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1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298fc3cc35a41e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databook" defaultThemeVersion="166925"/>
  <mc:AlternateContent xmlns:mc="http://schemas.openxmlformats.org/markup-compatibility/2006">
    <mc:Choice Requires="x15">
      <x15ac:absPath xmlns:x15ac="http://schemas.microsoft.com/office/spreadsheetml/2010/11/ac" url="D:\WinCC_OA_Proj_320\Козьмино\"/>
    </mc:Choice>
  </mc:AlternateContent>
  <xr:revisionPtr revIDLastSave="0" documentId="13_ncr:1_{F6D7D8CA-BF87-4974-976D-87BA8309E575}" xr6:coauthVersionLast="36" xr6:coauthVersionMax="36" xr10:uidLastSave="{00000000-0000-0000-0000-000000000000}"/>
  <bookViews>
    <workbookView xWindow="0" yWindow="0" windowWidth="28800" windowHeight="12810" firstSheet="37" activeTab="41" xr2:uid="{12D7BA20-BAAB-4316-88F6-81858619D981}"/>
  </bookViews>
  <sheets>
    <sheet name="GVL_HMI" sheetId="42" r:id="rId1"/>
    <sheet name="Распределение памяти" sheetId="38" r:id="rId2"/>
    <sheet name="Конфигурация корзин" sheetId="22" r:id="rId3"/>
    <sheet name="Таблица сигналов" sheetId="23" r:id="rId4"/>
    <sheet name="Диагностика" sheetId="39" r:id="rId5"/>
    <sheet name="D_CADR" sheetId="51" r:id="rId6"/>
    <sheet name="CNSpath" sheetId="52" r:id="rId7"/>
    <sheet name="LISTNET" sheetId="40" r:id="rId8"/>
    <sheet name="Энергоснабжение" sheetId="53" r:id="rId9"/>
    <sheet name="OIPtypes" sheetId="54" r:id="rId10"/>
    <sheet name="OIP" sheetId="44" r:id="rId11"/>
    <sheet name="OIPlite" sheetId="45" r:id="rId12"/>
    <sheet name="DP" sheetId="47" r:id="rId13"/>
    <sheet name="ZD" sheetId="43" r:id="rId14"/>
    <sheet name="KLP" sheetId="26" r:id="rId15"/>
    <sheet name="VS" sheetId="48" r:id="rId16"/>
    <sheet name="GVS" sheetId="24" r:id="rId17"/>
    <sheet name="MPNA" sheetId="27" r:id="rId18"/>
    <sheet name="UTS" sheetId="28" r:id="rId19"/>
    <sheet name="KTPR" sheetId="30" r:id="rId20"/>
    <sheet name="ACC KTPR" sheetId="49" r:id="rId21"/>
    <sheet name="KTPRS2" sheetId="29" r:id="rId22"/>
    <sheet name="KTPRA" sheetId="31" r:id="rId23"/>
    <sheet name="KGMPNA" sheetId="32" r:id="rId24"/>
    <sheet name="Интерфейсы" sheetId="2" r:id="rId25"/>
    <sheet name="УРПН" sheetId="3" r:id="rId26"/>
    <sheet name="ПК" sheetId="4" r:id="rId27"/>
    <sheet name="ПТ" sheetId="5" r:id="rId28"/>
    <sheet name="СИКН-730" sheetId="6" r:id="rId29"/>
    <sheet name="СИКН-733" sheetId="7" r:id="rId30"/>
    <sheet name="Расходомер" sheetId="8" r:id="rId31"/>
    <sheet name="БУ шаровым краном" sheetId="9" r:id="rId32"/>
    <sheet name="БУ задвижкой" sheetId="11" r:id="rId33"/>
    <sheet name="БУ регулятора" sheetId="12" r:id="rId34"/>
    <sheet name="БУ задвижкой Rotork" sheetId="14" r:id="rId35"/>
    <sheet name="Стендеры причала №1" sheetId="16" r:id="rId36"/>
    <sheet name="Стендеры причала №2" sheetId="17" r:id="rId37"/>
    <sheet name="Чтение по Modbus RTU" sheetId="37" r:id="rId38"/>
    <sheet name="Запись по Modbus RTU" sheetId="36" r:id="rId39"/>
    <sheet name="Сообщения" sheetId="35" r:id="rId40"/>
    <sheet name="Аналоговые уставки" sheetId="55" r:id="rId41"/>
    <sheet name="Временные уставки" sheetId="34" r:id="rId42"/>
    <sheet name="Вопросы" sheetId="50" r:id="rId43"/>
  </sheets>
  <functionGroups builtInGroupCount="19"/>
  <externalReferences>
    <externalReference r:id="rId44"/>
    <externalReference r:id="rId45"/>
    <externalReference r:id="rId46"/>
    <externalReference r:id="rId47"/>
  </externalReferences>
  <definedNames>
    <definedName name="_FilterDatabase" localSheetId="3" hidden="1">'Таблица сигналов'!$A$2:$K$5</definedName>
    <definedName name="_xlnm._FilterDatabase" localSheetId="12" hidden="1">DP!$A$1:$I$696</definedName>
    <definedName name="_xlnm._FilterDatabase" localSheetId="19" hidden="1">KTPR!$A$1:$J$219</definedName>
    <definedName name="_xlnm._FilterDatabase" localSheetId="10" hidden="1">OIP!$A$1:$AO$494</definedName>
    <definedName name="_xlnm._FilterDatabase" localSheetId="9" hidden="1">OIPtypes!$A$1:$AA$17</definedName>
    <definedName name="_xlnm._FilterDatabase" localSheetId="39" hidden="1">Сообщения!$BS$4:$JE$4</definedName>
    <definedName name="_xlnm._FilterDatabase" localSheetId="3" hidden="1">'Таблица сигналов'!$A$5:$N$3525</definedName>
    <definedName name="a" localSheetId="6">#REF!</definedName>
    <definedName name="a" localSheetId="5">#REF!</definedName>
    <definedName name="a" localSheetId="12">#REF!</definedName>
    <definedName name="a" localSheetId="0">#REF!</definedName>
    <definedName name="a" localSheetId="16">#REF!</definedName>
    <definedName name="a" localSheetId="23">#REF!</definedName>
    <definedName name="a" localSheetId="19">#REF!</definedName>
    <definedName name="a" localSheetId="22">#REF!</definedName>
    <definedName name="a" localSheetId="21">#REF!</definedName>
    <definedName name="a" localSheetId="7">#REF!</definedName>
    <definedName name="a" localSheetId="17">#REF!</definedName>
    <definedName name="a" localSheetId="18">#REF!</definedName>
    <definedName name="a" localSheetId="15">#REF!</definedName>
    <definedName name="a" localSheetId="41">#REF!</definedName>
    <definedName name="a" localSheetId="4">#REF!</definedName>
    <definedName name="a" localSheetId="38">#REF!</definedName>
    <definedName name="a" localSheetId="2">#REF!</definedName>
    <definedName name="a" localSheetId="1">#REF!</definedName>
    <definedName name="a" localSheetId="39">#REF!</definedName>
    <definedName name="a" localSheetId="3">#REF!</definedName>
    <definedName name="a" localSheetId="37">#REF!</definedName>
    <definedName name="a">#REF!</definedName>
    <definedName name="cwercwerc" localSheetId="6">#REF!</definedName>
    <definedName name="cwercwerc" localSheetId="5">#REF!</definedName>
    <definedName name="cwercwerc" localSheetId="12">#REF!</definedName>
    <definedName name="cwercwerc" localSheetId="0">#REF!</definedName>
    <definedName name="cwercwerc" localSheetId="16">#REF!</definedName>
    <definedName name="cwercwerc" localSheetId="23">#REF!</definedName>
    <definedName name="cwercwerc" localSheetId="19">#REF!</definedName>
    <definedName name="cwercwerc" localSheetId="22">#REF!</definedName>
    <definedName name="cwercwerc" localSheetId="21">#REF!</definedName>
    <definedName name="cwercwerc" localSheetId="7">#REF!</definedName>
    <definedName name="cwercwerc" localSheetId="17">#REF!</definedName>
    <definedName name="cwercwerc" localSheetId="18">#REF!</definedName>
    <definedName name="cwercwerc" localSheetId="15">#REF!</definedName>
    <definedName name="cwercwerc" localSheetId="41">#REF!</definedName>
    <definedName name="cwercwerc" localSheetId="4">#REF!</definedName>
    <definedName name="cwercwerc" localSheetId="38">#REF!</definedName>
    <definedName name="cwercwerc" localSheetId="2">#REF!</definedName>
    <definedName name="cwercwerc" localSheetId="1">#REF!</definedName>
    <definedName name="cwercwerc" localSheetId="39">#REF!</definedName>
    <definedName name="cwercwerc" localSheetId="3">#REF!</definedName>
    <definedName name="cwercwerc" localSheetId="37">#REF!</definedName>
    <definedName name="cwercwerc">#REF!</definedName>
    <definedName name="dsad" localSheetId="6">#REF!</definedName>
    <definedName name="dsad" localSheetId="5">#REF!</definedName>
    <definedName name="dsad" localSheetId="12">#REF!</definedName>
    <definedName name="dsad" localSheetId="0">#REF!</definedName>
    <definedName name="dsad" localSheetId="16">#REF!</definedName>
    <definedName name="dsad" localSheetId="23">#REF!</definedName>
    <definedName name="dsad" localSheetId="19">#REF!</definedName>
    <definedName name="dsad" localSheetId="22">#REF!</definedName>
    <definedName name="dsad" localSheetId="21">#REF!</definedName>
    <definedName name="dsad" localSheetId="7">#REF!</definedName>
    <definedName name="dsad" localSheetId="17">#REF!</definedName>
    <definedName name="dsad" localSheetId="18">#REF!</definedName>
    <definedName name="dsad" localSheetId="15">#REF!</definedName>
    <definedName name="dsad" localSheetId="41">#REF!</definedName>
    <definedName name="dsad" localSheetId="4">#REF!</definedName>
    <definedName name="dsad" localSheetId="38">#REF!</definedName>
    <definedName name="dsad" localSheetId="2">#REF!</definedName>
    <definedName name="dsad" localSheetId="1">#REF!</definedName>
    <definedName name="dsad" localSheetId="39">#REF!</definedName>
    <definedName name="dsad" localSheetId="3">#REF!</definedName>
    <definedName name="dsad" localSheetId="37">#REF!</definedName>
    <definedName name="dsad">#REF!</definedName>
    <definedName name="dsaddsa" localSheetId="6">#REF!</definedName>
    <definedName name="dsaddsa" localSheetId="5">#REF!</definedName>
    <definedName name="dsaddsa" localSheetId="12">#REF!</definedName>
    <definedName name="dsaddsa" localSheetId="0">#REF!</definedName>
    <definedName name="dsaddsa" localSheetId="16">#REF!</definedName>
    <definedName name="dsaddsa" localSheetId="23">#REF!</definedName>
    <definedName name="dsaddsa" localSheetId="19">#REF!</definedName>
    <definedName name="dsaddsa" localSheetId="22">#REF!</definedName>
    <definedName name="dsaddsa" localSheetId="21">#REF!</definedName>
    <definedName name="dsaddsa" localSheetId="7">#REF!</definedName>
    <definedName name="dsaddsa" localSheetId="17">#REF!</definedName>
    <definedName name="dsaddsa" localSheetId="18">#REF!</definedName>
    <definedName name="dsaddsa" localSheetId="15">#REF!</definedName>
    <definedName name="dsaddsa" localSheetId="41">#REF!</definedName>
    <definedName name="dsaddsa" localSheetId="4">#REF!</definedName>
    <definedName name="dsaddsa" localSheetId="38">#REF!</definedName>
    <definedName name="dsaddsa" localSheetId="2">#REF!</definedName>
    <definedName name="dsaddsa" localSheetId="1">#REF!</definedName>
    <definedName name="dsaddsa" localSheetId="39">#REF!</definedName>
    <definedName name="dsaddsa" localSheetId="3">#REF!</definedName>
    <definedName name="dsaddsa" localSheetId="37">#REF!</definedName>
    <definedName name="dsaddsa">#REF!</definedName>
    <definedName name="dsadsadsad" localSheetId="6">#REF!</definedName>
    <definedName name="dsadsadsad" localSheetId="5">#REF!</definedName>
    <definedName name="dsadsadsad" localSheetId="12">#REF!</definedName>
    <definedName name="dsadsadsad" localSheetId="0">#REF!</definedName>
    <definedName name="dsadsadsad" localSheetId="16">#REF!</definedName>
    <definedName name="dsadsadsad" localSheetId="23">#REF!</definedName>
    <definedName name="dsadsadsad" localSheetId="19">#REF!</definedName>
    <definedName name="dsadsadsad" localSheetId="22">#REF!</definedName>
    <definedName name="dsadsadsad" localSheetId="21">#REF!</definedName>
    <definedName name="dsadsadsad" localSheetId="7">#REF!</definedName>
    <definedName name="dsadsadsad" localSheetId="17">#REF!</definedName>
    <definedName name="dsadsadsad" localSheetId="18">#REF!</definedName>
    <definedName name="dsadsadsad" localSheetId="15">#REF!</definedName>
    <definedName name="dsadsadsad" localSheetId="41">#REF!</definedName>
    <definedName name="dsadsadsad" localSheetId="4">#REF!</definedName>
    <definedName name="dsadsadsad" localSheetId="38">#REF!</definedName>
    <definedName name="dsadsadsad" localSheetId="2">#REF!</definedName>
    <definedName name="dsadsadsad" localSheetId="1">#REF!</definedName>
    <definedName name="dsadsadsad" localSheetId="39">#REF!</definedName>
    <definedName name="dsadsadsad" localSheetId="3">#REF!</definedName>
    <definedName name="dsadsadsad" localSheetId="37">#REF!</definedName>
    <definedName name="dsadsadsad">#REF!</definedName>
    <definedName name="dsadsadsadasd" localSheetId="6">#REF!</definedName>
    <definedName name="dsadsadsadasd" localSheetId="5">#REF!</definedName>
    <definedName name="dsadsadsadasd" localSheetId="12">#REF!</definedName>
    <definedName name="dsadsadsadasd" localSheetId="0">#REF!</definedName>
    <definedName name="dsadsadsadasd" localSheetId="16">#REF!</definedName>
    <definedName name="dsadsadsadasd" localSheetId="23">#REF!</definedName>
    <definedName name="dsadsadsadasd" localSheetId="19">#REF!</definedName>
    <definedName name="dsadsadsadasd" localSheetId="22">#REF!</definedName>
    <definedName name="dsadsadsadasd" localSheetId="21">#REF!</definedName>
    <definedName name="dsadsadsadasd" localSheetId="7">#REF!</definedName>
    <definedName name="dsadsadsadasd" localSheetId="17">#REF!</definedName>
    <definedName name="dsadsadsadasd" localSheetId="18">#REF!</definedName>
    <definedName name="dsadsadsadasd" localSheetId="15">#REF!</definedName>
    <definedName name="dsadsadsadasd" localSheetId="41">#REF!</definedName>
    <definedName name="dsadsadsadasd" localSheetId="4">#REF!</definedName>
    <definedName name="dsadsadsadasd" localSheetId="38">#REF!</definedName>
    <definedName name="dsadsadsadasd" localSheetId="2">#REF!</definedName>
    <definedName name="dsadsadsadasd" localSheetId="1">#REF!</definedName>
    <definedName name="dsadsadsadasd" localSheetId="39">#REF!</definedName>
    <definedName name="dsadsadsadasd" localSheetId="3">#REF!</definedName>
    <definedName name="dsadsadsadasd" localSheetId="37">#REF!</definedName>
    <definedName name="dsadsadsadasd">#REF!</definedName>
    <definedName name="dsadsadsadsad" localSheetId="6">#REF!</definedName>
    <definedName name="dsadsadsadsad" localSheetId="5">#REF!</definedName>
    <definedName name="dsadsadsadsad" localSheetId="12">#REF!</definedName>
    <definedName name="dsadsadsadsad" localSheetId="0">#REF!</definedName>
    <definedName name="dsadsadsadsad" localSheetId="16">#REF!</definedName>
    <definedName name="dsadsadsadsad" localSheetId="23">#REF!</definedName>
    <definedName name="dsadsadsadsad" localSheetId="19">#REF!</definedName>
    <definedName name="dsadsadsadsad" localSheetId="22">#REF!</definedName>
    <definedName name="dsadsadsadsad" localSheetId="21">#REF!</definedName>
    <definedName name="dsadsadsadsad" localSheetId="7">#REF!</definedName>
    <definedName name="dsadsadsadsad" localSheetId="17">#REF!</definedName>
    <definedName name="dsadsadsadsad" localSheetId="18">#REF!</definedName>
    <definedName name="dsadsadsadsad" localSheetId="15">#REF!</definedName>
    <definedName name="dsadsadsadsad" localSheetId="41">#REF!</definedName>
    <definedName name="dsadsadsadsad" localSheetId="4">#REF!</definedName>
    <definedName name="dsadsadsadsad" localSheetId="38">#REF!</definedName>
    <definedName name="dsadsadsadsad" localSheetId="2">#REF!</definedName>
    <definedName name="dsadsadsadsad" localSheetId="1">#REF!</definedName>
    <definedName name="dsadsadsadsad" localSheetId="39">#REF!</definedName>
    <definedName name="dsadsadsadsad" localSheetId="3">#REF!</definedName>
    <definedName name="dsadsadsadsad" localSheetId="37">#REF!</definedName>
    <definedName name="dsadsadsadsad">#REF!</definedName>
    <definedName name="dsadsadsadsadad" localSheetId="6">#REF!</definedName>
    <definedName name="dsadsadsadsadad" localSheetId="5">#REF!</definedName>
    <definedName name="dsadsadsadsadad" localSheetId="12">#REF!</definedName>
    <definedName name="dsadsadsadsadad" localSheetId="0">#REF!</definedName>
    <definedName name="dsadsadsadsadad" localSheetId="16">#REF!</definedName>
    <definedName name="dsadsadsadsadad" localSheetId="23">#REF!</definedName>
    <definedName name="dsadsadsadsadad" localSheetId="19">#REF!</definedName>
    <definedName name="dsadsadsadsadad" localSheetId="22">#REF!</definedName>
    <definedName name="dsadsadsadsadad" localSheetId="21">#REF!</definedName>
    <definedName name="dsadsadsadsadad" localSheetId="7">#REF!</definedName>
    <definedName name="dsadsadsadsadad" localSheetId="17">#REF!</definedName>
    <definedName name="dsadsadsadsadad" localSheetId="18">#REF!</definedName>
    <definedName name="dsadsadsadsadad" localSheetId="15">#REF!</definedName>
    <definedName name="dsadsadsadsadad" localSheetId="41">#REF!</definedName>
    <definedName name="dsadsadsadsadad" localSheetId="4">#REF!</definedName>
    <definedName name="dsadsadsadsadad" localSheetId="38">#REF!</definedName>
    <definedName name="dsadsadsadsadad" localSheetId="2">#REF!</definedName>
    <definedName name="dsadsadsadsadad" localSheetId="1">#REF!</definedName>
    <definedName name="dsadsadsadsadad" localSheetId="39">#REF!</definedName>
    <definedName name="dsadsadsadsadad" localSheetId="3">#REF!</definedName>
    <definedName name="dsadsadsadsadad" localSheetId="37">#REF!</definedName>
    <definedName name="dsadsadsadsadad">#REF!</definedName>
    <definedName name="dsafdsfdsfsgs" localSheetId="6">#REF!</definedName>
    <definedName name="dsafdsfdsfsgs" localSheetId="5">#REF!</definedName>
    <definedName name="dsafdsfdsfsgs" localSheetId="12">#REF!</definedName>
    <definedName name="dsafdsfdsfsgs" localSheetId="0">#REF!</definedName>
    <definedName name="dsafdsfdsfsgs" localSheetId="16">#REF!</definedName>
    <definedName name="dsafdsfdsfsgs" localSheetId="23">#REF!</definedName>
    <definedName name="dsafdsfdsfsgs" localSheetId="19">#REF!</definedName>
    <definedName name="dsafdsfdsfsgs" localSheetId="22">#REF!</definedName>
    <definedName name="dsafdsfdsfsgs" localSheetId="21">#REF!</definedName>
    <definedName name="dsafdsfdsfsgs" localSheetId="7">#REF!</definedName>
    <definedName name="dsafdsfdsfsgs" localSheetId="17">#REF!</definedName>
    <definedName name="dsafdsfdsfsgs" localSheetId="18">#REF!</definedName>
    <definedName name="dsafdsfdsfsgs" localSheetId="15">#REF!</definedName>
    <definedName name="dsafdsfdsfsgs" localSheetId="41">#REF!</definedName>
    <definedName name="dsafdsfdsfsgs" localSheetId="4">#REF!</definedName>
    <definedName name="dsafdsfdsfsgs" localSheetId="38">#REF!</definedName>
    <definedName name="dsafdsfdsfsgs" localSheetId="2">#REF!</definedName>
    <definedName name="dsafdsfdsfsgs" localSheetId="1">#REF!</definedName>
    <definedName name="dsafdsfdsfsgs" localSheetId="39">#REF!</definedName>
    <definedName name="dsafdsfdsfsgs" localSheetId="3">#REF!</definedName>
    <definedName name="dsafdsfdsfsgs" localSheetId="37">#REF!</definedName>
    <definedName name="dsafdsfdsfsgs">#REF!</definedName>
    <definedName name="dsafdsvfdvbfdb" localSheetId="6">#REF!</definedName>
    <definedName name="dsafdsvfdvbfdb" localSheetId="5">#REF!</definedName>
    <definedName name="dsafdsvfdvbfdb" localSheetId="12">#REF!</definedName>
    <definedName name="dsafdsvfdvbfdb" localSheetId="0">#REF!</definedName>
    <definedName name="dsafdsvfdvbfdb" localSheetId="16">#REF!</definedName>
    <definedName name="dsafdsvfdvbfdb" localSheetId="23">#REF!</definedName>
    <definedName name="dsafdsvfdvbfdb" localSheetId="19">#REF!</definedName>
    <definedName name="dsafdsvfdvbfdb" localSheetId="22">#REF!</definedName>
    <definedName name="dsafdsvfdvbfdb" localSheetId="21">#REF!</definedName>
    <definedName name="dsafdsvfdvbfdb" localSheetId="7">#REF!</definedName>
    <definedName name="dsafdsvfdvbfdb" localSheetId="17">#REF!</definedName>
    <definedName name="dsafdsvfdvbfdb" localSheetId="18">#REF!</definedName>
    <definedName name="dsafdsvfdvbfdb" localSheetId="15">#REF!</definedName>
    <definedName name="dsafdsvfdvbfdb" localSheetId="41">#REF!</definedName>
    <definedName name="dsafdsvfdvbfdb" localSheetId="4">#REF!</definedName>
    <definedName name="dsafdsvfdvbfdb" localSheetId="38">#REF!</definedName>
    <definedName name="dsafdsvfdvbfdb" localSheetId="2">#REF!</definedName>
    <definedName name="dsafdsvfdvbfdb" localSheetId="1">#REF!</definedName>
    <definedName name="dsafdsvfdvbfdb" localSheetId="39">#REF!</definedName>
    <definedName name="dsafdsvfdvbfdb" localSheetId="3">#REF!</definedName>
    <definedName name="dsafdsvfdvbfdb" localSheetId="37">#REF!</definedName>
    <definedName name="dsafdsvfdvbfdb">#REF!</definedName>
    <definedName name="dsvsfdvfdb" localSheetId="6">#REF!</definedName>
    <definedName name="dsvsfdvfdb" localSheetId="5">#REF!</definedName>
    <definedName name="dsvsfdvfdb" localSheetId="12">#REF!</definedName>
    <definedName name="dsvsfdvfdb" localSheetId="0">#REF!</definedName>
    <definedName name="dsvsfdvfdb" localSheetId="16">#REF!</definedName>
    <definedName name="dsvsfdvfdb" localSheetId="23">#REF!</definedName>
    <definedName name="dsvsfdvfdb" localSheetId="19">#REF!</definedName>
    <definedName name="dsvsfdvfdb" localSheetId="22">#REF!</definedName>
    <definedName name="dsvsfdvfdb" localSheetId="21">#REF!</definedName>
    <definedName name="dsvsfdvfdb" localSheetId="7">#REF!</definedName>
    <definedName name="dsvsfdvfdb" localSheetId="17">#REF!</definedName>
    <definedName name="dsvsfdvfdb" localSheetId="18">#REF!</definedName>
    <definedName name="dsvsfdvfdb" localSheetId="15">#REF!</definedName>
    <definedName name="dsvsfdvfdb" localSheetId="41">#REF!</definedName>
    <definedName name="dsvsfdvfdb" localSheetId="4">#REF!</definedName>
    <definedName name="dsvsfdvfdb" localSheetId="38">#REF!</definedName>
    <definedName name="dsvsfdvfdb" localSheetId="2">#REF!</definedName>
    <definedName name="dsvsfdvfdb" localSheetId="1">#REF!</definedName>
    <definedName name="dsvsfdvfdb" localSheetId="39">#REF!</definedName>
    <definedName name="dsvsfdvfdb" localSheetId="3">#REF!</definedName>
    <definedName name="dsvsfdvfdb" localSheetId="37">#REF!</definedName>
    <definedName name="dsvsfdvfdb">#REF!</definedName>
    <definedName name="egewg" localSheetId="6">#REF!</definedName>
    <definedName name="egewg" localSheetId="5">#REF!</definedName>
    <definedName name="egewg" localSheetId="12">#REF!</definedName>
    <definedName name="egewg" localSheetId="0">#REF!</definedName>
    <definedName name="egewg" localSheetId="16">#REF!</definedName>
    <definedName name="egewg" localSheetId="23">#REF!</definedName>
    <definedName name="egewg" localSheetId="14">#REF!</definedName>
    <definedName name="egewg" localSheetId="19">#REF!</definedName>
    <definedName name="egewg" localSheetId="22">#REF!</definedName>
    <definedName name="egewg" localSheetId="21">#REF!</definedName>
    <definedName name="egewg" localSheetId="7">#REF!</definedName>
    <definedName name="egewg" localSheetId="17">#REF!</definedName>
    <definedName name="egewg" localSheetId="9">#REF!</definedName>
    <definedName name="egewg" localSheetId="18">#REF!</definedName>
    <definedName name="egewg" localSheetId="15">#REF!</definedName>
    <definedName name="egewg" localSheetId="41">#REF!</definedName>
    <definedName name="egewg" localSheetId="4">#REF!</definedName>
    <definedName name="egewg" localSheetId="38">#REF!</definedName>
    <definedName name="egewg" localSheetId="2">#REF!</definedName>
    <definedName name="egewg" localSheetId="1">#REF!</definedName>
    <definedName name="egewg" localSheetId="39">#REF!</definedName>
    <definedName name="egewg" localSheetId="3">#REF!</definedName>
    <definedName name="egewg" localSheetId="37">#REF!</definedName>
    <definedName name="egewg">#REF!</definedName>
    <definedName name="EventIndicator">[1]Системный!$H$21:$H$26</definedName>
    <definedName name="fdsfdsvf" localSheetId="6">#REF!</definedName>
    <definedName name="fdsfdsvf" localSheetId="5">#REF!</definedName>
    <definedName name="fdsfdsvf" localSheetId="12">#REF!</definedName>
    <definedName name="fdsfdsvf" localSheetId="0">#REF!</definedName>
    <definedName name="fdsfdsvf" localSheetId="16">#REF!</definedName>
    <definedName name="fdsfdsvf" localSheetId="23">#REF!</definedName>
    <definedName name="fdsfdsvf" localSheetId="19">#REF!</definedName>
    <definedName name="fdsfdsvf" localSheetId="22">#REF!</definedName>
    <definedName name="fdsfdsvf" localSheetId="21">#REF!</definedName>
    <definedName name="fdsfdsvf" localSheetId="7">#REF!</definedName>
    <definedName name="fdsfdsvf" localSheetId="17">#REF!</definedName>
    <definedName name="fdsfdsvf" localSheetId="18">#REF!</definedName>
    <definedName name="fdsfdsvf" localSheetId="15">#REF!</definedName>
    <definedName name="fdsfdsvf" localSheetId="41">#REF!</definedName>
    <definedName name="fdsfdsvf" localSheetId="4">#REF!</definedName>
    <definedName name="fdsfdsvf" localSheetId="38">#REF!</definedName>
    <definedName name="fdsfdsvf" localSheetId="2">#REF!</definedName>
    <definedName name="fdsfdsvf" localSheetId="1">#REF!</definedName>
    <definedName name="fdsfdsvf" localSheetId="39">#REF!</definedName>
    <definedName name="fdsfdsvf" localSheetId="3">#REF!</definedName>
    <definedName name="fdsfdsvf" localSheetId="37">#REF!</definedName>
    <definedName name="fdsfdsvf">#REF!</definedName>
    <definedName name="fdsvfdbvdfb" localSheetId="6">#REF!</definedName>
    <definedName name="fdsvfdbvdfb" localSheetId="5">#REF!</definedName>
    <definedName name="fdsvfdbvdfb" localSheetId="12">#REF!</definedName>
    <definedName name="fdsvfdbvdfb" localSheetId="0">#REF!</definedName>
    <definedName name="fdsvfdbvdfb" localSheetId="16">#REF!</definedName>
    <definedName name="fdsvfdbvdfb" localSheetId="23">#REF!</definedName>
    <definedName name="fdsvfdbvdfb" localSheetId="19">#REF!</definedName>
    <definedName name="fdsvfdbvdfb" localSheetId="22">#REF!</definedName>
    <definedName name="fdsvfdbvdfb" localSheetId="21">#REF!</definedName>
    <definedName name="fdsvfdbvdfb" localSheetId="7">#REF!</definedName>
    <definedName name="fdsvfdbvdfb" localSheetId="17">#REF!</definedName>
    <definedName name="fdsvfdbvdfb" localSheetId="18">#REF!</definedName>
    <definedName name="fdsvfdbvdfb" localSheetId="15">#REF!</definedName>
    <definedName name="fdsvfdbvdfb" localSheetId="41">#REF!</definedName>
    <definedName name="fdsvfdbvdfb" localSheetId="4">#REF!</definedName>
    <definedName name="fdsvfdbvdfb" localSheetId="38">#REF!</definedName>
    <definedName name="fdsvfdbvdfb" localSheetId="2">#REF!</definedName>
    <definedName name="fdsvfdbvdfb" localSheetId="1">#REF!</definedName>
    <definedName name="fdsvfdbvdfb" localSheetId="39">#REF!</definedName>
    <definedName name="fdsvfdbvdfb" localSheetId="3">#REF!</definedName>
    <definedName name="fdsvfdbvdfb" localSheetId="37">#REF!</definedName>
    <definedName name="fdsvfdbvdfb">#REF!</definedName>
    <definedName name="fdvfdbgdbgf" localSheetId="6">#REF!</definedName>
    <definedName name="fdvfdbgdbgf" localSheetId="5">#REF!</definedName>
    <definedName name="fdvfdbgdbgf" localSheetId="12">#REF!</definedName>
    <definedName name="fdvfdbgdbgf" localSheetId="0">#REF!</definedName>
    <definedName name="fdvfdbgdbgf" localSheetId="16">#REF!</definedName>
    <definedName name="fdvfdbgdbgf" localSheetId="23">#REF!</definedName>
    <definedName name="fdvfdbgdbgf" localSheetId="19">#REF!</definedName>
    <definedName name="fdvfdbgdbgf" localSheetId="22">#REF!</definedName>
    <definedName name="fdvfdbgdbgf" localSheetId="21">#REF!</definedName>
    <definedName name="fdvfdbgdbgf" localSheetId="7">#REF!</definedName>
    <definedName name="fdvfdbgdbgf" localSheetId="17">#REF!</definedName>
    <definedName name="fdvfdbgdbgf" localSheetId="18">#REF!</definedName>
    <definedName name="fdvfdbgdbgf" localSheetId="15">#REF!</definedName>
    <definedName name="fdvfdbgdbgf" localSheetId="41">#REF!</definedName>
    <definedName name="fdvfdbgdbgf" localSheetId="4">#REF!</definedName>
    <definedName name="fdvfdbgdbgf" localSheetId="38">#REF!</definedName>
    <definedName name="fdvfdbgdbgf" localSheetId="2">#REF!</definedName>
    <definedName name="fdvfdbgdbgf" localSheetId="1">#REF!</definedName>
    <definedName name="fdvfdbgdbgf" localSheetId="39">#REF!</definedName>
    <definedName name="fdvfdbgdbgf" localSheetId="3">#REF!</definedName>
    <definedName name="fdvfdbgdbgf" localSheetId="37">#REF!</definedName>
    <definedName name="fdvfdbgdbgf">#REF!</definedName>
    <definedName name="IerarhiyaUr2">[2]Иерархия!$B$2:$B$85</definedName>
    <definedName name="INV">[2]Системный!$D$3:$D$5</definedName>
    <definedName name="lfff" localSheetId="6">#REF!</definedName>
    <definedName name="lfff" localSheetId="5">#REF!</definedName>
    <definedName name="lfff" localSheetId="12">#REF!</definedName>
    <definedName name="lfff" localSheetId="0">#REF!</definedName>
    <definedName name="lfff" localSheetId="16">#REF!</definedName>
    <definedName name="lfff" localSheetId="23">#REF!</definedName>
    <definedName name="lfff" localSheetId="14">#REF!</definedName>
    <definedName name="lfff" localSheetId="19">#REF!</definedName>
    <definedName name="lfff" localSheetId="22">#REF!</definedName>
    <definedName name="lfff" localSheetId="21">#REF!</definedName>
    <definedName name="lfff" localSheetId="7">#REF!</definedName>
    <definedName name="lfff" localSheetId="17">#REF!</definedName>
    <definedName name="lfff" localSheetId="9">#REF!</definedName>
    <definedName name="lfff" localSheetId="18">#REF!</definedName>
    <definedName name="lfff" localSheetId="15">#REF!</definedName>
    <definedName name="lfff" localSheetId="41">#REF!</definedName>
    <definedName name="lfff" localSheetId="4">#REF!</definedName>
    <definedName name="lfff" localSheetId="38">#REF!</definedName>
    <definedName name="lfff" localSheetId="2">#REF!</definedName>
    <definedName name="lfff" localSheetId="1">#REF!</definedName>
    <definedName name="lfff" localSheetId="39">#REF!</definedName>
    <definedName name="lfff" localSheetId="3">#REF!</definedName>
    <definedName name="lfff" localSheetId="37">#REF!</definedName>
    <definedName name="lfff">#REF!</definedName>
    <definedName name="MODBUS" localSheetId="6">#REF!</definedName>
    <definedName name="MODBUS" localSheetId="5">#REF!</definedName>
    <definedName name="MODBUS" localSheetId="12">#REF!</definedName>
    <definedName name="MODBUS" localSheetId="0">#REF!</definedName>
    <definedName name="MODBUS" localSheetId="16">#REF!</definedName>
    <definedName name="MODBUS" localSheetId="23">#REF!</definedName>
    <definedName name="MODBUS" localSheetId="14">#REF!</definedName>
    <definedName name="MODBUS" localSheetId="19">#REF!</definedName>
    <definedName name="MODBUS" localSheetId="22">#REF!</definedName>
    <definedName name="MODBUS" localSheetId="21">#REF!</definedName>
    <definedName name="MODBUS" localSheetId="7">#REF!</definedName>
    <definedName name="MODBUS" localSheetId="17">#REF!</definedName>
    <definedName name="MODBUS" localSheetId="9">#REF!</definedName>
    <definedName name="MODBUS" localSheetId="18">#REF!</definedName>
    <definedName name="MODBUS" localSheetId="15">#REF!</definedName>
    <definedName name="MODBUS" localSheetId="41">#REF!</definedName>
    <definedName name="MODBUS" localSheetId="4">#REF!</definedName>
    <definedName name="MODBUS" localSheetId="38">#REF!</definedName>
    <definedName name="MODBUS" localSheetId="2">#REF!</definedName>
    <definedName name="MODBUS" localSheetId="1">#REF!</definedName>
    <definedName name="MODBUS" localSheetId="39">#REF!</definedName>
    <definedName name="MODBUS" localSheetId="3">#REF!</definedName>
    <definedName name="MODBUS" localSheetId="37">#REF!</definedName>
    <definedName name="MODBUS">#REF!</definedName>
    <definedName name="PicName">[2]Pic!$B$2:$B$97</definedName>
    <definedName name="qqq" localSheetId="6">#REF!</definedName>
    <definedName name="qqq" localSheetId="5">#REF!</definedName>
    <definedName name="qqq" localSheetId="12">#REF!</definedName>
    <definedName name="qqq" localSheetId="0">#REF!</definedName>
    <definedName name="qqq" localSheetId="16">#REF!</definedName>
    <definedName name="qqq" localSheetId="23">#REF!</definedName>
    <definedName name="qqq" localSheetId="19">#REF!</definedName>
    <definedName name="qqq" localSheetId="22">#REF!</definedName>
    <definedName name="qqq" localSheetId="21">#REF!</definedName>
    <definedName name="qqq" localSheetId="7">#REF!</definedName>
    <definedName name="qqq" localSheetId="17">#REF!</definedName>
    <definedName name="qqq" localSheetId="18">#REF!</definedName>
    <definedName name="qqq" localSheetId="15">#REF!</definedName>
    <definedName name="qqq" localSheetId="41">#REF!</definedName>
    <definedName name="qqq" localSheetId="4">#REF!</definedName>
    <definedName name="qqq" localSheetId="38">#REF!</definedName>
    <definedName name="qqq" localSheetId="2">#REF!</definedName>
    <definedName name="qqq" localSheetId="1">#REF!</definedName>
    <definedName name="qqq" localSheetId="39">#REF!</definedName>
    <definedName name="qqq" localSheetId="3">#REF!</definedName>
    <definedName name="qqq" localSheetId="37">#REF!</definedName>
    <definedName name="qqq">#REF!</definedName>
    <definedName name="Type" localSheetId="5">#REF!</definedName>
    <definedName name="Type" localSheetId="7">'[3]Перечень типов'!$A$2:$A$17</definedName>
    <definedName name="Type" localSheetId="4">#REF!</definedName>
    <definedName name="Type" localSheetId="2">#REF!</definedName>
    <definedName name="Type" localSheetId="1">'[3]Перечень типов'!$A$2:$A$17</definedName>
    <definedName name="Type" localSheetId="39">'[3]Перечень типов'!$A$2:$A$17</definedName>
    <definedName name="Type" localSheetId="3">'[3]Перечень типов'!$A$2:$A$17</definedName>
    <definedName name="Type">[2]Системный!$B$3:$B$33</definedName>
    <definedName name="TypeIPcolor" localSheetId="9">[1]ИПтипы!$AP$4:$AP$144</definedName>
    <definedName name="wwwggg" localSheetId="6">#REF!</definedName>
    <definedName name="wwwggg" localSheetId="5">#REF!</definedName>
    <definedName name="wwwggg" localSheetId="12">#REF!</definedName>
    <definedName name="wwwggg" localSheetId="0">#REF!</definedName>
    <definedName name="wwwggg" localSheetId="16">#REF!</definedName>
    <definedName name="wwwggg" localSheetId="23">#REF!</definedName>
    <definedName name="wwwggg" localSheetId="14">#REF!</definedName>
    <definedName name="wwwggg" localSheetId="19">#REF!</definedName>
    <definedName name="wwwggg" localSheetId="22">#REF!</definedName>
    <definedName name="wwwggg" localSheetId="21">#REF!</definedName>
    <definedName name="wwwggg" localSheetId="7">#REF!</definedName>
    <definedName name="wwwggg" localSheetId="17">#REF!</definedName>
    <definedName name="wwwggg" localSheetId="9">#REF!</definedName>
    <definedName name="wwwggg" localSheetId="18">#REF!</definedName>
    <definedName name="wwwggg" localSheetId="15">#REF!</definedName>
    <definedName name="wwwggg" localSheetId="41">#REF!</definedName>
    <definedName name="wwwggg" localSheetId="4">#REF!</definedName>
    <definedName name="wwwggg" localSheetId="38">#REF!</definedName>
    <definedName name="wwwggg" localSheetId="2">#REF!</definedName>
    <definedName name="wwwggg" localSheetId="1">#REF!</definedName>
    <definedName name="wwwggg" localSheetId="39">#REF!</definedName>
    <definedName name="wwwggg" localSheetId="3">#REF!</definedName>
    <definedName name="wwwggg" localSheetId="37">#REF!</definedName>
    <definedName name="wwwggg">#REF!</definedName>
    <definedName name="БУРМ220" localSheetId="6">#REF!</definedName>
    <definedName name="БУРМ220" localSheetId="5">#REF!</definedName>
    <definedName name="БУРМ220" localSheetId="12">#REF!</definedName>
    <definedName name="БУРМ220" localSheetId="0">#REF!</definedName>
    <definedName name="БУРМ220" localSheetId="16">#REF!</definedName>
    <definedName name="БУРМ220" localSheetId="23">#REF!</definedName>
    <definedName name="БУРМ220" localSheetId="14">#REF!</definedName>
    <definedName name="БУРМ220" localSheetId="19">#REF!</definedName>
    <definedName name="БУРМ220" localSheetId="22">#REF!</definedName>
    <definedName name="БУРМ220" localSheetId="21">#REF!</definedName>
    <definedName name="БУРМ220" localSheetId="7">#REF!</definedName>
    <definedName name="БУРМ220" localSheetId="17">#REF!</definedName>
    <definedName name="БУРМ220" localSheetId="9">#REF!</definedName>
    <definedName name="БУРМ220" localSheetId="18">#REF!</definedName>
    <definedName name="БУРМ220" localSheetId="15">#REF!</definedName>
    <definedName name="БУРМ220" localSheetId="41">#REF!</definedName>
    <definedName name="БУРМ220" localSheetId="4">#REF!</definedName>
    <definedName name="БУРМ220" localSheetId="38">#REF!</definedName>
    <definedName name="БУРМ220" localSheetId="2">#REF!</definedName>
    <definedName name="БУРМ220" localSheetId="1">#REF!</definedName>
    <definedName name="БУРМ220" localSheetId="39">#REF!</definedName>
    <definedName name="БУРМ220" localSheetId="3">#REF!</definedName>
    <definedName name="БУРМ220" localSheetId="37">#REF!</definedName>
    <definedName name="БУРМ220">#REF!</definedName>
    <definedName name="ДПприор" localSheetId="5">#REF!</definedName>
    <definedName name="ДПприор" localSheetId="7">[4]Системный!$F$4:$F$7</definedName>
    <definedName name="ДПприор" localSheetId="4">#REF!</definedName>
    <definedName name="ДПприор" localSheetId="2">#REF!</definedName>
    <definedName name="ДПприор" localSheetId="1">[4]Системный!$F$4:$F$7</definedName>
    <definedName name="ДПприор" localSheetId="39">[4]Системный!$F$4:$F$7</definedName>
    <definedName name="ДПприор" localSheetId="3">[4]Системный!$F$4:$F$7</definedName>
    <definedName name="ДПприор">[2]Системный!$F$4:$F$7</definedName>
    <definedName name="ДПприор1" localSheetId="6">#REF!</definedName>
    <definedName name="ДПприор1" localSheetId="5">#REF!</definedName>
    <definedName name="ДПприор1" localSheetId="12">#REF!</definedName>
    <definedName name="ДПприор1" localSheetId="0">#REF!</definedName>
    <definedName name="ДПприор1" localSheetId="16">#REF!</definedName>
    <definedName name="ДПприор1" localSheetId="23">#REF!</definedName>
    <definedName name="ДПприор1" localSheetId="14">#REF!</definedName>
    <definedName name="ДПприор1" localSheetId="19">#REF!</definedName>
    <definedName name="ДПприор1" localSheetId="22">#REF!</definedName>
    <definedName name="ДПприор1" localSheetId="21">#REF!</definedName>
    <definedName name="ДПприор1" localSheetId="7">#REF!</definedName>
    <definedName name="ДПприор1" localSheetId="17">#REF!</definedName>
    <definedName name="ДПприор1" localSheetId="9">#REF!</definedName>
    <definedName name="ДПприор1" localSheetId="18">#REF!</definedName>
    <definedName name="ДПприор1" localSheetId="15">#REF!</definedName>
    <definedName name="ДПприор1" localSheetId="41">#REF!</definedName>
    <definedName name="ДПприор1" localSheetId="4">#REF!</definedName>
    <definedName name="ДПприор1" localSheetId="38">#REF!</definedName>
    <definedName name="ДПприор1" localSheetId="2">#REF!</definedName>
    <definedName name="ДПприор1" localSheetId="1">#REF!</definedName>
    <definedName name="ДПприор1" localSheetId="39">#REF!</definedName>
    <definedName name="ДПприор1" localSheetId="3">#REF!</definedName>
    <definedName name="ДПприор1" localSheetId="37">#REF!</definedName>
    <definedName name="ДПприор1">#REF!</definedName>
    <definedName name="ДПприор2" localSheetId="6">#REF!</definedName>
    <definedName name="ДПприор2" localSheetId="5">#REF!</definedName>
    <definedName name="ДПприор2" localSheetId="12">#REF!</definedName>
    <definedName name="ДПприор2" localSheetId="0">#REF!</definedName>
    <definedName name="ДПприор2" localSheetId="16">#REF!</definedName>
    <definedName name="ДПприор2" localSheetId="23">#REF!</definedName>
    <definedName name="ДПприор2" localSheetId="14">#REF!</definedName>
    <definedName name="ДПприор2" localSheetId="19">#REF!</definedName>
    <definedName name="ДПприор2" localSheetId="22">#REF!</definedName>
    <definedName name="ДПприор2" localSheetId="21">#REF!</definedName>
    <definedName name="ДПприор2" localSheetId="7">#REF!</definedName>
    <definedName name="ДПприор2" localSheetId="17">#REF!</definedName>
    <definedName name="ДПприор2" localSheetId="9">#REF!</definedName>
    <definedName name="ДПприор2" localSheetId="18">#REF!</definedName>
    <definedName name="ДПприор2" localSheetId="15">#REF!</definedName>
    <definedName name="ДПприор2" localSheetId="41">#REF!</definedName>
    <definedName name="ДПприор2" localSheetId="4">#REF!</definedName>
    <definedName name="ДПприор2" localSheetId="38">#REF!</definedName>
    <definedName name="ДПприор2" localSheetId="2">#REF!</definedName>
    <definedName name="ДПприор2" localSheetId="1">#REF!</definedName>
    <definedName name="ДПприор2" localSheetId="39">#REF!</definedName>
    <definedName name="ДПприор2" localSheetId="3">#REF!</definedName>
    <definedName name="ДПприор2" localSheetId="37">#REF!</definedName>
    <definedName name="ДПприор2">#REF!</definedName>
    <definedName name="НазваниеДиап">[2]ИПдиапазоны!$B$2:$B$33</definedName>
    <definedName name="ОпросModbusRTUPNSUSA" localSheetId="6">#REF!</definedName>
    <definedName name="ОпросModbusRTUPNSUSA" localSheetId="5">#REF!</definedName>
    <definedName name="ОпросModbusRTUPNSUSA" localSheetId="12">#REF!</definedName>
    <definedName name="ОпросModbusRTUPNSUSA" localSheetId="0">#REF!</definedName>
    <definedName name="ОпросModbusRTUPNSUSA" localSheetId="16">#REF!</definedName>
    <definedName name="ОпросModbusRTUPNSUSA" localSheetId="23">#REF!</definedName>
    <definedName name="ОпросModbusRTUPNSUSA" localSheetId="14">#REF!</definedName>
    <definedName name="ОпросModbusRTUPNSUSA" localSheetId="19">#REF!</definedName>
    <definedName name="ОпросModbusRTUPNSUSA" localSheetId="22">#REF!</definedName>
    <definedName name="ОпросModbusRTUPNSUSA" localSheetId="21">#REF!</definedName>
    <definedName name="ОпросModbusRTUPNSUSA" localSheetId="7">#REF!</definedName>
    <definedName name="ОпросModbusRTUPNSUSA" localSheetId="17">#REF!</definedName>
    <definedName name="ОпросModbusRTUPNSUSA" localSheetId="9">#REF!</definedName>
    <definedName name="ОпросModbusRTUPNSUSA" localSheetId="18">#REF!</definedName>
    <definedName name="ОпросModbusRTUPNSUSA" localSheetId="15">#REF!</definedName>
    <definedName name="ОпросModbusRTUPNSUSA" localSheetId="41">#REF!</definedName>
    <definedName name="ОпросModbusRTUPNSUSA" localSheetId="4">#REF!</definedName>
    <definedName name="ОпросModbusRTUPNSUSA" localSheetId="38">#REF!</definedName>
    <definedName name="ОпросModbusRTUPNSUSA" localSheetId="2">#REF!</definedName>
    <definedName name="ОпросModbusRTUPNSUSA" localSheetId="1">#REF!</definedName>
    <definedName name="ОпросModbusRTUPNSUSA" localSheetId="39">#REF!</definedName>
    <definedName name="ОпросModbusRTUPNSUSA" localSheetId="3">#REF!</definedName>
    <definedName name="ОпросModbusRTUPNSUSA" localSheetId="37">#REF!</definedName>
    <definedName name="ОпросModbusRTUPNSUSA">#REF!</definedName>
    <definedName name="уауы">'[3]Перечень типов'!$A$2:$A$17</definedName>
    <definedName name="фвам" localSheetId="6">#REF!</definedName>
    <definedName name="фвам" localSheetId="5">#REF!</definedName>
    <definedName name="фвам" localSheetId="12">#REF!</definedName>
    <definedName name="фвам" localSheetId="0">#REF!</definedName>
    <definedName name="фвам" localSheetId="16">#REF!</definedName>
    <definedName name="фвам" localSheetId="23">#REF!</definedName>
    <definedName name="фвам" localSheetId="14">#REF!</definedName>
    <definedName name="фвам" localSheetId="19">#REF!</definedName>
    <definedName name="фвам" localSheetId="22">#REF!</definedName>
    <definedName name="фвам" localSheetId="21">#REF!</definedName>
    <definedName name="фвам" localSheetId="7">#REF!</definedName>
    <definedName name="фвам" localSheetId="17">#REF!</definedName>
    <definedName name="фвам" localSheetId="9">#REF!</definedName>
    <definedName name="фвам" localSheetId="18">#REF!</definedName>
    <definedName name="фвам" localSheetId="15">#REF!</definedName>
    <definedName name="фвам" localSheetId="41">#REF!</definedName>
    <definedName name="фвам" localSheetId="4">#REF!</definedName>
    <definedName name="фвам" localSheetId="38">#REF!</definedName>
    <definedName name="фвам" localSheetId="2">#REF!</definedName>
    <definedName name="фвам" localSheetId="1">#REF!</definedName>
    <definedName name="фвам" localSheetId="39">#REF!</definedName>
    <definedName name="фвам" localSheetId="3">#REF!</definedName>
    <definedName name="фвам" localSheetId="37">#REF!</definedName>
    <definedName name="фвам">#REF!</definedName>
    <definedName name="ывфыап" localSheetId="6">#REF!</definedName>
    <definedName name="ывфыап" localSheetId="5">#REF!</definedName>
    <definedName name="ывфыап" localSheetId="12">#REF!</definedName>
    <definedName name="ывфыап" localSheetId="0">#REF!</definedName>
    <definedName name="ывфыап" localSheetId="16">#REF!</definedName>
    <definedName name="ывфыап" localSheetId="23">#REF!</definedName>
    <definedName name="ывфыап" localSheetId="14">#REF!</definedName>
    <definedName name="ывфыап" localSheetId="19">#REF!</definedName>
    <definedName name="ывфыап" localSheetId="22">#REF!</definedName>
    <definedName name="ывфыап" localSheetId="21">#REF!</definedName>
    <definedName name="ывфыап" localSheetId="7">#REF!</definedName>
    <definedName name="ывфыап" localSheetId="17">#REF!</definedName>
    <definedName name="ывфыап" localSheetId="9">#REF!</definedName>
    <definedName name="ывфыап" localSheetId="18">#REF!</definedName>
    <definedName name="ывфыап" localSheetId="15">#REF!</definedName>
    <definedName name="ывфыап" localSheetId="41">#REF!</definedName>
    <definedName name="ывфыап" localSheetId="4">#REF!</definedName>
    <definedName name="ывфыап" localSheetId="38">#REF!</definedName>
    <definedName name="ывфыап" localSheetId="2">#REF!</definedName>
    <definedName name="ывфыап" localSheetId="1">#REF!</definedName>
    <definedName name="ывфыап" localSheetId="39">#REF!</definedName>
    <definedName name="ывфыап" localSheetId="3">#REF!</definedName>
    <definedName name="ывфыап" localSheetId="37">#REF!</definedName>
    <definedName name="ывфыап">#REF!</definedName>
    <definedName name="ымфым">[4]Системный!$F$4:$F$7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N228" i="34" l="1"/>
  <c r="CN229" i="34"/>
  <c r="CN230" i="34"/>
  <c r="CN6" i="34" l="1"/>
  <c r="CN7" i="34"/>
  <c r="CN8" i="34"/>
  <c r="CN9" i="34"/>
  <c r="CN10" i="34"/>
  <c r="CN11" i="34"/>
  <c r="CN12" i="34"/>
  <c r="CN13" i="34"/>
  <c r="CN14" i="34"/>
  <c r="CN15" i="34"/>
  <c r="CN16" i="34"/>
  <c r="CN17" i="34"/>
  <c r="CN18" i="34"/>
  <c r="CN19" i="34"/>
  <c r="CN20" i="34"/>
  <c r="CN21" i="34"/>
  <c r="CN22" i="34"/>
  <c r="CN23" i="34"/>
  <c r="CN24" i="34"/>
  <c r="CN25" i="34"/>
  <c r="CN26" i="34"/>
  <c r="CN27" i="34"/>
  <c r="CN28" i="34"/>
  <c r="CN29" i="34"/>
  <c r="CN30" i="34"/>
  <c r="CN31" i="34"/>
  <c r="CN32" i="34"/>
  <c r="CN33" i="34"/>
  <c r="CN34" i="34"/>
  <c r="CN35" i="34"/>
  <c r="CN36" i="34"/>
  <c r="CN37" i="34"/>
  <c r="CN38" i="34"/>
  <c r="CN39" i="34"/>
  <c r="CN40" i="34"/>
  <c r="CN41" i="34"/>
  <c r="CN42" i="34"/>
  <c r="CN43" i="34"/>
  <c r="CN44" i="34"/>
  <c r="CN45" i="34"/>
  <c r="CN46" i="34"/>
  <c r="CN47" i="34"/>
  <c r="CN48" i="34"/>
  <c r="CN49" i="34"/>
  <c r="CN50" i="34"/>
  <c r="CN51" i="34"/>
  <c r="CN52" i="34"/>
  <c r="CN53" i="34"/>
  <c r="CN54" i="34"/>
  <c r="CN55" i="34"/>
  <c r="CN56" i="34"/>
  <c r="CN57" i="34"/>
  <c r="CN58" i="34"/>
  <c r="CN59" i="34"/>
  <c r="CN60" i="34"/>
  <c r="CN61" i="34"/>
  <c r="CN62" i="34"/>
  <c r="CN63" i="34"/>
  <c r="CN64" i="34"/>
  <c r="CN65" i="34"/>
  <c r="CN66" i="34"/>
  <c r="CN67" i="34"/>
  <c r="CN68" i="34"/>
  <c r="CN69" i="34"/>
  <c r="CN70" i="34"/>
  <c r="CN71" i="34"/>
  <c r="CN72" i="34"/>
  <c r="CN73" i="34"/>
  <c r="CN74" i="34"/>
  <c r="CN75" i="34"/>
  <c r="CN76" i="34"/>
  <c r="CN77" i="34"/>
  <c r="CN78" i="34"/>
  <c r="CN79" i="34"/>
  <c r="CN80" i="34"/>
  <c r="CN81" i="34"/>
  <c r="CN82" i="34"/>
  <c r="CN83" i="34"/>
  <c r="CN84" i="34"/>
  <c r="CN85" i="34"/>
  <c r="CN86" i="34"/>
  <c r="CN87" i="34"/>
  <c r="CN88" i="34"/>
  <c r="CN89" i="34"/>
  <c r="CN90" i="34"/>
  <c r="CN91" i="34"/>
  <c r="CN92" i="34"/>
  <c r="CN93" i="34"/>
  <c r="CN94" i="34"/>
  <c r="CN95" i="34"/>
  <c r="CN96" i="34"/>
  <c r="CN97" i="34"/>
  <c r="CN98" i="34"/>
  <c r="CN99" i="34"/>
  <c r="CN100" i="34"/>
  <c r="CN101" i="34"/>
  <c r="CN102" i="34"/>
  <c r="CN103" i="34"/>
  <c r="CN104" i="34"/>
  <c r="CN105" i="34"/>
  <c r="CN106" i="34"/>
  <c r="CN107" i="34"/>
  <c r="CN108" i="34"/>
  <c r="CN109" i="34"/>
  <c r="CN110" i="34"/>
  <c r="CN111" i="34"/>
  <c r="CN112" i="34"/>
  <c r="CN113" i="34"/>
  <c r="CN114" i="34"/>
  <c r="CN115" i="34"/>
  <c r="CN116" i="34"/>
  <c r="CN117" i="34"/>
  <c r="CN118" i="34"/>
  <c r="CN119" i="34"/>
  <c r="CN120" i="34"/>
  <c r="CN121" i="34"/>
  <c r="CN122" i="34"/>
  <c r="CN123" i="34"/>
  <c r="CN124" i="34"/>
  <c r="CN125" i="34"/>
  <c r="CN126" i="34"/>
  <c r="CN127" i="34"/>
  <c r="CN128" i="34"/>
  <c r="CN129" i="34"/>
  <c r="CN130" i="34"/>
  <c r="CN131" i="34"/>
  <c r="CN132" i="34"/>
  <c r="CN133" i="34"/>
  <c r="CN134" i="34"/>
  <c r="CN135" i="34"/>
  <c r="CN136" i="34"/>
  <c r="CN137" i="34"/>
  <c r="CN138" i="34"/>
  <c r="CN139" i="34"/>
  <c r="CN140" i="34"/>
  <c r="CN141" i="34"/>
  <c r="CN142" i="34"/>
  <c r="CN143" i="34"/>
  <c r="CN144" i="34"/>
  <c r="CN145" i="34"/>
  <c r="CN146" i="34"/>
  <c r="CN147" i="34"/>
  <c r="CN148" i="34"/>
  <c r="CN149" i="34"/>
  <c r="CN150" i="34"/>
  <c r="CN151" i="34"/>
  <c r="CN152" i="34"/>
  <c r="CN153" i="34"/>
  <c r="CN154" i="34"/>
  <c r="CN155" i="34"/>
  <c r="CN156" i="34"/>
  <c r="CN157" i="34"/>
  <c r="CN158" i="34"/>
  <c r="CN159" i="34"/>
  <c r="CN160" i="34"/>
  <c r="CN161" i="34"/>
  <c r="CN162" i="34"/>
  <c r="CN163" i="34"/>
  <c r="CN164" i="34"/>
  <c r="CN165" i="34"/>
  <c r="CN166" i="34"/>
  <c r="CN167" i="34"/>
  <c r="CN168" i="34"/>
  <c r="CN169" i="34"/>
  <c r="CN170" i="34"/>
  <c r="CN171" i="34"/>
  <c r="CN172" i="34"/>
  <c r="CN173" i="34"/>
  <c r="CN174" i="34"/>
  <c r="CN175" i="34"/>
  <c r="CN176" i="34"/>
  <c r="CN177" i="34"/>
  <c r="CN178" i="34"/>
  <c r="CN179" i="34"/>
  <c r="CN180" i="34"/>
  <c r="CN181" i="34"/>
  <c r="CN182" i="34"/>
  <c r="CN183" i="34"/>
  <c r="CN184" i="34"/>
  <c r="CN185" i="34"/>
  <c r="CN186" i="34"/>
  <c r="CN187" i="34"/>
  <c r="CN188" i="34"/>
  <c r="CN189" i="34"/>
  <c r="CN190" i="34"/>
  <c r="CN191" i="34"/>
  <c r="CN192" i="34"/>
  <c r="CN193" i="34"/>
  <c r="CN194" i="34"/>
  <c r="CN195" i="34"/>
  <c r="CN196" i="34"/>
  <c r="CN197" i="34"/>
  <c r="CN198" i="34"/>
  <c r="CN199" i="34"/>
  <c r="CN200" i="34"/>
  <c r="CN201" i="34"/>
  <c r="CN202" i="34"/>
  <c r="CN203" i="34"/>
  <c r="CN204" i="34"/>
  <c r="CN205" i="34"/>
  <c r="CN206" i="34"/>
  <c r="CN207" i="34"/>
  <c r="CN208" i="34"/>
  <c r="CN209" i="34"/>
  <c r="CN210" i="34"/>
  <c r="CN211" i="34"/>
  <c r="CN212" i="34"/>
  <c r="CN213" i="34"/>
  <c r="CN214" i="34"/>
  <c r="CN215" i="34"/>
  <c r="CN216" i="34"/>
  <c r="CN217" i="34"/>
  <c r="CN218" i="34"/>
  <c r="CN219" i="34"/>
  <c r="CN220" i="34"/>
  <c r="CN221" i="34"/>
  <c r="CN222" i="34"/>
  <c r="CN223" i="34"/>
  <c r="CN224" i="34"/>
  <c r="CN225" i="34"/>
  <c r="CN226" i="34"/>
  <c r="CN227" i="34"/>
  <c r="CN5" i="34"/>
  <c r="CO6" i="34"/>
  <c r="CO7" i="34"/>
  <c r="CO8" i="34"/>
  <c r="CO9" i="34"/>
  <c r="CO10" i="34"/>
  <c r="CO11" i="34"/>
  <c r="CO12" i="34"/>
  <c r="CO13" i="34"/>
  <c r="CO14" i="34"/>
  <c r="CO15" i="34"/>
  <c r="CO16" i="34"/>
  <c r="CO17" i="34"/>
  <c r="CO18" i="34"/>
  <c r="CO19" i="34"/>
  <c r="CO20" i="34"/>
  <c r="CO21" i="34"/>
  <c r="CO22" i="34"/>
  <c r="CO23" i="34"/>
  <c r="CO24" i="34"/>
  <c r="CO25" i="34"/>
  <c r="CO26" i="34"/>
  <c r="CO27" i="34"/>
  <c r="CO28" i="34"/>
  <c r="CO29" i="34"/>
  <c r="CO30" i="34"/>
  <c r="CO31" i="34"/>
  <c r="CO32" i="34"/>
  <c r="CO33" i="34"/>
  <c r="CO34" i="34"/>
  <c r="CO35" i="34"/>
  <c r="CO36" i="34"/>
  <c r="CO37" i="34"/>
  <c r="CO38" i="34"/>
  <c r="CO39" i="34"/>
  <c r="CO40" i="34"/>
  <c r="CO41" i="34"/>
  <c r="CO42" i="34"/>
  <c r="CO43" i="34"/>
  <c r="CO44" i="34"/>
  <c r="CO45" i="34"/>
  <c r="CO46" i="34"/>
  <c r="CO47" i="34"/>
  <c r="CO48" i="34"/>
  <c r="CO49" i="34"/>
  <c r="CO50" i="34"/>
  <c r="CO51" i="34"/>
  <c r="CO52" i="34"/>
  <c r="CO53" i="34"/>
  <c r="CO54" i="34"/>
  <c r="CO55" i="34"/>
  <c r="CO56" i="34"/>
  <c r="CO57" i="34"/>
  <c r="CO58" i="34"/>
  <c r="CO59" i="34"/>
  <c r="CO60" i="34"/>
  <c r="CO61" i="34"/>
  <c r="CO62" i="34"/>
  <c r="CO63" i="34"/>
  <c r="CO64" i="34"/>
  <c r="CO65" i="34"/>
  <c r="CO66" i="34"/>
  <c r="CO67" i="34"/>
  <c r="CO68" i="34"/>
  <c r="CO69" i="34"/>
  <c r="CO70" i="34"/>
  <c r="CO71" i="34"/>
  <c r="CO72" i="34"/>
  <c r="CO73" i="34"/>
  <c r="CO74" i="34"/>
  <c r="CO75" i="34"/>
  <c r="CO76" i="34"/>
  <c r="CO77" i="34"/>
  <c r="CO78" i="34"/>
  <c r="CO79" i="34"/>
  <c r="CO80" i="34"/>
  <c r="CO81" i="34"/>
  <c r="CO82" i="34"/>
  <c r="CO83" i="34"/>
  <c r="CO84" i="34"/>
  <c r="CO85" i="34"/>
  <c r="CO86" i="34"/>
  <c r="CO87" i="34"/>
  <c r="CO88" i="34"/>
  <c r="CO89" i="34"/>
  <c r="CO90" i="34"/>
  <c r="CO91" i="34"/>
  <c r="CO92" i="34"/>
  <c r="CO93" i="34"/>
  <c r="CO94" i="34"/>
  <c r="CO95" i="34"/>
  <c r="CO96" i="34"/>
  <c r="CO97" i="34"/>
  <c r="CO98" i="34"/>
  <c r="CO99" i="34"/>
  <c r="CO100" i="34"/>
  <c r="CO101" i="34"/>
  <c r="CO102" i="34"/>
  <c r="CO103" i="34"/>
  <c r="CO104" i="34"/>
  <c r="CO105" i="34"/>
  <c r="CO106" i="34"/>
  <c r="CO107" i="34"/>
  <c r="CO108" i="34"/>
  <c r="CO109" i="34"/>
  <c r="CO110" i="34"/>
  <c r="CO111" i="34"/>
  <c r="CO112" i="34"/>
  <c r="CO113" i="34"/>
  <c r="CO114" i="34"/>
  <c r="CO115" i="34"/>
  <c r="CO116" i="34"/>
  <c r="CO117" i="34"/>
  <c r="CO118" i="34"/>
  <c r="CO119" i="34"/>
  <c r="CO120" i="34"/>
  <c r="CO121" i="34"/>
  <c r="CO122" i="34"/>
  <c r="CO123" i="34"/>
  <c r="CO124" i="34"/>
  <c r="CO125" i="34"/>
  <c r="CO126" i="34"/>
  <c r="CO127" i="34"/>
  <c r="CO128" i="34"/>
  <c r="CO129" i="34"/>
  <c r="CO130" i="34"/>
  <c r="CO131" i="34"/>
  <c r="CO132" i="34"/>
  <c r="CO133" i="34"/>
  <c r="CO134" i="34"/>
  <c r="CO135" i="34"/>
  <c r="CO136" i="34"/>
  <c r="CO137" i="34"/>
  <c r="CO138" i="34"/>
  <c r="CO139" i="34"/>
  <c r="CO140" i="34"/>
  <c r="CO141" i="34"/>
  <c r="CO142" i="34"/>
  <c r="CO143" i="34"/>
  <c r="CO144" i="34"/>
  <c r="CO145" i="34"/>
  <c r="CO146" i="34"/>
  <c r="CO147" i="34"/>
  <c r="CO148" i="34"/>
  <c r="CO149" i="34"/>
  <c r="CO150" i="34"/>
  <c r="CO151" i="34"/>
  <c r="CO152" i="34"/>
  <c r="CO153" i="34"/>
  <c r="CO154" i="34"/>
  <c r="CO155" i="34"/>
  <c r="CO156" i="34"/>
  <c r="CO157" i="34"/>
  <c r="CO158" i="34"/>
  <c r="CO159" i="34"/>
  <c r="CO160" i="34"/>
  <c r="CO161" i="34"/>
  <c r="CO162" i="34"/>
  <c r="CO163" i="34"/>
  <c r="CO164" i="34"/>
  <c r="CO165" i="34"/>
  <c r="CO166" i="34"/>
  <c r="CO167" i="34"/>
  <c r="CO168" i="34"/>
  <c r="CO169" i="34"/>
  <c r="CO170" i="34"/>
  <c r="CO171" i="34"/>
  <c r="CO172" i="34"/>
  <c r="CO173" i="34"/>
  <c r="CO174" i="34"/>
  <c r="CO175" i="34"/>
  <c r="CO176" i="34"/>
  <c r="CO177" i="34"/>
  <c r="CO178" i="34"/>
  <c r="CO179" i="34"/>
  <c r="CO180" i="34"/>
  <c r="CO181" i="34"/>
  <c r="CO182" i="34"/>
  <c r="CO183" i="34"/>
  <c r="CO184" i="34"/>
  <c r="CO185" i="34"/>
  <c r="CO186" i="34"/>
  <c r="CO187" i="34"/>
  <c r="CO188" i="34"/>
  <c r="CO189" i="34"/>
  <c r="CO190" i="34"/>
  <c r="CO191" i="34"/>
  <c r="CO192" i="34"/>
  <c r="CO193" i="34"/>
  <c r="CO194" i="34"/>
  <c r="CO195" i="34"/>
  <c r="CO196" i="34"/>
  <c r="CO197" i="34"/>
  <c r="CO198" i="34"/>
  <c r="CO199" i="34"/>
  <c r="CO200" i="34"/>
  <c r="CO201" i="34"/>
  <c r="CO202" i="34"/>
  <c r="CO203" i="34"/>
  <c r="CO204" i="34"/>
  <c r="CO205" i="34"/>
  <c r="CO206" i="34"/>
  <c r="CO207" i="34"/>
  <c r="CO208" i="34"/>
  <c r="CO209" i="34"/>
  <c r="CO210" i="34"/>
  <c r="CO211" i="34"/>
  <c r="CO212" i="34"/>
  <c r="CO213" i="34"/>
  <c r="CO214" i="34"/>
  <c r="CO215" i="34"/>
  <c r="CO216" i="34"/>
  <c r="CO217" i="34"/>
  <c r="CO218" i="34"/>
  <c r="CO219" i="34"/>
  <c r="CO220" i="34"/>
  <c r="CO221" i="34"/>
  <c r="CO222" i="34"/>
  <c r="CO223" i="34"/>
  <c r="CO224" i="34"/>
  <c r="CO225" i="34"/>
  <c r="CO226" i="34"/>
  <c r="CO227" i="34"/>
  <c r="CO228" i="34"/>
  <c r="CO229" i="34"/>
  <c r="CO230" i="34"/>
  <c r="CO5" i="34"/>
  <c r="CM237" i="34"/>
  <c r="CM238" i="34"/>
  <c r="CM239" i="34"/>
  <c r="CM222" i="34"/>
  <c r="CM223" i="34"/>
  <c r="CM224" i="34"/>
  <c r="CM225" i="34"/>
  <c r="CM226" i="34"/>
  <c r="CM227" i="34"/>
  <c r="CM228" i="34"/>
  <c r="CM229" i="34"/>
  <c r="CM230" i="34"/>
  <c r="CM231" i="34"/>
  <c r="CM232" i="34"/>
  <c r="CM233" i="34"/>
  <c r="CM234" i="34"/>
  <c r="CM235" i="34"/>
  <c r="CM236" i="34"/>
  <c r="CM200" i="34"/>
  <c r="CM201" i="34"/>
  <c r="CM202" i="34"/>
  <c r="CM203" i="34"/>
  <c r="CM204" i="34"/>
  <c r="CM205" i="34"/>
  <c r="CM206" i="34"/>
  <c r="CM207" i="34"/>
  <c r="CM208" i="34"/>
  <c r="CM209" i="34"/>
  <c r="CM210" i="34"/>
  <c r="CM211" i="34"/>
  <c r="CM212" i="34"/>
  <c r="CM213" i="34"/>
  <c r="CM214" i="34"/>
  <c r="CM215" i="34"/>
  <c r="CM216" i="34"/>
  <c r="CM217" i="34"/>
  <c r="CM218" i="34"/>
  <c r="CM219" i="34"/>
  <c r="CM220" i="34"/>
  <c r="CM221" i="34"/>
  <c r="CM178" i="34"/>
  <c r="CM179" i="34"/>
  <c r="CM180" i="34"/>
  <c r="CM181" i="34"/>
  <c r="CM182" i="34"/>
  <c r="CM183" i="34"/>
  <c r="CM184" i="34"/>
  <c r="CM185" i="34"/>
  <c r="CM186" i="34"/>
  <c r="CM187" i="34"/>
  <c r="CM188" i="34"/>
  <c r="CM189" i="34"/>
  <c r="CM190" i="34"/>
  <c r="CM191" i="34"/>
  <c r="CM192" i="34"/>
  <c r="CM193" i="34"/>
  <c r="CM194" i="34"/>
  <c r="CM195" i="34"/>
  <c r="CM196" i="34"/>
  <c r="CM197" i="34"/>
  <c r="CM198" i="34"/>
  <c r="CM199" i="34"/>
  <c r="CM6" i="34"/>
  <c r="CM7" i="34"/>
  <c r="CM8" i="34"/>
  <c r="CM9" i="34"/>
  <c r="CM10" i="34"/>
  <c r="CM11" i="34"/>
  <c r="CM12" i="34"/>
  <c r="CM13" i="34"/>
  <c r="CM14" i="34"/>
  <c r="CM15" i="34"/>
  <c r="CM16" i="34"/>
  <c r="CM17" i="34"/>
  <c r="CM18" i="34"/>
  <c r="CM19" i="34"/>
  <c r="CM20" i="34"/>
  <c r="CM21" i="34"/>
  <c r="CM22" i="34"/>
  <c r="CM23" i="34"/>
  <c r="CM24" i="34"/>
  <c r="CM25" i="34"/>
  <c r="CM26" i="34"/>
  <c r="CM27" i="34"/>
  <c r="CM28" i="34"/>
  <c r="CM29" i="34"/>
  <c r="CM30" i="34"/>
  <c r="CM31" i="34"/>
  <c r="CM32" i="34"/>
  <c r="CM33" i="34"/>
  <c r="CM34" i="34"/>
  <c r="CM35" i="34"/>
  <c r="CM36" i="34"/>
  <c r="CM37" i="34"/>
  <c r="CM38" i="34"/>
  <c r="CM39" i="34"/>
  <c r="CM40" i="34"/>
  <c r="CM41" i="34"/>
  <c r="CM42" i="34"/>
  <c r="CM43" i="34"/>
  <c r="CM44" i="34"/>
  <c r="CM45" i="34"/>
  <c r="CM46" i="34"/>
  <c r="CM47" i="34"/>
  <c r="CM48" i="34"/>
  <c r="CM49" i="34"/>
  <c r="CM50" i="34"/>
  <c r="CM51" i="34"/>
  <c r="CM52" i="34"/>
  <c r="CM53" i="34"/>
  <c r="CM54" i="34"/>
  <c r="CM55" i="34"/>
  <c r="CM56" i="34"/>
  <c r="CM57" i="34"/>
  <c r="CM58" i="34"/>
  <c r="CM59" i="34"/>
  <c r="CM60" i="34"/>
  <c r="CM61" i="34"/>
  <c r="CM62" i="34"/>
  <c r="CM63" i="34"/>
  <c r="CM64" i="34"/>
  <c r="CM65" i="34"/>
  <c r="CM66" i="34"/>
  <c r="CM67" i="34"/>
  <c r="CM68" i="34"/>
  <c r="CM69" i="34"/>
  <c r="CM70" i="34"/>
  <c r="CM71" i="34"/>
  <c r="CM72" i="34"/>
  <c r="CM73" i="34"/>
  <c r="CM74" i="34"/>
  <c r="CM75" i="34"/>
  <c r="CM76" i="34"/>
  <c r="CM77" i="34"/>
  <c r="CM78" i="34"/>
  <c r="CM79" i="34"/>
  <c r="CM80" i="34"/>
  <c r="CM81" i="34"/>
  <c r="CM82" i="34"/>
  <c r="CM83" i="34"/>
  <c r="CM84" i="34"/>
  <c r="CM85" i="34"/>
  <c r="CM86" i="34"/>
  <c r="CM87" i="34"/>
  <c r="CM88" i="34"/>
  <c r="CM89" i="34"/>
  <c r="CM90" i="34"/>
  <c r="CM91" i="34"/>
  <c r="CM92" i="34"/>
  <c r="CM93" i="34"/>
  <c r="CM94" i="34"/>
  <c r="CM95" i="34"/>
  <c r="CM96" i="34"/>
  <c r="CM97" i="34"/>
  <c r="CM98" i="34"/>
  <c r="CM99" i="34"/>
  <c r="CM100" i="34"/>
  <c r="CM101" i="34"/>
  <c r="CM102" i="34"/>
  <c r="CM103" i="34"/>
  <c r="CM104" i="34"/>
  <c r="CM105" i="34"/>
  <c r="CM106" i="34"/>
  <c r="CM107" i="34"/>
  <c r="CM108" i="34"/>
  <c r="CM109" i="34"/>
  <c r="CM110" i="34"/>
  <c r="CM111" i="34"/>
  <c r="CM112" i="34"/>
  <c r="CM113" i="34"/>
  <c r="CM114" i="34"/>
  <c r="CM115" i="34"/>
  <c r="CM116" i="34"/>
  <c r="CM117" i="34"/>
  <c r="CM118" i="34"/>
  <c r="CM119" i="34"/>
  <c r="CM120" i="34"/>
  <c r="CM121" i="34"/>
  <c r="CM122" i="34"/>
  <c r="CM123" i="34"/>
  <c r="CM124" i="34"/>
  <c r="CM125" i="34"/>
  <c r="CM126" i="34"/>
  <c r="CM127" i="34"/>
  <c r="CM128" i="34"/>
  <c r="CM129" i="34"/>
  <c r="CM130" i="34"/>
  <c r="CM131" i="34"/>
  <c r="CM132" i="34"/>
  <c r="CM133" i="34"/>
  <c r="CM134" i="34"/>
  <c r="CM135" i="34"/>
  <c r="CM136" i="34"/>
  <c r="CM137" i="34"/>
  <c r="CM138" i="34"/>
  <c r="CM139" i="34"/>
  <c r="CM140" i="34"/>
  <c r="CM141" i="34"/>
  <c r="CM142" i="34"/>
  <c r="CM143" i="34"/>
  <c r="CM144" i="34"/>
  <c r="CM145" i="34"/>
  <c r="CM146" i="34"/>
  <c r="CM147" i="34"/>
  <c r="CM148" i="34"/>
  <c r="CM149" i="34"/>
  <c r="CM150" i="34"/>
  <c r="CM151" i="34"/>
  <c r="CM152" i="34"/>
  <c r="CM153" i="34"/>
  <c r="CM154" i="34"/>
  <c r="CM155" i="34"/>
  <c r="CM156" i="34"/>
  <c r="CM157" i="34"/>
  <c r="CM158" i="34"/>
  <c r="CM159" i="34"/>
  <c r="CM160" i="34"/>
  <c r="CM161" i="34"/>
  <c r="CM162" i="34"/>
  <c r="CM163" i="34"/>
  <c r="CM164" i="34"/>
  <c r="CM165" i="34"/>
  <c r="CM166" i="34"/>
  <c r="CM167" i="34"/>
  <c r="CM168" i="34"/>
  <c r="CM169" i="34"/>
  <c r="CM170" i="34"/>
  <c r="CM171" i="34"/>
  <c r="CM172" i="34"/>
  <c r="CM173" i="34"/>
  <c r="CM174" i="34"/>
  <c r="CM175" i="34"/>
  <c r="CM176" i="34"/>
  <c r="CM177" i="34"/>
  <c r="CM5" i="34"/>
  <c r="CB21" i="34"/>
  <c r="CB22" i="34"/>
  <c r="CB23" i="34"/>
  <c r="CB24" i="34"/>
  <c r="CB25" i="34"/>
  <c r="CB26" i="34"/>
  <c r="CB27" i="34"/>
  <c r="CB28" i="34"/>
  <c r="CB29" i="34"/>
  <c r="CB30" i="34"/>
  <c r="CB31" i="34"/>
  <c r="CB32" i="34"/>
  <c r="CB33" i="34"/>
  <c r="CB34" i="34"/>
  <c r="CB35" i="34"/>
  <c r="CB36" i="34"/>
  <c r="CB37" i="34"/>
  <c r="CB38" i="34"/>
  <c r="CB39" i="34"/>
  <c r="CB40" i="34"/>
  <c r="CB41" i="34"/>
  <c r="CB42" i="34"/>
  <c r="CB43" i="34"/>
  <c r="CB44" i="34"/>
  <c r="CB45" i="34"/>
  <c r="CB46" i="34"/>
  <c r="CB47" i="34"/>
  <c r="CB48" i="34"/>
  <c r="CB49" i="34"/>
  <c r="CB50" i="34"/>
  <c r="CB51" i="34"/>
  <c r="CB52" i="34"/>
  <c r="CB53" i="34"/>
  <c r="CB54" i="34"/>
  <c r="CB55" i="34"/>
  <c r="CB56" i="34"/>
  <c r="CB57" i="34"/>
  <c r="CB58" i="34"/>
  <c r="CB59" i="34"/>
  <c r="CB60" i="34"/>
  <c r="CB61" i="34"/>
  <c r="CB62" i="34"/>
  <c r="CB63" i="34"/>
  <c r="CB64" i="34"/>
  <c r="CB65" i="34"/>
  <c r="CB66" i="34"/>
  <c r="CB67" i="34"/>
  <c r="CB68" i="34"/>
  <c r="CB69" i="34"/>
  <c r="CB70" i="34"/>
  <c r="CB71" i="34"/>
  <c r="CB72" i="34"/>
  <c r="CB73" i="34"/>
  <c r="CB74" i="34"/>
  <c r="CB75" i="34"/>
  <c r="CB76" i="34"/>
  <c r="CB77" i="34"/>
  <c r="CB78" i="34"/>
  <c r="CB79" i="34"/>
  <c r="CB80" i="34"/>
  <c r="CB81" i="34"/>
  <c r="CB82" i="34"/>
  <c r="CB83" i="34"/>
  <c r="CB84" i="34"/>
  <c r="CB85" i="34"/>
  <c r="CB86" i="34"/>
  <c r="CB87" i="34"/>
  <c r="CB88" i="34"/>
  <c r="CB89" i="34"/>
  <c r="CB90" i="34"/>
  <c r="CB91" i="34"/>
  <c r="CB92" i="34"/>
  <c r="CB93" i="34"/>
  <c r="CB94" i="34"/>
  <c r="CB95" i="34"/>
  <c r="CB96" i="34"/>
  <c r="CB97" i="34"/>
  <c r="CB98" i="34"/>
  <c r="CB99" i="34"/>
  <c r="CB100" i="34"/>
  <c r="CB101" i="34"/>
  <c r="CB102" i="34"/>
  <c r="CB103" i="34"/>
  <c r="CB104" i="34"/>
  <c r="CB105" i="34"/>
  <c r="CB106" i="34"/>
  <c r="CB107" i="34"/>
  <c r="CB108" i="34"/>
  <c r="CB109" i="34"/>
  <c r="CB110" i="34"/>
  <c r="CB111" i="34"/>
  <c r="CB112" i="34"/>
  <c r="CB113" i="34"/>
  <c r="CB114" i="34"/>
  <c r="CB115" i="34"/>
  <c r="CB116" i="34"/>
  <c r="CB117" i="34"/>
  <c r="CB118" i="34"/>
  <c r="CB119" i="34"/>
  <c r="CB120" i="34"/>
  <c r="CB121" i="34"/>
  <c r="CB122" i="34"/>
  <c r="CB123" i="34"/>
  <c r="CB124" i="34"/>
  <c r="CB125" i="34"/>
  <c r="CB126" i="34"/>
  <c r="CB127" i="34"/>
  <c r="CB128" i="34"/>
  <c r="CB129" i="34"/>
  <c r="CB130" i="34"/>
  <c r="CB131" i="34"/>
  <c r="CB132" i="34"/>
  <c r="CB133" i="34"/>
  <c r="CB134" i="34"/>
  <c r="CB135" i="34"/>
  <c r="CB136" i="34"/>
  <c r="CB137" i="34"/>
  <c r="CB138" i="34"/>
  <c r="CB139" i="34"/>
  <c r="CB140" i="34"/>
  <c r="CB141" i="34"/>
  <c r="CB142" i="34"/>
  <c r="CB143" i="34"/>
  <c r="CB144" i="34"/>
  <c r="CB145" i="34"/>
  <c r="CB146" i="34"/>
  <c r="CB147" i="34"/>
  <c r="CB148" i="34"/>
  <c r="CB149" i="34"/>
  <c r="CB150" i="34"/>
  <c r="CB151" i="34"/>
  <c r="CB152" i="34"/>
  <c r="CB153" i="34"/>
  <c r="CB154" i="34"/>
  <c r="CB155" i="34"/>
  <c r="CB156" i="34"/>
  <c r="CB157" i="34"/>
  <c r="CB158" i="34"/>
  <c r="CB159" i="34"/>
  <c r="CB160" i="34"/>
  <c r="CB161" i="34"/>
  <c r="CB162" i="34"/>
  <c r="CB163" i="34"/>
  <c r="CB164" i="34"/>
  <c r="CB165" i="34"/>
  <c r="CB166" i="34"/>
  <c r="CB167" i="34"/>
  <c r="CB168" i="34"/>
  <c r="CB169" i="34"/>
  <c r="CB170" i="34"/>
  <c r="CB171" i="34"/>
  <c r="CB172" i="34"/>
  <c r="CB173" i="34"/>
  <c r="CB174" i="34"/>
  <c r="CB175" i="34"/>
  <c r="CB176" i="34"/>
  <c r="CB177" i="34"/>
  <c r="CB178" i="34"/>
  <c r="CB179" i="34"/>
  <c r="CB180" i="34"/>
  <c r="CB181" i="34"/>
  <c r="CB182" i="34"/>
  <c r="CB183" i="34"/>
  <c r="CB184" i="34"/>
  <c r="CB185" i="34"/>
  <c r="CB186" i="34"/>
  <c r="CB187" i="34"/>
  <c r="CB188" i="34"/>
  <c r="CB189" i="34"/>
  <c r="CB190" i="34"/>
  <c r="CB191" i="34"/>
  <c r="CB192" i="34"/>
  <c r="CB193" i="34"/>
  <c r="CB194" i="34"/>
  <c r="CB195" i="34"/>
  <c r="CB196" i="34"/>
  <c r="CB197" i="34"/>
  <c r="CB198" i="34"/>
  <c r="CB199" i="34"/>
  <c r="CB6" i="34"/>
  <c r="CB7" i="34"/>
  <c r="CB8" i="34"/>
  <c r="CB9" i="34"/>
  <c r="CB10" i="34"/>
  <c r="CB11" i="34"/>
  <c r="CB12" i="34"/>
  <c r="CB13" i="34"/>
  <c r="CB14" i="34"/>
  <c r="CB15" i="34"/>
  <c r="CB16" i="34"/>
  <c r="CB17" i="34"/>
  <c r="CB18" i="34"/>
  <c r="CB19" i="34"/>
  <c r="CB20" i="34"/>
  <c r="CB5" i="34"/>
  <c r="CA178" i="34"/>
  <c r="CA179" i="34"/>
  <c r="CA180" i="34"/>
  <c r="CA181" i="34"/>
  <c r="CA182" i="34"/>
  <c r="CA183" i="34"/>
  <c r="CA184" i="34"/>
  <c r="CA185" i="34"/>
  <c r="CA186" i="34"/>
  <c r="CA187" i="34"/>
  <c r="CA188" i="34"/>
  <c r="CA189" i="34"/>
  <c r="CA190" i="34"/>
  <c r="CA191" i="34"/>
  <c r="CA192" i="34"/>
  <c r="CA193" i="34"/>
  <c r="CA194" i="34"/>
  <c r="CA195" i="34"/>
  <c r="CA196" i="34"/>
  <c r="CA197" i="34"/>
  <c r="CA198" i="34"/>
  <c r="CA199" i="34"/>
  <c r="CA6" i="34"/>
  <c r="CA7" i="34"/>
  <c r="CA8" i="34"/>
  <c r="CA9" i="34"/>
  <c r="CA10" i="34"/>
  <c r="CA11" i="34"/>
  <c r="CA12" i="34"/>
  <c r="CA13" i="34"/>
  <c r="CA14" i="34"/>
  <c r="CA15" i="34"/>
  <c r="CA16" i="34"/>
  <c r="CA17" i="34"/>
  <c r="CA18" i="34"/>
  <c r="CA19" i="34"/>
  <c r="CA20" i="34"/>
  <c r="CA21" i="34"/>
  <c r="CA22" i="34"/>
  <c r="CA23" i="34"/>
  <c r="CA24" i="34"/>
  <c r="CA25" i="34"/>
  <c r="CA26" i="34"/>
  <c r="CA27" i="34"/>
  <c r="CA28" i="34"/>
  <c r="CA29" i="34"/>
  <c r="CA30" i="34"/>
  <c r="CA31" i="34"/>
  <c r="CA32" i="34"/>
  <c r="CA33" i="34"/>
  <c r="CA34" i="34"/>
  <c r="CA35" i="34"/>
  <c r="CA36" i="34"/>
  <c r="CA37" i="34"/>
  <c r="CA38" i="34"/>
  <c r="CA39" i="34"/>
  <c r="CA40" i="34"/>
  <c r="CA41" i="34"/>
  <c r="CA42" i="34"/>
  <c r="CA43" i="34"/>
  <c r="CA44" i="34"/>
  <c r="CA45" i="34"/>
  <c r="CA46" i="34"/>
  <c r="CA47" i="34"/>
  <c r="CA48" i="34"/>
  <c r="CA49" i="34"/>
  <c r="CA50" i="34"/>
  <c r="CA51" i="34"/>
  <c r="CA52" i="34"/>
  <c r="CA53" i="34"/>
  <c r="CA54" i="34"/>
  <c r="CA55" i="34"/>
  <c r="CA56" i="34"/>
  <c r="CA57" i="34"/>
  <c r="CA58" i="34"/>
  <c r="CA59" i="34"/>
  <c r="CA60" i="34"/>
  <c r="CA61" i="34"/>
  <c r="CA62" i="34"/>
  <c r="CA63" i="34"/>
  <c r="CA64" i="34"/>
  <c r="CA65" i="34"/>
  <c r="CA66" i="34"/>
  <c r="CA67" i="34"/>
  <c r="CA68" i="34"/>
  <c r="CA69" i="34"/>
  <c r="CA70" i="34"/>
  <c r="CA71" i="34"/>
  <c r="CA72" i="34"/>
  <c r="CA73" i="34"/>
  <c r="CA74" i="34"/>
  <c r="CA75" i="34"/>
  <c r="CA76" i="34"/>
  <c r="CA77" i="34"/>
  <c r="CA78" i="34"/>
  <c r="CA79" i="34"/>
  <c r="CA80" i="34"/>
  <c r="CA81" i="34"/>
  <c r="CA82" i="34"/>
  <c r="CA83" i="34"/>
  <c r="CA84" i="34"/>
  <c r="CA85" i="34"/>
  <c r="CA86" i="34"/>
  <c r="CA87" i="34"/>
  <c r="CA88" i="34"/>
  <c r="CA89" i="34"/>
  <c r="CA90" i="34"/>
  <c r="CA91" i="34"/>
  <c r="CA92" i="34"/>
  <c r="CA93" i="34"/>
  <c r="CA94" i="34"/>
  <c r="CA95" i="34"/>
  <c r="CA96" i="34"/>
  <c r="CA97" i="34"/>
  <c r="CA98" i="34"/>
  <c r="CA99" i="34"/>
  <c r="CA100" i="34"/>
  <c r="CA101" i="34"/>
  <c r="CA102" i="34"/>
  <c r="CA103" i="34"/>
  <c r="CA104" i="34"/>
  <c r="CA105" i="34"/>
  <c r="CA106" i="34"/>
  <c r="CA107" i="34"/>
  <c r="CA108" i="34"/>
  <c r="CA109" i="34"/>
  <c r="CA110" i="34"/>
  <c r="CA111" i="34"/>
  <c r="CA112" i="34"/>
  <c r="CA113" i="34"/>
  <c r="CA114" i="34"/>
  <c r="CA115" i="34"/>
  <c r="CA116" i="34"/>
  <c r="CA117" i="34"/>
  <c r="CA118" i="34"/>
  <c r="CA119" i="34"/>
  <c r="CA120" i="34"/>
  <c r="CA121" i="34"/>
  <c r="CA122" i="34"/>
  <c r="CA123" i="34"/>
  <c r="CA124" i="34"/>
  <c r="CA125" i="34"/>
  <c r="CA126" i="34"/>
  <c r="CA127" i="34"/>
  <c r="CA128" i="34"/>
  <c r="CA129" i="34"/>
  <c r="CA130" i="34"/>
  <c r="CA131" i="34"/>
  <c r="CA132" i="34"/>
  <c r="CA133" i="34"/>
  <c r="CA134" i="34"/>
  <c r="CA135" i="34"/>
  <c r="CA136" i="34"/>
  <c r="CA137" i="34"/>
  <c r="CA138" i="34"/>
  <c r="CA139" i="34"/>
  <c r="CA140" i="34"/>
  <c r="CA141" i="34"/>
  <c r="CA142" i="34"/>
  <c r="CA143" i="34"/>
  <c r="CA144" i="34"/>
  <c r="CA145" i="34"/>
  <c r="CA146" i="34"/>
  <c r="CA147" i="34"/>
  <c r="CA148" i="34"/>
  <c r="CA149" i="34"/>
  <c r="CA150" i="34"/>
  <c r="CA151" i="34"/>
  <c r="CA152" i="34"/>
  <c r="CA153" i="34"/>
  <c r="CA154" i="34"/>
  <c r="CA155" i="34"/>
  <c r="CA156" i="34"/>
  <c r="CA157" i="34"/>
  <c r="CA158" i="34"/>
  <c r="CA159" i="34"/>
  <c r="CA160" i="34"/>
  <c r="CA161" i="34"/>
  <c r="CA162" i="34"/>
  <c r="CA163" i="34"/>
  <c r="CA164" i="34"/>
  <c r="CA165" i="34"/>
  <c r="CA166" i="34"/>
  <c r="CA167" i="34"/>
  <c r="CA168" i="34"/>
  <c r="CA169" i="34"/>
  <c r="CA170" i="34"/>
  <c r="CA171" i="34"/>
  <c r="CA172" i="34"/>
  <c r="CA173" i="34"/>
  <c r="CA174" i="34"/>
  <c r="CA175" i="34"/>
  <c r="CA176" i="34"/>
  <c r="CA177" i="34"/>
  <c r="CA5" i="34"/>
  <c r="BQ6" i="34"/>
  <c r="BQ7" i="34"/>
  <c r="BQ8" i="34"/>
  <c r="BQ9" i="34"/>
  <c r="BQ10" i="34"/>
  <c r="BQ11" i="34"/>
  <c r="BQ12" i="34"/>
  <c r="BQ13" i="34"/>
  <c r="BQ14" i="34"/>
  <c r="BQ15" i="34"/>
  <c r="BQ16" i="34"/>
  <c r="BQ17" i="34"/>
  <c r="BQ18" i="34"/>
  <c r="BQ19" i="34"/>
  <c r="BQ20" i="34"/>
  <c r="BQ21" i="34"/>
  <c r="BQ22" i="34"/>
  <c r="BQ23" i="34"/>
  <c r="BQ24" i="34"/>
  <c r="BQ25" i="34"/>
  <c r="BQ26" i="34"/>
  <c r="BQ27" i="34"/>
  <c r="BQ28" i="34"/>
  <c r="BQ29" i="34"/>
  <c r="BQ30" i="34"/>
  <c r="BQ31" i="34"/>
  <c r="BQ32" i="34"/>
  <c r="BQ33" i="34"/>
  <c r="BQ34" i="34"/>
  <c r="BQ35" i="34"/>
  <c r="BQ36" i="34"/>
  <c r="BQ37" i="34"/>
  <c r="BQ38" i="34"/>
  <c r="BQ39" i="34"/>
  <c r="BQ40" i="34"/>
  <c r="BQ41" i="34"/>
  <c r="BQ42" i="34"/>
  <c r="BQ43" i="34"/>
  <c r="BQ5" i="34"/>
  <c r="BP6" i="34"/>
  <c r="BP7" i="34"/>
  <c r="BP8" i="34"/>
  <c r="BP9" i="34"/>
  <c r="BP10" i="34"/>
  <c r="BP11" i="34"/>
  <c r="BP12" i="34"/>
  <c r="BP13" i="34"/>
  <c r="BP14" i="34"/>
  <c r="BP15" i="34"/>
  <c r="BP16" i="34"/>
  <c r="BP17" i="34"/>
  <c r="BP18" i="34"/>
  <c r="BP19" i="34"/>
  <c r="BP20" i="34"/>
  <c r="BP21" i="34"/>
  <c r="BP22" i="34"/>
  <c r="BP23" i="34"/>
  <c r="BP24" i="34"/>
  <c r="BP25" i="34"/>
  <c r="BP26" i="34"/>
  <c r="BP27" i="34"/>
  <c r="BP28" i="34"/>
  <c r="BP29" i="34"/>
  <c r="BP30" i="34"/>
  <c r="BP31" i="34"/>
  <c r="BP32" i="34"/>
  <c r="BP33" i="34"/>
  <c r="BP34" i="34"/>
  <c r="BP35" i="34"/>
  <c r="BP36" i="34"/>
  <c r="BP37" i="34"/>
  <c r="BP38" i="34"/>
  <c r="BP39" i="34"/>
  <c r="BP40" i="34"/>
  <c r="BP41" i="34"/>
  <c r="BP42" i="34"/>
  <c r="BP43" i="34"/>
  <c r="BP44" i="34"/>
  <c r="BP45" i="34"/>
  <c r="BP46" i="34"/>
  <c r="BP47" i="34"/>
  <c r="BP48" i="34"/>
  <c r="BP49" i="34"/>
  <c r="BP50" i="34"/>
  <c r="BP51" i="34"/>
  <c r="BP52" i="34"/>
  <c r="BP53" i="34"/>
  <c r="BP54" i="34"/>
  <c r="BP55" i="34"/>
  <c r="BP56" i="34"/>
  <c r="BP57" i="34"/>
  <c r="BP58" i="34"/>
  <c r="BP59" i="34"/>
  <c r="BP60" i="34"/>
  <c r="BP61" i="34"/>
  <c r="BP62" i="34"/>
  <c r="BP63" i="34"/>
  <c r="BP64" i="34"/>
  <c r="BP65" i="34"/>
  <c r="BP66" i="34"/>
  <c r="BP67" i="34"/>
  <c r="BP68" i="34"/>
  <c r="BP69" i="34"/>
  <c r="BP70" i="34"/>
  <c r="BP71" i="34"/>
  <c r="BP72" i="34"/>
  <c r="BP73" i="34"/>
  <c r="BP74" i="34"/>
  <c r="BP75" i="34"/>
  <c r="BP76" i="34"/>
  <c r="BP77" i="34"/>
  <c r="BP78" i="34"/>
  <c r="BP79" i="34"/>
  <c r="BP80" i="34"/>
  <c r="BP81" i="34"/>
  <c r="BP82" i="34"/>
  <c r="BP83" i="34"/>
  <c r="BP84" i="34"/>
  <c r="BP85" i="34"/>
  <c r="BP86" i="34"/>
  <c r="BP87" i="34"/>
  <c r="BP88" i="34"/>
  <c r="BP89" i="34"/>
  <c r="BP90" i="34"/>
  <c r="BP91" i="34"/>
  <c r="BP92" i="34"/>
  <c r="BP93" i="34"/>
  <c r="BP94" i="34"/>
  <c r="BP95" i="34"/>
  <c r="BP96" i="34"/>
  <c r="BP97" i="34"/>
  <c r="BP98" i="34"/>
  <c r="BP99" i="34"/>
  <c r="BP100" i="34"/>
  <c r="BP101" i="34"/>
  <c r="BP102" i="34"/>
  <c r="BP103" i="34"/>
  <c r="BP104" i="34"/>
  <c r="BP105" i="34"/>
  <c r="BP106" i="34"/>
  <c r="BP107" i="34"/>
  <c r="BP108" i="34"/>
  <c r="BP109" i="34"/>
  <c r="BP110" i="34"/>
  <c r="BP111" i="34"/>
  <c r="BP112" i="34"/>
  <c r="BP5" i="34"/>
  <c r="BG6" i="34"/>
  <c r="BG7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G39" i="34"/>
  <c r="BG40" i="34"/>
  <c r="BG41" i="34"/>
  <c r="BG42" i="34"/>
  <c r="BG43" i="34"/>
  <c r="BG44" i="34"/>
  <c r="BG45" i="34"/>
  <c r="BG46" i="34"/>
  <c r="BG47" i="34"/>
  <c r="BG48" i="34"/>
  <c r="BG49" i="34"/>
  <c r="BG50" i="34"/>
  <c r="BG51" i="34"/>
  <c r="BG52" i="34"/>
  <c r="BG53" i="34"/>
  <c r="BG54" i="34"/>
  <c r="BG55" i="34"/>
  <c r="BG56" i="34"/>
  <c r="BG57" i="34"/>
  <c r="BG58" i="34"/>
  <c r="BG59" i="34"/>
  <c r="BG60" i="34"/>
  <c r="BG61" i="34"/>
  <c r="BG62" i="34"/>
  <c r="BG63" i="34"/>
  <c r="BG64" i="34"/>
  <c r="BG65" i="34"/>
  <c r="BG66" i="34"/>
  <c r="BG67" i="34"/>
  <c r="BG68" i="34"/>
  <c r="BG69" i="34"/>
  <c r="BG70" i="34"/>
  <c r="BG71" i="34"/>
  <c r="BG72" i="34"/>
  <c r="BG73" i="34"/>
  <c r="BG74" i="34"/>
  <c r="BG75" i="34"/>
  <c r="BG76" i="34"/>
  <c r="BG77" i="34"/>
  <c r="BG78" i="34"/>
  <c r="BG79" i="34"/>
  <c r="BG80" i="34"/>
  <c r="BG81" i="34"/>
  <c r="BG82" i="34"/>
  <c r="BG83" i="34"/>
  <c r="BG84" i="34"/>
  <c r="BG85" i="34"/>
  <c r="BG86" i="34"/>
  <c r="BG87" i="34"/>
  <c r="BG88" i="34"/>
  <c r="BG89" i="34"/>
  <c r="BG90" i="34"/>
  <c r="BG91" i="34"/>
  <c r="BG92" i="34"/>
  <c r="BG93" i="34"/>
  <c r="BG94" i="34"/>
  <c r="BG95" i="34"/>
  <c r="BG96" i="34"/>
  <c r="BG97" i="34"/>
  <c r="BG98" i="34"/>
  <c r="BG99" i="34"/>
  <c r="BG100" i="34"/>
  <c r="BG101" i="34"/>
  <c r="BG102" i="34"/>
  <c r="BG103" i="34"/>
  <c r="BG104" i="34"/>
  <c r="BG105" i="34"/>
  <c r="BG106" i="34"/>
  <c r="BG107" i="34"/>
  <c r="BG108" i="34"/>
  <c r="BG109" i="34"/>
  <c r="BG110" i="34"/>
  <c r="BG111" i="34"/>
  <c r="BG112" i="34"/>
  <c r="BG113" i="34"/>
  <c r="BG114" i="34"/>
  <c r="BG115" i="34"/>
  <c r="BG116" i="34"/>
  <c r="BG117" i="34"/>
  <c r="BG118" i="34"/>
  <c r="BG119" i="34"/>
  <c r="BG120" i="34"/>
  <c r="BG121" i="34"/>
  <c r="BG122" i="34"/>
  <c r="BG123" i="34"/>
  <c r="BG124" i="34"/>
  <c r="BG125" i="34"/>
  <c r="BG126" i="34"/>
  <c r="BG127" i="34"/>
  <c r="BG128" i="34"/>
  <c r="BG129" i="34"/>
  <c r="BG130" i="34"/>
  <c r="BG131" i="34"/>
  <c r="BG132" i="34"/>
  <c r="BG133" i="34"/>
  <c r="BG134" i="34"/>
  <c r="BG135" i="34"/>
  <c r="BG136" i="34"/>
  <c r="BG137" i="34"/>
  <c r="BG138" i="34"/>
  <c r="BG139" i="34"/>
  <c r="BG140" i="34"/>
  <c r="BG141" i="34"/>
  <c r="BG142" i="34"/>
  <c r="BG143" i="34"/>
  <c r="BG144" i="34"/>
  <c r="BG145" i="34"/>
  <c r="BG146" i="34"/>
  <c r="BG147" i="34"/>
  <c r="BG148" i="34"/>
  <c r="BG149" i="34"/>
  <c r="BG150" i="34"/>
  <c r="BG151" i="34"/>
  <c r="BG152" i="34"/>
  <c r="BG153" i="34"/>
  <c r="BG154" i="34"/>
  <c r="BG155" i="34"/>
  <c r="BG156" i="34"/>
  <c r="BG157" i="34"/>
  <c r="BG158" i="34"/>
  <c r="BG159" i="34"/>
  <c r="BG160" i="34"/>
  <c r="BG161" i="34"/>
  <c r="BG162" i="34"/>
  <c r="BG163" i="34"/>
  <c r="BG164" i="34"/>
  <c r="BG165" i="34"/>
  <c r="BG166" i="34"/>
  <c r="BG167" i="34"/>
  <c r="BG168" i="34"/>
  <c r="BG169" i="34"/>
  <c r="BG170" i="34"/>
  <c r="BG171" i="34"/>
  <c r="BG172" i="34"/>
  <c r="BG173" i="34"/>
  <c r="BG174" i="34"/>
  <c r="BG175" i="34"/>
  <c r="BG176" i="34"/>
  <c r="BG177" i="34"/>
  <c r="BG178" i="34"/>
  <c r="BG179" i="34"/>
  <c r="BG180" i="34"/>
  <c r="BG181" i="34"/>
  <c r="BG182" i="34"/>
  <c r="BG183" i="34"/>
  <c r="BG184" i="34"/>
  <c r="BG185" i="34"/>
  <c r="BG186" i="34"/>
  <c r="BG187" i="34"/>
  <c r="BG188" i="34"/>
  <c r="BG189" i="34"/>
  <c r="BG190" i="34"/>
  <c r="BG191" i="34"/>
  <c r="BG192" i="34"/>
  <c r="BG193" i="34"/>
  <c r="BG194" i="34"/>
  <c r="BG195" i="34"/>
  <c r="BG196" i="34"/>
  <c r="BG197" i="34"/>
  <c r="BG198" i="34"/>
  <c r="BG199" i="34"/>
  <c r="BG200" i="34"/>
  <c r="BG201" i="34"/>
  <c r="BG202" i="34"/>
  <c r="BG203" i="34"/>
  <c r="BG204" i="34"/>
  <c r="BG205" i="34"/>
  <c r="BG206" i="34"/>
  <c r="BG207" i="34"/>
  <c r="BG208" i="34"/>
  <c r="BG209" i="34"/>
  <c r="BG210" i="34"/>
  <c r="BG211" i="34"/>
  <c r="BG212" i="34"/>
  <c r="BG213" i="34"/>
  <c r="BG214" i="34"/>
  <c r="BG215" i="34"/>
  <c r="BG216" i="34"/>
  <c r="BG217" i="34"/>
  <c r="BG218" i="34"/>
  <c r="BG219" i="34"/>
  <c r="BG220" i="34"/>
  <c r="BG221" i="34"/>
  <c r="BG222" i="34"/>
  <c r="BG223" i="34"/>
  <c r="BG224" i="34"/>
  <c r="BG225" i="34"/>
  <c r="BG226" i="34"/>
  <c r="BG227" i="34"/>
  <c r="BG228" i="34"/>
  <c r="BG229" i="34"/>
  <c r="BG230" i="34"/>
  <c r="BG231" i="34"/>
  <c r="BG232" i="34"/>
  <c r="BG233" i="34"/>
  <c r="BG234" i="34"/>
  <c r="BG235" i="34"/>
  <c r="BG236" i="34"/>
  <c r="BG237" i="34"/>
  <c r="BG238" i="34"/>
  <c r="BG239" i="34"/>
  <c r="BG240" i="34"/>
  <c r="BG241" i="34"/>
  <c r="BG242" i="34"/>
  <c r="BG243" i="34"/>
  <c r="BG244" i="34"/>
  <c r="BG245" i="34"/>
  <c r="BG246" i="34"/>
  <c r="BG247" i="34"/>
  <c r="BG248" i="34"/>
  <c r="BG249" i="34"/>
  <c r="BG250" i="34"/>
  <c r="BG251" i="34"/>
  <c r="BG252" i="34"/>
  <c r="BG253" i="34"/>
  <c r="BG254" i="34"/>
  <c r="BG255" i="34"/>
  <c r="BG256" i="34"/>
  <c r="BG257" i="34"/>
  <c r="BG258" i="34"/>
  <c r="BG259" i="34"/>
  <c r="BG260" i="34"/>
  <c r="BG261" i="34"/>
  <c r="BG262" i="34"/>
  <c r="BG263" i="34"/>
  <c r="BG264" i="34"/>
  <c r="BG265" i="34"/>
  <c r="BG266" i="34"/>
  <c r="BG267" i="34"/>
  <c r="BG268" i="34"/>
  <c r="BG269" i="34"/>
  <c r="BG270" i="34"/>
  <c r="BG271" i="34"/>
  <c r="BG272" i="34"/>
  <c r="BG5" i="34"/>
  <c r="BE269" i="34"/>
  <c r="BE270" i="34"/>
  <c r="BE271" i="34"/>
  <c r="BE272" i="34"/>
  <c r="BE273" i="34"/>
  <c r="BE274" i="34"/>
  <c r="BE275" i="34"/>
  <c r="BE276" i="34"/>
  <c r="BE277" i="34"/>
  <c r="BE278" i="34"/>
  <c r="BE279" i="34"/>
  <c r="BE280" i="34"/>
  <c r="BE281" i="34"/>
  <c r="BE282" i="34"/>
  <c r="BE283" i="34"/>
  <c r="BE284" i="34"/>
  <c r="BE285" i="34"/>
  <c r="BE286" i="34"/>
  <c r="BE287" i="34"/>
  <c r="BE288" i="34"/>
  <c r="BE289" i="34"/>
  <c r="BE245" i="34"/>
  <c r="BE246" i="34"/>
  <c r="BE247" i="34"/>
  <c r="BE248" i="34"/>
  <c r="BE249" i="34"/>
  <c r="BE250" i="34"/>
  <c r="BE251" i="34"/>
  <c r="BE252" i="34"/>
  <c r="BE253" i="34"/>
  <c r="BE254" i="34"/>
  <c r="BE255" i="34"/>
  <c r="BE256" i="34"/>
  <c r="BE257" i="34"/>
  <c r="BE258" i="34"/>
  <c r="BE259" i="34"/>
  <c r="BE260" i="34"/>
  <c r="BE261" i="34"/>
  <c r="BE262" i="34"/>
  <c r="BE263" i="34"/>
  <c r="BE264" i="34"/>
  <c r="BE265" i="34"/>
  <c r="BE266" i="34"/>
  <c r="BE267" i="34"/>
  <c r="BE268" i="34"/>
  <c r="BE223" i="34"/>
  <c r="BE224" i="34"/>
  <c r="BE225" i="34"/>
  <c r="BE226" i="34"/>
  <c r="BE227" i="34"/>
  <c r="BE228" i="34"/>
  <c r="BE229" i="34"/>
  <c r="BE230" i="34"/>
  <c r="BE231" i="34"/>
  <c r="BE232" i="34"/>
  <c r="BE233" i="34"/>
  <c r="BE234" i="34"/>
  <c r="BE235" i="34"/>
  <c r="BE236" i="34"/>
  <c r="BE237" i="34"/>
  <c r="BE238" i="34"/>
  <c r="BE239" i="34"/>
  <c r="BE240" i="34"/>
  <c r="BE241" i="34"/>
  <c r="BE242" i="34"/>
  <c r="BE243" i="34"/>
  <c r="BE244" i="34"/>
  <c r="BE201" i="34"/>
  <c r="BE202" i="34"/>
  <c r="BE203" i="34"/>
  <c r="BE204" i="34"/>
  <c r="BE205" i="34"/>
  <c r="BE206" i="34"/>
  <c r="BE207" i="34"/>
  <c r="BE208" i="34"/>
  <c r="BE209" i="34"/>
  <c r="BE210" i="34"/>
  <c r="BE211" i="34"/>
  <c r="BE212" i="34"/>
  <c r="BE213" i="34"/>
  <c r="BE214" i="34"/>
  <c r="BE215" i="34"/>
  <c r="BE216" i="34"/>
  <c r="BE217" i="34"/>
  <c r="BE218" i="34"/>
  <c r="BE219" i="34"/>
  <c r="BE220" i="34"/>
  <c r="BE221" i="34"/>
  <c r="BE222" i="34"/>
  <c r="BE178" i="34"/>
  <c r="BE179" i="34"/>
  <c r="BE180" i="34"/>
  <c r="BE181" i="34"/>
  <c r="BE182" i="34"/>
  <c r="BE183" i="34"/>
  <c r="BE184" i="34"/>
  <c r="BE185" i="34"/>
  <c r="BE186" i="34"/>
  <c r="BE187" i="34"/>
  <c r="BE188" i="34"/>
  <c r="BE189" i="34"/>
  <c r="BE190" i="34"/>
  <c r="BE191" i="34"/>
  <c r="BE192" i="34"/>
  <c r="BE193" i="34"/>
  <c r="BE194" i="34"/>
  <c r="BE195" i="34"/>
  <c r="BE196" i="34"/>
  <c r="BE197" i="34"/>
  <c r="BE198" i="34"/>
  <c r="BE199" i="34"/>
  <c r="BE200" i="34"/>
  <c r="BE161" i="34"/>
  <c r="BE162" i="34"/>
  <c r="BE163" i="34"/>
  <c r="BE164" i="34"/>
  <c r="BE165" i="34"/>
  <c r="BE166" i="34"/>
  <c r="BE167" i="34"/>
  <c r="BE168" i="34"/>
  <c r="BE169" i="34"/>
  <c r="BE170" i="34"/>
  <c r="BE171" i="34"/>
  <c r="BE172" i="34"/>
  <c r="BE173" i="34"/>
  <c r="BE174" i="34"/>
  <c r="BE175" i="34"/>
  <c r="BE176" i="34"/>
  <c r="BE177" i="34"/>
  <c r="BE6" i="34"/>
  <c r="BE7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E39" i="34"/>
  <c r="BE40" i="34"/>
  <c r="BE41" i="34"/>
  <c r="BE42" i="34"/>
  <c r="BE43" i="34"/>
  <c r="BE44" i="34"/>
  <c r="BE45" i="34"/>
  <c r="BE46" i="34"/>
  <c r="BE47" i="34"/>
  <c r="BE48" i="34"/>
  <c r="BE49" i="34"/>
  <c r="BE50" i="34"/>
  <c r="BE51" i="34"/>
  <c r="BE52" i="34"/>
  <c r="BE53" i="34"/>
  <c r="BE54" i="34"/>
  <c r="BE55" i="34"/>
  <c r="BE56" i="34"/>
  <c r="BE57" i="34"/>
  <c r="BE58" i="34"/>
  <c r="BE59" i="34"/>
  <c r="BE60" i="34"/>
  <c r="BE61" i="34"/>
  <c r="BE62" i="34"/>
  <c r="BE63" i="34"/>
  <c r="BE64" i="34"/>
  <c r="BE65" i="34"/>
  <c r="BE66" i="34"/>
  <c r="BE67" i="34"/>
  <c r="BE68" i="34"/>
  <c r="BE69" i="34"/>
  <c r="BE70" i="34"/>
  <c r="BE71" i="34"/>
  <c r="BE72" i="34"/>
  <c r="BE73" i="34"/>
  <c r="BE74" i="34"/>
  <c r="BE75" i="34"/>
  <c r="BE76" i="34"/>
  <c r="BE77" i="34"/>
  <c r="BE78" i="34"/>
  <c r="BE79" i="34"/>
  <c r="BE80" i="34"/>
  <c r="BE81" i="34"/>
  <c r="BE82" i="34"/>
  <c r="BE83" i="34"/>
  <c r="BE84" i="34"/>
  <c r="BE85" i="34"/>
  <c r="BE86" i="34"/>
  <c r="BE87" i="34"/>
  <c r="BE88" i="34"/>
  <c r="BE89" i="34"/>
  <c r="BE90" i="34"/>
  <c r="BE91" i="34"/>
  <c r="BE92" i="34"/>
  <c r="BE93" i="34"/>
  <c r="BE94" i="34"/>
  <c r="BE95" i="34"/>
  <c r="BE96" i="34"/>
  <c r="BE97" i="34"/>
  <c r="BE98" i="34"/>
  <c r="BE99" i="34"/>
  <c r="BE100" i="34"/>
  <c r="BE101" i="34"/>
  <c r="BE102" i="34"/>
  <c r="BE103" i="34"/>
  <c r="BE104" i="34"/>
  <c r="BE105" i="34"/>
  <c r="BE106" i="34"/>
  <c r="BE107" i="34"/>
  <c r="BE108" i="34"/>
  <c r="BE109" i="34"/>
  <c r="BE110" i="34"/>
  <c r="BE111" i="34"/>
  <c r="BE112" i="34"/>
  <c r="BE113" i="34"/>
  <c r="BE114" i="34"/>
  <c r="BE115" i="34"/>
  <c r="BE116" i="34"/>
  <c r="BE117" i="34"/>
  <c r="BE118" i="34"/>
  <c r="BE119" i="34"/>
  <c r="BE120" i="34"/>
  <c r="BE121" i="34"/>
  <c r="BE122" i="34"/>
  <c r="BE123" i="34"/>
  <c r="BE124" i="34"/>
  <c r="BE125" i="34"/>
  <c r="BE126" i="34"/>
  <c r="BE127" i="34"/>
  <c r="BE128" i="34"/>
  <c r="BE129" i="34"/>
  <c r="BE130" i="34"/>
  <c r="BE131" i="34"/>
  <c r="BE132" i="34"/>
  <c r="BE133" i="34"/>
  <c r="BE134" i="34"/>
  <c r="BE135" i="34"/>
  <c r="BE136" i="34"/>
  <c r="BE137" i="34"/>
  <c r="BE138" i="34"/>
  <c r="BE139" i="34"/>
  <c r="BE140" i="34"/>
  <c r="BE141" i="34"/>
  <c r="BE142" i="34"/>
  <c r="BE143" i="34"/>
  <c r="BE144" i="34"/>
  <c r="BE145" i="34"/>
  <c r="BE146" i="34"/>
  <c r="BE147" i="34"/>
  <c r="BE148" i="34"/>
  <c r="BE149" i="34"/>
  <c r="BE150" i="34"/>
  <c r="BE151" i="34"/>
  <c r="BE152" i="34"/>
  <c r="BE153" i="34"/>
  <c r="BE154" i="34"/>
  <c r="BE155" i="34"/>
  <c r="BE156" i="34"/>
  <c r="BE157" i="34"/>
  <c r="BE158" i="34"/>
  <c r="BE159" i="34"/>
  <c r="BE160" i="34"/>
  <c r="BE5" i="34"/>
  <c r="AI6" i="34"/>
  <c r="AI7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I39" i="34"/>
  <c r="AI40" i="34"/>
  <c r="AI41" i="34"/>
  <c r="AI42" i="34"/>
  <c r="AI43" i="34"/>
  <c r="AI44" i="34"/>
  <c r="AI45" i="34"/>
  <c r="AI46" i="34"/>
  <c r="AI47" i="34"/>
  <c r="AI48" i="34"/>
  <c r="AI49" i="34"/>
  <c r="AI50" i="34"/>
  <c r="AI51" i="34"/>
  <c r="AI52" i="34"/>
  <c r="AI53" i="34"/>
  <c r="AI54" i="34"/>
  <c r="AI55" i="34"/>
  <c r="AI56" i="34"/>
  <c r="AI57" i="34"/>
  <c r="AI58" i="34"/>
  <c r="AI59" i="34"/>
  <c r="AI60" i="34"/>
  <c r="AI61" i="34"/>
  <c r="AI62" i="34"/>
  <c r="AI63" i="34"/>
  <c r="AI64" i="34"/>
  <c r="AI65" i="34"/>
  <c r="AI66" i="34"/>
  <c r="AI67" i="34"/>
  <c r="AI68" i="34"/>
  <c r="AI69" i="34"/>
  <c r="AI70" i="34"/>
  <c r="AI71" i="34"/>
  <c r="AI72" i="34"/>
  <c r="AI73" i="34"/>
  <c r="AI74" i="34"/>
  <c r="AI75" i="34"/>
  <c r="AI76" i="34"/>
  <c r="AI77" i="34"/>
  <c r="AI78" i="34"/>
  <c r="AI79" i="34"/>
  <c r="AI80" i="34"/>
  <c r="AI81" i="34"/>
  <c r="AI82" i="34"/>
  <c r="AI83" i="34"/>
  <c r="AI84" i="34"/>
  <c r="AI85" i="34"/>
  <c r="AI86" i="34"/>
  <c r="AI87" i="34"/>
  <c r="AI88" i="34"/>
  <c r="AI89" i="34"/>
  <c r="AI90" i="34"/>
  <c r="AI91" i="34"/>
  <c r="AI92" i="34"/>
  <c r="AI93" i="34"/>
  <c r="AI94" i="34"/>
  <c r="AI95" i="34"/>
  <c r="AI96" i="34"/>
  <c r="AI97" i="34"/>
  <c r="AI98" i="34"/>
  <c r="AI99" i="34"/>
  <c r="AI100" i="34"/>
  <c r="AI101" i="34"/>
  <c r="AI102" i="34"/>
  <c r="AI103" i="34"/>
  <c r="AI104" i="34"/>
  <c r="AI5" i="34"/>
  <c r="X6" i="34" l="1"/>
  <c r="X7" i="34"/>
  <c r="X8" i="34"/>
  <c r="X9" i="34"/>
  <c r="X10" i="34"/>
  <c r="X11" i="34"/>
  <c r="X12" i="34"/>
  <c r="X13" i="34"/>
  <c r="X14" i="34"/>
  <c r="X15" i="34"/>
  <c r="X16" i="34"/>
  <c r="X17" i="34"/>
  <c r="X18" i="34"/>
  <c r="X19" i="34"/>
  <c r="X20" i="34"/>
  <c r="X21" i="34"/>
  <c r="X22" i="34"/>
  <c r="X23" i="34"/>
  <c r="X24" i="34"/>
  <c r="X25" i="34"/>
  <c r="X26" i="34"/>
  <c r="X27" i="34"/>
  <c r="X28" i="34"/>
  <c r="X29" i="34"/>
  <c r="X30" i="34"/>
  <c r="X31" i="34"/>
  <c r="X32" i="34"/>
  <c r="X33" i="34"/>
  <c r="X34" i="34"/>
  <c r="X35" i="34"/>
  <c r="X36" i="34"/>
  <c r="X37" i="34"/>
  <c r="X38" i="34"/>
  <c r="X39" i="34"/>
  <c r="X40" i="34"/>
  <c r="X41" i="34"/>
  <c r="X42" i="34"/>
  <c r="X43" i="34"/>
  <c r="X44" i="34"/>
  <c r="X45" i="34"/>
  <c r="X46" i="34"/>
  <c r="X47" i="34"/>
  <c r="X48" i="34"/>
  <c r="X49" i="34"/>
  <c r="X50" i="34"/>
  <c r="X51" i="34"/>
  <c r="X52" i="34"/>
  <c r="X53" i="34"/>
  <c r="X54" i="34"/>
  <c r="X55" i="34"/>
  <c r="X56" i="34"/>
  <c r="X57" i="34"/>
  <c r="X58" i="34"/>
  <c r="X59" i="34"/>
  <c r="X60" i="34"/>
  <c r="X61" i="34"/>
  <c r="X62" i="34"/>
  <c r="X63" i="34"/>
  <c r="X64" i="34"/>
  <c r="X65" i="34"/>
  <c r="X66" i="34"/>
  <c r="X67" i="34"/>
  <c r="X68" i="34"/>
  <c r="X69" i="34"/>
  <c r="X70" i="34"/>
  <c r="X71" i="34"/>
  <c r="X72" i="34"/>
  <c r="X73" i="34"/>
  <c r="X74" i="34"/>
  <c r="X75" i="34"/>
  <c r="X76" i="34"/>
  <c r="X77" i="34"/>
  <c r="X78" i="34"/>
  <c r="X79" i="34"/>
  <c r="X80" i="34"/>
  <c r="X81" i="34"/>
  <c r="X82" i="34"/>
  <c r="X83" i="34"/>
  <c r="X84" i="34"/>
  <c r="X85" i="34"/>
  <c r="X86" i="34"/>
  <c r="X87" i="34"/>
  <c r="X88" i="34"/>
  <c r="X89" i="34"/>
  <c r="X90" i="34"/>
  <c r="X91" i="34"/>
  <c r="X92" i="34"/>
  <c r="X93" i="34"/>
  <c r="X94" i="34"/>
  <c r="X95" i="34"/>
  <c r="X96" i="34"/>
  <c r="X97" i="34"/>
  <c r="X98" i="34"/>
  <c r="X99" i="34"/>
  <c r="X100" i="34"/>
  <c r="X101" i="34"/>
  <c r="X102" i="34"/>
  <c r="X103" i="34"/>
  <c r="X104" i="34"/>
  <c r="X5" i="34"/>
  <c r="M6" i="34"/>
  <c r="M7" i="34"/>
  <c r="M8" i="34"/>
  <c r="M9" i="34"/>
  <c r="M10" i="34"/>
  <c r="M11" i="34"/>
  <c r="M12" i="34"/>
  <c r="M13" i="34"/>
  <c r="M14" i="34"/>
  <c r="M15" i="34"/>
  <c r="M16" i="34"/>
  <c r="M17" i="34"/>
  <c r="M18" i="34"/>
  <c r="M19" i="34"/>
  <c r="M20" i="34"/>
  <c r="M5" i="34"/>
  <c r="L6" i="34"/>
  <c r="L7" i="34" s="1"/>
  <c r="L8" i="34" s="1"/>
  <c r="L9" i="34" s="1"/>
  <c r="L10" i="34" s="1"/>
  <c r="L11" i="34" s="1"/>
  <c r="L12" i="34" s="1"/>
  <c r="L13" i="34" s="1"/>
  <c r="L14" i="34" s="1"/>
  <c r="L15" i="34" s="1"/>
  <c r="L16" i="34" s="1"/>
  <c r="L17" i="34" s="1"/>
  <c r="L18" i="34" s="1"/>
  <c r="L19" i="34" s="1"/>
  <c r="L20" i="34" s="1"/>
  <c r="L21" i="34" s="1"/>
  <c r="L22" i="34" s="1"/>
  <c r="L23" i="34" s="1"/>
  <c r="L24" i="34" s="1"/>
  <c r="L25" i="34" s="1"/>
  <c r="L26" i="34" s="1"/>
  <c r="L27" i="34" s="1"/>
  <c r="L28" i="34" s="1"/>
  <c r="L29" i="34" s="1"/>
  <c r="L30" i="34" s="1"/>
  <c r="L31" i="34" s="1"/>
  <c r="L32" i="34" s="1"/>
  <c r="L33" i="34" s="1"/>
  <c r="L34" i="34" s="1"/>
  <c r="L35" i="34" s="1"/>
  <c r="L36" i="34" s="1"/>
  <c r="L37" i="34" s="1"/>
  <c r="L38" i="34" s="1"/>
  <c r="L39" i="34" s="1"/>
  <c r="L40" i="34" s="1"/>
  <c r="L41" i="34" s="1"/>
  <c r="L42" i="34" s="1"/>
  <c r="L43" i="34" s="1"/>
  <c r="L44" i="34" s="1"/>
  <c r="L45" i="34" s="1"/>
  <c r="L46" i="34" s="1"/>
  <c r="L47" i="34" s="1"/>
  <c r="L48" i="34" s="1"/>
  <c r="L49" i="34" s="1"/>
  <c r="L50" i="34" s="1"/>
  <c r="L51" i="34" s="1"/>
  <c r="L52" i="34" s="1"/>
  <c r="B20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5" i="34"/>
  <c r="I4" i="31"/>
  <c r="N3" i="44" l="1"/>
  <c r="A4" i="54" l="1"/>
  <c r="A5" i="54"/>
  <c r="A6" i="54" s="1"/>
  <c r="A7" i="54" s="1"/>
  <c r="A8" i="54" l="1"/>
  <c r="B7" i="54"/>
  <c r="AN189" i="43"/>
  <c r="AN190" i="43"/>
  <c r="B8" i="54" l="1"/>
  <c r="A9" i="54"/>
  <c r="A3" i="52"/>
  <c r="A4" i="52" s="1"/>
  <c r="A5" i="52" s="1"/>
  <c r="A6" i="52" s="1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X4" i="39"/>
  <c r="X5" i="39"/>
  <c r="X6" i="39"/>
  <c r="X7" i="39"/>
  <c r="X8" i="39"/>
  <c r="X9" i="39"/>
  <c r="X10" i="39"/>
  <c r="X11" i="39"/>
  <c r="X12" i="39"/>
  <c r="X13" i="39"/>
  <c r="X14" i="39"/>
  <c r="X15" i="39"/>
  <c r="X16" i="39"/>
  <c r="X17" i="39"/>
  <c r="X18" i="39"/>
  <c r="X19" i="39"/>
  <c r="X20" i="39"/>
  <c r="X21" i="39"/>
  <c r="X22" i="39"/>
  <c r="X23" i="39"/>
  <c r="X24" i="39"/>
  <c r="X25" i="39"/>
  <c r="X26" i="39"/>
  <c r="X27" i="39"/>
  <c r="X28" i="39"/>
  <c r="X29" i="39"/>
  <c r="X30" i="39"/>
  <c r="X31" i="39"/>
  <c r="X32" i="39"/>
  <c r="X33" i="39"/>
  <c r="X34" i="39"/>
  <c r="X35" i="39"/>
  <c r="X36" i="39"/>
  <c r="X37" i="39"/>
  <c r="X38" i="39"/>
  <c r="X39" i="39"/>
  <c r="X40" i="39"/>
  <c r="X41" i="39"/>
  <c r="X42" i="39"/>
  <c r="X43" i="39"/>
  <c r="X44" i="39"/>
  <c r="X45" i="39"/>
  <c r="X46" i="39"/>
  <c r="X47" i="39"/>
  <c r="X48" i="39"/>
  <c r="X49" i="39"/>
  <c r="X50" i="39"/>
  <c r="X51" i="39"/>
  <c r="X52" i="39"/>
  <c r="X53" i="39"/>
  <c r="X54" i="39"/>
  <c r="X55" i="39"/>
  <c r="X56" i="39"/>
  <c r="X57" i="39"/>
  <c r="X58" i="39"/>
  <c r="X59" i="39"/>
  <c r="X60" i="39"/>
  <c r="X61" i="39"/>
  <c r="X62" i="39"/>
  <c r="X63" i="39"/>
  <c r="X64" i="39"/>
  <c r="X65" i="39"/>
  <c r="X66" i="39"/>
  <c r="X67" i="39"/>
  <c r="X68" i="39"/>
  <c r="X69" i="39"/>
  <c r="X70" i="39"/>
  <c r="X71" i="39"/>
  <c r="X72" i="39"/>
  <c r="X73" i="39"/>
  <c r="X74" i="39"/>
  <c r="X75" i="39"/>
  <c r="X76" i="39"/>
  <c r="X77" i="39"/>
  <c r="X78" i="39"/>
  <c r="X79" i="39"/>
  <c r="X80" i="39"/>
  <c r="X81" i="39"/>
  <c r="X82" i="39"/>
  <c r="X83" i="39"/>
  <c r="X84" i="39"/>
  <c r="X85" i="39"/>
  <c r="X86" i="39"/>
  <c r="X87" i="39"/>
  <c r="X88" i="39"/>
  <c r="X89" i="39"/>
  <c r="X90" i="39"/>
  <c r="X91" i="39"/>
  <c r="X92" i="39"/>
  <c r="X93" i="39"/>
  <c r="X94" i="39"/>
  <c r="X95" i="39"/>
  <c r="X96" i="39"/>
  <c r="X97" i="39"/>
  <c r="X98" i="39"/>
  <c r="X99" i="39"/>
  <c r="X100" i="39"/>
  <c r="X101" i="39"/>
  <c r="X102" i="39"/>
  <c r="X103" i="39"/>
  <c r="X104" i="39"/>
  <c r="X105" i="39"/>
  <c r="X106" i="39"/>
  <c r="X107" i="39"/>
  <c r="X108" i="39"/>
  <c r="X109" i="39"/>
  <c r="X110" i="39"/>
  <c r="X111" i="39"/>
  <c r="X112" i="39"/>
  <c r="X113" i="39"/>
  <c r="X114" i="39"/>
  <c r="X115" i="39"/>
  <c r="X116" i="39"/>
  <c r="X117" i="39"/>
  <c r="X118" i="39"/>
  <c r="X119" i="39"/>
  <c r="X120" i="39"/>
  <c r="X121" i="39"/>
  <c r="X122" i="39"/>
  <c r="X123" i="39"/>
  <c r="X124" i="39"/>
  <c r="X125" i="39"/>
  <c r="X126" i="39"/>
  <c r="X127" i="39"/>
  <c r="X128" i="39"/>
  <c r="X129" i="39"/>
  <c r="X130" i="39"/>
  <c r="X131" i="39"/>
  <c r="X132" i="39"/>
  <c r="X133" i="39"/>
  <c r="X2" i="39"/>
  <c r="X3" i="39"/>
  <c r="W7" i="39"/>
  <c r="W3" i="39"/>
  <c r="W4" i="39"/>
  <c r="W5" i="39"/>
  <c r="W6" i="39"/>
  <c r="W2" i="39"/>
  <c r="Y27" i="39"/>
  <c r="Y3" i="39"/>
  <c r="Y4" i="39"/>
  <c r="Y5" i="39"/>
  <c r="Y6" i="39"/>
  <c r="Y7" i="39"/>
  <c r="Y8" i="39"/>
  <c r="Y9" i="39"/>
  <c r="Y10" i="39"/>
  <c r="Y11" i="39"/>
  <c r="Y12" i="39"/>
  <c r="Y13" i="39"/>
  <c r="Y14" i="39"/>
  <c r="Y15" i="39"/>
  <c r="Y16" i="39"/>
  <c r="Y17" i="39"/>
  <c r="Y18" i="39"/>
  <c r="Y19" i="39"/>
  <c r="Y20" i="39"/>
  <c r="Y21" i="39"/>
  <c r="Y22" i="39"/>
  <c r="Y23" i="39"/>
  <c r="Y24" i="39"/>
  <c r="Y25" i="39"/>
  <c r="Y26" i="39"/>
  <c r="Y2" i="39"/>
  <c r="B9" i="54" l="1"/>
  <c r="A10" i="54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I89" i="3"/>
  <c r="G89" i="3"/>
  <c r="I88" i="3"/>
  <c r="G88" i="3"/>
  <c r="I87" i="3"/>
  <c r="G87" i="3"/>
  <c r="I86" i="3"/>
  <c r="G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G70" i="3"/>
  <c r="I69" i="3"/>
  <c r="G69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I27" i="3"/>
  <c r="G27" i="3"/>
  <c r="I26" i="3"/>
  <c r="G26" i="3"/>
  <c r="I25" i="3"/>
  <c r="G25" i="3"/>
  <c r="I24" i="3"/>
  <c r="G24" i="3"/>
  <c r="I23" i="3"/>
  <c r="G23" i="3"/>
  <c r="I22" i="3"/>
  <c r="G22" i="3"/>
  <c r="I21" i="3"/>
  <c r="G21" i="3"/>
  <c r="I20" i="3"/>
  <c r="G20" i="3"/>
  <c r="I19" i="3"/>
  <c r="G19" i="3"/>
  <c r="I18" i="3"/>
  <c r="G18" i="3"/>
  <c r="I17" i="3"/>
  <c r="G17" i="3"/>
  <c r="I16" i="3"/>
  <c r="G16" i="3"/>
  <c r="I15" i="3"/>
  <c r="G15" i="3"/>
  <c r="I14" i="3"/>
  <c r="G14" i="3"/>
  <c r="I13" i="3"/>
  <c r="G13" i="3"/>
  <c r="I12" i="3"/>
  <c r="G12" i="3"/>
  <c r="I11" i="3"/>
  <c r="G11" i="3"/>
  <c r="I10" i="3"/>
  <c r="G10" i="3"/>
  <c r="I9" i="3"/>
  <c r="G9" i="3"/>
  <c r="I8" i="3"/>
  <c r="G8" i="3"/>
  <c r="I7" i="3"/>
  <c r="G7" i="3"/>
  <c r="I6" i="3"/>
  <c r="G6" i="3"/>
  <c r="I5" i="3"/>
  <c r="G5" i="3"/>
  <c r="I4" i="3"/>
  <c r="G4" i="3"/>
  <c r="I3" i="3"/>
  <c r="G3" i="3"/>
  <c r="D162" i="43" a="1"/>
  <c r="D162" i="43" s="1"/>
  <c r="D163" i="43" a="1"/>
  <c r="D163" i="43" s="1"/>
  <c r="D166" i="43" a="1"/>
  <c r="D166" i="43" s="1"/>
  <c r="D168" i="43" a="1"/>
  <c r="D168" i="43" s="1"/>
  <c r="D170" i="43" a="1"/>
  <c r="D170" i="43" s="1"/>
  <c r="D176" i="43" a="1"/>
  <c r="D176" i="43" s="1"/>
  <c r="D177" i="43" a="1"/>
  <c r="D177" i="43" s="1"/>
  <c r="D178" i="43" a="1"/>
  <c r="D178" i="43" s="1"/>
  <c r="D180" i="43" a="1"/>
  <c r="D180" i="43" s="1"/>
  <c r="D181" i="43" a="1"/>
  <c r="D181" i="43" s="1"/>
  <c r="D182" i="43" a="1"/>
  <c r="D182" i="43" s="1"/>
  <c r="D183" i="43" a="1"/>
  <c r="D183" i="43" s="1"/>
  <c r="D184" i="43" a="1"/>
  <c r="D184" i="43" s="1"/>
  <c r="D186" i="43" a="1"/>
  <c r="D186" i="43" s="1"/>
  <c r="D187" i="43" a="1"/>
  <c r="D187" i="43"/>
  <c r="AD170" i="35"/>
  <c r="AD171" i="35"/>
  <c r="AD172" i="35"/>
  <c r="AD173" i="35"/>
  <c r="AD174" i="35"/>
  <c r="AD175" i="35"/>
  <c r="AD176" i="35"/>
  <c r="AD177" i="35"/>
  <c r="AD178" i="35"/>
  <c r="AD179" i="35"/>
  <c r="AD180" i="35"/>
  <c r="AD181" i="35"/>
  <c r="AD182" i="35"/>
  <c r="AD183" i="35"/>
  <c r="AD184" i="35"/>
  <c r="AD185" i="35"/>
  <c r="AD186" i="35"/>
  <c r="AD187" i="35"/>
  <c r="AD188" i="35"/>
  <c r="AD189" i="35"/>
  <c r="AD190" i="35"/>
  <c r="AD191" i="35"/>
  <c r="AD192" i="35"/>
  <c r="AD193" i="35"/>
  <c r="AD194" i="35"/>
  <c r="AD195" i="35"/>
  <c r="AD196" i="35"/>
  <c r="AD197" i="35"/>
  <c r="AD198" i="35"/>
  <c r="AD199" i="35"/>
  <c r="AD200" i="35"/>
  <c r="AD201" i="35"/>
  <c r="AD202" i="35"/>
  <c r="AD203" i="35"/>
  <c r="AD204" i="35"/>
  <c r="B10" i="54" l="1"/>
  <c r="A11" i="54"/>
  <c r="CV6" i="35"/>
  <c r="CV7" i="35"/>
  <c r="CV8" i="35"/>
  <c r="CV9" i="35"/>
  <c r="CV10" i="35"/>
  <c r="CV11" i="35"/>
  <c r="CV12" i="35"/>
  <c r="CV13" i="35"/>
  <c r="CV14" i="35"/>
  <c r="CV15" i="35"/>
  <c r="CV16" i="35"/>
  <c r="CV17" i="35"/>
  <c r="CV18" i="35"/>
  <c r="CV19" i="35"/>
  <c r="CV20" i="35"/>
  <c r="CV21" i="35"/>
  <c r="CV22" i="35"/>
  <c r="CV23" i="35"/>
  <c r="CV24" i="35"/>
  <c r="CV25" i="35"/>
  <c r="CV26" i="35"/>
  <c r="CV27" i="35"/>
  <c r="CV28" i="35"/>
  <c r="CV29" i="35"/>
  <c r="CV30" i="35"/>
  <c r="CV31" i="35"/>
  <c r="CV32" i="35"/>
  <c r="CV33" i="35"/>
  <c r="CV34" i="35"/>
  <c r="CV35" i="35"/>
  <c r="CV36" i="35"/>
  <c r="CV37" i="35"/>
  <c r="CV38" i="35"/>
  <c r="CV39" i="35"/>
  <c r="CV40" i="35"/>
  <c r="CV41" i="35"/>
  <c r="CV42" i="35"/>
  <c r="CV43" i="35"/>
  <c r="CV44" i="35"/>
  <c r="CV45" i="35"/>
  <c r="CV46" i="35"/>
  <c r="CV47" i="35"/>
  <c r="CV48" i="35"/>
  <c r="CV49" i="35"/>
  <c r="CV50" i="35"/>
  <c r="CV51" i="35"/>
  <c r="CV52" i="35"/>
  <c r="CV53" i="35"/>
  <c r="CV54" i="35"/>
  <c r="CV55" i="35"/>
  <c r="CV56" i="35"/>
  <c r="CV57" i="35"/>
  <c r="CV58" i="35"/>
  <c r="CV59" i="35"/>
  <c r="CV60" i="35"/>
  <c r="CV61" i="35"/>
  <c r="CV62" i="35"/>
  <c r="CV63" i="35"/>
  <c r="CV64" i="35"/>
  <c r="CV65" i="35"/>
  <c r="CV66" i="35"/>
  <c r="CV67" i="35"/>
  <c r="CV68" i="35"/>
  <c r="CV69" i="35"/>
  <c r="CV70" i="35"/>
  <c r="CV71" i="35"/>
  <c r="CV72" i="35"/>
  <c r="CV73" i="35"/>
  <c r="CV74" i="35"/>
  <c r="CV75" i="35"/>
  <c r="CV76" i="35"/>
  <c r="CV77" i="35"/>
  <c r="CV78" i="35"/>
  <c r="CV79" i="35"/>
  <c r="CV80" i="35"/>
  <c r="CV81" i="35"/>
  <c r="CV82" i="35"/>
  <c r="CV83" i="35"/>
  <c r="CV84" i="35"/>
  <c r="CV85" i="35"/>
  <c r="CV86" i="35"/>
  <c r="CV87" i="35"/>
  <c r="CV88" i="35"/>
  <c r="CV89" i="35"/>
  <c r="CV90" i="35"/>
  <c r="CV91" i="35"/>
  <c r="CV92" i="35"/>
  <c r="CV93" i="35"/>
  <c r="CV94" i="35"/>
  <c r="CV95" i="35"/>
  <c r="CV96" i="35"/>
  <c r="CV97" i="35"/>
  <c r="CV98" i="35"/>
  <c r="CV99" i="35"/>
  <c r="CV100" i="35"/>
  <c r="CV101" i="35"/>
  <c r="CV102" i="35"/>
  <c r="CV103" i="35"/>
  <c r="CV104" i="35"/>
  <c r="CV105" i="35"/>
  <c r="CV106" i="35"/>
  <c r="CV107" i="35"/>
  <c r="CV108" i="35"/>
  <c r="CV109" i="35"/>
  <c r="CV110" i="35"/>
  <c r="CV111" i="35"/>
  <c r="CV112" i="35"/>
  <c r="CV113" i="35"/>
  <c r="CV114" i="35"/>
  <c r="CV115" i="35"/>
  <c r="CV116" i="35"/>
  <c r="CV117" i="35"/>
  <c r="CV118" i="35"/>
  <c r="CV119" i="35"/>
  <c r="CV120" i="35"/>
  <c r="CV121" i="35"/>
  <c r="CV122" i="35"/>
  <c r="CV123" i="35"/>
  <c r="CV124" i="35"/>
  <c r="CV125" i="35"/>
  <c r="CV126" i="35"/>
  <c r="CV127" i="35"/>
  <c r="CV128" i="35"/>
  <c r="CV129" i="35"/>
  <c r="CV130" i="35"/>
  <c r="CV131" i="35"/>
  <c r="CV132" i="35"/>
  <c r="CV133" i="35"/>
  <c r="CV134" i="35"/>
  <c r="CV135" i="35"/>
  <c r="CV136" i="35"/>
  <c r="CV137" i="35"/>
  <c r="CV138" i="35"/>
  <c r="CV139" i="35"/>
  <c r="CV140" i="35"/>
  <c r="CV141" i="35"/>
  <c r="CV142" i="35"/>
  <c r="CV143" i="35"/>
  <c r="CV144" i="35"/>
  <c r="CV145" i="35"/>
  <c r="CV146" i="35"/>
  <c r="CV147" i="35"/>
  <c r="CV148" i="35"/>
  <c r="CV149" i="35"/>
  <c r="CV150" i="35"/>
  <c r="CV151" i="35"/>
  <c r="CV152" i="35"/>
  <c r="CV153" i="35"/>
  <c r="CV154" i="35"/>
  <c r="CV155" i="35"/>
  <c r="CV156" i="35"/>
  <c r="CV157" i="35"/>
  <c r="CV158" i="35"/>
  <c r="CV159" i="35"/>
  <c r="CV160" i="35"/>
  <c r="CV161" i="35"/>
  <c r="CV162" i="35"/>
  <c r="CV163" i="35"/>
  <c r="CV164" i="35"/>
  <c r="CV165" i="35"/>
  <c r="CV166" i="35"/>
  <c r="CV167" i="35"/>
  <c r="CV168" i="35"/>
  <c r="CV169" i="35"/>
  <c r="CV170" i="35"/>
  <c r="CV171" i="35"/>
  <c r="CV172" i="35"/>
  <c r="CV173" i="35"/>
  <c r="CV174" i="35"/>
  <c r="CV175" i="35"/>
  <c r="CV176" i="35"/>
  <c r="CV177" i="35"/>
  <c r="CV178" i="35"/>
  <c r="CV179" i="35"/>
  <c r="CV180" i="35"/>
  <c r="CV181" i="35"/>
  <c r="CV182" i="35"/>
  <c r="CV183" i="35"/>
  <c r="CV184" i="35"/>
  <c r="CV185" i="35"/>
  <c r="CV186" i="35"/>
  <c r="CV187" i="35"/>
  <c r="CV188" i="35"/>
  <c r="CV189" i="35"/>
  <c r="CV190" i="35"/>
  <c r="CV191" i="35"/>
  <c r="CV192" i="35"/>
  <c r="CV193" i="35"/>
  <c r="CV194" i="35"/>
  <c r="CV195" i="35"/>
  <c r="CV196" i="35"/>
  <c r="CV197" i="35"/>
  <c r="CV198" i="35"/>
  <c r="CV199" i="35"/>
  <c r="CV200" i="35"/>
  <c r="CV201" i="35"/>
  <c r="CV202" i="35"/>
  <c r="CV203" i="35"/>
  <c r="CV204" i="35"/>
  <c r="CV205" i="35"/>
  <c r="CV206" i="35"/>
  <c r="CV207" i="35"/>
  <c r="CV208" i="35"/>
  <c r="CV209" i="35"/>
  <c r="CV210" i="35"/>
  <c r="CV211" i="35"/>
  <c r="CV212" i="35"/>
  <c r="CV213" i="35"/>
  <c r="CV214" i="35"/>
  <c r="CV215" i="35"/>
  <c r="CV216" i="35"/>
  <c r="CV217" i="35"/>
  <c r="CV218" i="35"/>
  <c r="CV219" i="35"/>
  <c r="CV220" i="35"/>
  <c r="CV221" i="35"/>
  <c r="CV222" i="35"/>
  <c r="CV223" i="35"/>
  <c r="CV224" i="35"/>
  <c r="CV225" i="35"/>
  <c r="CV226" i="35"/>
  <c r="CV227" i="35"/>
  <c r="CV228" i="35"/>
  <c r="CV229" i="35"/>
  <c r="CV230" i="35"/>
  <c r="CV231" i="35"/>
  <c r="CV232" i="35"/>
  <c r="CV233" i="35"/>
  <c r="CV234" i="35"/>
  <c r="CV235" i="35"/>
  <c r="CV236" i="35"/>
  <c r="CV237" i="35"/>
  <c r="CV238" i="35"/>
  <c r="CV239" i="35"/>
  <c r="CV240" i="35"/>
  <c r="CV241" i="35"/>
  <c r="CV242" i="35"/>
  <c r="CV243" i="35"/>
  <c r="CV244" i="35"/>
  <c r="CV245" i="35"/>
  <c r="CV246" i="35"/>
  <c r="CV247" i="35"/>
  <c r="CV248" i="35"/>
  <c r="CV249" i="35"/>
  <c r="CV250" i="35"/>
  <c r="CV251" i="35"/>
  <c r="CV252" i="35"/>
  <c r="CV253" i="35"/>
  <c r="CV254" i="35"/>
  <c r="CV255" i="35"/>
  <c r="CV256" i="35"/>
  <c r="CV257" i="35"/>
  <c r="CV258" i="35"/>
  <c r="CV259" i="35"/>
  <c r="CV260" i="35"/>
  <c r="CV261" i="35"/>
  <c r="CV262" i="35"/>
  <c r="CV263" i="35"/>
  <c r="CV264" i="35"/>
  <c r="CV265" i="35"/>
  <c r="CV266" i="35"/>
  <c r="CV267" i="35"/>
  <c r="CV268" i="35"/>
  <c r="CV269" i="35"/>
  <c r="CV270" i="35"/>
  <c r="CV271" i="35"/>
  <c r="CV272" i="35"/>
  <c r="CV273" i="35"/>
  <c r="CV274" i="35"/>
  <c r="CV275" i="35"/>
  <c r="CV276" i="35"/>
  <c r="CV277" i="35"/>
  <c r="CV278" i="35"/>
  <c r="CV279" i="35"/>
  <c r="CV280" i="35"/>
  <c r="CV281" i="35"/>
  <c r="CV282" i="35"/>
  <c r="CV283" i="35"/>
  <c r="CV284" i="35"/>
  <c r="CV285" i="35"/>
  <c r="CV286" i="35"/>
  <c r="CV287" i="35"/>
  <c r="CV288" i="35"/>
  <c r="CV289" i="35"/>
  <c r="CV290" i="35"/>
  <c r="CV291" i="35"/>
  <c r="CV292" i="35"/>
  <c r="CV293" i="35"/>
  <c r="CV294" i="35"/>
  <c r="CV295" i="35"/>
  <c r="CV296" i="35"/>
  <c r="CV297" i="35"/>
  <c r="CV298" i="35"/>
  <c r="CV299" i="35"/>
  <c r="CV300" i="35"/>
  <c r="CV301" i="35"/>
  <c r="CV302" i="35"/>
  <c r="CV303" i="35"/>
  <c r="CV304" i="35"/>
  <c r="S4" i="30"/>
  <c r="S5" i="30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7" i="30"/>
  <c r="S58" i="30"/>
  <c r="S59" i="30"/>
  <c r="S60" i="30"/>
  <c r="S61" i="30"/>
  <c r="S62" i="30"/>
  <c r="S63" i="30"/>
  <c r="S64" i="30"/>
  <c r="S65" i="30"/>
  <c r="S66" i="30"/>
  <c r="S67" i="30"/>
  <c r="S68" i="30"/>
  <c r="S69" i="30"/>
  <c r="S70" i="30"/>
  <c r="S71" i="30"/>
  <c r="S72" i="30"/>
  <c r="S73" i="30"/>
  <c r="S74" i="30"/>
  <c r="S75" i="30"/>
  <c r="S76" i="30"/>
  <c r="S77" i="30"/>
  <c r="S78" i="30"/>
  <c r="S79" i="30"/>
  <c r="S80" i="30"/>
  <c r="S81" i="30"/>
  <c r="S82" i="30"/>
  <c r="S83" i="30"/>
  <c r="S84" i="30"/>
  <c r="S85" i="30"/>
  <c r="S86" i="30"/>
  <c r="S87" i="30"/>
  <c r="S88" i="30"/>
  <c r="S89" i="30"/>
  <c r="S90" i="30"/>
  <c r="S91" i="30"/>
  <c r="S92" i="30"/>
  <c r="S93" i="30"/>
  <c r="S94" i="30"/>
  <c r="S95" i="30"/>
  <c r="S96" i="30"/>
  <c r="S97" i="30"/>
  <c r="S98" i="30"/>
  <c r="S99" i="30"/>
  <c r="S100" i="30"/>
  <c r="S101" i="30"/>
  <c r="S102" i="30"/>
  <c r="S103" i="30"/>
  <c r="S104" i="30"/>
  <c r="S105" i="30"/>
  <c r="S106" i="30"/>
  <c r="S107" i="30"/>
  <c r="S108" i="30"/>
  <c r="S109" i="30"/>
  <c r="S110" i="30"/>
  <c r="S111" i="30"/>
  <c r="S112" i="30"/>
  <c r="S113" i="30"/>
  <c r="S114" i="30"/>
  <c r="S115" i="30"/>
  <c r="S116" i="30"/>
  <c r="S117" i="30"/>
  <c r="S118" i="30"/>
  <c r="S119" i="30"/>
  <c r="S120" i="30"/>
  <c r="S121" i="30"/>
  <c r="S122" i="30"/>
  <c r="S123" i="30"/>
  <c r="S124" i="30"/>
  <c r="S125" i="30"/>
  <c r="S126" i="30"/>
  <c r="S127" i="30"/>
  <c r="S128" i="30"/>
  <c r="S129" i="30"/>
  <c r="S130" i="30"/>
  <c r="S131" i="30"/>
  <c r="S132" i="30"/>
  <c r="S133" i="30"/>
  <c r="S134" i="30"/>
  <c r="S135" i="30"/>
  <c r="S136" i="30"/>
  <c r="S137" i="30"/>
  <c r="S138" i="30"/>
  <c r="S139" i="30"/>
  <c r="S140" i="30"/>
  <c r="S141" i="30"/>
  <c r="S142" i="30"/>
  <c r="S143" i="30"/>
  <c r="S144" i="30"/>
  <c r="S145" i="30"/>
  <c r="S146" i="30"/>
  <c r="S147" i="30"/>
  <c r="S148" i="30"/>
  <c r="S149" i="30"/>
  <c r="S150" i="30"/>
  <c r="S151" i="30"/>
  <c r="S152" i="30"/>
  <c r="S153" i="30"/>
  <c r="S154" i="30"/>
  <c r="S155" i="30"/>
  <c r="S156" i="30"/>
  <c r="S157" i="30"/>
  <c r="S158" i="30"/>
  <c r="S159" i="30"/>
  <c r="S160" i="30"/>
  <c r="S161" i="30"/>
  <c r="S162" i="30"/>
  <c r="S163" i="30"/>
  <c r="S164" i="30"/>
  <c r="S165" i="30"/>
  <c r="S166" i="30"/>
  <c r="S167" i="30"/>
  <c r="S168" i="30"/>
  <c r="S169" i="30"/>
  <c r="S170" i="30"/>
  <c r="S171" i="30"/>
  <c r="S172" i="30"/>
  <c r="S173" i="30"/>
  <c r="S174" i="30"/>
  <c r="S175" i="30"/>
  <c r="S176" i="30"/>
  <c r="S177" i="30"/>
  <c r="S178" i="30"/>
  <c r="S179" i="30"/>
  <c r="S180" i="30"/>
  <c r="S181" i="30"/>
  <c r="S182" i="30"/>
  <c r="S183" i="30"/>
  <c r="S184" i="30"/>
  <c r="S185" i="30"/>
  <c r="S186" i="30"/>
  <c r="S187" i="30"/>
  <c r="S188" i="30"/>
  <c r="S189" i="30"/>
  <c r="S190" i="30"/>
  <c r="S191" i="30"/>
  <c r="S192" i="30"/>
  <c r="S193" i="30"/>
  <c r="S194" i="30"/>
  <c r="S195" i="30"/>
  <c r="S196" i="30"/>
  <c r="S197" i="30"/>
  <c r="S198" i="30"/>
  <c r="S199" i="30"/>
  <c r="S200" i="30"/>
  <c r="S201" i="30"/>
  <c r="S202" i="30"/>
  <c r="S203" i="30"/>
  <c r="S204" i="30"/>
  <c r="S205" i="30"/>
  <c r="S206" i="30"/>
  <c r="S207" i="30"/>
  <c r="S208" i="30"/>
  <c r="S209" i="30"/>
  <c r="S210" i="30"/>
  <c r="S211" i="30"/>
  <c r="S212" i="30"/>
  <c r="S213" i="30"/>
  <c r="S214" i="30"/>
  <c r="S215" i="30"/>
  <c r="S216" i="30"/>
  <c r="S217" i="30"/>
  <c r="S218" i="30"/>
  <c r="S219" i="30"/>
  <c r="S220" i="30"/>
  <c r="S221" i="30"/>
  <c r="S222" i="30"/>
  <c r="S223" i="30"/>
  <c r="S224" i="30"/>
  <c r="S225" i="30"/>
  <c r="S226" i="30"/>
  <c r="S227" i="30"/>
  <c r="S228" i="30"/>
  <c r="S229" i="30"/>
  <c r="S230" i="30"/>
  <c r="S231" i="30"/>
  <c r="S232" i="30"/>
  <c r="S233" i="30"/>
  <c r="S234" i="30"/>
  <c r="S235" i="30"/>
  <c r="S236" i="30"/>
  <c r="S237" i="30"/>
  <c r="S238" i="30"/>
  <c r="S239" i="30"/>
  <c r="S240" i="30"/>
  <c r="S241" i="30"/>
  <c r="S242" i="30"/>
  <c r="S243" i="30"/>
  <c r="S244" i="30"/>
  <c r="S245" i="30"/>
  <c r="S246" i="30"/>
  <c r="S247" i="30"/>
  <c r="S248" i="30"/>
  <c r="S249" i="30"/>
  <c r="S250" i="30"/>
  <c r="S251" i="30"/>
  <c r="S252" i="30"/>
  <c r="S253" i="30"/>
  <c r="S254" i="30"/>
  <c r="S255" i="30"/>
  <c r="S256" i="30"/>
  <c r="S257" i="30"/>
  <c r="S258" i="30"/>
  <c r="S259" i="30"/>
  <c r="S260" i="30"/>
  <c r="S261" i="30"/>
  <c r="S262" i="30"/>
  <c r="S263" i="30"/>
  <c r="S264" i="30"/>
  <c r="S265" i="30"/>
  <c r="S266" i="30"/>
  <c r="S267" i="30"/>
  <c r="S268" i="30"/>
  <c r="S269" i="30"/>
  <c r="S270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3" i="30"/>
  <c r="B11" i="54" l="1"/>
  <c r="A12" i="54"/>
  <c r="IM6" i="35"/>
  <c r="IM7" i="35"/>
  <c r="IM8" i="35"/>
  <c r="IM9" i="35"/>
  <c r="IM10" i="35"/>
  <c r="IM11" i="35"/>
  <c r="IM12" i="35"/>
  <c r="IM13" i="35"/>
  <c r="IM14" i="35"/>
  <c r="IM15" i="35"/>
  <c r="IM16" i="35"/>
  <c r="IM17" i="35"/>
  <c r="IM18" i="35"/>
  <c r="IM19" i="35"/>
  <c r="IM20" i="35"/>
  <c r="IM21" i="35"/>
  <c r="IM22" i="35"/>
  <c r="IM23" i="35"/>
  <c r="IM24" i="35"/>
  <c r="IM25" i="35"/>
  <c r="IM26" i="35"/>
  <c r="IM27" i="35"/>
  <c r="IM28" i="35"/>
  <c r="IM29" i="35"/>
  <c r="IM30" i="35"/>
  <c r="IM31" i="35"/>
  <c r="IM32" i="35"/>
  <c r="IM33" i="35"/>
  <c r="IM34" i="35"/>
  <c r="IM35" i="35"/>
  <c r="IM36" i="35"/>
  <c r="IM37" i="35"/>
  <c r="IM38" i="35"/>
  <c r="IM39" i="35"/>
  <c r="IM40" i="35"/>
  <c r="IM41" i="35"/>
  <c r="IM42" i="35"/>
  <c r="IM43" i="35"/>
  <c r="IM44" i="35"/>
  <c r="IM45" i="35"/>
  <c r="IM46" i="35"/>
  <c r="IM47" i="35"/>
  <c r="IM48" i="35"/>
  <c r="IM49" i="35"/>
  <c r="IM50" i="35"/>
  <c r="IM51" i="35"/>
  <c r="IM52" i="35"/>
  <c r="IM53" i="35"/>
  <c r="IM54" i="35"/>
  <c r="IM55" i="35"/>
  <c r="IM56" i="35"/>
  <c r="IM57" i="35"/>
  <c r="IM58" i="35"/>
  <c r="IM59" i="35"/>
  <c r="IM60" i="35"/>
  <c r="IM61" i="35"/>
  <c r="IM62" i="35"/>
  <c r="IM63" i="35"/>
  <c r="IM64" i="35"/>
  <c r="IM65" i="35"/>
  <c r="IM66" i="35"/>
  <c r="IM67" i="35"/>
  <c r="IM68" i="35"/>
  <c r="IM69" i="35"/>
  <c r="IM70" i="35"/>
  <c r="IM71" i="35"/>
  <c r="IM72" i="35"/>
  <c r="IM73" i="35"/>
  <c r="IM74" i="35"/>
  <c r="IM75" i="35"/>
  <c r="IM76" i="35"/>
  <c r="IM77" i="35"/>
  <c r="IM78" i="35"/>
  <c r="IM79" i="35"/>
  <c r="IM80" i="35"/>
  <c r="IM81" i="35"/>
  <c r="IM82" i="35"/>
  <c r="IM83" i="35"/>
  <c r="IM84" i="35"/>
  <c r="IM85" i="35"/>
  <c r="IM86" i="35"/>
  <c r="IM87" i="35"/>
  <c r="IM88" i="35"/>
  <c r="IM89" i="35"/>
  <c r="IM90" i="35"/>
  <c r="IM91" i="35"/>
  <c r="IM92" i="35"/>
  <c r="IM93" i="35"/>
  <c r="IM94" i="35"/>
  <c r="IM95" i="35"/>
  <c r="IM96" i="35"/>
  <c r="IM97" i="35"/>
  <c r="IM98" i="35"/>
  <c r="IM99" i="35"/>
  <c r="IM100" i="35"/>
  <c r="IM101" i="35"/>
  <c r="IM102" i="35"/>
  <c r="IM103" i="35"/>
  <c r="IM104" i="35"/>
  <c r="IM105" i="35"/>
  <c r="IM106" i="35"/>
  <c r="IM107" i="35"/>
  <c r="IM108" i="35"/>
  <c r="IM109" i="35"/>
  <c r="IM110" i="35"/>
  <c r="IM111" i="35"/>
  <c r="IM112" i="35"/>
  <c r="IM113" i="35"/>
  <c r="IM114" i="35"/>
  <c r="IM115" i="35"/>
  <c r="IM116" i="35"/>
  <c r="IM117" i="35"/>
  <c r="IM118" i="35"/>
  <c r="IM119" i="35"/>
  <c r="IM120" i="35"/>
  <c r="IM121" i="35"/>
  <c r="IM122" i="35"/>
  <c r="IM123" i="35"/>
  <c r="IM124" i="35"/>
  <c r="IM125" i="35"/>
  <c r="IM126" i="35"/>
  <c r="IM127" i="35"/>
  <c r="IM128" i="35"/>
  <c r="IM129" i="35"/>
  <c r="IM130" i="35"/>
  <c r="IM131" i="35"/>
  <c r="IM132" i="35"/>
  <c r="IM133" i="35"/>
  <c r="IM134" i="35"/>
  <c r="IM135" i="35"/>
  <c r="IM136" i="35"/>
  <c r="IM137" i="35"/>
  <c r="IM138" i="35"/>
  <c r="IM139" i="35"/>
  <c r="IM140" i="35"/>
  <c r="IM141" i="35"/>
  <c r="IM142" i="35"/>
  <c r="IM143" i="35"/>
  <c r="IM144" i="35"/>
  <c r="IM145" i="35"/>
  <c r="IM146" i="35"/>
  <c r="IM147" i="35"/>
  <c r="IM148" i="35"/>
  <c r="IM149" i="35"/>
  <c r="IM150" i="35"/>
  <c r="IM151" i="35"/>
  <c r="IM152" i="35"/>
  <c r="IM153" i="35"/>
  <c r="IM154" i="35"/>
  <c r="IM155" i="35"/>
  <c r="IM156" i="35"/>
  <c r="IM157" i="35"/>
  <c r="IM158" i="35"/>
  <c r="IM159" i="35"/>
  <c r="IM160" i="35"/>
  <c r="IM161" i="35"/>
  <c r="IM162" i="35"/>
  <c r="IM163" i="35"/>
  <c r="IM164" i="35"/>
  <c r="IM165" i="35"/>
  <c r="IM166" i="35"/>
  <c r="IM167" i="35"/>
  <c r="IM168" i="35"/>
  <c r="IM169" i="35"/>
  <c r="IM170" i="35"/>
  <c r="IM171" i="35"/>
  <c r="IM172" i="35"/>
  <c r="IM173" i="35"/>
  <c r="IM174" i="35"/>
  <c r="IM175" i="35"/>
  <c r="IM176" i="35"/>
  <c r="IM177" i="35"/>
  <c r="IM178" i="35"/>
  <c r="IM179" i="35"/>
  <c r="IM180" i="35"/>
  <c r="IM181" i="35"/>
  <c r="IM182" i="35"/>
  <c r="IM183" i="35"/>
  <c r="IM184" i="35"/>
  <c r="IM185" i="35"/>
  <c r="IM186" i="35"/>
  <c r="IM187" i="35"/>
  <c r="IM188" i="35"/>
  <c r="IM189" i="35"/>
  <c r="IM190" i="35"/>
  <c r="IM191" i="35"/>
  <c r="IM192" i="35"/>
  <c r="IM193" i="35"/>
  <c r="IM194" i="35"/>
  <c r="IM195" i="35"/>
  <c r="IM196" i="35"/>
  <c r="IM197" i="35"/>
  <c r="IM198" i="35"/>
  <c r="IM199" i="35"/>
  <c r="IM200" i="35"/>
  <c r="IM201" i="35"/>
  <c r="IM202" i="35"/>
  <c r="IM203" i="35"/>
  <c r="IM204" i="35"/>
  <c r="IM205" i="35"/>
  <c r="IM206" i="35"/>
  <c r="IM207" i="35"/>
  <c r="IM208" i="35"/>
  <c r="IM209" i="35"/>
  <c r="IM210" i="35"/>
  <c r="IM211" i="35"/>
  <c r="IM212" i="35"/>
  <c r="IM213" i="35"/>
  <c r="IM214" i="35"/>
  <c r="IM215" i="35"/>
  <c r="IM216" i="35"/>
  <c r="IM217" i="35"/>
  <c r="IM218" i="35"/>
  <c r="IM219" i="35"/>
  <c r="IM220" i="35"/>
  <c r="IM221" i="35"/>
  <c r="IM222" i="35"/>
  <c r="IM223" i="35"/>
  <c r="IM224" i="35"/>
  <c r="IM225" i="35"/>
  <c r="IM226" i="35"/>
  <c r="IM227" i="35"/>
  <c r="IM228" i="35"/>
  <c r="IM229" i="35"/>
  <c r="IM230" i="35"/>
  <c r="IM231" i="35"/>
  <c r="IM232" i="35"/>
  <c r="IM233" i="35"/>
  <c r="IM234" i="35"/>
  <c r="IM235" i="35"/>
  <c r="IM236" i="35"/>
  <c r="IM237" i="35"/>
  <c r="IM238" i="35"/>
  <c r="IM239" i="35"/>
  <c r="IM240" i="35"/>
  <c r="IM241" i="35"/>
  <c r="IM242" i="35"/>
  <c r="IM243" i="35"/>
  <c r="IM244" i="35"/>
  <c r="IM245" i="35"/>
  <c r="IM246" i="35"/>
  <c r="IM247" i="35"/>
  <c r="IM248" i="35"/>
  <c r="IM249" i="35"/>
  <c r="IM250" i="35"/>
  <c r="IM251" i="35"/>
  <c r="IM252" i="35"/>
  <c r="IM253" i="35"/>
  <c r="IM254" i="35"/>
  <c r="IM255" i="35"/>
  <c r="IM256" i="35"/>
  <c r="IM257" i="35"/>
  <c r="IM258" i="35"/>
  <c r="IM259" i="35"/>
  <c r="IM260" i="35"/>
  <c r="IM261" i="35"/>
  <c r="IM262" i="35"/>
  <c r="IM263" i="35"/>
  <c r="IM264" i="35"/>
  <c r="IM265" i="35"/>
  <c r="IM266" i="35"/>
  <c r="IM267" i="35"/>
  <c r="IM268" i="35"/>
  <c r="IM269" i="35"/>
  <c r="IM270" i="35"/>
  <c r="IM271" i="35"/>
  <c r="IM272" i="35"/>
  <c r="IM273" i="35"/>
  <c r="IM274" i="35"/>
  <c r="IM275" i="35"/>
  <c r="IM276" i="35"/>
  <c r="IM277" i="35"/>
  <c r="IM278" i="35"/>
  <c r="IM279" i="35"/>
  <c r="IM280" i="35"/>
  <c r="IM281" i="35"/>
  <c r="IM282" i="35"/>
  <c r="IM283" i="35"/>
  <c r="IM284" i="35"/>
  <c r="IM285" i="35"/>
  <c r="IM286" i="35"/>
  <c r="IM287" i="35"/>
  <c r="IM288" i="35"/>
  <c r="IM289" i="35"/>
  <c r="IM290" i="35"/>
  <c r="IM291" i="35"/>
  <c r="IM292" i="35"/>
  <c r="IM293" i="35"/>
  <c r="IM294" i="35"/>
  <c r="IM295" i="35"/>
  <c r="IM296" i="35"/>
  <c r="IM297" i="35"/>
  <c r="IM298" i="35"/>
  <c r="IM299" i="35"/>
  <c r="IM300" i="35"/>
  <c r="IM301" i="35"/>
  <c r="IM302" i="35"/>
  <c r="IM303" i="35"/>
  <c r="IM304" i="35"/>
  <c r="IM305" i="35"/>
  <c r="IM306" i="35"/>
  <c r="IM307" i="35"/>
  <c r="IM308" i="35"/>
  <c r="IM309" i="35"/>
  <c r="IM310" i="35"/>
  <c r="IM311" i="35"/>
  <c r="IM312" i="35"/>
  <c r="IM313" i="35"/>
  <c r="IM314" i="35"/>
  <c r="IM315" i="35"/>
  <c r="IM316" i="35"/>
  <c r="IM317" i="35"/>
  <c r="IM318" i="35"/>
  <c r="IM319" i="35"/>
  <c r="IM320" i="35"/>
  <c r="IM321" i="35"/>
  <c r="IM322" i="35"/>
  <c r="IM323" i="35"/>
  <c r="IM324" i="35"/>
  <c r="IM325" i="35"/>
  <c r="IM326" i="35"/>
  <c r="IM327" i="35"/>
  <c r="IM328" i="35"/>
  <c r="IM329" i="35"/>
  <c r="IM330" i="35"/>
  <c r="IM331" i="35"/>
  <c r="IM332" i="35"/>
  <c r="IM333" i="35"/>
  <c r="IM334" i="35"/>
  <c r="IM335" i="35"/>
  <c r="IM336" i="35"/>
  <c r="IM337" i="35"/>
  <c r="IM338" i="35"/>
  <c r="IM339" i="35"/>
  <c r="IM340" i="35"/>
  <c r="IM341" i="35"/>
  <c r="IM342" i="35"/>
  <c r="IM343" i="35"/>
  <c r="IM344" i="35"/>
  <c r="IM345" i="35"/>
  <c r="IM346" i="35"/>
  <c r="IM347" i="35"/>
  <c r="IM348" i="35"/>
  <c r="IM349" i="35"/>
  <c r="IM350" i="35"/>
  <c r="IM351" i="35"/>
  <c r="IM352" i="35"/>
  <c r="IM353" i="35"/>
  <c r="IM354" i="35"/>
  <c r="IM355" i="35"/>
  <c r="IM356" i="35"/>
  <c r="IM357" i="35"/>
  <c r="IM358" i="35"/>
  <c r="IM359" i="35"/>
  <c r="IM360" i="35"/>
  <c r="IM361" i="35"/>
  <c r="IM362" i="35"/>
  <c r="IM363" i="35"/>
  <c r="IM364" i="35"/>
  <c r="IM365" i="35"/>
  <c r="IM366" i="35"/>
  <c r="IM367" i="35"/>
  <c r="IM368" i="35"/>
  <c r="IM369" i="35"/>
  <c r="IM370" i="35"/>
  <c r="IM371" i="35"/>
  <c r="IM372" i="35"/>
  <c r="IM373" i="35"/>
  <c r="IM374" i="35"/>
  <c r="IM375" i="35"/>
  <c r="IM376" i="35"/>
  <c r="IM377" i="35"/>
  <c r="IM378" i="35"/>
  <c r="IM379" i="35"/>
  <c r="IM380" i="35"/>
  <c r="IM381" i="35"/>
  <c r="IM382" i="35"/>
  <c r="IM383" i="35"/>
  <c r="IM384" i="35"/>
  <c r="IM385" i="35"/>
  <c r="IM386" i="35"/>
  <c r="IM387" i="35"/>
  <c r="IM388" i="35"/>
  <c r="IM389" i="35"/>
  <c r="IM390" i="35"/>
  <c r="IM391" i="35"/>
  <c r="IM392" i="35"/>
  <c r="IM393" i="35"/>
  <c r="IM394" i="35"/>
  <c r="IM395" i="35"/>
  <c r="IM396" i="35"/>
  <c r="IM397" i="35"/>
  <c r="IM398" i="35"/>
  <c r="IM399" i="35"/>
  <c r="IM400" i="35"/>
  <c r="IM401" i="35"/>
  <c r="IM402" i="35"/>
  <c r="IM403" i="35"/>
  <c r="IM404" i="35"/>
  <c r="IM405" i="35"/>
  <c r="IM406" i="35"/>
  <c r="IM407" i="35"/>
  <c r="IM408" i="35"/>
  <c r="IM409" i="35"/>
  <c r="IM410" i="35"/>
  <c r="IM411" i="35"/>
  <c r="IM412" i="35"/>
  <c r="IM413" i="35"/>
  <c r="IM414" i="35"/>
  <c r="IM415" i="35"/>
  <c r="IM416" i="35"/>
  <c r="IM417" i="35"/>
  <c r="IM418" i="35"/>
  <c r="IM419" i="35"/>
  <c r="IM420" i="35"/>
  <c r="IM421" i="35"/>
  <c r="IM422" i="35"/>
  <c r="IM423" i="35"/>
  <c r="IM424" i="35"/>
  <c r="IM425" i="35"/>
  <c r="IM426" i="35"/>
  <c r="IM427" i="35"/>
  <c r="IM428" i="35"/>
  <c r="IM429" i="35"/>
  <c r="IM430" i="35"/>
  <c r="IM431" i="35"/>
  <c r="IM432" i="35"/>
  <c r="IM433" i="35"/>
  <c r="IM434" i="35"/>
  <c r="IM435" i="35"/>
  <c r="IM436" i="35"/>
  <c r="IM437" i="35"/>
  <c r="IM438" i="35"/>
  <c r="IM439" i="35"/>
  <c r="IM440" i="35"/>
  <c r="IM441" i="35"/>
  <c r="IM442" i="35"/>
  <c r="IM443" i="35"/>
  <c r="IM444" i="35"/>
  <c r="IM445" i="35"/>
  <c r="IM446" i="35"/>
  <c r="IM447" i="35"/>
  <c r="IM448" i="35"/>
  <c r="IM449" i="35"/>
  <c r="IM450" i="35"/>
  <c r="IM451" i="35"/>
  <c r="IM452" i="35"/>
  <c r="IM453" i="35"/>
  <c r="IM454" i="35"/>
  <c r="IM455" i="35"/>
  <c r="IM456" i="35"/>
  <c r="IM457" i="35"/>
  <c r="IM458" i="35"/>
  <c r="IM459" i="35"/>
  <c r="IM460" i="35"/>
  <c r="IM461" i="35"/>
  <c r="IM462" i="35"/>
  <c r="IM463" i="35"/>
  <c r="IM464" i="35"/>
  <c r="IM465" i="35"/>
  <c r="IM466" i="35"/>
  <c r="IM467" i="35"/>
  <c r="IM468" i="35"/>
  <c r="IM469" i="35"/>
  <c r="IM470" i="35"/>
  <c r="IM471" i="35"/>
  <c r="IM472" i="35"/>
  <c r="IM473" i="35"/>
  <c r="IM474" i="35"/>
  <c r="IM475" i="35"/>
  <c r="IM476" i="35"/>
  <c r="IM477" i="35"/>
  <c r="IM478" i="35"/>
  <c r="IM479" i="35"/>
  <c r="IM480" i="35"/>
  <c r="IM481" i="35"/>
  <c r="IM482" i="35"/>
  <c r="IM483" i="35"/>
  <c r="IM484" i="35"/>
  <c r="IM485" i="35"/>
  <c r="IM486" i="35"/>
  <c r="IM487" i="35"/>
  <c r="IM488" i="35"/>
  <c r="IM489" i="35"/>
  <c r="IM490" i="35"/>
  <c r="IM491" i="35"/>
  <c r="IM492" i="35"/>
  <c r="IM493" i="35"/>
  <c r="IM494" i="35"/>
  <c r="IM495" i="35"/>
  <c r="IM496" i="35"/>
  <c r="IM497" i="35"/>
  <c r="IM498" i="35"/>
  <c r="IM499" i="35"/>
  <c r="IM500" i="35"/>
  <c r="IM501" i="35"/>
  <c r="IM502" i="35"/>
  <c r="IM503" i="35"/>
  <c r="IM504" i="35"/>
  <c r="IM5" i="35"/>
  <c r="IF6" i="35"/>
  <c r="IF7" i="35"/>
  <c r="IF8" i="35"/>
  <c r="IF9" i="35"/>
  <c r="IF10" i="35"/>
  <c r="IF11" i="35"/>
  <c r="IF12" i="35"/>
  <c r="IF13" i="35"/>
  <c r="IF14" i="35"/>
  <c r="IF15" i="35"/>
  <c r="IF16" i="35"/>
  <c r="IF17" i="35"/>
  <c r="IF18" i="35"/>
  <c r="IF19" i="35"/>
  <c r="IF20" i="35"/>
  <c r="IF21" i="35"/>
  <c r="IF22" i="35"/>
  <c r="IF23" i="35"/>
  <c r="IF24" i="35"/>
  <c r="IF25" i="35"/>
  <c r="IF26" i="35"/>
  <c r="IF27" i="35"/>
  <c r="IF28" i="35"/>
  <c r="IF29" i="35"/>
  <c r="IF30" i="35"/>
  <c r="IF31" i="35"/>
  <c r="IF32" i="35"/>
  <c r="IF33" i="35"/>
  <c r="IF34" i="35"/>
  <c r="IF35" i="35"/>
  <c r="IF36" i="35"/>
  <c r="IF37" i="35"/>
  <c r="IF38" i="35"/>
  <c r="IF39" i="35"/>
  <c r="IF40" i="35"/>
  <c r="IF41" i="35"/>
  <c r="IF42" i="35"/>
  <c r="IF43" i="35"/>
  <c r="IF44" i="35"/>
  <c r="IF45" i="35"/>
  <c r="IF46" i="35"/>
  <c r="IF47" i="35"/>
  <c r="IF48" i="35"/>
  <c r="IF49" i="35"/>
  <c r="IF50" i="35"/>
  <c r="IF51" i="35"/>
  <c r="IF52" i="35"/>
  <c r="IF53" i="35"/>
  <c r="IF54" i="35"/>
  <c r="IF55" i="35"/>
  <c r="IF56" i="35"/>
  <c r="IF57" i="35"/>
  <c r="IF58" i="35"/>
  <c r="IF59" i="35"/>
  <c r="IF60" i="35"/>
  <c r="IF61" i="35"/>
  <c r="IF62" i="35"/>
  <c r="IF63" i="35"/>
  <c r="IF64" i="35"/>
  <c r="IF65" i="35"/>
  <c r="IF66" i="35"/>
  <c r="IF67" i="35"/>
  <c r="IF68" i="35"/>
  <c r="IF69" i="35"/>
  <c r="IF70" i="35"/>
  <c r="IF71" i="35"/>
  <c r="IF72" i="35"/>
  <c r="IF73" i="35"/>
  <c r="IF74" i="35"/>
  <c r="IF75" i="35"/>
  <c r="IF76" i="35"/>
  <c r="IF77" i="35"/>
  <c r="IF78" i="35"/>
  <c r="IF79" i="35"/>
  <c r="IF80" i="35"/>
  <c r="IF81" i="35"/>
  <c r="IF82" i="35"/>
  <c r="IF83" i="35"/>
  <c r="IF84" i="35"/>
  <c r="IF85" i="35"/>
  <c r="IF86" i="35"/>
  <c r="IF87" i="35"/>
  <c r="IF88" i="35"/>
  <c r="IF89" i="35"/>
  <c r="IF90" i="35"/>
  <c r="IF91" i="35"/>
  <c r="IF92" i="35"/>
  <c r="IF93" i="35"/>
  <c r="IF94" i="35"/>
  <c r="IF95" i="35"/>
  <c r="IF96" i="35"/>
  <c r="IF97" i="35"/>
  <c r="IF98" i="35"/>
  <c r="IF99" i="35"/>
  <c r="IF100" i="35"/>
  <c r="IF101" i="35"/>
  <c r="IF102" i="35"/>
  <c r="IF103" i="35"/>
  <c r="IF104" i="35"/>
  <c r="IF105" i="35"/>
  <c r="IF106" i="35"/>
  <c r="IF107" i="35"/>
  <c r="IF108" i="35"/>
  <c r="IF109" i="35"/>
  <c r="IF110" i="35"/>
  <c r="IF111" i="35"/>
  <c r="IF112" i="35"/>
  <c r="IF113" i="35"/>
  <c r="IF114" i="35"/>
  <c r="IF115" i="35"/>
  <c r="IF116" i="35"/>
  <c r="IF117" i="35"/>
  <c r="IF118" i="35"/>
  <c r="IF119" i="35"/>
  <c r="IF120" i="35"/>
  <c r="IF121" i="35"/>
  <c r="IF122" i="35"/>
  <c r="IF123" i="35"/>
  <c r="IF124" i="35"/>
  <c r="IF125" i="35"/>
  <c r="IF126" i="35"/>
  <c r="IF127" i="35"/>
  <c r="IF128" i="35"/>
  <c r="IF129" i="35"/>
  <c r="IF130" i="35"/>
  <c r="IF131" i="35"/>
  <c r="IF132" i="35"/>
  <c r="IF133" i="35"/>
  <c r="IF134" i="35"/>
  <c r="IF135" i="35"/>
  <c r="IF136" i="35"/>
  <c r="IF137" i="35"/>
  <c r="IF138" i="35"/>
  <c r="IF139" i="35"/>
  <c r="IF140" i="35"/>
  <c r="IF141" i="35"/>
  <c r="IF142" i="35"/>
  <c r="IF143" i="35"/>
  <c r="IF144" i="35"/>
  <c r="IF145" i="35"/>
  <c r="IF146" i="35"/>
  <c r="IF147" i="35"/>
  <c r="IF148" i="35"/>
  <c r="IF149" i="35"/>
  <c r="IF150" i="35"/>
  <c r="IF151" i="35"/>
  <c r="IF152" i="35"/>
  <c r="IF153" i="35"/>
  <c r="IF154" i="35"/>
  <c r="IF155" i="35"/>
  <c r="IF156" i="35"/>
  <c r="IF157" i="35"/>
  <c r="IF158" i="35"/>
  <c r="IF159" i="35"/>
  <c r="IF160" i="35"/>
  <c r="IF161" i="35"/>
  <c r="IF162" i="35"/>
  <c r="IF163" i="35"/>
  <c r="IF164" i="35"/>
  <c r="IF165" i="35"/>
  <c r="IF166" i="35"/>
  <c r="IF167" i="35"/>
  <c r="IF168" i="35"/>
  <c r="IF169" i="35"/>
  <c r="IF170" i="35"/>
  <c r="IF171" i="35"/>
  <c r="IF172" i="35"/>
  <c r="IF173" i="35"/>
  <c r="IF174" i="35"/>
  <c r="IF175" i="35"/>
  <c r="IF176" i="35"/>
  <c r="IF177" i="35"/>
  <c r="IF178" i="35"/>
  <c r="IF179" i="35"/>
  <c r="IF180" i="35"/>
  <c r="IF181" i="35"/>
  <c r="IF182" i="35"/>
  <c r="IF183" i="35"/>
  <c r="IF184" i="35"/>
  <c r="IF185" i="35"/>
  <c r="IF186" i="35"/>
  <c r="IF187" i="35"/>
  <c r="IF188" i="35"/>
  <c r="IF189" i="35"/>
  <c r="IF190" i="35"/>
  <c r="IF191" i="35"/>
  <c r="IF192" i="35"/>
  <c r="IF193" i="35"/>
  <c r="IF194" i="35"/>
  <c r="IF195" i="35"/>
  <c r="IF196" i="35"/>
  <c r="IF197" i="35"/>
  <c r="IF198" i="35"/>
  <c r="IF199" i="35"/>
  <c r="IF200" i="35"/>
  <c r="IF201" i="35"/>
  <c r="IF202" i="35"/>
  <c r="IF203" i="35"/>
  <c r="IF204" i="35"/>
  <c r="IF205" i="35"/>
  <c r="IF206" i="35"/>
  <c r="IF207" i="35"/>
  <c r="IF208" i="35"/>
  <c r="IF209" i="35"/>
  <c r="IF210" i="35"/>
  <c r="IF211" i="35"/>
  <c r="IF212" i="35"/>
  <c r="IF213" i="35"/>
  <c r="IF214" i="35"/>
  <c r="IF215" i="35"/>
  <c r="IF216" i="35"/>
  <c r="IF217" i="35"/>
  <c r="IF218" i="35"/>
  <c r="IF219" i="35"/>
  <c r="IF220" i="35"/>
  <c r="IF221" i="35"/>
  <c r="IF222" i="35"/>
  <c r="IF223" i="35"/>
  <c r="IF224" i="35"/>
  <c r="IF225" i="35"/>
  <c r="IF226" i="35"/>
  <c r="IF227" i="35"/>
  <c r="IF228" i="35"/>
  <c r="IF229" i="35"/>
  <c r="IF230" i="35"/>
  <c r="IF231" i="35"/>
  <c r="IF232" i="35"/>
  <c r="IF233" i="35"/>
  <c r="IF234" i="35"/>
  <c r="IF235" i="35"/>
  <c r="IF236" i="35"/>
  <c r="IF237" i="35"/>
  <c r="IF238" i="35"/>
  <c r="IF239" i="35"/>
  <c r="IF240" i="35"/>
  <c r="IF241" i="35"/>
  <c r="IF242" i="35"/>
  <c r="IF243" i="35"/>
  <c r="IF244" i="35"/>
  <c r="IF245" i="35"/>
  <c r="IF246" i="35"/>
  <c r="IF247" i="35"/>
  <c r="IF248" i="35"/>
  <c r="IF249" i="35"/>
  <c r="IF250" i="35"/>
  <c r="IF251" i="35"/>
  <c r="IF252" i="35"/>
  <c r="IF253" i="35"/>
  <c r="IF254" i="35"/>
  <c r="IF255" i="35"/>
  <c r="IF256" i="35"/>
  <c r="IF257" i="35"/>
  <c r="IF258" i="35"/>
  <c r="IF259" i="35"/>
  <c r="IF260" i="35"/>
  <c r="IF261" i="35"/>
  <c r="IF262" i="35"/>
  <c r="IF263" i="35"/>
  <c r="IF264" i="35"/>
  <c r="IF265" i="35"/>
  <c r="IF266" i="35"/>
  <c r="IF267" i="35"/>
  <c r="IF268" i="35"/>
  <c r="IF269" i="35"/>
  <c r="IF270" i="35"/>
  <c r="IF271" i="35"/>
  <c r="IF272" i="35"/>
  <c r="IF273" i="35"/>
  <c r="IF274" i="35"/>
  <c r="IF275" i="35"/>
  <c r="IF276" i="35"/>
  <c r="IF277" i="35"/>
  <c r="IF278" i="35"/>
  <c r="IF279" i="35"/>
  <c r="IF280" i="35"/>
  <c r="IF281" i="35"/>
  <c r="IF282" i="35"/>
  <c r="IF283" i="35"/>
  <c r="IF284" i="35"/>
  <c r="IF285" i="35"/>
  <c r="IF286" i="35"/>
  <c r="IF287" i="35"/>
  <c r="IF288" i="35"/>
  <c r="IF289" i="35"/>
  <c r="IF290" i="35"/>
  <c r="IF291" i="35"/>
  <c r="IF292" i="35"/>
  <c r="IF293" i="35"/>
  <c r="IF294" i="35"/>
  <c r="IF295" i="35"/>
  <c r="IF296" i="35"/>
  <c r="IF297" i="35"/>
  <c r="IF298" i="35"/>
  <c r="IF299" i="35"/>
  <c r="IF300" i="35"/>
  <c r="IF301" i="35"/>
  <c r="IF302" i="35"/>
  <c r="IF303" i="35"/>
  <c r="IF304" i="35"/>
  <c r="IF305" i="35"/>
  <c r="IF306" i="35"/>
  <c r="IF307" i="35"/>
  <c r="IF308" i="35"/>
  <c r="IF309" i="35"/>
  <c r="IF310" i="35"/>
  <c r="IF311" i="35"/>
  <c r="IF312" i="35"/>
  <c r="IF313" i="35"/>
  <c r="IF314" i="35"/>
  <c r="IF315" i="35"/>
  <c r="IF316" i="35"/>
  <c r="IF317" i="35"/>
  <c r="IF318" i="35"/>
  <c r="IF319" i="35"/>
  <c r="IF320" i="35"/>
  <c r="IF321" i="35"/>
  <c r="IF322" i="35"/>
  <c r="IF323" i="35"/>
  <c r="IF324" i="35"/>
  <c r="IF325" i="35"/>
  <c r="IF326" i="35"/>
  <c r="IF327" i="35"/>
  <c r="IF328" i="35"/>
  <c r="IF329" i="35"/>
  <c r="IF330" i="35"/>
  <c r="IF331" i="35"/>
  <c r="IF332" i="35"/>
  <c r="IF333" i="35"/>
  <c r="IF334" i="35"/>
  <c r="IF335" i="35"/>
  <c r="IF336" i="35"/>
  <c r="IF337" i="35"/>
  <c r="IF338" i="35"/>
  <c r="IF339" i="35"/>
  <c r="IF340" i="35"/>
  <c r="IF341" i="35"/>
  <c r="IF342" i="35"/>
  <c r="IF343" i="35"/>
  <c r="IF344" i="35"/>
  <c r="IF345" i="35"/>
  <c r="IF346" i="35"/>
  <c r="IF347" i="35"/>
  <c r="IF348" i="35"/>
  <c r="IF349" i="35"/>
  <c r="IF350" i="35"/>
  <c r="IF351" i="35"/>
  <c r="IF352" i="35"/>
  <c r="IF353" i="35"/>
  <c r="IF354" i="35"/>
  <c r="IF355" i="35"/>
  <c r="IF356" i="35"/>
  <c r="IF357" i="35"/>
  <c r="IF358" i="35"/>
  <c r="IF359" i="35"/>
  <c r="IF360" i="35"/>
  <c r="IF361" i="35"/>
  <c r="IF362" i="35"/>
  <c r="IF363" i="35"/>
  <c r="IF364" i="35"/>
  <c r="IF365" i="35"/>
  <c r="IF366" i="35"/>
  <c r="IF367" i="35"/>
  <c r="IF368" i="35"/>
  <c r="IF369" i="35"/>
  <c r="IF370" i="35"/>
  <c r="IF371" i="35"/>
  <c r="IF372" i="35"/>
  <c r="IF373" i="35"/>
  <c r="IF374" i="35"/>
  <c r="IF375" i="35"/>
  <c r="IF376" i="35"/>
  <c r="IF377" i="35"/>
  <c r="IF378" i="35"/>
  <c r="IF379" i="35"/>
  <c r="IF380" i="35"/>
  <c r="IF381" i="35"/>
  <c r="IF382" i="35"/>
  <c r="IF383" i="35"/>
  <c r="IF384" i="35"/>
  <c r="IF385" i="35"/>
  <c r="IF386" i="35"/>
  <c r="IF387" i="35"/>
  <c r="IF388" i="35"/>
  <c r="IF389" i="35"/>
  <c r="IF390" i="35"/>
  <c r="IF391" i="35"/>
  <c r="IF392" i="35"/>
  <c r="IF393" i="35"/>
  <c r="IF394" i="35"/>
  <c r="IF395" i="35"/>
  <c r="IF396" i="35"/>
  <c r="IF397" i="35"/>
  <c r="IF398" i="35"/>
  <c r="IF399" i="35"/>
  <c r="IF400" i="35"/>
  <c r="IF401" i="35"/>
  <c r="IF402" i="35"/>
  <c r="IF403" i="35"/>
  <c r="IF404" i="35"/>
  <c r="IF405" i="35"/>
  <c r="IF406" i="35"/>
  <c r="IF407" i="35"/>
  <c r="IF408" i="35"/>
  <c r="IF409" i="35"/>
  <c r="IF410" i="35"/>
  <c r="IF411" i="35"/>
  <c r="IF412" i="35"/>
  <c r="IF413" i="35"/>
  <c r="IF414" i="35"/>
  <c r="IF415" i="35"/>
  <c r="IF416" i="35"/>
  <c r="IF417" i="35"/>
  <c r="IF418" i="35"/>
  <c r="IF419" i="35"/>
  <c r="IF420" i="35"/>
  <c r="IF421" i="35"/>
  <c r="IF422" i="35"/>
  <c r="IF423" i="35"/>
  <c r="IF424" i="35"/>
  <c r="IF425" i="35"/>
  <c r="IF426" i="35"/>
  <c r="IF427" i="35"/>
  <c r="IF428" i="35"/>
  <c r="IF429" i="35"/>
  <c r="IF430" i="35"/>
  <c r="IF431" i="35"/>
  <c r="IF432" i="35"/>
  <c r="IF433" i="35"/>
  <c r="IF434" i="35"/>
  <c r="IF435" i="35"/>
  <c r="IF436" i="35"/>
  <c r="IF437" i="35"/>
  <c r="IF438" i="35"/>
  <c r="IF439" i="35"/>
  <c r="IF440" i="35"/>
  <c r="IF441" i="35"/>
  <c r="IF442" i="35"/>
  <c r="IF443" i="35"/>
  <c r="IF444" i="35"/>
  <c r="IF445" i="35"/>
  <c r="IF446" i="35"/>
  <c r="IF447" i="35"/>
  <c r="IF448" i="35"/>
  <c r="IF449" i="35"/>
  <c r="IF450" i="35"/>
  <c r="IF451" i="35"/>
  <c r="IF452" i="35"/>
  <c r="IF453" i="35"/>
  <c r="IF454" i="35"/>
  <c r="IF455" i="35"/>
  <c r="IF456" i="35"/>
  <c r="IF457" i="35"/>
  <c r="IF458" i="35"/>
  <c r="IF459" i="35"/>
  <c r="IF460" i="35"/>
  <c r="IF461" i="35"/>
  <c r="IF462" i="35"/>
  <c r="IF463" i="35"/>
  <c r="IF464" i="35"/>
  <c r="IF465" i="35"/>
  <c r="IF466" i="35"/>
  <c r="IF467" i="35"/>
  <c r="IF468" i="35"/>
  <c r="IF469" i="35"/>
  <c r="IF470" i="35"/>
  <c r="IF471" i="35"/>
  <c r="IF472" i="35"/>
  <c r="IF473" i="35"/>
  <c r="IF474" i="35"/>
  <c r="IF475" i="35"/>
  <c r="IF476" i="35"/>
  <c r="IF477" i="35"/>
  <c r="IF478" i="35"/>
  <c r="IF479" i="35"/>
  <c r="IF480" i="35"/>
  <c r="IF481" i="35"/>
  <c r="IF482" i="35"/>
  <c r="IF483" i="35"/>
  <c r="IF484" i="35"/>
  <c r="IF485" i="35"/>
  <c r="IF486" i="35"/>
  <c r="IF487" i="35"/>
  <c r="IF488" i="35"/>
  <c r="IF489" i="35"/>
  <c r="IF490" i="35"/>
  <c r="IF491" i="35"/>
  <c r="IF492" i="35"/>
  <c r="IF493" i="35"/>
  <c r="IF494" i="35"/>
  <c r="IF495" i="35"/>
  <c r="IF496" i="35"/>
  <c r="IF497" i="35"/>
  <c r="IF498" i="35"/>
  <c r="IF499" i="35"/>
  <c r="IF500" i="35"/>
  <c r="IF501" i="35"/>
  <c r="IF502" i="35"/>
  <c r="IF503" i="35"/>
  <c r="IF504" i="35"/>
  <c r="IF5" i="35"/>
  <c r="HY6" i="35"/>
  <c r="HY7" i="35"/>
  <c r="HY8" i="35"/>
  <c r="HY9" i="35"/>
  <c r="HY10" i="35"/>
  <c r="HY11" i="35"/>
  <c r="HY12" i="35"/>
  <c r="HY13" i="35"/>
  <c r="HY14" i="35"/>
  <c r="HY15" i="35"/>
  <c r="HY16" i="35"/>
  <c r="HY17" i="35"/>
  <c r="HY18" i="35"/>
  <c r="HY19" i="35"/>
  <c r="HY20" i="35"/>
  <c r="HY21" i="35"/>
  <c r="HY22" i="35"/>
  <c r="HY23" i="35"/>
  <c r="HY24" i="35"/>
  <c r="HY25" i="35"/>
  <c r="HY26" i="35"/>
  <c r="HY27" i="35"/>
  <c r="HY28" i="35"/>
  <c r="HY29" i="35"/>
  <c r="HY30" i="35"/>
  <c r="HY31" i="35"/>
  <c r="HY32" i="35"/>
  <c r="HY33" i="35"/>
  <c r="HY34" i="35"/>
  <c r="HY35" i="35"/>
  <c r="HY36" i="35"/>
  <c r="HY37" i="35"/>
  <c r="HY38" i="35"/>
  <c r="HY39" i="35"/>
  <c r="HY40" i="35"/>
  <c r="HY41" i="35"/>
  <c r="HY42" i="35"/>
  <c r="HY43" i="35"/>
  <c r="HY44" i="35"/>
  <c r="HY45" i="35"/>
  <c r="HY46" i="35"/>
  <c r="HY47" i="35"/>
  <c r="HY48" i="35"/>
  <c r="HY49" i="35"/>
  <c r="HY50" i="35"/>
  <c r="HY51" i="35"/>
  <c r="HY52" i="35"/>
  <c r="HY53" i="35"/>
  <c r="HY54" i="35"/>
  <c r="HY55" i="35"/>
  <c r="HY56" i="35"/>
  <c r="HY57" i="35"/>
  <c r="HY58" i="35"/>
  <c r="HY59" i="35"/>
  <c r="HY60" i="35"/>
  <c r="HY61" i="35"/>
  <c r="HY62" i="35"/>
  <c r="HY63" i="35"/>
  <c r="HY64" i="35"/>
  <c r="HY65" i="35"/>
  <c r="HY66" i="35"/>
  <c r="HY67" i="35"/>
  <c r="HY68" i="35"/>
  <c r="HY69" i="35"/>
  <c r="HY70" i="35"/>
  <c r="HY71" i="35"/>
  <c r="HY72" i="35"/>
  <c r="HY73" i="35"/>
  <c r="HY74" i="35"/>
  <c r="HY75" i="35"/>
  <c r="HY76" i="35"/>
  <c r="HY77" i="35"/>
  <c r="HY78" i="35"/>
  <c r="HY79" i="35"/>
  <c r="HY80" i="35"/>
  <c r="HY81" i="35"/>
  <c r="HY82" i="35"/>
  <c r="HY83" i="35"/>
  <c r="HY84" i="35"/>
  <c r="HY85" i="35"/>
  <c r="HY86" i="35"/>
  <c r="HY87" i="35"/>
  <c r="HY88" i="35"/>
  <c r="HY89" i="35"/>
  <c r="HY90" i="35"/>
  <c r="HY91" i="35"/>
  <c r="HY92" i="35"/>
  <c r="HY93" i="35"/>
  <c r="HY94" i="35"/>
  <c r="HY95" i="35"/>
  <c r="HY96" i="35"/>
  <c r="HY97" i="35"/>
  <c r="HY98" i="35"/>
  <c r="HY99" i="35"/>
  <c r="HY100" i="35"/>
  <c r="HY101" i="35"/>
  <c r="HY102" i="35"/>
  <c r="HY103" i="35"/>
  <c r="HY104" i="35"/>
  <c r="HY105" i="35"/>
  <c r="HY106" i="35"/>
  <c r="HY107" i="35"/>
  <c r="HY108" i="35"/>
  <c r="HY109" i="35"/>
  <c r="HY110" i="35"/>
  <c r="HY111" i="35"/>
  <c r="HY112" i="35"/>
  <c r="HY113" i="35"/>
  <c r="HY114" i="35"/>
  <c r="HY115" i="35"/>
  <c r="HY116" i="35"/>
  <c r="HY117" i="35"/>
  <c r="HY118" i="35"/>
  <c r="HY119" i="35"/>
  <c r="HY120" i="35"/>
  <c r="HY121" i="35"/>
  <c r="HY122" i="35"/>
  <c r="HY123" i="35"/>
  <c r="HY124" i="35"/>
  <c r="HY125" i="35"/>
  <c r="HY126" i="35"/>
  <c r="HY127" i="35"/>
  <c r="HY128" i="35"/>
  <c r="HY129" i="35"/>
  <c r="HY130" i="35"/>
  <c r="HY131" i="35"/>
  <c r="HY132" i="35"/>
  <c r="HY133" i="35"/>
  <c r="HY134" i="35"/>
  <c r="HY135" i="35"/>
  <c r="HY136" i="35"/>
  <c r="HY137" i="35"/>
  <c r="HY138" i="35"/>
  <c r="HY139" i="35"/>
  <c r="HY140" i="35"/>
  <c r="HY141" i="35"/>
  <c r="HY142" i="35"/>
  <c r="HY143" i="35"/>
  <c r="HY144" i="35"/>
  <c r="HY145" i="35"/>
  <c r="HY146" i="35"/>
  <c r="HY147" i="35"/>
  <c r="HY148" i="35"/>
  <c r="HY149" i="35"/>
  <c r="HY150" i="35"/>
  <c r="HY151" i="35"/>
  <c r="HY152" i="35"/>
  <c r="HY153" i="35"/>
  <c r="HY154" i="35"/>
  <c r="HY155" i="35"/>
  <c r="HY156" i="35"/>
  <c r="HY157" i="35"/>
  <c r="HY158" i="35"/>
  <c r="HY159" i="35"/>
  <c r="HY160" i="35"/>
  <c r="HY161" i="35"/>
  <c r="HY162" i="35"/>
  <c r="HY163" i="35"/>
  <c r="HY164" i="35"/>
  <c r="HY165" i="35"/>
  <c r="HY166" i="35"/>
  <c r="HY167" i="35"/>
  <c r="HY168" i="35"/>
  <c r="HY169" i="35"/>
  <c r="HY170" i="35"/>
  <c r="HY171" i="35"/>
  <c r="HY172" i="35"/>
  <c r="HY173" i="35"/>
  <c r="HY174" i="35"/>
  <c r="HY175" i="35"/>
  <c r="HY176" i="35"/>
  <c r="HY177" i="35"/>
  <c r="HY178" i="35"/>
  <c r="HY179" i="35"/>
  <c r="HY180" i="35"/>
  <c r="HY181" i="35"/>
  <c r="HY182" i="35"/>
  <c r="HY183" i="35"/>
  <c r="HY184" i="35"/>
  <c r="HY185" i="35"/>
  <c r="HY186" i="35"/>
  <c r="HY187" i="35"/>
  <c r="HY188" i="35"/>
  <c r="HY189" i="35"/>
  <c r="HY190" i="35"/>
  <c r="HY191" i="35"/>
  <c r="HY192" i="35"/>
  <c r="HY193" i="35"/>
  <c r="HY194" i="35"/>
  <c r="HY195" i="35"/>
  <c r="HY196" i="35"/>
  <c r="HY197" i="35"/>
  <c r="HY198" i="35"/>
  <c r="HY199" i="35"/>
  <c r="HY200" i="35"/>
  <c r="HY201" i="35"/>
  <c r="HY202" i="35"/>
  <c r="HY203" i="35"/>
  <c r="HY204" i="35"/>
  <c r="HY205" i="35"/>
  <c r="HY206" i="35"/>
  <c r="HY207" i="35"/>
  <c r="HY208" i="35"/>
  <c r="HY209" i="35"/>
  <c r="HY210" i="35"/>
  <c r="HY211" i="35"/>
  <c r="HY212" i="35"/>
  <c r="HY213" i="35"/>
  <c r="HY214" i="35"/>
  <c r="HY215" i="35"/>
  <c r="HY216" i="35"/>
  <c r="HY217" i="35"/>
  <c r="HY218" i="35"/>
  <c r="HY219" i="35"/>
  <c r="HY220" i="35"/>
  <c r="HY221" i="35"/>
  <c r="HY222" i="35"/>
  <c r="HY223" i="35"/>
  <c r="HY224" i="35"/>
  <c r="HY225" i="35"/>
  <c r="HY226" i="35"/>
  <c r="HY227" i="35"/>
  <c r="HY228" i="35"/>
  <c r="HY229" i="35"/>
  <c r="HY230" i="35"/>
  <c r="HY231" i="35"/>
  <c r="HY232" i="35"/>
  <c r="HY233" i="35"/>
  <c r="HY234" i="35"/>
  <c r="HY235" i="35"/>
  <c r="HY236" i="35"/>
  <c r="HY237" i="35"/>
  <c r="HY238" i="35"/>
  <c r="HY239" i="35"/>
  <c r="HY240" i="35"/>
  <c r="HY241" i="35"/>
  <c r="HY242" i="35"/>
  <c r="HY243" i="35"/>
  <c r="HY244" i="35"/>
  <c r="HY245" i="35"/>
  <c r="HY246" i="35"/>
  <c r="HY247" i="35"/>
  <c r="HY248" i="35"/>
  <c r="HY249" i="35"/>
  <c r="HY250" i="35"/>
  <c r="HY251" i="35"/>
  <c r="HY252" i="35"/>
  <c r="HY253" i="35"/>
  <c r="HY254" i="35"/>
  <c r="HY255" i="35"/>
  <c r="HY256" i="35"/>
  <c r="HY257" i="35"/>
  <c r="HY258" i="35"/>
  <c r="HY259" i="35"/>
  <c r="HY260" i="35"/>
  <c r="HY261" i="35"/>
  <c r="HY262" i="35"/>
  <c r="HY263" i="35"/>
  <c r="HY264" i="35"/>
  <c r="HY265" i="35"/>
  <c r="HY266" i="35"/>
  <c r="HY267" i="35"/>
  <c r="HY268" i="35"/>
  <c r="HY269" i="35"/>
  <c r="HY270" i="35"/>
  <c r="HY271" i="35"/>
  <c r="HY272" i="35"/>
  <c r="HY273" i="35"/>
  <c r="HY274" i="35"/>
  <c r="HY275" i="35"/>
  <c r="HY276" i="35"/>
  <c r="HY277" i="35"/>
  <c r="HY278" i="35"/>
  <c r="HY279" i="35"/>
  <c r="HY280" i="35"/>
  <c r="HY281" i="35"/>
  <c r="HY282" i="35"/>
  <c r="HY283" i="35"/>
  <c r="HY284" i="35"/>
  <c r="HY285" i="35"/>
  <c r="HY286" i="35"/>
  <c r="HY287" i="35"/>
  <c r="HY288" i="35"/>
  <c r="HY289" i="35"/>
  <c r="HY290" i="35"/>
  <c r="HY291" i="35"/>
  <c r="HY292" i="35"/>
  <c r="HY293" i="35"/>
  <c r="HY294" i="35"/>
  <c r="HY295" i="35"/>
  <c r="HY296" i="35"/>
  <c r="HY297" i="35"/>
  <c r="HY298" i="35"/>
  <c r="HY299" i="35"/>
  <c r="HY300" i="35"/>
  <c r="HY301" i="35"/>
  <c r="HY302" i="35"/>
  <c r="HY303" i="35"/>
  <c r="HY304" i="35"/>
  <c r="HY305" i="35"/>
  <c r="HY306" i="35"/>
  <c r="HY307" i="35"/>
  <c r="HY308" i="35"/>
  <c r="HY309" i="35"/>
  <c r="HY310" i="35"/>
  <c r="HY311" i="35"/>
  <c r="HY312" i="35"/>
  <c r="HY313" i="35"/>
  <c r="HY314" i="35"/>
  <c r="HY315" i="35"/>
  <c r="HY316" i="35"/>
  <c r="HY317" i="35"/>
  <c r="HY318" i="35"/>
  <c r="HY319" i="35"/>
  <c r="HY320" i="35"/>
  <c r="HY321" i="35"/>
  <c r="HY322" i="35"/>
  <c r="HY323" i="35"/>
  <c r="HY324" i="35"/>
  <c r="HY325" i="35"/>
  <c r="HY326" i="35"/>
  <c r="HY327" i="35"/>
  <c r="HY328" i="35"/>
  <c r="HY329" i="35"/>
  <c r="HY330" i="35"/>
  <c r="HY331" i="35"/>
  <c r="HY332" i="35"/>
  <c r="HY333" i="35"/>
  <c r="HY334" i="35"/>
  <c r="HY335" i="35"/>
  <c r="HY336" i="35"/>
  <c r="HY337" i="35"/>
  <c r="HY338" i="35"/>
  <c r="HY339" i="35"/>
  <c r="HY340" i="35"/>
  <c r="HY341" i="35"/>
  <c r="HY342" i="35"/>
  <c r="HY343" i="35"/>
  <c r="HY344" i="35"/>
  <c r="HY345" i="35"/>
  <c r="HY346" i="35"/>
  <c r="HY347" i="35"/>
  <c r="HY348" i="35"/>
  <c r="HY349" i="35"/>
  <c r="HY350" i="35"/>
  <c r="HY351" i="35"/>
  <c r="HY352" i="35"/>
  <c r="HY353" i="35"/>
  <c r="HY354" i="35"/>
  <c r="HY355" i="35"/>
  <c r="HY356" i="35"/>
  <c r="HY357" i="35"/>
  <c r="HY358" i="35"/>
  <c r="HY359" i="35"/>
  <c r="HY360" i="35"/>
  <c r="HY361" i="35"/>
  <c r="HY362" i="35"/>
  <c r="HY363" i="35"/>
  <c r="HY364" i="35"/>
  <c r="HY365" i="35"/>
  <c r="HY366" i="35"/>
  <c r="HY367" i="35"/>
  <c r="HY368" i="35"/>
  <c r="HY369" i="35"/>
  <c r="HY370" i="35"/>
  <c r="HY371" i="35"/>
  <c r="HY372" i="35"/>
  <c r="HY373" i="35"/>
  <c r="HY374" i="35"/>
  <c r="HY375" i="35"/>
  <c r="HY376" i="35"/>
  <c r="HY377" i="35"/>
  <c r="HY378" i="35"/>
  <c r="HY379" i="35"/>
  <c r="HY380" i="35"/>
  <c r="HY381" i="35"/>
  <c r="HY382" i="35"/>
  <c r="HY383" i="35"/>
  <c r="HY384" i="35"/>
  <c r="HY385" i="35"/>
  <c r="HY386" i="35"/>
  <c r="HY387" i="35"/>
  <c r="HY388" i="35"/>
  <c r="HY389" i="35"/>
  <c r="HY390" i="35"/>
  <c r="HY391" i="35"/>
  <c r="HY392" i="35"/>
  <c r="HY393" i="35"/>
  <c r="HY394" i="35"/>
  <c r="HY395" i="35"/>
  <c r="HY396" i="35"/>
  <c r="HY397" i="35"/>
  <c r="HY398" i="35"/>
  <c r="HY399" i="35"/>
  <c r="HY400" i="35"/>
  <c r="HY401" i="35"/>
  <c r="HY402" i="35"/>
  <c r="HY403" i="35"/>
  <c r="HY404" i="35"/>
  <c r="HY405" i="35"/>
  <c r="HY406" i="35"/>
  <c r="HY407" i="35"/>
  <c r="HY408" i="35"/>
  <c r="HY409" i="35"/>
  <c r="HY410" i="35"/>
  <c r="HY411" i="35"/>
  <c r="HY412" i="35"/>
  <c r="HY413" i="35"/>
  <c r="HY414" i="35"/>
  <c r="HY415" i="35"/>
  <c r="HY416" i="35"/>
  <c r="HY417" i="35"/>
  <c r="HY418" i="35"/>
  <c r="HY419" i="35"/>
  <c r="HY420" i="35"/>
  <c r="HY421" i="35"/>
  <c r="HY422" i="35"/>
  <c r="HY423" i="35"/>
  <c r="HY424" i="35"/>
  <c r="HY425" i="35"/>
  <c r="HY426" i="35"/>
  <c r="HY427" i="35"/>
  <c r="HY428" i="35"/>
  <c r="HY429" i="35"/>
  <c r="HY430" i="35"/>
  <c r="HY431" i="35"/>
  <c r="HY432" i="35"/>
  <c r="HY433" i="35"/>
  <c r="HY434" i="35"/>
  <c r="HY435" i="35"/>
  <c r="HY436" i="35"/>
  <c r="HY437" i="35"/>
  <c r="HY438" i="35"/>
  <c r="HY439" i="35"/>
  <c r="HY440" i="35"/>
  <c r="HY441" i="35"/>
  <c r="HY442" i="35"/>
  <c r="HY443" i="35"/>
  <c r="HY444" i="35"/>
  <c r="HY445" i="35"/>
  <c r="HY446" i="35"/>
  <c r="HY447" i="35"/>
  <c r="HY448" i="35"/>
  <c r="HY449" i="35"/>
  <c r="HY450" i="35"/>
  <c r="HY451" i="35"/>
  <c r="HY452" i="35"/>
  <c r="HY453" i="35"/>
  <c r="HY454" i="35"/>
  <c r="HY455" i="35"/>
  <c r="HY456" i="35"/>
  <c r="HY457" i="35"/>
  <c r="HY458" i="35"/>
  <c r="HY459" i="35"/>
  <c r="HY460" i="35"/>
  <c r="HY461" i="35"/>
  <c r="HY462" i="35"/>
  <c r="HY463" i="35"/>
  <c r="HY464" i="35"/>
  <c r="HY465" i="35"/>
  <c r="HY466" i="35"/>
  <c r="HY467" i="35"/>
  <c r="HY468" i="35"/>
  <c r="HY469" i="35"/>
  <c r="HY470" i="35"/>
  <c r="HY471" i="35"/>
  <c r="HY472" i="35"/>
  <c r="HY473" i="35"/>
  <c r="HY474" i="35"/>
  <c r="HY475" i="35"/>
  <c r="HY476" i="35"/>
  <c r="HY477" i="35"/>
  <c r="HY478" i="35"/>
  <c r="HY479" i="35"/>
  <c r="HY480" i="35"/>
  <c r="HY481" i="35"/>
  <c r="HY482" i="35"/>
  <c r="HY483" i="35"/>
  <c r="HY484" i="35"/>
  <c r="HY485" i="35"/>
  <c r="HY486" i="35"/>
  <c r="HY487" i="35"/>
  <c r="HY488" i="35"/>
  <c r="HY489" i="35"/>
  <c r="HY490" i="35"/>
  <c r="HY491" i="35"/>
  <c r="HY492" i="35"/>
  <c r="HY493" i="35"/>
  <c r="HY494" i="35"/>
  <c r="HY495" i="35"/>
  <c r="HY496" i="35"/>
  <c r="HY497" i="35"/>
  <c r="HY498" i="35"/>
  <c r="HY499" i="35"/>
  <c r="HY500" i="35"/>
  <c r="HY501" i="35"/>
  <c r="HY502" i="35"/>
  <c r="HY503" i="35"/>
  <c r="HY504" i="35"/>
  <c r="HY5" i="35"/>
  <c r="HR6" i="35"/>
  <c r="HR7" i="35"/>
  <c r="HR8" i="35"/>
  <c r="HR9" i="35"/>
  <c r="HR10" i="35"/>
  <c r="HR11" i="35"/>
  <c r="HR12" i="35"/>
  <c r="HR13" i="35"/>
  <c r="HR14" i="35"/>
  <c r="HR15" i="35"/>
  <c r="HR16" i="35"/>
  <c r="HR17" i="35"/>
  <c r="HR18" i="35"/>
  <c r="HR19" i="35"/>
  <c r="HR20" i="35"/>
  <c r="HR21" i="35"/>
  <c r="HR22" i="35"/>
  <c r="HR23" i="35"/>
  <c r="HR24" i="35"/>
  <c r="HR25" i="35"/>
  <c r="HR26" i="35"/>
  <c r="HR27" i="35"/>
  <c r="HR28" i="35"/>
  <c r="HR29" i="35"/>
  <c r="HR30" i="35"/>
  <c r="HR31" i="35"/>
  <c r="HR32" i="35"/>
  <c r="HR33" i="35"/>
  <c r="HR34" i="35"/>
  <c r="HR35" i="35"/>
  <c r="HR36" i="35"/>
  <c r="HR37" i="35"/>
  <c r="HR38" i="35"/>
  <c r="HR39" i="35"/>
  <c r="HR40" i="35"/>
  <c r="HR41" i="35"/>
  <c r="HR42" i="35"/>
  <c r="HR43" i="35"/>
  <c r="HR44" i="35"/>
  <c r="HR45" i="35"/>
  <c r="HR46" i="35"/>
  <c r="HR47" i="35"/>
  <c r="HR48" i="35"/>
  <c r="HR49" i="35"/>
  <c r="HR50" i="35"/>
  <c r="HR51" i="35"/>
  <c r="HR52" i="35"/>
  <c r="HR53" i="35"/>
  <c r="HR54" i="35"/>
  <c r="HR55" i="35"/>
  <c r="HR56" i="35"/>
  <c r="HR57" i="35"/>
  <c r="HR58" i="35"/>
  <c r="HR59" i="35"/>
  <c r="HR60" i="35"/>
  <c r="HR61" i="35"/>
  <c r="HR62" i="35"/>
  <c r="HR63" i="35"/>
  <c r="HR64" i="35"/>
  <c r="HR65" i="35"/>
  <c r="HR66" i="35"/>
  <c r="HR67" i="35"/>
  <c r="HR68" i="35"/>
  <c r="HR69" i="35"/>
  <c r="HR70" i="35"/>
  <c r="HR71" i="35"/>
  <c r="HR72" i="35"/>
  <c r="HR73" i="35"/>
  <c r="HR74" i="35"/>
  <c r="HR75" i="35"/>
  <c r="HR76" i="35"/>
  <c r="HR77" i="35"/>
  <c r="HR78" i="35"/>
  <c r="HR79" i="35"/>
  <c r="HR80" i="35"/>
  <c r="HR81" i="35"/>
  <c r="HR82" i="35"/>
  <c r="HR83" i="35"/>
  <c r="HR84" i="35"/>
  <c r="HR85" i="35"/>
  <c r="HR86" i="35"/>
  <c r="HR87" i="35"/>
  <c r="HR88" i="35"/>
  <c r="HR89" i="35"/>
  <c r="HR90" i="35"/>
  <c r="HR91" i="35"/>
  <c r="HR92" i="35"/>
  <c r="HR93" i="35"/>
  <c r="HR94" i="35"/>
  <c r="HR95" i="35"/>
  <c r="HR96" i="35"/>
  <c r="HR97" i="35"/>
  <c r="HR98" i="35"/>
  <c r="HR99" i="35"/>
  <c r="HR100" i="35"/>
  <c r="HR101" i="35"/>
  <c r="HR102" i="35"/>
  <c r="HR103" i="35"/>
  <c r="HR104" i="35"/>
  <c r="HR105" i="35"/>
  <c r="HR106" i="35"/>
  <c r="HR107" i="35"/>
  <c r="HR108" i="35"/>
  <c r="HR109" i="35"/>
  <c r="HR110" i="35"/>
  <c r="HR111" i="35"/>
  <c r="HR112" i="35"/>
  <c r="HR113" i="35"/>
  <c r="HR114" i="35"/>
  <c r="HR115" i="35"/>
  <c r="HR116" i="35"/>
  <c r="HR117" i="35"/>
  <c r="HR118" i="35"/>
  <c r="HR119" i="35"/>
  <c r="HR120" i="35"/>
  <c r="HR121" i="35"/>
  <c r="HR122" i="35"/>
  <c r="HR123" i="35"/>
  <c r="HR124" i="35"/>
  <c r="HR125" i="35"/>
  <c r="HR126" i="35"/>
  <c r="HR127" i="35"/>
  <c r="HR128" i="35"/>
  <c r="HR129" i="35"/>
  <c r="HR130" i="35"/>
  <c r="HR131" i="35"/>
  <c r="HR132" i="35"/>
  <c r="HR133" i="35"/>
  <c r="HR134" i="35"/>
  <c r="HR135" i="35"/>
  <c r="HR136" i="35"/>
  <c r="HR137" i="35"/>
  <c r="HR138" i="35"/>
  <c r="HR139" i="35"/>
  <c r="HR140" i="35"/>
  <c r="HR141" i="35"/>
  <c r="HR142" i="35"/>
  <c r="HR143" i="35"/>
  <c r="HR144" i="35"/>
  <c r="HR145" i="35"/>
  <c r="HR146" i="35"/>
  <c r="HR147" i="35"/>
  <c r="HR148" i="35"/>
  <c r="HR149" i="35"/>
  <c r="HR150" i="35"/>
  <c r="HR151" i="35"/>
  <c r="HR152" i="35"/>
  <c r="HR153" i="35"/>
  <c r="HR154" i="35"/>
  <c r="HR155" i="35"/>
  <c r="HR156" i="35"/>
  <c r="HR157" i="35"/>
  <c r="HR158" i="35"/>
  <c r="HR159" i="35"/>
  <c r="HR160" i="35"/>
  <c r="HR161" i="35"/>
  <c r="HR162" i="35"/>
  <c r="HR163" i="35"/>
  <c r="HR164" i="35"/>
  <c r="HR165" i="35"/>
  <c r="HR166" i="35"/>
  <c r="HR167" i="35"/>
  <c r="HR168" i="35"/>
  <c r="HR169" i="35"/>
  <c r="HR170" i="35"/>
  <c r="HR171" i="35"/>
  <c r="HR172" i="35"/>
  <c r="HR173" i="35"/>
  <c r="HR174" i="35"/>
  <c r="HR175" i="35"/>
  <c r="HR176" i="35"/>
  <c r="HR177" i="35"/>
  <c r="HR178" i="35"/>
  <c r="HR179" i="35"/>
  <c r="HR180" i="35"/>
  <c r="HR181" i="35"/>
  <c r="HR182" i="35"/>
  <c r="HR183" i="35"/>
  <c r="HR184" i="35"/>
  <c r="HR185" i="35"/>
  <c r="HR186" i="35"/>
  <c r="HR187" i="35"/>
  <c r="HR188" i="35"/>
  <c r="HR189" i="35"/>
  <c r="HR190" i="35"/>
  <c r="HR191" i="35"/>
  <c r="HR192" i="35"/>
  <c r="HR193" i="35"/>
  <c r="HR194" i="35"/>
  <c r="HR195" i="35"/>
  <c r="HR196" i="35"/>
  <c r="HR197" i="35"/>
  <c r="HR198" i="35"/>
  <c r="HR199" i="35"/>
  <c r="HR200" i="35"/>
  <c r="HR201" i="35"/>
  <c r="HR202" i="35"/>
  <c r="HR203" i="35"/>
  <c r="HR204" i="35"/>
  <c r="HR205" i="35"/>
  <c r="HR206" i="35"/>
  <c r="HR207" i="35"/>
  <c r="HR208" i="35"/>
  <c r="HR209" i="35"/>
  <c r="HR210" i="35"/>
  <c r="HR211" i="35"/>
  <c r="HR212" i="35"/>
  <c r="HR213" i="35"/>
  <c r="HR214" i="35"/>
  <c r="HR215" i="35"/>
  <c r="HR216" i="35"/>
  <c r="HR217" i="35"/>
  <c r="HR218" i="35"/>
  <c r="HR219" i="35"/>
  <c r="HR220" i="35"/>
  <c r="HR221" i="35"/>
  <c r="HR222" i="35"/>
  <c r="HR223" i="35"/>
  <c r="HR224" i="35"/>
  <c r="HR225" i="35"/>
  <c r="HR226" i="35"/>
  <c r="HR227" i="35"/>
  <c r="HR228" i="35"/>
  <c r="HR229" i="35"/>
  <c r="HR230" i="35"/>
  <c r="HR231" i="35"/>
  <c r="HR232" i="35"/>
  <c r="HR233" i="35"/>
  <c r="HR234" i="35"/>
  <c r="HR235" i="35"/>
  <c r="HR236" i="35"/>
  <c r="HR237" i="35"/>
  <c r="HR238" i="35"/>
  <c r="HR239" i="35"/>
  <c r="HR240" i="35"/>
  <c r="HR241" i="35"/>
  <c r="HR242" i="35"/>
  <c r="HR243" i="35"/>
  <c r="HR244" i="35"/>
  <c r="HR245" i="35"/>
  <c r="HR246" i="35"/>
  <c r="HR247" i="35"/>
  <c r="HR248" i="35"/>
  <c r="HR249" i="35"/>
  <c r="HR250" i="35"/>
  <c r="HR251" i="35"/>
  <c r="HR252" i="35"/>
  <c r="HR253" i="35"/>
  <c r="HR254" i="35"/>
  <c r="HR255" i="35"/>
  <c r="HR256" i="35"/>
  <c r="HR257" i="35"/>
  <c r="HR258" i="35"/>
  <c r="HR259" i="35"/>
  <c r="HR260" i="35"/>
  <c r="HR261" i="35"/>
  <c r="HR262" i="35"/>
  <c r="HR263" i="35"/>
  <c r="HR264" i="35"/>
  <c r="HR265" i="35"/>
  <c r="HR266" i="35"/>
  <c r="HR267" i="35"/>
  <c r="HR268" i="35"/>
  <c r="HR269" i="35"/>
  <c r="HR270" i="35"/>
  <c r="HR271" i="35"/>
  <c r="HR272" i="35"/>
  <c r="HR273" i="35"/>
  <c r="HR274" i="35"/>
  <c r="HR275" i="35"/>
  <c r="HR276" i="35"/>
  <c r="HR277" i="35"/>
  <c r="HR278" i="35"/>
  <c r="HR279" i="35"/>
  <c r="HR280" i="35"/>
  <c r="HR281" i="35"/>
  <c r="HR282" i="35"/>
  <c r="HR283" i="35"/>
  <c r="HR284" i="35"/>
  <c r="HR285" i="35"/>
  <c r="HR286" i="35"/>
  <c r="HR287" i="35"/>
  <c r="HR288" i="35"/>
  <c r="HR289" i="35"/>
  <c r="HR290" i="35"/>
  <c r="HR291" i="35"/>
  <c r="HR292" i="35"/>
  <c r="HR293" i="35"/>
  <c r="HR294" i="35"/>
  <c r="HR295" i="35"/>
  <c r="HR296" i="35"/>
  <c r="HR297" i="35"/>
  <c r="HR298" i="35"/>
  <c r="HR299" i="35"/>
  <c r="HR300" i="35"/>
  <c r="HR301" i="35"/>
  <c r="HR302" i="35"/>
  <c r="HR303" i="35"/>
  <c r="HR304" i="35"/>
  <c r="HR305" i="35"/>
  <c r="HR306" i="35"/>
  <c r="HR307" i="35"/>
  <c r="HR308" i="35"/>
  <c r="HR309" i="35"/>
  <c r="HR310" i="35"/>
  <c r="HR311" i="35"/>
  <c r="HR312" i="35"/>
  <c r="HR313" i="35"/>
  <c r="HR314" i="35"/>
  <c r="HR315" i="35"/>
  <c r="HR316" i="35"/>
  <c r="HR317" i="35"/>
  <c r="HR318" i="35"/>
  <c r="HR319" i="35"/>
  <c r="HR320" i="35"/>
  <c r="HR321" i="35"/>
  <c r="HR322" i="35"/>
  <c r="HR323" i="35"/>
  <c r="HR324" i="35"/>
  <c r="HR325" i="35"/>
  <c r="HR326" i="35"/>
  <c r="HR327" i="35"/>
  <c r="HR328" i="35"/>
  <c r="HR329" i="35"/>
  <c r="HR330" i="35"/>
  <c r="HR331" i="35"/>
  <c r="HR332" i="35"/>
  <c r="HR333" i="35"/>
  <c r="HR334" i="35"/>
  <c r="HR335" i="35"/>
  <c r="HR336" i="35"/>
  <c r="HR337" i="35"/>
  <c r="HR338" i="35"/>
  <c r="HR339" i="35"/>
  <c r="HR340" i="35"/>
  <c r="HR341" i="35"/>
  <c r="HR342" i="35"/>
  <c r="HR343" i="35"/>
  <c r="HR344" i="35"/>
  <c r="HR345" i="35"/>
  <c r="HR346" i="35"/>
  <c r="HR347" i="35"/>
  <c r="HR348" i="35"/>
  <c r="HR349" i="35"/>
  <c r="HR350" i="35"/>
  <c r="HR351" i="35"/>
  <c r="HR352" i="35"/>
  <c r="HR353" i="35"/>
  <c r="HR354" i="35"/>
  <c r="HR355" i="35"/>
  <c r="HR356" i="35"/>
  <c r="HR357" i="35"/>
  <c r="HR358" i="35"/>
  <c r="HR359" i="35"/>
  <c r="HR360" i="35"/>
  <c r="HR361" i="35"/>
  <c r="HR362" i="35"/>
  <c r="HR363" i="35"/>
  <c r="HR364" i="35"/>
  <c r="HR365" i="35"/>
  <c r="HR366" i="35"/>
  <c r="HR367" i="35"/>
  <c r="HR368" i="35"/>
  <c r="HR369" i="35"/>
  <c r="HR370" i="35"/>
  <c r="HR371" i="35"/>
  <c r="HR372" i="35"/>
  <c r="HR373" i="35"/>
  <c r="HR374" i="35"/>
  <c r="HR375" i="35"/>
  <c r="HR376" i="35"/>
  <c r="HR377" i="35"/>
  <c r="HR378" i="35"/>
  <c r="HR379" i="35"/>
  <c r="HR380" i="35"/>
  <c r="HR381" i="35"/>
  <c r="HR382" i="35"/>
  <c r="HR383" i="35"/>
  <c r="HR384" i="35"/>
  <c r="HR385" i="35"/>
  <c r="HR386" i="35"/>
  <c r="HR387" i="35"/>
  <c r="HR388" i="35"/>
  <c r="HR389" i="35"/>
  <c r="HR390" i="35"/>
  <c r="HR391" i="35"/>
  <c r="HR392" i="35"/>
  <c r="HR393" i="35"/>
  <c r="HR394" i="35"/>
  <c r="HR395" i="35"/>
  <c r="HR396" i="35"/>
  <c r="HR397" i="35"/>
  <c r="HR398" i="35"/>
  <c r="HR399" i="35"/>
  <c r="HR400" i="35"/>
  <c r="HR401" i="35"/>
  <c r="HR402" i="35"/>
  <c r="HR403" i="35"/>
  <c r="HR404" i="35"/>
  <c r="HR405" i="35"/>
  <c r="HR406" i="35"/>
  <c r="HR407" i="35"/>
  <c r="HR408" i="35"/>
  <c r="HR409" i="35"/>
  <c r="HR410" i="35"/>
  <c r="HR411" i="35"/>
  <c r="HR412" i="35"/>
  <c r="HR413" i="35"/>
  <c r="HR414" i="35"/>
  <c r="HR415" i="35"/>
  <c r="HR416" i="35"/>
  <c r="HR417" i="35"/>
  <c r="HR418" i="35"/>
  <c r="HR419" i="35"/>
  <c r="HR420" i="35"/>
  <c r="HR421" i="35"/>
  <c r="HR422" i="35"/>
  <c r="HR423" i="35"/>
  <c r="HR424" i="35"/>
  <c r="HR425" i="35"/>
  <c r="HR426" i="35"/>
  <c r="HR427" i="35"/>
  <c r="HR428" i="35"/>
  <c r="HR429" i="35"/>
  <c r="HR430" i="35"/>
  <c r="HR431" i="35"/>
  <c r="HR432" i="35"/>
  <c r="HR433" i="35"/>
  <c r="HR434" i="35"/>
  <c r="HR435" i="35"/>
  <c r="HR436" i="35"/>
  <c r="HR437" i="35"/>
  <c r="HR438" i="35"/>
  <c r="HR439" i="35"/>
  <c r="HR440" i="35"/>
  <c r="HR441" i="35"/>
  <c r="HR442" i="35"/>
  <c r="HR443" i="35"/>
  <c r="HR444" i="35"/>
  <c r="HR445" i="35"/>
  <c r="HR446" i="35"/>
  <c r="HR447" i="35"/>
  <c r="HR448" i="35"/>
  <c r="HR449" i="35"/>
  <c r="HR450" i="35"/>
  <c r="HR451" i="35"/>
  <c r="HR452" i="35"/>
  <c r="HR453" i="35"/>
  <c r="HR454" i="35"/>
  <c r="HR455" i="35"/>
  <c r="HR456" i="35"/>
  <c r="HR457" i="35"/>
  <c r="HR458" i="35"/>
  <c r="HR459" i="35"/>
  <c r="HR460" i="35"/>
  <c r="HR461" i="35"/>
  <c r="HR462" i="35"/>
  <c r="HR463" i="35"/>
  <c r="HR464" i="35"/>
  <c r="HR465" i="35"/>
  <c r="HR466" i="35"/>
  <c r="HR467" i="35"/>
  <c r="HR468" i="35"/>
  <c r="HR469" i="35"/>
  <c r="HR470" i="35"/>
  <c r="HR471" i="35"/>
  <c r="HR472" i="35"/>
  <c r="HR473" i="35"/>
  <c r="HR474" i="35"/>
  <c r="HR475" i="35"/>
  <c r="HR476" i="35"/>
  <c r="HR477" i="35"/>
  <c r="HR478" i="35"/>
  <c r="HR479" i="35"/>
  <c r="HR480" i="35"/>
  <c r="HR481" i="35"/>
  <c r="HR482" i="35"/>
  <c r="HR483" i="35"/>
  <c r="HR484" i="35"/>
  <c r="HR485" i="35"/>
  <c r="HR486" i="35"/>
  <c r="HR487" i="35"/>
  <c r="HR488" i="35"/>
  <c r="HR489" i="35"/>
  <c r="HR490" i="35"/>
  <c r="HR491" i="35"/>
  <c r="HR492" i="35"/>
  <c r="HR493" i="35"/>
  <c r="HR494" i="35"/>
  <c r="HR495" i="35"/>
  <c r="HR496" i="35"/>
  <c r="HR497" i="35"/>
  <c r="HR498" i="35"/>
  <c r="HR499" i="35"/>
  <c r="HR500" i="35"/>
  <c r="HR501" i="35"/>
  <c r="HR502" i="35"/>
  <c r="HR503" i="35"/>
  <c r="HR504" i="35"/>
  <c r="HR5" i="35"/>
  <c r="HK6" i="35"/>
  <c r="HK7" i="35"/>
  <c r="HK8" i="35"/>
  <c r="HK9" i="35"/>
  <c r="HK10" i="35"/>
  <c r="HK11" i="35"/>
  <c r="HK12" i="35"/>
  <c r="HK13" i="35"/>
  <c r="HK14" i="35"/>
  <c r="HK15" i="35"/>
  <c r="HK16" i="35"/>
  <c r="HK17" i="35"/>
  <c r="HK18" i="35"/>
  <c r="HK19" i="35"/>
  <c r="HK20" i="35"/>
  <c r="HK21" i="35"/>
  <c r="HK22" i="35"/>
  <c r="HK23" i="35"/>
  <c r="HK24" i="35"/>
  <c r="HK25" i="35"/>
  <c r="HK26" i="35"/>
  <c r="HK27" i="35"/>
  <c r="HK28" i="35"/>
  <c r="HK29" i="35"/>
  <c r="HK30" i="35"/>
  <c r="HK31" i="35"/>
  <c r="HK32" i="35"/>
  <c r="HK33" i="35"/>
  <c r="HK34" i="35"/>
  <c r="HK35" i="35"/>
  <c r="HK36" i="35"/>
  <c r="HK37" i="35"/>
  <c r="HK38" i="35"/>
  <c r="HK39" i="35"/>
  <c r="HK40" i="35"/>
  <c r="HK41" i="35"/>
  <c r="HK42" i="35"/>
  <c r="HK43" i="35"/>
  <c r="HK44" i="35"/>
  <c r="HK45" i="35"/>
  <c r="HK46" i="35"/>
  <c r="HK47" i="35"/>
  <c r="HK48" i="35"/>
  <c r="HK49" i="35"/>
  <c r="HK50" i="35"/>
  <c r="HK51" i="35"/>
  <c r="HK52" i="35"/>
  <c r="HK53" i="35"/>
  <c r="HK54" i="35"/>
  <c r="HK55" i="35"/>
  <c r="HK56" i="35"/>
  <c r="HK57" i="35"/>
  <c r="HK58" i="35"/>
  <c r="HK59" i="35"/>
  <c r="HK60" i="35"/>
  <c r="HK61" i="35"/>
  <c r="HK62" i="35"/>
  <c r="HK63" i="35"/>
  <c r="HK64" i="35"/>
  <c r="HK65" i="35"/>
  <c r="HK66" i="35"/>
  <c r="HK67" i="35"/>
  <c r="HK68" i="35"/>
  <c r="HK69" i="35"/>
  <c r="HK70" i="35"/>
  <c r="HK71" i="35"/>
  <c r="HK72" i="35"/>
  <c r="HK73" i="35"/>
  <c r="HK74" i="35"/>
  <c r="HK75" i="35"/>
  <c r="HK76" i="35"/>
  <c r="HK77" i="35"/>
  <c r="HK78" i="35"/>
  <c r="HK79" i="35"/>
  <c r="HK80" i="35"/>
  <c r="HK81" i="35"/>
  <c r="HK82" i="35"/>
  <c r="HK83" i="35"/>
  <c r="HK84" i="35"/>
  <c r="HK85" i="35"/>
  <c r="HK86" i="35"/>
  <c r="HK87" i="35"/>
  <c r="HK88" i="35"/>
  <c r="HK89" i="35"/>
  <c r="HK90" i="35"/>
  <c r="HK91" i="35"/>
  <c r="HK92" i="35"/>
  <c r="HK93" i="35"/>
  <c r="HK94" i="35"/>
  <c r="HK95" i="35"/>
  <c r="HK96" i="35"/>
  <c r="HK97" i="35"/>
  <c r="HK98" i="35"/>
  <c r="HK99" i="35"/>
  <c r="HK100" i="35"/>
  <c r="HK101" i="35"/>
  <c r="HK102" i="35"/>
  <c r="HK103" i="35"/>
  <c r="HK104" i="35"/>
  <c r="HK105" i="35"/>
  <c r="HK106" i="35"/>
  <c r="HK107" i="35"/>
  <c r="HK108" i="35"/>
  <c r="HK109" i="35"/>
  <c r="HK110" i="35"/>
  <c r="HK111" i="35"/>
  <c r="HK112" i="35"/>
  <c r="HK113" i="35"/>
  <c r="HK114" i="35"/>
  <c r="HK115" i="35"/>
  <c r="HK116" i="35"/>
  <c r="HK117" i="35"/>
  <c r="HK118" i="35"/>
  <c r="HK119" i="35"/>
  <c r="HK120" i="35"/>
  <c r="HK121" i="35"/>
  <c r="HK122" i="35"/>
  <c r="HK123" i="35"/>
  <c r="HK124" i="35"/>
  <c r="HK125" i="35"/>
  <c r="HK126" i="35"/>
  <c r="HK127" i="35"/>
  <c r="HK128" i="35"/>
  <c r="HK129" i="35"/>
  <c r="HK130" i="35"/>
  <c r="HK131" i="35"/>
  <c r="HK132" i="35"/>
  <c r="HK133" i="35"/>
  <c r="HK134" i="35"/>
  <c r="HK135" i="35"/>
  <c r="HK136" i="35"/>
  <c r="HK137" i="35"/>
  <c r="HK138" i="35"/>
  <c r="HK139" i="35"/>
  <c r="HK140" i="35"/>
  <c r="HK141" i="35"/>
  <c r="HK142" i="35"/>
  <c r="HK143" i="35"/>
  <c r="HK144" i="35"/>
  <c r="HK145" i="35"/>
  <c r="HK146" i="35"/>
  <c r="HK147" i="35"/>
  <c r="HK148" i="35"/>
  <c r="HK149" i="35"/>
  <c r="HK150" i="35"/>
  <c r="HK151" i="35"/>
  <c r="HK152" i="35"/>
  <c r="HK153" i="35"/>
  <c r="HK154" i="35"/>
  <c r="HK155" i="35"/>
  <c r="HK156" i="35"/>
  <c r="HK157" i="35"/>
  <c r="HK158" i="35"/>
  <c r="HK159" i="35"/>
  <c r="HK160" i="35"/>
  <c r="HK161" i="35"/>
  <c r="HK162" i="35"/>
  <c r="HK163" i="35"/>
  <c r="HK164" i="35"/>
  <c r="HK165" i="35"/>
  <c r="HK166" i="35"/>
  <c r="HK167" i="35"/>
  <c r="HK168" i="35"/>
  <c r="HK169" i="35"/>
  <c r="HK170" i="35"/>
  <c r="HK171" i="35"/>
  <c r="HK172" i="35"/>
  <c r="HK173" i="35"/>
  <c r="HK174" i="35"/>
  <c r="HK175" i="35"/>
  <c r="HK176" i="35"/>
  <c r="HK177" i="35"/>
  <c r="HK178" i="35"/>
  <c r="HK179" i="35"/>
  <c r="HK180" i="35"/>
  <c r="HK181" i="35"/>
  <c r="HK182" i="35"/>
  <c r="HK183" i="35"/>
  <c r="HK184" i="35"/>
  <c r="HK185" i="35"/>
  <c r="HK186" i="35"/>
  <c r="HK187" i="35"/>
  <c r="HK188" i="35"/>
  <c r="HK189" i="35"/>
  <c r="HK190" i="35"/>
  <c r="HK191" i="35"/>
  <c r="HK192" i="35"/>
  <c r="HK193" i="35"/>
  <c r="HK194" i="35"/>
  <c r="HK195" i="35"/>
  <c r="HK196" i="35"/>
  <c r="HK197" i="35"/>
  <c r="HK198" i="35"/>
  <c r="HK199" i="35"/>
  <c r="HK200" i="35"/>
  <c r="HK201" i="35"/>
  <c r="HK202" i="35"/>
  <c r="HK203" i="35"/>
  <c r="HK204" i="35"/>
  <c r="HK205" i="35"/>
  <c r="HK206" i="35"/>
  <c r="HK207" i="35"/>
  <c r="HK208" i="35"/>
  <c r="HK209" i="35"/>
  <c r="HK210" i="35"/>
  <c r="HK211" i="35"/>
  <c r="HK212" i="35"/>
  <c r="HK213" i="35"/>
  <c r="HK214" i="35"/>
  <c r="HK215" i="35"/>
  <c r="HK216" i="35"/>
  <c r="HK217" i="35"/>
  <c r="HK218" i="35"/>
  <c r="HK219" i="35"/>
  <c r="HK220" i="35"/>
  <c r="HK221" i="35"/>
  <c r="HK222" i="35"/>
  <c r="HK223" i="35"/>
  <c r="HK224" i="35"/>
  <c r="HK225" i="35"/>
  <c r="HK226" i="35"/>
  <c r="HK227" i="35"/>
  <c r="HK228" i="35"/>
  <c r="HK229" i="35"/>
  <c r="HK230" i="35"/>
  <c r="HK231" i="35"/>
  <c r="HK232" i="35"/>
  <c r="HK233" i="35"/>
  <c r="HK234" i="35"/>
  <c r="HK235" i="35"/>
  <c r="HK236" i="35"/>
  <c r="HK237" i="35"/>
  <c r="HK238" i="35"/>
  <c r="HK239" i="35"/>
  <c r="HK240" i="35"/>
  <c r="HK241" i="35"/>
  <c r="HK242" i="35"/>
  <c r="HK243" i="35"/>
  <c r="HK244" i="35"/>
  <c r="HK245" i="35"/>
  <c r="HK246" i="35"/>
  <c r="HK247" i="35"/>
  <c r="HK248" i="35"/>
  <c r="HK249" i="35"/>
  <c r="HK250" i="35"/>
  <c r="HK251" i="35"/>
  <c r="HK252" i="35"/>
  <c r="HK253" i="35"/>
  <c r="HK254" i="35"/>
  <c r="HK255" i="35"/>
  <c r="HK256" i="35"/>
  <c r="HK257" i="35"/>
  <c r="HK258" i="35"/>
  <c r="HK259" i="35"/>
  <c r="HK260" i="35"/>
  <c r="HK261" i="35"/>
  <c r="HK262" i="35"/>
  <c r="HK263" i="35"/>
  <c r="HK264" i="35"/>
  <c r="HK265" i="35"/>
  <c r="HK266" i="35"/>
  <c r="HK267" i="35"/>
  <c r="HK268" i="35"/>
  <c r="HK269" i="35"/>
  <c r="HK270" i="35"/>
  <c r="HK271" i="35"/>
  <c r="HK272" i="35"/>
  <c r="HK273" i="35"/>
  <c r="HK274" i="35"/>
  <c r="HK275" i="35"/>
  <c r="HK276" i="35"/>
  <c r="HK277" i="35"/>
  <c r="HK278" i="35"/>
  <c r="HK279" i="35"/>
  <c r="HK280" i="35"/>
  <c r="HK281" i="35"/>
  <c r="HK282" i="35"/>
  <c r="HK283" i="35"/>
  <c r="HK284" i="35"/>
  <c r="HK285" i="35"/>
  <c r="HK286" i="35"/>
  <c r="HK287" i="35"/>
  <c r="HK288" i="35"/>
  <c r="HK289" i="35"/>
  <c r="HK290" i="35"/>
  <c r="HK291" i="35"/>
  <c r="HK292" i="35"/>
  <c r="HK293" i="35"/>
  <c r="HK294" i="35"/>
  <c r="HK295" i="35"/>
  <c r="HK296" i="35"/>
  <c r="HK297" i="35"/>
  <c r="HK298" i="35"/>
  <c r="HK299" i="35"/>
  <c r="HK300" i="35"/>
  <c r="HK301" i="35"/>
  <c r="HK302" i="35"/>
  <c r="HK303" i="35"/>
  <c r="HK304" i="35"/>
  <c r="HK305" i="35"/>
  <c r="HK306" i="35"/>
  <c r="HK307" i="35"/>
  <c r="HK308" i="35"/>
  <c r="HK309" i="35"/>
  <c r="HK310" i="35"/>
  <c r="HK311" i="35"/>
  <c r="HK312" i="35"/>
  <c r="HK313" i="35"/>
  <c r="HK314" i="35"/>
  <c r="HK315" i="35"/>
  <c r="HK316" i="35"/>
  <c r="HK317" i="35"/>
  <c r="HK318" i="35"/>
  <c r="HK319" i="35"/>
  <c r="HK320" i="35"/>
  <c r="HK321" i="35"/>
  <c r="HK322" i="35"/>
  <c r="HK323" i="35"/>
  <c r="HK324" i="35"/>
  <c r="HK325" i="35"/>
  <c r="HK326" i="35"/>
  <c r="HK327" i="35"/>
  <c r="HK328" i="35"/>
  <c r="HK329" i="35"/>
  <c r="HK330" i="35"/>
  <c r="HK331" i="35"/>
  <c r="HK332" i="35"/>
  <c r="HK333" i="35"/>
  <c r="HK334" i="35"/>
  <c r="HK335" i="35"/>
  <c r="HK336" i="35"/>
  <c r="HK337" i="35"/>
  <c r="HK338" i="35"/>
  <c r="HK339" i="35"/>
  <c r="HK340" i="35"/>
  <c r="HK341" i="35"/>
  <c r="HK342" i="35"/>
  <c r="HK343" i="35"/>
  <c r="HK344" i="35"/>
  <c r="HK345" i="35"/>
  <c r="HK346" i="35"/>
  <c r="HK347" i="35"/>
  <c r="HK348" i="35"/>
  <c r="HK349" i="35"/>
  <c r="HK350" i="35"/>
  <c r="HK351" i="35"/>
  <c r="HK352" i="35"/>
  <c r="HK353" i="35"/>
  <c r="HK354" i="35"/>
  <c r="HK355" i="35"/>
  <c r="HK356" i="35"/>
  <c r="HK357" i="35"/>
  <c r="HK358" i="35"/>
  <c r="HK359" i="35"/>
  <c r="HK360" i="35"/>
  <c r="HK361" i="35"/>
  <c r="HK362" i="35"/>
  <c r="HK363" i="35"/>
  <c r="HK364" i="35"/>
  <c r="HK365" i="35"/>
  <c r="HK366" i="35"/>
  <c r="HK367" i="35"/>
  <c r="HK368" i="35"/>
  <c r="HK369" i="35"/>
  <c r="HK370" i="35"/>
  <c r="HK371" i="35"/>
  <c r="HK372" i="35"/>
  <c r="HK373" i="35"/>
  <c r="HK374" i="35"/>
  <c r="HK375" i="35"/>
  <c r="HK376" i="35"/>
  <c r="HK377" i="35"/>
  <c r="HK378" i="35"/>
  <c r="HK379" i="35"/>
  <c r="HK380" i="35"/>
  <c r="HK381" i="35"/>
  <c r="HK382" i="35"/>
  <c r="HK383" i="35"/>
  <c r="HK384" i="35"/>
  <c r="HK385" i="35"/>
  <c r="HK386" i="35"/>
  <c r="HK387" i="35"/>
  <c r="HK388" i="35"/>
  <c r="HK389" i="35"/>
  <c r="HK390" i="35"/>
  <c r="HK391" i="35"/>
  <c r="HK392" i="35"/>
  <c r="HK393" i="35"/>
  <c r="HK394" i="35"/>
  <c r="HK395" i="35"/>
  <c r="HK396" i="35"/>
  <c r="HK397" i="35"/>
  <c r="HK398" i="35"/>
  <c r="HK399" i="35"/>
  <c r="HK400" i="35"/>
  <c r="HK401" i="35"/>
  <c r="HK402" i="35"/>
  <c r="HK403" i="35"/>
  <c r="HK404" i="35"/>
  <c r="HK405" i="35"/>
  <c r="HK406" i="35"/>
  <c r="HK407" i="35"/>
  <c r="HK408" i="35"/>
  <c r="HK409" i="35"/>
  <c r="HK410" i="35"/>
  <c r="HK411" i="35"/>
  <c r="HK412" i="35"/>
  <c r="HK413" i="35"/>
  <c r="HK414" i="35"/>
  <c r="HK415" i="35"/>
  <c r="HK416" i="35"/>
  <c r="HK417" i="35"/>
  <c r="HK418" i="35"/>
  <c r="HK419" i="35"/>
  <c r="HK420" i="35"/>
  <c r="HK421" i="35"/>
  <c r="HK422" i="35"/>
  <c r="HK423" i="35"/>
  <c r="HK424" i="35"/>
  <c r="HK425" i="35"/>
  <c r="HK426" i="35"/>
  <c r="HK427" i="35"/>
  <c r="HK428" i="35"/>
  <c r="HK429" i="35"/>
  <c r="HK430" i="35"/>
  <c r="HK431" i="35"/>
  <c r="HK432" i="35"/>
  <c r="HK433" i="35"/>
  <c r="HK434" i="35"/>
  <c r="HK435" i="35"/>
  <c r="HK436" i="35"/>
  <c r="HK437" i="35"/>
  <c r="HK438" i="35"/>
  <c r="HK439" i="35"/>
  <c r="HK440" i="35"/>
  <c r="HK441" i="35"/>
  <c r="HK442" i="35"/>
  <c r="HK443" i="35"/>
  <c r="HK444" i="35"/>
  <c r="HK445" i="35"/>
  <c r="HK446" i="35"/>
  <c r="HK447" i="35"/>
  <c r="HK448" i="35"/>
  <c r="HK449" i="35"/>
  <c r="HK450" i="35"/>
  <c r="HK451" i="35"/>
  <c r="HK452" i="35"/>
  <c r="HK453" i="35"/>
  <c r="HK454" i="35"/>
  <c r="HK455" i="35"/>
  <c r="HK456" i="35"/>
  <c r="HK457" i="35"/>
  <c r="HK458" i="35"/>
  <c r="HK459" i="35"/>
  <c r="HK460" i="35"/>
  <c r="HK461" i="35"/>
  <c r="HK462" i="35"/>
  <c r="HK463" i="35"/>
  <c r="HK464" i="35"/>
  <c r="HK465" i="35"/>
  <c r="HK466" i="35"/>
  <c r="HK467" i="35"/>
  <c r="HK468" i="35"/>
  <c r="HK469" i="35"/>
  <c r="HK470" i="35"/>
  <c r="HK471" i="35"/>
  <c r="HK472" i="35"/>
  <c r="HK473" i="35"/>
  <c r="HK474" i="35"/>
  <c r="HK475" i="35"/>
  <c r="HK476" i="35"/>
  <c r="HK477" i="35"/>
  <c r="HK478" i="35"/>
  <c r="HK479" i="35"/>
  <c r="HK480" i="35"/>
  <c r="HK481" i="35"/>
  <c r="HK482" i="35"/>
  <c r="HK483" i="35"/>
  <c r="HK484" i="35"/>
  <c r="HK485" i="35"/>
  <c r="HK486" i="35"/>
  <c r="HK487" i="35"/>
  <c r="HK488" i="35"/>
  <c r="HK489" i="35"/>
  <c r="HK490" i="35"/>
  <c r="HK491" i="35"/>
  <c r="HK492" i="35"/>
  <c r="HK493" i="35"/>
  <c r="HK494" i="35"/>
  <c r="HK495" i="35"/>
  <c r="HK496" i="35"/>
  <c r="HK497" i="35"/>
  <c r="HK498" i="35"/>
  <c r="HK499" i="35"/>
  <c r="HK500" i="35"/>
  <c r="HK501" i="35"/>
  <c r="HK502" i="35"/>
  <c r="HK503" i="35"/>
  <c r="HK504" i="35"/>
  <c r="HK5" i="35"/>
  <c r="HD6" i="35"/>
  <c r="HD7" i="35"/>
  <c r="HD8" i="35"/>
  <c r="HD9" i="35"/>
  <c r="HD10" i="35"/>
  <c r="HD11" i="35"/>
  <c r="HD12" i="35"/>
  <c r="HD13" i="35"/>
  <c r="HD14" i="35"/>
  <c r="HD15" i="35"/>
  <c r="HD16" i="35"/>
  <c r="HD17" i="35"/>
  <c r="HD18" i="35"/>
  <c r="HD19" i="35"/>
  <c r="HD20" i="35"/>
  <c r="HD21" i="35"/>
  <c r="HD22" i="35"/>
  <c r="HD23" i="35"/>
  <c r="HD24" i="35"/>
  <c r="HD25" i="35"/>
  <c r="HD26" i="35"/>
  <c r="HD27" i="35"/>
  <c r="HD28" i="35"/>
  <c r="HD29" i="35"/>
  <c r="HD30" i="35"/>
  <c r="HD31" i="35"/>
  <c r="HD32" i="35"/>
  <c r="HD33" i="35"/>
  <c r="HD34" i="35"/>
  <c r="HD35" i="35"/>
  <c r="HD36" i="35"/>
  <c r="HD37" i="35"/>
  <c r="HD38" i="35"/>
  <c r="HD39" i="35"/>
  <c r="HD40" i="35"/>
  <c r="HD41" i="35"/>
  <c r="HD42" i="35"/>
  <c r="HD43" i="35"/>
  <c r="HD44" i="35"/>
  <c r="HD45" i="35"/>
  <c r="HD46" i="35"/>
  <c r="HD47" i="35"/>
  <c r="HD48" i="35"/>
  <c r="HD49" i="35"/>
  <c r="HD50" i="35"/>
  <c r="HD51" i="35"/>
  <c r="HD52" i="35"/>
  <c r="HD53" i="35"/>
  <c r="HD54" i="35"/>
  <c r="HD55" i="35"/>
  <c r="HD56" i="35"/>
  <c r="HD57" i="35"/>
  <c r="HD58" i="35"/>
  <c r="HD59" i="35"/>
  <c r="HD60" i="35"/>
  <c r="HD61" i="35"/>
  <c r="HD62" i="35"/>
  <c r="HD63" i="35"/>
  <c r="HD64" i="35"/>
  <c r="HD65" i="35"/>
  <c r="HD66" i="35"/>
  <c r="HD67" i="35"/>
  <c r="HD68" i="35"/>
  <c r="HD69" i="35"/>
  <c r="HD70" i="35"/>
  <c r="HD71" i="35"/>
  <c r="HD72" i="35"/>
  <c r="HD73" i="35"/>
  <c r="HD74" i="35"/>
  <c r="HD75" i="35"/>
  <c r="HD76" i="35"/>
  <c r="HD77" i="35"/>
  <c r="HD78" i="35"/>
  <c r="HD79" i="35"/>
  <c r="HD80" i="35"/>
  <c r="HD81" i="35"/>
  <c r="HD82" i="35"/>
  <c r="HD83" i="35"/>
  <c r="HD84" i="35"/>
  <c r="HD85" i="35"/>
  <c r="HD86" i="35"/>
  <c r="HD87" i="35"/>
  <c r="HD88" i="35"/>
  <c r="HD89" i="35"/>
  <c r="HD90" i="35"/>
  <c r="HD91" i="35"/>
  <c r="HD92" i="35"/>
  <c r="HD93" i="35"/>
  <c r="HD94" i="35"/>
  <c r="HD95" i="35"/>
  <c r="HD96" i="35"/>
  <c r="HD97" i="35"/>
  <c r="HD98" i="35"/>
  <c r="HD99" i="35"/>
  <c r="HD100" i="35"/>
  <c r="HD101" i="35"/>
  <c r="HD102" i="35"/>
  <c r="HD103" i="35"/>
  <c r="HD104" i="35"/>
  <c r="HD105" i="35"/>
  <c r="HD106" i="35"/>
  <c r="HD107" i="35"/>
  <c r="HD108" i="35"/>
  <c r="HD109" i="35"/>
  <c r="HD110" i="35"/>
  <c r="HD111" i="35"/>
  <c r="HD112" i="35"/>
  <c r="HD113" i="35"/>
  <c r="HD114" i="35"/>
  <c r="HD115" i="35"/>
  <c r="HD116" i="35"/>
  <c r="HD117" i="35"/>
  <c r="HD118" i="35"/>
  <c r="HD119" i="35"/>
  <c r="HD120" i="35"/>
  <c r="HD121" i="35"/>
  <c r="HD122" i="35"/>
  <c r="HD123" i="35"/>
  <c r="HD124" i="35"/>
  <c r="HD125" i="35"/>
  <c r="HD126" i="35"/>
  <c r="HD127" i="35"/>
  <c r="HD128" i="35"/>
  <c r="HD129" i="35"/>
  <c r="HD130" i="35"/>
  <c r="HD131" i="35"/>
  <c r="HD132" i="35"/>
  <c r="HD133" i="35"/>
  <c r="HD134" i="35"/>
  <c r="HD135" i="35"/>
  <c r="HD136" i="35"/>
  <c r="HD137" i="35"/>
  <c r="HD138" i="35"/>
  <c r="HD139" i="35"/>
  <c r="HD140" i="35"/>
  <c r="HD141" i="35"/>
  <c r="HD142" i="35"/>
  <c r="HD143" i="35"/>
  <c r="HD144" i="35"/>
  <c r="HD145" i="35"/>
  <c r="HD146" i="35"/>
  <c r="HD147" i="35"/>
  <c r="HD148" i="35"/>
  <c r="HD149" i="35"/>
  <c r="HD150" i="35"/>
  <c r="HD151" i="35"/>
  <c r="HD152" i="35"/>
  <c r="HD153" i="35"/>
  <c r="HD154" i="35"/>
  <c r="HD155" i="35"/>
  <c r="HD156" i="35"/>
  <c r="HD157" i="35"/>
  <c r="HD158" i="35"/>
  <c r="HD159" i="35"/>
  <c r="HD160" i="35"/>
  <c r="HD161" i="35"/>
  <c r="HD162" i="35"/>
  <c r="HD163" i="35"/>
  <c r="HD164" i="35"/>
  <c r="HD165" i="35"/>
  <c r="HD166" i="35"/>
  <c r="HD167" i="35"/>
  <c r="HD168" i="35"/>
  <c r="HD169" i="35"/>
  <c r="HD170" i="35"/>
  <c r="HD171" i="35"/>
  <c r="HD172" i="35"/>
  <c r="HD173" i="35"/>
  <c r="HD174" i="35"/>
  <c r="HD175" i="35"/>
  <c r="HD176" i="35"/>
  <c r="HD177" i="35"/>
  <c r="HD178" i="35"/>
  <c r="HD179" i="35"/>
  <c r="HD180" i="35"/>
  <c r="HD181" i="35"/>
  <c r="HD182" i="35"/>
  <c r="HD183" i="35"/>
  <c r="HD184" i="35"/>
  <c r="HD185" i="35"/>
  <c r="HD186" i="35"/>
  <c r="HD187" i="35"/>
  <c r="HD188" i="35"/>
  <c r="HD189" i="35"/>
  <c r="HD190" i="35"/>
  <c r="HD191" i="35"/>
  <c r="HD192" i="35"/>
  <c r="HD193" i="35"/>
  <c r="HD194" i="35"/>
  <c r="HD195" i="35"/>
  <c r="HD196" i="35"/>
  <c r="HD197" i="35"/>
  <c r="HD198" i="35"/>
  <c r="HD199" i="35"/>
  <c r="HD200" i="35"/>
  <c r="HD201" i="35"/>
  <c r="HD202" i="35"/>
  <c r="HD203" i="35"/>
  <c r="HD204" i="35"/>
  <c r="HD205" i="35"/>
  <c r="HD206" i="35"/>
  <c r="HD207" i="35"/>
  <c r="HD208" i="35"/>
  <c r="HD209" i="35"/>
  <c r="HD210" i="35"/>
  <c r="HD211" i="35"/>
  <c r="HD212" i="35"/>
  <c r="HD213" i="35"/>
  <c r="HD214" i="35"/>
  <c r="HD215" i="35"/>
  <c r="HD216" i="35"/>
  <c r="HD217" i="35"/>
  <c r="HD218" i="35"/>
  <c r="HD219" i="35"/>
  <c r="HD220" i="35"/>
  <c r="HD221" i="35"/>
  <c r="HD222" i="35"/>
  <c r="HD223" i="35"/>
  <c r="HD224" i="35"/>
  <c r="HD225" i="35"/>
  <c r="HD226" i="35"/>
  <c r="HD227" i="35"/>
  <c r="HD228" i="35"/>
  <c r="HD229" i="35"/>
  <c r="HD230" i="35"/>
  <c r="HD231" i="35"/>
  <c r="HD232" i="35"/>
  <c r="HD233" i="35"/>
  <c r="HD234" i="35"/>
  <c r="HD235" i="35"/>
  <c r="HD236" i="35"/>
  <c r="HD237" i="35"/>
  <c r="HD238" i="35"/>
  <c r="HD239" i="35"/>
  <c r="HD240" i="35"/>
  <c r="HD241" i="35"/>
  <c r="HD242" i="35"/>
  <c r="HD243" i="35"/>
  <c r="HD244" i="35"/>
  <c r="HD245" i="35"/>
  <c r="HD246" i="35"/>
  <c r="HD247" i="35"/>
  <c r="HD248" i="35"/>
  <c r="HD249" i="35"/>
  <c r="HD250" i="35"/>
  <c r="HD251" i="35"/>
  <c r="HD252" i="35"/>
  <c r="HD253" i="35"/>
  <c r="HD254" i="35"/>
  <c r="HD255" i="35"/>
  <c r="HD256" i="35"/>
  <c r="HD257" i="35"/>
  <c r="HD258" i="35"/>
  <c r="HD259" i="35"/>
  <c r="HD260" i="35"/>
  <c r="HD261" i="35"/>
  <c r="HD262" i="35"/>
  <c r="HD263" i="35"/>
  <c r="HD264" i="35"/>
  <c r="HD265" i="35"/>
  <c r="HD266" i="35"/>
  <c r="HD267" i="35"/>
  <c r="HD268" i="35"/>
  <c r="HD269" i="35"/>
  <c r="HD270" i="35"/>
  <c r="HD271" i="35"/>
  <c r="HD272" i="35"/>
  <c r="HD273" i="35"/>
  <c r="HD274" i="35"/>
  <c r="HD275" i="35"/>
  <c r="HD276" i="35"/>
  <c r="HD277" i="35"/>
  <c r="HD278" i="35"/>
  <c r="HD279" i="35"/>
  <c r="HD280" i="35"/>
  <c r="HD281" i="35"/>
  <c r="HD282" i="35"/>
  <c r="HD283" i="35"/>
  <c r="HD284" i="35"/>
  <c r="HD285" i="35"/>
  <c r="HD286" i="35"/>
  <c r="HD287" i="35"/>
  <c r="HD288" i="35"/>
  <c r="HD289" i="35"/>
  <c r="HD290" i="35"/>
  <c r="HD291" i="35"/>
  <c r="HD292" i="35"/>
  <c r="HD293" i="35"/>
  <c r="HD294" i="35"/>
  <c r="HD295" i="35"/>
  <c r="HD296" i="35"/>
  <c r="HD297" i="35"/>
  <c r="HD298" i="35"/>
  <c r="HD299" i="35"/>
  <c r="HD300" i="35"/>
  <c r="HD301" i="35"/>
  <c r="HD302" i="35"/>
  <c r="HD303" i="35"/>
  <c r="HD304" i="35"/>
  <c r="HD305" i="35"/>
  <c r="HD306" i="35"/>
  <c r="HD307" i="35"/>
  <c r="HD308" i="35"/>
  <c r="HD309" i="35"/>
  <c r="HD310" i="35"/>
  <c r="HD311" i="35"/>
  <c r="HD312" i="35"/>
  <c r="HD313" i="35"/>
  <c r="HD314" i="35"/>
  <c r="HD315" i="35"/>
  <c r="HD316" i="35"/>
  <c r="HD317" i="35"/>
  <c r="HD318" i="35"/>
  <c r="HD319" i="35"/>
  <c r="HD320" i="35"/>
  <c r="HD321" i="35"/>
  <c r="HD322" i="35"/>
  <c r="HD323" i="35"/>
  <c r="HD324" i="35"/>
  <c r="HD325" i="35"/>
  <c r="HD326" i="35"/>
  <c r="HD327" i="35"/>
  <c r="HD328" i="35"/>
  <c r="HD329" i="35"/>
  <c r="HD330" i="35"/>
  <c r="HD331" i="35"/>
  <c r="HD332" i="35"/>
  <c r="HD333" i="35"/>
  <c r="HD334" i="35"/>
  <c r="HD335" i="35"/>
  <c r="HD336" i="35"/>
  <c r="HD337" i="35"/>
  <c r="HD338" i="35"/>
  <c r="HD339" i="35"/>
  <c r="HD340" i="35"/>
  <c r="HD341" i="35"/>
  <c r="HD342" i="35"/>
  <c r="HD343" i="35"/>
  <c r="HD344" i="35"/>
  <c r="HD345" i="35"/>
  <c r="HD346" i="35"/>
  <c r="HD347" i="35"/>
  <c r="HD348" i="35"/>
  <c r="HD349" i="35"/>
  <c r="HD350" i="35"/>
  <c r="HD351" i="35"/>
  <c r="HD352" i="35"/>
  <c r="HD353" i="35"/>
  <c r="HD354" i="35"/>
  <c r="HD355" i="35"/>
  <c r="HD356" i="35"/>
  <c r="HD357" i="35"/>
  <c r="HD358" i="35"/>
  <c r="HD359" i="35"/>
  <c r="HD360" i="35"/>
  <c r="HD361" i="35"/>
  <c r="HD362" i="35"/>
  <c r="HD363" i="35"/>
  <c r="HD364" i="35"/>
  <c r="HD365" i="35"/>
  <c r="HD366" i="35"/>
  <c r="HD367" i="35"/>
  <c r="HD368" i="35"/>
  <c r="HD369" i="35"/>
  <c r="HD370" i="35"/>
  <c r="HD371" i="35"/>
  <c r="HD372" i="35"/>
  <c r="HD373" i="35"/>
  <c r="HD374" i="35"/>
  <c r="HD375" i="35"/>
  <c r="HD376" i="35"/>
  <c r="HD377" i="35"/>
  <c r="HD378" i="35"/>
  <c r="HD379" i="35"/>
  <c r="HD380" i="35"/>
  <c r="HD381" i="35"/>
  <c r="HD382" i="35"/>
  <c r="HD383" i="35"/>
  <c r="HD384" i="35"/>
  <c r="HD385" i="35"/>
  <c r="HD386" i="35"/>
  <c r="HD387" i="35"/>
  <c r="HD388" i="35"/>
  <c r="HD389" i="35"/>
  <c r="HD390" i="35"/>
  <c r="HD391" i="35"/>
  <c r="HD392" i="35"/>
  <c r="HD393" i="35"/>
  <c r="HD394" i="35"/>
  <c r="HD395" i="35"/>
  <c r="HD396" i="35"/>
  <c r="HD397" i="35"/>
  <c r="HD398" i="35"/>
  <c r="HD399" i="35"/>
  <c r="HD400" i="35"/>
  <c r="HD401" i="35"/>
  <c r="HD402" i="35"/>
  <c r="HD403" i="35"/>
  <c r="HD404" i="35"/>
  <c r="HD405" i="35"/>
  <c r="HD406" i="35"/>
  <c r="HD407" i="35"/>
  <c r="HD408" i="35"/>
  <c r="HD409" i="35"/>
  <c r="HD410" i="35"/>
  <c r="HD411" i="35"/>
  <c r="HD412" i="35"/>
  <c r="HD413" i="35"/>
  <c r="HD414" i="35"/>
  <c r="HD415" i="35"/>
  <c r="HD416" i="35"/>
  <c r="HD417" i="35"/>
  <c r="HD418" i="35"/>
  <c r="HD419" i="35"/>
  <c r="HD420" i="35"/>
  <c r="HD421" i="35"/>
  <c r="HD422" i="35"/>
  <c r="HD423" i="35"/>
  <c r="HD424" i="35"/>
  <c r="HD425" i="35"/>
  <c r="HD426" i="35"/>
  <c r="HD427" i="35"/>
  <c r="HD428" i="35"/>
  <c r="HD429" i="35"/>
  <c r="HD430" i="35"/>
  <c r="HD431" i="35"/>
  <c r="HD432" i="35"/>
  <c r="HD433" i="35"/>
  <c r="HD434" i="35"/>
  <c r="HD435" i="35"/>
  <c r="HD436" i="35"/>
  <c r="HD437" i="35"/>
  <c r="HD438" i="35"/>
  <c r="HD439" i="35"/>
  <c r="HD440" i="35"/>
  <c r="HD441" i="35"/>
  <c r="HD442" i="35"/>
  <c r="HD443" i="35"/>
  <c r="HD444" i="35"/>
  <c r="HD445" i="35"/>
  <c r="HD446" i="35"/>
  <c r="HD447" i="35"/>
  <c r="HD448" i="35"/>
  <c r="HD449" i="35"/>
  <c r="HD450" i="35"/>
  <c r="HD451" i="35"/>
  <c r="HD452" i="35"/>
  <c r="HD453" i="35"/>
  <c r="HD454" i="35"/>
  <c r="HD455" i="35"/>
  <c r="HD456" i="35"/>
  <c r="HD457" i="35"/>
  <c r="HD458" i="35"/>
  <c r="HD459" i="35"/>
  <c r="HD460" i="35"/>
  <c r="HD461" i="35"/>
  <c r="HD462" i="35"/>
  <c r="HD463" i="35"/>
  <c r="HD464" i="35"/>
  <c r="HD465" i="35"/>
  <c r="HD466" i="35"/>
  <c r="HD467" i="35"/>
  <c r="HD468" i="35"/>
  <c r="HD469" i="35"/>
  <c r="HD470" i="35"/>
  <c r="HD471" i="35"/>
  <c r="HD472" i="35"/>
  <c r="HD473" i="35"/>
  <c r="HD474" i="35"/>
  <c r="HD475" i="35"/>
  <c r="HD476" i="35"/>
  <c r="HD477" i="35"/>
  <c r="HD478" i="35"/>
  <c r="HD479" i="35"/>
  <c r="HD480" i="35"/>
  <c r="HD481" i="35"/>
  <c r="HD482" i="35"/>
  <c r="HD483" i="35"/>
  <c r="HD484" i="35"/>
  <c r="HD485" i="35"/>
  <c r="HD486" i="35"/>
  <c r="HD487" i="35"/>
  <c r="HD488" i="35"/>
  <c r="HD489" i="35"/>
  <c r="HD490" i="35"/>
  <c r="HD491" i="35"/>
  <c r="HD492" i="35"/>
  <c r="HD493" i="35"/>
  <c r="HD494" i="35"/>
  <c r="HD495" i="35"/>
  <c r="HD496" i="35"/>
  <c r="HD497" i="35"/>
  <c r="HD498" i="35"/>
  <c r="HD499" i="35"/>
  <c r="HD500" i="35"/>
  <c r="HD501" i="35"/>
  <c r="HD502" i="35"/>
  <c r="HD503" i="35"/>
  <c r="HD504" i="35"/>
  <c r="HD5" i="35"/>
  <c r="GI6" i="35"/>
  <c r="GI7" i="35"/>
  <c r="GI8" i="35"/>
  <c r="GI9" i="35"/>
  <c r="GI10" i="35"/>
  <c r="GI11" i="35"/>
  <c r="GI12" i="35"/>
  <c r="GI13" i="35"/>
  <c r="GI14" i="35"/>
  <c r="GI15" i="35"/>
  <c r="GI16" i="35"/>
  <c r="GI17" i="35"/>
  <c r="GI18" i="35"/>
  <c r="GI19" i="35"/>
  <c r="GI5" i="35"/>
  <c r="GB6" i="35"/>
  <c r="GB7" i="35"/>
  <c r="GB8" i="35"/>
  <c r="GB9" i="35"/>
  <c r="GB10" i="35"/>
  <c r="GB11" i="35"/>
  <c r="GB12" i="35"/>
  <c r="GB5" i="35"/>
  <c r="FU6" i="35"/>
  <c r="FU7" i="35"/>
  <c r="FU8" i="35"/>
  <c r="FU9" i="35"/>
  <c r="FU10" i="35"/>
  <c r="FU11" i="35"/>
  <c r="FU12" i="35"/>
  <c r="FU13" i="35"/>
  <c r="FU14" i="35"/>
  <c r="FU15" i="35"/>
  <c r="FU16" i="35"/>
  <c r="FU17" i="35"/>
  <c r="FU18" i="35"/>
  <c r="FU19" i="35"/>
  <c r="FU20" i="35"/>
  <c r="FU21" i="35"/>
  <c r="FU22" i="35"/>
  <c r="FU23" i="35"/>
  <c r="FU24" i="35"/>
  <c r="FU25" i="35"/>
  <c r="FU26" i="35"/>
  <c r="FU27" i="35"/>
  <c r="FU28" i="35"/>
  <c r="FU29" i="35"/>
  <c r="FU30" i="35"/>
  <c r="FU31" i="35"/>
  <c r="FU32" i="35"/>
  <c r="FU33" i="35"/>
  <c r="FU34" i="35"/>
  <c r="FU35" i="35"/>
  <c r="FU36" i="35"/>
  <c r="FU37" i="35"/>
  <c r="FU38" i="35"/>
  <c r="FU39" i="35"/>
  <c r="FU40" i="35"/>
  <c r="FU5" i="35"/>
  <c r="DJ43" i="35"/>
  <c r="DJ44" i="35"/>
  <c r="DJ45" i="35"/>
  <c r="DJ46" i="35"/>
  <c r="DJ47" i="35"/>
  <c r="DJ48" i="35"/>
  <c r="DJ49" i="35"/>
  <c r="DJ50" i="35"/>
  <c r="DJ51" i="35"/>
  <c r="DJ52" i="35"/>
  <c r="DJ53" i="35"/>
  <c r="DJ54" i="35"/>
  <c r="DJ55" i="35"/>
  <c r="DJ56" i="35"/>
  <c r="DJ57" i="35"/>
  <c r="DJ58" i="35"/>
  <c r="DJ59" i="35"/>
  <c r="DJ60" i="35"/>
  <c r="DJ61" i="35"/>
  <c r="DJ62" i="35"/>
  <c r="DJ63" i="35"/>
  <c r="DJ64" i="35"/>
  <c r="DJ65" i="35"/>
  <c r="DJ66" i="35"/>
  <c r="DJ67" i="35"/>
  <c r="DJ68" i="35"/>
  <c r="DJ69" i="35"/>
  <c r="DJ70" i="35"/>
  <c r="DJ71" i="35"/>
  <c r="DJ72" i="35"/>
  <c r="DJ73" i="35"/>
  <c r="DJ74" i="35"/>
  <c r="DJ75" i="35"/>
  <c r="DJ76" i="35"/>
  <c r="DJ77" i="35"/>
  <c r="DJ78" i="35"/>
  <c r="DJ79" i="35"/>
  <c r="DJ80" i="35"/>
  <c r="DJ81" i="35"/>
  <c r="DJ82" i="35"/>
  <c r="DJ83" i="35"/>
  <c r="DJ84" i="35"/>
  <c r="DJ85" i="35"/>
  <c r="DJ86" i="35"/>
  <c r="DJ87" i="35"/>
  <c r="DJ88" i="35"/>
  <c r="DJ89" i="35"/>
  <c r="DJ90" i="35"/>
  <c r="DJ91" i="35"/>
  <c r="DJ92" i="35"/>
  <c r="DJ93" i="35"/>
  <c r="DJ94" i="35"/>
  <c r="DJ95" i="35"/>
  <c r="DJ96" i="35"/>
  <c r="DJ97" i="35"/>
  <c r="DJ98" i="35"/>
  <c r="DJ99" i="35"/>
  <c r="DJ100" i="35"/>
  <c r="DJ101" i="35"/>
  <c r="DJ102" i="35"/>
  <c r="DJ103" i="35"/>
  <c r="DJ104" i="35"/>
  <c r="DJ105" i="35"/>
  <c r="DJ144" i="35"/>
  <c r="DJ145" i="35"/>
  <c r="DJ146" i="35"/>
  <c r="DJ147" i="35"/>
  <c r="DJ148" i="35"/>
  <c r="DJ149" i="35"/>
  <c r="DJ150" i="35"/>
  <c r="DJ151" i="35"/>
  <c r="DJ152" i="35"/>
  <c r="DJ153" i="35"/>
  <c r="DJ154" i="35"/>
  <c r="DJ155" i="35"/>
  <c r="DJ156" i="35"/>
  <c r="DJ157" i="35"/>
  <c r="DJ158" i="35"/>
  <c r="DJ159" i="35"/>
  <c r="DJ160" i="35"/>
  <c r="DJ161" i="35"/>
  <c r="DJ162" i="35"/>
  <c r="DJ163" i="35"/>
  <c r="DJ164" i="35"/>
  <c r="DJ165" i="35"/>
  <c r="DJ166" i="35"/>
  <c r="DJ167" i="35"/>
  <c r="DJ168" i="35"/>
  <c r="DJ169" i="35"/>
  <c r="DJ170" i="35"/>
  <c r="DJ171" i="35"/>
  <c r="DJ172" i="35"/>
  <c r="DJ173" i="35"/>
  <c r="DJ174" i="35"/>
  <c r="DJ175" i="35"/>
  <c r="DJ176" i="35"/>
  <c r="DJ177" i="35"/>
  <c r="DJ178" i="35"/>
  <c r="DJ179" i="35"/>
  <c r="DJ180" i="35"/>
  <c r="DJ181" i="35"/>
  <c r="DJ182" i="35"/>
  <c r="DJ183" i="35"/>
  <c r="DJ184" i="35"/>
  <c r="DJ185" i="35"/>
  <c r="DJ186" i="35"/>
  <c r="DJ187" i="35"/>
  <c r="DJ188" i="35"/>
  <c r="DJ189" i="35"/>
  <c r="DJ190" i="35"/>
  <c r="DJ191" i="35"/>
  <c r="DJ192" i="35"/>
  <c r="DJ193" i="35"/>
  <c r="DJ194" i="35"/>
  <c r="DJ195" i="35"/>
  <c r="DJ196" i="35"/>
  <c r="DJ197" i="35"/>
  <c r="DJ198" i="35"/>
  <c r="DJ199" i="35"/>
  <c r="DJ200" i="35"/>
  <c r="DJ201" i="35"/>
  <c r="DJ202" i="35"/>
  <c r="DJ203" i="35"/>
  <c r="DJ204" i="35"/>
  <c r="DJ205" i="35"/>
  <c r="DJ206" i="35"/>
  <c r="DJ207" i="35"/>
  <c r="DJ208" i="35"/>
  <c r="DJ209" i="35"/>
  <c r="DJ210" i="35"/>
  <c r="DJ211" i="35"/>
  <c r="DJ212" i="35"/>
  <c r="DJ213" i="35"/>
  <c r="DJ214" i="35"/>
  <c r="DJ215" i="35"/>
  <c r="DJ216" i="35"/>
  <c r="DJ217" i="35"/>
  <c r="DJ218" i="35"/>
  <c r="DJ219" i="35"/>
  <c r="DJ220" i="35"/>
  <c r="DJ221" i="35"/>
  <c r="DJ222" i="35"/>
  <c r="DJ223" i="35"/>
  <c r="DJ224" i="35"/>
  <c r="DJ225" i="35"/>
  <c r="DJ226" i="35"/>
  <c r="DJ227" i="35"/>
  <c r="DJ228" i="35"/>
  <c r="DJ229" i="35"/>
  <c r="DJ230" i="35"/>
  <c r="DJ231" i="35"/>
  <c r="DJ232" i="35"/>
  <c r="DJ233" i="35"/>
  <c r="DJ234" i="35"/>
  <c r="DJ235" i="35"/>
  <c r="DJ236" i="35"/>
  <c r="DJ237" i="35"/>
  <c r="DJ238" i="35"/>
  <c r="DJ239" i="35"/>
  <c r="DJ240" i="35"/>
  <c r="DJ241" i="35"/>
  <c r="DJ242" i="35"/>
  <c r="DJ243" i="35"/>
  <c r="DJ244" i="35"/>
  <c r="DJ245" i="35"/>
  <c r="DJ246" i="35"/>
  <c r="DJ247" i="35"/>
  <c r="DJ248" i="35"/>
  <c r="DJ249" i="35"/>
  <c r="DJ250" i="35"/>
  <c r="DJ251" i="35"/>
  <c r="DJ252" i="35"/>
  <c r="DJ253" i="35"/>
  <c r="DJ254" i="35"/>
  <c r="DJ255" i="35"/>
  <c r="DJ256" i="35"/>
  <c r="DJ257" i="35"/>
  <c r="DJ258" i="35"/>
  <c r="DJ259" i="35"/>
  <c r="DJ260" i="35"/>
  <c r="DJ261" i="35"/>
  <c r="DJ262" i="35"/>
  <c r="DJ263" i="35"/>
  <c r="DJ264" i="35"/>
  <c r="DJ265" i="35"/>
  <c r="DJ266" i="35"/>
  <c r="DJ267" i="35"/>
  <c r="DJ268" i="35"/>
  <c r="DJ269" i="35"/>
  <c r="DJ270" i="35"/>
  <c r="DJ271" i="35"/>
  <c r="DJ272" i="35"/>
  <c r="DJ273" i="35"/>
  <c r="DJ274" i="35"/>
  <c r="DJ275" i="35"/>
  <c r="DJ276" i="35"/>
  <c r="DJ277" i="35"/>
  <c r="DJ278" i="35"/>
  <c r="DJ279" i="35"/>
  <c r="DJ280" i="35"/>
  <c r="DJ281" i="35"/>
  <c r="DJ282" i="35"/>
  <c r="DJ283" i="35"/>
  <c r="DJ284" i="35"/>
  <c r="DJ285" i="35"/>
  <c r="DJ286" i="35"/>
  <c r="DJ287" i="35"/>
  <c r="DJ288" i="35"/>
  <c r="DJ289" i="35"/>
  <c r="DJ290" i="35"/>
  <c r="DJ291" i="35"/>
  <c r="DJ292" i="35"/>
  <c r="DJ293" i="35"/>
  <c r="DJ294" i="35"/>
  <c r="DJ295" i="35"/>
  <c r="DJ296" i="35"/>
  <c r="DJ297" i="35"/>
  <c r="DJ298" i="35"/>
  <c r="DJ299" i="35"/>
  <c r="DJ300" i="35"/>
  <c r="DJ301" i="35"/>
  <c r="DJ302" i="35"/>
  <c r="DJ303" i="35"/>
  <c r="DJ304" i="35"/>
  <c r="DJ305" i="35"/>
  <c r="DJ306" i="35"/>
  <c r="DJ307" i="35"/>
  <c r="DJ308" i="35"/>
  <c r="DJ309" i="35"/>
  <c r="DJ310" i="35"/>
  <c r="DJ311" i="35"/>
  <c r="DJ312" i="35"/>
  <c r="DJ313" i="35"/>
  <c r="DJ314" i="35"/>
  <c r="DJ315" i="35"/>
  <c r="DJ316" i="35"/>
  <c r="DJ317" i="35"/>
  <c r="DJ318" i="35"/>
  <c r="DJ319" i="35"/>
  <c r="DJ320" i="35"/>
  <c r="DJ321" i="35"/>
  <c r="DJ322" i="35"/>
  <c r="DJ323" i="35"/>
  <c r="DJ324" i="35"/>
  <c r="DJ325" i="35"/>
  <c r="DJ326" i="35"/>
  <c r="DJ327" i="35"/>
  <c r="DJ328" i="35"/>
  <c r="DJ329" i="35"/>
  <c r="DJ330" i="35"/>
  <c r="DJ331" i="35"/>
  <c r="DJ332" i="35"/>
  <c r="DJ333" i="35"/>
  <c r="DJ334" i="35"/>
  <c r="DJ335" i="35"/>
  <c r="DJ336" i="35"/>
  <c r="DJ337" i="35"/>
  <c r="DJ338" i="35"/>
  <c r="DJ339" i="35"/>
  <c r="DJ340" i="35"/>
  <c r="DJ341" i="35"/>
  <c r="DJ342" i="35"/>
  <c r="DJ343" i="35"/>
  <c r="DJ344" i="35"/>
  <c r="DJ345" i="35"/>
  <c r="DJ346" i="35"/>
  <c r="DJ347" i="35"/>
  <c r="DJ348" i="35"/>
  <c r="DJ349" i="35"/>
  <c r="DJ350" i="35"/>
  <c r="DJ351" i="35"/>
  <c r="DJ352" i="35"/>
  <c r="DJ353" i="35"/>
  <c r="DJ354" i="35"/>
  <c r="DJ355" i="35"/>
  <c r="DJ356" i="35"/>
  <c r="DJ357" i="35"/>
  <c r="DJ358" i="35"/>
  <c r="DJ359" i="35"/>
  <c r="DJ360" i="35"/>
  <c r="DJ361" i="35"/>
  <c r="DJ362" i="35"/>
  <c r="DJ363" i="35"/>
  <c r="DJ364" i="35"/>
  <c r="DJ365" i="35"/>
  <c r="DJ366" i="35"/>
  <c r="DJ367" i="35"/>
  <c r="DJ368" i="35"/>
  <c r="DJ369" i="35"/>
  <c r="DJ370" i="35"/>
  <c r="DJ371" i="35"/>
  <c r="DJ372" i="35"/>
  <c r="DJ373" i="35"/>
  <c r="DJ374" i="35"/>
  <c r="DJ375" i="35"/>
  <c r="DJ376" i="35"/>
  <c r="DJ377" i="35"/>
  <c r="DJ378" i="35"/>
  <c r="DJ379" i="35"/>
  <c r="DJ380" i="35"/>
  <c r="DJ381" i="35"/>
  <c r="DJ382" i="35"/>
  <c r="DJ383" i="35"/>
  <c r="DJ384" i="35"/>
  <c r="DJ385" i="35"/>
  <c r="DJ386" i="35"/>
  <c r="DJ387" i="35"/>
  <c r="DJ388" i="35"/>
  <c r="DJ389" i="35"/>
  <c r="DJ390" i="35"/>
  <c r="DJ391" i="35"/>
  <c r="DJ392" i="35"/>
  <c r="DJ393" i="35"/>
  <c r="DJ394" i="35"/>
  <c r="DJ395" i="35"/>
  <c r="DJ396" i="35"/>
  <c r="DJ397" i="35"/>
  <c r="DJ398" i="35"/>
  <c r="DJ399" i="35"/>
  <c r="DJ400" i="35"/>
  <c r="DJ401" i="35"/>
  <c r="DJ402" i="35"/>
  <c r="DJ403" i="35"/>
  <c r="DJ404" i="35"/>
  <c r="DJ405" i="35"/>
  <c r="DJ406" i="35"/>
  <c r="DJ407" i="35"/>
  <c r="DC6" i="35"/>
  <c r="DC7" i="35"/>
  <c r="DC8" i="35"/>
  <c r="DC9" i="35"/>
  <c r="DC10" i="35"/>
  <c r="DC11" i="35"/>
  <c r="DC12" i="35"/>
  <c r="DC13" i="35"/>
  <c r="DC14" i="35"/>
  <c r="DC15" i="35"/>
  <c r="DC16" i="35"/>
  <c r="DC17" i="35"/>
  <c r="DC18" i="35"/>
  <c r="DC19" i="35"/>
  <c r="DC20" i="35"/>
  <c r="DC21" i="35"/>
  <c r="DC22" i="35"/>
  <c r="DC23" i="35"/>
  <c r="DC24" i="35"/>
  <c r="DC25" i="35"/>
  <c r="DC26" i="35"/>
  <c r="DC27" i="35"/>
  <c r="DC28" i="35"/>
  <c r="DC29" i="35"/>
  <c r="DC30" i="35"/>
  <c r="DC31" i="35"/>
  <c r="DC32" i="35"/>
  <c r="DC33" i="35"/>
  <c r="DC34" i="35"/>
  <c r="DC35" i="35"/>
  <c r="DC36" i="35"/>
  <c r="DC37" i="35"/>
  <c r="DC38" i="35"/>
  <c r="DC39" i="35"/>
  <c r="DC40" i="35"/>
  <c r="DC41" i="35"/>
  <c r="DC42" i="35"/>
  <c r="DC43" i="35"/>
  <c r="DC44" i="35"/>
  <c r="DC45" i="35"/>
  <c r="DC46" i="35"/>
  <c r="DC47" i="35"/>
  <c r="DC48" i="35"/>
  <c r="DC49" i="35"/>
  <c r="DC50" i="35"/>
  <c r="DC51" i="35"/>
  <c r="DC52" i="35"/>
  <c r="DC53" i="35"/>
  <c r="DC54" i="35"/>
  <c r="DC55" i="35"/>
  <c r="DC56" i="35"/>
  <c r="DC57" i="35"/>
  <c r="DC58" i="35"/>
  <c r="DC59" i="35"/>
  <c r="DC60" i="35"/>
  <c r="DC61" i="35"/>
  <c r="DC62" i="35"/>
  <c r="DC63" i="35"/>
  <c r="DC64" i="35"/>
  <c r="DC65" i="35"/>
  <c r="DC66" i="35"/>
  <c r="DC67" i="35"/>
  <c r="DC68" i="35"/>
  <c r="DC69" i="35"/>
  <c r="DC70" i="35"/>
  <c r="DC71" i="35"/>
  <c r="DC72" i="35"/>
  <c r="DC73" i="35"/>
  <c r="DC74" i="35"/>
  <c r="DC75" i="35"/>
  <c r="DC76" i="35"/>
  <c r="DC77" i="35"/>
  <c r="DC78" i="35"/>
  <c r="DC79" i="35"/>
  <c r="DC80" i="35"/>
  <c r="DC81" i="35"/>
  <c r="DC82" i="35"/>
  <c r="DC83" i="35"/>
  <c r="DC84" i="35"/>
  <c r="DC85" i="35"/>
  <c r="DC86" i="35"/>
  <c r="DC87" i="35"/>
  <c r="DC88" i="35"/>
  <c r="DC89" i="35"/>
  <c r="DC90" i="35"/>
  <c r="DC91" i="35"/>
  <c r="DC92" i="35"/>
  <c r="DC93" i="35"/>
  <c r="DC94" i="35"/>
  <c r="DC95" i="35"/>
  <c r="DC96" i="35"/>
  <c r="DC97" i="35"/>
  <c r="DC5" i="35"/>
  <c r="CV5" i="35"/>
  <c r="BT6" i="35"/>
  <c r="BT7" i="35"/>
  <c r="BT8" i="35"/>
  <c r="BT9" i="35"/>
  <c r="BT10" i="35"/>
  <c r="BT11" i="35"/>
  <c r="BT12" i="35"/>
  <c r="BT13" i="35"/>
  <c r="BT14" i="35"/>
  <c r="BT15" i="35"/>
  <c r="BT16" i="35"/>
  <c r="BT17" i="35"/>
  <c r="BT18" i="35"/>
  <c r="BT19" i="35"/>
  <c r="BT20" i="35"/>
  <c r="BT21" i="35"/>
  <c r="BT22" i="35"/>
  <c r="BT23" i="35"/>
  <c r="BT24" i="35"/>
  <c r="BT25" i="35"/>
  <c r="BT26" i="35"/>
  <c r="BT27" i="35"/>
  <c r="BT28" i="35"/>
  <c r="BT29" i="35"/>
  <c r="BT30" i="35"/>
  <c r="BT31" i="35"/>
  <c r="BT32" i="35"/>
  <c r="BT33" i="35"/>
  <c r="BT34" i="35"/>
  <c r="BT35" i="35"/>
  <c r="BT36" i="35"/>
  <c r="BT37" i="35"/>
  <c r="BT38" i="35"/>
  <c r="BT39" i="35"/>
  <c r="BT40" i="35"/>
  <c r="BT41" i="35"/>
  <c r="BT42" i="35"/>
  <c r="BT43" i="35"/>
  <c r="BT44" i="35"/>
  <c r="BT45" i="35"/>
  <c r="BT46" i="35"/>
  <c r="BT47" i="35"/>
  <c r="BT48" i="35"/>
  <c r="BT49" i="35"/>
  <c r="BT50" i="35"/>
  <c r="BT51" i="35"/>
  <c r="BT52" i="35"/>
  <c r="BT53" i="35"/>
  <c r="BT54" i="35"/>
  <c r="BT55" i="35"/>
  <c r="BT56" i="35"/>
  <c r="BT57" i="35"/>
  <c r="BT58" i="35"/>
  <c r="BT59" i="35"/>
  <c r="BT60" i="35"/>
  <c r="BT61" i="35"/>
  <c r="BT62" i="35"/>
  <c r="BT63" i="35"/>
  <c r="BT64" i="35"/>
  <c r="BT65" i="35"/>
  <c r="BT66" i="35"/>
  <c r="BT67" i="35"/>
  <c r="BT68" i="35"/>
  <c r="BT69" i="35"/>
  <c r="BT70" i="35"/>
  <c r="BT71" i="35"/>
  <c r="BT72" i="35"/>
  <c r="BT73" i="35"/>
  <c r="BT74" i="35"/>
  <c r="BT75" i="35"/>
  <c r="BT76" i="35"/>
  <c r="BT77" i="35"/>
  <c r="BT78" i="35"/>
  <c r="BT79" i="35"/>
  <c r="BT80" i="35"/>
  <c r="BT81" i="35"/>
  <c r="BT82" i="35"/>
  <c r="BT83" i="35"/>
  <c r="BT84" i="35"/>
  <c r="BT85" i="35"/>
  <c r="BT86" i="35"/>
  <c r="BT87" i="35"/>
  <c r="BT88" i="35"/>
  <c r="BT89" i="35"/>
  <c r="BT90" i="35"/>
  <c r="BT91" i="35"/>
  <c r="BT92" i="35"/>
  <c r="BT93" i="35"/>
  <c r="BT94" i="35"/>
  <c r="BT95" i="35"/>
  <c r="BT96" i="35"/>
  <c r="BT97" i="35"/>
  <c r="BT98" i="35"/>
  <c r="BT99" i="35"/>
  <c r="BT100" i="35"/>
  <c r="BT101" i="35"/>
  <c r="BT102" i="35"/>
  <c r="BT103" i="35"/>
  <c r="BT104" i="35"/>
  <c r="BT105" i="35"/>
  <c r="BT106" i="35"/>
  <c r="BT107" i="35"/>
  <c r="BT108" i="35"/>
  <c r="BT109" i="35"/>
  <c r="BT110" i="35"/>
  <c r="BT111" i="35"/>
  <c r="BT112" i="35"/>
  <c r="BT113" i="35"/>
  <c r="BT114" i="35"/>
  <c r="BT115" i="35"/>
  <c r="BT116" i="35"/>
  <c r="BT117" i="35"/>
  <c r="BT5" i="35"/>
  <c r="BF45" i="35"/>
  <c r="BF6" i="35"/>
  <c r="BF7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F39" i="35"/>
  <c r="BF40" i="35"/>
  <c r="BF41" i="35"/>
  <c r="BF42" i="35"/>
  <c r="BF43" i="35"/>
  <c r="BF44" i="35"/>
  <c r="BF5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K39" i="35"/>
  <c r="AK40" i="35"/>
  <c r="AK41" i="35"/>
  <c r="AK42" i="35"/>
  <c r="AK43" i="35"/>
  <c r="AK44" i="35"/>
  <c r="AK45" i="35"/>
  <c r="AK46" i="35"/>
  <c r="AK47" i="35"/>
  <c r="AK48" i="35"/>
  <c r="AK49" i="35"/>
  <c r="AK50" i="35"/>
  <c r="AK51" i="35"/>
  <c r="AK52" i="35"/>
  <c r="AK53" i="35"/>
  <c r="AK54" i="35"/>
  <c r="AK55" i="35"/>
  <c r="AK56" i="35"/>
  <c r="AK57" i="35"/>
  <c r="AK58" i="35"/>
  <c r="AK59" i="35"/>
  <c r="AK60" i="35"/>
  <c r="AK61" i="35"/>
  <c r="AK62" i="35"/>
  <c r="AK63" i="35"/>
  <c r="AK64" i="35"/>
  <c r="AK65" i="35"/>
  <c r="AK66" i="35"/>
  <c r="AK67" i="35"/>
  <c r="AK68" i="35"/>
  <c r="AK69" i="35"/>
  <c r="AK70" i="35"/>
  <c r="AK71" i="35"/>
  <c r="AK72" i="35"/>
  <c r="AK73" i="35"/>
  <c r="AK74" i="35"/>
  <c r="AK75" i="35"/>
  <c r="AK76" i="35"/>
  <c r="AK77" i="35"/>
  <c r="AK78" i="35"/>
  <c r="AK79" i="35"/>
  <c r="AK80" i="35"/>
  <c r="AK81" i="35"/>
  <c r="AK82" i="35"/>
  <c r="AK83" i="35"/>
  <c r="AK84" i="35"/>
  <c r="AK85" i="35"/>
  <c r="AK86" i="35"/>
  <c r="AK87" i="35"/>
  <c r="AK88" i="35"/>
  <c r="AK89" i="35"/>
  <c r="AK90" i="35"/>
  <c r="AK91" i="35"/>
  <c r="AK92" i="35"/>
  <c r="AK93" i="35"/>
  <c r="AK94" i="35"/>
  <c r="AK95" i="35"/>
  <c r="AK96" i="35"/>
  <c r="AK97" i="35"/>
  <c r="AK98" i="35"/>
  <c r="AK99" i="35"/>
  <c r="AK100" i="35"/>
  <c r="AK101" i="35"/>
  <c r="AK102" i="35"/>
  <c r="AK103" i="35"/>
  <c r="AK104" i="35"/>
  <c r="AK6" i="35"/>
  <c r="AK7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5" i="35"/>
  <c r="AD6" i="35"/>
  <c r="AD7" i="35"/>
  <c r="AD8" i="35"/>
  <c r="AD9" i="35"/>
  <c r="AD10" i="35"/>
  <c r="AD11" i="35"/>
  <c r="AD12" i="35"/>
  <c r="AD13" i="35"/>
  <c r="AD14" i="35"/>
  <c r="AD15" i="35"/>
  <c r="AD16" i="35"/>
  <c r="AD17" i="35"/>
  <c r="AD18" i="35"/>
  <c r="AD19" i="35"/>
  <c r="AD20" i="35"/>
  <c r="AD21" i="35"/>
  <c r="AD22" i="35"/>
  <c r="AD23" i="35"/>
  <c r="AD24" i="35"/>
  <c r="AD25" i="35"/>
  <c r="AD26" i="35"/>
  <c r="AD27" i="35"/>
  <c r="AD28" i="35"/>
  <c r="AD29" i="35"/>
  <c r="AD30" i="35"/>
  <c r="AD31" i="35"/>
  <c r="AD32" i="35"/>
  <c r="AD33" i="35"/>
  <c r="AD34" i="35"/>
  <c r="AD35" i="35"/>
  <c r="AD36" i="35"/>
  <c r="AD37" i="35"/>
  <c r="AD38" i="35"/>
  <c r="AD39" i="35"/>
  <c r="AD40" i="35"/>
  <c r="AD41" i="35"/>
  <c r="AD42" i="35"/>
  <c r="AD43" i="35"/>
  <c r="AD44" i="35"/>
  <c r="AD45" i="35"/>
  <c r="AD46" i="35"/>
  <c r="AD47" i="35"/>
  <c r="AD48" i="35"/>
  <c r="AD49" i="35"/>
  <c r="AD50" i="35"/>
  <c r="AD51" i="35"/>
  <c r="AD52" i="35"/>
  <c r="AD53" i="35"/>
  <c r="AD54" i="35"/>
  <c r="AD55" i="35"/>
  <c r="AD56" i="35"/>
  <c r="AD57" i="35"/>
  <c r="AD58" i="35"/>
  <c r="AD59" i="35"/>
  <c r="AD60" i="35"/>
  <c r="AD61" i="35"/>
  <c r="AD62" i="35"/>
  <c r="AD63" i="35"/>
  <c r="AD64" i="35"/>
  <c r="AD65" i="35"/>
  <c r="AD66" i="35"/>
  <c r="AD67" i="35"/>
  <c r="AD68" i="35"/>
  <c r="AD69" i="35"/>
  <c r="AD70" i="35"/>
  <c r="AD71" i="35"/>
  <c r="AD72" i="35"/>
  <c r="AD73" i="35"/>
  <c r="AD74" i="35"/>
  <c r="AD75" i="35"/>
  <c r="AD76" i="35"/>
  <c r="AD77" i="35"/>
  <c r="AD78" i="35"/>
  <c r="AD79" i="35"/>
  <c r="AD80" i="35"/>
  <c r="AD81" i="35"/>
  <c r="AD82" i="35"/>
  <c r="AD83" i="35"/>
  <c r="AD84" i="35"/>
  <c r="AD85" i="35"/>
  <c r="AD86" i="35"/>
  <c r="AD87" i="35"/>
  <c r="AD88" i="35"/>
  <c r="AD89" i="35"/>
  <c r="AD90" i="35"/>
  <c r="AD91" i="35"/>
  <c r="AD92" i="35"/>
  <c r="AD93" i="35"/>
  <c r="AD94" i="35"/>
  <c r="AD95" i="35"/>
  <c r="AD96" i="35"/>
  <c r="AD97" i="35"/>
  <c r="AD98" i="35"/>
  <c r="AD99" i="35"/>
  <c r="AD100" i="35"/>
  <c r="AD101" i="35"/>
  <c r="AD102" i="35"/>
  <c r="AD103" i="35"/>
  <c r="AD104" i="35"/>
  <c r="AD105" i="35"/>
  <c r="AD106" i="35"/>
  <c r="AD107" i="35"/>
  <c r="AD108" i="35"/>
  <c r="AD109" i="35"/>
  <c r="AD110" i="35"/>
  <c r="AD111" i="35"/>
  <c r="AD112" i="35"/>
  <c r="AD113" i="35"/>
  <c r="AD114" i="35"/>
  <c r="AD115" i="35"/>
  <c r="AD116" i="35"/>
  <c r="AD117" i="35"/>
  <c r="AD118" i="35"/>
  <c r="AD119" i="35"/>
  <c r="AD120" i="35"/>
  <c r="AD121" i="35"/>
  <c r="AD122" i="35"/>
  <c r="AD123" i="35"/>
  <c r="AD124" i="35"/>
  <c r="AD125" i="35"/>
  <c r="AD126" i="35"/>
  <c r="AD127" i="35"/>
  <c r="AD128" i="35"/>
  <c r="AD129" i="35"/>
  <c r="AD130" i="35"/>
  <c r="AD131" i="35"/>
  <c r="AD132" i="35"/>
  <c r="AD133" i="35"/>
  <c r="AD134" i="35"/>
  <c r="AD135" i="35"/>
  <c r="AD136" i="35"/>
  <c r="AD137" i="35"/>
  <c r="AD138" i="35"/>
  <c r="AD139" i="35"/>
  <c r="AD140" i="35"/>
  <c r="AD141" i="35"/>
  <c r="AD142" i="35"/>
  <c r="AD143" i="35"/>
  <c r="AD144" i="35"/>
  <c r="AD145" i="35"/>
  <c r="AD146" i="35"/>
  <c r="AD147" i="35"/>
  <c r="AD148" i="35"/>
  <c r="AD149" i="35"/>
  <c r="AD150" i="35"/>
  <c r="AD151" i="35"/>
  <c r="AD152" i="35"/>
  <c r="AD153" i="35"/>
  <c r="AD154" i="35"/>
  <c r="AD155" i="35"/>
  <c r="AD156" i="35"/>
  <c r="AD157" i="35"/>
  <c r="AD158" i="35"/>
  <c r="AD159" i="35"/>
  <c r="AD160" i="35"/>
  <c r="AD161" i="35"/>
  <c r="AD162" i="35"/>
  <c r="AD163" i="35"/>
  <c r="AD164" i="35"/>
  <c r="AD165" i="35"/>
  <c r="AD166" i="35"/>
  <c r="AD167" i="35"/>
  <c r="AD168" i="35"/>
  <c r="AD169" i="35"/>
  <c r="AD5" i="35"/>
  <c r="I6" i="35"/>
  <c r="I7" i="35"/>
  <c r="I8" i="35"/>
  <c r="I9" i="35"/>
  <c r="I10" i="35"/>
  <c r="I11" i="35"/>
  <c r="I12" i="35"/>
  <c r="I13" i="35"/>
  <c r="I14" i="35"/>
  <c r="I15" i="35"/>
  <c r="I16" i="35"/>
  <c r="I17" i="35"/>
  <c r="I18" i="35"/>
  <c r="I19" i="35"/>
  <c r="I20" i="35"/>
  <c r="I21" i="35"/>
  <c r="I22" i="35"/>
  <c r="I23" i="35"/>
  <c r="I24" i="35"/>
  <c r="I25" i="35"/>
  <c r="I26" i="35"/>
  <c r="I27" i="35"/>
  <c r="I28" i="35"/>
  <c r="I29" i="35"/>
  <c r="I30" i="35"/>
  <c r="I31" i="35"/>
  <c r="I32" i="35"/>
  <c r="I33" i="35"/>
  <c r="I34" i="35"/>
  <c r="I35" i="35"/>
  <c r="I36" i="35"/>
  <c r="I37" i="35"/>
  <c r="I38" i="35"/>
  <c r="I39" i="35"/>
  <c r="I40" i="35"/>
  <c r="I41" i="35"/>
  <c r="I42" i="35"/>
  <c r="I43" i="35"/>
  <c r="I44" i="35"/>
  <c r="I45" i="35"/>
  <c r="I46" i="35"/>
  <c r="I47" i="35"/>
  <c r="I48" i="35"/>
  <c r="I49" i="35"/>
  <c r="I50" i="35"/>
  <c r="I51" i="35"/>
  <c r="I52" i="35"/>
  <c r="I53" i="35"/>
  <c r="I54" i="35"/>
  <c r="I55" i="35"/>
  <c r="I56" i="35"/>
  <c r="I57" i="35"/>
  <c r="I58" i="35"/>
  <c r="I59" i="35"/>
  <c r="I60" i="35"/>
  <c r="I61" i="35"/>
  <c r="I62" i="35"/>
  <c r="I63" i="35"/>
  <c r="I64" i="35"/>
  <c r="I65" i="35"/>
  <c r="I66" i="35"/>
  <c r="I67" i="35"/>
  <c r="I68" i="35"/>
  <c r="I69" i="35"/>
  <c r="I70" i="35"/>
  <c r="I71" i="35"/>
  <c r="I72" i="35"/>
  <c r="I73" i="35"/>
  <c r="I74" i="35"/>
  <c r="I75" i="35"/>
  <c r="I76" i="35"/>
  <c r="I77" i="35"/>
  <c r="I78" i="35"/>
  <c r="I79" i="35"/>
  <c r="I80" i="35"/>
  <c r="I81" i="35"/>
  <c r="I82" i="35"/>
  <c r="I83" i="35"/>
  <c r="I84" i="35"/>
  <c r="I85" i="35"/>
  <c r="I86" i="35"/>
  <c r="I87" i="35"/>
  <c r="I88" i="35"/>
  <c r="I89" i="35"/>
  <c r="I90" i="35"/>
  <c r="I91" i="35"/>
  <c r="I92" i="35"/>
  <c r="I93" i="35"/>
  <c r="I94" i="35"/>
  <c r="I95" i="35"/>
  <c r="I96" i="35"/>
  <c r="I97" i="35"/>
  <c r="I98" i="35"/>
  <c r="I99" i="35"/>
  <c r="I100" i="35"/>
  <c r="I101" i="35"/>
  <c r="I102" i="35"/>
  <c r="I103" i="35"/>
  <c r="I104" i="35"/>
  <c r="I105" i="35"/>
  <c r="I106" i="35"/>
  <c r="I107" i="35"/>
  <c r="I108" i="35"/>
  <c r="I109" i="35"/>
  <c r="I110" i="35"/>
  <c r="I111" i="35"/>
  <c r="I112" i="35"/>
  <c r="I113" i="35"/>
  <c r="I114" i="35"/>
  <c r="I115" i="35"/>
  <c r="I116" i="35"/>
  <c r="I117" i="35"/>
  <c r="I118" i="35"/>
  <c r="I119" i="35"/>
  <c r="I120" i="35"/>
  <c r="I121" i="35"/>
  <c r="I122" i="35"/>
  <c r="I123" i="35"/>
  <c r="I124" i="35"/>
  <c r="I125" i="35"/>
  <c r="I126" i="35"/>
  <c r="I127" i="35"/>
  <c r="I128" i="35"/>
  <c r="I129" i="35"/>
  <c r="I130" i="35"/>
  <c r="I131" i="35"/>
  <c r="I132" i="35"/>
  <c r="I133" i="35"/>
  <c r="I134" i="35"/>
  <c r="I135" i="35"/>
  <c r="I136" i="35"/>
  <c r="I137" i="35"/>
  <c r="I138" i="35"/>
  <c r="I139" i="35"/>
  <c r="I140" i="35"/>
  <c r="I141" i="35"/>
  <c r="I142" i="35"/>
  <c r="I143" i="35"/>
  <c r="I144" i="35"/>
  <c r="I145" i="35"/>
  <c r="I146" i="35"/>
  <c r="I147" i="35"/>
  <c r="I148" i="35"/>
  <c r="I149" i="35"/>
  <c r="I150" i="35"/>
  <c r="I151" i="35"/>
  <c r="I152" i="35"/>
  <c r="I153" i="35"/>
  <c r="I154" i="35"/>
  <c r="I155" i="35"/>
  <c r="I156" i="35"/>
  <c r="I157" i="35"/>
  <c r="I158" i="35"/>
  <c r="I159" i="35"/>
  <c r="I160" i="35"/>
  <c r="I161" i="35"/>
  <c r="I162" i="35"/>
  <c r="I163" i="35"/>
  <c r="I164" i="35"/>
  <c r="I165" i="35"/>
  <c r="I166" i="35"/>
  <c r="I167" i="35"/>
  <c r="I168" i="35"/>
  <c r="I169" i="35"/>
  <c r="I170" i="35"/>
  <c r="I171" i="35"/>
  <c r="I172" i="35"/>
  <c r="I173" i="35"/>
  <c r="I174" i="35"/>
  <c r="I175" i="35"/>
  <c r="I176" i="35"/>
  <c r="I177" i="35"/>
  <c r="I178" i="35"/>
  <c r="I179" i="35"/>
  <c r="I180" i="35"/>
  <c r="I181" i="35"/>
  <c r="I182" i="35"/>
  <c r="I183" i="35"/>
  <c r="I184" i="35"/>
  <c r="I185" i="35"/>
  <c r="I186" i="35"/>
  <c r="I187" i="35"/>
  <c r="I188" i="35"/>
  <c r="I189" i="35"/>
  <c r="I190" i="35"/>
  <c r="I191" i="35"/>
  <c r="I192" i="35"/>
  <c r="I193" i="35"/>
  <c r="I194" i="35"/>
  <c r="I195" i="35"/>
  <c r="I196" i="35"/>
  <c r="I197" i="35"/>
  <c r="I198" i="35"/>
  <c r="I199" i="35"/>
  <c r="I200" i="35"/>
  <c r="I201" i="35"/>
  <c r="I202" i="35"/>
  <c r="I203" i="35"/>
  <c r="I204" i="35"/>
  <c r="I205" i="35"/>
  <c r="I206" i="35"/>
  <c r="I207" i="35"/>
  <c r="I208" i="35"/>
  <c r="I209" i="35"/>
  <c r="I210" i="35"/>
  <c r="I211" i="35"/>
  <c r="I212" i="35"/>
  <c r="I213" i="35"/>
  <c r="I214" i="35"/>
  <c r="I215" i="35"/>
  <c r="I216" i="35"/>
  <c r="I217" i="35"/>
  <c r="I218" i="35"/>
  <c r="I219" i="35"/>
  <c r="I220" i="35"/>
  <c r="I221" i="35"/>
  <c r="I222" i="35"/>
  <c r="I223" i="35"/>
  <c r="I224" i="35"/>
  <c r="I225" i="35"/>
  <c r="I226" i="35"/>
  <c r="I227" i="35"/>
  <c r="I228" i="35"/>
  <c r="I229" i="35"/>
  <c r="I230" i="35"/>
  <c r="I231" i="35"/>
  <c r="I232" i="35"/>
  <c r="I233" i="35"/>
  <c r="I234" i="35"/>
  <c r="I235" i="35"/>
  <c r="I236" i="35"/>
  <c r="I237" i="35"/>
  <c r="I238" i="35"/>
  <c r="I239" i="35"/>
  <c r="I240" i="35"/>
  <c r="I241" i="35"/>
  <c r="I242" i="35"/>
  <c r="I243" i="35"/>
  <c r="I244" i="35"/>
  <c r="I245" i="35"/>
  <c r="I246" i="35"/>
  <c r="I247" i="35"/>
  <c r="I248" i="35"/>
  <c r="I249" i="35"/>
  <c r="I250" i="35"/>
  <c r="I251" i="35"/>
  <c r="I252" i="35"/>
  <c r="I253" i="35"/>
  <c r="I254" i="35"/>
  <c r="I255" i="35"/>
  <c r="I256" i="35"/>
  <c r="I257" i="35"/>
  <c r="I258" i="35"/>
  <c r="I259" i="35"/>
  <c r="I260" i="35"/>
  <c r="I261" i="35"/>
  <c r="I262" i="35"/>
  <c r="I263" i="35"/>
  <c r="I264" i="35"/>
  <c r="I265" i="35"/>
  <c r="I266" i="35"/>
  <c r="I267" i="35"/>
  <c r="I268" i="35"/>
  <c r="I269" i="35"/>
  <c r="I270" i="35"/>
  <c r="I271" i="35"/>
  <c r="I272" i="35"/>
  <c r="I273" i="35"/>
  <c r="I274" i="35"/>
  <c r="I275" i="35"/>
  <c r="I276" i="35"/>
  <c r="I277" i="35"/>
  <c r="I278" i="35"/>
  <c r="I279" i="35"/>
  <c r="I280" i="35"/>
  <c r="I281" i="35"/>
  <c r="I282" i="35"/>
  <c r="I283" i="35"/>
  <c r="I284" i="35"/>
  <c r="I285" i="35"/>
  <c r="I286" i="35"/>
  <c r="I287" i="35"/>
  <c r="I288" i="35"/>
  <c r="I289" i="35"/>
  <c r="I290" i="35"/>
  <c r="I291" i="35"/>
  <c r="I292" i="35"/>
  <c r="I293" i="35"/>
  <c r="I294" i="35"/>
  <c r="I295" i="35"/>
  <c r="I296" i="35"/>
  <c r="I297" i="35"/>
  <c r="I298" i="35"/>
  <c r="I299" i="35"/>
  <c r="I300" i="35"/>
  <c r="I301" i="35"/>
  <c r="I302" i="35"/>
  <c r="I303" i="35"/>
  <c r="I304" i="35"/>
  <c r="I305" i="35"/>
  <c r="I306" i="35"/>
  <c r="I307" i="35"/>
  <c r="I308" i="35"/>
  <c r="I309" i="35"/>
  <c r="I310" i="35"/>
  <c r="I311" i="35"/>
  <c r="I312" i="35"/>
  <c r="I313" i="35"/>
  <c r="I314" i="35"/>
  <c r="I315" i="35"/>
  <c r="I316" i="35"/>
  <c r="I317" i="35"/>
  <c r="I318" i="35"/>
  <c r="I319" i="35"/>
  <c r="I320" i="35"/>
  <c r="I321" i="35"/>
  <c r="I322" i="35"/>
  <c r="I323" i="35"/>
  <c r="I324" i="35"/>
  <c r="I325" i="35"/>
  <c r="I326" i="35"/>
  <c r="I327" i="35"/>
  <c r="I328" i="35"/>
  <c r="I329" i="35"/>
  <c r="I330" i="35"/>
  <c r="I331" i="35"/>
  <c r="I332" i="35"/>
  <c r="I333" i="35"/>
  <c r="I334" i="35"/>
  <c r="I335" i="35"/>
  <c r="I336" i="35"/>
  <c r="I337" i="35"/>
  <c r="I338" i="35"/>
  <c r="I339" i="35"/>
  <c r="I340" i="35"/>
  <c r="I341" i="35"/>
  <c r="I342" i="35"/>
  <c r="I343" i="35"/>
  <c r="I344" i="35"/>
  <c r="I345" i="35"/>
  <c r="I346" i="35"/>
  <c r="I347" i="35"/>
  <c r="I348" i="35"/>
  <c r="I349" i="35"/>
  <c r="I350" i="35"/>
  <c r="I351" i="35"/>
  <c r="I352" i="35"/>
  <c r="I353" i="35"/>
  <c r="I354" i="35"/>
  <c r="I355" i="35"/>
  <c r="I356" i="35"/>
  <c r="I357" i="35"/>
  <c r="I358" i="35"/>
  <c r="I359" i="35"/>
  <c r="I360" i="35"/>
  <c r="I361" i="35"/>
  <c r="I362" i="35"/>
  <c r="I363" i="35"/>
  <c r="I364" i="35"/>
  <c r="I365" i="35"/>
  <c r="I366" i="35"/>
  <c r="I367" i="35"/>
  <c r="I368" i="35"/>
  <c r="I369" i="35"/>
  <c r="I370" i="35"/>
  <c r="I371" i="35"/>
  <c r="I372" i="35"/>
  <c r="I373" i="35"/>
  <c r="I374" i="35"/>
  <c r="I375" i="35"/>
  <c r="I376" i="35"/>
  <c r="I377" i="35"/>
  <c r="I378" i="35"/>
  <c r="I379" i="35"/>
  <c r="I380" i="35"/>
  <c r="I381" i="35"/>
  <c r="I382" i="35"/>
  <c r="I383" i="35"/>
  <c r="I384" i="35"/>
  <c r="I385" i="35"/>
  <c r="I386" i="35"/>
  <c r="I387" i="35"/>
  <c r="I388" i="35"/>
  <c r="I389" i="35"/>
  <c r="I390" i="35"/>
  <c r="I391" i="35"/>
  <c r="I392" i="35"/>
  <c r="I393" i="35"/>
  <c r="I394" i="35"/>
  <c r="I395" i="35"/>
  <c r="I396" i="35"/>
  <c r="I397" i="35"/>
  <c r="I398" i="35"/>
  <c r="I399" i="35"/>
  <c r="I400" i="35"/>
  <c r="I401" i="35"/>
  <c r="I402" i="35"/>
  <c r="I403" i="35"/>
  <c r="I404" i="35"/>
  <c r="I405" i="35"/>
  <c r="I406" i="35"/>
  <c r="I407" i="35"/>
  <c r="I408" i="35"/>
  <c r="I409" i="35"/>
  <c r="I410" i="35"/>
  <c r="I411" i="35"/>
  <c r="I412" i="35"/>
  <c r="I413" i="35"/>
  <c r="I414" i="35"/>
  <c r="I415" i="35"/>
  <c r="I416" i="35"/>
  <c r="I417" i="35"/>
  <c r="I418" i="35"/>
  <c r="I419" i="35"/>
  <c r="I420" i="35"/>
  <c r="I421" i="35"/>
  <c r="I422" i="35"/>
  <c r="I423" i="35"/>
  <c r="I424" i="35"/>
  <c r="I425" i="35"/>
  <c r="I426" i="35"/>
  <c r="I427" i="35"/>
  <c r="I428" i="35"/>
  <c r="I429" i="35"/>
  <c r="I430" i="35"/>
  <c r="I431" i="35"/>
  <c r="I432" i="35"/>
  <c r="I433" i="35"/>
  <c r="I434" i="35"/>
  <c r="I435" i="35"/>
  <c r="I436" i="35"/>
  <c r="I437" i="35"/>
  <c r="I438" i="35"/>
  <c r="I439" i="35"/>
  <c r="I440" i="35"/>
  <c r="I441" i="35"/>
  <c r="I442" i="35"/>
  <c r="I443" i="35"/>
  <c r="I444" i="35"/>
  <c r="I445" i="35"/>
  <c r="I446" i="35"/>
  <c r="I447" i="35"/>
  <c r="I448" i="35"/>
  <c r="I449" i="35"/>
  <c r="I450" i="35"/>
  <c r="I451" i="35"/>
  <c r="I452" i="35"/>
  <c r="I453" i="35"/>
  <c r="I454" i="35"/>
  <c r="I455" i="35"/>
  <c r="I456" i="35"/>
  <c r="I457" i="35"/>
  <c r="I458" i="35"/>
  <c r="I459" i="35"/>
  <c r="I460" i="35"/>
  <c r="I461" i="35"/>
  <c r="I462" i="35"/>
  <c r="I463" i="35"/>
  <c r="I464" i="35"/>
  <c r="I465" i="35"/>
  <c r="I466" i="35"/>
  <c r="I467" i="35"/>
  <c r="I468" i="35"/>
  <c r="I469" i="35"/>
  <c r="I470" i="35"/>
  <c r="I471" i="35"/>
  <c r="I472" i="35"/>
  <c r="I473" i="35"/>
  <c r="I474" i="35"/>
  <c r="I475" i="35"/>
  <c r="I476" i="35"/>
  <c r="I477" i="35"/>
  <c r="I478" i="35"/>
  <c r="I479" i="35"/>
  <c r="I480" i="35"/>
  <c r="I481" i="35"/>
  <c r="I482" i="35"/>
  <c r="I483" i="35"/>
  <c r="I484" i="35"/>
  <c r="I485" i="35"/>
  <c r="I486" i="35"/>
  <c r="I487" i="35"/>
  <c r="I488" i="35"/>
  <c r="I489" i="35"/>
  <c r="I490" i="35"/>
  <c r="I491" i="35"/>
  <c r="I492" i="35"/>
  <c r="I493" i="35"/>
  <c r="I494" i="35"/>
  <c r="I495" i="35"/>
  <c r="I496" i="35"/>
  <c r="I497" i="35"/>
  <c r="I498" i="35"/>
  <c r="I499" i="35"/>
  <c r="I500" i="35"/>
  <c r="I501" i="35"/>
  <c r="I502" i="35"/>
  <c r="I503" i="35"/>
  <c r="I504" i="35"/>
  <c r="I505" i="35"/>
  <c r="I506" i="35"/>
  <c r="I507" i="35"/>
  <c r="I508" i="35"/>
  <c r="I509" i="35"/>
  <c r="I510" i="35"/>
  <c r="I511" i="35"/>
  <c r="I512" i="35"/>
  <c r="I513" i="35"/>
  <c r="I514" i="35"/>
  <c r="I515" i="35"/>
  <c r="I516" i="35"/>
  <c r="I517" i="35"/>
  <c r="I518" i="35"/>
  <c r="I519" i="35"/>
  <c r="I520" i="35"/>
  <c r="I521" i="35"/>
  <c r="I522" i="35"/>
  <c r="I523" i="35"/>
  <c r="I524" i="35"/>
  <c r="I525" i="35"/>
  <c r="I526" i="35"/>
  <c r="I527" i="35"/>
  <c r="I528" i="35"/>
  <c r="I529" i="35"/>
  <c r="I530" i="35"/>
  <c r="I531" i="35"/>
  <c r="I532" i="35"/>
  <c r="I533" i="35"/>
  <c r="I534" i="35"/>
  <c r="I535" i="35"/>
  <c r="I536" i="35"/>
  <c r="I537" i="35"/>
  <c r="I538" i="35"/>
  <c r="I539" i="35"/>
  <c r="I540" i="35"/>
  <c r="I541" i="35"/>
  <c r="I542" i="35"/>
  <c r="I543" i="35"/>
  <c r="I544" i="35"/>
  <c r="I545" i="35"/>
  <c r="I546" i="35"/>
  <c r="I547" i="35"/>
  <c r="I548" i="35"/>
  <c r="I549" i="35"/>
  <c r="I550" i="35"/>
  <c r="I551" i="35"/>
  <c r="I552" i="35"/>
  <c r="I553" i="35"/>
  <c r="I554" i="35"/>
  <c r="I555" i="35"/>
  <c r="I556" i="35"/>
  <c r="I557" i="35"/>
  <c r="I558" i="35"/>
  <c r="I559" i="35"/>
  <c r="I560" i="35"/>
  <c r="I561" i="35"/>
  <c r="I562" i="35"/>
  <c r="I563" i="35"/>
  <c r="I564" i="35"/>
  <c r="I565" i="35"/>
  <c r="I566" i="35"/>
  <c r="I567" i="35"/>
  <c r="I568" i="35"/>
  <c r="I569" i="35"/>
  <c r="I570" i="35"/>
  <c r="I571" i="35"/>
  <c r="I572" i="35"/>
  <c r="I573" i="35"/>
  <c r="I574" i="35"/>
  <c r="I575" i="35"/>
  <c r="I576" i="35"/>
  <c r="I577" i="35"/>
  <c r="I578" i="35"/>
  <c r="I579" i="35"/>
  <c r="I580" i="35"/>
  <c r="I581" i="35"/>
  <c r="I582" i="35"/>
  <c r="I583" i="35"/>
  <c r="I584" i="35"/>
  <c r="I585" i="35"/>
  <c r="I586" i="35"/>
  <c r="I587" i="35"/>
  <c r="I588" i="35"/>
  <c r="I589" i="35"/>
  <c r="I590" i="35"/>
  <c r="I591" i="35"/>
  <c r="I592" i="35"/>
  <c r="I593" i="35"/>
  <c r="I594" i="35"/>
  <c r="I595" i="35"/>
  <c r="I596" i="35"/>
  <c r="I597" i="35"/>
  <c r="I598" i="35"/>
  <c r="I599" i="35"/>
  <c r="I600" i="35"/>
  <c r="I601" i="35"/>
  <c r="I602" i="35"/>
  <c r="I603" i="35"/>
  <c r="I604" i="35"/>
  <c r="I605" i="35"/>
  <c r="I606" i="35"/>
  <c r="I607" i="35"/>
  <c r="I608" i="35"/>
  <c r="I609" i="35"/>
  <c r="I610" i="35"/>
  <c r="I611" i="35"/>
  <c r="I612" i="35"/>
  <c r="I613" i="35"/>
  <c r="I614" i="35"/>
  <c r="I615" i="35"/>
  <c r="I616" i="35"/>
  <c r="I617" i="35"/>
  <c r="I618" i="35"/>
  <c r="I619" i="35"/>
  <c r="I620" i="35"/>
  <c r="I621" i="35"/>
  <c r="I622" i="35"/>
  <c r="I623" i="35"/>
  <c r="I624" i="35"/>
  <c r="I625" i="35"/>
  <c r="I626" i="35"/>
  <c r="I627" i="35"/>
  <c r="I628" i="35"/>
  <c r="I629" i="35"/>
  <c r="I630" i="35"/>
  <c r="I631" i="35"/>
  <c r="I632" i="35"/>
  <c r="I633" i="35"/>
  <c r="I634" i="35"/>
  <c r="I635" i="35"/>
  <c r="I636" i="35"/>
  <c r="I637" i="35"/>
  <c r="I638" i="35"/>
  <c r="I639" i="35"/>
  <c r="I640" i="35"/>
  <c r="I641" i="35"/>
  <c r="I642" i="35"/>
  <c r="I643" i="35"/>
  <c r="I644" i="35"/>
  <c r="I645" i="35"/>
  <c r="I646" i="35"/>
  <c r="I647" i="35"/>
  <c r="I648" i="35"/>
  <c r="I649" i="35"/>
  <c r="I650" i="35"/>
  <c r="I651" i="35"/>
  <c r="I652" i="35"/>
  <c r="I653" i="35"/>
  <c r="I654" i="35"/>
  <c r="I655" i="35"/>
  <c r="I656" i="35"/>
  <c r="I657" i="35"/>
  <c r="I658" i="35"/>
  <c r="I659" i="35"/>
  <c r="I660" i="35"/>
  <c r="I661" i="35"/>
  <c r="I662" i="35"/>
  <c r="I663" i="35"/>
  <c r="I664" i="35"/>
  <c r="I665" i="35"/>
  <c r="I666" i="35"/>
  <c r="I667" i="35"/>
  <c r="I668" i="35"/>
  <c r="I669" i="35"/>
  <c r="I670" i="35"/>
  <c r="I671" i="35"/>
  <c r="I672" i="35"/>
  <c r="I673" i="35"/>
  <c r="I674" i="35"/>
  <c r="I675" i="35"/>
  <c r="I676" i="35"/>
  <c r="I677" i="35"/>
  <c r="I678" i="35"/>
  <c r="I679" i="35"/>
  <c r="I680" i="35"/>
  <c r="I681" i="35"/>
  <c r="I682" i="35"/>
  <c r="I683" i="35"/>
  <c r="I684" i="35"/>
  <c r="I685" i="35"/>
  <c r="I686" i="35"/>
  <c r="I687" i="35"/>
  <c r="I688" i="35"/>
  <c r="I689" i="35"/>
  <c r="I690" i="35"/>
  <c r="I691" i="35"/>
  <c r="I692" i="35"/>
  <c r="I693" i="35"/>
  <c r="I694" i="35"/>
  <c r="I695" i="35"/>
  <c r="I696" i="35"/>
  <c r="I697" i="35"/>
  <c r="I698" i="35"/>
  <c r="I699" i="35"/>
  <c r="I700" i="35"/>
  <c r="I701" i="35"/>
  <c r="I702" i="35"/>
  <c r="I703" i="35"/>
  <c r="I704" i="35"/>
  <c r="I705" i="35"/>
  <c r="I706" i="35"/>
  <c r="I707" i="35"/>
  <c r="I708" i="35"/>
  <c r="I709" i="35"/>
  <c r="I710" i="35"/>
  <c r="I711" i="35"/>
  <c r="I712" i="35"/>
  <c r="I713" i="35"/>
  <c r="I714" i="35"/>
  <c r="I715" i="35"/>
  <c r="I716" i="35"/>
  <c r="I717" i="35"/>
  <c r="I718" i="35"/>
  <c r="I719" i="35"/>
  <c r="I720" i="35"/>
  <c r="I721" i="35"/>
  <c r="I722" i="35"/>
  <c r="I723" i="35"/>
  <c r="I724" i="35"/>
  <c r="I725" i="35"/>
  <c r="I726" i="35"/>
  <c r="I727" i="35"/>
  <c r="I728" i="35"/>
  <c r="I729" i="35"/>
  <c r="I730" i="35"/>
  <c r="I731" i="35"/>
  <c r="I732" i="35"/>
  <c r="I733" i="35"/>
  <c r="I734" i="35"/>
  <c r="I735" i="35"/>
  <c r="I736" i="35"/>
  <c r="I737" i="35"/>
  <c r="I738" i="35"/>
  <c r="I739" i="35"/>
  <c r="I740" i="35"/>
  <c r="I741" i="35"/>
  <c r="I742" i="35"/>
  <c r="I743" i="35"/>
  <c r="I744" i="35"/>
  <c r="I745" i="35"/>
  <c r="I746" i="35"/>
  <c r="I747" i="35"/>
  <c r="I748" i="35"/>
  <c r="I749" i="35"/>
  <c r="I750" i="35"/>
  <c r="I751" i="35"/>
  <c r="I752" i="35"/>
  <c r="I753" i="35"/>
  <c r="I754" i="35"/>
  <c r="I755" i="35"/>
  <c r="I756" i="35"/>
  <c r="I757" i="35"/>
  <c r="I758" i="35"/>
  <c r="I759" i="35"/>
  <c r="I760" i="35"/>
  <c r="I761" i="35"/>
  <c r="I762" i="35"/>
  <c r="I763" i="35"/>
  <c r="I764" i="35"/>
  <c r="I765" i="35"/>
  <c r="I766" i="35"/>
  <c r="I767" i="35"/>
  <c r="I768" i="35"/>
  <c r="I769" i="35"/>
  <c r="I770" i="35"/>
  <c r="I771" i="35"/>
  <c r="I772" i="35"/>
  <c r="I773" i="35"/>
  <c r="I774" i="35"/>
  <c r="I775" i="35"/>
  <c r="I776" i="35"/>
  <c r="I777" i="35"/>
  <c r="I778" i="35"/>
  <c r="I779" i="35"/>
  <c r="I780" i="35"/>
  <c r="I781" i="35"/>
  <c r="I782" i="35"/>
  <c r="I783" i="35"/>
  <c r="I784" i="35"/>
  <c r="I785" i="35"/>
  <c r="I786" i="35"/>
  <c r="I787" i="35"/>
  <c r="I788" i="35"/>
  <c r="I789" i="35"/>
  <c r="I790" i="35"/>
  <c r="I791" i="35"/>
  <c r="I792" i="35"/>
  <c r="I793" i="35"/>
  <c r="I794" i="35"/>
  <c r="I795" i="35"/>
  <c r="I796" i="35"/>
  <c r="I797" i="35"/>
  <c r="I798" i="35"/>
  <c r="I799" i="35"/>
  <c r="I800" i="35"/>
  <c r="I801" i="35"/>
  <c r="I802" i="35"/>
  <c r="I803" i="35"/>
  <c r="I804" i="35"/>
  <c r="I805" i="35"/>
  <c r="I806" i="35"/>
  <c r="I807" i="35"/>
  <c r="I808" i="35"/>
  <c r="I809" i="35"/>
  <c r="I810" i="35"/>
  <c r="I811" i="35"/>
  <c r="I812" i="35"/>
  <c r="I813" i="35"/>
  <c r="I814" i="35"/>
  <c r="I815" i="35"/>
  <c r="I816" i="35"/>
  <c r="I817" i="35"/>
  <c r="I818" i="35"/>
  <c r="I819" i="35"/>
  <c r="I820" i="35"/>
  <c r="I821" i="35"/>
  <c r="I822" i="35"/>
  <c r="I823" i="35"/>
  <c r="I824" i="35"/>
  <c r="I825" i="35"/>
  <c r="I826" i="35"/>
  <c r="I827" i="35"/>
  <c r="I828" i="35"/>
  <c r="I829" i="35"/>
  <c r="I830" i="35"/>
  <c r="I831" i="35"/>
  <c r="I832" i="35"/>
  <c r="I833" i="35"/>
  <c r="I834" i="35"/>
  <c r="I835" i="35"/>
  <c r="I836" i="35"/>
  <c r="I837" i="35"/>
  <c r="I838" i="35"/>
  <c r="I839" i="35"/>
  <c r="I840" i="35"/>
  <c r="I841" i="35"/>
  <c r="I842" i="35"/>
  <c r="I843" i="35"/>
  <c r="I844" i="35"/>
  <c r="I845" i="35"/>
  <c r="I846" i="35"/>
  <c r="I847" i="35"/>
  <c r="I848" i="35"/>
  <c r="I849" i="35"/>
  <c r="I850" i="35"/>
  <c r="I851" i="35"/>
  <c r="I852" i="35"/>
  <c r="I853" i="35"/>
  <c r="I854" i="35"/>
  <c r="I855" i="35"/>
  <c r="I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47" i="35"/>
  <c r="B48" i="35"/>
  <c r="B49" i="35"/>
  <c r="B50" i="35"/>
  <c r="B51" i="35"/>
  <c r="B52" i="35"/>
  <c r="B53" i="35"/>
  <c r="B54" i="35"/>
  <c r="B55" i="35"/>
  <c r="B56" i="35"/>
  <c r="B57" i="35"/>
  <c r="B58" i="35"/>
  <c r="B59" i="35"/>
  <c r="B60" i="35"/>
  <c r="B61" i="35"/>
  <c r="B62" i="35"/>
  <c r="B63" i="35"/>
  <c r="B64" i="35"/>
  <c r="B65" i="35"/>
  <c r="B66" i="35"/>
  <c r="B67" i="35"/>
  <c r="B68" i="35"/>
  <c r="B69" i="35"/>
  <c r="B70" i="35"/>
  <c r="B71" i="35"/>
  <c r="B72" i="35"/>
  <c r="B73" i="35"/>
  <c r="B74" i="35"/>
  <c r="B75" i="35"/>
  <c r="B76" i="35"/>
  <c r="B77" i="35"/>
  <c r="B78" i="35"/>
  <c r="B79" i="35"/>
  <c r="B80" i="35"/>
  <c r="B81" i="35"/>
  <c r="B82" i="35"/>
  <c r="B83" i="35"/>
  <c r="B84" i="35"/>
  <c r="B85" i="35"/>
  <c r="B86" i="35"/>
  <c r="B87" i="35"/>
  <c r="B88" i="35"/>
  <c r="B89" i="35"/>
  <c r="B90" i="35"/>
  <c r="B91" i="35"/>
  <c r="B92" i="35"/>
  <c r="B93" i="35"/>
  <c r="B94" i="35"/>
  <c r="B95" i="35"/>
  <c r="B96" i="35"/>
  <c r="B97" i="35"/>
  <c r="B98" i="35"/>
  <c r="B99" i="35"/>
  <c r="B100" i="35"/>
  <c r="B101" i="35"/>
  <c r="B102" i="35"/>
  <c r="B103" i="35"/>
  <c r="B104" i="35"/>
  <c r="B105" i="35"/>
  <c r="B106" i="35"/>
  <c r="B107" i="35"/>
  <c r="B108" i="35"/>
  <c r="B109" i="35"/>
  <c r="B110" i="35"/>
  <c r="B111" i="35"/>
  <c r="B112" i="35"/>
  <c r="B113" i="35"/>
  <c r="B114" i="35"/>
  <c r="B115" i="35"/>
  <c r="B116" i="35"/>
  <c r="B117" i="35"/>
  <c r="B118" i="35"/>
  <c r="B119" i="35"/>
  <c r="B120" i="35"/>
  <c r="B121" i="35"/>
  <c r="B122" i="35"/>
  <c r="B123" i="35"/>
  <c r="B124" i="35"/>
  <c r="B125" i="35"/>
  <c r="B126" i="35"/>
  <c r="B127" i="35"/>
  <c r="B128" i="35"/>
  <c r="B129" i="35"/>
  <c r="B130" i="35"/>
  <c r="B131" i="35"/>
  <c r="B132" i="35"/>
  <c r="B133" i="35"/>
  <c r="B134" i="35"/>
  <c r="B135" i="35"/>
  <c r="B136" i="35"/>
  <c r="B137" i="35"/>
  <c r="B138" i="35"/>
  <c r="B139" i="35"/>
  <c r="B140" i="35"/>
  <c r="B141" i="35"/>
  <c r="B142" i="35"/>
  <c r="B143" i="35"/>
  <c r="B144" i="35"/>
  <c r="B145" i="35"/>
  <c r="B146" i="35"/>
  <c r="B147" i="35"/>
  <c r="B148" i="35"/>
  <c r="B149" i="35"/>
  <c r="B150" i="35"/>
  <c r="B151" i="35"/>
  <c r="B152" i="35"/>
  <c r="B153" i="35"/>
  <c r="B154" i="35"/>
  <c r="B155" i="35"/>
  <c r="B156" i="35"/>
  <c r="B157" i="35"/>
  <c r="B158" i="35"/>
  <c r="B159" i="35"/>
  <c r="B160" i="35"/>
  <c r="B161" i="35"/>
  <c r="B162" i="35"/>
  <c r="B163" i="35"/>
  <c r="B164" i="35"/>
  <c r="B165" i="35"/>
  <c r="B166" i="35"/>
  <c r="B167" i="35"/>
  <c r="B168" i="35"/>
  <c r="B169" i="35"/>
  <c r="B170" i="35"/>
  <c r="B171" i="35"/>
  <c r="B172" i="35"/>
  <c r="B173" i="35"/>
  <c r="B174" i="35"/>
  <c r="B175" i="35"/>
  <c r="B176" i="35"/>
  <c r="B177" i="35"/>
  <c r="B178" i="35"/>
  <c r="B179" i="35"/>
  <c r="B180" i="35"/>
  <c r="B181" i="35"/>
  <c r="B182" i="35"/>
  <c r="B183" i="35"/>
  <c r="B184" i="35"/>
  <c r="B185" i="35"/>
  <c r="B186" i="35"/>
  <c r="B187" i="35"/>
  <c r="B188" i="35"/>
  <c r="B189" i="35"/>
  <c r="B190" i="35"/>
  <c r="B191" i="35"/>
  <c r="B192" i="35"/>
  <c r="B193" i="35"/>
  <c r="B194" i="35"/>
  <c r="B195" i="35"/>
  <c r="B196" i="35"/>
  <c r="B197" i="35"/>
  <c r="B198" i="35"/>
  <c r="B199" i="35"/>
  <c r="B200" i="35"/>
  <c r="B201" i="35"/>
  <c r="B202" i="35"/>
  <c r="B203" i="35"/>
  <c r="B204" i="35"/>
  <c r="B205" i="35"/>
  <c r="B206" i="35"/>
  <c r="B207" i="35"/>
  <c r="B208" i="35"/>
  <c r="B209" i="35"/>
  <c r="B210" i="35"/>
  <c r="B211" i="35"/>
  <c r="B212" i="35"/>
  <c r="B213" i="35"/>
  <c r="B214" i="35"/>
  <c r="B215" i="35"/>
  <c r="B216" i="35"/>
  <c r="B217" i="35"/>
  <c r="B218" i="35"/>
  <c r="B219" i="35"/>
  <c r="B220" i="35"/>
  <c r="B221" i="35"/>
  <c r="B222" i="35"/>
  <c r="B223" i="35"/>
  <c r="B224" i="35"/>
  <c r="B225" i="35"/>
  <c r="B226" i="35"/>
  <c r="B227" i="35"/>
  <c r="B228" i="35"/>
  <c r="B229" i="35"/>
  <c r="B230" i="35"/>
  <c r="B231" i="35"/>
  <c r="B232" i="35"/>
  <c r="B233" i="35"/>
  <c r="B234" i="35"/>
  <c r="B235" i="35"/>
  <c r="B236" i="35"/>
  <c r="B237" i="35"/>
  <c r="B238" i="35"/>
  <c r="B239" i="35"/>
  <c r="B240" i="35"/>
  <c r="B241" i="35"/>
  <c r="B242" i="35"/>
  <c r="B243" i="35"/>
  <c r="B244" i="35"/>
  <c r="B245" i="35"/>
  <c r="B246" i="35"/>
  <c r="B247" i="35"/>
  <c r="B248" i="35"/>
  <c r="B249" i="35"/>
  <c r="B250" i="35"/>
  <c r="B251" i="35"/>
  <c r="B252" i="35"/>
  <c r="B253" i="35"/>
  <c r="B254" i="35"/>
  <c r="B255" i="35"/>
  <c r="B256" i="35"/>
  <c r="B257" i="35"/>
  <c r="B258" i="35"/>
  <c r="B259" i="35"/>
  <c r="B260" i="35"/>
  <c r="B261" i="35"/>
  <c r="B262" i="35"/>
  <c r="B263" i="35"/>
  <c r="B264" i="35"/>
  <c r="B265" i="35"/>
  <c r="B266" i="35"/>
  <c r="B267" i="35"/>
  <c r="B268" i="35"/>
  <c r="B269" i="35"/>
  <c r="B270" i="35"/>
  <c r="B271" i="35"/>
  <c r="B272" i="35"/>
  <c r="B273" i="35"/>
  <c r="B274" i="35"/>
  <c r="B275" i="35"/>
  <c r="B276" i="35"/>
  <c r="B277" i="35"/>
  <c r="B278" i="35"/>
  <c r="B279" i="35"/>
  <c r="B280" i="35"/>
  <c r="B281" i="35"/>
  <c r="B282" i="35"/>
  <c r="B283" i="35"/>
  <c r="B284" i="35"/>
  <c r="B285" i="35"/>
  <c r="B286" i="35"/>
  <c r="B287" i="35"/>
  <c r="B288" i="35"/>
  <c r="B289" i="35"/>
  <c r="B290" i="35"/>
  <c r="B291" i="35"/>
  <c r="B292" i="35"/>
  <c r="B293" i="35"/>
  <c r="B294" i="35"/>
  <c r="B295" i="35"/>
  <c r="B296" i="35"/>
  <c r="B297" i="35"/>
  <c r="B298" i="35"/>
  <c r="B299" i="35"/>
  <c r="B300" i="35"/>
  <c r="B301" i="35"/>
  <c r="B302" i="35"/>
  <c r="B303" i="35"/>
  <c r="B304" i="35"/>
  <c r="B305" i="35"/>
  <c r="B306" i="35"/>
  <c r="B307" i="35"/>
  <c r="B308" i="35"/>
  <c r="B309" i="35"/>
  <c r="B310" i="35"/>
  <c r="B311" i="35"/>
  <c r="B312" i="35"/>
  <c r="B313" i="35"/>
  <c r="B314" i="35"/>
  <c r="B315" i="35"/>
  <c r="B316" i="35"/>
  <c r="B317" i="35"/>
  <c r="B318" i="35"/>
  <c r="B319" i="35"/>
  <c r="B320" i="35"/>
  <c r="B321" i="35"/>
  <c r="B322" i="35"/>
  <c r="B323" i="35"/>
  <c r="B324" i="35"/>
  <c r="B325" i="35"/>
  <c r="B326" i="35"/>
  <c r="B327" i="35"/>
  <c r="B328" i="35"/>
  <c r="B329" i="35"/>
  <c r="B330" i="35"/>
  <c r="B331" i="35"/>
  <c r="B332" i="35"/>
  <c r="B333" i="35"/>
  <c r="B334" i="35"/>
  <c r="B335" i="35"/>
  <c r="B336" i="35"/>
  <c r="B337" i="35"/>
  <c r="B338" i="35"/>
  <c r="B339" i="35"/>
  <c r="B340" i="35"/>
  <c r="B341" i="35"/>
  <c r="B342" i="35"/>
  <c r="B343" i="35"/>
  <c r="B344" i="35"/>
  <c r="B345" i="35"/>
  <c r="B346" i="35"/>
  <c r="B347" i="35"/>
  <c r="B348" i="35"/>
  <c r="B349" i="35"/>
  <c r="B350" i="35"/>
  <c r="B351" i="35"/>
  <c r="B352" i="35"/>
  <c r="B353" i="35"/>
  <c r="B354" i="35"/>
  <c r="B355" i="35"/>
  <c r="B356" i="35"/>
  <c r="B357" i="35"/>
  <c r="B358" i="35"/>
  <c r="B359" i="35"/>
  <c r="B360" i="35"/>
  <c r="B361" i="35"/>
  <c r="B362" i="35"/>
  <c r="B363" i="35"/>
  <c r="B364" i="35"/>
  <c r="B365" i="35"/>
  <c r="B366" i="35"/>
  <c r="B367" i="35"/>
  <c r="B368" i="35"/>
  <c r="B369" i="35"/>
  <c r="B370" i="35"/>
  <c r="B371" i="35"/>
  <c r="B372" i="35"/>
  <c r="B373" i="35"/>
  <c r="B374" i="35"/>
  <c r="B375" i="35"/>
  <c r="B376" i="35"/>
  <c r="B377" i="35"/>
  <c r="B378" i="35"/>
  <c r="B379" i="35"/>
  <c r="B380" i="35"/>
  <c r="B381" i="35"/>
  <c r="B382" i="35"/>
  <c r="B383" i="35"/>
  <c r="B384" i="35"/>
  <c r="B385" i="35"/>
  <c r="B386" i="35"/>
  <c r="B387" i="35"/>
  <c r="B388" i="35"/>
  <c r="B389" i="35"/>
  <c r="B390" i="35"/>
  <c r="B391" i="35"/>
  <c r="B392" i="35"/>
  <c r="B393" i="35"/>
  <c r="B394" i="35"/>
  <c r="B395" i="35"/>
  <c r="B396" i="35"/>
  <c r="B397" i="35"/>
  <c r="B398" i="35"/>
  <c r="B399" i="35"/>
  <c r="B400" i="35"/>
  <c r="B401" i="35"/>
  <c r="B402" i="35"/>
  <c r="B403" i="35"/>
  <c r="B404" i="35"/>
  <c r="B405" i="35"/>
  <c r="B406" i="35"/>
  <c r="B407" i="35"/>
  <c r="B408" i="35"/>
  <c r="B409" i="35"/>
  <c r="B410" i="35"/>
  <c r="B411" i="35"/>
  <c r="B412" i="35"/>
  <c r="B413" i="35"/>
  <c r="B414" i="35"/>
  <c r="B415" i="35"/>
  <c r="B416" i="35"/>
  <c r="B417" i="35"/>
  <c r="B418" i="35"/>
  <c r="B419" i="35"/>
  <c r="B420" i="35"/>
  <c r="B421" i="35"/>
  <c r="B422" i="35"/>
  <c r="B423" i="35"/>
  <c r="B424" i="35"/>
  <c r="B425" i="35"/>
  <c r="B426" i="35"/>
  <c r="B427" i="35"/>
  <c r="B428" i="35"/>
  <c r="B429" i="35"/>
  <c r="B430" i="35"/>
  <c r="B431" i="35"/>
  <c r="B432" i="35"/>
  <c r="B433" i="35"/>
  <c r="B434" i="35"/>
  <c r="B435" i="35"/>
  <c r="B436" i="35"/>
  <c r="B437" i="35"/>
  <c r="B438" i="35"/>
  <c r="B439" i="35"/>
  <c r="B440" i="35"/>
  <c r="B441" i="35"/>
  <c r="B442" i="35"/>
  <c r="B443" i="35"/>
  <c r="B444" i="35"/>
  <c r="B445" i="35"/>
  <c r="B446" i="35"/>
  <c r="B447" i="35"/>
  <c r="B448" i="35"/>
  <c r="B449" i="35"/>
  <c r="B450" i="35"/>
  <c r="B451" i="35"/>
  <c r="B452" i="35"/>
  <c r="B453" i="35"/>
  <c r="B454" i="35"/>
  <c r="B455" i="35"/>
  <c r="B456" i="35"/>
  <c r="B457" i="35"/>
  <c r="B458" i="35"/>
  <c r="B459" i="35"/>
  <c r="B460" i="35"/>
  <c r="B461" i="35"/>
  <c r="B462" i="35"/>
  <c r="B463" i="35"/>
  <c r="B464" i="35"/>
  <c r="B465" i="35"/>
  <c r="B466" i="35"/>
  <c r="B467" i="35"/>
  <c r="B468" i="35"/>
  <c r="B469" i="35"/>
  <c r="B470" i="35"/>
  <c r="B471" i="35"/>
  <c r="B472" i="35"/>
  <c r="B473" i="35"/>
  <c r="B474" i="35"/>
  <c r="B475" i="35"/>
  <c r="B476" i="35"/>
  <c r="B477" i="35"/>
  <c r="B478" i="35"/>
  <c r="B479" i="35"/>
  <c r="B480" i="35"/>
  <c r="B481" i="35"/>
  <c r="B482" i="35"/>
  <c r="B483" i="35"/>
  <c r="B484" i="35"/>
  <c r="B485" i="35"/>
  <c r="B486" i="35"/>
  <c r="B487" i="35"/>
  <c r="B488" i="35"/>
  <c r="B489" i="35"/>
  <c r="B490" i="35"/>
  <c r="B491" i="35"/>
  <c r="B492" i="35"/>
  <c r="B493" i="35"/>
  <c r="B494" i="35"/>
  <c r="B495" i="35"/>
  <c r="B496" i="35"/>
  <c r="B497" i="35"/>
  <c r="B498" i="35"/>
  <c r="B499" i="35"/>
  <c r="B500" i="35"/>
  <c r="B501" i="35"/>
  <c r="B502" i="35"/>
  <c r="B503" i="35"/>
  <c r="B504" i="35"/>
  <c r="B505" i="35"/>
  <c r="B506" i="35"/>
  <c r="B507" i="35"/>
  <c r="B508" i="35"/>
  <c r="B509" i="35"/>
  <c r="B510" i="35"/>
  <c r="B511" i="35"/>
  <c r="B512" i="35"/>
  <c r="B513" i="35"/>
  <c r="B514" i="35"/>
  <c r="B515" i="35"/>
  <c r="B516" i="35"/>
  <c r="B517" i="35"/>
  <c r="B518" i="35"/>
  <c r="B519" i="35"/>
  <c r="B520" i="35"/>
  <c r="B521" i="35"/>
  <c r="B522" i="35"/>
  <c r="B523" i="35"/>
  <c r="B524" i="35"/>
  <c r="B525" i="35"/>
  <c r="B526" i="35"/>
  <c r="B527" i="35"/>
  <c r="B528" i="35"/>
  <c r="B529" i="35"/>
  <c r="B530" i="35"/>
  <c r="B531" i="35"/>
  <c r="B532" i="35"/>
  <c r="B533" i="35"/>
  <c r="B534" i="35"/>
  <c r="B535" i="35"/>
  <c r="B536" i="35"/>
  <c r="B537" i="35"/>
  <c r="B538" i="35"/>
  <c r="B539" i="35"/>
  <c r="B540" i="35"/>
  <c r="B541" i="35"/>
  <c r="B542" i="35"/>
  <c r="B543" i="35"/>
  <c r="B544" i="35"/>
  <c r="B545" i="35"/>
  <c r="B546" i="35"/>
  <c r="B547" i="35"/>
  <c r="B548" i="35"/>
  <c r="B549" i="35"/>
  <c r="B550" i="35"/>
  <c r="B551" i="35"/>
  <c r="B552" i="35"/>
  <c r="B553" i="35"/>
  <c r="B554" i="35"/>
  <c r="B555" i="35"/>
  <c r="B556" i="35"/>
  <c r="B557" i="35"/>
  <c r="B558" i="35"/>
  <c r="B559" i="35"/>
  <c r="B560" i="35"/>
  <c r="B561" i="35"/>
  <c r="B562" i="35"/>
  <c r="B563" i="35"/>
  <c r="B564" i="35"/>
  <c r="B565" i="35"/>
  <c r="B566" i="35"/>
  <c r="B567" i="35"/>
  <c r="B568" i="35"/>
  <c r="B569" i="35"/>
  <c r="B570" i="35"/>
  <c r="B571" i="35"/>
  <c r="B572" i="35"/>
  <c r="B573" i="35"/>
  <c r="B574" i="35"/>
  <c r="B575" i="35"/>
  <c r="B576" i="35"/>
  <c r="B577" i="35"/>
  <c r="B578" i="35"/>
  <c r="B579" i="35"/>
  <c r="B580" i="35"/>
  <c r="B581" i="35"/>
  <c r="B582" i="35"/>
  <c r="B583" i="35"/>
  <c r="B584" i="35"/>
  <c r="B585" i="35"/>
  <c r="B586" i="35"/>
  <c r="B587" i="35"/>
  <c r="B588" i="35"/>
  <c r="B589" i="35"/>
  <c r="B590" i="35"/>
  <c r="B591" i="35"/>
  <c r="B592" i="35"/>
  <c r="B593" i="35"/>
  <c r="B594" i="35"/>
  <c r="B595" i="35"/>
  <c r="B596" i="35"/>
  <c r="B597" i="35"/>
  <c r="B598" i="35"/>
  <c r="B599" i="35"/>
  <c r="B600" i="35"/>
  <c r="B601" i="35"/>
  <c r="B602" i="35"/>
  <c r="B603" i="35"/>
  <c r="B604" i="35"/>
  <c r="B605" i="35"/>
  <c r="B606" i="35"/>
  <c r="B607" i="35"/>
  <c r="B608" i="35"/>
  <c r="B609" i="35"/>
  <c r="B610" i="35"/>
  <c r="B611" i="35"/>
  <c r="B612" i="35"/>
  <c r="B613" i="35"/>
  <c r="B614" i="35"/>
  <c r="B615" i="35"/>
  <c r="B616" i="35"/>
  <c r="B617" i="35"/>
  <c r="B618" i="35"/>
  <c r="B619" i="35"/>
  <c r="B620" i="35"/>
  <c r="B621" i="35"/>
  <c r="B622" i="35"/>
  <c r="B623" i="35"/>
  <c r="B624" i="35"/>
  <c r="B625" i="35"/>
  <c r="B626" i="35"/>
  <c r="B627" i="35"/>
  <c r="B628" i="35"/>
  <c r="B629" i="35"/>
  <c r="B630" i="35"/>
  <c r="B631" i="35"/>
  <c r="B632" i="35"/>
  <c r="B633" i="35"/>
  <c r="B634" i="35"/>
  <c r="B635" i="35"/>
  <c r="B636" i="35"/>
  <c r="B637" i="35"/>
  <c r="B638" i="35"/>
  <c r="B639" i="35"/>
  <c r="B640" i="35"/>
  <c r="B641" i="35"/>
  <c r="B642" i="35"/>
  <c r="B643" i="35"/>
  <c r="B644" i="35"/>
  <c r="B645" i="35"/>
  <c r="B646" i="35"/>
  <c r="B647" i="35"/>
  <c r="B648" i="35"/>
  <c r="B649" i="35"/>
  <c r="B650" i="35"/>
  <c r="B651" i="35"/>
  <c r="B652" i="35"/>
  <c r="B653" i="35"/>
  <c r="B654" i="35"/>
  <c r="B655" i="35"/>
  <c r="B656" i="35"/>
  <c r="B657" i="35"/>
  <c r="B658" i="35"/>
  <c r="B659" i="35"/>
  <c r="B660" i="35"/>
  <c r="B661" i="35"/>
  <c r="B662" i="35"/>
  <c r="B663" i="35"/>
  <c r="B664" i="35"/>
  <c r="B665" i="35"/>
  <c r="B666" i="35"/>
  <c r="B667" i="35"/>
  <c r="B668" i="35"/>
  <c r="B669" i="35"/>
  <c r="B670" i="35"/>
  <c r="B671" i="35"/>
  <c r="B672" i="35"/>
  <c r="B673" i="35"/>
  <c r="B674" i="35"/>
  <c r="B675" i="35"/>
  <c r="B676" i="35"/>
  <c r="B677" i="35"/>
  <c r="B678" i="35"/>
  <c r="B679" i="35"/>
  <c r="B680" i="35"/>
  <c r="B681" i="35"/>
  <c r="B682" i="35"/>
  <c r="B683" i="35"/>
  <c r="B684" i="35"/>
  <c r="B685" i="35"/>
  <c r="B686" i="35"/>
  <c r="B687" i="35"/>
  <c r="B688" i="35"/>
  <c r="B689" i="35"/>
  <c r="B690" i="35"/>
  <c r="B691" i="35"/>
  <c r="B692" i="35"/>
  <c r="B693" i="35"/>
  <c r="B694" i="35"/>
  <c r="B695" i="35"/>
  <c r="B696" i="35"/>
  <c r="B697" i="35"/>
  <c r="B698" i="35"/>
  <c r="B699" i="35"/>
  <c r="B700" i="35"/>
  <c r="B701" i="35"/>
  <c r="B702" i="35"/>
  <c r="B703" i="35"/>
  <c r="B704" i="35"/>
  <c r="B705" i="35"/>
  <c r="B706" i="35"/>
  <c r="B707" i="35"/>
  <c r="B708" i="35"/>
  <c r="B709" i="35"/>
  <c r="B710" i="35"/>
  <c r="B711" i="35"/>
  <c r="B712" i="35"/>
  <c r="B713" i="35"/>
  <c r="B714" i="35"/>
  <c r="B715" i="35"/>
  <c r="B716" i="35"/>
  <c r="B717" i="35"/>
  <c r="B718" i="35"/>
  <c r="B719" i="35"/>
  <c r="B720" i="35"/>
  <c r="B721" i="35"/>
  <c r="B722" i="35"/>
  <c r="B723" i="35"/>
  <c r="B724" i="35"/>
  <c r="B725" i="35"/>
  <c r="B726" i="35"/>
  <c r="B727" i="35"/>
  <c r="B728" i="35"/>
  <c r="B729" i="35"/>
  <c r="B730" i="35"/>
  <c r="B731" i="35"/>
  <c r="B732" i="35"/>
  <c r="B733" i="35"/>
  <c r="B734" i="35"/>
  <c r="B735" i="35"/>
  <c r="B736" i="35"/>
  <c r="B737" i="35"/>
  <c r="B738" i="35"/>
  <c r="B739" i="35"/>
  <c r="B740" i="35"/>
  <c r="B741" i="35"/>
  <c r="B742" i="35"/>
  <c r="B743" i="35"/>
  <c r="B744" i="35"/>
  <c r="B745" i="35"/>
  <c r="B746" i="35"/>
  <c r="B747" i="35"/>
  <c r="B748" i="35"/>
  <c r="B749" i="35"/>
  <c r="B750" i="35"/>
  <c r="B751" i="35"/>
  <c r="B752" i="35"/>
  <c r="B753" i="35"/>
  <c r="B754" i="35"/>
  <c r="B755" i="35"/>
  <c r="B756" i="35"/>
  <c r="B757" i="35"/>
  <c r="B758" i="35"/>
  <c r="B759" i="35"/>
  <c r="B760" i="35"/>
  <c r="B761" i="35"/>
  <c r="B762" i="35"/>
  <c r="B763" i="35"/>
  <c r="B764" i="35"/>
  <c r="B765" i="35"/>
  <c r="B766" i="35"/>
  <c r="B767" i="35"/>
  <c r="B768" i="35"/>
  <c r="B769" i="35"/>
  <c r="B770" i="35"/>
  <c r="B771" i="35"/>
  <c r="B772" i="35"/>
  <c r="B773" i="35"/>
  <c r="B774" i="35"/>
  <c r="B775" i="35"/>
  <c r="B776" i="35"/>
  <c r="B777" i="35"/>
  <c r="B778" i="35"/>
  <c r="B779" i="35"/>
  <c r="B780" i="35"/>
  <c r="B781" i="35"/>
  <c r="B782" i="35"/>
  <c r="B783" i="35"/>
  <c r="B784" i="35"/>
  <c r="B785" i="35"/>
  <c r="B786" i="35"/>
  <c r="B787" i="35"/>
  <c r="B788" i="35"/>
  <c r="B789" i="35"/>
  <c r="B790" i="35"/>
  <c r="B791" i="35"/>
  <c r="B792" i="35"/>
  <c r="B793" i="35"/>
  <c r="B794" i="35"/>
  <c r="B795" i="35"/>
  <c r="B796" i="35"/>
  <c r="B797" i="35"/>
  <c r="B798" i="35"/>
  <c r="B799" i="35"/>
  <c r="B800" i="35"/>
  <c r="B801" i="35"/>
  <c r="B802" i="35"/>
  <c r="B803" i="35"/>
  <c r="B804" i="35"/>
  <c r="B805" i="35"/>
  <c r="B806" i="35"/>
  <c r="B807" i="35"/>
  <c r="B808" i="35"/>
  <c r="B809" i="35"/>
  <c r="B810" i="35"/>
  <c r="B811" i="35"/>
  <c r="B812" i="35"/>
  <c r="B813" i="35"/>
  <c r="B814" i="35"/>
  <c r="B815" i="35"/>
  <c r="B816" i="35"/>
  <c r="B817" i="35"/>
  <c r="B818" i="35"/>
  <c r="B819" i="35"/>
  <c r="B820" i="35"/>
  <c r="B821" i="35"/>
  <c r="B822" i="35"/>
  <c r="B823" i="35"/>
  <c r="B824" i="35"/>
  <c r="B825" i="35"/>
  <c r="B826" i="35"/>
  <c r="B827" i="35"/>
  <c r="B828" i="35"/>
  <c r="B829" i="35"/>
  <c r="B830" i="35"/>
  <c r="B831" i="35"/>
  <c r="B832" i="35"/>
  <c r="B833" i="35"/>
  <c r="B834" i="35"/>
  <c r="B835" i="35"/>
  <c r="B836" i="35"/>
  <c r="B837" i="35"/>
  <c r="B838" i="35"/>
  <c r="B839" i="35"/>
  <c r="B840" i="35"/>
  <c r="B841" i="35"/>
  <c r="B842" i="35"/>
  <c r="B843" i="35"/>
  <c r="B844" i="35"/>
  <c r="B845" i="35"/>
  <c r="B846" i="35"/>
  <c r="B847" i="35"/>
  <c r="B848" i="35"/>
  <c r="B849" i="35"/>
  <c r="B850" i="35"/>
  <c r="B851" i="35"/>
  <c r="B852" i="35"/>
  <c r="B853" i="35"/>
  <c r="B854" i="35"/>
  <c r="B855" i="35"/>
  <c r="B5" i="35"/>
  <c r="B12" i="54" l="1"/>
  <c r="A13" i="54"/>
  <c r="CO6" i="35"/>
  <c r="CO7" i="35"/>
  <c r="CO8" i="35"/>
  <c r="CO9" i="35"/>
  <c r="CO10" i="35"/>
  <c r="CO11" i="35"/>
  <c r="CO12" i="35"/>
  <c r="CO13" i="35"/>
  <c r="CO14" i="35"/>
  <c r="CO15" i="35"/>
  <c r="CO16" i="35"/>
  <c r="CO17" i="35"/>
  <c r="CO18" i="35"/>
  <c r="CO19" i="35"/>
  <c r="CO20" i="35"/>
  <c r="CO21" i="35"/>
  <c r="CO22" i="35"/>
  <c r="CO23" i="35"/>
  <c r="CO24" i="35"/>
  <c r="CO25" i="35"/>
  <c r="CO26" i="35"/>
  <c r="CO27" i="35"/>
  <c r="CO28" i="35"/>
  <c r="CO29" i="35"/>
  <c r="CO30" i="35"/>
  <c r="CO31" i="35"/>
  <c r="CO32" i="35"/>
  <c r="CO33" i="35"/>
  <c r="CO34" i="35"/>
  <c r="CO35" i="35"/>
  <c r="CO36" i="35"/>
  <c r="CO5" i="35"/>
  <c r="W138" i="35"/>
  <c r="W137" i="35"/>
  <c r="W136" i="35"/>
  <c r="W135" i="35"/>
  <c r="W134" i="35"/>
  <c r="W133" i="35"/>
  <c r="W132" i="35"/>
  <c r="W131" i="35"/>
  <c r="W130" i="35"/>
  <c r="W129" i="35"/>
  <c r="W128" i="35"/>
  <c r="W127" i="35"/>
  <c r="W126" i="35"/>
  <c r="W125" i="35"/>
  <c r="W124" i="35"/>
  <c r="W123" i="35"/>
  <c r="W122" i="35"/>
  <c r="W121" i="35"/>
  <c r="W120" i="35"/>
  <c r="W119" i="35"/>
  <c r="W118" i="35"/>
  <c r="W117" i="35"/>
  <c r="W116" i="35"/>
  <c r="W115" i="35"/>
  <c r="W114" i="35"/>
  <c r="W113" i="35"/>
  <c r="W112" i="35"/>
  <c r="W111" i="35"/>
  <c r="W110" i="35"/>
  <c r="W109" i="35"/>
  <c r="W108" i="35"/>
  <c r="W107" i="35"/>
  <c r="W106" i="35"/>
  <c r="W105" i="35"/>
  <c r="W104" i="35"/>
  <c r="W103" i="35"/>
  <c r="W102" i="35"/>
  <c r="W101" i="35"/>
  <c r="W100" i="35"/>
  <c r="W99" i="35"/>
  <c r="W98" i="35"/>
  <c r="W97" i="35"/>
  <c r="W96" i="35"/>
  <c r="W95" i="35"/>
  <c r="W94" i="35"/>
  <c r="W93" i="35"/>
  <c r="W92" i="35"/>
  <c r="W91" i="35"/>
  <c r="W90" i="35"/>
  <c r="W89" i="35"/>
  <c r="W88" i="35"/>
  <c r="W87" i="35"/>
  <c r="W86" i="35"/>
  <c r="W85" i="35"/>
  <c r="W84" i="35"/>
  <c r="W83" i="35"/>
  <c r="W82" i="35"/>
  <c r="W81" i="35"/>
  <c r="W80" i="35"/>
  <c r="W79" i="35"/>
  <c r="W78" i="35"/>
  <c r="W77" i="35"/>
  <c r="W76" i="35"/>
  <c r="W75" i="35"/>
  <c r="W74" i="35"/>
  <c r="W73" i="35"/>
  <c r="W72" i="35"/>
  <c r="W71" i="35"/>
  <c r="W70" i="35"/>
  <c r="W69" i="35"/>
  <c r="W68" i="35"/>
  <c r="W67" i="35"/>
  <c r="W66" i="35"/>
  <c r="W65" i="35"/>
  <c r="W64" i="35"/>
  <c r="W63" i="35"/>
  <c r="W62" i="35"/>
  <c r="W61" i="35"/>
  <c r="W60" i="35"/>
  <c r="W59" i="35"/>
  <c r="W58" i="35"/>
  <c r="W57" i="35"/>
  <c r="W56" i="35"/>
  <c r="W55" i="35"/>
  <c r="W54" i="35"/>
  <c r="W53" i="35"/>
  <c r="W52" i="35"/>
  <c r="W51" i="35"/>
  <c r="W50" i="35"/>
  <c r="W49" i="35"/>
  <c r="W48" i="35"/>
  <c r="W47" i="35"/>
  <c r="W46" i="35"/>
  <c r="W45" i="35"/>
  <c r="W44" i="35"/>
  <c r="W43" i="35"/>
  <c r="W42" i="35"/>
  <c r="W41" i="35"/>
  <c r="W40" i="35"/>
  <c r="W39" i="35"/>
  <c r="W38" i="35"/>
  <c r="W37" i="35"/>
  <c r="W36" i="35"/>
  <c r="W35" i="35"/>
  <c r="W34" i="35"/>
  <c r="W33" i="35"/>
  <c r="W32" i="35"/>
  <c r="W31" i="35"/>
  <c r="W30" i="35"/>
  <c r="W29" i="35"/>
  <c r="W28" i="35"/>
  <c r="W27" i="35"/>
  <c r="W26" i="35"/>
  <c r="W25" i="35"/>
  <c r="W24" i="35"/>
  <c r="W23" i="35"/>
  <c r="W22" i="35"/>
  <c r="W21" i="35"/>
  <c r="W20" i="35"/>
  <c r="W19" i="35"/>
  <c r="W18" i="35"/>
  <c r="W17" i="35"/>
  <c r="W16" i="35"/>
  <c r="W15" i="35"/>
  <c r="W14" i="35"/>
  <c r="W13" i="35"/>
  <c r="W12" i="35"/>
  <c r="W11" i="35"/>
  <c r="W10" i="35"/>
  <c r="W9" i="35"/>
  <c r="W8" i="35"/>
  <c r="W7" i="35"/>
  <c r="W6" i="35"/>
  <c r="W5" i="35"/>
  <c r="DI309" i="35"/>
  <c r="DI310" i="35" s="1"/>
  <c r="DI311" i="35" s="1"/>
  <c r="DI312" i="35" s="1"/>
  <c r="DI313" i="35" s="1"/>
  <c r="DI314" i="35" s="1"/>
  <c r="DI315" i="35" s="1"/>
  <c r="DI316" i="35" s="1"/>
  <c r="DI317" i="35" s="1"/>
  <c r="DI318" i="35" s="1"/>
  <c r="DI319" i="35" s="1"/>
  <c r="DI320" i="35" s="1"/>
  <c r="DI321" i="35" s="1"/>
  <c r="DI322" i="35" s="1"/>
  <c r="DI323" i="35" s="1"/>
  <c r="DI324" i="35" s="1"/>
  <c r="DI325" i="35" s="1"/>
  <c r="DI326" i="35" s="1"/>
  <c r="DI327" i="35" s="1"/>
  <c r="DI328" i="35" s="1"/>
  <c r="DI329" i="35" s="1"/>
  <c r="DI330" i="35" s="1"/>
  <c r="DI331" i="35" s="1"/>
  <c r="DI332" i="35" s="1"/>
  <c r="DI333" i="35" s="1"/>
  <c r="DI334" i="35" s="1"/>
  <c r="DI335" i="35" s="1"/>
  <c r="DI336" i="35" s="1"/>
  <c r="DI337" i="35" s="1"/>
  <c r="DI338" i="35" s="1"/>
  <c r="DI339" i="35" s="1"/>
  <c r="DI340" i="35" s="1"/>
  <c r="DI341" i="35" s="1"/>
  <c r="DI342" i="35" s="1"/>
  <c r="DI343" i="35" s="1"/>
  <c r="DI344" i="35" s="1"/>
  <c r="DI345" i="35" s="1"/>
  <c r="DI346" i="35" s="1"/>
  <c r="DI347" i="35" s="1"/>
  <c r="DI348" i="35" s="1"/>
  <c r="DI349" i="35" s="1"/>
  <c r="DI350" i="35" s="1"/>
  <c r="DI351" i="35" s="1"/>
  <c r="DI352" i="35" s="1"/>
  <c r="DI353" i="35" s="1"/>
  <c r="DI354" i="35" s="1"/>
  <c r="DI355" i="35" s="1"/>
  <c r="DI356" i="35" s="1"/>
  <c r="DI357" i="35" s="1"/>
  <c r="DI358" i="35" s="1"/>
  <c r="DI359" i="35" s="1"/>
  <c r="DI360" i="35" s="1"/>
  <c r="DI361" i="35" s="1"/>
  <c r="DI362" i="35" s="1"/>
  <c r="DI363" i="35" s="1"/>
  <c r="DI364" i="35" s="1"/>
  <c r="DI365" i="35" s="1"/>
  <c r="DI366" i="35" s="1"/>
  <c r="DI367" i="35" s="1"/>
  <c r="DI368" i="35" s="1"/>
  <c r="DI369" i="35" s="1"/>
  <c r="DI370" i="35" s="1"/>
  <c r="DI371" i="35" s="1"/>
  <c r="DI372" i="35" s="1"/>
  <c r="DI373" i="35" s="1"/>
  <c r="DI374" i="35" s="1"/>
  <c r="DI375" i="35" s="1"/>
  <c r="DI376" i="35" s="1"/>
  <c r="DI377" i="35" s="1"/>
  <c r="DI378" i="35" s="1"/>
  <c r="DI379" i="35" s="1"/>
  <c r="DI380" i="35" s="1"/>
  <c r="DI381" i="35" s="1"/>
  <c r="DI382" i="35" s="1"/>
  <c r="DI383" i="35" s="1"/>
  <c r="DI384" i="35" s="1"/>
  <c r="DI385" i="35" s="1"/>
  <c r="DI386" i="35" s="1"/>
  <c r="DI387" i="35" s="1"/>
  <c r="DI388" i="35" s="1"/>
  <c r="DI389" i="35" s="1"/>
  <c r="DI390" i="35" s="1"/>
  <c r="DI391" i="35" s="1"/>
  <c r="DI392" i="35" s="1"/>
  <c r="DI393" i="35" s="1"/>
  <c r="DI394" i="35" s="1"/>
  <c r="DI395" i="35" s="1"/>
  <c r="DI396" i="35" s="1"/>
  <c r="DI397" i="35" s="1"/>
  <c r="DI398" i="35" s="1"/>
  <c r="DI399" i="35" s="1"/>
  <c r="DI400" i="35" s="1"/>
  <c r="DI401" i="35" s="1"/>
  <c r="DI402" i="35" s="1"/>
  <c r="DI403" i="35" s="1"/>
  <c r="DI404" i="35" s="1"/>
  <c r="DI405" i="35" s="1"/>
  <c r="DI406" i="35" s="1"/>
  <c r="DI407" i="35" s="1"/>
  <c r="DI208" i="35"/>
  <c r="DI209" i="35" s="1"/>
  <c r="DI210" i="35" s="1"/>
  <c r="DI211" i="35" s="1"/>
  <c r="DI212" i="35" s="1"/>
  <c r="DI213" i="35" s="1"/>
  <c r="DI214" i="35" s="1"/>
  <c r="DI215" i="35" s="1"/>
  <c r="DI216" i="35" s="1"/>
  <c r="DI217" i="35" s="1"/>
  <c r="DI218" i="35" s="1"/>
  <c r="DI219" i="35" s="1"/>
  <c r="DI220" i="35" s="1"/>
  <c r="DI221" i="35" s="1"/>
  <c r="DI222" i="35" s="1"/>
  <c r="DI223" i="35" s="1"/>
  <c r="DI224" i="35" s="1"/>
  <c r="DI225" i="35" s="1"/>
  <c r="DI226" i="35" s="1"/>
  <c r="DI227" i="35" s="1"/>
  <c r="DI228" i="35" s="1"/>
  <c r="DI229" i="35" s="1"/>
  <c r="DI230" i="35" s="1"/>
  <c r="DI231" i="35" s="1"/>
  <c r="DI232" i="35" s="1"/>
  <c r="DI233" i="35" s="1"/>
  <c r="DI234" i="35" s="1"/>
  <c r="DI235" i="35" s="1"/>
  <c r="DI236" i="35" s="1"/>
  <c r="DI237" i="35" s="1"/>
  <c r="DI238" i="35" s="1"/>
  <c r="DI239" i="35" s="1"/>
  <c r="DI240" i="35" s="1"/>
  <c r="DI241" i="35" s="1"/>
  <c r="DI242" i="35" s="1"/>
  <c r="DI243" i="35" s="1"/>
  <c r="DI244" i="35" s="1"/>
  <c r="DI245" i="35" s="1"/>
  <c r="DI246" i="35" s="1"/>
  <c r="DI247" i="35" s="1"/>
  <c r="DI248" i="35" s="1"/>
  <c r="DI249" i="35" s="1"/>
  <c r="DI250" i="35" s="1"/>
  <c r="DI251" i="35" s="1"/>
  <c r="DI252" i="35" s="1"/>
  <c r="DI253" i="35" s="1"/>
  <c r="DI254" i="35" s="1"/>
  <c r="DI255" i="35" s="1"/>
  <c r="DI256" i="35" s="1"/>
  <c r="DI257" i="35" s="1"/>
  <c r="DI258" i="35" s="1"/>
  <c r="DI259" i="35" s="1"/>
  <c r="DI260" i="35" s="1"/>
  <c r="DI261" i="35" s="1"/>
  <c r="DI262" i="35" s="1"/>
  <c r="DI263" i="35" s="1"/>
  <c r="DI264" i="35" s="1"/>
  <c r="DI265" i="35" s="1"/>
  <c r="DI266" i="35" s="1"/>
  <c r="DI267" i="35" s="1"/>
  <c r="DI268" i="35" s="1"/>
  <c r="DI269" i="35" s="1"/>
  <c r="DI270" i="35" s="1"/>
  <c r="DI271" i="35" s="1"/>
  <c r="DI272" i="35" s="1"/>
  <c r="DI273" i="35" s="1"/>
  <c r="DI274" i="35" s="1"/>
  <c r="DI275" i="35" s="1"/>
  <c r="DI276" i="35" s="1"/>
  <c r="DI277" i="35" s="1"/>
  <c r="DI278" i="35" s="1"/>
  <c r="DI279" i="35" s="1"/>
  <c r="DI280" i="35" s="1"/>
  <c r="DI281" i="35" s="1"/>
  <c r="DI282" i="35" s="1"/>
  <c r="DI283" i="35" s="1"/>
  <c r="DI284" i="35" s="1"/>
  <c r="DI285" i="35" s="1"/>
  <c r="DI286" i="35" s="1"/>
  <c r="DI287" i="35" s="1"/>
  <c r="DI288" i="35" s="1"/>
  <c r="DI289" i="35" s="1"/>
  <c r="DI290" i="35" s="1"/>
  <c r="DI291" i="35" s="1"/>
  <c r="DI292" i="35" s="1"/>
  <c r="DI293" i="35" s="1"/>
  <c r="DI294" i="35" s="1"/>
  <c r="DI295" i="35" s="1"/>
  <c r="DI296" i="35" s="1"/>
  <c r="DI297" i="35" s="1"/>
  <c r="DI298" i="35" s="1"/>
  <c r="DI299" i="35" s="1"/>
  <c r="DI300" i="35" s="1"/>
  <c r="DI301" i="35" s="1"/>
  <c r="DI302" i="35" s="1"/>
  <c r="DI303" i="35" s="1"/>
  <c r="DI304" i="35" s="1"/>
  <c r="DI305" i="35" s="1"/>
  <c r="DI306" i="35" s="1"/>
  <c r="DI307" i="35" s="1"/>
  <c r="DB153" i="35"/>
  <c r="DB154" i="35" s="1"/>
  <c r="DB155" i="35" s="1"/>
  <c r="DB156" i="35" s="1"/>
  <c r="DB157" i="35" s="1"/>
  <c r="DB158" i="35" s="1"/>
  <c r="DB159" i="35" s="1"/>
  <c r="DB160" i="35" s="1"/>
  <c r="DB161" i="35" s="1"/>
  <c r="DB162" i="35" s="1"/>
  <c r="DB163" i="35" s="1"/>
  <c r="DB164" i="35" s="1"/>
  <c r="DB165" i="35" s="1"/>
  <c r="DB166" i="35" s="1"/>
  <c r="DB167" i="35" s="1"/>
  <c r="DB168" i="35" s="1"/>
  <c r="DB169" i="35" s="1"/>
  <c r="DB170" i="35" s="1"/>
  <c r="DB171" i="35" s="1"/>
  <c r="DB172" i="35" s="1"/>
  <c r="DB173" i="35" s="1"/>
  <c r="DB174" i="35" s="1"/>
  <c r="DB175" i="35" s="1"/>
  <c r="DB176" i="35" s="1"/>
  <c r="DB177" i="35" s="1"/>
  <c r="DB178" i="35" s="1"/>
  <c r="DB179" i="35" s="1"/>
  <c r="DB180" i="35" s="1"/>
  <c r="DB181" i="35" s="1"/>
  <c r="DB182" i="35" s="1"/>
  <c r="DB183" i="35" s="1"/>
  <c r="DB184" i="35" s="1"/>
  <c r="DB185" i="35" s="1"/>
  <c r="DB186" i="35" s="1"/>
  <c r="DB187" i="35" s="1"/>
  <c r="DB188" i="35" s="1"/>
  <c r="DB189" i="35" s="1"/>
  <c r="DB190" i="35" s="1"/>
  <c r="DB191" i="35" s="1"/>
  <c r="DB192" i="35" s="1"/>
  <c r="DB193" i="35" s="1"/>
  <c r="DB194" i="35" s="1"/>
  <c r="DB195" i="35" s="1"/>
  <c r="DB196" i="35" s="1"/>
  <c r="DB197" i="35" s="1"/>
  <c r="DB198" i="35" s="1"/>
  <c r="DB199" i="35" s="1"/>
  <c r="DB200" i="35" s="1"/>
  <c r="DI107" i="35"/>
  <c r="DI108" i="35" s="1"/>
  <c r="DI109" i="35" s="1"/>
  <c r="DI110" i="35" s="1"/>
  <c r="DI111" i="35" s="1"/>
  <c r="DI112" i="35" s="1"/>
  <c r="DI113" i="35" s="1"/>
  <c r="DI114" i="35" s="1"/>
  <c r="DI115" i="35" s="1"/>
  <c r="DI116" i="35" s="1"/>
  <c r="DI117" i="35" s="1"/>
  <c r="DI118" i="35" s="1"/>
  <c r="DI119" i="35" s="1"/>
  <c r="DI120" i="35" s="1"/>
  <c r="DI121" i="35" s="1"/>
  <c r="DI122" i="35" s="1"/>
  <c r="DI123" i="35" s="1"/>
  <c r="DI124" i="35" s="1"/>
  <c r="DI125" i="35" s="1"/>
  <c r="DI126" i="35" s="1"/>
  <c r="DI127" i="35" s="1"/>
  <c r="DI128" i="35" s="1"/>
  <c r="DI129" i="35" s="1"/>
  <c r="DI130" i="35" s="1"/>
  <c r="DI131" i="35" s="1"/>
  <c r="DI132" i="35" s="1"/>
  <c r="DI133" i="35" s="1"/>
  <c r="DI134" i="35" s="1"/>
  <c r="DI135" i="35" s="1"/>
  <c r="DI136" i="35" s="1"/>
  <c r="DI137" i="35" s="1"/>
  <c r="DI138" i="35" s="1"/>
  <c r="DI139" i="35" s="1"/>
  <c r="DI140" i="35" s="1"/>
  <c r="DI141" i="35" s="1"/>
  <c r="DI142" i="35" s="1"/>
  <c r="DI143" i="35" s="1"/>
  <c r="DI144" i="35" s="1"/>
  <c r="DI145" i="35" s="1"/>
  <c r="DI146" i="35" s="1"/>
  <c r="DI147" i="35" s="1"/>
  <c r="DI148" i="35" s="1"/>
  <c r="DI149" i="35" s="1"/>
  <c r="DI150" i="35" s="1"/>
  <c r="DI151" i="35" s="1"/>
  <c r="DI152" i="35" s="1"/>
  <c r="DI153" i="35" s="1"/>
  <c r="DI154" i="35" s="1"/>
  <c r="DI155" i="35" s="1"/>
  <c r="DI156" i="35" s="1"/>
  <c r="DI157" i="35" s="1"/>
  <c r="DI158" i="35" s="1"/>
  <c r="DI159" i="35" s="1"/>
  <c r="DI160" i="35" s="1"/>
  <c r="DI161" i="35" s="1"/>
  <c r="DI162" i="35" s="1"/>
  <c r="DI163" i="35" s="1"/>
  <c r="DI164" i="35" s="1"/>
  <c r="DI165" i="35" s="1"/>
  <c r="DI166" i="35" s="1"/>
  <c r="DI167" i="35" s="1"/>
  <c r="DI168" i="35" s="1"/>
  <c r="DI169" i="35" s="1"/>
  <c r="DI170" i="35" s="1"/>
  <c r="DI171" i="35" s="1"/>
  <c r="DI172" i="35" s="1"/>
  <c r="DI173" i="35" s="1"/>
  <c r="DI174" i="35" s="1"/>
  <c r="DI175" i="35" s="1"/>
  <c r="DI176" i="35" s="1"/>
  <c r="DI177" i="35" s="1"/>
  <c r="DI178" i="35" s="1"/>
  <c r="DI179" i="35" s="1"/>
  <c r="DI180" i="35" s="1"/>
  <c r="DI181" i="35" s="1"/>
  <c r="DI182" i="35" s="1"/>
  <c r="DI183" i="35" s="1"/>
  <c r="DI184" i="35" s="1"/>
  <c r="DI185" i="35" s="1"/>
  <c r="DI186" i="35" s="1"/>
  <c r="DI187" i="35" s="1"/>
  <c r="DI188" i="35" s="1"/>
  <c r="DI189" i="35" s="1"/>
  <c r="DI190" i="35" s="1"/>
  <c r="DI191" i="35" s="1"/>
  <c r="DI192" i="35" s="1"/>
  <c r="DI193" i="35" s="1"/>
  <c r="DI194" i="35" s="1"/>
  <c r="DI195" i="35" s="1"/>
  <c r="DI196" i="35" s="1"/>
  <c r="DI197" i="35" s="1"/>
  <c r="DI198" i="35" s="1"/>
  <c r="DI199" i="35" s="1"/>
  <c r="DI200" i="35" s="1"/>
  <c r="DI201" i="35" s="1"/>
  <c r="DI202" i="35" s="1"/>
  <c r="DI203" i="35" s="1"/>
  <c r="DI204" i="35" s="1"/>
  <c r="DI205" i="35" s="1"/>
  <c r="DI206" i="35" s="1"/>
  <c r="DB104" i="35"/>
  <c r="DB105" i="35" s="1"/>
  <c r="DB106" i="35" s="1"/>
  <c r="DB107" i="35" s="1"/>
  <c r="DB108" i="35" s="1"/>
  <c r="DB109" i="35" s="1"/>
  <c r="DB110" i="35" s="1"/>
  <c r="DB111" i="35" s="1"/>
  <c r="DB112" i="35" s="1"/>
  <c r="DB113" i="35" s="1"/>
  <c r="DB114" i="35" s="1"/>
  <c r="DB115" i="35" s="1"/>
  <c r="DB116" i="35" s="1"/>
  <c r="DB117" i="35" s="1"/>
  <c r="DB118" i="35" s="1"/>
  <c r="DB119" i="35" s="1"/>
  <c r="DB120" i="35" s="1"/>
  <c r="DB121" i="35" s="1"/>
  <c r="DB122" i="35" s="1"/>
  <c r="DB123" i="35" s="1"/>
  <c r="DB124" i="35" s="1"/>
  <c r="DB125" i="35" s="1"/>
  <c r="DB126" i="35" s="1"/>
  <c r="DB127" i="35" s="1"/>
  <c r="DB128" i="35" s="1"/>
  <c r="DB129" i="35" s="1"/>
  <c r="DB130" i="35" s="1"/>
  <c r="DB131" i="35" s="1"/>
  <c r="DB132" i="35" s="1"/>
  <c r="DB133" i="35" s="1"/>
  <c r="DB134" i="35" s="1"/>
  <c r="DB135" i="35" s="1"/>
  <c r="DB136" i="35" s="1"/>
  <c r="DB137" i="35" s="1"/>
  <c r="DB138" i="35" s="1"/>
  <c r="DB139" i="35" s="1"/>
  <c r="DB140" i="35" s="1"/>
  <c r="DB141" i="35" s="1"/>
  <c r="DB142" i="35" s="1"/>
  <c r="DB143" i="35" s="1"/>
  <c r="DB144" i="35" s="1"/>
  <c r="DB145" i="35" s="1"/>
  <c r="DB146" i="35" s="1"/>
  <c r="DB147" i="35" s="1"/>
  <c r="DB148" i="35" s="1"/>
  <c r="DB149" i="35" s="1"/>
  <c r="DB150" i="35" s="1"/>
  <c r="DB151" i="35" s="1"/>
  <c r="DB55" i="35"/>
  <c r="DB56" i="35" s="1"/>
  <c r="DB57" i="35" s="1"/>
  <c r="DB58" i="35" s="1"/>
  <c r="DB59" i="35" s="1"/>
  <c r="DB60" i="35" s="1"/>
  <c r="DB61" i="35" s="1"/>
  <c r="DB62" i="35" s="1"/>
  <c r="DB63" i="35" s="1"/>
  <c r="DB64" i="35" s="1"/>
  <c r="DB65" i="35" s="1"/>
  <c r="DB66" i="35" s="1"/>
  <c r="DB67" i="35" s="1"/>
  <c r="DB68" i="35" s="1"/>
  <c r="DB69" i="35" s="1"/>
  <c r="DB70" i="35" s="1"/>
  <c r="DB71" i="35" s="1"/>
  <c r="DB72" i="35" s="1"/>
  <c r="DB73" i="35" s="1"/>
  <c r="DB74" i="35" s="1"/>
  <c r="DB75" i="35" s="1"/>
  <c r="DB76" i="35" s="1"/>
  <c r="DB77" i="35" s="1"/>
  <c r="DB78" i="35" s="1"/>
  <c r="DB79" i="35" s="1"/>
  <c r="DB80" i="35" s="1"/>
  <c r="DB81" i="35" s="1"/>
  <c r="DB82" i="35" s="1"/>
  <c r="DB83" i="35" s="1"/>
  <c r="DB84" i="35" s="1"/>
  <c r="DB85" i="35" s="1"/>
  <c r="DB86" i="35" s="1"/>
  <c r="DB87" i="35" s="1"/>
  <c r="DB88" i="35" s="1"/>
  <c r="DB89" i="35" s="1"/>
  <c r="DB90" i="35" s="1"/>
  <c r="DB91" i="35" s="1"/>
  <c r="DB92" i="35" s="1"/>
  <c r="DB93" i="35" s="1"/>
  <c r="DB94" i="35" s="1"/>
  <c r="DB95" i="35" s="1"/>
  <c r="DB96" i="35" s="1"/>
  <c r="DB97" i="35" s="1"/>
  <c r="DB98" i="35" s="1"/>
  <c r="DB99" i="35" s="1"/>
  <c r="DB100" i="35" s="1"/>
  <c r="DB101" i="35" s="1"/>
  <c r="DB102" i="35" s="1"/>
  <c r="AJ11" i="35"/>
  <c r="AJ12" i="35" s="1"/>
  <c r="AJ13" i="35" s="1"/>
  <c r="AJ14" i="35" s="1"/>
  <c r="AJ15" i="35" s="1"/>
  <c r="AJ16" i="35" s="1"/>
  <c r="AJ17" i="35" s="1"/>
  <c r="AJ18" i="35" s="1"/>
  <c r="AJ19" i="35" s="1"/>
  <c r="AJ20" i="35" s="1"/>
  <c r="AJ21" i="35" s="1"/>
  <c r="AJ22" i="35" s="1"/>
  <c r="AJ23" i="35" s="1"/>
  <c r="AJ24" i="35" s="1"/>
  <c r="AJ25" i="35" s="1"/>
  <c r="AJ26" i="35" s="1"/>
  <c r="AJ27" i="35" s="1"/>
  <c r="AJ28" i="35" s="1"/>
  <c r="AJ29" i="35" s="1"/>
  <c r="AJ30" i="35" s="1"/>
  <c r="AJ31" i="35" s="1"/>
  <c r="AJ32" i="35" s="1"/>
  <c r="AJ33" i="35" s="1"/>
  <c r="AJ34" i="35" s="1"/>
  <c r="AJ35" i="35" s="1"/>
  <c r="AJ36" i="35" s="1"/>
  <c r="AJ37" i="35" s="1"/>
  <c r="AJ38" i="35" s="1"/>
  <c r="AJ39" i="35" s="1"/>
  <c r="AJ40" i="35" s="1"/>
  <c r="AJ41" i="35" s="1"/>
  <c r="AJ42" i="35" s="1"/>
  <c r="AJ43" i="35" s="1"/>
  <c r="AJ44" i="35" s="1"/>
  <c r="AJ45" i="35" s="1"/>
  <c r="AJ46" i="35" s="1"/>
  <c r="AJ47" i="35" s="1"/>
  <c r="AJ48" i="35" s="1"/>
  <c r="AJ49" i="35" s="1"/>
  <c r="AJ50" i="35" s="1"/>
  <c r="AJ51" i="35" s="1"/>
  <c r="AJ52" i="35" s="1"/>
  <c r="AJ53" i="35" s="1"/>
  <c r="AJ54" i="35" s="1"/>
  <c r="AJ55" i="35" s="1"/>
  <c r="AJ56" i="35" s="1"/>
  <c r="AJ57" i="35" s="1"/>
  <c r="AJ58" i="35" s="1"/>
  <c r="AJ59" i="35" s="1"/>
  <c r="AJ60" i="35" s="1"/>
  <c r="AJ61" i="35" s="1"/>
  <c r="AJ62" i="35" s="1"/>
  <c r="AJ63" i="35" s="1"/>
  <c r="AJ64" i="35" s="1"/>
  <c r="AJ65" i="35" s="1"/>
  <c r="AJ66" i="35" s="1"/>
  <c r="AJ67" i="35" s="1"/>
  <c r="AJ68" i="35" s="1"/>
  <c r="AJ69" i="35" s="1"/>
  <c r="AJ70" i="35" s="1"/>
  <c r="AJ71" i="35" s="1"/>
  <c r="AJ72" i="35" s="1"/>
  <c r="AJ73" i="35" s="1"/>
  <c r="AJ74" i="35" s="1"/>
  <c r="AJ75" i="35" s="1"/>
  <c r="AJ76" i="35" s="1"/>
  <c r="AJ77" i="35" s="1"/>
  <c r="AJ78" i="35" s="1"/>
  <c r="AJ79" i="35" s="1"/>
  <c r="AJ80" i="35" s="1"/>
  <c r="AJ81" i="35" s="1"/>
  <c r="AJ82" i="35" s="1"/>
  <c r="AJ83" i="35" s="1"/>
  <c r="AJ84" i="35" s="1"/>
  <c r="AJ85" i="35" s="1"/>
  <c r="AJ86" i="35" s="1"/>
  <c r="AJ87" i="35" s="1"/>
  <c r="AJ88" i="35" s="1"/>
  <c r="AJ89" i="35" s="1"/>
  <c r="AJ90" i="35" s="1"/>
  <c r="AJ91" i="35" s="1"/>
  <c r="AJ92" i="35" s="1"/>
  <c r="AJ93" i="35" s="1"/>
  <c r="AJ94" i="35" s="1"/>
  <c r="AJ95" i="35" s="1"/>
  <c r="AJ96" i="35" s="1"/>
  <c r="AJ97" i="35" s="1"/>
  <c r="AJ98" i="35" s="1"/>
  <c r="AJ99" i="35" s="1"/>
  <c r="AJ100" i="35" s="1"/>
  <c r="AJ101" i="35" s="1"/>
  <c r="AJ102" i="35" s="1"/>
  <c r="AJ103" i="35" s="1"/>
  <c r="AJ104" i="35" s="1"/>
  <c r="O7" i="35"/>
  <c r="O8" i="35" s="1"/>
  <c r="O9" i="35" s="1"/>
  <c r="O10" i="35" s="1"/>
  <c r="O11" i="35" s="1"/>
  <c r="O12" i="35" s="1"/>
  <c r="O13" i="35" s="1"/>
  <c r="O14" i="35" s="1"/>
  <c r="O15" i="35" s="1"/>
  <c r="O16" i="35" s="1"/>
  <c r="O17" i="35" s="1"/>
  <c r="O18" i="35" s="1"/>
  <c r="O19" i="35" s="1"/>
  <c r="O20" i="35" s="1"/>
  <c r="O21" i="35" s="1"/>
  <c r="O22" i="35" s="1"/>
  <c r="O23" i="35" s="1"/>
  <c r="O24" i="35" s="1"/>
  <c r="O25" i="35" s="1"/>
  <c r="O26" i="35" s="1"/>
  <c r="O27" i="35" s="1"/>
  <c r="O28" i="35" s="1"/>
  <c r="O29" i="35" s="1"/>
  <c r="O30" i="35" s="1"/>
  <c r="O31" i="35" s="1"/>
  <c r="O32" i="35" s="1"/>
  <c r="O33" i="35" s="1"/>
  <c r="O34" i="35" s="1"/>
  <c r="O35" i="35" s="1"/>
  <c r="O36" i="35" s="1"/>
  <c r="O37" i="35" s="1"/>
  <c r="O38" i="35" s="1"/>
  <c r="O39" i="35" s="1"/>
  <c r="O40" i="35" s="1"/>
  <c r="O41" i="35" s="1"/>
  <c r="O42" i="35" s="1"/>
  <c r="O43" i="35" s="1"/>
  <c r="O44" i="35" s="1"/>
  <c r="O45" i="35" s="1"/>
  <c r="O46" i="35" s="1"/>
  <c r="O47" i="35" s="1"/>
  <c r="O48" i="35" s="1"/>
  <c r="O49" i="35" s="1"/>
  <c r="O50" i="35" s="1"/>
  <c r="O51" i="35" s="1"/>
  <c r="O52" i="35" s="1"/>
  <c r="O53" i="35" s="1"/>
  <c r="O54" i="35" s="1"/>
  <c r="O55" i="35" s="1"/>
  <c r="O56" i="35" s="1"/>
  <c r="O57" i="35" s="1"/>
  <c r="O58" i="35" s="1"/>
  <c r="O59" i="35" s="1"/>
  <c r="O60" i="35" s="1"/>
  <c r="O61" i="35" s="1"/>
  <c r="O62" i="35" s="1"/>
  <c r="O63" i="35" s="1"/>
  <c r="O64" i="35" s="1"/>
  <c r="O65" i="35" s="1"/>
  <c r="O66" i="35" s="1"/>
  <c r="O67" i="35" s="1"/>
  <c r="O68" i="35" s="1"/>
  <c r="O69" i="35" s="1"/>
  <c r="O70" i="35" s="1"/>
  <c r="O71" i="35" s="1"/>
  <c r="O72" i="35" s="1"/>
  <c r="O73" i="35" s="1"/>
  <c r="O74" i="35" s="1"/>
  <c r="O75" i="35" s="1"/>
  <c r="O76" i="35" s="1"/>
  <c r="O77" i="35" s="1"/>
  <c r="O78" i="35" s="1"/>
  <c r="O79" i="35" s="1"/>
  <c r="O80" i="35" s="1"/>
  <c r="O81" i="35" s="1"/>
  <c r="O82" i="35" s="1"/>
  <c r="O83" i="35" s="1"/>
  <c r="O84" i="35" s="1"/>
  <c r="O85" i="35" s="1"/>
  <c r="O86" i="35" s="1"/>
  <c r="O87" i="35" s="1"/>
  <c r="O88" i="35" s="1"/>
  <c r="O89" i="35" s="1"/>
  <c r="O90" i="35" s="1"/>
  <c r="O91" i="35" s="1"/>
  <c r="O92" i="35" s="1"/>
  <c r="O93" i="35" s="1"/>
  <c r="O94" i="35" s="1"/>
  <c r="O95" i="35" s="1"/>
  <c r="O96" i="35" s="1"/>
  <c r="O97" i="35" s="1"/>
  <c r="O98" i="35" s="1"/>
  <c r="O99" i="35" s="1"/>
  <c r="O100" i="35" s="1"/>
  <c r="O101" i="35" s="1"/>
  <c r="O102" i="35" s="1"/>
  <c r="O103" i="35" s="1"/>
  <c r="O104" i="35" s="1"/>
  <c r="O105" i="35" s="1"/>
  <c r="O106" i="35" s="1"/>
  <c r="O107" i="35" s="1"/>
  <c r="O108" i="35" s="1"/>
  <c r="O109" i="35" s="1"/>
  <c r="O110" i="35" s="1"/>
  <c r="O111" i="35" s="1"/>
  <c r="O112" i="35" s="1"/>
  <c r="O113" i="35" s="1"/>
  <c r="O114" i="35" s="1"/>
  <c r="O115" i="35" s="1"/>
  <c r="O116" i="35" s="1"/>
  <c r="O117" i="35" s="1"/>
  <c r="O118" i="35" s="1"/>
  <c r="O119" i="35" s="1"/>
  <c r="O120" i="35" s="1"/>
  <c r="O121" i="35" s="1"/>
  <c r="O122" i="35" s="1"/>
  <c r="O123" i="35" s="1"/>
  <c r="O124" i="35" s="1"/>
  <c r="O125" i="35" s="1"/>
  <c r="O126" i="35" s="1"/>
  <c r="O127" i="35" s="1"/>
  <c r="O128" i="35" s="1"/>
  <c r="O129" i="35" s="1"/>
  <c r="O130" i="35" s="1"/>
  <c r="O131" i="35" s="1"/>
  <c r="O132" i="35" s="1"/>
  <c r="O133" i="35" s="1"/>
  <c r="O134" i="35" s="1"/>
  <c r="O135" i="35" s="1"/>
  <c r="O136" i="35" s="1"/>
  <c r="O137" i="35" s="1"/>
  <c r="O138" i="35" s="1"/>
  <c r="O139" i="35" s="1"/>
  <c r="O140" i="35" s="1"/>
  <c r="O141" i="35" s="1"/>
  <c r="O142" i="35" s="1"/>
  <c r="O143" i="35" s="1"/>
  <c r="O144" i="35" s="1"/>
  <c r="O145" i="35" s="1"/>
  <c r="O146" i="35" s="1"/>
  <c r="O147" i="35" s="1"/>
  <c r="O148" i="35" s="1"/>
  <c r="O149" i="35" s="1"/>
  <c r="O150" i="35" s="1"/>
  <c r="O151" i="35" s="1"/>
  <c r="O152" i="35" s="1"/>
  <c r="O153" i="35" s="1"/>
  <c r="O154" i="35" s="1"/>
  <c r="O155" i="35" s="1"/>
  <c r="O156" i="35" s="1"/>
  <c r="O157" i="35" s="1"/>
  <c r="O158" i="35" s="1"/>
  <c r="O159" i="35" s="1"/>
  <c r="O160" i="35" s="1"/>
  <c r="O161" i="35" s="1"/>
  <c r="O162" i="35" s="1"/>
  <c r="O163" i="35" s="1"/>
  <c r="O164" i="35" s="1"/>
  <c r="O165" i="35" s="1"/>
  <c r="O166" i="35" s="1"/>
  <c r="O167" i="35" s="1"/>
  <c r="O168" i="35" s="1"/>
  <c r="O169" i="35" s="1"/>
  <c r="O170" i="35" s="1"/>
  <c r="O171" i="35" s="1"/>
  <c r="O172" i="35" s="1"/>
  <c r="O173" i="35" s="1"/>
  <c r="O174" i="35" s="1"/>
  <c r="O175" i="35" s="1"/>
  <c r="O176" i="35" s="1"/>
  <c r="O177" i="35" s="1"/>
  <c r="O178" i="35" s="1"/>
  <c r="O179" i="35" s="1"/>
  <c r="O180" i="35" s="1"/>
  <c r="O181" i="35" s="1"/>
  <c r="O182" i="35" s="1"/>
  <c r="O183" i="35" s="1"/>
  <c r="O184" i="35" s="1"/>
  <c r="O185" i="35" s="1"/>
  <c r="O186" i="35" s="1"/>
  <c r="O187" i="35" s="1"/>
  <c r="O188" i="35" s="1"/>
  <c r="O189" i="35" s="1"/>
  <c r="O190" i="35" s="1"/>
  <c r="O191" i="35" s="1"/>
  <c r="O192" i="35" s="1"/>
  <c r="O193" i="35" s="1"/>
  <c r="O194" i="35" s="1"/>
  <c r="O195" i="35" s="1"/>
  <c r="O196" i="35" s="1"/>
  <c r="O197" i="35" s="1"/>
  <c r="O198" i="35" s="1"/>
  <c r="O199" i="35" s="1"/>
  <c r="O200" i="35" s="1"/>
  <c r="O201" i="35" s="1"/>
  <c r="O202" i="35" s="1"/>
  <c r="O203" i="35" s="1"/>
  <c r="O204" i="35" s="1"/>
  <c r="O205" i="35" s="1"/>
  <c r="O206" i="35" s="1"/>
  <c r="O207" i="35" s="1"/>
  <c r="O208" i="35" s="1"/>
  <c r="O209" i="35" s="1"/>
  <c r="O210" i="35" s="1"/>
  <c r="O211" i="35" s="1"/>
  <c r="O212" i="35" s="1"/>
  <c r="O213" i="35" s="1"/>
  <c r="O214" i="35" s="1"/>
  <c r="O215" i="35" s="1"/>
  <c r="O216" i="35" s="1"/>
  <c r="O217" i="35" s="1"/>
  <c r="O218" i="35" s="1"/>
  <c r="O219" i="35" s="1"/>
  <c r="O220" i="35" s="1"/>
  <c r="O221" i="35" s="1"/>
  <c r="O222" i="35" s="1"/>
  <c r="O223" i="35" s="1"/>
  <c r="O224" i="35" s="1"/>
  <c r="O225" i="35" s="1"/>
  <c r="O226" i="35" s="1"/>
  <c r="O227" i="35" s="1"/>
  <c r="O228" i="35" s="1"/>
  <c r="O229" i="35" s="1"/>
  <c r="O230" i="35" s="1"/>
  <c r="O231" i="35" s="1"/>
  <c r="O232" i="35" s="1"/>
  <c r="O233" i="35" s="1"/>
  <c r="O234" i="35" s="1"/>
  <c r="O235" i="35" s="1"/>
  <c r="O236" i="35" s="1"/>
  <c r="O237" i="35" s="1"/>
  <c r="O238" i="35" s="1"/>
  <c r="O239" i="35" s="1"/>
  <c r="O240" i="35" s="1"/>
  <c r="O241" i="35" s="1"/>
  <c r="O242" i="35" s="1"/>
  <c r="O243" i="35" s="1"/>
  <c r="O244" i="35" s="1"/>
  <c r="O245" i="35" s="1"/>
  <c r="O246" i="35" s="1"/>
  <c r="O247" i="35" s="1"/>
  <c r="O248" i="35" s="1"/>
  <c r="O249" i="35" s="1"/>
  <c r="O250" i="35" s="1"/>
  <c r="O251" i="35" s="1"/>
  <c r="O252" i="35" s="1"/>
  <c r="O253" i="35" s="1"/>
  <c r="O254" i="35" s="1"/>
  <c r="O255" i="35" s="1"/>
  <c r="O256" i="35" s="1"/>
  <c r="O257" i="35" s="1"/>
  <c r="O258" i="35" s="1"/>
  <c r="O259" i="35" s="1"/>
  <c r="O260" i="35" s="1"/>
  <c r="O261" i="35" s="1"/>
  <c r="O262" i="35" s="1"/>
  <c r="O263" i="35" s="1"/>
  <c r="O264" i="35" s="1"/>
  <c r="O265" i="35" s="1"/>
  <c r="O266" i="35" s="1"/>
  <c r="O267" i="35" s="1"/>
  <c r="O268" i="35" s="1"/>
  <c r="O269" i="35" s="1"/>
  <c r="O270" i="35" s="1"/>
  <c r="O271" i="35" s="1"/>
  <c r="O272" i="35" s="1"/>
  <c r="O273" i="35" s="1"/>
  <c r="O274" i="35" s="1"/>
  <c r="O275" i="35" s="1"/>
  <c r="O276" i="35" s="1"/>
  <c r="O277" i="35" s="1"/>
  <c r="O278" i="35" s="1"/>
  <c r="O279" i="35" s="1"/>
  <c r="O280" i="35" s="1"/>
  <c r="O281" i="35" s="1"/>
  <c r="O282" i="35" s="1"/>
  <c r="O283" i="35" s="1"/>
  <c r="O284" i="35" s="1"/>
  <c r="O285" i="35" s="1"/>
  <c r="O286" i="35" s="1"/>
  <c r="O287" i="35" s="1"/>
  <c r="O288" i="35" s="1"/>
  <c r="O289" i="35" s="1"/>
  <c r="O290" i="35" s="1"/>
  <c r="O291" i="35" s="1"/>
  <c r="O292" i="35" s="1"/>
  <c r="O293" i="35" s="1"/>
  <c r="O294" i="35" s="1"/>
  <c r="O295" i="35" s="1"/>
  <c r="O296" i="35" s="1"/>
  <c r="O297" i="35" s="1"/>
  <c r="O298" i="35" s="1"/>
  <c r="O299" i="35" s="1"/>
  <c r="O300" i="35" s="1"/>
  <c r="O301" i="35" s="1"/>
  <c r="O302" i="35" s="1"/>
  <c r="O303" i="35" s="1"/>
  <c r="O304" i="35" s="1"/>
  <c r="O305" i="35" s="1"/>
  <c r="O306" i="35" s="1"/>
  <c r="O307" i="35" s="1"/>
  <c r="O308" i="35" s="1"/>
  <c r="O309" i="35" s="1"/>
  <c r="O310" i="35" s="1"/>
  <c r="O311" i="35" s="1"/>
  <c r="O312" i="35" s="1"/>
  <c r="O313" i="35" s="1"/>
  <c r="O314" i="35" s="1"/>
  <c r="O315" i="35" s="1"/>
  <c r="O316" i="35" s="1"/>
  <c r="O317" i="35" s="1"/>
  <c r="O318" i="35" s="1"/>
  <c r="O319" i="35" s="1"/>
  <c r="O320" i="35" s="1"/>
  <c r="O321" i="35" s="1"/>
  <c r="O322" i="35" s="1"/>
  <c r="O323" i="35" s="1"/>
  <c r="O324" i="35" s="1"/>
  <c r="O325" i="35" s="1"/>
  <c r="O326" i="35" s="1"/>
  <c r="O327" i="35" s="1"/>
  <c r="O328" i="35" s="1"/>
  <c r="O329" i="35" s="1"/>
  <c r="O330" i="35" s="1"/>
  <c r="O331" i="35" s="1"/>
  <c r="O332" i="35" s="1"/>
  <c r="O333" i="35" s="1"/>
  <c r="O334" i="35" s="1"/>
  <c r="O335" i="35" s="1"/>
  <c r="O336" i="35" s="1"/>
  <c r="O337" i="35" s="1"/>
  <c r="O338" i="35" s="1"/>
  <c r="O339" i="35" s="1"/>
  <c r="O340" i="35" s="1"/>
  <c r="O341" i="35" s="1"/>
  <c r="O342" i="35" s="1"/>
  <c r="O343" i="35" s="1"/>
  <c r="O344" i="35" s="1"/>
  <c r="O345" i="35" s="1"/>
  <c r="O346" i="35" s="1"/>
  <c r="O347" i="35" s="1"/>
  <c r="O348" i="35" s="1"/>
  <c r="O349" i="35" s="1"/>
  <c r="O350" i="35" s="1"/>
  <c r="O351" i="35" s="1"/>
  <c r="O352" i="35" s="1"/>
  <c r="O353" i="35" s="1"/>
  <c r="O354" i="35" s="1"/>
  <c r="O355" i="35" s="1"/>
  <c r="O356" i="35" s="1"/>
  <c r="O357" i="35" s="1"/>
  <c r="O358" i="35" s="1"/>
  <c r="O359" i="35" s="1"/>
  <c r="O360" i="35" s="1"/>
  <c r="O361" i="35" s="1"/>
  <c r="O362" i="35" s="1"/>
  <c r="O363" i="35" s="1"/>
  <c r="O364" i="35" s="1"/>
  <c r="O365" i="35" s="1"/>
  <c r="O366" i="35" s="1"/>
  <c r="O367" i="35" s="1"/>
  <c r="O368" i="35" s="1"/>
  <c r="O369" i="35" s="1"/>
  <c r="O370" i="35" s="1"/>
  <c r="O371" i="35" s="1"/>
  <c r="O372" i="35" s="1"/>
  <c r="O373" i="35" s="1"/>
  <c r="O374" i="35" s="1"/>
  <c r="O375" i="35" s="1"/>
  <c r="O376" i="35" s="1"/>
  <c r="O377" i="35" s="1"/>
  <c r="O378" i="35" s="1"/>
  <c r="O379" i="35" s="1"/>
  <c r="O380" i="35" s="1"/>
  <c r="O381" i="35" s="1"/>
  <c r="O382" i="35" s="1"/>
  <c r="O383" i="35" s="1"/>
  <c r="O384" i="35" s="1"/>
  <c r="O385" i="35" s="1"/>
  <c r="O386" i="35" s="1"/>
  <c r="O387" i="35" s="1"/>
  <c r="O388" i="35" s="1"/>
  <c r="O389" i="35" s="1"/>
  <c r="O390" i="35" s="1"/>
  <c r="O391" i="35" s="1"/>
  <c r="O392" i="35" s="1"/>
  <c r="O393" i="35" s="1"/>
  <c r="O394" i="35" s="1"/>
  <c r="O395" i="35" s="1"/>
  <c r="O396" i="35" s="1"/>
  <c r="O397" i="35" s="1"/>
  <c r="O398" i="35" s="1"/>
  <c r="O399" i="35" s="1"/>
  <c r="O400" i="35" s="1"/>
  <c r="O401" i="35" s="1"/>
  <c r="O402" i="35" s="1"/>
  <c r="O403" i="35" s="1"/>
  <c r="O404" i="35" s="1"/>
  <c r="O405" i="35" s="1"/>
  <c r="O406" i="35" s="1"/>
  <c r="O407" i="35" s="1"/>
  <c r="O408" i="35" s="1"/>
  <c r="O409" i="35" s="1"/>
  <c r="O410" i="35" s="1"/>
  <c r="O411" i="35" s="1"/>
  <c r="O412" i="35" s="1"/>
  <c r="O413" i="35" s="1"/>
  <c r="O414" i="35" s="1"/>
  <c r="O415" i="35" s="1"/>
  <c r="O416" i="35" s="1"/>
  <c r="O417" i="35" s="1"/>
  <c r="O418" i="35" s="1"/>
  <c r="O419" i="35" s="1"/>
  <c r="O420" i="35" s="1"/>
  <c r="O421" i="35" s="1"/>
  <c r="O422" i="35" s="1"/>
  <c r="O423" i="35" s="1"/>
  <c r="O424" i="35" s="1"/>
  <c r="O425" i="35" s="1"/>
  <c r="O426" i="35" s="1"/>
  <c r="O427" i="35" s="1"/>
  <c r="O428" i="35" s="1"/>
  <c r="O429" i="35" s="1"/>
  <c r="O430" i="35" s="1"/>
  <c r="O431" i="35" s="1"/>
  <c r="O432" i="35" s="1"/>
  <c r="O433" i="35" s="1"/>
  <c r="O434" i="35" s="1"/>
  <c r="O435" i="35" s="1"/>
  <c r="O436" i="35" s="1"/>
  <c r="O437" i="35" s="1"/>
  <c r="O438" i="35" s="1"/>
  <c r="O439" i="35" s="1"/>
  <c r="O440" i="35" s="1"/>
  <c r="O441" i="35" s="1"/>
  <c r="O442" i="35" s="1"/>
  <c r="O443" i="35" s="1"/>
  <c r="O444" i="35" s="1"/>
  <c r="O445" i="35" s="1"/>
  <c r="O446" i="35" s="1"/>
  <c r="O447" i="35" s="1"/>
  <c r="O448" i="35" s="1"/>
  <c r="O449" i="35" s="1"/>
  <c r="O450" i="35" s="1"/>
  <c r="O451" i="35" s="1"/>
  <c r="O452" i="35" s="1"/>
  <c r="O453" i="35" s="1"/>
  <c r="O454" i="35" s="1"/>
  <c r="O455" i="35" s="1"/>
  <c r="O456" i="35" s="1"/>
  <c r="O457" i="35" s="1"/>
  <c r="O458" i="35" s="1"/>
  <c r="O459" i="35" s="1"/>
  <c r="O460" i="35" s="1"/>
  <c r="O461" i="35" s="1"/>
  <c r="O462" i="35" s="1"/>
  <c r="O463" i="35" s="1"/>
  <c r="O464" i="35" s="1"/>
  <c r="O465" i="35" s="1"/>
  <c r="O466" i="35" s="1"/>
  <c r="O467" i="35" s="1"/>
  <c r="O468" i="35" s="1"/>
  <c r="O469" i="35" s="1"/>
  <c r="O470" i="35" s="1"/>
  <c r="O471" i="35" s="1"/>
  <c r="O472" i="35" s="1"/>
  <c r="O473" i="35" s="1"/>
  <c r="O474" i="35" s="1"/>
  <c r="O475" i="35" s="1"/>
  <c r="O476" i="35" s="1"/>
  <c r="O477" i="35" s="1"/>
  <c r="O478" i="35" s="1"/>
  <c r="O479" i="35" s="1"/>
  <c r="O480" i="35" s="1"/>
  <c r="O481" i="35" s="1"/>
  <c r="O482" i="35" s="1"/>
  <c r="O483" i="35" s="1"/>
  <c r="O484" i="35" s="1"/>
  <c r="O485" i="35" s="1"/>
  <c r="O486" i="35" s="1"/>
  <c r="O487" i="35" s="1"/>
  <c r="O488" i="35" s="1"/>
  <c r="O489" i="35" s="1"/>
  <c r="O490" i="35" s="1"/>
  <c r="O491" i="35" s="1"/>
  <c r="O492" i="35" s="1"/>
  <c r="O493" i="35" s="1"/>
  <c r="O494" i="35" s="1"/>
  <c r="O495" i="35" s="1"/>
  <c r="O496" i="35" s="1"/>
  <c r="O497" i="35" s="1"/>
  <c r="O498" i="35" s="1"/>
  <c r="O499" i="35" s="1"/>
  <c r="O500" i="35" s="1"/>
  <c r="O501" i="35" s="1"/>
  <c r="O502" i="35" s="1"/>
  <c r="O503" i="35" s="1"/>
  <c r="O504" i="35" s="1"/>
  <c r="O505" i="35" s="1"/>
  <c r="O506" i="35" s="1"/>
  <c r="O507" i="35" s="1"/>
  <c r="O508" i="35" s="1"/>
  <c r="O509" i="35" s="1"/>
  <c r="O510" i="35" s="1"/>
  <c r="O511" i="35" s="1"/>
  <c r="O512" i="35" s="1"/>
  <c r="O513" i="35" s="1"/>
  <c r="O514" i="35" s="1"/>
  <c r="O515" i="35" s="1"/>
  <c r="O516" i="35" s="1"/>
  <c r="O517" i="35" s="1"/>
  <c r="O518" i="35" s="1"/>
  <c r="O519" i="35" s="1"/>
  <c r="O520" i="35" s="1"/>
  <c r="O521" i="35" s="1"/>
  <c r="O522" i="35" s="1"/>
  <c r="O523" i="35" s="1"/>
  <c r="O524" i="35" s="1"/>
  <c r="O525" i="35" s="1"/>
  <c r="O526" i="35" s="1"/>
  <c r="O527" i="35" s="1"/>
  <c r="O528" i="35" s="1"/>
  <c r="O529" i="35" s="1"/>
  <c r="O530" i="35" s="1"/>
  <c r="O531" i="35" s="1"/>
  <c r="O532" i="35" s="1"/>
  <c r="O533" i="35" s="1"/>
  <c r="O534" i="35" s="1"/>
  <c r="O535" i="35" s="1"/>
  <c r="O536" i="35" s="1"/>
  <c r="O537" i="35" s="1"/>
  <c r="O538" i="35" s="1"/>
  <c r="O539" i="35" s="1"/>
  <c r="O540" i="35" s="1"/>
  <c r="O541" i="35" s="1"/>
  <c r="O542" i="35" s="1"/>
  <c r="O543" i="35" s="1"/>
  <c r="O544" i="35" s="1"/>
  <c r="O545" i="35" s="1"/>
  <c r="O546" i="35" s="1"/>
  <c r="O547" i="35" s="1"/>
  <c r="O548" i="35" s="1"/>
  <c r="O549" i="35" s="1"/>
  <c r="O550" i="35" s="1"/>
  <c r="O551" i="35" s="1"/>
  <c r="O552" i="35" s="1"/>
  <c r="O553" i="35" s="1"/>
  <c r="O554" i="35" s="1"/>
  <c r="O555" i="35" s="1"/>
  <c r="O556" i="35" s="1"/>
  <c r="O557" i="35" s="1"/>
  <c r="O558" i="35" s="1"/>
  <c r="O559" i="35" s="1"/>
  <c r="O560" i="35" s="1"/>
  <c r="O561" i="35" s="1"/>
  <c r="O562" i="35" s="1"/>
  <c r="O563" i="35" s="1"/>
  <c r="O564" i="35" s="1"/>
  <c r="O565" i="35" s="1"/>
  <c r="O566" i="35" s="1"/>
  <c r="O567" i="35" s="1"/>
  <c r="O568" i="35" s="1"/>
  <c r="O569" i="35" s="1"/>
  <c r="O570" i="35" s="1"/>
  <c r="O571" i="35" s="1"/>
  <c r="O572" i="35" s="1"/>
  <c r="O573" i="35" s="1"/>
  <c r="O574" i="35" s="1"/>
  <c r="O575" i="35" s="1"/>
  <c r="O576" i="35" s="1"/>
  <c r="O577" i="35" s="1"/>
  <c r="O578" i="35" s="1"/>
  <c r="O579" i="35" s="1"/>
  <c r="O580" i="35" s="1"/>
  <c r="O581" i="35" s="1"/>
  <c r="O582" i="35" s="1"/>
  <c r="O583" i="35" s="1"/>
  <c r="O584" i="35" s="1"/>
  <c r="O585" i="35" s="1"/>
  <c r="O586" i="35" s="1"/>
  <c r="O587" i="35" s="1"/>
  <c r="O588" i="35" s="1"/>
  <c r="O589" i="35" s="1"/>
  <c r="O590" i="35" s="1"/>
  <c r="O591" i="35" s="1"/>
  <c r="O592" i="35" s="1"/>
  <c r="O593" i="35" s="1"/>
  <c r="O594" i="35" s="1"/>
  <c r="O595" i="35" s="1"/>
  <c r="O596" i="35" s="1"/>
  <c r="O597" i="35" s="1"/>
  <c r="O598" i="35" s="1"/>
  <c r="O599" i="35" s="1"/>
  <c r="O600" i="35" s="1"/>
  <c r="O601" i="35" s="1"/>
  <c r="O602" i="35" s="1"/>
  <c r="O603" i="35" s="1"/>
  <c r="O604" i="35" s="1"/>
  <c r="O605" i="35" s="1"/>
  <c r="O606" i="35" s="1"/>
  <c r="O607" i="35" s="1"/>
  <c r="O608" i="35" s="1"/>
  <c r="O609" i="35" s="1"/>
  <c r="O610" i="35" s="1"/>
  <c r="O611" i="35" s="1"/>
  <c r="O612" i="35" s="1"/>
  <c r="O613" i="35" s="1"/>
  <c r="O614" i="35" s="1"/>
  <c r="O615" i="35" s="1"/>
  <c r="O616" i="35" s="1"/>
  <c r="O617" i="35" s="1"/>
  <c r="O618" i="35" s="1"/>
  <c r="O619" i="35" s="1"/>
  <c r="O620" i="35" s="1"/>
  <c r="O621" i="35" s="1"/>
  <c r="O622" i="35" s="1"/>
  <c r="O623" i="35" s="1"/>
  <c r="O624" i="35" s="1"/>
  <c r="O625" i="35" s="1"/>
  <c r="O626" i="35" s="1"/>
  <c r="O627" i="35" s="1"/>
  <c r="O628" i="35" s="1"/>
  <c r="O629" i="35" s="1"/>
  <c r="O630" i="35" s="1"/>
  <c r="O631" i="35" s="1"/>
  <c r="O632" i="35" s="1"/>
  <c r="O633" i="35" s="1"/>
  <c r="O634" i="35" s="1"/>
  <c r="O635" i="35" s="1"/>
  <c r="O636" i="35" s="1"/>
  <c r="O637" i="35" s="1"/>
  <c r="O638" i="35" s="1"/>
  <c r="O639" i="35" s="1"/>
  <c r="O640" i="35" s="1"/>
  <c r="O641" i="35" s="1"/>
  <c r="O642" i="35" s="1"/>
  <c r="O643" i="35" s="1"/>
  <c r="O644" i="35" s="1"/>
  <c r="O645" i="35" s="1"/>
  <c r="O646" i="35" s="1"/>
  <c r="O647" i="35" s="1"/>
  <c r="O648" i="35" s="1"/>
  <c r="O649" i="35" s="1"/>
  <c r="O650" i="35" s="1"/>
  <c r="O651" i="35" s="1"/>
  <c r="O652" i="35" s="1"/>
  <c r="O653" i="35" s="1"/>
  <c r="O654" i="35" s="1"/>
  <c r="O655" i="35" s="1"/>
  <c r="O656" i="35" s="1"/>
  <c r="O657" i="35" s="1"/>
  <c r="O658" i="35" s="1"/>
  <c r="O659" i="35" s="1"/>
  <c r="O660" i="35" s="1"/>
  <c r="O661" i="35" s="1"/>
  <c r="O662" i="35" s="1"/>
  <c r="O663" i="35" s="1"/>
  <c r="O664" i="35" s="1"/>
  <c r="O665" i="35" s="1"/>
  <c r="O666" i="35" s="1"/>
  <c r="O667" i="35" s="1"/>
  <c r="O668" i="35" s="1"/>
  <c r="O669" i="35" s="1"/>
  <c r="O670" i="35" s="1"/>
  <c r="O671" i="35" s="1"/>
  <c r="O672" i="35" s="1"/>
  <c r="O673" i="35" s="1"/>
  <c r="O674" i="35" s="1"/>
  <c r="O675" i="35" s="1"/>
  <c r="O676" i="35" s="1"/>
  <c r="O677" i="35" s="1"/>
  <c r="O678" i="35" s="1"/>
  <c r="O679" i="35" s="1"/>
  <c r="O680" i="35" s="1"/>
  <c r="O681" i="35" s="1"/>
  <c r="O682" i="35" s="1"/>
  <c r="O683" i="35" s="1"/>
  <c r="O684" i="35" s="1"/>
  <c r="O685" i="35" s="1"/>
  <c r="O686" i="35" s="1"/>
  <c r="O687" i="35" s="1"/>
  <c r="O688" i="35" s="1"/>
  <c r="O689" i="35" s="1"/>
  <c r="O690" i="35" s="1"/>
  <c r="O691" i="35" s="1"/>
  <c r="O692" i="35" s="1"/>
  <c r="O693" i="35" s="1"/>
  <c r="O694" i="35" s="1"/>
  <c r="O695" i="35" s="1"/>
  <c r="O696" i="35" s="1"/>
  <c r="O697" i="35" s="1"/>
  <c r="O698" i="35" s="1"/>
  <c r="O699" i="35" s="1"/>
  <c r="O700" i="35" s="1"/>
  <c r="O701" i="35" s="1"/>
  <c r="O702" i="35" s="1"/>
  <c r="O703" i="35" s="1"/>
  <c r="O704" i="35" s="1"/>
  <c r="O705" i="35" s="1"/>
  <c r="O706" i="35" s="1"/>
  <c r="O707" i="35" s="1"/>
  <c r="O708" i="35" s="1"/>
  <c r="O709" i="35" s="1"/>
  <c r="O710" i="35" s="1"/>
  <c r="O711" i="35" s="1"/>
  <c r="O712" i="35" s="1"/>
  <c r="O713" i="35" s="1"/>
  <c r="O714" i="35" s="1"/>
  <c r="O715" i="35" s="1"/>
  <c r="O716" i="35" s="1"/>
  <c r="O717" i="35" s="1"/>
  <c r="O718" i="35" s="1"/>
  <c r="O719" i="35" s="1"/>
  <c r="O720" i="35" s="1"/>
  <c r="O721" i="35" s="1"/>
  <c r="O722" i="35" s="1"/>
  <c r="O723" i="35" s="1"/>
  <c r="O724" i="35" s="1"/>
  <c r="O725" i="35" s="1"/>
  <c r="O726" i="35" s="1"/>
  <c r="O727" i="35" s="1"/>
  <c r="O728" i="35" s="1"/>
  <c r="O729" i="35" s="1"/>
  <c r="O730" i="35" s="1"/>
  <c r="O731" i="35" s="1"/>
  <c r="O732" i="35" s="1"/>
  <c r="O733" i="35" s="1"/>
  <c r="O734" i="35" s="1"/>
  <c r="O735" i="35" s="1"/>
  <c r="O736" i="35" s="1"/>
  <c r="O737" i="35" s="1"/>
  <c r="O738" i="35" s="1"/>
  <c r="O739" i="35" s="1"/>
  <c r="O740" i="35" s="1"/>
  <c r="O741" i="35" s="1"/>
  <c r="O742" i="35" s="1"/>
  <c r="O743" i="35" s="1"/>
  <c r="O744" i="35" s="1"/>
  <c r="O745" i="35" s="1"/>
  <c r="O746" i="35" s="1"/>
  <c r="O747" i="35" s="1"/>
  <c r="O748" i="35" s="1"/>
  <c r="O749" i="35" s="1"/>
  <c r="O750" i="35" s="1"/>
  <c r="O751" i="35" s="1"/>
  <c r="O752" i="35" s="1"/>
  <c r="O753" i="35" s="1"/>
  <c r="O754" i="35" s="1"/>
  <c r="O755" i="35" s="1"/>
  <c r="O756" i="35" s="1"/>
  <c r="O757" i="35" s="1"/>
  <c r="O758" i="35" s="1"/>
  <c r="O759" i="35" s="1"/>
  <c r="O760" i="35" s="1"/>
  <c r="O761" i="35" s="1"/>
  <c r="O762" i="35" s="1"/>
  <c r="O763" i="35" s="1"/>
  <c r="O764" i="35" s="1"/>
  <c r="O765" i="35" s="1"/>
  <c r="O766" i="35" s="1"/>
  <c r="O767" i="35" s="1"/>
  <c r="O768" i="35" s="1"/>
  <c r="O769" i="35" s="1"/>
  <c r="O770" i="35" s="1"/>
  <c r="O771" i="35" s="1"/>
  <c r="O772" i="35" s="1"/>
  <c r="O773" i="35" s="1"/>
  <c r="O774" i="35" s="1"/>
  <c r="O775" i="35" s="1"/>
  <c r="O776" i="35" s="1"/>
  <c r="O777" i="35" s="1"/>
  <c r="O778" i="35" s="1"/>
  <c r="O779" i="35" s="1"/>
  <c r="O780" i="35" s="1"/>
  <c r="O781" i="35" s="1"/>
  <c r="O782" i="35" s="1"/>
  <c r="O783" i="35" s="1"/>
  <c r="O784" i="35" s="1"/>
  <c r="O785" i="35" s="1"/>
  <c r="O786" i="35" s="1"/>
  <c r="O787" i="35" s="1"/>
  <c r="O788" i="35" s="1"/>
  <c r="O789" i="35" s="1"/>
  <c r="O790" i="35" s="1"/>
  <c r="O791" i="35" s="1"/>
  <c r="O792" i="35" s="1"/>
  <c r="O793" i="35" s="1"/>
  <c r="O794" i="35" s="1"/>
  <c r="O795" i="35" s="1"/>
  <c r="O796" i="35" s="1"/>
  <c r="O797" i="35" s="1"/>
  <c r="O798" i="35" s="1"/>
  <c r="O799" i="35" s="1"/>
  <c r="O800" i="35" s="1"/>
  <c r="O801" i="35" s="1"/>
  <c r="O802" i="35" s="1"/>
  <c r="O803" i="35" s="1"/>
  <c r="O804" i="35" s="1"/>
  <c r="O805" i="35" s="1"/>
  <c r="O806" i="35" s="1"/>
  <c r="O807" i="35" s="1"/>
  <c r="O808" i="35" s="1"/>
  <c r="O809" i="35" s="1"/>
  <c r="O810" i="35" s="1"/>
  <c r="O811" i="35" s="1"/>
  <c r="O812" i="35" s="1"/>
  <c r="O813" i="35" s="1"/>
  <c r="O814" i="35" s="1"/>
  <c r="O815" i="35" s="1"/>
  <c r="O816" i="35" s="1"/>
  <c r="O817" i="35" s="1"/>
  <c r="O818" i="35" s="1"/>
  <c r="O819" i="35" s="1"/>
  <c r="O820" i="35" s="1"/>
  <c r="O821" i="35" s="1"/>
  <c r="O822" i="35" s="1"/>
  <c r="O823" i="35" s="1"/>
  <c r="O824" i="35" s="1"/>
  <c r="O825" i="35" s="1"/>
  <c r="O826" i="35" s="1"/>
  <c r="O827" i="35" s="1"/>
  <c r="O828" i="35" s="1"/>
  <c r="O829" i="35" s="1"/>
  <c r="O830" i="35" s="1"/>
  <c r="O831" i="35" s="1"/>
  <c r="O832" i="35" s="1"/>
  <c r="O833" i="35" s="1"/>
  <c r="O834" i="35" s="1"/>
  <c r="O835" i="35" s="1"/>
  <c r="O836" i="35" s="1"/>
  <c r="O837" i="35" s="1"/>
  <c r="O838" i="35" s="1"/>
  <c r="O839" i="35" s="1"/>
  <c r="O840" i="35" s="1"/>
  <c r="O841" i="35" s="1"/>
  <c r="O842" i="35" s="1"/>
  <c r="O843" i="35" s="1"/>
  <c r="O844" i="35" s="1"/>
  <c r="O845" i="35" s="1"/>
  <c r="O846" i="35" s="1"/>
  <c r="O847" i="35" s="1"/>
  <c r="O848" i="35" s="1"/>
  <c r="O849" i="35" s="1"/>
  <c r="O850" i="35" s="1"/>
  <c r="O851" i="35" s="1"/>
  <c r="O852" i="35" s="1"/>
  <c r="O853" i="35" s="1"/>
  <c r="O854" i="35" s="1"/>
  <c r="O855" i="35" s="1"/>
  <c r="IS6" i="35"/>
  <c r="IS7" i="35" s="1"/>
  <c r="IS8" i="35" s="1"/>
  <c r="IS9" i="35" s="1"/>
  <c r="IS10" i="35" s="1"/>
  <c r="IS11" i="35" s="1"/>
  <c r="IS12" i="35" s="1"/>
  <c r="IS13" i="35" s="1"/>
  <c r="IS14" i="35" s="1"/>
  <c r="IS15" i="35" s="1"/>
  <c r="IS16" i="35" s="1"/>
  <c r="IS17" i="35" s="1"/>
  <c r="IS18" i="35" s="1"/>
  <c r="IS19" i="35" s="1"/>
  <c r="IS20" i="35" s="1"/>
  <c r="IS21" i="35" s="1"/>
  <c r="IS22" i="35" s="1"/>
  <c r="IS23" i="35" s="1"/>
  <c r="IS24" i="35" s="1"/>
  <c r="IS25" i="35" s="1"/>
  <c r="IS26" i="35" s="1"/>
  <c r="IS27" i="35" s="1"/>
  <c r="IS28" i="35" s="1"/>
  <c r="IS29" i="35" s="1"/>
  <c r="IS30" i="35" s="1"/>
  <c r="IS31" i="35" s="1"/>
  <c r="IS32" i="35" s="1"/>
  <c r="IS33" i="35" s="1"/>
  <c r="IS34" i="35" s="1"/>
  <c r="IS35" i="35" s="1"/>
  <c r="IS36" i="35" s="1"/>
  <c r="IS37" i="35" s="1"/>
  <c r="IS38" i="35" s="1"/>
  <c r="IS39" i="35" s="1"/>
  <c r="IS40" i="35" s="1"/>
  <c r="IS41" i="35" s="1"/>
  <c r="IS42" i="35" s="1"/>
  <c r="IS43" i="35" s="1"/>
  <c r="IS44" i="35" s="1"/>
  <c r="IS45" i="35" s="1"/>
  <c r="IS46" i="35" s="1"/>
  <c r="IS47" i="35" s="1"/>
  <c r="IS48" i="35" s="1"/>
  <c r="IS49" i="35" s="1"/>
  <c r="IS50" i="35" s="1"/>
  <c r="IS51" i="35" s="1"/>
  <c r="IS52" i="35" s="1"/>
  <c r="IS53" i="35" s="1"/>
  <c r="IS54" i="35" s="1"/>
  <c r="IS55" i="35" s="1"/>
  <c r="IS56" i="35" s="1"/>
  <c r="IS57" i="35" s="1"/>
  <c r="IS58" i="35" s="1"/>
  <c r="IS59" i="35" s="1"/>
  <c r="IS60" i="35" s="1"/>
  <c r="IS61" i="35" s="1"/>
  <c r="IS62" i="35" s="1"/>
  <c r="IS63" i="35" s="1"/>
  <c r="IS64" i="35" s="1"/>
  <c r="IS65" i="35" s="1"/>
  <c r="IS66" i="35" s="1"/>
  <c r="IS67" i="35" s="1"/>
  <c r="IS68" i="35" s="1"/>
  <c r="IS69" i="35" s="1"/>
  <c r="IS70" i="35" s="1"/>
  <c r="IS71" i="35" s="1"/>
  <c r="IS72" i="35" s="1"/>
  <c r="IS73" i="35" s="1"/>
  <c r="IS74" i="35" s="1"/>
  <c r="IS75" i="35" s="1"/>
  <c r="IS76" i="35" s="1"/>
  <c r="IS77" i="35" s="1"/>
  <c r="IS78" i="35" s="1"/>
  <c r="IS79" i="35" s="1"/>
  <c r="IS80" i="35" s="1"/>
  <c r="IS81" i="35" s="1"/>
  <c r="IS82" i="35" s="1"/>
  <c r="IS83" i="35" s="1"/>
  <c r="IS84" i="35" s="1"/>
  <c r="IS85" i="35" s="1"/>
  <c r="IS86" i="35" s="1"/>
  <c r="IS87" i="35" s="1"/>
  <c r="IS88" i="35" s="1"/>
  <c r="IS89" i="35" s="1"/>
  <c r="IS90" i="35" s="1"/>
  <c r="IS91" i="35" s="1"/>
  <c r="IS92" i="35" s="1"/>
  <c r="IS93" i="35" s="1"/>
  <c r="IS94" i="35" s="1"/>
  <c r="IS95" i="35" s="1"/>
  <c r="IS96" i="35" s="1"/>
  <c r="IS97" i="35" s="1"/>
  <c r="IS98" i="35" s="1"/>
  <c r="IS99" i="35" s="1"/>
  <c r="IS100" i="35" s="1"/>
  <c r="IS101" i="35" s="1"/>
  <c r="IS102" i="35" s="1"/>
  <c r="IS103" i="35" s="1"/>
  <c r="IS104" i="35" s="1"/>
  <c r="IS105" i="35" s="1"/>
  <c r="IS106" i="35" s="1"/>
  <c r="IS107" i="35" s="1"/>
  <c r="IS108" i="35" s="1"/>
  <c r="IS109" i="35" s="1"/>
  <c r="IS110" i="35" s="1"/>
  <c r="IS111" i="35" s="1"/>
  <c r="IS112" i="35" s="1"/>
  <c r="IS113" i="35" s="1"/>
  <c r="IS114" i="35" s="1"/>
  <c r="IS115" i="35" s="1"/>
  <c r="IS116" i="35" s="1"/>
  <c r="FT6" i="35"/>
  <c r="FT7" i="35" s="1"/>
  <c r="FT8" i="35" s="1"/>
  <c r="FT9" i="35" s="1"/>
  <c r="FT10" i="35" s="1"/>
  <c r="FT11" i="35" s="1"/>
  <c r="FT12" i="35" s="1"/>
  <c r="FT13" i="35" s="1"/>
  <c r="FT14" i="35" s="1"/>
  <c r="FT15" i="35" s="1"/>
  <c r="FT16" i="35" s="1"/>
  <c r="FT17" i="35" s="1"/>
  <c r="FT18" i="35" s="1"/>
  <c r="FT19" i="35" s="1"/>
  <c r="FT20" i="35" s="1"/>
  <c r="FT21" i="35" s="1"/>
  <c r="FT22" i="35" s="1"/>
  <c r="FT23" i="35" s="1"/>
  <c r="FT24" i="35" s="1"/>
  <c r="FT25" i="35" s="1"/>
  <c r="FT26" i="35" s="1"/>
  <c r="FT27" i="35" s="1"/>
  <c r="FT28" i="35" s="1"/>
  <c r="FT29" i="35" s="1"/>
  <c r="FT30" i="35" s="1"/>
  <c r="FT31" i="35" s="1"/>
  <c r="FT32" i="35" s="1"/>
  <c r="FT33" i="35" s="1"/>
  <c r="FT34" i="35" s="1"/>
  <c r="FT35" i="35" s="1"/>
  <c r="FT36" i="35" s="1"/>
  <c r="FT37" i="35" s="1"/>
  <c r="FT38" i="35" s="1"/>
  <c r="FT39" i="35" s="1"/>
  <c r="FT40" i="35" s="1"/>
  <c r="FT41" i="35" s="1"/>
  <c r="FT42" i="35" s="1"/>
  <c r="FT43" i="35" s="1"/>
  <c r="EY6" i="35"/>
  <c r="EY7" i="35" s="1"/>
  <c r="EY8" i="35" s="1"/>
  <c r="EY9" i="35" s="1"/>
  <c r="EY10" i="35" s="1"/>
  <c r="EY11" i="35" s="1"/>
  <c r="EY12" i="35" s="1"/>
  <c r="EY13" i="35" s="1"/>
  <c r="EY14" i="35" s="1"/>
  <c r="EY15" i="35" s="1"/>
  <c r="EY16" i="35" s="1"/>
  <c r="EY17" i="35" s="1"/>
  <c r="EY18" i="35" s="1"/>
  <c r="EY19" i="35" s="1"/>
  <c r="EY20" i="35" s="1"/>
  <c r="EY21" i="35" s="1"/>
  <c r="EY22" i="35" s="1"/>
  <c r="EY23" i="35" s="1"/>
  <c r="EY24" i="35" s="1"/>
  <c r="EY25" i="35" s="1"/>
  <c r="EY26" i="35" s="1"/>
  <c r="EY27" i="35" s="1"/>
  <c r="EY28" i="35" s="1"/>
  <c r="EY29" i="35" s="1"/>
  <c r="EY30" i="35" s="1"/>
  <c r="EY31" i="35" s="1"/>
  <c r="EY32" i="35" s="1"/>
  <c r="EY33" i="35" s="1"/>
  <c r="EY34" i="35" s="1"/>
  <c r="EY35" i="35" s="1"/>
  <c r="EY36" i="35" s="1"/>
  <c r="EY37" i="35" s="1"/>
  <c r="EY38" i="35" s="1"/>
  <c r="EY39" i="35" s="1"/>
  <c r="EY40" i="35" s="1"/>
  <c r="EY41" i="35" s="1"/>
  <c r="EY42" i="35" s="1"/>
  <c r="EY43" i="35" s="1"/>
  <c r="EY44" i="35" s="1"/>
  <c r="EY45" i="35" s="1"/>
  <c r="EY46" i="35" s="1"/>
  <c r="EY47" i="35" s="1"/>
  <c r="EY48" i="35" s="1"/>
  <c r="EY49" i="35" s="1"/>
  <c r="EY50" i="35" s="1"/>
  <c r="EY51" i="35" s="1"/>
  <c r="EY52" i="35" s="1"/>
  <c r="EY53" i="35" s="1"/>
  <c r="EY54" i="35" s="1"/>
  <c r="EY55" i="35" s="1"/>
  <c r="EY56" i="35" s="1"/>
  <c r="EY57" i="35" s="1"/>
  <c r="EY58" i="35" s="1"/>
  <c r="EY59" i="35" s="1"/>
  <c r="EY60" i="35" s="1"/>
  <c r="EY61" i="35" s="1"/>
  <c r="EY62" i="35" s="1"/>
  <c r="EY63" i="35" s="1"/>
  <c r="EY64" i="35" s="1"/>
  <c r="EY65" i="35" s="1"/>
  <c r="EY66" i="35" s="1"/>
  <c r="EY67" i="35" s="1"/>
  <c r="EY68" i="35" s="1"/>
  <c r="EY69" i="35" s="1"/>
  <c r="EY70" i="35" s="1"/>
  <c r="EY71" i="35" s="1"/>
  <c r="EY72" i="35" s="1"/>
  <c r="EY73" i="35" s="1"/>
  <c r="EY74" i="35" s="1"/>
  <c r="EY75" i="35" s="1"/>
  <c r="EY76" i="35" s="1"/>
  <c r="EY77" i="35" s="1"/>
  <c r="EY78" i="35" s="1"/>
  <c r="EY79" i="35" s="1"/>
  <c r="EY80" i="35" s="1"/>
  <c r="EY81" i="35" s="1"/>
  <c r="EY82" i="35" s="1"/>
  <c r="EY83" i="35" s="1"/>
  <c r="EY84" i="35" s="1"/>
  <c r="EY85" i="35" s="1"/>
  <c r="EY86" i="35" s="1"/>
  <c r="EY87" i="35" s="1"/>
  <c r="EY88" i="35" s="1"/>
  <c r="EY89" i="35" s="1"/>
  <c r="EY90" i="35" s="1"/>
  <c r="EY91" i="35" s="1"/>
  <c r="EY92" i="35" s="1"/>
  <c r="EY93" i="35" s="1"/>
  <c r="EY94" i="35" s="1"/>
  <c r="EY95" i="35" s="1"/>
  <c r="EY96" i="35" s="1"/>
  <c r="EY97" i="35" s="1"/>
  <c r="EY98" i="35" s="1"/>
  <c r="EY99" i="35" s="1"/>
  <c r="EY100" i="35" s="1"/>
  <c r="EY101" i="35" s="1"/>
  <c r="EY102" i="35" s="1"/>
  <c r="EY103" i="35" s="1"/>
  <c r="EY104" i="35" s="1"/>
  <c r="EY105" i="35" s="1"/>
  <c r="EY106" i="35" s="1"/>
  <c r="EY107" i="35" s="1"/>
  <c r="EY108" i="35" s="1"/>
  <c r="EY109" i="35" s="1"/>
  <c r="EY110" i="35" s="1"/>
  <c r="EY111" i="35" s="1"/>
  <c r="EY112" i="35" s="1"/>
  <c r="EY113" i="35" s="1"/>
  <c r="EY114" i="35" s="1"/>
  <c r="EY115" i="35" s="1"/>
  <c r="EY116" i="35" s="1"/>
  <c r="DW6" i="35"/>
  <c r="DW7" i="35" s="1"/>
  <c r="DW8" i="35" s="1"/>
  <c r="DW9" i="35" s="1"/>
  <c r="DW10" i="35" s="1"/>
  <c r="DW11" i="35" s="1"/>
  <c r="DW12" i="35" s="1"/>
  <c r="DW13" i="35" s="1"/>
  <c r="DW14" i="35" s="1"/>
  <c r="DW15" i="35" s="1"/>
  <c r="DW16" i="35" s="1"/>
  <c r="DW17" i="35" s="1"/>
  <c r="DW18" i="35" s="1"/>
  <c r="DW19" i="35" s="1"/>
  <c r="DW20" i="35" s="1"/>
  <c r="DW21" i="35" s="1"/>
  <c r="DW22" i="35" s="1"/>
  <c r="DW23" i="35" s="1"/>
  <c r="DW24" i="35" s="1"/>
  <c r="DW25" i="35" s="1"/>
  <c r="DW26" i="35" s="1"/>
  <c r="DW27" i="35" s="1"/>
  <c r="DW28" i="35" s="1"/>
  <c r="DW29" i="35" s="1"/>
  <c r="DW30" i="35" s="1"/>
  <c r="DW31" i="35" s="1"/>
  <c r="DW32" i="35" s="1"/>
  <c r="DW33" i="35" s="1"/>
  <c r="DW34" i="35" s="1"/>
  <c r="DW35" i="35" s="1"/>
  <c r="DW36" i="35" s="1"/>
  <c r="DW37" i="35" s="1"/>
  <c r="DW38" i="35" s="1"/>
  <c r="DW39" i="35" s="1"/>
  <c r="DW40" i="35" s="1"/>
  <c r="DW41" i="35" s="1"/>
  <c r="DW42" i="35" s="1"/>
  <c r="DW43" i="35" s="1"/>
  <c r="DW44" i="35" s="1"/>
  <c r="DW45" i="35" s="1"/>
  <c r="DW46" i="35" s="1"/>
  <c r="DW47" i="35" s="1"/>
  <c r="DW48" i="35" s="1"/>
  <c r="DW49" i="35" s="1"/>
  <c r="DW50" i="35" s="1"/>
  <c r="DW51" i="35" s="1"/>
  <c r="DW52" i="35" s="1"/>
  <c r="DW53" i="35" s="1"/>
  <c r="DW54" i="35" s="1"/>
  <c r="DW55" i="35" s="1"/>
  <c r="DW56" i="35" s="1"/>
  <c r="DI6" i="35"/>
  <c r="DI7" i="35" s="1"/>
  <c r="DI8" i="35" s="1"/>
  <c r="DI9" i="35" s="1"/>
  <c r="DI10" i="35" s="1"/>
  <c r="DI11" i="35" s="1"/>
  <c r="DI12" i="35" s="1"/>
  <c r="DI13" i="35" s="1"/>
  <c r="DI14" i="35" s="1"/>
  <c r="DI15" i="35" s="1"/>
  <c r="DI16" i="35" s="1"/>
  <c r="DI17" i="35" s="1"/>
  <c r="DI18" i="35" s="1"/>
  <c r="DI19" i="35" s="1"/>
  <c r="DI20" i="35" s="1"/>
  <c r="DI21" i="35" s="1"/>
  <c r="DI22" i="35" s="1"/>
  <c r="DI23" i="35" s="1"/>
  <c r="DI24" i="35" s="1"/>
  <c r="DI25" i="35" s="1"/>
  <c r="DI26" i="35" s="1"/>
  <c r="DI27" i="35" s="1"/>
  <c r="DI28" i="35" s="1"/>
  <c r="DI29" i="35" s="1"/>
  <c r="DI30" i="35" s="1"/>
  <c r="DI31" i="35" s="1"/>
  <c r="DI32" i="35" s="1"/>
  <c r="DI33" i="35" s="1"/>
  <c r="DI34" i="35" s="1"/>
  <c r="DI35" i="35" s="1"/>
  <c r="DI36" i="35" s="1"/>
  <c r="DI37" i="35" s="1"/>
  <c r="DI38" i="35" s="1"/>
  <c r="DI39" i="35" s="1"/>
  <c r="DI40" i="35" s="1"/>
  <c r="DI41" i="35" s="1"/>
  <c r="DI42" i="35" s="1"/>
  <c r="DI43" i="35" s="1"/>
  <c r="DI44" i="35" s="1"/>
  <c r="DI45" i="35" s="1"/>
  <c r="DI46" i="35" s="1"/>
  <c r="DI47" i="35" s="1"/>
  <c r="DI48" i="35" s="1"/>
  <c r="DI49" i="35" s="1"/>
  <c r="DI50" i="35" s="1"/>
  <c r="DI51" i="35" s="1"/>
  <c r="DI52" i="35" s="1"/>
  <c r="DI53" i="35" s="1"/>
  <c r="DI54" i="35" s="1"/>
  <c r="DI55" i="35" s="1"/>
  <c r="DI56" i="35" s="1"/>
  <c r="DI57" i="35" s="1"/>
  <c r="DI58" i="35" s="1"/>
  <c r="DI59" i="35" s="1"/>
  <c r="DI60" i="35" s="1"/>
  <c r="DI61" i="35" s="1"/>
  <c r="DI62" i="35" s="1"/>
  <c r="DI63" i="35" s="1"/>
  <c r="DI64" i="35" s="1"/>
  <c r="DI65" i="35" s="1"/>
  <c r="DI66" i="35" s="1"/>
  <c r="DI67" i="35" s="1"/>
  <c r="DI68" i="35" s="1"/>
  <c r="DI69" i="35" s="1"/>
  <c r="DI70" i="35" s="1"/>
  <c r="DI71" i="35" s="1"/>
  <c r="DI72" i="35" s="1"/>
  <c r="DI73" i="35" s="1"/>
  <c r="DI74" i="35" s="1"/>
  <c r="DI75" i="35" s="1"/>
  <c r="DI76" i="35" s="1"/>
  <c r="DI77" i="35" s="1"/>
  <c r="DI78" i="35" s="1"/>
  <c r="DI79" i="35" s="1"/>
  <c r="DI80" i="35" s="1"/>
  <c r="DI81" i="35" s="1"/>
  <c r="DI82" i="35" s="1"/>
  <c r="DI83" i="35" s="1"/>
  <c r="DI84" i="35" s="1"/>
  <c r="DI85" i="35" s="1"/>
  <c r="DI86" i="35" s="1"/>
  <c r="DI87" i="35" s="1"/>
  <c r="DI88" i="35" s="1"/>
  <c r="DI89" i="35" s="1"/>
  <c r="DI90" i="35" s="1"/>
  <c r="DI91" i="35" s="1"/>
  <c r="DI92" i="35" s="1"/>
  <c r="DI93" i="35" s="1"/>
  <c r="DI94" i="35" s="1"/>
  <c r="DI95" i="35" s="1"/>
  <c r="DI96" i="35" s="1"/>
  <c r="DI97" i="35" s="1"/>
  <c r="DI98" i="35" s="1"/>
  <c r="DI99" i="35" s="1"/>
  <c r="DI100" i="35" s="1"/>
  <c r="DI101" i="35" s="1"/>
  <c r="DI102" i="35" s="1"/>
  <c r="DI103" i="35" s="1"/>
  <c r="DI104" i="35" s="1"/>
  <c r="DI105" i="35" s="1"/>
  <c r="DB6" i="35"/>
  <c r="DB7" i="35" s="1"/>
  <c r="DB8" i="35" s="1"/>
  <c r="DB9" i="35" s="1"/>
  <c r="DB10" i="35" s="1"/>
  <c r="DB11" i="35" s="1"/>
  <c r="DB12" i="35" s="1"/>
  <c r="DB13" i="35" s="1"/>
  <c r="DB14" i="35" s="1"/>
  <c r="DB15" i="35" s="1"/>
  <c r="DB16" i="35" s="1"/>
  <c r="DB17" i="35" s="1"/>
  <c r="DB18" i="35" s="1"/>
  <c r="DB19" i="35" s="1"/>
  <c r="DB20" i="35" s="1"/>
  <c r="DB21" i="35" s="1"/>
  <c r="DB22" i="35" s="1"/>
  <c r="DB23" i="35" s="1"/>
  <c r="DB24" i="35" s="1"/>
  <c r="DB25" i="35" s="1"/>
  <c r="DB26" i="35" s="1"/>
  <c r="DB27" i="35" s="1"/>
  <c r="DB28" i="35" s="1"/>
  <c r="DB29" i="35" s="1"/>
  <c r="DB30" i="35" s="1"/>
  <c r="DB31" i="35" s="1"/>
  <c r="DB32" i="35" s="1"/>
  <c r="DB33" i="35" s="1"/>
  <c r="DB34" i="35" s="1"/>
  <c r="DB35" i="35" s="1"/>
  <c r="DB36" i="35" s="1"/>
  <c r="DB37" i="35" s="1"/>
  <c r="DB38" i="35" s="1"/>
  <c r="DB39" i="35" s="1"/>
  <c r="DB40" i="35" s="1"/>
  <c r="DB41" i="35" s="1"/>
  <c r="DB42" i="35" s="1"/>
  <c r="DB43" i="35" s="1"/>
  <c r="DB44" i="35" s="1"/>
  <c r="DB45" i="35" s="1"/>
  <c r="DB46" i="35" s="1"/>
  <c r="DB47" i="35" s="1"/>
  <c r="DB48" i="35" s="1"/>
  <c r="DB49" i="35" s="1"/>
  <c r="DB50" i="35" s="1"/>
  <c r="DB51" i="35" s="1"/>
  <c r="DB52" i="35" s="1"/>
  <c r="DB53" i="35" s="1"/>
  <c r="CU6" i="35"/>
  <c r="CU7" i="35" s="1"/>
  <c r="CU8" i="35" s="1"/>
  <c r="CU9" i="35" s="1"/>
  <c r="CU10" i="35" s="1"/>
  <c r="CU11" i="35" s="1"/>
  <c r="CU12" i="35" s="1"/>
  <c r="CU13" i="35" s="1"/>
  <c r="CU14" i="35" s="1"/>
  <c r="CU15" i="35" s="1"/>
  <c r="CU16" i="35" s="1"/>
  <c r="CU17" i="35" s="1"/>
  <c r="CU18" i="35" s="1"/>
  <c r="CU19" i="35" s="1"/>
  <c r="CU20" i="35" s="1"/>
  <c r="CU21" i="35" s="1"/>
  <c r="CU22" i="35" s="1"/>
  <c r="CU23" i="35" s="1"/>
  <c r="CU24" i="35" s="1"/>
  <c r="CU25" i="35" s="1"/>
  <c r="CU26" i="35" s="1"/>
  <c r="CU27" i="35" s="1"/>
  <c r="CU28" i="35" s="1"/>
  <c r="CU29" i="35" s="1"/>
  <c r="CU30" i="35" s="1"/>
  <c r="CU31" i="35" s="1"/>
  <c r="CU32" i="35" s="1"/>
  <c r="CU33" i="35" s="1"/>
  <c r="CU34" i="35" s="1"/>
  <c r="CU35" i="35" s="1"/>
  <c r="CU36" i="35" s="1"/>
  <c r="CU37" i="35" s="1"/>
  <c r="CU38" i="35" s="1"/>
  <c r="CU39" i="35" s="1"/>
  <c r="CU40" i="35" s="1"/>
  <c r="CU41" i="35" s="1"/>
  <c r="CU42" i="35" s="1"/>
  <c r="CU43" i="35" s="1"/>
  <c r="CU44" i="35" s="1"/>
  <c r="CU45" i="35" s="1"/>
  <c r="CU46" i="35" s="1"/>
  <c r="CU47" i="35" s="1"/>
  <c r="CU48" i="35" s="1"/>
  <c r="CU49" i="35" s="1"/>
  <c r="CU50" i="35" s="1"/>
  <c r="CU51" i="35" s="1"/>
  <c r="CU52" i="35" s="1"/>
  <c r="CU53" i="35" s="1"/>
  <c r="CU54" i="35" s="1"/>
  <c r="CU55" i="35" s="1"/>
  <c r="CU56" i="35" s="1"/>
  <c r="CU57" i="35" s="1"/>
  <c r="CU58" i="35" s="1"/>
  <c r="CU59" i="35" s="1"/>
  <c r="CU60" i="35" s="1"/>
  <c r="CU61" i="35" s="1"/>
  <c r="CU62" i="35" s="1"/>
  <c r="CU63" i="35" s="1"/>
  <c r="CU64" i="35" s="1"/>
  <c r="CU65" i="35" s="1"/>
  <c r="CU66" i="35" s="1"/>
  <c r="CU67" i="35" s="1"/>
  <c r="CU68" i="35" s="1"/>
  <c r="CU69" i="35" s="1"/>
  <c r="CU70" i="35" s="1"/>
  <c r="CU71" i="35" s="1"/>
  <c r="CU72" i="35" s="1"/>
  <c r="CU73" i="35" s="1"/>
  <c r="CU74" i="35" s="1"/>
  <c r="CU75" i="35" s="1"/>
  <c r="CU76" i="35" s="1"/>
  <c r="CU77" i="35" s="1"/>
  <c r="CU78" i="35" s="1"/>
  <c r="CU79" i="35" s="1"/>
  <c r="CU80" i="35" s="1"/>
  <c r="CU81" i="35" s="1"/>
  <c r="CU82" i="35" s="1"/>
  <c r="CU83" i="35" s="1"/>
  <c r="CU84" i="35" s="1"/>
  <c r="CU85" i="35" s="1"/>
  <c r="CU86" i="35" s="1"/>
  <c r="CU87" i="35" s="1"/>
  <c r="CU88" i="35" s="1"/>
  <c r="CU89" i="35" s="1"/>
  <c r="CU90" i="35" s="1"/>
  <c r="CU91" i="35" s="1"/>
  <c r="CU92" i="35" s="1"/>
  <c r="CU93" i="35" s="1"/>
  <c r="CU94" i="35" s="1"/>
  <c r="CU95" i="35" s="1"/>
  <c r="CU96" i="35" s="1"/>
  <c r="CU97" i="35" s="1"/>
  <c r="CU98" i="35" s="1"/>
  <c r="CU99" i="35" s="1"/>
  <c r="CU100" i="35" s="1"/>
  <c r="CU101" i="35" s="1"/>
  <c r="CU102" i="35" s="1"/>
  <c r="CU103" i="35" s="1"/>
  <c r="CU104" i="35" s="1"/>
  <c r="CU105" i="35" s="1"/>
  <c r="CU106" i="35" s="1"/>
  <c r="CU107" i="35" s="1"/>
  <c r="CU108" i="35" s="1"/>
  <c r="CU109" i="35" s="1"/>
  <c r="CU110" i="35" s="1"/>
  <c r="CU111" i="35" s="1"/>
  <c r="CU112" i="35" s="1"/>
  <c r="CU113" i="35" s="1"/>
  <c r="CU114" i="35" s="1"/>
  <c r="CU115" i="35" s="1"/>
  <c r="CU116" i="35" s="1"/>
  <c r="CU117" i="35" s="1"/>
  <c r="CU118" i="35" s="1"/>
  <c r="CU119" i="35" s="1"/>
  <c r="CU120" i="35" s="1"/>
  <c r="CU121" i="35" s="1"/>
  <c r="CU122" i="35" s="1"/>
  <c r="CU123" i="35" s="1"/>
  <c r="CU124" i="35" s="1"/>
  <c r="CU125" i="35" s="1"/>
  <c r="CU126" i="35" s="1"/>
  <c r="CU127" i="35" s="1"/>
  <c r="CU128" i="35" s="1"/>
  <c r="CU129" i="35" s="1"/>
  <c r="CU130" i="35" s="1"/>
  <c r="CU131" i="35" s="1"/>
  <c r="CU132" i="35" s="1"/>
  <c r="CU133" i="35" s="1"/>
  <c r="CU134" i="35" s="1"/>
  <c r="CU135" i="35" s="1"/>
  <c r="CU136" i="35" s="1"/>
  <c r="CU137" i="35" s="1"/>
  <c r="CU138" i="35" s="1"/>
  <c r="CU139" i="35" s="1"/>
  <c r="CU140" i="35" s="1"/>
  <c r="CU141" i="35" s="1"/>
  <c r="CU142" i="35" s="1"/>
  <c r="CU143" i="35" s="1"/>
  <c r="CU144" i="35" s="1"/>
  <c r="CU145" i="35" s="1"/>
  <c r="CU146" i="35" s="1"/>
  <c r="CU147" i="35" s="1"/>
  <c r="CU148" i="35" s="1"/>
  <c r="CU149" i="35" s="1"/>
  <c r="CU150" i="35" s="1"/>
  <c r="CU151" i="35" s="1"/>
  <c r="CU152" i="35" s="1"/>
  <c r="CU153" i="35" s="1"/>
  <c r="CU154" i="35" s="1"/>
  <c r="CU155" i="35" s="1"/>
  <c r="CU156" i="35" s="1"/>
  <c r="CU157" i="35" s="1"/>
  <c r="CU158" i="35" s="1"/>
  <c r="CU159" i="35" s="1"/>
  <c r="CU160" i="35" s="1"/>
  <c r="CU161" i="35" s="1"/>
  <c r="CU162" i="35" s="1"/>
  <c r="CU163" i="35" s="1"/>
  <c r="CU164" i="35" s="1"/>
  <c r="CU165" i="35" s="1"/>
  <c r="CU166" i="35" s="1"/>
  <c r="CU167" i="35" s="1"/>
  <c r="CU168" i="35" s="1"/>
  <c r="CU169" i="35" s="1"/>
  <c r="CU170" i="35" s="1"/>
  <c r="CU171" i="35" s="1"/>
  <c r="CU172" i="35" s="1"/>
  <c r="CU173" i="35" s="1"/>
  <c r="CU174" i="35" s="1"/>
  <c r="CU175" i="35" s="1"/>
  <c r="CU176" i="35" s="1"/>
  <c r="CU177" i="35" s="1"/>
  <c r="CU178" i="35" s="1"/>
  <c r="CU179" i="35" s="1"/>
  <c r="CU180" i="35" s="1"/>
  <c r="CU181" i="35" s="1"/>
  <c r="CU182" i="35" s="1"/>
  <c r="CU183" i="35" s="1"/>
  <c r="CU184" i="35" s="1"/>
  <c r="CU185" i="35" s="1"/>
  <c r="CU186" i="35" s="1"/>
  <c r="CU187" i="35" s="1"/>
  <c r="CU188" i="35" s="1"/>
  <c r="CU189" i="35" s="1"/>
  <c r="CU190" i="35" s="1"/>
  <c r="CU191" i="35" s="1"/>
  <c r="CU192" i="35" s="1"/>
  <c r="CU193" i="35" s="1"/>
  <c r="CU194" i="35" s="1"/>
  <c r="CU195" i="35" s="1"/>
  <c r="CU196" i="35" s="1"/>
  <c r="CU197" i="35" s="1"/>
  <c r="CU198" i="35" s="1"/>
  <c r="CU199" i="35" s="1"/>
  <c r="CU200" i="35" s="1"/>
  <c r="CU201" i="35" s="1"/>
  <c r="CU202" i="35" s="1"/>
  <c r="CU203" i="35" s="1"/>
  <c r="CU204" i="35" s="1"/>
  <c r="CU205" i="35" s="1"/>
  <c r="CU206" i="35" s="1"/>
  <c r="CU207" i="35" s="1"/>
  <c r="CU208" i="35" s="1"/>
  <c r="CU209" i="35" s="1"/>
  <c r="CU210" i="35" s="1"/>
  <c r="CU211" i="35" s="1"/>
  <c r="CU212" i="35" s="1"/>
  <c r="CU213" i="35" s="1"/>
  <c r="CU214" i="35" s="1"/>
  <c r="CU215" i="35" s="1"/>
  <c r="CU216" i="35" s="1"/>
  <c r="CU217" i="35" s="1"/>
  <c r="CU218" i="35" s="1"/>
  <c r="CU219" i="35" s="1"/>
  <c r="CU220" i="35" s="1"/>
  <c r="CU221" i="35" s="1"/>
  <c r="CU222" i="35" s="1"/>
  <c r="CU223" i="35" s="1"/>
  <c r="CU224" i="35" s="1"/>
  <c r="CU225" i="35" s="1"/>
  <c r="CU226" i="35" s="1"/>
  <c r="CU227" i="35" s="1"/>
  <c r="CU228" i="35" s="1"/>
  <c r="CU229" i="35" s="1"/>
  <c r="CU230" i="35" s="1"/>
  <c r="CU231" i="35" s="1"/>
  <c r="CU232" i="35" s="1"/>
  <c r="CU233" i="35" s="1"/>
  <c r="CU234" i="35" s="1"/>
  <c r="CU235" i="35" s="1"/>
  <c r="CU236" i="35" s="1"/>
  <c r="CU237" i="35" s="1"/>
  <c r="CU238" i="35" s="1"/>
  <c r="CU239" i="35" s="1"/>
  <c r="CU240" i="35" s="1"/>
  <c r="CU241" i="35" s="1"/>
  <c r="CU242" i="35" s="1"/>
  <c r="CU243" i="35" s="1"/>
  <c r="CU244" i="35" s="1"/>
  <c r="CU245" i="35" s="1"/>
  <c r="CU246" i="35" s="1"/>
  <c r="CU247" i="35" s="1"/>
  <c r="CU248" i="35" s="1"/>
  <c r="CU249" i="35" s="1"/>
  <c r="CU250" i="35" s="1"/>
  <c r="CU251" i="35" s="1"/>
  <c r="CU252" i="35" s="1"/>
  <c r="CU253" i="35" s="1"/>
  <c r="CU254" i="35" s="1"/>
  <c r="CU255" i="35" s="1"/>
  <c r="CU256" i="35" s="1"/>
  <c r="CU257" i="35" s="1"/>
  <c r="CU258" i="35" s="1"/>
  <c r="CU259" i="35" s="1"/>
  <c r="CU260" i="35" s="1"/>
  <c r="CU261" i="35" s="1"/>
  <c r="CU262" i="35" s="1"/>
  <c r="CU263" i="35" s="1"/>
  <c r="CU264" i="35" s="1"/>
  <c r="CU265" i="35" s="1"/>
  <c r="CU266" i="35" s="1"/>
  <c r="CU267" i="35" s="1"/>
  <c r="CU268" i="35" s="1"/>
  <c r="CU269" i="35" s="1"/>
  <c r="CU270" i="35" s="1"/>
  <c r="CU271" i="35" s="1"/>
  <c r="CU272" i="35" s="1"/>
  <c r="CU273" i="35" s="1"/>
  <c r="CU274" i="35" s="1"/>
  <c r="CU275" i="35" s="1"/>
  <c r="CU276" i="35" s="1"/>
  <c r="CU277" i="35" s="1"/>
  <c r="CU278" i="35" s="1"/>
  <c r="CU279" i="35" s="1"/>
  <c r="CU280" i="35" s="1"/>
  <c r="CU281" i="35" s="1"/>
  <c r="CU282" i="35" s="1"/>
  <c r="CU283" i="35" s="1"/>
  <c r="CU284" i="35" s="1"/>
  <c r="CU285" i="35" s="1"/>
  <c r="CU286" i="35" s="1"/>
  <c r="CU287" i="35" s="1"/>
  <c r="CU288" i="35" s="1"/>
  <c r="CU289" i="35" s="1"/>
  <c r="CU290" i="35" s="1"/>
  <c r="CU291" i="35" s="1"/>
  <c r="CU292" i="35" s="1"/>
  <c r="CU293" i="35" s="1"/>
  <c r="CU294" i="35" s="1"/>
  <c r="CU295" i="35" s="1"/>
  <c r="CU296" i="35" s="1"/>
  <c r="CU297" i="35" s="1"/>
  <c r="CU298" i="35" s="1"/>
  <c r="CU299" i="35" s="1"/>
  <c r="CU300" i="35" s="1"/>
  <c r="CU301" i="35" s="1"/>
  <c r="CU302" i="35" s="1"/>
  <c r="CU303" i="35" s="1"/>
  <c r="CU304" i="35" s="1"/>
  <c r="AQ6" i="35"/>
  <c r="AQ7" i="35" s="1"/>
  <c r="AQ8" i="35" s="1"/>
  <c r="AQ9" i="35" s="1"/>
  <c r="AQ10" i="35" s="1"/>
  <c r="AQ11" i="35" s="1"/>
  <c r="AQ12" i="35" s="1"/>
  <c r="AQ13" i="35" s="1"/>
  <c r="AQ14" i="35" s="1"/>
  <c r="AQ15" i="35" s="1"/>
  <c r="AQ16" i="35" s="1"/>
  <c r="AQ17" i="35" s="1"/>
  <c r="AQ18" i="35" s="1"/>
  <c r="AQ19" i="35" s="1"/>
  <c r="AQ20" i="35" s="1"/>
  <c r="AQ21" i="35" s="1"/>
  <c r="AQ22" i="35" s="1"/>
  <c r="AQ23" i="35" s="1"/>
  <c r="AQ24" i="35" s="1"/>
  <c r="AQ25" i="35" s="1"/>
  <c r="AQ26" i="35" s="1"/>
  <c r="AQ27" i="35" s="1"/>
  <c r="AQ28" i="35" s="1"/>
  <c r="AQ29" i="35" s="1"/>
  <c r="AQ30" i="35" s="1"/>
  <c r="AQ31" i="35" s="1"/>
  <c r="AQ32" i="35" s="1"/>
  <c r="AQ33" i="35" s="1"/>
  <c r="AQ34" i="35" s="1"/>
  <c r="AQ35" i="35" s="1"/>
  <c r="AQ36" i="35" s="1"/>
  <c r="AQ37" i="35" s="1"/>
  <c r="AQ38" i="35" s="1"/>
  <c r="AQ39" i="35" s="1"/>
  <c r="AQ40" i="35" s="1"/>
  <c r="AQ41" i="35" s="1"/>
  <c r="AQ42" i="35" s="1"/>
  <c r="AQ43" i="35" s="1"/>
  <c r="AQ44" i="35" s="1"/>
  <c r="AQ45" i="35" s="1"/>
  <c r="AQ46" i="35" s="1"/>
  <c r="AQ47" i="35" s="1"/>
  <c r="AQ48" i="35" s="1"/>
  <c r="AQ49" i="35" s="1"/>
  <c r="AQ50" i="35" s="1"/>
  <c r="AQ51" i="35" s="1"/>
  <c r="AQ52" i="35" s="1"/>
  <c r="AQ53" i="35" s="1"/>
  <c r="AQ54" i="35" s="1"/>
  <c r="AQ55" i="35" s="1"/>
  <c r="AQ56" i="35" s="1"/>
  <c r="AQ57" i="35" s="1"/>
  <c r="AQ58" i="35" s="1"/>
  <c r="AQ59" i="35" s="1"/>
  <c r="AQ60" i="35" s="1"/>
  <c r="AQ61" i="35" s="1"/>
  <c r="AQ62" i="35" s="1"/>
  <c r="AQ63" i="35" s="1"/>
  <c r="AQ64" i="35" s="1"/>
  <c r="AQ65" i="35" s="1"/>
  <c r="AQ66" i="35" s="1"/>
  <c r="AQ67" i="35" s="1"/>
  <c r="AQ68" i="35" s="1"/>
  <c r="AQ69" i="35" s="1"/>
  <c r="AQ70" i="35" s="1"/>
  <c r="AQ71" i="35" s="1"/>
  <c r="AQ72" i="35" s="1"/>
  <c r="AQ73" i="35" s="1"/>
  <c r="AQ74" i="35" s="1"/>
  <c r="AQ75" i="35" s="1"/>
  <c r="AQ76" i="35" s="1"/>
  <c r="AQ77" i="35" s="1"/>
  <c r="AQ78" i="35" s="1"/>
  <c r="AQ79" i="35" s="1"/>
  <c r="AQ80" i="35" s="1"/>
  <c r="AQ81" i="35" s="1"/>
  <c r="AQ82" i="35" s="1"/>
  <c r="AQ83" i="35" s="1"/>
  <c r="AQ84" i="35" s="1"/>
  <c r="AQ85" i="35" s="1"/>
  <c r="AQ86" i="35" s="1"/>
  <c r="AQ87" i="35" s="1"/>
  <c r="AQ88" i="35" s="1"/>
  <c r="AQ89" i="35" s="1"/>
  <c r="AQ90" i="35" s="1"/>
  <c r="AQ91" i="35" s="1"/>
  <c r="AQ92" i="35" s="1"/>
  <c r="AQ93" i="35" s="1"/>
  <c r="AQ94" i="35" s="1"/>
  <c r="AQ95" i="35" s="1"/>
  <c r="AQ96" i="35" s="1"/>
  <c r="AQ97" i="35" s="1"/>
  <c r="AQ98" i="35" s="1"/>
  <c r="AQ99" i="35" s="1"/>
  <c r="AQ100" i="35" s="1"/>
  <c r="AQ101" i="35" s="1"/>
  <c r="AQ102" i="35" s="1"/>
  <c r="AQ103" i="35" s="1"/>
  <c r="AQ104" i="35" s="1"/>
  <c r="AJ6" i="35"/>
  <c r="AJ7" i="35" s="1"/>
  <c r="AJ8" i="35" s="1"/>
  <c r="AJ9" i="35" s="1"/>
  <c r="AJ10" i="35" s="1"/>
  <c r="O6" i="35"/>
  <c r="H6" i="35"/>
  <c r="H7" i="35" s="1"/>
  <c r="H8" i="35" s="1"/>
  <c r="H9" i="35" s="1"/>
  <c r="H10" i="35" s="1"/>
  <c r="H11" i="35" s="1"/>
  <c r="H12" i="35" s="1"/>
  <c r="H13" i="35" s="1"/>
  <c r="H14" i="35" s="1"/>
  <c r="H15" i="35" s="1"/>
  <c r="H16" i="35" s="1"/>
  <c r="H17" i="35" s="1"/>
  <c r="H18" i="35" s="1"/>
  <c r="H19" i="35" s="1"/>
  <c r="H20" i="35" s="1"/>
  <c r="H21" i="35" s="1"/>
  <c r="H22" i="35" s="1"/>
  <c r="H23" i="35" s="1"/>
  <c r="H24" i="35" s="1"/>
  <c r="H25" i="35" s="1"/>
  <c r="H26" i="35" s="1"/>
  <c r="H27" i="35" s="1"/>
  <c r="H28" i="35" s="1"/>
  <c r="H29" i="35" s="1"/>
  <c r="H30" i="35" s="1"/>
  <c r="H31" i="35" s="1"/>
  <c r="H32" i="35" s="1"/>
  <c r="H33" i="35" s="1"/>
  <c r="H34" i="35" s="1"/>
  <c r="H35" i="35" s="1"/>
  <c r="H36" i="35" s="1"/>
  <c r="H37" i="35" s="1"/>
  <c r="H38" i="35" s="1"/>
  <c r="H39" i="35" s="1"/>
  <c r="H40" i="35" s="1"/>
  <c r="H41" i="35" s="1"/>
  <c r="H42" i="35" s="1"/>
  <c r="H43" i="35" s="1"/>
  <c r="H44" i="35" s="1"/>
  <c r="H45" i="35" s="1"/>
  <c r="H46" i="35" s="1"/>
  <c r="H47" i="35" s="1"/>
  <c r="H48" i="35" s="1"/>
  <c r="H49" i="35" s="1"/>
  <c r="H50" i="35" s="1"/>
  <c r="H51" i="35" s="1"/>
  <c r="H52" i="35" s="1"/>
  <c r="H53" i="35" s="1"/>
  <c r="H54" i="35" s="1"/>
  <c r="H55" i="35" s="1"/>
  <c r="H56" i="35" s="1"/>
  <c r="H57" i="35" s="1"/>
  <c r="H58" i="35" s="1"/>
  <c r="H59" i="35" s="1"/>
  <c r="H60" i="35" s="1"/>
  <c r="H61" i="35" s="1"/>
  <c r="H62" i="35" s="1"/>
  <c r="H63" i="35" s="1"/>
  <c r="H64" i="35" s="1"/>
  <c r="H65" i="35" s="1"/>
  <c r="H66" i="35" s="1"/>
  <c r="H67" i="35" s="1"/>
  <c r="H68" i="35" s="1"/>
  <c r="H69" i="35" s="1"/>
  <c r="H70" i="35" s="1"/>
  <c r="H71" i="35" s="1"/>
  <c r="H72" i="35" s="1"/>
  <c r="H73" i="35" s="1"/>
  <c r="H74" i="35" s="1"/>
  <c r="H75" i="35" s="1"/>
  <c r="H76" i="35" s="1"/>
  <c r="H77" i="35" s="1"/>
  <c r="H78" i="35" s="1"/>
  <c r="H79" i="35" s="1"/>
  <c r="H80" i="35" s="1"/>
  <c r="H81" i="35" s="1"/>
  <c r="H82" i="35" s="1"/>
  <c r="H83" i="35" s="1"/>
  <c r="H84" i="35" s="1"/>
  <c r="H85" i="35" s="1"/>
  <c r="H86" i="35" s="1"/>
  <c r="H87" i="35" s="1"/>
  <c r="H88" i="35" s="1"/>
  <c r="H89" i="35" s="1"/>
  <c r="H90" i="35" s="1"/>
  <c r="H91" i="35" s="1"/>
  <c r="H92" i="35" s="1"/>
  <c r="H93" i="35" s="1"/>
  <c r="H94" i="35" s="1"/>
  <c r="H95" i="35" s="1"/>
  <c r="H96" i="35" s="1"/>
  <c r="H97" i="35" s="1"/>
  <c r="H98" i="35" s="1"/>
  <c r="H99" i="35" s="1"/>
  <c r="H100" i="35" s="1"/>
  <c r="H101" i="35" s="1"/>
  <c r="H102" i="35" s="1"/>
  <c r="H103" i="35" s="1"/>
  <c r="H104" i="35" s="1"/>
  <c r="H105" i="35" s="1"/>
  <c r="H106" i="35" s="1"/>
  <c r="H107" i="35" s="1"/>
  <c r="H108" i="35" s="1"/>
  <c r="H109" i="35" s="1"/>
  <c r="H110" i="35" s="1"/>
  <c r="H111" i="35" s="1"/>
  <c r="H112" i="35" s="1"/>
  <c r="H113" i="35" s="1"/>
  <c r="H114" i="35" s="1"/>
  <c r="H115" i="35" s="1"/>
  <c r="H116" i="35" s="1"/>
  <c r="H117" i="35" s="1"/>
  <c r="H118" i="35" s="1"/>
  <c r="H119" i="35" s="1"/>
  <c r="H120" i="35" s="1"/>
  <c r="H121" i="35" s="1"/>
  <c r="H122" i="35" s="1"/>
  <c r="H123" i="35" s="1"/>
  <c r="H124" i="35" s="1"/>
  <c r="H125" i="35" s="1"/>
  <c r="H126" i="35" s="1"/>
  <c r="H127" i="35" s="1"/>
  <c r="H128" i="35" s="1"/>
  <c r="H129" i="35" s="1"/>
  <c r="H130" i="35" s="1"/>
  <c r="H131" i="35" s="1"/>
  <c r="H132" i="35" s="1"/>
  <c r="H133" i="35" s="1"/>
  <c r="H134" i="35" s="1"/>
  <c r="H135" i="35" s="1"/>
  <c r="H136" i="35" s="1"/>
  <c r="H137" i="35" s="1"/>
  <c r="H138" i="35" s="1"/>
  <c r="H139" i="35" s="1"/>
  <c r="H140" i="35" s="1"/>
  <c r="H141" i="35" s="1"/>
  <c r="H142" i="35" s="1"/>
  <c r="H143" i="35" s="1"/>
  <c r="H144" i="35" s="1"/>
  <c r="H145" i="35" s="1"/>
  <c r="H146" i="35" s="1"/>
  <c r="H147" i="35" s="1"/>
  <c r="H148" i="35" s="1"/>
  <c r="H149" i="35" s="1"/>
  <c r="H150" i="35" s="1"/>
  <c r="H151" i="35" s="1"/>
  <c r="H152" i="35" s="1"/>
  <c r="H153" i="35" s="1"/>
  <c r="H154" i="35" s="1"/>
  <c r="H155" i="35" s="1"/>
  <c r="H156" i="35" s="1"/>
  <c r="H157" i="35" s="1"/>
  <c r="H158" i="35" s="1"/>
  <c r="H159" i="35" s="1"/>
  <c r="H160" i="35" s="1"/>
  <c r="H161" i="35" s="1"/>
  <c r="H162" i="35" s="1"/>
  <c r="H163" i="35" s="1"/>
  <c r="H164" i="35" s="1"/>
  <c r="H165" i="35" s="1"/>
  <c r="H166" i="35" s="1"/>
  <c r="H167" i="35" s="1"/>
  <c r="H168" i="35" s="1"/>
  <c r="H169" i="35" s="1"/>
  <c r="H170" i="35" s="1"/>
  <c r="H171" i="35" s="1"/>
  <c r="H172" i="35" s="1"/>
  <c r="H173" i="35" s="1"/>
  <c r="H174" i="35" s="1"/>
  <c r="H175" i="35" s="1"/>
  <c r="H176" i="35" s="1"/>
  <c r="H177" i="35" s="1"/>
  <c r="H178" i="35" s="1"/>
  <c r="H179" i="35" s="1"/>
  <c r="H180" i="35" s="1"/>
  <c r="H181" i="35" s="1"/>
  <c r="H182" i="35" s="1"/>
  <c r="H183" i="35" s="1"/>
  <c r="H184" i="35" s="1"/>
  <c r="H185" i="35" s="1"/>
  <c r="H186" i="35" s="1"/>
  <c r="H187" i="35" s="1"/>
  <c r="H188" i="35" s="1"/>
  <c r="H189" i="35" s="1"/>
  <c r="H190" i="35" s="1"/>
  <c r="H191" i="35" s="1"/>
  <c r="H192" i="35" s="1"/>
  <c r="H193" i="35" s="1"/>
  <c r="H194" i="35" s="1"/>
  <c r="H195" i="35" s="1"/>
  <c r="H196" i="35" s="1"/>
  <c r="H197" i="35" s="1"/>
  <c r="H198" i="35" s="1"/>
  <c r="H199" i="35" s="1"/>
  <c r="H200" i="35" s="1"/>
  <c r="H201" i="35" s="1"/>
  <c r="H202" i="35" s="1"/>
  <c r="H203" i="35" s="1"/>
  <c r="H204" i="35" s="1"/>
  <c r="H205" i="35" s="1"/>
  <c r="H206" i="35" s="1"/>
  <c r="H207" i="35" s="1"/>
  <c r="H208" i="35" s="1"/>
  <c r="H209" i="35" s="1"/>
  <c r="H210" i="35" s="1"/>
  <c r="H211" i="35" s="1"/>
  <c r="H212" i="35" s="1"/>
  <c r="H213" i="35" s="1"/>
  <c r="H214" i="35" s="1"/>
  <c r="H215" i="35" s="1"/>
  <c r="H216" i="35" s="1"/>
  <c r="H217" i="35" s="1"/>
  <c r="H218" i="35" s="1"/>
  <c r="H219" i="35" s="1"/>
  <c r="H220" i="35" s="1"/>
  <c r="H221" i="35" s="1"/>
  <c r="H222" i="35" s="1"/>
  <c r="H223" i="35" s="1"/>
  <c r="H224" i="35" s="1"/>
  <c r="H225" i="35" s="1"/>
  <c r="H226" i="35" s="1"/>
  <c r="H227" i="35" s="1"/>
  <c r="H228" i="35" s="1"/>
  <c r="H229" i="35" s="1"/>
  <c r="H230" i="35" s="1"/>
  <c r="H231" i="35" s="1"/>
  <c r="H232" i="35" s="1"/>
  <c r="H233" i="35" s="1"/>
  <c r="H234" i="35" s="1"/>
  <c r="H235" i="35" s="1"/>
  <c r="H236" i="35" s="1"/>
  <c r="H237" i="35" s="1"/>
  <c r="H238" i="35" s="1"/>
  <c r="H239" i="35" s="1"/>
  <c r="H240" i="35" s="1"/>
  <c r="H241" i="35" s="1"/>
  <c r="H242" i="35" s="1"/>
  <c r="H243" i="35" s="1"/>
  <c r="H244" i="35" s="1"/>
  <c r="H245" i="35" s="1"/>
  <c r="H246" i="35" s="1"/>
  <c r="H247" i="35" s="1"/>
  <c r="H248" i="35" s="1"/>
  <c r="H249" i="35" s="1"/>
  <c r="H250" i="35" s="1"/>
  <c r="H251" i="35" s="1"/>
  <c r="H252" i="35" s="1"/>
  <c r="H253" i="35" s="1"/>
  <c r="H254" i="35" s="1"/>
  <c r="H255" i="35" s="1"/>
  <c r="H256" i="35" s="1"/>
  <c r="H257" i="35" s="1"/>
  <c r="H258" i="35" s="1"/>
  <c r="H259" i="35" s="1"/>
  <c r="H260" i="35" s="1"/>
  <c r="H261" i="35" s="1"/>
  <c r="H262" i="35" s="1"/>
  <c r="H263" i="35" s="1"/>
  <c r="H264" i="35" s="1"/>
  <c r="H265" i="35" s="1"/>
  <c r="H266" i="35" s="1"/>
  <c r="H267" i="35" s="1"/>
  <c r="H268" i="35" s="1"/>
  <c r="H269" i="35" s="1"/>
  <c r="H270" i="35" s="1"/>
  <c r="H271" i="35" s="1"/>
  <c r="H272" i="35" s="1"/>
  <c r="H273" i="35" s="1"/>
  <c r="H274" i="35" s="1"/>
  <c r="H275" i="35" s="1"/>
  <c r="H276" i="35" s="1"/>
  <c r="H277" i="35" s="1"/>
  <c r="H278" i="35" s="1"/>
  <c r="H279" i="35" s="1"/>
  <c r="H280" i="35" s="1"/>
  <c r="H281" i="35" s="1"/>
  <c r="H282" i="35" s="1"/>
  <c r="H283" i="35" s="1"/>
  <c r="H284" i="35" s="1"/>
  <c r="H285" i="35" s="1"/>
  <c r="H286" i="35" s="1"/>
  <c r="H287" i="35" s="1"/>
  <c r="H288" i="35" s="1"/>
  <c r="H289" i="35" s="1"/>
  <c r="H290" i="35" s="1"/>
  <c r="H291" i="35" s="1"/>
  <c r="H292" i="35" s="1"/>
  <c r="H293" i="35" s="1"/>
  <c r="H294" i="35" s="1"/>
  <c r="H295" i="35" s="1"/>
  <c r="H296" i="35" s="1"/>
  <c r="H297" i="35" s="1"/>
  <c r="H298" i="35" s="1"/>
  <c r="H299" i="35" s="1"/>
  <c r="H300" i="35" s="1"/>
  <c r="H301" i="35" s="1"/>
  <c r="H302" i="35" s="1"/>
  <c r="H303" i="35" s="1"/>
  <c r="H304" i="35" s="1"/>
  <c r="H305" i="35" s="1"/>
  <c r="H306" i="35" s="1"/>
  <c r="H307" i="35" s="1"/>
  <c r="H308" i="35" s="1"/>
  <c r="H309" i="35" s="1"/>
  <c r="H310" i="35" s="1"/>
  <c r="H311" i="35" s="1"/>
  <c r="H312" i="35" s="1"/>
  <c r="H313" i="35" s="1"/>
  <c r="H314" i="35" s="1"/>
  <c r="H315" i="35" s="1"/>
  <c r="H316" i="35" s="1"/>
  <c r="H317" i="35" s="1"/>
  <c r="H318" i="35" s="1"/>
  <c r="H319" i="35" s="1"/>
  <c r="H320" i="35" s="1"/>
  <c r="H321" i="35" s="1"/>
  <c r="H322" i="35" s="1"/>
  <c r="H323" i="35" s="1"/>
  <c r="H324" i="35" s="1"/>
  <c r="H325" i="35" s="1"/>
  <c r="H326" i="35" s="1"/>
  <c r="H327" i="35" s="1"/>
  <c r="H328" i="35" s="1"/>
  <c r="H329" i="35" s="1"/>
  <c r="H330" i="35" s="1"/>
  <c r="H331" i="35" s="1"/>
  <c r="H332" i="35" s="1"/>
  <c r="H333" i="35" s="1"/>
  <c r="H334" i="35" s="1"/>
  <c r="H335" i="35" s="1"/>
  <c r="H336" i="35" s="1"/>
  <c r="H337" i="35" s="1"/>
  <c r="H338" i="35" s="1"/>
  <c r="H339" i="35" s="1"/>
  <c r="H340" i="35" s="1"/>
  <c r="H341" i="35" s="1"/>
  <c r="H342" i="35" s="1"/>
  <c r="H343" i="35" s="1"/>
  <c r="H344" i="35" s="1"/>
  <c r="H345" i="35" s="1"/>
  <c r="H346" i="35" s="1"/>
  <c r="H347" i="35" s="1"/>
  <c r="H348" i="35" s="1"/>
  <c r="H349" i="35" s="1"/>
  <c r="H350" i="35" s="1"/>
  <c r="H351" i="35" s="1"/>
  <c r="H352" i="35" s="1"/>
  <c r="H353" i="35" s="1"/>
  <c r="H354" i="35" s="1"/>
  <c r="H355" i="35" s="1"/>
  <c r="H356" i="35" s="1"/>
  <c r="H357" i="35" s="1"/>
  <c r="H358" i="35" s="1"/>
  <c r="H359" i="35" s="1"/>
  <c r="H360" i="35" s="1"/>
  <c r="H361" i="35" s="1"/>
  <c r="H362" i="35" s="1"/>
  <c r="H363" i="35" s="1"/>
  <c r="H364" i="35" s="1"/>
  <c r="H365" i="35" s="1"/>
  <c r="H366" i="35" s="1"/>
  <c r="H367" i="35" s="1"/>
  <c r="H368" i="35" s="1"/>
  <c r="H369" i="35" s="1"/>
  <c r="H370" i="35" s="1"/>
  <c r="H371" i="35" s="1"/>
  <c r="H372" i="35" s="1"/>
  <c r="H373" i="35" s="1"/>
  <c r="H374" i="35" s="1"/>
  <c r="H375" i="35" s="1"/>
  <c r="H376" i="35" s="1"/>
  <c r="H377" i="35" s="1"/>
  <c r="H378" i="35" s="1"/>
  <c r="H379" i="35" s="1"/>
  <c r="H380" i="35" s="1"/>
  <c r="H381" i="35" s="1"/>
  <c r="H382" i="35" s="1"/>
  <c r="H383" i="35" s="1"/>
  <c r="H384" i="35" s="1"/>
  <c r="H385" i="35" s="1"/>
  <c r="H386" i="35" s="1"/>
  <c r="H387" i="35" s="1"/>
  <c r="H388" i="35" s="1"/>
  <c r="H389" i="35" s="1"/>
  <c r="H390" i="35" s="1"/>
  <c r="H391" i="35" s="1"/>
  <c r="H392" i="35" s="1"/>
  <c r="H393" i="35" s="1"/>
  <c r="H394" i="35" s="1"/>
  <c r="H395" i="35" s="1"/>
  <c r="H396" i="35" s="1"/>
  <c r="H397" i="35" s="1"/>
  <c r="H398" i="35" s="1"/>
  <c r="H399" i="35" s="1"/>
  <c r="H400" i="35" s="1"/>
  <c r="H401" i="35" s="1"/>
  <c r="H402" i="35" s="1"/>
  <c r="H403" i="35" s="1"/>
  <c r="H404" i="35" s="1"/>
  <c r="H405" i="35" s="1"/>
  <c r="H406" i="35" s="1"/>
  <c r="H407" i="35" s="1"/>
  <c r="H408" i="35" s="1"/>
  <c r="H409" i="35" s="1"/>
  <c r="H410" i="35" s="1"/>
  <c r="H411" i="35" s="1"/>
  <c r="H412" i="35" s="1"/>
  <c r="H413" i="35" s="1"/>
  <c r="H414" i="35" s="1"/>
  <c r="H415" i="35" s="1"/>
  <c r="H416" i="35" s="1"/>
  <c r="H417" i="35" s="1"/>
  <c r="H418" i="35" s="1"/>
  <c r="H419" i="35" s="1"/>
  <c r="H420" i="35" s="1"/>
  <c r="H421" i="35" s="1"/>
  <c r="H422" i="35" s="1"/>
  <c r="H423" i="35" s="1"/>
  <c r="H424" i="35" s="1"/>
  <c r="H425" i="35" s="1"/>
  <c r="H426" i="35" s="1"/>
  <c r="H427" i="35" s="1"/>
  <c r="H428" i="35" s="1"/>
  <c r="H429" i="35" s="1"/>
  <c r="H430" i="35" s="1"/>
  <c r="H431" i="35" s="1"/>
  <c r="H432" i="35" s="1"/>
  <c r="H433" i="35" s="1"/>
  <c r="H434" i="35" s="1"/>
  <c r="H435" i="35" s="1"/>
  <c r="H436" i="35" s="1"/>
  <c r="H437" i="35" s="1"/>
  <c r="H438" i="35" s="1"/>
  <c r="H439" i="35" s="1"/>
  <c r="H440" i="35" s="1"/>
  <c r="H441" i="35" s="1"/>
  <c r="H442" i="35" s="1"/>
  <c r="H443" i="35" s="1"/>
  <c r="H444" i="35" s="1"/>
  <c r="H445" i="35" s="1"/>
  <c r="H446" i="35" s="1"/>
  <c r="H447" i="35" s="1"/>
  <c r="H448" i="35" s="1"/>
  <c r="H449" i="35" s="1"/>
  <c r="H450" i="35" s="1"/>
  <c r="H451" i="35" s="1"/>
  <c r="H452" i="35" s="1"/>
  <c r="H453" i="35" s="1"/>
  <c r="H454" i="35" s="1"/>
  <c r="H455" i="35" s="1"/>
  <c r="H456" i="35" s="1"/>
  <c r="H457" i="35" s="1"/>
  <c r="H458" i="35" s="1"/>
  <c r="H459" i="35" s="1"/>
  <c r="H460" i="35" s="1"/>
  <c r="H461" i="35" s="1"/>
  <c r="H462" i="35" s="1"/>
  <c r="H463" i="35" s="1"/>
  <c r="H464" i="35" s="1"/>
  <c r="H465" i="35" s="1"/>
  <c r="H466" i="35" s="1"/>
  <c r="H467" i="35" s="1"/>
  <c r="H468" i="35" s="1"/>
  <c r="H469" i="35" s="1"/>
  <c r="H470" i="35" s="1"/>
  <c r="H471" i="35" s="1"/>
  <c r="H472" i="35" s="1"/>
  <c r="H473" i="35" s="1"/>
  <c r="H474" i="35" s="1"/>
  <c r="H475" i="35" s="1"/>
  <c r="H476" i="35" s="1"/>
  <c r="H477" i="35" s="1"/>
  <c r="H478" i="35" s="1"/>
  <c r="H479" i="35" s="1"/>
  <c r="H480" i="35" s="1"/>
  <c r="H481" i="35" s="1"/>
  <c r="H482" i="35" s="1"/>
  <c r="H483" i="35" s="1"/>
  <c r="H484" i="35" s="1"/>
  <c r="H485" i="35" s="1"/>
  <c r="H486" i="35" s="1"/>
  <c r="H487" i="35" s="1"/>
  <c r="H488" i="35" s="1"/>
  <c r="H489" i="35" s="1"/>
  <c r="H490" i="35" s="1"/>
  <c r="H491" i="35" s="1"/>
  <c r="H492" i="35" s="1"/>
  <c r="H493" i="35" s="1"/>
  <c r="H494" i="35" s="1"/>
  <c r="H495" i="35" s="1"/>
  <c r="H496" i="35" s="1"/>
  <c r="H497" i="35" s="1"/>
  <c r="H498" i="35" s="1"/>
  <c r="H499" i="35" s="1"/>
  <c r="H500" i="35" s="1"/>
  <c r="H501" i="35" s="1"/>
  <c r="H502" i="35" s="1"/>
  <c r="H503" i="35" s="1"/>
  <c r="H504" i="35" s="1"/>
  <c r="H505" i="35" s="1"/>
  <c r="H506" i="35" s="1"/>
  <c r="H507" i="35" s="1"/>
  <c r="H508" i="35" s="1"/>
  <c r="H509" i="35" s="1"/>
  <c r="H510" i="35" s="1"/>
  <c r="H511" i="35" s="1"/>
  <c r="H512" i="35" s="1"/>
  <c r="H513" i="35" s="1"/>
  <c r="H514" i="35" s="1"/>
  <c r="H515" i="35" s="1"/>
  <c r="H516" i="35" s="1"/>
  <c r="H517" i="35" s="1"/>
  <c r="H518" i="35" s="1"/>
  <c r="H519" i="35" s="1"/>
  <c r="H520" i="35" s="1"/>
  <c r="H521" i="35" s="1"/>
  <c r="H522" i="35" s="1"/>
  <c r="H523" i="35" s="1"/>
  <c r="H524" i="35" s="1"/>
  <c r="H525" i="35" s="1"/>
  <c r="H526" i="35" s="1"/>
  <c r="H527" i="35" s="1"/>
  <c r="H528" i="35" s="1"/>
  <c r="H529" i="35" s="1"/>
  <c r="H530" i="35" s="1"/>
  <c r="H531" i="35" s="1"/>
  <c r="H532" i="35" s="1"/>
  <c r="H533" i="35" s="1"/>
  <c r="H534" i="35" s="1"/>
  <c r="H535" i="35" s="1"/>
  <c r="H536" i="35" s="1"/>
  <c r="H537" i="35" s="1"/>
  <c r="H538" i="35" s="1"/>
  <c r="H539" i="35" s="1"/>
  <c r="H540" i="35" s="1"/>
  <c r="H541" i="35" s="1"/>
  <c r="H542" i="35" s="1"/>
  <c r="H543" i="35" s="1"/>
  <c r="H544" i="35" s="1"/>
  <c r="H545" i="35" s="1"/>
  <c r="H546" i="35" s="1"/>
  <c r="H547" i="35" s="1"/>
  <c r="H548" i="35" s="1"/>
  <c r="H549" i="35" s="1"/>
  <c r="H550" i="35" s="1"/>
  <c r="H551" i="35" s="1"/>
  <c r="H552" i="35" s="1"/>
  <c r="H553" i="35" s="1"/>
  <c r="H554" i="35" s="1"/>
  <c r="H555" i="35" s="1"/>
  <c r="H556" i="35" s="1"/>
  <c r="H557" i="35" s="1"/>
  <c r="H558" i="35" s="1"/>
  <c r="H559" i="35" s="1"/>
  <c r="H560" i="35" s="1"/>
  <c r="H561" i="35" s="1"/>
  <c r="H562" i="35" s="1"/>
  <c r="H563" i="35" s="1"/>
  <c r="H564" i="35" s="1"/>
  <c r="H565" i="35" s="1"/>
  <c r="H566" i="35" s="1"/>
  <c r="H567" i="35" s="1"/>
  <c r="H568" i="35" s="1"/>
  <c r="H569" i="35" s="1"/>
  <c r="H570" i="35" s="1"/>
  <c r="H571" i="35" s="1"/>
  <c r="H572" i="35" s="1"/>
  <c r="H573" i="35" s="1"/>
  <c r="H574" i="35" s="1"/>
  <c r="H575" i="35" s="1"/>
  <c r="H576" i="35" s="1"/>
  <c r="H577" i="35" s="1"/>
  <c r="H578" i="35" s="1"/>
  <c r="H579" i="35" s="1"/>
  <c r="H580" i="35" s="1"/>
  <c r="H581" i="35" s="1"/>
  <c r="H582" i="35" s="1"/>
  <c r="H583" i="35" s="1"/>
  <c r="H584" i="35" s="1"/>
  <c r="H585" i="35" s="1"/>
  <c r="H586" i="35" s="1"/>
  <c r="H587" i="35" s="1"/>
  <c r="H588" i="35" s="1"/>
  <c r="H589" i="35" s="1"/>
  <c r="H590" i="35" s="1"/>
  <c r="H591" i="35" s="1"/>
  <c r="H592" i="35" s="1"/>
  <c r="H593" i="35" s="1"/>
  <c r="H594" i="35" s="1"/>
  <c r="H595" i="35" s="1"/>
  <c r="H596" i="35" s="1"/>
  <c r="H597" i="35" s="1"/>
  <c r="H598" i="35" s="1"/>
  <c r="H599" i="35" s="1"/>
  <c r="H600" i="35" s="1"/>
  <c r="H601" i="35" s="1"/>
  <c r="H602" i="35" s="1"/>
  <c r="H603" i="35" s="1"/>
  <c r="H604" i="35" s="1"/>
  <c r="H605" i="35" s="1"/>
  <c r="H606" i="35" s="1"/>
  <c r="H607" i="35" s="1"/>
  <c r="H608" i="35" s="1"/>
  <c r="H609" i="35" s="1"/>
  <c r="H610" i="35" s="1"/>
  <c r="H611" i="35" s="1"/>
  <c r="H612" i="35" s="1"/>
  <c r="H613" i="35" s="1"/>
  <c r="H614" i="35" s="1"/>
  <c r="H615" i="35" s="1"/>
  <c r="H616" i="35" s="1"/>
  <c r="H617" i="35" s="1"/>
  <c r="H618" i="35" s="1"/>
  <c r="H619" i="35" s="1"/>
  <c r="H620" i="35" s="1"/>
  <c r="H621" i="35" s="1"/>
  <c r="H622" i="35" s="1"/>
  <c r="H623" i="35" s="1"/>
  <c r="H624" i="35" s="1"/>
  <c r="H625" i="35" s="1"/>
  <c r="H626" i="35" s="1"/>
  <c r="H627" i="35" s="1"/>
  <c r="H628" i="35" s="1"/>
  <c r="H629" i="35" s="1"/>
  <c r="H630" i="35" s="1"/>
  <c r="H631" i="35" s="1"/>
  <c r="H632" i="35" s="1"/>
  <c r="H633" i="35" s="1"/>
  <c r="H634" i="35" s="1"/>
  <c r="H635" i="35" s="1"/>
  <c r="H636" i="35" s="1"/>
  <c r="H637" i="35" s="1"/>
  <c r="H638" i="35" s="1"/>
  <c r="H639" i="35" s="1"/>
  <c r="H640" i="35" s="1"/>
  <c r="H641" i="35" s="1"/>
  <c r="H642" i="35" s="1"/>
  <c r="H643" i="35" s="1"/>
  <c r="H644" i="35" s="1"/>
  <c r="H645" i="35" s="1"/>
  <c r="H646" i="35" s="1"/>
  <c r="H647" i="35" s="1"/>
  <c r="H648" i="35" s="1"/>
  <c r="H649" i="35" s="1"/>
  <c r="H650" i="35" s="1"/>
  <c r="H651" i="35" s="1"/>
  <c r="H652" i="35" s="1"/>
  <c r="H653" i="35" s="1"/>
  <c r="H654" i="35" s="1"/>
  <c r="H655" i="35" s="1"/>
  <c r="H656" i="35" s="1"/>
  <c r="H657" i="35" s="1"/>
  <c r="H658" i="35" s="1"/>
  <c r="H659" i="35" s="1"/>
  <c r="H660" i="35" s="1"/>
  <c r="H661" i="35" s="1"/>
  <c r="H662" i="35" s="1"/>
  <c r="H663" i="35" s="1"/>
  <c r="H664" i="35" s="1"/>
  <c r="H665" i="35" s="1"/>
  <c r="H666" i="35" s="1"/>
  <c r="H667" i="35" s="1"/>
  <c r="H668" i="35" s="1"/>
  <c r="H669" i="35" s="1"/>
  <c r="H670" i="35" s="1"/>
  <c r="H671" i="35" s="1"/>
  <c r="H672" i="35" s="1"/>
  <c r="H673" i="35" s="1"/>
  <c r="H674" i="35" s="1"/>
  <c r="H675" i="35" s="1"/>
  <c r="H676" i="35" s="1"/>
  <c r="H677" i="35" s="1"/>
  <c r="H678" i="35" s="1"/>
  <c r="H679" i="35" s="1"/>
  <c r="H680" i="35" s="1"/>
  <c r="H681" i="35" s="1"/>
  <c r="H682" i="35" s="1"/>
  <c r="H683" i="35" s="1"/>
  <c r="H684" i="35" s="1"/>
  <c r="H685" i="35" s="1"/>
  <c r="H686" i="35" s="1"/>
  <c r="H687" i="35" s="1"/>
  <c r="H688" i="35" s="1"/>
  <c r="H689" i="35" s="1"/>
  <c r="H690" i="35" s="1"/>
  <c r="H691" i="35" s="1"/>
  <c r="H692" i="35" s="1"/>
  <c r="H693" i="35" s="1"/>
  <c r="H694" i="35" s="1"/>
  <c r="H695" i="35" s="1"/>
  <c r="H696" i="35" s="1"/>
  <c r="H697" i="35" s="1"/>
  <c r="H698" i="35" s="1"/>
  <c r="H699" i="35" s="1"/>
  <c r="H700" i="35" s="1"/>
  <c r="H701" i="35" s="1"/>
  <c r="H702" i="35" s="1"/>
  <c r="H703" i="35" s="1"/>
  <c r="H704" i="35" s="1"/>
  <c r="H705" i="35" s="1"/>
  <c r="H706" i="35" s="1"/>
  <c r="H707" i="35" s="1"/>
  <c r="H708" i="35" s="1"/>
  <c r="H709" i="35" s="1"/>
  <c r="H710" i="35" s="1"/>
  <c r="H711" i="35" s="1"/>
  <c r="H712" i="35" s="1"/>
  <c r="H713" i="35" s="1"/>
  <c r="H714" i="35" s="1"/>
  <c r="H715" i="35" s="1"/>
  <c r="H716" i="35" s="1"/>
  <c r="H717" i="35" s="1"/>
  <c r="H718" i="35" s="1"/>
  <c r="H719" i="35" s="1"/>
  <c r="H720" i="35" s="1"/>
  <c r="H721" i="35" s="1"/>
  <c r="H722" i="35" s="1"/>
  <c r="H723" i="35" s="1"/>
  <c r="H724" i="35" s="1"/>
  <c r="H725" i="35" s="1"/>
  <c r="H726" i="35" s="1"/>
  <c r="H727" i="35" s="1"/>
  <c r="H728" i="35" s="1"/>
  <c r="H729" i="35" s="1"/>
  <c r="H730" i="35" s="1"/>
  <c r="H731" i="35" s="1"/>
  <c r="H732" i="35" s="1"/>
  <c r="H733" i="35" s="1"/>
  <c r="H734" i="35" s="1"/>
  <c r="H735" i="35" s="1"/>
  <c r="H736" i="35" s="1"/>
  <c r="H737" i="35" s="1"/>
  <c r="H738" i="35" s="1"/>
  <c r="H739" i="35" s="1"/>
  <c r="H740" i="35" s="1"/>
  <c r="H741" i="35" s="1"/>
  <c r="H742" i="35" s="1"/>
  <c r="H743" i="35" s="1"/>
  <c r="H744" i="35" s="1"/>
  <c r="H745" i="35" s="1"/>
  <c r="H746" i="35" s="1"/>
  <c r="H747" i="35" s="1"/>
  <c r="H748" i="35" s="1"/>
  <c r="H749" i="35" s="1"/>
  <c r="H750" i="35" s="1"/>
  <c r="H751" i="35" s="1"/>
  <c r="H752" i="35" s="1"/>
  <c r="H753" i="35" s="1"/>
  <c r="H754" i="35" s="1"/>
  <c r="H755" i="35" s="1"/>
  <c r="H756" i="35" s="1"/>
  <c r="H757" i="35" s="1"/>
  <c r="H758" i="35" s="1"/>
  <c r="H759" i="35" s="1"/>
  <c r="H760" i="35" s="1"/>
  <c r="H761" i="35" s="1"/>
  <c r="H762" i="35" s="1"/>
  <c r="H763" i="35" s="1"/>
  <c r="H764" i="35" s="1"/>
  <c r="H765" i="35" s="1"/>
  <c r="H766" i="35" s="1"/>
  <c r="H767" i="35" s="1"/>
  <c r="H768" i="35" s="1"/>
  <c r="H769" i="35" s="1"/>
  <c r="H770" i="35" s="1"/>
  <c r="H771" i="35" s="1"/>
  <c r="H772" i="35" s="1"/>
  <c r="H773" i="35" s="1"/>
  <c r="H774" i="35" s="1"/>
  <c r="H775" i="35" s="1"/>
  <c r="H776" i="35" s="1"/>
  <c r="H777" i="35" s="1"/>
  <c r="H778" i="35" s="1"/>
  <c r="H779" i="35" s="1"/>
  <c r="H780" i="35" s="1"/>
  <c r="H781" i="35" s="1"/>
  <c r="H782" i="35" s="1"/>
  <c r="H783" i="35" s="1"/>
  <c r="H784" i="35" s="1"/>
  <c r="H785" i="35" s="1"/>
  <c r="H786" i="35" s="1"/>
  <c r="H787" i="35" s="1"/>
  <c r="H788" i="35" s="1"/>
  <c r="H789" i="35" s="1"/>
  <c r="H790" i="35" s="1"/>
  <c r="H791" i="35" s="1"/>
  <c r="H792" i="35" s="1"/>
  <c r="H793" i="35" s="1"/>
  <c r="H794" i="35" s="1"/>
  <c r="H795" i="35" s="1"/>
  <c r="H796" i="35" s="1"/>
  <c r="H797" i="35" s="1"/>
  <c r="H798" i="35" s="1"/>
  <c r="H799" i="35" s="1"/>
  <c r="H800" i="35" s="1"/>
  <c r="H801" i="35" s="1"/>
  <c r="H802" i="35" s="1"/>
  <c r="H803" i="35" s="1"/>
  <c r="H804" i="35" s="1"/>
  <c r="H805" i="35" s="1"/>
  <c r="H806" i="35" s="1"/>
  <c r="H807" i="35" s="1"/>
  <c r="H808" i="35" s="1"/>
  <c r="H809" i="35" s="1"/>
  <c r="H810" i="35" s="1"/>
  <c r="H811" i="35" s="1"/>
  <c r="H812" i="35" s="1"/>
  <c r="H813" i="35" s="1"/>
  <c r="H814" i="35" s="1"/>
  <c r="H815" i="35" s="1"/>
  <c r="H816" i="35" s="1"/>
  <c r="H817" i="35" s="1"/>
  <c r="H818" i="35" s="1"/>
  <c r="H819" i="35" s="1"/>
  <c r="H820" i="35" s="1"/>
  <c r="H821" i="35" s="1"/>
  <c r="H822" i="35" s="1"/>
  <c r="H823" i="35" s="1"/>
  <c r="H824" i="35" s="1"/>
  <c r="H825" i="35" s="1"/>
  <c r="H826" i="35" s="1"/>
  <c r="H827" i="35" s="1"/>
  <c r="H828" i="35" s="1"/>
  <c r="H829" i="35" s="1"/>
  <c r="H830" i="35" s="1"/>
  <c r="H831" i="35" s="1"/>
  <c r="H832" i="35" s="1"/>
  <c r="H833" i="35" s="1"/>
  <c r="H834" i="35" s="1"/>
  <c r="H835" i="35" s="1"/>
  <c r="H836" i="35" s="1"/>
  <c r="H837" i="35" s="1"/>
  <c r="H838" i="35" s="1"/>
  <c r="H839" i="35" s="1"/>
  <c r="H840" i="35" s="1"/>
  <c r="H841" i="35" s="1"/>
  <c r="H842" i="35" s="1"/>
  <c r="H843" i="35" s="1"/>
  <c r="H844" i="35" s="1"/>
  <c r="H845" i="35" s="1"/>
  <c r="H846" i="35" s="1"/>
  <c r="H847" i="35" s="1"/>
  <c r="H848" i="35" s="1"/>
  <c r="H849" i="35" s="1"/>
  <c r="H850" i="35" s="1"/>
  <c r="H851" i="35" s="1"/>
  <c r="H852" i="35" s="1"/>
  <c r="H853" i="35" s="1"/>
  <c r="H854" i="35" s="1"/>
  <c r="H855" i="35" s="1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A219" i="35" s="1"/>
  <c r="A220" i="35" s="1"/>
  <c r="A221" i="35" s="1"/>
  <c r="A222" i="35" s="1"/>
  <c r="A223" i="35" s="1"/>
  <c r="A224" i="35" s="1"/>
  <c r="A225" i="35" s="1"/>
  <c r="A226" i="35" s="1"/>
  <c r="A227" i="35" s="1"/>
  <c r="A228" i="35" s="1"/>
  <c r="A229" i="35" s="1"/>
  <c r="A230" i="35" s="1"/>
  <c r="A231" i="35" s="1"/>
  <c r="A232" i="35" s="1"/>
  <c r="A233" i="35" s="1"/>
  <c r="A234" i="35" s="1"/>
  <c r="A235" i="35" s="1"/>
  <c r="A236" i="35" s="1"/>
  <c r="A237" i="35" s="1"/>
  <c r="A238" i="35" s="1"/>
  <c r="A239" i="35" s="1"/>
  <c r="A240" i="35" s="1"/>
  <c r="A241" i="35" s="1"/>
  <c r="A242" i="35" s="1"/>
  <c r="A243" i="35" s="1"/>
  <c r="A244" i="35" s="1"/>
  <c r="A245" i="35" s="1"/>
  <c r="A246" i="35" s="1"/>
  <c r="A247" i="35" s="1"/>
  <c r="A248" i="35" s="1"/>
  <c r="A249" i="35" s="1"/>
  <c r="A250" i="35" s="1"/>
  <c r="A251" i="35" s="1"/>
  <c r="A252" i="35" s="1"/>
  <c r="A253" i="35" s="1"/>
  <c r="A254" i="35" s="1"/>
  <c r="A255" i="35" s="1"/>
  <c r="A256" i="35" s="1"/>
  <c r="A257" i="35" s="1"/>
  <c r="A258" i="35" s="1"/>
  <c r="A259" i="35" s="1"/>
  <c r="A260" i="35" s="1"/>
  <c r="A261" i="35" s="1"/>
  <c r="A262" i="35" s="1"/>
  <c r="A263" i="35" s="1"/>
  <c r="A264" i="35" s="1"/>
  <c r="A265" i="35" s="1"/>
  <c r="A266" i="35" s="1"/>
  <c r="A267" i="35" s="1"/>
  <c r="A268" i="35" s="1"/>
  <c r="A269" i="35" s="1"/>
  <c r="A270" i="35" s="1"/>
  <c r="A271" i="35" s="1"/>
  <c r="A272" i="35" s="1"/>
  <c r="A273" i="35" s="1"/>
  <c r="A274" i="35" s="1"/>
  <c r="A275" i="35" s="1"/>
  <c r="A276" i="35" s="1"/>
  <c r="A277" i="35" s="1"/>
  <c r="A278" i="35" s="1"/>
  <c r="A279" i="35" s="1"/>
  <c r="A280" i="35" s="1"/>
  <c r="A281" i="35" s="1"/>
  <c r="A282" i="35" s="1"/>
  <c r="A283" i="35" s="1"/>
  <c r="A284" i="35" s="1"/>
  <c r="A285" i="35" s="1"/>
  <c r="A286" i="35" s="1"/>
  <c r="A287" i="35" s="1"/>
  <c r="A288" i="35" s="1"/>
  <c r="A289" i="35" s="1"/>
  <c r="A290" i="35" s="1"/>
  <c r="A291" i="35" s="1"/>
  <c r="A292" i="35" s="1"/>
  <c r="A293" i="35" s="1"/>
  <c r="A294" i="35" s="1"/>
  <c r="A295" i="35" s="1"/>
  <c r="A296" i="35" s="1"/>
  <c r="A297" i="35" s="1"/>
  <c r="A298" i="35" s="1"/>
  <c r="A299" i="35" s="1"/>
  <c r="A300" i="35" s="1"/>
  <c r="A301" i="35" s="1"/>
  <c r="A302" i="35" s="1"/>
  <c r="A303" i="35" s="1"/>
  <c r="A304" i="35" s="1"/>
  <c r="A305" i="35" s="1"/>
  <c r="A306" i="35" s="1"/>
  <c r="A307" i="35" s="1"/>
  <c r="A308" i="35" s="1"/>
  <c r="A309" i="35" s="1"/>
  <c r="A310" i="35" s="1"/>
  <c r="A311" i="35" s="1"/>
  <c r="A312" i="35" s="1"/>
  <c r="A313" i="35" s="1"/>
  <c r="A314" i="35" s="1"/>
  <c r="A315" i="35" s="1"/>
  <c r="A316" i="35" s="1"/>
  <c r="A317" i="35" s="1"/>
  <c r="A318" i="35" s="1"/>
  <c r="A319" i="35" s="1"/>
  <c r="A320" i="35" s="1"/>
  <c r="A321" i="35" s="1"/>
  <c r="A322" i="35" s="1"/>
  <c r="A323" i="35" s="1"/>
  <c r="A324" i="35" s="1"/>
  <c r="A325" i="35" s="1"/>
  <c r="A326" i="35" s="1"/>
  <c r="A327" i="35" s="1"/>
  <c r="A328" i="35" s="1"/>
  <c r="A329" i="35" s="1"/>
  <c r="A330" i="35" s="1"/>
  <c r="A331" i="35" s="1"/>
  <c r="A332" i="35" s="1"/>
  <c r="A333" i="35" s="1"/>
  <c r="A334" i="35" s="1"/>
  <c r="A335" i="35" s="1"/>
  <c r="A336" i="35" s="1"/>
  <c r="A337" i="35" s="1"/>
  <c r="A338" i="35" s="1"/>
  <c r="A339" i="35" s="1"/>
  <c r="A340" i="35" s="1"/>
  <c r="A341" i="35" s="1"/>
  <c r="A342" i="35" s="1"/>
  <c r="A343" i="35" s="1"/>
  <c r="A344" i="35" s="1"/>
  <c r="A345" i="35" s="1"/>
  <c r="A346" i="35" s="1"/>
  <c r="A347" i="35" s="1"/>
  <c r="A348" i="35" s="1"/>
  <c r="A349" i="35" s="1"/>
  <c r="A350" i="35" s="1"/>
  <c r="A351" i="35" s="1"/>
  <c r="A352" i="35" s="1"/>
  <c r="A353" i="35" s="1"/>
  <c r="A354" i="35" s="1"/>
  <c r="A355" i="35" s="1"/>
  <c r="A356" i="35" s="1"/>
  <c r="A357" i="35" s="1"/>
  <c r="A358" i="35" s="1"/>
  <c r="A359" i="35" s="1"/>
  <c r="A360" i="35" s="1"/>
  <c r="A361" i="35" s="1"/>
  <c r="A362" i="35" s="1"/>
  <c r="A363" i="35" s="1"/>
  <c r="A364" i="35" s="1"/>
  <c r="A365" i="35" s="1"/>
  <c r="A366" i="35" s="1"/>
  <c r="A367" i="35" s="1"/>
  <c r="A368" i="35" s="1"/>
  <c r="A369" i="35" s="1"/>
  <c r="A370" i="35" s="1"/>
  <c r="A371" i="35" s="1"/>
  <c r="A372" i="35" s="1"/>
  <c r="A373" i="35" s="1"/>
  <c r="A374" i="35" s="1"/>
  <c r="A375" i="35" s="1"/>
  <c r="A376" i="35" s="1"/>
  <c r="A377" i="35" s="1"/>
  <c r="A378" i="35" s="1"/>
  <c r="A379" i="35" s="1"/>
  <c r="A380" i="35" s="1"/>
  <c r="A381" i="35" s="1"/>
  <c r="A382" i="35" s="1"/>
  <c r="A383" i="35" s="1"/>
  <c r="A384" i="35" s="1"/>
  <c r="A385" i="35" s="1"/>
  <c r="A386" i="35" s="1"/>
  <c r="A387" i="35" s="1"/>
  <c r="A388" i="35" s="1"/>
  <c r="A389" i="35" s="1"/>
  <c r="A390" i="35" s="1"/>
  <c r="A391" i="35" s="1"/>
  <c r="A392" i="35" s="1"/>
  <c r="A393" i="35" s="1"/>
  <c r="A394" i="35" s="1"/>
  <c r="A395" i="35" s="1"/>
  <c r="A396" i="35" s="1"/>
  <c r="A397" i="35" s="1"/>
  <c r="A398" i="35" s="1"/>
  <c r="A399" i="35" s="1"/>
  <c r="A400" i="35" s="1"/>
  <c r="A401" i="35" s="1"/>
  <c r="A402" i="35" s="1"/>
  <c r="A403" i="35" s="1"/>
  <c r="A404" i="35" s="1"/>
  <c r="A405" i="35" s="1"/>
  <c r="A406" i="35" s="1"/>
  <c r="A407" i="35" s="1"/>
  <c r="A408" i="35" s="1"/>
  <c r="A409" i="35" s="1"/>
  <c r="A410" i="35" s="1"/>
  <c r="A411" i="35" s="1"/>
  <c r="A412" i="35" s="1"/>
  <c r="A413" i="35" s="1"/>
  <c r="A414" i="35" s="1"/>
  <c r="A415" i="35" s="1"/>
  <c r="A416" i="35" s="1"/>
  <c r="A417" i="35" s="1"/>
  <c r="A418" i="35" s="1"/>
  <c r="A419" i="35" s="1"/>
  <c r="A420" i="35" s="1"/>
  <c r="A421" i="35" s="1"/>
  <c r="A422" i="35" s="1"/>
  <c r="A423" i="35" s="1"/>
  <c r="A424" i="35" s="1"/>
  <c r="A425" i="35" s="1"/>
  <c r="A426" i="35" s="1"/>
  <c r="A427" i="35" s="1"/>
  <c r="A428" i="35" s="1"/>
  <c r="A429" i="35" s="1"/>
  <c r="A430" i="35" s="1"/>
  <c r="A431" i="35" s="1"/>
  <c r="A432" i="35" s="1"/>
  <c r="A433" i="35" s="1"/>
  <c r="A434" i="35" s="1"/>
  <c r="A435" i="35" s="1"/>
  <c r="A436" i="35" s="1"/>
  <c r="A437" i="35" s="1"/>
  <c r="A438" i="35" s="1"/>
  <c r="A439" i="35" s="1"/>
  <c r="A440" i="35" s="1"/>
  <c r="A441" i="35" s="1"/>
  <c r="A442" i="35" s="1"/>
  <c r="A443" i="35" s="1"/>
  <c r="A444" i="35" s="1"/>
  <c r="A445" i="35" s="1"/>
  <c r="A446" i="35" s="1"/>
  <c r="A447" i="35" s="1"/>
  <c r="A448" i="35" s="1"/>
  <c r="A449" i="35" s="1"/>
  <c r="A450" i="35" s="1"/>
  <c r="A451" i="35" s="1"/>
  <c r="A452" i="35" s="1"/>
  <c r="A453" i="35" s="1"/>
  <c r="A454" i="35" s="1"/>
  <c r="A455" i="35" s="1"/>
  <c r="A456" i="35" s="1"/>
  <c r="A457" i="35" s="1"/>
  <c r="A458" i="35" s="1"/>
  <c r="A459" i="35" s="1"/>
  <c r="A460" i="35" s="1"/>
  <c r="A461" i="35" s="1"/>
  <c r="A462" i="35" s="1"/>
  <c r="A463" i="35" s="1"/>
  <c r="A464" i="35" s="1"/>
  <c r="A465" i="35" s="1"/>
  <c r="A466" i="35" s="1"/>
  <c r="A467" i="35" s="1"/>
  <c r="A468" i="35" s="1"/>
  <c r="A469" i="35" s="1"/>
  <c r="A470" i="35" s="1"/>
  <c r="A471" i="35" s="1"/>
  <c r="A472" i="35" s="1"/>
  <c r="A473" i="35" s="1"/>
  <c r="A474" i="35" s="1"/>
  <c r="A475" i="35" s="1"/>
  <c r="A476" i="35" s="1"/>
  <c r="A477" i="35" s="1"/>
  <c r="A478" i="35" s="1"/>
  <c r="A479" i="35" s="1"/>
  <c r="A480" i="35" s="1"/>
  <c r="A481" i="35" s="1"/>
  <c r="A482" i="35" s="1"/>
  <c r="A483" i="35" s="1"/>
  <c r="A484" i="35" s="1"/>
  <c r="A485" i="35" s="1"/>
  <c r="A486" i="35" s="1"/>
  <c r="A487" i="35" s="1"/>
  <c r="A488" i="35" s="1"/>
  <c r="A489" i="35" s="1"/>
  <c r="A490" i="35" s="1"/>
  <c r="A491" i="35" s="1"/>
  <c r="A492" i="35" s="1"/>
  <c r="A493" i="35" s="1"/>
  <c r="A494" i="35" s="1"/>
  <c r="A495" i="35" s="1"/>
  <c r="A496" i="35" s="1"/>
  <c r="A497" i="35" s="1"/>
  <c r="A498" i="35" s="1"/>
  <c r="A499" i="35" s="1"/>
  <c r="A500" i="35" s="1"/>
  <c r="A501" i="35" s="1"/>
  <c r="A502" i="35" s="1"/>
  <c r="A503" i="35" s="1"/>
  <c r="A504" i="35" s="1"/>
  <c r="A505" i="35" s="1"/>
  <c r="A506" i="35" s="1"/>
  <c r="A507" i="35" s="1"/>
  <c r="A508" i="35" s="1"/>
  <c r="A509" i="35" s="1"/>
  <c r="A510" i="35" s="1"/>
  <c r="A511" i="35" s="1"/>
  <c r="A512" i="35" s="1"/>
  <c r="A513" i="35" s="1"/>
  <c r="A514" i="35" s="1"/>
  <c r="A515" i="35" s="1"/>
  <c r="A516" i="35" s="1"/>
  <c r="A517" i="35" s="1"/>
  <c r="A518" i="35" s="1"/>
  <c r="A519" i="35" s="1"/>
  <c r="A520" i="35" s="1"/>
  <c r="A521" i="35" s="1"/>
  <c r="A522" i="35" s="1"/>
  <c r="A523" i="35" s="1"/>
  <c r="A524" i="35" s="1"/>
  <c r="A525" i="35" s="1"/>
  <c r="A526" i="35" s="1"/>
  <c r="A527" i="35" s="1"/>
  <c r="A528" i="35" s="1"/>
  <c r="A529" i="35" s="1"/>
  <c r="A530" i="35" s="1"/>
  <c r="A531" i="35" s="1"/>
  <c r="A532" i="35" s="1"/>
  <c r="A533" i="35" s="1"/>
  <c r="A534" i="35" s="1"/>
  <c r="A535" i="35" s="1"/>
  <c r="A536" i="35" s="1"/>
  <c r="A537" i="35" s="1"/>
  <c r="A538" i="35" s="1"/>
  <c r="A539" i="35" s="1"/>
  <c r="A540" i="35" s="1"/>
  <c r="A541" i="35" s="1"/>
  <c r="A542" i="35" s="1"/>
  <c r="A543" i="35" s="1"/>
  <c r="A544" i="35" s="1"/>
  <c r="A545" i="35" s="1"/>
  <c r="A546" i="35" s="1"/>
  <c r="A547" i="35" s="1"/>
  <c r="A548" i="35" s="1"/>
  <c r="A549" i="35" s="1"/>
  <c r="A550" i="35" s="1"/>
  <c r="A551" i="35" s="1"/>
  <c r="A552" i="35" s="1"/>
  <c r="A553" i="35" s="1"/>
  <c r="A554" i="35" s="1"/>
  <c r="A555" i="35" s="1"/>
  <c r="A556" i="35" s="1"/>
  <c r="A557" i="35" s="1"/>
  <c r="A558" i="35" s="1"/>
  <c r="A559" i="35" s="1"/>
  <c r="A560" i="35" s="1"/>
  <c r="A561" i="35" s="1"/>
  <c r="A562" i="35" s="1"/>
  <c r="A563" i="35" s="1"/>
  <c r="A564" i="35" s="1"/>
  <c r="A565" i="35" s="1"/>
  <c r="A566" i="35" s="1"/>
  <c r="A567" i="35" s="1"/>
  <c r="A568" i="35" s="1"/>
  <c r="A569" i="35" s="1"/>
  <c r="A570" i="35" s="1"/>
  <c r="A571" i="35" s="1"/>
  <c r="A572" i="35" s="1"/>
  <c r="A573" i="35" s="1"/>
  <c r="A574" i="35" s="1"/>
  <c r="A575" i="35" s="1"/>
  <c r="A576" i="35" s="1"/>
  <c r="A577" i="35" s="1"/>
  <c r="A578" i="35" s="1"/>
  <c r="A579" i="35" s="1"/>
  <c r="A580" i="35" s="1"/>
  <c r="A581" i="35" s="1"/>
  <c r="A582" i="35" s="1"/>
  <c r="A583" i="35" s="1"/>
  <c r="A584" i="35" s="1"/>
  <c r="A585" i="35" s="1"/>
  <c r="A586" i="35" s="1"/>
  <c r="A587" i="35" s="1"/>
  <c r="A588" i="35" s="1"/>
  <c r="A589" i="35" s="1"/>
  <c r="A590" i="35" s="1"/>
  <c r="A591" i="35" s="1"/>
  <c r="A592" i="35" s="1"/>
  <c r="A593" i="35" s="1"/>
  <c r="A594" i="35" s="1"/>
  <c r="A595" i="35" s="1"/>
  <c r="A596" i="35" s="1"/>
  <c r="A597" i="35" s="1"/>
  <c r="A598" i="35" s="1"/>
  <c r="A599" i="35" s="1"/>
  <c r="A600" i="35" s="1"/>
  <c r="A601" i="35" s="1"/>
  <c r="A602" i="35" s="1"/>
  <c r="A603" i="35" s="1"/>
  <c r="A604" i="35" s="1"/>
  <c r="A605" i="35" s="1"/>
  <c r="A606" i="35" s="1"/>
  <c r="A607" i="35" s="1"/>
  <c r="A608" i="35" s="1"/>
  <c r="A609" i="35" s="1"/>
  <c r="A610" i="35" s="1"/>
  <c r="A611" i="35" s="1"/>
  <c r="A612" i="35" s="1"/>
  <c r="A613" i="35" s="1"/>
  <c r="A614" i="35" s="1"/>
  <c r="A615" i="35" s="1"/>
  <c r="A616" i="35" s="1"/>
  <c r="A617" i="35" s="1"/>
  <c r="A618" i="35" s="1"/>
  <c r="A619" i="35" s="1"/>
  <c r="A620" i="35" s="1"/>
  <c r="A621" i="35" s="1"/>
  <c r="A622" i="35" s="1"/>
  <c r="A623" i="35" s="1"/>
  <c r="A624" i="35" s="1"/>
  <c r="A625" i="35" s="1"/>
  <c r="A626" i="35" s="1"/>
  <c r="A627" i="35" s="1"/>
  <c r="A628" i="35" s="1"/>
  <c r="A629" i="35" s="1"/>
  <c r="A630" i="35" s="1"/>
  <c r="A631" i="35" s="1"/>
  <c r="A632" i="35" s="1"/>
  <c r="A633" i="35" s="1"/>
  <c r="A634" i="35" s="1"/>
  <c r="A635" i="35" s="1"/>
  <c r="A636" i="35" s="1"/>
  <c r="A637" i="35" s="1"/>
  <c r="A638" i="35" s="1"/>
  <c r="A639" i="35" s="1"/>
  <c r="A640" i="35" s="1"/>
  <c r="A641" i="35" s="1"/>
  <c r="A642" i="35" s="1"/>
  <c r="A643" i="35" s="1"/>
  <c r="A644" i="35" s="1"/>
  <c r="A645" i="35" s="1"/>
  <c r="A646" i="35" s="1"/>
  <c r="A647" i="35" s="1"/>
  <c r="A648" i="35" s="1"/>
  <c r="A649" i="35" s="1"/>
  <c r="A650" i="35" s="1"/>
  <c r="A651" i="35" s="1"/>
  <c r="A652" i="35" s="1"/>
  <c r="A653" i="35" s="1"/>
  <c r="A654" i="35" s="1"/>
  <c r="A655" i="35" s="1"/>
  <c r="A656" i="35" s="1"/>
  <c r="A657" i="35" s="1"/>
  <c r="A658" i="35" s="1"/>
  <c r="A659" i="35" s="1"/>
  <c r="A660" i="35" s="1"/>
  <c r="A661" i="35" s="1"/>
  <c r="A662" i="35" s="1"/>
  <c r="A663" i="35" s="1"/>
  <c r="A664" i="35" s="1"/>
  <c r="A665" i="35" s="1"/>
  <c r="A666" i="35" s="1"/>
  <c r="A667" i="35" s="1"/>
  <c r="A668" i="35" s="1"/>
  <c r="A669" i="35" s="1"/>
  <c r="A670" i="35" s="1"/>
  <c r="A671" i="35" s="1"/>
  <c r="A672" i="35" s="1"/>
  <c r="A673" i="35" s="1"/>
  <c r="A674" i="35" s="1"/>
  <c r="A675" i="35" s="1"/>
  <c r="A676" i="35" s="1"/>
  <c r="A677" i="35" s="1"/>
  <c r="A678" i="35" s="1"/>
  <c r="A679" i="35" s="1"/>
  <c r="A680" i="35" s="1"/>
  <c r="A681" i="35" s="1"/>
  <c r="A682" i="35" s="1"/>
  <c r="A683" i="35" s="1"/>
  <c r="A684" i="35" s="1"/>
  <c r="A685" i="35" s="1"/>
  <c r="A686" i="35" s="1"/>
  <c r="A687" i="35" s="1"/>
  <c r="A688" i="35" s="1"/>
  <c r="A689" i="35" s="1"/>
  <c r="A690" i="35" s="1"/>
  <c r="A691" i="35" s="1"/>
  <c r="A692" i="35" s="1"/>
  <c r="A693" i="35" s="1"/>
  <c r="A694" i="35" s="1"/>
  <c r="A695" i="35" s="1"/>
  <c r="A696" i="35" s="1"/>
  <c r="A697" i="35" s="1"/>
  <c r="A698" i="35" s="1"/>
  <c r="A699" i="35" s="1"/>
  <c r="A700" i="35" s="1"/>
  <c r="A701" i="35" s="1"/>
  <c r="A702" i="35" s="1"/>
  <c r="A703" i="35" s="1"/>
  <c r="A704" i="35" s="1"/>
  <c r="A705" i="35" s="1"/>
  <c r="A706" i="35" s="1"/>
  <c r="A707" i="35" s="1"/>
  <c r="A708" i="35" s="1"/>
  <c r="A709" i="35" s="1"/>
  <c r="A710" i="35" s="1"/>
  <c r="A711" i="35" s="1"/>
  <c r="A712" i="35" s="1"/>
  <c r="A713" i="35" s="1"/>
  <c r="A714" i="35" s="1"/>
  <c r="A715" i="35" s="1"/>
  <c r="A716" i="35" s="1"/>
  <c r="A717" i="35" s="1"/>
  <c r="A718" i="35" s="1"/>
  <c r="A719" i="35" s="1"/>
  <c r="A720" i="35" s="1"/>
  <c r="A721" i="35" s="1"/>
  <c r="A722" i="35" s="1"/>
  <c r="A723" i="35" s="1"/>
  <c r="A724" i="35" s="1"/>
  <c r="A725" i="35" s="1"/>
  <c r="A726" i="35" s="1"/>
  <c r="A727" i="35" s="1"/>
  <c r="A728" i="35" s="1"/>
  <c r="A729" i="35" s="1"/>
  <c r="A730" i="35" s="1"/>
  <c r="A731" i="35" s="1"/>
  <c r="A732" i="35" s="1"/>
  <c r="A733" i="35" s="1"/>
  <c r="A734" i="35" s="1"/>
  <c r="A735" i="35" s="1"/>
  <c r="A736" i="35" s="1"/>
  <c r="A737" i="35" s="1"/>
  <c r="A738" i="35" s="1"/>
  <c r="A739" i="35" s="1"/>
  <c r="A740" i="35" s="1"/>
  <c r="A741" i="35" s="1"/>
  <c r="A742" i="35" s="1"/>
  <c r="A743" i="35" s="1"/>
  <c r="A744" i="35" s="1"/>
  <c r="A745" i="35" s="1"/>
  <c r="A746" i="35" s="1"/>
  <c r="A747" i="35" s="1"/>
  <c r="A748" i="35" s="1"/>
  <c r="A749" i="35" s="1"/>
  <c r="A750" i="35" s="1"/>
  <c r="A751" i="35" s="1"/>
  <c r="A752" i="35" s="1"/>
  <c r="A753" i="35" s="1"/>
  <c r="A754" i="35" s="1"/>
  <c r="A755" i="35" s="1"/>
  <c r="A756" i="35" s="1"/>
  <c r="A757" i="35" s="1"/>
  <c r="A758" i="35" s="1"/>
  <c r="A759" i="35" s="1"/>
  <c r="A760" i="35" s="1"/>
  <c r="A761" i="35" s="1"/>
  <c r="A762" i="35" s="1"/>
  <c r="A763" i="35" s="1"/>
  <c r="A764" i="35" s="1"/>
  <c r="A765" i="35" s="1"/>
  <c r="A766" i="35" s="1"/>
  <c r="A767" i="35" s="1"/>
  <c r="A768" i="35" s="1"/>
  <c r="A769" i="35" s="1"/>
  <c r="A770" i="35" s="1"/>
  <c r="A771" i="35" s="1"/>
  <c r="A772" i="35" s="1"/>
  <c r="A773" i="35" s="1"/>
  <c r="A774" i="35" s="1"/>
  <c r="A775" i="35" s="1"/>
  <c r="A776" i="35" s="1"/>
  <c r="A777" i="35" s="1"/>
  <c r="A778" i="35" s="1"/>
  <c r="A779" i="35" s="1"/>
  <c r="A780" i="35" s="1"/>
  <c r="A781" i="35" s="1"/>
  <c r="A782" i="35" s="1"/>
  <c r="A783" i="35" s="1"/>
  <c r="A784" i="35" s="1"/>
  <c r="A785" i="35" s="1"/>
  <c r="A786" i="35" s="1"/>
  <c r="A787" i="35" s="1"/>
  <c r="A788" i="35" s="1"/>
  <c r="A789" i="35" s="1"/>
  <c r="A790" i="35" s="1"/>
  <c r="A791" i="35" s="1"/>
  <c r="A792" i="35" s="1"/>
  <c r="A793" i="35" s="1"/>
  <c r="A794" i="35" s="1"/>
  <c r="A795" i="35" s="1"/>
  <c r="A796" i="35" s="1"/>
  <c r="A797" i="35" s="1"/>
  <c r="A798" i="35" s="1"/>
  <c r="A799" i="35" s="1"/>
  <c r="A800" i="35" s="1"/>
  <c r="A801" i="35" s="1"/>
  <c r="A802" i="35" s="1"/>
  <c r="A803" i="35" s="1"/>
  <c r="A804" i="35" s="1"/>
  <c r="A805" i="35" s="1"/>
  <c r="A806" i="35" s="1"/>
  <c r="A807" i="35" s="1"/>
  <c r="A808" i="35" s="1"/>
  <c r="A809" i="35" s="1"/>
  <c r="A810" i="35" s="1"/>
  <c r="A811" i="35" s="1"/>
  <c r="A812" i="35" s="1"/>
  <c r="A813" i="35" s="1"/>
  <c r="A814" i="35" s="1"/>
  <c r="A815" i="35" s="1"/>
  <c r="A816" i="35" s="1"/>
  <c r="A817" i="35" s="1"/>
  <c r="A818" i="35" s="1"/>
  <c r="A819" i="35" s="1"/>
  <c r="A820" i="35" s="1"/>
  <c r="A821" i="35" s="1"/>
  <c r="A822" i="35" s="1"/>
  <c r="A823" i="35" s="1"/>
  <c r="A824" i="35" s="1"/>
  <c r="A825" i="35" s="1"/>
  <c r="A826" i="35" s="1"/>
  <c r="A827" i="35" s="1"/>
  <c r="A828" i="35" s="1"/>
  <c r="A829" i="35" s="1"/>
  <c r="A830" i="35" s="1"/>
  <c r="A831" i="35" s="1"/>
  <c r="A832" i="35" s="1"/>
  <c r="A833" i="35" s="1"/>
  <c r="A834" i="35" s="1"/>
  <c r="A835" i="35" s="1"/>
  <c r="A836" i="35" s="1"/>
  <c r="A837" i="35" s="1"/>
  <c r="A838" i="35" s="1"/>
  <c r="A839" i="35" s="1"/>
  <c r="A840" i="35" s="1"/>
  <c r="A841" i="35" s="1"/>
  <c r="A842" i="35" s="1"/>
  <c r="A843" i="35" s="1"/>
  <c r="A844" i="35" s="1"/>
  <c r="A845" i="35" s="1"/>
  <c r="A846" i="35" s="1"/>
  <c r="A847" i="35" s="1"/>
  <c r="A848" i="35" s="1"/>
  <c r="A849" i="35" s="1"/>
  <c r="A850" i="35" s="1"/>
  <c r="A851" i="35" s="1"/>
  <c r="A852" i="35" s="1"/>
  <c r="A853" i="35" s="1"/>
  <c r="A854" i="35" s="1"/>
  <c r="A855" i="35" s="1"/>
  <c r="IM2" i="35"/>
  <c r="IO3" i="35" s="1"/>
  <c r="IF2" i="35"/>
  <c r="IH3" i="35" s="1"/>
  <c r="HY2" i="35"/>
  <c r="IA3" i="35" s="1"/>
  <c r="B13" i="54" l="1"/>
  <c r="A14" i="54"/>
  <c r="I142" i="31"/>
  <c r="DJ143" i="35" s="1"/>
  <c r="S5" i="48"/>
  <c r="S6" i="48"/>
  <c r="S7" i="48"/>
  <c r="S8" i="48"/>
  <c r="S9" i="48"/>
  <c r="S10" i="48"/>
  <c r="S11" i="48"/>
  <c r="S12" i="48"/>
  <c r="S13" i="48"/>
  <c r="S14" i="48"/>
  <c r="S15" i="48"/>
  <c r="S16" i="48"/>
  <c r="S17" i="48"/>
  <c r="S18" i="48"/>
  <c r="S19" i="48"/>
  <c r="S20" i="48"/>
  <c r="S21" i="48"/>
  <c r="S22" i="48"/>
  <c r="S23" i="48"/>
  <c r="S24" i="48"/>
  <c r="S25" i="48"/>
  <c r="S26" i="48"/>
  <c r="S27" i="48"/>
  <c r="S28" i="48"/>
  <c r="S29" i="48"/>
  <c r="S30" i="48"/>
  <c r="S31" i="48"/>
  <c r="S32" i="48"/>
  <c r="S33" i="48"/>
  <c r="S34" i="48"/>
  <c r="S35" i="48"/>
  <c r="S36" i="48"/>
  <c r="S37" i="48"/>
  <c r="S38" i="48"/>
  <c r="S39" i="48"/>
  <c r="S40" i="48"/>
  <c r="S41" i="48"/>
  <c r="S3" i="48"/>
  <c r="S4" i="48"/>
  <c r="AN188" i="43"/>
  <c r="C187" i="43" a="1"/>
  <c r="C187" i="43" s="1"/>
  <c r="C186" i="43" a="1"/>
  <c r="C186" i="43" s="1"/>
  <c r="AN185" i="43"/>
  <c r="AG185" i="43"/>
  <c r="AF185" i="43"/>
  <c r="AE185" i="43"/>
  <c r="V185" i="43"/>
  <c r="U185" i="43"/>
  <c r="R185" i="43"/>
  <c r="Q185" i="43"/>
  <c r="P185" i="43"/>
  <c r="O185" i="43"/>
  <c r="C184" i="43" a="1"/>
  <c r="C184" i="43" s="1"/>
  <c r="C183" i="43" a="1"/>
  <c r="C183" i="43" s="1"/>
  <c r="C182" i="43" a="1"/>
  <c r="C182" i="43" s="1"/>
  <c r="C181" i="43" a="1"/>
  <c r="C181" i="43" s="1"/>
  <c r="C180" i="43" a="1"/>
  <c r="C180" i="43" s="1"/>
  <c r="AN179" i="43"/>
  <c r="C178" i="43" a="1"/>
  <c r="C178" i="43" s="1"/>
  <c r="C177" i="43" a="1"/>
  <c r="C177" i="43" s="1"/>
  <c r="AN176" i="43"/>
  <c r="C176" i="43" a="1"/>
  <c r="C176" i="43" s="1"/>
  <c r="AN175" i="43"/>
  <c r="AN174" i="43"/>
  <c r="AN173" i="43"/>
  <c r="AN172" i="43"/>
  <c r="AN171" i="43"/>
  <c r="C170" i="43" a="1"/>
  <c r="C170" i="43" s="1"/>
  <c r="P170" i="43" s="1"/>
  <c r="AN169" i="43"/>
  <c r="C168" i="43" a="1"/>
  <c r="C168" i="43" s="1"/>
  <c r="AN167" i="43"/>
  <c r="C166" i="43" a="1"/>
  <c r="C166" i="43" s="1"/>
  <c r="AN165" i="43"/>
  <c r="AN164" i="43"/>
  <c r="C163" i="43" a="1"/>
  <c r="C163" i="43" s="1"/>
  <c r="AG163" i="43" s="1"/>
  <c r="C162" i="43" a="1"/>
  <c r="C162" i="43" s="1"/>
  <c r="C161" i="43" a="1"/>
  <c r="C161" i="43" s="1"/>
  <c r="C160" i="43" a="1"/>
  <c r="C160" i="43" s="1"/>
  <c r="C159" i="43" a="1"/>
  <c r="C159" i="43" s="1"/>
  <c r="AN159" i="43" s="1"/>
  <c r="C158" i="43" a="1"/>
  <c r="C158" i="43" s="1"/>
  <c r="AN158" i="43" s="1"/>
  <c r="C157" i="43" a="1"/>
  <c r="C157" i="43" s="1"/>
  <c r="AN157" i="43" s="1"/>
  <c r="AN156" i="43"/>
  <c r="AN155" i="43"/>
  <c r="AG155" i="43"/>
  <c r="AF155" i="43"/>
  <c r="AE155" i="43"/>
  <c r="Z155" i="43"/>
  <c r="V155" i="43"/>
  <c r="U155" i="43"/>
  <c r="P155" i="43"/>
  <c r="O155" i="43"/>
  <c r="AN154" i="43"/>
  <c r="AG154" i="43"/>
  <c r="AF154" i="43"/>
  <c r="AE154" i="43"/>
  <c r="Z154" i="43"/>
  <c r="V154" i="43"/>
  <c r="U154" i="43"/>
  <c r="P154" i="43"/>
  <c r="O154" i="43"/>
  <c r="AN153" i="43"/>
  <c r="AN152" i="43"/>
  <c r="AN151" i="43"/>
  <c r="D150" i="43" a="1"/>
  <c r="D150" i="43" s="1"/>
  <c r="C150" i="43" a="1"/>
  <c r="C150" i="43" s="1"/>
  <c r="AG150" i="43" s="1"/>
  <c r="D149" i="43" a="1"/>
  <c r="D149" i="43" s="1"/>
  <c r="C149" i="43" a="1"/>
  <c r="C149" i="43" s="1"/>
  <c r="D148" i="43" a="1"/>
  <c r="D148" i="43" s="1"/>
  <c r="C148" i="43" a="1"/>
  <c r="C148" i="43" s="1"/>
  <c r="D147" i="43" a="1"/>
  <c r="D147" i="43" s="1"/>
  <c r="C147" i="43" a="1"/>
  <c r="C147" i="43" s="1"/>
  <c r="AG147" i="43" s="1"/>
  <c r="D146" i="43" a="1"/>
  <c r="D146" i="43" s="1"/>
  <c r="C146" i="43" a="1"/>
  <c r="C146" i="43" s="1"/>
  <c r="AN145" i="43"/>
  <c r="AN144" i="43"/>
  <c r="AN143" i="43"/>
  <c r="AN142" i="43"/>
  <c r="AN141" i="43"/>
  <c r="AN140" i="43"/>
  <c r="AN139" i="43"/>
  <c r="D138" i="43" a="1"/>
  <c r="D138" i="43" s="1"/>
  <c r="C138" i="43" a="1"/>
  <c r="C138" i="43" s="1"/>
  <c r="D137" i="43" a="1"/>
  <c r="D137" i="43" s="1"/>
  <c r="C137" i="43" a="1"/>
  <c r="C137" i="43" s="1"/>
  <c r="D136" i="43" a="1"/>
  <c r="D136" i="43" s="1"/>
  <c r="C136" i="43" a="1"/>
  <c r="C136" i="43" s="1"/>
  <c r="AN135" i="43"/>
  <c r="AN134" i="43"/>
  <c r="AN133" i="43"/>
  <c r="AN132" i="43"/>
  <c r="AN131" i="43"/>
  <c r="D130" i="43" a="1"/>
  <c r="D130" i="43" s="1"/>
  <c r="C130" i="43" a="1"/>
  <c r="C130" i="43" s="1"/>
  <c r="P130" i="43" s="1"/>
  <c r="D129" i="43" a="1"/>
  <c r="D129" i="43" s="1"/>
  <c r="C129" i="43" a="1"/>
  <c r="C129" i="43" s="1"/>
  <c r="AN128" i="43"/>
  <c r="AN127" i="43"/>
  <c r="AN126" i="43"/>
  <c r="AN125" i="43"/>
  <c r="D124" i="43" a="1"/>
  <c r="D124" i="43" s="1"/>
  <c r="C124" i="43" a="1"/>
  <c r="C124" i="43" s="1"/>
  <c r="P124" i="43" s="1"/>
  <c r="D123" i="43" a="1"/>
  <c r="D123" i="43" s="1"/>
  <c r="C123" i="43" a="1"/>
  <c r="C123" i="43" s="1"/>
  <c r="D122" i="43" a="1"/>
  <c r="D122" i="43" s="1"/>
  <c r="C122" i="43" a="1"/>
  <c r="C122" i="43" s="1"/>
  <c r="AG122" i="43" s="1"/>
  <c r="D121" i="43" a="1"/>
  <c r="D121" i="43" s="1"/>
  <c r="C121" i="43" a="1"/>
  <c r="C121" i="43" s="1"/>
  <c r="AN120" i="43"/>
  <c r="D119" i="43" a="1"/>
  <c r="D119" i="43" s="1"/>
  <c r="C119" i="43" a="1"/>
  <c r="C119" i="43" s="1"/>
  <c r="D118" i="43" a="1"/>
  <c r="D118" i="43" s="1"/>
  <c r="C118" i="43" a="1"/>
  <c r="C118" i="43" s="1"/>
  <c r="Z118" i="43" s="1"/>
  <c r="D117" i="43" a="1"/>
  <c r="D117" i="43" s="1"/>
  <c r="C117" i="43" a="1"/>
  <c r="C117" i="43" s="1"/>
  <c r="D116" i="43" a="1"/>
  <c r="D116" i="43" s="1"/>
  <c r="C116" i="43" a="1"/>
  <c r="C116" i="43" s="1"/>
  <c r="AG116" i="43" s="1"/>
  <c r="AN115" i="43"/>
  <c r="D114" i="43" a="1"/>
  <c r="D114" i="43" s="1"/>
  <c r="C114" i="43" a="1"/>
  <c r="C114" i="43" s="1"/>
  <c r="AN113" i="43"/>
  <c r="D112" i="43" a="1"/>
  <c r="D112" i="43" s="1"/>
  <c r="C112" i="43" a="1"/>
  <c r="C112" i="43" s="1"/>
  <c r="AN111" i="43"/>
  <c r="AN110" i="43"/>
  <c r="AN109" i="43"/>
  <c r="AN108" i="43"/>
  <c r="AN107" i="43"/>
  <c r="D106" i="43" a="1"/>
  <c r="D106" i="43" s="1"/>
  <c r="C106" i="43" a="1"/>
  <c r="C106" i="43" s="1"/>
  <c r="D105" i="43" a="1"/>
  <c r="D105" i="43" s="1"/>
  <c r="C105" i="43" a="1"/>
  <c r="C105" i="43" s="1"/>
  <c r="Z105" i="43" s="1"/>
  <c r="AN104" i="43"/>
  <c r="AN103" i="43"/>
  <c r="C102" i="43" a="1"/>
  <c r="C102" i="43" s="1"/>
  <c r="AN102" i="43" s="1"/>
  <c r="AN101" i="43"/>
  <c r="AG100" i="43"/>
  <c r="AF100" i="43"/>
  <c r="AE100" i="43"/>
  <c r="Z100" i="43"/>
  <c r="T100" i="43"/>
  <c r="S100" i="43"/>
  <c r="R100" i="43"/>
  <c r="Q100" i="43"/>
  <c r="P100" i="43"/>
  <c r="O100" i="43"/>
  <c r="D100" i="43" a="1"/>
  <c r="D100" i="43" s="1"/>
  <c r="AN100" i="43" s="1"/>
  <c r="D99" i="43" a="1"/>
  <c r="D99" i="43" s="1"/>
  <c r="AN99" i="43" s="1"/>
  <c r="D98" i="43" a="1"/>
  <c r="D98" i="43" s="1"/>
  <c r="AN98" i="43" s="1"/>
  <c r="AN97" i="43"/>
  <c r="AN96" i="43"/>
  <c r="AN95" i="43"/>
  <c r="D94" i="43" a="1"/>
  <c r="D94" i="43" s="1"/>
  <c r="C94" i="43" a="1"/>
  <c r="C94" i="43" s="1"/>
  <c r="O94" i="43" s="1"/>
  <c r="D93" i="43" a="1"/>
  <c r="D93" i="43" s="1"/>
  <c r="C93" i="43" a="1"/>
  <c r="C93" i="43" s="1"/>
  <c r="AN92" i="43"/>
  <c r="D91" i="43" a="1"/>
  <c r="D91" i="43" s="1"/>
  <c r="C91" i="43" a="1"/>
  <c r="C91" i="43" s="1"/>
  <c r="D90" i="43" a="1"/>
  <c r="D90" i="43" s="1"/>
  <c r="C90" i="43" a="1"/>
  <c r="C90" i="43" s="1"/>
  <c r="AE90" i="43" s="1"/>
  <c r="AN89" i="43"/>
  <c r="AN88" i="43"/>
  <c r="AG88" i="43"/>
  <c r="AF88" i="43"/>
  <c r="AE88" i="43"/>
  <c r="Z88" i="43"/>
  <c r="T88" i="43"/>
  <c r="S88" i="43"/>
  <c r="R88" i="43"/>
  <c r="Q88" i="43"/>
  <c r="P88" i="43"/>
  <c r="O88" i="43"/>
  <c r="AN87" i="43"/>
  <c r="AN86" i="43"/>
  <c r="AN85" i="43"/>
  <c r="AN84" i="43"/>
  <c r="D83" i="43" a="1"/>
  <c r="D83" i="43" s="1"/>
  <c r="C83" i="43" a="1"/>
  <c r="C83" i="43" s="1"/>
  <c r="D82" i="43" a="1"/>
  <c r="D82" i="43" s="1"/>
  <c r="C82" i="43" a="1"/>
  <c r="C82" i="43" s="1"/>
  <c r="D81" i="43" a="1"/>
  <c r="D81" i="43" s="1"/>
  <c r="C81" i="43" a="1"/>
  <c r="C81" i="43" s="1"/>
  <c r="AN80" i="43"/>
  <c r="D79" i="43" a="1"/>
  <c r="D79" i="43" s="1"/>
  <c r="C79" i="43" a="1"/>
  <c r="C79" i="43" s="1"/>
  <c r="C78" i="43" a="1"/>
  <c r="C78" i="43" s="1"/>
  <c r="AN78" i="43" s="1"/>
  <c r="D77" i="43" a="1"/>
  <c r="D77" i="43" s="1"/>
  <c r="C77" i="43" a="1"/>
  <c r="C77" i="43" s="1"/>
  <c r="D76" i="43" a="1"/>
  <c r="D76" i="43" s="1"/>
  <c r="C76" i="43" a="1"/>
  <c r="C76" i="43" s="1"/>
  <c r="AN75" i="43"/>
  <c r="AN74" i="43"/>
  <c r="D73" i="43" a="1"/>
  <c r="D73" i="43" s="1"/>
  <c r="C73" i="43" a="1"/>
  <c r="C73" i="43" s="1"/>
  <c r="AG72" i="43"/>
  <c r="AF72" i="43"/>
  <c r="AE72" i="43"/>
  <c r="AC72" i="43"/>
  <c r="Z72" i="43"/>
  <c r="W72" i="43"/>
  <c r="P72" i="43"/>
  <c r="O72" i="43"/>
  <c r="D72" i="43" a="1"/>
  <c r="D72" i="43" s="1"/>
  <c r="AN72" i="43" s="1"/>
  <c r="AG71" i="43"/>
  <c r="AF71" i="43"/>
  <c r="AE71" i="43"/>
  <c r="AC71" i="43"/>
  <c r="Z71" i="43"/>
  <c r="W71" i="43"/>
  <c r="P71" i="43"/>
  <c r="O71" i="43"/>
  <c r="D71" i="43" a="1"/>
  <c r="D71" i="43" s="1"/>
  <c r="AN71" i="43" s="1"/>
  <c r="AN70" i="43"/>
  <c r="D69" i="43" a="1"/>
  <c r="D69" i="43" s="1"/>
  <c r="C69" i="43" a="1"/>
  <c r="C69" i="43" s="1"/>
  <c r="D68" i="43" a="1"/>
  <c r="D68" i="43" s="1"/>
  <c r="C68" i="43" a="1"/>
  <c r="C68" i="43" s="1"/>
  <c r="O68" i="43" s="1"/>
  <c r="D67" i="43" a="1"/>
  <c r="D67" i="43" s="1"/>
  <c r="C67" i="43" a="1"/>
  <c r="C67" i="43" s="1"/>
  <c r="D66" i="43" a="1"/>
  <c r="D66" i="43" s="1"/>
  <c r="C66" i="43" a="1"/>
  <c r="C66" i="43" s="1"/>
  <c r="Z66" i="43" s="1"/>
  <c r="D65" i="43" a="1"/>
  <c r="D65" i="43" s="1"/>
  <c r="C65" i="43" a="1"/>
  <c r="C65" i="43" s="1"/>
  <c r="AF65" i="43" s="1"/>
  <c r="AN64" i="43"/>
  <c r="D63" i="43" a="1"/>
  <c r="D63" i="43" s="1"/>
  <c r="C63" i="43" a="1"/>
  <c r="C63" i="43" s="1"/>
  <c r="D62" i="43" a="1"/>
  <c r="D62" i="43" s="1"/>
  <c r="C62" i="43" a="1"/>
  <c r="C62" i="43" s="1"/>
  <c r="AC62" i="43" s="1"/>
  <c r="D61" i="43" a="1"/>
  <c r="D61" i="43" s="1"/>
  <c r="C61" i="43" a="1"/>
  <c r="C61" i="43" s="1"/>
  <c r="AE61" i="43" s="1"/>
  <c r="D60" i="43" a="1"/>
  <c r="D60" i="43" s="1"/>
  <c r="C60" i="43" a="1"/>
  <c r="C60" i="43" s="1"/>
  <c r="AN59" i="43"/>
  <c r="D58" i="43" a="1"/>
  <c r="D58" i="43" s="1"/>
  <c r="C58" i="43" a="1"/>
  <c r="C58" i="43" s="1"/>
  <c r="R58" i="43" s="1"/>
  <c r="D57" i="43" a="1"/>
  <c r="D57" i="43" s="1"/>
  <c r="C57" i="43" a="1"/>
  <c r="C57" i="43" s="1"/>
  <c r="D56" i="43" a="1"/>
  <c r="D56" i="43" s="1"/>
  <c r="C56" i="43" a="1"/>
  <c r="C56" i="43" s="1"/>
  <c r="D55" i="43" a="1"/>
  <c r="D55" i="43" s="1"/>
  <c r="C55" i="43" a="1"/>
  <c r="C55" i="43" s="1"/>
  <c r="D54" i="43" a="1"/>
  <c r="D54" i="43" s="1"/>
  <c r="C54" i="43" a="1"/>
  <c r="C54" i="43" s="1"/>
  <c r="D53" i="43" a="1"/>
  <c r="D53" i="43" s="1"/>
  <c r="C53" i="43" a="1"/>
  <c r="C53" i="43" s="1"/>
  <c r="D52" i="43" a="1"/>
  <c r="D52" i="43" s="1"/>
  <c r="C52" i="43" a="1"/>
  <c r="C52" i="43" s="1"/>
  <c r="Z52" i="43" s="1"/>
  <c r="D51" i="43" a="1"/>
  <c r="D51" i="43" s="1"/>
  <c r="C51" i="43" a="1"/>
  <c r="C51" i="43" s="1"/>
  <c r="D50" i="43" a="1"/>
  <c r="D50" i="43" s="1"/>
  <c r="C50" i="43" a="1"/>
  <c r="C50" i="43" s="1"/>
  <c r="AN49" i="43"/>
  <c r="D48" i="43" a="1"/>
  <c r="D48" i="43" s="1"/>
  <c r="C48" i="43" a="1"/>
  <c r="C48" i="43" s="1"/>
  <c r="AC48" i="43" s="1"/>
  <c r="D47" i="43" a="1"/>
  <c r="D47" i="43" s="1"/>
  <c r="C47" i="43" a="1"/>
  <c r="C47" i="43" s="1"/>
  <c r="D46" i="43" a="1"/>
  <c r="D46" i="43" s="1"/>
  <c r="C46" i="43" a="1"/>
  <c r="C46" i="43" s="1"/>
  <c r="D45" i="43" a="1"/>
  <c r="D45" i="43" s="1"/>
  <c r="C45" i="43" a="1"/>
  <c r="C45" i="43" s="1"/>
  <c r="AG45" i="43" s="1"/>
  <c r="AN44" i="43"/>
  <c r="D43" i="43" a="1"/>
  <c r="D43" i="43" s="1"/>
  <c r="C43" i="43" a="1"/>
  <c r="C43" i="43" s="1"/>
  <c r="D42" i="43" a="1"/>
  <c r="D42" i="43" s="1"/>
  <c r="C42" i="43" a="1"/>
  <c r="C42" i="43" s="1"/>
  <c r="D41" i="43" a="1"/>
  <c r="D41" i="43" s="1"/>
  <c r="C41" i="43" a="1"/>
  <c r="C41" i="43" s="1"/>
  <c r="D40" i="43" a="1"/>
  <c r="D40" i="43" s="1"/>
  <c r="C40" i="43" a="1"/>
  <c r="C40" i="43" s="1"/>
  <c r="D39" i="43" a="1"/>
  <c r="D39" i="43" s="1"/>
  <c r="C39" i="43" a="1"/>
  <c r="C39" i="43" s="1"/>
  <c r="D38" i="43" a="1"/>
  <c r="D38" i="43" s="1"/>
  <c r="C38" i="43" a="1"/>
  <c r="C38" i="43" s="1"/>
  <c r="D37" i="43" a="1"/>
  <c r="D37" i="43" s="1"/>
  <c r="C37" i="43" a="1"/>
  <c r="C37" i="43" s="1"/>
  <c r="AN36" i="43"/>
  <c r="D35" i="43" a="1"/>
  <c r="D35" i="43" s="1"/>
  <c r="C35" i="43" a="1"/>
  <c r="C35" i="43" s="1"/>
  <c r="D34" i="43" a="1"/>
  <c r="D34" i="43" s="1"/>
  <c r="C34" i="43" a="1"/>
  <c r="C34" i="43" s="1"/>
  <c r="AG34" i="43" s="1"/>
  <c r="D33" i="43" a="1"/>
  <c r="D33" i="43" s="1"/>
  <c r="C33" i="43" a="1"/>
  <c r="C33" i="43" s="1"/>
  <c r="D32" i="43" a="1"/>
  <c r="D32" i="43" s="1"/>
  <c r="C32" i="43" a="1"/>
  <c r="C32" i="43" s="1"/>
  <c r="AN31" i="43"/>
  <c r="D30" i="43" a="1"/>
  <c r="D30" i="43" s="1"/>
  <c r="C30" i="43" a="1"/>
  <c r="C30" i="43" s="1"/>
  <c r="D29" i="43" a="1"/>
  <c r="D29" i="43" s="1"/>
  <c r="C29" i="43" a="1"/>
  <c r="C29" i="43" s="1"/>
  <c r="D28" i="43" a="1"/>
  <c r="D28" i="43" s="1"/>
  <c r="C28" i="43" a="1"/>
  <c r="C28" i="43" s="1"/>
  <c r="D27" i="43" a="1"/>
  <c r="D27" i="43" s="1"/>
  <c r="C27" i="43" a="1"/>
  <c r="C27" i="43" s="1"/>
  <c r="AN26" i="43"/>
  <c r="D25" i="43" a="1"/>
  <c r="D25" i="43" s="1"/>
  <c r="C25" i="43" a="1"/>
  <c r="C25" i="43" s="1"/>
  <c r="AF25" i="43" s="1"/>
  <c r="D24" i="43" a="1"/>
  <c r="D24" i="43" s="1"/>
  <c r="C24" i="43" a="1"/>
  <c r="C24" i="43" s="1"/>
  <c r="D23" i="43" a="1"/>
  <c r="D23" i="43" s="1"/>
  <c r="C23" i="43" a="1"/>
  <c r="C23" i="43" s="1"/>
  <c r="D22" i="43" a="1"/>
  <c r="D22" i="43" s="1"/>
  <c r="C22" i="43" a="1"/>
  <c r="C22" i="43" s="1"/>
  <c r="AN21" i="43"/>
  <c r="D20" i="43" a="1"/>
  <c r="D20" i="43" s="1"/>
  <c r="C20" i="43" a="1"/>
  <c r="C20" i="43" s="1"/>
  <c r="D19" i="43" a="1"/>
  <c r="D19" i="43" s="1"/>
  <c r="C19" i="43" a="1"/>
  <c r="C19" i="43" s="1"/>
  <c r="D18" i="43" a="1"/>
  <c r="D18" i="43" s="1"/>
  <c r="C18" i="43" a="1"/>
  <c r="C18" i="43" s="1"/>
  <c r="D17" i="43" a="1"/>
  <c r="D17" i="43" s="1"/>
  <c r="C17" i="43" a="1"/>
  <c r="C17" i="43" s="1"/>
  <c r="AN16" i="43"/>
  <c r="D15" i="43" a="1"/>
  <c r="D15" i="43" s="1"/>
  <c r="C15" i="43" a="1"/>
  <c r="C15" i="43" s="1"/>
  <c r="D14" i="43" a="1"/>
  <c r="D14" i="43" s="1"/>
  <c r="C14" i="43" a="1"/>
  <c r="C14" i="43" s="1"/>
  <c r="D13" i="43" a="1"/>
  <c r="D13" i="43" s="1"/>
  <c r="C13" i="43" a="1"/>
  <c r="C13" i="43" s="1"/>
  <c r="D12" i="43" a="1"/>
  <c r="D12" i="43" s="1"/>
  <c r="C12" i="43" a="1"/>
  <c r="C12" i="43" s="1"/>
  <c r="AN11" i="43"/>
  <c r="D10" i="43" a="1"/>
  <c r="D10" i="43" s="1"/>
  <c r="C10" i="43" a="1"/>
  <c r="C10" i="43" s="1"/>
  <c r="D9" i="43" a="1"/>
  <c r="D9" i="43" s="1"/>
  <c r="C9" i="43" a="1"/>
  <c r="C9" i="43" s="1"/>
  <c r="AC9" i="43" s="1"/>
  <c r="D8" i="43" a="1"/>
  <c r="D8" i="43" s="1"/>
  <c r="C8" i="43" a="1"/>
  <c r="C8" i="43" s="1"/>
  <c r="D7" i="43" a="1"/>
  <c r="D7" i="43" s="1"/>
  <c r="C7" i="43" a="1"/>
  <c r="C7" i="43" s="1"/>
  <c r="AG7" i="43" s="1"/>
  <c r="D6" i="43" a="1"/>
  <c r="D6" i="43" s="1"/>
  <c r="C6" i="43" a="1"/>
  <c r="C6" i="43" s="1"/>
  <c r="D5" i="43" a="1"/>
  <c r="D5" i="43" s="1"/>
  <c r="C5" i="43" a="1"/>
  <c r="C5" i="43" s="1"/>
  <c r="D4" i="43" a="1"/>
  <c r="D4" i="43" s="1"/>
  <c r="C4" i="43" a="1"/>
  <c r="C4" i="43" s="1"/>
  <c r="AG4" i="43" s="1"/>
  <c r="D3" i="43" a="1"/>
  <c r="D3" i="43" s="1"/>
  <c r="C3" i="43" a="1"/>
  <c r="C3" i="43" s="1"/>
  <c r="S3" i="30"/>
  <c r="AF126" i="44"/>
  <c r="AE126" i="44"/>
  <c r="AC126" i="44"/>
  <c r="AD126" i="44" s="1"/>
  <c r="P126" i="44"/>
  <c r="O126" i="44" s="1"/>
  <c r="N126" i="44"/>
  <c r="N127" i="44"/>
  <c r="P127" i="44"/>
  <c r="O127" i="44" s="1"/>
  <c r="AC127" i="44"/>
  <c r="AD127" i="44" s="1"/>
  <c r="AE127" i="44"/>
  <c r="AF127" i="44"/>
  <c r="BH127" i="44"/>
  <c r="BI127" i="44"/>
  <c r="N128" i="44"/>
  <c r="P128" i="44"/>
  <c r="O128" i="44" s="1"/>
  <c r="AC128" i="44"/>
  <c r="AD128" i="44" s="1"/>
  <c r="AE128" i="44"/>
  <c r="AF128" i="44"/>
  <c r="BH128" i="44"/>
  <c r="BI128" i="44"/>
  <c r="N129" i="44"/>
  <c r="P129" i="44"/>
  <c r="O129" i="44" s="1"/>
  <c r="AC129" i="44"/>
  <c r="AD129" i="44" s="1"/>
  <c r="AE129" i="44"/>
  <c r="AF129" i="44"/>
  <c r="BH129" i="44"/>
  <c r="BI129" i="44"/>
  <c r="N130" i="44"/>
  <c r="P130" i="44"/>
  <c r="O130" i="44" s="1"/>
  <c r="AC130" i="44"/>
  <c r="AD130" i="44" s="1"/>
  <c r="AE130" i="44"/>
  <c r="AF130" i="44"/>
  <c r="BH130" i="44"/>
  <c r="BI130" i="44"/>
  <c r="N131" i="44"/>
  <c r="P131" i="44"/>
  <c r="O131" i="44" s="1"/>
  <c r="AC131" i="44"/>
  <c r="AD131" i="44" s="1"/>
  <c r="AE131" i="44"/>
  <c r="AF131" i="44"/>
  <c r="BH131" i="44"/>
  <c r="BI131" i="44"/>
  <c r="N132" i="44"/>
  <c r="P132" i="44"/>
  <c r="O132" i="44" s="1"/>
  <c r="AC132" i="44"/>
  <c r="AD132" i="44" s="1"/>
  <c r="AE132" i="44"/>
  <c r="AF132" i="44"/>
  <c r="BH132" i="44"/>
  <c r="BI132" i="44"/>
  <c r="N133" i="44"/>
  <c r="P133" i="44"/>
  <c r="O133" i="44" s="1"/>
  <c r="AC133" i="44"/>
  <c r="AD133" i="44" s="1"/>
  <c r="AE133" i="44"/>
  <c r="AF133" i="44"/>
  <c r="BH133" i="44"/>
  <c r="BI133" i="44"/>
  <c r="N134" i="44"/>
  <c r="P134" i="44"/>
  <c r="O134" i="44" s="1"/>
  <c r="AC134" i="44"/>
  <c r="AD134" i="44" s="1"/>
  <c r="AE134" i="44"/>
  <c r="AF134" i="44"/>
  <c r="BH134" i="44"/>
  <c r="BI134" i="44"/>
  <c r="N135" i="44"/>
  <c r="P135" i="44"/>
  <c r="O135" i="44" s="1"/>
  <c r="AC135" i="44"/>
  <c r="AD135" i="44" s="1"/>
  <c r="AE135" i="44"/>
  <c r="AF135" i="44"/>
  <c r="BH135" i="44"/>
  <c r="BI135" i="44"/>
  <c r="N136" i="44"/>
  <c r="P136" i="44"/>
  <c r="O136" i="44" s="1"/>
  <c r="AC136" i="44"/>
  <c r="AD136" i="44" s="1"/>
  <c r="AE136" i="44"/>
  <c r="AF136" i="44"/>
  <c r="BH136" i="44"/>
  <c r="BI136" i="44"/>
  <c r="N137" i="44"/>
  <c r="P137" i="44"/>
  <c r="O137" i="44" s="1"/>
  <c r="AC137" i="44"/>
  <c r="AD137" i="44" s="1"/>
  <c r="AE137" i="44"/>
  <c r="AF137" i="44"/>
  <c r="BH137" i="44"/>
  <c r="BI137" i="44"/>
  <c r="N138" i="44"/>
  <c r="P138" i="44"/>
  <c r="O138" i="44" s="1"/>
  <c r="AC138" i="44"/>
  <c r="AD138" i="44" s="1"/>
  <c r="AE138" i="44"/>
  <c r="AF138" i="44"/>
  <c r="BH138" i="44"/>
  <c r="BI138" i="44"/>
  <c r="N139" i="44"/>
  <c r="P139" i="44"/>
  <c r="O139" i="44" s="1"/>
  <c r="AC139" i="44"/>
  <c r="AD139" i="44" s="1"/>
  <c r="AE139" i="44"/>
  <c r="AF139" i="44"/>
  <c r="BH139" i="44"/>
  <c r="BI139" i="44"/>
  <c r="N140" i="44"/>
  <c r="P140" i="44"/>
  <c r="O140" i="44" s="1"/>
  <c r="AC140" i="44"/>
  <c r="AD140" i="44" s="1"/>
  <c r="AE140" i="44"/>
  <c r="AF140" i="44"/>
  <c r="BH140" i="44"/>
  <c r="BI140" i="44"/>
  <c r="N141" i="44"/>
  <c r="P141" i="44"/>
  <c r="O141" i="44" s="1"/>
  <c r="AC141" i="44"/>
  <c r="AD141" i="44" s="1"/>
  <c r="AE141" i="44"/>
  <c r="AF141" i="44"/>
  <c r="BH141" i="44"/>
  <c r="BI141" i="44"/>
  <c r="N142" i="44"/>
  <c r="P142" i="44"/>
  <c r="O142" i="44" s="1"/>
  <c r="AC142" i="44"/>
  <c r="AD142" i="44" s="1"/>
  <c r="AE142" i="44"/>
  <c r="AF142" i="44"/>
  <c r="BH142" i="44"/>
  <c r="BI142" i="44"/>
  <c r="N143" i="44"/>
  <c r="P143" i="44"/>
  <c r="O143" i="44" s="1"/>
  <c r="AC143" i="44"/>
  <c r="AD143" i="44" s="1"/>
  <c r="AE143" i="44"/>
  <c r="AF143" i="44"/>
  <c r="BH143" i="44"/>
  <c r="BI143" i="44"/>
  <c r="N144" i="44"/>
  <c r="P144" i="44"/>
  <c r="O144" i="44" s="1"/>
  <c r="AC144" i="44"/>
  <c r="AD144" i="44" s="1"/>
  <c r="AE144" i="44"/>
  <c r="AF144" i="44"/>
  <c r="BH144" i="44"/>
  <c r="BI144" i="44"/>
  <c r="N145" i="44"/>
  <c r="P145" i="44"/>
  <c r="O145" i="44" s="1"/>
  <c r="AC145" i="44"/>
  <c r="AD145" i="44" s="1"/>
  <c r="AE145" i="44"/>
  <c r="AF145" i="44"/>
  <c r="BH145" i="44"/>
  <c r="BI145" i="44"/>
  <c r="N146" i="44"/>
  <c r="P146" i="44"/>
  <c r="O146" i="44" s="1"/>
  <c r="AC146" i="44"/>
  <c r="AD146" i="44" s="1"/>
  <c r="AE146" i="44"/>
  <c r="AF146" i="44"/>
  <c r="BH146" i="44"/>
  <c r="BI146" i="44"/>
  <c r="N147" i="44"/>
  <c r="P147" i="44"/>
  <c r="O147" i="44" s="1"/>
  <c r="AC147" i="44"/>
  <c r="AD147" i="44" s="1"/>
  <c r="AE147" i="44"/>
  <c r="AF147" i="44"/>
  <c r="BH147" i="44"/>
  <c r="BI147" i="44"/>
  <c r="N148" i="44"/>
  <c r="P148" i="44"/>
  <c r="O148" i="44" s="1"/>
  <c r="AC148" i="44"/>
  <c r="AD148" i="44" s="1"/>
  <c r="AE148" i="44"/>
  <c r="AF148" i="44"/>
  <c r="BH148" i="44"/>
  <c r="BI148" i="44"/>
  <c r="N149" i="44"/>
  <c r="P149" i="44"/>
  <c r="O149" i="44" s="1"/>
  <c r="AC149" i="44"/>
  <c r="AD149" i="44" s="1"/>
  <c r="AE149" i="44"/>
  <c r="AF149" i="44"/>
  <c r="BH149" i="44"/>
  <c r="BI149" i="44"/>
  <c r="N150" i="44"/>
  <c r="P150" i="44"/>
  <c r="O150" i="44" s="1"/>
  <c r="AC150" i="44"/>
  <c r="AD150" i="44" s="1"/>
  <c r="AE150" i="44"/>
  <c r="AF150" i="44"/>
  <c r="BH150" i="44"/>
  <c r="BI150" i="44"/>
  <c r="N151" i="44"/>
  <c r="P151" i="44"/>
  <c r="O151" i="44" s="1"/>
  <c r="AC151" i="44"/>
  <c r="AD151" i="44" s="1"/>
  <c r="AE151" i="44"/>
  <c r="AF151" i="44"/>
  <c r="BH151" i="44"/>
  <c r="BI151" i="44"/>
  <c r="N152" i="44"/>
  <c r="P152" i="44"/>
  <c r="O152" i="44" s="1"/>
  <c r="AC152" i="44"/>
  <c r="AD152" i="44" s="1"/>
  <c r="AE152" i="44"/>
  <c r="AF152" i="44"/>
  <c r="BH152" i="44"/>
  <c r="BI152" i="44"/>
  <c r="N153" i="44"/>
  <c r="P153" i="44"/>
  <c r="O153" i="44" s="1"/>
  <c r="AC153" i="44"/>
  <c r="AD153" i="44" s="1"/>
  <c r="AE153" i="44"/>
  <c r="AF153" i="44"/>
  <c r="BH153" i="44"/>
  <c r="BI153" i="44"/>
  <c r="N154" i="44"/>
  <c r="P154" i="44"/>
  <c r="O154" i="44" s="1"/>
  <c r="AC154" i="44"/>
  <c r="AD154" i="44" s="1"/>
  <c r="AE154" i="44"/>
  <c r="AF154" i="44"/>
  <c r="BH154" i="44"/>
  <c r="BI154" i="44"/>
  <c r="N155" i="44"/>
  <c r="P155" i="44"/>
  <c r="O155" i="44" s="1"/>
  <c r="AC155" i="44"/>
  <c r="AD155" i="44" s="1"/>
  <c r="AE155" i="44"/>
  <c r="AF155" i="44"/>
  <c r="BH155" i="44"/>
  <c r="BI155" i="44"/>
  <c r="N156" i="44"/>
  <c r="P156" i="44"/>
  <c r="O156" i="44" s="1"/>
  <c r="AC156" i="44"/>
  <c r="AD156" i="44" s="1"/>
  <c r="AE156" i="44"/>
  <c r="AF156" i="44"/>
  <c r="BH156" i="44"/>
  <c r="BI156" i="44"/>
  <c r="N157" i="44"/>
  <c r="P157" i="44"/>
  <c r="O157" i="44" s="1"/>
  <c r="AC157" i="44"/>
  <c r="AD157" i="44" s="1"/>
  <c r="AE157" i="44"/>
  <c r="AF157" i="44"/>
  <c r="BH157" i="44"/>
  <c r="BI157" i="44"/>
  <c r="N158" i="44"/>
  <c r="P158" i="44"/>
  <c r="O158" i="44" s="1"/>
  <c r="AC158" i="44"/>
  <c r="AD158" i="44" s="1"/>
  <c r="AE158" i="44"/>
  <c r="AF158" i="44"/>
  <c r="BH158" i="44"/>
  <c r="BI158" i="44"/>
  <c r="N159" i="44"/>
  <c r="P159" i="44"/>
  <c r="O159" i="44" s="1"/>
  <c r="AC159" i="44"/>
  <c r="AD159" i="44" s="1"/>
  <c r="AE159" i="44"/>
  <c r="AF159" i="44"/>
  <c r="BH159" i="44"/>
  <c r="BI159" i="44"/>
  <c r="N160" i="44"/>
  <c r="P160" i="44"/>
  <c r="O160" i="44" s="1"/>
  <c r="AC160" i="44"/>
  <c r="AD160" i="44" s="1"/>
  <c r="AE160" i="44"/>
  <c r="AF160" i="44"/>
  <c r="BH160" i="44"/>
  <c r="BI160" i="44"/>
  <c r="N161" i="44"/>
  <c r="P161" i="44"/>
  <c r="O161" i="44" s="1"/>
  <c r="AC161" i="44"/>
  <c r="AD161" i="44" s="1"/>
  <c r="AE161" i="44"/>
  <c r="AF161" i="44"/>
  <c r="BH161" i="44"/>
  <c r="BI161" i="44"/>
  <c r="N162" i="44"/>
  <c r="P162" i="44"/>
  <c r="O162" i="44" s="1"/>
  <c r="AC162" i="44"/>
  <c r="AD162" i="44" s="1"/>
  <c r="AE162" i="44"/>
  <c r="AF162" i="44"/>
  <c r="BH162" i="44"/>
  <c r="BI162" i="44"/>
  <c r="N163" i="44"/>
  <c r="P163" i="44"/>
  <c r="O163" i="44" s="1"/>
  <c r="AC163" i="44"/>
  <c r="AD163" i="44" s="1"/>
  <c r="AE163" i="44"/>
  <c r="AF163" i="44"/>
  <c r="BH163" i="44"/>
  <c r="BI163" i="44"/>
  <c r="N164" i="44"/>
  <c r="P164" i="44"/>
  <c r="O164" i="44" s="1"/>
  <c r="AC164" i="44"/>
  <c r="AD164" i="44" s="1"/>
  <c r="AE164" i="44"/>
  <c r="AF164" i="44"/>
  <c r="BH164" i="44"/>
  <c r="BI164" i="44"/>
  <c r="N165" i="44"/>
  <c r="P165" i="44"/>
  <c r="O165" i="44" s="1"/>
  <c r="AC165" i="44"/>
  <c r="AD165" i="44" s="1"/>
  <c r="AE165" i="44"/>
  <c r="AF165" i="44"/>
  <c r="BH165" i="44"/>
  <c r="BI165" i="44"/>
  <c r="N166" i="44"/>
  <c r="P166" i="44"/>
  <c r="O166" i="44" s="1"/>
  <c r="AC166" i="44"/>
  <c r="AD166" i="44" s="1"/>
  <c r="AE166" i="44"/>
  <c r="AF166" i="44"/>
  <c r="BH166" i="44"/>
  <c r="BI166" i="44"/>
  <c r="N167" i="44"/>
  <c r="P167" i="44"/>
  <c r="O167" i="44" s="1"/>
  <c r="AC167" i="44"/>
  <c r="AD167" i="44" s="1"/>
  <c r="AE167" i="44"/>
  <c r="AF167" i="44"/>
  <c r="BH167" i="44"/>
  <c r="BI167" i="44"/>
  <c r="N168" i="44"/>
  <c r="P168" i="44"/>
  <c r="O168" i="44" s="1"/>
  <c r="AC168" i="44"/>
  <c r="AD168" i="44" s="1"/>
  <c r="AE168" i="44"/>
  <c r="AF168" i="44"/>
  <c r="BH168" i="44"/>
  <c r="BI168" i="44"/>
  <c r="N169" i="44"/>
  <c r="P169" i="44"/>
  <c r="O169" i="44" s="1"/>
  <c r="AC169" i="44"/>
  <c r="AD169" i="44" s="1"/>
  <c r="AE169" i="44"/>
  <c r="AF169" i="44"/>
  <c r="BH169" i="44"/>
  <c r="BI169" i="44"/>
  <c r="N170" i="44"/>
  <c r="P170" i="44"/>
  <c r="O170" i="44" s="1"/>
  <c r="AC170" i="44"/>
  <c r="AD170" i="44" s="1"/>
  <c r="AE170" i="44"/>
  <c r="AF170" i="44"/>
  <c r="BH170" i="44"/>
  <c r="BI170" i="44"/>
  <c r="BH171" i="44"/>
  <c r="BI171" i="44"/>
  <c r="BH172" i="44"/>
  <c r="BI172" i="44"/>
  <c r="N173" i="44"/>
  <c r="P173" i="44"/>
  <c r="O173" i="44" s="1"/>
  <c r="AC173" i="44"/>
  <c r="AD173" i="44" s="1"/>
  <c r="AE173" i="44"/>
  <c r="AF173" i="44"/>
  <c r="BH173" i="44"/>
  <c r="BI173" i="44"/>
  <c r="N174" i="44"/>
  <c r="P174" i="44"/>
  <c r="O174" i="44" s="1"/>
  <c r="AC174" i="44"/>
  <c r="AD174" i="44" s="1"/>
  <c r="AE174" i="44"/>
  <c r="AF174" i="44"/>
  <c r="BH174" i="44"/>
  <c r="BI174" i="44"/>
  <c r="N175" i="44"/>
  <c r="P175" i="44"/>
  <c r="O175" i="44" s="1"/>
  <c r="AC175" i="44"/>
  <c r="AD175" i="44" s="1"/>
  <c r="AE175" i="44"/>
  <c r="AF175" i="44"/>
  <c r="BH175" i="44"/>
  <c r="BI175" i="44"/>
  <c r="N176" i="44"/>
  <c r="P176" i="44"/>
  <c r="O176" i="44" s="1"/>
  <c r="AC176" i="44"/>
  <c r="AD176" i="44" s="1"/>
  <c r="AE176" i="44"/>
  <c r="AF176" i="44"/>
  <c r="BH176" i="44"/>
  <c r="BI176" i="44"/>
  <c r="N177" i="44"/>
  <c r="P177" i="44"/>
  <c r="O177" i="44" s="1"/>
  <c r="AC177" i="44"/>
  <c r="AD177" i="44" s="1"/>
  <c r="AE177" i="44"/>
  <c r="AF177" i="44"/>
  <c r="BH177" i="44"/>
  <c r="BI177" i="44"/>
  <c r="N178" i="44"/>
  <c r="P178" i="44"/>
  <c r="O178" i="44" s="1"/>
  <c r="AC178" i="44"/>
  <c r="AD178" i="44" s="1"/>
  <c r="AE178" i="44"/>
  <c r="AF178" i="44"/>
  <c r="BH178" i="44"/>
  <c r="BI178" i="44"/>
  <c r="N179" i="44"/>
  <c r="P179" i="44"/>
  <c r="O179" i="44" s="1"/>
  <c r="AC179" i="44"/>
  <c r="AD179" i="44" s="1"/>
  <c r="AE179" i="44"/>
  <c r="AF179" i="44"/>
  <c r="BH179" i="44"/>
  <c r="BI179" i="44"/>
  <c r="N180" i="44"/>
  <c r="P180" i="44"/>
  <c r="O180" i="44" s="1"/>
  <c r="AC180" i="44"/>
  <c r="AD180" i="44" s="1"/>
  <c r="AE180" i="44"/>
  <c r="AF180" i="44"/>
  <c r="BH180" i="44"/>
  <c r="BI180" i="44"/>
  <c r="N181" i="44"/>
  <c r="P181" i="44"/>
  <c r="O181" i="44" s="1"/>
  <c r="AC181" i="44"/>
  <c r="AD181" i="44" s="1"/>
  <c r="AE181" i="44"/>
  <c r="AF181" i="44"/>
  <c r="BH181" i="44"/>
  <c r="BI181" i="44"/>
  <c r="N182" i="44"/>
  <c r="P182" i="44"/>
  <c r="O182" i="44" s="1"/>
  <c r="AC182" i="44"/>
  <c r="AD182" i="44" s="1"/>
  <c r="AE182" i="44"/>
  <c r="AF182" i="44"/>
  <c r="BH182" i="44"/>
  <c r="BI182" i="44"/>
  <c r="N183" i="44"/>
  <c r="P183" i="44"/>
  <c r="O183" i="44" s="1"/>
  <c r="AC183" i="44"/>
  <c r="AD183" i="44" s="1"/>
  <c r="AE183" i="44"/>
  <c r="AF183" i="44"/>
  <c r="BH183" i="44"/>
  <c r="BI183" i="44"/>
  <c r="N184" i="44"/>
  <c r="P184" i="44"/>
  <c r="O184" i="44" s="1"/>
  <c r="AC184" i="44"/>
  <c r="AD184" i="44" s="1"/>
  <c r="AE184" i="44"/>
  <c r="AF184" i="44"/>
  <c r="BH184" i="44"/>
  <c r="BI184" i="44"/>
  <c r="N185" i="44"/>
  <c r="P185" i="44"/>
  <c r="O185" i="44" s="1"/>
  <c r="AC185" i="44"/>
  <c r="AD185" i="44" s="1"/>
  <c r="AE185" i="44"/>
  <c r="AF185" i="44"/>
  <c r="BH185" i="44"/>
  <c r="BI185" i="44"/>
  <c r="N186" i="44"/>
  <c r="P186" i="44"/>
  <c r="O186" i="44" s="1"/>
  <c r="AC186" i="44"/>
  <c r="AD186" i="44" s="1"/>
  <c r="AE186" i="44"/>
  <c r="AF186" i="44"/>
  <c r="BH186" i="44"/>
  <c r="BI186" i="44"/>
  <c r="N187" i="44"/>
  <c r="P187" i="44"/>
  <c r="O187" i="44" s="1"/>
  <c r="AC187" i="44"/>
  <c r="AD187" i="44" s="1"/>
  <c r="AE187" i="44"/>
  <c r="AF187" i="44"/>
  <c r="BH187" i="44"/>
  <c r="BI187" i="44"/>
  <c r="N188" i="44"/>
  <c r="P188" i="44"/>
  <c r="O188" i="44" s="1"/>
  <c r="AC188" i="44"/>
  <c r="AD188" i="44" s="1"/>
  <c r="AE188" i="44"/>
  <c r="AF188" i="44"/>
  <c r="BH188" i="44"/>
  <c r="BI188" i="44"/>
  <c r="N189" i="44"/>
  <c r="P189" i="44"/>
  <c r="O189" i="44" s="1"/>
  <c r="AC189" i="44"/>
  <c r="AD189" i="44" s="1"/>
  <c r="AE189" i="44"/>
  <c r="AF189" i="44"/>
  <c r="BH189" i="44"/>
  <c r="BI189" i="44"/>
  <c r="N190" i="44"/>
  <c r="P190" i="44"/>
  <c r="O190" i="44" s="1"/>
  <c r="AC190" i="44"/>
  <c r="AD190" i="44" s="1"/>
  <c r="AE190" i="44"/>
  <c r="AF190" i="44"/>
  <c r="BH190" i="44"/>
  <c r="BI190" i="44"/>
  <c r="N191" i="44"/>
  <c r="P191" i="44"/>
  <c r="O191" i="44" s="1"/>
  <c r="AC191" i="44"/>
  <c r="AD191" i="44" s="1"/>
  <c r="AE191" i="44"/>
  <c r="AF191" i="44"/>
  <c r="BH191" i="44"/>
  <c r="BI191" i="44"/>
  <c r="BH192" i="44"/>
  <c r="BI192" i="44"/>
  <c r="BH193" i="44"/>
  <c r="BI193" i="44"/>
  <c r="BH194" i="44"/>
  <c r="BI194" i="44"/>
  <c r="BH195" i="44"/>
  <c r="BI195" i="44"/>
  <c r="N196" i="44"/>
  <c r="P196" i="44"/>
  <c r="O196" i="44" s="1"/>
  <c r="AC196" i="44"/>
  <c r="AD196" i="44" s="1"/>
  <c r="AE196" i="44"/>
  <c r="AF196" i="44"/>
  <c r="BH196" i="44"/>
  <c r="BI196" i="44"/>
  <c r="N197" i="44"/>
  <c r="P197" i="44"/>
  <c r="O197" i="44" s="1"/>
  <c r="AC197" i="44"/>
  <c r="AD197" i="44" s="1"/>
  <c r="AE197" i="44"/>
  <c r="AF197" i="44"/>
  <c r="BH197" i="44"/>
  <c r="BI197" i="44"/>
  <c r="N198" i="44"/>
  <c r="P198" i="44"/>
  <c r="O198" i="44" s="1"/>
  <c r="AC198" i="44"/>
  <c r="AD198" i="44" s="1"/>
  <c r="AE198" i="44"/>
  <c r="AF198" i="44"/>
  <c r="BH198" i="44"/>
  <c r="BI198" i="44"/>
  <c r="N199" i="44"/>
  <c r="P199" i="44"/>
  <c r="O199" i="44" s="1"/>
  <c r="AC199" i="44"/>
  <c r="AD199" i="44" s="1"/>
  <c r="AE199" i="44"/>
  <c r="AF199" i="44"/>
  <c r="BH199" i="44"/>
  <c r="BI199" i="44"/>
  <c r="N200" i="44"/>
  <c r="P200" i="44"/>
  <c r="O200" i="44" s="1"/>
  <c r="AC200" i="44"/>
  <c r="AD200" i="44" s="1"/>
  <c r="AE200" i="44"/>
  <c r="AF200" i="44"/>
  <c r="BH200" i="44"/>
  <c r="BI200" i="44"/>
  <c r="N201" i="44"/>
  <c r="P201" i="44"/>
  <c r="O201" i="44" s="1"/>
  <c r="AC201" i="44"/>
  <c r="AD201" i="44" s="1"/>
  <c r="AE201" i="44"/>
  <c r="AF201" i="44"/>
  <c r="BH201" i="44"/>
  <c r="BI201" i="44"/>
  <c r="N202" i="44"/>
  <c r="P202" i="44"/>
  <c r="O202" i="44" s="1"/>
  <c r="AC202" i="44"/>
  <c r="AD202" i="44" s="1"/>
  <c r="AE202" i="44"/>
  <c r="AF202" i="44"/>
  <c r="BH202" i="44"/>
  <c r="BI202" i="44"/>
  <c r="N203" i="44"/>
  <c r="P203" i="44"/>
  <c r="O203" i="44" s="1"/>
  <c r="AC203" i="44"/>
  <c r="AD203" i="44" s="1"/>
  <c r="AE203" i="44"/>
  <c r="AF203" i="44"/>
  <c r="BH203" i="44"/>
  <c r="BI203" i="44"/>
  <c r="N204" i="44"/>
  <c r="P204" i="44"/>
  <c r="O204" i="44" s="1"/>
  <c r="AC204" i="44"/>
  <c r="AD204" i="44" s="1"/>
  <c r="AE204" i="44"/>
  <c r="AF204" i="44"/>
  <c r="BH204" i="44"/>
  <c r="BI204" i="44"/>
  <c r="N205" i="44"/>
  <c r="P205" i="44"/>
  <c r="O205" i="44" s="1"/>
  <c r="AC205" i="44"/>
  <c r="AD205" i="44" s="1"/>
  <c r="AE205" i="44"/>
  <c r="AF205" i="44"/>
  <c r="BH205" i="44"/>
  <c r="BI205" i="44"/>
  <c r="N206" i="44"/>
  <c r="P206" i="44"/>
  <c r="O206" i="44" s="1"/>
  <c r="AC206" i="44"/>
  <c r="AD206" i="44" s="1"/>
  <c r="AE206" i="44"/>
  <c r="AF206" i="44"/>
  <c r="BH206" i="44"/>
  <c r="BI206" i="44"/>
  <c r="N207" i="44"/>
  <c r="P207" i="44"/>
  <c r="O207" i="44" s="1"/>
  <c r="AC207" i="44"/>
  <c r="AD207" i="44" s="1"/>
  <c r="AE207" i="44"/>
  <c r="AF207" i="44"/>
  <c r="BH207" i="44"/>
  <c r="BI207" i="44"/>
  <c r="N208" i="44"/>
  <c r="P208" i="44"/>
  <c r="O208" i="44" s="1"/>
  <c r="AC208" i="44"/>
  <c r="AD208" i="44" s="1"/>
  <c r="AE208" i="44"/>
  <c r="AF208" i="44"/>
  <c r="BH208" i="44"/>
  <c r="BI208" i="44"/>
  <c r="BH209" i="44"/>
  <c r="BI209" i="44"/>
  <c r="BH210" i="44"/>
  <c r="BI210" i="44"/>
  <c r="BH211" i="44"/>
  <c r="BI211" i="44"/>
  <c r="BH212" i="44"/>
  <c r="BI212" i="44"/>
  <c r="N213" i="44"/>
  <c r="P213" i="44"/>
  <c r="O213" i="44" s="1"/>
  <c r="AC213" i="44"/>
  <c r="AD213" i="44" s="1"/>
  <c r="AE213" i="44"/>
  <c r="AF213" i="44"/>
  <c r="BH213" i="44"/>
  <c r="BI213" i="44"/>
  <c r="BH214" i="44"/>
  <c r="BI214" i="44"/>
  <c r="BH215" i="44"/>
  <c r="BI215" i="44"/>
  <c r="BH216" i="44"/>
  <c r="BI216" i="44"/>
  <c r="BH217" i="44"/>
  <c r="BI217" i="44"/>
  <c r="N218" i="44"/>
  <c r="P218" i="44"/>
  <c r="O218" i="44" s="1"/>
  <c r="AC218" i="44"/>
  <c r="AD218" i="44" s="1"/>
  <c r="AE218" i="44"/>
  <c r="AF218" i="44"/>
  <c r="BH218" i="44"/>
  <c r="BI218" i="44"/>
  <c r="N219" i="44"/>
  <c r="P219" i="44"/>
  <c r="O219" i="44" s="1"/>
  <c r="AC219" i="44"/>
  <c r="AD219" i="44" s="1"/>
  <c r="AE219" i="44"/>
  <c r="AF219" i="44"/>
  <c r="BH219" i="44"/>
  <c r="BI219" i="44"/>
  <c r="N220" i="44"/>
  <c r="P220" i="44"/>
  <c r="O220" i="44" s="1"/>
  <c r="AC220" i="44"/>
  <c r="AD220" i="44" s="1"/>
  <c r="AE220" i="44"/>
  <c r="AF220" i="44"/>
  <c r="BH220" i="44"/>
  <c r="BI220" i="44"/>
  <c r="N221" i="44"/>
  <c r="P221" i="44"/>
  <c r="O221" i="44" s="1"/>
  <c r="AC221" i="44"/>
  <c r="AD221" i="44" s="1"/>
  <c r="AE221" i="44"/>
  <c r="AF221" i="44"/>
  <c r="BH221" i="44"/>
  <c r="BI221" i="44"/>
  <c r="N222" i="44"/>
  <c r="P222" i="44"/>
  <c r="O222" i="44" s="1"/>
  <c r="AC222" i="44"/>
  <c r="AD222" i="44" s="1"/>
  <c r="AE222" i="44"/>
  <c r="AF222" i="44"/>
  <c r="BH222" i="44"/>
  <c r="BI222" i="44"/>
  <c r="N223" i="44"/>
  <c r="P223" i="44"/>
  <c r="O223" i="44" s="1"/>
  <c r="AC223" i="44"/>
  <c r="AD223" i="44" s="1"/>
  <c r="AE223" i="44"/>
  <c r="AF223" i="44"/>
  <c r="BH223" i="44"/>
  <c r="BI223" i="44"/>
  <c r="N224" i="44"/>
  <c r="P224" i="44"/>
  <c r="O224" i="44" s="1"/>
  <c r="AC224" i="44"/>
  <c r="AD224" i="44" s="1"/>
  <c r="AE224" i="44"/>
  <c r="AF224" i="44"/>
  <c r="BH224" i="44"/>
  <c r="BI224" i="44"/>
  <c r="N225" i="44"/>
  <c r="P225" i="44"/>
  <c r="O225" i="44" s="1"/>
  <c r="AC225" i="44"/>
  <c r="AD225" i="44" s="1"/>
  <c r="AE225" i="44"/>
  <c r="AF225" i="44"/>
  <c r="BH225" i="44"/>
  <c r="BI225" i="44"/>
  <c r="N226" i="44"/>
  <c r="P226" i="44"/>
  <c r="O226" i="44" s="1"/>
  <c r="AC226" i="44"/>
  <c r="AD226" i="44" s="1"/>
  <c r="AE226" i="44"/>
  <c r="AF226" i="44"/>
  <c r="BH226" i="44"/>
  <c r="BI226" i="44"/>
  <c r="N227" i="44"/>
  <c r="P227" i="44"/>
  <c r="O227" i="44" s="1"/>
  <c r="AC227" i="44"/>
  <c r="AD227" i="44" s="1"/>
  <c r="AE227" i="44"/>
  <c r="AF227" i="44"/>
  <c r="BH227" i="44"/>
  <c r="BI227" i="44"/>
  <c r="N228" i="44"/>
  <c r="P228" i="44"/>
  <c r="O228" i="44" s="1"/>
  <c r="AC228" i="44"/>
  <c r="AD228" i="44" s="1"/>
  <c r="AE228" i="44"/>
  <c r="AF228" i="44"/>
  <c r="BH228" i="44"/>
  <c r="BI228" i="44"/>
  <c r="N229" i="44"/>
  <c r="P229" i="44"/>
  <c r="O229" i="44" s="1"/>
  <c r="AC229" i="44"/>
  <c r="AD229" i="44" s="1"/>
  <c r="AE229" i="44"/>
  <c r="AF229" i="44"/>
  <c r="BH229" i="44"/>
  <c r="BI229" i="44"/>
  <c r="N230" i="44"/>
  <c r="P230" i="44"/>
  <c r="O230" i="44" s="1"/>
  <c r="AC230" i="44"/>
  <c r="AD230" i="44" s="1"/>
  <c r="AE230" i="44"/>
  <c r="AF230" i="44"/>
  <c r="BH230" i="44"/>
  <c r="BI230" i="44"/>
  <c r="N231" i="44"/>
  <c r="P231" i="44"/>
  <c r="O231" i="44" s="1"/>
  <c r="AC231" i="44"/>
  <c r="AD231" i="44" s="1"/>
  <c r="AE231" i="44"/>
  <c r="AF231" i="44"/>
  <c r="BH231" i="44"/>
  <c r="BI231" i="44"/>
  <c r="N232" i="44"/>
  <c r="P232" i="44"/>
  <c r="O232" i="44" s="1"/>
  <c r="AC232" i="44"/>
  <c r="AD232" i="44" s="1"/>
  <c r="AE232" i="44"/>
  <c r="AF232" i="44"/>
  <c r="BH232" i="44"/>
  <c r="BI232" i="44"/>
  <c r="N233" i="44"/>
  <c r="P233" i="44"/>
  <c r="O233" i="44" s="1"/>
  <c r="AC233" i="44"/>
  <c r="AD233" i="44" s="1"/>
  <c r="AE233" i="44"/>
  <c r="AF233" i="44"/>
  <c r="BH233" i="44"/>
  <c r="BI233" i="44"/>
  <c r="N234" i="44"/>
  <c r="P234" i="44"/>
  <c r="O234" i="44" s="1"/>
  <c r="AC234" i="44"/>
  <c r="AD234" i="44" s="1"/>
  <c r="AE234" i="44"/>
  <c r="AF234" i="44"/>
  <c r="BH234" i="44"/>
  <c r="BI234" i="44"/>
  <c r="N235" i="44"/>
  <c r="P235" i="44"/>
  <c r="O235" i="44" s="1"/>
  <c r="AC235" i="44"/>
  <c r="AD235" i="44" s="1"/>
  <c r="AE235" i="44"/>
  <c r="AF235" i="44"/>
  <c r="BH235" i="44"/>
  <c r="BI235" i="44"/>
  <c r="N236" i="44"/>
  <c r="P236" i="44"/>
  <c r="O236" i="44" s="1"/>
  <c r="AC236" i="44"/>
  <c r="AD236" i="44" s="1"/>
  <c r="AE236" i="44"/>
  <c r="AF236" i="44"/>
  <c r="BH236" i="44"/>
  <c r="BI236" i="44"/>
  <c r="N237" i="44"/>
  <c r="P237" i="44"/>
  <c r="O237" i="44" s="1"/>
  <c r="AC237" i="44"/>
  <c r="AD237" i="44" s="1"/>
  <c r="AE237" i="44"/>
  <c r="AF237" i="44"/>
  <c r="BH237" i="44"/>
  <c r="BI237" i="44"/>
  <c r="N238" i="44"/>
  <c r="P238" i="44"/>
  <c r="O238" i="44" s="1"/>
  <c r="AC238" i="44"/>
  <c r="AD238" i="44" s="1"/>
  <c r="AE238" i="44"/>
  <c r="AF238" i="44"/>
  <c r="BH238" i="44"/>
  <c r="BI238" i="44"/>
  <c r="N239" i="44"/>
  <c r="P239" i="44"/>
  <c r="O239" i="44" s="1"/>
  <c r="AC239" i="44"/>
  <c r="AD239" i="44" s="1"/>
  <c r="AE239" i="44"/>
  <c r="AF239" i="44"/>
  <c r="BH239" i="44"/>
  <c r="BI239" i="44"/>
  <c r="N240" i="44"/>
  <c r="P240" i="44"/>
  <c r="O240" i="44" s="1"/>
  <c r="AC240" i="44"/>
  <c r="AD240" i="44" s="1"/>
  <c r="AE240" i="44"/>
  <c r="AF240" i="44"/>
  <c r="BH240" i="44"/>
  <c r="BI240" i="44"/>
  <c r="N241" i="44"/>
  <c r="P241" i="44"/>
  <c r="O241" i="44" s="1"/>
  <c r="AC241" i="44"/>
  <c r="AD241" i="44" s="1"/>
  <c r="AE241" i="44"/>
  <c r="AF241" i="44"/>
  <c r="BH241" i="44"/>
  <c r="BI241" i="44"/>
  <c r="N242" i="44"/>
  <c r="P242" i="44"/>
  <c r="O242" i="44" s="1"/>
  <c r="AC242" i="44"/>
  <c r="AD242" i="44" s="1"/>
  <c r="AE242" i="44"/>
  <c r="AF242" i="44"/>
  <c r="BH242" i="44"/>
  <c r="BI242" i="44"/>
  <c r="N243" i="44"/>
  <c r="P243" i="44"/>
  <c r="O243" i="44" s="1"/>
  <c r="AC243" i="44"/>
  <c r="AD243" i="44" s="1"/>
  <c r="AE243" i="44"/>
  <c r="AF243" i="44"/>
  <c r="BH243" i="44"/>
  <c r="BI243" i="44"/>
  <c r="N244" i="44"/>
  <c r="P244" i="44"/>
  <c r="O244" i="44" s="1"/>
  <c r="AC244" i="44"/>
  <c r="AD244" i="44" s="1"/>
  <c r="AE244" i="44"/>
  <c r="AF244" i="44"/>
  <c r="BH244" i="44"/>
  <c r="BI244" i="44"/>
  <c r="N245" i="44"/>
  <c r="P245" i="44"/>
  <c r="O245" i="44" s="1"/>
  <c r="AC245" i="44"/>
  <c r="AD245" i="44" s="1"/>
  <c r="AE245" i="44"/>
  <c r="AF245" i="44"/>
  <c r="BH245" i="44"/>
  <c r="BI245" i="44"/>
  <c r="N246" i="44"/>
  <c r="P246" i="44"/>
  <c r="O246" i="44" s="1"/>
  <c r="AC246" i="44"/>
  <c r="AD246" i="44" s="1"/>
  <c r="AE246" i="44"/>
  <c r="AF246" i="44"/>
  <c r="BH246" i="44"/>
  <c r="BI246" i="44"/>
  <c r="N247" i="44"/>
  <c r="P247" i="44"/>
  <c r="O247" i="44" s="1"/>
  <c r="AC247" i="44"/>
  <c r="AD247" i="44" s="1"/>
  <c r="AE247" i="44"/>
  <c r="AF247" i="44"/>
  <c r="BH247" i="44"/>
  <c r="BI247" i="44"/>
  <c r="N248" i="44"/>
  <c r="P248" i="44"/>
  <c r="O248" i="44" s="1"/>
  <c r="AC248" i="44"/>
  <c r="AD248" i="44" s="1"/>
  <c r="AE248" i="44"/>
  <c r="AF248" i="44"/>
  <c r="BH248" i="44"/>
  <c r="BI248" i="44"/>
  <c r="N249" i="44"/>
  <c r="P249" i="44"/>
  <c r="O249" i="44" s="1"/>
  <c r="AC249" i="44"/>
  <c r="AD249" i="44" s="1"/>
  <c r="AE249" i="44"/>
  <c r="AF249" i="44"/>
  <c r="BH249" i="44"/>
  <c r="BI249" i="44"/>
  <c r="N250" i="44"/>
  <c r="P250" i="44"/>
  <c r="O250" i="44" s="1"/>
  <c r="AC250" i="44"/>
  <c r="AD250" i="44" s="1"/>
  <c r="AE250" i="44"/>
  <c r="AF250" i="44"/>
  <c r="BH250" i="44"/>
  <c r="BI250" i="44"/>
  <c r="N251" i="44"/>
  <c r="P251" i="44"/>
  <c r="O251" i="44" s="1"/>
  <c r="AC251" i="44"/>
  <c r="AD251" i="44" s="1"/>
  <c r="AE251" i="44"/>
  <c r="AF251" i="44"/>
  <c r="BH251" i="44"/>
  <c r="BI251" i="44"/>
  <c r="N252" i="44"/>
  <c r="P252" i="44"/>
  <c r="O252" i="44" s="1"/>
  <c r="AC252" i="44"/>
  <c r="AD252" i="44" s="1"/>
  <c r="AE252" i="44"/>
  <c r="AF252" i="44"/>
  <c r="BH252" i="44"/>
  <c r="BI252" i="44"/>
  <c r="N253" i="44"/>
  <c r="P253" i="44"/>
  <c r="O253" i="44" s="1"/>
  <c r="AC253" i="44"/>
  <c r="AD253" i="44" s="1"/>
  <c r="AE253" i="44"/>
  <c r="AF253" i="44"/>
  <c r="BH253" i="44"/>
  <c r="BI253" i="44"/>
  <c r="N254" i="44"/>
  <c r="P254" i="44"/>
  <c r="O254" i="44" s="1"/>
  <c r="AC254" i="44"/>
  <c r="AD254" i="44" s="1"/>
  <c r="AE254" i="44"/>
  <c r="AF254" i="44"/>
  <c r="BH254" i="44"/>
  <c r="BI254" i="44"/>
  <c r="N255" i="44"/>
  <c r="P255" i="44"/>
  <c r="O255" i="44" s="1"/>
  <c r="AC255" i="44"/>
  <c r="AD255" i="44" s="1"/>
  <c r="AE255" i="44"/>
  <c r="AF255" i="44"/>
  <c r="BH255" i="44"/>
  <c r="BI255" i="44"/>
  <c r="N256" i="44"/>
  <c r="P256" i="44"/>
  <c r="O256" i="44" s="1"/>
  <c r="AC256" i="44"/>
  <c r="AD256" i="44" s="1"/>
  <c r="AE256" i="44"/>
  <c r="AF256" i="44"/>
  <c r="BH256" i="44"/>
  <c r="BI256" i="44"/>
  <c r="N257" i="44"/>
  <c r="P257" i="44"/>
  <c r="O257" i="44" s="1"/>
  <c r="AC257" i="44"/>
  <c r="AD257" i="44" s="1"/>
  <c r="AE257" i="44"/>
  <c r="AF257" i="44"/>
  <c r="BH257" i="44"/>
  <c r="BI257" i="44"/>
  <c r="N258" i="44"/>
  <c r="P258" i="44"/>
  <c r="O258" i="44" s="1"/>
  <c r="AC258" i="44"/>
  <c r="AD258" i="44" s="1"/>
  <c r="AE258" i="44"/>
  <c r="AF258" i="44"/>
  <c r="BH258" i="44"/>
  <c r="BI258" i="44"/>
  <c r="N259" i="44"/>
  <c r="P259" i="44"/>
  <c r="O259" i="44" s="1"/>
  <c r="AC259" i="44"/>
  <c r="AD259" i="44" s="1"/>
  <c r="AE259" i="44"/>
  <c r="AF259" i="44"/>
  <c r="BH259" i="44"/>
  <c r="BI259" i="44"/>
  <c r="N260" i="44"/>
  <c r="P260" i="44"/>
  <c r="O260" i="44" s="1"/>
  <c r="AC260" i="44"/>
  <c r="AD260" i="44" s="1"/>
  <c r="AE260" i="44"/>
  <c r="AF260" i="44"/>
  <c r="BH260" i="44"/>
  <c r="BI260" i="44"/>
  <c r="N261" i="44"/>
  <c r="P261" i="44"/>
  <c r="O261" i="44" s="1"/>
  <c r="AC261" i="44"/>
  <c r="AD261" i="44" s="1"/>
  <c r="AE261" i="44"/>
  <c r="AF261" i="44"/>
  <c r="BH261" i="44"/>
  <c r="BI261" i="44"/>
  <c r="N262" i="44"/>
  <c r="P262" i="44"/>
  <c r="O262" i="44" s="1"/>
  <c r="AC262" i="44"/>
  <c r="AD262" i="44" s="1"/>
  <c r="AE262" i="44"/>
  <c r="AF262" i="44"/>
  <c r="BH262" i="44"/>
  <c r="BI262" i="44"/>
  <c r="N263" i="44"/>
  <c r="P263" i="44"/>
  <c r="O263" i="44" s="1"/>
  <c r="AC263" i="44"/>
  <c r="AD263" i="44" s="1"/>
  <c r="AE263" i="44"/>
  <c r="AF263" i="44"/>
  <c r="BH263" i="44"/>
  <c r="BI263" i="44"/>
  <c r="N264" i="44"/>
  <c r="P264" i="44"/>
  <c r="O264" i="44" s="1"/>
  <c r="AC264" i="44"/>
  <c r="AD264" i="44" s="1"/>
  <c r="AE264" i="44"/>
  <c r="AF264" i="44"/>
  <c r="BH264" i="44"/>
  <c r="BI264" i="44"/>
  <c r="N265" i="44"/>
  <c r="P265" i="44"/>
  <c r="O265" i="44" s="1"/>
  <c r="AC265" i="44"/>
  <c r="AD265" i="44" s="1"/>
  <c r="AE265" i="44"/>
  <c r="AF265" i="44"/>
  <c r="BH265" i="44"/>
  <c r="BI265" i="44"/>
  <c r="N266" i="44"/>
  <c r="P266" i="44"/>
  <c r="O266" i="44" s="1"/>
  <c r="AC266" i="44"/>
  <c r="AD266" i="44" s="1"/>
  <c r="AE266" i="44"/>
  <c r="AF266" i="44"/>
  <c r="BH266" i="44"/>
  <c r="BI266" i="44"/>
  <c r="N267" i="44"/>
  <c r="P267" i="44"/>
  <c r="O267" i="44" s="1"/>
  <c r="AC267" i="44"/>
  <c r="AD267" i="44" s="1"/>
  <c r="AE267" i="44"/>
  <c r="AF267" i="44"/>
  <c r="BH267" i="44"/>
  <c r="BI267" i="44"/>
  <c r="N268" i="44"/>
  <c r="P268" i="44"/>
  <c r="O268" i="44" s="1"/>
  <c r="AC268" i="44"/>
  <c r="AD268" i="44" s="1"/>
  <c r="AE268" i="44"/>
  <c r="AF268" i="44"/>
  <c r="BH268" i="44"/>
  <c r="BI268" i="44"/>
  <c r="N269" i="44"/>
  <c r="P269" i="44"/>
  <c r="O269" i="44" s="1"/>
  <c r="AC269" i="44"/>
  <c r="AD269" i="44" s="1"/>
  <c r="AE269" i="44"/>
  <c r="AF269" i="44"/>
  <c r="BH269" i="44"/>
  <c r="BI269" i="44"/>
  <c r="N270" i="44"/>
  <c r="P270" i="44"/>
  <c r="O270" i="44" s="1"/>
  <c r="AC270" i="44"/>
  <c r="AD270" i="44" s="1"/>
  <c r="AE270" i="44"/>
  <c r="AF270" i="44"/>
  <c r="BH270" i="44"/>
  <c r="BI270" i="44"/>
  <c r="N271" i="44"/>
  <c r="P271" i="44"/>
  <c r="O271" i="44" s="1"/>
  <c r="AC271" i="44"/>
  <c r="AD271" i="44" s="1"/>
  <c r="AE271" i="44"/>
  <c r="AF271" i="44"/>
  <c r="BH271" i="44"/>
  <c r="BI271" i="44"/>
  <c r="N272" i="44"/>
  <c r="P272" i="44"/>
  <c r="O272" i="44" s="1"/>
  <c r="AC272" i="44"/>
  <c r="AD272" i="44" s="1"/>
  <c r="AE272" i="44"/>
  <c r="AF272" i="44"/>
  <c r="BH272" i="44"/>
  <c r="BI272" i="44"/>
  <c r="N273" i="44"/>
  <c r="P273" i="44"/>
  <c r="O273" i="44" s="1"/>
  <c r="AC273" i="44"/>
  <c r="AD273" i="44" s="1"/>
  <c r="AE273" i="44"/>
  <c r="AF273" i="44"/>
  <c r="BH273" i="44"/>
  <c r="BI273" i="44"/>
  <c r="N274" i="44"/>
  <c r="P274" i="44"/>
  <c r="O274" i="44" s="1"/>
  <c r="AC274" i="44"/>
  <c r="AD274" i="44" s="1"/>
  <c r="AE274" i="44"/>
  <c r="AF274" i="44"/>
  <c r="BH274" i="44"/>
  <c r="BI274" i="44"/>
  <c r="N275" i="44"/>
  <c r="P275" i="44"/>
  <c r="O275" i="44" s="1"/>
  <c r="AC275" i="44"/>
  <c r="AD275" i="44" s="1"/>
  <c r="AE275" i="44"/>
  <c r="AF275" i="44"/>
  <c r="BH275" i="44"/>
  <c r="BI275" i="44"/>
  <c r="N276" i="44"/>
  <c r="P276" i="44"/>
  <c r="O276" i="44" s="1"/>
  <c r="AC276" i="44"/>
  <c r="AD276" i="44" s="1"/>
  <c r="AE276" i="44"/>
  <c r="AF276" i="44"/>
  <c r="BH276" i="44"/>
  <c r="BI276" i="44"/>
  <c r="N277" i="44"/>
  <c r="P277" i="44"/>
  <c r="O277" i="44" s="1"/>
  <c r="AC277" i="44"/>
  <c r="AD277" i="44" s="1"/>
  <c r="AE277" i="44"/>
  <c r="AF277" i="44"/>
  <c r="BH277" i="44"/>
  <c r="BI277" i="44"/>
  <c r="N278" i="44"/>
  <c r="P278" i="44"/>
  <c r="O278" i="44" s="1"/>
  <c r="AC278" i="44"/>
  <c r="AD278" i="44" s="1"/>
  <c r="AE278" i="44"/>
  <c r="AF278" i="44"/>
  <c r="BH278" i="44"/>
  <c r="BI278" i="44"/>
  <c r="N279" i="44"/>
  <c r="P279" i="44"/>
  <c r="O279" i="44" s="1"/>
  <c r="AC279" i="44"/>
  <c r="AD279" i="44" s="1"/>
  <c r="AE279" i="44"/>
  <c r="AF279" i="44"/>
  <c r="BH279" i="44"/>
  <c r="BI279" i="44"/>
  <c r="N280" i="44"/>
  <c r="P280" i="44"/>
  <c r="O280" i="44" s="1"/>
  <c r="AC280" i="44"/>
  <c r="AD280" i="44" s="1"/>
  <c r="AE280" i="44"/>
  <c r="AF280" i="44"/>
  <c r="BH280" i="44"/>
  <c r="BI280" i="44"/>
  <c r="N281" i="44"/>
  <c r="P281" i="44"/>
  <c r="O281" i="44" s="1"/>
  <c r="AC281" i="44"/>
  <c r="AD281" i="44" s="1"/>
  <c r="AE281" i="44"/>
  <c r="AF281" i="44"/>
  <c r="BH281" i="44"/>
  <c r="BI281" i="44"/>
  <c r="N282" i="44"/>
  <c r="P282" i="44"/>
  <c r="O282" i="44" s="1"/>
  <c r="AC282" i="44"/>
  <c r="AD282" i="44" s="1"/>
  <c r="AE282" i="44"/>
  <c r="AF282" i="44"/>
  <c r="BH282" i="44"/>
  <c r="BI282" i="44"/>
  <c r="N283" i="44"/>
  <c r="P283" i="44"/>
  <c r="O283" i="44" s="1"/>
  <c r="AC283" i="44"/>
  <c r="AD283" i="44" s="1"/>
  <c r="AE283" i="44"/>
  <c r="AF283" i="44"/>
  <c r="BH283" i="44"/>
  <c r="BI283" i="44"/>
  <c r="N284" i="44"/>
  <c r="P284" i="44"/>
  <c r="O284" i="44" s="1"/>
  <c r="AC284" i="44"/>
  <c r="AD284" i="44" s="1"/>
  <c r="AE284" i="44"/>
  <c r="AF284" i="44"/>
  <c r="BH284" i="44"/>
  <c r="BI284" i="44"/>
  <c r="N285" i="44"/>
  <c r="P285" i="44"/>
  <c r="O285" i="44" s="1"/>
  <c r="AC285" i="44"/>
  <c r="AD285" i="44" s="1"/>
  <c r="AE285" i="44"/>
  <c r="AF285" i="44"/>
  <c r="BH285" i="44"/>
  <c r="BI285" i="44"/>
  <c r="N286" i="44"/>
  <c r="P286" i="44"/>
  <c r="O286" i="44" s="1"/>
  <c r="AC286" i="44"/>
  <c r="AD286" i="44" s="1"/>
  <c r="AE286" i="44"/>
  <c r="AF286" i="44"/>
  <c r="BH286" i="44"/>
  <c r="BI286" i="44"/>
  <c r="N287" i="44"/>
  <c r="P287" i="44"/>
  <c r="O287" i="44" s="1"/>
  <c r="AC287" i="44"/>
  <c r="AD287" i="44" s="1"/>
  <c r="AE287" i="44"/>
  <c r="AF287" i="44"/>
  <c r="BH287" i="44"/>
  <c r="BI287" i="44"/>
  <c r="N288" i="44"/>
  <c r="P288" i="44"/>
  <c r="O288" i="44" s="1"/>
  <c r="AC288" i="44"/>
  <c r="AD288" i="44" s="1"/>
  <c r="AE288" i="44"/>
  <c r="AF288" i="44"/>
  <c r="BH288" i="44"/>
  <c r="BI288" i="44"/>
  <c r="N289" i="44"/>
  <c r="P289" i="44"/>
  <c r="O289" i="44" s="1"/>
  <c r="AC289" i="44"/>
  <c r="AD289" i="44" s="1"/>
  <c r="AE289" i="44"/>
  <c r="AF289" i="44"/>
  <c r="BH289" i="44"/>
  <c r="BI289" i="44"/>
  <c r="N290" i="44"/>
  <c r="P290" i="44"/>
  <c r="O290" i="44" s="1"/>
  <c r="AC290" i="44"/>
  <c r="AD290" i="44" s="1"/>
  <c r="AE290" i="44"/>
  <c r="AF290" i="44"/>
  <c r="BH290" i="44"/>
  <c r="BI290" i="44"/>
  <c r="N291" i="44"/>
  <c r="P291" i="44"/>
  <c r="O291" i="44" s="1"/>
  <c r="AC291" i="44"/>
  <c r="AD291" i="44" s="1"/>
  <c r="AE291" i="44"/>
  <c r="AF291" i="44"/>
  <c r="BH291" i="44"/>
  <c r="BI291" i="44"/>
  <c r="N292" i="44"/>
  <c r="P292" i="44"/>
  <c r="O292" i="44" s="1"/>
  <c r="AC292" i="44"/>
  <c r="AD292" i="44" s="1"/>
  <c r="AE292" i="44"/>
  <c r="AF292" i="44"/>
  <c r="BH292" i="44"/>
  <c r="BI292" i="44"/>
  <c r="N293" i="44"/>
  <c r="P293" i="44"/>
  <c r="O293" i="44" s="1"/>
  <c r="AC293" i="44"/>
  <c r="AD293" i="44" s="1"/>
  <c r="AE293" i="44"/>
  <c r="AF293" i="44"/>
  <c r="BH293" i="44"/>
  <c r="BI293" i="44"/>
  <c r="N294" i="44"/>
  <c r="P294" i="44"/>
  <c r="O294" i="44" s="1"/>
  <c r="AC294" i="44"/>
  <c r="AD294" i="44" s="1"/>
  <c r="AE294" i="44"/>
  <c r="AF294" i="44"/>
  <c r="BH294" i="44"/>
  <c r="BI294" i="44"/>
  <c r="N295" i="44"/>
  <c r="P295" i="44"/>
  <c r="O295" i="44" s="1"/>
  <c r="AC295" i="44"/>
  <c r="AD295" i="44" s="1"/>
  <c r="AE295" i="44"/>
  <c r="AF295" i="44"/>
  <c r="BH295" i="44"/>
  <c r="BI295" i="44"/>
  <c r="N296" i="44"/>
  <c r="P296" i="44"/>
  <c r="O296" i="44" s="1"/>
  <c r="AC296" i="44"/>
  <c r="AD296" i="44" s="1"/>
  <c r="AE296" i="44"/>
  <c r="AF296" i="44"/>
  <c r="BH296" i="44"/>
  <c r="BI296" i="44"/>
  <c r="N297" i="44"/>
  <c r="P297" i="44"/>
  <c r="O297" i="44" s="1"/>
  <c r="AC297" i="44"/>
  <c r="AD297" i="44" s="1"/>
  <c r="AE297" i="44"/>
  <c r="AF297" i="44"/>
  <c r="BH297" i="44"/>
  <c r="BI297" i="44"/>
  <c r="N298" i="44"/>
  <c r="P298" i="44"/>
  <c r="O298" i="44" s="1"/>
  <c r="AC298" i="44"/>
  <c r="AD298" i="44" s="1"/>
  <c r="AE298" i="44"/>
  <c r="AF298" i="44"/>
  <c r="BH298" i="44"/>
  <c r="BI298" i="44"/>
  <c r="N299" i="44"/>
  <c r="P299" i="44"/>
  <c r="O299" i="44" s="1"/>
  <c r="AC299" i="44"/>
  <c r="AD299" i="44" s="1"/>
  <c r="AE299" i="44"/>
  <c r="AF299" i="44"/>
  <c r="BH299" i="44"/>
  <c r="BI299" i="44"/>
  <c r="N300" i="44"/>
  <c r="P300" i="44"/>
  <c r="O300" i="44" s="1"/>
  <c r="AC300" i="44"/>
  <c r="AD300" i="44" s="1"/>
  <c r="AE300" i="44"/>
  <c r="AF300" i="44"/>
  <c r="BH300" i="44"/>
  <c r="BI300" i="44"/>
  <c r="N301" i="44"/>
  <c r="P301" i="44"/>
  <c r="O301" i="44" s="1"/>
  <c r="AC301" i="44"/>
  <c r="AD301" i="44" s="1"/>
  <c r="AE301" i="44"/>
  <c r="AF301" i="44"/>
  <c r="BH301" i="44"/>
  <c r="BI301" i="44"/>
  <c r="N302" i="44"/>
  <c r="P302" i="44"/>
  <c r="O302" i="44" s="1"/>
  <c r="AC302" i="44"/>
  <c r="AD302" i="44" s="1"/>
  <c r="AE302" i="44"/>
  <c r="AF302" i="44"/>
  <c r="BH302" i="44"/>
  <c r="BI302" i="44"/>
  <c r="N303" i="44"/>
  <c r="P303" i="44"/>
  <c r="O303" i="44" s="1"/>
  <c r="AC303" i="44"/>
  <c r="AD303" i="44" s="1"/>
  <c r="AE303" i="44"/>
  <c r="AF303" i="44"/>
  <c r="BH303" i="44"/>
  <c r="BI303" i="44"/>
  <c r="N304" i="44"/>
  <c r="P304" i="44"/>
  <c r="O304" i="44" s="1"/>
  <c r="AC304" i="44"/>
  <c r="AD304" i="44" s="1"/>
  <c r="AE304" i="44"/>
  <c r="AF304" i="44"/>
  <c r="BH304" i="44"/>
  <c r="BI304" i="44"/>
  <c r="N305" i="44"/>
  <c r="P305" i="44"/>
  <c r="O305" i="44" s="1"/>
  <c r="AC305" i="44"/>
  <c r="AD305" i="44" s="1"/>
  <c r="AE305" i="44"/>
  <c r="AF305" i="44"/>
  <c r="BH305" i="44"/>
  <c r="BI305" i="44"/>
  <c r="N306" i="44"/>
  <c r="P306" i="44"/>
  <c r="O306" i="44" s="1"/>
  <c r="AC306" i="44"/>
  <c r="AD306" i="44" s="1"/>
  <c r="AE306" i="44"/>
  <c r="AF306" i="44"/>
  <c r="BH306" i="44"/>
  <c r="BI306" i="44"/>
  <c r="N307" i="44"/>
  <c r="P307" i="44"/>
  <c r="O307" i="44" s="1"/>
  <c r="AC307" i="44"/>
  <c r="AD307" i="44" s="1"/>
  <c r="AE307" i="44"/>
  <c r="AF307" i="44"/>
  <c r="BH307" i="44"/>
  <c r="BI307" i="44"/>
  <c r="N308" i="44"/>
  <c r="P308" i="44"/>
  <c r="O308" i="44" s="1"/>
  <c r="AC308" i="44"/>
  <c r="AD308" i="44" s="1"/>
  <c r="AE308" i="44"/>
  <c r="AF308" i="44"/>
  <c r="BH308" i="44"/>
  <c r="BI308" i="44"/>
  <c r="N309" i="44"/>
  <c r="P309" i="44"/>
  <c r="O309" i="44" s="1"/>
  <c r="AC309" i="44"/>
  <c r="AD309" i="44" s="1"/>
  <c r="AE309" i="44"/>
  <c r="AF309" i="44"/>
  <c r="BH309" i="44"/>
  <c r="BI309" i="44"/>
  <c r="N310" i="44"/>
  <c r="P310" i="44"/>
  <c r="O310" i="44" s="1"/>
  <c r="AC310" i="44"/>
  <c r="AD310" i="44" s="1"/>
  <c r="AE310" i="44"/>
  <c r="AF310" i="44"/>
  <c r="BH310" i="44"/>
  <c r="BI310" i="44"/>
  <c r="N311" i="44"/>
  <c r="P311" i="44"/>
  <c r="O311" i="44" s="1"/>
  <c r="AC311" i="44"/>
  <c r="AD311" i="44" s="1"/>
  <c r="AE311" i="44"/>
  <c r="AF311" i="44"/>
  <c r="BH311" i="44"/>
  <c r="BI311" i="44"/>
  <c r="N312" i="44"/>
  <c r="P312" i="44"/>
  <c r="O312" i="44" s="1"/>
  <c r="AC312" i="44"/>
  <c r="AD312" i="44" s="1"/>
  <c r="AE312" i="44"/>
  <c r="AF312" i="44"/>
  <c r="BH312" i="44"/>
  <c r="BI312" i="44"/>
  <c r="N313" i="44"/>
  <c r="P313" i="44"/>
  <c r="O313" i="44" s="1"/>
  <c r="AC313" i="44"/>
  <c r="AD313" i="44" s="1"/>
  <c r="AE313" i="44"/>
  <c r="AF313" i="44"/>
  <c r="BH313" i="44"/>
  <c r="BI313" i="44"/>
  <c r="N314" i="44"/>
  <c r="P314" i="44"/>
  <c r="O314" i="44" s="1"/>
  <c r="AC314" i="44"/>
  <c r="AD314" i="44" s="1"/>
  <c r="AE314" i="44"/>
  <c r="AF314" i="44"/>
  <c r="BH314" i="44"/>
  <c r="BI314" i="44"/>
  <c r="N315" i="44"/>
  <c r="P315" i="44"/>
  <c r="O315" i="44" s="1"/>
  <c r="AC315" i="44"/>
  <c r="AD315" i="44" s="1"/>
  <c r="AE315" i="44"/>
  <c r="AF315" i="44"/>
  <c r="BH315" i="44"/>
  <c r="BI315" i="44"/>
  <c r="N316" i="44"/>
  <c r="P316" i="44"/>
  <c r="O316" i="44" s="1"/>
  <c r="AC316" i="44"/>
  <c r="AD316" i="44" s="1"/>
  <c r="AE316" i="44"/>
  <c r="AF316" i="44"/>
  <c r="BH316" i="44"/>
  <c r="BI316" i="44"/>
  <c r="N317" i="44"/>
  <c r="P317" i="44"/>
  <c r="O317" i="44" s="1"/>
  <c r="AC317" i="44"/>
  <c r="AD317" i="44" s="1"/>
  <c r="AE317" i="44"/>
  <c r="AF317" i="44"/>
  <c r="BH317" i="44"/>
  <c r="BI317" i="44"/>
  <c r="N318" i="44"/>
  <c r="P318" i="44"/>
  <c r="O318" i="44" s="1"/>
  <c r="AC318" i="44"/>
  <c r="AD318" i="44" s="1"/>
  <c r="AE318" i="44"/>
  <c r="AF318" i="44"/>
  <c r="BH318" i="44"/>
  <c r="BI318" i="44"/>
  <c r="N319" i="44"/>
  <c r="P319" i="44"/>
  <c r="O319" i="44" s="1"/>
  <c r="AC319" i="44"/>
  <c r="AD319" i="44" s="1"/>
  <c r="AE319" i="44"/>
  <c r="AF319" i="44"/>
  <c r="BH319" i="44"/>
  <c r="BI319" i="44"/>
  <c r="N320" i="44"/>
  <c r="P320" i="44"/>
  <c r="O320" i="44" s="1"/>
  <c r="AC320" i="44"/>
  <c r="AD320" i="44" s="1"/>
  <c r="AE320" i="44"/>
  <c r="AF320" i="44"/>
  <c r="BH320" i="44"/>
  <c r="BI320" i="44"/>
  <c r="N321" i="44"/>
  <c r="P321" i="44"/>
  <c r="O321" i="44" s="1"/>
  <c r="AC321" i="44"/>
  <c r="AD321" i="44" s="1"/>
  <c r="AE321" i="44"/>
  <c r="AF321" i="44"/>
  <c r="BH321" i="44"/>
  <c r="BI321" i="44"/>
  <c r="N322" i="44"/>
  <c r="P322" i="44"/>
  <c r="O322" i="44" s="1"/>
  <c r="AC322" i="44"/>
  <c r="AD322" i="44" s="1"/>
  <c r="AE322" i="44"/>
  <c r="AF322" i="44"/>
  <c r="BH322" i="44"/>
  <c r="BI322" i="44"/>
  <c r="N323" i="44"/>
  <c r="P323" i="44"/>
  <c r="O323" i="44" s="1"/>
  <c r="AC323" i="44"/>
  <c r="AD323" i="44" s="1"/>
  <c r="AE323" i="44"/>
  <c r="AF323" i="44"/>
  <c r="BH323" i="44"/>
  <c r="BI323" i="44"/>
  <c r="N324" i="44"/>
  <c r="P324" i="44"/>
  <c r="O324" i="44" s="1"/>
  <c r="AC324" i="44"/>
  <c r="AD324" i="44" s="1"/>
  <c r="AE324" i="44"/>
  <c r="AF324" i="44"/>
  <c r="BH324" i="44"/>
  <c r="BI324" i="44"/>
  <c r="N325" i="44"/>
  <c r="P325" i="44"/>
  <c r="O325" i="44" s="1"/>
  <c r="AC325" i="44"/>
  <c r="AD325" i="44" s="1"/>
  <c r="AE325" i="44"/>
  <c r="AF325" i="44"/>
  <c r="BH325" i="44"/>
  <c r="BI325" i="44"/>
  <c r="N326" i="44"/>
  <c r="P326" i="44"/>
  <c r="O326" i="44" s="1"/>
  <c r="AC326" i="44"/>
  <c r="AD326" i="44" s="1"/>
  <c r="AE326" i="44"/>
  <c r="AF326" i="44"/>
  <c r="BH326" i="44"/>
  <c r="BI326" i="44"/>
  <c r="N327" i="44"/>
  <c r="P327" i="44"/>
  <c r="O327" i="44" s="1"/>
  <c r="AC327" i="44"/>
  <c r="AD327" i="44" s="1"/>
  <c r="AE327" i="44"/>
  <c r="AF327" i="44"/>
  <c r="BH327" i="44"/>
  <c r="BI327" i="44"/>
  <c r="N328" i="44"/>
  <c r="P328" i="44"/>
  <c r="O328" i="44" s="1"/>
  <c r="AC328" i="44"/>
  <c r="AD328" i="44" s="1"/>
  <c r="AE328" i="44"/>
  <c r="AF328" i="44"/>
  <c r="BH328" i="44"/>
  <c r="BI328" i="44"/>
  <c r="N329" i="44"/>
  <c r="P329" i="44"/>
  <c r="O329" i="44" s="1"/>
  <c r="AC329" i="44"/>
  <c r="AD329" i="44" s="1"/>
  <c r="AE329" i="44"/>
  <c r="AF329" i="44"/>
  <c r="BH329" i="44"/>
  <c r="BI329" i="44"/>
  <c r="N330" i="44"/>
  <c r="P330" i="44"/>
  <c r="O330" i="44" s="1"/>
  <c r="AC330" i="44"/>
  <c r="AD330" i="44" s="1"/>
  <c r="AE330" i="44"/>
  <c r="AF330" i="44"/>
  <c r="BH330" i="44"/>
  <c r="BI330" i="44"/>
  <c r="N331" i="44"/>
  <c r="P331" i="44"/>
  <c r="O331" i="44" s="1"/>
  <c r="AC331" i="44"/>
  <c r="AD331" i="44" s="1"/>
  <c r="AE331" i="44"/>
  <c r="AF331" i="44"/>
  <c r="BH331" i="44"/>
  <c r="BI331" i="44"/>
  <c r="N332" i="44"/>
  <c r="P332" i="44"/>
  <c r="O332" i="44" s="1"/>
  <c r="AC332" i="44"/>
  <c r="AD332" i="44" s="1"/>
  <c r="AE332" i="44"/>
  <c r="AF332" i="44"/>
  <c r="BH332" i="44"/>
  <c r="BI332" i="44"/>
  <c r="N333" i="44"/>
  <c r="P333" i="44"/>
  <c r="O333" i="44" s="1"/>
  <c r="AC333" i="44"/>
  <c r="AD333" i="44" s="1"/>
  <c r="AE333" i="44"/>
  <c r="AF333" i="44"/>
  <c r="BH333" i="44"/>
  <c r="BI333" i="44"/>
  <c r="N334" i="44"/>
  <c r="P334" i="44"/>
  <c r="O334" i="44" s="1"/>
  <c r="AC334" i="44"/>
  <c r="AD334" i="44" s="1"/>
  <c r="AE334" i="44"/>
  <c r="AF334" i="44"/>
  <c r="BH334" i="44"/>
  <c r="BI334" i="44"/>
  <c r="N335" i="44"/>
  <c r="P335" i="44"/>
  <c r="O335" i="44" s="1"/>
  <c r="AC335" i="44"/>
  <c r="AD335" i="44" s="1"/>
  <c r="AE335" i="44"/>
  <c r="AF335" i="44"/>
  <c r="BH335" i="44"/>
  <c r="BI335" i="44"/>
  <c r="N336" i="44"/>
  <c r="P336" i="44"/>
  <c r="O336" i="44" s="1"/>
  <c r="AC336" i="44"/>
  <c r="AD336" i="44" s="1"/>
  <c r="AE336" i="44"/>
  <c r="AF336" i="44"/>
  <c r="BH336" i="44"/>
  <c r="BI336" i="44"/>
  <c r="N337" i="44"/>
  <c r="P337" i="44"/>
  <c r="O337" i="44" s="1"/>
  <c r="AC337" i="44"/>
  <c r="AD337" i="44" s="1"/>
  <c r="AE337" i="44"/>
  <c r="AF337" i="44"/>
  <c r="BH337" i="44"/>
  <c r="BI337" i="44"/>
  <c r="N338" i="44"/>
  <c r="P338" i="44"/>
  <c r="O338" i="44" s="1"/>
  <c r="AC338" i="44"/>
  <c r="AD338" i="44" s="1"/>
  <c r="AE338" i="44"/>
  <c r="AF338" i="44"/>
  <c r="BH338" i="44"/>
  <c r="BI338" i="44"/>
  <c r="N339" i="44"/>
  <c r="P339" i="44"/>
  <c r="O339" i="44" s="1"/>
  <c r="AC339" i="44"/>
  <c r="AD339" i="44" s="1"/>
  <c r="AE339" i="44"/>
  <c r="AF339" i="44"/>
  <c r="BH339" i="44"/>
  <c r="BI339" i="44"/>
  <c r="N340" i="44"/>
  <c r="P340" i="44"/>
  <c r="O340" i="44" s="1"/>
  <c r="AC340" i="44"/>
  <c r="AD340" i="44" s="1"/>
  <c r="AE340" i="44"/>
  <c r="AF340" i="44"/>
  <c r="BH340" i="44"/>
  <c r="BI340" i="44"/>
  <c r="N341" i="44"/>
  <c r="P341" i="44"/>
  <c r="O341" i="44" s="1"/>
  <c r="AC341" i="44"/>
  <c r="AD341" i="44" s="1"/>
  <c r="AE341" i="44"/>
  <c r="AF341" i="44"/>
  <c r="BH341" i="44"/>
  <c r="BI341" i="44"/>
  <c r="N342" i="44"/>
  <c r="P342" i="44"/>
  <c r="O342" i="44" s="1"/>
  <c r="AC342" i="44"/>
  <c r="AD342" i="44" s="1"/>
  <c r="AE342" i="44"/>
  <c r="AF342" i="44"/>
  <c r="BH342" i="44"/>
  <c r="BI342" i="44"/>
  <c r="N343" i="44"/>
  <c r="P343" i="44"/>
  <c r="O343" i="44" s="1"/>
  <c r="AC343" i="44"/>
  <c r="AD343" i="44" s="1"/>
  <c r="AE343" i="44"/>
  <c r="AF343" i="44"/>
  <c r="BH343" i="44"/>
  <c r="BI343" i="44"/>
  <c r="N344" i="44"/>
  <c r="P344" i="44"/>
  <c r="O344" i="44" s="1"/>
  <c r="AC344" i="44"/>
  <c r="AD344" i="44" s="1"/>
  <c r="AE344" i="44"/>
  <c r="AF344" i="44"/>
  <c r="BH344" i="44"/>
  <c r="BI344" i="44"/>
  <c r="N345" i="44"/>
  <c r="P345" i="44"/>
  <c r="O345" i="44" s="1"/>
  <c r="AC345" i="44"/>
  <c r="AD345" i="44" s="1"/>
  <c r="AE345" i="44"/>
  <c r="AF345" i="44"/>
  <c r="BH345" i="44"/>
  <c r="BI345" i="44"/>
  <c r="N346" i="44"/>
  <c r="P346" i="44"/>
  <c r="O346" i="44" s="1"/>
  <c r="AC346" i="44"/>
  <c r="AD346" i="44" s="1"/>
  <c r="AE346" i="44"/>
  <c r="AF346" i="44"/>
  <c r="BH346" i="44"/>
  <c r="BI346" i="44"/>
  <c r="N347" i="44"/>
  <c r="P347" i="44"/>
  <c r="O347" i="44" s="1"/>
  <c r="AC347" i="44"/>
  <c r="AD347" i="44" s="1"/>
  <c r="AE347" i="44"/>
  <c r="AF347" i="44"/>
  <c r="BH347" i="44"/>
  <c r="BI347" i="44"/>
  <c r="N348" i="44"/>
  <c r="P348" i="44"/>
  <c r="O348" i="44" s="1"/>
  <c r="AC348" i="44"/>
  <c r="AD348" i="44" s="1"/>
  <c r="AE348" i="44"/>
  <c r="AF348" i="44"/>
  <c r="BH348" i="44"/>
  <c r="BI348" i="44"/>
  <c r="N349" i="44"/>
  <c r="P349" i="44"/>
  <c r="O349" i="44" s="1"/>
  <c r="AC349" i="44"/>
  <c r="AD349" i="44" s="1"/>
  <c r="AE349" i="44"/>
  <c r="AF349" i="44"/>
  <c r="BH349" i="44"/>
  <c r="BI349" i="44"/>
  <c r="N350" i="44"/>
  <c r="P350" i="44"/>
  <c r="O350" i="44" s="1"/>
  <c r="AC350" i="44"/>
  <c r="AD350" i="44" s="1"/>
  <c r="AE350" i="44"/>
  <c r="AF350" i="44"/>
  <c r="BH350" i="44"/>
  <c r="BI350" i="44"/>
  <c r="N351" i="44"/>
  <c r="P351" i="44"/>
  <c r="O351" i="44" s="1"/>
  <c r="AC351" i="44"/>
  <c r="AD351" i="44" s="1"/>
  <c r="AE351" i="44"/>
  <c r="AF351" i="44"/>
  <c r="BH351" i="44"/>
  <c r="BI351" i="44"/>
  <c r="N352" i="44"/>
  <c r="P352" i="44"/>
  <c r="O352" i="44" s="1"/>
  <c r="AC352" i="44"/>
  <c r="AD352" i="44" s="1"/>
  <c r="AE352" i="44"/>
  <c r="AF352" i="44"/>
  <c r="BH352" i="44"/>
  <c r="BI352" i="44"/>
  <c r="N353" i="44"/>
  <c r="P353" i="44"/>
  <c r="O353" i="44" s="1"/>
  <c r="AC353" i="44"/>
  <c r="AD353" i="44" s="1"/>
  <c r="AE353" i="44"/>
  <c r="AF353" i="44"/>
  <c r="BH353" i="44"/>
  <c r="BI353" i="44"/>
  <c r="N354" i="44"/>
  <c r="P354" i="44"/>
  <c r="O354" i="44" s="1"/>
  <c r="AC354" i="44"/>
  <c r="AD354" i="44" s="1"/>
  <c r="AE354" i="44"/>
  <c r="AF354" i="44"/>
  <c r="BH354" i="44"/>
  <c r="BI354" i="44"/>
  <c r="N355" i="44"/>
  <c r="P355" i="44"/>
  <c r="O355" i="44" s="1"/>
  <c r="AC355" i="44"/>
  <c r="AD355" i="44" s="1"/>
  <c r="AE355" i="44"/>
  <c r="AF355" i="44"/>
  <c r="BH355" i="44"/>
  <c r="BI355" i="44"/>
  <c r="N356" i="44"/>
  <c r="P356" i="44"/>
  <c r="O356" i="44" s="1"/>
  <c r="AC356" i="44"/>
  <c r="AD356" i="44" s="1"/>
  <c r="AE356" i="44"/>
  <c r="AF356" i="44"/>
  <c r="BH356" i="44"/>
  <c r="BI356" i="44"/>
  <c r="N357" i="44"/>
  <c r="P357" i="44"/>
  <c r="O357" i="44" s="1"/>
  <c r="AC357" i="44"/>
  <c r="AD357" i="44" s="1"/>
  <c r="AE357" i="44"/>
  <c r="AF357" i="44"/>
  <c r="BH357" i="44"/>
  <c r="BI357" i="44"/>
  <c r="N358" i="44"/>
  <c r="P358" i="44"/>
  <c r="O358" i="44" s="1"/>
  <c r="AC358" i="44"/>
  <c r="AD358" i="44" s="1"/>
  <c r="AE358" i="44"/>
  <c r="AF358" i="44"/>
  <c r="BH358" i="44"/>
  <c r="BI358" i="44"/>
  <c r="N359" i="44"/>
  <c r="P359" i="44"/>
  <c r="O359" i="44" s="1"/>
  <c r="AC359" i="44"/>
  <c r="AD359" i="44" s="1"/>
  <c r="AE359" i="44"/>
  <c r="AF359" i="44"/>
  <c r="BH359" i="44"/>
  <c r="BI359" i="44"/>
  <c r="N360" i="44"/>
  <c r="P360" i="44"/>
  <c r="O360" i="44" s="1"/>
  <c r="AC360" i="44"/>
  <c r="AD360" i="44" s="1"/>
  <c r="AE360" i="44"/>
  <c r="AF360" i="44"/>
  <c r="BH360" i="44"/>
  <c r="BI360" i="44"/>
  <c r="N361" i="44"/>
  <c r="P361" i="44"/>
  <c r="O361" i="44" s="1"/>
  <c r="AC361" i="44"/>
  <c r="AD361" i="44" s="1"/>
  <c r="AE361" i="44"/>
  <c r="AF361" i="44"/>
  <c r="BH361" i="44"/>
  <c r="BI361" i="44"/>
  <c r="N362" i="44"/>
  <c r="P362" i="44"/>
  <c r="O362" i="44" s="1"/>
  <c r="AC362" i="44"/>
  <c r="AD362" i="44" s="1"/>
  <c r="AE362" i="44"/>
  <c r="AF362" i="44"/>
  <c r="BH362" i="44"/>
  <c r="BI362" i="44"/>
  <c r="N363" i="44"/>
  <c r="P363" i="44"/>
  <c r="O363" i="44" s="1"/>
  <c r="AC363" i="44"/>
  <c r="AD363" i="44" s="1"/>
  <c r="AE363" i="44"/>
  <c r="AF363" i="44"/>
  <c r="BH363" i="44"/>
  <c r="BI363" i="44"/>
  <c r="N364" i="44"/>
  <c r="P364" i="44"/>
  <c r="O364" i="44" s="1"/>
  <c r="AC364" i="44"/>
  <c r="AD364" i="44" s="1"/>
  <c r="AE364" i="44"/>
  <c r="AF364" i="44"/>
  <c r="BH364" i="44"/>
  <c r="BI364" i="44"/>
  <c r="N365" i="44"/>
  <c r="P365" i="44"/>
  <c r="O365" i="44" s="1"/>
  <c r="AC365" i="44"/>
  <c r="AD365" i="44" s="1"/>
  <c r="AE365" i="44"/>
  <c r="AF365" i="44"/>
  <c r="BH365" i="44"/>
  <c r="BI365" i="44"/>
  <c r="N366" i="44"/>
  <c r="P366" i="44"/>
  <c r="O366" i="44" s="1"/>
  <c r="AC366" i="44"/>
  <c r="AD366" i="44" s="1"/>
  <c r="AE366" i="44"/>
  <c r="AF366" i="44"/>
  <c r="BH366" i="44"/>
  <c r="BI366" i="44"/>
  <c r="N367" i="44"/>
  <c r="P367" i="44"/>
  <c r="O367" i="44" s="1"/>
  <c r="AC367" i="44"/>
  <c r="AD367" i="44" s="1"/>
  <c r="AE367" i="44"/>
  <c r="AF367" i="44"/>
  <c r="BH367" i="44"/>
  <c r="BI367" i="44"/>
  <c r="N368" i="44"/>
  <c r="P368" i="44"/>
  <c r="O368" i="44" s="1"/>
  <c r="AC368" i="44"/>
  <c r="AD368" i="44" s="1"/>
  <c r="AE368" i="44"/>
  <c r="AF368" i="44"/>
  <c r="BH368" i="44"/>
  <c r="BI368" i="44"/>
  <c r="N369" i="44"/>
  <c r="P369" i="44"/>
  <c r="O369" i="44" s="1"/>
  <c r="AC369" i="44"/>
  <c r="AD369" i="44" s="1"/>
  <c r="AE369" i="44"/>
  <c r="AF369" i="44"/>
  <c r="BH369" i="44"/>
  <c r="BI369" i="44"/>
  <c r="N370" i="44"/>
  <c r="P370" i="44"/>
  <c r="O370" i="44" s="1"/>
  <c r="AC370" i="44"/>
  <c r="AD370" i="44" s="1"/>
  <c r="AE370" i="44"/>
  <c r="AF370" i="44"/>
  <c r="BH370" i="44"/>
  <c r="BI370" i="44"/>
  <c r="N371" i="44"/>
  <c r="P371" i="44"/>
  <c r="O371" i="44" s="1"/>
  <c r="AC371" i="44"/>
  <c r="AD371" i="44" s="1"/>
  <c r="AE371" i="44"/>
  <c r="AF371" i="44"/>
  <c r="BH371" i="44"/>
  <c r="BI371" i="44"/>
  <c r="N372" i="44"/>
  <c r="P372" i="44"/>
  <c r="O372" i="44" s="1"/>
  <c r="AC372" i="44"/>
  <c r="AD372" i="44" s="1"/>
  <c r="AE372" i="44"/>
  <c r="AF372" i="44"/>
  <c r="BH372" i="44"/>
  <c r="BI372" i="44"/>
  <c r="N373" i="44"/>
  <c r="P373" i="44"/>
  <c r="O373" i="44" s="1"/>
  <c r="AC373" i="44"/>
  <c r="AD373" i="44" s="1"/>
  <c r="AE373" i="44"/>
  <c r="AF373" i="44"/>
  <c r="BH373" i="44"/>
  <c r="BI373" i="44"/>
  <c r="N374" i="44"/>
  <c r="P374" i="44"/>
  <c r="O374" i="44" s="1"/>
  <c r="AC374" i="44"/>
  <c r="AD374" i="44" s="1"/>
  <c r="AE374" i="44"/>
  <c r="AF374" i="44"/>
  <c r="BH374" i="44"/>
  <c r="BI374" i="44"/>
  <c r="N375" i="44"/>
  <c r="P375" i="44"/>
  <c r="O375" i="44" s="1"/>
  <c r="AC375" i="44"/>
  <c r="AD375" i="44" s="1"/>
  <c r="AE375" i="44"/>
  <c r="AF375" i="44"/>
  <c r="BH375" i="44"/>
  <c r="BI375" i="44"/>
  <c r="N376" i="44"/>
  <c r="P376" i="44"/>
  <c r="O376" i="44" s="1"/>
  <c r="AC376" i="44"/>
  <c r="AD376" i="44" s="1"/>
  <c r="AE376" i="44"/>
  <c r="AF376" i="44"/>
  <c r="BH376" i="44"/>
  <c r="BI376" i="44"/>
  <c r="N377" i="44"/>
  <c r="P377" i="44"/>
  <c r="O377" i="44" s="1"/>
  <c r="AC377" i="44"/>
  <c r="AD377" i="44" s="1"/>
  <c r="AE377" i="44"/>
  <c r="AF377" i="44"/>
  <c r="BH377" i="44"/>
  <c r="BI377" i="44"/>
  <c r="N378" i="44"/>
  <c r="P378" i="44"/>
  <c r="O378" i="44" s="1"/>
  <c r="AC378" i="44"/>
  <c r="AD378" i="44" s="1"/>
  <c r="AE378" i="44"/>
  <c r="AF378" i="44"/>
  <c r="BH378" i="44"/>
  <c r="BI378" i="44"/>
  <c r="N379" i="44"/>
  <c r="P379" i="44"/>
  <c r="O379" i="44" s="1"/>
  <c r="AC379" i="44"/>
  <c r="AD379" i="44" s="1"/>
  <c r="AE379" i="44"/>
  <c r="AF379" i="44"/>
  <c r="BH379" i="44"/>
  <c r="BI379" i="44"/>
  <c r="AF125" i="44"/>
  <c r="AE125" i="44"/>
  <c r="AC125" i="44"/>
  <c r="AD125" i="44" s="1"/>
  <c r="P125" i="44"/>
  <c r="O125" i="44" s="1"/>
  <c r="N125" i="44"/>
  <c r="AG380" i="44"/>
  <c r="AG381" i="44"/>
  <c r="AG382" i="44"/>
  <c r="AG383" i="44"/>
  <c r="AG384" i="44"/>
  <c r="AG385" i="44"/>
  <c r="AG386" i="44"/>
  <c r="AG387" i="44"/>
  <c r="AG388" i="44"/>
  <c r="AG389" i="44"/>
  <c r="AG390" i="44"/>
  <c r="AG391" i="44"/>
  <c r="AG392" i="44"/>
  <c r="AG393" i="44"/>
  <c r="AG394" i="44"/>
  <c r="AG395" i="44"/>
  <c r="AG396" i="44"/>
  <c r="AG397" i="44"/>
  <c r="AF98" i="44"/>
  <c r="AE98" i="44"/>
  <c r="AC98" i="44"/>
  <c r="AD98" i="44" s="1"/>
  <c r="P98" i="44"/>
  <c r="O98" i="44" s="1"/>
  <c r="N98" i="44"/>
  <c r="AF95" i="44"/>
  <c r="AE95" i="44"/>
  <c r="AC95" i="44"/>
  <c r="AD95" i="44" s="1"/>
  <c r="P95" i="44"/>
  <c r="O95" i="44" s="1"/>
  <c r="N95" i="44"/>
  <c r="AF91" i="44"/>
  <c r="AE91" i="44"/>
  <c r="AC91" i="44"/>
  <c r="AD91" i="44" s="1"/>
  <c r="P91" i="44"/>
  <c r="O91" i="44" s="1"/>
  <c r="N91" i="44"/>
  <c r="AF87" i="44"/>
  <c r="AE87" i="44"/>
  <c r="AC87" i="44"/>
  <c r="AD87" i="44" s="1"/>
  <c r="P87" i="44"/>
  <c r="O87" i="44" s="1"/>
  <c r="N87" i="44"/>
  <c r="AF76" i="44"/>
  <c r="AE76" i="44"/>
  <c r="AC76" i="44"/>
  <c r="AD76" i="44" s="1"/>
  <c r="P76" i="44"/>
  <c r="O76" i="44" s="1"/>
  <c r="N76" i="44"/>
  <c r="AF65" i="44"/>
  <c r="AE65" i="44"/>
  <c r="AC65" i="44"/>
  <c r="AD65" i="44" s="1"/>
  <c r="P65" i="44"/>
  <c r="O65" i="44" s="1"/>
  <c r="N65" i="44"/>
  <c r="AF56" i="44"/>
  <c r="AE56" i="44"/>
  <c r="AC56" i="44"/>
  <c r="AD56" i="44" s="1"/>
  <c r="N56" i="44"/>
  <c r="P56" i="44"/>
  <c r="O56" i="44" s="1"/>
  <c r="BJ138" i="44" l="1"/>
  <c r="BK138" i="44" s="1"/>
  <c r="BL138" i="44" s="1"/>
  <c r="AG138" i="44" s="1"/>
  <c r="BJ186" i="44"/>
  <c r="BK186" i="44" s="1"/>
  <c r="BL186" i="44" s="1"/>
  <c r="AG186" i="44" s="1"/>
  <c r="BJ377" i="44"/>
  <c r="BK377" i="44" s="1"/>
  <c r="BL377" i="44" s="1"/>
  <c r="AG377" i="44" s="1"/>
  <c r="BJ217" i="44"/>
  <c r="BK217" i="44" s="1"/>
  <c r="BL217" i="44" s="1"/>
  <c r="AG217" i="44" s="1"/>
  <c r="BJ363" i="44"/>
  <c r="BK363" i="44" s="1"/>
  <c r="BL363" i="44" s="1"/>
  <c r="AG363" i="44" s="1"/>
  <c r="BJ342" i="44"/>
  <c r="BK342" i="44" s="1"/>
  <c r="BL342" i="44" s="1"/>
  <c r="AG342" i="44" s="1"/>
  <c r="BJ326" i="44"/>
  <c r="BK326" i="44" s="1"/>
  <c r="BL326" i="44" s="1"/>
  <c r="AG326" i="44" s="1"/>
  <c r="BJ220" i="44"/>
  <c r="BK220" i="44" s="1"/>
  <c r="BL220" i="44" s="1"/>
  <c r="AG220" i="44" s="1"/>
  <c r="BJ299" i="44"/>
  <c r="BK299" i="44" s="1"/>
  <c r="BL299" i="44" s="1"/>
  <c r="AG299" i="44" s="1"/>
  <c r="BJ230" i="44"/>
  <c r="BK230" i="44" s="1"/>
  <c r="BL230" i="44" s="1"/>
  <c r="AG230" i="44" s="1"/>
  <c r="BJ234" i="44"/>
  <c r="BK234" i="44" s="1"/>
  <c r="BL234" i="44" s="1"/>
  <c r="AG234" i="44" s="1"/>
  <c r="A15" i="54"/>
  <c r="B14" i="54"/>
  <c r="P114" i="43"/>
  <c r="AF114" i="43"/>
  <c r="AE114" i="43"/>
  <c r="Z114" i="43"/>
  <c r="T114" i="43"/>
  <c r="S114" i="43"/>
  <c r="R114" i="43"/>
  <c r="Q114" i="43"/>
  <c r="O114" i="43"/>
  <c r="AN4" i="43"/>
  <c r="AN114" i="43"/>
  <c r="BJ266" i="44"/>
  <c r="BK266" i="44" s="1"/>
  <c r="BL266" i="44" s="1"/>
  <c r="AG266" i="44" s="1"/>
  <c r="AN6" i="43"/>
  <c r="AN9" i="43"/>
  <c r="BJ265" i="44"/>
  <c r="BK265" i="44" s="1"/>
  <c r="BL265" i="44" s="1"/>
  <c r="AG265" i="44" s="1"/>
  <c r="AN45" i="43"/>
  <c r="AN118" i="43"/>
  <c r="AN130" i="43"/>
  <c r="AN147" i="43"/>
  <c r="BJ261" i="44"/>
  <c r="BK261" i="44" s="1"/>
  <c r="BL261" i="44" s="1"/>
  <c r="AG261" i="44" s="1"/>
  <c r="BJ260" i="44"/>
  <c r="BK260" i="44" s="1"/>
  <c r="BL260" i="44" s="1"/>
  <c r="AG260" i="44" s="1"/>
  <c r="BJ319" i="44"/>
  <c r="BK319" i="44" s="1"/>
  <c r="BL319" i="44" s="1"/>
  <c r="AG319" i="44" s="1"/>
  <c r="BJ146" i="44"/>
  <c r="BK146" i="44" s="1"/>
  <c r="BL146" i="44" s="1"/>
  <c r="AG146" i="44" s="1"/>
  <c r="BJ228" i="44"/>
  <c r="BK228" i="44" s="1"/>
  <c r="BL228" i="44" s="1"/>
  <c r="AG228" i="44" s="1"/>
  <c r="BJ309" i="44"/>
  <c r="BK309" i="44" s="1"/>
  <c r="BL309" i="44" s="1"/>
  <c r="AG309" i="44" s="1"/>
  <c r="BJ264" i="44"/>
  <c r="BK264" i="44" s="1"/>
  <c r="BL264" i="44" s="1"/>
  <c r="AG264" i="44" s="1"/>
  <c r="BJ198" i="44"/>
  <c r="BK198" i="44" s="1"/>
  <c r="BL198" i="44" s="1"/>
  <c r="AG198" i="44" s="1"/>
  <c r="BJ225" i="44"/>
  <c r="BK225" i="44" s="1"/>
  <c r="BL225" i="44" s="1"/>
  <c r="AG225" i="44" s="1"/>
  <c r="BJ231" i="44"/>
  <c r="BK231" i="44" s="1"/>
  <c r="BL231" i="44" s="1"/>
  <c r="AG231" i="44" s="1"/>
  <c r="BJ315" i="44"/>
  <c r="BK315" i="44" s="1"/>
  <c r="BL315" i="44" s="1"/>
  <c r="AG315" i="44" s="1"/>
  <c r="BJ284" i="44"/>
  <c r="BK284" i="44" s="1"/>
  <c r="BL284" i="44" s="1"/>
  <c r="AG284" i="44" s="1"/>
  <c r="BJ240" i="44"/>
  <c r="BK240" i="44" s="1"/>
  <c r="BL240" i="44" s="1"/>
  <c r="AG240" i="44" s="1"/>
  <c r="BJ290" i="44"/>
  <c r="BK290" i="44" s="1"/>
  <c r="BL290" i="44" s="1"/>
  <c r="AG290" i="44" s="1"/>
  <c r="BJ271" i="44"/>
  <c r="BK271" i="44" s="1"/>
  <c r="BL271" i="44" s="1"/>
  <c r="AG271" i="44" s="1"/>
  <c r="BJ360" i="44"/>
  <c r="BK360" i="44" s="1"/>
  <c r="BL360" i="44" s="1"/>
  <c r="AG360" i="44" s="1"/>
  <c r="BJ252" i="44"/>
  <c r="BK252" i="44" s="1"/>
  <c r="BL252" i="44" s="1"/>
  <c r="AG252" i="44" s="1"/>
  <c r="BJ227" i="44"/>
  <c r="BK227" i="44" s="1"/>
  <c r="BL227" i="44" s="1"/>
  <c r="AG227" i="44" s="1"/>
  <c r="BJ211" i="44"/>
  <c r="BK211" i="44" s="1"/>
  <c r="BL211" i="44" s="1"/>
  <c r="AG211" i="44" s="1"/>
  <c r="BJ199" i="44"/>
  <c r="BK199" i="44" s="1"/>
  <c r="BL199" i="44" s="1"/>
  <c r="AG199" i="44" s="1"/>
  <c r="BJ151" i="44"/>
  <c r="BK151" i="44" s="1"/>
  <c r="BL151" i="44" s="1"/>
  <c r="AG151" i="44" s="1"/>
  <c r="Z81" i="43"/>
  <c r="T81" i="43"/>
  <c r="AN38" i="43"/>
  <c r="AN65" i="43"/>
  <c r="AG65" i="43"/>
  <c r="Z51" i="43"/>
  <c r="AE51" i="43"/>
  <c r="O51" i="43"/>
  <c r="O41" i="43"/>
  <c r="S41" i="43"/>
  <c r="T41" i="43"/>
  <c r="AG41" i="43"/>
  <c r="AF41" i="43"/>
  <c r="Z41" i="43"/>
  <c r="R41" i="43"/>
  <c r="P41" i="43"/>
  <c r="AE41" i="43"/>
  <c r="Q41" i="43"/>
  <c r="S123" i="43"/>
  <c r="AG123" i="43"/>
  <c r="AF123" i="43"/>
  <c r="AE123" i="43"/>
  <c r="Z123" i="43"/>
  <c r="T123" i="43"/>
  <c r="P123" i="43"/>
  <c r="Q123" i="43"/>
  <c r="R22" i="43"/>
  <c r="AE22" i="43"/>
  <c r="AF22" i="43"/>
  <c r="S22" i="43"/>
  <c r="O22" i="43"/>
  <c r="AG22" i="43"/>
  <c r="AN41" i="43"/>
  <c r="O170" i="43"/>
  <c r="Z130" i="43"/>
  <c r="AN34" i="43"/>
  <c r="AN105" i="43"/>
  <c r="AG114" i="43"/>
  <c r="Z147" i="43"/>
  <c r="AN163" i="43"/>
  <c r="AN12" i="43"/>
  <c r="P34" i="43"/>
  <c r="AE147" i="43"/>
  <c r="Z163" i="43"/>
  <c r="T130" i="43"/>
  <c r="AF147" i="43"/>
  <c r="AC163" i="43"/>
  <c r="AE163" i="43"/>
  <c r="Q58" i="43"/>
  <c r="AF130" i="43"/>
  <c r="AG130" i="43"/>
  <c r="AN25" i="43"/>
  <c r="AN61" i="43"/>
  <c r="AF163" i="43"/>
  <c r="AN58" i="43"/>
  <c r="AN7" i="43"/>
  <c r="O118" i="43"/>
  <c r="AE130" i="43"/>
  <c r="AN19" i="43"/>
  <c r="AE118" i="43"/>
  <c r="AN150" i="43"/>
  <c r="BJ365" i="44"/>
  <c r="BK365" i="44" s="1"/>
  <c r="BL365" i="44" s="1"/>
  <c r="AG365" i="44" s="1"/>
  <c r="BJ259" i="44"/>
  <c r="BK259" i="44" s="1"/>
  <c r="BL259" i="44" s="1"/>
  <c r="AG259" i="44" s="1"/>
  <c r="BJ267" i="44"/>
  <c r="BK267" i="44" s="1"/>
  <c r="BL267" i="44" s="1"/>
  <c r="AG267" i="44" s="1"/>
  <c r="BJ354" i="44"/>
  <c r="BK354" i="44" s="1"/>
  <c r="BL354" i="44" s="1"/>
  <c r="AG354" i="44" s="1"/>
  <c r="BJ242" i="44"/>
  <c r="BK242" i="44" s="1"/>
  <c r="BL242" i="44" s="1"/>
  <c r="AG242" i="44" s="1"/>
  <c r="BJ157" i="44"/>
  <c r="BK157" i="44" s="1"/>
  <c r="BL157" i="44" s="1"/>
  <c r="AG157" i="44" s="1"/>
  <c r="BJ344" i="44"/>
  <c r="BK344" i="44" s="1"/>
  <c r="BL344" i="44" s="1"/>
  <c r="AG344" i="44" s="1"/>
  <c r="BJ318" i="44"/>
  <c r="BK318" i="44" s="1"/>
  <c r="BL318" i="44" s="1"/>
  <c r="AG318" i="44" s="1"/>
  <c r="BJ238" i="44"/>
  <c r="BK238" i="44" s="1"/>
  <c r="BL238" i="44" s="1"/>
  <c r="AG238" i="44" s="1"/>
  <c r="BJ235" i="44"/>
  <c r="BK235" i="44" s="1"/>
  <c r="BL235" i="44" s="1"/>
  <c r="AG235" i="44" s="1"/>
  <c r="BJ275" i="44"/>
  <c r="BK275" i="44" s="1"/>
  <c r="BL275" i="44" s="1"/>
  <c r="AG275" i="44" s="1"/>
  <c r="BJ278" i="44"/>
  <c r="BK278" i="44" s="1"/>
  <c r="BL278" i="44" s="1"/>
  <c r="AG278" i="44" s="1"/>
  <c r="BJ356" i="44"/>
  <c r="BK356" i="44" s="1"/>
  <c r="BL356" i="44" s="1"/>
  <c r="AG356" i="44" s="1"/>
  <c r="BJ328" i="44"/>
  <c r="BK328" i="44" s="1"/>
  <c r="BL328" i="44" s="1"/>
  <c r="AG328" i="44" s="1"/>
  <c r="BJ194" i="44"/>
  <c r="BK194" i="44" s="1"/>
  <c r="BL194" i="44" s="1"/>
  <c r="AG194" i="44" s="1"/>
  <c r="BJ372" i="44"/>
  <c r="BK372" i="44" s="1"/>
  <c r="BL372" i="44" s="1"/>
  <c r="AG372" i="44" s="1"/>
  <c r="BJ285" i="44"/>
  <c r="BK285" i="44" s="1"/>
  <c r="BL285" i="44" s="1"/>
  <c r="AG285" i="44" s="1"/>
  <c r="BJ248" i="44"/>
  <c r="BK248" i="44" s="1"/>
  <c r="BL248" i="44" s="1"/>
  <c r="AG248" i="44" s="1"/>
  <c r="BJ174" i="44"/>
  <c r="BK174" i="44" s="1"/>
  <c r="BL174" i="44" s="1"/>
  <c r="AG174" i="44" s="1"/>
  <c r="BJ148" i="44"/>
  <c r="BK148" i="44" s="1"/>
  <c r="BL148" i="44" s="1"/>
  <c r="AG148" i="44" s="1"/>
  <c r="BJ337" i="44"/>
  <c r="BK337" i="44" s="1"/>
  <c r="BL337" i="44" s="1"/>
  <c r="AG337" i="44" s="1"/>
  <c r="BJ226" i="44"/>
  <c r="BK226" i="44" s="1"/>
  <c r="BL226" i="44" s="1"/>
  <c r="AG226" i="44" s="1"/>
  <c r="BJ135" i="44"/>
  <c r="BK135" i="44" s="1"/>
  <c r="BL135" i="44" s="1"/>
  <c r="AG135" i="44" s="1"/>
  <c r="BJ374" i="44"/>
  <c r="BK374" i="44" s="1"/>
  <c r="BL374" i="44" s="1"/>
  <c r="AG374" i="44" s="1"/>
  <c r="BJ204" i="44"/>
  <c r="BK204" i="44" s="1"/>
  <c r="BL204" i="44" s="1"/>
  <c r="AG204" i="44" s="1"/>
  <c r="BJ333" i="44"/>
  <c r="BK333" i="44" s="1"/>
  <c r="BL333" i="44" s="1"/>
  <c r="AG333" i="44" s="1"/>
  <c r="BJ330" i="44"/>
  <c r="BK330" i="44" s="1"/>
  <c r="BL330" i="44" s="1"/>
  <c r="AG330" i="44" s="1"/>
  <c r="BJ213" i="44"/>
  <c r="BK213" i="44" s="1"/>
  <c r="BL213" i="44" s="1"/>
  <c r="AG213" i="44" s="1"/>
  <c r="BJ207" i="44"/>
  <c r="BK207" i="44" s="1"/>
  <c r="BL207" i="44" s="1"/>
  <c r="AG207" i="44" s="1"/>
  <c r="BJ175" i="44"/>
  <c r="BK175" i="44" s="1"/>
  <c r="BL175" i="44" s="1"/>
  <c r="AG175" i="44" s="1"/>
  <c r="BJ158" i="44"/>
  <c r="BK158" i="44" s="1"/>
  <c r="BL158" i="44" s="1"/>
  <c r="AG158" i="44" s="1"/>
  <c r="BJ317" i="44"/>
  <c r="BK317" i="44" s="1"/>
  <c r="BL317" i="44" s="1"/>
  <c r="AG317" i="44" s="1"/>
  <c r="BJ332" i="44"/>
  <c r="BK332" i="44" s="1"/>
  <c r="BL332" i="44" s="1"/>
  <c r="AG332" i="44" s="1"/>
  <c r="BJ136" i="44"/>
  <c r="BK136" i="44" s="1"/>
  <c r="BL136" i="44" s="1"/>
  <c r="AG136" i="44" s="1"/>
  <c r="BJ353" i="44"/>
  <c r="BK353" i="44" s="1"/>
  <c r="BL353" i="44" s="1"/>
  <c r="AG353" i="44" s="1"/>
  <c r="BJ347" i="44"/>
  <c r="BK347" i="44" s="1"/>
  <c r="BL347" i="44" s="1"/>
  <c r="AG347" i="44" s="1"/>
  <c r="BJ359" i="44"/>
  <c r="BK359" i="44" s="1"/>
  <c r="BL359" i="44" s="1"/>
  <c r="AG359" i="44" s="1"/>
  <c r="BJ255" i="44"/>
  <c r="BK255" i="44" s="1"/>
  <c r="BL255" i="44" s="1"/>
  <c r="AG255" i="44" s="1"/>
  <c r="BJ203" i="44"/>
  <c r="BK203" i="44" s="1"/>
  <c r="BL203" i="44" s="1"/>
  <c r="AG203" i="44" s="1"/>
  <c r="BJ185" i="44"/>
  <c r="BK185" i="44" s="1"/>
  <c r="BL185" i="44" s="1"/>
  <c r="AG185" i="44" s="1"/>
  <c r="BJ221" i="44"/>
  <c r="BK221" i="44" s="1"/>
  <c r="BL221" i="44" s="1"/>
  <c r="AG221" i="44" s="1"/>
  <c r="BJ218" i="44"/>
  <c r="BK218" i="44" s="1"/>
  <c r="BL218" i="44" s="1"/>
  <c r="AG218" i="44" s="1"/>
  <c r="BJ165" i="44"/>
  <c r="BK165" i="44" s="1"/>
  <c r="BL165" i="44" s="1"/>
  <c r="AG165" i="44" s="1"/>
  <c r="BJ171" i="44"/>
  <c r="BK171" i="44" s="1"/>
  <c r="BL171" i="44" s="1"/>
  <c r="AG171" i="44" s="1"/>
  <c r="BJ134" i="44"/>
  <c r="BK134" i="44" s="1"/>
  <c r="BL134" i="44" s="1"/>
  <c r="AG134" i="44" s="1"/>
  <c r="BJ131" i="44"/>
  <c r="BK131" i="44" s="1"/>
  <c r="BL131" i="44" s="1"/>
  <c r="AG131" i="44" s="1"/>
  <c r="BJ127" i="44"/>
  <c r="BK127" i="44" s="1"/>
  <c r="BL127" i="44" s="1"/>
  <c r="AG127" i="44" s="1"/>
  <c r="BJ139" i="44"/>
  <c r="BK139" i="44" s="1"/>
  <c r="BL139" i="44" s="1"/>
  <c r="AG139" i="44" s="1"/>
  <c r="BJ200" i="44"/>
  <c r="BK200" i="44" s="1"/>
  <c r="BL200" i="44" s="1"/>
  <c r="AG200" i="44" s="1"/>
  <c r="BJ249" i="44"/>
  <c r="BK249" i="44" s="1"/>
  <c r="BL249" i="44" s="1"/>
  <c r="AG249" i="44" s="1"/>
  <c r="BJ167" i="44"/>
  <c r="BK167" i="44" s="1"/>
  <c r="BL167" i="44" s="1"/>
  <c r="AG167" i="44" s="1"/>
  <c r="BJ311" i="44"/>
  <c r="BK311" i="44" s="1"/>
  <c r="BL311" i="44" s="1"/>
  <c r="AG311" i="44" s="1"/>
  <c r="BJ145" i="44"/>
  <c r="BK145" i="44" s="1"/>
  <c r="BL145" i="44" s="1"/>
  <c r="AG145" i="44" s="1"/>
  <c r="BJ341" i="44"/>
  <c r="BK341" i="44" s="1"/>
  <c r="BL341" i="44" s="1"/>
  <c r="AG341" i="44" s="1"/>
  <c r="BJ206" i="44"/>
  <c r="BK206" i="44" s="1"/>
  <c r="BL206" i="44" s="1"/>
  <c r="AG206" i="44" s="1"/>
  <c r="BJ176" i="44"/>
  <c r="BK176" i="44" s="1"/>
  <c r="BL176" i="44" s="1"/>
  <c r="AG176" i="44" s="1"/>
  <c r="BJ168" i="44"/>
  <c r="BK168" i="44" s="1"/>
  <c r="BL168" i="44" s="1"/>
  <c r="AG168" i="44" s="1"/>
  <c r="BJ147" i="44"/>
  <c r="BK147" i="44" s="1"/>
  <c r="BL147" i="44" s="1"/>
  <c r="AG147" i="44" s="1"/>
  <c r="BJ361" i="44"/>
  <c r="BK361" i="44" s="1"/>
  <c r="BL361" i="44" s="1"/>
  <c r="AG361" i="44" s="1"/>
  <c r="BJ334" i="44"/>
  <c r="BK334" i="44" s="1"/>
  <c r="BL334" i="44" s="1"/>
  <c r="AG334" i="44" s="1"/>
  <c r="BJ313" i="44"/>
  <c r="BK313" i="44" s="1"/>
  <c r="BL313" i="44" s="1"/>
  <c r="AG313" i="44" s="1"/>
  <c r="BJ310" i="44"/>
  <c r="BK310" i="44" s="1"/>
  <c r="BL310" i="44" s="1"/>
  <c r="AG310" i="44" s="1"/>
  <c r="BJ301" i="44"/>
  <c r="BK301" i="44" s="1"/>
  <c r="BL301" i="44" s="1"/>
  <c r="AG301" i="44" s="1"/>
  <c r="BJ283" i="44"/>
  <c r="BK283" i="44" s="1"/>
  <c r="BL283" i="44" s="1"/>
  <c r="AG283" i="44" s="1"/>
  <c r="BJ247" i="44"/>
  <c r="BK247" i="44" s="1"/>
  <c r="BL247" i="44" s="1"/>
  <c r="AG247" i="44" s="1"/>
  <c r="BJ162" i="44"/>
  <c r="BK162" i="44" s="1"/>
  <c r="BL162" i="44" s="1"/>
  <c r="AG162" i="44" s="1"/>
  <c r="BJ209" i="44"/>
  <c r="BK209" i="44" s="1"/>
  <c r="BL209" i="44" s="1"/>
  <c r="AG209" i="44" s="1"/>
  <c r="BJ373" i="44"/>
  <c r="BK373" i="44" s="1"/>
  <c r="BL373" i="44" s="1"/>
  <c r="AG373" i="44" s="1"/>
  <c r="BJ358" i="44"/>
  <c r="BK358" i="44" s="1"/>
  <c r="BL358" i="44" s="1"/>
  <c r="AG358" i="44" s="1"/>
  <c r="BJ340" i="44"/>
  <c r="BK340" i="44" s="1"/>
  <c r="BL340" i="44" s="1"/>
  <c r="AG340" i="44" s="1"/>
  <c r="BJ325" i="44"/>
  <c r="BK325" i="44" s="1"/>
  <c r="BL325" i="44" s="1"/>
  <c r="AG325" i="44" s="1"/>
  <c r="BJ202" i="44"/>
  <c r="BK202" i="44" s="1"/>
  <c r="BL202" i="44" s="1"/>
  <c r="AG202" i="44" s="1"/>
  <c r="BJ178" i="44"/>
  <c r="BK178" i="44" s="1"/>
  <c r="BL178" i="44" s="1"/>
  <c r="AG178" i="44" s="1"/>
  <c r="BJ216" i="44"/>
  <c r="BK216" i="44" s="1"/>
  <c r="BL216" i="44" s="1"/>
  <c r="AG216" i="44" s="1"/>
  <c r="BJ190" i="44"/>
  <c r="BK190" i="44" s="1"/>
  <c r="BL190" i="44" s="1"/>
  <c r="AG190" i="44" s="1"/>
  <c r="BJ268" i="44"/>
  <c r="BK268" i="44" s="1"/>
  <c r="BL268" i="44" s="1"/>
  <c r="AG268" i="44" s="1"/>
  <c r="BJ366" i="44"/>
  <c r="BK366" i="44" s="1"/>
  <c r="BL366" i="44" s="1"/>
  <c r="AG366" i="44" s="1"/>
  <c r="BJ297" i="44"/>
  <c r="BK297" i="44" s="1"/>
  <c r="BL297" i="44" s="1"/>
  <c r="AG297" i="44" s="1"/>
  <c r="BJ294" i="44"/>
  <c r="BK294" i="44" s="1"/>
  <c r="BL294" i="44" s="1"/>
  <c r="AG294" i="44" s="1"/>
  <c r="BJ163" i="44"/>
  <c r="BK163" i="44" s="1"/>
  <c r="BL163" i="44" s="1"/>
  <c r="AG163" i="44" s="1"/>
  <c r="BJ339" i="44"/>
  <c r="BK339" i="44" s="1"/>
  <c r="BL339" i="44" s="1"/>
  <c r="AG339" i="44" s="1"/>
  <c r="BJ357" i="44"/>
  <c r="BK357" i="44" s="1"/>
  <c r="BL357" i="44" s="1"/>
  <c r="AG357" i="44" s="1"/>
  <c r="BJ351" i="44"/>
  <c r="BK351" i="44" s="1"/>
  <c r="BL351" i="44" s="1"/>
  <c r="AG351" i="44" s="1"/>
  <c r="BJ282" i="44"/>
  <c r="BK282" i="44" s="1"/>
  <c r="BL282" i="44" s="1"/>
  <c r="AG282" i="44" s="1"/>
  <c r="BJ250" i="44"/>
  <c r="BK250" i="44" s="1"/>
  <c r="BL250" i="44" s="1"/>
  <c r="AG250" i="44" s="1"/>
  <c r="BJ215" i="44"/>
  <c r="BK215" i="44" s="1"/>
  <c r="BL215" i="44" s="1"/>
  <c r="AG215" i="44" s="1"/>
  <c r="BJ142" i="44"/>
  <c r="BK142" i="44" s="1"/>
  <c r="BL142" i="44" s="1"/>
  <c r="AG142" i="44" s="1"/>
  <c r="BJ345" i="44"/>
  <c r="BK345" i="44" s="1"/>
  <c r="BL345" i="44" s="1"/>
  <c r="AG345" i="44" s="1"/>
  <c r="BJ305" i="44"/>
  <c r="BK305" i="44" s="1"/>
  <c r="BL305" i="44" s="1"/>
  <c r="AG305" i="44" s="1"/>
  <c r="BJ270" i="44"/>
  <c r="BK270" i="44" s="1"/>
  <c r="BL270" i="44" s="1"/>
  <c r="AG270" i="44" s="1"/>
  <c r="BJ253" i="44"/>
  <c r="BK253" i="44" s="1"/>
  <c r="BL253" i="44" s="1"/>
  <c r="AG253" i="44" s="1"/>
  <c r="BJ244" i="44"/>
  <c r="BK244" i="44" s="1"/>
  <c r="BL244" i="44" s="1"/>
  <c r="AG244" i="44" s="1"/>
  <c r="BJ133" i="44"/>
  <c r="BK133" i="44" s="1"/>
  <c r="BL133" i="44" s="1"/>
  <c r="AG133" i="44" s="1"/>
  <c r="BJ130" i="44"/>
  <c r="BK130" i="44" s="1"/>
  <c r="BL130" i="44" s="1"/>
  <c r="AG130" i="44" s="1"/>
  <c r="BJ269" i="44"/>
  <c r="BK269" i="44" s="1"/>
  <c r="BL269" i="44" s="1"/>
  <c r="AG269" i="44" s="1"/>
  <c r="BJ246" i="44"/>
  <c r="BK246" i="44" s="1"/>
  <c r="BL246" i="44" s="1"/>
  <c r="AG246" i="44" s="1"/>
  <c r="BJ232" i="44"/>
  <c r="BK232" i="44" s="1"/>
  <c r="BL232" i="44" s="1"/>
  <c r="AG232" i="44" s="1"/>
  <c r="BJ189" i="44"/>
  <c r="BK189" i="44" s="1"/>
  <c r="BL189" i="44" s="1"/>
  <c r="AG189" i="44" s="1"/>
  <c r="BJ177" i="44"/>
  <c r="BK177" i="44" s="1"/>
  <c r="BL177" i="44" s="1"/>
  <c r="AG177" i="44" s="1"/>
  <c r="BJ153" i="44"/>
  <c r="BK153" i="44" s="1"/>
  <c r="BL153" i="44" s="1"/>
  <c r="AG153" i="44" s="1"/>
  <c r="BJ144" i="44"/>
  <c r="BK144" i="44" s="1"/>
  <c r="BL144" i="44" s="1"/>
  <c r="AG144" i="44" s="1"/>
  <c r="BJ367" i="44"/>
  <c r="BK367" i="44" s="1"/>
  <c r="BL367" i="44" s="1"/>
  <c r="AG367" i="44" s="1"/>
  <c r="BJ212" i="44"/>
  <c r="BK212" i="44" s="1"/>
  <c r="BL212" i="44" s="1"/>
  <c r="AG212" i="44" s="1"/>
  <c r="BJ184" i="44"/>
  <c r="BK184" i="44" s="1"/>
  <c r="BL184" i="44" s="1"/>
  <c r="AG184" i="44" s="1"/>
  <c r="BJ292" i="44"/>
  <c r="BK292" i="44" s="1"/>
  <c r="BL292" i="44" s="1"/>
  <c r="AG292" i="44" s="1"/>
  <c r="BJ192" i="44"/>
  <c r="BK192" i="44" s="1"/>
  <c r="BL192" i="44" s="1"/>
  <c r="AG192" i="44" s="1"/>
  <c r="BJ161" i="44"/>
  <c r="BK161" i="44" s="1"/>
  <c r="BL161" i="44" s="1"/>
  <c r="AG161" i="44" s="1"/>
  <c r="BJ155" i="44"/>
  <c r="BK155" i="44" s="1"/>
  <c r="BL155" i="44" s="1"/>
  <c r="AG155" i="44" s="1"/>
  <c r="BJ149" i="44"/>
  <c r="BK149" i="44" s="1"/>
  <c r="BL149" i="44" s="1"/>
  <c r="AG149" i="44" s="1"/>
  <c r="BJ349" i="44"/>
  <c r="BK349" i="44" s="1"/>
  <c r="BL349" i="44" s="1"/>
  <c r="AG349" i="44" s="1"/>
  <c r="BJ312" i="44"/>
  <c r="BK312" i="44" s="1"/>
  <c r="BL312" i="44" s="1"/>
  <c r="AG312" i="44" s="1"/>
  <c r="BJ257" i="44"/>
  <c r="BK257" i="44" s="1"/>
  <c r="BL257" i="44" s="1"/>
  <c r="AG257" i="44" s="1"/>
  <c r="BJ343" i="44"/>
  <c r="BK343" i="44" s="1"/>
  <c r="BL343" i="44" s="1"/>
  <c r="AG343" i="44" s="1"/>
  <c r="BJ277" i="44"/>
  <c r="BK277" i="44" s="1"/>
  <c r="BL277" i="44" s="1"/>
  <c r="AG277" i="44" s="1"/>
  <c r="BJ245" i="44"/>
  <c r="BK245" i="44" s="1"/>
  <c r="BL245" i="44" s="1"/>
  <c r="AG245" i="44" s="1"/>
  <c r="BJ188" i="44"/>
  <c r="BK188" i="44" s="1"/>
  <c r="BL188" i="44" s="1"/>
  <c r="AG188" i="44" s="1"/>
  <c r="BJ183" i="44"/>
  <c r="BK183" i="44" s="1"/>
  <c r="BL183" i="44" s="1"/>
  <c r="AG183" i="44" s="1"/>
  <c r="BJ296" i="44"/>
  <c r="BK296" i="44" s="1"/>
  <c r="BL296" i="44" s="1"/>
  <c r="AG296" i="44" s="1"/>
  <c r="BJ379" i="44"/>
  <c r="BK379" i="44" s="1"/>
  <c r="BL379" i="44" s="1"/>
  <c r="AG379" i="44" s="1"/>
  <c r="BJ331" i="44"/>
  <c r="BK331" i="44" s="1"/>
  <c r="BL331" i="44" s="1"/>
  <c r="AG331" i="44" s="1"/>
  <c r="BJ323" i="44"/>
  <c r="BK323" i="44" s="1"/>
  <c r="BL323" i="44" s="1"/>
  <c r="AG323" i="44" s="1"/>
  <c r="BJ304" i="44"/>
  <c r="BK304" i="44" s="1"/>
  <c r="BL304" i="44" s="1"/>
  <c r="AG304" i="44" s="1"/>
  <c r="BJ293" i="44"/>
  <c r="BK293" i="44" s="1"/>
  <c r="BL293" i="44" s="1"/>
  <c r="AG293" i="44" s="1"/>
  <c r="BJ222" i="44"/>
  <c r="BK222" i="44" s="1"/>
  <c r="BL222" i="44" s="1"/>
  <c r="AG222" i="44" s="1"/>
  <c r="BJ172" i="44"/>
  <c r="BK172" i="44" s="1"/>
  <c r="BL172" i="44" s="1"/>
  <c r="AG172" i="44" s="1"/>
  <c r="BJ306" i="44"/>
  <c r="BK306" i="44" s="1"/>
  <c r="BL306" i="44" s="1"/>
  <c r="AG306" i="44" s="1"/>
  <c r="BJ295" i="44"/>
  <c r="BK295" i="44" s="1"/>
  <c r="BL295" i="44" s="1"/>
  <c r="AG295" i="44" s="1"/>
  <c r="BJ279" i="44"/>
  <c r="BK279" i="44" s="1"/>
  <c r="BL279" i="44" s="1"/>
  <c r="AG279" i="44" s="1"/>
  <c r="BJ263" i="44"/>
  <c r="BK263" i="44" s="1"/>
  <c r="BL263" i="44" s="1"/>
  <c r="AG263" i="44" s="1"/>
  <c r="BJ219" i="44"/>
  <c r="BK219" i="44" s="1"/>
  <c r="BL219" i="44" s="1"/>
  <c r="AG219" i="44" s="1"/>
  <c r="BJ182" i="44"/>
  <c r="BK182" i="44" s="1"/>
  <c r="BL182" i="44" s="1"/>
  <c r="AG182" i="44" s="1"/>
  <c r="BJ159" i="44"/>
  <c r="BK159" i="44" s="1"/>
  <c r="BL159" i="44" s="1"/>
  <c r="AG159" i="44" s="1"/>
  <c r="BJ324" i="44"/>
  <c r="BK324" i="44" s="1"/>
  <c r="BL324" i="44" s="1"/>
  <c r="AG324" i="44" s="1"/>
  <c r="BJ239" i="44"/>
  <c r="BK239" i="44" s="1"/>
  <c r="BL239" i="44" s="1"/>
  <c r="AG239" i="44" s="1"/>
  <c r="BJ197" i="44"/>
  <c r="BK197" i="44" s="1"/>
  <c r="BL197" i="44" s="1"/>
  <c r="AG197" i="44" s="1"/>
  <c r="BJ338" i="44"/>
  <c r="BK338" i="44" s="1"/>
  <c r="BL338" i="44" s="1"/>
  <c r="AG338" i="44" s="1"/>
  <c r="BJ322" i="44"/>
  <c r="BK322" i="44" s="1"/>
  <c r="BL322" i="44" s="1"/>
  <c r="AG322" i="44" s="1"/>
  <c r="BJ156" i="44"/>
  <c r="BK156" i="44" s="1"/>
  <c r="BL156" i="44" s="1"/>
  <c r="AG156" i="44" s="1"/>
  <c r="BJ302" i="44"/>
  <c r="BK302" i="44" s="1"/>
  <c r="BL302" i="44" s="1"/>
  <c r="AG302" i="44" s="1"/>
  <c r="BJ375" i="44"/>
  <c r="BK375" i="44" s="1"/>
  <c r="BL375" i="44" s="1"/>
  <c r="AG375" i="44" s="1"/>
  <c r="BJ370" i="44"/>
  <c r="BK370" i="44" s="1"/>
  <c r="BL370" i="44" s="1"/>
  <c r="AG370" i="44" s="1"/>
  <c r="BJ316" i="44"/>
  <c r="BK316" i="44" s="1"/>
  <c r="BL316" i="44" s="1"/>
  <c r="AG316" i="44" s="1"/>
  <c r="BJ276" i="44"/>
  <c r="BK276" i="44" s="1"/>
  <c r="BL276" i="44" s="1"/>
  <c r="AG276" i="44" s="1"/>
  <c r="BJ273" i="44"/>
  <c r="BK273" i="44" s="1"/>
  <c r="BL273" i="44" s="1"/>
  <c r="AG273" i="44" s="1"/>
  <c r="BJ241" i="44"/>
  <c r="BK241" i="44" s="1"/>
  <c r="BL241" i="44" s="1"/>
  <c r="AG241" i="44" s="1"/>
  <c r="BJ335" i="44"/>
  <c r="BK335" i="44" s="1"/>
  <c r="BL335" i="44" s="1"/>
  <c r="AG335" i="44" s="1"/>
  <c r="BJ300" i="44"/>
  <c r="BK300" i="44" s="1"/>
  <c r="BL300" i="44" s="1"/>
  <c r="AG300" i="44" s="1"/>
  <c r="BJ289" i="44"/>
  <c r="BK289" i="44" s="1"/>
  <c r="BL289" i="44" s="1"/>
  <c r="AG289" i="44" s="1"/>
  <c r="BJ233" i="44"/>
  <c r="BK233" i="44" s="1"/>
  <c r="BL233" i="44" s="1"/>
  <c r="AG233" i="44" s="1"/>
  <c r="BJ214" i="44"/>
  <c r="BK214" i="44" s="1"/>
  <c r="BL214" i="44" s="1"/>
  <c r="AG214" i="44" s="1"/>
  <c r="BJ274" i="44"/>
  <c r="BK274" i="44" s="1"/>
  <c r="BL274" i="44" s="1"/>
  <c r="AG274" i="44" s="1"/>
  <c r="BJ286" i="44"/>
  <c r="BK286" i="44" s="1"/>
  <c r="BL286" i="44" s="1"/>
  <c r="AG286" i="44" s="1"/>
  <c r="BJ262" i="44"/>
  <c r="BK262" i="44" s="1"/>
  <c r="BL262" i="44" s="1"/>
  <c r="AG262" i="44" s="1"/>
  <c r="BJ193" i="44"/>
  <c r="BK193" i="44" s="1"/>
  <c r="BL193" i="44" s="1"/>
  <c r="AG193" i="44" s="1"/>
  <c r="BJ288" i="44"/>
  <c r="BK288" i="44" s="1"/>
  <c r="BL288" i="44" s="1"/>
  <c r="AG288" i="44" s="1"/>
  <c r="BJ281" i="44"/>
  <c r="BK281" i="44" s="1"/>
  <c r="BL281" i="44" s="1"/>
  <c r="AG281" i="44" s="1"/>
  <c r="BJ376" i="44"/>
  <c r="BK376" i="44" s="1"/>
  <c r="BL376" i="44" s="1"/>
  <c r="AG376" i="44" s="1"/>
  <c r="BJ160" i="44"/>
  <c r="BK160" i="44" s="1"/>
  <c r="BL160" i="44" s="1"/>
  <c r="AG160" i="44" s="1"/>
  <c r="BJ141" i="44"/>
  <c r="BK141" i="44" s="1"/>
  <c r="BL141" i="44" s="1"/>
  <c r="AG141" i="44" s="1"/>
  <c r="BJ132" i="44"/>
  <c r="BK132" i="44" s="1"/>
  <c r="BL132" i="44" s="1"/>
  <c r="AG132" i="44" s="1"/>
  <c r="BJ378" i="44"/>
  <c r="BK378" i="44" s="1"/>
  <c r="BL378" i="44" s="1"/>
  <c r="AG378" i="44" s="1"/>
  <c r="BJ369" i="44"/>
  <c r="BK369" i="44" s="1"/>
  <c r="BL369" i="44" s="1"/>
  <c r="AG369" i="44" s="1"/>
  <c r="BJ362" i="44"/>
  <c r="BK362" i="44" s="1"/>
  <c r="BL362" i="44" s="1"/>
  <c r="AG362" i="44" s="1"/>
  <c r="BJ355" i="44"/>
  <c r="BK355" i="44" s="1"/>
  <c r="BL355" i="44" s="1"/>
  <c r="AG355" i="44" s="1"/>
  <c r="BJ348" i="44"/>
  <c r="BK348" i="44" s="1"/>
  <c r="BL348" i="44" s="1"/>
  <c r="AG348" i="44" s="1"/>
  <c r="BJ327" i="44"/>
  <c r="BK327" i="44" s="1"/>
  <c r="BL327" i="44" s="1"/>
  <c r="AG327" i="44" s="1"/>
  <c r="BJ308" i="44"/>
  <c r="BK308" i="44" s="1"/>
  <c r="BL308" i="44" s="1"/>
  <c r="AG308" i="44" s="1"/>
  <c r="BJ303" i="44"/>
  <c r="BK303" i="44" s="1"/>
  <c r="BL303" i="44" s="1"/>
  <c r="AG303" i="44" s="1"/>
  <c r="BJ287" i="44"/>
  <c r="BK287" i="44" s="1"/>
  <c r="BL287" i="44" s="1"/>
  <c r="AG287" i="44" s="1"/>
  <c r="BJ256" i="44"/>
  <c r="BK256" i="44" s="1"/>
  <c r="BL256" i="44" s="1"/>
  <c r="AG256" i="44" s="1"/>
  <c r="BJ237" i="44"/>
  <c r="BK237" i="44" s="1"/>
  <c r="BL237" i="44" s="1"/>
  <c r="AG237" i="44" s="1"/>
  <c r="BJ223" i="44"/>
  <c r="BK223" i="44" s="1"/>
  <c r="BL223" i="44" s="1"/>
  <c r="AG223" i="44" s="1"/>
  <c r="BJ129" i="44"/>
  <c r="BK129" i="44" s="1"/>
  <c r="BL129" i="44" s="1"/>
  <c r="AG129" i="44" s="1"/>
  <c r="BJ224" i="44"/>
  <c r="BK224" i="44" s="1"/>
  <c r="BL224" i="44" s="1"/>
  <c r="AG224" i="44" s="1"/>
  <c r="BJ195" i="44"/>
  <c r="BK195" i="44" s="1"/>
  <c r="BL195" i="44" s="1"/>
  <c r="AG195" i="44" s="1"/>
  <c r="BJ170" i="44"/>
  <c r="BK170" i="44" s="1"/>
  <c r="BL170" i="44" s="1"/>
  <c r="AG170" i="44" s="1"/>
  <c r="BJ346" i="44"/>
  <c r="BK346" i="44" s="1"/>
  <c r="BL346" i="44" s="1"/>
  <c r="AG346" i="44" s="1"/>
  <c r="BJ280" i="44"/>
  <c r="BK280" i="44" s="1"/>
  <c r="BL280" i="44" s="1"/>
  <c r="AG280" i="44" s="1"/>
  <c r="BJ371" i="44"/>
  <c r="BK371" i="44" s="1"/>
  <c r="BL371" i="44" s="1"/>
  <c r="AG371" i="44" s="1"/>
  <c r="BJ364" i="44"/>
  <c r="BK364" i="44" s="1"/>
  <c r="BL364" i="44" s="1"/>
  <c r="AG364" i="44" s="1"/>
  <c r="BJ350" i="44"/>
  <c r="BK350" i="44" s="1"/>
  <c r="BL350" i="44" s="1"/>
  <c r="AG350" i="44" s="1"/>
  <c r="BJ336" i="44"/>
  <c r="BK336" i="44" s="1"/>
  <c r="BL336" i="44" s="1"/>
  <c r="AG336" i="44" s="1"/>
  <c r="BJ329" i="44"/>
  <c r="BK329" i="44" s="1"/>
  <c r="BL329" i="44" s="1"/>
  <c r="AG329" i="44" s="1"/>
  <c r="BJ298" i="44"/>
  <c r="BK298" i="44" s="1"/>
  <c r="BL298" i="44" s="1"/>
  <c r="AG298" i="44" s="1"/>
  <c r="BJ251" i="44"/>
  <c r="BK251" i="44" s="1"/>
  <c r="BL251" i="44" s="1"/>
  <c r="AG251" i="44" s="1"/>
  <c r="BJ210" i="44"/>
  <c r="BK210" i="44" s="1"/>
  <c r="BL210" i="44" s="1"/>
  <c r="AG210" i="44" s="1"/>
  <c r="BJ173" i="44"/>
  <c r="BK173" i="44" s="1"/>
  <c r="BL173" i="44" s="1"/>
  <c r="AG173" i="44" s="1"/>
  <c r="BJ169" i="44"/>
  <c r="BK169" i="44" s="1"/>
  <c r="BL169" i="44" s="1"/>
  <c r="AG169" i="44" s="1"/>
  <c r="BJ164" i="44"/>
  <c r="BK164" i="44" s="1"/>
  <c r="BL164" i="44" s="1"/>
  <c r="AG164" i="44" s="1"/>
  <c r="BJ180" i="44"/>
  <c r="BK180" i="44" s="1"/>
  <c r="BL180" i="44" s="1"/>
  <c r="AG180" i="44" s="1"/>
  <c r="BJ150" i="44"/>
  <c r="BK150" i="44" s="1"/>
  <c r="BL150" i="44" s="1"/>
  <c r="AG150" i="44" s="1"/>
  <c r="BJ258" i="44"/>
  <c r="BK258" i="44" s="1"/>
  <c r="BL258" i="44" s="1"/>
  <c r="AG258" i="44" s="1"/>
  <c r="BJ143" i="44"/>
  <c r="BK143" i="44" s="1"/>
  <c r="BL143" i="44" s="1"/>
  <c r="AG143" i="44" s="1"/>
  <c r="BJ205" i="44"/>
  <c r="BK205" i="44" s="1"/>
  <c r="BL205" i="44" s="1"/>
  <c r="AG205" i="44" s="1"/>
  <c r="BJ181" i="44"/>
  <c r="BK181" i="44" s="1"/>
  <c r="BL181" i="44" s="1"/>
  <c r="AG181" i="44" s="1"/>
  <c r="BJ272" i="44"/>
  <c r="BK272" i="44" s="1"/>
  <c r="BL272" i="44" s="1"/>
  <c r="AG272" i="44" s="1"/>
  <c r="BJ166" i="44"/>
  <c r="BK166" i="44" s="1"/>
  <c r="BL166" i="44" s="1"/>
  <c r="AG166" i="44" s="1"/>
  <c r="BJ152" i="44"/>
  <c r="BK152" i="44" s="1"/>
  <c r="BL152" i="44" s="1"/>
  <c r="AG152" i="44" s="1"/>
  <c r="BJ128" i="44"/>
  <c r="BK128" i="44" s="1"/>
  <c r="BL128" i="44" s="1"/>
  <c r="AG128" i="44" s="1"/>
  <c r="BJ352" i="44"/>
  <c r="BK352" i="44" s="1"/>
  <c r="BL352" i="44" s="1"/>
  <c r="AG352" i="44" s="1"/>
  <c r="BJ314" i="44"/>
  <c r="BK314" i="44" s="1"/>
  <c r="BL314" i="44" s="1"/>
  <c r="AG314" i="44" s="1"/>
  <c r="BJ291" i="44"/>
  <c r="BK291" i="44" s="1"/>
  <c r="BL291" i="44" s="1"/>
  <c r="AG291" i="44" s="1"/>
  <c r="BJ307" i="44"/>
  <c r="BK307" i="44" s="1"/>
  <c r="BL307" i="44" s="1"/>
  <c r="AG307" i="44" s="1"/>
  <c r="BJ229" i="44"/>
  <c r="BK229" i="44" s="1"/>
  <c r="BL229" i="44" s="1"/>
  <c r="AG229" i="44" s="1"/>
  <c r="BJ140" i="44"/>
  <c r="BK140" i="44" s="1"/>
  <c r="BL140" i="44" s="1"/>
  <c r="AG140" i="44" s="1"/>
  <c r="BJ368" i="44"/>
  <c r="BK368" i="44" s="1"/>
  <c r="BL368" i="44" s="1"/>
  <c r="AG368" i="44" s="1"/>
  <c r="BJ236" i="44"/>
  <c r="BK236" i="44" s="1"/>
  <c r="BL236" i="44" s="1"/>
  <c r="AG236" i="44" s="1"/>
  <c r="BJ154" i="44"/>
  <c r="BK154" i="44" s="1"/>
  <c r="BL154" i="44" s="1"/>
  <c r="AG154" i="44" s="1"/>
  <c r="BJ321" i="44"/>
  <c r="BK321" i="44" s="1"/>
  <c r="BL321" i="44" s="1"/>
  <c r="AG321" i="44" s="1"/>
  <c r="BJ243" i="44"/>
  <c r="BK243" i="44" s="1"/>
  <c r="BL243" i="44" s="1"/>
  <c r="AG243" i="44" s="1"/>
  <c r="BJ208" i="44"/>
  <c r="BK208" i="44" s="1"/>
  <c r="BL208" i="44" s="1"/>
  <c r="AG208" i="44" s="1"/>
  <c r="BJ196" i="44"/>
  <c r="BK196" i="44" s="1"/>
  <c r="BL196" i="44" s="1"/>
  <c r="AG196" i="44" s="1"/>
  <c r="BJ191" i="44"/>
  <c r="BK191" i="44" s="1"/>
  <c r="BL191" i="44" s="1"/>
  <c r="AG191" i="44" s="1"/>
  <c r="BJ179" i="44"/>
  <c r="BK179" i="44" s="1"/>
  <c r="BL179" i="44" s="1"/>
  <c r="AG179" i="44" s="1"/>
  <c r="BJ137" i="44"/>
  <c r="BK137" i="44" s="1"/>
  <c r="BL137" i="44" s="1"/>
  <c r="AG137" i="44" s="1"/>
  <c r="P82" i="43"/>
  <c r="S82" i="43"/>
  <c r="T82" i="43"/>
  <c r="AG82" i="43"/>
  <c r="AE82" i="43"/>
  <c r="Z82" i="43"/>
  <c r="R82" i="43"/>
  <c r="AF82" i="43"/>
  <c r="Q82" i="43"/>
  <c r="O82" i="43"/>
  <c r="S13" i="43"/>
  <c r="AF13" i="43"/>
  <c r="AG13" i="43"/>
  <c r="AN62" i="43"/>
  <c r="AN13" i="43"/>
  <c r="O62" i="43"/>
  <c r="S77" i="43"/>
  <c r="T77" i="43"/>
  <c r="P77" i="43"/>
  <c r="Q77" i="43"/>
  <c r="AG77" i="43"/>
  <c r="AF77" i="43"/>
  <c r="AE77" i="43"/>
  <c r="Z77" i="43"/>
  <c r="T105" i="43"/>
  <c r="P180" i="43"/>
  <c r="AG180" i="43"/>
  <c r="AF180" i="43"/>
  <c r="AE180" i="43"/>
  <c r="Z180" i="43"/>
  <c r="T180" i="43"/>
  <c r="S180" i="43"/>
  <c r="R180" i="43"/>
  <c r="Q180" i="43"/>
  <c r="P13" i="43"/>
  <c r="AN30" i="43"/>
  <c r="O147" i="43"/>
  <c r="T147" i="43"/>
  <c r="S147" i="43"/>
  <c r="R147" i="43"/>
  <c r="Q147" i="43"/>
  <c r="P147" i="43"/>
  <c r="Z32" i="43"/>
  <c r="AE32" i="43"/>
  <c r="AG32" i="43"/>
  <c r="AC32" i="43"/>
  <c r="AF32" i="43"/>
  <c r="O32" i="43"/>
  <c r="AE13" i="43"/>
  <c r="AN32" i="43"/>
  <c r="O48" i="43"/>
  <c r="AN180" i="43"/>
  <c r="AN182" i="43"/>
  <c r="AN48" i="43"/>
  <c r="P136" i="43"/>
  <c r="AG136" i="43"/>
  <c r="AF136" i="43"/>
  <c r="AE136" i="43"/>
  <c r="Z136" i="43"/>
  <c r="T136" i="43"/>
  <c r="S136" i="43"/>
  <c r="R136" i="43"/>
  <c r="Q136" i="43"/>
  <c r="AN186" i="43"/>
  <c r="AN187" i="43"/>
  <c r="AE38" i="43"/>
  <c r="Z38" i="43"/>
  <c r="AG38" i="43"/>
  <c r="AF38" i="43"/>
  <c r="T38" i="43"/>
  <c r="S38" i="43"/>
  <c r="R38" i="43"/>
  <c r="Q38" i="43"/>
  <c r="O52" i="43"/>
  <c r="S52" i="43"/>
  <c r="S69" i="43"/>
  <c r="AN69" i="43"/>
  <c r="AG69" i="43"/>
  <c r="AF69" i="43"/>
  <c r="AE69" i="43"/>
  <c r="Z69" i="43"/>
  <c r="T69" i="43"/>
  <c r="Q69" i="43"/>
  <c r="P69" i="43"/>
  <c r="AN121" i="43"/>
  <c r="Z48" i="43"/>
  <c r="AG48" i="43"/>
  <c r="AF48" i="43"/>
  <c r="AE48" i="43"/>
  <c r="Z13" i="43"/>
  <c r="AN57" i="43"/>
  <c r="AN82" i="43"/>
  <c r="AN37" i="43"/>
  <c r="R52" i="43"/>
  <c r="AG52" i="43"/>
  <c r="AF52" i="43"/>
  <c r="AE52" i="43"/>
  <c r="AN52" i="43"/>
  <c r="T52" i="43"/>
  <c r="Z183" i="43"/>
  <c r="AE183" i="43"/>
  <c r="T183" i="43"/>
  <c r="S183" i="43"/>
  <c r="Z62" i="43"/>
  <c r="AG62" i="43"/>
  <c r="AF62" i="43"/>
  <c r="T13" i="43"/>
  <c r="AE62" i="43"/>
  <c r="AG15" i="43"/>
  <c r="AF15" i="43"/>
  <c r="AE15" i="43"/>
  <c r="T15" i="43"/>
  <c r="Z15" i="43"/>
  <c r="S15" i="43"/>
  <c r="R15" i="43"/>
  <c r="Q15" i="43"/>
  <c r="P15" i="43"/>
  <c r="O15" i="43"/>
  <c r="AF58" i="43"/>
  <c r="AE58" i="43"/>
  <c r="AG58" i="43"/>
  <c r="Z58" i="43"/>
  <c r="T58" i="43"/>
  <c r="S58" i="43"/>
  <c r="AN136" i="43"/>
  <c r="AN18" i="43"/>
  <c r="AN8" i="43"/>
  <c r="AN67" i="43"/>
  <c r="P68" i="43"/>
  <c r="AN43" i="43"/>
  <c r="R122" i="43"/>
  <c r="P150" i="43"/>
  <c r="AN24" i="43"/>
  <c r="AN77" i="43"/>
  <c r="AN160" i="43"/>
  <c r="AN14" i="43"/>
  <c r="AN63" i="43"/>
  <c r="AN122" i="43"/>
  <c r="Z9" i="43"/>
  <c r="AN116" i="43"/>
  <c r="P122" i="43"/>
  <c r="Z4" i="43"/>
  <c r="AN15" i="43"/>
  <c r="AG25" i="43"/>
  <c r="Q122" i="43"/>
  <c r="O150" i="43"/>
  <c r="AC4" i="43"/>
  <c r="AF9" i="43"/>
  <c r="AN90" i="43"/>
  <c r="AE4" i="43"/>
  <c r="AG9" i="43"/>
  <c r="O65" i="43"/>
  <c r="Z90" i="43"/>
  <c r="S122" i="43"/>
  <c r="Q150" i="43"/>
  <c r="AF4" i="43"/>
  <c r="P65" i="43"/>
  <c r="T122" i="43"/>
  <c r="R150" i="43"/>
  <c r="AN3" i="43"/>
  <c r="W4" i="43"/>
  <c r="AN22" i="43"/>
  <c r="AN51" i="43"/>
  <c r="Q65" i="43"/>
  <c r="Z122" i="43"/>
  <c r="S150" i="43"/>
  <c r="AN170" i="43"/>
  <c r="AN27" i="43"/>
  <c r="R65" i="43"/>
  <c r="AE122" i="43"/>
  <c r="T150" i="43"/>
  <c r="O122" i="43"/>
  <c r="AF122" i="43"/>
  <c r="Z150" i="43"/>
  <c r="AE25" i="43"/>
  <c r="T22" i="43"/>
  <c r="AN28" i="43"/>
  <c r="AF51" i="43"/>
  <c r="T65" i="43"/>
  <c r="AF118" i="43"/>
  <c r="AE150" i="43"/>
  <c r="AN124" i="43"/>
  <c r="S65" i="43"/>
  <c r="Z22" i="43"/>
  <c r="AN46" i="43"/>
  <c r="AG51" i="43"/>
  <c r="AN56" i="43"/>
  <c r="AF61" i="43"/>
  <c r="Z65" i="43"/>
  <c r="AG118" i="43"/>
  <c r="Q130" i="43"/>
  <c r="AF150" i="43"/>
  <c r="AG61" i="43"/>
  <c r="AE65" i="43"/>
  <c r="R130" i="43"/>
  <c r="AN68" i="43"/>
  <c r="AN73" i="43"/>
  <c r="AN81" i="43"/>
  <c r="AN93" i="43"/>
  <c r="AN123" i="43"/>
  <c r="S130" i="43"/>
  <c r="AG33" i="43"/>
  <c r="AF33" i="43"/>
  <c r="AE33" i="43"/>
  <c r="AC33" i="43"/>
  <c r="Z33" i="43"/>
  <c r="W33" i="43"/>
  <c r="P33" i="43"/>
  <c r="O33" i="43"/>
  <c r="AG10" i="43"/>
  <c r="AF10" i="43"/>
  <c r="AE10" i="43"/>
  <c r="AC10" i="43"/>
  <c r="Z10" i="43"/>
  <c r="W10" i="43"/>
  <c r="P10" i="43"/>
  <c r="O10" i="43"/>
  <c r="AN83" i="43"/>
  <c r="AG47" i="43"/>
  <c r="AF47" i="43"/>
  <c r="Z47" i="43"/>
  <c r="W47" i="43"/>
  <c r="AE47" i="43"/>
  <c r="AC47" i="43"/>
  <c r="P47" i="43"/>
  <c r="O47" i="43"/>
  <c r="AG30" i="43"/>
  <c r="AF30" i="43"/>
  <c r="Z30" i="43"/>
  <c r="AE30" i="43"/>
  <c r="P30" i="43"/>
  <c r="O30" i="43"/>
  <c r="AN47" i="43"/>
  <c r="AG37" i="43"/>
  <c r="AF37" i="43"/>
  <c r="P37" i="43"/>
  <c r="AE37" i="43"/>
  <c r="Z37" i="43"/>
  <c r="T37" i="43"/>
  <c r="S37" i="43"/>
  <c r="R37" i="43"/>
  <c r="O37" i="43"/>
  <c r="Q37" i="43"/>
  <c r="AG73" i="43"/>
  <c r="AF73" i="43"/>
  <c r="AE73" i="43"/>
  <c r="AC73" i="43"/>
  <c r="Z73" i="43"/>
  <c r="W73" i="43"/>
  <c r="P73" i="43"/>
  <c r="O73" i="43"/>
  <c r="AG3" i="43"/>
  <c r="AF3" i="43"/>
  <c r="Z3" i="43"/>
  <c r="AE3" i="43"/>
  <c r="W3" i="43"/>
  <c r="AC3" i="43"/>
  <c r="P3" i="43"/>
  <c r="O3" i="43"/>
  <c r="AG8" i="43"/>
  <c r="AC8" i="43"/>
  <c r="AF8" i="43"/>
  <c r="Z8" i="43"/>
  <c r="AE8" i="43"/>
  <c r="W8" i="43"/>
  <c r="P8" i="43"/>
  <c r="O8" i="43"/>
  <c r="AG24" i="43"/>
  <c r="AF24" i="43"/>
  <c r="AE24" i="43"/>
  <c r="T24" i="43"/>
  <c r="Z24" i="43"/>
  <c r="S24" i="43"/>
  <c r="R24" i="43"/>
  <c r="Q24" i="43"/>
  <c r="P24" i="43"/>
  <c r="O24" i="43"/>
  <c r="AG57" i="43"/>
  <c r="AF57" i="43"/>
  <c r="AE57" i="43"/>
  <c r="Z57" i="43"/>
  <c r="T57" i="43"/>
  <c r="S57" i="43"/>
  <c r="R57" i="43"/>
  <c r="P57" i="43"/>
  <c r="Q57" i="43"/>
  <c r="O57" i="43"/>
  <c r="AF181" i="43"/>
  <c r="AE181" i="43"/>
  <c r="Z181" i="43"/>
  <c r="T181" i="43"/>
  <c r="S181" i="43"/>
  <c r="R181" i="43"/>
  <c r="Q181" i="43"/>
  <c r="P181" i="43"/>
  <c r="O181" i="43"/>
  <c r="AG181" i="43"/>
  <c r="AF137" i="43"/>
  <c r="AE137" i="43"/>
  <c r="Z137" i="43"/>
  <c r="T137" i="43"/>
  <c r="S137" i="43"/>
  <c r="R137" i="43"/>
  <c r="Q137" i="43"/>
  <c r="P137" i="43"/>
  <c r="O137" i="43"/>
  <c r="AG137" i="43"/>
  <c r="AN137" i="43"/>
  <c r="P177" i="43"/>
  <c r="O177" i="43"/>
  <c r="AE148" i="43"/>
  <c r="Z148" i="43"/>
  <c r="T148" i="43"/>
  <c r="S148" i="43"/>
  <c r="R148" i="43"/>
  <c r="Q148" i="43"/>
  <c r="P148" i="43"/>
  <c r="O148" i="43"/>
  <c r="AG148" i="43"/>
  <c r="AF148" i="43"/>
  <c r="AN20" i="43"/>
  <c r="AG50" i="43"/>
  <c r="AF50" i="43"/>
  <c r="AE50" i="43"/>
  <c r="Z50" i="43"/>
  <c r="T50" i="43"/>
  <c r="S50" i="43"/>
  <c r="R50" i="43"/>
  <c r="Q50" i="43"/>
  <c r="Z106" i="43"/>
  <c r="T106" i="43"/>
  <c r="S106" i="43"/>
  <c r="R106" i="43"/>
  <c r="Q106" i="43"/>
  <c r="P106" i="43"/>
  <c r="O106" i="43"/>
  <c r="AN106" i="43"/>
  <c r="AG5" i="43"/>
  <c r="AF5" i="43"/>
  <c r="AE5" i="43"/>
  <c r="AC5" i="43"/>
  <c r="Z5" i="43"/>
  <c r="W5" i="43"/>
  <c r="P5" i="43"/>
  <c r="O5" i="43"/>
  <c r="AN50" i="43"/>
  <c r="AN5" i="43"/>
  <c r="AN10" i="43"/>
  <c r="AN33" i="43"/>
  <c r="AF39" i="43"/>
  <c r="AE39" i="43"/>
  <c r="Z39" i="43"/>
  <c r="T39" i="43"/>
  <c r="S39" i="43"/>
  <c r="R39" i="43"/>
  <c r="Q39" i="43"/>
  <c r="P39" i="43"/>
  <c r="O39" i="43"/>
  <c r="AG39" i="43"/>
  <c r="O50" i="43"/>
  <c r="AG117" i="43"/>
  <c r="AF117" i="43"/>
  <c r="AE117" i="43"/>
  <c r="Z117" i="43"/>
  <c r="T117" i="43"/>
  <c r="R117" i="43"/>
  <c r="Q117" i="43"/>
  <c r="S117" i="43"/>
  <c r="P117" i="43"/>
  <c r="O117" i="43"/>
  <c r="P50" i="43"/>
  <c r="AG54" i="43"/>
  <c r="AF54" i="43"/>
  <c r="AE54" i="43"/>
  <c r="Z54" i="43"/>
  <c r="T54" i="43"/>
  <c r="S54" i="43"/>
  <c r="R54" i="43"/>
  <c r="Q54" i="43"/>
  <c r="P54" i="43"/>
  <c r="O54" i="43"/>
  <c r="AG146" i="43"/>
  <c r="AF146" i="43"/>
  <c r="AE146" i="43"/>
  <c r="Z146" i="43"/>
  <c r="R146" i="43"/>
  <c r="Q146" i="43"/>
  <c r="T146" i="43"/>
  <c r="S146" i="43"/>
  <c r="P146" i="43"/>
  <c r="O146" i="43"/>
  <c r="AN54" i="43"/>
  <c r="AG60" i="43"/>
  <c r="AF60" i="43"/>
  <c r="AE60" i="43"/>
  <c r="AC60" i="43"/>
  <c r="Z60" i="43"/>
  <c r="W60" i="43"/>
  <c r="P60" i="43"/>
  <c r="O60" i="43"/>
  <c r="AN146" i="43"/>
  <c r="AG46" i="43"/>
  <c r="AF46" i="43"/>
  <c r="AE46" i="43"/>
  <c r="AC46" i="43"/>
  <c r="Z46" i="43"/>
  <c r="W46" i="43"/>
  <c r="P46" i="43"/>
  <c r="O46" i="43"/>
  <c r="AF83" i="43"/>
  <c r="AE83" i="43"/>
  <c r="Z83" i="43"/>
  <c r="T83" i="43"/>
  <c r="S83" i="43"/>
  <c r="R83" i="43"/>
  <c r="Q83" i="43"/>
  <c r="P83" i="43"/>
  <c r="O83" i="43"/>
  <c r="AG83" i="43"/>
  <c r="AF29" i="43"/>
  <c r="AE29" i="43"/>
  <c r="AC29" i="43"/>
  <c r="Z29" i="43"/>
  <c r="W29" i="43"/>
  <c r="P29" i="43"/>
  <c r="O29" i="43"/>
  <c r="AN29" i="43"/>
  <c r="AG29" i="43"/>
  <c r="AG35" i="43"/>
  <c r="AF35" i="43"/>
  <c r="AE35" i="43"/>
  <c r="AC35" i="43"/>
  <c r="Z35" i="43"/>
  <c r="W35" i="43"/>
  <c r="P35" i="43"/>
  <c r="O35" i="43"/>
  <c r="AN177" i="43"/>
  <c r="AN148" i="43"/>
  <c r="AG129" i="43"/>
  <c r="AF129" i="43"/>
  <c r="AE129" i="43"/>
  <c r="Z129" i="43"/>
  <c r="T129" i="43"/>
  <c r="S129" i="43"/>
  <c r="R129" i="43"/>
  <c r="Q129" i="43"/>
  <c r="P129" i="43"/>
  <c r="O129" i="43"/>
  <c r="AN184" i="43"/>
  <c r="AN42" i="43"/>
  <c r="Z119" i="43"/>
  <c r="T119" i="43"/>
  <c r="S119" i="43"/>
  <c r="R119" i="43"/>
  <c r="Q119" i="43"/>
  <c r="P119" i="43"/>
  <c r="O119" i="43"/>
  <c r="AN119" i="43"/>
  <c r="AN129" i="43"/>
  <c r="AG93" i="43"/>
  <c r="AF93" i="43"/>
  <c r="AE93" i="43"/>
  <c r="AC93" i="43"/>
  <c r="Z93" i="43"/>
  <c r="AG149" i="43"/>
  <c r="AF149" i="43"/>
  <c r="AE149" i="43"/>
  <c r="Z149" i="43"/>
  <c r="T149" i="43"/>
  <c r="S149" i="43"/>
  <c r="R149" i="43"/>
  <c r="Q149" i="43"/>
  <c r="P149" i="43"/>
  <c r="O149" i="43"/>
  <c r="AG43" i="43"/>
  <c r="AF43" i="43"/>
  <c r="AE43" i="43"/>
  <c r="Z43" i="43"/>
  <c r="AN149" i="43"/>
  <c r="AG12" i="43"/>
  <c r="AF12" i="43"/>
  <c r="AE12" i="43"/>
  <c r="Z12" i="43"/>
  <c r="R12" i="43"/>
  <c r="T12" i="43"/>
  <c r="S12" i="43"/>
  <c r="Q12" i="43"/>
  <c r="P12" i="43"/>
  <c r="O12" i="43"/>
  <c r="AE119" i="43"/>
  <c r="AN39" i="43"/>
  <c r="AG67" i="43"/>
  <c r="AF67" i="43"/>
  <c r="AE67" i="43"/>
  <c r="Z67" i="43"/>
  <c r="T67" i="43"/>
  <c r="S67" i="43"/>
  <c r="R67" i="43"/>
  <c r="AG79" i="43"/>
  <c r="AF79" i="43"/>
  <c r="AE79" i="43"/>
  <c r="AC79" i="43"/>
  <c r="Z79" i="43"/>
  <c r="W79" i="43"/>
  <c r="P79" i="43"/>
  <c r="O79" i="43"/>
  <c r="O93" i="43"/>
  <c r="AF119" i="43"/>
  <c r="AG166" i="43"/>
  <c r="AF166" i="43"/>
  <c r="AE166" i="43"/>
  <c r="Z166" i="43"/>
  <c r="T166" i="43"/>
  <c r="S166" i="43"/>
  <c r="R166" i="43"/>
  <c r="Q166" i="43"/>
  <c r="P166" i="43"/>
  <c r="O166" i="43"/>
  <c r="AG40" i="43"/>
  <c r="AF40" i="43"/>
  <c r="AE40" i="43"/>
  <c r="S40" i="43"/>
  <c r="R40" i="43"/>
  <c r="Q40" i="43"/>
  <c r="P40" i="43"/>
  <c r="O40" i="43"/>
  <c r="O43" i="43"/>
  <c r="P93" i="43"/>
  <c r="AG112" i="43"/>
  <c r="AF112" i="43"/>
  <c r="Q112" i="43"/>
  <c r="P112" i="43"/>
  <c r="O112" i="43"/>
  <c r="AG119" i="43"/>
  <c r="AN166" i="43"/>
  <c r="AN40" i="43"/>
  <c r="P43" i="43"/>
  <c r="AG63" i="43"/>
  <c r="AF63" i="43"/>
  <c r="AE63" i="43"/>
  <c r="AC63" i="43"/>
  <c r="Z63" i="43"/>
  <c r="W63" i="43"/>
  <c r="P63" i="43"/>
  <c r="O63" i="43"/>
  <c r="W93" i="43"/>
  <c r="AN112" i="43"/>
  <c r="AF116" i="43"/>
  <c r="AN35" i="43"/>
  <c r="T40" i="43"/>
  <c r="Q43" i="43"/>
  <c r="O67" i="43"/>
  <c r="AG94" i="43"/>
  <c r="AF94" i="43"/>
  <c r="Z94" i="43"/>
  <c r="W94" i="43"/>
  <c r="AE94" i="43"/>
  <c r="AC94" i="43"/>
  <c r="R112" i="43"/>
  <c r="AG168" i="43"/>
  <c r="AF168" i="43"/>
  <c r="AE168" i="43"/>
  <c r="Z168" i="43"/>
  <c r="O168" i="43"/>
  <c r="AN181" i="43"/>
  <c r="Z40" i="43"/>
  <c r="R43" i="43"/>
  <c r="P67" i="43"/>
  <c r="AG81" i="43"/>
  <c r="AF81" i="43"/>
  <c r="AE81" i="43"/>
  <c r="AG90" i="43"/>
  <c r="AF90" i="43"/>
  <c r="AN94" i="43"/>
  <c r="S112" i="43"/>
  <c r="AN168" i="43"/>
  <c r="AG182" i="43"/>
  <c r="AF182" i="43"/>
  <c r="AE182" i="43"/>
  <c r="Z182" i="43"/>
  <c r="S182" i="43"/>
  <c r="R182" i="43"/>
  <c r="Q182" i="43"/>
  <c r="P182" i="43"/>
  <c r="O182" i="43"/>
  <c r="AE42" i="43"/>
  <c r="Z42" i="43"/>
  <c r="T42" i="43"/>
  <c r="S42" i="43"/>
  <c r="R42" i="43"/>
  <c r="Q42" i="43"/>
  <c r="P42" i="43"/>
  <c r="O42" i="43"/>
  <c r="AG42" i="43"/>
  <c r="AF42" i="43"/>
  <c r="S43" i="43"/>
  <c r="Q67" i="43"/>
  <c r="AC76" i="43"/>
  <c r="Z76" i="43"/>
  <c r="W76" i="43"/>
  <c r="P76" i="43"/>
  <c r="O76" i="43"/>
  <c r="T112" i="43"/>
  <c r="P168" i="43"/>
  <c r="T43" i="43"/>
  <c r="AG68" i="43"/>
  <c r="AF68" i="43"/>
  <c r="AE68" i="43"/>
  <c r="Z68" i="43"/>
  <c r="R68" i="43"/>
  <c r="Q68" i="43"/>
  <c r="T68" i="43"/>
  <c r="S68" i="43"/>
  <c r="AN76" i="43"/>
  <c r="O90" i="43"/>
  <c r="P94" i="43"/>
  <c r="Z112" i="43"/>
  <c r="AN161" i="43"/>
  <c r="Q168" i="43"/>
  <c r="P178" i="43"/>
  <c r="O178" i="43"/>
  <c r="T182" i="43"/>
  <c r="S186" i="43"/>
  <c r="R186" i="43"/>
  <c r="Q186" i="43"/>
  <c r="P186" i="43"/>
  <c r="O186" i="43"/>
  <c r="AE186" i="43"/>
  <c r="Z186" i="43"/>
  <c r="AG186" i="43"/>
  <c r="AF186" i="43"/>
  <c r="AG23" i="43"/>
  <c r="AF23" i="43"/>
  <c r="AE23" i="43"/>
  <c r="Z23" i="43"/>
  <c r="T23" i="43"/>
  <c r="S23" i="43"/>
  <c r="R23" i="43"/>
  <c r="Q23" i="43"/>
  <c r="AG27" i="43"/>
  <c r="AF27" i="43"/>
  <c r="AE27" i="43"/>
  <c r="Z27" i="43"/>
  <c r="P27" i="43"/>
  <c r="O27" i="43"/>
  <c r="AG56" i="43"/>
  <c r="AF56" i="43"/>
  <c r="AE56" i="43"/>
  <c r="Z56" i="43"/>
  <c r="T56" i="43"/>
  <c r="S56" i="43"/>
  <c r="R56" i="43"/>
  <c r="Q56" i="43"/>
  <c r="P56" i="43"/>
  <c r="AE76" i="43"/>
  <c r="O81" i="43"/>
  <c r="P90" i="43"/>
  <c r="AE112" i="43"/>
  <c r="R168" i="43"/>
  <c r="O183" i="43"/>
  <c r="AF183" i="43"/>
  <c r="AG183" i="43"/>
  <c r="AE184" i="43"/>
  <c r="Z184" i="43"/>
  <c r="T184" i="43"/>
  <c r="S184" i="43"/>
  <c r="R184" i="43"/>
  <c r="Q184" i="43"/>
  <c r="P184" i="43"/>
  <c r="O184" i="43"/>
  <c r="AG184" i="43"/>
  <c r="AF184" i="43"/>
  <c r="AN23" i="43"/>
  <c r="AF76" i="43"/>
  <c r="P81" i="43"/>
  <c r="Q90" i="43"/>
  <c r="AG124" i="43"/>
  <c r="AF124" i="43"/>
  <c r="AE124" i="43"/>
  <c r="Z124" i="43"/>
  <c r="T124" i="43"/>
  <c r="S124" i="43"/>
  <c r="R124" i="43"/>
  <c r="Q124" i="43"/>
  <c r="AG138" i="43"/>
  <c r="AF138" i="43"/>
  <c r="AE138" i="43"/>
  <c r="Z138" i="43"/>
  <c r="T138" i="43"/>
  <c r="S138" i="43"/>
  <c r="R138" i="43"/>
  <c r="Q138" i="43"/>
  <c r="P138" i="43"/>
  <c r="O138" i="43"/>
  <c r="S168" i="43"/>
  <c r="AN183" i="43"/>
  <c r="T186" i="43"/>
  <c r="P176" i="43"/>
  <c r="O176" i="43"/>
  <c r="O23" i="43"/>
  <c r="AN60" i="43"/>
  <c r="AG76" i="43"/>
  <c r="Q81" i="43"/>
  <c r="R90" i="43"/>
  <c r="AN138" i="43"/>
  <c r="T168" i="43"/>
  <c r="P183" i="43"/>
  <c r="AG187" i="43"/>
  <c r="AF187" i="43"/>
  <c r="AE187" i="43"/>
  <c r="Z187" i="43"/>
  <c r="T187" i="43"/>
  <c r="S187" i="43"/>
  <c r="R187" i="43"/>
  <c r="Q187" i="43"/>
  <c r="P187" i="43"/>
  <c r="O187" i="43"/>
  <c r="AE116" i="43"/>
  <c r="Z116" i="43"/>
  <c r="T116" i="43"/>
  <c r="S116" i="43"/>
  <c r="R116" i="43"/>
  <c r="Q116" i="43"/>
  <c r="P116" i="43"/>
  <c r="O116" i="43"/>
  <c r="P23" i="43"/>
  <c r="AG28" i="43"/>
  <c r="AF28" i="43"/>
  <c r="AE28" i="43"/>
  <c r="AC28" i="43"/>
  <c r="Z28" i="43"/>
  <c r="W28" i="43"/>
  <c r="P28" i="43"/>
  <c r="O28" i="43"/>
  <c r="O56" i="43"/>
  <c r="R81" i="43"/>
  <c r="S90" i="43"/>
  <c r="Q183" i="43"/>
  <c r="AG6" i="43"/>
  <c r="AF6" i="43"/>
  <c r="AE6" i="43"/>
  <c r="AC6" i="43"/>
  <c r="Z6" i="43"/>
  <c r="P6" i="43"/>
  <c r="O6" i="43"/>
  <c r="W6" i="43"/>
  <c r="AG14" i="43"/>
  <c r="AF14" i="43"/>
  <c r="AE14" i="43"/>
  <c r="Z14" i="43"/>
  <c r="T14" i="43"/>
  <c r="S14" i="43"/>
  <c r="R14" i="43"/>
  <c r="Q14" i="43"/>
  <c r="P14" i="43"/>
  <c r="O14" i="43"/>
  <c r="S81" i="43"/>
  <c r="T90" i="43"/>
  <c r="O124" i="43"/>
  <c r="W163" i="43"/>
  <c r="P163" i="43"/>
  <c r="O163" i="43"/>
  <c r="AG170" i="43"/>
  <c r="AF170" i="43"/>
  <c r="AE170" i="43"/>
  <c r="Z170" i="43"/>
  <c r="R170" i="43"/>
  <c r="Q170" i="43"/>
  <c r="T170" i="43"/>
  <c r="S170" i="43"/>
  <c r="R183" i="43"/>
  <c r="T66" i="43"/>
  <c r="S66" i="43"/>
  <c r="R66" i="43"/>
  <c r="Q66" i="43"/>
  <c r="P66" i="43"/>
  <c r="O66" i="43"/>
  <c r="O45" i="43"/>
  <c r="Z91" i="43"/>
  <c r="T91" i="43"/>
  <c r="S91" i="43"/>
  <c r="R91" i="43"/>
  <c r="Q91" i="43"/>
  <c r="P91" i="43"/>
  <c r="O91" i="43"/>
  <c r="AG121" i="43"/>
  <c r="AF121" i="43"/>
  <c r="AE121" i="43"/>
  <c r="Z121" i="43"/>
  <c r="T121" i="43"/>
  <c r="S121" i="43"/>
  <c r="R121" i="43"/>
  <c r="AG162" i="43"/>
  <c r="AF162" i="43"/>
  <c r="Q55" i="43"/>
  <c r="P55" i="43"/>
  <c r="O55" i="43"/>
  <c r="AN17" i="43"/>
  <c r="P4" i="43"/>
  <c r="O4" i="43"/>
  <c r="W9" i="43"/>
  <c r="P9" i="43"/>
  <c r="O9" i="43"/>
  <c r="O34" i="43"/>
  <c r="P45" i="43"/>
  <c r="R55" i="43"/>
  <c r="AN117" i="43"/>
  <c r="Q25" i="43"/>
  <c r="P25" i="43"/>
  <c r="O25" i="43"/>
  <c r="W45" i="43"/>
  <c r="AG53" i="43"/>
  <c r="AF53" i="43"/>
  <c r="AE53" i="43"/>
  <c r="Z53" i="43"/>
  <c r="T53" i="43"/>
  <c r="S53" i="43"/>
  <c r="R53" i="43"/>
  <c r="Q53" i="43"/>
  <c r="S55" i="43"/>
  <c r="AN162" i="43"/>
  <c r="AN178" i="43"/>
  <c r="W34" i="43"/>
  <c r="Z45" i="43"/>
  <c r="P51" i="43"/>
  <c r="T55" i="43"/>
  <c r="O61" i="43"/>
  <c r="AE66" i="43"/>
  <c r="AE91" i="43"/>
  <c r="P118" i="43"/>
  <c r="O121" i="43"/>
  <c r="O162" i="43"/>
  <c r="Z34" i="43"/>
  <c r="AC45" i="43"/>
  <c r="Q51" i="43"/>
  <c r="AN53" i="43"/>
  <c r="Z55" i="43"/>
  <c r="P61" i="43"/>
  <c r="AF66" i="43"/>
  <c r="AF91" i="43"/>
  <c r="Q105" i="43"/>
  <c r="P105" i="43"/>
  <c r="O105" i="43"/>
  <c r="Q118" i="43"/>
  <c r="P121" i="43"/>
  <c r="P162" i="43"/>
  <c r="R25" i="43"/>
  <c r="AC34" i="43"/>
  <c r="P38" i="43"/>
  <c r="O38" i="43"/>
  <c r="AE45" i="43"/>
  <c r="R51" i="43"/>
  <c r="O53" i="43"/>
  <c r="AE55" i="43"/>
  <c r="P58" i="43"/>
  <c r="O58" i="43"/>
  <c r="W61" i="43"/>
  <c r="AG66" i="43"/>
  <c r="AG91" i="43"/>
  <c r="R118" i="43"/>
  <c r="Q121" i="43"/>
  <c r="W162" i="43"/>
  <c r="AE9" i="43"/>
  <c r="S25" i="43"/>
  <c r="AE34" i="43"/>
  <c r="AF45" i="43"/>
  <c r="S51" i="43"/>
  <c r="P53" i="43"/>
  <c r="AF55" i="43"/>
  <c r="Z61" i="43"/>
  <c r="AN66" i="43"/>
  <c r="AN79" i="43"/>
  <c r="AN91" i="43"/>
  <c r="S118" i="43"/>
  <c r="Z162" i="43"/>
  <c r="AF7" i="43"/>
  <c r="Z7" i="43"/>
  <c r="AE7" i="43"/>
  <c r="AC7" i="43"/>
  <c r="W7" i="43"/>
  <c r="P7" i="43"/>
  <c r="O7" i="43"/>
  <c r="T25" i="43"/>
  <c r="AF34" i="43"/>
  <c r="T51" i="43"/>
  <c r="AG55" i="43"/>
  <c r="AC61" i="43"/>
  <c r="R105" i="43"/>
  <c r="T118" i="43"/>
  <c r="O130" i="43"/>
  <c r="AC162" i="43"/>
  <c r="Z25" i="43"/>
  <c r="AN55" i="43"/>
  <c r="S105" i="43"/>
  <c r="AE162" i="43"/>
  <c r="O13" i="43"/>
  <c r="O69" i="43"/>
  <c r="O77" i="43"/>
  <c r="O123" i="43"/>
  <c r="Q13" i="43"/>
  <c r="P22" i="43"/>
  <c r="P32" i="43"/>
  <c r="P48" i="43"/>
  <c r="P52" i="43"/>
  <c r="P62" i="43"/>
  <c r="R13" i="43"/>
  <c r="Q22" i="43"/>
  <c r="W32" i="43"/>
  <c r="W48" i="43"/>
  <c r="Q52" i="43"/>
  <c r="W62" i="43"/>
  <c r="R69" i="43"/>
  <c r="R77" i="43"/>
  <c r="R123" i="43"/>
  <c r="O136" i="43"/>
  <c r="O180" i="43"/>
  <c r="BJ320" i="44"/>
  <c r="BK320" i="44" s="1"/>
  <c r="BL320" i="44" s="1"/>
  <c r="AG320" i="44" s="1"/>
  <c r="BJ201" i="44"/>
  <c r="BK201" i="44" s="1"/>
  <c r="BL201" i="44" s="1"/>
  <c r="AG201" i="44" s="1"/>
  <c r="BJ187" i="44"/>
  <c r="BK187" i="44" s="1"/>
  <c r="BL187" i="44" s="1"/>
  <c r="AG187" i="44" s="1"/>
  <c r="BJ254" i="44"/>
  <c r="BK254" i="44" s="1"/>
  <c r="BL254" i="44" s="1"/>
  <c r="AG254" i="44" s="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26" i="31"/>
  <c r="D27" i="31"/>
  <c r="I27" i="31"/>
  <c r="DJ28" i="35" s="1"/>
  <c r="D28" i="31"/>
  <c r="I28" i="31"/>
  <c r="DJ29" i="35" s="1"/>
  <c r="D29" i="31"/>
  <c r="I29" i="31"/>
  <c r="DJ30" i="35" s="1"/>
  <c r="D30" i="31"/>
  <c r="I30" i="31"/>
  <c r="DJ31" i="35" s="1"/>
  <c r="D31" i="31"/>
  <c r="I31" i="31"/>
  <c r="DJ32" i="35" s="1"/>
  <c r="D32" i="31"/>
  <c r="I32" i="31"/>
  <c r="DJ33" i="35" s="1"/>
  <c r="D33" i="31"/>
  <c r="I33" i="31"/>
  <c r="DJ34" i="35" s="1"/>
  <c r="D34" i="31"/>
  <c r="I34" i="31"/>
  <c r="DJ35" i="35" s="1"/>
  <c r="D35" i="31"/>
  <c r="I35" i="31"/>
  <c r="DJ36" i="35" s="1"/>
  <c r="D36" i="31"/>
  <c r="I36" i="31"/>
  <c r="DJ37" i="35" s="1"/>
  <c r="D37" i="31"/>
  <c r="I37" i="31"/>
  <c r="DJ38" i="35" s="1"/>
  <c r="D38" i="31"/>
  <c r="I38" i="31"/>
  <c r="DJ39" i="35" s="1"/>
  <c r="D39" i="31"/>
  <c r="I39" i="31"/>
  <c r="DJ40" i="35" s="1"/>
  <c r="D40" i="31"/>
  <c r="I40" i="31"/>
  <c r="DJ41" i="35" s="1"/>
  <c r="D41" i="31"/>
  <c r="I41" i="31"/>
  <c r="DJ42" i="35" s="1"/>
  <c r="I131" i="31"/>
  <c r="DJ132" i="35" s="1"/>
  <c r="I132" i="31"/>
  <c r="DJ133" i="35" s="1"/>
  <c r="I133" i="31"/>
  <c r="DJ134" i="35" s="1"/>
  <c r="I134" i="31"/>
  <c r="DJ135" i="35" s="1"/>
  <c r="I135" i="31"/>
  <c r="DJ136" i="35" s="1"/>
  <c r="I136" i="31"/>
  <c r="DJ137" i="35" s="1"/>
  <c r="I137" i="31"/>
  <c r="DJ138" i="35" s="1"/>
  <c r="I138" i="31"/>
  <c r="DJ139" i="35" s="1"/>
  <c r="I139" i="31"/>
  <c r="DJ140" i="35" s="1"/>
  <c r="I140" i="31"/>
  <c r="DJ141" i="35" s="1"/>
  <c r="I141" i="31"/>
  <c r="DJ142" i="35" s="1"/>
  <c r="D126" i="31"/>
  <c r="D25" i="31"/>
  <c r="D22" i="31"/>
  <c r="D23" i="31"/>
  <c r="D24" i="31"/>
  <c r="D19" i="31"/>
  <c r="I19" i="31"/>
  <c r="DJ20" i="35" s="1"/>
  <c r="D20" i="31"/>
  <c r="I20" i="31"/>
  <c r="DJ21" i="35" s="1"/>
  <c r="D21" i="31"/>
  <c r="I21" i="31"/>
  <c r="DJ22" i="35" s="1"/>
  <c r="I22" i="31"/>
  <c r="DJ23" i="35" s="1"/>
  <c r="I23" i="31"/>
  <c r="DJ24" i="35" s="1"/>
  <c r="I24" i="31"/>
  <c r="DJ25" i="35" s="1"/>
  <c r="I25" i="31"/>
  <c r="DJ26" i="35" s="1"/>
  <c r="I26" i="31"/>
  <c r="DJ27" i="35" s="1"/>
  <c r="D18" i="31"/>
  <c r="D15" i="31"/>
  <c r="D14" i="31"/>
  <c r="D16" i="31"/>
  <c r="I16" i="31"/>
  <c r="DJ17" i="35" s="1"/>
  <c r="D17" i="31"/>
  <c r="I17" i="31"/>
  <c r="DJ18" i="35" s="1"/>
  <c r="I18" i="31"/>
  <c r="DJ19" i="35" s="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2" i="31"/>
  <c r="D13" i="31"/>
  <c r="D11" i="31"/>
  <c r="I12" i="31"/>
  <c r="DJ13" i="35" s="1"/>
  <c r="I13" i="31"/>
  <c r="DJ14" i="35" s="1"/>
  <c r="I14" i="31"/>
  <c r="DJ15" i="35" s="1"/>
  <c r="I15" i="31"/>
  <c r="DJ16" i="35" s="1"/>
  <c r="A16" i="54" l="1"/>
  <c r="B15" i="54"/>
  <c r="AG399" i="44"/>
  <c r="AF399" i="44"/>
  <c r="AE399" i="44"/>
  <c r="AC399" i="44"/>
  <c r="AD399" i="44" s="1"/>
  <c r="P399" i="44"/>
  <c r="O399" i="44" s="1"/>
  <c r="N399" i="44"/>
  <c r="E263" i="40"/>
  <c r="E264" i="40" s="1"/>
  <c r="E265" i="40" s="1"/>
  <c r="E266" i="40" s="1"/>
  <c r="E267" i="40" s="1"/>
  <c r="E268" i="40" s="1"/>
  <c r="E269" i="40" s="1"/>
  <c r="E270" i="40" s="1"/>
  <c r="E271" i="40" s="1"/>
  <c r="E272" i="40" s="1"/>
  <c r="E273" i="40" s="1"/>
  <c r="E274" i="40" s="1"/>
  <c r="E275" i="40" s="1"/>
  <c r="E276" i="40" s="1"/>
  <c r="E277" i="40" s="1"/>
  <c r="E279" i="40"/>
  <c r="E280" i="40" s="1"/>
  <c r="E281" i="40" s="1"/>
  <c r="E282" i="40" s="1"/>
  <c r="E283" i="40" s="1"/>
  <c r="E284" i="40" s="1"/>
  <c r="E285" i="40" s="1"/>
  <c r="E286" i="40" s="1"/>
  <c r="E287" i="40" s="1"/>
  <c r="E288" i="40" s="1"/>
  <c r="E289" i="40" s="1"/>
  <c r="E290" i="40" s="1"/>
  <c r="E291" i="40" s="1"/>
  <c r="E292" i="40" s="1"/>
  <c r="E293" i="40" s="1"/>
  <c r="B16" i="54" l="1"/>
  <c r="A17" i="54"/>
  <c r="B17" i="54" s="1"/>
  <c r="BI126" i="44"/>
  <c r="BH126" i="44"/>
  <c r="BI125" i="44"/>
  <c r="BH125" i="44"/>
  <c r="BI124" i="44"/>
  <c r="BH124" i="44"/>
  <c r="BI123" i="44"/>
  <c r="BH123" i="44"/>
  <c r="BI122" i="44"/>
  <c r="BH122" i="44"/>
  <c r="BI121" i="44"/>
  <c r="BH121" i="44"/>
  <c r="BI120" i="44"/>
  <c r="BH120" i="44"/>
  <c r="BI119" i="44"/>
  <c r="BH119" i="44"/>
  <c r="BI118" i="44"/>
  <c r="BH118" i="44"/>
  <c r="BI117" i="44"/>
  <c r="BH117" i="44"/>
  <c r="BI116" i="44"/>
  <c r="BH116" i="44"/>
  <c r="BI115" i="44"/>
  <c r="BH115" i="44"/>
  <c r="BI114" i="44"/>
  <c r="BH114" i="44"/>
  <c r="BI113" i="44"/>
  <c r="BH113" i="44"/>
  <c r="BI112" i="44"/>
  <c r="BH112" i="44"/>
  <c r="BI111" i="44"/>
  <c r="BH111" i="44"/>
  <c r="BI110" i="44"/>
  <c r="BH110" i="44"/>
  <c r="BI109" i="44"/>
  <c r="BH109" i="44"/>
  <c r="BI108" i="44"/>
  <c r="BH108" i="44"/>
  <c r="BI107" i="44"/>
  <c r="BH107" i="44"/>
  <c r="BI106" i="44"/>
  <c r="BH106" i="44"/>
  <c r="BI105" i="44"/>
  <c r="BH105" i="44"/>
  <c r="BI104" i="44"/>
  <c r="BH104" i="44"/>
  <c r="BI103" i="44"/>
  <c r="BH103" i="44"/>
  <c r="BI102" i="44"/>
  <c r="BH102" i="44"/>
  <c r="BI101" i="44"/>
  <c r="BH101" i="44"/>
  <c r="BI100" i="44"/>
  <c r="BH100" i="44"/>
  <c r="BI99" i="44"/>
  <c r="BH99" i="44"/>
  <c r="BI98" i="44"/>
  <c r="BH98" i="44"/>
  <c r="BI97" i="44"/>
  <c r="BH97" i="44"/>
  <c r="BI96" i="44"/>
  <c r="BH96" i="44"/>
  <c r="BI95" i="44"/>
  <c r="BH95" i="44"/>
  <c r="BI94" i="44"/>
  <c r="BH94" i="44"/>
  <c r="BI93" i="44"/>
  <c r="BH93" i="44"/>
  <c r="BI92" i="44"/>
  <c r="BH92" i="44"/>
  <c r="BI91" i="44"/>
  <c r="BH91" i="44"/>
  <c r="BI90" i="44"/>
  <c r="BH90" i="44"/>
  <c r="BI89" i="44"/>
  <c r="BH89" i="44"/>
  <c r="BI88" i="44"/>
  <c r="BH88" i="44"/>
  <c r="BI87" i="44"/>
  <c r="BH87" i="44"/>
  <c r="BI86" i="44"/>
  <c r="BH86" i="44"/>
  <c r="BI85" i="44"/>
  <c r="BH85" i="44"/>
  <c r="BI84" i="44"/>
  <c r="BH84" i="44"/>
  <c r="BI83" i="44"/>
  <c r="BH83" i="44"/>
  <c r="BI82" i="44"/>
  <c r="BH82" i="44"/>
  <c r="BI81" i="44"/>
  <c r="BH81" i="44"/>
  <c r="BI80" i="44"/>
  <c r="BH80" i="44"/>
  <c r="BI79" i="44"/>
  <c r="BH79" i="44"/>
  <c r="BI78" i="44"/>
  <c r="BH78" i="44"/>
  <c r="BI77" i="44"/>
  <c r="BH77" i="44"/>
  <c r="BI76" i="44"/>
  <c r="BH76" i="44"/>
  <c r="BI75" i="44"/>
  <c r="BH75" i="44"/>
  <c r="BI74" i="44"/>
  <c r="BH74" i="44"/>
  <c r="BI73" i="44"/>
  <c r="BH73" i="44"/>
  <c r="BI72" i="44"/>
  <c r="BH72" i="44"/>
  <c r="BI71" i="44"/>
  <c r="BH71" i="44"/>
  <c r="BI70" i="44"/>
  <c r="BH70" i="44"/>
  <c r="BI69" i="44"/>
  <c r="BH69" i="44"/>
  <c r="BI68" i="44"/>
  <c r="BH68" i="44"/>
  <c r="BI67" i="44"/>
  <c r="BH67" i="44"/>
  <c r="BI66" i="44"/>
  <c r="BH66" i="44"/>
  <c r="BI65" i="44"/>
  <c r="BH65" i="44"/>
  <c r="BI64" i="44"/>
  <c r="BH64" i="44"/>
  <c r="BI63" i="44"/>
  <c r="BH63" i="44"/>
  <c r="BI62" i="44"/>
  <c r="BH62" i="44"/>
  <c r="BI61" i="44"/>
  <c r="BH61" i="44"/>
  <c r="BI60" i="44"/>
  <c r="BH60" i="44"/>
  <c r="BI59" i="44"/>
  <c r="BH59" i="44"/>
  <c r="BI58" i="44"/>
  <c r="BH58" i="44"/>
  <c r="BI57" i="44"/>
  <c r="BH57" i="44"/>
  <c r="BI56" i="44"/>
  <c r="BH56" i="44"/>
  <c r="BI55" i="44"/>
  <c r="BH55" i="44"/>
  <c r="BI54" i="44"/>
  <c r="BH54" i="44"/>
  <c r="BI53" i="44"/>
  <c r="BH53" i="44"/>
  <c r="BI52" i="44"/>
  <c r="BH52" i="44"/>
  <c r="BI51" i="44"/>
  <c r="BH51" i="44"/>
  <c r="BI50" i="44"/>
  <c r="BH50" i="44"/>
  <c r="BI49" i="44"/>
  <c r="BH49" i="44"/>
  <c r="BI48" i="44"/>
  <c r="BH48" i="44"/>
  <c r="BI47" i="44"/>
  <c r="BH47" i="44"/>
  <c r="BI46" i="44"/>
  <c r="BH46" i="44"/>
  <c r="BI45" i="44"/>
  <c r="BH45" i="44"/>
  <c r="BI44" i="44"/>
  <c r="BH44" i="44"/>
  <c r="BI43" i="44"/>
  <c r="BH43" i="44"/>
  <c r="BI42" i="44"/>
  <c r="BH42" i="44"/>
  <c r="BI41" i="44"/>
  <c r="BH41" i="44"/>
  <c r="BI40" i="44"/>
  <c r="BH40" i="44"/>
  <c r="BI39" i="44"/>
  <c r="BH39" i="44"/>
  <c r="BI38" i="44"/>
  <c r="BH38" i="44"/>
  <c r="BI37" i="44"/>
  <c r="BH37" i="44"/>
  <c r="BI36" i="44"/>
  <c r="BH36" i="44"/>
  <c r="BI35" i="44"/>
  <c r="BH35" i="44"/>
  <c r="BI34" i="44"/>
  <c r="BH34" i="44"/>
  <c r="BI33" i="44"/>
  <c r="BH33" i="44"/>
  <c r="BI32" i="44"/>
  <c r="BH32" i="44"/>
  <c r="BI31" i="44"/>
  <c r="BH31" i="44"/>
  <c r="BI30" i="44"/>
  <c r="BH30" i="44"/>
  <c r="BI29" i="44"/>
  <c r="BH29" i="44"/>
  <c r="BI28" i="44"/>
  <c r="BH28" i="44"/>
  <c r="BI27" i="44"/>
  <c r="BH27" i="44"/>
  <c r="BI26" i="44"/>
  <c r="BH26" i="44"/>
  <c r="BI25" i="44"/>
  <c r="BH25" i="44"/>
  <c r="BI24" i="44"/>
  <c r="BH24" i="44"/>
  <c r="BI23" i="44"/>
  <c r="BH23" i="44"/>
  <c r="BI22" i="44"/>
  <c r="BH22" i="44"/>
  <c r="BI21" i="44"/>
  <c r="BH21" i="44"/>
  <c r="BI20" i="44"/>
  <c r="BH20" i="44"/>
  <c r="BI19" i="44"/>
  <c r="BH19" i="44"/>
  <c r="BI18" i="44"/>
  <c r="BH18" i="44"/>
  <c r="BI17" i="44"/>
  <c r="BH17" i="44"/>
  <c r="BI16" i="44"/>
  <c r="BH16" i="44"/>
  <c r="BI15" i="44"/>
  <c r="BH15" i="44"/>
  <c r="BI14" i="44"/>
  <c r="BH14" i="44"/>
  <c r="BI13" i="44"/>
  <c r="BH13" i="44"/>
  <c r="BI12" i="44"/>
  <c r="BH12" i="44"/>
  <c r="BI11" i="44"/>
  <c r="BH11" i="44"/>
  <c r="BI10" i="44"/>
  <c r="BH10" i="44"/>
  <c r="BI9" i="44"/>
  <c r="BH9" i="44"/>
  <c r="BI8" i="44"/>
  <c r="BH8" i="44"/>
  <c r="BI7" i="44"/>
  <c r="BH7" i="44"/>
  <c r="BI6" i="44"/>
  <c r="BH6" i="44"/>
  <c r="BI5" i="44"/>
  <c r="BH5" i="44"/>
  <c r="BI4" i="44"/>
  <c r="BH4" i="44"/>
  <c r="AF116" i="44"/>
  <c r="AE116" i="44"/>
  <c r="AC116" i="44"/>
  <c r="AD116" i="44" s="1"/>
  <c r="P116" i="44"/>
  <c r="O116" i="44" s="1"/>
  <c r="N116" i="44"/>
  <c r="BJ119" i="44" l="1"/>
  <c r="BK119" i="44" s="1"/>
  <c r="BL119" i="44" s="1"/>
  <c r="AG119" i="44" s="1"/>
  <c r="BJ113" i="44"/>
  <c r="BK113" i="44" s="1"/>
  <c r="BL113" i="44" s="1"/>
  <c r="AG113" i="44" s="1"/>
  <c r="BJ45" i="44"/>
  <c r="BK45" i="44" s="1"/>
  <c r="BL45" i="44" s="1"/>
  <c r="AG45" i="44" s="1"/>
  <c r="BJ93" i="44"/>
  <c r="BK93" i="44" s="1"/>
  <c r="BL93" i="44" s="1"/>
  <c r="AG93" i="44" s="1"/>
  <c r="BJ104" i="44"/>
  <c r="BK104" i="44" s="1"/>
  <c r="BL104" i="44" s="1"/>
  <c r="AG104" i="44" s="1"/>
  <c r="BJ115" i="44"/>
  <c r="BK115" i="44" s="1"/>
  <c r="BL115" i="44" s="1"/>
  <c r="AG115" i="44" s="1"/>
  <c r="BJ28" i="44"/>
  <c r="BK28" i="44" s="1"/>
  <c r="BL28" i="44" s="1"/>
  <c r="AG28" i="44" s="1"/>
  <c r="BJ51" i="44"/>
  <c r="BK51" i="44" s="1"/>
  <c r="BL51" i="44" s="1"/>
  <c r="AG51" i="44" s="1"/>
  <c r="BJ84" i="44"/>
  <c r="BK84" i="44" s="1"/>
  <c r="BL84" i="44" s="1"/>
  <c r="AG84" i="44" s="1"/>
  <c r="BJ8" i="44"/>
  <c r="BK8" i="44" s="1"/>
  <c r="BL8" i="44" s="1"/>
  <c r="BJ42" i="44"/>
  <c r="BK42" i="44" s="1"/>
  <c r="BL42" i="44" s="1"/>
  <c r="AG42" i="44" s="1"/>
  <c r="BJ53" i="44"/>
  <c r="BK53" i="44" s="1"/>
  <c r="BL53" i="44" s="1"/>
  <c r="AG53" i="44" s="1"/>
  <c r="BJ10" i="44"/>
  <c r="BK10" i="44" s="1"/>
  <c r="BL10" i="44" s="1"/>
  <c r="BJ54" i="44"/>
  <c r="BK54" i="44" s="1"/>
  <c r="BL54" i="44" s="1"/>
  <c r="AG54" i="44" s="1"/>
  <c r="BJ116" i="44"/>
  <c r="BK116" i="44" s="1"/>
  <c r="BL116" i="44" s="1"/>
  <c r="AG116" i="44" s="1"/>
  <c r="BJ73" i="44"/>
  <c r="BK73" i="44" s="1"/>
  <c r="BL73" i="44" s="1"/>
  <c r="AG73" i="44" s="1"/>
  <c r="BJ122" i="44"/>
  <c r="BK122" i="44" s="1"/>
  <c r="BL122" i="44" s="1"/>
  <c r="AG122" i="44" s="1"/>
  <c r="BJ46" i="44"/>
  <c r="BK46" i="44" s="1"/>
  <c r="BL46" i="44" s="1"/>
  <c r="AG46" i="44" s="1"/>
  <c r="BJ106" i="44"/>
  <c r="BK106" i="44" s="1"/>
  <c r="BL106" i="44" s="1"/>
  <c r="AG106" i="44" s="1"/>
  <c r="BJ27" i="44"/>
  <c r="BK27" i="44" s="1"/>
  <c r="BL27" i="44" s="1"/>
  <c r="AG27" i="44" s="1"/>
  <c r="BJ81" i="44"/>
  <c r="BK81" i="44" s="1"/>
  <c r="BL81" i="44" s="1"/>
  <c r="AG81" i="44" s="1"/>
  <c r="BJ85" i="44"/>
  <c r="BK85" i="44" s="1"/>
  <c r="BL85" i="44" s="1"/>
  <c r="AG85" i="44" s="1"/>
  <c r="BJ17" i="44"/>
  <c r="BK17" i="44" s="1"/>
  <c r="BL17" i="44" s="1"/>
  <c r="AG17" i="44" s="1"/>
  <c r="BJ71" i="44"/>
  <c r="BK71" i="44" s="1"/>
  <c r="BL71" i="44" s="1"/>
  <c r="AG71" i="44" s="1"/>
  <c r="BJ24" i="44"/>
  <c r="BK24" i="44" s="1"/>
  <c r="BL24" i="44" s="1"/>
  <c r="AG24" i="44" s="1"/>
  <c r="BJ43" i="44"/>
  <c r="BK43" i="44" s="1"/>
  <c r="BL43" i="44" s="1"/>
  <c r="AG43" i="44" s="1"/>
  <c r="BJ44" i="44"/>
  <c r="BK44" i="44" s="1"/>
  <c r="BL44" i="44" s="1"/>
  <c r="AG44" i="44" s="1"/>
  <c r="BJ56" i="44"/>
  <c r="BK56" i="44" s="1"/>
  <c r="BL56" i="44" s="1"/>
  <c r="AG56" i="44" s="1"/>
  <c r="BJ11" i="44"/>
  <c r="BK11" i="44" s="1"/>
  <c r="BL11" i="44" s="1"/>
  <c r="BJ75" i="44"/>
  <c r="BK75" i="44" s="1"/>
  <c r="BL75" i="44" s="1"/>
  <c r="AG75" i="44" s="1"/>
  <c r="BJ23" i="44"/>
  <c r="BK23" i="44" s="1"/>
  <c r="BL23" i="44" s="1"/>
  <c r="AG23" i="44" s="1"/>
  <c r="BJ97" i="44"/>
  <c r="BK97" i="44" s="1"/>
  <c r="BL97" i="44" s="1"/>
  <c r="AG97" i="44" s="1"/>
  <c r="BJ67" i="44"/>
  <c r="BK67" i="44" s="1"/>
  <c r="BL67" i="44" s="1"/>
  <c r="AG67" i="44" s="1"/>
  <c r="BJ36" i="44"/>
  <c r="BK36" i="44" s="1"/>
  <c r="BL36" i="44" s="1"/>
  <c r="AG36" i="44" s="1"/>
  <c r="BJ15" i="44"/>
  <c r="BK15" i="44" s="1"/>
  <c r="BL15" i="44" s="1"/>
  <c r="BJ121" i="44"/>
  <c r="BK121" i="44" s="1"/>
  <c r="BL121" i="44" s="1"/>
  <c r="AG121" i="44" s="1"/>
  <c r="BJ37" i="44"/>
  <c r="BK37" i="44" s="1"/>
  <c r="BL37" i="44" s="1"/>
  <c r="AG37" i="44" s="1"/>
  <c r="BJ5" i="44"/>
  <c r="BK5" i="44" s="1"/>
  <c r="BL5" i="44" s="1"/>
  <c r="BJ16" i="44"/>
  <c r="BK16" i="44" s="1"/>
  <c r="BL16" i="44" s="1"/>
  <c r="AG16" i="44" s="1"/>
  <c r="BJ38" i="44"/>
  <c r="BK38" i="44" s="1"/>
  <c r="BL38" i="44" s="1"/>
  <c r="AG38" i="44" s="1"/>
  <c r="BJ112" i="44"/>
  <c r="BK112" i="44" s="1"/>
  <c r="BL112" i="44" s="1"/>
  <c r="AG112" i="44" s="1"/>
  <c r="BJ18" i="44"/>
  <c r="BK18" i="44" s="1"/>
  <c r="BL18" i="44" s="1"/>
  <c r="AG18" i="44" s="1"/>
  <c r="BJ50" i="44"/>
  <c r="BK50" i="44" s="1"/>
  <c r="BL50" i="44" s="1"/>
  <c r="AG50" i="44" s="1"/>
  <c r="BJ103" i="44"/>
  <c r="BK103" i="44" s="1"/>
  <c r="BL103" i="44" s="1"/>
  <c r="AG103" i="44" s="1"/>
  <c r="BJ61" i="44"/>
  <c r="BK61" i="44" s="1"/>
  <c r="BL61" i="44" s="1"/>
  <c r="AG61" i="44" s="1"/>
  <c r="BJ82" i="44"/>
  <c r="BK82" i="44" s="1"/>
  <c r="BL82" i="44" s="1"/>
  <c r="AG82" i="44" s="1"/>
  <c r="BJ114" i="44"/>
  <c r="BK114" i="44" s="1"/>
  <c r="BL114" i="44" s="1"/>
  <c r="AG114" i="44" s="1"/>
  <c r="BJ125" i="44"/>
  <c r="BK125" i="44" s="1"/>
  <c r="BL125" i="44" s="1"/>
  <c r="AG125" i="44" s="1"/>
  <c r="BJ33" i="44"/>
  <c r="BK33" i="44" s="1"/>
  <c r="BL33" i="44" s="1"/>
  <c r="AG33" i="44" s="1"/>
  <c r="BJ86" i="44"/>
  <c r="BK86" i="44" s="1"/>
  <c r="BL86" i="44" s="1"/>
  <c r="AG86" i="44" s="1"/>
  <c r="BJ26" i="44"/>
  <c r="BK26" i="44" s="1"/>
  <c r="BL26" i="44" s="1"/>
  <c r="AG26" i="44" s="1"/>
  <c r="BJ89" i="44"/>
  <c r="BK89" i="44" s="1"/>
  <c r="BL89" i="44" s="1"/>
  <c r="AG89" i="44" s="1"/>
  <c r="BJ62" i="44"/>
  <c r="BK62" i="44" s="1"/>
  <c r="BL62" i="44" s="1"/>
  <c r="AG62" i="44" s="1"/>
  <c r="BJ20" i="44"/>
  <c r="BK20" i="44" s="1"/>
  <c r="BL20" i="44" s="1"/>
  <c r="AG20" i="44" s="1"/>
  <c r="BJ31" i="44"/>
  <c r="BK31" i="44" s="1"/>
  <c r="BL31" i="44" s="1"/>
  <c r="AG31" i="44" s="1"/>
  <c r="BJ83" i="44"/>
  <c r="BK83" i="44" s="1"/>
  <c r="BL83" i="44" s="1"/>
  <c r="AG83" i="44" s="1"/>
  <c r="BJ105" i="44"/>
  <c r="BK105" i="44" s="1"/>
  <c r="BL105" i="44" s="1"/>
  <c r="AG105" i="44" s="1"/>
  <c r="BJ22" i="44"/>
  <c r="BK22" i="44" s="1"/>
  <c r="BL22" i="44" s="1"/>
  <c r="AG22" i="44" s="1"/>
  <c r="BJ98" i="44"/>
  <c r="BK98" i="44" s="1"/>
  <c r="BL98" i="44" s="1"/>
  <c r="AG98" i="44" s="1"/>
  <c r="BJ111" i="44"/>
  <c r="BK111" i="44" s="1"/>
  <c r="BL111" i="44" s="1"/>
  <c r="AG111" i="44" s="1"/>
  <c r="BJ57" i="44"/>
  <c r="BK57" i="44" s="1"/>
  <c r="BL57" i="44" s="1"/>
  <c r="AG57" i="44" s="1"/>
  <c r="BJ126" i="44"/>
  <c r="BK126" i="44" s="1"/>
  <c r="BL126" i="44" s="1"/>
  <c r="AG126" i="44" s="1"/>
  <c r="BJ117" i="44"/>
  <c r="BK117" i="44" s="1"/>
  <c r="BL117" i="44" s="1"/>
  <c r="AG117" i="44" s="1"/>
  <c r="BJ49" i="44"/>
  <c r="BK49" i="44" s="1"/>
  <c r="BL49" i="44" s="1"/>
  <c r="AG49" i="44" s="1"/>
  <c r="BJ40" i="44"/>
  <c r="BK40" i="44" s="1"/>
  <c r="BL40" i="44" s="1"/>
  <c r="AG40" i="44" s="1"/>
  <c r="BJ47" i="44"/>
  <c r="BK47" i="44" s="1"/>
  <c r="BL47" i="44" s="1"/>
  <c r="AG47" i="44" s="1"/>
  <c r="BJ58" i="44"/>
  <c r="BK58" i="44" s="1"/>
  <c r="BL58" i="44" s="1"/>
  <c r="AG58" i="44" s="1"/>
  <c r="BJ90" i="44"/>
  <c r="BK90" i="44" s="1"/>
  <c r="BL90" i="44" s="1"/>
  <c r="AG90" i="44" s="1"/>
  <c r="BJ21" i="44"/>
  <c r="BK21" i="44" s="1"/>
  <c r="BL21" i="44" s="1"/>
  <c r="AG21" i="44" s="1"/>
  <c r="BJ32" i="44"/>
  <c r="BK32" i="44" s="1"/>
  <c r="BL32" i="44" s="1"/>
  <c r="AG32" i="44" s="1"/>
  <c r="BJ91" i="44"/>
  <c r="BK91" i="44" s="1"/>
  <c r="BL91" i="44" s="1"/>
  <c r="AG91" i="44" s="1"/>
  <c r="BJ76" i="44"/>
  <c r="BK76" i="44" s="1"/>
  <c r="BL76" i="44" s="1"/>
  <c r="AG76" i="44" s="1"/>
  <c r="BJ29" i="44"/>
  <c r="BK29" i="44" s="1"/>
  <c r="BL29" i="44" s="1"/>
  <c r="AG29" i="44" s="1"/>
  <c r="BJ48" i="44"/>
  <c r="BK48" i="44" s="1"/>
  <c r="BL48" i="44" s="1"/>
  <c r="AG48" i="44" s="1"/>
  <c r="BJ107" i="44"/>
  <c r="BK107" i="44" s="1"/>
  <c r="BL107" i="44" s="1"/>
  <c r="AG107" i="44" s="1"/>
  <c r="BJ109" i="44"/>
  <c r="BK109" i="44" s="1"/>
  <c r="BL109" i="44" s="1"/>
  <c r="AG109" i="44" s="1"/>
  <c r="BJ108" i="44"/>
  <c r="BK108" i="44" s="1"/>
  <c r="BL108" i="44" s="1"/>
  <c r="AG108" i="44" s="1"/>
  <c r="BJ39" i="44"/>
  <c r="BK39" i="44" s="1"/>
  <c r="BL39" i="44" s="1"/>
  <c r="AG39" i="44" s="1"/>
  <c r="BJ99" i="44"/>
  <c r="BK99" i="44" s="1"/>
  <c r="BL99" i="44" s="1"/>
  <c r="AG99" i="44" s="1"/>
  <c r="BJ120" i="44"/>
  <c r="BK120" i="44" s="1"/>
  <c r="BL120" i="44" s="1"/>
  <c r="AG120" i="44" s="1"/>
  <c r="BJ110" i="44"/>
  <c r="BK110" i="44" s="1"/>
  <c r="BL110" i="44" s="1"/>
  <c r="AG110" i="44" s="1"/>
  <c r="BJ100" i="44"/>
  <c r="BK100" i="44" s="1"/>
  <c r="BL100" i="44" s="1"/>
  <c r="AG100" i="44" s="1"/>
  <c r="BJ13" i="44"/>
  <c r="BK13" i="44" s="1"/>
  <c r="BL13" i="44" s="1"/>
  <c r="BJ4" i="44"/>
  <c r="BK4" i="44" s="1"/>
  <c r="BL4" i="44" s="1"/>
  <c r="BJ14" i="44"/>
  <c r="BK14" i="44" s="1"/>
  <c r="BL14" i="44" s="1"/>
  <c r="BJ74" i="44"/>
  <c r="BK74" i="44" s="1"/>
  <c r="BL74" i="44" s="1"/>
  <c r="AG74" i="44" s="1"/>
  <c r="BJ66" i="44"/>
  <c r="BK66" i="44" s="1"/>
  <c r="BL66" i="44" s="1"/>
  <c r="AG66" i="44" s="1"/>
  <c r="BJ68" i="44"/>
  <c r="BK68" i="44" s="1"/>
  <c r="BL68" i="44" s="1"/>
  <c r="AG68" i="44" s="1"/>
  <c r="BJ6" i="44"/>
  <c r="BK6" i="44" s="1"/>
  <c r="BL6" i="44" s="1"/>
  <c r="BJ59" i="44"/>
  <c r="BK59" i="44" s="1"/>
  <c r="BL59" i="44" s="1"/>
  <c r="AG59" i="44" s="1"/>
  <c r="BJ101" i="44"/>
  <c r="BK101" i="44" s="1"/>
  <c r="BL101" i="44" s="1"/>
  <c r="AG101" i="44" s="1"/>
  <c r="BJ7" i="44"/>
  <c r="BK7" i="44" s="1"/>
  <c r="BL7" i="44" s="1"/>
  <c r="BJ41" i="44"/>
  <c r="BK41" i="44" s="1"/>
  <c r="BL41" i="44" s="1"/>
  <c r="AG41" i="44" s="1"/>
  <c r="BJ60" i="44"/>
  <c r="BK60" i="44" s="1"/>
  <c r="BL60" i="44" s="1"/>
  <c r="AG60" i="44" s="1"/>
  <c r="BJ92" i="44"/>
  <c r="BK92" i="44" s="1"/>
  <c r="BL92" i="44" s="1"/>
  <c r="AG92" i="44" s="1"/>
  <c r="BJ102" i="44"/>
  <c r="BK102" i="44" s="1"/>
  <c r="BL102" i="44" s="1"/>
  <c r="AG102" i="44" s="1"/>
  <c r="BJ69" i="44"/>
  <c r="BK69" i="44" s="1"/>
  <c r="BL69" i="44" s="1"/>
  <c r="AG69" i="44" s="1"/>
  <c r="BJ9" i="44"/>
  <c r="BK9" i="44" s="1"/>
  <c r="BL9" i="44" s="1"/>
  <c r="BJ25" i="44"/>
  <c r="BK25" i="44" s="1"/>
  <c r="BL25" i="44" s="1"/>
  <c r="AG25" i="44" s="1"/>
  <c r="BJ70" i="44"/>
  <c r="BK70" i="44" s="1"/>
  <c r="BL70" i="44" s="1"/>
  <c r="AG70" i="44" s="1"/>
  <c r="BJ78" i="44"/>
  <c r="BK78" i="44" s="1"/>
  <c r="BL78" i="44" s="1"/>
  <c r="AG78" i="44" s="1"/>
  <c r="BJ34" i="44"/>
  <c r="BK34" i="44" s="1"/>
  <c r="BL34" i="44" s="1"/>
  <c r="AG34" i="44" s="1"/>
  <c r="BJ79" i="44"/>
  <c r="BK79" i="44" s="1"/>
  <c r="BL79" i="44" s="1"/>
  <c r="AG79" i="44" s="1"/>
  <c r="BJ94" i="44"/>
  <c r="BK94" i="44" s="1"/>
  <c r="BL94" i="44" s="1"/>
  <c r="AG94" i="44" s="1"/>
  <c r="BJ35" i="44"/>
  <c r="BK35" i="44" s="1"/>
  <c r="BL35" i="44" s="1"/>
  <c r="AG35" i="44" s="1"/>
  <c r="BJ80" i="44"/>
  <c r="BK80" i="44" s="1"/>
  <c r="BL80" i="44" s="1"/>
  <c r="AG80" i="44" s="1"/>
  <c r="BJ95" i="44"/>
  <c r="BK95" i="44" s="1"/>
  <c r="BL95" i="44" s="1"/>
  <c r="AG95" i="44" s="1"/>
  <c r="BJ63" i="44"/>
  <c r="BK63" i="44" s="1"/>
  <c r="BL63" i="44" s="1"/>
  <c r="AG63" i="44" s="1"/>
  <c r="BJ72" i="44"/>
  <c r="BK72" i="44" s="1"/>
  <c r="BL72" i="44" s="1"/>
  <c r="AG72" i="44" s="1"/>
  <c r="BJ87" i="44"/>
  <c r="BK87" i="44" s="1"/>
  <c r="BL87" i="44" s="1"/>
  <c r="AG87" i="44" s="1"/>
  <c r="BJ123" i="44"/>
  <c r="BK123" i="44" s="1"/>
  <c r="BL123" i="44" s="1"/>
  <c r="AG123" i="44" s="1"/>
  <c r="BJ19" i="44"/>
  <c r="BK19" i="44" s="1"/>
  <c r="BL19" i="44" s="1"/>
  <c r="AG19" i="44" s="1"/>
  <c r="BJ55" i="44"/>
  <c r="BK55" i="44" s="1"/>
  <c r="BL55" i="44" s="1"/>
  <c r="AG55" i="44" s="1"/>
  <c r="BJ64" i="44"/>
  <c r="BK64" i="44" s="1"/>
  <c r="BL64" i="44" s="1"/>
  <c r="AG64" i="44" s="1"/>
  <c r="BJ88" i="44"/>
  <c r="BK88" i="44" s="1"/>
  <c r="BL88" i="44" s="1"/>
  <c r="AG88" i="44" s="1"/>
  <c r="BJ124" i="44"/>
  <c r="BK124" i="44" s="1"/>
  <c r="BL124" i="44" s="1"/>
  <c r="AG124" i="44" s="1"/>
  <c r="BJ52" i="44"/>
  <c r="BK52" i="44" s="1"/>
  <c r="BL52" i="44" s="1"/>
  <c r="AG52" i="44" s="1"/>
  <c r="BJ77" i="44"/>
  <c r="BK77" i="44" s="1"/>
  <c r="BL77" i="44" s="1"/>
  <c r="AG77" i="44" s="1"/>
  <c r="BJ118" i="44"/>
  <c r="BK118" i="44" s="1"/>
  <c r="BL118" i="44" s="1"/>
  <c r="AG118" i="44" s="1"/>
  <c r="BJ12" i="44"/>
  <c r="BK12" i="44" s="1"/>
  <c r="BL12" i="44" s="1"/>
  <c r="BJ96" i="44"/>
  <c r="BK96" i="44" s="1"/>
  <c r="BL96" i="44" s="1"/>
  <c r="AG96" i="44" s="1"/>
  <c r="BJ65" i="44"/>
  <c r="BK65" i="44" s="1"/>
  <c r="BL65" i="44" s="1"/>
  <c r="AG65" i="44" s="1"/>
  <c r="BJ30" i="44"/>
  <c r="BK30" i="44" s="1"/>
  <c r="BL30" i="44" s="1"/>
  <c r="AG30" i="44" s="1"/>
  <c r="AN203" i="43" l="1"/>
  <c r="AN204" i="43"/>
  <c r="AN205" i="43"/>
  <c r="AF124" i="44" l="1"/>
  <c r="AE124" i="44"/>
  <c r="AC124" i="44"/>
  <c r="AD124" i="44" s="1"/>
  <c r="P124" i="44"/>
  <c r="O124" i="44" s="1"/>
  <c r="N124" i="44"/>
  <c r="AF123" i="44"/>
  <c r="AE123" i="44"/>
  <c r="AC123" i="44"/>
  <c r="AD123" i="44" s="1"/>
  <c r="P123" i="44"/>
  <c r="O123" i="44" s="1"/>
  <c r="N123" i="44"/>
  <c r="AF122" i="44"/>
  <c r="AE122" i="44"/>
  <c r="AC122" i="44"/>
  <c r="AD122" i="44" s="1"/>
  <c r="P122" i="44"/>
  <c r="O122" i="44" s="1"/>
  <c r="N122" i="44"/>
  <c r="AF121" i="44"/>
  <c r="AE121" i="44"/>
  <c r="AC121" i="44"/>
  <c r="AD121" i="44" s="1"/>
  <c r="P121" i="44"/>
  <c r="O121" i="44" s="1"/>
  <c r="N121" i="44"/>
  <c r="AF120" i="44"/>
  <c r="AE120" i="44"/>
  <c r="AC120" i="44"/>
  <c r="AD120" i="44" s="1"/>
  <c r="P120" i="44"/>
  <c r="O120" i="44" s="1"/>
  <c r="N120" i="44"/>
  <c r="AF119" i="44"/>
  <c r="AE119" i="44"/>
  <c r="AC119" i="44"/>
  <c r="AD119" i="44" s="1"/>
  <c r="P119" i="44"/>
  <c r="O119" i="44" s="1"/>
  <c r="N119" i="44"/>
  <c r="AF118" i="44"/>
  <c r="AE118" i="44"/>
  <c r="AC118" i="44"/>
  <c r="AD118" i="44" s="1"/>
  <c r="P118" i="44"/>
  <c r="O118" i="44" s="1"/>
  <c r="N118" i="44"/>
  <c r="AF117" i="44"/>
  <c r="AE117" i="44"/>
  <c r="AC117" i="44"/>
  <c r="AD117" i="44" s="1"/>
  <c r="P117" i="44"/>
  <c r="O117" i="44" s="1"/>
  <c r="N117" i="44"/>
  <c r="AF115" i="44"/>
  <c r="AE115" i="44"/>
  <c r="AC115" i="44"/>
  <c r="AD115" i="44" s="1"/>
  <c r="P115" i="44"/>
  <c r="O115" i="44" s="1"/>
  <c r="N115" i="44"/>
  <c r="AF114" i="44"/>
  <c r="AE114" i="44"/>
  <c r="AC114" i="44"/>
  <c r="AD114" i="44" s="1"/>
  <c r="P114" i="44"/>
  <c r="O114" i="44" s="1"/>
  <c r="N114" i="44"/>
  <c r="AF113" i="44"/>
  <c r="AE113" i="44"/>
  <c r="AC113" i="44"/>
  <c r="AD113" i="44" s="1"/>
  <c r="P113" i="44"/>
  <c r="O113" i="44" s="1"/>
  <c r="N113" i="44"/>
  <c r="AF112" i="44"/>
  <c r="AE112" i="44"/>
  <c r="AC112" i="44"/>
  <c r="AD112" i="44" s="1"/>
  <c r="P112" i="44"/>
  <c r="O112" i="44" s="1"/>
  <c r="N112" i="44"/>
  <c r="AF111" i="44"/>
  <c r="AE111" i="44"/>
  <c r="AC111" i="44"/>
  <c r="AD111" i="44" s="1"/>
  <c r="P111" i="44"/>
  <c r="O111" i="44" s="1"/>
  <c r="N111" i="44"/>
  <c r="AF110" i="44"/>
  <c r="AE110" i="44"/>
  <c r="AC110" i="44"/>
  <c r="AD110" i="44" s="1"/>
  <c r="P110" i="44"/>
  <c r="O110" i="44" s="1"/>
  <c r="N110" i="44"/>
  <c r="AF108" i="44"/>
  <c r="AE108" i="44"/>
  <c r="AC108" i="44"/>
  <c r="AD108" i="44" s="1"/>
  <c r="P108" i="44"/>
  <c r="O108" i="44" s="1"/>
  <c r="N108" i="44"/>
  <c r="AF109" i="44"/>
  <c r="AE109" i="44"/>
  <c r="AC109" i="44"/>
  <c r="AD109" i="44" s="1"/>
  <c r="P109" i="44"/>
  <c r="O109" i="44" s="1"/>
  <c r="N109" i="44"/>
  <c r="AF106" i="44"/>
  <c r="AE106" i="44"/>
  <c r="AC106" i="44"/>
  <c r="AD106" i="44" s="1"/>
  <c r="P106" i="44"/>
  <c r="O106" i="44" s="1"/>
  <c r="N106" i="44"/>
  <c r="AF105" i="44"/>
  <c r="AE105" i="44"/>
  <c r="AC105" i="44"/>
  <c r="AD105" i="44" s="1"/>
  <c r="P105" i="44"/>
  <c r="O105" i="44" s="1"/>
  <c r="N105" i="44"/>
  <c r="AF103" i="44"/>
  <c r="AE103" i="44"/>
  <c r="AC103" i="44"/>
  <c r="AD103" i="44" s="1"/>
  <c r="P103" i="44"/>
  <c r="O103" i="44" s="1"/>
  <c r="N103" i="44"/>
  <c r="AF102" i="44"/>
  <c r="AE102" i="44"/>
  <c r="AC102" i="44"/>
  <c r="AD102" i="44" s="1"/>
  <c r="P102" i="44"/>
  <c r="O102" i="44" s="1"/>
  <c r="N102" i="44"/>
  <c r="AF100" i="44"/>
  <c r="AE100" i="44"/>
  <c r="AC100" i="44"/>
  <c r="AD100" i="44" s="1"/>
  <c r="P100" i="44"/>
  <c r="O100" i="44" s="1"/>
  <c r="N100" i="44"/>
  <c r="AF99" i="44"/>
  <c r="AE99" i="44"/>
  <c r="AC99" i="44"/>
  <c r="AD99" i="44" s="1"/>
  <c r="P99" i="44"/>
  <c r="O99" i="44" s="1"/>
  <c r="N99" i="44"/>
  <c r="AF97" i="44"/>
  <c r="AE97" i="44"/>
  <c r="AC97" i="44"/>
  <c r="AD97" i="44" s="1"/>
  <c r="P97" i="44"/>
  <c r="O97" i="44" s="1"/>
  <c r="N97" i="44"/>
  <c r="AF96" i="44"/>
  <c r="AE96" i="44"/>
  <c r="AC96" i="44"/>
  <c r="AD96" i="44" s="1"/>
  <c r="P96" i="44"/>
  <c r="O96" i="44" s="1"/>
  <c r="N96" i="44"/>
  <c r="AF94" i="44"/>
  <c r="AE94" i="44"/>
  <c r="AC94" i="44"/>
  <c r="AD94" i="44" s="1"/>
  <c r="P94" i="44"/>
  <c r="O94" i="44" s="1"/>
  <c r="N94" i="44"/>
  <c r="AF93" i="44"/>
  <c r="AE93" i="44"/>
  <c r="AC93" i="44"/>
  <c r="AD93" i="44" s="1"/>
  <c r="P93" i="44"/>
  <c r="O93" i="44" s="1"/>
  <c r="N93" i="44"/>
  <c r="AF92" i="44"/>
  <c r="AE92" i="44"/>
  <c r="AC92" i="44"/>
  <c r="AD92" i="44" s="1"/>
  <c r="P92" i="44"/>
  <c r="O92" i="44" s="1"/>
  <c r="N92" i="44"/>
  <c r="AF90" i="44"/>
  <c r="AE90" i="44"/>
  <c r="AC90" i="44"/>
  <c r="AD90" i="44" s="1"/>
  <c r="P90" i="44"/>
  <c r="O90" i="44" s="1"/>
  <c r="N90" i="44"/>
  <c r="AF89" i="44"/>
  <c r="AE89" i="44"/>
  <c r="AC89" i="44"/>
  <c r="AD89" i="44" s="1"/>
  <c r="P89" i="44"/>
  <c r="O89" i="44" s="1"/>
  <c r="N89" i="44"/>
  <c r="AF88" i="44"/>
  <c r="AE88" i="44"/>
  <c r="AC88" i="44"/>
  <c r="AD88" i="44" s="1"/>
  <c r="P88" i="44"/>
  <c r="O88" i="44" s="1"/>
  <c r="N88" i="44"/>
  <c r="AF86" i="44"/>
  <c r="AE86" i="44"/>
  <c r="AC86" i="44"/>
  <c r="AD86" i="44" s="1"/>
  <c r="P86" i="44"/>
  <c r="O86" i="44" s="1"/>
  <c r="N86" i="44"/>
  <c r="AF85" i="44"/>
  <c r="AE85" i="44"/>
  <c r="AC85" i="44"/>
  <c r="AD85" i="44" s="1"/>
  <c r="P85" i="44"/>
  <c r="O85" i="44" s="1"/>
  <c r="N85" i="44"/>
  <c r="AF84" i="44"/>
  <c r="AE84" i="44"/>
  <c r="AC84" i="44"/>
  <c r="AD84" i="44" s="1"/>
  <c r="P84" i="44"/>
  <c r="O84" i="44" s="1"/>
  <c r="N84" i="44"/>
  <c r="AF83" i="44"/>
  <c r="AE83" i="44"/>
  <c r="AC83" i="44"/>
  <c r="AD83" i="44" s="1"/>
  <c r="P83" i="44"/>
  <c r="O83" i="44" s="1"/>
  <c r="N83" i="44"/>
  <c r="AF82" i="44"/>
  <c r="AE82" i="44"/>
  <c r="AC82" i="44"/>
  <c r="AD82" i="44" s="1"/>
  <c r="P82" i="44"/>
  <c r="O82" i="44" s="1"/>
  <c r="N82" i="44"/>
  <c r="AF81" i="44"/>
  <c r="AE81" i="44"/>
  <c r="AC81" i="44"/>
  <c r="AD81" i="44" s="1"/>
  <c r="P81" i="44"/>
  <c r="O81" i="44" s="1"/>
  <c r="N81" i="44"/>
  <c r="AF80" i="44"/>
  <c r="AE80" i="44"/>
  <c r="AC80" i="44"/>
  <c r="AD80" i="44" s="1"/>
  <c r="P80" i="44"/>
  <c r="O80" i="44" s="1"/>
  <c r="N80" i="44"/>
  <c r="AF79" i="44"/>
  <c r="AE79" i="44"/>
  <c r="AC79" i="44"/>
  <c r="AD79" i="44" s="1"/>
  <c r="P79" i="44"/>
  <c r="O79" i="44" s="1"/>
  <c r="N79" i="44"/>
  <c r="AF78" i="44"/>
  <c r="AE78" i="44"/>
  <c r="AC78" i="44"/>
  <c r="AD78" i="44" s="1"/>
  <c r="P78" i="44"/>
  <c r="O78" i="44" s="1"/>
  <c r="N78" i="44"/>
  <c r="AF77" i="44"/>
  <c r="AE77" i="44"/>
  <c r="AC77" i="44"/>
  <c r="AD77" i="44" s="1"/>
  <c r="P77" i="44"/>
  <c r="O77" i="44" s="1"/>
  <c r="N77" i="44"/>
  <c r="AF75" i="44"/>
  <c r="AE75" i="44"/>
  <c r="AC75" i="44"/>
  <c r="AD75" i="44" s="1"/>
  <c r="P75" i="44"/>
  <c r="O75" i="44" s="1"/>
  <c r="N75" i="44"/>
  <c r="AF74" i="44"/>
  <c r="AE74" i="44"/>
  <c r="AC74" i="44"/>
  <c r="AD74" i="44" s="1"/>
  <c r="P74" i="44"/>
  <c r="O74" i="44" s="1"/>
  <c r="N74" i="44"/>
  <c r="AF73" i="44"/>
  <c r="AE73" i="44"/>
  <c r="AC73" i="44"/>
  <c r="AD73" i="44" s="1"/>
  <c r="P73" i="44"/>
  <c r="O73" i="44" s="1"/>
  <c r="N73" i="44"/>
  <c r="AF72" i="44"/>
  <c r="AE72" i="44"/>
  <c r="AC72" i="44"/>
  <c r="AD72" i="44" s="1"/>
  <c r="P72" i="44"/>
  <c r="O72" i="44" s="1"/>
  <c r="N72" i="44"/>
  <c r="AF71" i="44"/>
  <c r="AE71" i="44"/>
  <c r="AC71" i="44"/>
  <c r="AD71" i="44" s="1"/>
  <c r="P71" i="44"/>
  <c r="O71" i="44" s="1"/>
  <c r="N71" i="44"/>
  <c r="AF70" i="44"/>
  <c r="AE70" i="44"/>
  <c r="AC70" i="44"/>
  <c r="AD70" i="44" s="1"/>
  <c r="P70" i="44"/>
  <c r="O70" i="44" s="1"/>
  <c r="N70" i="44"/>
  <c r="AF69" i="44"/>
  <c r="AE69" i="44"/>
  <c r="AC69" i="44"/>
  <c r="AD69" i="44" s="1"/>
  <c r="P69" i="44"/>
  <c r="O69" i="44" s="1"/>
  <c r="N69" i="44"/>
  <c r="AF68" i="44"/>
  <c r="AE68" i="44"/>
  <c r="AC68" i="44"/>
  <c r="AD68" i="44" s="1"/>
  <c r="P68" i="44"/>
  <c r="O68" i="44" s="1"/>
  <c r="N68" i="44"/>
  <c r="AF67" i="44"/>
  <c r="AE67" i="44"/>
  <c r="AC67" i="44"/>
  <c r="AD67" i="44" s="1"/>
  <c r="P67" i="44"/>
  <c r="O67" i="44" s="1"/>
  <c r="N67" i="44"/>
  <c r="AF66" i="44"/>
  <c r="AE66" i="44"/>
  <c r="AC66" i="44"/>
  <c r="AD66" i="44" s="1"/>
  <c r="P66" i="44"/>
  <c r="O66" i="44" s="1"/>
  <c r="N66" i="44"/>
  <c r="I23" i="45"/>
  <c r="I22" i="45"/>
  <c r="I21" i="45"/>
  <c r="I20" i="45"/>
  <c r="AF64" i="44"/>
  <c r="AE64" i="44"/>
  <c r="AC64" i="44"/>
  <c r="AD64" i="44" s="1"/>
  <c r="P64" i="44"/>
  <c r="O64" i="44" s="1"/>
  <c r="N64" i="44"/>
  <c r="AF63" i="44"/>
  <c r="AE63" i="44"/>
  <c r="AC63" i="44"/>
  <c r="AD63" i="44" s="1"/>
  <c r="P63" i="44"/>
  <c r="O63" i="44" s="1"/>
  <c r="N63" i="44"/>
  <c r="AF62" i="44"/>
  <c r="AE62" i="44"/>
  <c r="AC62" i="44"/>
  <c r="AD62" i="44" s="1"/>
  <c r="P62" i="44"/>
  <c r="O62" i="44" s="1"/>
  <c r="N62" i="44"/>
  <c r="AF61" i="44"/>
  <c r="AE61" i="44"/>
  <c r="AC61" i="44"/>
  <c r="AD61" i="44" s="1"/>
  <c r="P61" i="44"/>
  <c r="O61" i="44" s="1"/>
  <c r="N61" i="44"/>
  <c r="AF60" i="44"/>
  <c r="AE60" i="44"/>
  <c r="AC60" i="44"/>
  <c r="AD60" i="44" s="1"/>
  <c r="P60" i="44"/>
  <c r="O60" i="44" s="1"/>
  <c r="N60" i="44"/>
  <c r="AF59" i="44"/>
  <c r="AE59" i="44"/>
  <c r="AC59" i="44"/>
  <c r="AD59" i="44" s="1"/>
  <c r="P59" i="44"/>
  <c r="O59" i="44" s="1"/>
  <c r="N59" i="44"/>
  <c r="AF58" i="44"/>
  <c r="AE58" i="44"/>
  <c r="AC58" i="44"/>
  <c r="AD58" i="44" s="1"/>
  <c r="P58" i="44"/>
  <c r="O58" i="44" s="1"/>
  <c r="N58" i="44"/>
  <c r="AF57" i="44"/>
  <c r="AE57" i="44"/>
  <c r="AC57" i="44"/>
  <c r="AD57" i="44" s="1"/>
  <c r="P57" i="44"/>
  <c r="O57" i="44" s="1"/>
  <c r="N57" i="44"/>
  <c r="A3" i="47"/>
  <c r="A4" i="47" s="1"/>
  <c r="A5" i="47" s="1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A78" i="47" s="1"/>
  <c r="A79" i="47" s="1"/>
  <c r="A80" i="47" s="1"/>
  <c r="A81" i="47" s="1"/>
  <c r="A82" i="47" s="1"/>
  <c r="A83" i="47" s="1"/>
  <c r="A84" i="47" s="1"/>
  <c r="A85" i="47" s="1"/>
  <c r="A86" i="47" s="1"/>
  <c r="A87" i="47" s="1"/>
  <c r="A88" i="47" s="1"/>
  <c r="A89" i="47" s="1"/>
  <c r="A90" i="47" s="1"/>
  <c r="A91" i="47" s="1"/>
  <c r="A92" i="47" s="1"/>
  <c r="A93" i="47" s="1"/>
  <c r="A94" i="47" s="1"/>
  <c r="A95" i="47" s="1"/>
  <c r="A96" i="47" s="1"/>
  <c r="A97" i="47" s="1"/>
  <c r="A98" i="47" s="1"/>
  <c r="A99" i="47" s="1"/>
  <c r="A100" i="47" s="1"/>
  <c r="A101" i="47" s="1"/>
  <c r="A102" i="47" s="1"/>
  <c r="A103" i="47" s="1"/>
  <c r="A104" i="47" s="1"/>
  <c r="A105" i="47" s="1"/>
  <c r="A106" i="47" s="1"/>
  <c r="A107" i="47" s="1"/>
  <c r="A108" i="47" s="1"/>
  <c r="A109" i="47" s="1"/>
  <c r="A110" i="47" s="1"/>
  <c r="A111" i="47" s="1"/>
  <c r="A112" i="47" s="1"/>
  <c r="A113" i="47" s="1"/>
  <c r="A114" i="47" s="1"/>
  <c r="A115" i="47" s="1"/>
  <c r="A116" i="47" s="1"/>
  <c r="A117" i="47" s="1"/>
  <c r="A118" i="47" s="1"/>
  <c r="A119" i="47" s="1"/>
  <c r="A120" i="47" s="1"/>
  <c r="A121" i="47" s="1"/>
  <c r="A122" i="47" s="1"/>
  <c r="A123" i="47" s="1"/>
  <c r="A124" i="47" s="1"/>
  <c r="A125" i="47" s="1"/>
  <c r="A126" i="47" s="1"/>
  <c r="A127" i="47" s="1"/>
  <c r="A128" i="47" s="1"/>
  <c r="A129" i="47" s="1"/>
  <c r="A130" i="47" s="1"/>
  <c r="A131" i="47" s="1"/>
  <c r="A132" i="47" s="1"/>
  <c r="A133" i="47" s="1"/>
  <c r="A134" i="47" s="1"/>
  <c r="A135" i="47" s="1"/>
  <c r="A136" i="47" s="1"/>
  <c r="A137" i="47" s="1"/>
  <c r="A138" i="47" s="1"/>
  <c r="A139" i="47" s="1"/>
  <c r="A140" i="47" s="1"/>
  <c r="A141" i="47" s="1"/>
  <c r="A142" i="47" s="1"/>
  <c r="A143" i="47" s="1"/>
  <c r="A144" i="47" s="1"/>
  <c r="A145" i="47" s="1"/>
  <c r="A146" i="47" s="1"/>
  <c r="A147" i="47" s="1"/>
  <c r="A148" i="47" s="1"/>
  <c r="A149" i="47" s="1"/>
  <c r="A150" i="47" s="1"/>
  <c r="A151" i="47" s="1"/>
  <c r="A152" i="47" s="1"/>
  <c r="A153" i="47" s="1"/>
  <c r="A154" i="47" s="1"/>
  <c r="A155" i="47" s="1"/>
  <c r="A156" i="47" s="1"/>
  <c r="A157" i="47" s="1"/>
  <c r="A158" i="47" s="1"/>
  <c r="A159" i="47" s="1"/>
  <c r="A160" i="47" s="1"/>
  <c r="A161" i="47" s="1"/>
  <c r="A162" i="47" s="1"/>
  <c r="A163" i="47" s="1"/>
  <c r="A164" i="47" s="1"/>
  <c r="A165" i="47" s="1"/>
  <c r="A166" i="47" s="1"/>
  <c r="A167" i="47" s="1"/>
  <c r="A168" i="47" s="1"/>
  <c r="A169" i="47" s="1"/>
  <c r="A170" i="47" s="1"/>
  <c r="A171" i="47" s="1"/>
  <c r="A172" i="47" s="1"/>
  <c r="A173" i="47" s="1"/>
  <c r="A174" i="47" s="1"/>
  <c r="A175" i="47" s="1"/>
  <c r="H8" i="45"/>
  <c r="H9" i="45"/>
  <c r="A176" i="47" l="1"/>
  <c r="A177" i="47" s="1"/>
  <c r="A178" i="47" s="1"/>
  <c r="A179" i="47" s="1"/>
  <c r="A180" i="47" s="1"/>
  <c r="A181" i="47" s="1"/>
  <c r="A182" i="47" s="1"/>
  <c r="A183" i="47" s="1"/>
  <c r="A184" i="47" s="1"/>
  <c r="A185" i="47" s="1"/>
  <c r="A186" i="47" s="1"/>
  <c r="A187" i="47" s="1"/>
  <c r="A188" i="47" s="1"/>
  <c r="A189" i="47" s="1"/>
  <c r="A190" i="47" s="1"/>
  <c r="A191" i="47" s="1"/>
  <c r="A192" i="47" s="1"/>
  <c r="A193" i="47" s="1"/>
  <c r="A194" i="47" s="1"/>
  <c r="A195" i="47" s="1"/>
  <c r="A196" i="47" s="1"/>
  <c r="A197" i="47" s="1"/>
  <c r="A198" i="47" s="1"/>
  <c r="A199" i="47" s="1"/>
  <c r="A200" i="47" s="1"/>
  <c r="A201" i="47" s="1"/>
  <c r="A202" i="47" s="1"/>
  <c r="A203" i="47" s="1"/>
  <c r="A204" i="47" s="1"/>
  <c r="A205" i="47" s="1"/>
  <c r="A206" i="47" s="1"/>
  <c r="A207" i="47" s="1"/>
  <c r="A208" i="47" s="1"/>
  <c r="A209" i="47" s="1"/>
  <c r="A210" i="47" s="1"/>
  <c r="A211" i="47" s="1"/>
  <c r="A212" i="47" s="1"/>
  <c r="A213" i="47" s="1"/>
  <c r="A214" i="47" s="1"/>
  <c r="A215" i="47" s="1"/>
  <c r="A216" i="47" s="1"/>
  <c r="A217" i="47" s="1"/>
  <c r="A218" i="47" s="1"/>
  <c r="A219" i="47" s="1"/>
  <c r="A220" i="47" s="1"/>
  <c r="A221" i="47" s="1"/>
  <c r="A222" i="47" s="1"/>
  <c r="A223" i="47" s="1"/>
  <c r="A224" i="47" s="1"/>
  <c r="A225" i="47" s="1"/>
  <c r="A226" i="47" s="1"/>
  <c r="A227" i="47" s="1"/>
  <c r="A228" i="47" s="1"/>
  <c r="A229" i="47" s="1"/>
  <c r="A230" i="47" s="1"/>
  <c r="A231" i="47" s="1"/>
  <c r="A232" i="47" s="1"/>
  <c r="A233" i="47" s="1"/>
  <c r="A234" i="47" s="1"/>
  <c r="A235" i="47" s="1"/>
  <c r="A236" i="47" s="1"/>
  <c r="A237" i="47" s="1"/>
  <c r="A238" i="47" s="1"/>
  <c r="A239" i="47" s="1"/>
  <c r="A240" i="47" s="1"/>
  <c r="A241" i="47" s="1"/>
  <c r="A242" i="47" s="1"/>
  <c r="A243" i="47" s="1"/>
  <c r="A244" i="47" s="1"/>
  <c r="A245" i="47" s="1"/>
  <c r="A246" i="47" s="1"/>
  <c r="A247" i="47" s="1"/>
  <c r="A248" i="47" s="1"/>
  <c r="A249" i="47" s="1"/>
  <c r="A250" i="47" s="1"/>
  <c r="A251" i="47" s="1"/>
  <c r="A252" i="47" s="1"/>
  <c r="A253" i="47" s="1"/>
  <c r="A254" i="47" l="1"/>
  <c r="A255" i="47" s="1"/>
  <c r="A256" i="47" s="1"/>
  <c r="A257" i="47" s="1"/>
  <c r="A258" i="47" s="1"/>
  <c r="A259" i="47" s="1"/>
  <c r="A260" i="47" s="1"/>
  <c r="A261" i="47" s="1"/>
  <c r="A262" i="47" s="1"/>
  <c r="A263" i="47" s="1"/>
  <c r="A264" i="47" s="1"/>
  <c r="A265" i="47" s="1"/>
  <c r="A266" i="47" s="1"/>
  <c r="A267" i="47" s="1"/>
  <c r="A268" i="47" s="1"/>
  <c r="A269" i="47" s="1"/>
  <c r="A270" i="47" s="1"/>
  <c r="A271" i="47" s="1"/>
  <c r="A272" i="47" s="1"/>
  <c r="A273" i="47" s="1"/>
  <c r="A274" i="47" s="1"/>
  <c r="A275" i="47" s="1"/>
  <c r="A276" i="47" s="1"/>
  <c r="A277" i="47" s="1"/>
  <c r="A278" i="47" s="1"/>
  <c r="A279" i="47" s="1"/>
  <c r="A280" i="47" s="1"/>
  <c r="A281" i="47" s="1"/>
  <c r="A282" i="47" s="1"/>
  <c r="A283" i="47" s="1"/>
  <c r="A284" i="47" s="1"/>
  <c r="A285" i="47" s="1"/>
  <c r="A286" i="47" s="1"/>
  <c r="A287" i="47" s="1"/>
  <c r="A288" i="47" s="1"/>
  <c r="A289" i="47" s="1"/>
  <c r="A290" i="47" s="1"/>
  <c r="A291" i="47" s="1"/>
  <c r="A292" i="47" s="1"/>
  <c r="A293" i="47" s="1"/>
  <c r="A294" i="47" s="1"/>
  <c r="A295" i="47" s="1"/>
  <c r="A296" i="47" s="1"/>
  <c r="A297" i="47" s="1"/>
  <c r="A298" i="47" s="1"/>
  <c r="A299" i="47" s="1"/>
  <c r="A300" i="47" s="1"/>
  <c r="A301" i="47" s="1"/>
  <c r="A302" i="47" s="1"/>
  <c r="A303" i="47" s="1"/>
  <c r="A304" i="47" s="1"/>
  <c r="A305" i="47" s="1"/>
  <c r="A306" i="47" s="1"/>
  <c r="A307" i="47" s="1"/>
  <c r="A308" i="47" s="1"/>
  <c r="A309" i="47" s="1"/>
  <c r="A310" i="47" s="1"/>
  <c r="A311" i="47" s="1"/>
  <c r="A312" i="47" s="1"/>
  <c r="A313" i="47" s="1"/>
  <c r="A314" i="47" s="1"/>
  <c r="A315" i="47" s="1"/>
  <c r="A316" i="47" s="1"/>
  <c r="A317" i="47" s="1"/>
  <c r="A318" i="47" s="1"/>
  <c r="A319" i="47" s="1"/>
  <c r="A320" i="47" s="1"/>
  <c r="A321" i="47" s="1"/>
  <c r="A322" i="47" s="1"/>
  <c r="A323" i="47" s="1"/>
  <c r="A324" i="47" s="1"/>
  <c r="A325" i="47" s="1"/>
  <c r="A326" i="47" s="1"/>
  <c r="A327" i="47" s="1"/>
  <c r="A328" i="47" s="1"/>
  <c r="A329" i="47" s="1"/>
  <c r="A330" i="47" s="1"/>
  <c r="A331" i="47" s="1"/>
  <c r="A332" i="47" s="1"/>
  <c r="A333" i="47" s="1"/>
  <c r="A334" i="47" s="1"/>
  <c r="A335" i="47" s="1"/>
  <c r="A336" i="47" s="1"/>
  <c r="A337" i="47" s="1"/>
  <c r="A338" i="47" s="1"/>
  <c r="A339" i="47" s="1"/>
  <c r="A340" i="47" s="1"/>
  <c r="A341" i="47" s="1"/>
  <c r="A342" i="47" s="1"/>
  <c r="A343" i="47" s="1"/>
  <c r="A344" i="47" s="1"/>
  <c r="A345" i="47" s="1"/>
  <c r="A346" i="47" s="1"/>
  <c r="A347" i="47" s="1"/>
  <c r="A348" i="47" s="1"/>
  <c r="A349" i="47" s="1"/>
  <c r="A350" i="47" s="1"/>
  <c r="A351" i="47" s="1"/>
  <c r="A352" i="47" s="1"/>
  <c r="A353" i="47" s="1"/>
  <c r="A354" i="47" s="1"/>
  <c r="A355" i="47" s="1"/>
  <c r="A356" i="47" s="1"/>
  <c r="A357" i="47" s="1"/>
  <c r="A358" i="47" s="1"/>
  <c r="A359" i="47" s="1"/>
  <c r="A360" i="47" s="1"/>
  <c r="A361" i="47" s="1"/>
  <c r="A362" i="47" s="1"/>
  <c r="A363" i="47" s="1"/>
  <c r="A364" i="47" s="1"/>
  <c r="A365" i="47" s="1"/>
  <c r="A366" i="47" s="1"/>
  <c r="A367" i="47" s="1"/>
  <c r="A368" i="47" s="1"/>
  <c r="A369" i="47" s="1"/>
  <c r="A370" i="47" s="1"/>
  <c r="A371" i="47" s="1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A451" i="47" s="1"/>
  <c r="A452" i="47" s="1"/>
  <c r="A453" i="47" s="1"/>
  <c r="A454" i="47" s="1"/>
  <c r="A455" i="47" s="1"/>
  <c r="A456" i="47" s="1"/>
  <c r="A457" i="47" s="1"/>
  <c r="A458" i="47" s="1"/>
  <c r="A459" i="47" s="1"/>
  <c r="A460" i="47" s="1"/>
  <c r="A461" i="47" s="1"/>
  <c r="A462" i="47" s="1"/>
  <c r="A463" i="47" s="1"/>
  <c r="A464" i="47" s="1"/>
  <c r="A465" i="47" s="1"/>
  <c r="A466" i="47" s="1"/>
  <c r="A467" i="47" s="1"/>
  <c r="A468" i="47" s="1"/>
  <c r="A469" i="47" s="1"/>
  <c r="A470" i="47" s="1"/>
  <c r="A471" i="47" s="1"/>
  <c r="A472" i="47" s="1"/>
  <c r="A473" i="47" s="1"/>
  <c r="A474" i="47" s="1"/>
  <c r="A475" i="47" s="1"/>
  <c r="A476" i="47" s="1"/>
  <c r="A477" i="47" s="1"/>
  <c r="A478" i="47" s="1"/>
  <c r="A479" i="47" s="1"/>
  <c r="A480" i="47" s="1"/>
  <c r="A481" i="47" s="1"/>
  <c r="A482" i="47" s="1"/>
  <c r="A483" i="47" s="1"/>
  <c r="A484" i="47" s="1"/>
  <c r="A485" i="47" s="1"/>
  <c r="A486" i="47" s="1"/>
  <c r="A487" i="47" s="1"/>
  <c r="A488" i="47" s="1"/>
  <c r="A489" i="47" s="1"/>
  <c r="A490" i="47" s="1"/>
  <c r="A491" i="47" s="1"/>
  <c r="A492" i="47" s="1"/>
  <c r="A493" i="47" s="1"/>
  <c r="A494" i="47" s="1"/>
  <c r="A495" i="47" s="1"/>
  <c r="A496" i="47" s="1"/>
  <c r="A497" i="47" s="1"/>
  <c r="A498" i="47" s="1"/>
  <c r="A499" i="47" s="1"/>
  <c r="A500" i="47" s="1"/>
  <c r="A501" i="47" s="1"/>
  <c r="A502" i="47" s="1"/>
  <c r="A503" i="47" s="1"/>
  <c r="A504" i="47" s="1"/>
  <c r="A505" i="47" s="1"/>
  <c r="A506" i="47" s="1"/>
  <c r="A507" i="47" s="1"/>
  <c r="A508" i="47" s="1"/>
  <c r="A509" i="47" s="1"/>
  <c r="A510" i="47" s="1"/>
  <c r="A511" i="47" s="1"/>
  <c r="A512" i="47" s="1"/>
  <c r="A513" i="47" s="1"/>
  <c r="A514" i="47" s="1"/>
  <c r="A515" i="47" s="1"/>
  <c r="A516" i="47" s="1"/>
  <c r="A517" i="47" s="1"/>
  <c r="A518" i="47" s="1"/>
  <c r="A519" i="47" s="1"/>
  <c r="A520" i="47" s="1"/>
  <c r="A521" i="47" s="1"/>
  <c r="A522" i="47" s="1"/>
  <c r="A523" i="47" s="1"/>
  <c r="A524" i="47" s="1"/>
  <c r="A525" i="47" s="1"/>
  <c r="A526" i="47" s="1"/>
  <c r="A527" i="47" s="1"/>
  <c r="A528" i="47" s="1"/>
  <c r="A529" i="47" s="1"/>
  <c r="A530" i="47" s="1"/>
  <c r="A531" i="47" s="1"/>
  <c r="A532" i="47" s="1"/>
  <c r="A533" i="47" s="1"/>
  <c r="A534" i="47" s="1"/>
  <c r="A535" i="47" s="1"/>
  <c r="A536" i="47" s="1"/>
  <c r="A537" i="47" s="1"/>
  <c r="A538" i="47" s="1"/>
  <c r="A539" i="47" s="1"/>
  <c r="A540" i="47" s="1"/>
  <c r="A541" i="47" s="1"/>
  <c r="A542" i="47" s="1"/>
  <c r="A543" i="47" s="1"/>
  <c r="A544" i="47" s="1"/>
  <c r="A545" i="47" s="1"/>
  <c r="A546" i="47" s="1"/>
  <c r="A547" i="47" s="1"/>
  <c r="A548" i="47" s="1"/>
  <c r="A549" i="47" s="1"/>
  <c r="A550" i="47" s="1"/>
  <c r="A551" i="47" s="1"/>
  <c r="A552" i="47" s="1"/>
  <c r="A553" i="47" s="1"/>
  <c r="A554" i="47" s="1"/>
  <c r="A555" i="47" s="1"/>
  <c r="A556" i="47" s="1"/>
  <c r="A557" i="47" s="1"/>
  <c r="A558" i="47" s="1"/>
  <c r="A559" i="47" s="1"/>
  <c r="A560" i="47" s="1"/>
  <c r="A561" i="47" s="1"/>
  <c r="A562" i="47" s="1"/>
  <c r="A563" i="47" s="1"/>
  <c r="A564" i="47" s="1"/>
  <c r="A565" i="47" s="1"/>
  <c r="A566" i="47" s="1"/>
  <c r="A567" i="47" s="1"/>
  <c r="A568" i="47" s="1"/>
  <c r="A569" i="47" s="1"/>
  <c r="A570" i="47" s="1"/>
  <c r="A571" i="47" s="1"/>
  <c r="A572" i="47" s="1"/>
  <c r="A573" i="47" s="1"/>
  <c r="A574" i="47" s="1"/>
  <c r="A575" i="47" s="1"/>
  <c r="A576" i="47" s="1"/>
  <c r="A577" i="47" s="1"/>
  <c r="A578" i="47" s="1"/>
  <c r="A579" i="47" s="1"/>
  <c r="A580" i="47" s="1"/>
  <c r="A581" i="47" s="1"/>
  <c r="A582" i="47" s="1"/>
  <c r="A583" i="47" s="1"/>
  <c r="A584" i="47" s="1"/>
  <c r="A585" i="47" s="1"/>
  <c r="A586" i="47" s="1"/>
  <c r="A587" i="47" s="1"/>
  <c r="A588" i="47" s="1"/>
  <c r="A589" i="47" s="1"/>
  <c r="A590" i="47" s="1"/>
  <c r="A591" i="47" s="1"/>
  <c r="A592" i="47" s="1"/>
  <c r="A593" i="47" s="1"/>
  <c r="A594" i="47" s="1"/>
  <c r="A595" i="47" s="1"/>
  <c r="A596" i="47" s="1"/>
  <c r="A597" i="47" s="1"/>
  <c r="A598" i="47" s="1"/>
  <c r="A599" i="47" s="1"/>
  <c r="A600" i="47" s="1"/>
  <c r="A601" i="47" s="1"/>
  <c r="A602" i="47" s="1"/>
  <c r="A603" i="47" s="1"/>
  <c r="A604" i="47" s="1"/>
  <c r="A605" i="47" s="1"/>
  <c r="A606" i="47" s="1"/>
  <c r="A607" i="47" s="1"/>
  <c r="A608" i="47" s="1"/>
  <c r="A609" i="47" s="1"/>
  <c r="A610" i="47" s="1"/>
  <c r="A611" i="47" s="1"/>
  <c r="A612" i="47" s="1"/>
  <c r="A613" i="47" s="1"/>
  <c r="A614" i="47" s="1"/>
  <c r="A615" i="47" s="1"/>
  <c r="A616" i="47" s="1"/>
  <c r="A617" i="47" s="1"/>
  <c r="A618" i="47" s="1"/>
  <c r="A619" i="47" s="1"/>
  <c r="A620" i="47" s="1"/>
  <c r="A621" i="47" s="1"/>
  <c r="A622" i="47" s="1"/>
  <c r="A623" i="47" s="1"/>
  <c r="A624" i="47" s="1"/>
  <c r="A625" i="47" s="1"/>
  <c r="A626" i="47" s="1"/>
  <c r="A627" i="47" s="1"/>
  <c r="A628" i="47" s="1"/>
  <c r="A629" i="47" s="1"/>
  <c r="A630" i="47" s="1"/>
  <c r="A631" i="47" s="1"/>
  <c r="A632" i="47" s="1"/>
  <c r="A633" i="47" s="1"/>
  <c r="A634" i="47" s="1"/>
  <c r="A635" i="47" s="1"/>
  <c r="A636" i="47" s="1"/>
  <c r="A637" i="47" s="1"/>
  <c r="A638" i="47" s="1"/>
  <c r="A639" i="47" s="1"/>
  <c r="A640" i="47" s="1"/>
  <c r="A641" i="47" s="1"/>
  <c r="A642" i="47" s="1"/>
  <c r="A643" i="47" s="1"/>
  <c r="A644" i="47" s="1"/>
  <c r="A645" i="47" s="1"/>
  <c r="A646" i="47" s="1"/>
  <c r="A647" i="47" s="1"/>
  <c r="A648" i="47" s="1"/>
  <c r="A649" i="47" s="1"/>
  <c r="A650" i="47" s="1"/>
  <c r="A651" i="47" s="1"/>
  <c r="A652" i="47" s="1"/>
  <c r="A653" i="47" s="1"/>
  <c r="A654" i="47" s="1"/>
  <c r="A655" i="47" s="1"/>
  <c r="A656" i="47" s="1"/>
  <c r="A657" i="47" s="1"/>
  <c r="A658" i="47" s="1"/>
  <c r="A659" i="47" s="1"/>
  <c r="A660" i="47" s="1"/>
  <c r="A661" i="47" s="1"/>
  <c r="A662" i="47" s="1"/>
  <c r="A663" i="47" s="1"/>
  <c r="A664" i="47" s="1"/>
  <c r="A665" i="47" s="1"/>
  <c r="A666" i="47" s="1"/>
  <c r="A667" i="47" s="1"/>
  <c r="A668" i="47" s="1"/>
  <c r="A669" i="47" s="1"/>
  <c r="A670" i="47" s="1"/>
  <c r="A671" i="47" s="1"/>
  <c r="A672" i="47" s="1"/>
  <c r="A673" i="47" s="1"/>
  <c r="A674" i="47" s="1"/>
  <c r="A675" i="47" s="1"/>
  <c r="A676" i="47" s="1"/>
  <c r="A677" i="47" s="1"/>
  <c r="A678" i="47" s="1"/>
  <c r="A679" i="47" s="1"/>
  <c r="A680" i="47" s="1"/>
  <c r="A681" i="47" s="1"/>
  <c r="A682" i="47" s="1"/>
  <c r="A683" i="47" s="1"/>
  <c r="A684" i="47" s="1"/>
  <c r="A685" i="47" s="1"/>
  <c r="A686" i="47" s="1"/>
  <c r="A687" i="47" s="1"/>
  <c r="A688" i="47" s="1"/>
  <c r="A689" i="47" s="1"/>
  <c r="A690" i="47" s="1"/>
  <c r="A691" i="47" s="1"/>
  <c r="A692" i="47" s="1"/>
  <c r="A693" i="47" s="1"/>
  <c r="A694" i="47" s="1"/>
  <c r="A695" i="47" s="1"/>
  <c r="A696" i="47" s="1"/>
  <c r="AF55" i="44"/>
  <c r="AE55" i="44"/>
  <c r="AC55" i="44"/>
  <c r="AD55" i="44" s="1"/>
  <c r="P55" i="44"/>
  <c r="O55" i="44" s="1"/>
  <c r="N55" i="44"/>
  <c r="AF54" i="44"/>
  <c r="AE54" i="44"/>
  <c r="AC54" i="44"/>
  <c r="AD54" i="44" s="1"/>
  <c r="P54" i="44"/>
  <c r="O54" i="44" s="1"/>
  <c r="N54" i="44"/>
  <c r="AF53" i="44"/>
  <c r="AE53" i="44"/>
  <c r="AC53" i="44"/>
  <c r="AD53" i="44" s="1"/>
  <c r="P53" i="44"/>
  <c r="O53" i="44" s="1"/>
  <c r="N53" i="44"/>
  <c r="AF51" i="44"/>
  <c r="AE51" i="44"/>
  <c r="AC51" i="44"/>
  <c r="AD51" i="44" s="1"/>
  <c r="P51" i="44"/>
  <c r="O51" i="44" s="1"/>
  <c r="N51" i="44"/>
  <c r="AF50" i="44"/>
  <c r="AE50" i="44"/>
  <c r="AC50" i="44"/>
  <c r="AD50" i="44" s="1"/>
  <c r="P50" i="44"/>
  <c r="O50" i="44" s="1"/>
  <c r="N50" i="44"/>
  <c r="AF49" i="44"/>
  <c r="AE49" i="44"/>
  <c r="AC49" i="44"/>
  <c r="AD49" i="44" s="1"/>
  <c r="P49" i="44"/>
  <c r="O49" i="44" s="1"/>
  <c r="N49" i="44"/>
  <c r="AF47" i="44"/>
  <c r="AE47" i="44"/>
  <c r="AC47" i="44"/>
  <c r="AD47" i="44" s="1"/>
  <c r="P47" i="44"/>
  <c r="O47" i="44" s="1"/>
  <c r="N47" i="44"/>
  <c r="AF46" i="44"/>
  <c r="AE46" i="44"/>
  <c r="AC46" i="44"/>
  <c r="AD46" i="44" s="1"/>
  <c r="P46" i="44"/>
  <c r="O46" i="44" s="1"/>
  <c r="N46" i="44"/>
  <c r="AF45" i="44"/>
  <c r="AE45" i="44"/>
  <c r="AC45" i="44"/>
  <c r="AD45" i="44" s="1"/>
  <c r="P45" i="44"/>
  <c r="O45" i="44" s="1"/>
  <c r="N45" i="44"/>
  <c r="AF43" i="44"/>
  <c r="AE43" i="44"/>
  <c r="AC43" i="44"/>
  <c r="AD43" i="44" s="1"/>
  <c r="P43" i="44"/>
  <c r="O43" i="44" s="1"/>
  <c r="N43" i="44"/>
  <c r="AF42" i="44"/>
  <c r="AE42" i="44"/>
  <c r="AC42" i="44"/>
  <c r="AD42" i="44" s="1"/>
  <c r="P42" i="44"/>
  <c r="O42" i="44" s="1"/>
  <c r="N42" i="44"/>
  <c r="AF41" i="44"/>
  <c r="AE41" i="44"/>
  <c r="AC41" i="44"/>
  <c r="AD41" i="44" s="1"/>
  <c r="P41" i="44"/>
  <c r="O41" i="44" s="1"/>
  <c r="N41" i="44"/>
  <c r="AF39" i="44"/>
  <c r="AE39" i="44"/>
  <c r="AC39" i="44"/>
  <c r="AD39" i="44" s="1"/>
  <c r="P39" i="44"/>
  <c r="O39" i="44" s="1"/>
  <c r="N39" i="44"/>
  <c r="AF38" i="44"/>
  <c r="AE38" i="44"/>
  <c r="AC38" i="44"/>
  <c r="AD38" i="44" s="1"/>
  <c r="P38" i="44"/>
  <c r="O38" i="44" s="1"/>
  <c r="N38" i="44"/>
  <c r="AF37" i="44"/>
  <c r="AE37" i="44"/>
  <c r="AC37" i="44"/>
  <c r="AD37" i="44" s="1"/>
  <c r="P37" i="44"/>
  <c r="O37" i="44" s="1"/>
  <c r="N37" i="44"/>
  <c r="AF35" i="44"/>
  <c r="AE35" i="44"/>
  <c r="AC35" i="44"/>
  <c r="AD35" i="44" s="1"/>
  <c r="P35" i="44"/>
  <c r="O35" i="44" s="1"/>
  <c r="N35" i="44"/>
  <c r="AF34" i="44"/>
  <c r="AE34" i="44"/>
  <c r="AC34" i="44"/>
  <c r="AD34" i="44" s="1"/>
  <c r="P34" i="44"/>
  <c r="O34" i="44" s="1"/>
  <c r="N34" i="44"/>
  <c r="AF33" i="44"/>
  <c r="AE33" i="44"/>
  <c r="AC33" i="44"/>
  <c r="AD33" i="44" s="1"/>
  <c r="P33" i="44"/>
  <c r="O33" i="44" s="1"/>
  <c r="N33" i="44"/>
  <c r="AF31" i="44"/>
  <c r="AE31" i="44"/>
  <c r="AC31" i="44"/>
  <c r="AD31" i="44" s="1"/>
  <c r="P31" i="44"/>
  <c r="O31" i="44" s="1"/>
  <c r="N31" i="44"/>
  <c r="AF30" i="44"/>
  <c r="AE30" i="44"/>
  <c r="AC30" i="44"/>
  <c r="AD30" i="44" s="1"/>
  <c r="P30" i="44"/>
  <c r="O30" i="44" s="1"/>
  <c r="N30" i="44"/>
  <c r="AF29" i="44"/>
  <c r="AE29" i="44"/>
  <c r="AC29" i="44"/>
  <c r="AD29" i="44" s="1"/>
  <c r="P29" i="44"/>
  <c r="O29" i="44" s="1"/>
  <c r="N29" i="44"/>
  <c r="AF27" i="44"/>
  <c r="AE27" i="44"/>
  <c r="AC27" i="44"/>
  <c r="AD27" i="44" s="1"/>
  <c r="P27" i="44"/>
  <c r="O27" i="44" s="1"/>
  <c r="N27" i="44"/>
  <c r="AF26" i="44"/>
  <c r="AE26" i="44"/>
  <c r="AC26" i="44"/>
  <c r="AD26" i="44" s="1"/>
  <c r="P26" i="44"/>
  <c r="O26" i="44" s="1"/>
  <c r="N26" i="44"/>
  <c r="AF25" i="44"/>
  <c r="AE25" i="44"/>
  <c r="AC25" i="44"/>
  <c r="AD25" i="44" s="1"/>
  <c r="P25" i="44"/>
  <c r="O25" i="44" s="1"/>
  <c r="N25" i="44"/>
  <c r="I252" i="45"/>
  <c r="I251" i="45"/>
  <c r="I250" i="45"/>
  <c r="I249" i="45"/>
  <c r="I248" i="45"/>
  <c r="I247" i="45"/>
  <c r="I246" i="45"/>
  <c r="I245" i="45"/>
  <c r="I244" i="45"/>
  <c r="I243" i="45"/>
  <c r="I242" i="45"/>
  <c r="I241" i="45"/>
  <c r="I240" i="45"/>
  <c r="I239" i="45"/>
  <c r="I238" i="45"/>
  <c r="I237" i="45"/>
  <c r="I236" i="45"/>
  <c r="I235" i="45"/>
  <c r="I234" i="45"/>
  <c r="I233" i="45"/>
  <c r="I232" i="45"/>
  <c r="I231" i="45"/>
  <c r="I230" i="45"/>
  <c r="I229" i="45"/>
  <c r="I228" i="45"/>
  <c r="I227" i="45"/>
  <c r="I226" i="45"/>
  <c r="I225" i="45"/>
  <c r="I224" i="45"/>
  <c r="I223" i="45"/>
  <c r="I222" i="45"/>
  <c r="I221" i="45"/>
  <c r="I220" i="45"/>
  <c r="I219" i="45"/>
  <c r="I218" i="45"/>
  <c r="I217" i="45"/>
  <c r="I216" i="45"/>
  <c r="I215" i="45"/>
  <c r="I214" i="45"/>
  <c r="I213" i="45"/>
  <c r="I212" i="45"/>
  <c r="I211" i="45"/>
  <c r="I210" i="45"/>
  <c r="I209" i="45"/>
  <c r="I208" i="45"/>
  <c r="I207" i="45"/>
  <c r="I206" i="45"/>
  <c r="I205" i="45"/>
  <c r="I204" i="45"/>
  <c r="I203" i="45"/>
  <c r="I202" i="45"/>
  <c r="I201" i="45"/>
  <c r="I200" i="45"/>
  <c r="I199" i="45"/>
  <c r="I198" i="45"/>
  <c r="I197" i="45"/>
  <c r="I196" i="45"/>
  <c r="I195" i="45"/>
  <c r="I194" i="45"/>
  <c r="I193" i="45"/>
  <c r="I192" i="45"/>
  <c r="I191" i="45"/>
  <c r="I190" i="45"/>
  <c r="I189" i="45"/>
  <c r="I188" i="45"/>
  <c r="I187" i="45"/>
  <c r="I186" i="45"/>
  <c r="I185" i="45"/>
  <c r="I184" i="45"/>
  <c r="I183" i="45"/>
  <c r="I182" i="45"/>
  <c r="I181" i="45"/>
  <c r="I180" i="45"/>
  <c r="I179" i="45"/>
  <c r="I178" i="45"/>
  <c r="I177" i="45"/>
  <c r="I176" i="45"/>
  <c r="I175" i="45"/>
  <c r="I174" i="45"/>
  <c r="I173" i="45"/>
  <c r="I172" i="45"/>
  <c r="I171" i="45"/>
  <c r="I170" i="45"/>
  <c r="I169" i="45"/>
  <c r="I168" i="45"/>
  <c r="I167" i="45"/>
  <c r="I166" i="45"/>
  <c r="I165" i="45"/>
  <c r="I164" i="45"/>
  <c r="I163" i="45"/>
  <c r="I162" i="45"/>
  <c r="I161" i="45"/>
  <c r="I160" i="45"/>
  <c r="I159" i="45"/>
  <c r="I158" i="45"/>
  <c r="I157" i="45"/>
  <c r="I156" i="45"/>
  <c r="I155" i="45"/>
  <c r="I154" i="45"/>
  <c r="I153" i="45"/>
  <c r="I152" i="45"/>
  <c r="I151" i="45"/>
  <c r="I150" i="45"/>
  <c r="I149" i="45"/>
  <c r="I148" i="45"/>
  <c r="I147" i="45"/>
  <c r="I146" i="45"/>
  <c r="I145" i="45"/>
  <c r="I144" i="45"/>
  <c r="I143" i="45"/>
  <c r="I142" i="45"/>
  <c r="I141" i="45"/>
  <c r="I140" i="45"/>
  <c r="I139" i="45"/>
  <c r="I138" i="45"/>
  <c r="I137" i="45"/>
  <c r="I136" i="45"/>
  <c r="I135" i="45"/>
  <c r="I134" i="45"/>
  <c r="I133" i="45"/>
  <c r="I132" i="45"/>
  <c r="I131" i="45"/>
  <c r="I130" i="45"/>
  <c r="I129" i="45"/>
  <c r="I128" i="45"/>
  <c r="I127" i="45"/>
  <c r="I126" i="45"/>
  <c r="I125" i="45"/>
  <c r="I124" i="45"/>
  <c r="I123" i="45"/>
  <c r="I122" i="45"/>
  <c r="I121" i="45"/>
  <c r="I120" i="45"/>
  <c r="I119" i="45"/>
  <c r="I118" i="45"/>
  <c r="I117" i="45"/>
  <c r="I116" i="45"/>
  <c r="I115" i="45"/>
  <c r="I114" i="45"/>
  <c r="I113" i="45"/>
  <c r="I112" i="45"/>
  <c r="I111" i="45"/>
  <c r="I110" i="45"/>
  <c r="I109" i="45"/>
  <c r="I108" i="45"/>
  <c r="I107" i="45"/>
  <c r="I106" i="45"/>
  <c r="I105" i="45"/>
  <c r="I104" i="45"/>
  <c r="I103" i="45"/>
  <c r="I102" i="45"/>
  <c r="I101" i="45"/>
  <c r="I100" i="45"/>
  <c r="I99" i="45"/>
  <c r="I98" i="45"/>
  <c r="I97" i="45"/>
  <c r="I96" i="45"/>
  <c r="I95" i="45"/>
  <c r="I94" i="45"/>
  <c r="I93" i="45"/>
  <c r="I92" i="45"/>
  <c r="I91" i="45"/>
  <c r="I90" i="45"/>
  <c r="I89" i="45"/>
  <c r="I88" i="45"/>
  <c r="I87" i="45"/>
  <c r="I86" i="45"/>
  <c r="I85" i="45"/>
  <c r="I84" i="45"/>
  <c r="I83" i="45"/>
  <c r="I82" i="45"/>
  <c r="I81" i="45"/>
  <c r="I80" i="45"/>
  <c r="I79" i="45"/>
  <c r="I78" i="45"/>
  <c r="I77" i="45"/>
  <c r="I76" i="45"/>
  <c r="I75" i="45"/>
  <c r="I74" i="45"/>
  <c r="I73" i="45"/>
  <c r="I72" i="45"/>
  <c r="I71" i="45"/>
  <c r="I70" i="45"/>
  <c r="I69" i="45"/>
  <c r="I68" i="45"/>
  <c r="I67" i="45"/>
  <c r="I66" i="45"/>
  <c r="I65" i="45"/>
  <c r="I64" i="45"/>
  <c r="I63" i="45"/>
  <c r="I62" i="45"/>
  <c r="I61" i="45"/>
  <c r="I60" i="45"/>
  <c r="I59" i="45"/>
  <c r="I58" i="45"/>
  <c r="I57" i="45"/>
  <c r="I56" i="45"/>
  <c r="I55" i="45"/>
  <c r="I54" i="45"/>
  <c r="I53" i="45"/>
  <c r="I52" i="45"/>
  <c r="I51" i="45"/>
  <c r="I50" i="45"/>
  <c r="I49" i="45"/>
  <c r="I48" i="45"/>
  <c r="I47" i="45"/>
  <c r="I46" i="45"/>
  <c r="I45" i="45"/>
  <c r="I44" i="45"/>
  <c r="I43" i="45"/>
  <c r="I42" i="45"/>
  <c r="I41" i="45"/>
  <c r="I40" i="45"/>
  <c r="I39" i="45"/>
  <c r="I38" i="45"/>
  <c r="I37" i="45"/>
  <c r="I36" i="45"/>
  <c r="I35" i="45"/>
  <c r="I34" i="45"/>
  <c r="I33" i="45"/>
  <c r="I32" i="45"/>
  <c r="I31" i="45"/>
  <c r="I30" i="45"/>
  <c r="I29" i="45"/>
  <c r="I28" i="45"/>
  <c r="I27" i="45"/>
  <c r="I26" i="45"/>
  <c r="I25" i="45"/>
  <c r="I24" i="45"/>
  <c r="I19" i="45"/>
  <c r="I18" i="45"/>
  <c r="I17" i="45"/>
  <c r="I16" i="45"/>
  <c r="I15" i="45"/>
  <c r="H15" i="45"/>
  <c r="I14" i="45"/>
  <c r="H14" i="45"/>
  <c r="I13" i="45"/>
  <c r="H13" i="45"/>
  <c r="I12" i="45"/>
  <c r="H12" i="45"/>
  <c r="I11" i="45"/>
  <c r="H11" i="45"/>
  <c r="I10" i="45"/>
  <c r="H10" i="45"/>
  <c r="I9" i="45"/>
  <c r="I8" i="45"/>
  <c r="I7" i="45"/>
  <c r="H7" i="45"/>
  <c r="I6" i="45"/>
  <c r="H6" i="45"/>
  <c r="I5" i="45"/>
  <c r="H5" i="45"/>
  <c r="I4" i="45"/>
  <c r="H4" i="45"/>
  <c r="I3" i="45"/>
  <c r="H3" i="45"/>
  <c r="N9" i="44"/>
  <c r="P9" i="44"/>
  <c r="O9" i="44" s="1"/>
  <c r="AC9" i="44"/>
  <c r="AD9" i="44" s="1"/>
  <c r="AE9" i="44"/>
  <c r="AF9" i="44"/>
  <c r="N10" i="44"/>
  <c r="P10" i="44"/>
  <c r="O10" i="44" s="1"/>
  <c r="AC10" i="44"/>
  <c r="AD10" i="44" s="1"/>
  <c r="AE10" i="44"/>
  <c r="AF10" i="44"/>
  <c r="N11" i="44"/>
  <c r="P11" i="44"/>
  <c r="O11" i="44" s="1"/>
  <c r="AC11" i="44"/>
  <c r="AD11" i="44" s="1"/>
  <c r="AE11" i="44"/>
  <c r="AF11" i="44"/>
  <c r="N12" i="44"/>
  <c r="P12" i="44"/>
  <c r="O12" i="44" s="1"/>
  <c r="AC12" i="44"/>
  <c r="AD12" i="44" s="1"/>
  <c r="AE12" i="44"/>
  <c r="AF12" i="44"/>
  <c r="N13" i="44"/>
  <c r="P13" i="44"/>
  <c r="O13" i="44" s="1"/>
  <c r="AC13" i="44"/>
  <c r="AD13" i="44" s="1"/>
  <c r="AE13" i="44"/>
  <c r="AF13" i="44"/>
  <c r="AF23" i="44"/>
  <c r="AE23" i="44"/>
  <c r="AC23" i="44"/>
  <c r="AD23" i="44" s="1"/>
  <c r="P23" i="44"/>
  <c r="O23" i="44" s="1"/>
  <c r="N23" i="44"/>
  <c r="AF22" i="44"/>
  <c r="AE22" i="44"/>
  <c r="AC22" i="44"/>
  <c r="AD22" i="44" s="1"/>
  <c r="P22" i="44"/>
  <c r="O22" i="44" s="1"/>
  <c r="N22" i="44"/>
  <c r="AF21" i="44"/>
  <c r="AE21" i="44"/>
  <c r="AC21" i="44"/>
  <c r="AD21" i="44" s="1"/>
  <c r="P21" i="44"/>
  <c r="O21" i="44" s="1"/>
  <c r="N21" i="44"/>
  <c r="AF20" i="44"/>
  <c r="AE20" i="44"/>
  <c r="AC20" i="44"/>
  <c r="AD20" i="44" s="1"/>
  <c r="P20" i="44"/>
  <c r="O20" i="44" s="1"/>
  <c r="N20" i="44"/>
  <c r="AF19" i="44"/>
  <c r="AE19" i="44"/>
  <c r="AC19" i="44"/>
  <c r="AD19" i="44" s="1"/>
  <c r="P19" i="44"/>
  <c r="O19" i="44" s="1"/>
  <c r="N19" i="44"/>
  <c r="AF18" i="44"/>
  <c r="AE18" i="44"/>
  <c r="AC18" i="44"/>
  <c r="AD18" i="44" s="1"/>
  <c r="P18" i="44"/>
  <c r="O18" i="44" s="1"/>
  <c r="N18" i="44"/>
  <c r="AF17" i="44"/>
  <c r="AE17" i="44"/>
  <c r="AC17" i="44"/>
  <c r="AD17" i="44" s="1"/>
  <c r="P17" i="44"/>
  <c r="O17" i="44" s="1"/>
  <c r="N17" i="44"/>
  <c r="AF16" i="44"/>
  <c r="AE16" i="44"/>
  <c r="AC16" i="44"/>
  <c r="AD16" i="44" s="1"/>
  <c r="P16" i="44"/>
  <c r="O16" i="44" s="1"/>
  <c r="N16" i="44"/>
  <c r="AG15" i="44"/>
  <c r="AF15" i="44"/>
  <c r="AE15" i="44"/>
  <c r="AC15" i="44"/>
  <c r="AD15" i="44" s="1"/>
  <c r="P15" i="44"/>
  <c r="O15" i="44" s="1"/>
  <c r="N15" i="44"/>
  <c r="AF14" i="44"/>
  <c r="AE14" i="44"/>
  <c r="AC14" i="44"/>
  <c r="AD14" i="44" s="1"/>
  <c r="P14" i="44"/>
  <c r="O14" i="44" s="1"/>
  <c r="N14" i="44"/>
  <c r="AF8" i="44"/>
  <c r="AE8" i="44"/>
  <c r="AC8" i="44"/>
  <c r="AD8" i="44" s="1"/>
  <c r="P8" i="44"/>
  <c r="O8" i="44" s="1"/>
  <c r="N8" i="44"/>
  <c r="AF7" i="44"/>
  <c r="AE7" i="44"/>
  <c r="AC7" i="44"/>
  <c r="AD7" i="44" s="1"/>
  <c r="P7" i="44"/>
  <c r="O7" i="44" s="1"/>
  <c r="N7" i="44"/>
  <c r="AF6" i="44"/>
  <c r="AE6" i="44"/>
  <c r="AC6" i="44"/>
  <c r="AD6" i="44" s="1"/>
  <c r="P6" i="44"/>
  <c r="O6" i="44" s="1"/>
  <c r="N6" i="44"/>
  <c r="AF5" i="44"/>
  <c r="AE5" i="44"/>
  <c r="AC5" i="44"/>
  <c r="AD5" i="44" s="1"/>
  <c r="P5" i="44"/>
  <c r="O5" i="44" s="1"/>
  <c r="N5" i="44"/>
  <c r="AF4" i="44"/>
  <c r="AE4" i="44"/>
  <c r="AC4" i="44"/>
  <c r="AD4" i="44" s="1"/>
  <c r="P4" i="44"/>
  <c r="O4" i="44" s="1"/>
  <c r="N4" i="44"/>
  <c r="BI3" i="44"/>
  <c r="BH3" i="44"/>
  <c r="AF3" i="44"/>
  <c r="AE3" i="44"/>
  <c r="AC3" i="44"/>
  <c r="AD3" i="44" s="1"/>
  <c r="P3" i="44"/>
  <c r="O3" i="44" s="1"/>
  <c r="AG398" i="44"/>
  <c r="AF398" i="44"/>
  <c r="AE398" i="44"/>
  <c r="AC398" i="44"/>
  <c r="AD398" i="44" s="1"/>
  <c r="P398" i="44"/>
  <c r="O398" i="44" s="1"/>
  <c r="N398" i="44"/>
  <c r="AF397" i="44"/>
  <c r="AE397" i="44"/>
  <c r="AC397" i="44"/>
  <c r="AD397" i="44" s="1"/>
  <c r="P397" i="44"/>
  <c r="O397" i="44" s="1"/>
  <c r="N397" i="44"/>
  <c r="AF396" i="44"/>
  <c r="AE396" i="44"/>
  <c r="AC396" i="44"/>
  <c r="AD396" i="44" s="1"/>
  <c r="P396" i="44"/>
  <c r="O396" i="44" s="1"/>
  <c r="N396" i="44"/>
  <c r="AF395" i="44"/>
  <c r="AE395" i="44"/>
  <c r="AC395" i="44"/>
  <c r="AD395" i="44" s="1"/>
  <c r="P395" i="44"/>
  <c r="O395" i="44" s="1"/>
  <c r="N395" i="44"/>
  <c r="AF394" i="44"/>
  <c r="AE394" i="44"/>
  <c r="AC394" i="44"/>
  <c r="AD394" i="44" s="1"/>
  <c r="P394" i="44"/>
  <c r="O394" i="44" s="1"/>
  <c r="N394" i="44"/>
  <c r="AF393" i="44"/>
  <c r="AE393" i="44"/>
  <c r="AC393" i="44"/>
  <c r="AD393" i="44" s="1"/>
  <c r="P393" i="44"/>
  <c r="O393" i="44" s="1"/>
  <c r="N393" i="44"/>
  <c r="AF392" i="44"/>
  <c r="AE392" i="44"/>
  <c r="AC392" i="44"/>
  <c r="AD392" i="44" s="1"/>
  <c r="P392" i="44"/>
  <c r="O392" i="44" s="1"/>
  <c r="N392" i="44"/>
  <c r="AF391" i="44"/>
  <c r="AE391" i="44"/>
  <c r="AC391" i="44"/>
  <c r="AD391" i="44" s="1"/>
  <c r="P391" i="44"/>
  <c r="O391" i="44" s="1"/>
  <c r="N391" i="44"/>
  <c r="AF390" i="44"/>
  <c r="AE390" i="44"/>
  <c r="AC390" i="44"/>
  <c r="AD390" i="44" s="1"/>
  <c r="P390" i="44"/>
  <c r="O390" i="44" s="1"/>
  <c r="N390" i="44"/>
  <c r="AF389" i="44"/>
  <c r="AE389" i="44"/>
  <c r="AC389" i="44"/>
  <c r="AD389" i="44" s="1"/>
  <c r="P389" i="44"/>
  <c r="O389" i="44" s="1"/>
  <c r="N389" i="44"/>
  <c r="AF388" i="44"/>
  <c r="AE388" i="44"/>
  <c r="AC388" i="44"/>
  <c r="AD388" i="44" s="1"/>
  <c r="P388" i="44"/>
  <c r="O388" i="44" s="1"/>
  <c r="N388" i="44"/>
  <c r="AF387" i="44"/>
  <c r="AE387" i="44"/>
  <c r="AC387" i="44"/>
  <c r="AD387" i="44" s="1"/>
  <c r="P387" i="44"/>
  <c r="O387" i="44" s="1"/>
  <c r="N387" i="44"/>
  <c r="AF386" i="44"/>
  <c r="AE386" i="44"/>
  <c r="AC386" i="44"/>
  <c r="AD386" i="44" s="1"/>
  <c r="P386" i="44"/>
  <c r="O386" i="44" s="1"/>
  <c r="N386" i="44"/>
  <c r="AF385" i="44"/>
  <c r="AE385" i="44"/>
  <c r="AC385" i="44"/>
  <c r="AD385" i="44" s="1"/>
  <c r="P385" i="44"/>
  <c r="O385" i="44" s="1"/>
  <c r="N385" i="44"/>
  <c r="AF384" i="44"/>
  <c r="AE384" i="44"/>
  <c r="AC384" i="44"/>
  <c r="AD384" i="44" s="1"/>
  <c r="P384" i="44"/>
  <c r="O384" i="44" s="1"/>
  <c r="N384" i="44"/>
  <c r="AF383" i="44"/>
  <c r="AE383" i="44"/>
  <c r="AC383" i="44"/>
  <c r="AD383" i="44" s="1"/>
  <c r="P383" i="44"/>
  <c r="O383" i="44" s="1"/>
  <c r="N383" i="44"/>
  <c r="AF382" i="44"/>
  <c r="AE382" i="44"/>
  <c r="AC382" i="44"/>
  <c r="AD382" i="44" s="1"/>
  <c r="P382" i="44"/>
  <c r="O382" i="44" s="1"/>
  <c r="N382" i="44"/>
  <c r="AF381" i="44"/>
  <c r="AE381" i="44"/>
  <c r="AC381" i="44"/>
  <c r="AD381" i="44" s="1"/>
  <c r="P381" i="44"/>
  <c r="O381" i="44" s="1"/>
  <c r="N381" i="44"/>
  <c r="AF380" i="44"/>
  <c r="AE380" i="44"/>
  <c r="AC380" i="44"/>
  <c r="AD380" i="44" s="1"/>
  <c r="P380" i="44"/>
  <c r="O380" i="44" s="1"/>
  <c r="N380" i="44"/>
  <c r="AF107" i="44"/>
  <c r="AE107" i="44"/>
  <c r="AC107" i="44"/>
  <c r="AD107" i="44" s="1"/>
  <c r="P107" i="44"/>
  <c r="O107" i="44" s="1"/>
  <c r="N107" i="44"/>
  <c r="AF104" i="44"/>
  <c r="AE104" i="44"/>
  <c r="AC104" i="44"/>
  <c r="AD104" i="44" s="1"/>
  <c r="P104" i="44"/>
  <c r="O104" i="44" s="1"/>
  <c r="N104" i="44"/>
  <c r="AF101" i="44"/>
  <c r="AE101" i="44"/>
  <c r="AC101" i="44"/>
  <c r="AD101" i="44" s="1"/>
  <c r="P101" i="44"/>
  <c r="O101" i="44" s="1"/>
  <c r="N101" i="44"/>
  <c r="AF52" i="44"/>
  <c r="AE52" i="44"/>
  <c r="AC52" i="44"/>
  <c r="AD52" i="44" s="1"/>
  <c r="P52" i="44"/>
  <c r="O52" i="44" s="1"/>
  <c r="N52" i="44"/>
  <c r="AF48" i="44"/>
  <c r="AE48" i="44"/>
  <c r="AC48" i="44"/>
  <c r="AD48" i="44" s="1"/>
  <c r="P48" i="44"/>
  <c r="O48" i="44" s="1"/>
  <c r="N48" i="44"/>
  <c r="AF44" i="44"/>
  <c r="AE44" i="44"/>
  <c r="AC44" i="44"/>
  <c r="AD44" i="44" s="1"/>
  <c r="P44" i="44"/>
  <c r="O44" i="44" s="1"/>
  <c r="N44" i="44"/>
  <c r="AF40" i="44"/>
  <c r="AE40" i="44"/>
  <c r="AC40" i="44"/>
  <c r="AD40" i="44" s="1"/>
  <c r="P40" i="44"/>
  <c r="O40" i="44" s="1"/>
  <c r="N40" i="44"/>
  <c r="AF36" i="44"/>
  <c r="AE36" i="44"/>
  <c r="AC36" i="44"/>
  <c r="AD36" i="44" s="1"/>
  <c r="P36" i="44"/>
  <c r="O36" i="44" s="1"/>
  <c r="N36" i="44"/>
  <c r="AF32" i="44"/>
  <c r="AE32" i="44"/>
  <c r="AC32" i="44"/>
  <c r="AD32" i="44" s="1"/>
  <c r="P32" i="44"/>
  <c r="O32" i="44" s="1"/>
  <c r="N32" i="44"/>
  <c r="AF28" i="44"/>
  <c r="AE28" i="44"/>
  <c r="AC28" i="44"/>
  <c r="AD28" i="44" s="1"/>
  <c r="P28" i="44"/>
  <c r="O28" i="44" s="1"/>
  <c r="N28" i="44"/>
  <c r="AF24" i="44"/>
  <c r="AE24" i="44"/>
  <c r="AC24" i="44"/>
  <c r="AD24" i="44" s="1"/>
  <c r="P24" i="44"/>
  <c r="O24" i="44" s="1"/>
  <c r="N24" i="44"/>
  <c r="E327" i="40"/>
  <c r="F327" i="40" s="1"/>
  <c r="F326" i="40"/>
  <c r="E311" i="40"/>
  <c r="E312" i="40" s="1"/>
  <c r="F310" i="40"/>
  <c r="E295" i="40"/>
  <c r="E296" i="40" s="1"/>
  <c r="F294" i="40"/>
  <c r="F278" i="40"/>
  <c r="F264" i="40"/>
  <c r="F262" i="40"/>
  <c r="E247" i="40"/>
  <c r="F247" i="40" s="1"/>
  <c r="F246" i="40"/>
  <c r="E231" i="40"/>
  <c r="E232" i="40" s="1"/>
  <c r="F230" i="40"/>
  <c r="E215" i="40"/>
  <c r="E216" i="40" s="1"/>
  <c r="F214" i="40"/>
  <c r="E199" i="40"/>
  <c r="F199" i="40" s="1"/>
  <c r="F198" i="40"/>
  <c r="E183" i="40"/>
  <c r="E184" i="40" s="1"/>
  <c r="E185" i="40" s="1"/>
  <c r="F182" i="40"/>
  <c r="E167" i="40"/>
  <c r="F166" i="40"/>
  <c r="E151" i="40"/>
  <c r="F150" i="40"/>
  <c r="E135" i="40"/>
  <c r="E136" i="40" s="1"/>
  <c r="F134" i="40"/>
  <c r="E119" i="40"/>
  <c r="E120" i="40" s="1"/>
  <c r="F120" i="40" s="1"/>
  <c r="F118" i="40"/>
  <c r="E103" i="40"/>
  <c r="E104" i="40" s="1"/>
  <c r="E105" i="40" s="1"/>
  <c r="F102" i="40"/>
  <c r="E87" i="40"/>
  <c r="E88" i="40" s="1"/>
  <c r="F86" i="40"/>
  <c r="E71" i="40"/>
  <c r="E72" i="40" s="1"/>
  <c r="F70" i="40"/>
  <c r="E55" i="40"/>
  <c r="F54" i="40"/>
  <c r="E39" i="40"/>
  <c r="E40" i="40" s="1"/>
  <c r="E41" i="40" s="1"/>
  <c r="F38" i="40"/>
  <c r="E23" i="40"/>
  <c r="F23" i="40" s="1"/>
  <c r="F22" i="40"/>
  <c r="D22" i="40"/>
  <c r="D38" i="40" s="1"/>
  <c r="D54" i="40" s="1"/>
  <c r="D70" i="40" s="1"/>
  <c r="D86" i="40" s="1"/>
  <c r="D102" i="40" s="1"/>
  <c r="D118" i="40" s="1"/>
  <c r="D134" i="40" s="1"/>
  <c r="D150" i="40" s="1"/>
  <c r="D166" i="40" s="1"/>
  <c r="D182" i="40" s="1"/>
  <c r="D198" i="40" s="1"/>
  <c r="D214" i="40" s="1"/>
  <c r="D230" i="40" s="1"/>
  <c r="D246" i="40" s="1"/>
  <c r="D262" i="40" s="1"/>
  <c r="D278" i="40" s="1"/>
  <c r="D294" i="40" s="1"/>
  <c r="D310" i="40" s="1"/>
  <c r="D326" i="40" s="1"/>
  <c r="C22" i="40"/>
  <c r="C38" i="40" s="1"/>
  <c r="C54" i="40" s="1"/>
  <c r="C70" i="40" s="1"/>
  <c r="C86" i="40" s="1"/>
  <c r="C102" i="40" s="1"/>
  <c r="C118" i="40" s="1"/>
  <c r="C134" i="40" s="1"/>
  <c r="C150" i="40" s="1"/>
  <c r="C166" i="40" s="1"/>
  <c r="C182" i="40" s="1"/>
  <c r="C198" i="40" s="1"/>
  <c r="C214" i="40" s="1"/>
  <c r="C230" i="40" s="1"/>
  <c r="C246" i="40" s="1"/>
  <c r="C262" i="40" s="1"/>
  <c r="C278" i="40" s="1"/>
  <c r="C294" i="40" s="1"/>
  <c r="C310" i="40" s="1"/>
  <c r="C326" i="40" s="1"/>
  <c r="E7" i="40"/>
  <c r="E8" i="40" s="1"/>
  <c r="F8" i="40" s="1"/>
  <c r="A7" i="40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F6" i="40"/>
  <c r="AG9" i="44" l="1"/>
  <c r="AG12" i="44"/>
  <c r="AG11" i="44"/>
  <c r="E24" i="40"/>
  <c r="E25" i="40" s="1"/>
  <c r="F25" i="40" s="1"/>
  <c r="AG10" i="44"/>
  <c r="F183" i="40"/>
  <c r="F311" i="40"/>
  <c r="F312" i="40"/>
  <c r="E313" i="40"/>
  <c r="E314" i="40" s="1"/>
  <c r="F314" i="40" s="1"/>
  <c r="F71" i="40"/>
  <c r="E200" i="40"/>
  <c r="E201" i="40" s="1"/>
  <c r="E202" i="40" s="1"/>
  <c r="E328" i="40"/>
  <c r="E329" i="40" s="1"/>
  <c r="E330" i="40" s="1"/>
  <c r="F87" i="40"/>
  <c r="F119" i="40"/>
  <c r="F39" i="40"/>
  <c r="AG7" i="44"/>
  <c r="E248" i="40"/>
  <c r="E249" i="40" s="1"/>
  <c r="E250" i="40" s="1"/>
  <c r="AG13" i="44"/>
  <c r="AG4" i="44"/>
  <c r="AG14" i="44"/>
  <c r="AG8" i="44"/>
  <c r="BJ3" i="44"/>
  <c r="BK3" i="44" s="1"/>
  <c r="BL3" i="44" s="1"/>
  <c r="AG3" i="44" s="1"/>
  <c r="AG6" i="44"/>
  <c r="AG5" i="44"/>
  <c r="E42" i="40"/>
  <c r="F41" i="40"/>
  <c r="F280" i="40"/>
  <c r="E137" i="40"/>
  <c r="F136" i="40"/>
  <c r="F329" i="40"/>
  <c r="E186" i="40"/>
  <c r="F185" i="40"/>
  <c r="F135" i="40"/>
  <c r="F7" i="40"/>
  <c r="F279" i="40"/>
  <c r="F40" i="40"/>
  <c r="E106" i="40"/>
  <c r="F105" i="40"/>
  <c r="E233" i="40"/>
  <c r="F232" i="40"/>
  <c r="E9" i="40"/>
  <c r="F184" i="40"/>
  <c r="E89" i="40"/>
  <c r="F88" i="40"/>
  <c r="E56" i="40"/>
  <c r="F55" i="40"/>
  <c r="E121" i="40"/>
  <c r="E73" i="40"/>
  <c r="F72" i="40"/>
  <c r="F104" i="40"/>
  <c r="F296" i="40"/>
  <c r="E297" i="40"/>
  <c r="E152" i="40"/>
  <c r="F151" i="40"/>
  <c r="E168" i="40"/>
  <c r="F167" i="40"/>
  <c r="F263" i="40"/>
  <c r="E217" i="40"/>
  <c r="F216" i="40"/>
  <c r="F215" i="40"/>
  <c r="F295" i="40"/>
  <c r="F231" i="40"/>
  <c r="F24" i="40"/>
  <c r="F103" i="40"/>
  <c r="F328" i="40" l="1"/>
  <c r="F200" i="40"/>
  <c r="F201" i="40"/>
  <c r="E26" i="40"/>
  <c r="E27" i="40" s="1"/>
  <c r="E28" i="40" s="1"/>
  <c r="F27" i="40"/>
  <c r="E315" i="40"/>
  <c r="F313" i="40"/>
  <c r="F26" i="40"/>
  <c r="F248" i="40"/>
  <c r="F249" i="40"/>
  <c r="E298" i="40"/>
  <c r="F297" i="40"/>
  <c r="F202" i="40"/>
  <c r="E203" i="40"/>
  <c r="E331" i="40"/>
  <c r="F330" i="40"/>
  <c r="F233" i="40"/>
  <c r="E234" i="40"/>
  <c r="E57" i="40"/>
  <c r="F56" i="40"/>
  <c r="F250" i="40"/>
  <c r="E251" i="40"/>
  <c r="E138" i="40"/>
  <c r="F137" i="40"/>
  <c r="E187" i="40"/>
  <c r="F186" i="40"/>
  <c r="F89" i="40"/>
  <c r="E90" i="40"/>
  <c r="F265" i="40"/>
  <c r="E153" i="40"/>
  <c r="F152" i="40"/>
  <c r="F281" i="40"/>
  <c r="F121" i="40"/>
  <c r="E122" i="40"/>
  <c r="E107" i="40"/>
  <c r="F106" i="40"/>
  <c r="E316" i="40"/>
  <c r="F315" i="40"/>
  <c r="F28" i="40"/>
  <c r="E29" i="40"/>
  <c r="E74" i="40"/>
  <c r="F73" i="40"/>
  <c r="E218" i="40"/>
  <c r="F217" i="40"/>
  <c r="F168" i="40"/>
  <c r="E169" i="40"/>
  <c r="E10" i="40"/>
  <c r="F9" i="40"/>
  <c r="E43" i="40"/>
  <c r="F42" i="40"/>
  <c r="F169" i="40" l="1"/>
  <c r="E170" i="40"/>
  <c r="E252" i="40"/>
  <c r="F251" i="40"/>
  <c r="E75" i="40"/>
  <c r="F74" i="40"/>
  <c r="E58" i="40"/>
  <c r="F57" i="40"/>
  <c r="E139" i="40"/>
  <c r="F138" i="40"/>
  <c r="E30" i="40"/>
  <c r="F29" i="40"/>
  <c r="E317" i="40"/>
  <c r="F316" i="40"/>
  <c r="E44" i="40"/>
  <c r="F43" i="40"/>
  <c r="E91" i="40"/>
  <c r="F90" i="40"/>
  <c r="F10" i="40"/>
  <c r="E11" i="40"/>
  <c r="E235" i="40"/>
  <c r="F234" i="40"/>
  <c r="E108" i="40"/>
  <c r="F107" i="40"/>
  <c r="E332" i="40"/>
  <c r="F331" i="40"/>
  <c r="E123" i="40"/>
  <c r="F122" i="40"/>
  <c r="E204" i="40"/>
  <c r="F203" i="40"/>
  <c r="E154" i="40"/>
  <c r="F153" i="40"/>
  <c r="E219" i="40"/>
  <c r="F218" i="40"/>
  <c r="E188" i="40"/>
  <c r="F187" i="40"/>
  <c r="F266" i="40"/>
  <c r="F282" i="40"/>
  <c r="E299" i="40"/>
  <c r="F298" i="40"/>
  <c r="E318" i="40" l="1"/>
  <c r="F317" i="40"/>
  <c r="E31" i="40"/>
  <c r="F30" i="40"/>
  <c r="E140" i="40"/>
  <c r="F139" i="40"/>
  <c r="F204" i="40"/>
  <c r="E205" i="40"/>
  <c r="E59" i="40"/>
  <c r="F58" i="40"/>
  <c r="F283" i="40"/>
  <c r="F267" i="40"/>
  <c r="E220" i="40"/>
  <c r="F219" i="40"/>
  <c r="F154" i="40"/>
  <c r="E155" i="40"/>
  <c r="E236" i="40"/>
  <c r="F235" i="40"/>
  <c r="E12" i="40"/>
  <c r="F11" i="40"/>
  <c r="F123" i="40"/>
  <c r="E124" i="40"/>
  <c r="F75" i="40"/>
  <c r="E76" i="40"/>
  <c r="E300" i="40"/>
  <c r="F299" i="40"/>
  <c r="E92" i="40"/>
  <c r="F91" i="40"/>
  <c r="E333" i="40"/>
  <c r="F332" i="40"/>
  <c r="E253" i="40"/>
  <c r="F252" i="40"/>
  <c r="E171" i="40"/>
  <c r="F170" i="40"/>
  <c r="F44" i="40"/>
  <c r="E45" i="40"/>
  <c r="E189" i="40"/>
  <c r="F188" i="40"/>
  <c r="E109" i="40"/>
  <c r="F108" i="40"/>
  <c r="E156" i="40" l="1"/>
  <c r="F155" i="40"/>
  <c r="E221" i="40"/>
  <c r="F220" i="40"/>
  <c r="E172" i="40"/>
  <c r="F171" i="40"/>
  <c r="E60" i="40"/>
  <c r="F59" i="40"/>
  <c r="E110" i="40"/>
  <c r="F109" i="40"/>
  <c r="E46" i="40"/>
  <c r="F45" i="40"/>
  <c r="F253" i="40"/>
  <c r="E254" i="40"/>
  <c r="E334" i="40"/>
  <c r="F333" i="40"/>
  <c r="E125" i="40"/>
  <c r="F124" i="40"/>
  <c r="E13" i="40"/>
  <c r="F12" i="40"/>
  <c r="E237" i="40"/>
  <c r="F236" i="40"/>
  <c r="E190" i="40"/>
  <c r="F189" i="40"/>
  <c r="F268" i="40"/>
  <c r="F284" i="40"/>
  <c r="F205" i="40"/>
  <c r="E206" i="40"/>
  <c r="E93" i="40"/>
  <c r="F92" i="40"/>
  <c r="E301" i="40"/>
  <c r="F300" i="40"/>
  <c r="E141" i="40"/>
  <c r="F140" i="40"/>
  <c r="E77" i="40"/>
  <c r="F76" i="40"/>
  <c r="E32" i="40"/>
  <c r="F31" i="40"/>
  <c r="E319" i="40"/>
  <c r="F318" i="40"/>
  <c r="E14" i="40" l="1"/>
  <c r="F13" i="40"/>
  <c r="F125" i="40"/>
  <c r="E126" i="40"/>
  <c r="E335" i="40"/>
  <c r="F334" i="40"/>
  <c r="E255" i="40"/>
  <c r="F254" i="40"/>
  <c r="E142" i="40"/>
  <c r="F141" i="40"/>
  <c r="E238" i="40"/>
  <c r="F237" i="40"/>
  <c r="F77" i="40"/>
  <c r="E78" i="40"/>
  <c r="E94" i="40"/>
  <c r="F93" i="40"/>
  <c r="E111" i="40"/>
  <c r="F110" i="40"/>
  <c r="E207" i="40"/>
  <c r="F206" i="40"/>
  <c r="F319" i="40"/>
  <c r="E320" i="40"/>
  <c r="E61" i="40"/>
  <c r="F60" i="40"/>
  <c r="F285" i="40"/>
  <c r="E173" i="40"/>
  <c r="F172" i="40"/>
  <c r="F301" i="40"/>
  <c r="E302" i="40"/>
  <c r="F269" i="40"/>
  <c r="E222" i="40"/>
  <c r="F221" i="40"/>
  <c r="F46" i="40"/>
  <c r="E47" i="40"/>
  <c r="F32" i="40"/>
  <c r="E33" i="40"/>
  <c r="F190" i="40"/>
  <c r="E191" i="40"/>
  <c r="E157" i="40"/>
  <c r="F156" i="40"/>
  <c r="E192" i="40" l="1"/>
  <c r="F191" i="40"/>
  <c r="F320" i="40"/>
  <c r="E321" i="40"/>
  <c r="F157" i="40"/>
  <c r="E158" i="40"/>
  <c r="E208" i="40"/>
  <c r="F207" i="40"/>
  <c r="F111" i="40"/>
  <c r="E112" i="40"/>
  <c r="E34" i="40"/>
  <c r="F33" i="40"/>
  <c r="E95" i="40"/>
  <c r="F94" i="40"/>
  <c r="E48" i="40"/>
  <c r="F47" i="40"/>
  <c r="E79" i="40"/>
  <c r="F78" i="40"/>
  <c r="E223" i="40"/>
  <c r="F222" i="40"/>
  <c r="F238" i="40"/>
  <c r="E239" i="40"/>
  <c r="F270" i="40"/>
  <c r="E143" i="40"/>
  <c r="F142" i="40"/>
  <c r="E303" i="40"/>
  <c r="F302" i="40"/>
  <c r="F255" i="40"/>
  <c r="E256" i="40"/>
  <c r="E174" i="40"/>
  <c r="F173" i="40"/>
  <c r="E336" i="40"/>
  <c r="F335" i="40"/>
  <c r="E127" i="40"/>
  <c r="F126" i="40"/>
  <c r="F286" i="40"/>
  <c r="F61" i="40"/>
  <c r="E62" i="40"/>
  <c r="E15" i="40"/>
  <c r="F14" i="40"/>
  <c r="F192" i="40" l="1"/>
  <c r="E193" i="40"/>
  <c r="E240" i="40"/>
  <c r="F239" i="40"/>
  <c r="E80" i="40"/>
  <c r="F79" i="40"/>
  <c r="E209" i="40"/>
  <c r="F208" i="40"/>
  <c r="E96" i="40"/>
  <c r="F95" i="40"/>
  <c r="E337" i="40"/>
  <c r="F336" i="40"/>
  <c r="E159" i="40"/>
  <c r="F158" i="40"/>
  <c r="E304" i="40"/>
  <c r="F303" i="40"/>
  <c r="F62" i="40"/>
  <c r="E63" i="40"/>
  <c r="F287" i="40"/>
  <c r="E128" i="40"/>
  <c r="F127" i="40"/>
  <c r="E113" i="40"/>
  <c r="F112" i="40"/>
  <c r="E322" i="40"/>
  <c r="F321" i="40"/>
  <c r="E224" i="40"/>
  <c r="F223" i="40"/>
  <c r="E35" i="40"/>
  <c r="F34" i="40"/>
  <c r="E175" i="40"/>
  <c r="F174" i="40"/>
  <c r="E144" i="40"/>
  <c r="F143" i="40"/>
  <c r="E16" i="40"/>
  <c r="F15" i="40"/>
  <c r="E49" i="40"/>
  <c r="F48" i="40"/>
  <c r="E257" i="40"/>
  <c r="F256" i="40"/>
  <c r="F271" i="40"/>
  <c r="F272" i="40" l="1"/>
  <c r="E36" i="40"/>
  <c r="F35" i="40"/>
  <c r="E210" i="40"/>
  <c r="F209" i="40"/>
  <c r="E258" i="40"/>
  <c r="F257" i="40"/>
  <c r="F159" i="40"/>
  <c r="E160" i="40"/>
  <c r="F288" i="40"/>
  <c r="E50" i="40"/>
  <c r="F49" i="40"/>
  <c r="E338" i="40"/>
  <c r="F337" i="40"/>
  <c r="E225" i="40"/>
  <c r="F224" i="40"/>
  <c r="F80" i="40"/>
  <c r="E81" i="40"/>
  <c r="E64" i="40"/>
  <c r="F63" i="40"/>
  <c r="E145" i="40"/>
  <c r="F144" i="40"/>
  <c r="E129" i="40"/>
  <c r="F128" i="40"/>
  <c r="F322" i="40"/>
  <c r="E323" i="40"/>
  <c r="F240" i="40"/>
  <c r="E241" i="40"/>
  <c r="E176" i="40"/>
  <c r="F175" i="40"/>
  <c r="F193" i="40"/>
  <c r="E194" i="40"/>
  <c r="E305" i="40"/>
  <c r="F304" i="40"/>
  <c r="E17" i="40"/>
  <c r="F16" i="40"/>
  <c r="E97" i="40"/>
  <c r="F96" i="40"/>
  <c r="E114" i="40"/>
  <c r="F113" i="40"/>
  <c r="F64" i="40" l="1"/>
  <c r="E65" i="40"/>
  <c r="E82" i="40"/>
  <c r="F81" i="40"/>
  <c r="E226" i="40"/>
  <c r="F225" i="40"/>
  <c r="E98" i="40"/>
  <c r="F97" i="40"/>
  <c r="F305" i="40"/>
  <c r="E306" i="40"/>
  <c r="E259" i="40"/>
  <c r="F258" i="40"/>
  <c r="E195" i="40"/>
  <c r="F194" i="40"/>
  <c r="E324" i="40"/>
  <c r="F323" i="40"/>
  <c r="E211" i="40"/>
  <c r="F210" i="40"/>
  <c r="E115" i="40"/>
  <c r="F114" i="40"/>
  <c r="F50" i="40"/>
  <c r="E51" i="40"/>
  <c r="E161" i="40"/>
  <c r="F160" i="40"/>
  <c r="E18" i="40"/>
  <c r="F17" i="40"/>
  <c r="F289" i="40"/>
  <c r="E242" i="40"/>
  <c r="F241" i="40"/>
  <c r="E130" i="40"/>
  <c r="F129" i="40"/>
  <c r="E37" i="40"/>
  <c r="F37" i="40" s="1"/>
  <c r="F36" i="40"/>
  <c r="E177" i="40"/>
  <c r="F176" i="40"/>
  <c r="E339" i="40"/>
  <c r="F338" i="40"/>
  <c r="E146" i="40"/>
  <c r="F145" i="40"/>
  <c r="F273" i="40"/>
  <c r="E52" i="40" l="1"/>
  <c r="F51" i="40"/>
  <c r="E325" i="40"/>
  <c r="F325" i="40" s="1"/>
  <c r="F324" i="40"/>
  <c r="F274" i="40"/>
  <c r="E243" i="40"/>
  <c r="F242" i="40"/>
  <c r="F98" i="40"/>
  <c r="E99" i="40"/>
  <c r="E116" i="40"/>
  <c r="F115" i="40"/>
  <c r="F290" i="40"/>
  <c r="E307" i="40"/>
  <c r="F306" i="40"/>
  <c r="E131" i="40"/>
  <c r="F130" i="40"/>
  <c r="F226" i="40"/>
  <c r="E227" i="40"/>
  <c r="E212" i="40"/>
  <c r="F211" i="40"/>
  <c r="F195" i="40"/>
  <c r="E196" i="40"/>
  <c r="E340" i="40"/>
  <c r="F339" i="40"/>
  <c r="E178" i="40"/>
  <c r="F177" i="40"/>
  <c r="E19" i="40"/>
  <c r="F18" i="40"/>
  <c r="F82" i="40"/>
  <c r="E83" i="40"/>
  <c r="F161" i="40"/>
  <c r="E162" i="40"/>
  <c r="E147" i="40"/>
  <c r="F146" i="40"/>
  <c r="E260" i="40"/>
  <c r="F259" i="40"/>
  <c r="E66" i="40"/>
  <c r="F65" i="40"/>
  <c r="E163" i="40" l="1"/>
  <c r="F162" i="40"/>
  <c r="E213" i="40"/>
  <c r="F213" i="40" s="1"/>
  <c r="F212" i="40"/>
  <c r="F227" i="40"/>
  <c r="E228" i="40"/>
  <c r="E100" i="40"/>
  <c r="F99" i="40"/>
  <c r="E84" i="40"/>
  <c r="F83" i="40"/>
  <c r="F19" i="40"/>
  <c r="E20" i="40"/>
  <c r="E244" i="40"/>
  <c r="F243" i="40"/>
  <c r="E179" i="40"/>
  <c r="F178" i="40"/>
  <c r="F275" i="40"/>
  <c r="E308" i="40"/>
  <c r="F307" i="40"/>
  <c r="F291" i="40"/>
  <c r="F116" i="40"/>
  <c r="E117" i="40"/>
  <c r="F117" i="40" s="1"/>
  <c r="E67" i="40"/>
  <c r="F66" i="40"/>
  <c r="F147" i="40"/>
  <c r="E148" i="40"/>
  <c r="E341" i="40"/>
  <c r="F341" i="40" s="1"/>
  <c r="F340" i="40"/>
  <c r="E132" i="40"/>
  <c r="F131" i="40"/>
  <c r="E261" i="40"/>
  <c r="F261" i="40" s="1"/>
  <c r="F260" i="40"/>
  <c r="E197" i="40"/>
  <c r="F197" i="40" s="1"/>
  <c r="F196" i="40"/>
  <c r="E53" i="40"/>
  <c r="F53" i="40" s="1"/>
  <c r="F52" i="40"/>
  <c r="F276" i="40" l="1"/>
  <c r="F277" i="40"/>
  <c r="E309" i="40"/>
  <c r="F309" i="40" s="1"/>
  <c r="F308" i="40"/>
  <c r="E21" i="40"/>
  <c r="F21" i="40" s="1"/>
  <c r="F20" i="40"/>
  <c r="F293" i="40"/>
  <c r="F292" i="40"/>
  <c r="E180" i="40"/>
  <c r="F179" i="40"/>
  <c r="E245" i="40"/>
  <c r="F245" i="40" s="1"/>
  <c r="F244" i="40"/>
  <c r="E133" i="40"/>
  <c r="F133" i="40" s="1"/>
  <c r="F132" i="40"/>
  <c r="E85" i="40"/>
  <c r="F85" i="40" s="1"/>
  <c r="F84" i="40"/>
  <c r="E101" i="40"/>
  <c r="F101" i="40" s="1"/>
  <c r="F100" i="40"/>
  <c r="F148" i="40"/>
  <c r="E149" i="40"/>
  <c r="F149" i="40" s="1"/>
  <c r="F228" i="40"/>
  <c r="E229" i="40"/>
  <c r="F229" i="40" s="1"/>
  <c r="E68" i="40"/>
  <c r="F67" i="40"/>
  <c r="E164" i="40"/>
  <c r="F163" i="40"/>
  <c r="E181" i="40" l="1"/>
  <c r="F181" i="40" s="1"/>
  <c r="F180" i="40"/>
  <c r="E165" i="40"/>
  <c r="F165" i="40" s="1"/>
  <c r="F164" i="40"/>
  <c r="F68" i="40"/>
  <c r="E69" i="40"/>
  <c r="F69" i="40" s="1"/>
  <c r="C4" i="38" l="1"/>
  <c r="H10" i="38"/>
  <c r="R40" i="22" a="1"/>
  <c r="R40" i="22" s="1"/>
  <c r="Q40" i="22" a="1"/>
  <c r="Q40" i="22" s="1"/>
  <c r="P40" i="22" a="1"/>
  <c r="P40" i="22" s="1"/>
  <c r="O40" i="22" a="1"/>
  <c r="O40" i="22" s="1"/>
  <c r="N40" i="22" a="1"/>
  <c r="N40" i="22" s="1"/>
  <c r="M40" i="22" a="1"/>
  <c r="M40" i="22" s="1"/>
  <c r="L40" i="22" a="1"/>
  <c r="L40" i="22" s="1"/>
  <c r="K40" i="22" a="1"/>
  <c r="K40" i="22" s="1"/>
  <c r="J40" i="22" a="1"/>
  <c r="J40" i="22" s="1"/>
  <c r="I40" i="22" a="1"/>
  <c r="I40" i="22" s="1"/>
  <c r="H40" i="22" a="1"/>
  <c r="H40" i="22" s="1"/>
  <c r="G40" i="22" a="1"/>
  <c r="G40" i="22" s="1"/>
  <c r="F40" i="22" a="1"/>
  <c r="F40" i="22" s="1"/>
  <c r="E40" i="22" a="1"/>
  <c r="E40" i="22" s="1"/>
  <c r="M16" i="22" a="1"/>
  <c r="M16" i="22" s="1"/>
  <c r="L16" i="22" a="1"/>
  <c r="L16" i="22" s="1"/>
  <c r="O16" i="22" a="1"/>
  <c r="O16" i="22" s="1"/>
  <c r="S16" i="22" a="1"/>
  <c r="S16" i="22" s="1"/>
  <c r="R16" i="22" a="1"/>
  <c r="R16" i="22" s="1"/>
  <c r="Q16" i="22" a="1"/>
  <c r="Q16" i="22" s="1"/>
  <c r="G16" i="22" a="1"/>
  <c r="G16" i="22" s="1"/>
  <c r="H16" i="22" a="1"/>
  <c r="H16" i="22" s="1"/>
  <c r="I16" i="22" a="1"/>
  <c r="I16" i="22" s="1"/>
  <c r="U16" i="22" a="1"/>
  <c r="U16" i="22" s="1"/>
  <c r="V16" i="22" a="1"/>
  <c r="V16" i="22" s="1"/>
  <c r="T16" i="22" a="1"/>
  <c r="T16" i="22" s="1"/>
  <c r="P16" i="22" a="1"/>
  <c r="P16" i="22" s="1"/>
  <c r="N16" i="22" a="1"/>
  <c r="N16" i="22" s="1"/>
  <c r="K16" i="22" a="1"/>
  <c r="K16" i="22" s="1"/>
  <c r="J16" i="22" a="1"/>
  <c r="J16" i="22" s="1"/>
  <c r="F16" i="22" a="1"/>
  <c r="F16" i="22" s="1"/>
  <c r="E16" i="22" a="1"/>
  <c r="E16" i="22" s="1"/>
  <c r="N10" i="22" a="1"/>
  <c r="N10" i="22" s="1"/>
  <c r="M10" i="22" a="1"/>
  <c r="M10" i="22" s="1"/>
  <c r="L10" i="22" a="1"/>
  <c r="L10" i="22" s="1"/>
  <c r="K10" i="22" a="1"/>
  <c r="K10" i="22" s="1"/>
  <c r="J10" i="22" a="1"/>
  <c r="J10" i="22" s="1"/>
  <c r="I10" i="22" a="1"/>
  <c r="I10" i="22" s="1"/>
  <c r="H10" i="22" a="1"/>
  <c r="H10" i="22" s="1"/>
  <c r="G10" i="22" a="1"/>
  <c r="G10" i="22" s="1"/>
  <c r="F10" i="22" a="1"/>
  <c r="F10" i="22" s="1"/>
  <c r="E10" i="22" a="1"/>
  <c r="E10" i="22" s="1"/>
  <c r="D82" i="38" l="1"/>
  <c r="E82" i="38" s="1"/>
  <c r="F82" i="38" s="1"/>
  <c r="G82" i="38" s="1"/>
  <c r="D81" i="38"/>
  <c r="E81" i="38" s="1"/>
  <c r="F81" i="38" s="1"/>
  <c r="G81" i="38" s="1"/>
  <c r="D80" i="38"/>
  <c r="E80" i="38" s="1"/>
  <c r="F80" i="38" s="1"/>
  <c r="G80" i="38" s="1"/>
  <c r="D79" i="38"/>
  <c r="E79" i="38" s="1"/>
  <c r="F79" i="38" s="1"/>
  <c r="G79" i="38" s="1"/>
  <c r="D78" i="38"/>
  <c r="E78" i="38" s="1"/>
  <c r="F78" i="38" s="1"/>
  <c r="G78" i="38" s="1"/>
  <c r="D77" i="38"/>
  <c r="E77" i="38" s="1"/>
  <c r="F77" i="38" s="1"/>
  <c r="G77" i="38" s="1"/>
  <c r="D76" i="38"/>
  <c r="E76" i="38" s="1"/>
  <c r="F76" i="38" s="1"/>
  <c r="G76" i="38" s="1"/>
  <c r="D75" i="38"/>
  <c r="E75" i="38" s="1"/>
  <c r="F75" i="38" s="1"/>
  <c r="G75" i="38" s="1"/>
  <c r="D74" i="38"/>
  <c r="E74" i="38" s="1"/>
  <c r="F74" i="38" s="1"/>
  <c r="G74" i="38" s="1"/>
  <c r="D73" i="38"/>
  <c r="E73" i="38" s="1"/>
  <c r="F73" i="38" s="1"/>
  <c r="G73" i="38" s="1"/>
  <c r="D72" i="38"/>
  <c r="E72" i="38" s="1"/>
  <c r="F72" i="38" s="1"/>
  <c r="G72" i="38" s="1"/>
  <c r="D71" i="38"/>
  <c r="E71" i="38" s="1"/>
  <c r="F71" i="38" s="1"/>
  <c r="G71" i="38" s="1"/>
  <c r="H9" i="38"/>
  <c r="H8" i="38"/>
  <c r="H7" i="38"/>
  <c r="H6" i="38"/>
  <c r="C6" i="38"/>
  <c r="H5" i="38"/>
  <c r="C5" i="38"/>
  <c r="H3" i="38"/>
  <c r="C3" i="38"/>
  <c r="I106" i="31" l="1"/>
  <c r="DJ107" i="35" s="1"/>
  <c r="I107" i="31"/>
  <c r="DJ108" i="35" s="1"/>
  <c r="I108" i="31"/>
  <c r="DJ109" i="35" s="1"/>
  <c r="I109" i="31"/>
  <c r="DJ110" i="35" s="1"/>
  <c r="I110" i="31"/>
  <c r="DJ111" i="35" s="1"/>
  <c r="I111" i="31"/>
  <c r="DJ112" i="35" s="1"/>
  <c r="I112" i="31"/>
  <c r="DJ113" i="35" s="1"/>
  <c r="I113" i="31"/>
  <c r="DJ114" i="35" s="1"/>
  <c r="I114" i="31"/>
  <c r="DJ115" i="35" s="1"/>
  <c r="I115" i="31"/>
  <c r="DJ116" i="35" s="1"/>
  <c r="I116" i="31"/>
  <c r="DJ117" i="35" s="1"/>
  <c r="I117" i="31"/>
  <c r="DJ118" i="35" s="1"/>
  <c r="I118" i="31"/>
  <c r="DJ119" i="35" s="1"/>
  <c r="I119" i="31"/>
  <c r="DJ120" i="35" s="1"/>
  <c r="I120" i="31"/>
  <c r="DJ121" i="35" s="1"/>
  <c r="I121" i="31"/>
  <c r="DJ122" i="35" s="1"/>
  <c r="I122" i="31"/>
  <c r="DJ123" i="35" s="1"/>
  <c r="I123" i="31"/>
  <c r="DJ124" i="35" s="1"/>
  <c r="I124" i="31"/>
  <c r="DJ125" i="35" s="1"/>
  <c r="I125" i="31"/>
  <c r="DJ126" i="35" s="1"/>
  <c r="I126" i="31"/>
  <c r="DJ127" i="35" s="1"/>
  <c r="I127" i="31"/>
  <c r="DJ128" i="35" s="1"/>
  <c r="I128" i="31"/>
  <c r="DJ129" i="35" s="1"/>
  <c r="I129" i="31"/>
  <c r="DJ130" i="35" s="1"/>
  <c r="I130" i="31"/>
  <c r="DJ131" i="35" s="1"/>
  <c r="I105" i="31"/>
  <c r="DJ106" i="35" s="1"/>
  <c r="I8" i="31"/>
  <c r="DJ9" i="35" s="1"/>
  <c r="I9" i="31"/>
  <c r="DJ10" i="35" s="1"/>
  <c r="I10" i="31"/>
  <c r="DJ11" i="35" s="1"/>
  <c r="I11" i="31"/>
  <c r="DJ12" i="35" s="1"/>
  <c r="I5" i="31"/>
  <c r="DJ6" i="35" s="1"/>
  <c r="I6" i="31"/>
  <c r="DJ7" i="35" s="1"/>
  <c r="I7" i="31"/>
  <c r="DJ8" i="35" s="1"/>
  <c r="DJ5" i="35"/>
  <c r="CW6" i="34"/>
  <c r="CW7" i="34" s="1"/>
  <c r="CW8" i="34" s="1"/>
  <c r="CW9" i="34" s="1"/>
  <c r="CW10" i="34" s="1"/>
  <c r="CW11" i="34" s="1"/>
  <c r="CW12" i="34" s="1"/>
  <c r="CW13" i="34" s="1"/>
  <c r="CW14" i="34" s="1"/>
  <c r="CW15" i="34" s="1"/>
  <c r="CW16" i="34" s="1"/>
  <c r="CW17" i="34" s="1"/>
  <c r="CW18" i="34" s="1"/>
  <c r="CW19" i="34" s="1"/>
  <c r="CW20" i="34" s="1"/>
  <c r="CW21" i="34" s="1"/>
  <c r="CW22" i="34" s="1"/>
  <c r="CW23" i="34" s="1"/>
  <c r="CW24" i="34" s="1"/>
  <c r="CL6" i="34"/>
  <c r="CL7" i="34" s="1"/>
  <c r="CL8" i="34" s="1"/>
  <c r="CL9" i="34" s="1"/>
  <c r="CL10" i="34" s="1"/>
  <c r="CL11" i="34" s="1"/>
  <c r="CL12" i="34" s="1"/>
  <c r="CL13" i="34" s="1"/>
  <c r="CL14" i="34" s="1"/>
  <c r="CL15" i="34" s="1"/>
  <c r="CL16" i="34" s="1"/>
  <c r="CL17" i="34" s="1"/>
  <c r="CL18" i="34" s="1"/>
  <c r="CL19" i="34" s="1"/>
  <c r="CL20" i="34" s="1"/>
  <c r="CL21" i="34" s="1"/>
  <c r="CL22" i="34" s="1"/>
  <c r="CL23" i="34" s="1"/>
  <c r="CL24" i="34" s="1"/>
  <c r="CL25" i="34" s="1"/>
  <c r="CL26" i="34" s="1"/>
  <c r="CL27" i="34" s="1"/>
  <c r="CL28" i="34" s="1"/>
  <c r="CL29" i="34" s="1"/>
  <c r="CL30" i="34" s="1"/>
  <c r="CL31" i="34" s="1"/>
  <c r="CL32" i="34" s="1"/>
  <c r="CL33" i="34" s="1"/>
  <c r="CL34" i="34" s="1"/>
  <c r="CL35" i="34" s="1"/>
  <c r="CL36" i="34" s="1"/>
  <c r="CL37" i="34" s="1"/>
  <c r="CL38" i="34" s="1"/>
  <c r="CL39" i="34" s="1"/>
  <c r="CL40" i="34" s="1"/>
  <c r="CL41" i="34" s="1"/>
  <c r="CL42" i="34" s="1"/>
  <c r="CL43" i="34" s="1"/>
  <c r="CL44" i="34" s="1"/>
  <c r="CL45" i="34" s="1"/>
  <c r="CL46" i="34" s="1"/>
  <c r="CL47" i="34" s="1"/>
  <c r="CL48" i="34" s="1"/>
  <c r="CL49" i="34" s="1"/>
  <c r="CL50" i="34" s="1"/>
  <c r="CL51" i="34" s="1"/>
  <c r="CL52" i="34" s="1"/>
  <c r="CL53" i="34" s="1"/>
  <c r="CL54" i="34" s="1"/>
  <c r="CL55" i="34" s="1"/>
  <c r="CL56" i="34" s="1"/>
  <c r="CL57" i="34" s="1"/>
  <c r="CL58" i="34" s="1"/>
  <c r="CL59" i="34" s="1"/>
  <c r="CL60" i="34" s="1"/>
  <c r="CL61" i="34" s="1"/>
  <c r="CL62" i="34" s="1"/>
  <c r="CL63" i="34" s="1"/>
  <c r="CL64" i="34" s="1"/>
  <c r="CL65" i="34" s="1"/>
  <c r="CL66" i="34" s="1"/>
  <c r="CL67" i="34" s="1"/>
  <c r="CL68" i="34" s="1"/>
  <c r="CL69" i="34" s="1"/>
  <c r="CL70" i="34" s="1"/>
  <c r="CL71" i="34" s="1"/>
  <c r="CL72" i="34" s="1"/>
  <c r="CL73" i="34" s="1"/>
  <c r="CL74" i="34" s="1"/>
  <c r="CL75" i="34" s="1"/>
  <c r="CL76" i="34" s="1"/>
  <c r="CL77" i="34" s="1"/>
  <c r="CL78" i="34" s="1"/>
  <c r="CL79" i="34" s="1"/>
  <c r="CL80" i="34" s="1"/>
  <c r="CL81" i="34" s="1"/>
  <c r="CL82" i="34" s="1"/>
  <c r="CL83" i="34" s="1"/>
  <c r="CL84" i="34" s="1"/>
  <c r="CL85" i="34" s="1"/>
  <c r="CL86" i="34" s="1"/>
  <c r="CL87" i="34" s="1"/>
  <c r="CL88" i="34" s="1"/>
  <c r="CL89" i="34" s="1"/>
  <c r="CL90" i="34" s="1"/>
  <c r="CL91" i="34" s="1"/>
  <c r="CL92" i="34" s="1"/>
  <c r="CL93" i="34" s="1"/>
  <c r="CL94" i="34" s="1"/>
  <c r="CL95" i="34" s="1"/>
  <c r="CL96" i="34" s="1"/>
  <c r="CL97" i="34" s="1"/>
  <c r="CL98" i="34" s="1"/>
  <c r="CL99" i="34" s="1"/>
  <c r="CL100" i="34" s="1"/>
  <c r="CL101" i="34" s="1"/>
  <c r="CL102" i="34" s="1"/>
  <c r="CL103" i="34" s="1"/>
  <c r="CL104" i="34" s="1"/>
  <c r="CL105" i="34" s="1"/>
  <c r="CL106" i="34" s="1"/>
  <c r="CL107" i="34" s="1"/>
  <c r="CL108" i="34" s="1"/>
  <c r="CL109" i="34" s="1"/>
  <c r="CL110" i="34" s="1"/>
  <c r="CL111" i="34" s="1"/>
  <c r="CL112" i="34" s="1"/>
  <c r="CL113" i="34" s="1"/>
  <c r="CL114" i="34" s="1"/>
  <c r="CL115" i="34" s="1"/>
  <c r="CL116" i="34" s="1"/>
  <c r="CL117" i="34" s="1"/>
  <c r="CL118" i="34" s="1"/>
  <c r="CL119" i="34" s="1"/>
  <c r="CL120" i="34" s="1"/>
  <c r="CL121" i="34" s="1"/>
  <c r="CL122" i="34" s="1"/>
  <c r="CL123" i="34" s="1"/>
  <c r="CL124" i="34" s="1"/>
  <c r="CL125" i="34" s="1"/>
  <c r="CL126" i="34" s="1"/>
  <c r="CL127" i="34" s="1"/>
  <c r="CL128" i="34" s="1"/>
  <c r="CL129" i="34" s="1"/>
  <c r="CL130" i="34" s="1"/>
  <c r="CL131" i="34" s="1"/>
  <c r="CL132" i="34" s="1"/>
  <c r="CL133" i="34" s="1"/>
  <c r="CL134" i="34" s="1"/>
  <c r="CL135" i="34" s="1"/>
  <c r="CL136" i="34" s="1"/>
  <c r="CL137" i="34" s="1"/>
  <c r="CL138" i="34" s="1"/>
  <c r="CL139" i="34" s="1"/>
  <c r="CL140" i="34" s="1"/>
  <c r="CL141" i="34" s="1"/>
  <c r="CL142" i="34" s="1"/>
  <c r="CL143" i="34" s="1"/>
  <c r="CL144" i="34" s="1"/>
  <c r="CL145" i="34" s="1"/>
  <c r="CL146" i="34" s="1"/>
  <c r="CL147" i="34" s="1"/>
  <c r="CL148" i="34" s="1"/>
  <c r="CL149" i="34" s="1"/>
  <c r="CL150" i="34" s="1"/>
  <c r="CL151" i="34" s="1"/>
  <c r="CL152" i="34" s="1"/>
  <c r="CL153" i="34" s="1"/>
  <c r="CL154" i="34" s="1"/>
  <c r="CL155" i="34" s="1"/>
  <c r="CL156" i="34" s="1"/>
  <c r="CL157" i="34" s="1"/>
  <c r="CL158" i="34" s="1"/>
  <c r="CL159" i="34" s="1"/>
  <c r="CL160" i="34" s="1"/>
  <c r="CL161" i="34" s="1"/>
  <c r="CL162" i="34" s="1"/>
  <c r="CL163" i="34" s="1"/>
  <c r="CL164" i="34" s="1"/>
  <c r="CL165" i="34" s="1"/>
  <c r="CL166" i="34" s="1"/>
  <c r="CL167" i="34" s="1"/>
  <c r="CL168" i="34" s="1"/>
  <c r="CL169" i="34" s="1"/>
  <c r="CL170" i="34" s="1"/>
  <c r="CL171" i="34" s="1"/>
  <c r="CL172" i="34" s="1"/>
  <c r="CL173" i="34" s="1"/>
  <c r="CL174" i="34" s="1"/>
  <c r="CL175" i="34" s="1"/>
  <c r="CL176" i="34" s="1"/>
  <c r="CL177" i="34" s="1"/>
  <c r="CL178" i="34" s="1"/>
  <c r="CL179" i="34" s="1"/>
  <c r="CL180" i="34" s="1"/>
  <c r="CL181" i="34" s="1"/>
  <c r="CL182" i="34" s="1"/>
  <c r="CL183" i="34" s="1"/>
  <c r="CL184" i="34" s="1"/>
  <c r="CL185" i="34" s="1"/>
  <c r="CL186" i="34" s="1"/>
  <c r="CL187" i="34" s="1"/>
  <c r="CL188" i="34" s="1"/>
  <c r="CL189" i="34" s="1"/>
  <c r="CL190" i="34" s="1"/>
  <c r="CL191" i="34" s="1"/>
  <c r="CL192" i="34" s="1"/>
  <c r="CL193" i="34" s="1"/>
  <c r="CL194" i="34" s="1"/>
  <c r="CL195" i="34" s="1"/>
  <c r="CL196" i="34" s="1"/>
  <c r="CL197" i="34" s="1"/>
  <c r="CL198" i="34" s="1"/>
  <c r="CL199" i="34" s="1"/>
  <c r="CL200" i="34" s="1"/>
  <c r="CL201" i="34" s="1"/>
  <c r="CL202" i="34" s="1"/>
  <c r="CL203" i="34" s="1"/>
  <c r="CL204" i="34" s="1"/>
  <c r="CL205" i="34" s="1"/>
  <c r="CL206" i="34" s="1"/>
  <c r="CL207" i="34" s="1"/>
  <c r="CL208" i="34" s="1"/>
  <c r="CL209" i="34" s="1"/>
  <c r="CL210" i="34" s="1"/>
  <c r="CL211" i="34" s="1"/>
  <c r="CL212" i="34" s="1"/>
  <c r="CL213" i="34" s="1"/>
  <c r="CL214" i="34" s="1"/>
  <c r="CL215" i="34" s="1"/>
  <c r="CL216" i="34" s="1"/>
  <c r="CL217" i="34" s="1"/>
  <c r="CL218" i="34" s="1"/>
  <c r="CL219" i="34" s="1"/>
  <c r="CL220" i="34" s="1"/>
  <c r="CL221" i="34" s="1"/>
  <c r="CL222" i="34" s="1"/>
  <c r="CL223" i="34" s="1"/>
  <c r="CL224" i="34" s="1"/>
  <c r="CL225" i="34" s="1"/>
  <c r="CL226" i="34" s="1"/>
  <c r="CL227" i="34" s="1"/>
  <c r="CL228" i="34" s="1"/>
  <c r="CL229" i="34" s="1"/>
  <c r="CL230" i="34" s="1"/>
  <c r="CL231" i="34" s="1"/>
  <c r="CL232" i="34" s="1"/>
  <c r="CL233" i="34" s="1"/>
  <c r="CL234" i="34" s="1"/>
  <c r="CL235" i="34" s="1"/>
  <c r="CL236" i="34" s="1"/>
  <c r="CL237" i="34" s="1"/>
  <c r="CL238" i="34" s="1"/>
  <c r="CL239" i="34" s="1"/>
  <c r="BZ6" i="34"/>
  <c r="BZ7" i="34" s="1"/>
  <c r="BZ8" i="34" s="1"/>
  <c r="BZ9" i="34" s="1"/>
  <c r="BZ10" i="34" s="1"/>
  <c r="BZ11" i="34" s="1"/>
  <c r="BZ12" i="34" s="1"/>
  <c r="BZ13" i="34" s="1"/>
  <c r="BZ14" i="34" s="1"/>
  <c r="BZ15" i="34" s="1"/>
  <c r="BZ16" i="34" s="1"/>
  <c r="BZ17" i="34" s="1"/>
  <c r="BZ18" i="34" s="1"/>
  <c r="BZ19" i="34" s="1"/>
  <c r="BZ20" i="34" s="1"/>
  <c r="BZ21" i="34" s="1"/>
  <c r="BZ22" i="34" s="1"/>
  <c r="BZ23" i="34" s="1"/>
  <c r="BZ24" i="34" s="1"/>
  <c r="BZ25" i="34" s="1"/>
  <c r="BZ26" i="34" s="1"/>
  <c r="BZ27" i="34" s="1"/>
  <c r="BZ28" i="34" s="1"/>
  <c r="BZ29" i="34" s="1"/>
  <c r="BZ30" i="34" s="1"/>
  <c r="BZ31" i="34" s="1"/>
  <c r="BZ32" i="34" s="1"/>
  <c r="BZ33" i="34" s="1"/>
  <c r="BZ34" i="34" s="1"/>
  <c r="BZ35" i="34" s="1"/>
  <c r="BZ36" i="34" s="1"/>
  <c r="BZ37" i="34" s="1"/>
  <c r="BZ38" i="34" s="1"/>
  <c r="BZ39" i="34" s="1"/>
  <c r="BZ40" i="34" s="1"/>
  <c r="BZ41" i="34" s="1"/>
  <c r="BZ42" i="34" s="1"/>
  <c r="BZ43" i="34" s="1"/>
  <c r="BZ44" i="34" s="1"/>
  <c r="BZ45" i="34" s="1"/>
  <c r="BZ46" i="34" s="1"/>
  <c r="BZ47" i="34" s="1"/>
  <c r="BZ48" i="34" s="1"/>
  <c r="BZ49" i="34" s="1"/>
  <c r="BZ50" i="34" s="1"/>
  <c r="BZ51" i="34" s="1"/>
  <c r="BZ52" i="34" s="1"/>
  <c r="BZ53" i="34" s="1"/>
  <c r="BZ54" i="34" s="1"/>
  <c r="BZ55" i="34" s="1"/>
  <c r="BZ56" i="34" s="1"/>
  <c r="BZ57" i="34" s="1"/>
  <c r="BZ58" i="34" s="1"/>
  <c r="BZ59" i="34" s="1"/>
  <c r="BZ60" i="34" s="1"/>
  <c r="BZ61" i="34" s="1"/>
  <c r="BZ62" i="34" s="1"/>
  <c r="BZ63" i="34" s="1"/>
  <c r="BZ64" i="34" s="1"/>
  <c r="BZ65" i="34" s="1"/>
  <c r="BZ66" i="34" s="1"/>
  <c r="BZ67" i="34" s="1"/>
  <c r="BZ68" i="34" s="1"/>
  <c r="BZ69" i="34" s="1"/>
  <c r="BZ70" i="34" s="1"/>
  <c r="BZ71" i="34" s="1"/>
  <c r="BZ72" i="34" s="1"/>
  <c r="BZ73" i="34" s="1"/>
  <c r="BZ74" i="34" s="1"/>
  <c r="BZ75" i="34" s="1"/>
  <c r="BZ76" i="34" s="1"/>
  <c r="BZ77" i="34" s="1"/>
  <c r="BZ78" i="34" s="1"/>
  <c r="BZ79" i="34" s="1"/>
  <c r="BZ80" i="34" s="1"/>
  <c r="BZ81" i="34" s="1"/>
  <c r="BZ82" i="34" s="1"/>
  <c r="BZ83" i="34" s="1"/>
  <c r="BZ84" i="34" s="1"/>
  <c r="BZ85" i="34" s="1"/>
  <c r="BZ86" i="34" s="1"/>
  <c r="BZ87" i="34" s="1"/>
  <c r="BZ88" i="34" s="1"/>
  <c r="BZ89" i="34" s="1"/>
  <c r="BZ90" i="34" s="1"/>
  <c r="BZ91" i="34" s="1"/>
  <c r="BZ92" i="34" s="1"/>
  <c r="BZ93" i="34" s="1"/>
  <c r="BZ94" i="34" s="1"/>
  <c r="BZ95" i="34" s="1"/>
  <c r="BZ96" i="34" s="1"/>
  <c r="BZ97" i="34" s="1"/>
  <c r="BZ98" i="34" s="1"/>
  <c r="BZ99" i="34" s="1"/>
  <c r="BZ100" i="34" s="1"/>
  <c r="BZ101" i="34" s="1"/>
  <c r="BZ102" i="34" s="1"/>
  <c r="BZ103" i="34" s="1"/>
  <c r="BZ104" i="34" s="1"/>
  <c r="BZ105" i="34" s="1"/>
  <c r="BZ106" i="34" s="1"/>
  <c r="BZ107" i="34" s="1"/>
  <c r="BZ108" i="34" s="1"/>
  <c r="BZ109" i="34" s="1"/>
  <c r="BZ110" i="34" s="1"/>
  <c r="BZ111" i="34" s="1"/>
  <c r="BZ112" i="34" s="1"/>
  <c r="BZ113" i="34" s="1"/>
  <c r="BZ114" i="34" s="1"/>
  <c r="BZ115" i="34" s="1"/>
  <c r="BZ116" i="34" s="1"/>
  <c r="BZ117" i="34" s="1"/>
  <c r="BZ118" i="34" s="1"/>
  <c r="BZ119" i="34" s="1"/>
  <c r="BZ120" i="34" s="1"/>
  <c r="BZ121" i="34" s="1"/>
  <c r="BZ122" i="34" s="1"/>
  <c r="BZ123" i="34" s="1"/>
  <c r="BZ124" i="34" s="1"/>
  <c r="BZ125" i="34" s="1"/>
  <c r="BZ126" i="34" s="1"/>
  <c r="BZ127" i="34" s="1"/>
  <c r="BZ128" i="34" s="1"/>
  <c r="BZ129" i="34" s="1"/>
  <c r="BZ130" i="34" s="1"/>
  <c r="BZ131" i="34" s="1"/>
  <c r="BZ132" i="34" s="1"/>
  <c r="BZ133" i="34" s="1"/>
  <c r="BZ134" i="34" s="1"/>
  <c r="BZ135" i="34" s="1"/>
  <c r="BZ136" i="34" s="1"/>
  <c r="BZ137" i="34" s="1"/>
  <c r="BZ138" i="34" s="1"/>
  <c r="BZ139" i="34" s="1"/>
  <c r="BZ140" i="34" s="1"/>
  <c r="BZ141" i="34" s="1"/>
  <c r="BZ142" i="34" s="1"/>
  <c r="BZ143" i="34" s="1"/>
  <c r="BZ144" i="34" s="1"/>
  <c r="BZ145" i="34" s="1"/>
  <c r="BZ146" i="34" s="1"/>
  <c r="BZ147" i="34" s="1"/>
  <c r="BZ148" i="34" s="1"/>
  <c r="BZ149" i="34" s="1"/>
  <c r="BZ150" i="34" s="1"/>
  <c r="BZ151" i="34" s="1"/>
  <c r="BZ152" i="34" s="1"/>
  <c r="BZ153" i="34" s="1"/>
  <c r="BZ154" i="34" s="1"/>
  <c r="BZ155" i="34" s="1"/>
  <c r="BZ156" i="34" s="1"/>
  <c r="BZ157" i="34" s="1"/>
  <c r="BZ158" i="34" s="1"/>
  <c r="BZ159" i="34" s="1"/>
  <c r="BZ160" i="34" s="1"/>
  <c r="BZ161" i="34" s="1"/>
  <c r="BZ162" i="34" s="1"/>
  <c r="BZ163" i="34" s="1"/>
  <c r="BZ164" i="34" s="1"/>
  <c r="BZ165" i="34" s="1"/>
  <c r="BZ166" i="34" s="1"/>
  <c r="BZ167" i="34" s="1"/>
  <c r="BZ168" i="34" s="1"/>
  <c r="BZ169" i="34" s="1"/>
  <c r="BZ170" i="34" s="1"/>
  <c r="BZ171" i="34" s="1"/>
  <c r="BZ172" i="34" s="1"/>
  <c r="BZ173" i="34" s="1"/>
  <c r="BZ174" i="34" s="1"/>
  <c r="BZ175" i="34" s="1"/>
  <c r="BZ176" i="34" s="1"/>
  <c r="BZ177" i="34" s="1"/>
  <c r="BZ178" i="34" s="1"/>
  <c r="BZ179" i="34" s="1"/>
  <c r="BZ180" i="34" s="1"/>
  <c r="BZ181" i="34" s="1"/>
  <c r="BZ182" i="34" s="1"/>
  <c r="BZ183" i="34" s="1"/>
  <c r="BZ184" i="34" s="1"/>
  <c r="BZ185" i="34" s="1"/>
  <c r="BZ186" i="34" s="1"/>
  <c r="BZ187" i="34" s="1"/>
  <c r="BZ188" i="34" s="1"/>
  <c r="BZ189" i="34" s="1"/>
  <c r="BZ190" i="34" s="1"/>
  <c r="BZ191" i="34" s="1"/>
  <c r="BZ192" i="34" s="1"/>
  <c r="BZ193" i="34" s="1"/>
  <c r="BZ194" i="34" s="1"/>
  <c r="BZ195" i="34" s="1"/>
  <c r="BZ196" i="34" s="1"/>
  <c r="BZ197" i="34" s="1"/>
  <c r="BZ198" i="34" s="1"/>
  <c r="BZ199" i="34" s="1"/>
  <c r="BO6" i="34"/>
  <c r="BO7" i="34" s="1"/>
  <c r="BO8" i="34" s="1"/>
  <c r="BO9" i="34" s="1"/>
  <c r="BO10" i="34" s="1"/>
  <c r="BO11" i="34" s="1"/>
  <c r="BO12" i="34" s="1"/>
  <c r="BO13" i="34" s="1"/>
  <c r="BO14" i="34" s="1"/>
  <c r="BO15" i="34" s="1"/>
  <c r="BO16" i="34" s="1"/>
  <c r="BO17" i="34" s="1"/>
  <c r="BO18" i="34" s="1"/>
  <c r="BO19" i="34" s="1"/>
  <c r="BO20" i="34" s="1"/>
  <c r="BO21" i="34" s="1"/>
  <c r="BO22" i="34" s="1"/>
  <c r="BO23" i="34" s="1"/>
  <c r="BO24" i="34" s="1"/>
  <c r="BO25" i="34" s="1"/>
  <c r="BO26" i="34" s="1"/>
  <c r="BO27" i="34" s="1"/>
  <c r="BO28" i="34" s="1"/>
  <c r="BO29" i="34" s="1"/>
  <c r="BO30" i="34" s="1"/>
  <c r="BO31" i="34" s="1"/>
  <c r="BO32" i="34" s="1"/>
  <c r="BO33" i="34" s="1"/>
  <c r="BO34" i="34" s="1"/>
  <c r="BO35" i="34" s="1"/>
  <c r="BO36" i="34" s="1"/>
  <c r="BO37" i="34" s="1"/>
  <c r="BO38" i="34" s="1"/>
  <c r="BO39" i="34" s="1"/>
  <c r="BO40" i="34" s="1"/>
  <c r="BO41" i="34" s="1"/>
  <c r="BO42" i="34" s="1"/>
  <c r="BO43" i="34" s="1"/>
  <c r="BO44" i="34" s="1"/>
  <c r="BO45" i="34" s="1"/>
  <c r="BO46" i="34" s="1"/>
  <c r="BO47" i="34" s="1"/>
  <c r="BO48" i="34" s="1"/>
  <c r="BO49" i="34" s="1"/>
  <c r="BO50" i="34" s="1"/>
  <c r="BO51" i="34" s="1"/>
  <c r="BO52" i="34" s="1"/>
  <c r="BO53" i="34" s="1"/>
  <c r="BO54" i="34" s="1"/>
  <c r="BO55" i="34" s="1"/>
  <c r="BO56" i="34" s="1"/>
  <c r="BO57" i="34" s="1"/>
  <c r="BO58" i="34" s="1"/>
  <c r="BO59" i="34" s="1"/>
  <c r="BO60" i="34" s="1"/>
  <c r="BO61" i="34" s="1"/>
  <c r="BO62" i="34" s="1"/>
  <c r="BO63" i="34" s="1"/>
  <c r="BO64" i="34" s="1"/>
  <c r="BO65" i="34" s="1"/>
  <c r="BO66" i="34" s="1"/>
  <c r="BO67" i="34" s="1"/>
  <c r="BO68" i="34" s="1"/>
  <c r="BO69" i="34" s="1"/>
  <c r="BO70" i="34" s="1"/>
  <c r="BO71" i="34" s="1"/>
  <c r="BO72" i="34" s="1"/>
  <c r="BO73" i="34" s="1"/>
  <c r="BO74" i="34" s="1"/>
  <c r="BO75" i="34" s="1"/>
  <c r="BO76" i="34" s="1"/>
  <c r="BO77" i="34" s="1"/>
  <c r="BO78" i="34" s="1"/>
  <c r="BO79" i="34" s="1"/>
  <c r="BO80" i="34" s="1"/>
  <c r="BO81" i="34" s="1"/>
  <c r="BO82" i="34" s="1"/>
  <c r="BO83" i="34" s="1"/>
  <c r="BO84" i="34" s="1"/>
  <c r="BO85" i="34" s="1"/>
  <c r="BO86" i="34" s="1"/>
  <c r="BO87" i="34" s="1"/>
  <c r="BO88" i="34" s="1"/>
  <c r="BO89" i="34" s="1"/>
  <c r="BO90" i="34" s="1"/>
  <c r="BO91" i="34" s="1"/>
  <c r="BO92" i="34" s="1"/>
  <c r="BO93" i="34" s="1"/>
  <c r="BO94" i="34" s="1"/>
  <c r="BO95" i="34" s="1"/>
  <c r="BO96" i="34" s="1"/>
  <c r="BO97" i="34" s="1"/>
  <c r="BO98" i="34" s="1"/>
  <c r="BO99" i="34" s="1"/>
  <c r="BO100" i="34" s="1"/>
  <c r="BO101" i="34" s="1"/>
  <c r="BO102" i="34" s="1"/>
  <c r="BO103" i="34" s="1"/>
  <c r="BO104" i="34" s="1"/>
  <c r="BO105" i="34" s="1"/>
  <c r="BO106" i="34" s="1"/>
  <c r="BO107" i="34" s="1"/>
  <c r="BO108" i="34" s="1"/>
  <c r="BO109" i="34" s="1"/>
  <c r="BO110" i="34" s="1"/>
  <c r="BO111" i="34" s="1"/>
  <c r="BO112" i="34" s="1"/>
  <c r="BO113" i="34" s="1"/>
  <c r="BO114" i="34" s="1"/>
  <c r="BO115" i="34" s="1"/>
  <c r="BO116" i="34" s="1"/>
  <c r="BO117" i="34" s="1"/>
  <c r="BO118" i="34" s="1"/>
  <c r="BO119" i="34" s="1"/>
  <c r="BO120" i="34" s="1"/>
  <c r="BO121" i="34" s="1"/>
  <c r="BO122" i="34" s="1"/>
  <c r="BO123" i="34" s="1"/>
  <c r="BO124" i="34" s="1"/>
  <c r="BO125" i="34" s="1"/>
  <c r="BO126" i="34" s="1"/>
  <c r="BO127" i="34" s="1"/>
  <c r="BO128" i="34" s="1"/>
  <c r="BO129" i="34" s="1"/>
  <c r="BO130" i="34" s="1"/>
  <c r="BO131" i="34" s="1"/>
  <c r="BO132" i="34" s="1"/>
  <c r="BO133" i="34" s="1"/>
  <c r="BO134" i="34" s="1"/>
  <c r="BO135" i="34" s="1"/>
  <c r="BO136" i="34" s="1"/>
  <c r="BO137" i="34" s="1"/>
  <c r="BO138" i="34" s="1"/>
  <c r="BO139" i="34" s="1"/>
  <c r="BO140" i="34" s="1"/>
  <c r="BO141" i="34" s="1"/>
  <c r="BO142" i="34" s="1"/>
  <c r="BO143" i="34" s="1"/>
  <c r="BO144" i="34" s="1"/>
  <c r="BO145" i="34" s="1"/>
  <c r="BO146" i="34" s="1"/>
  <c r="BO147" i="34" s="1"/>
  <c r="BO148" i="34" s="1"/>
  <c r="BO149" i="34" s="1"/>
  <c r="BO150" i="34" s="1"/>
  <c r="BO151" i="34" s="1"/>
  <c r="BO152" i="34" s="1"/>
  <c r="BO153" i="34" s="1"/>
  <c r="BO154" i="34" s="1"/>
  <c r="BO155" i="34" s="1"/>
  <c r="BO156" i="34" s="1"/>
  <c r="BO157" i="34" s="1"/>
  <c r="BO158" i="34" s="1"/>
  <c r="BO159" i="34" s="1"/>
  <c r="BO160" i="34" s="1"/>
  <c r="BO161" i="34" s="1"/>
  <c r="BO162" i="34" s="1"/>
  <c r="BO163" i="34" s="1"/>
  <c r="BO164" i="34" s="1"/>
  <c r="BO165" i="34" s="1"/>
  <c r="BO166" i="34" s="1"/>
  <c r="BO167" i="34" s="1"/>
  <c r="BO168" i="34" s="1"/>
  <c r="BO169" i="34" s="1"/>
  <c r="BO170" i="34" s="1"/>
  <c r="BO171" i="34" s="1"/>
  <c r="BO172" i="34" s="1"/>
  <c r="BO173" i="34" s="1"/>
  <c r="BO174" i="34" s="1"/>
  <c r="BO175" i="34" s="1"/>
  <c r="BO176" i="34" s="1"/>
  <c r="BO177" i="34" s="1"/>
  <c r="BD6" i="34"/>
  <c r="BD7" i="34" s="1"/>
  <c r="BD8" i="34" s="1"/>
  <c r="BD9" i="34" s="1"/>
  <c r="BD10" i="34" s="1"/>
  <c r="BD11" i="34" s="1"/>
  <c r="BD12" i="34" s="1"/>
  <c r="BD13" i="34" s="1"/>
  <c r="BD14" i="34" s="1"/>
  <c r="BD15" i="34" s="1"/>
  <c r="BD16" i="34" s="1"/>
  <c r="BD17" i="34" s="1"/>
  <c r="BD18" i="34" s="1"/>
  <c r="BD19" i="34" s="1"/>
  <c r="BD20" i="34" s="1"/>
  <c r="BD21" i="34" s="1"/>
  <c r="BD22" i="34" s="1"/>
  <c r="BD23" i="34" s="1"/>
  <c r="BD24" i="34" s="1"/>
  <c r="BD25" i="34" s="1"/>
  <c r="BD26" i="34" s="1"/>
  <c r="BD27" i="34" s="1"/>
  <c r="BD28" i="34" s="1"/>
  <c r="BD29" i="34" s="1"/>
  <c r="BD30" i="34" s="1"/>
  <c r="BD31" i="34" s="1"/>
  <c r="BD32" i="34" s="1"/>
  <c r="BD33" i="34" s="1"/>
  <c r="BD34" i="34" s="1"/>
  <c r="BD35" i="34" s="1"/>
  <c r="BD36" i="34" s="1"/>
  <c r="BD37" i="34" s="1"/>
  <c r="BD38" i="34" s="1"/>
  <c r="BD39" i="34" s="1"/>
  <c r="BD40" i="34" s="1"/>
  <c r="BD41" i="34" s="1"/>
  <c r="BD42" i="34" s="1"/>
  <c r="BD43" i="34" s="1"/>
  <c r="BD44" i="34" s="1"/>
  <c r="BD45" i="34" s="1"/>
  <c r="BD46" i="34" s="1"/>
  <c r="BD47" i="34" s="1"/>
  <c r="BD48" i="34" s="1"/>
  <c r="BD49" i="34" s="1"/>
  <c r="BD50" i="34" s="1"/>
  <c r="BD51" i="34" s="1"/>
  <c r="BD52" i="34" s="1"/>
  <c r="BD53" i="34" s="1"/>
  <c r="BD54" i="34" s="1"/>
  <c r="BD55" i="34" s="1"/>
  <c r="BD56" i="34" s="1"/>
  <c r="BD57" i="34" s="1"/>
  <c r="BD58" i="34" s="1"/>
  <c r="BD59" i="34" s="1"/>
  <c r="BD60" i="34" s="1"/>
  <c r="BD61" i="34" s="1"/>
  <c r="BD62" i="34" s="1"/>
  <c r="BD63" i="34" s="1"/>
  <c r="BD64" i="34" s="1"/>
  <c r="BD65" i="34" s="1"/>
  <c r="BD66" i="34" s="1"/>
  <c r="BD67" i="34" s="1"/>
  <c r="BD68" i="34" s="1"/>
  <c r="BD69" i="34" s="1"/>
  <c r="BD70" i="34" s="1"/>
  <c r="BD71" i="34" s="1"/>
  <c r="BD72" i="34" s="1"/>
  <c r="BD73" i="34" s="1"/>
  <c r="BD74" i="34" s="1"/>
  <c r="BD75" i="34" s="1"/>
  <c r="BD76" i="34" s="1"/>
  <c r="BD77" i="34" s="1"/>
  <c r="BD78" i="34" s="1"/>
  <c r="BD79" i="34" s="1"/>
  <c r="BD80" i="34" s="1"/>
  <c r="BD81" i="34" s="1"/>
  <c r="BD82" i="34" s="1"/>
  <c r="BD83" i="34" s="1"/>
  <c r="BD84" i="34" s="1"/>
  <c r="BD85" i="34" s="1"/>
  <c r="BD86" i="34" s="1"/>
  <c r="BD87" i="34" s="1"/>
  <c r="BD88" i="34" s="1"/>
  <c r="BD89" i="34" s="1"/>
  <c r="BD90" i="34" s="1"/>
  <c r="BD91" i="34" s="1"/>
  <c r="BD92" i="34" s="1"/>
  <c r="BD93" i="34" s="1"/>
  <c r="BD94" i="34" s="1"/>
  <c r="BD95" i="34" s="1"/>
  <c r="BD96" i="34" s="1"/>
  <c r="BD97" i="34" s="1"/>
  <c r="BD98" i="34" s="1"/>
  <c r="BD99" i="34" s="1"/>
  <c r="BD100" i="34" s="1"/>
  <c r="BD101" i="34" s="1"/>
  <c r="BD102" i="34" s="1"/>
  <c r="BD103" i="34" s="1"/>
  <c r="BD104" i="34" s="1"/>
  <c r="BD105" i="34" s="1"/>
  <c r="BD106" i="34" s="1"/>
  <c r="BD107" i="34" s="1"/>
  <c r="BD108" i="34" s="1"/>
  <c r="BD109" i="34" s="1"/>
  <c r="BD110" i="34" s="1"/>
  <c r="BD111" i="34" s="1"/>
  <c r="BD112" i="34" s="1"/>
  <c r="BD113" i="34" s="1"/>
  <c r="BD114" i="34" s="1"/>
  <c r="BD115" i="34" s="1"/>
  <c r="BD116" i="34" s="1"/>
  <c r="BD117" i="34" s="1"/>
  <c r="BD118" i="34" s="1"/>
  <c r="BD119" i="34" s="1"/>
  <c r="BD120" i="34" s="1"/>
  <c r="BD121" i="34" s="1"/>
  <c r="BD122" i="34" s="1"/>
  <c r="BD123" i="34" s="1"/>
  <c r="BD124" i="34" s="1"/>
  <c r="BD125" i="34" s="1"/>
  <c r="BD126" i="34" s="1"/>
  <c r="BD127" i="34" s="1"/>
  <c r="BD128" i="34" s="1"/>
  <c r="BD129" i="34" s="1"/>
  <c r="BD130" i="34" s="1"/>
  <c r="BD131" i="34" s="1"/>
  <c r="BD132" i="34" s="1"/>
  <c r="BD133" i="34" s="1"/>
  <c r="BD134" i="34" s="1"/>
  <c r="BD135" i="34" s="1"/>
  <c r="BD136" i="34" s="1"/>
  <c r="BD137" i="34" s="1"/>
  <c r="BD138" i="34" s="1"/>
  <c r="BD139" i="34" s="1"/>
  <c r="BD140" i="34" s="1"/>
  <c r="BD141" i="34" s="1"/>
  <c r="BD142" i="34" s="1"/>
  <c r="BD143" i="34" s="1"/>
  <c r="BD144" i="34" s="1"/>
  <c r="BD145" i="34" s="1"/>
  <c r="BD146" i="34" s="1"/>
  <c r="BD147" i="34" s="1"/>
  <c r="BD148" i="34" s="1"/>
  <c r="BD149" i="34" s="1"/>
  <c r="BD150" i="34" s="1"/>
  <c r="BD151" i="34" s="1"/>
  <c r="BD152" i="34" s="1"/>
  <c r="BD153" i="34" s="1"/>
  <c r="BD154" i="34" s="1"/>
  <c r="BD155" i="34" s="1"/>
  <c r="BD156" i="34" s="1"/>
  <c r="BD157" i="34" s="1"/>
  <c r="BD158" i="34" s="1"/>
  <c r="BD159" i="34" s="1"/>
  <c r="BD160" i="34" s="1"/>
  <c r="BD161" i="34" s="1"/>
  <c r="BD162" i="34" s="1"/>
  <c r="BD163" i="34" s="1"/>
  <c r="BD164" i="34" s="1"/>
  <c r="BD165" i="34" s="1"/>
  <c r="BD166" i="34" s="1"/>
  <c r="BD167" i="34" s="1"/>
  <c r="BD168" i="34" s="1"/>
  <c r="BD169" i="34" s="1"/>
  <c r="BD170" i="34" s="1"/>
  <c r="BD171" i="34" s="1"/>
  <c r="BD172" i="34" s="1"/>
  <c r="BD173" i="34" s="1"/>
  <c r="BD174" i="34" s="1"/>
  <c r="BD175" i="34" s="1"/>
  <c r="BD176" i="34" s="1"/>
  <c r="BD177" i="34" s="1"/>
  <c r="BD178" i="34" s="1"/>
  <c r="BD179" i="34" s="1"/>
  <c r="BD180" i="34" s="1"/>
  <c r="BD181" i="34" s="1"/>
  <c r="BD182" i="34" s="1"/>
  <c r="BD183" i="34" s="1"/>
  <c r="BD184" i="34" s="1"/>
  <c r="BD185" i="34" s="1"/>
  <c r="BD186" i="34" s="1"/>
  <c r="BD187" i="34" s="1"/>
  <c r="BD188" i="34" s="1"/>
  <c r="BD189" i="34" s="1"/>
  <c r="BD190" i="34" s="1"/>
  <c r="BD191" i="34" s="1"/>
  <c r="BD192" i="34" s="1"/>
  <c r="BD193" i="34" s="1"/>
  <c r="BD194" i="34" s="1"/>
  <c r="BD195" i="34" s="1"/>
  <c r="BD196" i="34" s="1"/>
  <c r="BD197" i="34" s="1"/>
  <c r="BD198" i="34" s="1"/>
  <c r="BD199" i="34" s="1"/>
  <c r="BD200" i="34" s="1"/>
  <c r="BD201" i="34" s="1"/>
  <c r="BD202" i="34" s="1"/>
  <c r="BD203" i="34" s="1"/>
  <c r="BD204" i="34" s="1"/>
  <c r="BD205" i="34" s="1"/>
  <c r="BD206" i="34" s="1"/>
  <c r="BD207" i="34" s="1"/>
  <c r="BD208" i="34" s="1"/>
  <c r="BD209" i="34" s="1"/>
  <c r="BD210" i="34" s="1"/>
  <c r="BD211" i="34" s="1"/>
  <c r="BD212" i="34" s="1"/>
  <c r="BD213" i="34" s="1"/>
  <c r="BD214" i="34" s="1"/>
  <c r="BD215" i="34" s="1"/>
  <c r="BD216" i="34" s="1"/>
  <c r="BD217" i="34" s="1"/>
  <c r="BD218" i="34" s="1"/>
  <c r="BD219" i="34" s="1"/>
  <c r="BD220" i="34" s="1"/>
  <c r="BD221" i="34" s="1"/>
  <c r="BD222" i="34" s="1"/>
  <c r="BD223" i="34" s="1"/>
  <c r="BD224" i="34" s="1"/>
  <c r="BD225" i="34" s="1"/>
  <c r="BD226" i="34" s="1"/>
  <c r="BD227" i="34" s="1"/>
  <c r="BD228" i="34" s="1"/>
  <c r="BD229" i="34" s="1"/>
  <c r="BD230" i="34" s="1"/>
  <c r="BD231" i="34" s="1"/>
  <c r="BD232" i="34" s="1"/>
  <c r="BD233" i="34" s="1"/>
  <c r="BD234" i="34" s="1"/>
  <c r="BD235" i="34" s="1"/>
  <c r="BD236" i="34" s="1"/>
  <c r="BD237" i="34" s="1"/>
  <c r="BD238" i="34" s="1"/>
  <c r="BD239" i="34" s="1"/>
  <c r="BD240" i="34" s="1"/>
  <c r="BD241" i="34" s="1"/>
  <c r="BD242" i="34" s="1"/>
  <c r="BD243" i="34" s="1"/>
  <c r="BD244" i="34" s="1"/>
  <c r="BD245" i="34" s="1"/>
  <c r="BD246" i="34" s="1"/>
  <c r="BD247" i="34" s="1"/>
  <c r="BD248" i="34" s="1"/>
  <c r="BD249" i="34" s="1"/>
  <c r="BD250" i="34" s="1"/>
  <c r="BD251" i="34" s="1"/>
  <c r="BD252" i="34" s="1"/>
  <c r="BD253" i="34" s="1"/>
  <c r="BD254" i="34" s="1"/>
  <c r="BD255" i="34" s="1"/>
  <c r="BD256" i="34" s="1"/>
  <c r="BD257" i="34" s="1"/>
  <c r="BD258" i="34" s="1"/>
  <c r="BD259" i="34" s="1"/>
  <c r="BD260" i="34" s="1"/>
  <c r="BD261" i="34" s="1"/>
  <c r="BD262" i="34" s="1"/>
  <c r="BD263" i="34" s="1"/>
  <c r="BD264" i="34" s="1"/>
  <c r="BD265" i="34" s="1"/>
  <c r="BD266" i="34" s="1"/>
  <c r="BD267" i="34" s="1"/>
  <c r="BD268" i="34" s="1"/>
  <c r="BD269" i="34" s="1"/>
  <c r="BD270" i="34" s="1"/>
  <c r="BD271" i="34" s="1"/>
  <c r="BD272" i="34" s="1"/>
  <c r="BD273" i="34" s="1"/>
  <c r="BD274" i="34" s="1"/>
  <c r="BD275" i="34" s="1"/>
  <c r="BD276" i="34" s="1"/>
  <c r="BD277" i="34" s="1"/>
  <c r="BD278" i="34" s="1"/>
  <c r="BD279" i="34" s="1"/>
  <c r="BD280" i="34" s="1"/>
  <c r="BD281" i="34" s="1"/>
  <c r="BD282" i="34" s="1"/>
  <c r="BD283" i="34" s="1"/>
  <c r="BD284" i="34" s="1"/>
  <c r="BD285" i="34" s="1"/>
  <c r="BD286" i="34" s="1"/>
  <c r="BD287" i="34" s="1"/>
  <c r="BD288" i="34" s="1"/>
  <c r="BD289" i="34" s="1"/>
  <c r="AS6" i="34"/>
  <c r="AS7" i="34" s="1"/>
  <c r="AS8" i="34" s="1"/>
  <c r="AS9" i="34" s="1"/>
  <c r="AS10" i="34" s="1"/>
  <c r="AS11" i="34" s="1"/>
  <c r="AS12" i="34" s="1"/>
  <c r="AS13" i="34" s="1"/>
  <c r="AS14" i="34" s="1"/>
  <c r="AS15" i="34" s="1"/>
  <c r="AS16" i="34" s="1"/>
  <c r="AS17" i="34" s="1"/>
  <c r="AS18" i="34" s="1"/>
  <c r="AS19" i="34" s="1"/>
  <c r="AS20" i="34" s="1"/>
  <c r="AS21" i="34" s="1"/>
  <c r="AS22" i="34" s="1"/>
  <c r="AS23" i="34" s="1"/>
  <c r="AS24" i="34" s="1"/>
  <c r="AS25" i="34" s="1"/>
  <c r="AS26" i="34" s="1"/>
  <c r="AS27" i="34" s="1"/>
  <c r="AS28" i="34" s="1"/>
  <c r="AS29" i="34" s="1"/>
  <c r="AS30" i="34" s="1"/>
  <c r="AS31" i="34" s="1"/>
  <c r="AS32" i="34" s="1"/>
  <c r="AS33" i="34" s="1"/>
  <c r="AS34" i="34" s="1"/>
  <c r="AS35" i="34" s="1"/>
  <c r="AS36" i="34" s="1"/>
  <c r="AS37" i="34" s="1"/>
  <c r="AS38" i="34" s="1"/>
  <c r="AS39" i="34" s="1"/>
  <c r="AS40" i="34" s="1"/>
  <c r="AS41" i="34" s="1"/>
  <c r="AS42" i="34" s="1"/>
  <c r="AS43" i="34" s="1"/>
  <c r="AS44" i="34" s="1"/>
  <c r="AS45" i="34" s="1"/>
  <c r="AS46" i="34" s="1"/>
  <c r="AS47" i="34" s="1"/>
  <c r="AS48" i="34" s="1"/>
  <c r="AS49" i="34" s="1"/>
  <c r="AS50" i="34" s="1"/>
  <c r="AS51" i="34" s="1"/>
  <c r="AS52" i="34" s="1"/>
  <c r="AS53" i="34" s="1"/>
  <c r="AS54" i="34" s="1"/>
  <c r="AS55" i="34" s="1"/>
  <c r="AS56" i="34" s="1"/>
  <c r="AS57" i="34" s="1"/>
  <c r="AS58" i="34" s="1"/>
  <c r="AS59" i="34" s="1"/>
  <c r="AS60" i="34" s="1"/>
  <c r="AS61" i="34" s="1"/>
  <c r="AS62" i="34" s="1"/>
  <c r="AS63" i="34" s="1"/>
  <c r="AS64" i="34" s="1"/>
  <c r="AS65" i="34" s="1"/>
  <c r="AS66" i="34" s="1"/>
  <c r="AS67" i="34" s="1"/>
  <c r="AS68" i="34" s="1"/>
  <c r="AS69" i="34" s="1"/>
  <c r="AS70" i="34" s="1"/>
  <c r="AS71" i="34" s="1"/>
  <c r="AS72" i="34" s="1"/>
  <c r="AS73" i="34" s="1"/>
  <c r="AS74" i="34" s="1"/>
  <c r="AS75" i="34" s="1"/>
  <c r="AS76" i="34" s="1"/>
  <c r="AS77" i="34" s="1"/>
  <c r="AS78" i="34" s="1"/>
  <c r="AS79" i="34" s="1"/>
  <c r="AS80" i="34" s="1"/>
  <c r="AS81" i="34" s="1"/>
  <c r="AS82" i="34" s="1"/>
  <c r="AS83" i="34" s="1"/>
  <c r="AS84" i="34" s="1"/>
  <c r="AS85" i="34" s="1"/>
  <c r="AS86" i="34" s="1"/>
  <c r="AS87" i="34" s="1"/>
  <c r="AS88" i="34" s="1"/>
  <c r="AS89" i="34" s="1"/>
  <c r="AS90" i="34" s="1"/>
  <c r="AS91" i="34" s="1"/>
  <c r="AS92" i="34" s="1"/>
  <c r="AS93" i="34" s="1"/>
  <c r="AS94" i="34" s="1"/>
  <c r="AS95" i="34" s="1"/>
  <c r="AS96" i="34" s="1"/>
  <c r="AS97" i="34" s="1"/>
  <c r="AS98" i="34" s="1"/>
  <c r="AS99" i="34" s="1"/>
  <c r="AS100" i="34" s="1"/>
  <c r="AS101" i="34" s="1"/>
  <c r="AS102" i="34" s="1"/>
  <c r="AS103" i="34" s="1"/>
  <c r="AS104" i="34" s="1"/>
  <c r="AS105" i="34" s="1"/>
  <c r="AS106" i="34" s="1"/>
  <c r="AS107" i="34" s="1"/>
  <c r="AS108" i="34" s="1"/>
  <c r="AS109" i="34" s="1"/>
  <c r="AS110" i="34" s="1"/>
  <c r="AS111" i="34" s="1"/>
  <c r="AS112" i="34" s="1"/>
  <c r="AS113" i="34" s="1"/>
  <c r="AS114" i="34" s="1"/>
  <c r="AS115" i="34" s="1"/>
  <c r="AS116" i="34" s="1"/>
  <c r="AS117" i="34" s="1"/>
  <c r="AS118" i="34" s="1"/>
  <c r="AS119" i="34" s="1"/>
  <c r="AS120" i="34" s="1"/>
  <c r="AS121" i="34" s="1"/>
  <c r="AS122" i="34" s="1"/>
  <c r="AS123" i="34" s="1"/>
  <c r="AS124" i="34" s="1"/>
  <c r="AS125" i="34" s="1"/>
  <c r="AS126" i="34" s="1"/>
  <c r="AS127" i="34" s="1"/>
  <c r="AS128" i="34" s="1"/>
  <c r="AS129" i="34" s="1"/>
  <c r="AS130" i="34" s="1"/>
  <c r="AS131" i="34" s="1"/>
  <c r="AS132" i="34" s="1"/>
  <c r="AS133" i="34" s="1"/>
  <c r="AS134" i="34" s="1"/>
  <c r="AS135" i="34" s="1"/>
  <c r="AS136" i="34" s="1"/>
  <c r="AS137" i="34" s="1"/>
  <c r="AS138" i="34" s="1"/>
  <c r="AS139" i="34" s="1"/>
  <c r="AS140" i="34" s="1"/>
  <c r="AS141" i="34" s="1"/>
  <c r="AS142" i="34" s="1"/>
  <c r="AS143" i="34" s="1"/>
  <c r="AS144" i="34" s="1"/>
  <c r="AS145" i="34" s="1"/>
  <c r="AS146" i="34" s="1"/>
  <c r="AS147" i="34" s="1"/>
  <c r="AS148" i="34" s="1"/>
  <c r="AS149" i="34" s="1"/>
  <c r="AS150" i="34" s="1"/>
  <c r="AS151" i="34" s="1"/>
  <c r="AS152" i="34" s="1"/>
  <c r="AS153" i="34" s="1"/>
  <c r="AS154" i="34" s="1"/>
  <c r="AS155" i="34" s="1"/>
  <c r="AS156" i="34" s="1"/>
  <c r="AS157" i="34" s="1"/>
  <c r="AS158" i="34" s="1"/>
  <c r="AS159" i="34" s="1"/>
  <c r="AS160" i="34" s="1"/>
  <c r="AS161" i="34" s="1"/>
  <c r="AS162" i="34" s="1"/>
  <c r="AS163" i="34" s="1"/>
  <c r="AS164" i="34" s="1"/>
  <c r="AS165" i="34" s="1"/>
  <c r="AS166" i="34" s="1"/>
  <c r="AS167" i="34" s="1"/>
  <c r="AS168" i="34" s="1"/>
  <c r="AS169" i="34" s="1"/>
  <c r="AS170" i="34" s="1"/>
  <c r="AS171" i="34" s="1"/>
  <c r="AS172" i="34" s="1"/>
  <c r="AS173" i="34" s="1"/>
  <c r="AS174" i="34" s="1"/>
  <c r="AS175" i="34" s="1"/>
  <c r="AS176" i="34" s="1"/>
  <c r="AS177" i="34" s="1"/>
  <c r="AH6" i="34"/>
  <c r="AH7" i="34" s="1"/>
  <c r="AH8" i="34" s="1"/>
  <c r="AH9" i="34" s="1"/>
  <c r="AH10" i="34" s="1"/>
  <c r="AH11" i="34" s="1"/>
  <c r="AH12" i="34" s="1"/>
  <c r="AH13" i="34" s="1"/>
  <c r="AH14" i="34" s="1"/>
  <c r="AH15" i="34" s="1"/>
  <c r="AH16" i="34" s="1"/>
  <c r="AH17" i="34" s="1"/>
  <c r="AH18" i="34" s="1"/>
  <c r="AH19" i="34" s="1"/>
  <c r="AH20" i="34" s="1"/>
  <c r="AH21" i="34" s="1"/>
  <c r="AH22" i="34" s="1"/>
  <c r="AH23" i="34" s="1"/>
  <c r="AH24" i="34" s="1"/>
  <c r="AH25" i="34" s="1"/>
  <c r="AH26" i="34" s="1"/>
  <c r="AH27" i="34" s="1"/>
  <c r="AH28" i="34" s="1"/>
  <c r="AH29" i="34" s="1"/>
  <c r="AH30" i="34" s="1"/>
  <c r="AH31" i="34" s="1"/>
  <c r="AH32" i="34" s="1"/>
  <c r="AH33" i="34" s="1"/>
  <c r="AH34" i="34" s="1"/>
  <c r="AH35" i="34" s="1"/>
  <c r="AH36" i="34" s="1"/>
  <c r="AH37" i="34" s="1"/>
  <c r="AH38" i="34" s="1"/>
  <c r="AH39" i="34" s="1"/>
  <c r="AH40" i="34" s="1"/>
  <c r="AH41" i="34" s="1"/>
  <c r="AH42" i="34" s="1"/>
  <c r="AH43" i="34" s="1"/>
  <c r="AH44" i="34" s="1"/>
  <c r="AH45" i="34" s="1"/>
  <c r="AH46" i="34" s="1"/>
  <c r="AH47" i="34" s="1"/>
  <c r="AH48" i="34" s="1"/>
  <c r="AH49" i="34" s="1"/>
  <c r="AH50" i="34" s="1"/>
  <c r="AH51" i="34" s="1"/>
  <c r="AH52" i="34" s="1"/>
  <c r="AH53" i="34" s="1"/>
  <c r="AH54" i="34" s="1"/>
  <c r="AH55" i="34" s="1"/>
  <c r="AH56" i="34" s="1"/>
  <c r="AH57" i="34" s="1"/>
  <c r="AH58" i="34" s="1"/>
  <c r="AH59" i="34" s="1"/>
  <c r="AH60" i="34" s="1"/>
  <c r="AH61" i="34" s="1"/>
  <c r="AH62" i="34" s="1"/>
  <c r="AH63" i="34" s="1"/>
  <c r="AH64" i="34" s="1"/>
  <c r="AH65" i="34" s="1"/>
  <c r="AH66" i="34" s="1"/>
  <c r="AH67" i="34" s="1"/>
  <c r="AH68" i="34" s="1"/>
  <c r="AH69" i="34" s="1"/>
  <c r="AH70" i="34" s="1"/>
  <c r="AH71" i="34" s="1"/>
  <c r="AH72" i="34" s="1"/>
  <c r="AH73" i="34" s="1"/>
  <c r="AH74" i="34" s="1"/>
  <c r="AH75" i="34" s="1"/>
  <c r="AH76" i="34" s="1"/>
  <c r="AH77" i="34" s="1"/>
  <c r="AH78" i="34" s="1"/>
  <c r="AH79" i="34" s="1"/>
  <c r="AH80" i="34" s="1"/>
  <c r="AH81" i="34" s="1"/>
  <c r="AH82" i="34" s="1"/>
  <c r="AH83" i="34" s="1"/>
  <c r="AH84" i="34" s="1"/>
  <c r="AH85" i="34" s="1"/>
  <c r="AH86" i="34" s="1"/>
  <c r="AH87" i="34" s="1"/>
  <c r="AH88" i="34" s="1"/>
  <c r="AH89" i="34" s="1"/>
  <c r="AH90" i="34" s="1"/>
  <c r="AH91" i="34" s="1"/>
  <c r="AH92" i="34" s="1"/>
  <c r="AH93" i="34" s="1"/>
  <c r="AH94" i="34" s="1"/>
  <c r="AH95" i="34" s="1"/>
  <c r="AH96" i="34" s="1"/>
  <c r="AH97" i="34" s="1"/>
  <c r="AH98" i="34" s="1"/>
  <c r="AH99" i="34" s="1"/>
  <c r="AH100" i="34" s="1"/>
  <c r="AH101" i="34" s="1"/>
  <c r="AH102" i="34" s="1"/>
  <c r="AH103" i="34" s="1"/>
  <c r="AH104" i="34" s="1"/>
  <c r="W6" i="34"/>
  <c r="W7" i="34" s="1"/>
  <c r="W8" i="34" s="1"/>
  <c r="W9" i="34" s="1"/>
  <c r="W10" i="34" s="1"/>
  <c r="W11" i="34" s="1"/>
  <c r="W12" i="34" s="1"/>
  <c r="W13" i="34" s="1"/>
  <c r="W14" i="34" s="1"/>
  <c r="W15" i="34" s="1"/>
  <c r="W16" i="34" s="1"/>
  <c r="W17" i="34" s="1"/>
  <c r="W18" i="34" s="1"/>
  <c r="W19" i="34" s="1"/>
  <c r="W20" i="34" s="1"/>
  <c r="W21" i="34" s="1"/>
  <c r="W22" i="34" s="1"/>
  <c r="W23" i="34" s="1"/>
  <c r="W24" i="34" s="1"/>
  <c r="W25" i="34" s="1"/>
  <c r="W26" i="34" s="1"/>
  <c r="W27" i="34" s="1"/>
  <c r="W28" i="34" s="1"/>
  <c r="W29" i="34" s="1"/>
  <c r="W30" i="34" s="1"/>
  <c r="W31" i="34" s="1"/>
  <c r="W32" i="34" s="1"/>
  <c r="W33" i="34" s="1"/>
  <c r="W34" i="34" s="1"/>
  <c r="W35" i="34" s="1"/>
  <c r="W36" i="34" s="1"/>
  <c r="W37" i="34" s="1"/>
  <c r="W38" i="34" s="1"/>
  <c r="W39" i="34" s="1"/>
  <c r="W40" i="34" s="1"/>
  <c r="W41" i="34" s="1"/>
  <c r="W42" i="34" s="1"/>
  <c r="W43" i="34" s="1"/>
  <c r="W44" i="34" s="1"/>
  <c r="W45" i="34" s="1"/>
  <c r="W46" i="34" s="1"/>
  <c r="W47" i="34" s="1"/>
  <c r="W48" i="34" s="1"/>
  <c r="W49" i="34" s="1"/>
  <c r="W50" i="34" s="1"/>
  <c r="W51" i="34" s="1"/>
  <c r="W52" i="34" s="1"/>
  <c r="W53" i="34" s="1"/>
  <c r="W54" i="34" s="1"/>
  <c r="W55" i="34" s="1"/>
  <c r="W56" i="34" s="1"/>
  <c r="W57" i="34" s="1"/>
  <c r="W58" i="34" s="1"/>
  <c r="W59" i="34" s="1"/>
  <c r="W60" i="34" s="1"/>
  <c r="W61" i="34" s="1"/>
  <c r="W62" i="34" s="1"/>
  <c r="W63" i="34" s="1"/>
  <c r="W64" i="34" s="1"/>
  <c r="W65" i="34" s="1"/>
  <c r="W66" i="34" s="1"/>
  <c r="W67" i="34" s="1"/>
  <c r="W68" i="34" s="1"/>
  <c r="W69" i="34" s="1"/>
  <c r="W70" i="34" s="1"/>
  <c r="W71" i="34" s="1"/>
  <c r="W72" i="34" s="1"/>
  <c r="W73" i="34" s="1"/>
  <c r="W74" i="34" s="1"/>
  <c r="W75" i="34" s="1"/>
  <c r="W76" i="34" s="1"/>
  <c r="W77" i="34" s="1"/>
  <c r="W78" i="34" s="1"/>
  <c r="W79" i="34" s="1"/>
  <c r="W80" i="34" s="1"/>
  <c r="W81" i="34" s="1"/>
  <c r="W82" i="34" s="1"/>
  <c r="W83" i="34" s="1"/>
  <c r="W84" i="34" s="1"/>
  <c r="W85" i="34" s="1"/>
  <c r="W86" i="34" s="1"/>
  <c r="W87" i="34" s="1"/>
  <c r="W88" i="34" s="1"/>
  <c r="W89" i="34" s="1"/>
  <c r="W90" i="34" s="1"/>
  <c r="W91" i="34" s="1"/>
  <c r="W92" i="34" s="1"/>
  <c r="W93" i="34" s="1"/>
  <c r="W94" i="34" s="1"/>
  <c r="W95" i="34" s="1"/>
  <c r="W96" i="34" s="1"/>
  <c r="W97" i="34" s="1"/>
  <c r="W98" i="34" s="1"/>
  <c r="W99" i="34" s="1"/>
  <c r="W100" i="34" s="1"/>
  <c r="W101" i="34" s="1"/>
  <c r="W102" i="34" s="1"/>
  <c r="W103" i="34" s="1"/>
  <c r="W104" i="34" s="1"/>
  <c r="A6" i="34"/>
  <c r="A7" i="34" s="1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A45" i="34" s="1"/>
  <c r="A46" i="34" s="1"/>
  <c r="A47" i="34" s="1"/>
  <c r="A48" i="34" s="1"/>
  <c r="A49" i="34" s="1"/>
  <c r="A50" i="34" s="1"/>
  <c r="A51" i="34" s="1"/>
  <c r="A52" i="34" s="1"/>
  <c r="R100" i="32"/>
  <c r="R99" i="32"/>
  <c r="R98" i="32"/>
  <c r="R97" i="32"/>
  <c r="R96" i="32"/>
  <c r="R95" i="32"/>
  <c r="R94" i="32"/>
  <c r="R93" i="32"/>
  <c r="R92" i="32"/>
  <c r="R91" i="32"/>
  <c r="R90" i="32"/>
  <c r="R89" i="32"/>
  <c r="R88" i="32"/>
  <c r="R87" i="32"/>
  <c r="R86" i="32"/>
  <c r="R85" i="32"/>
  <c r="R84" i="32"/>
  <c r="R83" i="32"/>
  <c r="R82" i="32"/>
  <c r="R81" i="32"/>
  <c r="R80" i="32"/>
  <c r="R79" i="32"/>
  <c r="R78" i="32"/>
  <c r="R77" i="32"/>
  <c r="R76" i="32"/>
  <c r="R75" i="32"/>
  <c r="R74" i="32"/>
  <c r="R73" i="32"/>
  <c r="R72" i="32"/>
  <c r="R71" i="32"/>
  <c r="R70" i="32"/>
  <c r="R69" i="32"/>
  <c r="R68" i="32"/>
  <c r="R67" i="32"/>
  <c r="R66" i="32"/>
  <c r="R65" i="32"/>
  <c r="R64" i="32"/>
  <c r="R63" i="32"/>
  <c r="R62" i="32"/>
  <c r="R61" i="32"/>
  <c r="R60" i="32"/>
  <c r="R59" i="32"/>
  <c r="R58" i="32"/>
  <c r="R57" i="32"/>
  <c r="R56" i="32"/>
  <c r="R55" i="32"/>
  <c r="R54" i="32"/>
  <c r="R53" i="32"/>
  <c r="R52" i="32"/>
  <c r="R51" i="32"/>
  <c r="R50" i="32"/>
  <c r="R49" i="32"/>
  <c r="R48" i="32"/>
  <c r="R47" i="32"/>
  <c r="R46" i="32"/>
  <c r="R45" i="32"/>
  <c r="R44" i="32"/>
  <c r="R43" i="32"/>
  <c r="R42" i="32"/>
  <c r="R41" i="32"/>
  <c r="R40" i="32"/>
  <c r="R39" i="32"/>
  <c r="R38" i="32"/>
  <c r="R37" i="32"/>
  <c r="R36" i="32"/>
  <c r="R35" i="32"/>
  <c r="R34" i="32"/>
  <c r="R33" i="32"/>
  <c r="R32" i="32"/>
  <c r="R31" i="32"/>
  <c r="R30" i="32"/>
  <c r="R29" i="32"/>
  <c r="R28" i="32"/>
  <c r="R27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9" i="32"/>
  <c r="R8" i="32"/>
  <c r="R7" i="32"/>
  <c r="R6" i="32"/>
  <c r="R5" i="32"/>
  <c r="R4" i="32"/>
  <c r="R4" i="31"/>
  <c r="R5" i="31"/>
  <c r="R6" i="31"/>
  <c r="R7" i="31"/>
  <c r="R8" i="31"/>
  <c r="R9" i="31"/>
  <c r="R10" i="31"/>
  <c r="R11" i="31"/>
  <c r="R12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26" i="31"/>
  <c r="R27" i="31"/>
  <c r="R28" i="31"/>
  <c r="R29" i="31"/>
  <c r="R30" i="31"/>
  <c r="R31" i="31"/>
  <c r="R32" i="31"/>
  <c r="R33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R48" i="31"/>
  <c r="R49" i="31"/>
  <c r="R50" i="31"/>
  <c r="R51" i="31"/>
  <c r="R52" i="31"/>
  <c r="R53" i="31"/>
  <c r="R54" i="31"/>
  <c r="R55" i="31"/>
  <c r="R56" i="31"/>
  <c r="R57" i="31"/>
  <c r="R58" i="31"/>
  <c r="R59" i="31"/>
  <c r="R60" i="31"/>
  <c r="R61" i="31"/>
  <c r="R62" i="31"/>
  <c r="R63" i="31"/>
  <c r="R64" i="31"/>
  <c r="R65" i="31"/>
  <c r="R66" i="31"/>
  <c r="R67" i="31"/>
  <c r="R68" i="31"/>
  <c r="R69" i="31"/>
  <c r="R70" i="31"/>
  <c r="R71" i="31"/>
  <c r="R72" i="31"/>
  <c r="R73" i="31"/>
  <c r="R74" i="31"/>
  <c r="R75" i="31"/>
  <c r="R76" i="31"/>
  <c r="R77" i="31"/>
  <c r="R78" i="31"/>
  <c r="R79" i="31"/>
  <c r="R80" i="31"/>
  <c r="R81" i="31"/>
  <c r="R82" i="31"/>
  <c r="R83" i="31"/>
  <c r="R84" i="31"/>
  <c r="R85" i="31"/>
  <c r="R86" i="31"/>
  <c r="R87" i="31"/>
  <c r="R88" i="31"/>
  <c r="R89" i="31"/>
  <c r="R90" i="31"/>
  <c r="R91" i="31"/>
  <c r="R92" i="31"/>
  <c r="R93" i="31"/>
  <c r="R94" i="31"/>
  <c r="R95" i="31"/>
  <c r="R96" i="31"/>
  <c r="R97" i="31"/>
  <c r="R98" i="31"/>
  <c r="R99" i="31"/>
  <c r="R100" i="31"/>
  <c r="R101" i="31"/>
  <c r="R102" i="31"/>
  <c r="R103" i="31"/>
  <c r="R104" i="31"/>
  <c r="R105" i="31"/>
  <c r="R106" i="31"/>
  <c r="R107" i="31"/>
  <c r="R108" i="31"/>
  <c r="R109" i="31"/>
  <c r="R110" i="31"/>
  <c r="R111" i="31"/>
  <c r="R112" i="31"/>
  <c r="R113" i="31"/>
  <c r="R114" i="31"/>
  <c r="R115" i="31"/>
  <c r="R116" i="31"/>
  <c r="R117" i="31"/>
  <c r="R118" i="31"/>
  <c r="R119" i="31"/>
  <c r="R120" i="31"/>
  <c r="R121" i="31"/>
  <c r="R122" i="31"/>
  <c r="R123" i="31"/>
  <c r="R124" i="31"/>
  <c r="R125" i="31"/>
  <c r="R126" i="31"/>
  <c r="R127" i="31"/>
  <c r="R128" i="31"/>
  <c r="R129" i="31"/>
  <c r="R130" i="31"/>
  <c r="R131" i="31"/>
  <c r="R132" i="31"/>
  <c r="R133" i="31"/>
  <c r="R134" i="31"/>
  <c r="R135" i="31"/>
  <c r="R136" i="31"/>
  <c r="R137" i="31"/>
  <c r="R138" i="31"/>
  <c r="R139" i="31"/>
  <c r="R140" i="31"/>
  <c r="R141" i="31"/>
  <c r="R142" i="31"/>
  <c r="R143" i="31"/>
  <c r="R144" i="31"/>
  <c r="R145" i="31"/>
  <c r="R146" i="31"/>
  <c r="R147" i="31"/>
  <c r="R148" i="31"/>
  <c r="R149" i="31"/>
  <c r="R150" i="31"/>
  <c r="R151" i="31"/>
  <c r="R152" i="31"/>
  <c r="R153" i="31"/>
  <c r="R154" i="31"/>
  <c r="R155" i="31"/>
  <c r="R156" i="31"/>
  <c r="R157" i="31"/>
  <c r="R158" i="31"/>
  <c r="R159" i="31"/>
  <c r="R160" i="31"/>
  <c r="R161" i="31"/>
  <c r="R162" i="31"/>
  <c r="R163" i="31"/>
  <c r="R164" i="31"/>
  <c r="R165" i="31"/>
  <c r="R166" i="31"/>
  <c r="R167" i="31"/>
  <c r="R168" i="31"/>
  <c r="R169" i="31"/>
  <c r="R170" i="31"/>
  <c r="R171" i="31"/>
  <c r="R172" i="31"/>
  <c r="R173" i="31"/>
  <c r="R174" i="31"/>
  <c r="R175" i="31"/>
  <c r="R176" i="31"/>
  <c r="R177" i="31"/>
  <c r="R178" i="31"/>
  <c r="R179" i="31"/>
  <c r="R180" i="31"/>
  <c r="R181" i="31"/>
  <c r="R182" i="31"/>
  <c r="R183" i="31"/>
  <c r="R184" i="31"/>
  <c r="R185" i="31"/>
  <c r="R186" i="31"/>
  <c r="R187" i="31"/>
  <c r="R188" i="31"/>
  <c r="R189" i="31"/>
  <c r="R190" i="31"/>
  <c r="R191" i="31"/>
  <c r="R192" i="31"/>
  <c r="R193" i="31"/>
  <c r="R194" i="31"/>
  <c r="R195" i="31"/>
  <c r="R196" i="31"/>
  <c r="R197" i="31"/>
  <c r="R198" i="31"/>
  <c r="R199" i="31"/>
  <c r="R200" i="31"/>
  <c r="R201" i="31"/>
  <c r="R202" i="31"/>
  <c r="R203" i="31"/>
  <c r="R204" i="31"/>
  <c r="G163" i="17" l="1"/>
  <c r="G153" i="17"/>
  <c r="G143" i="17"/>
  <c r="G139" i="17"/>
  <c r="G138" i="17"/>
  <c r="G137" i="17"/>
  <c r="G136" i="17"/>
  <c r="G135" i="17"/>
  <c r="G134" i="17"/>
  <c r="G133" i="17"/>
  <c r="G132" i="17"/>
  <c r="G131" i="17"/>
  <c r="G130" i="17"/>
  <c r="G123" i="17"/>
  <c r="I83" i="17"/>
  <c r="I73" i="17"/>
  <c r="G63" i="17"/>
  <c r="G53" i="17"/>
  <c r="G36" i="17"/>
  <c r="I35" i="17"/>
  <c r="I34" i="17"/>
  <c r="I33" i="17"/>
  <c r="I32" i="17"/>
  <c r="I31" i="17"/>
  <c r="I30" i="17"/>
  <c r="I23" i="17"/>
  <c r="E16" i="17"/>
  <c r="I13" i="17"/>
  <c r="E13" i="17"/>
  <c r="E10" i="17"/>
  <c r="E7" i="17"/>
  <c r="E6" i="17"/>
  <c r="E5" i="17"/>
  <c r="E4" i="17"/>
  <c r="I3" i="17"/>
  <c r="G3" i="17"/>
  <c r="I21" i="17"/>
  <c r="I22" i="17"/>
  <c r="I24" i="17"/>
  <c r="I25" i="17"/>
  <c r="I26" i="17"/>
  <c r="I27" i="17"/>
  <c r="I28" i="17"/>
  <c r="I29" i="17"/>
  <c r="I20" i="17"/>
  <c r="G119" i="17"/>
  <c r="G120" i="17"/>
  <c r="G121" i="17"/>
  <c r="G122" i="17"/>
  <c r="G124" i="17"/>
  <c r="G125" i="17"/>
  <c r="G126" i="17"/>
  <c r="G127" i="17"/>
  <c r="G128" i="17"/>
  <c r="G129" i="17"/>
  <c r="G140" i="17"/>
  <c r="G141" i="17"/>
  <c r="G142" i="17"/>
  <c r="G144" i="17"/>
  <c r="G145" i="17"/>
  <c r="G146" i="17"/>
  <c r="G147" i="17"/>
  <c r="G148" i="17"/>
  <c r="G149" i="17"/>
  <c r="G150" i="17"/>
  <c r="G151" i="17"/>
  <c r="G152" i="17"/>
  <c r="G154" i="17"/>
  <c r="G155" i="17"/>
  <c r="G156" i="17"/>
  <c r="G157" i="17"/>
  <c r="G158" i="17"/>
  <c r="G159" i="17"/>
  <c r="G160" i="17"/>
  <c r="G161" i="17"/>
  <c r="G162" i="17"/>
  <c r="G118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02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86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70" i="17"/>
  <c r="G69" i="17"/>
  <c r="G67" i="17"/>
  <c r="G66" i="17"/>
  <c r="G65" i="17"/>
  <c r="G64" i="17"/>
  <c r="G62" i="17"/>
  <c r="G61" i="17"/>
  <c r="G60" i="17"/>
  <c r="G59" i="17"/>
  <c r="G58" i="17"/>
  <c r="G57" i="17"/>
  <c r="G56" i="17"/>
  <c r="G55" i="17"/>
  <c r="G54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I85" i="17"/>
  <c r="I84" i="17"/>
  <c r="I82" i="17"/>
  <c r="I81" i="17"/>
  <c r="I80" i="17"/>
  <c r="I79" i="17"/>
  <c r="I78" i="17"/>
  <c r="I77" i="17"/>
  <c r="I76" i="17"/>
  <c r="I75" i="17"/>
  <c r="I74" i="17"/>
  <c r="I72" i="17"/>
  <c r="I71" i="17"/>
  <c r="I70" i="17"/>
  <c r="I69" i="17"/>
  <c r="I19" i="17"/>
  <c r="I18" i="17"/>
  <c r="E18" i="17"/>
  <c r="I17" i="17"/>
  <c r="E17" i="17"/>
  <c r="I16" i="17"/>
  <c r="I15" i="17"/>
  <c r="E15" i="17"/>
  <c r="I14" i="17"/>
  <c r="E14" i="17"/>
  <c r="I12" i="17"/>
  <c r="E12" i="17"/>
  <c r="I11" i="17"/>
  <c r="E11" i="17"/>
  <c r="I10" i="17"/>
  <c r="I9" i="17"/>
  <c r="E9" i="17"/>
  <c r="I8" i="17"/>
  <c r="E8" i="17"/>
  <c r="I7" i="17"/>
  <c r="I6" i="17"/>
  <c r="I5" i="17"/>
  <c r="I4" i="17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18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02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86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70" i="16"/>
  <c r="G69" i="16"/>
  <c r="G67" i="16"/>
  <c r="G66" i="16"/>
  <c r="G65" i="16"/>
  <c r="G64" i="16"/>
  <c r="G63" i="16"/>
  <c r="G62" i="16"/>
  <c r="G61" i="16"/>
  <c r="G60" i="16"/>
  <c r="G59" i="16"/>
  <c r="G58" i="16"/>
  <c r="G57" i="16"/>
  <c r="G56" i="16"/>
  <c r="G55" i="16"/>
  <c r="G54" i="16"/>
  <c r="G53" i="16"/>
  <c r="G52" i="16"/>
  <c r="G51" i="16"/>
  <c r="G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G3" i="16"/>
  <c r="E17" i="16"/>
  <c r="E18" i="16"/>
  <c r="E16" i="16"/>
  <c r="E14" i="16"/>
  <c r="E15" i="16"/>
  <c r="E13" i="16"/>
  <c r="E11" i="16"/>
  <c r="E12" i="16"/>
  <c r="E10" i="16"/>
  <c r="E8" i="16"/>
  <c r="E9" i="16"/>
  <c r="E7" i="16"/>
  <c r="E6" i="16"/>
  <c r="E5" i="16"/>
  <c r="E4" i="16"/>
  <c r="I85" i="16"/>
  <c r="I84" i="16"/>
  <c r="I83" i="16"/>
  <c r="I82" i="16"/>
  <c r="I81" i="16"/>
  <c r="I80" i="16"/>
  <c r="I79" i="16"/>
  <c r="I78" i="16"/>
  <c r="I77" i="16"/>
  <c r="I76" i="16"/>
  <c r="I75" i="16"/>
  <c r="I74" i="16"/>
  <c r="I73" i="16"/>
  <c r="I72" i="16"/>
  <c r="I71" i="16"/>
  <c r="I70" i="16"/>
  <c r="I69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5" i="16"/>
  <c r="I4" i="16"/>
  <c r="I3" i="16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18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02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86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70" i="14"/>
  <c r="G69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18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02" i="12"/>
  <c r="G101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86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70" i="12"/>
  <c r="G69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I3" i="12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18" i="11"/>
  <c r="G117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02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86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70" i="11"/>
  <c r="G69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18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02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86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70" i="9"/>
  <c r="G69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20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18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02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86" i="8"/>
  <c r="G85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70" i="8"/>
  <c r="G69" i="8"/>
  <c r="G64" i="8"/>
  <c r="G67" i="8"/>
  <c r="G66" i="8"/>
  <c r="G65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I3" i="8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28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12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96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80" i="7"/>
  <c r="G79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28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12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96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80" i="6"/>
  <c r="G79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12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96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80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79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I95" i="4"/>
  <c r="G95" i="4"/>
  <c r="I94" i="4"/>
  <c r="G94" i="4"/>
  <c r="I93" i="4"/>
  <c r="G93" i="4"/>
  <c r="I92" i="4"/>
  <c r="G92" i="4"/>
  <c r="I91" i="4"/>
  <c r="G91" i="4"/>
  <c r="I90" i="4"/>
  <c r="G90" i="4"/>
  <c r="I89" i="4"/>
  <c r="G89" i="4"/>
  <c r="I88" i="4"/>
  <c r="G88" i="4"/>
  <c r="I87" i="4"/>
  <c r="G87" i="4"/>
  <c r="I86" i="4"/>
  <c r="G86" i="4"/>
  <c r="I85" i="4"/>
  <c r="G85" i="4"/>
  <c r="I84" i="4"/>
  <c r="G84" i="4"/>
  <c r="I83" i="4"/>
  <c r="G83" i="4"/>
  <c r="I82" i="4"/>
  <c r="G82" i="4"/>
  <c r="I81" i="4"/>
  <c r="G81" i="4"/>
  <c r="I80" i="4"/>
  <c r="G80" i="4"/>
  <c r="I79" i="4"/>
  <c r="G79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I19" i="4"/>
  <c r="G19" i="4"/>
  <c r="I18" i="4"/>
  <c r="G18" i="4"/>
  <c r="I17" i="4"/>
  <c r="G17" i="4"/>
  <c r="I16" i="4"/>
  <c r="G16" i="4"/>
  <c r="I15" i="4"/>
  <c r="G15" i="4"/>
  <c r="I14" i="4"/>
  <c r="G14" i="4"/>
  <c r="I13" i="4"/>
  <c r="G13" i="4"/>
  <c r="I12" i="4"/>
  <c r="G12" i="4"/>
  <c r="I11" i="4"/>
  <c r="G11" i="4"/>
  <c r="I10" i="4"/>
  <c r="G10" i="4"/>
  <c r="I9" i="4"/>
  <c r="G9" i="4"/>
  <c r="I8" i="4"/>
  <c r="G8" i="4"/>
  <c r="I7" i="4"/>
  <c r="G7" i="4"/>
  <c r="I6" i="4"/>
  <c r="G6" i="4"/>
  <c r="I5" i="4"/>
  <c r="G5" i="4"/>
  <c r="I4" i="4"/>
  <c r="G4" i="4"/>
  <c r="I3" i="4"/>
  <c r="G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2" authorId="0" shapeId="0" xr:uid="{4A5DA89A-DE0C-4DC9-88A6-55D7452AF943}">
      <text>
        <r>
          <rPr>
            <sz val="9"/>
            <color indexed="81"/>
            <rFont val="Tahoma"/>
            <family val="2"/>
            <charset val="204"/>
          </rPr>
          <t xml:space="preserve">Количество корзин (для формирования списка линков)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</authors>
  <commentList>
    <comment ref="Q2" authorId="0" shapeId="0" xr:uid="{6D1D4C46-C929-4BB5-82CF-CA3F7E22BCD2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Маска использования портов
1 - Исользуется канал А
2 - Исользуется канал В
3 - Исользуется канал А и В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Оператор</author>
  </authors>
  <commentList>
    <comment ref="B6" authorId="0" shapeId="0" xr:uid="{DFC6B34B-9859-4B58-8DBA-752BC79600B3}">
      <text>
        <r>
          <rPr>
            <b/>
            <sz val="9"/>
            <color indexed="81"/>
            <rFont val="Tahoma"/>
            <family val="2"/>
            <charset val="204"/>
          </rPr>
          <t>Оператор:</t>
        </r>
        <r>
          <rPr>
            <sz val="9"/>
            <color indexed="81"/>
            <rFont val="Tahoma"/>
            <family val="2"/>
            <charset val="204"/>
          </rPr>
          <t xml:space="preserve">
1 - исправна, 0 - неисправна</t>
        </r>
      </text>
    </comment>
    <comment ref="B22" authorId="0" shapeId="0" xr:uid="{53609721-0AE4-4F9E-AF83-59E8AEBEF9EE}">
      <text>
        <r>
          <rPr>
            <b/>
            <sz val="9"/>
            <color indexed="81"/>
            <rFont val="Tahoma"/>
            <family val="2"/>
            <charset val="204"/>
          </rPr>
          <t>Оператор:</t>
        </r>
        <r>
          <rPr>
            <sz val="9"/>
            <color indexed="81"/>
            <rFont val="Tahoma"/>
            <family val="2"/>
            <charset val="204"/>
          </rPr>
          <t xml:space="preserve">
1 - исправна, 0 - неисправна</t>
        </r>
      </text>
    </comment>
    <comment ref="B98" authorId="0" shapeId="0" xr:uid="{F36F8233-42A1-4B38-AA89-104B647B6044}">
      <text>
        <r>
          <rPr>
            <b/>
            <sz val="9"/>
            <color indexed="81"/>
            <rFont val="Tahoma"/>
            <family val="2"/>
            <charset val="204"/>
          </rPr>
          <t>Оператор:</t>
        </r>
        <r>
          <rPr>
            <sz val="9"/>
            <color indexed="81"/>
            <rFont val="Tahoma"/>
            <family val="2"/>
            <charset val="204"/>
          </rPr>
          <t xml:space="preserve">
1 - исправна, 0 - неисправна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  <author>Artyom Kiselhof</author>
  </authors>
  <commentList>
    <comment ref="AM1" authorId="0" shapeId="0" xr:uid="{2EDB4FA5-E44E-4C4F-B68C-60570FF0374A}">
      <text>
        <r>
          <rPr>
            <sz val="9"/>
            <color indexed="81"/>
            <rFont val="Tahoma"/>
            <family val="2"/>
            <charset val="204"/>
          </rPr>
          <t xml:space="preserve">Номер ID - уникальный номер для каждого OIP, необходим для архивных данных </t>
        </r>
      </text>
    </comment>
    <comment ref="B376" authorId="1" shapeId="0" xr:uid="{26EA4BFB-4C48-4808-BD9B-ACFB732E4FAD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рассчет на основе других параметров (программный сигнал)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  <author>Рязанов Андрей</author>
    <author>Artyom Kiselhof</author>
  </authors>
  <commentList>
    <comment ref="F1" authorId="0" shapeId="0" xr:uid="{43201146-7C12-4953-9E5D-841379A3E5A4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 Шпоргалка по сехмам задвижек</t>
        </r>
        <r>
          <rPr>
            <sz val="9"/>
            <color indexed="81"/>
            <rFont val="Tahoma"/>
            <family val="2"/>
            <charset val="204"/>
          </rPr>
          <t xml:space="preserve">
DM01-1 -
DM01-4 -
DM01-5 -
DM01-6 -
DM01-7 -
DM01-8 -
DM02-1 -
DM02-4 -
DM02-5 -
DM03-1 -
DM03-2 -
DM04-5 -
DM05-1 -
DM05-2 -
DM05-4 -
DM06-1 -
DM06-3 -</t>
        </r>
      </text>
    </comment>
    <comment ref="Z2" authorId="1" shapeId="0" xr:uid="{926E013F-A5C3-4BA3-A4E1-21AAFA40CF98}">
      <text>
        <r>
          <rPr>
            <b/>
            <sz val="9"/>
            <color indexed="81"/>
            <rFont val="Tahoma"/>
            <family val="2"/>
            <charset val="204"/>
          </rPr>
          <t>Рязанов Андрей:</t>
        </r>
        <r>
          <rPr>
            <sz val="9"/>
            <color indexed="81"/>
            <rFont val="Tahoma"/>
            <family val="2"/>
            <charset val="204"/>
          </rPr>
          <t xml:space="preserve">
Сигнал с блока управления задвижкой</t>
        </r>
      </text>
    </comment>
    <comment ref="AD2" authorId="1" shapeId="0" xr:uid="{50AC435E-391C-4AFE-8861-907C7FDE3340}">
      <text>
        <r>
          <rPr>
            <b/>
            <sz val="9"/>
            <color indexed="81"/>
            <rFont val="Tahoma"/>
            <family val="2"/>
            <charset val="204"/>
          </rPr>
          <t>Рязанов Андрей:</t>
        </r>
        <r>
          <rPr>
            <sz val="9"/>
            <color indexed="81"/>
            <rFont val="Tahoma"/>
            <family val="2"/>
            <charset val="204"/>
          </rPr>
          <t xml:space="preserve">
Сигнал с ключа ДУ-0-МУ на шкафе УСО4</t>
        </r>
      </text>
    </comment>
    <comment ref="Z18" authorId="2" shapeId="0" xr:uid="{BFE7BBD5-7329-49BC-A1E5-9FB3C5902D60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8" authorId="2" shapeId="0" xr:uid="{2D58445C-2334-4646-B717-AAF4EFC0EB09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Z75" authorId="2" shapeId="0" xr:uid="{6C96CFD3-D000-4ECA-97A4-7D7BA7170AC3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75" authorId="2" shapeId="0" xr:uid="{0EF5A2DC-A248-4FAE-8BED-BA3C8F60B009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Z126" authorId="2" shapeId="0" xr:uid="{3BF2E514-518A-4E88-BEB3-8A06CD1FC7E6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26" authorId="2" shapeId="0" xr:uid="{67828BF4-5095-4256-BD60-06F2C73A527D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Z127" authorId="2" shapeId="0" xr:uid="{1E2E0468-A191-4A38-9572-C0FA238D8BD0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27" authorId="2" shapeId="0" xr:uid="{D2FA6767-5EC5-4CF0-8B8A-434BB2119C67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B154" authorId="2" shapeId="0" xr:uid="{4A1AD2CB-59EA-414A-8933-FA0CBF9A42FB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регулятор давления</t>
        </r>
      </text>
    </comment>
    <comment ref="Z157" authorId="2" shapeId="0" xr:uid="{DDFD5EA6-0476-4580-B437-5756336FAD8C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57" authorId="2" shapeId="0" xr:uid="{F5154DE9-26E9-4873-A978-C994384684C7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Z158" authorId="2" shapeId="0" xr:uid="{9BCC75BC-9F3B-42DC-A5DD-577F12C28990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58" authorId="2" shapeId="0" xr:uid="{C327D4F6-2004-49A4-8E6B-BCBE342B9FC8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Z159" authorId="2" shapeId="0" xr:uid="{D25671CF-C527-4D5C-A18E-3E556EE97A6A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59" authorId="2" shapeId="0" xr:uid="{75DD3091-2E44-49A8-9604-3440944D68C9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Z160" authorId="2" shapeId="0" xr:uid="{EA69001B-03BC-46A7-9EA4-9B9904EBBFAA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60" authorId="2" shapeId="0" xr:uid="{158F7528-CD1F-470A-A03E-6F615879AF7C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  <comment ref="Z161" authorId="2" shapeId="0" xr:uid="{28988BD1-7951-4FF8-A4F7-00503F3ECBD8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ЕСТЬ СИГНАЛЫ ДУ и МУ</t>
        </r>
      </text>
    </comment>
    <comment ref="AC161" authorId="2" shapeId="0" xr:uid="{5B76576B-B594-49CE-AF8A-ECB93CF4E085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неисправность привода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  <author>Ткачев Иван</author>
  </authors>
  <commentList>
    <comment ref="H2" authorId="0" shapeId="0" xr:uid="{957B5A7F-10DF-4CF7-982D-2A0948E06C9E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Указывать идентификатор если сигнал давления дискретный(приходит на модуль DI)</t>
        </r>
      </text>
    </comment>
    <comment ref="G35" authorId="1" shapeId="0" xr:uid="{8B58EE58-0790-46D0-B8EA-8EA2F2A95370}">
      <text>
        <r>
          <rPr>
            <b/>
            <sz val="9"/>
            <color indexed="81"/>
            <rFont val="Tahoma"/>
            <family val="2"/>
            <charset val="204"/>
          </rPr>
          <t>Ткачев Иван:</t>
        </r>
        <r>
          <rPr>
            <sz val="9"/>
            <color indexed="81"/>
            <rFont val="Tahoma"/>
            <family val="2"/>
            <charset val="204"/>
          </rPr>
          <t xml:space="preserve">
Нет напряжений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Камсков Михаил</author>
    <author>Дорошков Алексей</author>
  </authors>
  <commentList>
    <comment ref="E1" authorId="0" shapeId="0" xr:uid="{82EB2668-86E6-4788-821F-AFD9D1499D19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(*Флаг типа насосного агрегата. 1 – МНА, 0 – ПНА*)</t>
        </r>
      </text>
    </comment>
    <comment ref="H2" authorId="0" shapeId="0" xr:uid="{34C81CBD-3678-4C82-8CA2-651BD08DA10B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 Дискретный сигнал 
ВВ включен 1</t>
        </r>
      </text>
    </comment>
    <comment ref="I2" authorId="0" shapeId="0" xr:uid="{04C56F6C-2ECD-4524-913E-BF8A22ED12D0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 Дискретный сигнал 
ВВ включен 2</t>
        </r>
      </text>
    </comment>
    <comment ref="J2" authorId="0" shapeId="0" xr:uid="{D12BFFED-7C2B-4B3C-881B-5C0CA0D190B8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Дискретный сигнал 
ВВ отключен 1</t>
        </r>
      </text>
    </comment>
    <comment ref="K2" authorId="0" shapeId="0" xr:uid="{5F85D564-7DB6-4BBF-BB26-C3D1538A9448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Дискретный сигнал 
ВВ отключен 2</t>
        </r>
      </text>
    </comment>
    <comment ref="L2" authorId="1" shapeId="0" xr:uid="{BC86D23D-F47F-4E2B-B646-37917AF66981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Контроль наличия напряжения в цепях оперативного тока</t>
        </r>
      </text>
    </comment>
    <comment ref="M2" authorId="0" shapeId="0" xr:uid="{2A8552CC-A414-4F1F-84E4-8D95616D6593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Дискретный сигнал 
наличия питания в 
цепях включения ВВ</t>
        </r>
      </text>
    </comment>
    <comment ref="N2" authorId="0" shapeId="0" xr:uid="{F87728CE-2ECC-4DDE-B29E-FF0D7F1A0C29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Дискретный сигнал 
наличия питания в 
цепях отключения ВВ 1</t>
        </r>
      </text>
    </comment>
    <comment ref="O2" authorId="0" shapeId="0" xr:uid="{2DA4B6A8-43D6-4FC3-B6A8-031563B32D66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Дискретный сигнал 
наличия питания в 
цепях отключения ВВ 1</t>
        </r>
      </text>
    </comment>
    <comment ref="P2" authorId="1" shapeId="0" xr:uid="{4CB12180-04A3-4B81-82FC-1DEF005E8E2D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Сигнал стоп с БРУ</t>
        </r>
      </text>
    </comment>
    <comment ref="Q2" authorId="1" shapeId="0" xr:uid="{CC58406F-3C4F-4A01-8522-CE846F8DF590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Сигнал стоп с насосного зала</t>
        </r>
      </text>
    </comment>
    <comment ref="R2" authorId="1" shapeId="0" xr:uid="{642D6B6D-2146-4CD7-892B-DF6BA3FC1F81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Сигнал стоп с электрозала/стоп по сету точка 1</t>
        </r>
      </text>
    </comment>
    <comment ref="V2" authorId="0" shapeId="0" xr:uid="{3E0B66F3-699C-4630-99EC-01D3426015C3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Команда включить МНА (ПНА)</t>
        </r>
      </text>
    </comment>
    <comment ref="W2" authorId="0" shapeId="0" xr:uid="{7723DFF7-DC83-48CC-86F9-25DBF7255B2A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Команда отключить МНА (ПНА) 1</t>
        </r>
      </text>
    </comment>
    <comment ref="X2" authorId="0" shapeId="0" xr:uid="{07DED06F-7E17-4224-AA20-C063D9A78C4A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Команда отключить МНА (ПНА) 2</t>
        </r>
      </text>
    </comment>
    <comment ref="Y2" authorId="0" shapeId="0" xr:uid="{56A7360A-9846-4AA1-8F42-0721E5D0A0CE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при наличии дискрета Агрегат в режиме АВР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</authors>
  <commentList>
    <comment ref="G1" authorId="0" shapeId="0" xr:uid="{DE3FA1D2-DFB2-4ED4-9FFE-BFE46DDA46FA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Название листа с расшифровкой информационного обмена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</authors>
  <commentList>
    <comment ref="D1" authorId="0" shapeId="0" xr:uid="{A234C349-1932-4ABE-9514-90A79D9B192C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Смещение диагностики</t>
        </r>
      </text>
    </comment>
    <comment ref="E1" authorId="0" shapeId="0" xr:uid="{2D4E9A59-D53F-4A79-A7AD-03665D6AE5D9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Modbus адрес в устройстве</t>
        </r>
      </text>
    </comment>
    <comment ref="F1" authorId="0" shapeId="0" xr:uid="{905584EA-53E1-410A-9364-1C7715D04978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Смещение данных в ЦПУ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</authors>
  <commentList>
    <comment ref="D1" authorId="0" shapeId="0" xr:uid="{3F0CE5F8-C2DB-47FE-AC9A-E1F7972B90A4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Смещение диагностики</t>
        </r>
      </text>
    </comment>
    <comment ref="E1" authorId="0" shapeId="0" xr:uid="{75636F9F-86AA-4F24-B158-5B4B14606336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Modbus адрес в устройстве</t>
        </r>
      </text>
    </comment>
    <comment ref="F1" authorId="0" shapeId="0" xr:uid="{DF53DBA1-9252-4296-8DB4-4E06BB24A819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Смещение данных в ЦПУ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Дорошков Алексей</author>
    <author>Камсков Михаил</author>
    <author>Admin</author>
    <author>Оператор</author>
  </authors>
  <commentList>
    <comment ref="A1" authorId="0" shapeId="0" xr:uid="{53F41A22-A7E3-46BA-A2F5-D32FE0EE541B}">
      <text>
        <r>
          <rPr>
            <b/>
            <sz val="9"/>
            <color indexed="81"/>
            <rFont val="Tahoma"/>
            <family val="2"/>
            <charset val="204"/>
          </rPr>
          <t>Дорошков Алексей:</t>
        </r>
        <r>
          <rPr>
            <sz val="9"/>
            <color indexed="81"/>
            <rFont val="Tahoma"/>
            <family val="2"/>
            <charset val="204"/>
          </rPr>
          <t xml:space="preserve">
Выгружаются только те таблицы у которых заголовок выделен ядерно-зеленым цветом</t>
        </r>
      </text>
    </comment>
    <comment ref="EL2" authorId="1" shapeId="0" xr:uid="{2D27A4B6-F575-4977-A3F7-2AD8A6806404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Не используется на СУ Дубникик</t>
        </r>
      </text>
    </comment>
    <comment ref="ES2" authorId="1" shapeId="0" xr:uid="{3BA2DCC9-883B-443F-96EA-5D62C84CC897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Не используется на СУ Дубникик</t>
        </r>
      </text>
    </comment>
    <comment ref="FG2" authorId="1" shapeId="0" xr:uid="{9FA1AAA8-9929-4D84-9F03-0D541B11D496}">
      <text>
        <r>
          <rPr>
            <b/>
            <sz val="9"/>
            <color indexed="81"/>
            <rFont val="Tahoma"/>
            <family val="2"/>
            <charset val="204"/>
          </rPr>
          <t>Камсков Михаил:</t>
        </r>
        <r>
          <rPr>
            <sz val="9"/>
            <color indexed="81"/>
            <rFont val="Tahoma"/>
            <family val="2"/>
            <charset val="204"/>
          </rPr>
          <t xml:space="preserve">
Не используется на СУ Дубникик</t>
        </r>
      </text>
    </comment>
    <comment ref="AG4" authorId="2" shapeId="0" xr:uid="{64D7A1DC-5005-4DE1-9D02-24ECB46CBB46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W4" authorId="2" shapeId="0" xr:uid="{56F124C6-38A4-4EDC-B363-2670AA87C091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D4" authorId="2" shapeId="0" xr:uid="{4035961D-2875-46F3-B359-C6900C6C8FEE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K4" authorId="2" shapeId="0" xr:uid="{54D80FCF-36C0-416A-BA7A-05D7DF556B7C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R4" authorId="2" shapeId="0" xr:uid="{DD70469B-792E-4C3B-A050-5D3C3A48E1B2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T4" authorId="2" shapeId="0" xr:uid="{3B67EFDD-C4E8-4887-8ED8-C4B73E50023D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O4" authorId="2" shapeId="0" xr:uid="{C44196CE-FFAD-4ACF-A25C-2E9BCB678230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V4" authorId="2" shapeId="0" xr:uid="{EF219E23-A792-4195-AC83-AD2A6F1A26C8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C4" authorId="2" shapeId="0" xr:uid="{141D4E25-587F-487C-8579-B3FCE74BC7E6}">
      <text>
        <r>
          <rPr>
            <b/>
            <sz val="9"/>
            <color indexed="81"/>
            <rFont val="Tahoma"/>
            <family val="2"/>
            <charset val="204"/>
          </rPr>
          <t>0 - нет сообщения
1 - нет квитирования
2 - необходимо квитировать</t>
        </r>
      </text>
    </comment>
    <comment ref="DX5" authorId="3" shapeId="0" xr:uid="{4527D285-BBF4-4C03-B880-F454237BD032}">
      <text>
        <r>
          <rPr>
            <b/>
            <sz val="9"/>
            <color indexed="81"/>
            <rFont val="Tahoma"/>
            <family val="2"/>
            <charset val="204"/>
          </rPr>
          <t>Оператор:</t>
        </r>
        <r>
          <rPr>
            <sz val="9"/>
            <color indexed="81"/>
            <rFont val="Tahoma"/>
            <family val="2"/>
            <charset val="204"/>
          </rPr>
          <t xml:space="preserve">
1 - исправна, 0 - неисправна</t>
        </r>
      </text>
    </comment>
    <comment ref="DX6" authorId="3" shapeId="0" xr:uid="{4FB08C63-1D9E-4D4A-BCDD-569CD5196783}">
      <text>
        <r>
          <rPr>
            <b/>
            <sz val="9"/>
            <color indexed="81"/>
            <rFont val="Tahoma"/>
            <family val="2"/>
            <charset val="204"/>
          </rPr>
          <t>Оператор:</t>
        </r>
        <r>
          <rPr>
            <sz val="9"/>
            <color indexed="81"/>
            <rFont val="Tahoma"/>
            <family val="2"/>
            <charset val="204"/>
          </rPr>
          <t xml:space="preserve">
1 - исправна, 0 - неисправна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Artyom Kiselhof</author>
  </authors>
  <commentList>
    <comment ref="A4" authorId="0" shapeId="0" xr:uid="{9C17053D-BC40-4A00-952D-08CAFB54CA18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B4" authorId="0" shapeId="0" xr:uid="{172982B3-9EE2-40DB-AFC3-A8F99E8724AC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C4" authorId="0" shapeId="0" xr:uid="{8D0B65EB-E397-48A6-9D6E-3C235D47D09D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D4" authorId="0" shapeId="0" xr:uid="{A80B7B65-9640-4533-B808-93FBDD3744CF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L4" authorId="0" shapeId="0" xr:uid="{282B6033-BEBD-43A9-9758-D4ED6BC28B41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M4" authorId="0" shapeId="0" xr:uid="{9388E987-3571-4475-B667-8CC1CCFCE7F6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N4" authorId="0" shapeId="0" xr:uid="{36CA100F-5596-4BB0-A8D3-368955EEFF56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O4" authorId="0" shapeId="0" xr:uid="{4C35E4A1-1038-4BC7-AC55-165804341E0A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W4" authorId="0" shapeId="0" xr:uid="{A0D8BD1B-AA61-4602-A94C-C1A7D6FEB4EF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X4" authorId="0" shapeId="0" xr:uid="{BF1324B1-C0A1-4CD2-BEC1-E7459547E2D9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Y4" authorId="0" shapeId="0" xr:uid="{93F72B9F-BF6E-420F-8005-CBA61C1153FF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Z4" authorId="0" shapeId="0" xr:uid="{972F51AC-EC86-48CE-BED2-EA2A7E648681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AH4" authorId="0" shapeId="0" xr:uid="{173343A6-37B3-4C18-AA37-55A23650038F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AI4" authorId="0" shapeId="0" xr:uid="{1D782ABD-8AA2-4DFA-8837-9DB253FFBE1E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AJ4" authorId="0" shapeId="0" xr:uid="{71C6D4C7-B028-46B8-83C2-C315AF03AAC4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AK4" authorId="0" shapeId="0" xr:uid="{D2F7F64D-9D60-4B4C-88BD-820E0BDB121F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AS4" authorId="0" shapeId="0" xr:uid="{22C31672-46AF-4F00-85C1-EDEEB120E4AD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AT4" authorId="0" shapeId="0" xr:uid="{C9CBAE58-B10B-404D-A169-F609FA3EE9AD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AU4" authorId="0" shapeId="0" xr:uid="{9D1967BB-F38B-4CFD-959A-7B2F4A639FD8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AV4" authorId="0" shapeId="0" xr:uid="{8653B367-BE90-4FFF-89C6-B14CD0A52D8D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BD4" authorId="0" shapeId="0" xr:uid="{9DBAC7D7-2933-43AC-B0C2-56A33C995367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BE4" authorId="0" shapeId="0" xr:uid="{AA527A5D-9D45-48EF-B678-25606CD0BDBA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BF4" authorId="0" shapeId="0" xr:uid="{77FAF1C1-CD23-4FEE-AAAC-D76FD35BA143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BG4" authorId="0" shapeId="0" xr:uid="{26F83C35-1E78-47E5-8BF6-26E898B309F6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BO4" authorId="0" shapeId="0" xr:uid="{485DF75E-59BC-431F-86EA-72BE22097FF5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BP4" authorId="0" shapeId="0" xr:uid="{BAA53EDD-352B-4680-B2FF-9DB412039560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BQ4" authorId="0" shapeId="0" xr:uid="{BC6B6A26-EA4B-4237-AC0C-BC00725905C3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BR4" authorId="0" shapeId="0" xr:uid="{02373832-7235-4148-84F5-419A93C12E77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BZ4" authorId="0" shapeId="0" xr:uid="{1FCF22DC-29E1-4981-953F-DE7AD6159D45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CA4" authorId="0" shapeId="0" xr:uid="{DDC88D92-29BA-4D46-B6B4-DE4887202541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CB4" authorId="0" shapeId="0" xr:uid="{9581DC47-A516-4213-885E-53BD69B1DC75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CC4" authorId="0" shapeId="0" xr:uid="{F1AFEB0A-A467-4297-A09E-B93FA848EEE6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CL4" authorId="0" shapeId="0" xr:uid="{163F821D-349D-439D-A621-B40F4792A1F9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CM4" authorId="0" shapeId="0" xr:uid="{2B61B38A-DB69-44D0-93B7-CB3A8F93EADD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CN4" authorId="0" shapeId="0" xr:uid="{95F419CC-F768-48DE-8599-F83B3BEB282E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CO4" authorId="0" shapeId="0" xr:uid="{2C6E7F14-6ED8-47BF-B532-5960071C1BD6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  <comment ref="CW4" authorId="0" shapeId="0" xr:uid="{DB3A1951-6503-4403-A1BE-8DCD420A20F3}">
      <text>
        <r>
          <rPr>
            <b/>
            <sz val="9"/>
            <color indexed="81"/>
            <rFont val="Tahoma"/>
            <family val="2"/>
            <charset val="204"/>
          </rPr>
          <t>Artyom Kiselgof
идентификатор
Используется для двух таблиц</t>
        </r>
      </text>
    </comment>
    <comment ref="CX4" authorId="0" shapeId="0" xr:uid="{1BEF1EE8-DDE5-456C-8507-0CC12646E995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имя объекта
(например Задвижка №1)
</t>
        </r>
      </text>
    </comment>
    <comment ref="CY4" authorId="0" shapeId="0" xr:uid="{D6C314D8-2F25-4970-B701-9B2D1B6E67D2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Тэг объекта</t>
        </r>
      </text>
    </comment>
    <comment ref="CZ4" authorId="0" shapeId="0" xr:uid="{90A0382A-D0B2-4E85-93C9-9ECC3E5A1988}">
      <text>
        <r>
          <rPr>
            <b/>
            <sz val="9"/>
            <color indexed="81"/>
            <rFont val="Tahoma"/>
            <family val="2"/>
            <charset val="204"/>
          </rPr>
          <t>Artyom Kiselhof:</t>
        </r>
        <r>
          <rPr>
            <sz val="9"/>
            <color indexed="81"/>
            <rFont val="Tahoma"/>
            <family val="2"/>
            <charset val="204"/>
          </rPr>
          <t xml:space="preserve">
Значение(я) для каждой устовки по умолчанию
</t>
        </r>
        <r>
          <rPr>
            <b/>
            <sz val="9"/>
            <color indexed="81"/>
            <rFont val="Tahoma"/>
            <family val="2"/>
            <charset val="204"/>
          </rPr>
          <t>если несколько писать через запятую!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<sst xmlns="http://schemas.openxmlformats.org/spreadsheetml/2006/main" count="40782" uniqueCount="12144">
  <si>
    <t>№</t>
  </si>
  <si>
    <t>Наименование</t>
  </si>
  <si>
    <t>Ид-тор</t>
  </si>
  <si>
    <t>Sign</t>
  </si>
  <si>
    <t>Интерф.</t>
  </si>
  <si>
    <t>Тип 
схемы</t>
  </si>
  <si>
    <t>Cfg</t>
  </si>
  <si>
    <t>Ин-торы полевых входных сигналов</t>
  </si>
  <si>
    <t>Ин-торы выходных сигналов</t>
  </si>
  <si>
    <t>Группа</t>
  </si>
  <si>
    <t>DeblockBu</t>
  </si>
  <si>
    <t>MpFallIsStop</t>
  </si>
  <si>
    <t>MuNotAllowStop</t>
  </si>
  <si>
    <t>KVO</t>
  </si>
  <si>
    <t>KVZ</t>
  </si>
  <si>
    <t>MPO</t>
  </si>
  <si>
    <t>MPZ</t>
  </si>
  <si>
    <t>AVAR</t>
  </si>
  <si>
    <t>Mufta</t>
  </si>
  <si>
    <t>VMMO</t>
  </si>
  <si>
    <t>VMMZ</t>
  </si>
  <si>
    <t>EC</t>
  </si>
  <si>
    <t>CorrCo</t>
  </si>
  <si>
    <t>CorrCz</t>
  </si>
  <si>
    <t>DistKey</t>
  </si>
  <si>
    <t>BRUclose</t>
  </si>
  <si>
    <t>BRUstop</t>
  </si>
  <si>
    <t>BuWarning</t>
  </si>
  <si>
    <t>DistKeyUSO4</t>
  </si>
  <si>
    <t>OPEN</t>
  </si>
  <si>
    <t>CLOSE</t>
  </si>
  <si>
    <t>STOP</t>
  </si>
  <si>
    <t>STOP_OPEN</t>
  </si>
  <si>
    <t>STOP_CLOSE</t>
  </si>
  <si>
    <t>DEBLOK</t>
  </si>
  <si>
    <t>OKC19</t>
  </si>
  <si>
    <t>CKC19</t>
  </si>
  <si>
    <t>MC19</t>
  </si>
  <si>
    <t>NC19</t>
  </si>
  <si>
    <t>DOB19</t>
  </si>
  <si>
    <t>DKB19</t>
  </si>
  <si>
    <t>DCB19</t>
  </si>
  <si>
    <t>OKC20</t>
  </si>
  <si>
    <t>CKC20</t>
  </si>
  <si>
    <t>MC20</t>
  </si>
  <si>
    <t>NC20</t>
  </si>
  <si>
    <t>DOB20</t>
  </si>
  <si>
    <t>DKB20</t>
  </si>
  <si>
    <t>DCB20</t>
  </si>
  <si>
    <t>-</t>
  </si>
  <si>
    <t>OKC21</t>
  </si>
  <si>
    <t>CKC21</t>
  </si>
  <si>
    <t>MC21</t>
  </si>
  <si>
    <t>NC21</t>
  </si>
  <si>
    <t>DOB21</t>
  </si>
  <si>
    <t>DKB21</t>
  </si>
  <si>
    <t>DCB21</t>
  </si>
  <si>
    <t>НАПРАВЛЕНИЕ</t>
  </si>
  <si>
    <t>АДРЕС</t>
  </si>
  <si>
    <t>ТИП ДАННЫХ</t>
  </si>
  <si>
    <t>БИТ</t>
  </si>
  <si>
    <t>НАИМЕНОВАНИЕ СИГНАЛА</t>
  </si>
  <si>
    <t>ПРИМЕЧАНИЕ</t>
  </si>
  <si>
    <t>Чтение (HR)</t>
  </si>
  <si>
    <t>WORD</t>
  </si>
  <si>
    <t>СЧЕТЧИК КОНТРОЛЯ НАЛИЧИЯ СВЯЗИ</t>
  </si>
  <si>
    <t>BOOL</t>
  </si>
  <si>
    <t>Резерв</t>
  </si>
  <si>
    <t>Запись (HR)</t>
  </si>
  <si>
    <t>Установка РПН в работе</t>
  </si>
  <si>
    <t>Установка РПН в ожидании</t>
  </si>
  <si>
    <t>Ошибка УРПН</t>
  </si>
  <si>
    <t>Сработала аварийная защита УРПН</t>
  </si>
  <si>
    <t>Включить УРПН</t>
  </si>
  <si>
    <t>Отключить УРПН</t>
  </si>
  <si>
    <t>Аварийное отключение УРПН</t>
  </si>
  <si>
    <t>Давление газовой фракии до фильтра ФС-1 стрендера СТ5</t>
  </si>
  <si>
    <t>Давление газовой фракции после детонационного предохранителя ДП-2 стендера СТ5</t>
  </si>
  <si>
    <t>Давление газовой фракции до фильтра ФС-2 стендера СТ10</t>
  </si>
  <si>
    <t>Давление газовой фракции после детонационного предохранителя ДП-4 стендера СТ10</t>
  </si>
  <si>
    <t>УСО</t>
  </si>
  <si>
    <t>Корзина</t>
  </si>
  <si>
    <t>Модуль</t>
  </si>
  <si>
    <t>Порт</t>
  </si>
  <si>
    <t>Клеммник</t>
  </si>
  <si>
    <t>Тип 
оборудования</t>
  </si>
  <si>
    <t>Адрес</t>
  </si>
  <si>
    <t>Master/Slave</t>
  </si>
  <si>
    <t>Параметры связи</t>
  </si>
  <si>
    <t>A4</t>
  </si>
  <si>
    <t>7XT1:1,2</t>
  </si>
  <si>
    <t>Master</t>
  </si>
  <si>
    <t>19200/8/N/1</t>
  </si>
  <si>
    <t>7XT2:1,2</t>
  </si>
  <si>
    <t>7XT3:1,2</t>
  </si>
  <si>
    <t>7XT4:1,2</t>
  </si>
  <si>
    <t>7XT5:1,2</t>
  </si>
  <si>
    <t>7XT6:1,2</t>
  </si>
  <si>
    <t>7XT7:1,2</t>
  </si>
  <si>
    <t>7XT9:1,2</t>
  </si>
  <si>
    <t>A1</t>
  </si>
  <si>
    <t>А1</t>
  </si>
  <si>
    <t>Название СУ</t>
  </si>
  <si>
    <t>Доп название СУ</t>
  </si>
  <si>
    <t>counter</t>
  </si>
  <si>
    <t>URPN_Error</t>
  </si>
  <si>
    <t>URPN_Alarm</t>
  </si>
  <si>
    <t>URPN_Wait</t>
  </si>
  <si>
    <t>URPN_Work</t>
  </si>
  <si>
    <t>URPN_On</t>
  </si>
  <si>
    <t>URPN_Off</t>
  </si>
  <si>
    <t>URPN_StopAlarm</t>
  </si>
  <si>
    <t>Pgaz_FC1_CT5</t>
  </si>
  <si>
    <t>Pgaz_DP2_CT5</t>
  </si>
  <si>
    <t>Pgaz_FC2_CT10</t>
  </si>
  <si>
    <t>Pgaz_DP4_CT10</t>
  </si>
  <si>
    <t>Авария на НБ, требующая закрытия быстродействующей запорной арматуры и задвижек БиПС</t>
  </si>
  <si>
    <t>Состояние запорной арматуры «Открыта», «Закрыта», «Открывается», «Закрывается» для определения маршрута погрузки</t>
  </si>
  <si>
    <t>Сработала общестанционная защита</t>
  </si>
  <si>
    <t>KTPR_P</t>
  </si>
  <si>
    <t>State_ZD</t>
  </si>
  <si>
    <t>Alarm_NeedCloseZD</t>
  </si>
  <si>
    <t>ДАННЫЕ ОТ СА ПТ (50..99)</t>
  </si>
  <si>
    <t>ДАННЫЕ В СА ПТ (0..49)</t>
  </si>
  <si>
    <t>Пожар на площадке насосной станции откачки</t>
  </si>
  <si>
    <t>Пожар в здании БИЛ СИКН-730</t>
  </si>
  <si>
    <t>Пожар в здании БИЛ СИКН-733</t>
  </si>
  <si>
    <t>Пожар в блок-боксе БИК СИКН-730</t>
  </si>
  <si>
    <t>Пожар в блок-боксе БИК СИКН-733</t>
  </si>
  <si>
    <t>Пожар в здании ТПУ</t>
  </si>
  <si>
    <t>Пожар на площадке УРПН</t>
  </si>
  <si>
    <t>Пожар на причальных сооружениях причала №1 ( обобщённый сигнал )</t>
  </si>
  <si>
    <t>Пожар на причальных сооружениях причала №2 ( обобщённый сигнал )</t>
  </si>
  <si>
    <t>Пожар в блок-боксе щитовой КИП</t>
  </si>
  <si>
    <t>Авария, требующая отключения насоса прокачки БИК СИКН-730</t>
  </si>
  <si>
    <t>Состояние запорной арматуры «Открыта», «Закрыта», «Открывается», «Закрывается», «Промежуток», «Неопределенно» для определения маршрута погрузки</t>
  </si>
  <si>
    <t>Температура воздуха в БИК-730</t>
  </si>
  <si>
    <t>Авария, требующая отключения насоса прокачки БИК СИКН-733</t>
  </si>
  <si>
    <t>Температура воздуха в БИК-733</t>
  </si>
  <si>
    <t>Объемный расход нефти по СИКН-733</t>
  </si>
  <si>
    <t>Объемный расход нефти по РСУ СИКН-733</t>
  </si>
  <si>
    <t>Перепад давления на фильтре Ф401 (Ф402-Ф413) БИЛ СИКН-733</t>
  </si>
  <si>
    <t>Наличие напряжения на СШ ЩСУ-3ИМС</t>
  </si>
  <si>
    <t>Tair_BIK_730</t>
  </si>
  <si>
    <t>U_SchSU</t>
  </si>
  <si>
    <t>Alarm_needStopBIK</t>
  </si>
  <si>
    <t>ДАННЫЕ ОТ УРПН (50..99)</t>
  </si>
  <si>
    <t>ДАННЫЕ В УРПН (0..49)</t>
  </si>
  <si>
    <t>ДАННЫЕ ОТ ПК (50..99)</t>
  </si>
  <si>
    <t>ДАННЫЕ В ПК (0..49)</t>
  </si>
  <si>
    <t>ДАННЫЕ В СИКН-730 (0..49)</t>
  </si>
  <si>
    <t>ДАННЫЕ ОТ СИКН-730 (50..99)</t>
  </si>
  <si>
    <t>ДАННЫЕ ОТ СИКН-733 (50..99)</t>
  </si>
  <si>
    <t>ДАННЫЕ В СИКН-733 (0..49)</t>
  </si>
  <si>
    <t>Давление нефти на входе БИЛ СИКН-733</t>
  </si>
  <si>
    <t>Давление нефти на выходе БИЛ СИКН-733</t>
  </si>
  <si>
    <t>ДАННЫЕ ОТ Расходомера (50..99)</t>
  </si>
  <si>
    <t>ДАННЫЕ В Расходомер (0..49)</t>
  </si>
  <si>
    <t>Мгновенный расход</t>
  </si>
  <si>
    <t>DWORD</t>
  </si>
  <si>
    <t>Средняя скорость потока</t>
  </si>
  <si>
    <t>Средняя скорость звука в жидкости</t>
  </si>
  <si>
    <t>Процентная величина аэрации</t>
  </si>
  <si>
    <t>Плотность при текущей рабочей температуре</t>
  </si>
  <si>
    <t>Число API при текущей рабочей температуре</t>
  </si>
  <si>
    <t>Мгновенная температура</t>
  </si>
  <si>
    <t>Размещение ПЭА может потребовать корректировки</t>
  </si>
  <si>
    <t>Пустой трубопровод</t>
  </si>
  <si>
    <t>Расход превышает верхнюю границу или ниже нижней границы</t>
  </si>
  <si>
    <t>Десять секунд без обновления данных на любом канале</t>
  </si>
  <si>
    <t>Текущая процентная величина аэрации превышает уставку аварийной сигнализации</t>
  </si>
  <si>
    <t>Последнее правильное показание за выбранный интервал времени при состоянии ошибки</t>
  </si>
  <si>
    <t>Произошло выполнение внутренней программы первоначальной подготовки</t>
  </si>
  <si>
    <t>Скорость звука в жидкости превышает уставку аварийной сигнализации</t>
  </si>
  <si>
    <t>Обнаружение пропуска скребка</t>
  </si>
  <si>
    <t>Мощность сигнала по каждому каналу</t>
  </si>
  <si>
    <t>Мгновенный расход по каждому каналу</t>
  </si>
  <si>
    <t>Empty_pipeline</t>
  </si>
  <si>
    <t>PEA_needCorrect</t>
  </si>
  <si>
    <t>Flow_MaxMinUst</t>
  </si>
  <si>
    <t>More10sec_DataUpdate</t>
  </si>
  <si>
    <t>First_ready</t>
  </si>
  <si>
    <t>Vsound_AlarmUTS</t>
  </si>
  <si>
    <t>Detect_passScraper</t>
  </si>
  <si>
    <t>Moment_flow</t>
  </si>
  <si>
    <t>Avrg_Vpotok</t>
  </si>
  <si>
    <t>Avrg_Vsound</t>
  </si>
  <si>
    <t>Procent_aerac</t>
  </si>
  <si>
    <t>P_workT</t>
  </si>
  <si>
    <t>numAPI_workT</t>
  </si>
  <si>
    <t>Tmoment</t>
  </si>
  <si>
    <t>Procent_aerac_AlmUTS</t>
  </si>
  <si>
    <t>last_ok_val</t>
  </si>
  <si>
    <t>Moment_flow_channels</t>
  </si>
  <si>
    <t>ДАННЫЕ ОТ Блока Управления шаровым краном (50..99)</t>
  </si>
  <si>
    <t>ДАННЫЕ В Блок Управления шаровым краном (0..49)</t>
  </si>
  <si>
    <t>Открыт</t>
  </si>
  <si>
    <t>Закрыт</t>
  </si>
  <si>
    <t>Моментная муфта при трогании сработала</t>
  </si>
  <si>
    <t>Моментная муфта при движении сработала</t>
  </si>
  <si>
    <t>Моментная муфта при уплотнении сработала</t>
  </si>
  <si>
    <t>Включен подогрев модуля силового преобразователя</t>
  </si>
  <si>
    <t>Команда «Стоп» подана</t>
  </si>
  <si>
    <t>Дистанционное/местное управление (ДУ-З)</t>
  </si>
  <si>
    <t>Открывается (выполняется операция «Открытие»)</t>
  </si>
  <si>
    <t>Закрывается (выполняется операция «Закрытие»)</t>
  </si>
  <si>
    <t>Выполняется операция «Стоп»</t>
  </si>
  <si>
    <t>Разряд элемента питания</t>
  </si>
  <si>
    <t>Готова к технологическим операциям</t>
  </si>
  <si>
    <t>Сработала защита от тока короткого замыкания в цепи фаз электродвигателя</t>
  </si>
  <si>
    <t>Сработала токовременная защита электродвигателя</t>
  </si>
  <si>
    <t>Сопротивление изоляции электродвигателя ниже 0,5 МОм</t>
  </si>
  <si>
    <t>Обрыв фазы подключения к электродвигателю</t>
  </si>
  <si>
    <t>Перегрев электродвигателя</t>
  </si>
  <si>
    <t>Отсутствие подключения к электродвигателю</t>
  </si>
  <si>
    <t>Дефект параметров группы В, D</t>
  </si>
  <si>
    <t>Дефект служебной фазы</t>
  </si>
  <si>
    <t>Пониженное напряжение входной сети</t>
  </si>
  <si>
    <t>Перегрев модуля силового преобразователя</t>
  </si>
  <si>
    <t>Переохлаждение модуля силового преобразователя</t>
  </si>
  <si>
    <t>Напряжение на шине постоянного тока силового инвертора выше допустимого</t>
  </si>
  <si>
    <t>Дефект параметров группы G</t>
  </si>
  <si>
    <t>Дефект калибровки положения</t>
  </si>
  <si>
    <t>Положение выходного звена электропривода</t>
  </si>
  <si>
    <t>Открыть</t>
  </si>
  <si>
    <t>Закрыть</t>
  </si>
  <si>
    <t>Остановить</t>
  </si>
  <si>
    <t>Сброс защит</t>
  </si>
  <si>
    <t>CloseCmd</t>
  </si>
  <si>
    <t>OpenCmd</t>
  </si>
  <si>
    <t>StopCmd</t>
  </si>
  <si>
    <t>DetectAlarmsCmd</t>
  </si>
  <si>
    <t>Open</t>
  </si>
  <si>
    <t>Close</t>
  </si>
  <si>
    <t>MMVO_MMVZ_1</t>
  </si>
  <si>
    <t>MMVO_MMVZ_2</t>
  </si>
  <si>
    <t>MMVO_MMVZ_3</t>
  </si>
  <si>
    <t>StopCmdInput</t>
  </si>
  <si>
    <t>MU_DU</t>
  </si>
  <si>
    <t>Opening</t>
  </si>
  <si>
    <t>Closing</t>
  </si>
  <si>
    <t>Stoping</t>
  </si>
  <si>
    <t>Empty_GU</t>
  </si>
  <si>
    <t>Ready</t>
  </si>
  <si>
    <t>Alarm_1</t>
  </si>
  <si>
    <t>Alarm_2</t>
  </si>
  <si>
    <t>Alarm_3</t>
  </si>
  <si>
    <t>Alarm_4</t>
  </si>
  <si>
    <t>Alarm_5</t>
  </si>
  <si>
    <t>Alarm_6</t>
  </si>
  <si>
    <t>Alarm_7</t>
  </si>
  <si>
    <t>Alarm_8</t>
  </si>
  <si>
    <t>Alarm_9</t>
  </si>
  <si>
    <t>Alarm_10</t>
  </si>
  <si>
    <t>Alarm_11</t>
  </si>
  <si>
    <t>Alarm_12</t>
  </si>
  <si>
    <t>Alarm_13</t>
  </si>
  <si>
    <t>Alarm_14</t>
  </si>
  <si>
    <t>Rez_1</t>
  </si>
  <si>
    <t>Rez_2</t>
  </si>
  <si>
    <t>Rez_3</t>
  </si>
  <si>
    <t>Rez_4</t>
  </si>
  <si>
    <t>Rez_5</t>
  </si>
  <si>
    <t>Rez_6</t>
  </si>
  <si>
    <t>Position_ED_output</t>
  </si>
  <si>
    <t>Механизм в положении «Открыто»</t>
  </si>
  <si>
    <t>Механизм в положении «Закрыто»</t>
  </si>
  <si>
    <t>Сработала муфта</t>
  </si>
  <si>
    <t>Включён режим «Дистанционное управление»</t>
  </si>
  <si>
    <t>Включён режим «Местное управление»</t>
  </si>
  <si>
    <t>Выполняется операция «Открытие»</t>
  </si>
  <si>
    <t>Выполняется операция «Закрытие»</t>
  </si>
  <si>
    <t>Режим работы «Стоп»</t>
  </si>
  <si>
    <t>Включён подогрев блока</t>
  </si>
  <si>
    <t>Срабатывание токовой защиты</t>
  </si>
  <si>
    <t>Срабатывание защиты от короткого замыкания в цепи фаз двигателя</t>
  </si>
  <si>
    <t>Срабатывание защиты от перегрева электродвигателя</t>
  </si>
  <si>
    <t>Срабатывание защиты от пониженного напряжения входной сети</t>
  </si>
  <si>
    <t>Срабатывание защиты «Отсутствие движения»</t>
  </si>
  <si>
    <t>Срабатывание защиты от повышенного напряжения входной сети</t>
  </si>
  <si>
    <t>Срабатывание защиты по обрыву фаз входной питающей сети</t>
  </si>
  <si>
    <t>Срабатывание защиты по перегреву блока свыше 110 С</t>
  </si>
  <si>
    <t>Срабатывание защиты по неверному чередованию фаз двигателя</t>
  </si>
  <si>
    <t>Ошибка сигнала входов МУ / ДУ</t>
  </si>
  <si>
    <t>Пониженное напряжение 50 % до 20 секунд</t>
  </si>
  <si>
    <t>Повышенное напряжение +31 % до 20 секунд</t>
  </si>
  <si>
    <t>Небаланс / обрыв входных фаз</t>
  </si>
  <si>
    <t>Обрыв фаз двигателя</t>
  </si>
  <si>
    <t>Перегрев блока свыше 90 °C</t>
  </si>
  <si>
    <t>Переохлаждение блока</t>
  </si>
  <si>
    <t>Неисправность блока управления</t>
  </si>
  <si>
    <t>Выходной ток электродвигателя, усреднённый по фазам U, V и W</t>
  </si>
  <si>
    <t>Действующее значение входного напряжения сети усреднённого по фазам U, V и W</t>
  </si>
  <si>
    <t>Текущая скорость вращения выходного звена в процентах от номинального значения</t>
  </si>
  <si>
    <t>Текущий момент на выходном звене электропривода</t>
  </si>
  <si>
    <t>Стоп</t>
  </si>
  <si>
    <t>Включить режим теста дискретных входов</t>
  </si>
  <si>
    <t>Выключить режим теста дискретных входов</t>
  </si>
  <si>
    <t>Включить режим теста дискретных выходов</t>
  </si>
  <si>
    <t>Выключить режим теста дискретных выходов</t>
  </si>
  <si>
    <t>ДАННЫЕ ОТ Блока управления задвижкой (50..99)</t>
  </si>
  <si>
    <t>ДАННЫЕ В Блок Управления задвижкой (0..49)</t>
  </si>
  <si>
    <t>Сработала моментная муфта при трогании</t>
  </si>
  <si>
    <t>Сработала моментная муфта при движении</t>
  </si>
  <si>
    <t>Режим «Дистанционное управление»</t>
  </si>
  <si>
    <t>Режим «Местное управление»</t>
  </si>
  <si>
    <t xml:space="preserve">Выполняется операция «Открытие» </t>
  </si>
  <si>
    <t>Включен подогрев</t>
  </si>
  <si>
    <t>Готова к технологическим операциям (после срабатывания защит)</t>
  </si>
  <si>
    <t>Сработала времятоковая защита (от токов перегрузки электродвигателя)</t>
  </si>
  <si>
    <t>ДАННЫЕ ОТ Регулятора (50..99)</t>
  </si>
  <si>
    <t>Сработала защита от тока короткого замыкания в цепи фаз электродвигателя (от межфазных коротких замыканий обмоток электродвигателя, от однофазных коротких замыканий обмоток электродвигателя на корпус)</t>
  </si>
  <si>
    <t>Пониженное напряжение входной сети (сработала защита от минимального напряжения на время пуска электродвигателя)</t>
  </si>
  <si>
    <t>Обрыв фаз электродвигателя (от работы на двух фазах)</t>
  </si>
  <si>
    <t>Нет движения (сработала защита от превышения заданных значений нагрузки на выходном звене)</t>
  </si>
  <si>
    <t>Перенапряжение на силовом входе блока управления (защита от повышения питающего напряжения)</t>
  </si>
  <si>
    <t>Критическое снижение напряжения питания блока управления</t>
  </si>
  <si>
    <t>Перегрев (собственных силовых модулей)</t>
  </si>
  <si>
    <t>Переохлаждение (собственных силовых модулей)</t>
  </si>
  <si>
    <t>Источник резервного питания разряжен</t>
  </si>
  <si>
    <t>Неправильное чередование фаз на силовом входе блока управления</t>
  </si>
  <si>
    <t>Неправильное направление движения</t>
  </si>
  <si>
    <t>Дефект устройства</t>
  </si>
  <si>
    <t>Текущее положение рабочего органа регулятора, в процентах</t>
  </si>
  <si>
    <t>Количество перемещений между конечными положениями (счетчик пусков)</t>
  </si>
  <si>
    <t>Значение тока фазы А</t>
  </si>
  <si>
    <t>Задание положения</t>
  </si>
  <si>
    <t>Задание момента закрытия</t>
  </si>
  <si>
    <t>Задание момента открытия</t>
  </si>
  <si>
    <t>Задания момента уплотнения</t>
  </si>
  <si>
    <t>Задание момента трогания</t>
  </si>
  <si>
    <t>Задание зоны уплотнения</t>
  </si>
  <si>
    <t>Время выдержки момента уплотнения</t>
  </si>
  <si>
    <t>Время выдержки момента трогания</t>
  </si>
  <si>
    <t>Время выдержки момента движения</t>
  </si>
  <si>
    <t>Напряжение входной сети</t>
  </si>
  <si>
    <t>Текущий момент нагрузки</t>
  </si>
  <si>
    <t>Текущее значение скорости</t>
  </si>
  <si>
    <t>Команда «Стоп»</t>
  </si>
  <si>
    <t>Команда «Открыть»</t>
  </si>
  <si>
    <t>Команда «Закрыть»</t>
  </si>
  <si>
    <t>Команда «Задание положения»</t>
  </si>
  <si>
    <t>Команда «Сброс защит»</t>
  </si>
  <si>
    <t>PositionCmd</t>
  </si>
  <si>
    <t>ДАННЫЕ В Регулятор (0..49)</t>
  </si>
  <si>
    <t>ДАННЫЕ ОТ БУ задвижкой Rotork (50..99)</t>
  </si>
  <si>
    <t>ДАННЫЕ В БУ задвижкой Rotork (0..49)</t>
  </si>
  <si>
    <t>Подключен к манифольду</t>
  </si>
  <si>
    <t>В движении</t>
  </si>
  <si>
    <t>Гаражное положение</t>
  </si>
  <si>
    <t>СТ1</t>
  </si>
  <si>
    <t>СТ2</t>
  </si>
  <si>
    <t>СТ3</t>
  </si>
  <si>
    <t>СТ4</t>
  </si>
  <si>
    <t>СТ5</t>
  </si>
  <si>
    <t>ДАННЫЕ ОТ Стендеров причала №1 (50..99)</t>
  </si>
  <si>
    <t>ДАННЫЕ В Стендеров причала №1 (0..49)</t>
  </si>
  <si>
    <t>CT1_moneyfold</t>
  </si>
  <si>
    <t>CT1_movement</t>
  </si>
  <si>
    <t>CT1_garage</t>
  </si>
  <si>
    <t>CT2_movement</t>
  </si>
  <si>
    <t>CT2_garage</t>
  </si>
  <si>
    <t>CT2_moneyfold</t>
  </si>
  <si>
    <t>CT3_moneyfold</t>
  </si>
  <si>
    <t>CT3_movement</t>
  </si>
  <si>
    <t>CT3_garage</t>
  </si>
  <si>
    <t>CT4_moneyfold</t>
  </si>
  <si>
    <t>CT4_movement</t>
  </si>
  <si>
    <t>CT4_garage</t>
  </si>
  <si>
    <t>CT5_moneyfold</t>
  </si>
  <si>
    <t>CT5_movement</t>
  </si>
  <si>
    <t>CT5_garage</t>
  </si>
  <si>
    <t>ДАННЫЕ ОТ Стендеров причала №2 (50..99)</t>
  </si>
  <si>
    <t>ДАННЫЕ В Стендеров причала №2 (0..49)</t>
  </si>
  <si>
    <t>СТ6</t>
  </si>
  <si>
    <t>СТ7</t>
  </si>
  <si>
    <t>СТ8</t>
  </si>
  <si>
    <t>СТ9</t>
  </si>
  <si>
    <t>СТ10</t>
  </si>
  <si>
    <t>Станция управления стендерами причала №2. Сохранение внешней команды на расстыковку в памяти</t>
  </si>
  <si>
    <t>Станция управления стендерами причала №2. Система управления в работе</t>
  </si>
  <si>
    <t>Станция управления стендерами причала №2. Гидронасос №1 в работе</t>
  </si>
  <si>
    <t>Станция управления стендерами причала №2. Гидронасос №2 в работе</t>
  </si>
  <si>
    <t>Станция управления стендерами причала №2. Выбран пульт радиоуправления</t>
  </si>
  <si>
    <t>Станция управления стендерами причала №2. Выбран пульт управления по кабелю</t>
  </si>
  <si>
    <t>Станция управления стендерами причала №2. Неисправность гидронасоса №1</t>
  </si>
  <si>
    <t>Станция управления стендерами причала №2. Неисправность гидронасоса №2</t>
  </si>
  <si>
    <t>Станция управления стендерами причала №2. Низкое давление в гидроаккумуляторе №1</t>
  </si>
  <si>
    <t>Станция управления стендерами причала №2. Низкое давление в гидроаккумуляторе №2</t>
  </si>
  <si>
    <t>Станция управления стендерами причала №2. Неисправность гидроаккумулятора №1</t>
  </si>
  <si>
    <t>Станция управления стендерами причала №2. Неисправность гидроаккумулятора №2</t>
  </si>
  <si>
    <t>Станция управления стендерами причала №2. Низкий уровень в маслобаке</t>
  </si>
  <si>
    <t>Станция управления стендерами причала №2. Максимальная температура масла</t>
  </si>
  <si>
    <t>Станция управления стендерами причала №2. Отсутствует напряжение питания</t>
  </si>
  <si>
    <t>Станция управления стендерами причала №2. Сработали предохранители F1</t>
  </si>
  <si>
    <t>Станция управления стендерами причала №2. Сработали предохранители F2</t>
  </si>
  <si>
    <t>CT6_movement</t>
  </si>
  <si>
    <t>CT6_moneyfold</t>
  </si>
  <si>
    <t>CT6_garage</t>
  </si>
  <si>
    <t>CT7_moneyfold</t>
  </si>
  <si>
    <t>CT7_movement</t>
  </si>
  <si>
    <t>CT7_garage</t>
  </si>
  <si>
    <t>CT8_moneyfold</t>
  </si>
  <si>
    <t>CT8_movement</t>
  </si>
  <si>
    <t>CT8_garage</t>
  </si>
  <si>
    <t>CT9_moneyfold</t>
  </si>
  <si>
    <t>CT9_movement</t>
  </si>
  <si>
    <t>CT9_garage</t>
  </si>
  <si>
    <t>CT10_moneyfold</t>
  </si>
  <si>
    <t>CT10_movement</t>
  </si>
  <si>
    <t>CT10_garage</t>
  </si>
  <si>
    <t>SaveCmd_undocMem</t>
  </si>
  <si>
    <t>SUinWork</t>
  </si>
  <si>
    <t>HNasos1_inWork</t>
  </si>
  <si>
    <t>HNasos2_inWork</t>
  </si>
  <si>
    <t>UseRadioControl</t>
  </si>
  <si>
    <t>UseCabelControl</t>
  </si>
  <si>
    <t>HNasos2_neispr</t>
  </si>
  <si>
    <t>HNasos1_neispr</t>
  </si>
  <si>
    <t>HAccum1_lowP</t>
  </si>
  <si>
    <t>HAccum2_lowP</t>
  </si>
  <si>
    <t>HAccum1_neispr</t>
  </si>
  <si>
    <t>HAccum2_neispr</t>
  </si>
  <si>
    <t>OilLowLewel</t>
  </si>
  <si>
    <t>OilMaxT</t>
  </si>
  <si>
    <t>noEC</t>
  </si>
  <si>
    <t>F1</t>
  </si>
  <si>
    <t>F2</t>
  </si>
  <si>
    <t>Sing</t>
  </si>
  <si>
    <t>Min5</t>
  </si>
  <si>
    <t>Min4</t>
  </si>
  <si>
    <t>Min3</t>
  </si>
  <si>
    <t>Min2</t>
  </si>
  <si>
    <t>Min1</t>
  </si>
  <si>
    <t>Min0</t>
  </si>
  <si>
    <t>Max0</t>
  </si>
  <si>
    <t>Max1</t>
  </si>
  <si>
    <t>Max2</t>
  </si>
  <si>
    <t>Max3</t>
  </si>
  <si>
    <t>Max4</t>
  </si>
  <si>
    <t>Max5</t>
  </si>
  <si>
    <t>Наименование 
уставки</t>
  </si>
  <si>
    <t>Описание
(действие при сработки)</t>
  </si>
  <si>
    <t>OIP</t>
  </si>
  <si>
    <t>Базовый тип с наименованием по умолчанию</t>
  </si>
  <si>
    <t>Авар. мин.</t>
  </si>
  <si>
    <t>Пред. мин.</t>
  </si>
  <si>
    <t>Мин.</t>
  </si>
  <si>
    <t>Макс.</t>
  </si>
  <si>
    <t>Пред. макс.</t>
  </si>
  <si>
    <t>Авар. макс.</t>
  </si>
  <si>
    <t>Макс. авар.</t>
  </si>
  <si>
    <t>OIPv</t>
  </si>
  <si>
    <t>Вибрация НА</t>
  </si>
  <si>
    <t>Повыш. вне РИП</t>
  </si>
  <si>
    <t>Повыш. пуск.</t>
  </si>
  <si>
    <t>Повыш. не пуск</t>
  </si>
  <si>
    <t>7,1 мм/с для недост.</t>
  </si>
  <si>
    <t>Агрегатная защита</t>
  </si>
  <si>
    <t>10 % от диап.</t>
  </si>
  <si>
    <t>Снятие готовности</t>
  </si>
  <si>
    <t>Авар. макс. не пуск</t>
  </si>
  <si>
    <t>Авар. макс. пуск.</t>
  </si>
  <si>
    <t>Авар. макс. вне РИП</t>
  </si>
  <si>
    <t>Авар. макс.(порог 2)</t>
  </si>
  <si>
    <t>OIPshl</t>
  </si>
  <si>
    <t>Шлейф пожарных извещателей</t>
  </si>
  <si>
    <t>Высокое сопротивл.</t>
  </si>
  <si>
    <t>Низкое сопротивл.</t>
  </si>
  <si>
    <t>Сраб. одного ПИ</t>
  </si>
  <si>
    <t>Сраб. 2х и более ПИ</t>
  </si>
  <si>
    <t>OIPd</t>
  </si>
  <si>
    <t>Дискретные параметры с контролем обрыва и КЗ</t>
  </si>
  <si>
    <t>Срабатывание</t>
  </si>
  <si>
    <t>Уровень РПЗВ</t>
  </si>
  <si>
    <t>Ур. попол.(откр.здв.)</t>
  </si>
  <si>
    <t>Ур. попол.(закр.здв.)</t>
  </si>
  <si>
    <t>Верх. допуст.</t>
  </si>
  <si>
    <t>Уровень в РВС</t>
  </si>
  <si>
    <t>Ниж. авар.</t>
  </si>
  <si>
    <t>Ниж. допуст.</t>
  </si>
  <si>
    <t>Станц. защита</t>
  </si>
  <si>
    <t>Ниж. норматив.</t>
  </si>
  <si>
    <t>Откл. УРДО</t>
  </si>
  <si>
    <t>Верх. норматив.</t>
  </si>
  <si>
    <t>Верх.допуст</t>
  </si>
  <si>
    <t>Верх. авар.</t>
  </si>
  <si>
    <t>Уровень откачки утечек</t>
  </si>
  <si>
    <t>Откл.насоса с блок.</t>
  </si>
  <si>
    <t>Откл.насоса</t>
  </si>
  <si>
    <t>Вкл.насоса</t>
  </si>
  <si>
    <t>Вкл.насоса с блок.</t>
  </si>
  <si>
    <t>Температура НА</t>
  </si>
  <si>
    <t>Даление на выходе вспомсистем</t>
  </si>
  <si>
    <t>Контроль давления ВС</t>
  </si>
  <si>
    <t>Давления в коллекторе</t>
  </si>
  <si>
    <t>Зазор давления</t>
  </si>
  <si>
    <t>Температура в помещении МНС</t>
  </si>
  <si>
    <t>Вкл. обогрева НЗ</t>
  </si>
  <si>
    <t>Отк. обогрева НЗ</t>
  </si>
  <si>
    <t>Откл. охлаждения НЗ</t>
  </si>
  <si>
    <t>Вкл. охлаждения НЗ</t>
  </si>
  <si>
    <t>Температура воздуха</t>
  </si>
  <si>
    <t>Вкл. тэн под. вент.</t>
  </si>
  <si>
    <t>Зарещервировано62</t>
  </si>
  <si>
    <t>Зарещервировано63</t>
  </si>
  <si>
    <t>Зарещервировано64</t>
  </si>
  <si>
    <t>Unit</t>
  </si>
  <si>
    <t>Формат от-ия</t>
  </si>
  <si>
    <t>Type</t>
  </si>
  <si>
    <t>Диап. Измер.вх.шкала</t>
  </si>
  <si>
    <t>Диап. измер.</t>
  </si>
  <si>
    <t>Фильтр</t>
  </si>
  <si>
    <t>Гистр.</t>
  </si>
  <si>
    <t>Активность
звука</t>
  </si>
  <si>
    <t>Активность
сообщений</t>
  </si>
  <si>
    <t>Активность
уровней</t>
  </si>
  <si>
    <t xml:space="preserve">Уставки </t>
  </si>
  <si>
    <t>Пересчитывать 
давление</t>
  </si>
  <si>
    <t>Коеф. Сглаж. 
Trends</t>
  </si>
  <si>
    <t>№ драйвера уставок</t>
  </si>
  <si>
    <t>№ драйвера состояний</t>
  </si>
  <si>
    <t>№ драйвера значений</t>
  </si>
  <si>
    <t>Приоритет</t>
  </si>
  <si>
    <t>Диапазон мин</t>
  </si>
  <si>
    <t>Диапазон макс</t>
  </si>
  <si>
    <t>Абсолютная дельта по формуле</t>
  </si>
  <si>
    <t>Округленное значение</t>
  </si>
  <si>
    <t>Замена</t>
  </si>
  <si>
    <t>ElRange</t>
  </si>
  <si>
    <t>ValRange</t>
  </si>
  <si>
    <t>T</t>
  </si>
  <si>
    <t>Hist</t>
  </si>
  <si>
    <t>Min_Ust_Sound</t>
  </si>
  <si>
    <t>Min_Ust_Msg</t>
  </si>
  <si>
    <t>Min_Ust_Enable</t>
  </si>
  <si>
    <t>Max_Ust_Enable</t>
  </si>
  <si>
    <t>Max_Ust_Msg</t>
  </si>
  <si>
    <t>Max_Ust_Sound</t>
  </si>
  <si>
    <t>°С</t>
  </si>
  <si>
    <t>%6.1f</t>
  </si>
  <si>
    <t>Диагностика</t>
  </si>
  <si>
    <t>CST01_14</t>
  </si>
  <si>
    <t>мА</t>
  </si>
  <si>
    <t>%6.3f</t>
  </si>
  <si>
    <t>%6.2f</t>
  </si>
  <si>
    <t>CCT621</t>
  </si>
  <si>
    <t>CCT622</t>
  </si>
  <si>
    <t>CCT623</t>
  </si>
  <si>
    <t>CCT624</t>
  </si>
  <si>
    <t>35</t>
  </si>
  <si>
    <t>PT651</t>
  </si>
  <si>
    <t>PT652</t>
  </si>
  <si>
    <t>LT0014</t>
  </si>
  <si>
    <t>м3/ч</t>
  </si>
  <si>
    <t>TT007</t>
  </si>
  <si>
    <t>TT006</t>
  </si>
  <si>
    <t>TT005</t>
  </si>
  <si>
    <t>TT004</t>
  </si>
  <si>
    <t>TT651</t>
  </si>
  <si>
    <t>0</t>
  </si>
  <si>
    <t>Формат отображения</t>
  </si>
  <si>
    <t>OIPlite</t>
  </si>
  <si>
    <t>м/с</t>
  </si>
  <si>
    <t>кг/м</t>
  </si>
  <si>
    <t>°API</t>
  </si>
  <si>
    <t xml:space="preserve">Счетчики связи полученный от ЦСПА (КК1) </t>
  </si>
  <si>
    <t xml:space="preserve">Счетчики связи отправленный в ЦСПА (КК1) </t>
  </si>
  <si>
    <t xml:space="preserve">Счетчики связи полученный от ЦСПА (КК2) </t>
  </si>
  <si>
    <t xml:space="preserve">Счетчики связи отправленный в ЦСПА (КК2) </t>
  </si>
  <si>
    <t>Имя переменной. флагом отсутствия связи с устройством</t>
  </si>
  <si>
    <t>Температура воздуха в шкафу БиПС.КЦ</t>
  </si>
  <si>
    <t>Контроль загазованности площадки УРПН (точка 1)</t>
  </si>
  <si>
    <t>Контроль загазованности площадки УРПН (точка 3)</t>
  </si>
  <si>
    <t>Контроль загазованности площадки УРПН (точка 5)</t>
  </si>
  <si>
    <t>Контроль загазованности площадки УРПН (точка 7)</t>
  </si>
  <si>
    <t>Контроль загазованности площадки газодувки</t>
  </si>
  <si>
    <t>CCT921</t>
  </si>
  <si>
    <t>CCT922</t>
  </si>
  <si>
    <t>CCT923</t>
  </si>
  <si>
    <t>CCT924</t>
  </si>
  <si>
    <t>CCT925</t>
  </si>
  <si>
    <t>CCT926</t>
  </si>
  <si>
    <t>CCT927</t>
  </si>
  <si>
    <t>CCT928</t>
  </si>
  <si>
    <t>CCT929</t>
  </si>
  <si>
    <t>CCT930</t>
  </si>
  <si>
    <t>Контроль загазованности площадки УРПН (точка 2)</t>
  </si>
  <si>
    <t>Контроль загазованности площадки УРПН (точка 4)</t>
  </si>
  <si>
    <t>Контроль загазованности площадки УРПН (точка 6)</t>
  </si>
  <si>
    <t>Контроль загазованности площадки УРПН (точка 8)</t>
  </si>
  <si>
    <t>Температура подшипника насоса Н-33</t>
  </si>
  <si>
    <t>Температура воздуха на выходе компрессора пневмолинии УРПН</t>
  </si>
  <si>
    <t>TT950</t>
  </si>
  <si>
    <t>Температура нефти в емкости Е-33</t>
  </si>
  <si>
    <t>TT001</t>
  </si>
  <si>
    <t>Температура нефти в емкости Е-12</t>
  </si>
  <si>
    <t>Температура нефти в емкости Е-13</t>
  </si>
  <si>
    <t>Температура нефти в резервуаре РГС-17.1</t>
  </si>
  <si>
    <t>TT014</t>
  </si>
  <si>
    <t>Температура нефти в резервуаре РГС-17.2</t>
  </si>
  <si>
    <t>TT015</t>
  </si>
  <si>
    <t>Давление воздуха на выходе компрессора пневмолинии УРПН</t>
  </si>
  <si>
    <t>PT950</t>
  </si>
  <si>
    <t>Сигнализация аварийного максимального уровня нефти в емкости Е-33</t>
  </si>
  <si>
    <t>Сигнализация аварийного максимального уровня нефти в емкости Е-12</t>
  </si>
  <si>
    <t>Сигнализация аварийного максимального уровня нефти в емкости Е-13</t>
  </si>
  <si>
    <t>LT0024</t>
  </si>
  <si>
    <t>LT0034</t>
  </si>
  <si>
    <t>Контроль содержания кислорода в газовой фракции площадки УРПН</t>
  </si>
  <si>
    <t>CCT932</t>
  </si>
  <si>
    <t>Уровень нефти в емкости Е-33</t>
  </si>
  <si>
    <t>LT001</t>
  </si>
  <si>
    <t>Уровень нефти в емкости Е-12</t>
  </si>
  <si>
    <t>LT002</t>
  </si>
  <si>
    <t>Уровень нефти в емкости Е-13</t>
  </si>
  <si>
    <t>LT003</t>
  </si>
  <si>
    <t>Уровень нефти в резервуаре РГС-17.1</t>
  </si>
  <si>
    <t>LT008</t>
  </si>
  <si>
    <t>Уровень нефти в резервуаре РГС-17.2</t>
  </si>
  <si>
    <t>LT009</t>
  </si>
  <si>
    <t>Перепад давления газовой фракции на детонационном предохранителе ДП-1</t>
  </si>
  <si>
    <t>PDT912</t>
  </si>
  <si>
    <t>Перепад давления газовой фракции на конденсатосборнике (каплеотбойнике)</t>
  </si>
  <si>
    <t>PDT913</t>
  </si>
  <si>
    <t>Давление нефти на выходе насоса Н-33</t>
  </si>
  <si>
    <t>PT001</t>
  </si>
  <si>
    <t>Давление нефти на выходе насоса Н-12</t>
  </si>
  <si>
    <t>PT002</t>
  </si>
  <si>
    <t>Давление нефти на выходе насоса Н-13</t>
  </si>
  <si>
    <t>PT003</t>
  </si>
  <si>
    <t>Давление нефти в трубопроводе дренажа (подводящий трубопровод БиПС)</t>
  </si>
  <si>
    <t>PT650</t>
  </si>
  <si>
    <t>PT912</t>
  </si>
  <si>
    <t>Давление газовой фракции на входе УРПН</t>
  </si>
  <si>
    <t>Давление газа в трубопроводе газовой фракции (подводящий трубопровод БиПС)</t>
  </si>
  <si>
    <t>PT913</t>
  </si>
  <si>
    <t>Температура нефти на выходе насоса Н-33</t>
  </si>
  <si>
    <t>TT003</t>
  </si>
  <si>
    <t>Температура нефти в трубопроводе дренажа (подводящий трубопровод БиПС)</t>
  </si>
  <si>
    <t>TT659</t>
  </si>
  <si>
    <t>Температура воздуха в шкафу МК - прием сигнала из шкафа МК</t>
  </si>
  <si>
    <t>Температура воздуха в шкафу БиПС.УСО.1(1)</t>
  </si>
  <si>
    <t>Давление в полости перед клапанами КП1, КП2</t>
  </si>
  <si>
    <t>PT803</t>
  </si>
  <si>
    <t>Температура нефти в емкости Е-11</t>
  </si>
  <si>
    <t>Температура нефти в емкости Е-20</t>
  </si>
  <si>
    <t>Сигнализация аварийного максимального уровня нефти в емкости Е-11</t>
  </si>
  <si>
    <t>LT0044</t>
  </si>
  <si>
    <t>Сигнализация аварийного максимального уровня нефти в емкости Е-20</t>
  </si>
  <si>
    <t>LT0054</t>
  </si>
  <si>
    <t>Уровень нефти в емкости Е-11</t>
  </si>
  <si>
    <t>LT004</t>
  </si>
  <si>
    <t>Уровень нефти в емкости Е-20</t>
  </si>
  <si>
    <t>LT005</t>
  </si>
  <si>
    <t>PDT671</t>
  </si>
  <si>
    <t>Перепад давления нефти на узле регулирования УРД-1</t>
  </si>
  <si>
    <t>Давление нефти на выходе насоса Н-11</t>
  </si>
  <si>
    <t>PT004</t>
  </si>
  <si>
    <t>Давление нефти на выходе насоса Н-20</t>
  </si>
  <si>
    <t>PT005</t>
  </si>
  <si>
    <t>Давление нефти до узла регулирования УРД-1</t>
  </si>
  <si>
    <t>Давление нефти после узла регулирования УРД-1</t>
  </si>
  <si>
    <t>PT671</t>
  </si>
  <si>
    <t>PT672</t>
  </si>
  <si>
    <t>Давление нефти в трубопроводе 4 на входе береговых сооружений</t>
  </si>
  <si>
    <t>PT801</t>
  </si>
  <si>
    <t>Давление нефти в технологическом трубопроводе 4 (подводящий трубопровод БиПС)</t>
  </si>
  <si>
    <t>PT808</t>
  </si>
  <si>
    <t>PT810</t>
  </si>
  <si>
    <t>Задвижка 134 - положение затвора (процент закрытия)</t>
  </si>
  <si>
    <t>QT134</t>
  </si>
  <si>
    <t>Температура нефти в технологическом трубопроводе 4 (подводящий трубопровод БиПС)</t>
  </si>
  <si>
    <t>TT801</t>
  </si>
  <si>
    <t>Температура воздуха в шкафу БиПС.УСО.1(2)</t>
  </si>
  <si>
    <t>CST01_01</t>
  </si>
  <si>
    <t>CST01_11</t>
  </si>
  <si>
    <t>CST01_12</t>
  </si>
  <si>
    <t>CST01_04</t>
  </si>
  <si>
    <t>Температура подшипника насоса Н-31</t>
  </si>
  <si>
    <t>TT010</t>
  </si>
  <si>
    <t>Температура подшипника насоса Н-32</t>
  </si>
  <si>
    <t>TT013</t>
  </si>
  <si>
    <t>Давление в полости перед клапанами КП7, КП8</t>
  </si>
  <si>
    <t>PT806</t>
  </si>
  <si>
    <t>Температура нефти в емкости Е-31</t>
  </si>
  <si>
    <t>TT008</t>
  </si>
  <si>
    <t>Температура нефти в емкости Е-32</t>
  </si>
  <si>
    <t>TT011</t>
  </si>
  <si>
    <t>Сигнализация аварийного максимального уровня нефти в емкости Е-31</t>
  </si>
  <si>
    <t>LT0064</t>
  </si>
  <si>
    <t>Сигнализация аварийного максимального уровня нефти в емкости Е-32</t>
  </si>
  <si>
    <t>LT0074</t>
  </si>
  <si>
    <t>Уровень нефти в емкости Е-31</t>
  </si>
  <si>
    <t>LT006</t>
  </si>
  <si>
    <t>Уровень нефти в емкости Е-32</t>
  </si>
  <si>
    <t>LT007</t>
  </si>
  <si>
    <t>PDT672</t>
  </si>
  <si>
    <t>Давление нефти на выходе насоса Н-31</t>
  </si>
  <si>
    <t>PT006</t>
  </si>
  <si>
    <t>Давление нефти на выходе насоса Н-32</t>
  </si>
  <si>
    <t>PT007</t>
  </si>
  <si>
    <t>Давление нефти до узла регулирования УРД-2</t>
  </si>
  <si>
    <t>Перепад давления нефти на узле регулирования УРД-2</t>
  </si>
  <si>
    <t>PT673</t>
  </si>
  <si>
    <t>Давление нефти после узла регулирования УРД-2</t>
  </si>
  <si>
    <t>PT674</t>
  </si>
  <si>
    <t>Давление нефти в трубопроводе 5 на входе береговых сооружений</t>
  </si>
  <si>
    <t>PT802</t>
  </si>
  <si>
    <t>Давление нефти в технологическом трубопроводе 5 (подводящий трубопровод БиПС)</t>
  </si>
  <si>
    <t>PT809</t>
  </si>
  <si>
    <t>PT811</t>
  </si>
  <si>
    <t>Задвижка 135 - положение затвора (процент закрытия)</t>
  </si>
  <si>
    <t>QT135</t>
  </si>
  <si>
    <t>Температура нефти на выходе насоса Н-31</t>
  </si>
  <si>
    <t>TT009</t>
  </si>
  <si>
    <t>Температура нефти на выходе насоса Н-32</t>
  </si>
  <si>
    <t>TT012</t>
  </si>
  <si>
    <t>Температура нефти в технологическом трубопроводе 5 (подводящий трубопровод БиПС)</t>
  </si>
  <si>
    <t>TT802</t>
  </si>
  <si>
    <t>Температура воздуха в шкафу БиПС.УСО.1(3)</t>
  </si>
  <si>
    <t>CST01_13</t>
  </si>
  <si>
    <t>НО-5. Температура верхнего подшипника электродвигателя</t>
  </si>
  <si>
    <t>TT552</t>
  </si>
  <si>
    <t>НО-5. Температура нижнего подшипника электродвигателя</t>
  </si>
  <si>
    <t>TT553</t>
  </si>
  <si>
    <t>НО-5. Температура опорно-упорного подшипника насоса</t>
  </si>
  <si>
    <t>TT554</t>
  </si>
  <si>
    <t>НО-5. Вибрация нижнего подшипника электродвигателя (горизонтальная)</t>
  </si>
  <si>
    <t>XT551</t>
  </si>
  <si>
    <t>НО-5. Вибрация нижнего подшипника электродвигателя (вертикальная)</t>
  </si>
  <si>
    <t>НО-5. Вибрация нижнего подшипника электродвигателя (осевая)</t>
  </si>
  <si>
    <t>НО-5. Вибрация опорно-упорного подшипника насоса (горизонтальная)</t>
  </si>
  <si>
    <t>НО-5. Вибрация опорно-упорного подшипника насоса (вертикальная)</t>
  </si>
  <si>
    <t>НО-5. Вибрация опорно-упорного подшипника насоса (осевая)</t>
  </si>
  <si>
    <t>XT552</t>
  </si>
  <si>
    <t>XT553</t>
  </si>
  <si>
    <t>XT554</t>
  </si>
  <si>
    <t>XT555</t>
  </si>
  <si>
    <t>XT556</t>
  </si>
  <si>
    <t>Контроль загазованности насосной станции откачки (точка 1)</t>
  </si>
  <si>
    <t>CCT591</t>
  </si>
  <si>
    <t>Контроль загазованности насосной станции откачки (точка 3)</t>
  </si>
  <si>
    <t>CCT593</t>
  </si>
  <si>
    <t>ИМ РР333 - положение регулирующего органа</t>
  </si>
  <si>
    <t>QT671</t>
  </si>
  <si>
    <t>НО-5. Перепад давления нефти на фильтре-решетке Ф-21</t>
  </si>
  <si>
    <t>PDT551</t>
  </si>
  <si>
    <t>НО-5. Давление нефти на входе агрегата</t>
  </si>
  <si>
    <t>НО-5. Давление нефти на выходе агрегата</t>
  </si>
  <si>
    <t>НО-5. Температура нефти на выходе агрегата</t>
  </si>
  <si>
    <t>PT551</t>
  </si>
  <si>
    <t>PT552</t>
  </si>
  <si>
    <t>TT551</t>
  </si>
  <si>
    <t>Команда на останов насосной станции откачки (точка 1)</t>
  </si>
  <si>
    <t>Команда на останов насосной станции откачки (точка 3)</t>
  </si>
  <si>
    <t>KKT591</t>
  </si>
  <si>
    <t>KKT592</t>
  </si>
  <si>
    <t>KKT593</t>
  </si>
  <si>
    <t>НО-6. Температура верхнего подшипника электродвигателя</t>
  </si>
  <si>
    <t>TT562</t>
  </si>
  <si>
    <t>НО-6. Температура нижнего подшипника электродвигателя</t>
  </si>
  <si>
    <t>TT563</t>
  </si>
  <si>
    <t>НО-6. Температура опорно-упорного подшипника насоса</t>
  </si>
  <si>
    <t>TT564</t>
  </si>
  <si>
    <t>НО-6. Вибрация нижнего подшипника электродвигателя (горизонтальная)</t>
  </si>
  <si>
    <t>НО-6. Вибрация нижнего подшипника электродвигателя (вертикальная)</t>
  </si>
  <si>
    <t>НО-6. Вибрация нижнего подшипника электродвигателя (осевая)</t>
  </si>
  <si>
    <t>НО-6. Вибрация опорно-упорного подшипника насоса (горизонтальная)</t>
  </si>
  <si>
    <t>НО-6. Вибрация опорно-упорного подшипника насоса (вертикальная)</t>
  </si>
  <si>
    <t>НО-6. Вибрация опорно-упорного подшипника насоса (осевая)</t>
  </si>
  <si>
    <t>XT561</t>
  </si>
  <si>
    <t>XT562</t>
  </si>
  <si>
    <t>XT563</t>
  </si>
  <si>
    <t>XT564</t>
  </si>
  <si>
    <t>XT565</t>
  </si>
  <si>
    <t>XT566</t>
  </si>
  <si>
    <t>Контроль загазованности насосной станции откачки (точка 2)</t>
  </si>
  <si>
    <t>CCT592</t>
  </si>
  <si>
    <t>Контроль загазованности насосной станции откачки (точка 4)</t>
  </si>
  <si>
    <t>CCT594</t>
  </si>
  <si>
    <t>ИМ РР334 - положение регулирующего органа</t>
  </si>
  <si>
    <t>QT672</t>
  </si>
  <si>
    <t>НО-6. Перепад давления нефти на фильтре-решетке Ф-20</t>
  </si>
  <si>
    <t>PDT561</t>
  </si>
  <si>
    <t>НО-6. Давление нефти на входе агрегата</t>
  </si>
  <si>
    <t>НО-6. Давление нефти на выходе агрегата</t>
  </si>
  <si>
    <t>НО-6. Температура нефти на выходе агрегата</t>
  </si>
  <si>
    <t>PT561</t>
  </si>
  <si>
    <t>PT562</t>
  </si>
  <si>
    <t>TT561</t>
  </si>
  <si>
    <t>Команда на останов насосной станции откачки (точка 2)</t>
  </si>
  <si>
    <t>Команда на останов насосной станции откачки (точка 4)</t>
  </si>
  <si>
    <t>KKT594</t>
  </si>
  <si>
    <t>Температура воздуха в шкафу БиПС.УСО.1(4)</t>
  </si>
  <si>
    <t>Контроль загазованности в ТПУ (точка 1)</t>
  </si>
  <si>
    <t>CCT611</t>
  </si>
  <si>
    <t>Контроль загазованности в ТПУ (точка 3)</t>
  </si>
  <si>
    <t>CCT612</t>
  </si>
  <si>
    <t>CCT613</t>
  </si>
  <si>
    <t>Контроль загазованности в ТПУ (точка 2)</t>
  </si>
  <si>
    <t>Контроль загазованности в БИК-730 (точка 1)</t>
  </si>
  <si>
    <t>Контроль загазованности в БИЛ-730 (точка 3)</t>
  </si>
  <si>
    <t>Контроль загазованности в БИЛ-730 (точка 2)</t>
  </si>
  <si>
    <t>Контроль загазованности в БИК-733 (точка 1)</t>
  </si>
  <si>
    <t>Контроль загазованности в БИЛ-730 (точка 1)</t>
  </si>
  <si>
    <t>CCT631</t>
  </si>
  <si>
    <t>CCT632</t>
  </si>
  <si>
    <t>CCT633</t>
  </si>
  <si>
    <t>Контроль загазованности в БИЛ-733 (точка 1)</t>
  </si>
  <si>
    <t>Контроль загазованности в БИЛ-733 (точка 3)</t>
  </si>
  <si>
    <t>CCT635</t>
  </si>
  <si>
    <t>CCT636</t>
  </si>
  <si>
    <t>CCT637</t>
  </si>
  <si>
    <t>НО-5. Сила тока электродвигателя</t>
  </si>
  <si>
    <t>CT551</t>
  </si>
  <si>
    <t>PDT633</t>
  </si>
  <si>
    <t>Перепад давления воздуха на приточном вентиляторе П1.2 БИЛ-730</t>
  </si>
  <si>
    <t>PDT634</t>
  </si>
  <si>
    <t>Температура теплоносителя перед теплообменником приточной установки БИЛ-730</t>
  </si>
  <si>
    <t>TT631</t>
  </si>
  <si>
    <t>Сигнализация аварийного максимального уровня затопления БИК-730</t>
  </si>
  <si>
    <t>LT6214</t>
  </si>
  <si>
    <t>Сигнализация аварийного максимального уровня затопления БИЛ-730</t>
  </si>
  <si>
    <t>LT6314</t>
  </si>
  <si>
    <t>Контроль загазованности в ТПУ (точка 4)</t>
  </si>
  <si>
    <t>CCT614</t>
  </si>
  <si>
    <t>Контроль загазованности в БИК-730 (точка 2)</t>
  </si>
  <si>
    <t>Контроль загазованности в БИК-733 (точка 2)</t>
  </si>
  <si>
    <t>Контроль загазованности в БИЛ-730 (точка 4)</t>
  </si>
  <si>
    <t>CCT634</t>
  </si>
  <si>
    <t>Контроль загазованности в БИЛ-733 (точка 2)</t>
  </si>
  <si>
    <t>Контроль загазованности в БИЛ-733 (точка 4)</t>
  </si>
  <si>
    <t>CCT638</t>
  </si>
  <si>
    <t>НО-6. Сила тока электродвигателя</t>
  </si>
  <si>
    <t>CT561</t>
  </si>
  <si>
    <t>Перепад давления воздуха на вытяжном вентиляторе В1.1 БИЛ-733</t>
  </si>
  <si>
    <t>PDT635</t>
  </si>
  <si>
    <t>Перепад давления воздуха на вытяжном вентиляторе В1.2 БИЛ-733</t>
  </si>
  <si>
    <t>Перепад давления воздуха на приточном вентиляторе П1.1 БИЛ-733</t>
  </si>
  <si>
    <t>Перепад давления воздуха на приточном вентиляторе П1.2 БИЛ-733</t>
  </si>
  <si>
    <t>PDT636</t>
  </si>
  <si>
    <t>PDT637</t>
  </si>
  <si>
    <t>PDT638</t>
  </si>
  <si>
    <t>Температура теплоносителя перед теплообменником приточной установки БИЛ-733</t>
  </si>
  <si>
    <t>Сигнализация аварийного максимального уровня затопления БИК-733</t>
  </si>
  <si>
    <t>LT6224</t>
  </si>
  <si>
    <t>Сигнализация аварийного максимального уровня затопления БИЛ-733</t>
  </si>
  <si>
    <t>TT632</t>
  </si>
  <si>
    <t>LT6324</t>
  </si>
  <si>
    <t>Перепад давления воздуха на вытяжном вентиляторе В1.1 ТПУ</t>
  </si>
  <si>
    <t>Перепад давления воздуха на вытяжном вентиляторе В1.2 ТПУ</t>
  </si>
  <si>
    <t>Перепад давления воздуха на приточном вентиляторе П1.1 ТПУ</t>
  </si>
  <si>
    <t>Перепад давления воздуха на приточном вентиляторе П1.2 ТПУ</t>
  </si>
  <si>
    <t>PDT611</t>
  </si>
  <si>
    <t>PDT612</t>
  </si>
  <si>
    <t>PDT613</t>
  </si>
  <si>
    <t>PDT614</t>
  </si>
  <si>
    <t>Температура теплоносителя перед теплообменником приточной установки ТПУ</t>
  </si>
  <si>
    <t>TT611</t>
  </si>
  <si>
    <t>Сигнализация аварийного максимального уровня затопления ТПУ</t>
  </si>
  <si>
    <t>LT6114</t>
  </si>
  <si>
    <t>Температура воздуха в шкафу БиПС.УСО.3</t>
  </si>
  <si>
    <t>CST01_3</t>
  </si>
  <si>
    <t>CCT901</t>
  </si>
  <si>
    <t>CCT902</t>
  </si>
  <si>
    <t>CCT903</t>
  </si>
  <si>
    <t>CCT904</t>
  </si>
  <si>
    <t>CCT905</t>
  </si>
  <si>
    <t>CCT906</t>
  </si>
  <si>
    <t>CCT907</t>
  </si>
  <si>
    <t>CCT908</t>
  </si>
  <si>
    <t>CCT909</t>
  </si>
  <si>
    <t>CCT910</t>
  </si>
  <si>
    <t>Стендер СТ1. Расход нефти через стендер</t>
  </si>
  <si>
    <t>Стендер СТ2. Расход нефти через стендер</t>
  </si>
  <si>
    <t>Стендер СТ3. Расход нефти через стендер</t>
  </si>
  <si>
    <t>Стендер СТ4. Расход нефти через стендер</t>
  </si>
  <si>
    <t>AT901</t>
  </si>
  <si>
    <t>AT902</t>
  </si>
  <si>
    <t>AT903</t>
  </si>
  <si>
    <t>AT904</t>
  </si>
  <si>
    <t>Контроль содержания кислорода в газовой фракции стендера СТ5</t>
  </si>
  <si>
    <t>Стендер СТ1. Давление нефти</t>
  </si>
  <si>
    <t>PT901</t>
  </si>
  <si>
    <t>Стендер СТ2. Давление нефти</t>
  </si>
  <si>
    <t>Стендер СТ3. Давление нефти</t>
  </si>
  <si>
    <t>Стендер СТ4. Давление нефти</t>
  </si>
  <si>
    <t>PT902</t>
  </si>
  <si>
    <t>PT903</t>
  </si>
  <si>
    <t>PT904</t>
  </si>
  <si>
    <t>Давление газовой фракции до фильтра ФС-1 стендера СТ5</t>
  </si>
  <si>
    <t>PT905_1</t>
  </si>
  <si>
    <t>Давление газовой фракции после фильтра ФС-1 стендера СТ5</t>
  </si>
  <si>
    <t>PT905_2</t>
  </si>
  <si>
    <t>PT905_3</t>
  </si>
  <si>
    <t>Стендер СТ1. Температура нефти</t>
  </si>
  <si>
    <t>TT901</t>
  </si>
  <si>
    <t>TT902</t>
  </si>
  <si>
    <t>TT903</t>
  </si>
  <si>
    <t>TT904</t>
  </si>
  <si>
    <t>TT906</t>
  </si>
  <si>
    <t>TT908</t>
  </si>
  <si>
    <t>Стендер СТ2. Температура нефти</t>
  </si>
  <si>
    <t>Стендер СТ3. Температура нефти</t>
  </si>
  <si>
    <t>TT905</t>
  </si>
  <si>
    <t>Стендер СТ4. Температура нефти</t>
  </si>
  <si>
    <t>TT907</t>
  </si>
  <si>
    <t>Температура газовой фракции до детонационнного предохранителя ДП-2</t>
  </si>
  <si>
    <t>Температура газовой фракции после детонационнного предохранителя ДП-2</t>
  </si>
  <si>
    <t>TT909</t>
  </si>
  <si>
    <t>TT910</t>
  </si>
  <si>
    <t>Команда на останов налива через стендер СТ1</t>
  </si>
  <si>
    <t>KKT901</t>
  </si>
  <si>
    <t>Команда на останов налива через стендер СТ2</t>
  </si>
  <si>
    <t>KKT902</t>
  </si>
  <si>
    <t>Команда на останов налива через стендер СТ3</t>
  </si>
  <si>
    <t>KKT903</t>
  </si>
  <si>
    <t>Команда на останов налива через стендер СТ4</t>
  </si>
  <si>
    <t>KKT904</t>
  </si>
  <si>
    <t>Команда на останов стендера СТ5</t>
  </si>
  <si>
    <t>KKT905</t>
  </si>
  <si>
    <t>Температура воздуха в шкафу БиПС.УСО.2(1)</t>
  </si>
  <si>
    <t>CCT911</t>
  </si>
  <si>
    <t>CCT912</t>
  </si>
  <si>
    <t>CCT913</t>
  </si>
  <si>
    <t>CCT914</t>
  </si>
  <si>
    <t>CCT915</t>
  </si>
  <si>
    <t>CCT916</t>
  </si>
  <si>
    <t>CCT917</t>
  </si>
  <si>
    <t>CCT918</t>
  </si>
  <si>
    <t>CCT919</t>
  </si>
  <si>
    <t>CCT920</t>
  </si>
  <si>
    <t>Стендер СТ6. Расход нефти через стендер</t>
  </si>
  <si>
    <t>Стендер СТ6. Давление нефти</t>
  </si>
  <si>
    <t>Стендер СТ6. Температура нефти</t>
  </si>
  <si>
    <t>Команда на останов налива через стендер СТ6</t>
  </si>
  <si>
    <t>AT906</t>
  </si>
  <si>
    <t>PT906</t>
  </si>
  <si>
    <t>KKT906</t>
  </si>
  <si>
    <t>Стендер СТ7. Расход нефти через стендер</t>
  </si>
  <si>
    <t>AT907</t>
  </si>
  <si>
    <t>Стендер СТ7. Давление нефти</t>
  </si>
  <si>
    <t>PT907</t>
  </si>
  <si>
    <t>Стендер СТ7. Температура нефти</t>
  </si>
  <si>
    <t>Команда на останов налива через стендер СТ7</t>
  </si>
  <si>
    <t>KKT907</t>
  </si>
  <si>
    <t>Стендер СТ8. Расход нефти через стендер</t>
  </si>
  <si>
    <t>AT908</t>
  </si>
  <si>
    <t>Стендер СТ8. Давление нефти</t>
  </si>
  <si>
    <t>PT908</t>
  </si>
  <si>
    <t>Стендер СТ8. Температура нефти</t>
  </si>
  <si>
    <t>Команда на останов налива через стендер СТ8</t>
  </si>
  <si>
    <t>KKT908</t>
  </si>
  <si>
    <t>TT911</t>
  </si>
  <si>
    <t>TT913</t>
  </si>
  <si>
    <t>TT916</t>
  </si>
  <si>
    <t>Стендер СТ9. Расход нефти через стендер</t>
  </si>
  <si>
    <t>AT909</t>
  </si>
  <si>
    <t>Стендер СТ9. Давление нефти</t>
  </si>
  <si>
    <t>PT909</t>
  </si>
  <si>
    <t>Стендер СТ9. Температура нефти</t>
  </si>
  <si>
    <t>Команда на останов налива через стендер СТ9</t>
  </si>
  <si>
    <t>KKT909</t>
  </si>
  <si>
    <t>Контроль содержания кислорода в газовой фракции стендера СТ10</t>
  </si>
  <si>
    <t>Давление газовой фракции после фильтра ФС-2 стендера СТ10</t>
  </si>
  <si>
    <t>Команда на останов стендера СТ10</t>
  </si>
  <si>
    <t>KKT910</t>
  </si>
  <si>
    <t>CCT931</t>
  </si>
  <si>
    <t>PT906_1</t>
  </si>
  <si>
    <t>PT906_2</t>
  </si>
  <si>
    <t>PT906_3</t>
  </si>
  <si>
    <t>TT915</t>
  </si>
  <si>
    <t>TT917</t>
  </si>
  <si>
    <t>Температура воздуха в шкафу приборном №701.8-1</t>
  </si>
  <si>
    <t>TT912</t>
  </si>
  <si>
    <t>TT914</t>
  </si>
  <si>
    <t>TT918</t>
  </si>
  <si>
    <t>Температура газовой фракции до детонационнного предохранителя ДП-4</t>
  </si>
  <si>
    <t>TT919</t>
  </si>
  <si>
    <t>Температура газовой фракции после детонационнного предохранителя ДП-4</t>
  </si>
  <si>
    <t>TT920</t>
  </si>
  <si>
    <t>Температура воздуха в шкафу БиПС.УСО.2(2)</t>
  </si>
  <si>
    <t>CST01_21</t>
  </si>
  <si>
    <t>CST01_22</t>
  </si>
  <si>
    <t>Контроль загазованности площадки насосной откачки дренажа из стендеров СТ1-СТ4 (точка 1)</t>
  </si>
  <si>
    <t>CCT651</t>
  </si>
  <si>
    <t>Контроль загазованности площадки насосной откачки дренажа из стендеров СТ1-СТ4 (точка 3)</t>
  </si>
  <si>
    <t>CCT653</t>
  </si>
  <si>
    <t>Контроль загазованности площадки насосной откачки дренажа из емкости Е-1 (точка 1)</t>
  </si>
  <si>
    <t>Контроль загазованности площадки насосной откачки дренажа из емкости Е-1 (точка 3)</t>
  </si>
  <si>
    <t>Контроль загазованности площадки насосной откачки дренажа из емкости Е-1 (точка 5)</t>
  </si>
  <si>
    <t>CCT654</t>
  </si>
  <si>
    <t>CCT655</t>
  </si>
  <si>
    <t>CCT656</t>
  </si>
  <si>
    <t>CCT657</t>
  </si>
  <si>
    <t>CCT658</t>
  </si>
  <si>
    <t>Контроль загазованности площадки насосной откачки дренажа из стендеров СТ1-СТ4 (точка 2)</t>
  </si>
  <si>
    <t>CCT652</t>
  </si>
  <si>
    <t>Контроль загазованности площадки насосной откачки дренажа из емкости Е-1 (точка 2)</t>
  </si>
  <si>
    <t>Контроль загазованности площадки насосной откачки дренажа из емкости Е-1 (точка 4)</t>
  </si>
  <si>
    <t>Температура нефти в резервуаре Е-1</t>
  </si>
  <si>
    <t>Сигнализация аварийного максимального уровня нефти в резервуаре Е-1</t>
  </si>
  <si>
    <t>LT6544</t>
  </si>
  <si>
    <t>Уровень нефти в резервуаре Е-1</t>
  </si>
  <si>
    <t>LT655</t>
  </si>
  <si>
    <t>Перепад давления нефти на фильтре Ф-24 насоса Н-5</t>
  </si>
  <si>
    <t>PDT651</t>
  </si>
  <si>
    <t>Перепад давления нефти на фильтре Ф-25 насоса Н-6</t>
  </si>
  <si>
    <t>Перепад давления нефти на фильтре Ф-26 насоса Н-7</t>
  </si>
  <si>
    <t>Перепад давления нефти на фильтре Ф-23 насоса Н-1</t>
  </si>
  <si>
    <t>Перепад давления нефти на фильтре Ф-22 насоса Н-2</t>
  </si>
  <si>
    <t>PDT652</t>
  </si>
  <si>
    <t>PDT653</t>
  </si>
  <si>
    <t>PDT654</t>
  </si>
  <si>
    <t>PDT655</t>
  </si>
  <si>
    <t>Давление нефти на выходе насоса Н-5</t>
  </si>
  <si>
    <t>Давление нефти на выходе насоса Н-6</t>
  </si>
  <si>
    <t>PT653</t>
  </si>
  <si>
    <t>Давление нефти на выходе насоса Н-7</t>
  </si>
  <si>
    <t>Давление газонефтяной фракции в резервуаре Е-1</t>
  </si>
  <si>
    <t>PT654</t>
  </si>
  <si>
    <t>Давление нефти на выходе насоса Н-1</t>
  </si>
  <si>
    <t>Давление нефти на выходе насоса Н-2</t>
  </si>
  <si>
    <t>PT655</t>
  </si>
  <si>
    <t>PT656</t>
  </si>
  <si>
    <t>Давление нефти на выходе насоса Н-26</t>
  </si>
  <si>
    <t>PT657</t>
  </si>
  <si>
    <t>Давление газонефтяной фракции в трубопроводе на выходе резервуара Е-1</t>
  </si>
  <si>
    <t>PT658</t>
  </si>
  <si>
    <t>Давление нефти в трубопроводе дренажа (в коллекторе причала)</t>
  </si>
  <si>
    <t>PT675</t>
  </si>
  <si>
    <t>Давление конденсата на выходе насоса Н-28</t>
  </si>
  <si>
    <t>PT911</t>
  </si>
  <si>
    <t>Температура газонефтяной фракции до детонационного предохранителя ДП-3</t>
  </si>
  <si>
    <t>Температура газонефтяной фракции после детонационного предохранителя ДП-3</t>
  </si>
  <si>
    <t>TT652</t>
  </si>
  <si>
    <t>TT653</t>
  </si>
  <si>
    <t>Температура нефти в трубопроводе дренажа (в коллекторе причала)</t>
  </si>
  <si>
    <t>TT671</t>
  </si>
  <si>
    <t>Температура воздуха в шкафу БиПС.УСО.2(3)</t>
  </si>
  <si>
    <t>CST01_23</t>
  </si>
  <si>
    <t>CST01_24</t>
  </si>
  <si>
    <t>CST01_25</t>
  </si>
  <si>
    <t>Температура воздуха в шкафу БиПС.УСО.2(4)</t>
  </si>
  <si>
    <t>Температура воздуха в шкафу БиПС.УСО.2(5)</t>
  </si>
  <si>
    <t>Контроль загазованности площадки насосной откачки дренажа из стендеров СТ6-СТ9 (точка 1)</t>
  </si>
  <si>
    <t>CCT659</t>
  </si>
  <si>
    <t>Контроль загазованности площадки насосной откачки дренажа из стендеров СТ6-СТ9 (точка 3)</t>
  </si>
  <si>
    <t>Контроль загазованности площадки насосной откачки дренажа из стендеров СТ6-СТ9 (точка 2)</t>
  </si>
  <si>
    <t>CCT660</t>
  </si>
  <si>
    <t>CCT661</t>
  </si>
  <si>
    <t>PDT656</t>
  </si>
  <si>
    <t>PDT657</t>
  </si>
  <si>
    <t>PDT658</t>
  </si>
  <si>
    <t>Давление нефти на входе насоса Н-30</t>
  </si>
  <si>
    <t>PT659</t>
  </si>
  <si>
    <t>PT660</t>
  </si>
  <si>
    <t>PT661</t>
  </si>
  <si>
    <t>Давление нефти на входе насоса Н-23</t>
  </si>
  <si>
    <t>Давление нефти на входе насоса Н-24</t>
  </si>
  <si>
    <t>Давление нефти на выходе насоса Н-30</t>
  </si>
  <si>
    <t>Давление нефти на выходе насоса Н-23</t>
  </si>
  <si>
    <t>Давление нефти на выходе насоса Н-24</t>
  </si>
  <si>
    <t>PT662</t>
  </si>
  <si>
    <t>PT663</t>
  </si>
  <si>
    <t>PT664</t>
  </si>
  <si>
    <t>PT701</t>
  </si>
  <si>
    <t>PT702</t>
  </si>
  <si>
    <t>Контроль загазованности площадки насосной откачки дренажа из емкости Е-24 (точка 1)</t>
  </si>
  <si>
    <t>CCT662</t>
  </si>
  <si>
    <t>Контроль загазованности площадки насосной откачки дренажа из емкости Е-24 (точка 3)</t>
  </si>
  <si>
    <t>Контроль загазованности площадки насосной откачки дренажа из емкости Е-24 (точка 5)</t>
  </si>
  <si>
    <t>Контроль загазованности площадки насосной откачки дренажа из емкости Е-24 (точка 2)</t>
  </si>
  <si>
    <t>Контроль загазованности площадки насосной откачки дренажа из емкости Е-24 (точка 4)</t>
  </si>
  <si>
    <t>CCT663</t>
  </si>
  <si>
    <t>CCT664</t>
  </si>
  <si>
    <t>CCT665</t>
  </si>
  <si>
    <t>CCT666</t>
  </si>
  <si>
    <t>Давление в полости перед клапанами КП3, КП4</t>
  </si>
  <si>
    <t>PT818</t>
  </si>
  <si>
    <t>Давление в полости перед клапанами КП9, КП10</t>
  </si>
  <si>
    <t>PT819</t>
  </si>
  <si>
    <t>Температура нефти в резервуаре Е-24</t>
  </si>
  <si>
    <t>TT654</t>
  </si>
  <si>
    <t>Сигнализация аварийного максимального уровня нефти в резервуаре Е-24</t>
  </si>
  <si>
    <t>Минимальное давление в основной группе баллонов УЗ-2</t>
  </si>
  <si>
    <t>PC8092</t>
  </si>
  <si>
    <t>LT6554</t>
  </si>
  <si>
    <t>Уровень нефти в резервуаре Е-24</t>
  </si>
  <si>
    <t>LT656</t>
  </si>
  <si>
    <t>Давление газонефтяной фракции в трубопроводе на выходе резервуара Е-24</t>
  </si>
  <si>
    <t>PT649</t>
  </si>
  <si>
    <t>Давление газонефтяной фракции в резервуаре Е-24</t>
  </si>
  <si>
    <t>PT665</t>
  </si>
  <si>
    <t>Давление нефти на входе насоса Н-21</t>
  </si>
  <si>
    <t>PT666</t>
  </si>
  <si>
    <t>PDT659</t>
  </si>
  <si>
    <t>PDT660</t>
  </si>
  <si>
    <t>Давление нефти на входе насоса Н-22</t>
  </si>
  <si>
    <t>PT667</t>
  </si>
  <si>
    <t>Давление нефти на выходе насоса Н-21</t>
  </si>
  <si>
    <t>PT668</t>
  </si>
  <si>
    <t>Давление нефти на выходе насоса Н-22</t>
  </si>
  <si>
    <t>PT669</t>
  </si>
  <si>
    <t>Давление нефти на выходе насоса Н-25</t>
  </si>
  <si>
    <t>PT670</t>
  </si>
  <si>
    <t>Давление нефти в технологическом трубопроводе 4 (в коллекторе причала точка 1)</t>
  </si>
  <si>
    <t>Давление нефти в технологическом трубопроводе 5 (в коллекторе причала точка 1)</t>
  </si>
  <si>
    <t>PT812</t>
  </si>
  <si>
    <t>PT813</t>
  </si>
  <si>
    <t>PT814</t>
  </si>
  <si>
    <t>Давление нефти в технологическом трубопроводе 4 (в коллекторе причала точка 2)</t>
  </si>
  <si>
    <t>Давление нефти в технологическом трубопроводе 5 (в коллекторе причала точка 2)</t>
  </si>
  <si>
    <t>PT816</t>
  </si>
  <si>
    <t>PT817</t>
  </si>
  <si>
    <t>Температура нефти на выходе насоса Н-21</t>
  </si>
  <si>
    <t>Температура нефти на выходе насоса Н-22</t>
  </si>
  <si>
    <t>TT655</t>
  </si>
  <si>
    <t>TT656</t>
  </si>
  <si>
    <t>Температура газонефтяной фракции после детонационного предохранителя ДП-5</t>
  </si>
  <si>
    <t>Температура газонефтяной фракции до детонационного предохранителя ДП-5</t>
  </si>
  <si>
    <t>TT657</t>
  </si>
  <si>
    <t>TT658</t>
  </si>
  <si>
    <t>Температура нефти в технологическом трубопроводе 4 (в коллекторе причала точка 1)</t>
  </si>
  <si>
    <t>Температура нефти в технологическом трубопроводе 5 (в коллекторе причала точка 1)</t>
  </si>
  <si>
    <t>TT803</t>
  </si>
  <si>
    <t>TT804</t>
  </si>
  <si>
    <t>Температура нефти в технологическом трубопроводе 4 (в коллекторе причала точка 2)</t>
  </si>
  <si>
    <t>Температура нефти в технологическом трубопроводе 5 (в коллекторе причала точка 2)</t>
  </si>
  <si>
    <t>TT805</t>
  </si>
  <si>
    <t>TT806</t>
  </si>
  <si>
    <t>Контроль загазованности причала №1 (точка 1)</t>
  </si>
  <si>
    <t>Контроль загазованности причала №1 (точка 2)</t>
  </si>
  <si>
    <t>Контроль загазованности причала №1 (точка 3)</t>
  </si>
  <si>
    <t>Контроль загазованности причала №1 (точка 4)</t>
  </si>
  <si>
    <t>Контроль загазованности причала №1 (точка 5)</t>
  </si>
  <si>
    <t>Контроль загазованности причала №1 (точка 6)</t>
  </si>
  <si>
    <t>Контроль загазованности причала №1 (точка 7)</t>
  </si>
  <si>
    <t>Контроль загазованности причала №1 (точка 8)</t>
  </si>
  <si>
    <t>Контроль загазованности причала №1 (точка 9)</t>
  </si>
  <si>
    <t>Контроль загазованности причала №1 (точка 10)</t>
  </si>
  <si>
    <t>Контроль загазованности причала №2 (точка 1)</t>
  </si>
  <si>
    <t>Контроль загазованности причала №2 (точка 2)</t>
  </si>
  <si>
    <t>Контроль загазованности причала №2 (точка 3)</t>
  </si>
  <si>
    <t>Контроль загазованности причала №2 (точка 4)</t>
  </si>
  <si>
    <t>Контроль загазованности причала №2 (точка 5)</t>
  </si>
  <si>
    <t>Контроль загазованности причала №2 (точка 6)</t>
  </si>
  <si>
    <t>Контроль загазованности причала №2 (точка 7)</t>
  </si>
  <si>
    <t>Контроль загазованности причала №2 (точка 8)</t>
  </si>
  <si>
    <t>Контроль загазованности причала №2 (точка 9)</t>
  </si>
  <si>
    <t>Контроль загазованности причала №2 (точка 10)</t>
  </si>
  <si>
    <t>TT002</t>
  </si>
  <si>
    <t>Перепад давления нефти на фильтре Ф-51 насоса Н-21</t>
  </si>
  <si>
    <t>Перепад давления нефти на фильтре Ф-52 насоса Н-22</t>
  </si>
  <si>
    <t>Перепад давления нефти на фильтре Ф-54 насоса Н-23</t>
  </si>
  <si>
    <t>Перепад давления нефти на фильтре Ф-55 насоса Н-24</t>
  </si>
  <si>
    <t>Перепад давления нефти на фильтре Ф-53 насоса Н-30</t>
  </si>
  <si>
    <t>м/ч3</t>
  </si>
  <si>
    <t>4670</t>
  </si>
  <si>
    <t>5</t>
  </si>
  <si>
    <t>0.1</t>
  </si>
  <si>
    <t>1.4</t>
  </si>
  <si>
    <t>1.5</t>
  </si>
  <si>
    <t>V</t>
  </si>
  <si>
    <t>P</t>
  </si>
  <si>
    <t>Мпа</t>
  </si>
  <si>
    <t>QT</t>
  </si>
  <si>
    <t>%</t>
  </si>
  <si>
    <t>10</t>
  </si>
  <si>
    <t>30</t>
  </si>
  <si>
    <t>1.6</t>
  </si>
  <si>
    <t>6</t>
  </si>
  <si>
    <t>кПа</t>
  </si>
  <si>
    <t>5.0</t>
  </si>
  <si>
    <t>3.0</t>
  </si>
  <si>
    <t>6.0</t>
  </si>
  <si>
    <t>45</t>
  </si>
  <si>
    <t>55</t>
  </si>
  <si>
    <t>40</t>
  </si>
  <si>
    <t>400</t>
  </si>
  <si>
    <t>15</t>
  </si>
  <si>
    <t>25</t>
  </si>
  <si>
    <t>dP</t>
  </si>
  <si>
    <t>МПа</t>
  </si>
  <si>
    <t>1</t>
  </si>
  <si>
    <t>L</t>
  </si>
  <si>
    <t>мм</t>
  </si>
  <si>
    <t>300</t>
  </si>
  <si>
    <t>100</t>
  </si>
  <si>
    <t>470</t>
  </si>
  <si>
    <t>2000</t>
  </si>
  <si>
    <t>20</t>
  </si>
  <si>
    <t>0.05</t>
  </si>
  <si>
    <t>0.5</t>
  </si>
  <si>
    <t>1.3</t>
  </si>
  <si>
    <t>50</t>
  </si>
  <si>
    <t>60</t>
  </si>
  <si>
    <t>dp</t>
  </si>
  <si>
    <t>250</t>
  </si>
  <si>
    <t>380</t>
  </si>
  <si>
    <t>1900</t>
  </si>
  <si>
    <t>1.74</t>
  </si>
  <si>
    <t>0.8</t>
  </si>
  <si>
    <t>0.9</t>
  </si>
  <si>
    <t>0.4</t>
  </si>
  <si>
    <t>PT815</t>
  </si>
  <si>
    <t>500</t>
  </si>
  <si>
    <t>1000</t>
  </si>
  <si>
    <t>85</t>
  </si>
  <si>
    <t>650</t>
  </si>
  <si>
    <t>2700</t>
  </si>
  <si>
    <t>0.61</t>
  </si>
  <si>
    <t>1.21</t>
  </si>
  <si>
    <t>65</t>
  </si>
  <si>
    <t>260</t>
  </si>
  <si>
    <t>1750</t>
  </si>
  <si>
    <t>Давление нефти на входе насосной станции откачки</t>
  </si>
  <si>
    <t>PT591</t>
  </si>
  <si>
    <t>0.065</t>
  </si>
  <si>
    <t>0.02</t>
  </si>
  <si>
    <t>I</t>
  </si>
  <si>
    <t>А</t>
  </si>
  <si>
    <t>0.015</t>
  </si>
  <si>
    <t>1.49</t>
  </si>
  <si>
    <t>95</t>
  </si>
  <si>
    <t>75</t>
  </si>
  <si>
    <t>Хг</t>
  </si>
  <si>
    <t>Хв</t>
  </si>
  <si>
    <t>Хо</t>
  </si>
  <si>
    <t>мм/с</t>
  </si>
  <si>
    <t>8.9</t>
  </si>
  <si>
    <t>7.1</t>
  </si>
  <si>
    <t>11.2</t>
  </si>
  <si>
    <t>18.0</t>
  </si>
  <si>
    <t>Па</t>
  </si>
  <si>
    <t>Перепад давления воздуха на вытяжном вентиляторе В1.1 БИЛ-730</t>
  </si>
  <si>
    <t>Перепад давления воздуха на приточном вентиляторе П1.1 БИЛ-730</t>
  </si>
  <si>
    <t>PDT631</t>
  </si>
  <si>
    <t>PDT632</t>
  </si>
  <si>
    <t>Цвет 0</t>
  </si>
  <si>
    <t>Цвет 1</t>
  </si>
  <si>
    <t>DisableMsg</t>
  </si>
  <si>
    <t>Инверс.</t>
  </si>
  <si>
    <t>EC051_1</t>
  </si>
  <si>
    <t>EC052_1</t>
  </si>
  <si>
    <t>EC061_1</t>
  </si>
  <si>
    <t>EC061_2</t>
  </si>
  <si>
    <t>EC062_1</t>
  </si>
  <si>
    <t>EC062_2</t>
  </si>
  <si>
    <t>grey</t>
  </si>
  <si>
    <t>MPC681</t>
  </si>
  <si>
    <t>OPC681</t>
  </si>
  <si>
    <t>CSC01_101</t>
  </si>
  <si>
    <t>CSC02_101</t>
  </si>
  <si>
    <t>CSC03_101</t>
  </si>
  <si>
    <t>CSC04_101</t>
  </si>
  <si>
    <t>CSC05_101</t>
  </si>
  <si>
    <t>CSC07_101</t>
  </si>
  <si>
    <t>CSC08_101</t>
  </si>
  <si>
    <t>CSC10_101</t>
  </si>
  <si>
    <t>CSC11_101</t>
  </si>
  <si>
    <t>CSC13_101</t>
  </si>
  <si>
    <t>CSC14_101</t>
  </si>
  <si>
    <t>CSE01_101</t>
  </si>
  <si>
    <t>CSE02_101</t>
  </si>
  <si>
    <t>CSE03_101</t>
  </si>
  <si>
    <t>CSC01_102</t>
  </si>
  <si>
    <t>CSC02_102</t>
  </si>
  <si>
    <t>CSC03_102</t>
  </si>
  <si>
    <t>CSC04_102</t>
  </si>
  <si>
    <t>CSC06_102</t>
  </si>
  <si>
    <t>CSC07_102</t>
  </si>
  <si>
    <t>CSC09_102</t>
  </si>
  <si>
    <t>CSC10_102</t>
  </si>
  <si>
    <t>CSE01_102</t>
  </si>
  <si>
    <t>CSE02_102</t>
  </si>
  <si>
    <t>CSC01_103</t>
  </si>
  <si>
    <t>CSC02_103</t>
  </si>
  <si>
    <t>CSC03_103</t>
  </si>
  <si>
    <t>CSC04_103</t>
  </si>
  <si>
    <t>CSC05_103</t>
  </si>
  <si>
    <t>CSC06_103</t>
  </si>
  <si>
    <t>CSC07_103</t>
  </si>
  <si>
    <t>CSC08_103</t>
  </si>
  <si>
    <t>CSC09_103</t>
  </si>
  <si>
    <t>CSE01_103</t>
  </si>
  <si>
    <t>CSE02_103</t>
  </si>
  <si>
    <t>CSC03_104</t>
  </si>
  <si>
    <t>CSC01_104</t>
  </si>
  <si>
    <t>CSC02_104</t>
  </si>
  <si>
    <t>CSC04_104</t>
  </si>
  <si>
    <t>CSC06_104</t>
  </si>
  <si>
    <t>CSC07_104</t>
  </si>
  <si>
    <t>CSC09_104</t>
  </si>
  <si>
    <t>CSC10_104</t>
  </si>
  <si>
    <t>CSC11_104</t>
  </si>
  <si>
    <t>CSE01_104</t>
  </si>
  <si>
    <t>CSE02_104</t>
  </si>
  <si>
    <t>CSC03_105</t>
  </si>
  <si>
    <t>CSC01_105</t>
  </si>
  <si>
    <t>CSC02_105</t>
  </si>
  <si>
    <t>CSC04_105</t>
  </si>
  <si>
    <t>CSC06_105</t>
  </si>
  <si>
    <t>CSC07_105</t>
  </si>
  <si>
    <t>CSC09_105</t>
  </si>
  <si>
    <t>CSE01_105</t>
  </si>
  <si>
    <t>CSE02_105</t>
  </si>
  <si>
    <t>CSC01_106</t>
  </si>
  <si>
    <t>CSC02_106</t>
  </si>
  <si>
    <t>CSC03_106</t>
  </si>
  <si>
    <t>CSC04_106</t>
  </si>
  <si>
    <t>CSC05_106</t>
  </si>
  <si>
    <t>CSC06_106</t>
  </si>
  <si>
    <t>CSC07_106</t>
  </si>
  <si>
    <t>CSC09_106</t>
  </si>
  <si>
    <t>CSE01_106</t>
  </si>
  <si>
    <t>CSE02_106</t>
  </si>
  <si>
    <t>CSC01_107</t>
  </si>
  <si>
    <t>CSC02_107</t>
  </si>
  <si>
    <t>CSC03_107</t>
  </si>
  <si>
    <t>CSC04_107</t>
  </si>
  <si>
    <t>CSC06_107</t>
  </si>
  <si>
    <t>CSC07_107</t>
  </si>
  <si>
    <t>CSC09_107</t>
  </si>
  <si>
    <t>CSE01_107</t>
  </si>
  <si>
    <t>CSE02_107</t>
  </si>
  <si>
    <t>CSC03_108</t>
  </si>
  <si>
    <t>CSC01_108</t>
  </si>
  <si>
    <t>CSC02_108</t>
  </si>
  <si>
    <t>CSC04_108</t>
  </si>
  <si>
    <t>CSE01_108</t>
  </si>
  <si>
    <t>CSE02_108</t>
  </si>
  <si>
    <t>CSC01_109</t>
  </si>
  <si>
    <t>CSC02_109</t>
  </si>
  <si>
    <t>CSC03_109</t>
  </si>
  <si>
    <t>CSC04_109</t>
  </si>
  <si>
    <t>CSC06_109</t>
  </si>
  <si>
    <t>CSC07_109</t>
  </si>
  <si>
    <t>CSC09_109</t>
  </si>
  <si>
    <t>CSE01_109</t>
  </si>
  <si>
    <t>CSE02_109</t>
  </si>
  <si>
    <t>OPC111</t>
  </si>
  <si>
    <t>DC101</t>
  </si>
  <si>
    <t>OPC311</t>
  </si>
  <si>
    <t>CSC01_110</t>
  </si>
  <si>
    <t>Исправность УЗИП (FV1) в шкафу МК - прием сигнала из шкафа МК</t>
  </si>
  <si>
    <t>Исправность УЗИП (FV2) в шкафу МК - прием сигнала из шкафа МК</t>
  </si>
  <si>
    <t>Двери шкафа МК - прием сигнала из шкафа МК</t>
  </si>
  <si>
    <t>OPC</t>
  </si>
  <si>
    <t>DC</t>
  </si>
  <si>
    <t>OKC</t>
  </si>
  <si>
    <t>CKC</t>
  </si>
  <si>
    <t>MPC</t>
  </si>
  <si>
    <t>ODC</t>
  </si>
  <si>
    <t>CDC</t>
  </si>
  <si>
    <t>MC</t>
  </si>
  <si>
    <t>CSC15_101</t>
  </si>
  <si>
    <t>CSC06_101</t>
  </si>
  <si>
    <t>CSC09_101</t>
  </si>
  <si>
    <t>CSC12_101</t>
  </si>
  <si>
    <t>CSC11_102</t>
  </si>
  <si>
    <t>CSC05_105</t>
  </si>
  <si>
    <t>CSC08_105</t>
  </si>
  <si>
    <t>CSC013_106</t>
  </si>
  <si>
    <t>CSE03_106</t>
  </si>
  <si>
    <t>CSC012_106</t>
  </si>
  <si>
    <t>CSC10_106</t>
  </si>
  <si>
    <t>CSC11_106</t>
  </si>
  <si>
    <t>CSC13_107</t>
  </si>
  <si>
    <t>CSC12_107</t>
  </si>
  <si>
    <t>CSC10_107</t>
  </si>
  <si>
    <t>CSC11_107</t>
  </si>
  <si>
    <t>CSC05_108</t>
  </si>
  <si>
    <t>CSC06_108</t>
  </si>
  <si>
    <t>CSC07_108</t>
  </si>
  <si>
    <t>CSC08_108</t>
  </si>
  <si>
    <t>CSC09_108</t>
  </si>
  <si>
    <t>CSC05_109</t>
  </si>
  <si>
    <t>CSC08_109</t>
  </si>
  <si>
    <t>CSE01_110</t>
  </si>
  <si>
    <t>CSE02_110</t>
  </si>
  <si>
    <t>CSE12_110</t>
  </si>
  <si>
    <t>CSC02_110</t>
  </si>
  <si>
    <t>CSC03_110</t>
  </si>
  <si>
    <t>CSC13_110</t>
  </si>
  <si>
    <t>CSC04_110</t>
  </si>
  <si>
    <t>CSC06_110</t>
  </si>
  <si>
    <t>CSC07_110</t>
  </si>
  <si>
    <t>CSC09_110</t>
  </si>
  <si>
    <t>CSC10_110</t>
  </si>
  <si>
    <t>CSC11_110</t>
  </si>
  <si>
    <t>CSC01_111</t>
  </si>
  <si>
    <t>CSE01_111</t>
  </si>
  <si>
    <t>CSE02_111</t>
  </si>
  <si>
    <t>CSC02_111</t>
  </si>
  <si>
    <t>CSC03_111</t>
  </si>
  <si>
    <t>CSC04_111</t>
  </si>
  <si>
    <t>CSC06_111</t>
  </si>
  <si>
    <t>CSC07_111</t>
  </si>
  <si>
    <t>CSC09_111</t>
  </si>
  <si>
    <t>CSC10_111</t>
  </si>
  <si>
    <t>CSC11_111</t>
  </si>
  <si>
    <t>CSC05_02</t>
  </si>
  <si>
    <t>CSE05_01</t>
  </si>
  <si>
    <t>CSE05_02</t>
  </si>
  <si>
    <t>CSC05_05</t>
  </si>
  <si>
    <t>CSC05_06</t>
  </si>
  <si>
    <t>CSC05_01</t>
  </si>
  <si>
    <t>CSC05_07</t>
  </si>
  <si>
    <t>CSC05_03</t>
  </si>
  <si>
    <t>CSC05_08</t>
  </si>
  <si>
    <t>CSC05_04</t>
  </si>
  <si>
    <t>C-316</t>
  </si>
  <si>
    <t>&lt; тип добавляемой корзины</t>
  </si>
  <si>
    <t>&lt; модули</t>
  </si>
  <si>
    <t>A1.2</t>
  </si>
  <si>
    <t>A1.3</t>
  </si>
  <si>
    <t>A1.4</t>
  </si>
  <si>
    <t>A1.5</t>
  </si>
  <si>
    <t>A1.6</t>
  </si>
  <si>
    <t>A1.7</t>
  </si>
  <si>
    <t>A1.8</t>
  </si>
  <si>
    <t>A1.9</t>
  </si>
  <si>
    <t>A1.10</t>
  </si>
  <si>
    <t>A1.11</t>
  </si>
  <si>
    <t>A1.12</t>
  </si>
  <si>
    <t>A1.13</t>
  </si>
  <si>
    <t>A4.2</t>
  </si>
  <si>
    <t>A4.3</t>
  </si>
  <si>
    <t>A4.4</t>
  </si>
  <si>
    <t>A4.5</t>
  </si>
  <si>
    <t>A4.6</t>
  </si>
  <si>
    <t>A4.7</t>
  </si>
  <si>
    <t>A1.14</t>
  </si>
  <si>
    <t>A2.2</t>
  </si>
  <si>
    <t>A2.3</t>
  </si>
  <si>
    <t>A2.4</t>
  </si>
  <si>
    <t>A2.5</t>
  </si>
  <si>
    <t>A2.6</t>
  </si>
  <si>
    <t>A2.7</t>
  </si>
  <si>
    <t xml:space="preserve"> Таблица распределения сигналов по СА НПС Самотлор</t>
  </si>
  <si>
    <t>Тип сигнала</t>
  </si>
  <si>
    <t>Тип модуля</t>
  </si>
  <si>
    <t>Бит</t>
  </si>
  <si>
    <t>№
сигн</t>
  </si>
  <si>
    <t>Поле</t>
  </si>
  <si>
    <t>№клемм</t>
  </si>
  <si>
    <t>ТИП</t>
  </si>
  <si>
    <t>RS</t>
  </si>
  <si>
    <t>CI</t>
  </si>
  <si>
    <t>7XT1</t>
  </si>
  <si>
    <t>7XT2</t>
  </si>
  <si>
    <t>7XT3</t>
  </si>
  <si>
    <t>7XT4</t>
  </si>
  <si>
    <t>7XT5</t>
  </si>
  <si>
    <t>7XT6</t>
  </si>
  <si>
    <t>7XT7</t>
  </si>
  <si>
    <t>7XT8</t>
  </si>
  <si>
    <t>7XT9</t>
  </si>
  <si>
    <t>7XT10</t>
  </si>
  <si>
    <t>TI</t>
  </si>
  <si>
    <t>AI</t>
  </si>
  <si>
    <t>CST01_101</t>
  </si>
  <si>
    <t>AIn[1]</t>
  </si>
  <si>
    <t>AIn[2]</t>
  </si>
  <si>
    <t>AIn[3]</t>
  </si>
  <si>
    <t>AIn[4]</t>
  </si>
  <si>
    <t>AIn[5]</t>
  </si>
  <si>
    <t>AIn[6]</t>
  </si>
  <si>
    <t>AIn[7]</t>
  </si>
  <si>
    <t>AIn[8]</t>
  </si>
  <si>
    <t>AIn[9]</t>
  </si>
  <si>
    <t>AIn[10]</t>
  </si>
  <si>
    <t>AIn[11]</t>
  </si>
  <si>
    <t>AIn[12]</t>
  </si>
  <si>
    <t>TS</t>
  </si>
  <si>
    <t>DI</t>
  </si>
  <si>
    <t>DIn[1]</t>
  </si>
  <si>
    <t>DIn[2]</t>
  </si>
  <si>
    <t>1XT1</t>
  </si>
  <si>
    <t>AIn[13]</t>
  </si>
  <si>
    <t>AIn[14]</t>
  </si>
  <si>
    <t>1XT2</t>
  </si>
  <si>
    <t>AIn[15]</t>
  </si>
  <si>
    <t>AIn[16]</t>
  </si>
  <si>
    <t>AIn[17]</t>
  </si>
  <si>
    <t>1XT3</t>
  </si>
  <si>
    <t>AIn[18]</t>
  </si>
  <si>
    <t>AIn[19]</t>
  </si>
  <si>
    <t>AIn[20]</t>
  </si>
  <si>
    <t>AIn[21]</t>
  </si>
  <si>
    <t>AIn[22]</t>
  </si>
  <si>
    <t>AIn[23]</t>
  </si>
  <si>
    <t>2XT1</t>
  </si>
  <si>
    <t>AIn[24]</t>
  </si>
  <si>
    <t>AIn[25]</t>
  </si>
  <si>
    <t>_</t>
  </si>
  <si>
    <t>AIn[26]</t>
  </si>
  <si>
    <t>2XT2</t>
  </si>
  <si>
    <t>AIn[27]</t>
  </si>
  <si>
    <t>AIn[28]</t>
  </si>
  <si>
    <t>AIn[29]</t>
  </si>
  <si>
    <t>AIn[30]</t>
  </si>
  <si>
    <t>AIn[31]</t>
  </si>
  <si>
    <t>AIn[32]</t>
  </si>
  <si>
    <t>AIn[33]</t>
  </si>
  <si>
    <t>AIn[34]</t>
  </si>
  <si>
    <t>AIn[35]</t>
  </si>
  <si>
    <t>AIn[36]</t>
  </si>
  <si>
    <t>AIn[37]</t>
  </si>
  <si>
    <t>AIn[38]</t>
  </si>
  <si>
    <t>AIn[39]</t>
  </si>
  <si>
    <t>AIn[40]</t>
  </si>
  <si>
    <t>AIn[41]</t>
  </si>
  <si>
    <t>AIn[42]</t>
  </si>
  <si>
    <t>AIn[43]</t>
  </si>
  <si>
    <t>AIn[44]</t>
  </si>
  <si>
    <t>AIn[45]</t>
  </si>
  <si>
    <t>AIn[46]</t>
  </si>
  <si>
    <t>2XT4</t>
  </si>
  <si>
    <t>AIn[47]</t>
  </si>
  <si>
    <t>AIn[48]</t>
  </si>
  <si>
    <t>AIn[49]</t>
  </si>
  <si>
    <t>AIn[50]</t>
  </si>
  <si>
    <t>AIn[51]</t>
  </si>
  <si>
    <t>2XT5</t>
  </si>
  <si>
    <t>AIn[52]</t>
  </si>
  <si>
    <t>AIn[53]</t>
  </si>
  <si>
    <t>AIn[54]</t>
  </si>
  <si>
    <t>AIn[55]</t>
  </si>
  <si>
    <t>AIn[56]</t>
  </si>
  <si>
    <t>AIn[57]</t>
  </si>
  <si>
    <t>AIn[58]</t>
  </si>
  <si>
    <t>AIn[59]</t>
  </si>
  <si>
    <t>3XT3</t>
  </si>
  <si>
    <t>AIn[60]</t>
  </si>
  <si>
    <t>AIn[61]</t>
  </si>
  <si>
    <t>3XT4</t>
  </si>
  <si>
    <t>AIn[62]</t>
  </si>
  <si>
    <t>AIn[63]</t>
  </si>
  <si>
    <t>AIn[64]</t>
  </si>
  <si>
    <t>AIn[65]</t>
  </si>
  <si>
    <t>AIn[66]</t>
  </si>
  <si>
    <t>AIn[67]</t>
  </si>
  <si>
    <t>AIn[68]</t>
  </si>
  <si>
    <t>AIn[69]</t>
  </si>
  <si>
    <t>AIn[70]</t>
  </si>
  <si>
    <t>AIn[71]</t>
  </si>
  <si>
    <t>AIn[72]</t>
  </si>
  <si>
    <t>1XT4</t>
  </si>
  <si>
    <t>DIn[3]</t>
  </si>
  <si>
    <t>3XT2</t>
  </si>
  <si>
    <t>4XT2</t>
  </si>
  <si>
    <t>TU</t>
  </si>
  <si>
    <t>DO</t>
  </si>
  <si>
    <t>3XT5</t>
  </si>
  <si>
    <t>DOut[1]</t>
  </si>
  <si>
    <t>DOutStatus[1]</t>
  </si>
  <si>
    <t>BB621</t>
  </si>
  <si>
    <t>BB623</t>
  </si>
  <si>
    <t>4XT4</t>
  </si>
  <si>
    <t>1XT5</t>
  </si>
  <si>
    <t>AIn[73]</t>
  </si>
  <si>
    <t>1XT6</t>
  </si>
  <si>
    <t>AIn[74]</t>
  </si>
  <si>
    <t>AIn[75]</t>
  </si>
  <si>
    <t>1XT7</t>
  </si>
  <si>
    <t>AIn[76]</t>
  </si>
  <si>
    <t>AIn[77]</t>
  </si>
  <si>
    <t>2XT6</t>
  </si>
  <si>
    <t>AIn[78]</t>
  </si>
  <si>
    <t>AIn[79]</t>
  </si>
  <si>
    <t>2XT7</t>
  </si>
  <si>
    <t>AIn[80]</t>
  </si>
  <si>
    <t>AIn[81]</t>
  </si>
  <si>
    <t>AIn[82]</t>
  </si>
  <si>
    <t>AIn[83]</t>
  </si>
  <si>
    <t>2XT8</t>
  </si>
  <si>
    <t>AIn[84]</t>
  </si>
  <si>
    <t>AIn[85]</t>
  </si>
  <si>
    <t>AIn[86]</t>
  </si>
  <si>
    <t>AIn[87]</t>
  </si>
  <si>
    <t>AIn[88]</t>
  </si>
  <si>
    <t>AIn[89]</t>
  </si>
  <si>
    <t>AIn[90]</t>
  </si>
  <si>
    <t>AIn[91]</t>
  </si>
  <si>
    <t>AIn[92]</t>
  </si>
  <si>
    <t>AIn[93]</t>
  </si>
  <si>
    <t>AIn[94]</t>
  </si>
  <si>
    <t>AIn[95]</t>
  </si>
  <si>
    <t>AIn[96]</t>
  </si>
  <si>
    <t>1XT8</t>
  </si>
  <si>
    <t>DIn[4]</t>
  </si>
  <si>
    <t>3XT6</t>
  </si>
  <si>
    <t>3XT7</t>
  </si>
  <si>
    <t>4XT5</t>
  </si>
  <si>
    <t>BB622</t>
  </si>
  <si>
    <t>DOut[2]</t>
  </si>
  <si>
    <t>DOutStatus[2]</t>
  </si>
  <si>
    <t>BB624</t>
  </si>
  <si>
    <t>4XT7</t>
  </si>
  <si>
    <t>AIn[97]</t>
  </si>
  <si>
    <t>AIn[98]</t>
  </si>
  <si>
    <t>AIn[99]</t>
  </si>
  <si>
    <t>CST01_102</t>
  </si>
  <si>
    <t>AIn[100]</t>
  </si>
  <si>
    <t>AIn[101]</t>
  </si>
  <si>
    <t>AIn[102]</t>
  </si>
  <si>
    <t>AIn[103]</t>
  </si>
  <si>
    <t>AIn[104]</t>
  </si>
  <si>
    <t>AIn[105]</t>
  </si>
  <si>
    <t>AIn[106]</t>
  </si>
  <si>
    <t>AIn[107]</t>
  </si>
  <si>
    <t>AIn[108]</t>
  </si>
  <si>
    <t>DIn[5]</t>
  </si>
  <si>
    <t>4XT10</t>
  </si>
  <si>
    <t>DOut[3]</t>
  </si>
  <si>
    <t>DOutStatus[3]</t>
  </si>
  <si>
    <t>4XT8</t>
  </si>
  <si>
    <t>DIn[6]</t>
  </si>
  <si>
    <t>DIn[7]</t>
  </si>
  <si>
    <t>AIn[109]</t>
  </si>
  <si>
    <t>AIn[110]</t>
  </si>
  <si>
    <t>AIn[111]</t>
  </si>
  <si>
    <t>AIn[112]</t>
  </si>
  <si>
    <t>AIn[113]</t>
  </si>
  <si>
    <t>AIn[114]</t>
  </si>
  <si>
    <t>AIn[115]</t>
  </si>
  <si>
    <t>AIn[116]</t>
  </si>
  <si>
    <t>AIn[117]</t>
  </si>
  <si>
    <t>AIn[118]</t>
  </si>
  <si>
    <t>AIn[119]</t>
  </si>
  <si>
    <t>AIn[120]</t>
  </si>
  <si>
    <t>DIn[8]</t>
  </si>
  <si>
    <t>4XT11</t>
  </si>
  <si>
    <t>4XT13</t>
  </si>
  <si>
    <t>DOut[4]</t>
  </si>
  <si>
    <t>DOutStatus[4]</t>
  </si>
  <si>
    <t>DIn[9]</t>
  </si>
  <si>
    <t>DIn[10]</t>
  </si>
  <si>
    <t>CST01_103</t>
  </si>
  <si>
    <t>AIn[121]</t>
  </si>
  <si>
    <t>AIn[122]</t>
  </si>
  <si>
    <t>AIn[123]</t>
  </si>
  <si>
    <t>AIn[124]</t>
  </si>
  <si>
    <t>AIn[125]</t>
  </si>
  <si>
    <t>AIn[126]</t>
  </si>
  <si>
    <t>AIn[127]</t>
  </si>
  <si>
    <t>AIn[128]</t>
  </si>
  <si>
    <t>AIn[129]</t>
  </si>
  <si>
    <t>AIn[130]</t>
  </si>
  <si>
    <t>AIn[131]</t>
  </si>
  <si>
    <t>AIn[132]</t>
  </si>
  <si>
    <t>AIn[133]</t>
  </si>
  <si>
    <t>AIn[134]</t>
  </si>
  <si>
    <t>AIn[135]</t>
  </si>
  <si>
    <t>AIn[136]</t>
  </si>
  <si>
    <t>AIn[137]</t>
  </si>
  <si>
    <t>AIn[138]</t>
  </si>
  <si>
    <t>AIn[139]</t>
  </si>
  <si>
    <t>AIn[140]</t>
  </si>
  <si>
    <t>AIn[141]</t>
  </si>
  <si>
    <t>AIn[142]</t>
  </si>
  <si>
    <t>AIn[143]</t>
  </si>
  <si>
    <t>AIn[144]</t>
  </si>
  <si>
    <t>AIn[145]</t>
  </si>
  <si>
    <t>AIn[146]</t>
  </si>
  <si>
    <t>AIn[147]</t>
  </si>
  <si>
    <t>AIn[148]</t>
  </si>
  <si>
    <t>AIn[149]</t>
  </si>
  <si>
    <t>AIn[150]</t>
  </si>
  <si>
    <t>AIn[151]</t>
  </si>
  <si>
    <t>AIn[152]</t>
  </si>
  <si>
    <t>AIn[153]</t>
  </si>
  <si>
    <t>AIn[154]</t>
  </si>
  <si>
    <t>AIn[155]</t>
  </si>
  <si>
    <t>AIn[156]</t>
  </si>
  <si>
    <t>AIn[157]</t>
  </si>
  <si>
    <t>AIn[158]</t>
  </si>
  <si>
    <t>AIn[159]</t>
  </si>
  <si>
    <t>AIn[160]</t>
  </si>
  <si>
    <t>AIn[161]</t>
  </si>
  <si>
    <t>AIn[162]</t>
  </si>
  <si>
    <t>AIn[163]</t>
  </si>
  <si>
    <t>AIn[164]</t>
  </si>
  <si>
    <t>AIn[165]</t>
  </si>
  <si>
    <t>AIn[166]</t>
  </si>
  <si>
    <t>AIn[167]</t>
  </si>
  <si>
    <t>AIn[168]</t>
  </si>
  <si>
    <t>DIn[11]</t>
  </si>
  <si>
    <t>5XT1</t>
  </si>
  <si>
    <t>5XT3</t>
  </si>
  <si>
    <t>DOut[5]</t>
  </si>
  <si>
    <t>DOutStatus[5]</t>
  </si>
  <si>
    <t>DOB</t>
  </si>
  <si>
    <t>Резерв - команда на открытие</t>
  </si>
  <si>
    <t>5XT5</t>
  </si>
  <si>
    <t>DKB</t>
  </si>
  <si>
    <t>DIn[12]</t>
  </si>
  <si>
    <t>Резерв - сигнал от КВО</t>
  </si>
  <si>
    <t>Резерв - сигнал от КВЗ</t>
  </si>
  <si>
    <t>Резерв - сигнал от МПО</t>
  </si>
  <si>
    <t>Резерв - сигнал от МПЗ</t>
  </si>
  <si>
    <t>NC</t>
  </si>
  <si>
    <t>Резерв - сработала муфта</t>
  </si>
  <si>
    <t>Резерв - авария привода</t>
  </si>
  <si>
    <t>DIn[13]</t>
  </si>
  <si>
    <t>AIn[169]</t>
  </si>
  <si>
    <t>AIn[170]</t>
  </si>
  <si>
    <t>AIn[171]</t>
  </si>
  <si>
    <t>AIn[172]</t>
  </si>
  <si>
    <t>AIn[173]</t>
  </si>
  <si>
    <t>AIn[174]</t>
  </si>
  <si>
    <t>AIn[175]</t>
  </si>
  <si>
    <t>AIn[176]</t>
  </si>
  <si>
    <t>AIn[177]</t>
  </si>
  <si>
    <t>AIn[178]</t>
  </si>
  <si>
    <t>AIn[179]</t>
  </si>
  <si>
    <t>AIn[180]</t>
  </si>
  <si>
    <t>AIn[193]</t>
  </si>
  <si>
    <t>AIn[194]</t>
  </si>
  <si>
    <t>AIn[195]</t>
  </si>
  <si>
    <t>AIn[196]</t>
  </si>
  <si>
    <t>AIn[197]</t>
  </si>
  <si>
    <t>AIn[198]</t>
  </si>
  <si>
    <t>AIn[199]</t>
  </si>
  <si>
    <t>AIn[200]</t>
  </si>
  <si>
    <t>AIn[201]</t>
  </si>
  <si>
    <t>AIn[202]</t>
  </si>
  <si>
    <t>AIn[203]</t>
  </si>
  <si>
    <t>AIn[204]</t>
  </si>
  <si>
    <t>2XT3</t>
  </si>
  <si>
    <t>AIn[205]</t>
  </si>
  <si>
    <t>AIn[206]</t>
  </si>
  <si>
    <t>AIn[207]</t>
  </si>
  <si>
    <t>AIn[208]</t>
  </si>
  <si>
    <t>AIn[209]</t>
  </si>
  <si>
    <t>AIn[210]</t>
  </si>
  <si>
    <t>AIn[211]</t>
  </si>
  <si>
    <t>AIn[212]</t>
  </si>
  <si>
    <t>AIn[213]</t>
  </si>
  <si>
    <t>AIn[214]</t>
  </si>
  <si>
    <t>AIn[215]</t>
  </si>
  <si>
    <t>AIn[216]</t>
  </si>
  <si>
    <t>DIn[14]</t>
  </si>
  <si>
    <t>5XT2</t>
  </si>
  <si>
    <t>5XT4</t>
  </si>
  <si>
    <t>DOut[6]</t>
  </si>
  <si>
    <t>DOutStatus[6]</t>
  </si>
  <si>
    <t>DIn[15]</t>
  </si>
  <si>
    <t>DIn[16]</t>
  </si>
  <si>
    <t>CST01_104</t>
  </si>
  <si>
    <t>AIn[229]</t>
  </si>
  <si>
    <t>AIn[230]</t>
  </si>
  <si>
    <t>AIn[231]</t>
  </si>
  <si>
    <t>AIn[232]</t>
  </si>
  <si>
    <t>AIn[233]</t>
  </si>
  <si>
    <t>AIn[234]</t>
  </si>
  <si>
    <t>AIn[235]</t>
  </si>
  <si>
    <t>AIn[236]</t>
  </si>
  <si>
    <t>AIn[237]</t>
  </si>
  <si>
    <t>AIn[238]</t>
  </si>
  <si>
    <t>AIn[239]</t>
  </si>
  <si>
    <t>AIn[240]</t>
  </si>
  <si>
    <t>AIn[241]</t>
  </si>
  <si>
    <t>AIn[242]</t>
  </si>
  <si>
    <t>AIn[243]</t>
  </si>
  <si>
    <t>AIn[244]</t>
  </si>
  <si>
    <t>AIn[245]</t>
  </si>
  <si>
    <t>AIn[246]</t>
  </si>
  <si>
    <t>AIn[247]</t>
  </si>
  <si>
    <t>AIn[248]</t>
  </si>
  <si>
    <t>AIn[249]</t>
  </si>
  <si>
    <t>AIn[250]</t>
  </si>
  <si>
    <t>AIn[251]</t>
  </si>
  <si>
    <t>AIn[252]</t>
  </si>
  <si>
    <t>AIn[253]</t>
  </si>
  <si>
    <t>AIn[254]</t>
  </si>
  <si>
    <t>AIn[255]</t>
  </si>
  <si>
    <t>AIn[256]</t>
  </si>
  <si>
    <t>AIn[257]</t>
  </si>
  <si>
    <t>AIn[258]</t>
  </si>
  <si>
    <t>AIn[259]</t>
  </si>
  <si>
    <t>AIn[260]</t>
  </si>
  <si>
    <t>AIn[261]</t>
  </si>
  <si>
    <t>AIn[262]</t>
  </si>
  <si>
    <t>AIn[263]</t>
  </si>
  <si>
    <t>AIn[264]</t>
  </si>
  <si>
    <t>DIn[17]</t>
  </si>
  <si>
    <t>DOut[7]</t>
  </si>
  <si>
    <t>DOutStatus[7]</t>
  </si>
  <si>
    <t>5XT6</t>
  </si>
  <si>
    <t>DIn[18]</t>
  </si>
  <si>
    <t>DIn[19]</t>
  </si>
  <si>
    <t>AIn[265]</t>
  </si>
  <si>
    <t>AIn[266]</t>
  </si>
  <si>
    <t>AIn[267]</t>
  </si>
  <si>
    <t>AIn[268]</t>
  </si>
  <si>
    <t>AIn[269]</t>
  </si>
  <si>
    <t>AIn[270]</t>
  </si>
  <si>
    <t>AIn[271]</t>
  </si>
  <si>
    <t>AIn[272]</t>
  </si>
  <si>
    <t>AIn[273]</t>
  </si>
  <si>
    <t>AIn[274]</t>
  </si>
  <si>
    <t>AIn[275]</t>
  </si>
  <si>
    <t>AIn[276]</t>
  </si>
  <si>
    <t>AIn[277]</t>
  </si>
  <si>
    <t>AIn[278]</t>
  </si>
  <si>
    <t>AIn[279]</t>
  </si>
  <si>
    <t>AIn[280]</t>
  </si>
  <si>
    <t>AIn[281]</t>
  </si>
  <si>
    <t>AIn[282]</t>
  </si>
  <si>
    <t>AIn[283]</t>
  </si>
  <si>
    <t>AIn[284]</t>
  </si>
  <si>
    <t>AIn[285]</t>
  </si>
  <si>
    <t>AIn[286]</t>
  </si>
  <si>
    <t>AIn[287]</t>
  </si>
  <si>
    <t>AIn[288]</t>
  </si>
  <si>
    <t>AIn[289]</t>
  </si>
  <si>
    <t>AIn[290]</t>
  </si>
  <si>
    <t>AIn[291]</t>
  </si>
  <si>
    <t>AIn[292]</t>
  </si>
  <si>
    <t>AIn[293]</t>
  </si>
  <si>
    <t>AIn[294]</t>
  </si>
  <si>
    <t>AIn[295]</t>
  </si>
  <si>
    <t>AIn[296]</t>
  </si>
  <si>
    <t>AIn[297]</t>
  </si>
  <si>
    <t>AIn[298]</t>
  </si>
  <si>
    <t>AIn[299]</t>
  </si>
  <si>
    <t>AIn[300]</t>
  </si>
  <si>
    <t>AIn[301]</t>
  </si>
  <si>
    <t>AIn[302]</t>
  </si>
  <si>
    <t>AIn[303]</t>
  </si>
  <si>
    <t>AIn[304]</t>
  </si>
  <si>
    <t>AIn[305]</t>
  </si>
  <si>
    <t>AIn[306]</t>
  </si>
  <si>
    <t>AIn[307]</t>
  </si>
  <si>
    <t>AIn[308]</t>
  </si>
  <si>
    <t>AIn[309]</t>
  </si>
  <si>
    <t>AIn[310]</t>
  </si>
  <si>
    <t>AIn[311]</t>
  </si>
  <si>
    <t>AIn[312]</t>
  </si>
  <si>
    <t>DIn[20]</t>
  </si>
  <si>
    <t>DOut[8]</t>
  </si>
  <si>
    <t>DOutStatus[8]</t>
  </si>
  <si>
    <t>DIn[21]</t>
  </si>
  <si>
    <t>DIn[22]</t>
  </si>
  <si>
    <t>AIn[313]</t>
  </si>
  <si>
    <t>AIn[314]</t>
  </si>
  <si>
    <t>AIn[315]</t>
  </si>
  <si>
    <t>AIn[316]</t>
  </si>
  <si>
    <t>AIn[317]</t>
  </si>
  <si>
    <t>AIn[318]</t>
  </si>
  <si>
    <t>AIn[319]</t>
  </si>
  <si>
    <t>AIn[320]</t>
  </si>
  <si>
    <t>AIn[321]</t>
  </si>
  <si>
    <t>AIn[322]</t>
  </si>
  <si>
    <t>AIn[323]</t>
  </si>
  <si>
    <t>AIn[324]</t>
  </si>
  <si>
    <t>6XT1</t>
  </si>
  <si>
    <t>DIn[23]</t>
  </si>
  <si>
    <t>6XT2</t>
  </si>
  <si>
    <t>6XT3</t>
  </si>
  <si>
    <t>6XT4</t>
  </si>
  <si>
    <t>6XT5</t>
  </si>
  <si>
    <t>6XT6</t>
  </si>
  <si>
    <t>6XT7</t>
  </si>
  <si>
    <t>6XT8</t>
  </si>
  <si>
    <t>DOut[9]</t>
  </si>
  <si>
    <t>DOutStatus[9]</t>
  </si>
  <si>
    <t>6XT9</t>
  </si>
  <si>
    <t>DIn[24]</t>
  </si>
  <si>
    <t>6XT10</t>
  </si>
  <si>
    <t>EC651</t>
  </si>
  <si>
    <t>6XT11</t>
  </si>
  <si>
    <t>MPC651</t>
  </si>
  <si>
    <t>EC641</t>
  </si>
  <si>
    <t>6XT12</t>
  </si>
  <si>
    <t>MPC641</t>
  </si>
  <si>
    <t>EC621</t>
  </si>
  <si>
    <t>6XT13</t>
  </si>
  <si>
    <t>MPC621</t>
  </si>
  <si>
    <t>6XT14</t>
  </si>
  <si>
    <t>EC631</t>
  </si>
  <si>
    <t>6XT15</t>
  </si>
  <si>
    <t>MPC631</t>
  </si>
  <si>
    <t>6XT16</t>
  </si>
  <si>
    <t>DOut[10]</t>
  </si>
  <si>
    <t>DOutStatus[10]</t>
  </si>
  <si>
    <t>ABO651</t>
  </si>
  <si>
    <t>ABB651</t>
  </si>
  <si>
    <t>ABO641</t>
  </si>
  <si>
    <t>ABB641</t>
  </si>
  <si>
    <t>ABO621</t>
  </si>
  <si>
    <t>ABB621</t>
  </si>
  <si>
    <t>ABO631</t>
  </si>
  <si>
    <t>ABB631</t>
  </si>
  <si>
    <t>6XT17</t>
  </si>
  <si>
    <t>DIn[25]</t>
  </si>
  <si>
    <t>DOut[11]</t>
  </si>
  <si>
    <t>DOutStatus[11]</t>
  </si>
  <si>
    <t>DIn[26]</t>
  </si>
  <si>
    <t>DOut[12]</t>
  </si>
  <si>
    <t>DOutStatus[12]</t>
  </si>
  <si>
    <t>5XT7</t>
  </si>
  <si>
    <t>DCB</t>
  </si>
  <si>
    <t>Резерв - команда на остановку</t>
  </si>
  <si>
    <t>DIn[27]</t>
  </si>
  <si>
    <t>3XT1</t>
  </si>
  <si>
    <t>4XT1</t>
  </si>
  <si>
    <t>4XT3</t>
  </si>
  <si>
    <t>DIn[28]</t>
  </si>
  <si>
    <t>6XT18</t>
  </si>
  <si>
    <t>DIn[29]</t>
  </si>
  <si>
    <t>6XT19</t>
  </si>
  <si>
    <t>6XT20</t>
  </si>
  <si>
    <t>6XT21</t>
  </si>
  <si>
    <t>6XT22</t>
  </si>
  <si>
    <t>EC652</t>
  </si>
  <si>
    <t>MPC652</t>
  </si>
  <si>
    <t>EC642</t>
  </si>
  <si>
    <t>MPC642</t>
  </si>
  <si>
    <t>DOut[13]</t>
  </si>
  <si>
    <t>DOutStatus[13]</t>
  </si>
  <si>
    <t>ABO652</t>
  </si>
  <si>
    <t>ABB652</t>
  </si>
  <si>
    <t>ABO642</t>
  </si>
  <si>
    <t>ABB642</t>
  </si>
  <si>
    <t>EC622</t>
  </si>
  <si>
    <t>DIn[30]</t>
  </si>
  <si>
    <t>MPC622</t>
  </si>
  <si>
    <t>EC632</t>
  </si>
  <si>
    <t>MPC632</t>
  </si>
  <si>
    <t>ABO622</t>
  </si>
  <si>
    <t>DOut[14]</t>
  </si>
  <si>
    <t>DOutStatus[14]</t>
  </si>
  <si>
    <t>ABB622</t>
  </si>
  <si>
    <t>ABO632</t>
  </si>
  <si>
    <t>ABB632</t>
  </si>
  <si>
    <t>DIn[31]</t>
  </si>
  <si>
    <t>DOut[15]</t>
  </si>
  <si>
    <t>DOutStatus[15]</t>
  </si>
  <si>
    <t>DIn[32]</t>
  </si>
  <si>
    <t>DIn[33]</t>
  </si>
  <si>
    <t>CST01_106</t>
  </si>
  <si>
    <t>AIn[325]</t>
  </si>
  <si>
    <t>AIn[326]</t>
  </si>
  <si>
    <t>AIn[327]</t>
  </si>
  <si>
    <t>AIn[328]</t>
  </si>
  <si>
    <t>AIn[329]</t>
  </si>
  <si>
    <t>AIn[330]</t>
  </si>
  <si>
    <t>AIn[331]</t>
  </si>
  <si>
    <t>AIn[332]</t>
  </si>
  <si>
    <t>AIn[333]</t>
  </si>
  <si>
    <t>AIn[334]</t>
  </si>
  <si>
    <t>AIn[335]</t>
  </si>
  <si>
    <t>AIn[336]</t>
  </si>
  <si>
    <t>OKC6</t>
  </si>
  <si>
    <t>DIn[34]</t>
  </si>
  <si>
    <t>CKC6</t>
  </si>
  <si>
    <t>DOut[16]</t>
  </si>
  <si>
    <t>DOutStatus[16]</t>
  </si>
  <si>
    <t>DIn[35]</t>
  </si>
  <si>
    <t>DOut[17]</t>
  </si>
  <si>
    <t>DOutStatus[17]</t>
  </si>
  <si>
    <t>5XT13</t>
  </si>
  <si>
    <t>5XT9</t>
  </si>
  <si>
    <t>DIn[36]</t>
  </si>
  <si>
    <t>DIn[37]</t>
  </si>
  <si>
    <t>DIn[38]</t>
  </si>
  <si>
    <t>OKC7</t>
  </si>
  <si>
    <t>CKC7</t>
  </si>
  <si>
    <t>NC7</t>
  </si>
  <si>
    <t>MC7</t>
  </si>
  <si>
    <t>5XT8</t>
  </si>
  <si>
    <t>DOut[18]</t>
  </si>
  <si>
    <t>DOutStatus[18]</t>
  </si>
  <si>
    <t>DOB7</t>
  </si>
  <si>
    <t>DKB7</t>
  </si>
  <si>
    <t>DCB7</t>
  </si>
  <si>
    <t>5XT10</t>
  </si>
  <si>
    <t>DIn[39]</t>
  </si>
  <si>
    <t>5XT11</t>
  </si>
  <si>
    <t>DOut[19]</t>
  </si>
  <si>
    <t>DOutStatus[19]</t>
  </si>
  <si>
    <t>DIn[40]</t>
  </si>
  <si>
    <t>DIn[41]</t>
  </si>
  <si>
    <t>CST01_107</t>
  </si>
  <si>
    <t>AIn[337]</t>
  </si>
  <si>
    <t>AIn[338]</t>
  </si>
  <si>
    <t>AIn[339]</t>
  </si>
  <si>
    <t>AIn[340]</t>
  </si>
  <si>
    <t>AIn[341]</t>
  </si>
  <si>
    <t>AIn[342]</t>
  </si>
  <si>
    <t>AIn[343]</t>
  </si>
  <si>
    <t>AIn[344]</t>
  </si>
  <si>
    <t>AIn[345]</t>
  </si>
  <si>
    <t>AIn[346]</t>
  </si>
  <si>
    <t>AIn[347]</t>
  </si>
  <si>
    <t>AIn[348]</t>
  </si>
  <si>
    <t>DIn[42]</t>
  </si>
  <si>
    <t>DOut[20]</t>
  </si>
  <si>
    <t>DOutStatus[20]</t>
  </si>
  <si>
    <t>DIn[43]</t>
  </si>
  <si>
    <t>DIn[44]</t>
  </si>
  <si>
    <t>AIn[349]</t>
  </si>
  <si>
    <t>AIn[350]</t>
  </si>
  <si>
    <t>AIn[351]</t>
  </si>
  <si>
    <t>AIn[352]</t>
  </si>
  <si>
    <t>AIn[353]</t>
  </si>
  <si>
    <t>AIn[354]</t>
  </si>
  <si>
    <t>AIn[355]</t>
  </si>
  <si>
    <t>AIn[356]</t>
  </si>
  <si>
    <t>AIn[357]</t>
  </si>
  <si>
    <t>AIn[358]</t>
  </si>
  <si>
    <t>AIn[359]</t>
  </si>
  <si>
    <t>AIn[360]</t>
  </si>
  <si>
    <t>DIn[45]</t>
  </si>
  <si>
    <t>ВВ ввода №2 включен</t>
  </si>
  <si>
    <t>ВВ ввода №2 отключен</t>
  </si>
  <si>
    <t>DOut[21]</t>
  </si>
  <si>
    <t>DOutStatus[21]</t>
  </si>
  <si>
    <t>4XT6</t>
  </si>
  <si>
    <t>DIn[46]</t>
  </si>
  <si>
    <t>DIn[47]</t>
  </si>
  <si>
    <t>AIn[361]</t>
  </si>
  <si>
    <t>AIn[362]</t>
  </si>
  <si>
    <t>AIn[363]</t>
  </si>
  <si>
    <t>AIn[364]</t>
  </si>
  <si>
    <t>AIn[365]</t>
  </si>
  <si>
    <t>AIn[366]</t>
  </si>
  <si>
    <t>AIn[367]</t>
  </si>
  <si>
    <t>AIn[368]</t>
  </si>
  <si>
    <t>AIn[369]</t>
  </si>
  <si>
    <t>AIn[370]</t>
  </si>
  <si>
    <t>AIn[371]</t>
  </si>
  <si>
    <t>AIn[372]</t>
  </si>
  <si>
    <t>DIn[48]</t>
  </si>
  <si>
    <t>DOut[22]</t>
  </si>
  <si>
    <t>DOutStatus[22]</t>
  </si>
  <si>
    <t>DIn[49]</t>
  </si>
  <si>
    <t>DIn[50]</t>
  </si>
  <si>
    <t>AIn[373]</t>
  </si>
  <si>
    <t>AIn[374]</t>
  </si>
  <si>
    <t>AIn[375]</t>
  </si>
  <si>
    <t>AIn[376]</t>
  </si>
  <si>
    <t>AIn[377]</t>
  </si>
  <si>
    <t>AIn[378]</t>
  </si>
  <si>
    <t>AIn[379]</t>
  </si>
  <si>
    <t>AIn[380]</t>
  </si>
  <si>
    <t>AIn[381]</t>
  </si>
  <si>
    <t>AIn[382]</t>
  </si>
  <si>
    <t>AIn[383]</t>
  </si>
  <si>
    <t>AIn[384]</t>
  </si>
  <si>
    <t>DIn[51]</t>
  </si>
  <si>
    <t>DOut[23]</t>
  </si>
  <si>
    <t>DOutStatus[23]</t>
  </si>
  <si>
    <t>4XT9</t>
  </si>
  <si>
    <t>DIn[52]</t>
  </si>
  <si>
    <t>DIn[53]</t>
  </si>
  <si>
    <t>CST01_108</t>
  </si>
  <si>
    <t>AIn[385]</t>
  </si>
  <si>
    <t>AIn[386]</t>
  </si>
  <si>
    <t>AIn[387]</t>
  </si>
  <si>
    <t>AIn[388]</t>
  </si>
  <si>
    <t>AIn[389]</t>
  </si>
  <si>
    <t>AIn[390]</t>
  </si>
  <si>
    <t>AIn[391]</t>
  </si>
  <si>
    <t>AIn[392]</t>
  </si>
  <si>
    <t>AIn[393]</t>
  </si>
  <si>
    <t>AIn[394]</t>
  </si>
  <si>
    <t>AIn[395]</t>
  </si>
  <si>
    <t>AIn[396]</t>
  </si>
  <si>
    <t>DIn[54]</t>
  </si>
  <si>
    <t>DOut[24]</t>
  </si>
  <si>
    <t>DOutStatus[24]</t>
  </si>
  <si>
    <t>DIn[55]</t>
  </si>
  <si>
    <t>DOut[25]</t>
  </si>
  <si>
    <t>DOutStatus[25]</t>
  </si>
  <si>
    <t>DIn[56]</t>
  </si>
  <si>
    <t>DIn[57]</t>
  </si>
  <si>
    <t>DIn[58]</t>
  </si>
  <si>
    <t>DIn[59]</t>
  </si>
  <si>
    <t>AIn[397]</t>
  </si>
  <si>
    <t>AIn[398]</t>
  </si>
  <si>
    <t>AIn[399]</t>
  </si>
  <si>
    <t>AIn[400]</t>
  </si>
  <si>
    <t>AIn[401]</t>
  </si>
  <si>
    <t>AIn[402]</t>
  </si>
  <si>
    <t>AIn[403]</t>
  </si>
  <si>
    <t>AIn[404]</t>
  </si>
  <si>
    <t>AIn[405]</t>
  </si>
  <si>
    <t>AIn[406]</t>
  </si>
  <si>
    <t>AIn[407]</t>
  </si>
  <si>
    <t>AIn[408]</t>
  </si>
  <si>
    <t>AIn[409]</t>
  </si>
  <si>
    <t>AIn[410]</t>
  </si>
  <si>
    <t>AIn[411]</t>
  </si>
  <si>
    <t>AIn[412]</t>
  </si>
  <si>
    <t>AIn[413]</t>
  </si>
  <si>
    <t>AIn[414]</t>
  </si>
  <si>
    <t>AIn[415]</t>
  </si>
  <si>
    <t>AIn[416]</t>
  </si>
  <si>
    <t>AIn[417]</t>
  </si>
  <si>
    <t>AIn[418]</t>
  </si>
  <si>
    <t>AIn[419]</t>
  </si>
  <si>
    <t>AIn[420]</t>
  </si>
  <si>
    <t>DIn[60]</t>
  </si>
  <si>
    <t>DOut[26]</t>
  </si>
  <si>
    <t>DOutStatus[26]</t>
  </si>
  <si>
    <t>DIn[61]</t>
  </si>
  <si>
    <t>DOut[27]</t>
  </si>
  <si>
    <t>DOutStatus[27]</t>
  </si>
  <si>
    <t>DIn[62]</t>
  </si>
  <si>
    <t>DIn[63]</t>
  </si>
  <si>
    <t>CST01_109</t>
  </si>
  <si>
    <t>AIn[421]</t>
  </si>
  <si>
    <t>AIn[422]</t>
  </si>
  <si>
    <t xml:space="preserve"> Резерв</t>
  </si>
  <si>
    <t>AIn[423]</t>
  </si>
  <si>
    <t>AIn[424]</t>
  </si>
  <si>
    <t>AIn[425]</t>
  </si>
  <si>
    <t>AIn[426]</t>
  </si>
  <si>
    <t>AIn[427]</t>
  </si>
  <si>
    <t>AIn[428]</t>
  </si>
  <si>
    <t>AIn[429]</t>
  </si>
  <si>
    <t>AIn[430]</t>
  </si>
  <si>
    <t>AIn[431]</t>
  </si>
  <si>
    <t>AIn[432]</t>
  </si>
  <si>
    <t>DIn[64]</t>
  </si>
  <si>
    <t>DOut[28]</t>
  </si>
  <si>
    <t>DOutStatus[28]</t>
  </si>
  <si>
    <t>DIn[65]</t>
  </si>
  <si>
    <t>DIn[66]</t>
  </si>
  <si>
    <t>AIn[433]</t>
  </si>
  <si>
    <t>AIn[434]</t>
  </si>
  <si>
    <t>AIn[435]</t>
  </si>
  <si>
    <t>AIn[436]</t>
  </si>
  <si>
    <t>AIn[437]</t>
  </si>
  <si>
    <t>AIn[438]</t>
  </si>
  <si>
    <t>AIn[439]</t>
  </si>
  <si>
    <t>AIn[440]</t>
  </si>
  <si>
    <t>AIn[441]</t>
  </si>
  <si>
    <t>AIn[442]</t>
  </si>
  <si>
    <t>AIn[443]</t>
  </si>
  <si>
    <t>AIn[444]</t>
  </si>
  <si>
    <t>DIn[67]</t>
  </si>
  <si>
    <t>DOut[29]</t>
  </si>
  <si>
    <t>DOutStatus[29]</t>
  </si>
  <si>
    <t>ABO</t>
  </si>
  <si>
    <t>ABB</t>
  </si>
  <si>
    <t>БиПС.КЦ</t>
  </si>
  <si>
    <t>CИKH-730</t>
  </si>
  <si>
    <t>CИKH-733</t>
  </si>
  <si>
    <t>ПТ</t>
  </si>
  <si>
    <t>УРПН</t>
  </si>
  <si>
    <t>УСО-1.0 П</t>
  </si>
  <si>
    <t>СИКН-730</t>
  </si>
  <si>
    <t>СИКН-733</t>
  </si>
  <si>
    <t>Ин-торы вспомсистем</t>
  </si>
  <si>
    <t>МП</t>
  </si>
  <si>
    <t>ЕС</t>
  </si>
  <si>
    <t>PC</t>
  </si>
  <si>
    <t>gr</t>
  </si>
  <si>
    <t>Н-1</t>
  </si>
  <si>
    <t>Н-2</t>
  </si>
  <si>
    <t>БиПС.УСО.1(2)</t>
  </si>
  <si>
    <t xml:space="preserve">БиПС.УСО.1(1) </t>
  </si>
  <si>
    <t>OKC112</t>
  </si>
  <si>
    <t>CKC112</t>
  </si>
  <si>
    <t>ODC112</t>
  </si>
  <si>
    <t>CDC112</t>
  </si>
  <si>
    <t>OPC112</t>
  </si>
  <si>
    <t>MC112</t>
  </si>
  <si>
    <t>DOB112</t>
  </si>
  <si>
    <t>DKB112</t>
  </si>
  <si>
    <t>DCB112</t>
  </si>
  <si>
    <t>112</t>
  </si>
  <si>
    <t>ZD_112</t>
  </si>
  <si>
    <t>OKC113</t>
  </si>
  <si>
    <t>CKC113</t>
  </si>
  <si>
    <t>ODC113</t>
  </si>
  <si>
    <t>CDC113</t>
  </si>
  <si>
    <t>OPC113</t>
  </si>
  <si>
    <t>MC113</t>
  </si>
  <si>
    <t>DOB113</t>
  </si>
  <si>
    <t>DKB113</t>
  </si>
  <si>
    <t>DCB113</t>
  </si>
  <si>
    <t>DC113</t>
  </si>
  <si>
    <t>DC112</t>
  </si>
  <si>
    <t>ZD_113</t>
  </si>
  <si>
    <t>ZD_114</t>
  </si>
  <si>
    <t>ZD_110</t>
  </si>
  <si>
    <t>ZD_109</t>
  </si>
  <si>
    <t>113</t>
  </si>
  <si>
    <t>114</t>
  </si>
  <si>
    <t>110</t>
  </si>
  <si>
    <t>109</t>
  </si>
  <si>
    <t>OKC114</t>
  </si>
  <si>
    <t>CKC114</t>
  </si>
  <si>
    <t>ODC114</t>
  </si>
  <si>
    <t>CDC114</t>
  </si>
  <si>
    <t>OPC114</t>
  </si>
  <si>
    <t>MC114</t>
  </si>
  <si>
    <t>DC114</t>
  </si>
  <si>
    <t>DOB114</t>
  </si>
  <si>
    <t>DKB114</t>
  </si>
  <si>
    <t>DCB114</t>
  </si>
  <si>
    <t>OKC110</t>
  </si>
  <si>
    <t>OKC109</t>
  </si>
  <si>
    <t>CKC110</t>
  </si>
  <si>
    <t>ODC110</t>
  </si>
  <si>
    <t>CDC110</t>
  </si>
  <si>
    <t>OPC110</t>
  </si>
  <si>
    <t>MC110</t>
  </si>
  <si>
    <t>DC110</t>
  </si>
  <si>
    <t>DOB110</t>
  </si>
  <si>
    <t>DKB110</t>
  </si>
  <si>
    <t>DCB110</t>
  </si>
  <si>
    <t>DOB109</t>
  </si>
  <si>
    <t>DKB109</t>
  </si>
  <si>
    <t>DCB109</t>
  </si>
  <si>
    <t>CKC109</t>
  </si>
  <si>
    <t>ODC109</t>
  </si>
  <si>
    <t>CDC109</t>
  </si>
  <si>
    <t>OPC109</t>
  </si>
  <si>
    <t>MC109</t>
  </si>
  <si>
    <t>DC109</t>
  </si>
  <si>
    <t>ZD_4y</t>
  </si>
  <si>
    <t>4у</t>
  </si>
  <si>
    <t>ZD_5y</t>
  </si>
  <si>
    <t>OKC4y</t>
  </si>
  <si>
    <t>CKC4y</t>
  </si>
  <si>
    <t>ODC4y</t>
  </si>
  <si>
    <t>CDC4y</t>
  </si>
  <si>
    <t>OPC4y</t>
  </si>
  <si>
    <t>MC4y</t>
  </si>
  <si>
    <t>DC4y</t>
  </si>
  <si>
    <t>DOB4y</t>
  </si>
  <si>
    <t>DKB4y</t>
  </si>
  <si>
    <t>DCB4y</t>
  </si>
  <si>
    <t>OKC5y</t>
  </si>
  <si>
    <t>CKC5y</t>
  </si>
  <si>
    <t>ODC5y</t>
  </si>
  <si>
    <t>CDC5y</t>
  </si>
  <si>
    <t>OPC5y</t>
  </si>
  <si>
    <t>MC5y</t>
  </si>
  <si>
    <t>DC5y</t>
  </si>
  <si>
    <t>DOB5y</t>
  </si>
  <si>
    <t>DKB5y</t>
  </si>
  <si>
    <t>DCB5y</t>
  </si>
  <si>
    <t>DCB6y</t>
  </si>
  <si>
    <t>OKC6y</t>
  </si>
  <si>
    <t>CKC6y</t>
  </si>
  <si>
    <t>ODC6y</t>
  </si>
  <si>
    <t>CDC6y</t>
  </si>
  <si>
    <t>OPC6y</t>
  </si>
  <si>
    <t>MC6y</t>
  </si>
  <si>
    <t>DC6y</t>
  </si>
  <si>
    <t>DOB6y</t>
  </si>
  <si>
    <t>DKB6y</t>
  </si>
  <si>
    <t>5у</t>
  </si>
  <si>
    <t>6у</t>
  </si>
  <si>
    <t>ZD_6y</t>
  </si>
  <si>
    <t>13у</t>
  </si>
  <si>
    <t>КШ5</t>
  </si>
  <si>
    <t>OKC1</t>
  </si>
  <si>
    <t>ZD_1</t>
  </si>
  <si>
    <t>ZD_KSh5</t>
  </si>
  <si>
    <t>DCB1</t>
  </si>
  <si>
    <t>CKC1</t>
  </si>
  <si>
    <t>ODC1</t>
  </si>
  <si>
    <t>CDC1</t>
  </si>
  <si>
    <t>OPC1</t>
  </si>
  <si>
    <t>MC1</t>
  </si>
  <si>
    <t>DC1</t>
  </si>
  <si>
    <t>DOB1</t>
  </si>
  <si>
    <t>DKB1</t>
  </si>
  <si>
    <t>OKC13y</t>
  </si>
  <si>
    <t>CKC13y</t>
  </si>
  <si>
    <t>ODC13y</t>
  </si>
  <si>
    <t>CDC13y</t>
  </si>
  <si>
    <t>OPC13y</t>
  </si>
  <si>
    <t>MC13y</t>
  </si>
  <si>
    <t>DC13y</t>
  </si>
  <si>
    <t>DOB13y</t>
  </si>
  <si>
    <t>DKB13y</t>
  </si>
  <si>
    <t>DCB13y</t>
  </si>
  <si>
    <t>72</t>
  </si>
  <si>
    <t>MPC0002</t>
  </si>
  <si>
    <t>MPC0003</t>
  </si>
  <si>
    <t>MPC0001</t>
  </si>
  <si>
    <t>EC0002</t>
  </si>
  <si>
    <t>EC0003</t>
  </si>
  <si>
    <t>EC0001</t>
  </si>
  <si>
    <t>ABB0002</t>
  </si>
  <si>
    <t>ABB0003</t>
  </si>
  <si>
    <t>ABO004</t>
  </si>
  <si>
    <t>ABB0001</t>
  </si>
  <si>
    <t>Oбмен информацией по интерфейсу с блоками управления задвижек №101, №102</t>
  </si>
  <si>
    <t>Pезерв</t>
  </si>
  <si>
    <t>Oбмен информацией по интерфейсу с ПЛK COИ CИKH-730 (основной канал BOЛC)</t>
  </si>
  <si>
    <t>Oбмен информацией по интерфейсу с ПЛK COИ CИKH-733 (основной канал BOЛC)</t>
  </si>
  <si>
    <t>Oбмен информацией по интерфейсу с KC шкафа УCO-1.0 П (основной канал BOЛC)</t>
  </si>
  <si>
    <t>Oбмен информацией по интерфейсу с CЛA УPПH (основной канал BOЛC)</t>
  </si>
  <si>
    <t>Oбмен информацией по интерфейсу с ПЛK COИ CИKH-730 (резервный канал BOЛC)</t>
  </si>
  <si>
    <t>Oбмен информацией по интерфейсу с ПЛK COИ CИKH-733 (резервный канал BOЛC)</t>
  </si>
  <si>
    <t>Oбмен информацией по интерфейсу с KC шкафа УCO-1.0 П (резервный канал BOЛC)</t>
  </si>
  <si>
    <t>Oбмен информацией по интерфейсу с CЛA УPПH (резервный канал BOЛC)</t>
  </si>
  <si>
    <t>Oбмен информацией по интерфейсу с блоком управления задвижки №72</t>
  </si>
  <si>
    <t>ZD_102A</t>
  </si>
  <si>
    <t>102А</t>
  </si>
  <si>
    <t>CFG</t>
  </si>
  <si>
    <t>Ин-торы  вх.</t>
  </si>
  <si>
    <t>Ин-торы вых.</t>
  </si>
  <si>
    <t>slMode</t>
  </si>
  <si>
    <t>UseDbgMsg</t>
  </si>
  <si>
    <t>MsgSysID</t>
  </si>
  <si>
    <t>Opened</t>
  </si>
  <si>
    <t>Closed</t>
  </si>
  <si>
    <t>DB144</t>
  </si>
  <si>
    <t>OKC144</t>
  </si>
  <si>
    <t>CKC144</t>
  </si>
  <si>
    <t>Клапан ПАЗ №144</t>
  </si>
  <si>
    <t>ABO005</t>
  </si>
  <si>
    <t>MC102A</t>
  </si>
  <si>
    <t>OKC102A</t>
  </si>
  <si>
    <t>CKC102A</t>
  </si>
  <si>
    <t>NC102A</t>
  </si>
  <si>
    <t>EC102A</t>
  </si>
  <si>
    <t>DC102A</t>
  </si>
  <si>
    <t>DOB102A</t>
  </si>
  <si>
    <t>DKB102A</t>
  </si>
  <si>
    <t>DCB102A</t>
  </si>
  <si>
    <t>OKC10y</t>
  </si>
  <si>
    <t>CKC10y</t>
  </si>
  <si>
    <t>ODC10y</t>
  </si>
  <si>
    <t>CDC10y</t>
  </si>
  <si>
    <t>OPC10y</t>
  </si>
  <si>
    <t>MC10y</t>
  </si>
  <si>
    <t>DC10y</t>
  </si>
  <si>
    <t>DOB10y</t>
  </si>
  <si>
    <t>DKB10y</t>
  </si>
  <si>
    <t>DCB10y</t>
  </si>
  <si>
    <t>OKC130</t>
  </si>
  <si>
    <t>CKC130</t>
  </si>
  <si>
    <t>ODC130</t>
  </si>
  <si>
    <t>CDC130</t>
  </si>
  <si>
    <t>OPC130</t>
  </si>
  <si>
    <t>MC130</t>
  </si>
  <si>
    <t>DC130</t>
  </si>
  <si>
    <t>DOB130</t>
  </si>
  <si>
    <t>DKB130</t>
  </si>
  <si>
    <t>DCB130</t>
  </si>
  <si>
    <t>ZD_10y</t>
  </si>
  <si>
    <t>ZD_3y</t>
  </si>
  <si>
    <t>ZD_130</t>
  </si>
  <si>
    <t>ZD_195</t>
  </si>
  <si>
    <t>ZD_185</t>
  </si>
  <si>
    <t>ZD_101</t>
  </si>
  <si>
    <t>ZD_194</t>
  </si>
  <si>
    <t>ZD_103</t>
  </si>
  <si>
    <t>ZD_196</t>
  </si>
  <si>
    <t>ZD_107</t>
  </si>
  <si>
    <t>ZD_120</t>
  </si>
  <si>
    <t>ZD_134</t>
  </si>
  <si>
    <t>10у</t>
  </si>
  <si>
    <t>130</t>
  </si>
  <si>
    <t>195</t>
  </si>
  <si>
    <t>2А</t>
  </si>
  <si>
    <t>КШ20</t>
  </si>
  <si>
    <t>185</t>
  </si>
  <si>
    <t>101</t>
  </si>
  <si>
    <t>194</t>
  </si>
  <si>
    <t>103</t>
  </si>
  <si>
    <t>196</t>
  </si>
  <si>
    <t>3А</t>
  </si>
  <si>
    <t>107</t>
  </si>
  <si>
    <t>120</t>
  </si>
  <si>
    <t>КШ19</t>
  </si>
  <si>
    <t>134</t>
  </si>
  <si>
    <t>OKC195</t>
  </si>
  <si>
    <t>CKC195</t>
  </si>
  <si>
    <t>ODC195</t>
  </si>
  <si>
    <t>CDC195</t>
  </si>
  <si>
    <t>OPC195</t>
  </si>
  <si>
    <t>MC195</t>
  </si>
  <si>
    <t>DC195</t>
  </si>
  <si>
    <t>DOB195</t>
  </si>
  <si>
    <t>DKB195</t>
  </si>
  <si>
    <t>DCB195</t>
  </si>
  <si>
    <t>OKC106</t>
  </si>
  <si>
    <t>CKC106</t>
  </si>
  <si>
    <t>ODC106</t>
  </si>
  <si>
    <t>CDC106</t>
  </si>
  <si>
    <t>OPC106</t>
  </si>
  <si>
    <t>MC106</t>
  </si>
  <si>
    <t>DC106</t>
  </si>
  <si>
    <t>DOB106</t>
  </si>
  <si>
    <t>DKB106</t>
  </si>
  <si>
    <t>DCB106</t>
  </si>
  <si>
    <t>OKC2A</t>
  </si>
  <si>
    <t>CKC2A</t>
  </si>
  <si>
    <t>EC2A</t>
  </si>
  <si>
    <t>DC2A</t>
  </si>
  <si>
    <t>NC2A</t>
  </si>
  <si>
    <t>DOB2A</t>
  </si>
  <si>
    <t>DKB2A</t>
  </si>
  <si>
    <t>DCB2A</t>
  </si>
  <si>
    <t>OKCKSh20</t>
  </si>
  <si>
    <t>CKCKSh20</t>
  </si>
  <si>
    <t>ODCKSh20</t>
  </si>
  <si>
    <t>CDCKSh20</t>
  </si>
  <si>
    <t>OPCKSh20</t>
  </si>
  <si>
    <t>MCKSh20</t>
  </si>
  <si>
    <t>DCKSh20</t>
  </si>
  <si>
    <t>DOBKSh20</t>
  </si>
  <si>
    <t>DKBKSh20</t>
  </si>
  <si>
    <t>DCBKSh20</t>
  </si>
  <si>
    <t>ZD_Ksh20</t>
  </si>
  <si>
    <t>OKC185</t>
  </si>
  <si>
    <t>CKC185</t>
  </si>
  <si>
    <t>OKC101A</t>
  </si>
  <si>
    <t>CKC101A</t>
  </si>
  <si>
    <t>EC101A</t>
  </si>
  <si>
    <t>DC101A</t>
  </si>
  <si>
    <t>NC101A</t>
  </si>
  <si>
    <t>DOB101A</t>
  </si>
  <si>
    <t>DKB101A</t>
  </si>
  <si>
    <t>DCB101A</t>
  </si>
  <si>
    <t>OKC101</t>
  </si>
  <si>
    <t>CKC101</t>
  </si>
  <si>
    <t>ODC101</t>
  </si>
  <si>
    <t>CDC101</t>
  </si>
  <si>
    <t>OPC101</t>
  </si>
  <si>
    <t>MC101</t>
  </si>
  <si>
    <t>DOB101</t>
  </si>
  <si>
    <t>DKB101</t>
  </si>
  <si>
    <t>DCB101</t>
  </si>
  <si>
    <t>101A</t>
  </si>
  <si>
    <t>1A</t>
  </si>
  <si>
    <t>ZD_101A</t>
  </si>
  <si>
    <t>OKC194</t>
  </si>
  <si>
    <t>CKC194</t>
  </si>
  <si>
    <t>ODC194</t>
  </si>
  <si>
    <t>CDC194</t>
  </si>
  <si>
    <t>OPC194</t>
  </si>
  <si>
    <t>MC194</t>
  </si>
  <si>
    <t>DC194</t>
  </si>
  <si>
    <t>DOB194</t>
  </si>
  <si>
    <t>DKB194</t>
  </si>
  <si>
    <t>DCB194</t>
  </si>
  <si>
    <t>OKC103</t>
  </si>
  <si>
    <t>CKC103</t>
  </si>
  <si>
    <t>ODC103</t>
  </si>
  <si>
    <t>CDC103</t>
  </si>
  <si>
    <t>OPC103</t>
  </si>
  <si>
    <t>MC103</t>
  </si>
  <si>
    <t>DC103</t>
  </si>
  <si>
    <t>DOB103</t>
  </si>
  <si>
    <t>DKB103</t>
  </si>
  <si>
    <t>DCB103</t>
  </si>
  <si>
    <t>OKC196</t>
  </si>
  <si>
    <t>CKC196</t>
  </si>
  <si>
    <t>ODC196</t>
  </si>
  <si>
    <t>CDC196</t>
  </si>
  <si>
    <t>OPC196</t>
  </si>
  <si>
    <t>MC196</t>
  </si>
  <si>
    <t>DC196</t>
  </si>
  <si>
    <t>DOB196</t>
  </si>
  <si>
    <t>DKB196</t>
  </si>
  <si>
    <t>DCB196</t>
  </si>
  <si>
    <t>OKC1A</t>
  </si>
  <si>
    <t>CKC1A</t>
  </si>
  <si>
    <t>EC1A</t>
  </si>
  <si>
    <t>DC1A</t>
  </si>
  <si>
    <t>NC1A</t>
  </si>
  <si>
    <t>DOB1A</t>
  </si>
  <si>
    <t>DKB1A</t>
  </si>
  <si>
    <t>DCB1A</t>
  </si>
  <si>
    <t>OKC3A</t>
  </si>
  <si>
    <t>CKC3A</t>
  </si>
  <si>
    <t>EC3A</t>
  </si>
  <si>
    <t>DC3A</t>
  </si>
  <si>
    <t>NC3A</t>
  </si>
  <si>
    <t>DOB3A</t>
  </si>
  <si>
    <t>DKB3A</t>
  </si>
  <si>
    <t>DCB3A</t>
  </si>
  <si>
    <t>OKC107</t>
  </si>
  <si>
    <t>CKC107</t>
  </si>
  <si>
    <t>ODC107</t>
  </si>
  <si>
    <t>CDC107</t>
  </si>
  <si>
    <t>OPC107</t>
  </si>
  <si>
    <t>MC107</t>
  </si>
  <si>
    <t>DC107</t>
  </si>
  <si>
    <t>DOB107</t>
  </si>
  <si>
    <t>DKB107</t>
  </si>
  <si>
    <t>DCB107</t>
  </si>
  <si>
    <t>OKC120</t>
  </si>
  <si>
    <t>CKC120</t>
  </si>
  <si>
    <t>ODC120</t>
  </si>
  <si>
    <t>CDC120</t>
  </si>
  <si>
    <t>OPC120</t>
  </si>
  <si>
    <t>MC120</t>
  </si>
  <si>
    <t>DC120</t>
  </si>
  <si>
    <t>DOB120</t>
  </si>
  <si>
    <t>DKB120</t>
  </si>
  <si>
    <t>DCB120</t>
  </si>
  <si>
    <t>3y</t>
  </si>
  <si>
    <t>OKC3y</t>
  </si>
  <si>
    <t>CKC3y</t>
  </si>
  <si>
    <t>ODC3y</t>
  </si>
  <si>
    <t>CDC3y</t>
  </si>
  <si>
    <t>OPC3y</t>
  </si>
  <si>
    <t>MC3y</t>
  </si>
  <si>
    <t>DC3y</t>
  </si>
  <si>
    <t>DOB3y</t>
  </si>
  <si>
    <t>DKB3y</t>
  </si>
  <si>
    <t>DCB3y</t>
  </si>
  <si>
    <t>ZD_KSh19</t>
  </si>
  <si>
    <t>OKC134</t>
  </si>
  <si>
    <t>CKC134</t>
  </si>
  <si>
    <t>EC134</t>
  </si>
  <si>
    <t>DC134</t>
  </si>
  <si>
    <t>NC134</t>
  </si>
  <si>
    <t>DOB134</t>
  </si>
  <si>
    <t>DKB134</t>
  </si>
  <si>
    <t>DCB134</t>
  </si>
  <si>
    <t>БиПС.УСО.1(3)</t>
  </si>
  <si>
    <t>Клапан ПАЗ №145</t>
  </si>
  <si>
    <t>MPC0006</t>
  </si>
  <si>
    <t>EC0006</t>
  </si>
  <si>
    <t>ABB0006</t>
  </si>
  <si>
    <t>MPC0007</t>
  </si>
  <si>
    <t>EC0007</t>
  </si>
  <si>
    <t>ABB0007</t>
  </si>
  <si>
    <t>БиПС.УСО.1(4)</t>
  </si>
  <si>
    <t>A2</t>
  </si>
  <si>
    <t>IsNM</t>
  </si>
  <si>
    <t>IsMNA</t>
  </si>
  <si>
    <t>Плечо</t>
  </si>
  <si>
    <t>Ин-торы полевых выходных сигналов</t>
  </si>
  <si>
    <t>BBB1</t>
  </si>
  <si>
    <t>BBB2</t>
  </si>
  <si>
    <t>BBO1</t>
  </si>
  <si>
    <t>BBO2</t>
  </si>
  <si>
    <t>EC1</t>
  </si>
  <si>
    <t>ECx02</t>
  </si>
  <si>
    <t>ECx03</t>
  </si>
  <si>
    <t>ECx03_1</t>
  </si>
  <si>
    <t>StopBtnBRU</t>
  </si>
  <si>
    <t>StopBtnNZ</t>
  </si>
  <si>
    <t>StopBtn1</t>
  </si>
  <si>
    <t>StopBtn2</t>
  </si>
  <si>
    <t>StopBtn3</t>
  </si>
  <si>
    <t>ABO1</t>
  </si>
  <si>
    <t>ABO2</t>
  </si>
  <si>
    <t>AVR</t>
  </si>
  <si>
    <t>НО-5</t>
  </si>
  <si>
    <t>НО-6</t>
  </si>
  <si>
    <t>NO_5</t>
  </si>
  <si>
    <t>NO_6</t>
  </si>
  <si>
    <t>ИМ РР333</t>
  </si>
  <si>
    <t>ИМ РР334</t>
  </si>
  <si>
    <t>ZD_RR333</t>
  </si>
  <si>
    <t>ZD_RR334</t>
  </si>
  <si>
    <t>РР334</t>
  </si>
  <si>
    <t>РР333</t>
  </si>
  <si>
    <t>PPC671</t>
  </si>
  <si>
    <t>PPC672</t>
  </si>
  <si>
    <t>ECO551_1</t>
  </si>
  <si>
    <t>ECO561_1</t>
  </si>
  <si>
    <t>KKC551</t>
  </si>
  <si>
    <t>KKC561</t>
  </si>
  <si>
    <t>ABO551_1</t>
  </si>
  <si>
    <t>ABO561_1</t>
  </si>
  <si>
    <t>MPC561_1</t>
  </si>
  <si>
    <t>MPC551_1</t>
  </si>
  <si>
    <t>NC551</t>
  </si>
  <si>
    <t>NC561</t>
  </si>
  <si>
    <t>БиПС.УСО.2(1)</t>
  </si>
  <si>
    <t>Oбмен информацией по интерфейсу с контроллером расходомера стендера CT2</t>
  </si>
  <si>
    <t>Oбмен информацией по интерфейсу с контроллером расходомера стендера CT4</t>
  </si>
  <si>
    <t>Cтанция управления стендерами причала N1. Oбмен информацией по интерфейсу</t>
  </si>
  <si>
    <t>Oбмен информацией по интерфейсу с контроллером расходомера стендера CT1</t>
  </si>
  <si>
    <t>Oбмен информацией по интерфейсу с контроллером расходомера стендера CT3</t>
  </si>
  <si>
    <t>задвижка ПАЗ №27</t>
  </si>
  <si>
    <t>задвижка ПАЗ №37</t>
  </si>
  <si>
    <t>задвижка ПАЗ №22</t>
  </si>
  <si>
    <t>задвижка ПАЗ №32</t>
  </si>
  <si>
    <t>задвижка ПАЗ №39</t>
  </si>
  <si>
    <t>OPC902</t>
  </si>
  <si>
    <t>PC9012</t>
  </si>
  <si>
    <t>EC904</t>
  </si>
  <si>
    <t>LC9021</t>
  </si>
  <si>
    <t>LC9041</t>
  </si>
  <si>
    <t>MPC902</t>
  </si>
  <si>
    <t>MPC904</t>
  </si>
  <si>
    <t>PC9021</t>
  </si>
  <si>
    <t>PC9041</t>
  </si>
  <si>
    <t>HPC902</t>
  </si>
  <si>
    <t>HPC904</t>
  </si>
  <si>
    <t>HPC901</t>
  </si>
  <si>
    <t>HPC903</t>
  </si>
  <si>
    <t>NC901</t>
  </si>
  <si>
    <t>OPC901</t>
  </si>
  <si>
    <t>DB902</t>
  </si>
  <si>
    <t>DB904</t>
  </si>
  <si>
    <t>ZD_72_int</t>
  </si>
  <si>
    <t>LC9011</t>
  </si>
  <si>
    <t>MPC901</t>
  </si>
  <si>
    <t>PC9011</t>
  </si>
  <si>
    <t>EC903</t>
  </si>
  <si>
    <t>LC9031</t>
  </si>
  <si>
    <t>MPC903</t>
  </si>
  <si>
    <t>PC9031</t>
  </si>
  <si>
    <t>EC905</t>
  </si>
  <si>
    <t>LC9051</t>
  </si>
  <si>
    <t>MC905</t>
  </si>
  <si>
    <t>MPC905</t>
  </si>
  <si>
    <t>PC9051</t>
  </si>
  <si>
    <t>EC902</t>
  </si>
  <si>
    <t>DC902</t>
  </si>
  <si>
    <t>NC902</t>
  </si>
  <si>
    <t>DC903</t>
  </si>
  <si>
    <t>DB903</t>
  </si>
  <si>
    <t>DC904</t>
  </si>
  <si>
    <t>DC901</t>
  </si>
  <si>
    <t>DB901</t>
  </si>
  <si>
    <t>DC905</t>
  </si>
  <si>
    <t>DB905</t>
  </si>
  <si>
    <t>Oбмен информацией по интерфейсу с блоками управления задвижек NN80, 85, 90, 95</t>
  </si>
  <si>
    <t>Oбмен информацией по интерфейсу с контроллером расходомера стендера CT6</t>
  </si>
  <si>
    <t>Oбмен информацией по интерфейсу с контроллером расходомера стендера CT8</t>
  </si>
  <si>
    <t>Oбмен информацией по интерфейсу со станциями управления задвижками ПAЗ причала N2</t>
  </si>
  <si>
    <t>Oбмен информацией по интерфейсу с блоками управления задвижек NN76-79</t>
  </si>
  <si>
    <t>Oбмен информацией по интерфейсу с контроллером расходомера стендера CT7</t>
  </si>
  <si>
    <t>Oбмен информацией по интерфейсу с контроллером расходомера стендера CT9</t>
  </si>
  <si>
    <t>Cтанция управления стендерами причала N2. Oбмен информацией по интерфейсу</t>
  </si>
  <si>
    <t>БиПС.УСО.2(2)</t>
  </si>
  <si>
    <t>задвижка ПАЗ №82</t>
  </si>
  <si>
    <t>задвижка ПАЗ №92</t>
  </si>
  <si>
    <t>задвижка ПАЗ №99</t>
  </si>
  <si>
    <t>OPC904</t>
  </si>
  <si>
    <t>HPC906</t>
  </si>
  <si>
    <t>HPC908</t>
  </si>
  <si>
    <t>задвижка ПАЗ №87</t>
  </si>
  <si>
    <t>задвижка ПАЗ №97</t>
  </si>
  <si>
    <t>EC900</t>
  </si>
  <si>
    <t>OPC903</t>
  </si>
  <si>
    <t>PC9022</t>
  </si>
  <si>
    <t>HPC907</t>
  </si>
  <si>
    <t>HPC909</t>
  </si>
  <si>
    <t>EC906</t>
  </si>
  <si>
    <t>DC906</t>
  </si>
  <si>
    <t>DB906</t>
  </si>
  <si>
    <t>LC9061</t>
  </si>
  <si>
    <t>MC906</t>
  </si>
  <si>
    <t>MPC906</t>
  </si>
  <si>
    <t>PC9061</t>
  </si>
  <si>
    <t>LC9081</t>
  </si>
  <si>
    <t>MC908</t>
  </si>
  <si>
    <t>MPC908</t>
  </si>
  <si>
    <t>PC9081</t>
  </si>
  <si>
    <t>EC907</t>
  </si>
  <si>
    <t>DC907</t>
  </si>
  <si>
    <t>DB907</t>
  </si>
  <si>
    <t>EC908</t>
  </si>
  <si>
    <t>DC908</t>
  </si>
  <si>
    <t>DB908</t>
  </si>
  <si>
    <t>EC909</t>
  </si>
  <si>
    <t>DC909</t>
  </si>
  <si>
    <t>DB909</t>
  </si>
  <si>
    <t>EC910</t>
  </si>
  <si>
    <t>DC910</t>
  </si>
  <si>
    <t>DB910</t>
  </si>
  <si>
    <t>LC9101</t>
  </si>
  <si>
    <t>MC910</t>
  </si>
  <si>
    <t>MPC910</t>
  </si>
  <si>
    <t>PC9101</t>
  </si>
  <si>
    <t>LC9071</t>
  </si>
  <si>
    <t>MC907</t>
  </si>
  <si>
    <t>MPC907</t>
  </si>
  <si>
    <t>PC9071</t>
  </si>
  <si>
    <t>LC9091</t>
  </si>
  <si>
    <t>MC909</t>
  </si>
  <si>
    <t>MPC909</t>
  </si>
  <si>
    <t>PC9091</t>
  </si>
  <si>
    <t xml:space="preserve">БиПС.УСО.2(3) </t>
  </si>
  <si>
    <t>MC14</t>
  </si>
  <si>
    <t>MC16</t>
  </si>
  <si>
    <t>MC28</t>
  </si>
  <si>
    <t>MC29</t>
  </si>
  <si>
    <t>MC38</t>
  </si>
  <si>
    <t>MC42</t>
  </si>
  <si>
    <t>MC94</t>
  </si>
  <si>
    <t>MC15</t>
  </si>
  <si>
    <t>MC17</t>
  </si>
  <si>
    <t>MC23</t>
  </si>
  <si>
    <t>MC24</t>
  </si>
  <si>
    <t>MC33</t>
  </si>
  <si>
    <t>MC34</t>
  </si>
  <si>
    <t>MC56</t>
  </si>
  <si>
    <t>Н-28</t>
  </si>
  <si>
    <t>OPC652</t>
  </si>
  <si>
    <t>MPC655</t>
  </si>
  <si>
    <t>EC655</t>
  </si>
  <si>
    <t>OPC655</t>
  </si>
  <si>
    <t>ABB655</t>
  </si>
  <si>
    <t>ABO655</t>
  </si>
  <si>
    <t>MPC657</t>
  </si>
  <si>
    <t>EC657</t>
  </si>
  <si>
    <t>OPC657</t>
  </si>
  <si>
    <t>ABO657</t>
  </si>
  <si>
    <t>ABB657</t>
  </si>
  <si>
    <t>MPC656</t>
  </si>
  <si>
    <t>EC656</t>
  </si>
  <si>
    <t>OPC656</t>
  </si>
  <si>
    <t>ABB656</t>
  </si>
  <si>
    <t>ABO656</t>
  </si>
  <si>
    <t>MPC911</t>
  </si>
  <si>
    <t>EC911</t>
  </si>
  <si>
    <t>OPC911</t>
  </si>
  <si>
    <t>ABB911</t>
  </si>
  <si>
    <t>ABO911</t>
  </si>
  <si>
    <t>OPC651</t>
  </si>
  <si>
    <t>MPC653</t>
  </si>
  <si>
    <t>EC653</t>
  </si>
  <si>
    <t>OPC653</t>
  </si>
  <si>
    <t>ABB653</t>
  </si>
  <si>
    <t>ABO653</t>
  </si>
  <si>
    <t>MPC654</t>
  </si>
  <si>
    <t>EC654</t>
  </si>
  <si>
    <t>OPC654</t>
  </si>
  <si>
    <t>ABB654</t>
  </si>
  <si>
    <t>ABO654</t>
  </si>
  <si>
    <t>БиПС.УСО.2(4)</t>
  </si>
  <si>
    <t>MPC658</t>
  </si>
  <si>
    <t>EC658</t>
  </si>
  <si>
    <t>OPC658</t>
  </si>
  <si>
    <t>ABB658</t>
  </si>
  <si>
    <t>ABO658</t>
  </si>
  <si>
    <t>MPC659</t>
  </si>
  <si>
    <t>EC659</t>
  </si>
  <si>
    <t>OPC659</t>
  </si>
  <si>
    <t>ABB659</t>
  </si>
  <si>
    <t>ABO659</t>
  </si>
  <si>
    <t>Oбмен информацией по интерфейсу с блоками управления задвижек NN57-61, 89</t>
  </si>
  <si>
    <t>Oбмен информацией по интерфейсу с блоками управления кранов шаровых NN24, 25</t>
  </si>
  <si>
    <t>Клапан ПАЗ №6</t>
  </si>
  <si>
    <t>DB6</t>
  </si>
  <si>
    <t>MC12</t>
  </si>
  <si>
    <t>MC8_1</t>
  </si>
  <si>
    <t>MC8_2</t>
  </si>
  <si>
    <t>MC11</t>
  </si>
  <si>
    <t>ZD_8_1</t>
  </si>
  <si>
    <t>ZD_8_2</t>
  </si>
  <si>
    <t>MPC0660</t>
  </si>
  <si>
    <t>EC0660</t>
  </si>
  <si>
    <t>OPC0660</t>
  </si>
  <si>
    <t>ABB0660</t>
  </si>
  <si>
    <t>ABO0660</t>
  </si>
  <si>
    <t>MPC0665</t>
  </si>
  <si>
    <t>EC0665</t>
  </si>
  <si>
    <t>OPC0665</t>
  </si>
  <si>
    <t>ABB0665</t>
  </si>
  <si>
    <t>ABO0665</t>
  </si>
  <si>
    <t>БиПС.УСО.3</t>
  </si>
  <si>
    <t>БиПС.УСО.2(5)</t>
  </si>
  <si>
    <t>Oбмен информацией по интерфейсу с блоками управления задвижек NN81, 83 ,86, 88, 91, 93, 96, 98</t>
  </si>
  <si>
    <t>Oбмен информацией по интерфейсу с блоками управления задвижек NN70-71</t>
  </si>
  <si>
    <t>Oбмен информацией по интерфейсу с блоками управления задвижек NN62-68, 84</t>
  </si>
  <si>
    <t>Oбмен информацией по интерфейсу с блоком управления задвижки N75</t>
  </si>
  <si>
    <t>EC063_2</t>
  </si>
  <si>
    <t>MPC061</t>
  </si>
  <si>
    <t>OPC061</t>
  </si>
  <si>
    <t>MPC682</t>
  </si>
  <si>
    <t>OPC682</t>
  </si>
  <si>
    <t>ECO561_2</t>
  </si>
  <si>
    <t>ECB561</t>
  </si>
  <si>
    <t>Вытяжной вентилятор В1.2 (ТПУ)</t>
  </si>
  <si>
    <t>EC612</t>
  </si>
  <si>
    <t>MPC612</t>
  </si>
  <si>
    <t>ABB561</t>
  </si>
  <si>
    <t>Клапан КлПУ (БИЛ-733)</t>
  </si>
  <si>
    <t>Клапан Кл-У1 (БИЛ-733)</t>
  </si>
  <si>
    <t>Клапан Кл-У2 (БИЛ-733)</t>
  </si>
  <si>
    <t>Клапан Кл-Т (ТПУ)</t>
  </si>
  <si>
    <t>DB634</t>
  </si>
  <si>
    <t>DB635</t>
  </si>
  <si>
    <t>DB636</t>
  </si>
  <si>
    <t>DB612</t>
  </si>
  <si>
    <t>CKC634</t>
  </si>
  <si>
    <t>CKC635</t>
  </si>
  <si>
    <t>CKC636</t>
  </si>
  <si>
    <t>MPC561_2</t>
  </si>
  <si>
    <t>EC561</t>
  </si>
  <si>
    <t>TC561</t>
  </si>
  <si>
    <t>CKC612</t>
  </si>
  <si>
    <t>OKC612</t>
  </si>
  <si>
    <t>EC053_2</t>
  </si>
  <si>
    <t>EC054_2</t>
  </si>
  <si>
    <t>EC057</t>
  </si>
  <si>
    <t>EC056_2</t>
  </si>
  <si>
    <t>Приточный вентилятор П1.2 (ТПУ)</t>
  </si>
  <si>
    <t>Вытяжной вентилятор БИК-733</t>
  </si>
  <si>
    <t>Приточный вентилятор П1.2 (БИЛ-733)</t>
  </si>
  <si>
    <t>ABO612</t>
  </si>
  <si>
    <t>ABB612</t>
  </si>
  <si>
    <t>ABB614</t>
  </si>
  <si>
    <t>ABO614</t>
  </si>
  <si>
    <t>EC053_4</t>
  </si>
  <si>
    <t>EC059_2</t>
  </si>
  <si>
    <t>EC614</t>
  </si>
  <si>
    <t>MPC614</t>
  </si>
  <si>
    <t>Вытяжной вентилятор В1.2 (БИЛ-730)</t>
  </si>
  <si>
    <t>Приточный вентилятор П1.2 (БИЛ-730)</t>
  </si>
  <si>
    <t>ТЭН-У2 (БИЛ-730)</t>
  </si>
  <si>
    <t>Вытяжной вентилятор В1.2 (БИЛ-733)</t>
  </si>
  <si>
    <t>ТЭН-У2</t>
  </si>
  <si>
    <t>ABO634</t>
  </si>
  <si>
    <t>ABO636</t>
  </si>
  <si>
    <t>ABB636</t>
  </si>
  <si>
    <t>ABO638</t>
  </si>
  <si>
    <t>ABB638</t>
  </si>
  <si>
    <t>MPC634</t>
  </si>
  <si>
    <t>EC634</t>
  </si>
  <si>
    <t>MPC636</t>
  </si>
  <si>
    <t>EC636</t>
  </si>
  <si>
    <t>MPC638</t>
  </si>
  <si>
    <t>EC638</t>
  </si>
  <si>
    <t>EC063_1</t>
  </si>
  <si>
    <t>MPC059</t>
  </si>
  <si>
    <t>OPC059</t>
  </si>
  <si>
    <t>MPC060</t>
  </si>
  <si>
    <t>OPC060</t>
  </si>
  <si>
    <t>ABB551</t>
  </si>
  <si>
    <t>ABO551_2</t>
  </si>
  <si>
    <t>Клапан КлПУ (БИЛ-730)</t>
  </si>
  <si>
    <t>Клапан Кл-У1 (БИЛ-730)</t>
  </si>
  <si>
    <t>Клапан Кл-У2 (БИЛ-730)</t>
  </si>
  <si>
    <t>Клапан КлПТ (ТПУ)</t>
  </si>
  <si>
    <t>DB631</t>
  </si>
  <si>
    <t>DB632</t>
  </si>
  <si>
    <t>DB633</t>
  </si>
  <si>
    <t>DB611</t>
  </si>
  <si>
    <t>CKC631</t>
  </si>
  <si>
    <t>CKC632</t>
  </si>
  <si>
    <t>CKC633</t>
  </si>
  <si>
    <t>CKC611</t>
  </si>
  <si>
    <t>OKC631</t>
  </si>
  <si>
    <t>OKC632</t>
  </si>
  <si>
    <t>OKC633</t>
  </si>
  <si>
    <t>EC551</t>
  </si>
  <si>
    <t>MPC551_2</t>
  </si>
  <si>
    <t>TC551</t>
  </si>
  <si>
    <t>ECB551</t>
  </si>
  <si>
    <t>ECO551_2</t>
  </si>
  <si>
    <t>Вытяжной вентилятор В1.1 (ТПУ)</t>
  </si>
  <si>
    <t>Приточный вентилятор П1.1 (ТПУ)</t>
  </si>
  <si>
    <t>Вытяжной ветилятор БИК-730</t>
  </si>
  <si>
    <t>Вытяжной вентилятор В1.1 (БИЛ-730)</t>
  </si>
  <si>
    <t>ABO611</t>
  </si>
  <si>
    <t>ABO613</t>
  </si>
  <si>
    <t>ABO633</t>
  </si>
  <si>
    <t>ABB611</t>
  </si>
  <si>
    <t>ABB613</t>
  </si>
  <si>
    <t>ABB633</t>
  </si>
  <si>
    <t>OKC611</t>
  </si>
  <si>
    <t>EC055</t>
  </si>
  <si>
    <t>EC056_1</t>
  </si>
  <si>
    <t>EC053_1</t>
  </si>
  <si>
    <t>EC053_3</t>
  </si>
  <si>
    <t>EC054_1</t>
  </si>
  <si>
    <t>EC611</t>
  </si>
  <si>
    <t>MPC611</t>
  </si>
  <si>
    <t>ТЭН-У1 (БИЛ-730)</t>
  </si>
  <si>
    <t>ТЭН-У1</t>
  </si>
  <si>
    <t>ABO635</t>
  </si>
  <si>
    <t>Вытяжной вентилятор В1.1 (БИЛ-733)</t>
  </si>
  <si>
    <t>Приточный вентилятор П1.1 (БИЛ-733)</t>
  </si>
  <si>
    <t>ТЭН-У1 (БИЛ-733)</t>
  </si>
  <si>
    <t>ТЭН-У (ТПУ)</t>
  </si>
  <si>
    <t>ABO637</t>
  </si>
  <si>
    <t>ABB637</t>
  </si>
  <si>
    <t>ABO639</t>
  </si>
  <si>
    <t>ABB639</t>
  </si>
  <si>
    <t>ABB615</t>
  </si>
  <si>
    <t>ABO615</t>
  </si>
  <si>
    <t>MPC613</t>
  </si>
  <si>
    <t>EC613</t>
  </si>
  <si>
    <t>EC635</t>
  </si>
  <si>
    <t>MPC635</t>
  </si>
  <si>
    <t>MPC637</t>
  </si>
  <si>
    <t>MPC639</t>
  </si>
  <si>
    <t>MPC615</t>
  </si>
  <si>
    <t>EC637</t>
  </si>
  <si>
    <t>EC639</t>
  </si>
  <si>
    <t>EC615</t>
  </si>
  <si>
    <t>EC633</t>
  </si>
  <si>
    <t>MPC633</t>
  </si>
  <si>
    <t>ТЭН-У</t>
  </si>
  <si>
    <t>IsSir</t>
  </si>
  <si>
    <t>AutoReset</t>
  </si>
  <si>
    <t>bCorrCv</t>
  </si>
  <si>
    <t>rCorrCv</t>
  </si>
  <si>
    <t>TU_ON</t>
  </si>
  <si>
    <t>TU_OFF</t>
  </si>
  <si>
    <t>TU_DBL</t>
  </si>
  <si>
    <t>Звонок в операторной АВАРИЯ</t>
  </si>
  <si>
    <t>SIR_ALM</t>
  </si>
  <si>
    <t>Звонок в операторной ВНИМАНИЕ</t>
  </si>
  <si>
    <t>SIR_WARN</t>
  </si>
  <si>
    <t>ГАЗ</t>
  </si>
  <si>
    <t>Табло и сирены</t>
  </si>
  <si>
    <t>EC691</t>
  </si>
  <si>
    <t>DC001</t>
  </si>
  <si>
    <t>CCC0014</t>
  </si>
  <si>
    <t>CC6915</t>
  </si>
  <si>
    <t>CC6914</t>
  </si>
  <si>
    <t>CC6913</t>
  </si>
  <si>
    <t>MPC001</t>
  </si>
  <si>
    <t>MPC003</t>
  </si>
  <si>
    <t>MPC691</t>
  </si>
  <si>
    <t>OPC001</t>
  </si>
  <si>
    <t>OPC691</t>
  </si>
  <si>
    <t>PPC691</t>
  </si>
  <si>
    <t>MPC701</t>
  </si>
  <si>
    <t>OPC701</t>
  </si>
  <si>
    <t>CCC0013</t>
  </si>
  <si>
    <t>MPC002</t>
  </si>
  <si>
    <t>BB905</t>
  </si>
  <si>
    <t>301А</t>
  </si>
  <si>
    <t>302А</t>
  </si>
  <si>
    <t>303А</t>
  </si>
  <si>
    <t>304А</t>
  </si>
  <si>
    <t>305А</t>
  </si>
  <si>
    <t>701А</t>
  </si>
  <si>
    <t>711А</t>
  </si>
  <si>
    <t>712А</t>
  </si>
  <si>
    <t>ZD_RR332Aint</t>
  </si>
  <si>
    <t>ZD_RR331Aint</t>
  </si>
  <si>
    <t>ZD_712Aint</t>
  </si>
  <si>
    <t>ZD_301Aint</t>
  </si>
  <si>
    <t>ZD_302Aint</t>
  </si>
  <si>
    <t>ZD_303Aint</t>
  </si>
  <si>
    <t>ZD_304Aint</t>
  </si>
  <si>
    <t>ZD_305Aint</t>
  </si>
  <si>
    <t>ZD_701Aint</t>
  </si>
  <si>
    <t>ZD_711Aint</t>
  </si>
  <si>
    <t>РР331А</t>
  </si>
  <si>
    <t>РР332А</t>
  </si>
  <si>
    <t>PC8052</t>
  </si>
  <si>
    <t>AC805</t>
  </si>
  <si>
    <t>AC808</t>
  </si>
  <si>
    <t>LC8013</t>
  </si>
  <si>
    <t>LC8043</t>
  </si>
  <si>
    <t>MC2A</t>
  </si>
  <si>
    <t>MC101A</t>
  </si>
  <si>
    <t>PC8042</t>
  </si>
  <si>
    <t>AC804</t>
  </si>
  <si>
    <t>AC806</t>
  </si>
  <si>
    <t>AC807</t>
  </si>
  <si>
    <t>LC1A</t>
  </si>
  <si>
    <t>LC6713</t>
  </si>
  <si>
    <t>MC134</t>
  </si>
  <si>
    <t>MC1A</t>
  </si>
  <si>
    <t>MC3A</t>
  </si>
  <si>
    <t>MC4A</t>
  </si>
  <si>
    <t>LC5A</t>
  </si>
  <si>
    <t>AC802</t>
  </si>
  <si>
    <t>AC810</t>
  </si>
  <si>
    <t>LC6723</t>
  </si>
  <si>
    <t>MC135</t>
  </si>
  <si>
    <t>MC5A</t>
  </si>
  <si>
    <t>PC8082</t>
  </si>
  <si>
    <t>AC801</t>
  </si>
  <si>
    <t>AC803</t>
  </si>
  <si>
    <t>AC809</t>
  </si>
  <si>
    <t>CKC145</t>
  </si>
  <si>
    <t>LC8023</t>
  </si>
  <si>
    <t>LC8033</t>
  </si>
  <si>
    <t>OKC145</t>
  </si>
  <si>
    <t>DB145</t>
  </si>
  <si>
    <t>PC8072</t>
  </si>
  <si>
    <t>LC5514</t>
  </si>
  <si>
    <t>LC5614</t>
  </si>
  <si>
    <t>BB591</t>
  </si>
  <si>
    <t>Сирена "Газ" насосной станции откачки</t>
  </si>
  <si>
    <t>MC26</t>
  </si>
  <si>
    <t>MC30</t>
  </si>
  <si>
    <t>MC36</t>
  </si>
  <si>
    <t>MC902</t>
  </si>
  <si>
    <t>MC904</t>
  </si>
  <si>
    <t>MC25</t>
  </si>
  <si>
    <t>MC31</t>
  </si>
  <si>
    <t>MC35</t>
  </si>
  <si>
    <t>MC901</t>
  </si>
  <si>
    <t>MC903</t>
  </si>
  <si>
    <t>BB902</t>
  </si>
  <si>
    <t>LC6522</t>
  </si>
  <si>
    <t>LC9022</t>
  </si>
  <si>
    <t>LC9023</t>
  </si>
  <si>
    <t>BB651</t>
  </si>
  <si>
    <t>BB652</t>
  </si>
  <si>
    <t>LC6542</t>
  </si>
  <si>
    <t>LC6543</t>
  </si>
  <si>
    <t>LC6502</t>
  </si>
  <si>
    <t>LC6512</t>
  </si>
  <si>
    <t>LC6532</t>
  </si>
  <si>
    <t>BB653</t>
  </si>
  <si>
    <t>PC8102</t>
  </si>
  <si>
    <t>PC8122</t>
  </si>
  <si>
    <t>AC814</t>
  </si>
  <si>
    <t>EC052_2</t>
  </si>
  <si>
    <t>EC051_2</t>
  </si>
  <si>
    <t>EC060_2</t>
  </si>
  <si>
    <t>LC6552</t>
  </si>
  <si>
    <t>LC6553</t>
  </si>
  <si>
    <t>PC8112</t>
  </si>
  <si>
    <t>AC651</t>
  </si>
  <si>
    <t>AC811</t>
  </si>
  <si>
    <t>AC813</t>
  </si>
  <si>
    <t>MPC683</t>
  </si>
  <si>
    <t>OPC683</t>
  </si>
  <si>
    <t>BB654</t>
  </si>
  <si>
    <t>Клапан ПАЗ №5</t>
  </si>
  <si>
    <t>DB5</t>
  </si>
  <si>
    <t>CKC5</t>
  </si>
  <si>
    <t>OKC5</t>
  </si>
  <si>
    <t>BB633</t>
  </si>
  <si>
    <t>BB634</t>
  </si>
  <si>
    <t>BB612</t>
  </si>
  <si>
    <t>LC6213</t>
  </si>
  <si>
    <t>LC6313</t>
  </si>
  <si>
    <t>LC6113</t>
  </si>
  <si>
    <t>BB631</t>
  </si>
  <si>
    <t>BB632</t>
  </si>
  <si>
    <t>BB611</t>
  </si>
  <si>
    <t>SIR_GAZ_URPN</t>
  </si>
  <si>
    <t>SIR_GAZ_NSO</t>
  </si>
  <si>
    <t>SIR_GAZ_Prich2</t>
  </si>
  <si>
    <t>SIR_GAZ_E1</t>
  </si>
  <si>
    <t>SIR_GAZ_CT6_9</t>
  </si>
  <si>
    <t>SIR_GAZ_CT1_4</t>
  </si>
  <si>
    <t>SIR_GAZ_E24</t>
  </si>
  <si>
    <t>SIR_GAZ_BIK733</t>
  </si>
  <si>
    <t>TAB_GAZ_BIK733</t>
  </si>
  <si>
    <t>SIR_GAZ_BIL733</t>
  </si>
  <si>
    <t>TAB_GAZ_BIL733</t>
  </si>
  <si>
    <t>SIR_GAZ_TPU</t>
  </si>
  <si>
    <t>TAB_GAZ_TPU</t>
  </si>
  <si>
    <t>SIR_GAZ_BIK730</t>
  </si>
  <si>
    <t>TAB_GAZ_BIK730</t>
  </si>
  <si>
    <t>SIR_GAZ_BIL730</t>
  </si>
  <si>
    <t>TAB_GAZ_BIL730</t>
  </si>
  <si>
    <t>Сирена "Газ" в БИЛ-733</t>
  </si>
  <si>
    <t>Сирена "Газ" в БИЛ-730</t>
  </si>
  <si>
    <t>Табло "Газ" в БИЛ-733</t>
  </si>
  <si>
    <t>Табло "Газ" в БИЛ-730</t>
  </si>
  <si>
    <t>Мгновенный расход (из расходомера по RS-485)</t>
  </si>
  <si>
    <t>Средняя скорость потока (из расходомера по RS-485)</t>
  </si>
  <si>
    <t>Средняя скорость звука в жидкости (из расходомера по RS-485)</t>
  </si>
  <si>
    <t>Процентная величина аэрации (из расходомера по RS-485)</t>
  </si>
  <si>
    <t>Плотность при текущей рабочей температуре (из расходомера по RS-485)</t>
  </si>
  <si>
    <t>Мгновенная температура (из расходомера по RS-485)</t>
  </si>
  <si>
    <t>Текущая процентная величина аэрации превышает уставку аварийной сигнализации (из расходомера по RS-485)</t>
  </si>
  <si>
    <t>Последнее правильное показание за выбранный интервал времени при состоянии ошибки (из расходомера по RS-485)</t>
  </si>
  <si>
    <t>Мощность сигнала по каждому каналу (из расходомера по RS-485)</t>
  </si>
  <si>
    <t>Мгновенный расход по каждому каналу (из расходомера по RS-485)</t>
  </si>
  <si>
    <t xml:space="preserve"> </t>
  </si>
  <si>
    <t>Задержка 
сраб-ия, с</t>
  </si>
  <si>
    <t>Задержка 
сброса, с</t>
  </si>
  <si>
    <t>yellow</t>
  </si>
  <si>
    <t>Предельный параметр</t>
  </si>
  <si>
    <t>Задержка сраб-ия, с</t>
  </si>
  <si>
    <t>Page</t>
  </si>
  <si>
    <t>GroupMap</t>
  </si>
  <si>
    <t>AutoStopCmd</t>
  </si>
  <si>
    <t>AutoStopCmdMethod</t>
  </si>
  <si>
    <t>Safety</t>
  </si>
  <si>
    <t>AutoDeblock</t>
  </si>
  <si>
    <t>NotMasked</t>
  </si>
  <si>
    <t>Для карты уставок</t>
  </si>
  <si>
    <t>Общестанционная защита</t>
  </si>
  <si>
    <t>None</t>
  </si>
  <si>
    <t>StopAllInShoulder</t>
  </si>
  <si>
    <t>StopAuto</t>
  </si>
  <si>
    <t>ManageStop</t>
  </si>
  <si>
    <t>Б1.63</t>
  </si>
  <si>
    <t>Б1.62</t>
  </si>
  <si>
    <t>Б1.61</t>
  </si>
  <si>
    <t>Б1.60</t>
  </si>
  <si>
    <t>Б1.59</t>
  </si>
  <si>
    <t>Б1.57</t>
  </si>
  <si>
    <t>PovtorOtkl</t>
  </si>
  <si>
    <t>Б1.56</t>
  </si>
  <si>
    <t>Б1.55</t>
  </si>
  <si>
    <t>Б1.54</t>
  </si>
  <si>
    <t>Б1.53</t>
  </si>
  <si>
    <t>Б1.28</t>
  </si>
  <si>
    <t>Б1.24</t>
  </si>
  <si>
    <t>Б1.23</t>
  </si>
  <si>
    <t>Б1.21</t>
  </si>
  <si>
    <t>Б1.20</t>
  </si>
  <si>
    <t>Б1.19</t>
  </si>
  <si>
    <t>Б1.18</t>
  </si>
  <si>
    <t>Б1.17</t>
  </si>
  <si>
    <t>Б1.13</t>
  </si>
  <si>
    <t>Б1.12</t>
  </si>
  <si>
    <t>Б1.8</t>
  </si>
  <si>
    <t>Б1.7</t>
  </si>
  <si>
    <t>Б1.6</t>
  </si>
  <si>
    <t>Б1.5</t>
  </si>
  <si>
    <t>Б1.3</t>
  </si>
  <si>
    <t>Б1.2</t>
  </si>
  <si>
    <t>Б1.68</t>
  </si>
  <si>
    <t>Б1.67</t>
  </si>
  <si>
    <t>Б1.65</t>
  </si>
  <si>
    <t>МНА1. Недост. изм. температуры заднего упорного подшипника насоса (т.2)</t>
  </si>
  <si>
    <t>МНА1. Недост. изм. температуры заднего упорного подшипника насоса (т.1)</t>
  </si>
  <si>
    <t>МНА1. Авар. макс. температура заднего упорного подшипника насоса (т.2)</t>
  </si>
  <si>
    <t>МНА1. Авар. макс. температура заднего упорного подшипника насоса (т.1)</t>
  </si>
  <si>
    <t>CloseZd</t>
  </si>
  <si>
    <t>StopType</t>
  </si>
  <si>
    <t>6.2.3.2</t>
  </si>
  <si>
    <t>6.2.3.3</t>
  </si>
  <si>
    <t>6.2.3.4</t>
  </si>
  <si>
    <t>Name:</t>
  </si>
  <si>
    <t>Маслосистема</t>
  </si>
  <si>
    <t>Водоснабжение</t>
  </si>
  <si>
    <t>pressure</t>
  </si>
  <si>
    <t>temperature</t>
  </si>
  <si>
    <t>diagnostic</t>
  </si>
  <si>
    <t>id</t>
  </si>
  <si>
    <t>obj_name</t>
  </si>
  <si>
    <t>obj_tag</t>
  </si>
  <si>
    <t>Станционные защиты</t>
  </si>
  <si>
    <t>Вспомсистемы</t>
  </si>
  <si>
    <t>Задвижки</t>
  </si>
  <si>
    <t>Предельные параметры</t>
  </si>
  <si>
    <t>Прочие уставки</t>
  </si>
  <si>
    <t>Para</t>
  </si>
  <si>
    <t>turn</t>
  </si>
  <si>
    <t>false</t>
  </si>
  <si>
    <t>true</t>
  </si>
  <si>
    <t>protect</t>
  </si>
  <si>
    <t>vs</t>
  </si>
  <si>
    <t>zd</t>
  </si>
  <si>
    <t>other</t>
  </si>
  <si>
    <t>values</t>
  </si>
  <si>
    <t>id_ust</t>
  </si>
  <si>
    <t>ust_name</t>
  </si>
  <si>
    <t>unit</t>
  </si>
  <si>
    <t>paths</t>
  </si>
  <si>
    <t>format</t>
  </si>
  <si>
    <t>default val</t>
  </si>
  <si>
    <t>T1</t>
  </si>
  <si>
    <t>Таймер на сработку</t>
  </si>
  <si>
    <t>с</t>
  </si>
  <si>
    <t>KGMPNAUst.KGMPNATime</t>
  </si>
  <si>
    <t>%d</t>
  </si>
  <si>
    <t>Время задержки срабатывания защиты</t>
  </si>
  <si>
    <t>KTPRAUst.KTPRATime</t>
  </si>
  <si>
    <t>Время на проверку корректности состояния цепей контроля ВВ</t>
  </si>
  <si>
    <t>UMPNAUst.T1</t>
  </si>
  <si>
    <t>KTPR_1</t>
  </si>
  <si>
    <t>Выдержка времени на ожидание срабатывания/исчезновения МП после включения/отключения</t>
  </si>
  <si>
    <t>VSUst.Uint1</t>
  </si>
  <si>
    <t>Время переходных процессов</t>
  </si>
  <si>
    <t>мс</t>
  </si>
  <si>
    <t>Ust.T01</t>
  </si>
  <si>
    <t>Задержка срабатывания</t>
  </si>
  <si>
    <t>Ust.DelayOn</t>
  </si>
  <si>
    <t>Лимит неисправностей связи кольца EmiBus</t>
  </si>
  <si>
    <t>LIMIT_DSCNT_EB</t>
  </si>
  <si>
    <t>UST</t>
  </si>
  <si>
    <t>Значение</t>
  </si>
  <si>
    <t>ед.</t>
  </si>
  <si>
    <t>UST.$1</t>
  </si>
  <si>
    <t>T3</t>
  </si>
  <si>
    <t>Время удержания команды «Отключить ВВ НА</t>
  </si>
  <si>
    <t>UMPNAUst.T3</t>
  </si>
  <si>
    <t>T2</t>
  </si>
  <si>
    <t>Время удержания команды «Включить ВВ НА», при получении включенного сост. ВВ</t>
  </si>
  <si>
    <t>UMPNAUst.T2</t>
  </si>
  <si>
    <t>KTPR_2</t>
  </si>
  <si>
    <t>Выдержка времени на ожидание набора давления после появления МП в процессе пуска вспомсистемы</t>
  </si>
  <si>
    <t>VSUst.Uint2</t>
  </si>
  <si>
    <t>Ожидание прихода сигнала от МП после команды на открытия/закрытие</t>
  </si>
  <si>
    <t>Ust.T02</t>
  </si>
  <si>
    <t>Задержка снятия</t>
  </si>
  <si>
    <t>Ust.DelayOff</t>
  </si>
  <si>
    <t>T7</t>
  </si>
  <si>
    <t>Время подъема силы тока ЭД НА</t>
  </si>
  <si>
    <t>UMPNAUst.T7</t>
  </si>
  <si>
    <t>KTPR_3</t>
  </si>
  <si>
    <t>Выдержка времени на ожидание спада давления после снятия МП в процессе остановки агрегата вспомсистемы</t>
  </si>
  <si>
    <t>VSUst.Uint3</t>
  </si>
  <si>
    <t>Время схода с КВЗ/КВО</t>
  </si>
  <si>
    <t>Ust.T03</t>
  </si>
  <si>
    <t>T9</t>
  </si>
  <si>
    <t>Длительность нестационарного режима работы ЭД при пуске</t>
  </si>
  <si>
    <t>UMPNAUst.T9</t>
  </si>
  <si>
    <t>T4</t>
  </si>
  <si>
    <t>Время отработки исполнительного механизма САР во время работы РФ</t>
  </si>
  <si>
    <t>UMPNAUst.T4</t>
  </si>
  <si>
    <t>KTPR_4</t>
  </si>
  <si>
    <t>Выдержка времени на возврат напряжения при стопе по месту</t>
  </si>
  <si>
    <t>VSUst.Uint4</t>
  </si>
  <si>
    <t>Время хода вала</t>
  </si>
  <si>
    <t>Ust.T04</t>
  </si>
  <si>
    <t>T10</t>
  </si>
  <si>
    <t>Время перед выдачей команды повторного откл. ВВ при невып. команды откл. ВВ НА</t>
  </si>
  <si>
    <t>UMPNAUst.T10</t>
  </si>
  <si>
    <t>T5</t>
  </si>
  <si>
    <t>Время на открытие выкидной задвижки по программе пуска №2</t>
  </si>
  <si>
    <t>UMPNAUst.T5</t>
  </si>
  <si>
    <t>KTPR_5</t>
  </si>
  <si>
    <t>Выдержка времени на контроль давления во время работы</t>
  </si>
  <si>
    <t>VSUst.Uint5</t>
  </si>
  <si>
    <t>Время на выполнение "реверса</t>
  </si>
  <si>
    <t>Ust.T05</t>
  </si>
  <si>
    <t>T11</t>
  </si>
  <si>
    <t>Время на выполнение процесса включения ВВ НА</t>
  </si>
  <si>
    <t>UMPNAUst.T11</t>
  </si>
  <si>
    <t>T6</t>
  </si>
  <si>
    <t>Время на выполнение процесса отключения ВВ НА</t>
  </si>
  <si>
    <t>UMPNAUst.T6</t>
  </si>
  <si>
    <t>KTPR_6</t>
  </si>
  <si>
    <t>Выдержка времени для перевода агр. вспомсистемы в режим рем-ный при исчезн-ии напряжения в схеме упр-я</t>
  </si>
  <si>
    <t>VSUst.Uint6</t>
  </si>
  <si>
    <t>Время на возврат напряжения при стопе по месту</t>
  </si>
  <si>
    <t>Ust.T06</t>
  </si>
  <si>
    <t>T12</t>
  </si>
  <si>
    <t>Время снижения силы тока ЭД НА</t>
  </si>
  <si>
    <t>UMPNAUst.T12</t>
  </si>
  <si>
    <t>KTPR_7</t>
  </si>
  <si>
    <t>Выдержка времени на запаздывание сигналов исчезновения МП и сигнала наличия напряжения от СШ</t>
  </si>
  <si>
    <t>VSUst.Uint7</t>
  </si>
  <si>
    <t>Время "выполнения" команды на открытие при имитации задвижки</t>
  </si>
  <si>
    <t>Ust.T07</t>
  </si>
  <si>
    <t>T13</t>
  </si>
  <si>
    <t>Время фильтрации сигналов цепей включения и отключения</t>
  </si>
  <si>
    <t>UMPNAUst.T13</t>
  </si>
  <si>
    <t>T8</t>
  </si>
  <si>
    <t>Время полного хода выкидной задвижки НА</t>
  </si>
  <si>
    <t>UMPNAUst.T8</t>
  </si>
  <si>
    <t>KTPR_8</t>
  </si>
  <si>
    <t>Выдержка времени на перевод пожарного насоса в рем-ный режим при неисправности цепей включения</t>
  </si>
  <si>
    <t>VSUst.Uint8</t>
  </si>
  <si>
    <t>Время на подачу команды СТОП (при раздельных командах стоп – СТОП ОТКРЫТИЯ)</t>
  </si>
  <si>
    <t>Ust.T08</t>
  </si>
  <si>
    <t>T14</t>
  </si>
  <si>
    <t>Длительность нестационарного режима работы насоса</t>
  </si>
  <si>
    <t>UMPNAUst.T14</t>
  </si>
  <si>
    <t>KTPR_9</t>
  </si>
  <si>
    <t>Время на ожидание пропадания напряжения в схеме управления при отключении МП</t>
  </si>
  <si>
    <t>VSUst.Uint9</t>
  </si>
  <si>
    <t>Время на подачу команды СТОП ЗАКРЫТИЯ</t>
  </si>
  <si>
    <t>Ust.T09</t>
  </si>
  <si>
    <t>T16</t>
  </si>
  <si>
    <t>UMPNAUst.T16</t>
  </si>
  <si>
    <t>KTPR_10</t>
  </si>
  <si>
    <t>Время на фильтрацию дребезга контакта состояния МП</t>
  </si>
  <si>
    <t>VSUst.Uint10</t>
  </si>
  <si>
    <t>Время на выполнение команд с БРУ</t>
  </si>
  <si>
    <t>Ust.T10</t>
  </si>
  <si>
    <t>T17</t>
  </si>
  <si>
    <t>UMPNAUst.T17</t>
  </si>
  <si>
    <t>KTPR_11</t>
  </si>
  <si>
    <t>Время на проверку неисправности цепей включения</t>
  </si>
  <si>
    <t>Ust.T11</t>
  </si>
  <si>
    <t>T18</t>
  </si>
  <si>
    <t>UMPNAUst.T18</t>
  </si>
  <si>
    <t>KTPR_12</t>
  </si>
  <si>
    <t>Время на проверку неисправности цепей отключения</t>
  </si>
  <si>
    <t>Ust.T12</t>
  </si>
  <si>
    <t>T19</t>
  </si>
  <si>
    <t>UMPNAUst.T19</t>
  </si>
  <si>
    <t>KTPR_13</t>
  </si>
  <si>
    <t>Время рассогласования между сигналами по физическому и интерфейсному каналу</t>
  </si>
  <si>
    <t>Ust.T13</t>
  </si>
  <si>
    <t>T20</t>
  </si>
  <si>
    <t>UMPNAUst.T20</t>
  </si>
  <si>
    <t>KTPR_14</t>
  </si>
  <si>
    <t>Время на задержку при подозрительных переходах</t>
  </si>
  <si>
    <t>Ust.T14</t>
  </si>
  <si>
    <t>T15</t>
  </si>
  <si>
    <t>Длительность выдачи команды в САР на выполнение рамповой функции</t>
  </si>
  <si>
    <t>UMPNAUst.T15</t>
  </si>
  <si>
    <t>KTPR_15</t>
  </si>
  <si>
    <t>Время удержания управляющего сигнала "деблокировать" и время на снятия аварии</t>
  </si>
  <si>
    <t>Ust.T15</t>
  </si>
  <si>
    <t>Время на выполнение АВР при получении сигнала электрозащита</t>
  </si>
  <si>
    <t>KTPR_16</t>
  </si>
  <si>
    <t>Время игнорирования сигналов "муфта","авария БУР", "ВММО", "ВММЗ", возникающих без пропажи МП</t>
  </si>
  <si>
    <t>Ust.T16</t>
  </si>
  <si>
    <t>Время, через которое будет выдана команда стоп при отсутствии электрозащиты</t>
  </si>
  <si>
    <t>KTPR_17</t>
  </si>
  <si>
    <t>Время на пропажу связи по интерфейсу</t>
  </si>
  <si>
    <t>Ust.T17</t>
  </si>
  <si>
    <t>Время на проверку корр. сост. цепей ВВ (для МНА с вкл. контролем силы тока)</t>
  </si>
  <si>
    <t>KTPR_18</t>
  </si>
  <si>
    <t>Время на получение сигнала Идет плавный пуск</t>
  </si>
  <si>
    <t>KTPR_19</t>
  </si>
  <si>
    <t>Время на пропадание сигнала "Идет плавный пуск"</t>
  </si>
  <si>
    <t>KTPR_20</t>
  </si>
  <si>
    <t>KTPR_21</t>
  </si>
  <si>
    <t>KTPR_22</t>
  </si>
  <si>
    <t>KTPR_23</t>
  </si>
  <si>
    <t>KTPR_24</t>
  </si>
  <si>
    <t>KTPR_25</t>
  </si>
  <si>
    <t>KTPR_26</t>
  </si>
  <si>
    <t>KTPR_27</t>
  </si>
  <si>
    <t>KTPR_28</t>
  </si>
  <si>
    <t>KTPR_29</t>
  </si>
  <si>
    <t>KTPR_30</t>
  </si>
  <si>
    <t>KTPR_31</t>
  </si>
  <si>
    <t>KTPR_32</t>
  </si>
  <si>
    <t>KTPR_33</t>
  </si>
  <si>
    <t>KTPR_34</t>
  </si>
  <si>
    <t>KTPR_35</t>
  </si>
  <si>
    <t>KTPR_36</t>
  </si>
  <si>
    <t>KTPR_37</t>
  </si>
  <si>
    <t>KTPR_38</t>
  </si>
  <si>
    <t>KTPR_39</t>
  </si>
  <si>
    <t>KTPR_40</t>
  </si>
  <si>
    <t>KTPR_41</t>
  </si>
  <si>
    <t>KTPR_42</t>
  </si>
  <si>
    <t>KTPR_43</t>
  </si>
  <si>
    <t>KTPR_44</t>
  </si>
  <si>
    <t>KTPR_45</t>
  </si>
  <si>
    <t>KTPR_46</t>
  </si>
  <si>
    <t>KTPR_47</t>
  </si>
  <si>
    <t>KTPR_48</t>
  </si>
  <si>
    <t>KTPR_49</t>
  </si>
  <si>
    <t>KTPR_50</t>
  </si>
  <si>
    <t>KTPR_51</t>
  </si>
  <si>
    <t>KTPR_52</t>
  </si>
  <si>
    <t>KTPR_53</t>
  </si>
  <si>
    <t>KTPR_54</t>
  </si>
  <si>
    <t>KTPR_55</t>
  </si>
  <si>
    <t>KTPR_56</t>
  </si>
  <si>
    <t>KTPR_57</t>
  </si>
  <si>
    <t>KTPR_58</t>
  </si>
  <si>
    <t>KTPR_59</t>
  </si>
  <si>
    <t>KTPR_60</t>
  </si>
  <si>
    <t>KTPR_61</t>
  </si>
  <si>
    <t>KTPR_62</t>
  </si>
  <si>
    <t>KTPR_63</t>
  </si>
  <si>
    <t>KTPR_64</t>
  </si>
  <si>
    <t>KTPR_65</t>
  </si>
  <si>
    <t>KTPR_66</t>
  </si>
  <si>
    <t>KTPR_67</t>
  </si>
  <si>
    <t>KTPR_68</t>
  </si>
  <si>
    <t>KTPR_69</t>
  </si>
  <si>
    <t>KTPR_70</t>
  </si>
  <si>
    <t>KTPR_71</t>
  </si>
  <si>
    <t>KTPR_72</t>
  </si>
  <si>
    <t>KTPR_73</t>
  </si>
  <si>
    <t>KTPR_74</t>
  </si>
  <si>
    <t>KTPR_75</t>
  </si>
  <si>
    <t>KTPR_76</t>
  </si>
  <si>
    <t>KTPR_77</t>
  </si>
  <si>
    <t>KTPR_78</t>
  </si>
  <si>
    <t>KTPR_79</t>
  </si>
  <si>
    <t>KTPR_80</t>
  </si>
  <si>
    <t>KTPR_81</t>
  </si>
  <si>
    <t>KTPR_82</t>
  </si>
  <si>
    <t>KTPR_83</t>
  </si>
  <si>
    <t>KTPR_84</t>
  </si>
  <si>
    <t>KTPR_85</t>
  </si>
  <si>
    <t>KTPR_86</t>
  </si>
  <si>
    <t>KTPR_87</t>
  </si>
  <si>
    <t>KTPR_88</t>
  </si>
  <si>
    <t>KTPR_89</t>
  </si>
  <si>
    <t>KTPR_90</t>
  </si>
  <si>
    <t>KTPR_91</t>
  </si>
  <si>
    <t>KTPR_92</t>
  </si>
  <si>
    <t>KTPR_93</t>
  </si>
  <si>
    <t>KTPR_94</t>
  </si>
  <si>
    <t>KTPR_95</t>
  </si>
  <si>
    <t>KTPR_96</t>
  </si>
  <si>
    <t>KTPR_97</t>
  </si>
  <si>
    <t>KTPR_98</t>
  </si>
  <si>
    <t>KTPR_99</t>
  </si>
  <si>
    <t>KTPR_100</t>
  </si>
  <si>
    <t>KTPR_101</t>
  </si>
  <si>
    <t>KTPR_102</t>
  </si>
  <si>
    <t>Перейти к:</t>
  </si>
  <si>
    <t>Дискретный параметр(DP)</t>
  </si>
  <si>
    <t>Предельный параметр(KTPRS_2)</t>
  </si>
  <si>
    <t>Команда (TU)</t>
  </si>
  <si>
    <t>Табло и сирены (UTS)</t>
  </si>
  <si>
    <t>Задвижки (UZD)</t>
  </si>
  <si>
    <t>Клапан(KLP)</t>
  </si>
  <si>
    <t>Скребок</t>
  </si>
  <si>
    <t>Расходомер(FlowMeter)</t>
  </si>
  <si>
    <t>Группа агрегатов вспомсистем(UGRPVS)</t>
  </si>
  <si>
    <t>РВС</t>
  </si>
  <si>
    <t>Уникальные объекты(Unic)</t>
  </si>
  <si>
    <t>Вспомсистемы (UVS)</t>
  </si>
  <si>
    <t>Вспомсистемы (AVS_VV)</t>
  </si>
  <si>
    <t>Вспомсистемы (AVS_URDO)</t>
  </si>
  <si>
    <t>Наработки НА (MOTO)</t>
  </si>
  <si>
    <t>Станционные защиты (KTPR)</t>
  </si>
  <si>
    <t>Карта готовностей (KGMPN)</t>
  </si>
  <si>
    <t>Агрегатные защиты (KTPRA)</t>
  </si>
  <si>
    <t>Диагностика модулей</t>
  </si>
  <si>
    <t>Диагностика линков</t>
  </si>
  <si>
    <t>Диагностика линий связи</t>
  </si>
  <si>
    <t>Диагностика линков ПЛК</t>
  </si>
  <si>
    <t>Диагностика ПЛК</t>
  </si>
  <si>
    <t>Диагностика контроллера</t>
  </si>
  <si>
    <t>Контроль работы ПНС (KRMPN)</t>
  </si>
  <si>
    <t>Контроль работы МНС (KRMPN)</t>
  </si>
  <si>
    <t>Контроль опер. тока НА (KTPRAS_1)</t>
  </si>
  <si>
    <t>Насосный агрегат без ЧРП (UPMNA)</t>
  </si>
  <si>
    <t>Насосный агрегат c ЧРП (CMNA)</t>
  </si>
  <si>
    <t>Соообщения при работе с САРД</t>
  </si>
  <si>
    <t>Соообщения при работе с САР ЧРП</t>
  </si>
  <si>
    <t>Аналоговые сигналы(OIP)</t>
  </si>
  <si>
    <t>Вибрации(OIPv)</t>
  </si>
  <si>
    <t>Дискретные параметры с обрывом и КЗ(OIPd)</t>
  </si>
  <si>
    <t>Сообщения для ТМ</t>
  </si>
  <si>
    <t>Разные сообщения</t>
  </si>
  <si>
    <t>MsgType:</t>
  </si>
  <si>
    <t>File:</t>
  </si>
  <si>
    <t>DP</t>
  </si>
  <si>
    <t>KTPRS_2</t>
  </si>
  <si>
    <t>UTS</t>
  </si>
  <si>
    <t>ZD</t>
  </si>
  <si>
    <t>KLP</t>
  </si>
  <si>
    <t>SOD</t>
  </si>
  <si>
    <t>FlowMeter</t>
  </si>
  <si>
    <t>UGRPVS</t>
  </si>
  <si>
    <t>Unic</t>
  </si>
  <si>
    <t>Vs</t>
  </si>
  <si>
    <t>AVS</t>
  </si>
  <si>
    <t>MOTO</t>
  </si>
  <si>
    <t>KTPR</t>
  </si>
  <si>
    <t>KGMPN</t>
  </si>
  <si>
    <t>KTPRA</t>
  </si>
  <si>
    <t>DiagnoModOk</t>
  </si>
  <si>
    <t>DiagnoModLink</t>
  </si>
  <si>
    <t>ListNet</t>
  </si>
  <si>
    <t>DiagnoPlcLink</t>
  </si>
  <si>
    <t>DIAG_CPU</t>
  </si>
  <si>
    <t>ID_28</t>
  </si>
  <si>
    <t>KRMPN</t>
  </si>
  <si>
    <t>KTPRAS_QF_NA</t>
  </si>
  <si>
    <t>NA</t>
  </si>
  <si>
    <t>SARD</t>
  </si>
  <si>
    <t>SARDCHRP</t>
  </si>
  <si>
    <t>TU_TR_TM</t>
  </si>
  <si>
    <t>Other</t>
  </si>
  <si>
    <t xml:space="preserve">SubSystem </t>
  </si>
  <si>
    <t>MsgID</t>
  </si>
  <si>
    <t>Message</t>
  </si>
  <si>
    <t>flag</t>
  </si>
  <si>
    <t>priority</t>
  </si>
  <si>
    <t>%obj. Сигнал установлен</t>
  </si>
  <si>
    <t>%obj. Параметр снят</t>
  </si>
  <si>
    <t>%obj. Команда оператора снять значение</t>
  </si>
  <si>
    <t xml:space="preserve">%obj. </t>
  </si>
  <si>
    <t>%obj. Открывается</t>
  </si>
  <si>
    <t>%obj. Открыт</t>
  </si>
  <si>
    <t>%obj. Прохождение СОД (ОУ). Сигнал установлен</t>
  </si>
  <si>
    <t>%obj. Нет агрегатов в режиме РЕЗЕРВ</t>
  </si>
  <si>
    <t>%obj. Режим дистанционнный</t>
  </si>
  <si>
    <t>%obj. Команда - включить автоматически</t>
  </si>
  <si>
    <t>%obj. Наработка до перехода на резерв: %1. Значение сброшено</t>
  </si>
  <si>
    <t>Станционная защита. %obj. Команда – установить маскирование</t>
  </si>
  <si>
    <t>Готовность. %obj. Команда - установить маскирование</t>
  </si>
  <si>
    <t>Агрегатная защита. %obj. Команда – установить маскирование</t>
  </si>
  <si>
    <t>Диагностика;Шкаф МНС.КЦ. Модуль RP-31 (A1.1)</t>
  </si>
  <si>
    <t>%obj. Ошибка в конфигурации.сигнал снят</t>
  </si>
  <si>
    <t>%obj. Связь по каналу A. Сигнал снят</t>
  </si>
  <si>
    <t>%obj. Неисправна</t>
  </si>
  <si>
    <t>Диагностика;МНС.КЦ осн. A1.3</t>
  </si>
  <si>
    <t>%obj. Связь по каналу X1. Сигнал снят</t>
  </si>
  <si>
    <t>Диагностика;МНС.КЦ осн</t>
  </si>
  <si>
    <t>%obj. ЦПУ ждет команду на запуск</t>
  </si>
  <si>
    <t>Диагностика;Контроль целостности ПО</t>
  </si>
  <si>
    <t>%obj. Нарушена целостность ПО ПЛК</t>
  </si>
  <si>
    <t>ПНС;ПНС</t>
  </si>
  <si>
    <t>%obj. Команда выполнить переход с ПНА на ПНА</t>
  </si>
  <si>
    <t>%obj. Команда выполнить переход с МНА на МНА</t>
  </si>
  <si>
    <t>%obj. Исчезновение оперативного напряжения на QF1 (3 A) ВВ</t>
  </si>
  <si>
    <t>%obj. Сигнал ВВ включен в УСО.1(1) недостоверен</t>
  </si>
  <si>
    <t>%obj.Сигнал ВВ включен в УСО 1.1 недостоверен</t>
  </si>
  <si>
    <t>САРД;САРД</t>
  </si>
  <si>
    <t>САР;САР ЧРП</t>
  </si>
  <si>
    <t>%obj. Установить режим Автоматический по параметру от МПСА</t>
  </si>
  <si>
    <t>%obj. Назначен режим имитации</t>
  </si>
  <si>
    <t>%obj. Команда по ТМ</t>
  </si>
  <si>
    <t>ПНС;НПС</t>
  </si>
  <si>
    <t>%obj. Установлен режим НПС дистанционный</t>
  </si>
  <si>
    <t>%obj. Сигнал снят</t>
  </si>
  <si>
    <t>%obj. Параметр установлен</t>
  </si>
  <si>
    <t>%obj. Команда оператора установить значение</t>
  </si>
  <si>
    <t>%obj. Включить из МДП</t>
  </si>
  <si>
    <t>%obj. Открывается в режиме имитации</t>
  </si>
  <si>
    <t>%obj. Открыт в режиме имитации</t>
  </si>
  <si>
    <t>%obj. Команда - контроль с АРМ</t>
  </si>
  <si>
    <t>%obj. Есть агрегат в режиме РЕЗЕРВ</t>
  </si>
  <si>
    <t>Диагностика;Диагностика</t>
  </si>
  <si>
    <t>%obj. Режим местный</t>
  </si>
  <si>
    <t>%obj. Пуск невозможен. Блокировка по режиму</t>
  </si>
  <si>
    <t>%obj. Наработка до капитального ремонта: %1. Значение сброшено</t>
  </si>
  <si>
    <t>Станционная защита. %obj. Не маскируется выполнение невозможно</t>
  </si>
  <si>
    <t>Готовность. %obj. Не маскируется. Выполнение невозможно</t>
  </si>
  <si>
    <t>Агрегатная защита. %obj. Не маскируется выполнение невозможно</t>
  </si>
  <si>
    <t>Диагностика;Шкаф МНС.КЦ. Модуль C-46A (A1.2)</t>
  </si>
  <si>
    <t>%obj. Внутренняя ошибка модуля. Сигнал снят</t>
  </si>
  <si>
    <t>%obj. Связь по каналу A. Сигнал установлен</t>
  </si>
  <si>
    <t>%obj. Исправна</t>
  </si>
  <si>
    <t>Диагностика;МНС.КЦ осн. A1.4</t>
  </si>
  <si>
    <t>%obj. Связь по каналу X1. Сигнал установлен</t>
  </si>
  <si>
    <t>Диагностика;МНС.КЦ рез</t>
  </si>
  <si>
    <t>%obj. ЦПУ остановлен (остановлено только ППО)</t>
  </si>
  <si>
    <t>%obj. Произведен переход на резервный центральный контроллер (A1.6)</t>
  </si>
  <si>
    <t>%obj. Отключаемый ПНА №%1</t>
  </si>
  <si>
    <t>%obj. Отключаемый МНА-%1</t>
  </si>
  <si>
    <t xml:space="preserve">%obj. Восстановление оперативного напряжения на QF1 (3 A) ВВ </t>
  </si>
  <si>
    <t>%obj. Сигнал ВВ отключен в УСО.1(1) недостоверен</t>
  </si>
  <si>
    <t>%obj.Сигнал ВВ отключен в УСО 1.1 недостоверен</t>
  </si>
  <si>
    <t>САРД;САРД РД №1</t>
  </si>
  <si>
    <t>САР;ЧРП №1</t>
  </si>
  <si>
    <t>%obj. Установить режим Ручной по скорости от МПСА</t>
  </si>
  <si>
    <t>%obj. Режим имитации снят</t>
  </si>
  <si>
    <t>МНС;Деблокировка аварийных защит по давлению</t>
  </si>
  <si>
    <t xml:space="preserve">%obj. Команда по ТМ отклонена. Метка времени недостоверна </t>
  </si>
  <si>
    <t>%obj. Установлен режим НПС местный</t>
  </si>
  <si>
    <t>%obj. Сигнал недостоверен</t>
  </si>
  <si>
    <t>%obj. Временная уставка изменена с %2 c на %1 c.</t>
  </si>
  <si>
    <t>%obj. Отключить из МДП</t>
  </si>
  <si>
    <t>%obj. Открывается. Выполнение команды не требуется</t>
  </si>
  <si>
    <t>%obj. Прохождение СОД (ОУ). Сигнал снят</t>
  </si>
  <si>
    <t>%obj. Команда стоп НПС с АРМ оператора</t>
  </si>
  <si>
    <t>%obj. Включен. Выполнение команды не требуется</t>
  </si>
  <si>
    <t>%obj. Наработка до технического обслуживания: %1. Значение сброшено</t>
  </si>
  <si>
    <t>Станционная защита. %obj. Маскирование установлено</t>
  </si>
  <si>
    <t>Готовность. %obj. Маскирование установлено</t>
  </si>
  <si>
    <t>Агрегатная защита. %obj. Маскирование установлено</t>
  </si>
  <si>
    <t>Диагностика;Шкаф МНС.КЦ. Модуль C-43A (A1.4)</t>
  </si>
  <si>
    <t>%obj. Модуль не инициализирован. Сигнал снят</t>
  </si>
  <si>
    <t>%obj. Связь по каналу B. Сигнал снят</t>
  </si>
  <si>
    <t>Диагностика;МНС.КЦ рез. A2.3</t>
  </si>
  <si>
    <t>%obj. Связь по каналу X2. Сигнал снят</t>
  </si>
  <si>
    <t>%obj. ЦПУ остановлен по причине разряженной батареи(остановлено только ППО)</t>
  </si>
  <si>
    <t>Диагностика;Резерв</t>
  </si>
  <si>
    <t>%obj. Произведен переход на резервный центральный контроллер (A1.8)</t>
  </si>
  <si>
    <t>%obj. Запускаемый ПНА №%1</t>
  </si>
  <si>
    <t>%obj. Запускаемый МНА-%1</t>
  </si>
  <si>
    <t>%obj. Исчезновение оперативного напряжения на QF2 (1 A) ВВ</t>
  </si>
  <si>
    <t>%obj. Сигнал ВВ включен в УСО.3 недостоверен</t>
  </si>
  <si>
    <t>%obj.Сигнал ВВ включен в УСО 3 недостоверен</t>
  </si>
  <si>
    <t>САРД;САРД РД №2</t>
  </si>
  <si>
    <t>САР;ЧРП №3</t>
  </si>
  <si>
    <t>%obj. Установить режим Общее задание скорости коллектора от МПСА</t>
  </si>
  <si>
    <t>%obj. Недостоверен. Измерительный канал неисправен</t>
  </si>
  <si>
    <t>МНС;Отключение МНС с АРМ диспетчера по СТМ</t>
  </si>
  <si>
    <t>%obj. Резерв</t>
  </si>
  <si>
    <t>%obj. Команда стоп МНС с АРМ</t>
  </si>
  <si>
    <t>%obj. Сигнал достоверен</t>
  </si>
  <si>
    <t>%obj. Временная уставка нормализации параметра изменена с %2 c на %1 с.</t>
  </si>
  <si>
    <t>%obj. Включить автоматически</t>
  </si>
  <si>
    <t>%obj. Открытие невозможно. Авария задвижки</t>
  </si>
  <si>
    <t>%obj. Команда - контроль по ТМ</t>
  </si>
  <si>
    <t>%obj. Команда стоп НПС с АРМ диспетчера</t>
  </si>
  <si>
    <t>%obj. Наработка до среднего ремонта: %1. Значение сброшено</t>
  </si>
  <si>
    <t>Станционная защита. %obj. Маскирование установлено. Выполнение команды не требуется</t>
  </si>
  <si>
    <t>Готовность. %obj. Маскирование установлено. Выполнение команды не требуется</t>
  </si>
  <si>
    <t>Агрегатная защита. %obj. Маскирование установлено. Выполнение команды не требуется</t>
  </si>
  <si>
    <t>Диагностика;Шкаф МНС.КЦ. Модуль C-43A (A1.5)</t>
  </si>
  <si>
    <t>%obj. Неисправность входов / выходов. Сигнал снят</t>
  </si>
  <si>
    <t>%obj. Связь по каналу B. Сигнал установлен</t>
  </si>
  <si>
    <t>Диагностика;МНС.КЦ рез. A2.4</t>
  </si>
  <si>
    <t>%obj. Связь по каналу X2. Сигнал установлен</t>
  </si>
  <si>
    <t>%obj. ЦПУ остановлен по причине ошибки (остановлено только ППО)</t>
  </si>
  <si>
    <t>%obj. Временная уставка изменена с текущего значения %2 на новое значение %1</t>
  </si>
  <si>
    <t>%obj. Отключаемый ПНА не включен</t>
  </si>
  <si>
    <t>%obj. Отключаемый МНА не включен</t>
  </si>
  <si>
    <t xml:space="preserve">%obj. Восстановление оперативного напряжения на QF2 (1 A) ВВ </t>
  </si>
  <si>
    <t>%obj. Сигнал ВВ отключен в УСО.3 недостоверен</t>
  </si>
  <si>
    <t>%obj.Сигнал ВВ отключен в УСО 3 недостоверен</t>
  </si>
  <si>
    <t>%obj. Установить режим Автоматический по расходу от МПСА</t>
  </si>
  <si>
    <t>%obj. Недостоверность. НПД</t>
  </si>
  <si>
    <t>%obj. Сигнал маскирован</t>
  </si>
  <si>
    <t>%obj. Отключить автоматически</t>
  </si>
  <si>
    <t>%obj. Открытие невозможно. Нет напряжения в схеме управления</t>
  </si>
  <si>
    <t>%obj. Не вышел из крайнего положения. Авария</t>
  </si>
  <si>
    <t>%obj. Прохождение СОД (трансмиттер ОУ). Сигнал установлен</t>
  </si>
  <si>
    <t>%obj. Назначение режима не требуется, режим уже выбран</t>
  </si>
  <si>
    <t>%obj. Магнитный пускатель включен. Ручной режим</t>
  </si>
  <si>
    <t>%obj. Наработка с начала эксплуатации: %1. Значение сброшено</t>
  </si>
  <si>
    <t>Станционная защита. %obj. Команда – снять маскирование</t>
  </si>
  <si>
    <t>Готовность. %obj. Команда - снять маскирование</t>
  </si>
  <si>
    <t>Агрегатная защита. %obj. Команда – снять маскирование</t>
  </si>
  <si>
    <t>Диагностика;Шкаф МНС.КЦ. Модуль CPU-47A (A1.6)</t>
  </si>
  <si>
    <t>%obj. Неисправность модуля. Сигнал снят</t>
  </si>
  <si>
    <t>Диагностика;МНС.КЦ осн. A1.1</t>
  </si>
  <si>
    <t>%obj. ЦПУ основной без использования резервирования</t>
  </si>
  <si>
    <t>%obj. Уставка изменена с текущего значения %2 на новое значение %1</t>
  </si>
  <si>
    <t>%obj. У отключаемого ПНА не установлен режим ОСН</t>
  </si>
  <si>
    <t>%obj. У отключаемого МНА не установлен режим ОСН</t>
  </si>
  <si>
    <t>%obj. Сигнал "аварийное отключение кнопкой стоп в насосном зале" недостоверен</t>
  </si>
  <si>
    <t>%obj. Значение силы тока недостоверно</t>
  </si>
  <si>
    <t>%obj.Значение силы тока недостоверно</t>
  </si>
  <si>
    <t>%obj. Недостоверность. ВПД</t>
  </si>
  <si>
    <t>МНС;Стоп МНС (работа МНС запрещена)</t>
  </si>
  <si>
    <t>%obj. Связь с ПНС РП  по основному каналу потеряна</t>
  </si>
  <si>
    <t>%obj. Маскирование снято</t>
  </si>
  <si>
    <t>%obj. Цепь включения исправна</t>
  </si>
  <si>
    <t>%obj. Открытие невозможно. Нет напряжения на СШ ЩСУ</t>
  </si>
  <si>
    <t>%obj. Не открылся. Авария</t>
  </si>
  <si>
    <t>%obj. Команда - деблокировать с арм</t>
  </si>
  <si>
    <t>%obj. Режим головная</t>
  </si>
  <si>
    <t>%obj. Включен. Назначение режима невозможно</t>
  </si>
  <si>
    <t>%obj. Наработка до  текущего ремонта: %1. Значение сброшено</t>
  </si>
  <si>
    <t>Станционная защита. %obj. Маскирование снято</t>
  </si>
  <si>
    <t>Готовность. %obj. Маскирование снято</t>
  </si>
  <si>
    <t>Агрегатная защита. %obj. Маскирование снято</t>
  </si>
  <si>
    <t>Диагностика;Шкаф МНС.КЦ. Модуль DPM-41A (A1.7)</t>
  </si>
  <si>
    <t>Диагностика;МНС.КЦ рез. A2.1</t>
  </si>
  <si>
    <t>%obj. ЦПУ основной</t>
  </si>
  <si>
    <t>Диагностика;Количество неисправностей кольца А допустимый лимит</t>
  </si>
  <si>
    <t>%obj. Контроллер в режиме ОСН. острановлен</t>
  </si>
  <si>
    <t>%obj. Отключаемый ПНА в имитации</t>
  </si>
  <si>
    <t>%obj. Отключаемый МНА в имитации</t>
  </si>
  <si>
    <t>%obj. Сигнал "аварийное отключение кнопкой стоп в насосном зале" достоверен</t>
  </si>
  <si>
    <t>%obj. Ток двигателя набран</t>
  </si>
  <si>
    <t>%obj.Ток двигателя набран</t>
  </si>
  <si>
    <t>%obj. Достоверен (режим имитации)</t>
  </si>
  <si>
    <t>МНС;Запрет работы МНС от ЦСПА. Снять</t>
  </si>
  <si>
    <t>%obj. Связь с ПНС РП  по резервному каналу потеряна</t>
  </si>
  <si>
    <t>%obj. Режим имитации установлен</t>
  </si>
  <si>
    <t>%obj. Цепь включения неисправна</t>
  </si>
  <si>
    <t>%obj. Открыта</t>
  </si>
  <si>
    <t>%obj. Прохождение СОД (трансмиттер ОУ). Сигнал снят</t>
  </si>
  <si>
    <t>%obj. Режим промежуточная</t>
  </si>
  <si>
    <t>%obj. Пуск невозможен. Нет напряжения в схеме управления</t>
  </si>
  <si>
    <t>%obj. Количесво пусков до  текущего ремонта: %1. Значение сброшено</t>
  </si>
  <si>
    <t>Станционная защита. %obj. Маскироавние снято. Выполнение команды не требуется</t>
  </si>
  <si>
    <t>Готовность. %obj. Маскирование снято. Выполнение команды не требуется</t>
  </si>
  <si>
    <t>Агрегатная защита. %obj. Маскирование снято. Выполнение команды не требуется</t>
  </si>
  <si>
    <t>Диагностика;Шкаф МНС.КЦ. Модуль CPU-47A (A1.8)</t>
  </si>
  <si>
    <t>%obj. Потеря связи</t>
  </si>
  <si>
    <t>%obj. ЦПУ основной. прямой переход на резервный не возможен</t>
  </si>
  <si>
    <t>Диагностика;Количество неисправностей кольца В допустимый лимит</t>
  </si>
  <si>
    <t>%obj. Контроллер в режиме РЕЗ. острановлен</t>
  </si>
  <si>
    <t>%obj. Запускаемый ПНА не отключен</t>
  </si>
  <si>
    <t>%obj. Запускаемый МНА не отключен</t>
  </si>
  <si>
    <t>%obj. Сигнал "аварийное отключение кнопкой стоп в электрозале" недостоверен</t>
  </si>
  <si>
    <t>%obj. Ток сброшен</t>
  </si>
  <si>
    <t>%obj.Ток сброшен</t>
  </si>
  <si>
    <t>%obj. Достоверен</t>
  </si>
  <si>
    <t>%obj. Связь с ПНС РП по основному каналу восстановлена</t>
  </si>
  <si>
    <t>%obj. Выполнение команды невозможно. Блокировка</t>
  </si>
  <si>
    <t>%obj. Открыта в режиме имитации</t>
  </si>
  <si>
    <t>%obj. Команда - деблокировать по ТМ</t>
  </si>
  <si>
    <t>%obj. Режим транзит</t>
  </si>
  <si>
    <t>%obj. Команда - включить резервный агрегат автоматически</t>
  </si>
  <si>
    <t>Станционная защита. %obj. Команда - деблокировать</t>
  </si>
  <si>
    <t>Готовность. %obj. Установлена</t>
  </si>
  <si>
    <t>Агрегатная защита. %obj. Команда - деблокировать</t>
  </si>
  <si>
    <t>Диагностика;Шкаф МНС.КЦ. Модуль C-43A (A1.9)</t>
  </si>
  <si>
    <t>%obj. Связь восстановлена</t>
  </si>
  <si>
    <t>%obj. ЦПУ Резервный</t>
  </si>
  <si>
    <t xml:space="preserve">%obj. Причина не определена </t>
  </si>
  <si>
    <t>%obj. У запускаемого ПНА не установлен режим ОСН</t>
  </si>
  <si>
    <t>%obj. У запускаемого МНА не установлен режим ОСН</t>
  </si>
  <si>
    <t>%obj. Сигнал "аварийное отключение кнопкой стоп электрозале" достоверен</t>
  </si>
  <si>
    <t>%obj.Резерв</t>
  </si>
  <si>
    <t>%obj. Недостоверен. Некорректные настройки</t>
  </si>
  <si>
    <t>%obj. Связь с ПНС РП по резервному каналу восстановлена</t>
  </si>
  <si>
    <t>%obj. Источник установлен</t>
  </si>
  <si>
    <t>%obj. Неисправность. Сигнал установлен</t>
  </si>
  <si>
    <t>%obj. Сезон - лето</t>
  </si>
  <si>
    <t>Станционная защита. %obj. Деблокирование невозможно. Сигнал не снят</t>
  </si>
  <si>
    <t>Готовность. %obj. Снята</t>
  </si>
  <si>
    <t>Агрегатная защита. %obj. Деблокирование невозможно. Сигнал не снят</t>
  </si>
  <si>
    <t>Диагностика;Шкаф МНС.КЦ. Модуль C-43A (A1.10)</t>
  </si>
  <si>
    <t>%obj. Отсутствие калибровочной информации. Сигнал снят</t>
  </si>
  <si>
    <t>%obj. ЦПУ Резервный. прямой переход на резервный не возможен</t>
  </si>
  <si>
    <t>Диагностика;Имитационный режим</t>
  </si>
  <si>
    <t xml:space="preserve">%obj. Переход по причине ложного сигнала инхибита </t>
  </si>
  <si>
    <t>%obj. Запускаемый ПНА в имитации</t>
  </si>
  <si>
    <t>%obj. Запускаемый МНА в имитации</t>
  </si>
  <si>
    <t>%obj. Сигнал "аварийное отключение кнопкой стоп с БРУ" недостоверен</t>
  </si>
  <si>
    <t>%obj. Команда «снять имитацию» не требуется. Имитация отсутствует</t>
  </si>
  <si>
    <t>МНС;Технологический участок остановлен</t>
  </si>
  <si>
    <t>%obj. Связь с ОСИКН О-42 по основному каналу потеряна</t>
  </si>
  <si>
    <t>%obj. Заблокировать включение из МДП</t>
  </si>
  <si>
    <t>%obj. Открыта. Выполнение команды не требуется</t>
  </si>
  <si>
    <t>%obj. Деблокирование не требуется</t>
  </si>
  <si>
    <t>%obj. Изменена уставка «Таймер выдержки времени между запусками при выполнении процедуры АПВ несколькими агрегатами» с текущего значения: %2 на новое значение: %1</t>
  </si>
  <si>
    <t>%obj. Сезон - зима</t>
  </si>
  <si>
    <t>%obj. Команда - отключить автоматически</t>
  </si>
  <si>
    <t>%obj. Наработка за квартал: %1. Значение сброшено</t>
  </si>
  <si>
    <t>Станционная защита. %obj. Деблокирована</t>
  </si>
  <si>
    <t>Готовность. %obj. Изменена уставка времени на определение состояния готовности по параметру. C %2 с на %1 с.</t>
  </si>
  <si>
    <t>Агрегатная защита. %obj. Деблокирована</t>
  </si>
  <si>
    <t>Диагностика;Шкаф МНС.КЦ. Модуль C-46A (A1.12)</t>
  </si>
  <si>
    <t>%obj. Связь по каналу IF2. Сигнал снят</t>
  </si>
  <si>
    <t>%obj. Осуществляется перезагрузка ЦПУ</t>
  </si>
  <si>
    <t xml:space="preserve">%obj. Переход по причине останова ЦПУ </t>
  </si>
  <si>
    <t>%obj. У запускаемого ПНА не установлена П1</t>
  </si>
  <si>
    <t>%obj. У запускаемого МНА не установлена П1</t>
  </si>
  <si>
    <t>%obj. Сигнал "аварийное отключение кнопкой стоп с БРУ" достоверен</t>
  </si>
  <si>
    <t>%obj. Назначение режима невозможно. МНС в параллельно-последовательном режиме</t>
  </si>
  <si>
    <t>%obj. Получена команда с дисплейной панели - сброс ошибки ПЧ</t>
  </si>
  <si>
    <t>САР;ЧРП №1. Неисправность (предупреждение) СЧР</t>
  </si>
  <si>
    <t>%obj. Применить текущие уставки</t>
  </si>
  <si>
    <t>%obj. Комада «назначить имитацию» не требуется. Наличие имитации</t>
  </si>
  <si>
    <t>МНС;Технологический участок в работе</t>
  </si>
  <si>
    <t>%obj. Связь с ОСИКН О-42 по резервному каналу потеряна</t>
  </si>
  <si>
    <t>%obj. Разблокировать включение из МДП</t>
  </si>
  <si>
    <t>%obj. Закрыт</t>
  </si>
  <si>
    <t>%obj. Неисправность. Сигнал снят</t>
  </si>
  <si>
    <t>%obj. Смена режима невозможна. НПС в работе</t>
  </si>
  <si>
    <t>%obj. Авария. Назначение режима невозможно</t>
  </si>
  <si>
    <t>%obj. Наработка до перехода на резерв. Значание %1 приблизилось к максимальному значению: %2</t>
  </si>
  <si>
    <t>Станционная защита. %obj. Деблокирование не требуется</t>
  </si>
  <si>
    <t>Агрегатная защита. %obj. Деблокирование не требуется</t>
  </si>
  <si>
    <t>Диагностика;Шкаф МНС.КЦ. Модуль RP-31 (A1.13)</t>
  </si>
  <si>
    <t>%obj. Отсутствие напряжения. Сигнал снят</t>
  </si>
  <si>
    <t>%obj. Связь по каналу IF2. Сигнал установлен</t>
  </si>
  <si>
    <t>%obj. Выжидается таймаут смены состояния</t>
  </si>
  <si>
    <t xml:space="preserve">%obj. Переход по причине исключения </t>
  </si>
  <si>
    <t>%obj. У запускаемого ПНА не открыты агрегатные задвижки</t>
  </si>
  <si>
    <t>%obj. У запускаемого МНА не открыты агрегатные задвижки</t>
  </si>
  <si>
    <t>%obj. Сигнал "аварийное отключение кнопкой стоп с чрп" недостоверен</t>
  </si>
  <si>
    <t>%obj. РД№1. Команда - сброс ошибки ПЧ</t>
  </si>
  <si>
    <t>САР;ЧРП №1. Отсутствие связи по первому каналу RS-485 (АСУ)</t>
  </si>
  <si>
    <t>%obj. Применить текущие режимы</t>
  </si>
  <si>
    <t>%obj. Команда включить имитацию</t>
  </si>
  <si>
    <t>МНС;Потеря связи ЦСПА (САУ) c КЦ СА МНС НПС-2«Самотлор». Установить маску</t>
  </si>
  <si>
    <t>Прочее;Уставка времени на пропажу связи по основному каналу САР</t>
  </si>
  <si>
    <t>%obj. Связь с ОСИКН О-42 по основному каналу восстановлена</t>
  </si>
  <si>
    <t>%obj. В промежуточном положении</t>
  </si>
  <si>
    <t>%obj. Закрыт в режиме имитации</t>
  </si>
  <si>
    <t>%obj. Команда контроль невозможна. Сигнал не снят</t>
  </si>
  <si>
    <t>%obj. Режим работы МНС с ПНС-1</t>
  </si>
  <si>
    <t>%obj. Отключен. Выполнение команды не требуется</t>
  </si>
  <si>
    <t>%obj. Наработка до до капитального ремонта. Значание %1 приблизилось к максимальному значению: %2</t>
  </si>
  <si>
    <t>Станционная защита. %obj. Аварийный параметр установлен</t>
  </si>
  <si>
    <t>Агрегатная защита. %obj. Аварийный параметр установлен</t>
  </si>
  <si>
    <t>Диагностика;Шкаф МНС.КЦ. Модуль CI-34A (A4.2)</t>
  </si>
  <si>
    <t>%obj. Неисправность ацп. Сигнал снят</t>
  </si>
  <si>
    <t>%obj. Связь по каналу IF3. Сигнал снят</t>
  </si>
  <si>
    <t xml:space="preserve">%obj. Переход при возникновении отслеживаемого исключения </t>
  </si>
  <si>
    <t>%obj. У запускаемого ПНА установлена имитация агрегатных задвижек</t>
  </si>
  <si>
    <t>%obj. У запускаемого МНА установлена имитация агрегатных задвижек</t>
  </si>
  <si>
    <t>%obj. Сигнал "аварийное отключение кнопкой стоп с чрп" достоверен</t>
  </si>
  <si>
    <t>%obj. РД№2. Команда - сброс ошибки ПЧ</t>
  </si>
  <si>
    <t>САР;ЧРП №1. Неисправность или срабатывание АВР напряжения собственных нужд</t>
  </si>
  <si>
    <t>%obj. Применить уставки с МПСА</t>
  </si>
  <si>
    <t>%obj. Команда отключить имитацию</t>
  </si>
  <si>
    <t>МНС;Потеря связи ЦСПА (САУ) c КЦ СА МНС НПС-2«Самотлор. Снять маску</t>
  </si>
  <si>
    <t>Прочее;Уставка времени на пропажу связи по резервному каналу САР</t>
  </si>
  <si>
    <t>%obj. Связь с ОСИКН О-42 по резервному каналу восстановлена</t>
  </si>
  <si>
    <t>%obj. Источник снят</t>
  </si>
  <si>
    <t>%obj. В промежуточном положении. Режим имитации</t>
  </si>
  <si>
    <t>%obj. Закрывается</t>
  </si>
  <si>
    <t>%obj. Нет напряжения. Сигнал установлен</t>
  </si>
  <si>
    <t>%obj. Режим работы МНС с ПНС-2</t>
  </si>
  <si>
    <t>%obj. Наработка до технического обслуживания. Значание %1 приблизилось к предельному значению: %2</t>
  </si>
  <si>
    <t>Станционная защита. %obj. Аварийный параметр снят</t>
  </si>
  <si>
    <t>Агрегатная защита. %obj. Аварийный параметр снят</t>
  </si>
  <si>
    <t>Диагностика;Шкаф МНС.КЦ. Модуль CI-34A (A4.3)</t>
  </si>
  <si>
    <t>%obj. Ошибка crc конфигурации. Сигнал снят</t>
  </si>
  <si>
    <t>%obj. Связь по каналу IF3. Сигнал установлен</t>
  </si>
  <si>
    <t>%obj. Переход по команде из IDE</t>
  </si>
  <si>
    <t>%obj. Запускаемый ПНА не готов к пуску</t>
  </si>
  <si>
    <t>%obj. Запускаемый МНА не готов к пуску</t>
  </si>
  <si>
    <t>%obj. Сигнал "наличие напряжения в цепях оперативного тока" недостоверен</t>
  </si>
  <si>
    <t>САР;ЧРП №1. Предупреждение системы кондиционирования</t>
  </si>
  <si>
    <t>%obj. Применить режимы с МПСА</t>
  </si>
  <si>
    <t>%obj. Недостоверен(режим имитации)</t>
  </si>
  <si>
    <t>Прочее;Уставка времени на пропажу связи с СА ПТ</t>
  </si>
  <si>
    <t>%obj. Связь с САР по основному каналу потеряна</t>
  </si>
  <si>
    <t>%obj. Блокировка открытия установлена</t>
  </si>
  <si>
    <t>%obj. Закрывается в режиме имитации</t>
  </si>
  <si>
    <t>%obj. Команда контроль невозможна. Выполняется команда деблокировать</t>
  </si>
  <si>
    <t>%obj. Режим работы МНС последовательный</t>
  </si>
  <si>
    <t>%obj. Запускается. Выполнение команды не требуется</t>
  </si>
  <si>
    <t>%obj. Наработка до технического обслуживания. Значание %1 приблизилось к максимальному значению: %2</t>
  </si>
  <si>
    <t>Станционная защита. %obj.</t>
  </si>
  <si>
    <t>Агрегатная защита. %obj.</t>
  </si>
  <si>
    <t>Диагностика;Шкаф МНС.КЦ. Модуль CI-34A (A4.4)</t>
  </si>
  <si>
    <t>%obj. Ошибка crc основной программы. Сигнал снят</t>
  </si>
  <si>
    <t>%obj. Переход по по причине ошибки в энергонезависимой памяти</t>
  </si>
  <si>
    <t>%obj. Запускаемый и отключаемый ПНА не в одном плече</t>
  </si>
  <si>
    <t>%obj. Запускаемый и отключаемый МНА не в одном плече</t>
  </si>
  <si>
    <t>%obj. Сигнал "наличие напряжения в цепях оперативного тока" достоверен</t>
  </si>
  <si>
    <t>%obj. ВВ включен</t>
  </si>
  <si>
    <t>%obj.ВВ включен</t>
  </si>
  <si>
    <t>%obj. Режим управления с МНС</t>
  </si>
  <si>
    <t>САР;ЧРП №1. Авария системы кондиционирования</t>
  </si>
  <si>
    <t>%obj. Невозможно изменить значение имитации. Задаваемое значение вне диапазона</t>
  </si>
  <si>
    <t>Прочее;Уставка времени на пропажу связи с АСМЭ</t>
  </si>
  <si>
    <t>%obj. Связь с САР по резервному каналу потеряна</t>
  </si>
  <si>
    <t>%obj. Блокировка закрытия установлена</t>
  </si>
  <si>
    <t>%obj. Нет напряжения. Сигнал снят</t>
  </si>
  <si>
    <t>УЗР КС-2. Наличие связи с расходомером</t>
  </si>
  <si>
    <t>%obj. Режим работы МНС параллельно-последовательный</t>
  </si>
  <si>
    <t>%obj. Пуск невозможен. Блокировка по защите</t>
  </si>
  <si>
    <t>%obj. Наработка до среднего ремонта. Значание %1 приблизилось к максимальному значению: %2</t>
  </si>
  <si>
    <t>Станционная защита. %obj. Игнорирована по причине маскирования</t>
  </si>
  <si>
    <t>Агрегатная защита. %obj. Игнорирована по причине маскирования</t>
  </si>
  <si>
    <t>Диагностика;Шкаф МНС.КЦ. Модуль CI-34A (A4.5)</t>
  </si>
  <si>
    <t>%obj. Отсутствие конфигурации. Сигнал снят</t>
  </si>
  <si>
    <t>%obj. Переход по по причине ошибки копирования памяти</t>
  </si>
  <si>
    <t>%obj. Во время выполнения процедуры перехода потеряна готовность к переходу</t>
  </si>
  <si>
    <t>%obj. Сигнал "исправность цепей отключения ВВ в УСО.1(1)" недостоверен</t>
  </si>
  <si>
    <t>%obj. ВВ включен по внешней причине</t>
  </si>
  <si>
    <t>%obj. Режим управления с CТМ (СДКУ)</t>
  </si>
  <si>
    <t>САР;ЧРП №1. Блокировка пуска от автоматики блок-бокса</t>
  </si>
  <si>
    <t>%obj. Значение имитации изменено с текущего значения %2 на новое значение %1</t>
  </si>
  <si>
    <t>МНС;Уставку регулирования давления нефти на приёме МНС применить</t>
  </si>
  <si>
    <t>Прочее;Уставка времени на пропажу связи с задвижками</t>
  </si>
  <si>
    <t>%obj. Связь с САР по основному каналу восстановлена</t>
  </si>
  <si>
    <t>%obj. Не закрылся. Авария</t>
  </si>
  <si>
    <t>%obj. Команда деблокировать невозможна. Выполняется команда контроль</t>
  </si>
  <si>
    <t>УЗР КС-2. Флаг пропажи питания</t>
  </si>
  <si>
    <t>%obj. Смена режима невозможна. Задвижка №36 РП не закрыта</t>
  </si>
  <si>
    <t>%obj. Пуск невозможен. Нет напряжения на СШ ЩСУ</t>
  </si>
  <si>
    <t>%obj. Наработка до текущего  ремонта. Значание %1 приблизилось к максимальному значению: %2</t>
  </si>
  <si>
    <t>Станционная защита. %obj. Деблокирована автоматически</t>
  </si>
  <si>
    <t>Агрегатная защита. %obj. Деблокирование невозможно. Агрегат не остановлен</t>
  </si>
  <si>
    <t>Диагностика;Шкаф МНС.КЦ. Модуль CI-34A (A4.6)</t>
  </si>
  <si>
    <t>%obj. Переход по по причине ошибки инициализации</t>
  </si>
  <si>
    <t>%obj. Отсутствует готовность к переходу с ПНА на ПНА</t>
  </si>
  <si>
    <t>%obj. Отсутствует готовность к переходу с МНА на МНА</t>
  </si>
  <si>
    <t>%obj. Сигнал "исправность цепей отключения ВВ в УСО.1(1)" достоверен</t>
  </si>
  <si>
    <t>%obj. Не получено состояние «в работе» за заданное время</t>
  </si>
  <si>
    <t>%obj.Не получено состояние «в работе» за заданное время</t>
  </si>
  <si>
    <t>%obj. Режим управления с Дисплейной панели</t>
  </si>
  <si>
    <t>САР;ЧРП №1. Неисправность АУОТ</t>
  </si>
  <si>
    <t>%obj. Некорректное значение диапазона</t>
  </si>
  <si>
    <t>МНС;Уставку регулирования давления нефти на выходе НПС применить</t>
  </si>
  <si>
    <t>%obj. Связь с САР по резервному каналу восстановлена</t>
  </si>
  <si>
    <t>%obj. Изменена уставка времени выполнения команды контроль. C %2 с на %1 с.</t>
  </si>
  <si>
    <t>УЗР КС-2. Ошибка на дискретном выходе 1 (резерв)</t>
  </si>
  <si>
    <t>%obj. Смена режима невозможна. Задвижка №37 РП не закрыта</t>
  </si>
  <si>
    <t>%obj. Выполнен стоп по месту</t>
  </si>
  <si>
    <t>%obj. Количество пусков до текущего  ремонта. Значание %1 приблизилось к максимальному значению: %2</t>
  </si>
  <si>
    <t>Станционная защита. %obj. Команда - деблокировать по ТМ</t>
  </si>
  <si>
    <t>Диагностика;Шкаф МНС.УСО.1(2). Модуль CI-34A (A1.8)</t>
  </si>
  <si>
    <t>%obj. Ошибка в конфигурации.сигнал установлен</t>
  </si>
  <si>
    <t>3</t>
  </si>
  <si>
    <t xml:space="preserve">%obj. Причина перехода на резерв - резерв </t>
  </si>
  <si>
    <t>%obj. Готовность к переходу с ПНА на ПНА установлена</t>
  </si>
  <si>
    <t>%obj. Готовность к переходу с МНА на МНА установлена</t>
  </si>
  <si>
    <t>%obj. Сигнал "исправность цепей отключения ВВ в УСО.3" недостоверен</t>
  </si>
  <si>
    <t>%obj. Команда - отключить ВВ автоматически</t>
  </si>
  <si>
    <t>%obj.Команда - отключить ВВ автоматически</t>
  </si>
  <si>
    <t>%obj. Установлен ручной режим</t>
  </si>
  <si>
    <t>САР;ЧРП №1. Авария СВО</t>
  </si>
  <si>
    <t>%obj. Команда снять имитацию недостоверности</t>
  </si>
  <si>
    <t>УПС;Деблокировка сигнализатора прохождения СОД камеры пуска СОД "СН"</t>
  </si>
  <si>
    <t>Прочее;Уставка времени на пропажу связи с расходомером СОД</t>
  </si>
  <si>
    <t>%obj. Связь с ПТ по потеряна</t>
  </si>
  <si>
    <t>%obj. Закрывается. Выполнение команды не требуется</t>
  </si>
  <si>
    <t>%obj. Команда контроль невозможна. Авария</t>
  </si>
  <si>
    <t>УЗР КС-2. Ошибка на дискретном выходе 2 (резерв)</t>
  </si>
  <si>
    <t>%obj. Смена режима не возможна. ПНС в работе</t>
  </si>
  <si>
    <t>%obj. Команда - включить резервный агрегат как дополнительный автоматически</t>
  </si>
  <si>
    <t>Станционная защита. %obj. Команда - установить маскирование по ТМ</t>
  </si>
  <si>
    <t>Диагностика;Шкаф МНС.УСО.1(3). Модуль CI-34A (A1.14)</t>
  </si>
  <si>
    <t>%obj. Внутренняя ошибка модуля. Сигнал установлен</t>
  </si>
  <si>
    <t xml:space="preserve">%obj. Переход по причине отсутствия сязи устройства С43A </t>
  </si>
  <si>
    <t>%obj. Отключаемый ПНА не отключился</t>
  </si>
  <si>
    <t>%obj. Отключаемый МНА не отключился</t>
  </si>
  <si>
    <t>%obj. Сигнал "исправность цепей отключения ВВ в УСО.3" достоверен</t>
  </si>
  <si>
    <t>%obj. ВВ отключен</t>
  </si>
  <si>
    <t>%obj.ВВ отключен</t>
  </si>
  <si>
    <t>%obj. Установлен автоматический режим</t>
  </si>
  <si>
    <t>САР;ЧРП №1. Нет выбранного режима управления СЧР</t>
  </si>
  <si>
    <t>%obj. Команда установить имитацию недостоверности</t>
  </si>
  <si>
    <t>УПС;Контроль сигнализатора прохождения СОД камеры пуска СОД "СН"</t>
  </si>
  <si>
    <t>Прочее;Уставка времени на пропажу связи с контроллером САУ по основному каналу</t>
  </si>
  <si>
    <t>%obj. Связь с ПТ по восстановлена</t>
  </si>
  <si>
    <t>%obj. Закрытие невозможно. Авария задвижки</t>
  </si>
  <si>
    <t>%obj. Деблокировка выполнена</t>
  </si>
  <si>
    <t>УЗР КС-2. Ошибка на дискретном выходе 3 (резерв)</t>
  </si>
  <si>
    <t>%obj. Получен ложный сигнал «МП включен»</t>
  </si>
  <si>
    <t>%obj. Получен ложный сигнал «мп включен»</t>
  </si>
  <si>
    <t>Станционная защита. %obj. Команда - снять маскирование по ТМ</t>
  </si>
  <si>
    <t>Диагностика;Шкаф МНС.УСО.1(4). Модуль CI-34A (A1.8)</t>
  </si>
  <si>
    <t>%obj. Модуль не инициализирован. Сигнал установлен</t>
  </si>
  <si>
    <t xml:space="preserve">%obj. Переход по причине извлечения из слота устройства С43A </t>
  </si>
  <si>
    <t>%obj. Запускаемый ПНА не включился</t>
  </si>
  <si>
    <t>%obj. Запускаемый МНА не включился</t>
  </si>
  <si>
    <t>%obj. Сигнал "исправность цепей включения ВВ" недостоверен</t>
  </si>
  <si>
    <t>%obj. Команда на отключение ВВ в ячейку ЗРУ доставлена</t>
  </si>
  <si>
    <t>%obj.Команда на отключение ВВ в ячейку ЗРУ доставлена</t>
  </si>
  <si>
    <t>САР;ЧРП №1. Предупреждение ПЧ</t>
  </si>
  <si>
    <t>%obj. Резерв19</t>
  </si>
  <si>
    <t>УПС;Деблокировка сигнализатора прохождения СОД на выходе УП СОД "СН"</t>
  </si>
  <si>
    <t>Прочее;Уставка времени на пропажу связи с контроллером САУ по резервному каналу</t>
  </si>
  <si>
    <t>%obj. Связь с АСМЭ по потеряна</t>
  </si>
  <si>
    <t>%obj. Изменена уставка таймера. С %2 на %1</t>
  </si>
  <si>
    <t>%obj. Закрытие невозможно. Нет напряжения в схеме управления</t>
  </si>
  <si>
    <t>%obj. Деблокировка не выполнена за заданное время</t>
  </si>
  <si>
    <t>УЗР КС-2. Ошибка на дискретном выходе 4 (резерв)</t>
  </si>
  <si>
    <t>%obj. Изменена уставка «Разрешенное число холодных пусков» с текущего значения: %2 на новое значение: %1</t>
  </si>
  <si>
    <t>%obj. Получен ложный сигнал наличия давления</t>
  </si>
  <si>
    <t>Станционная защита. %obj. Команда отклонена - НПС в местном режиме управления</t>
  </si>
  <si>
    <t>Агрегатная защита. %obj. Изменена уставка «выдержка времени на сработку защиты». C %2 с на %1 с.</t>
  </si>
  <si>
    <t>Диагностика;Шкаф МНС.УСО.1(5). Модуль CI-34A (A1.6)</t>
  </si>
  <si>
    <t>%obj. Неисправность входов / выходов. Сигнал установлен</t>
  </si>
  <si>
    <t xml:space="preserve">%obj. Переход по причине аппаратной ошибки в устройства С43A </t>
  </si>
  <si>
    <t>%obj. Наличие защиты назначенного на отключение ПНА</t>
  </si>
  <si>
    <t>%obj. Наличие защиты назначенного на отключение МНА</t>
  </si>
  <si>
    <t>%obj. Сигнал "исправность цепей включения ВВ" достоверен</t>
  </si>
  <si>
    <t>%obj. ВВ отключился по внешней причине</t>
  </si>
  <si>
    <t>САР;ЧРП №1. Температура ниже нижнего порога предупреждения</t>
  </si>
  <si>
    <t>%obj. Установлен режим управления внешний</t>
  </si>
  <si>
    <t>%obj. Время на выход из недостоверности измененно с текущего значения: %2 на новое значение: %1</t>
  </si>
  <si>
    <t>УПС;Контроль сигнализатора прохождения СОД на выходе УП СОД "СН"</t>
  </si>
  <si>
    <t>Прочее;Уставка времени фильтрации ТУ</t>
  </si>
  <si>
    <t>%obj. Связь с АСМЭ по восстановлена</t>
  </si>
  <si>
    <t>%obj. Закрытие невозможно. Нет напряжения на СШ ЩСУ</t>
  </si>
  <si>
    <t>УЗР КС-2. Ошибка на дискретном выходе 5 (резерв)</t>
  </si>
  <si>
    <t>%obj. Изменена уставка «Разрешенное число пусков агрегата за сутки» с текущего значения: %2 на новое значение: %1</t>
  </si>
  <si>
    <t>%obj. Включен</t>
  </si>
  <si>
    <t>%obj. Изминение значения наработки до перехода на резерв невозможно на отключенном агрегате</t>
  </si>
  <si>
    <t>Диагностика;Шкаф МНС.УСО.1(5). Модуль CI-34A (A1.10)</t>
  </si>
  <si>
    <t>%obj. Неисправность модуля. Сигнал  установлен</t>
  </si>
  <si>
    <t xml:space="preserve">%obj. Переход по причине остановки счетчика прогресса устройства С43A </t>
  </si>
  <si>
    <t>%obj. Цепи включения ВВ неисправны</t>
  </si>
  <si>
    <t>%obj. Процесс запуска отменен</t>
  </si>
  <si>
    <t>%obj.Процесс запуска отменен</t>
  </si>
  <si>
    <t>САР;ЧРП №1. Температура выше верхнего порога предупреждения</t>
  </si>
  <si>
    <t>%obj. Установлен режим управления с дисплейной панели</t>
  </si>
  <si>
    <t>%obj. Резерв21</t>
  </si>
  <si>
    <t>УПС;Деблокировка сигнализатора прохождения СОД камеры пуска СОД "СА"</t>
  </si>
  <si>
    <t>%obj. Технологический участок в работе</t>
  </si>
  <si>
    <t>%obj. Закрыта</t>
  </si>
  <si>
    <t>УЗР КС-2. Ошибка на дискретном выходе 6 (резерв)</t>
  </si>
  <si>
    <t>%obj. Изменена уставка «Уставка температуры для определения горячего состояния ЭД» с текущего значения: %2 на новое значение: %1</t>
  </si>
  <si>
    <t>%obj. Отключен</t>
  </si>
  <si>
    <t>Диагностика;Шкаф МНС.УСО.4. Модуль CI-34A (A1.7)</t>
  </si>
  <si>
    <t xml:space="preserve">%obj. Переход по сумме веса по нескольким устройствам С43A </t>
  </si>
  <si>
    <t>%obj. Во время процедуры перехода с ПНА на ПНА сработала общестанционная защита</t>
  </si>
  <si>
    <t>%obj. Во время процедуры перехода с МНА на МНА сработала общестанционная защита</t>
  </si>
  <si>
    <t>%obj. Цепи включения ВВ исправны</t>
  </si>
  <si>
    <t>%obj. ВВ не отключился</t>
  </si>
  <si>
    <t>%obj.ВВ не отключился</t>
  </si>
  <si>
    <t>САР;ЧРП №1. Авария или предупреждение датчика трансформатора (по протоколу связи)</t>
  </si>
  <si>
    <t>%obj. Выполняется рамповая функция</t>
  </si>
  <si>
    <t>%obj. Резерв22</t>
  </si>
  <si>
    <t>УПС;Контроль сигнализатора прохождения СОД камеры пуска СОД "СА"</t>
  </si>
  <si>
    <t>%obj. Технологический участок остановлен</t>
  </si>
  <si>
    <t>%obj. Закрыта в режиме имитации</t>
  </si>
  <si>
    <t>УЗР КС-2. Ошибка на дискретном выходе 7 (резерв)</t>
  </si>
  <si>
    <t>%obj. Изменена уставка «Время повторного включения для холодного состояния» с текущего значения: %2 на новое значение: %1</t>
  </si>
  <si>
    <t>%obj. Авария. Цепи контроля магнитного пускателя неисправны</t>
  </si>
  <si>
    <t>Диагностика;Шкаф МНС.УСО.4. Модуль CI-34A (A1.13)</t>
  </si>
  <si>
    <t>%obj. Переход с ПНА на ПНА завершен</t>
  </si>
  <si>
    <t>%obj. Переход с МНА на МНА завершен</t>
  </si>
  <si>
    <t>%obj. Цепи отключения ВВ в УСО.1(1) неисправны</t>
  </si>
  <si>
    <t>%obj. Идет программный пуск</t>
  </si>
  <si>
    <t>%obj.Идет программный пуск</t>
  </si>
  <si>
    <t>%obj. Закрыт (сигнал от КВЗ). Сигнал установлен</t>
  </si>
  <si>
    <t>САР;ЧРП №1. Сработало реле тревоги трансформатора</t>
  </si>
  <si>
    <t>%obj. Авария САР</t>
  </si>
  <si>
    <t>%obj. Резерв23</t>
  </si>
  <si>
    <t>УПС;Деблокировка сигнализатора прохождения СОД на выходе УП СОД "СА"</t>
  </si>
  <si>
    <t>%obj. Команда СТОП МНС с АРМ диспетчера от СТМ</t>
  </si>
  <si>
    <t>%obj. В неопределенном положении</t>
  </si>
  <si>
    <t>УЗР КС-2. Ошибка на дискретном выходе 8 (резерв)</t>
  </si>
  <si>
    <t>%obj. Изменена уставка «Время повторного включения для горячего состояния» с текущего значения: %2 на новое значение: %1</t>
  </si>
  <si>
    <t>%obj. Отключение невозможно. Автоматическая блокировка</t>
  </si>
  <si>
    <t>%obj. Нет ПНА в горячем резерве</t>
  </si>
  <si>
    <t>%obj. Нет МНА в горячем резерве</t>
  </si>
  <si>
    <t>%obj. Цепи отключения ВВ в УСО.1(1) исправны</t>
  </si>
  <si>
    <t>%obj. Программный пуск завершен</t>
  </si>
  <si>
    <t>%obj.Программный пуск завершен</t>
  </si>
  <si>
    <t>%obj. Закрыт (сигнал от КВЗ). Сигнал снят</t>
  </si>
  <si>
    <t>САР;ЧРП №1. Сработало реле контроля напряжения питания вентиляторов</t>
  </si>
  <si>
    <t>%obj. Неисправность САР</t>
  </si>
  <si>
    <t>%obj. Резерв24</t>
  </si>
  <si>
    <t>УПС;Контроль сигнализатора прохождения СОД на выходе УП СОД "СА"</t>
  </si>
  <si>
    <t>%obj. Команда деблокировать защиту "Предельное минимальное давление на входе МНС т.1" от СТМ</t>
  </si>
  <si>
    <t>%obj. Сигнал установлен в режиме имитации</t>
  </si>
  <si>
    <t>%obj. Закрыта. Выполнение команды не требуется</t>
  </si>
  <si>
    <t>УЗР КС-2. Ошибка токового выхода 1 - меньше нижнего порога</t>
  </si>
  <si>
    <t>%obj. Число пусков агрегата за сутки максимальное</t>
  </si>
  <si>
    <t>%obj. Останавливается. Нет напряжения на СШ ЩСУ</t>
  </si>
  <si>
    <t>Станционная защита. %obj. Изменена уставка «выдержка времени на сработку защиты». C %2 с на %1 с.</t>
  </si>
  <si>
    <t>%obj. Отсутствие калибровочной информации. Сигнал установлен</t>
  </si>
  <si>
    <t>%obj. Нет ПНА в резерве</t>
  </si>
  <si>
    <t>%obj. Нет МНА в резерве</t>
  </si>
  <si>
    <t>%obj. Цепи отключения ВВ в УСО.3 неисправны</t>
  </si>
  <si>
    <t>%obj. В работе</t>
  </si>
  <si>
    <t>%obj.В работе</t>
  </si>
  <si>
    <t>%obj. Открыт (сигнал от КВО). Сигнал установлен</t>
  </si>
  <si>
    <t>САР;ЧРП №1. Неисправность ИБП ПЧ</t>
  </si>
  <si>
    <t>%obj. Резерв25</t>
  </si>
  <si>
    <t>%obj. Команда деблокировать защиту "Предельное минимальное давление на входе МНС т.2" от СТМ</t>
  </si>
  <si>
    <t>УЗР КС-2. Ошибка токового выхода 1 - больше верхнего порога</t>
  </si>
  <si>
    <t>%obj. Число разрешенных холодных пусков агрегата максимальное</t>
  </si>
  <si>
    <t>%obj. Авария. Магнитный пускатель неисправен</t>
  </si>
  <si>
    <t>%obj. Готовность к переходу с ПНА на ПНА снята</t>
  </si>
  <si>
    <t>%obj. Готовность к переходу с МНА на МНА снята</t>
  </si>
  <si>
    <t>%obj. Цепи отключения ВВ в УСО.3 исправны</t>
  </si>
  <si>
    <t>%obj. Идет программная остановка</t>
  </si>
  <si>
    <t>%obj.Идет программная остановка</t>
  </si>
  <si>
    <t>%obj. Открыт (сигнал от КВО). Сигнал снят</t>
  </si>
  <si>
    <t>САР;ЧРП №1. Состояние выключателя - несанкционированное отключение</t>
  </si>
  <si>
    <t>%obj. Резерв26</t>
  </si>
  <si>
    <t>МНС;Уставку частоты вращения МНА1 применить</t>
  </si>
  <si>
    <t>%obj. Команда деблокировать защиту "Аварийное минимальное давление на входе МНС т.1" от СТМ</t>
  </si>
  <si>
    <t>УЗР КС-2. Ошибка токового выхода 2 - меньше нижнего порога</t>
  </si>
  <si>
    <t>%obj. Авария. Магнитный пускатель не включился</t>
  </si>
  <si>
    <t>%obj. Отсутствие напряжения. Сигнал установлен</t>
  </si>
  <si>
    <t>%obj. Процесс перехода с ПНА на ПНА отменен</t>
  </si>
  <si>
    <t>%obj. Процесс перехода с МНА на МНА отменен</t>
  </si>
  <si>
    <t>%obj. Программная остановка завершена</t>
  </si>
  <si>
    <t>%obj.Программная остановка завершена</t>
  </si>
  <si>
    <t>%obj. Виртуальный КВО. Сигнал установлен</t>
  </si>
  <si>
    <t>САР;ЧРП №1. Состояние выключателя - несанкционированное включение</t>
  </si>
  <si>
    <t>%obj. Резерв27</t>
  </si>
  <si>
    <t>МНС;Уставку частоты вращения МНА3 применить</t>
  </si>
  <si>
    <t>%obj. Команда деблокировать защиту "Аварийное минимальное давление на входе МНС т.2" от СТМ</t>
  </si>
  <si>
    <t>УЗР КС-2. Ошибка токового выхода 2 - больше верхнего порога</t>
  </si>
  <si>
    <t>%obj. Авария. Нет напряжения в схеме управления</t>
  </si>
  <si>
    <t>%obj. Неисправность ацп. Сигнал установлен</t>
  </si>
  <si>
    <t>%obj. Выполнение невозможно. Идет процесс перехода</t>
  </si>
  <si>
    <t>%obj. Остановлен</t>
  </si>
  <si>
    <t>%obj.Остановлен</t>
  </si>
  <si>
    <t>%obj. Виртуальный КВО. Сигнал снят</t>
  </si>
  <si>
    <t>САР;ЧРП №1. Нарушение целостности цепи включения</t>
  </si>
  <si>
    <t>%obj. Резерв28</t>
  </si>
  <si>
    <t>МНС;Уставку частоты вращения (общая) применить</t>
  </si>
  <si>
    <t>%obj. Команда деблокировать защиту "Недостоверность измерения давления на входе МНС" от СТМ</t>
  </si>
  <si>
    <t>%obj. Сигнал снят в режиме имитации</t>
  </si>
  <si>
    <t>%obj. В движении. Снятие режима имитации невозможно</t>
  </si>
  <si>
    <t>УЗР КС-2. Сбой связи с первичником</t>
  </si>
  <si>
    <t>%obj. Уставки давления установлены для НП СН</t>
  </si>
  <si>
    <t>%obj. Авария. Магнитный пускатель не отключился</t>
  </si>
  <si>
    <t>%obj. Ошибка crc конфигурации. Сигнал установлен</t>
  </si>
  <si>
    <t>%obj. Команда - назначить на отключение при переходе ПНА%1</t>
  </si>
  <si>
    <t>%obj. Команда - назначить на отключение при переходе МНА-%1</t>
  </si>
  <si>
    <t>%obj. Пуск невозможен. Агрегат не готов к пуску</t>
  </si>
  <si>
    <t>%obj.Пуск невозможен. Агрегат не готов к пуску</t>
  </si>
  <si>
    <t>%obj. Виртуальный КВЗ. Сигнал установлен</t>
  </si>
  <si>
    <t>САР;ЧРП №1. Нарушение целостности цепи отключения</t>
  </si>
  <si>
    <t>%obj. Резерв29</t>
  </si>
  <si>
    <t>МНС;Уставку расхода в коллекторе применить</t>
  </si>
  <si>
    <t>%obj. Команда деблокировать защиту "Предельное максимальное давление на выходе МНС т.1" от СТМ</t>
  </si>
  <si>
    <t>%obj. В движении. Установка режима имитации невозможна</t>
  </si>
  <si>
    <t>УЗР КС-2. Сбой часов</t>
  </si>
  <si>
    <t>%obj. Уставки давления установлены для НП СА</t>
  </si>
  <si>
    <t>%obj. Авария. Внешняя авария</t>
  </si>
  <si>
    <t>Диагностика;Шкаф МНС.КЦ. Модуль CPU-47A (A2.2) KK(A2)</t>
  </si>
  <si>
    <t>%obj. Ошибка crc основной программы. Сигнал установлен</t>
  </si>
  <si>
    <t>%obj. Команда - назначить на запуск при переходе ПНА%1</t>
  </si>
  <si>
    <t>%obj. Команда - назначить на запуск при переходе МНА%1</t>
  </si>
  <si>
    <t>%obj. Пуск невозможен. Режим ОСН не выбран</t>
  </si>
  <si>
    <t>%obj.Пуск невозможен. Режим осн не выбран</t>
  </si>
  <si>
    <t>%obj. Виртуальный КВЗ. Сигнал снят</t>
  </si>
  <si>
    <t>САР;ЧРП №1. Нарушение целостности цепи аварийного отключения</t>
  </si>
  <si>
    <t>%obj. Изменена уставка скорость вращения МНА1 (от МПСА) с текущего значения - %2 на новое значение - %1</t>
  </si>
  <si>
    <t>%obj. Изменена уставка «нижняя граница диапазона достоверности» с текущего значения: %2 на новое значение: %1</t>
  </si>
  <si>
    <t>%obj. Команда деблокировать защиту "Предельное максимальное давление на выходе МНС т.2" от СТМ</t>
  </si>
  <si>
    <t>%obj. Команда - открыть с АРМ</t>
  </si>
  <si>
    <t>УЗР КС-2. Сбой fram</t>
  </si>
  <si>
    <t>%obj. Авария. Датчик давления неисправен</t>
  </si>
  <si>
    <t>Диагностика;Шкаф МНС.КЦ. Модуль CPU-47A (A3.2) KK(A3)</t>
  </si>
  <si>
    <t>%obj. Отсутствие конфигурации. Сигнал установлен</t>
  </si>
  <si>
    <t>%obj. На отключение при переходе назначен ПНА №%1</t>
  </si>
  <si>
    <t>%obj. На отключение при переходе назначен МНА-%1</t>
  </si>
  <si>
    <t>%obj. Пуск невозможен. Режим ТМ не выбран</t>
  </si>
  <si>
    <t>%obj.Пуск невозможен. Режим ТМ не выбран</t>
  </si>
  <si>
    <t>%obj. Авария заслонки. Сигнал установлен</t>
  </si>
  <si>
    <t>САР;ЧРП №1. Неисправность или срабатывание АВР напряжения в цепях оперативного тока</t>
  </si>
  <si>
    <t>%obj. Изменена уставка скорость вращения МНА3 (от МПСА) с текущего значения - %2 на новое значение - %1</t>
  </si>
  <si>
    <t>%obj. Изменена уставка «верхняя граница диапазона достоверности» с текущего значения: %2 на новое значение: %1</t>
  </si>
  <si>
    <t>%obj. Команда деблокировать защиту "Аварийное максимальное давление на выходе МНС т.1" от СТМ</t>
  </si>
  <si>
    <t>%obj. Обесточена. Снятие режима имитации невозможно</t>
  </si>
  <si>
    <t>%obj. Команда - закрыть с АРМ</t>
  </si>
  <si>
    <t>УЗР КС-2. Сбой flash</t>
  </si>
  <si>
    <t>%obj. Несоответствие режиму. Положение задвижки №36 РП не соответствует выбранному режиму с ПНС-1</t>
  </si>
  <si>
    <t>Диагностика;Шкаф МНС.КЦ. Модуль C-43A (A2.3) KK(A2)</t>
  </si>
  <si>
    <t>%obj. На запуск при переходе назначен ПНА №%1</t>
  </si>
  <si>
    <t>%obj. На запуск при переходе назначен МНА-%1</t>
  </si>
  <si>
    <t>%obj. Авария заслонки. Сигнал снят</t>
  </si>
  <si>
    <t>САР;ЧРП №1. Срабатывание предупреждения по пожарной сигнализации</t>
  </si>
  <si>
    <t>%obj. Изменена уставка скорость вращения МНА в коллекторе (от МПСА) с текущего значения - %2 на новое значение - %1</t>
  </si>
  <si>
    <t>%obj. Изменена уставка «нижняя граница диапазона сигнала датчика» с текущего значения: %2 на новое значение: %1</t>
  </si>
  <si>
    <t>%obj. Команда деблокировать защиту "Аварийное максимальное давление на выходе МНС т.2" от СТМ</t>
  </si>
  <si>
    <t>%obj. Команда - установить режим имитации</t>
  </si>
  <si>
    <t>УЗР КС-2. Превышение максимальной частоты</t>
  </si>
  <si>
    <t>%obj. Несоответствие режиму. Положение задвижки №37 РП не соответствует выбранному режиму с ПНС-2</t>
  </si>
  <si>
    <t>Диагностика;Шкаф МНС.КЦ. Модуль C-43A (A2.4) KK(A2)</t>
  </si>
  <si>
    <t>%obj. Некорректная конфигурация. Сигнал снят</t>
  </si>
  <si>
    <t>%obj. Конфигурация перехода - с большего на меньшее колесо</t>
  </si>
  <si>
    <t>%obj. Начало пускового режима</t>
  </si>
  <si>
    <t>%obj.Начало пускового режима</t>
  </si>
  <si>
    <t>%obj. Изменена уставка расхода в коллекторе (от МПСА) с текущего значения - %2 на новое значение - %1</t>
  </si>
  <si>
    <t>%obj. Изменена уставка «верхняя граница диапазона сигнала датчика» с текущего значения: %2 на новое значение: %1</t>
  </si>
  <si>
    <t>МНА1;МНА1 пуск с АРМ диспетчера</t>
  </si>
  <si>
    <t>%obj. Команда деблокировать защиту "Недостоверность измерения давления на выходе МНС" от СТМ</t>
  </si>
  <si>
    <t>%obj. Команда - открыть от кнопки по месту</t>
  </si>
  <si>
    <t>%obj. Команда - снять режим имитации</t>
  </si>
  <si>
    <t>УЗР КС-2. Превышение максимального расхода</t>
  </si>
  <si>
    <t>%obj. Назначен режим основной</t>
  </si>
  <si>
    <t>Диагностика;Шкаф МНС.КЦ. Модуль C-43A (A2.5) KK(A2)</t>
  </si>
  <si>
    <t>%obj. Конфигурация считана, но модуль в указаном слоте не найден. Сигнал снят</t>
  </si>
  <si>
    <t>%obj. Конфигурация перехода - с меньшего на большее колесо</t>
  </si>
  <si>
    <t>%obj. пусковый режим двигателя закончен</t>
  </si>
  <si>
    <t>%obj.пусковый режим двигателя закончен</t>
  </si>
  <si>
    <t>%obj. Изменена уставка «нижняя граница диапазона инженерной величины» с текущего значения: %2 на новое значение: %1</t>
  </si>
  <si>
    <t>МНА2;МНА2 пуск с АРМ диспетчера</t>
  </si>
  <si>
    <t>%obj. Команда деблокировать защиту по давлению от СТМ</t>
  </si>
  <si>
    <t>%obj. Команда - открыть автоматически</t>
  </si>
  <si>
    <t>%obj. Команда - деблокировать неисправность</t>
  </si>
  <si>
    <t>УЗР КС-2. Превышение верхнего порога</t>
  </si>
  <si>
    <t>%obj. Назначен режим резервный</t>
  </si>
  <si>
    <t>Диагностика;Шкаф МНС.КЦ. Модуль C-43A (A3.3) KK(A3)</t>
  </si>
  <si>
    <t>%obj. Конфигурация перехода - на равное колесо</t>
  </si>
  <si>
    <t>%obj. пусковый режим насоса закончен</t>
  </si>
  <si>
    <t>%obj.пусковый режим насоса закончен</t>
  </si>
  <si>
    <t>САР;ЧРП №3. Неисправность (предупреждение) СЧР</t>
  </si>
  <si>
    <t>%obj. Изменена уставка «верхняя граница диапазона инженерной величины» с текущего значения: %2 на новое значение: %1</t>
  </si>
  <si>
    <t>МНА3;МНА3 пуск с АРМ диспетчера</t>
  </si>
  <si>
    <t>%obj. Команда - установить режим АВТ с АРМ</t>
  </si>
  <si>
    <t>УЗР КС-2. Принижение нижнего порога</t>
  </si>
  <si>
    <t>%obj. Назначен режим ручной</t>
  </si>
  <si>
    <t>Диагностика;Шкаф МНС.КЦ. Модуль C-43A (A3.4) KK(A3)</t>
  </si>
  <si>
    <t>%obj. Ошибка при тестировании памяти программ. Сигнал снят</t>
  </si>
  <si>
    <t>%obj. Отсутствует зазор давления на выходе МНС</t>
  </si>
  <si>
    <t>%obj. Назначена программа пуска №1</t>
  </si>
  <si>
    <t>САР;ЧРП №3. Отсутствие связи по первому каналу RS-485 (АСУ)</t>
  </si>
  <si>
    <t>%obj. Изменена уставка «постоянная времени фильтра» с текущего значения: %2 на новое значение: %1</t>
  </si>
  <si>
    <t>МНА4;МНА4 пуск с АРМ диспетчера</t>
  </si>
  <si>
    <t>%obj. Команда - открыть по ТМ</t>
  </si>
  <si>
    <t>%obj. Команда - установить режим РУЧ с АРМ</t>
  </si>
  <si>
    <t>УЗР КС-2. Нет УЗС в канале</t>
  </si>
  <si>
    <t>%obj. Назначен режим ремонтный</t>
  </si>
  <si>
    <t>Диагностика;Шкаф МНС.КЦ. Модуль C-43A (A3.5) KK(A3)</t>
  </si>
  <si>
    <t>%obj. Ошибка при тестировании двухпортовой памяти со стороны модуля. Сигнал снят</t>
  </si>
  <si>
    <t>%obj. Необходимость АВР</t>
  </si>
  <si>
    <t>%obj. Назначена программа пуска №2</t>
  </si>
  <si>
    <t>САР;ЧРП №3. Неисправность или срабатывание АВР напряжения собственных нужд</t>
  </si>
  <si>
    <t>%obj. Фильтрация включена</t>
  </si>
  <si>
    <t>%obj. Команда - открыть с БРУ</t>
  </si>
  <si>
    <t>УЗР КС-2. Нет УЗС во 2 луче</t>
  </si>
  <si>
    <t>%obj. Неисправны цепи отключения магнитного пускателя</t>
  </si>
  <si>
    <t>%obj. Ошибка при тестировании внутренней памяти модуля. Сигнал снят</t>
  </si>
  <si>
    <t xml:space="preserve">%obj. Переход по причине отсутствия связи с абонентами устройства С46 </t>
  </si>
  <si>
    <t>%obj. Начало процедуры отложенного АВР</t>
  </si>
  <si>
    <t>%obj. Назначение невозможно. Идет программа пуска</t>
  </si>
  <si>
    <t>САР;ЧРП №3. Предупреждение системы кондиционирования</t>
  </si>
  <si>
    <t>%obj. Фильтрация отключена</t>
  </si>
  <si>
    <t>%obj. Команда деблокировать защиту "Недостоверность измерения давление на выходе НПС" от СТМ</t>
  </si>
  <si>
    <t>%obj. Команда - закрыть автоматически</t>
  </si>
  <si>
    <t>УЗР КС-2. Нет УЗС в 3 луче (резерв)</t>
  </si>
  <si>
    <t>%obj. Назначить режим ремонтный автоматически</t>
  </si>
  <si>
    <t>%obj. Ошибка при тестировании двухпортовой памяти со стороны цпу. Сигнал снят</t>
  </si>
  <si>
    <t xml:space="preserve">%obj. Переход по причине извлечения из слота устройства С46 </t>
  </si>
  <si>
    <t>%obj. АВР отменен</t>
  </si>
  <si>
    <t>%obj. Изменение программы пуска невозможно. Резервный режим</t>
  </si>
  <si>
    <t>САР;ЧРП №3. Авария системы кондиционирования</t>
  </si>
  <si>
    <t>%obj. Резерв39</t>
  </si>
  <si>
    <t>%obj. Команда деблокировать защиту "Предельный максимальный перепад давления на узле регулирования давления" от СТМ</t>
  </si>
  <si>
    <t>%obj. Команда - открыть отклонена. Задвижка в неопределенном состоянии</t>
  </si>
  <si>
    <t>УЗР КС-2. Нет УЗС в 4 луче (резерв)</t>
  </si>
  <si>
    <t>%obj. Выходной маршрут от МНС на МН СН открыт</t>
  </si>
  <si>
    <t>%obj. Назначить режим основной автоматически</t>
  </si>
  <si>
    <t xml:space="preserve">%obj. Переход по причине отсутствия устройства С46 </t>
  </si>
  <si>
    <t>%obj. ПНА в резерве в режиме имитации</t>
  </si>
  <si>
    <t>%obj. МНА в резерве. В режиме имитации</t>
  </si>
  <si>
    <t>%obj. Назначение невозможно. Идет программа остановки</t>
  </si>
  <si>
    <t>%obj. Установить режим регулирования по давлению РД№1</t>
  </si>
  <si>
    <t>САР;ЧРП №3. Блокировка пуска от автоматики блок-бокса</t>
  </si>
  <si>
    <t>%obj. Применить режим ЧРП №1 от МПСА</t>
  </si>
  <si>
    <t>%obj. Резерв40</t>
  </si>
  <si>
    <t>%obj. Команда СТОП МНС от САУ (запрет работы МНС от САУ)</t>
  </si>
  <si>
    <t>%obj. Открытие невозможно. Ключ в режиме управления по месту</t>
  </si>
  <si>
    <t>УЗР КС-2. Ошибка оператора в канале</t>
  </si>
  <si>
    <t>%obj. Выходной маршрут от МНС на МН СА открыт</t>
  </si>
  <si>
    <t>%obj. Назначить режим резервный автоматически</t>
  </si>
  <si>
    <t>%obj. Уставка для наработки до перехода на резерв. Значение изменено с %2 на %1</t>
  </si>
  <si>
    <t>%obj. Некорректная конфигурация. Сигнал установлен</t>
  </si>
  <si>
    <t xml:space="preserve">%obj. Переход по причине невозможности инициализировать устройство С46 </t>
  </si>
  <si>
    <t>%obj. Агрегат не отключился за заданное время</t>
  </si>
  <si>
    <t>%obj. Назначение не требуется. Программа уже назначена</t>
  </si>
  <si>
    <t>%obj. Установить режим регулирования по положению  РД№1</t>
  </si>
  <si>
    <t>САР;ЧРП №3. Неисправность АУОТ</t>
  </si>
  <si>
    <t>%obj. Применить режим ЧРП №3 от МПСА</t>
  </si>
  <si>
    <t>%obj. Резерв41</t>
  </si>
  <si>
    <t>МНА1;МНА1 стоп с АРМ диспетчера</t>
  </si>
  <si>
    <t>%obj. Блокировка управления открытия</t>
  </si>
  <si>
    <t>УЗР КС-2. Ошибка оператора во 2 луче</t>
  </si>
  <si>
    <t>%obj. Выходной маршрут от ПНС на МН СН открыт</t>
  </si>
  <si>
    <t>%obj. Уставка для наработки до капитального ремонта. Значение изменено с %2 на %1</t>
  </si>
  <si>
    <t>%obj. Конфигурация считана, но модуль в указаном слоте не найден. Сигнал установлен</t>
  </si>
  <si>
    <t xml:space="preserve">%obj. Переход по причине частой переинициализации устройства С46 </t>
  </si>
  <si>
    <t>%obj. Окно управления переходом с ПНА на ПНА закрыто. Сброс настроек перехода</t>
  </si>
  <si>
    <t>%obj. Окно управления переходом с МНА на МНА закрыто. Сброс настроек перехода</t>
  </si>
  <si>
    <t>%obj.Назначен режим основной</t>
  </si>
  <si>
    <t>САР;ЧРП №3. Авария СВО</t>
  </si>
  <si>
    <t>%obj. Применить режим коллектора от МПСА</t>
  </si>
  <si>
    <t>%obj. Резерв42</t>
  </si>
  <si>
    <t>МНА2;МНА2 стоп с АРМ диспетчера</t>
  </si>
  <si>
    <t>%obj. Команда снять запрет работы МНС от САУ</t>
  </si>
  <si>
    <t>%obj. Команда - открыть от ЦСПА</t>
  </si>
  <si>
    <t>УЗР КС-2. Ошибка оператора в 3 луче (резерв)</t>
  </si>
  <si>
    <t>%obj. Выходной маршрут от ПНС на МН СА открыт</t>
  </si>
  <si>
    <t>%obj. Команда автоматического повторного включения</t>
  </si>
  <si>
    <t>%obj. Предупредительная Уставка для наработки до технического обслуживания. Значение изменено с %2 на %1</t>
  </si>
  <si>
    <t>Диагностика;Шкаф МНС.КЦ. Модуль AI-32A(A4.7)</t>
  </si>
  <si>
    <t xml:space="preserve">%obj. Переход по причине аппаратной ошибки в устройства С46 </t>
  </si>
  <si>
    <t>%obj. Команда – назначить нерабочий интервал подач</t>
  </si>
  <si>
    <t>%obj. Назначен режим телемеханический</t>
  </si>
  <si>
    <t>%obj.Назначен режим телемеханический</t>
  </si>
  <si>
    <t>%obj. Применить текущий режим</t>
  </si>
  <si>
    <t>САР;ЧРП №3. Нет выбранного режима управления СЧР</t>
  </si>
  <si>
    <t>%obj. Применить уставку скорости вращения МНА1 от МПСА</t>
  </si>
  <si>
    <t>%obj. Резерв43</t>
  </si>
  <si>
    <t>МНА3;МНА3 стоп с АРМ диспетчера</t>
  </si>
  <si>
    <t>%obj. Команда уставку регулирования давления нефти на приёме МНС применить от СТМ</t>
  </si>
  <si>
    <t>%obj. Команда - установить режим имитации отклонена. Клапан в движении</t>
  </si>
  <si>
    <t>УЗР КС-2. Ошибка оператора в 4 луче (резерв)</t>
  </si>
  <si>
    <t>%obj. Входной маршрут от ПНС - 1 открыт</t>
  </si>
  <si>
    <t>%obj. Назначение режима невозможно. Нет агрегатов в основном режиме</t>
  </si>
  <si>
    <t>%obj. Аварийная уставка для наработки до технического обслуживания. Значение изменено с %2 на %1</t>
  </si>
  <si>
    <t>Диагностика;Шкаф МНС.КЦ. Модуль DI-34A(A4.8)</t>
  </si>
  <si>
    <t>%obj. Ошибка при тестировании памяти программ. Сигнал установлен</t>
  </si>
  <si>
    <t>%obj. Назначен нерабочий режим подач</t>
  </si>
  <si>
    <t>%obj.Назначен режим резервный</t>
  </si>
  <si>
    <t>%obj. Подтвердить режим регулирования РД№1</t>
  </si>
  <si>
    <t>САР;ЧРП №3. Предупреждение ПЧ</t>
  </si>
  <si>
    <t>%obj. Применить уставку скорости вращения МНА3 от МПСА</t>
  </si>
  <si>
    <t>%obj. Резерв44</t>
  </si>
  <si>
    <t>МНА4;МНА4 стоп с АРМ диспетчера</t>
  </si>
  <si>
    <t>%obj. Команда уставку регулирования давления нефти на выходе МНС применить от СТМ</t>
  </si>
  <si>
    <t>%obj. Ключ в режиме управления по дистанции</t>
  </si>
  <si>
    <t>УЗР КС-2. Превышение верхней уставки (резерв)</t>
  </si>
  <si>
    <t>%obj. Входной маршрут от ПНС - 2 открыт</t>
  </si>
  <si>
    <t>%obj. Назначить режим ручной автоматически</t>
  </si>
  <si>
    <t>%obj. Уставка для наработки до среднего ремонта. Значение изменено с %2 на %1</t>
  </si>
  <si>
    <t>Диагностика;Шкаф МНС.УСО.1(1). Модуль AI-32A (A1.2)</t>
  </si>
  <si>
    <t>%obj. Ошибка при тестировании двухпортовой памяти со стороны модуля. Сигнал установлен</t>
  </si>
  <si>
    <t>%obj. Команда – назначить рабочий интервал подач</t>
  </si>
  <si>
    <t>%obj.Назначен режим ремонтный</t>
  </si>
  <si>
    <t>%obj. Подтвердить режим регулирования РД№2</t>
  </si>
  <si>
    <t>САР;ЧРП №3. Температура ниже нижнего порога предупреждения</t>
  </si>
  <si>
    <t>%obj. Применить уставку общей скорости коллектора от МПСА</t>
  </si>
  <si>
    <t>%obj. Резерв45</t>
  </si>
  <si>
    <t>%obj. Задание уставки регулирования давления на приеме МНС от СТМ</t>
  </si>
  <si>
    <t>%obj. Ключ в режиме управления по месту</t>
  </si>
  <si>
    <t>%obj. В неопределенном положении. Снятие режима имитации невозможно</t>
  </si>
  <si>
    <t>УЗР КС-2. Принижение нижней уставки (резерв)</t>
  </si>
  <si>
    <t>%obj. Выходной маршрут на МН открыт</t>
  </si>
  <si>
    <t>%obj. Команда - включить с АРМ</t>
  </si>
  <si>
    <t>%obj. Уставка для наработки до текущего ремонта. Значение изменено с %2 на %1</t>
  </si>
  <si>
    <t>Диагностика;Шкаф МНС.УСО.1(1). Модуль AI-32A (A1.3)</t>
  </si>
  <si>
    <t>%obj. Ошибка при тестировании внутренней памяти модуля. Сигнал установлен</t>
  </si>
  <si>
    <t>%obj. Назначен рабочий режим подач</t>
  </si>
  <si>
    <t>%obj.Назначен режим имитации</t>
  </si>
  <si>
    <t>%obj. Подтвердить уставку давления на приеме МНС</t>
  </si>
  <si>
    <t>САР;ЧРП №3. Температура выше верхнего порога предупреждения</t>
  </si>
  <si>
    <t>%obj. Применить уставку расхода нефти от МПСА</t>
  </si>
  <si>
    <t>%obj. Резерв46</t>
  </si>
  <si>
    <t>%obj. Задание уставки регулирования давления на выходе НПС от СТМ</t>
  </si>
  <si>
    <t>УЗР КС-2. Идет набор времени инерции</t>
  </si>
  <si>
    <t>%obj. Выходной маршрут на МНС от ПНС - 1 открыт</t>
  </si>
  <si>
    <t>%obj. Команда - отключить с АРМ</t>
  </si>
  <si>
    <t>Диагностика;Шкаф МНС.УСО.1(1). Модуль AI-32A (A1.4)</t>
  </si>
  <si>
    <t>%obj. Ошибка при тестировании двухпортовой памяти со стороны цпу. Сигнал установлен</t>
  </si>
  <si>
    <t>%obj. Запрет АВР</t>
  </si>
  <si>
    <t>%obj.Режим имитации снят</t>
  </si>
  <si>
    <t>%obj. Подтвердить уставку давления на выходе НПС</t>
  </si>
  <si>
    <t>САР;ЧРП №3. Авария или предупреждение датчика трансформатора (по протоколу связи)</t>
  </si>
  <si>
    <t>%obj. Резерв47</t>
  </si>
  <si>
    <t>%obj. Деблокировка сигнализатора прохождения СОД на выходе узла подключения от СТМ</t>
  </si>
  <si>
    <t>%obj. Команда - закрыть от кнопки по месту</t>
  </si>
  <si>
    <t>%obj. Неисправность деблокирована</t>
  </si>
  <si>
    <t>%obj. Выходной маршрут на МНС от ПНС - 2 открыт</t>
  </si>
  <si>
    <t>Диагностика;Шкаф МНС.УСО.1(1). Модуль AI-32A (A1.5)</t>
  </si>
  <si>
    <t>%obj. Назначение не требуется. Режим уже назначен</t>
  </si>
  <si>
    <t>%obj.Назначение не требуется. Режим уже назначен</t>
  </si>
  <si>
    <t>%obj. Подтвердить уставку положения РД№1</t>
  </si>
  <si>
    <t>САР;ЧРП №3. Сработало реле тревоги трансформатора</t>
  </si>
  <si>
    <t>%obj. Резерв48</t>
  </si>
  <si>
    <t>%obj. Деблокировка сигнализатора прохождения СОД камеры запуска СОД от СТМ</t>
  </si>
  <si>
    <t>Диагностика;Шкаф МНС.УСО.1(1). Модуль AI-32A (A1.6)</t>
  </si>
  <si>
    <t>%obj. Батарея разряжена. Сигнал снят</t>
  </si>
  <si>
    <t>%obj. Назначение режима ТМ невозможно. Станция в местном режиме управления</t>
  </si>
  <si>
    <t>%obj.Назначение режима ТМ невозможно. Станция в местном режиме управления</t>
  </si>
  <si>
    <t>%obj. Подтвердить уставку положения РД№2</t>
  </si>
  <si>
    <t>САР;ЧРП №3. Сработало реле контроля напряжения питания вентиляторов</t>
  </si>
  <si>
    <t>%obj. Резерв49</t>
  </si>
  <si>
    <t>УПС;Задвижка № 1 (КС-1) - открыть с АРМ диспетчера</t>
  </si>
  <si>
    <t>%obj. Контроль сигнализатора прохождения СОД на выходе узла подключения от СТМ</t>
  </si>
  <si>
    <t>Диагностика;Шкаф МНС.УСО.1(1). Модуль DIO-34A (A1.7)</t>
  </si>
  <si>
    <t>%obj. Проекты не совпадают в ОСН. И РЕЗ. CPU. Сигнал снят</t>
  </si>
  <si>
    <t>%obj. Назначение режима невозможно. Агрегат не остановлен</t>
  </si>
  <si>
    <t>%obj.Назначение режима невозможно. Агрегат не остановлен</t>
  </si>
  <si>
    <t>САР;ЧРП №3. Неисправность ИБП ПЧ</t>
  </si>
  <si>
    <t>%obj. Резерв50</t>
  </si>
  <si>
    <t>УПС;Задвижка № 1 (КС-1) - закрыть с АРМ диспетчера</t>
  </si>
  <si>
    <t>%obj. Контроль сигнализатора прохождения СОД камеры запуска СОД от СТМ</t>
  </si>
  <si>
    <t>%obj. Команда - закрыть по ТМ</t>
  </si>
  <si>
    <t>%obj. Закрыт. Выполнение команды не требуется</t>
  </si>
  <si>
    <t>%obj. Текущая наработка до текущего ремонта. Значение изменено с %2 на %1</t>
  </si>
  <si>
    <t>Диагностика;Шкаф МНС.УСО.1(1). Модуль AI-32A (A1.8)</t>
  </si>
  <si>
    <t>%obj. Модули CPU не соединен кабелем резервирования. Сигнал снят</t>
  </si>
  <si>
    <t>%obj. Назначен запрет АВР ПНА1</t>
  </si>
  <si>
    <t>%obj. Назначение режима невозможно. Приемная задвижка не открыта</t>
  </si>
  <si>
    <t>%obj.Назначение режима невозможно. Приемная задвижка не открыта</t>
  </si>
  <si>
    <t>%obj. Изменена уставка давления на приеме МНС (от МПСА) с текущего значения: %2 на новое значение: %1</t>
  </si>
  <si>
    <t>САР;ЧРП №3. Состояние выключателя - несанкционированное отключение</t>
  </si>
  <si>
    <t>%obj. Минимальный снят (блокировка)</t>
  </si>
  <si>
    <t>%obj. Наличие показаний вибрации 10 % от диапазона измерения снят (блокировка)</t>
  </si>
  <si>
    <t>%obj. Минимум снят (блокировка)</t>
  </si>
  <si>
    <t>УПС;Задвижка № 1 (КС-1) - остановить с АРМ диспетчера</t>
  </si>
  <si>
    <t>%obj. Команда от СТМ отклонена. Недостоверность метки времени.</t>
  </si>
  <si>
    <t>%obj. Команда - закрыть с БРУ</t>
  </si>
  <si>
    <t>%obj. Текущая наработка до капитального ремонта. Значение изменено с %2 на %1</t>
  </si>
  <si>
    <t>Диагностика;Шкаф МНС.УСО.1(1). Модуль AI-32A (A1.9)</t>
  </si>
  <si>
    <t>%obj. Нет связи с резервным CPU. Сигнал снят</t>
  </si>
  <si>
    <t>%obj. Назначен запрет АВР ПНА2</t>
  </si>
  <si>
    <t>%obj. Назначение режима невозможно. Выходная задвижка не открыта</t>
  </si>
  <si>
    <t>%obj.Назначение режима невозможно. Выходная задвижка не открыта</t>
  </si>
  <si>
    <t>%obj. Изменена уставка давления на выходе НПС (от МПСА) с текущего значения: %2 на новое значение: %1</t>
  </si>
  <si>
    <t>САР;ЧРП №3. Состояние выключателя - несанкционированное включение</t>
  </si>
  <si>
    <t>%obj. Минимальный снят</t>
  </si>
  <si>
    <t>%obj. Наличие показаний вибрации 10 % от диапазона измерения снят</t>
  </si>
  <si>
    <t>%obj. Минимум снят</t>
  </si>
  <si>
    <t>УПС;Задвижка № 1 (КС-1) - деблокировать аварию с АРМ диспетчера</t>
  </si>
  <si>
    <t>%obj. Уставка регулирования давления на приеме МНС от СТМ отклонена. Не входит в допустимый диапазон</t>
  </si>
  <si>
    <t>%obj. Закрытие невозможно. Авария</t>
  </si>
  <si>
    <t>%obj. Текущая наработка до технического обслуживания. Значение изменено с %2 на %1</t>
  </si>
  <si>
    <t>Диагностика;Шкаф МНС.УСО.1(1). Модуль DIO-34A (A1.10)</t>
  </si>
  <si>
    <t>%obj. Не выполнена синхронизация времени с NTP-серв. Сигнал снят</t>
  </si>
  <si>
    <t>%obj. Назначен запрет АВР ПНА3</t>
  </si>
  <si>
    <t>%obj. Назначение режима невозможно. Нет программы пуска №1</t>
  </si>
  <si>
    <t>%obj. Изменена уставка положения РД№1 (от МПСА) с текущего значения: %2 на новое значение: %1</t>
  </si>
  <si>
    <t>САР;ЧРП №3. Нарушение целостности цепи включения</t>
  </si>
  <si>
    <t>%obj. Минимальный. Значение сигнала: %1</t>
  </si>
  <si>
    <t>%obj. Наличие показаний вибрации 10 % от диапазона измерения. Значение сигнала: %1</t>
  </si>
  <si>
    <t>%obj. Минимум. Значение сигнала: %1</t>
  </si>
  <si>
    <t>%obj. Уставка регулирования давления на выходе НПС от СТМ отклонена. Не входит в допустимый диапазон</t>
  </si>
  <si>
    <t>%obj. Закрытие невозможно. Задвижка в неопределенном состоянии</t>
  </si>
  <si>
    <t>%obj. Есть напряжение в схеме управления</t>
  </si>
  <si>
    <t>%obj. Текущая наработка до среднего ремонта. Значение изменено с %2 на %1</t>
  </si>
  <si>
    <t>Диагностика;Шкаф МНС.УСО.1(1). Модуль AI-32A (A2.2)</t>
  </si>
  <si>
    <t>%obj. Несанкц-ое изм. Данных в защищенном хранилище. Сигнал снят</t>
  </si>
  <si>
    <t>%obj. Назначен запрет АВР ПНА4</t>
  </si>
  <si>
    <t>%obj. Назначение режима невозможно. В плече уже имеется МНА в режиме РЕЗ</t>
  </si>
  <si>
    <t>%obj.Назначение режима невозможно. В плече уже имеется МНА в режиме рез</t>
  </si>
  <si>
    <t>%obj. Изменена уставка положения РД№2 (от МПСА) с текущего значения: %2 на новое значение: %1</t>
  </si>
  <si>
    <t>САР;ЧРП №3. Нарушение целостности цепи отключения</t>
  </si>
  <si>
    <t>%obj. Уровень вибрации 7,1 мм/с при наличии недостоверного измерения снят (блокировка)</t>
  </si>
  <si>
    <t>%obj. Предельный минимальный (высокое сопротивление) снят (блокировка)</t>
  </si>
  <si>
    <t>%obj. Минимальный (отключение насосов СОУ) снят (блокировка)</t>
  </si>
  <si>
    <t>УПС;Задвижка № 2 (КС-1) - открыть с АРМ диспетчера</t>
  </si>
  <si>
    <t>%obj. Закрытие невозможно. Ключ в режиме управления по месту</t>
  </si>
  <si>
    <t>%obj. Закрытие невозможно. Клапан в неопределенном состоянии</t>
  </si>
  <si>
    <t>%obj. Нет напряжения в схеме управления</t>
  </si>
  <si>
    <t>Диагностика;Шкаф МНС.УСО.1(1). Модуль DIO-34A (A2.3)</t>
  </si>
  <si>
    <t>%obj. Выполнение невозможно не выбран отключаемый ПНА</t>
  </si>
  <si>
    <t>%obj. Выполнение невозможно не выбран отключаемый МНА</t>
  </si>
  <si>
    <t>%obj. Назначение режима невозможно. Нет агрегатов в режиме ОСН или ТМ</t>
  </si>
  <si>
    <t>%obj.Назначение режима невозможно. Нет агрегатов в режиме осн или ТМ</t>
  </si>
  <si>
    <t>САР;ЧРП №3. Нарушение целостности цепи аварийного отключения</t>
  </si>
  <si>
    <t>%obj. Уровень вибрации 7,1 мм/с при наличии недостоверного измерения снят</t>
  </si>
  <si>
    <t>%obj. Предельный минимальный (высокое сопротивление) снят</t>
  </si>
  <si>
    <t>%obj. Минимальный (отключение насосов СОУ) снят</t>
  </si>
  <si>
    <t>УПС;Задвижка № 2 (КС-1) - закрыть с АРМ диспетчера</t>
  </si>
  <si>
    <t>%obj. Блокировка управления закрытия</t>
  </si>
  <si>
    <t>%obj. Цепи включения неисправны</t>
  </si>
  <si>
    <t>%obj. Текущая наработка за текущий квартал. Значение изменено с %2 на %1</t>
  </si>
  <si>
    <t>Диагностика;Шкаф МНС.УСО.1(1). Модуль DI-34A (A2.4)</t>
  </si>
  <si>
    <t>%obj. Батарея разряжена. Сигнал установлен</t>
  </si>
  <si>
    <t>%obj. Выполнение невозможно не выбран запускаемый ПНА</t>
  </si>
  <si>
    <t>%obj. Выполнение невозможно не выбран запускаемый МНА</t>
  </si>
  <si>
    <t>%obj. Включение резерва</t>
  </si>
  <si>
    <t>%obj.Включение резерва</t>
  </si>
  <si>
    <t>%obj. Уставка регулирования по давлению на входе. Требуется подтвердить изменение значения с МПСА.</t>
  </si>
  <si>
    <t>САР;ЧРП №3. Неисправность или срабатывание АВР напряжения в цепях оперативного тока</t>
  </si>
  <si>
    <t>%obj. Уровень вибрации 7,1 мм/с при наличии недостоверного измерения. Значение сигнала: %1</t>
  </si>
  <si>
    <t>%obj. Предельный минимальный (высокое сопротивление). Значение сигнала: %1</t>
  </si>
  <si>
    <t>%obj. Минимальный (отключение насосов СОУ). Значение сигнала: %1</t>
  </si>
  <si>
    <t>УПС;Задвижка № 2 (КС-1) - остановить с АРМ диспетчера</t>
  </si>
  <si>
    <t>%obj. Команда - закрыть от ЦСПА</t>
  </si>
  <si>
    <t>%obj. Цепи включения исправны</t>
  </si>
  <si>
    <t>%obj. Текущая наработка за предыдущий квартал. Значение изменено с %2 на %1</t>
  </si>
  <si>
    <t>Диагностика;Шкаф МНС.УСО.1(1). Модуль AI-32A (A2.5)</t>
  </si>
  <si>
    <t>%obj. Проекты не совпадают в ОСН. И РЕЗ. CPU. Сигнал установлен</t>
  </si>
  <si>
    <t>%obj. Изменена уставка «выдержка времени ожидания отключения агрегата при АВР». C %2 с на %1 с.</t>
  </si>
  <si>
    <t>%obj. Ток не сброшен</t>
  </si>
  <si>
    <t>%obj.Ток не сброшен</t>
  </si>
  <si>
    <t>%obj. Уставка регулирования по давлению на выходе. Требуется подтвердить изменение значения с МПСА.</t>
  </si>
  <si>
    <t>САР;ЧРП №3. Срабатывание предупреждения по пожарной сигнализации</t>
  </si>
  <si>
    <t>%obj. Предельный минимальный снят (блокировка)</t>
  </si>
  <si>
    <t>%obj. Повышенная, работающего в пусковом режиме снята (блокировка)</t>
  </si>
  <si>
    <t>%obj. Предельный минимальный (сработка) снят (блокировка)</t>
  </si>
  <si>
    <t>%obj. Аварийный минимальный снят (блокировка)</t>
  </si>
  <si>
    <t>УПС;Задвижка № 2 (КС-1) - деблокировать аварию с АРМ диспетчера</t>
  </si>
  <si>
    <t>%obj. Сигнал сработки муфты снят</t>
  </si>
  <si>
    <t>Диагностика;Шкаф МНС.УСО.1(1). Модуль DIO-34A (A2.6)</t>
  </si>
  <si>
    <t>%obj. Модули CPU не соединен кабелем резервирования. Сигнал установлен</t>
  </si>
  <si>
    <t xml:space="preserve">%obj. Переход по причине разрушения конфигурации </t>
  </si>
  <si>
    <t>%obj. Изменена уставка «выдержка времени на восстановление готовности резервного при АВР». C %2 с на %1 с.</t>
  </si>
  <si>
    <t>%obj. Не получено состояние «остановлен» за заданное время</t>
  </si>
  <si>
    <t>%obj.Не получено состояние «остановлен» за заданное время</t>
  </si>
  <si>
    <t>%obj. Уставка регулирования положения РД№1. Требуется подтвердить изменение значения с МПСА.</t>
  </si>
  <si>
    <t>%obj. Предельный минимальный снят</t>
  </si>
  <si>
    <t>%obj. Повышенная, работающего в пусковом режиме снята</t>
  </si>
  <si>
    <t>%obj. Предельный минимальный (сработка) снят</t>
  </si>
  <si>
    <t>%obj. Аварийный минимальный снят</t>
  </si>
  <si>
    <t>%obj. Привод исправен</t>
  </si>
  <si>
    <t>%obj. Текущее количество пусков до текущего ремонта. Значение изменено с %2 на %1</t>
  </si>
  <si>
    <t>Диагностика;Шкаф МНС.УСО.1(1). Модуль DI-34A (A2.7)</t>
  </si>
  <si>
    <t>%obj. Нет связи с резервным CPU. Сигнал установлен</t>
  </si>
  <si>
    <t>%obj. Изменена уставка «выдержка времени на остановку следущего по потоку агрегата при сохранении предельного давления». C %2 с на %1 с.</t>
  </si>
  <si>
    <t>%obj. Команда отключить автоматически</t>
  </si>
  <si>
    <t>%obj.Команда отключить автоматически</t>
  </si>
  <si>
    <t>%obj. Уставка регулирования положения РД№2. Требуется подтвердить изменение значения с МПСА.</t>
  </si>
  <si>
    <t>%obj. Предельный минимальный. Значение сигнала: %1</t>
  </si>
  <si>
    <t>%obj. Повышенная, работающего в пусковом режиме. Значение сигнала: %1</t>
  </si>
  <si>
    <t>%obj. Предельный минимальный (сработка). Значение сигнала: %1</t>
  </si>
  <si>
    <t>%obj. Аварийный минимальный. Значение сигнала: %1</t>
  </si>
  <si>
    <t>УПС;Задвижка № 3 (КС-1) - открыть с АРМ диспетчера</t>
  </si>
  <si>
    <t>%obj. Команда - стоп от ЦСПА</t>
  </si>
  <si>
    <t>%obj. Авария. Давление на выкиде агрегата снизилось</t>
  </si>
  <si>
    <t>%obj. Текущая наработка с начала эксплуатации. Значение изменено с %2 на %1</t>
  </si>
  <si>
    <t>Диагностика;Шкаф МНС.УСО.1(2). Модуль AI-32A (A1.2)</t>
  </si>
  <si>
    <t>%obj. Не выполнена синхронизация времени с NTP-серв. Сигнал установлен</t>
  </si>
  <si>
    <t>%obj. Изменена уставка «выдержка времени на последовательное отключение агрегатов». C %2 с на %1 с.</t>
  </si>
  <si>
    <t>%obj. Контроль по току не ведётся</t>
  </si>
  <si>
    <t>%obj.Контроль по току не ведётся</t>
  </si>
  <si>
    <t>%obj. Установить режим регулирования по давлению РД№2 от МПСА</t>
  </si>
  <si>
    <t>САР;ЧРП №1. Критический отказ (авария) СЧР</t>
  </si>
  <si>
    <t>%obj. Аварийный максимальный (порог 1) в пусковом режиме снят (блокировка)</t>
  </si>
  <si>
    <t>%obj. Аварийный минимальный (сработка) снят (блокировка)</t>
  </si>
  <si>
    <t>УПС;Задвижка № 3 (КС-1) - закрыть с АРМ диспетчера</t>
  </si>
  <si>
    <t>%obj. Команда - стоп с БРУ</t>
  </si>
  <si>
    <t>%obj. Открыт. Выполнение команды не требуется</t>
  </si>
  <si>
    <t>%obj. Давление на выкиде агрегата установилось</t>
  </si>
  <si>
    <t>Диагностика;Шкаф МНС.УСО.1(2). Модуль AI-32A (A1.3)</t>
  </si>
  <si>
    <t>%obj. Несанкц-ое изм. Данных в защищенном хранилище. Сигнал установлен</t>
  </si>
  <si>
    <t>%obj. Снят запрет АВР ПНА1</t>
  </si>
  <si>
    <t>%obj. Одновременная остановка МНА</t>
  </si>
  <si>
    <t>%obj. Выходная задвижка не открылась при пуске по программе №2</t>
  </si>
  <si>
    <t>%obj. Установить режим регулирования по положению  РД№2 от МПСА</t>
  </si>
  <si>
    <t>САР;ЧРП №1. Фатальная авария СЧР</t>
  </si>
  <si>
    <t>%obj. Аварийный максимальный (порог 1) в пусковом режиме снят</t>
  </si>
  <si>
    <t>%obj. Аварийный минимальный (сработка) снят</t>
  </si>
  <si>
    <t>УПС;Задвижка № 3 (КС-1) - остановить с АРМ диспетчера</t>
  </si>
  <si>
    <t>%obj. Уставки общие. Значение изменено с  %2 на %1</t>
  </si>
  <si>
    <t>%obj. Команда - стоп открытия автоматически</t>
  </si>
  <si>
    <t>Диагностика;Шкаф МНС.УСО.1(2). Модуль AI-32A (A1.4)</t>
  </si>
  <si>
    <t>%obj. Ошибка тестирования двухпортовой памяти.Сигнал снят</t>
  </si>
  <si>
    <t>%obj. Снят запрет АВР ПНА2</t>
  </si>
  <si>
    <t>%obj. Выходная задвижка не начала открываться при пуске по программе №2</t>
  </si>
  <si>
    <t>САР;ЧРП №1. Отсутствие связи с объектами управления, приводящее к неработоспособности СЧР</t>
  </si>
  <si>
    <t>%obj. Аварийный максимальный (порог 1) в пусковом режиме. Значение сигнала: %1</t>
  </si>
  <si>
    <t>%obj. Аварийный минимальный (сработка). Значение сигнала: %1</t>
  </si>
  <si>
    <t>УПС;Задвижка № 3 (КС-1) - деблокировать аварию с АРМ диспетчера</t>
  </si>
  <si>
    <t>%obj. Команда - стоп закрытия автоматически</t>
  </si>
  <si>
    <t>%obj. Открытие невозможно. Авария</t>
  </si>
  <si>
    <t>%obj. Запускается. Назначение режима невозможно</t>
  </si>
  <si>
    <t>Диагностика;Шкаф МНС.УСО.1(2). Модуль AI-32A (A1.5)</t>
  </si>
  <si>
    <t>%obj. Отключен.Сигнал снят</t>
  </si>
  <si>
    <t>%obj. Снят запрет АВР ПНА3</t>
  </si>
  <si>
    <t>%obj. Последовательная остановка МНА</t>
  </si>
  <si>
    <t>%obj. Невыполнение закрытия задвижки по программе остановки</t>
  </si>
  <si>
    <t>САР;ЧРП №1. Не определено количество пар полюсов ЭД, приводящее к неработоспособности СЧР</t>
  </si>
  <si>
    <t>%obj. Повышенная, работающего не в пусковом режиме снята (блокировка)</t>
  </si>
  <si>
    <t>%obj. Команда - стоп автоматически</t>
  </si>
  <si>
    <t>%obj. Команда - деблокировать неисправность с АРМ</t>
  </si>
  <si>
    <t>Диагностика;Шкаф МНС.УСО.1(2). Модуль DIO-34A (A1.6)</t>
  </si>
  <si>
    <t>%obj. Ошибка синхронизации памяти.Сигнал снят</t>
  </si>
  <si>
    <t>%obj. Снят запрет АВР ПНА4</t>
  </si>
  <si>
    <t>%obj. Остановка первого по потоку МНА (с остановкой последующего при сохранении аварийного параметра)</t>
  </si>
  <si>
    <t>%obj. Агрегат отключен в режиме имитации</t>
  </si>
  <si>
    <t>%obj.Агрегат отключен в режиме имитации</t>
  </si>
  <si>
    <t>САР;ЧРП №1. Отсутствие напряжения собственных нужд</t>
  </si>
  <si>
    <t>%obj. Повышенная, работающего не в пусковом режиме снята</t>
  </si>
  <si>
    <t>УПС;Задвижка № 1/1 (КС-2) - открыть с АРМ диспетчера</t>
  </si>
  <si>
    <t>%obj. Команда - стоп c АРМ</t>
  </si>
  <si>
    <t>%obj. Открытие невозможно. Клапан в неопределенном состоянии</t>
  </si>
  <si>
    <t>%obj. Команда - назначить режим основной с АРМ</t>
  </si>
  <si>
    <t>Диагностика;Шкаф МНС.УСО.1(2). Модуль DI-34A (A1.7)</t>
  </si>
  <si>
    <t>%obj. Ошибка синхронизации памяти. Сигнал установлен</t>
  </si>
  <si>
    <t>%obj. Остановка первого по потоку МНА</t>
  </si>
  <si>
    <t>%obj. В работе в режиме имитации</t>
  </si>
  <si>
    <t>%obj.В работе в режиме имитации</t>
  </si>
  <si>
    <t>САР;ЧРП №1. Авария от автоматики блок-бокса</t>
  </si>
  <si>
    <t>%obj. Повышенная, работающего не в пусковом режиме. Значение сигнала: %1</t>
  </si>
  <si>
    <t>УПС;Задвижка № 1/1 (КС-2) - закрыть с АРМ диспетчера</t>
  </si>
  <si>
    <t>%obj. Команда - стоп по ТМ</t>
  </si>
  <si>
    <t>%obj. Открытие невозможно. Блокировка управления открытия</t>
  </si>
  <si>
    <t>%obj. Команда - назначить режим резервный с АРМ</t>
  </si>
  <si>
    <t>Диагностика;Шкаф МНС.УСО.1(2). Модуль AI-32A (A1.9)</t>
  </si>
  <si>
    <t>%obj. Отключен. Сигнал установлен</t>
  </si>
  <si>
    <t>%obj. Команда - отключить МНА</t>
  </si>
  <si>
    <t>%obj. Контроль тока установлен</t>
  </si>
  <si>
    <t>САР;ЧРП №1. Срабатывание защиты ПЧ</t>
  </si>
  <si>
    <t>%obj. Аварийный максимальный (порог 1) не в пусковом режиме снят (блокировка)</t>
  </si>
  <si>
    <t>УПС;Задвижка № 1/1 (КС-2) - остановить с АРМ диспетчера</t>
  </si>
  <si>
    <t>%obj. Команда - стоп отклонена. Ключ в режиме управления по месту</t>
  </si>
  <si>
    <t>%obj. Останавливается. Назначение режима невозможно</t>
  </si>
  <si>
    <t>Диагностика;Шкаф МНС.УСО.1(2). Модуль AI-32A (A1.10)</t>
  </si>
  <si>
    <t>%obj. Контроль тока снят</t>
  </si>
  <si>
    <t>САР;ЧРП №1. Нажата кнопка аварийного стопа на двери ПЧ</t>
  </si>
  <si>
    <t>%obj. Аварийный максимальный (порог 1) не в пусковом режиме снят</t>
  </si>
  <si>
    <t>УПС;Задвижка № 1/1 (КС-2) - деблокировать аварию с АРМ диспетчера</t>
  </si>
  <si>
    <t>%obj. Команда - деблокировать аварию задвижки по ТМ</t>
  </si>
  <si>
    <t>%obj. Команда - назначить режим ручной с АРМ</t>
  </si>
  <si>
    <t>Диагностика;Шкаф МНС.УСО.1(2). Модуль AI-32A (A1.11)</t>
  </si>
  <si>
    <t>%obj. Аппаратная ошибка. Сигнал снят</t>
  </si>
  <si>
    <t xml:space="preserve">%obj. Переход по причине разрушения данных в хранилищах </t>
  </si>
  <si>
    <t>%obj. Команда - включить ВВ автоматически</t>
  </si>
  <si>
    <t>САР;ЧРП №1. Открыты двери ПЧ</t>
  </si>
  <si>
    <t>%obj. Аварийный максимальный (порог 1) не в пусковом режиме. Значение сигнала: %1</t>
  </si>
  <si>
    <t>%obj. Выполнена команда стоп по месту</t>
  </si>
  <si>
    <t>%obj. Команда - назначить режим ремонтный с АРМ</t>
  </si>
  <si>
    <t>Диагностика;Шкаф МНС.УСО.1(2). Модуль AI-32A (A1.12)</t>
  </si>
  <si>
    <t>%obj. Модуль отсутствует в слоте. Сигнал снят</t>
  </si>
  <si>
    <t>%obj. Команда на включение ВВ в ячейку ЗРУ доставлена</t>
  </si>
  <si>
    <t>САР;ЧРП №1. Температура инвертора ниже нижнего порога аварии</t>
  </si>
  <si>
    <t>%obj. Максимальный снят (блокировка)</t>
  </si>
  <si>
    <t>%obj. Повышенная, работающего не в пусковом режиме вне РИП снята (блокировка)</t>
  </si>
  <si>
    <t>УПС;Задвижка № 2 (КС-2) - открыть с АРМ диспетчера</t>
  </si>
  <si>
    <t>%obj. Команда стоп не выполнена. Авария</t>
  </si>
  <si>
    <t>%obj. Команда уставку регулирования давления нефти на приёме МНС применить от СТМ для САРД</t>
  </si>
  <si>
    <t>%obj. Включение невозможно. Агрегат не в резерве</t>
  </si>
  <si>
    <t>Диагностика;Шкаф МНС.УСО.1(2). Модуль DIO-34A (A1.13)</t>
  </si>
  <si>
    <t>%obj. Остановка счетчика. Сигнал снят</t>
  </si>
  <si>
    <t>%obj. Команда - запуск с АРМ</t>
  </si>
  <si>
    <t>%obj.Команда - запуск с АРМ</t>
  </si>
  <si>
    <t>САР;ЧРП №1. Температура инвертора выше верхнего порога аварии</t>
  </si>
  <si>
    <t>%obj. Максимальный снят</t>
  </si>
  <si>
    <t>%obj. Повышенная, работающего не в пусковом режиме вне РИП снята</t>
  </si>
  <si>
    <t>УПС;Задвижка № 2 (КС-2) - закрыть с АРМ диспетчера</t>
  </si>
  <si>
    <t>%obj. Блокировка команды стоп</t>
  </si>
  <si>
    <t>%obj. Команда уставку регулирования давления нефти на выходе МНС применить от СТМ для САРД</t>
  </si>
  <si>
    <t>%obj. Авария. Цепи контроля напряжения в схеме управления неисправны</t>
  </si>
  <si>
    <t>Диагностика;Шкаф МНС.УСО.1(2). Модуль DI-34A (A1.14)</t>
  </si>
  <si>
    <t>%obj. Аппаратная ошибка. Сигнал установлен</t>
  </si>
  <si>
    <t>%obj. Размер колеса ПНА1 изменен с текущего значения %2 на новое значение %1</t>
  </si>
  <si>
    <t>%obj. Одновременная остановка МНА, работающих в направлении 2</t>
  </si>
  <si>
    <t>%obj. Команда - запуск по ТМ</t>
  </si>
  <si>
    <t>%obj.Команда - запуск по ТМ</t>
  </si>
  <si>
    <t>САР;ЧРП №1. Сработало реле расцепления трансформатора</t>
  </si>
  <si>
    <t>%obj. Максимальный. Значение сигнала: %1</t>
  </si>
  <si>
    <t>%obj. Повышенная, работающего не в пусковом режиме вне РИП. Значение сигнала: %1</t>
  </si>
  <si>
    <t>УПС;Задвижка № 2 (КС-2) - остановить с АРМ диспетчера</t>
  </si>
  <si>
    <t>%obj. Команда отклонена – НПС в местном режиме управления</t>
  </si>
  <si>
    <t>%obj. Есть напряжения в схеме управления</t>
  </si>
  <si>
    <t>%obj. Включение процедуры отложенного пуска</t>
  </si>
  <si>
    <t>Диагностика;Шкаф МНС.УСО.1(3). Модуль AI-32A (A1.2)</t>
  </si>
  <si>
    <t>%obj. Модуль отсутствует в слоте. Сигнал установлен</t>
  </si>
  <si>
    <t>%obj. Размер колеса ПНА2 изменен с текущего значения %2 на новое значение %1</t>
  </si>
  <si>
    <t>%obj. Одновременная остановка МНА, работающих с коллектора 2</t>
  </si>
  <si>
    <t>%obj.Команда - отключить с АРМ</t>
  </si>
  <si>
    <t>САР;ЧРП №1. Сработала защита ОЗЗ в ПЧ</t>
  </si>
  <si>
    <t>%obj. Аварийный максимальный (порог 1) не в пусковом режиме вне РИП снят (блокировка)</t>
  </si>
  <si>
    <t>%obj. Предельный максимальный (низкое сопротивление) снят (блокировка)</t>
  </si>
  <si>
    <t>УПС;Задвижка № 2 (КС-2) - деблокировать аварию с АРМ диспетчера</t>
  </si>
  <si>
    <t>%obj. Отмена процедуры отложенного пуска</t>
  </si>
  <si>
    <t>Диагностика;Шкаф МНС.УСО.1(3). Модуль AI-32A (A1.3)</t>
  </si>
  <si>
    <t>%obj. Остановка счетчика. Сигнал установлен</t>
  </si>
  <si>
    <t>%obj. Размер колеса ПНА3 изменен с текущего значения %2 на новое значение %1</t>
  </si>
  <si>
    <t>%obj. Последовательная остановка МНА, работающих в направлении 2</t>
  </si>
  <si>
    <t>%obj. Команда - отключить по ТМ</t>
  </si>
  <si>
    <t>%obj.Команда - отключить по ТМ</t>
  </si>
  <si>
    <t>САР;ЧРП №1. Выключатель не включается</t>
  </si>
  <si>
    <t>%obj. Аварийный максимальный (порог 1) не в пусковом режиме вне РИП снят</t>
  </si>
  <si>
    <t>%obj. Предельный максимальный (низкое сопротивление) снят</t>
  </si>
  <si>
    <t>%obj. Команда применить уставки с АРМ СТМ для САР ЧРП по расходу</t>
  </si>
  <si>
    <t>%obj. Аварийный сигнал не снят. Деблокировка неисправности невозможна</t>
  </si>
  <si>
    <t>Диагностика;Шкаф МНС.УСО.1(3). Модуль AI-32A (A1.4)</t>
  </si>
  <si>
    <t>%obj. Размер колеса ПНА4 изменен с текущего значения %2 на новое значение %1</t>
  </si>
  <si>
    <t>%obj. Остановка первого по потоку МНА (с остановкой последующего при сохранении аварийного параметра), работающего в направлении 2</t>
  </si>
  <si>
    <t>%obj. Команда - назначить программу пуска №1</t>
  </si>
  <si>
    <t>САР;ЧРП №1. Выключатель не отключается</t>
  </si>
  <si>
    <t>%obj. Аварийный максимальный (порог 1) не в пусковом режиме вне РИП. Значение сигнала: %1</t>
  </si>
  <si>
    <t>%obj. Предельный максимальный (низкое сопротивление). Значение сигнала: %1</t>
  </si>
  <si>
    <t>УПС;Задвижка № 3 (КС-2) - открыть с АРМ диспетчера</t>
  </si>
  <si>
    <t>%obj. Команда - установить режим имитации по ТМ</t>
  </si>
  <si>
    <t>%obj. Режим АВТ установлен</t>
  </si>
  <si>
    <t>%obj. Команда применить уставки с АРМ СТМ для САР ЧРП по частоте</t>
  </si>
  <si>
    <t>%obj. Цепи контроля напряжения в схеме управления исправны</t>
  </si>
  <si>
    <t>Диагностика;Шкаф МНС.УСО.1(3). Модуль AI-32A (A1.5)</t>
  </si>
  <si>
    <t>%obj. Остановка первого по потоку МНА, работающего в направлении 2</t>
  </si>
  <si>
    <t>%obj. Команда - назначить программу пуска №2</t>
  </si>
  <si>
    <t>САР;ЧРП №1. Отсутствие напряжения в цепях оперативного тока</t>
  </si>
  <si>
    <t>%obj. Предельный максимальный снят (блокировка)</t>
  </si>
  <si>
    <t>%obj. Аварийный максимальный (порог 2) снят (блокировка)</t>
  </si>
  <si>
    <t>%obj. Предельный максимальный (сработка) снят (блокировка)</t>
  </si>
  <si>
    <t>%obj. Предельный максимальный (включение насосов СОУ) снят (блокировка)</t>
  </si>
  <si>
    <t>УПС;Задвижка № 3 (КС-2) - закрыть с АРМ диспетчера</t>
  </si>
  <si>
    <t>%obj. Команда - снять режим имитации по ТМ</t>
  </si>
  <si>
    <t>%obj. Режим РУЧ установлен</t>
  </si>
  <si>
    <t>%obj. Включился при наличии блокировки</t>
  </si>
  <si>
    <t>Диагностика;Шкаф МНС.УСО.1(3). Модуль DIO-34A (A1.6)</t>
  </si>
  <si>
    <t>%obj. Команда - отключить МНА, работающие в направлении 2</t>
  </si>
  <si>
    <t>%obj.Команда - назначить режим основной с АРМ</t>
  </si>
  <si>
    <t>САР;ЧРП №1. Срабатывание пожарной сигнализации в блок-боксе СЧР</t>
  </si>
  <si>
    <t>%obj. Предельный максимальный снят</t>
  </si>
  <si>
    <t>%obj. Аварийный максимальный (порог 2) снят</t>
  </si>
  <si>
    <t>%obj. Предельный максимальный (сработка) снят</t>
  </si>
  <si>
    <t>%obj. Предельный максимальный (включение насосов СОУ) снят</t>
  </si>
  <si>
    <t>УПС;Задвижка № 3 (КС-2) - остановить с АРМ диспетчера</t>
  </si>
  <si>
    <t>%obj. Команда - деблокировать аварию задвижки</t>
  </si>
  <si>
    <t xml:space="preserve">%obj. Авария. Не набрал давление </t>
  </si>
  <si>
    <t>Диагностика;Шкаф МНС.УСО.1(3). Модуль DI-34A (A1.7)</t>
  </si>
  <si>
    <t>%obj. Команда - назначить режим основной автоматически</t>
  </si>
  <si>
    <t>%obj.Команда - назначить режим основной автоматически</t>
  </si>
  <si>
    <t>%obj. Предельный максимальный. Значение сигнала: %1</t>
  </si>
  <si>
    <t>%obj. Аварийный максимальный (порог 2). Значение сигнала: %1</t>
  </si>
  <si>
    <t>%obj. Предельный максимальный (сработка). Значение сигнала: %1</t>
  </si>
  <si>
    <t>%obj. Предельный максимальный (включение насосов СОУ). Значение сигнала: %1</t>
  </si>
  <si>
    <t>УПС;Задвижка № 3 (КС-2) - деблокировать аварию с АРМ диспетчера</t>
  </si>
  <si>
    <t>%obj. Деблокировка невозможна. Аварийный сигнал не снят</t>
  </si>
  <si>
    <t>%obj. Назначение режима невозможно. Цепи контроля напряжения в схеме управления неисправны</t>
  </si>
  <si>
    <t>Диагностика;Шкаф МНС.УСО.1(3). Модуль AI-32A (A1.8)</t>
  </si>
  <si>
    <t>%obj. Порт Х2 соединение разорвано</t>
  </si>
  <si>
    <t xml:space="preserve">%obj. Переход по сумме веса </t>
  </si>
  <si>
    <t>%obj. Команда - назначить режим телемеханический с АРМ</t>
  </si>
  <si>
    <t>%obj.Команда - назначить режим телемеханический с АРМ</t>
  </si>
  <si>
    <t>%obj. Аварийный максимальный снят (блокировка)</t>
  </si>
  <si>
    <t>%obj. Аварийный максимальный (сработка) снят (блокировка)</t>
  </si>
  <si>
    <t>%obj. Авария деблокирована</t>
  </si>
  <si>
    <t>Диагностика;Шкаф МНС.УСО.1(3). Модуль AI-32A (A1.9)</t>
  </si>
  <si>
    <t>2</t>
  </si>
  <si>
    <t>%obj.Команда - назначить режим резервный с АРМ</t>
  </si>
  <si>
    <t>%obj. Аварийный максимальный снят</t>
  </si>
  <si>
    <t>%obj. Аварийный максимальный (сработка) снят</t>
  </si>
  <si>
    <t>УПС;Задвижка № 19 - открыть с АРМ диспетчера</t>
  </si>
  <si>
    <t>%obj. Блокировка открытия снята</t>
  </si>
  <si>
    <t xml:space="preserve">%obj. Изменена уставка времени выхода из крайнего положежния клапана с текущего значения: %2 на НОВОЕ значение: %1 </t>
  </si>
  <si>
    <t>%obj. Не отключен. Деблокировка авария невозможна</t>
  </si>
  <si>
    <t>Диагностика;Шкаф МНС.УСО.1(3). Модуль AI-32A (A1.10)</t>
  </si>
  <si>
    <t>%obj. Порт Х3 соединение разорвано</t>
  </si>
  <si>
    <t>%obj.Команда - назначить режим ремонтный с АРМ</t>
  </si>
  <si>
    <t>САР;ЧРП №3. Критический отказ (авария) СЧР</t>
  </si>
  <si>
    <t>%obj. Аварийный максимальный. Значение сигнала: %1</t>
  </si>
  <si>
    <t>%obj. Уставка наличие показаний вибрации 10 % от диапазона измерения изменена с %2 на %1</t>
  </si>
  <si>
    <t>%obj. Аварийный максимальный (сработка). Значение сигнала: %1</t>
  </si>
  <si>
    <t>%obj. Аварийный максимальный (агрегатная защита). Значение сигнала: %1</t>
  </si>
  <si>
    <t>УПС;Задвижка № 19 - закрыть с АРМ диспетчера</t>
  </si>
  <si>
    <t>%obj. Блокировка закрытия снята</t>
  </si>
  <si>
    <t>%obj. Изменена уставка времени выполнения открытия/закрытия клапана с текущего значения: %2 на НОВОЕ значение: %1</t>
  </si>
  <si>
    <t>%obj. Назначение режима невозможно. Есть агрегат в резерве</t>
  </si>
  <si>
    <t>Диагностика;Шкаф МНС.УСО.1(3). Модуль AI-32A (A1.11)</t>
  </si>
  <si>
    <t>%obj. Уставка «выдержка времени ожидания отключения агрегата при АВР» изменена с текущего значения %2 на новое значение %1</t>
  </si>
  <si>
    <t>%obj. Одновременная остановка МНА, работающих в направлении 3</t>
  </si>
  <si>
    <t>%obj. Команда - назначить режим имитации с АРМ</t>
  </si>
  <si>
    <t>%obj.Команда - назначить режим имитации с АРМ</t>
  </si>
  <si>
    <t>САР;ЧРП №3. Фатальная авария СЧР</t>
  </si>
  <si>
    <t>%obj. Уставка вибрации 7,1 мм/с при наличии недостоверного измерения изменена с %2 на %1</t>
  </si>
  <si>
    <t>%obj. Аварийный максимальный блокировка</t>
  </si>
  <si>
    <t>УПС;Задвижка № 19 - остановить с АРМ диспетчера</t>
  </si>
  <si>
    <t>%obj. Сработала муфта. Авария</t>
  </si>
  <si>
    <t>%obj. Изменена уставка времени выполнения открытия/закрытия клапана при имитации с текущего значения: %2 на НОВОЕ значение: %1</t>
  </si>
  <si>
    <t>%obj. Выполнен пуск по месту</t>
  </si>
  <si>
    <t>Диагностика;Шкаф МНС.УСО.1(3). Модуль DIO-34A (A1.12)</t>
  </si>
  <si>
    <t>%obj. Нет связи с ДМЗ сервером. Сигнал снят</t>
  </si>
  <si>
    <t>%obj. Уставка «выдержка времени на восстановление готовности резервного при АВР» изменена с текущего значения %2 на новое значение %1</t>
  </si>
  <si>
    <t>%obj. Одновременная остановка МНА, работающих с коллектора 3</t>
  </si>
  <si>
    <t>%obj. Команда - снять режим имитации с АРМ</t>
  </si>
  <si>
    <t>%obj.Команда - снять режим имитации с АРМ</t>
  </si>
  <si>
    <t>САР;ЧРП №3. Отсутствие связи с объектами управления, приводящее к неработоспособности СЧР</t>
  </si>
  <si>
    <t>%obj. Уставка повышенная, работающего в пусковом режиме изменена с %2 на %1</t>
  </si>
  <si>
    <t>УПС;Задвижка № 19 - деблокировать аварию с АРМ диспетчера</t>
  </si>
  <si>
    <t>%obj. Авария привода</t>
  </si>
  <si>
    <t>%obj. Давление есть. Ручной режим</t>
  </si>
  <si>
    <t>Диагностика;Шкаф МНС.УСО.1(3). Модуль DI-34A (A1.13)</t>
  </si>
  <si>
    <t>%obj. Не синхронизирован по команде МЭК-104. Сигнал снят</t>
  </si>
  <si>
    <t>%obj. Уставка «выдержка времени на остановку следущего по потоку агрегата при сохранении предельного давления» изменена с текущего значения %2 на новое значение %1</t>
  </si>
  <si>
    <t>%obj. Последовательная остановка МНА, работающих в направлении 3</t>
  </si>
  <si>
    <t>%obj. Команда - открыть задвижку на выходе автоматически</t>
  </si>
  <si>
    <t>САР;ЧРП №3. Не определено количество пар полюсов ЭД, приводящее к неработоспособности СЧР</t>
  </si>
  <si>
    <t>%obj. Уставка аварийный максимальный (порог 1) в пусковом режиме изменена с %2 на %1</t>
  </si>
  <si>
    <t>%obj. Включены МПО и МПЗ. Авария</t>
  </si>
  <si>
    <t>%obj. Назначение режима невозможно. Нет напряжения в схеме управления</t>
  </si>
  <si>
    <t>Диагностика;Шкаф МНС.УСО.1(4). Модуль AI-32A (A1.2)</t>
  </si>
  <si>
    <t>%obj. Не выполнена синхронизация с NTP МДП. Сигнал снят</t>
  </si>
  <si>
    <t>%obj. Уставка «выдержка времени на последовательное отключение агрегатов» изменена с текущего значения %2 на новое значение %1</t>
  </si>
  <si>
    <t>%obj. Остановка первого по потоку МНА (с остановкой последующего при сохранении аварийного параметра), работающего в направлении 3</t>
  </si>
  <si>
    <t>%obj. Команда - закрыть задвижку на выходе</t>
  </si>
  <si>
    <t>САР;ЧРП №3. Отсутствие напряжения собственных нужд</t>
  </si>
  <si>
    <t>%obj. Уставка повышенная, работающего не в пусковом режиме изменена с %2 на %1</t>
  </si>
  <si>
    <t>УПС;Задвижка № 20 - открыть с АРМ диспетчера</t>
  </si>
  <si>
    <t>%obj. Самопроизвольное изменение состояния МПЗ. Авария</t>
  </si>
  <si>
    <t>%obj. Назначение режима невозможно. Цепи контроля магнитного пускателя неисправны</t>
  </si>
  <si>
    <t>Диагностика;Шкаф МНС.УСО.1(4). Модуль DIO-34A (A1.3)</t>
  </si>
  <si>
    <t>%obj. Не выполнена синхронизация с осн. NTP РДП. Сигнал снят</t>
  </si>
  <si>
    <t>%obj. Остановка первого по потоку МНА, работающего в направлении 3</t>
  </si>
  <si>
    <t>САР;ЧРП №3. Авария от автоматики блок-бокса</t>
  </si>
  <si>
    <t>%obj. Уставка Аварийный максимальный (порог 1) не в пусковом режиме изменена с %2 на %1</t>
  </si>
  <si>
    <t>УПС;Задвижка № 20 - закрыть с АРМ диспетчера</t>
  </si>
  <si>
    <t>%obj. Не включился магнитный пускатель. Авария</t>
  </si>
  <si>
    <t>%obj. Назначение режима невозможно. Датчик давления неисправен</t>
  </si>
  <si>
    <t>Диагностика;Шкаф МНС.УСО.1(4). Модуль DIO-34A (A1.4)</t>
  </si>
  <si>
    <t>%obj. Не выполнена синхронизация с рез. NTP РДП. Сигнал снят</t>
  </si>
  <si>
    <t>%obj. Команда - отключить МНА, работающие в направлении 3</t>
  </si>
  <si>
    <t>САР;ЧРП №3. Срабатывание защиты ПЧ</t>
  </si>
  <si>
    <t>%obj. Уставка повышенная, работающего не в пусковом режиме вне РИП изменена с %2 на %1</t>
  </si>
  <si>
    <t>УПС;Задвижка № 20 - остановить с АРМ диспетчера</t>
  </si>
  <si>
    <t>%obj. Самопроизвольное изменение состояния. Авария</t>
  </si>
  <si>
    <t>%obj. Назначение режима не требуется. Режим уже назначен</t>
  </si>
  <si>
    <t>Диагностика;Шкаф МНС.УСО.1(4). Модуль DIO-34A (A1.5)</t>
  </si>
  <si>
    <t>%obj. Ошибка инициализации часов реального времени. Сигнал снят</t>
  </si>
  <si>
    <t>САР;ЧРП №3. Нажата кнопка аварийного стопа на двери ПЧ</t>
  </si>
  <si>
    <t>%obj. Уставка аварийный максимальный (порог 1) не в пусковом режиме вне РИП изменена с %2 на %1</t>
  </si>
  <si>
    <t>УПС;Задвижка № 20 - деблокировать аварию с АРМ диспетчера</t>
  </si>
  <si>
    <t>%obj. МПО отключился по неустановленной причине. Авария</t>
  </si>
  <si>
    <t>%obj. Уставки общие. Значение изменено с %2 на %1</t>
  </si>
  <si>
    <t>Диагностика;Шкаф МНС.УСО.1(4). Модуль DIO-34A (A1.6)</t>
  </si>
  <si>
    <t>%obj. Порт Х2 соединение установлено</t>
  </si>
  <si>
    <t xml:space="preserve">%obj. Переход при автоматической синхронизации проекта </t>
  </si>
  <si>
    <t>САР;ЧРП №3. Открыты двери ПЧ</t>
  </si>
  <si>
    <t>%obj. Уставка аварийный максимальный (порог 2) изменена с %2 на %1</t>
  </si>
  <si>
    <t>%obj. МПЗ отключился по неустановленной причине. Авария</t>
  </si>
  <si>
    <t>%obj. Назначение режима невозможно. Внешняя авария</t>
  </si>
  <si>
    <t>Диагностика;Шкаф МНС.УСО.1(4). Модуль DI-34A (A1.7)</t>
  </si>
  <si>
    <t>САР;ЧРП №3. Температура инвертора ниже нижнего порога аварии</t>
  </si>
  <si>
    <t>%obj. Изменена уставка «гистерезис сработки порогов» с текущего значения: %2 на новое значение: %1</t>
  </si>
  <si>
    <t>УПС;Задвижка № 39 - открыть с АРМ диспетчера</t>
  </si>
  <si>
    <t>%obj. Не закрылась. Авария</t>
  </si>
  <si>
    <t>%obj. Выходной маршрут от МНС на МН СН не открыт</t>
  </si>
  <si>
    <t>%obj. Назначение режима невозможно. Цепи включения неисправны</t>
  </si>
  <si>
    <t>Диагностика;Шкаф МНС.УСО.1(4). Модуль DIO-34A (A1.9)</t>
  </si>
  <si>
    <t>%obj. Порт Х3 соединение установлено</t>
  </si>
  <si>
    <t>САР;ЧРП №3. Температура инвертора выше верхнего порога аварии</t>
  </si>
  <si>
    <t>%obj. Изменена уставка Минимальный с текущего значения: %2 на новое значение: %1</t>
  </si>
  <si>
    <t>%obj. Изменена уставка «время пеереходных процессов» с текущего значения: %2 на новое значение: %1</t>
  </si>
  <si>
    <t>%obj. Изменена уставка Минимум с текущего значения: %2 на новое значение: %1</t>
  </si>
  <si>
    <t>УПС;Задвижка № 39 - закрыть с АРМ диспетчера</t>
  </si>
  <si>
    <t>%obj. Не вышла из крайнего положения. Авария</t>
  </si>
  <si>
    <t>%obj. Выходной маршрут от МНС на МН СА не открыт</t>
  </si>
  <si>
    <t>%obj. Деблокировка не требуется. Отсутствуют неисправности</t>
  </si>
  <si>
    <t>Диагностика;Шкаф МНС.УСО.1(4). Модуль DIO-34A (A1.10)</t>
  </si>
  <si>
    <t>Одновременная остановка ПНА, работающих в направлении 1</t>
  </si>
  <si>
    <t>%obj. Одновременная остановка МНА, работающих в направлении 4</t>
  </si>
  <si>
    <t>САР;ЧРП №3. Сработало реле расцепления трансформатора</t>
  </si>
  <si>
    <t>%obj. Изменена уставка Предельный минимальный с текущего значения: %2 на новое значение: %1</t>
  </si>
  <si>
    <t>%obj. Изменена уставка Минимальный (отключение насосов СОУ) с текущего значения: %2 на новое значение: %1</t>
  </si>
  <si>
    <t>УПС;Задвижка № 39 - остановить с АРМ диспетчера</t>
  </si>
  <si>
    <t>%obj. Не открылась. Авария</t>
  </si>
  <si>
    <t>%obj. Выходной маршрут от ПНС на МН СН не открыт</t>
  </si>
  <si>
    <t>Диагностика;Шкаф МНС.УСО.1(4). Модуль DIO-34A (A1.11)</t>
  </si>
  <si>
    <t>%obj. Нет связи с ДМЗ сервером. Сигнал установлен</t>
  </si>
  <si>
    <t>Одновременная остановка ПНА, работающих в направлении 2</t>
  </si>
  <si>
    <t>%obj. Одновременная остановка МНА, работающих с коллектора 4</t>
  </si>
  <si>
    <t>САР;ЧРП №3. Сработала защита ОЗЗ в ПЧ</t>
  </si>
  <si>
    <t>%obj. Изменена уставка Аварийный минимальный с текущего значения: %2 на новое значение: %1</t>
  </si>
  <si>
    <t>УПС;Задвижка № 39 - деблокировать аварию с АРМ диспетчера</t>
  </si>
  <si>
    <t>%obj. Сработал моментный выключатель открытия. Авария</t>
  </si>
  <si>
    <t>%obj. Выходной маршрут от ПНС на МН СА не открыт</t>
  </si>
  <si>
    <t>Диагностика;Шкаф МНС.УСО.1(4). Модуль DI-34A (A1.12)</t>
  </si>
  <si>
    <t>%obj. Не синхронизирован по команде МЭК-104. Сигнал установлен</t>
  </si>
  <si>
    <t>Одновременная остановка ПНА, работающих в направлении 3</t>
  </si>
  <si>
    <t>%obj. Последовательная остановка МНА, работающих в направлении 4</t>
  </si>
  <si>
    <t>САР;ЧРП №3. Выключатель не включается</t>
  </si>
  <si>
    <t>%obj. Сработал моментный выключатель закрытия. Авария</t>
  </si>
  <si>
    <t>%obj. Входной маршрут от ПНС - 1 не открыт</t>
  </si>
  <si>
    <t>Диагностика;Шкаф МНС.УСО.1(5). Модуль AI-32A (A1.2)</t>
  </si>
  <si>
    <t>%obj. Не выполнена синхронизация с NTP МДП. Сигнал установлен</t>
  </si>
  <si>
    <t>Одновременная остановка ПНА, работающих в направлении 4</t>
  </si>
  <si>
    <t>%obj. Остановка первого по потоку МНА (с остановкой последующего при сохранении аварийного параметра), работающего в направлении 4</t>
  </si>
  <si>
    <t>%obj. Команда установить контроль тока</t>
  </si>
  <si>
    <t>САР;ЧРП №3. Выключатель не отключается</t>
  </si>
  <si>
    <t>УПС;Задвижка № 4 - открыть с АРМ диспетчера</t>
  </si>
  <si>
    <t>%obj. Не включился магнитный пускатель. Нет напряжения на секции шин</t>
  </si>
  <si>
    <t>%obj. Входной маршрут от ПНС - 2 не открыт</t>
  </si>
  <si>
    <t>%obj. Остановка не выполнена. Выполняется охлаждение электрокалориферов</t>
  </si>
  <si>
    <t>Диагностика;Шкаф МНС.УСО.1(5). Модуль DIO-34A (A1.3)</t>
  </si>
  <si>
    <t>%obj. Не выполнена синхронизация с осн. NTP РДП. Сигнал установлен</t>
  </si>
  <si>
    <t>Одновременная остановка ПНА, работающих в направлении 5</t>
  </si>
  <si>
    <t>%obj. Остановка первого по потоку МНА, работающего в направлении 4</t>
  </si>
  <si>
    <t>%obj. Команда снять контроль тока</t>
  </si>
  <si>
    <t>САР;ЧРП №3. Отсутствие напряжения в цепях оперативного тока</t>
  </si>
  <si>
    <t>УПС;Задвижка № 4 - закрыть с АРМ диспетчера</t>
  </si>
  <si>
    <t>%obj. Выходной маршрут на МН не открыт</t>
  </si>
  <si>
    <t>Диагностика;Шкаф МНС.УСО.1(5). Модуль DIO-34A (A1.4)</t>
  </si>
  <si>
    <t>%obj. Не выполнена синхронизация с рез. NTP РДП. Сигнал установлен</t>
  </si>
  <si>
    <t>Одновременная остановка ПНА, работающих с коллектора 1</t>
  </si>
  <si>
    <t>%obj. Команда - отключить МНА, работающие в направлении 4</t>
  </si>
  <si>
    <t>%obj. Команду прикрытия регулирующих заслонок при пуске первого по счёту МНА установить автоматически</t>
  </si>
  <si>
    <t>САР;ЧРП №3. Срабатывание пожарной сигнализации в блок-боксе СЧР</t>
  </si>
  <si>
    <t>%obj. Изменена уставка Максимальный с текущего значения: %2 на новое значение: %1</t>
  </si>
  <si>
    <t>УПС;Задвижка № 4 - остановить с АРМ диспетчера</t>
  </si>
  <si>
    <t>%obj. Самопроизвольное изменение состояния МПО. Авария</t>
  </si>
  <si>
    <t>%obj. Выходной маршрут на МНС от ПНС - 1 не открыт</t>
  </si>
  <si>
    <t>Диагностика;Шкаф МНС.УСО.1(5). Модуль DI-34A (A1.5)</t>
  </si>
  <si>
    <t>%obj. Ошибка инициализации часов реального времени. Сигнал установлен</t>
  </si>
  <si>
    <t>Одновременная остановка ПНА, работающих с коллектора 2</t>
  </si>
  <si>
    <t>%obj. Команду прикрытия регулирующих заслонок при пуске первого по счёту МНА снять автоматически</t>
  </si>
  <si>
    <t>%obj. Изменена уставка Предельный максимальный с текущего значения: %2 на новое значение: %1</t>
  </si>
  <si>
    <t>УПС;Задвижка № 4 - деблокировать аварию с АРМ диспетчера</t>
  </si>
  <si>
    <t>%obj. Цепи контроля МПЗ неисправны. Авария</t>
  </si>
  <si>
    <t>%obj. Выходной маршрт на МНС от ПНС - 2 не открыт</t>
  </si>
  <si>
    <t>Диагностика;Шкаф МНС.УСО.1(5). Модуль DIO-34A (A1.7)</t>
  </si>
  <si>
    <t xml:space="preserve">%obj. Переход по пользовательской команде </t>
  </si>
  <si>
    <t>Одновременная остановка ПНА, работающих с коллектора 3</t>
  </si>
  <si>
    <t>%obj. Ток двигателя не набран</t>
  </si>
  <si>
    <t>%obj.Ток двигателя не набран</t>
  </si>
  <si>
    <t>%obj. Изменена уставка Предельный максимальный (включение насосов СОУ) с текущего значения: %2 на новое значение: %1</t>
  </si>
  <si>
    <t>%obj. Попытка включения МПЗ из ЩСУ. Авария</t>
  </si>
  <si>
    <t>Диагностика;Шкаф МНС.УСО.1(5). Модуль DIO-34A (A1.8)</t>
  </si>
  <si>
    <t>Одновременная остановка ПНА, работающих с коллектора 4</t>
  </si>
  <si>
    <t>%obj. ВВ не включился</t>
  </si>
  <si>
    <t>%obj. Изменена уставка Аварийный максимальный с текущего значения: %2 на новое значение: %1</t>
  </si>
  <si>
    <t>%obj. Изменена уставка Аварийный максимальный (агрегатная защита) с текущего значения: %2 на новое значение: %1</t>
  </si>
  <si>
    <t>%obj. Цепи контроля МПО неисправны. Авария</t>
  </si>
  <si>
    <t>%obj. Изменена уставка «на ожидание срабатывания/исчезновения МП». C %2 с на %1 с.</t>
  </si>
  <si>
    <t>%obj. Изменена уставка «на ожидание срабатывания/исчезновения мп». C %2 с на %1 с.</t>
  </si>
  <si>
    <t>Диагностика;Шкаф МНС.УСО.1(5). Модуль DI-34A (A1.9)</t>
  </si>
  <si>
    <t>Одновременная остановка ПНА, работающих с коллектора 5</t>
  </si>
  <si>
    <t>%obj. Остановлен. Команда не требуется</t>
  </si>
  <si>
    <t>%obj.Остановлен. Команда не требуется</t>
  </si>
  <si>
    <t>%obj. Попытка включения МПО из ЩСУ. Авария</t>
  </si>
  <si>
    <t>%obj. Изменена уставка времени на потерю связи со смежными (RS-485) системами с текущего значения: %2 на новое значение: %1</t>
  </si>
  <si>
    <t>%obj. Изменена уставка «на ожидание набора давления после появления сигнала МП». C %2 с на %1 с.</t>
  </si>
  <si>
    <t>%obj. Изменена уставка «на ожидание набора давления после появления сигнала мп». C %2 с на %1 с.</t>
  </si>
  <si>
    <t>Диагностика;Шкаф МНС.УСО.3. Модуль AI-32A (A1.2)</t>
  </si>
  <si>
    <t>Последовательная остановка ПНА, работающих в направлении 1</t>
  </si>
  <si>
    <t>%obj. В работе. Команда не требуется</t>
  </si>
  <si>
    <t>%obj.В работе. Команда не требуется</t>
  </si>
  <si>
    <t>%obj. МПЗ отключился. Нет напряжения в схеме управления</t>
  </si>
  <si>
    <t>%obj. Изменена уставка времени на потерю связи с серверами ЕСДУ  с текущего значения: %2 на новое значение: %1</t>
  </si>
  <si>
    <t>%obj. Изменена уставка «на ожидание спада давления после снятия сигнала МП». C %2 с на %1 с.</t>
  </si>
  <si>
    <t>%obj. Изменена уставка «на ожидание спада давления после снятия сигнала мп». C %2 с на %1 с.</t>
  </si>
  <si>
    <t xml:space="preserve">Диагностика;Шкаф МНС.УСО.3. Модуль DIO-34A (A1.3) </t>
  </si>
  <si>
    <t>Последовательная остановка ПНА, работающих в направлении 2</t>
  </si>
  <si>
    <t>%obj. Останавливается. Команда не требуется</t>
  </si>
  <si>
    <t>%obj.Останавливается. Команда не требуется</t>
  </si>
  <si>
    <t>%obj. Минимальный включен</t>
  </si>
  <si>
    <t>%obj. Минимум включен</t>
  </si>
  <si>
    <t>%obj. Изменена уставка времени на потерю связи с САУ (ЦСПА)  с текущего значения: %2 на новое значение: %1</t>
  </si>
  <si>
    <t>%obj. Изменена уставка «на возврат напряжения при стопе по месту». C %2 с на %1 с.</t>
  </si>
  <si>
    <t xml:space="preserve">Диагностика;Шкаф МНС.УСО.3. Модуль DI-34A (A1.4) </t>
  </si>
  <si>
    <t>Последовательная остановка ПНА, работающих в направлении 3</t>
  </si>
  <si>
    <t>%obj. Запускается. Команда не требуется</t>
  </si>
  <si>
    <t>%obj.Запускается. Команда не требуется</t>
  </si>
  <si>
    <t>%obj. Предельный минимальный включен</t>
  </si>
  <si>
    <t>%obj. Минимальный (отключение насосов СОУ) включен</t>
  </si>
  <si>
    <t>%obj. Уставка время на _ %2  на новоке значение %4</t>
  </si>
  <si>
    <t>%obj. Изменена уставка «на контроль давления во время работы». C %2 с на %1 с.</t>
  </si>
  <si>
    <t xml:space="preserve">Диагностика;Шкаф МНС.УСО.3. Модуль AI-32A (A1.5) </t>
  </si>
  <si>
    <t>%obj. Неисправность входного напряжения U1. Сигнал установлен</t>
  </si>
  <si>
    <t>Последовательная остановка ПНА, работающих в направлении 4</t>
  </si>
  <si>
    <t>%obj. Автоматическое включение</t>
  </si>
  <si>
    <t>%obj.Автоматическое включение</t>
  </si>
  <si>
    <t>%obj. Аварийный минимальный включен</t>
  </si>
  <si>
    <t>%obj. Уставка время на _ %2  на новоке значение %5</t>
  </si>
  <si>
    <t>%obj. Изменена уставка «для перевода нераб. агрегата вспомсистемы в реж. рем. при исчезновении напряж. в схеме упр.». C %2 с на %1 с.</t>
  </si>
  <si>
    <t>%obj. Изменена уставка «для перевода нераб. Агрегата вспомсистемы в реж. Рем. При исчезновении напряж. В схеме упр.». C %2 с на %1 с.</t>
  </si>
  <si>
    <t xml:space="preserve">Диагностика;Шкаф МНС.УСО.3. Модуль DIO-34A (A1.6) </t>
  </si>
  <si>
    <t>%obj. Неисправность входного напряжения U2. Сигнал установлен</t>
  </si>
  <si>
    <t>Последовательная остановка ПНА, работающих в направлении 5</t>
  </si>
  <si>
    <t>%obj. Пуск невозможен. Агрегат назначен на запуск при переходе</t>
  </si>
  <si>
    <t>%obj. Уставка время на _ %2  на новоке значение %6</t>
  </si>
  <si>
    <t>%obj. Изменена уставка «на запазд. сигналов исчезнов. МП и сигнала наличия напряж. от СШ (при кратковременных исчезновениях напряж. на СШ)». C %2 с на %1 с.</t>
  </si>
  <si>
    <t>%obj. Изменена уставка «на запазд. Сигналов исчезнов. Мп и сигнала наличия напряж. От сш (при кратковременных исчезновениях напряж. На сш)». C %2 с на %1 с.</t>
  </si>
  <si>
    <t xml:space="preserve">Диагностика;Шкаф МНС.УСО.3. Модуль DI-34A (A1.7) </t>
  </si>
  <si>
    <t>%obj. Неисправность входного напряжения U1. Сигнал снят</t>
  </si>
  <si>
    <t>Остановка первого по потоку ПНА (с остановкой последующего при сохранении аварийного параметра), работающего в направлении 1</t>
  </si>
  <si>
    <t>%obj. Команда – отключить от ЦСПА</t>
  </si>
  <si>
    <t>%obj. Неисправность цепи открытия</t>
  </si>
  <si>
    <t>%obj. Уставка время на _ %2  на новоке значение %7</t>
  </si>
  <si>
    <t>%obj. Изменена уставка «выдержка времени на перевод пожарного насоса в режим ремонтный при неисправности цепей включения». C %2 с на %1 с.</t>
  </si>
  <si>
    <t xml:space="preserve">Диагностика;Шкаф МНС.УСО.3. Модуль AI-32A (A1.8) </t>
  </si>
  <si>
    <t>%obj. Неисправность входного напряжения U2. Сигнал снят</t>
  </si>
  <si>
    <t>%obj. Выполняется программа для имитатора МПСА</t>
  </si>
  <si>
    <t>Остановка первого по потоку ПНА (с остановкой последующего при сохранении аварийного параметра), работающего в направлении 2</t>
  </si>
  <si>
    <t>%obj. Включение резерва невозможно - режим не резервный</t>
  </si>
  <si>
    <t>%obj. Цепь открытия исправна</t>
  </si>
  <si>
    <t>%obj. Уставка время на _ %2  на новоке значение %8</t>
  </si>
  <si>
    <t>%obj. Изменена уставка выдержка вр. на ожидание пропадания напряжения в схеме управления при отключении МП. C %2 с на %1 с.</t>
  </si>
  <si>
    <t>%obj. Изменена уставка выдержка вр. На ожидание пропадания напряжения в схеме управления при отключении мп. C %2 с на %1 с.</t>
  </si>
  <si>
    <t xml:space="preserve">Диагностика;Шкаф МНС.УСО.3. Модуль DIO-34A (A1.9) </t>
  </si>
  <si>
    <t>%obj. Работа контроллера без резервирования</t>
  </si>
  <si>
    <t>Остановка первого по потоку ПНА (с остановкой последующего при сохранении аварийного параметра), работающего в направлении 3</t>
  </si>
  <si>
    <t>%obj. Включение невозможно - режим не основной и не телемеханический</t>
  </si>
  <si>
    <t>%obj. Минимальный отключен</t>
  </si>
  <si>
    <t>%obj. Минимум отключен</t>
  </si>
  <si>
    <t>%obj. Неисправность цепи закрытия</t>
  </si>
  <si>
    <t>%obj. Уставка время на _ %2  на новоке значение %9</t>
  </si>
  <si>
    <t>%obj. Изменена уставка выдержка вр. на фильтрацию дребезга контакта состояния МП. C %2 с  на %1 с.</t>
  </si>
  <si>
    <t>%obj. Изменена уставка выдержка вр. на фильтрацию дребезга контакта состояния МП. C %2 с на %1 с.</t>
  </si>
  <si>
    <t>%obj. Изменена уставка выдержка вр. На фильтрацию дребезга контакта состояния мп. C %2 с на %1 с.</t>
  </si>
  <si>
    <t>Диагностика;Шкаф МНС.УСО.3. Модуль DI-34A (A1.10)</t>
  </si>
  <si>
    <t>Старт контроллера в имитационном режиме</t>
  </si>
  <si>
    <t>Остановка первого по потоку ПНА (с остановкой последующего при сохранении аварийного параметра), работающего в направлении 4</t>
  </si>
  <si>
    <t>%obj. Предельный минимальный отключен</t>
  </si>
  <si>
    <t>%obj. Минимальный (отключение насосов СОУ) отключен</t>
  </si>
  <si>
    <t>%obj. Цепь закрытия исправна</t>
  </si>
  <si>
    <t>%obj. Уставка время на _ %2  на новоке значение %10</t>
  </si>
  <si>
    <t>Диагностика;Шкаф МНС.УСО.3. Модуль AI-32A (A1.11)</t>
  </si>
  <si>
    <t>Старт контроллера в рабочем режиме</t>
  </si>
  <si>
    <t>Остановка первого по потоку ПНА (с остановкой последующего при сохранении аварийного параметра), работающего в направлении 5</t>
  </si>
  <si>
    <t>%obj.Частота вращения вала эд менее 30 об/мин</t>
  </si>
  <si>
    <t>%obj. Аварийный минимальный отключен</t>
  </si>
  <si>
    <t>%obj. МПЗ отключился. Нет напряжения на СШ ЩСУ</t>
  </si>
  <si>
    <t xml:space="preserve">%obj. Изменена уставка времени выполнения команды контроль с текущего значения: %2 на новое значение: %1 </t>
  </si>
  <si>
    <t>%obj. Готовность установлена</t>
  </si>
  <si>
    <t>Диагностика;Шкаф МНС.УСО.3. Модуль DIO-34A (A1.12)</t>
  </si>
  <si>
    <t xml:space="preserve">Резервный контроллер A1.6 в горячем резерве </t>
  </si>
  <si>
    <t>Остановка первого по потоку ПНА, работающего в направлении 1</t>
  </si>
  <si>
    <t>%obj.Сигнал от ЧРП «вращение вперед» сброшен</t>
  </si>
  <si>
    <t>%obj. МПО отключился. Нет напряжения на СШ ЩСУ</t>
  </si>
  <si>
    <t>%obj. Уставка время на _ %2  на новоке значение %12</t>
  </si>
  <si>
    <t>%obj. Готовность снята</t>
  </si>
  <si>
    <t>Диагностика;Шкаф МНС.УСО.3. Модуль DI-34A (A1.13)</t>
  </si>
  <si>
    <t xml:space="preserve">Резервный контроллер A1.8 в горячем резерве </t>
  </si>
  <si>
    <t>Остановка первого по потоку ПНА, работающего в направлении 2</t>
  </si>
  <si>
    <t>%obj.Частота вращения вала эд не снижена до 30 об/мин</t>
  </si>
  <si>
    <t>%obj. Нет данных по интерфейсному каналу</t>
  </si>
  <si>
    <t>%obj. Уставка время на _ %2  на новоке значение %13</t>
  </si>
  <si>
    <t>%obj. Запуск невозможен. Агрегат не готов</t>
  </si>
  <si>
    <t xml:space="preserve">Диагностика;Шкаф МНС.УСО.4. Модуль AI-32A (A1.2) </t>
  </si>
  <si>
    <t>Остановка первого по потоку ПНА, работающего в направлении 3</t>
  </si>
  <si>
    <t>%obj.Сигнал от ЧРП «вращение вперед» не сброшен</t>
  </si>
  <si>
    <t>%obj. Есть данные по интерфейсному каналу</t>
  </si>
  <si>
    <t>%obj. Уставка время на _ %2  на новоке значение %14</t>
  </si>
  <si>
    <t xml:space="preserve">Диагностика;Шкаф МНС.УСО.4. Модуль DIO-34A (A1.3) </t>
  </si>
  <si>
    <t>Остановка первого по потоку ПНА, работающего в направлении 4</t>
  </si>
  <si>
    <t>%obj.ОТМенить подготовку ЧРП к пуску</t>
  </si>
  <si>
    <t>%obj. Максимальный включен</t>
  </si>
  <si>
    <t>%obj. Получен сигнал «МПЗ отключен»</t>
  </si>
  <si>
    <t>%obj. Уставка время на _ %2  на новоке значение %15</t>
  </si>
  <si>
    <t xml:space="preserve">Диагностика;Шкаф МНС.УСО.4. Модуль DIO-34A (A1.4) </t>
  </si>
  <si>
    <t>Остановка первого по потоку ПНА, работающего в направлении 5</t>
  </si>
  <si>
    <t>%obj.Идет управляемая остановка</t>
  </si>
  <si>
    <t>%obj. Предельный максимальный включен</t>
  </si>
  <si>
    <t>%obj. Получен сигнал «МПО отключен»</t>
  </si>
  <si>
    <t>%obj. Уставка время на _ %2  на новоке значение %16</t>
  </si>
  <si>
    <t xml:space="preserve">Диагностика;Шкаф МНС.УСО.4. Модуль DI-34A (A1.5) </t>
  </si>
  <si>
    <t>Команда - отключить ПНА, работающие в направлении 1</t>
  </si>
  <si>
    <t>%obj.Идет неуправляемая остановка</t>
  </si>
  <si>
    <t>%obj. Предельный максимальный (включение насосов СОУ) включен</t>
  </si>
  <si>
    <t>%obj. Сигнал работы моментного выключатель открытия снят</t>
  </si>
  <si>
    <t>%obj. Уставка время на _ %2  на новоке значение %17</t>
  </si>
  <si>
    <t xml:space="preserve">Диагностика;Шкаф МНС.УСО.4. Модуль DI-34A (A1.6) </t>
  </si>
  <si>
    <t>Команда - отключить ПНА, работающие в направлении 2</t>
  </si>
  <si>
    <t>%obj.Сигнал от ЧРП «вращение вперед» получен</t>
  </si>
  <si>
    <t>%obj. Аварийный максимальный включен</t>
  </si>
  <si>
    <t>%obj. Аварийный максимальный (агрегатная защита) включен</t>
  </si>
  <si>
    <t>%obj. Сигнал работы моментного выключатель закрытия снят</t>
  </si>
  <si>
    <t>%obj. Уставка время на _ %2  на новоке значение %18</t>
  </si>
  <si>
    <t xml:space="preserve">Диагностика;Шкаф МНС.УСО.4. Модуль AI-32A (A1.8) </t>
  </si>
  <si>
    <t>Команда - отключить ПНА, работающие в направлении 3</t>
  </si>
  <si>
    <t>%obj.Частота вращения вала эд более 30 об/мин</t>
  </si>
  <si>
    <t>%obj. Получен сигнал «МПЗ включен»</t>
  </si>
  <si>
    <t>%obj. Уставка время на _ %2  на новоке значение %19</t>
  </si>
  <si>
    <t xml:space="preserve">Диагностика;Шкаф МНС.УСО.4. Модуль AI-32A (A1.9) </t>
  </si>
  <si>
    <t>Команда - отключить ПНА, работающие в направлении 4</t>
  </si>
  <si>
    <t>%obj.Сигнал от ЧРП «вращение вперед» не получен</t>
  </si>
  <si>
    <t>%obj. Получен сигнал «МПО включен»</t>
  </si>
  <si>
    <t>%obj. Уставка время на _ %2  на новоке значение %20</t>
  </si>
  <si>
    <t>Диагностика;Шкаф МНС.УСО.4. Модуль DIO-34A (A1.10)</t>
  </si>
  <si>
    <t>Команда - отключить ПНА, работающие в направлении 5</t>
  </si>
  <si>
    <t>%obj. Изменена уставка «Время на проверку корректности состояния цепей контроля ВВ». C %2 с на %1 с.</t>
  </si>
  <si>
    <t>%obj.Частота вращения вала эд не превысила 30 об/мин</t>
  </si>
  <si>
    <t>%obj. Максимальный отключен</t>
  </si>
  <si>
    <t>%obj. Уставка время на _ %2  на новоке значение %21</t>
  </si>
  <si>
    <t>Диагностика;Шкаф МНС.УСО.4. Модуль DIO-34A (A1.11)</t>
  </si>
  <si>
    <t>Команда выполнить переход с МНА на МНА</t>
  </si>
  <si>
    <t>%obj. Изменена уставка «Время удержания команды «Включить ВВ, при получении включенного состояния ВВ». C %2 с на %1 с.</t>
  </si>
  <si>
    <t>%obj. Предельный максимальный отключен</t>
  </si>
  <si>
    <t>%obj. Не движется. Выполнение команды не требуется</t>
  </si>
  <si>
    <t>Диагностика;Шкаф МНС.УСО.4. Модуль DI-34A (A1.12)</t>
  </si>
  <si>
    <t>%obj. Изменена уставка «Время удержания команды «Отключить ВВ». C %2 с на %1 с.</t>
  </si>
  <si>
    <t>%obj.Частота вращения вала эд не превысила минимальной частоты регулирования</t>
  </si>
  <si>
    <t>%obj. Предельный максимальный (включение насосов СОУ) отключен</t>
  </si>
  <si>
    <t>%obj. Изменение состояния с помощью механического дублёра</t>
  </si>
  <si>
    <t>%obj. Изменена уставка «Время до выдачи команды «Включить ВВ» для отработки исполнительного механизма САР во время работы РФ». C %2 с на %1 с.</t>
  </si>
  <si>
    <t>%obj.Идет подготовка ЧРП к пуску. Команда не требуется</t>
  </si>
  <si>
    <t>%obj. Аварийный максимальный отключен</t>
  </si>
  <si>
    <t>%obj. Аварийный максимальный (агрегатная защита) отключен</t>
  </si>
  <si>
    <t>%obj. Состояние стоп</t>
  </si>
  <si>
    <t>Диагностика;Шкаф МНС.УСО.5. Модуль CI-34A (A1.3)</t>
  </si>
  <si>
    <t>%obj. Изменена уставка «Время на открытие выкидной задвижки по программе пуска №2». C %2 с на %1 с.</t>
  </si>
  <si>
    <t>%obj.ЧРП готов к пуску. Команда не требуется</t>
  </si>
  <si>
    <t>%obj. Исправна. Выполнение команды не требуется</t>
  </si>
  <si>
    <t>%obj. Временная уставка изменена. C %2 с на %1 с.</t>
  </si>
  <si>
    <t>Диагностика;Шкаф МНС.УСО.5. Модуль AI-32A (A1.4)</t>
  </si>
  <si>
    <t>%obj. Изменена уставка «Время на выполнение процесса отключения ВВ НА». C %2 с на %1 с.</t>
  </si>
  <si>
    <t>%obj.Подготовка ЧРП к пуску невозможна. Авария ЧРП</t>
  </si>
  <si>
    <t>%obj. Уставка изменена. C %2 на %1.</t>
  </si>
  <si>
    <t>Диагностика;Шкаф МНС.УСО.5. Модуль DIO-34A (A1.5)</t>
  </si>
  <si>
    <t>%obj. Изменена уставка «Время подъема силы тока ЭД после включения ВВ». C %2 с на %1 с.</t>
  </si>
  <si>
    <t>%obj.Подготовка ЧРП к пуску невозможна. Агрегат не остановлен</t>
  </si>
  <si>
    <t>Диагностика;Шкаф МНС.УСО.5. Модуль DI-34A (A1.6)</t>
  </si>
  <si>
    <t>%obj. Изменена уставка «Время полного хода выкидной задвижки». C %2 с на %1 с.</t>
  </si>
  <si>
    <t>%obj.Команда - подготовить ЧРП к пуску</t>
  </si>
  <si>
    <t>%obj. Данные по физическому и интерфейсному каналу синхронизированы</t>
  </si>
  <si>
    <t>Диагностика;Шкаф МНС.УСО.5. Модуль AI-32A (A1.7)</t>
  </si>
  <si>
    <t>%obj. Изменена уставка «Длительность пускового режима работы ЭД при пуске». C %2 с на %1 с.</t>
  </si>
  <si>
    <t>%obj.Готовность ЧРП к пуску установлена</t>
  </si>
  <si>
    <t>%obj. Резерв128</t>
  </si>
  <si>
    <t>%obj. Данные по физическому каналу отличаются от интерфейсных</t>
  </si>
  <si>
    <t xml:space="preserve">%obj. Причина перехода не определена </t>
  </si>
  <si>
    <t>Диагностика;Шкаф МНС.УСО.5. Модуль DIO-34A (A1.8)</t>
  </si>
  <si>
    <t>%obj. Изменена уставка «Время перед выдачей команды повторного отключения ВВ при невыполнении команды отключения ВВ». C %2 с на %1 с.</t>
  </si>
  <si>
    <t>%obj.Готовность ЧРП к пуску не получена. Авария ЧРП</t>
  </si>
  <si>
    <t>%obj. Резерв129</t>
  </si>
  <si>
    <t>%obj. Команда СТОП не выполнена. Местный режим</t>
  </si>
  <si>
    <t>Диагностика;Шкаф МНС.УСО.5. Модуль CI-34A (A1.9)</t>
  </si>
  <si>
    <t>%obj. Изменена уставка «Контрольное время на выполнение процесса включения ВВ». C %2 с на %1 с.</t>
  </si>
  <si>
    <t>%obj.Готовность ЧРП к пуску не получена за заданное время</t>
  </si>
  <si>
    <t>%obj. Резерв130</t>
  </si>
  <si>
    <t>%obj. Неисправность установлена</t>
  </si>
  <si>
    <t>%obj. Изменена уставка «Время снижения силы тока ЭД после отключения ВВ». C %2 с на %1 с.</t>
  </si>
  <si>
    <t>%obj.Команда - снизить частоту вращения вала эд до нуля</t>
  </si>
  <si>
    <t>%obj. Резерв131</t>
  </si>
  <si>
    <t>%obj. Неисправность снята</t>
  </si>
  <si>
    <t>%obj. Изменена уставка «Время фильтрации сигналов цепей включения и отключения». C %2 с на %1 с.</t>
  </si>
  <si>
    <t>%obj.Команда - стоп в ЧРП</t>
  </si>
  <si>
    <t>%obj. Резерв132</t>
  </si>
  <si>
    <t>%obj. Изменена уставка «Длительность пускового режима работы насоса». C %2 с на %1 с.</t>
  </si>
  <si>
    <t>%obj.Разрешение ЧРП на пуск двигателя в местном режиме управления снято</t>
  </si>
  <si>
    <t>%obj. Резерв133</t>
  </si>
  <si>
    <t>%obj. Изменена уставка «Длительность выдачи команды в САР на выполнение РФ». C %2 с на %1 с.</t>
  </si>
  <si>
    <t>%obj.Команда - пуск в ЧРП</t>
  </si>
  <si>
    <t>%obj. Резерв134</t>
  </si>
  <si>
    <t>%obj. Изменена уставка «Время на выполнение АВР при получении сигнала «электрозащита» после получения состояния «ВВ отключен»». C %2 с на %1 с.</t>
  </si>
  <si>
    <t>%obj.Критический отказ ЧРП</t>
  </si>
  <si>
    <t>%obj. Резерв135</t>
  </si>
  <si>
    <t>%obj. Изменена уставка «Время через которое будет выдана команда стоп при отсутствии электрозащиты». C %2 с на %1 с.</t>
  </si>
  <si>
    <t>%obj.Неисправность ЧРП</t>
  </si>
  <si>
    <t>%obj. Резерв136</t>
  </si>
  <si>
    <t>%obj. Изменена уставка «Время на проверку корректности состояния цепей контроля ВВ при включенном контроле по току». C %2 с на %1 с.</t>
  </si>
  <si>
    <t>%obj.Команда - выдать разрешение на пуск двигателя в местном режиме управления</t>
  </si>
  <si>
    <t>%obj. Резерв137</t>
  </si>
  <si>
    <t>Диагностика;Шкаф МНС.КЦ. Модуль RP-31 (A4.1)</t>
  </si>
  <si>
    <t>%obj.ЧРП в дистанционном режиме управления. Команда не требуется</t>
  </si>
  <si>
    <t>%obj. Резерв138</t>
  </si>
  <si>
    <t>Диагностика;Шкаф МНС.КЦ. Модуль RP-31 (A4.10)</t>
  </si>
  <si>
    <t>%obj.Выдать разрешение невозможно. Агрегат не готов к пуску</t>
  </si>
  <si>
    <t>%obj. Резерв139</t>
  </si>
  <si>
    <t>Диагностика;Шкаф МНС.УСО.1(1). Модуль RP-31 (A1.1)</t>
  </si>
  <si>
    <t>%obj.Разрешение на пуск двигателя в местном режиме управления выдано</t>
  </si>
  <si>
    <t>%obj. Резерв140</t>
  </si>
  <si>
    <t>Диагностика;Шкаф МНС.УСО.1(1). Модуль RP-31 (A1.18)</t>
  </si>
  <si>
    <t>%obj.Команда - cнять разрешение на пуск двигателя в местном режиме управления</t>
  </si>
  <si>
    <t>%obj. Резерв141</t>
  </si>
  <si>
    <t>Диагностика;Шкаф МНС.УСО.1(1). Модуль RP-31 (A2.1)</t>
  </si>
  <si>
    <t>%obj.Разрешение на пуск двигателя в местном режиме управления снято</t>
  </si>
  <si>
    <t>%obj. Резерв142</t>
  </si>
  <si>
    <t>Диагностика;Шкаф МНС.УСО.1(1). Модуль RP-31 (A2.10)</t>
  </si>
  <si>
    <t>%obj.Сигнал от ЧРП «дистанционное управление» снят</t>
  </si>
  <si>
    <t>%obj. Резерв143</t>
  </si>
  <si>
    <t>Диагностика;Шкаф МНС.УСО.1(2). Модуль RP-31 (A1.1)</t>
  </si>
  <si>
    <t>%obj.Разрешение отсутствует. Команда не требуется</t>
  </si>
  <si>
    <t>%obj. Резерв144</t>
  </si>
  <si>
    <t>Диагностика;Шкаф МНС.УСО.1(2). Модуль RP-31 (A1.18)</t>
  </si>
  <si>
    <t>%obj.Пуск невозможен. ЧРП не в дистанционном режиме управления</t>
  </si>
  <si>
    <t>%obj. Резерв145</t>
  </si>
  <si>
    <t>Диагностика;Шкаф МНС.УСО.1(3). Модуль RP-31 (A1.1)</t>
  </si>
  <si>
    <t>%obj.Связь с ЧРП по интерфейсному каналу потеряна</t>
  </si>
  <si>
    <t>%obj. Резерв146</t>
  </si>
  <si>
    <t>Диагностика;Шкаф МНС.УСО.1(3). Модуль RP-31 (A1.18)</t>
  </si>
  <si>
    <t>%obj.Связь с ЧРП по интерфейсному каналу восстановлена</t>
  </si>
  <si>
    <t>%obj. Резерв147</t>
  </si>
  <si>
    <t>Диагностика;Шкаф МНС.УСО.1(4). Модуль RP-31 (A1.1)</t>
  </si>
  <si>
    <t>%obj.Сигнал от ЧРП «дистанционное управление» установлен</t>
  </si>
  <si>
    <t>%obj. Резерв148</t>
  </si>
  <si>
    <t>%obj. Изменена уставка «время на определение пропажи связи по интерфейсному каналу». C %2 с на %1 с.</t>
  </si>
  <si>
    <t>Диагностика;Шкаф МНС.УСО.1(4). Модуль RP-31 (A1.18)</t>
  </si>
  <si>
    <t>%obj.Подготовка ЧРП к пуску невозможна. ЧРП не в дистанционном режиме управления</t>
  </si>
  <si>
    <t>%obj. Резерв149</t>
  </si>
  <si>
    <t>%obj. Изменена уставка «время переходных процессов». C %2 с на %1 с.</t>
  </si>
  <si>
    <t>T01</t>
  </si>
  <si>
    <t>Диагностика;Шкаф МНС.УСО.1(5). Модуль RP-31 (A1.1)</t>
  </si>
  <si>
    <t>%obj.Подготовка ЧРП к пуску невозможна. Требование отключения ВВ</t>
  </si>
  <si>
    <t>%obj. Резерв150</t>
  </si>
  <si>
    <t>%obj. Изменена уставка «ожидание прихода сигнала от МП после команды на открытие/закрытие». C %2 с на %1 с.</t>
  </si>
  <si>
    <t>T02</t>
  </si>
  <si>
    <t>Диагностика;Шкаф МНС.УСО.1(5). Модуль RP-31 (A1.18)</t>
  </si>
  <si>
    <t>%obj.Сигнал от ЧРП «текущая частота вращения вала эд» недостоверен</t>
  </si>
  <si>
    <t>%obj. Изменена уставка «время схода с КВО/КВЗ». C %2 с на %1 с.</t>
  </si>
  <si>
    <t>T03</t>
  </si>
  <si>
    <t>Диагностика;Шкаф МНС.УСО.3. Модуль RP-31 (A1.1)</t>
  </si>
  <si>
    <t>%obj.Сигнал от ЧРП «вращение вперед» недостоверен</t>
  </si>
  <si>
    <t>%obj. Изменена уставка «время хода вала». C %2 с на %1 с.</t>
  </si>
  <si>
    <t>T04</t>
  </si>
  <si>
    <t>Диагностика;Шкаф МНС.УСО.3. Модуль RP-31 (A1.18)</t>
  </si>
  <si>
    <t>%obj. Изменена уставка «время на выполнение реверса». C %2 с на %1 с.</t>
  </si>
  <si>
    <t>T05</t>
  </si>
  <si>
    <t>Диагностика;Шкаф МНС.УСО.4. Модуль RP-31 (A1.1)</t>
  </si>
  <si>
    <t>%obj.МНА отключился по внешней причине</t>
  </si>
  <si>
    <t>%obj. Изменена уставка «время работы команды стоп»(время на возврат напряжения при стопе по месту). C %2 с на %1 с.</t>
  </si>
  <si>
    <t>T06</t>
  </si>
  <si>
    <t>Диагностика;Шкаф МНС.УСО.4. Модуль RP-31 (A1.18)</t>
  </si>
  <si>
    <t>%obj.МНА включился по внешней причине</t>
  </si>
  <si>
    <t>%obj. Изменена уставка «время выполнения команды на открытие при имитации задвижки». C %2 с на %1 с.</t>
  </si>
  <si>
    <t>T07</t>
  </si>
  <si>
    <t>%obj.Разрешение на пуск в местном режиме управления установлено. Команда не требуется</t>
  </si>
  <si>
    <t>%obj. Изменена уставка «время на подачу команды стоп (стоп открытия для 2х стоповых)». C %2 с на %1 с.</t>
  </si>
  <si>
    <t>T08</t>
  </si>
  <si>
    <t>%obj.Сигнал «неисправность ЧРП» снят</t>
  </si>
  <si>
    <t>%obj. Изменена уставка «время на подачу команды стоп закрытия». C %2 с на %1 с.</t>
  </si>
  <si>
    <t>T09</t>
  </si>
  <si>
    <t>%obj.Подготовка ЧРП к пуску невозможна. Идет отключение ВВ по программе управляемой остановки с последующим отключением ВВ</t>
  </si>
  <si>
    <t>%obj. Изменена уставка «время на выполнение команд с БРУ». C %2 с на %1 с.</t>
  </si>
  <si>
    <t>%obj.Назначение режима ТМ невозможно. Агрегат не в дистанционном режиме управления</t>
  </si>
  <si>
    <t>%obj. Изменена уставка «время на проверку неисправности цепей включения». C %2 с на %1 с.</t>
  </si>
  <si>
    <t>%obj.Пуск невозможен. Агрегат назначен на запуск при переходе</t>
  </si>
  <si>
    <t>%obj. Изменена уставка «время на проверку неисправности цепей отключения». C %2 с на %1 с.</t>
  </si>
  <si>
    <t>%obj.Команда – отключить от цспа</t>
  </si>
  <si>
    <t>%obj. Изменена уставка «время рассогласования между сигналами по физическому и интерфейсному каналу». C %2 с на %1 с.</t>
  </si>
  <si>
    <t>%obj.Пуск невозможен. Агрегат не остановлен</t>
  </si>
  <si>
    <t>%obj. Изменена уставка «время на задержку при подозрительных переходах». C %2 с на %1 с.</t>
  </si>
  <si>
    <t>%obj. Изменена уставка «время удержания управляющего сигнала деблокировать и время на снятия аварии». C %2 с на %1 с.</t>
  </si>
  <si>
    <t>%obj. Изменена уставка «время игнорирования сигналов муфта, авария БУР, ВММО, ВММЗ, возникающих без пропажи МП». C %2 с на %1 с.</t>
  </si>
  <si>
    <t>%obj. Резерв187</t>
  </si>
  <si>
    <t>%obj. Резерв188</t>
  </si>
  <si>
    <t>%obj. Резерв189</t>
  </si>
  <si>
    <t>%obj. Резерв190</t>
  </si>
  <si>
    <t>%obj. Резерв191</t>
  </si>
  <si>
    <t>%obj. Резерв192</t>
  </si>
  <si>
    <t>%obj. Резерв193</t>
  </si>
  <si>
    <t>%obj. Резерв194</t>
  </si>
  <si>
    <t>%obj. Резерв195</t>
  </si>
  <si>
    <t>%obj. Резерв196</t>
  </si>
  <si>
    <t>%obj. Резерв197</t>
  </si>
  <si>
    <t>%obj. Резерв198</t>
  </si>
  <si>
    <t>%obj. Резерв199</t>
  </si>
  <si>
    <t>%obj. Резерв200</t>
  </si>
  <si>
    <t>%obj. Изменена уставка «Время на проверку корректности состояния цепей контроля ВВ». C %2 с на %1 с</t>
  </si>
  <si>
    <t>%obj. Резерв201</t>
  </si>
  <si>
    <t>%obj. Резерв202</t>
  </si>
  <si>
    <t>%obj. Изменена уставка «Время удержания команды «Отключить ВВ НА». C %2 с на %1 с</t>
  </si>
  <si>
    <t>%obj. Резерв203</t>
  </si>
  <si>
    <t>%obj. Резерв204</t>
  </si>
  <si>
    <t>%obj. Резерв205</t>
  </si>
  <si>
    <t>%obj. Резерв206</t>
  </si>
  <si>
    <t>%obj. Изменена уставка «Время подъема силы тока ЭД НА». C %2 с на %1 с</t>
  </si>
  <si>
    <t>%obj. Резерв207</t>
  </si>
  <si>
    <t>%obj. Резерв208</t>
  </si>
  <si>
    <t>%obj. Изменена уставка «Длительность пускового режима работы ЭД при пуске». C %2 с на %1 с</t>
  </si>
  <si>
    <t>%obj. Резерв209</t>
  </si>
  <si>
    <t>%obj. Изменена уставка «Время перед выдачей команды повторного отключения ВВ при невыполнении команды отключения ВВ НА». C %2 с на %1 с</t>
  </si>
  <si>
    <t>%obj. Резерв210</t>
  </si>
  <si>
    <t>%obj. Изменена уставка «Время на выполнение процесса включения ВВ НА». C %2 с на %1 с</t>
  </si>
  <si>
    <t>%obj. Резерв211</t>
  </si>
  <si>
    <t>%obj. Изменена уставка «Время снижения силы тока ЭД НА». C %2 с на %1 с</t>
  </si>
  <si>
    <t>%obj. Резерв212</t>
  </si>
  <si>
    <t>%obj. Изменена уставка «Время фильтрации сигналов цепей включения и отключения». C %2 с на %1 с</t>
  </si>
  <si>
    <t>%obj. Резерв213</t>
  </si>
  <si>
    <t>%obj. Изменена уставка «Длительность пускового режима работы насоса». C %2 с на %1 с</t>
  </si>
  <si>
    <t>%obj. Резерв214</t>
  </si>
  <si>
    <t>%obj. Резерв215</t>
  </si>
  <si>
    <t>%obj. Изменена уставка «задержка отключения ВВ НА при выполнении программы неуправляемой остановки». C %2 с на %1 с</t>
  </si>
  <si>
    <t>%obj. Резерв216</t>
  </si>
  <si>
    <t>%obj. Изменена уставка «Время  снижения  частоты  вращения  вала  ЭД  НА  при  выполнении программы управляемой остановки». C %2 с на %1 с</t>
  </si>
  <si>
    <t>%obj. Резерв217</t>
  </si>
  <si>
    <t>%obj. Изменена уставка «Время снижения силы тока ЭД при выполнении программы управляемой остановки». C %2 с на %1 с</t>
  </si>
  <si>
    <t>%obj. Резерв218</t>
  </si>
  <si>
    <t>%obj. Изменена уставка «Время  сброса  сигнала  ЧРП  «вращение  вперед»  при  выполнении программы управляемой остановки». C %2 с на %1 с</t>
  </si>
  <si>
    <t>%obj. Резерв219</t>
  </si>
  <si>
    <t>%obj. Изменена уставка «Время получения сигнала ЧРП «вращение вперед». C %2 с на %1 с</t>
  </si>
  <si>
    <t>%obj. Резерв220</t>
  </si>
  <si>
    <t>%obj. Изменена уставка «Время на достижение стартовой частоты вращения вала ЭД НА». C %2 с на %1 с</t>
  </si>
  <si>
    <t>%obj. Резерв221</t>
  </si>
  <si>
    <t>%obj. Изменена уставка «Время на достижение частоты вращения вала ЭД НА, соответствующей минимальной частоте диапазона регулирования». C %2 с на %1 с</t>
  </si>
  <si>
    <t>%obj. Резерв222</t>
  </si>
  <si>
    <t>%obj. Изменена уставка «Время получения сигнала ЧРП «готов к пуску»». C %2 с на %1 с</t>
  </si>
  <si>
    <t>%obj. Резерв223</t>
  </si>
  <si>
    <t>%obj. Изменена уставка «Время контроля выполнения команд регулирования ЧПР включенного МНА». C %2 с на %1 с</t>
  </si>
  <si>
    <t>%obj. Резерв224</t>
  </si>
  <si>
    <t>%obj. Изменена уставка «Время  отсутствия  контроля  выполнения  команд  регулирования  после включения НА». C %2 с на %1 с</t>
  </si>
  <si>
    <t>%obj. Резерв225</t>
  </si>
  <si>
    <t>%obj. Изменена уставка «Время на проверку корректности состояния цепей ВВ (для МНА с отключенным контролем силы тока)». C %2 с на %1 с</t>
  </si>
  <si>
    <t>%obj. Резерв226</t>
  </si>
  <si>
    <t>%obj. Изменена уставка «Время  на  остановку  вала  ЭД  НА  после  выполнения  программы неуправляемой остановки». C %2 с на %1 с</t>
  </si>
  <si>
    <t>%obj. Резерв227</t>
  </si>
  <si>
    <t>Выполняется программа для имитатора МПСА</t>
  </si>
  <si>
    <t>%obj. Изменена уставка «Время на выполнение АВР при получении сигналов «электрозащита», «авария ЧРП», после получения состояния «ВВ отключен». C %2 с на %1 с</t>
  </si>
  <si>
    <t>%obj. Резерв228</t>
  </si>
  <si>
    <t>Работа контроллера без резервирования</t>
  </si>
  <si>
    <t>%obj. Изменена уставка «Время,  через  которое  будет  выдана  команда  стоп  при  отсутствии электрозащиты». C %2 с на %1 с</t>
  </si>
  <si>
    <t>%obj. Резерв229</t>
  </si>
  <si>
    <t>%obj. Резерв230</t>
  </si>
  <si>
    <t>%obj. Резерв231</t>
  </si>
  <si>
    <t>%obj. Резерв232</t>
  </si>
  <si>
    <t>%obj. Резерв233</t>
  </si>
  <si>
    <t>%obj. Резерв234</t>
  </si>
  <si>
    <t>%obj. Резерв235</t>
  </si>
  <si>
    <t>%obj. Резерв236</t>
  </si>
  <si>
    <t>%obj. Резерв237</t>
  </si>
  <si>
    <t>%obj. Резерв238</t>
  </si>
  <si>
    <t>%obj. Резерв239</t>
  </si>
  <si>
    <t>%obj. Команда включить АВР при аварии %obj</t>
  </si>
  <si>
    <t>%obj. Резерв240</t>
  </si>
  <si>
    <t>%obj. Команда не включать АВР при аварии %obj</t>
  </si>
  <si>
    <t>%obj. Резерв241</t>
  </si>
  <si>
    <t>%obj. АВР при аварии %obj включен</t>
  </si>
  <si>
    <t>%obj. Резерв242</t>
  </si>
  <si>
    <t>%obj. АВР при аварии %obj отключен</t>
  </si>
  <si>
    <t>%obj. Резерв243</t>
  </si>
  <si>
    <t>%obj. Резерв244</t>
  </si>
  <si>
    <t>%obj. Резерв245</t>
  </si>
  <si>
    <t>%obj. Резерв246</t>
  </si>
  <si>
    <t>%obj. Резерв247</t>
  </si>
  <si>
    <t>%obj. Резерв248</t>
  </si>
  <si>
    <t>%obj. Резерв249</t>
  </si>
  <si>
    <t>%obj. Размер колеса изменен. C %2 м на %1 м.</t>
  </si>
  <si>
    <t>%obj. Резерв250</t>
  </si>
  <si>
    <t>%obj. Резерв251</t>
  </si>
  <si>
    <t>%obj. Резерв252</t>
  </si>
  <si>
    <t>%obj. Резерв253</t>
  </si>
  <si>
    <t>%obj. Резерв254</t>
  </si>
  <si>
    <t>%obj. Резерв255</t>
  </si>
  <si>
    <t>%obj. Резерв256</t>
  </si>
  <si>
    <t>%obj. Резерв257</t>
  </si>
  <si>
    <t>%obj. Резерв258</t>
  </si>
  <si>
    <t>%obj. Резерв259</t>
  </si>
  <si>
    <t>%obj. Резерв260</t>
  </si>
  <si>
    <t>%obj. Резерв261</t>
  </si>
  <si>
    <t>%obj. Резерв262</t>
  </si>
  <si>
    <t>%obj. Резерв263</t>
  </si>
  <si>
    <t>%obj. Резерв264</t>
  </si>
  <si>
    <t>%obj. Резерв265</t>
  </si>
  <si>
    <t>%obj. Резерв266</t>
  </si>
  <si>
    <t>%obj. Резерв267</t>
  </si>
  <si>
    <t>%obj. Резерв268</t>
  </si>
  <si>
    <t>%obj. Резерв269</t>
  </si>
  <si>
    <t>%obj. Резерв270</t>
  </si>
  <si>
    <t>%obj. Резерв271</t>
  </si>
  <si>
    <t>%obj. Резерв272</t>
  </si>
  <si>
    <t>%obj. Резерв273</t>
  </si>
  <si>
    <t>%obj. Резерв274</t>
  </si>
  <si>
    <t>%obj. Резерв275</t>
  </si>
  <si>
    <t>%obj. Резерв276</t>
  </si>
  <si>
    <t>%obj. Резерв277</t>
  </si>
  <si>
    <t>%obj. Резерв278</t>
  </si>
  <si>
    <t>%obj. Резерв279</t>
  </si>
  <si>
    <t>%obj. Резерв280</t>
  </si>
  <si>
    <t>%obj. Резерв281</t>
  </si>
  <si>
    <t>%obj. Резерв282</t>
  </si>
  <si>
    <t>%obj. Резерв283</t>
  </si>
  <si>
    <t>%obj. Резерв284</t>
  </si>
  <si>
    <t>%obj. Резерв285</t>
  </si>
  <si>
    <t>%obj. Резерв286</t>
  </si>
  <si>
    <t>%obj. Резерв287</t>
  </si>
  <si>
    <t>%obj. Резерв288</t>
  </si>
  <si>
    <t>%obj. Резерв289</t>
  </si>
  <si>
    <t>%obj. Резерв290</t>
  </si>
  <si>
    <t>%obj. Резерв291</t>
  </si>
  <si>
    <t>%obj. Резерв292</t>
  </si>
  <si>
    <t>%obj. Резерв293</t>
  </si>
  <si>
    <t>%obj. Резерв294</t>
  </si>
  <si>
    <t>%obj. Резерв295</t>
  </si>
  <si>
    <t>%obj. Резерв296</t>
  </si>
  <si>
    <t>%obj. Резерв297</t>
  </si>
  <si>
    <t>%obj. Резерв298</t>
  </si>
  <si>
    <t>%obj. Резерв299</t>
  </si>
  <si>
    <t>%obj. Резерв300</t>
  </si>
  <si>
    <t>%obj. Резерв301</t>
  </si>
  <si>
    <t>%obj. Резерв302</t>
  </si>
  <si>
    <t>%obj. Резерв303</t>
  </si>
  <si>
    <t>%obj. Резерв304</t>
  </si>
  <si>
    <t>%obj. Резерв305</t>
  </si>
  <si>
    <t>%obj. Резерв306</t>
  </si>
  <si>
    <t>%obj. Резерв307</t>
  </si>
  <si>
    <t>%obj. Резерв308</t>
  </si>
  <si>
    <t>%obj. Резерв309</t>
  </si>
  <si>
    <t>%obj. Резерв310</t>
  </si>
  <si>
    <t>%obj. Резерв311</t>
  </si>
  <si>
    <t>%obj. Резерв312</t>
  </si>
  <si>
    <t>%obj. Резерв313</t>
  </si>
  <si>
    <t>%obj. Резерв314</t>
  </si>
  <si>
    <t>%obj. Резерв315</t>
  </si>
  <si>
    <t>%obj. Резерв316</t>
  </si>
  <si>
    <t>%obj. Резерв317</t>
  </si>
  <si>
    <t>%obj. Резерв318</t>
  </si>
  <si>
    <t>%obj. Резерв319</t>
  </si>
  <si>
    <t>%obj. Резерв320</t>
  </si>
  <si>
    <t>%obj. Резерв321</t>
  </si>
  <si>
    <t>%obj. Резерв322</t>
  </si>
  <si>
    <t>%obj. Резерв323</t>
  </si>
  <si>
    <t>%obj. Резерв324</t>
  </si>
  <si>
    <t>%obj. Резерв325</t>
  </si>
  <si>
    <t>%obj. Резерв326</t>
  </si>
  <si>
    <t>%obj. Резерв327</t>
  </si>
  <si>
    <t>%obj. Резерв328</t>
  </si>
  <si>
    <t>%obj. Резерв329</t>
  </si>
  <si>
    <t>%obj. Резерв330</t>
  </si>
  <si>
    <t>%obj. Резерв331</t>
  </si>
  <si>
    <t>%obj. Резерв332</t>
  </si>
  <si>
    <t>%obj. Резерв333</t>
  </si>
  <si>
    <t>%obj. Резерв334</t>
  </si>
  <si>
    <t>%obj. Резерв335</t>
  </si>
  <si>
    <t>%obj. Резерв336</t>
  </si>
  <si>
    <t>%obj. Резерв337</t>
  </si>
  <si>
    <t>%obj. Резерв338</t>
  </si>
  <si>
    <t>%obj. Резерв339</t>
  </si>
  <si>
    <t>%obj. Резерв340</t>
  </si>
  <si>
    <t>%obj. Резерв341</t>
  </si>
  <si>
    <t>%obj. Резерв342</t>
  </si>
  <si>
    <t>%obj. Резерв343</t>
  </si>
  <si>
    <t>%obj. Резерв344</t>
  </si>
  <si>
    <t>%obj. Резерв345</t>
  </si>
  <si>
    <t>%obj. Резерв346</t>
  </si>
  <si>
    <t>%obj. Резерв347</t>
  </si>
  <si>
    <t>%obj. Резерв348</t>
  </si>
  <si>
    <t>%obj. Резерв349</t>
  </si>
  <si>
    <t>%obj. Резерв350</t>
  </si>
  <si>
    <t>%obj. Резерв351</t>
  </si>
  <si>
    <t>%obj. Резерв352</t>
  </si>
  <si>
    <t>%obj. Резерв353</t>
  </si>
  <si>
    <t>%obj. Резерв354</t>
  </si>
  <si>
    <t>%obj. Резерв355</t>
  </si>
  <si>
    <t>%obj. Резерв356</t>
  </si>
  <si>
    <t>%obj. Резерв357</t>
  </si>
  <si>
    <t>%obj. Резерв358</t>
  </si>
  <si>
    <t>%obj. Резерв359</t>
  </si>
  <si>
    <t>%obj. Резерв360</t>
  </si>
  <si>
    <t>%obj. Резерв361</t>
  </si>
  <si>
    <t>%obj. Резерв362</t>
  </si>
  <si>
    <t>%obj. Резерв363</t>
  </si>
  <si>
    <t>%obj. Резерв364</t>
  </si>
  <si>
    <t>%obj. Резерв365</t>
  </si>
  <si>
    <t>%obj. Резерв366</t>
  </si>
  <si>
    <t>%obj. Резерв367</t>
  </si>
  <si>
    <t>%obj. Резерв368</t>
  </si>
  <si>
    <t>%obj. Резерв369</t>
  </si>
  <si>
    <t>%obj. Резерв370</t>
  </si>
  <si>
    <t>%obj. Резерв371</t>
  </si>
  <si>
    <t>%obj. Резерв372</t>
  </si>
  <si>
    <t>%obj. Резерв373</t>
  </si>
  <si>
    <t>%obj. Резерв374</t>
  </si>
  <si>
    <t>%obj. Резерв375</t>
  </si>
  <si>
    <t>%obj. Резерв376</t>
  </si>
  <si>
    <t>%obj. Резерв377</t>
  </si>
  <si>
    <t>%obj. Резерв378</t>
  </si>
  <si>
    <t>%obj. Резерв379</t>
  </si>
  <si>
    <t>%obj. Резерв380</t>
  </si>
  <si>
    <t>%obj. Резерв381</t>
  </si>
  <si>
    <t>%obj. Резерв382</t>
  </si>
  <si>
    <t>%obj. Резерв383</t>
  </si>
  <si>
    <t>%obj. Резерв384</t>
  </si>
  <si>
    <t>%obj. Резерв385</t>
  </si>
  <si>
    <t>%obj. Резерв386</t>
  </si>
  <si>
    <t>%obj. Резерв387</t>
  </si>
  <si>
    <t>%obj. Резерв388</t>
  </si>
  <si>
    <t>%obj. Резерв389</t>
  </si>
  <si>
    <t>%obj. Резерв390</t>
  </si>
  <si>
    <t>%obj. Резерв391</t>
  </si>
  <si>
    <t>%obj. Резерв392</t>
  </si>
  <si>
    <t>%obj. Резерв393</t>
  </si>
  <si>
    <t>%obj. Резерв394</t>
  </si>
  <si>
    <t>%obj. Резерв395</t>
  </si>
  <si>
    <t>%obj. Резерв396</t>
  </si>
  <si>
    <t>%obj. Резерв397</t>
  </si>
  <si>
    <t>%obj. Резерв398</t>
  </si>
  <si>
    <t>%obj. Резерв399</t>
  </si>
  <si>
    <t>%obj. Резерв400</t>
  </si>
  <si>
    <t>%obj. Резерв401</t>
  </si>
  <si>
    <t>%obj. Резерв402</t>
  </si>
  <si>
    <t>%obj. Резерв403</t>
  </si>
  <si>
    <t>%obj. Резерв404</t>
  </si>
  <si>
    <t>%obj. Резерв405</t>
  </si>
  <si>
    <t>%obj. Резерв406</t>
  </si>
  <si>
    <t>%obj. Резерв407</t>
  </si>
  <si>
    <t>%obj. Резерв408</t>
  </si>
  <si>
    <t>%obj. Резерв409</t>
  </si>
  <si>
    <t>%obj. Резерв410</t>
  </si>
  <si>
    <t>%obj. Резерв411</t>
  </si>
  <si>
    <t>%obj. Резерв412</t>
  </si>
  <si>
    <t>%obj. Резерв413</t>
  </si>
  <si>
    <t>%obj. Резерв414</t>
  </si>
  <si>
    <t>%obj. Резерв415</t>
  </si>
  <si>
    <t>%obj. Резерв416</t>
  </si>
  <si>
    <t>%obj. Резерв417</t>
  </si>
  <si>
    <t>%obj. Резерв418</t>
  </si>
  <si>
    <t>%obj. Резерв419</t>
  </si>
  <si>
    <t>%obj. Резерв420</t>
  </si>
  <si>
    <t>%obj. Резерв421</t>
  </si>
  <si>
    <t>%obj. Резерв422</t>
  </si>
  <si>
    <t>%obj. Резерв423</t>
  </si>
  <si>
    <t>%obj. Резерв424</t>
  </si>
  <si>
    <t>%obj. Резерв425</t>
  </si>
  <si>
    <t>%obj. Резерв426</t>
  </si>
  <si>
    <t>%obj. Резерв427</t>
  </si>
  <si>
    <t>%obj. Резерв428</t>
  </si>
  <si>
    <t>%obj. Резерв429</t>
  </si>
  <si>
    <t>%obj. Резерв430</t>
  </si>
  <si>
    <t>%obj. Резерв431</t>
  </si>
  <si>
    <t>%obj. Резерв432</t>
  </si>
  <si>
    <t>%obj. Резерв433</t>
  </si>
  <si>
    <t>%obj. Резерв434</t>
  </si>
  <si>
    <t>%obj. Резерв435</t>
  </si>
  <si>
    <t>%obj. Резерв436</t>
  </si>
  <si>
    <t>%obj. Резерв437</t>
  </si>
  <si>
    <t>%obj. Резерв438</t>
  </si>
  <si>
    <t>%obj. Резерв439</t>
  </si>
  <si>
    <t>%obj. Резерв440</t>
  </si>
  <si>
    <t>%obj. Резерв441</t>
  </si>
  <si>
    <t>%obj. Резерв442</t>
  </si>
  <si>
    <t>%obj. Резерв443</t>
  </si>
  <si>
    <t>%obj. Резерв444</t>
  </si>
  <si>
    <t>%obj. Резерв445</t>
  </si>
  <si>
    <t>%obj. Резерв446</t>
  </si>
  <si>
    <t>%obj. Резерв447</t>
  </si>
  <si>
    <t>%obj. Резерв448</t>
  </si>
  <si>
    <t>%obj. Резерв449</t>
  </si>
  <si>
    <t>%obj. Резерв450</t>
  </si>
  <si>
    <t>%obj. Резерв451</t>
  </si>
  <si>
    <t>%obj. Резерв452</t>
  </si>
  <si>
    <t>%obj. Резерв453</t>
  </si>
  <si>
    <t>%obj. Резерв454</t>
  </si>
  <si>
    <t>%obj. Резерв455</t>
  </si>
  <si>
    <t>%obj. Резерв456</t>
  </si>
  <si>
    <t>%obj. Резерв457</t>
  </si>
  <si>
    <t>%obj. Резерв458</t>
  </si>
  <si>
    <t>%obj. Резерв459</t>
  </si>
  <si>
    <t>%obj. Резерв460</t>
  </si>
  <si>
    <t>%obj. Резерв461</t>
  </si>
  <si>
    <t>%obj. Резерв462</t>
  </si>
  <si>
    <t>%obj. Резерв463</t>
  </si>
  <si>
    <t>%obj. Резерв464</t>
  </si>
  <si>
    <t>%obj. Резерв465</t>
  </si>
  <si>
    <t>%obj. Резерв466</t>
  </si>
  <si>
    <t>%obj. Резерв467</t>
  </si>
  <si>
    <t>%obj. Резерв468</t>
  </si>
  <si>
    <t>%obj. Резерв469</t>
  </si>
  <si>
    <t>%obj. Резерв470</t>
  </si>
  <si>
    <t>%obj. Резерв471</t>
  </si>
  <si>
    <t>%obj. Резерв472</t>
  </si>
  <si>
    <t>%obj. Резерв473</t>
  </si>
  <si>
    <t>%obj. Резерв474</t>
  </si>
  <si>
    <t>%obj. Резерв475</t>
  </si>
  <si>
    <t>%obj. Резерв476</t>
  </si>
  <si>
    <t>%obj. Резерв477</t>
  </si>
  <si>
    <t>%obj. Резерв478</t>
  </si>
  <si>
    <t>%obj. Резерв479</t>
  </si>
  <si>
    <t>%obj. Резерв480</t>
  </si>
  <si>
    <t>%obj. Резерв481</t>
  </si>
  <si>
    <t>%obj. Резерв482</t>
  </si>
  <si>
    <t>%obj. Резерв483</t>
  </si>
  <si>
    <t>%obj. Резерв484</t>
  </si>
  <si>
    <t>%obj. Резерв485</t>
  </si>
  <si>
    <t>%obj. Резерв486</t>
  </si>
  <si>
    <t>%obj. Резерв487</t>
  </si>
  <si>
    <t>%obj. Резерв488</t>
  </si>
  <si>
    <t>%obj. Резерв489</t>
  </si>
  <si>
    <t>%obj. Резерв490</t>
  </si>
  <si>
    <t>%obj. Резерв491</t>
  </si>
  <si>
    <t>%obj. Резерв492</t>
  </si>
  <si>
    <t>%obj. Резерв493</t>
  </si>
  <si>
    <t>%obj. Резерв494</t>
  </si>
  <si>
    <t>%obj. Резерв495</t>
  </si>
  <si>
    <t>%obj. Резерв496</t>
  </si>
  <si>
    <t>%obj. Резерв497</t>
  </si>
  <si>
    <t>%obj. Резерв498</t>
  </si>
  <si>
    <t>%obj. Резерв499</t>
  </si>
  <si>
    <t>%obj. Резерв500</t>
  </si>
  <si>
    <t>Шкаф/Корзина.Модуль</t>
  </si>
  <si>
    <t>Наимен.
устройства</t>
  </si>
  <si>
    <t>MdbDiag</t>
  </si>
  <si>
    <t>MbAdr</t>
  </si>
  <si>
    <t>BuffToCi</t>
  </si>
  <si>
    <t>Наименование сигнала(указатель где подсмотреть)</t>
  </si>
  <si>
    <t>Примечание</t>
  </si>
  <si>
    <t>BuffFromCi</t>
  </si>
  <si>
    <t>НО-5. Отсутствие не деблокированных общестанционных защит, требующих отключения НО</t>
  </si>
  <si>
    <t>НО-5. Отсутствие не деблокированных агрегатных защит</t>
  </si>
  <si>
    <t>НО-5. Отсутствие режима «Ремонтный»</t>
  </si>
  <si>
    <t>пункт 4.12.5 А.ЗП.ПЗ</t>
  </si>
  <si>
    <t>Параметр сработки</t>
  </si>
  <si>
    <t>НО-5. Исправность цепей включения</t>
  </si>
  <si>
    <t>НО-6. Исправность цепей включения</t>
  </si>
  <si>
    <t>НО-5. Отсутствие сигнала «Авария ПЧ»</t>
  </si>
  <si>
    <t>НО-5. Исправность цепей отключения (сигнал 1)</t>
  </si>
  <si>
    <t>not NC551_1</t>
  </si>
  <si>
    <t>НО-5. Исправность цепей отключения (сигнал 2)</t>
  </si>
  <si>
    <t>НО-5. Готовность входного коллектора</t>
  </si>
  <si>
    <t>НО-5. Готовность выходного коллектора</t>
  </si>
  <si>
    <t>НО-5. Приёмная агрегатная задвижка открыта</t>
  </si>
  <si>
    <t>НО-5. Выкидная агрегатная задвижка открыта</t>
  </si>
  <si>
    <t>НО-5. Отсутствие аварии приёмной и выкидной агрегатных задвижек</t>
  </si>
  <si>
    <t>Готовность НО-5</t>
  </si>
  <si>
    <t>НО-5. Наличие напряжения в цепях управления приёмной и выкидной агрегатных задвижек</t>
  </si>
  <si>
    <t>НО-5. Приёмная и выкидная агрегатные задвижки в дистанционном режиме управления</t>
  </si>
  <si>
    <t>НО-6. Отсутствие не деблокированных общестанционных защит, требующих отключения НО</t>
  </si>
  <si>
    <t>Готовность НО-6</t>
  </si>
  <si>
    <t>НО-6. Отсутствие не деблокированных агрегатных защит</t>
  </si>
  <si>
    <t>НО-6. Отсутствие режима «Ремонтный»</t>
  </si>
  <si>
    <t>НО-6. Отсутствие сигнала «Авария ПЧ»</t>
  </si>
  <si>
    <t>НО-6. Исправность цепей отключения (сигнал 1)</t>
  </si>
  <si>
    <t>НО-6. Исправность цепей отключения (сигнал 2)</t>
  </si>
  <si>
    <t>НО-6. Готовность входного коллектора</t>
  </si>
  <si>
    <t>НО-6. Готовность выходного коллектора</t>
  </si>
  <si>
    <t>НО-6. Приёмная агрегатная задвижка открыта</t>
  </si>
  <si>
    <t>НО-6. Выкидная агрегатная задвижка открыта</t>
  </si>
  <si>
    <t>НО-6. Отсутствие аварии приёмной и выкидной агрегатных задвижек</t>
  </si>
  <si>
    <t>НО-6. Наличие напряжения в цепях управления приёмной и выкидной агрегатных задвижек</t>
  </si>
  <si>
    <t>НО-6. Приёмная и выкидная агрегатные задвижки в дистанционном режиме управления</t>
  </si>
  <si>
    <t>not NC561_1</t>
  </si>
  <si>
    <t>НО-5. Аварийная максимальная температура нефти на выходе агрегата НО</t>
  </si>
  <si>
    <t>НО-5. Недостоверность измерений температуры нефти на выходе насоса НО</t>
  </si>
  <si>
    <t>НО-5. Аварийная максимальная температура верхнего подшипника электродвигателя НО</t>
  </si>
  <si>
    <t>НО-5. Аварийная максимальная температура нижнего подшипника электродвигателя НО</t>
  </si>
  <si>
    <t>НО-5. Аварийная максимальная температура опорно-упорного подшипника насоса НО</t>
  </si>
  <si>
    <t>НО-5. Аварийные утечки нефти из полости с торцевым уплотнением НО</t>
  </si>
  <si>
    <t>НО-5. Аварийное минимальное давление на входе работающего НО</t>
  </si>
  <si>
    <t>НО-5. Аварийное минимальное давление на выходе работающего НО</t>
  </si>
  <si>
    <t>НО-5. Аварийное максимальное давление на выходе работающего НО</t>
  </si>
  <si>
    <t>НО-5. Закрытие агрегатных задвижек работающего агрегата</t>
  </si>
  <si>
    <t>НО-5. Невыполнение программы пуска агрегата</t>
  </si>
  <si>
    <t>НО-5. Невыполнение команды остановки агрегата</t>
  </si>
  <si>
    <t>НО-5. Невыполнение команды отключения ВВ агрегата</t>
  </si>
  <si>
    <t>НО-5. Неисправность цепей отключения ВВ агрегата (сигнал 1)</t>
  </si>
  <si>
    <t>НО-5. Неисправность цепей отключения ВВ агрегата (сигнал 2)</t>
  </si>
  <si>
    <t>НО-5. Несанкционированное отключение агрегата</t>
  </si>
  <si>
    <t>НО-5. Несанкционированное включение агрегата</t>
  </si>
  <si>
    <t>НО-5. Неисправность цепей контроля агрегата</t>
  </si>
  <si>
    <t>НО-5. Отключение агрегата кнопкой «Стоп» по месту</t>
  </si>
  <si>
    <t>НО-5. Отключение агрегата с АРМ диспетчера по СТМ</t>
  </si>
  <si>
    <t>НО-5. Авария ПЧ с функцией УПП</t>
  </si>
  <si>
    <t>НО-6. Аварийная максимальная температура нефти на выходе агрегата НО</t>
  </si>
  <si>
    <t>НО-6. Недостоверность измерений температуры нефти на выходе насоса НО</t>
  </si>
  <si>
    <t>НО-6. Аварийная максимальная температура верхнего подшипника электродвигателя НО</t>
  </si>
  <si>
    <t>НО-6. Аварийная максимальная температура нижнего подшипника электродвигателя НО</t>
  </si>
  <si>
    <t>НО-6. Аварийная максимальная температура опорно-упорного подшипника насоса НО</t>
  </si>
  <si>
    <t>НО-6. Аварийные утечки нефти из полости с торцевым уплотнением НО</t>
  </si>
  <si>
    <t>НО-6. Аварийное минимальное давление на входе работающего НО</t>
  </si>
  <si>
    <t>НО-6. Аварийное минимальное давление на выходе работающего НО</t>
  </si>
  <si>
    <t>НО-6. Аварийное максимальное давление на выходе работающего НО</t>
  </si>
  <si>
    <t>НО-6. Закрытие агрегатных задвижек работающего агрегата</t>
  </si>
  <si>
    <t>НО-6. Невыполнение программы пуска агрегата</t>
  </si>
  <si>
    <t>НО-6. Невыполнение команды остановки агрегата</t>
  </si>
  <si>
    <t>НО-6. Невыполнение команды отключения ВВ агрегата</t>
  </si>
  <si>
    <t>НО-6. Неисправность цепей отключения ВВ агрегата (сигнал 1)</t>
  </si>
  <si>
    <t>НО-6. Неисправность цепей отключения ВВ агрегата (сигнал 2)</t>
  </si>
  <si>
    <t>НО-6. Несанкционированное отключение агрегата</t>
  </si>
  <si>
    <t>НО-6. Несанкционированное включение агрегата</t>
  </si>
  <si>
    <t>НО-6. Неисправность цепей контроля агрегата</t>
  </si>
  <si>
    <t>НО-6. Отключение агрегата кнопкой «Стоп» по месту</t>
  </si>
  <si>
    <t>НО-6. Отключение агрегата с АРМ диспетчера по СТМ</t>
  </si>
  <si>
    <t>НО-6. Авария ПЧ с функцией УПП</t>
  </si>
  <si>
    <t>Аварийное максимальное давление нефти через стендер СТ1</t>
  </si>
  <si>
    <t>Недостоверность измерения давления нефти через стендер СТ1</t>
  </si>
  <si>
    <t>Аварийное максимальное давление нефти через стендер СТ2</t>
  </si>
  <si>
    <t>Недостоверность измерения давления нефти через стендер СТ2</t>
  </si>
  <si>
    <t>Аварийное максимальное давление нефти через стендер СТ3</t>
  </si>
  <si>
    <t>Аварийное максимальное давление нефти через стендер СТ4</t>
  </si>
  <si>
    <t>Аварийное максимальное давление нефти через стендер СТ6</t>
  </si>
  <si>
    <t>Аварийное максимальное давление нефти через стендер СТ7</t>
  </si>
  <si>
    <t>Аварийное максимальное давление нефти через стендер СТ8</t>
  </si>
  <si>
    <t>Аварийное максимальное давление нефти через стендер СТ9</t>
  </si>
  <si>
    <t>Недостоверность измерения давления нефти через стендер СТ3</t>
  </si>
  <si>
    <t>Недостоверность измерения давления нефти через стендер СТ4</t>
  </si>
  <si>
    <t>Недостоверность измерения давления нефти через стендер СТ6</t>
  </si>
  <si>
    <t>Недостоверность измерения давления нефти через стендер СТ7</t>
  </si>
  <si>
    <t>Недостоверность измерения давления нефти через стендер СТ8</t>
  </si>
  <si>
    <t>Недостоверность измерения давления нефти через стендер СТ9</t>
  </si>
  <si>
    <t>Максимальный допустимый расход через стендер СТ1</t>
  </si>
  <si>
    <t>Максимальный допустимый расход через стендер СТ2</t>
  </si>
  <si>
    <t>Максимальный допустимый расход через стендер СТ3</t>
  </si>
  <si>
    <t>Максимальный допустимый расход через стендер СТ4</t>
  </si>
  <si>
    <t>Максимальный допустимый расход через стендер СТ6</t>
  </si>
  <si>
    <t>Максимальный допустимый расход через стендер СТ7</t>
  </si>
  <si>
    <t>Максимальный допустимый расход через стендер СТ8</t>
  </si>
  <si>
    <t>Максимальный допустимый расход через стендер СТ9</t>
  </si>
  <si>
    <t>Аварийное отключение налива через стендер СТ1 кнопкой «Стоп налива через стендер» по месту с технологической площадки</t>
  </si>
  <si>
    <t>Аварийное отключение налива через стендер СТ2 кнопкой «Стоп налива через стендер» по месту с технологической площадки</t>
  </si>
  <si>
    <t>Аварийное отключение налива через стендер СТ3 кнопкой «Стоп налива через стендер» по месту с технологической площадки</t>
  </si>
  <si>
    <t>Аварийное отключение налива через стендер СТ4 кнопкой «Стоп налива через стендер» по месту с технологической площадки</t>
  </si>
  <si>
    <t>Аварийное отключение стендера СТ5 кнопкой «Стоп стендера» по месту с технологической площадки</t>
  </si>
  <si>
    <t>Аварийное отключение налива через стендер СТ6 кнопкой «Стоп налива через стендер» по месту с технологической площадки</t>
  </si>
  <si>
    <t>Аварийное отключение налива через стендер СТ7 кнопкой «Стоп налива через стендер» по месту с технологической площадки</t>
  </si>
  <si>
    <t>Аварийное отключение налива через стендер СТ8 кнопкой «Стоп налива через стендер» по месту с технологической площадки</t>
  </si>
  <si>
    <t>Аварийное отключение налива через стендер СТ9 кнопкой «Стоп налива через стендер» по месту с технологической площадки</t>
  </si>
  <si>
    <t>Аварийное отключение стендера СТ10 кнопкой «Стоп стендера» по месту с технологической площадки</t>
  </si>
  <si>
    <t>Выход стендера причала №1 из рабочей зоны 1</t>
  </si>
  <si>
    <t>Выход стендера причала №1 из рабочей зоны 2</t>
  </si>
  <si>
    <t>Недостоверность измерений двух и более преобразователей уровня загазованности площадки нефтеналивного причала №1</t>
  </si>
  <si>
    <t>Недостоверность измерений двух и более преобразователей уровня загазованности площадки нефтеналивного причала №2</t>
  </si>
  <si>
    <t>Аварийная максимальная температура газовой фракции до детонационного предохранителя ДП-2</t>
  </si>
  <si>
    <t>Аварийная максимальная температура газовой фракции до детонационного предохранителя ДП-4</t>
  </si>
  <si>
    <t>Аварийная максимальная температура газовой фракции после детонационного предохранителя ДП-2</t>
  </si>
  <si>
    <t>Аварийная максимальная температура газовой фракции после детонационного предохранителя ДП-4</t>
  </si>
  <si>
    <t>Недостоверность измерений двух и более преобразователей уровня загазованности площадки УРПН, площадки газодувки</t>
  </si>
  <si>
    <t>Недостоверность измерений двух и более преобразователей уровня загазованности площадки насосной станции откачки нефти из стендеров причала №1</t>
  </si>
  <si>
    <t>Аварийный максимальный уровень нефти в резервуаре Е-1</t>
  </si>
  <si>
    <t>Недостоверность измерений двух и более преобразователей уровня загазованности площадки насосной станции откачки дренажа из ёмкости Е-1</t>
  </si>
  <si>
    <t>Недостоверность измерений двух и более преобразователей уровня загазованности площадки насосной станции откачки нефти из стендеров причала №2</t>
  </si>
  <si>
    <t>Аварийный максимальный уровень нефти в резервуаре Е24</t>
  </si>
  <si>
    <t>Недостоверность измерений двух и более преобразователей уровня загазованности площадки насосной станции откачки дренажа из ёмкости Е-24</t>
  </si>
  <si>
    <t>Аварийная максимальная температура газонефтяной фракции до детонационного предохранителя ДП-3</t>
  </si>
  <si>
    <t>Аварийная максимальная температура газонефтяной фракции после детонационного предохранителя ДП-3</t>
  </si>
  <si>
    <t>Аварийная максимальная температура газонефтяной фракции до детонационного предохранителя ДП-5</t>
  </si>
  <si>
    <t>Аварийная максимальная температура газонефтяной фракции после детонационного предохранителя ДП-5</t>
  </si>
  <si>
    <t>Аварийное максимальное давление нефти в технологическом трубопроводе 4 (подводящий трубопровод БиПС)</t>
  </si>
  <si>
    <t>Недостоверность измерения давления нефти в технологическом трубопроводе 4 (подводящий трубопровод БиПС)</t>
  </si>
  <si>
    <t>Аварийное максимальное давление нефти в технологическом трубопроводе 5 (подводящий трубопровод БиПС)</t>
  </si>
  <si>
    <t>Недостоверность измерения давления нефти в технологическом трубопроводе 5 (подводящий трубопровод БиПС)</t>
  </si>
  <si>
    <t>Аварийное максимальное давление нефти в технологическом трубопроводе 4 (в коллекторе причала точка 1)</t>
  </si>
  <si>
    <t>Недостоверность измерения давления нефти в технологическом трубопроводе 4 (в коллекторе причала точка 1)</t>
  </si>
  <si>
    <t>Аварийное максимальное давление нефти в технологическом трубопроводе 5 (в коллекторе причала точка 1)</t>
  </si>
  <si>
    <t>Недостоверность измерения давления нефти в технологическом трубопроводе 5 (в коллекторе причала точка 1)</t>
  </si>
  <si>
    <t>Аварийное максимальное давление нефти в технологическом трубопроводе 4 (в коллекторе причала точка 2)</t>
  </si>
  <si>
    <t>Недостоверность измерения давления нефти в технологическом трубопроводе 4 (в коллекторе причала точка 2)</t>
  </si>
  <si>
    <t>Аварийное максимальное давление нефти в технологическом трубопроводе 5 (в коллекторе причала точка 2)</t>
  </si>
  <si>
    <t>Недостоверность измерения давления нефти в технологическом трубопроводе 5 (в коллекторе причала точка 2)</t>
  </si>
  <si>
    <t>Аварийное максимальное давление нефти в трубопроводе дренажа (подводящий трубопровод БиПС)</t>
  </si>
  <si>
    <t>Недостоверность измерения давления нефти в трубопроводе дренажа (подводящий трубопровод БиПС)</t>
  </si>
  <si>
    <t>Аварийное максимальное давление нефти в трубопроводе дренажа (в коллекторе причала)</t>
  </si>
  <si>
    <t>Недостоверность измерения давления нефти в трубопроводе дренажа (в коллекторе причала)</t>
  </si>
  <si>
    <t>Аварийное минимальное давление нефти в трубопроводе 4 на входе береговых сооружений</t>
  </si>
  <si>
    <t>Недостоверность измерения давления нефти в трубопроводе 4 на входе береговых сооружений</t>
  </si>
  <si>
    <t>Аварийное минимальное давление нефти в трубопроводе 5 на входе береговых сооружений</t>
  </si>
  <si>
    <t>Недостоверность измерения давления нефти в трубопроводе 5 на входе береговых сооружений</t>
  </si>
  <si>
    <t>Сигнализация «наличие нефти» после сбросного клапана КП23</t>
  </si>
  <si>
    <t>Сигнализация «наличие нефти» после сбросного клапана КП24</t>
  </si>
  <si>
    <t>Сигнализация «наличие нефти» после сбросного клапана КП25</t>
  </si>
  <si>
    <t>Сигнализация «наличие нефти» после сбросного клапана КП26</t>
  </si>
  <si>
    <t>Сигнализация «наличие нефти» после сбросного клапана КП27</t>
  </si>
  <si>
    <t>Сигнализация «наличие нефти» после сбросного клапана КП28</t>
  </si>
  <si>
    <t>Сигнализация «наличие нефти» после сбросного клапана КП1</t>
  </si>
  <si>
    <t>Сигнализация «наличие нефти» после сбросного клапана КП2</t>
  </si>
  <si>
    <t>Сигнализация «наличие нефти» после сбросного клапана КП7</t>
  </si>
  <si>
    <t>Сигнализация «наличие нефти» после сбросного клапана КП8</t>
  </si>
  <si>
    <t>Сигнализация «наличие нефти» после сбросного клапана КП3</t>
  </si>
  <si>
    <t>Сигнализация «наличие нефти» после сбросного клапана КП4</t>
  </si>
  <si>
    <t>Сигнализация «наличие нефти» после сбросного клапана КП9</t>
  </si>
  <si>
    <t>Сигнализация «наличие нефти» после сбросного клапана КП10</t>
  </si>
  <si>
    <t>Несанкционированное изменение заданного состояния запорной арматуры на маршруте погрузки через причал №1</t>
  </si>
  <si>
    <t>Несанкционированное изменение заданного состояния запорной арматуры на маршруте погрузки через причал №2</t>
  </si>
  <si>
    <t>Отсутствие связи между СА БиПС и СЛА стендеров причала №1</t>
  </si>
  <si>
    <t>Отсутствие связи между СА БиПС и СЛА стендеров причала №2</t>
  </si>
  <si>
    <t>Отсутствие связи между СА ПК и СА БиПС</t>
  </si>
  <si>
    <t>Аварийный максимальный уровень нефти в ёмкости Е-33</t>
  </si>
  <si>
    <t>Аварийный максимальный уровень нефти в ёмкости Е-12</t>
  </si>
  <si>
    <t>Аварийный максимальный уровень нефти в ёмкости Е-13</t>
  </si>
  <si>
    <t>Аварийный максимальный уровень нефти в ёмкости Е-11</t>
  </si>
  <si>
    <t>Аварийный максимальный уровень нефти в ёмкости Е-20</t>
  </si>
  <si>
    <t>Аварийный максимальный уровень нефти в ёмкости Е-31</t>
  </si>
  <si>
    <t>Аварийный максимальный уровень нефти в ёмкости Е-32</t>
  </si>
  <si>
    <t>Аварийное минимальное давление нефти на входе НСО</t>
  </si>
  <si>
    <t>Аварийное отключение НСО кнопкой «Стоп НСО» с технологической площадки (точка 1)</t>
  </si>
  <si>
    <t>Аварийное отключение НСО кнопкой «Стоп НСО» с технологической площадки (точка 2)</t>
  </si>
  <si>
    <t>Аварийное отключение НСО кнопкой «Стоп НСО» с технологической площадки (точка 3)</t>
  </si>
  <si>
    <t>Аварийное отключение НСО кнопкой «Стоп НСО» с технологической площадки (точка 4)</t>
  </si>
  <si>
    <t>Аварийное отключение НСО кнопкой «Стоп НСО» с АРМ оператора БиПС</t>
  </si>
  <si>
    <t>Недостоверность измерений двух и более преобразователей уровня загазованности площадки насосной станции откачки</t>
  </si>
  <si>
    <t>Недостоверность измерений двух и более преобразователей уровня загазованности в блок-боксе БИК СИКН-730</t>
  </si>
  <si>
    <t>Аварийный максимальный уровень затопления блок-бокса БИК-730</t>
  </si>
  <si>
    <t>Аварийный максимальный уровень затопления блок-бокса БИК-733</t>
  </si>
  <si>
    <t>Недостоверность измерений двух и более преобразователей уровня загазованности в технологическом помещении БИЛ СИКН-730</t>
  </si>
  <si>
    <t>Аварийный максимальный уровень затопления технологического помещения БИЛ СИКН-730</t>
  </si>
  <si>
    <t>Недостоверность измерений двух и более преобразователей уровня загазованности в технологическом помещении БИЛ СИКН-733</t>
  </si>
  <si>
    <t>Аварийный максимальный уровень затопления технологического помещения БИЛ СИКН-733</t>
  </si>
  <si>
    <t>Недостоверность измерений двух и более преобразователей уровня загазованности в технологическом помещении ТПУ</t>
  </si>
  <si>
    <t>Аварийный максимальный уровень затопления технологического помещения ТПУ</t>
  </si>
  <si>
    <t>Пожар на причальных сооружениях причала №1 (обобщённый сигнал)</t>
  </si>
  <si>
    <t>Пожар на причальных сооружениях причала №2 (обобщённый сигнал)</t>
  </si>
  <si>
    <t xml:space="preserve">
</t>
  </si>
  <si>
    <t>Корзина А1</t>
  </si>
  <si>
    <t>RP-31</t>
  </si>
  <si>
    <t>Корзина А2</t>
  </si>
  <si>
    <t>Корзина А4</t>
  </si>
  <si>
    <t>C-46A</t>
  </si>
  <si>
    <t>C-43A</t>
  </si>
  <si>
    <t>CPU-47A</t>
  </si>
  <si>
    <t>DPM-41A</t>
  </si>
  <si>
    <t>Сигнал в адресном просранстве ПЛК</t>
  </si>
  <si>
    <t>Тип</t>
  </si>
  <si>
    <t>Адрес начальный</t>
  </si>
  <si>
    <t>Количество регистров</t>
  </si>
  <si>
    <t>Размерность элемента массива</t>
  </si>
  <si>
    <t>конечный адрес</t>
  </si>
  <si>
    <t>Входа\выхода</t>
  </si>
  <si>
    <t>AIn</t>
  </si>
  <si>
    <t>Массив данных с аналоговых модулей АЦП 2+14 бит</t>
  </si>
  <si>
    <t>DIn</t>
  </si>
  <si>
    <t>Массив данных с дикретных модулей 16 бит (250 шт)</t>
  </si>
  <si>
    <t>Dout</t>
  </si>
  <si>
    <t>Массив данных с дикретных модулей 16 бит</t>
  </si>
  <si>
    <t>AInStatus</t>
  </si>
  <si>
    <t>DInStatus</t>
  </si>
  <si>
    <t>DOutStatus</t>
  </si>
  <si>
    <t>A1.1</t>
  </si>
  <si>
    <t>CI-34A</t>
  </si>
  <si>
    <t>AI-32A</t>
  </si>
  <si>
    <t>DIO-34A</t>
  </si>
  <si>
    <t>БиПС.УСО.1(1)</t>
  </si>
  <si>
    <t>DI-34A</t>
  </si>
  <si>
    <t>БиПС.УСО.2(3)</t>
  </si>
  <si>
    <t>AO-31A</t>
  </si>
  <si>
    <t>AInStatus[1]</t>
  </si>
  <si>
    <t>A2.1</t>
  </si>
  <si>
    <t>A4.1</t>
  </si>
  <si>
    <t>A1.15</t>
  </si>
  <si>
    <t>A1.16</t>
  </si>
  <si>
    <t>A1.17</t>
  </si>
  <si>
    <t>A1.18</t>
  </si>
  <si>
    <t>16#0000027F</t>
  </si>
  <si>
    <t>16#0000007E</t>
  </si>
  <si>
    <t>16#00027FFF</t>
  </si>
  <si>
    <t>16#00007FFE</t>
  </si>
  <si>
    <t>16#0002FFFF</t>
  </si>
  <si>
    <t>16#0000FFFE</t>
  </si>
  <si>
    <t>16#000027FF</t>
  </si>
  <si>
    <t>16#000007FE</t>
  </si>
  <si>
    <t>16#000021FF</t>
  </si>
  <si>
    <t>16#000001FE</t>
  </si>
  <si>
    <t>AOutStatus</t>
  </si>
  <si>
    <t>Aout</t>
  </si>
  <si>
    <t>DInStatus[1]</t>
  </si>
  <si>
    <t>DInStatus[2]</t>
  </si>
  <si>
    <t>AInStatus[2]</t>
  </si>
  <si>
    <t>AInStatus[3]</t>
  </si>
  <si>
    <t>AInStatus[4]</t>
  </si>
  <si>
    <t>DInStatus[3]</t>
  </si>
  <si>
    <t>DInStatus[4]</t>
  </si>
  <si>
    <t>DInStatus[5]</t>
  </si>
  <si>
    <t>DInStatus[6]</t>
  </si>
  <si>
    <t>DInStatus[7]</t>
  </si>
  <si>
    <t>DInStatus[8]</t>
  </si>
  <si>
    <t>AInStatus[5]</t>
  </si>
  <si>
    <t>AInStatus[6]</t>
  </si>
  <si>
    <t>DInStatus[9]</t>
  </si>
  <si>
    <t>DInStatus[10]</t>
  </si>
  <si>
    <t>DInStatus[11]</t>
  </si>
  <si>
    <t>DInStatus[12]</t>
  </si>
  <si>
    <t>DInStatus[13]</t>
  </si>
  <si>
    <t>DInStatus[14]</t>
  </si>
  <si>
    <t>AInStatus[7]</t>
  </si>
  <si>
    <t>AInStatus[8]</t>
  </si>
  <si>
    <t>DInStatus[15]</t>
  </si>
  <si>
    <t>DInStatus[16]</t>
  </si>
  <si>
    <t>DInStatus[17]</t>
  </si>
  <si>
    <t>DInStatus[18]</t>
  </si>
  <si>
    <t>DInStatus[19]</t>
  </si>
  <si>
    <t>DInStatus[20]</t>
  </si>
  <si>
    <t>DInStatus[21]</t>
  </si>
  <si>
    <t>DInStatus[22]</t>
  </si>
  <si>
    <t>DInStatus[23]</t>
  </si>
  <si>
    <t>AInStatus[9]</t>
  </si>
  <si>
    <t>DInStatus[24]</t>
  </si>
  <si>
    <t>DInStatus[25]</t>
  </si>
  <si>
    <t>DInStatus[26]</t>
  </si>
  <si>
    <t>DInStatus[27]</t>
  </si>
  <si>
    <t>DInStatus[28]</t>
  </si>
  <si>
    <t>DInStatus[29]</t>
  </si>
  <si>
    <t>AInStatus[10]</t>
  </si>
  <si>
    <t>DInStatus[30]</t>
  </si>
  <si>
    <t>DInStatus[31]</t>
  </si>
  <si>
    <t>DInStatus[32]</t>
  </si>
  <si>
    <t>DInStatus[33]</t>
  </si>
  <si>
    <t>DInStatus[34]</t>
  </si>
  <si>
    <t>DInStatus[35]</t>
  </si>
  <si>
    <t>DInStatus[36]</t>
  </si>
  <si>
    <t>AInStatus[11]</t>
  </si>
  <si>
    <t>AInStatus[12]</t>
  </si>
  <si>
    <t>DInStatus[37]</t>
  </si>
  <si>
    <t>DInStatus[38]</t>
  </si>
  <si>
    <t>DInStatus[39]</t>
  </si>
  <si>
    <t>DInStatus[40]</t>
  </si>
  <si>
    <t>DInStatus[41]</t>
  </si>
  <si>
    <t>DInStatus[42]</t>
  </si>
  <si>
    <t>DInStatus[43]</t>
  </si>
  <si>
    <t>AInStatus[13]</t>
  </si>
  <si>
    <t>AInStatus[14]</t>
  </si>
  <si>
    <t>AInStatus[15]</t>
  </si>
  <si>
    <t>DInStatus[44]</t>
  </si>
  <si>
    <t>DInStatus[45]</t>
  </si>
  <si>
    <t>DInStatus[46]</t>
  </si>
  <si>
    <t>DInStatus[47]</t>
  </si>
  <si>
    <t>DInStatus[48]</t>
  </si>
  <si>
    <t>DInStatus[49]</t>
  </si>
  <si>
    <t>DInStatus[50]</t>
  </si>
  <si>
    <t>AInStatus[17]</t>
  </si>
  <si>
    <t>DInStatus[51]</t>
  </si>
  <si>
    <t>DInStatus[52]</t>
  </si>
  <si>
    <t>DInStatus[53]</t>
  </si>
  <si>
    <t>DInStatus[54]</t>
  </si>
  <si>
    <t>A2.8</t>
  </si>
  <si>
    <t>DInStatus[55]</t>
  </si>
  <si>
    <t>DInStatus[56]</t>
  </si>
  <si>
    <t>A2.9</t>
  </si>
  <si>
    <t>AInStatus[18]</t>
  </si>
  <si>
    <t>AInStatus[20]</t>
  </si>
  <si>
    <t>DInStatus[57]</t>
  </si>
  <si>
    <t>DInStatus[58]</t>
  </si>
  <si>
    <t>DInStatus[59]</t>
  </si>
  <si>
    <t>DInStatus[60]</t>
  </si>
  <si>
    <t>DInStatus[61]</t>
  </si>
  <si>
    <t>DInStatus[62]</t>
  </si>
  <si>
    <t>DInStatus[63]</t>
  </si>
  <si>
    <t>AInStatus[21]</t>
  </si>
  <si>
    <t>AInStatus[22]</t>
  </si>
  <si>
    <t>DInStatus[64]</t>
  </si>
  <si>
    <t>DInStatus[65]</t>
  </si>
  <si>
    <t>DInStatus[66]</t>
  </si>
  <si>
    <t>DInStatus[67]</t>
  </si>
  <si>
    <t>DIn[68]</t>
  </si>
  <si>
    <t>DInStatus[68]</t>
  </si>
  <si>
    <t>AInStatus[23]</t>
  </si>
  <si>
    <t>AInStatus[24]</t>
  </si>
  <si>
    <t>DIn[69]</t>
  </si>
  <si>
    <t>DInStatus[69]</t>
  </si>
  <si>
    <t>DIn[70]</t>
  </si>
  <si>
    <t>DInStatus[70]</t>
  </si>
  <si>
    <t>DIn[71]</t>
  </si>
  <si>
    <t>DInStatus[71]</t>
  </si>
  <si>
    <t>DIn[72]</t>
  </si>
  <si>
    <t>DInStatus[72]</t>
  </si>
  <si>
    <t>DIn[73]</t>
  </si>
  <si>
    <t>DInStatus[73]</t>
  </si>
  <si>
    <t>DIn[74]</t>
  </si>
  <si>
    <t>DInStatus[74]</t>
  </si>
  <si>
    <t>AInStatus[25]</t>
  </si>
  <si>
    <t>AInStatus[26]</t>
  </si>
  <si>
    <t>DIn[75]</t>
  </si>
  <si>
    <t>DInStatus[75]</t>
  </si>
  <si>
    <t>DIn[76]</t>
  </si>
  <si>
    <t>DInStatus[76]</t>
  </si>
  <si>
    <t>DOut[30]</t>
  </si>
  <si>
    <t>DOutStatus[30]</t>
  </si>
  <si>
    <t>DIn[77]</t>
  </si>
  <si>
    <t>DInStatus[77]</t>
  </si>
  <si>
    <t>DIn[78]</t>
  </si>
  <si>
    <t>DInStatus[78]</t>
  </si>
  <si>
    <t>DIn[79]</t>
  </si>
  <si>
    <t>DInStatus[79]</t>
  </si>
  <si>
    <t>DIn[80]</t>
  </si>
  <si>
    <t>DInStatus[80]</t>
  </si>
  <si>
    <t>AInStatus[27]</t>
  </si>
  <si>
    <t>AInStatus[28]</t>
  </si>
  <si>
    <t>DIn[81]</t>
  </si>
  <si>
    <t>DInStatus[81]</t>
  </si>
  <si>
    <t>DOut[31]</t>
  </si>
  <si>
    <t>DOutStatus[31]</t>
  </si>
  <si>
    <t>DIn[82]</t>
  </si>
  <si>
    <t>DInStatus[82]</t>
  </si>
  <si>
    <t>DOut[32]</t>
  </si>
  <si>
    <t>DOutStatus[32]</t>
  </si>
  <si>
    <t>DIn[83]</t>
  </si>
  <si>
    <t>DInStatus[83]</t>
  </si>
  <si>
    <t>DIn[84]</t>
  </si>
  <si>
    <t>DInStatus[84]</t>
  </si>
  <si>
    <t>DIn[85]</t>
  </si>
  <si>
    <t>DInStatus[85]</t>
  </si>
  <si>
    <t>DIn[86]</t>
  </si>
  <si>
    <t>DInStatus[86]</t>
  </si>
  <si>
    <t>AInStatus[29]</t>
  </si>
  <si>
    <t>AInStatus[30]</t>
  </si>
  <si>
    <t>DIn[87]</t>
  </si>
  <si>
    <t>DInStatus[87]</t>
  </si>
  <si>
    <t>DOut[33]</t>
  </si>
  <si>
    <t>DOutStatus[33]</t>
  </si>
  <si>
    <t>DIn[88]</t>
  </si>
  <si>
    <t>DInStatus[88]</t>
  </si>
  <si>
    <t>DOut[34]</t>
  </si>
  <si>
    <t>DOutStatus[34]</t>
  </si>
  <si>
    <t>DIn[89]</t>
  </si>
  <si>
    <t>DInStatus[89]</t>
  </si>
  <si>
    <t>DIn[90]</t>
  </si>
  <si>
    <t>DInStatus[90]</t>
  </si>
  <si>
    <t>DIn[91]</t>
  </si>
  <si>
    <t>DInStatus[91]</t>
  </si>
  <si>
    <t>DIn[92]</t>
  </si>
  <si>
    <t>DInStatus[92]</t>
  </si>
  <si>
    <t>AInStatus[31]</t>
  </si>
  <si>
    <t>AInStatus[32]</t>
  </si>
  <si>
    <t>DIn[93]</t>
  </si>
  <si>
    <t>DInStatus[93]</t>
  </si>
  <si>
    <t>DOut[35]</t>
  </si>
  <si>
    <t>DOutStatus[35]</t>
  </si>
  <si>
    <t>DIn[94]</t>
  </si>
  <si>
    <t>DInStatus[94]</t>
  </si>
  <si>
    <t>DOut[36]</t>
  </si>
  <si>
    <t>DOutStatus[36]</t>
  </si>
  <si>
    <t>DIn[95]</t>
  </si>
  <si>
    <t>DInStatus[95]</t>
  </si>
  <si>
    <t>DOut[37]</t>
  </si>
  <si>
    <t>DOutStatus[37]</t>
  </si>
  <si>
    <t>DIn[96]</t>
  </si>
  <si>
    <t>DInStatus[96]</t>
  </si>
  <si>
    <t>DIn[97]</t>
  </si>
  <si>
    <t>DInStatus[97]</t>
  </si>
  <si>
    <t>DIn[98]</t>
  </si>
  <si>
    <t>DInStatus[98]</t>
  </si>
  <si>
    <t>DIn[99]</t>
  </si>
  <si>
    <t>DInStatus[99]</t>
  </si>
  <si>
    <t>AInStatus[33]</t>
  </si>
  <si>
    <t>AInStatus[34]</t>
  </si>
  <si>
    <t>DIn[100]</t>
  </si>
  <si>
    <t>DInStatus[100]</t>
  </si>
  <si>
    <t>DOut[38]</t>
  </si>
  <si>
    <t>DOutStatus[38]</t>
  </si>
  <si>
    <t>DIn[101]</t>
  </si>
  <si>
    <t>DInStatus[101]</t>
  </si>
  <si>
    <t>DOut[39]</t>
  </si>
  <si>
    <t>DOutStatus[39]</t>
  </si>
  <si>
    <t>DIn[102]</t>
  </si>
  <si>
    <t>DInStatus[102]</t>
  </si>
  <si>
    <t>DOut[40]</t>
  </si>
  <si>
    <t>DOutStatus[40]</t>
  </si>
  <si>
    <t>DIn[103]</t>
  </si>
  <si>
    <t>DInStatus[103]</t>
  </si>
  <si>
    <t>DIn[104]</t>
  </si>
  <si>
    <t>DInStatus[104]</t>
  </si>
  <si>
    <t>DIn[105]</t>
  </si>
  <si>
    <t>DInStatus[105]</t>
  </si>
  <si>
    <t>DIn[106]</t>
  </si>
  <si>
    <t>DInStatus[106]</t>
  </si>
  <si>
    <t>AInStatus[35]</t>
  </si>
  <si>
    <t>DIn[107]</t>
  </si>
  <si>
    <t>DInStatus[107]</t>
  </si>
  <si>
    <t>DOut[41]</t>
  </si>
  <si>
    <t>DOutStatus[41]</t>
  </si>
  <si>
    <t>DIn[108]</t>
  </si>
  <si>
    <t>DInStatus[108]</t>
  </si>
  <si>
    <t>DOut[42]</t>
  </si>
  <si>
    <t>DOutStatus[42]</t>
  </si>
  <si>
    <t>DIn[109]</t>
  </si>
  <si>
    <t>DInStatus[109]</t>
  </si>
  <si>
    <t>DOut[43]</t>
  </si>
  <si>
    <t>DOutStatus[43]</t>
  </si>
  <si>
    <t>DIn[110]</t>
  </si>
  <si>
    <t>DInStatus[110]</t>
  </si>
  <si>
    <t>DIn[111]</t>
  </si>
  <si>
    <t>DInStatus[111]</t>
  </si>
  <si>
    <t>DIn[112]</t>
  </si>
  <si>
    <t>DInStatus[112]</t>
  </si>
  <si>
    <t>DIn[113]</t>
  </si>
  <si>
    <t>DInStatus[113]</t>
  </si>
  <si>
    <t>AInStatus[36]</t>
  </si>
  <si>
    <t>DIn[114]</t>
  </si>
  <si>
    <t>DInStatus[114]</t>
  </si>
  <si>
    <t>DOut[44]</t>
  </si>
  <si>
    <t>DOutStatus[44]</t>
  </si>
  <si>
    <t>DIn[115]</t>
  </si>
  <si>
    <t>DInStatus[115]</t>
  </si>
  <si>
    <t>DOut[45]</t>
  </si>
  <si>
    <t>DOutStatus[45]</t>
  </si>
  <si>
    <t>DIn[116]</t>
  </si>
  <si>
    <t>DInStatus[116]</t>
  </si>
  <si>
    <t>DOut[46]</t>
  </si>
  <si>
    <t>DOutStatus[46]</t>
  </si>
  <si>
    <t>DIn[117]</t>
  </si>
  <si>
    <t>DInStatus[117]</t>
  </si>
  <si>
    <t>DIn[118]</t>
  </si>
  <si>
    <t>DInStatus[118]</t>
  </si>
  <si>
    <t>DIn[119]</t>
  </si>
  <si>
    <t>DInStatus[119]</t>
  </si>
  <si>
    <t>DIn[120]</t>
  </si>
  <si>
    <t>DInStatus[120]</t>
  </si>
  <si>
    <t>AInStatus[37]</t>
  </si>
  <si>
    <t>AIn[445]</t>
  </si>
  <si>
    <t>AInStatus[38]</t>
  </si>
  <si>
    <t>AIn[446]</t>
  </si>
  <si>
    <t>AIn[447]</t>
  </si>
  <si>
    <t>AIn[448]</t>
  </si>
  <si>
    <t>AIn[449]</t>
  </si>
  <si>
    <t>AIn[450]</t>
  </si>
  <si>
    <t>AIn[451]</t>
  </si>
  <si>
    <t>AIn[452]</t>
  </si>
  <si>
    <t>AIn[453]</t>
  </si>
  <si>
    <t>AIn[454]</t>
  </si>
  <si>
    <t>AIn[455]</t>
  </si>
  <si>
    <t>AIn[456]</t>
  </si>
  <si>
    <t>DIn[121]</t>
  </si>
  <si>
    <t>DInStatus[121]</t>
  </si>
  <si>
    <t>DOut[47]</t>
  </si>
  <si>
    <t>DOutStatus[47]</t>
  </si>
  <si>
    <t>DIn[122]</t>
  </si>
  <si>
    <t>DInStatus[122]</t>
  </si>
  <si>
    <t>DOut[48]</t>
  </si>
  <si>
    <t>DOutStatus[48]</t>
  </si>
  <si>
    <t>DIn[123]</t>
  </si>
  <si>
    <t>DInStatus[123]</t>
  </si>
  <si>
    <t>DOut[49]</t>
  </si>
  <si>
    <t>DOutStatus[49]</t>
  </si>
  <si>
    <t>DIn[124]</t>
  </si>
  <si>
    <t>DInStatus[124]</t>
  </si>
  <si>
    <t>DIn[125]</t>
  </si>
  <si>
    <t>DInStatus[125]</t>
  </si>
  <si>
    <t>DIn[126]</t>
  </si>
  <si>
    <t>DInStatus[126]</t>
  </si>
  <si>
    <t>DIn[127]</t>
  </si>
  <si>
    <t>DInStatus[127]</t>
  </si>
  <si>
    <t>AIn[457]</t>
  </si>
  <si>
    <t>AInStatus[39]</t>
  </si>
  <si>
    <t>AIn[458]</t>
  </si>
  <si>
    <t>AIn[459]</t>
  </si>
  <si>
    <t>AIn[460]</t>
  </si>
  <si>
    <t>AIn[461]</t>
  </si>
  <si>
    <t>AIn[462]</t>
  </si>
  <si>
    <t>AIn[463]</t>
  </si>
  <si>
    <t>AIn[464]</t>
  </si>
  <si>
    <t>AIn[465]</t>
  </si>
  <si>
    <t>AIn[466]</t>
  </si>
  <si>
    <t>AIn[467]</t>
  </si>
  <si>
    <t>AIn[468]</t>
  </si>
  <si>
    <t>AIn[469]</t>
  </si>
  <si>
    <t>AInStatus[40]</t>
  </si>
  <si>
    <t>AIn[470]</t>
  </si>
  <si>
    <t>AIn[471]</t>
  </si>
  <si>
    <t>AIn[472]</t>
  </si>
  <si>
    <t>AIn[473]</t>
  </si>
  <si>
    <t>AIn[474]</t>
  </si>
  <si>
    <t>AIn[475]</t>
  </si>
  <si>
    <t>AIn[476]</t>
  </si>
  <si>
    <t>AIn[477]</t>
  </si>
  <si>
    <t>AIn[478]</t>
  </si>
  <si>
    <t>AIn[479]</t>
  </si>
  <si>
    <t>AIn[480]</t>
  </si>
  <si>
    <t>DIn[128]</t>
  </si>
  <si>
    <t>DInStatus[128]</t>
  </si>
  <si>
    <t>DOut[50]</t>
  </si>
  <si>
    <t>DOutStatus[50]</t>
  </si>
  <si>
    <t>DIn[129]</t>
  </si>
  <si>
    <t>DInStatus[129]</t>
  </si>
  <si>
    <t>DOut[51]</t>
  </si>
  <si>
    <t>DOutStatus[51]</t>
  </si>
  <si>
    <t>DIn[130]</t>
  </si>
  <si>
    <t>DInStatus[130]</t>
  </si>
  <si>
    <t>DIn[131]</t>
  </si>
  <si>
    <t>DInStatus[131]</t>
  </si>
  <si>
    <t>DIn[132]</t>
  </si>
  <si>
    <t>DInStatus[132]</t>
  </si>
  <si>
    <t>DIn[133]</t>
  </si>
  <si>
    <t>DInStatus[133]</t>
  </si>
  <si>
    <t>TR</t>
  </si>
  <si>
    <t>AO</t>
  </si>
  <si>
    <t>AOut[1]</t>
  </si>
  <si>
    <t>AOutStatus[1]</t>
  </si>
  <si>
    <t>AOut[2]</t>
  </si>
  <si>
    <t>AOut[3]</t>
  </si>
  <si>
    <t>AOut[4]</t>
  </si>
  <si>
    <t>AOut[5]</t>
  </si>
  <si>
    <t>AOut[6]</t>
  </si>
  <si>
    <t>AOut[7]</t>
  </si>
  <si>
    <t>AOut[8]</t>
  </si>
  <si>
    <t>ABO0002</t>
  </si>
  <si>
    <t>5XT14</t>
  </si>
  <si>
    <t>5XT15</t>
  </si>
  <si>
    <t>OPC0002</t>
  </si>
  <si>
    <t>MCO</t>
  </si>
  <si>
    <t>MCC</t>
  </si>
  <si>
    <t>DOB111</t>
  </si>
  <si>
    <t>DKB111</t>
  </si>
  <si>
    <t>DCB111</t>
  </si>
  <si>
    <t>ABO0001</t>
  </si>
  <si>
    <t>OKC111</t>
  </si>
  <si>
    <t>CKC111</t>
  </si>
  <si>
    <t>MC111</t>
  </si>
  <si>
    <t>ODC111</t>
  </si>
  <si>
    <t>CDC111</t>
  </si>
  <si>
    <t>DC111</t>
  </si>
  <si>
    <t>ABO0003</t>
  </si>
  <si>
    <t>5XT12</t>
  </si>
  <si>
    <t>OPC0001</t>
  </si>
  <si>
    <t>OPC0003</t>
  </si>
  <si>
    <t>ABB005</t>
  </si>
  <si>
    <t>EC005</t>
  </si>
  <si>
    <t>MPC005</t>
  </si>
  <si>
    <t>OPC005</t>
  </si>
  <si>
    <t>5XT18</t>
  </si>
  <si>
    <t>5XT23</t>
  </si>
  <si>
    <t>ABB004</t>
  </si>
  <si>
    <t>5XT16</t>
  </si>
  <si>
    <t>5XT17</t>
  </si>
  <si>
    <t>5XT19</t>
  </si>
  <si>
    <t>DOB4A</t>
  </si>
  <si>
    <t>DKB4A</t>
  </si>
  <si>
    <t>DCB4A</t>
  </si>
  <si>
    <t>5XT20</t>
  </si>
  <si>
    <t>5XT21</t>
  </si>
  <si>
    <t>5XT22</t>
  </si>
  <si>
    <t>CKC184</t>
  </si>
  <si>
    <t>CKC186</t>
  </si>
  <si>
    <t>OKC184</t>
  </si>
  <si>
    <t>OKC186</t>
  </si>
  <si>
    <t>CKC4A</t>
  </si>
  <si>
    <t>OKC4A</t>
  </si>
  <si>
    <t>NC4A</t>
  </si>
  <si>
    <t>DC4A</t>
  </si>
  <si>
    <t>EC4A</t>
  </si>
  <si>
    <t>EC004</t>
  </si>
  <si>
    <t>MPC004</t>
  </si>
  <si>
    <t>OPC004</t>
  </si>
  <si>
    <t>CKC182</t>
  </si>
  <si>
    <t>OKC182</t>
  </si>
  <si>
    <t>OKC104</t>
  </si>
  <si>
    <t>CKC104</t>
  </si>
  <si>
    <t>MC104</t>
  </si>
  <si>
    <t>OPC104</t>
  </si>
  <si>
    <t>ODC104</t>
  </si>
  <si>
    <t>CDC104</t>
  </si>
  <si>
    <t>DC104</t>
  </si>
  <si>
    <t>OKC108</t>
  </si>
  <si>
    <t>CKC108</t>
  </si>
  <si>
    <t>MC108</t>
  </si>
  <si>
    <t>DOB104</t>
  </si>
  <si>
    <t>DKB104</t>
  </si>
  <si>
    <t>DCB104</t>
  </si>
  <si>
    <t>DOB108</t>
  </si>
  <si>
    <t>DKB108</t>
  </si>
  <si>
    <t>DCB108</t>
  </si>
  <si>
    <t>DOB192</t>
  </si>
  <si>
    <t>DKB192</t>
  </si>
  <si>
    <t>DCB192</t>
  </si>
  <si>
    <t>OPC108</t>
  </si>
  <si>
    <t>ODC108</t>
  </si>
  <si>
    <t>CDC108</t>
  </si>
  <si>
    <t>DC108</t>
  </si>
  <si>
    <t>OKC192</t>
  </si>
  <si>
    <t>CKC192</t>
  </si>
  <si>
    <t>MC192</t>
  </si>
  <si>
    <t>OPC192</t>
  </si>
  <si>
    <t>ODC192</t>
  </si>
  <si>
    <t>DOB135</t>
  </si>
  <si>
    <t>DKB135</t>
  </si>
  <si>
    <t>DCB135</t>
  </si>
  <si>
    <t>DOB5A</t>
  </si>
  <si>
    <t>DKB5A</t>
  </si>
  <si>
    <t>DCB5A</t>
  </si>
  <si>
    <t>DOB731</t>
  </si>
  <si>
    <t>DKB731</t>
  </si>
  <si>
    <t>DCB731</t>
  </si>
  <si>
    <t>DOB732</t>
  </si>
  <si>
    <t>DKB732</t>
  </si>
  <si>
    <t>DCB732</t>
  </si>
  <si>
    <t>CDC192</t>
  </si>
  <si>
    <t>DC192</t>
  </si>
  <si>
    <t>CKC135</t>
  </si>
  <si>
    <t>OKC135</t>
  </si>
  <si>
    <t>NC135</t>
  </si>
  <si>
    <t>DC135</t>
  </si>
  <si>
    <t>EC135</t>
  </si>
  <si>
    <t>CKC5A</t>
  </si>
  <si>
    <t>OKC5A</t>
  </si>
  <si>
    <t>NC5A</t>
  </si>
  <si>
    <t>DC5A</t>
  </si>
  <si>
    <t>EC5A</t>
  </si>
  <si>
    <t>ABO0007</t>
  </si>
  <si>
    <t>OKC731</t>
  </si>
  <si>
    <t>CKC731</t>
  </si>
  <si>
    <t>MC731</t>
  </si>
  <si>
    <t>OPC731</t>
  </si>
  <si>
    <t>ODC731</t>
  </si>
  <si>
    <t>CDC731</t>
  </si>
  <si>
    <t>DC731</t>
  </si>
  <si>
    <t>OKC732</t>
  </si>
  <si>
    <t>CKC732</t>
  </si>
  <si>
    <t>MC732</t>
  </si>
  <si>
    <t>OPC732</t>
  </si>
  <si>
    <t>ODC732</t>
  </si>
  <si>
    <t>CDC732</t>
  </si>
  <si>
    <t>DC732</t>
  </si>
  <si>
    <t>OPC0007</t>
  </si>
  <si>
    <t>CKC181</t>
  </si>
  <si>
    <t>CKC183</t>
  </si>
  <si>
    <t>OKC181</t>
  </si>
  <si>
    <t>OKC183</t>
  </si>
  <si>
    <t>OKC102</t>
  </si>
  <si>
    <t>CKC102</t>
  </si>
  <si>
    <t>MC102</t>
  </si>
  <si>
    <t>OPC102</t>
  </si>
  <si>
    <t>DOB102</t>
  </si>
  <si>
    <t>DKB102</t>
  </si>
  <si>
    <t>DCB102</t>
  </si>
  <si>
    <t>DOB105</t>
  </si>
  <si>
    <t>DKB105</t>
  </si>
  <si>
    <t>DCB105</t>
  </si>
  <si>
    <t>DOB121</t>
  </si>
  <si>
    <t>DKB121</t>
  </si>
  <si>
    <t>DCB121</t>
  </si>
  <si>
    <t>ODC102</t>
  </si>
  <si>
    <t>CDC102</t>
  </si>
  <si>
    <t>DC102</t>
  </si>
  <si>
    <t>OKC105</t>
  </si>
  <si>
    <t>CKC105</t>
  </si>
  <si>
    <t>MC105</t>
  </si>
  <si>
    <t>OPC105</t>
  </si>
  <si>
    <t>ODC105</t>
  </si>
  <si>
    <t>CDC105</t>
  </si>
  <si>
    <t>DC105</t>
  </si>
  <si>
    <t>DOB131</t>
  </si>
  <si>
    <t>DKB131</t>
  </si>
  <si>
    <t>DCB131</t>
  </si>
  <si>
    <t>DOB191</t>
  </si>
  <si>
    <t>DKB191</t>
  </si>
  <si>
    <t>DCB191</t>
  </si>
  <si>
    <t>DOB193</t>
  </si>
  <si>
    <t>DKB193</t>
  </si>
  <si>
    <t>DCB193</t>
  </si>
  <si>
    <t>DOB721</t>
  </si>
  <si>
    <t>DKB721</t>
  </si>
  <si>
    <t>DCB721</t>
  </si>
  <si>
    <t>OKC121</t>
  </si>
  <si>
    <t>CKC121</t>
  </si>
  <si>
    <t>MC121</t>
  </si>
  <si>
    <t>OPC121</t>
  </si>
  <si>
    <t>ODC121</t>
  </si>
  <si>
    <t>CDC121</t>
  </si>
  <si>
    <t>DC121</t>
  </si>
  <si>
    <t>OKC131</t>
  </si>
  <si>
    <t>CKC131</t>
  </si>
  <si>
    <t>MC131</t>
  </si>
  <si>
    <t>OPC131</t>
  </si>
  <si>
    <t>ODC131</t>
  </si>
  <si>
    <t>CDC131</t>
  </si>
  <si>
    <t>DC131</t>
  </si>
  <si>
    <t>ABO0006</t>
  </si>
  <si>
    <t>OKC191</t>
  </si>
  <si>
    <t>CKC191</t>
  </si>
  <si>
    <t>MC191</t>
  </si>
  <si>
    <t>OPC191</t>
  </si>
  <si>
    <t>ODC191</t>
  </si>
  <si>
    <t>CDC191</t>
  </si>
  <si>
    <t>DC191</t>
  </si>
  <si>
    <t>OKC193</t>
  </si>
  <si>
    <t>CKC193</t>
  </si>
  <si>
    <t>MC193</t>
  </si>
  <si>
    <t>OPC193</t>
  </si>
  <si>
    <t>ODC193</t>
  </si>
  <si>
    <t>CDC193</t>
  </si>
  <si>
    <t>DC193</t>
  </si>
  <si>
    <t>OKC721</t>
  </si>
  <si>
    <t>CKC721</t>
  </si>
  <si>
    <t>MC721</t>
  </si>
  <si>
    <t>OPC721</t>
  </si>
  <si>
    <t>ODC721</t>
  </si>
  <si>
    <t>CDC721</t>
  </si>
  <si>
    <t>DC721</t>
  </si>
  <si>
    <t>OPC0006</t>
  </si>
  <si>
    <t>OKC481</t>
  </si>
  <si>
    <t>CKC481</t>
  </si>
  <si>
    <t>MC481</t>
  </si>
  <si>
    <t>DC481</t>
  </si>
  <si>
    <t>SB671</t>
  </si>
  <si>
    <t>2XT10</t>
  </si>
  <si>
    <t>2XT11</t>
  </si>
  <si>
    <t>2XT12</t>
  </si>
  <si>
    <t>CKC671</t>
  </si>
  <si>
    <t>DC671</t>
  </si>
  <si>
    <t>MCC671</t>
  </si>
  <si>
    <t>MCO671</t>
  </si>
  <si>
    <t>OKC671</t>
  </si>
  <si>
    <t>DCB671</t>
  </si>
  <si>
    <t>DKB671</t>
  </si>
  <si>
    <t>DOB671</t>
  </si>
  <si>
    <t>DOB123</t>
  </si>
  <si>
    <t>DKB123</t>
  </si>
  <si>
    <t>DCB123</t>
  </si>
  <si>
    <t>DOB125</t>
  </si>
  <si>
    <t>DKB125</t>
  </si>
  <si>
    <t>DCB125</t>
  </si>
  <si>
    <t>DOB311</t>
  </si>
  <si>
    <t>DKB311</t>
  </si>
  <si>
    <t>DCB311</t>
  </si>
  <si>
    <t>OKC127</t>
  </si>
  <si>
    <t>CKC127</t>
  </si>
  <si>
    <t>MC127</t>
  </si>
  <si>
    <t>OPC127</t>
  </si>
  <si>
    <t>ODC127</t>
  </si>
  <si>
    <t>CDC127</t>
  </si>
  <si>
    <t>DC127</t>
  </si>
  <si>
    <t>OKC129</t>
  </si>
  <si>
    <t>CKC129</t>
  </si>
  <si>
    <t>MC129</t>
  </si>
  <si>
    <t>OPC129</t>
  </si>
  <si>
    <t>ODC129</t>
  </si>
  <si>
    <t>CDC129</t>
  </si>
  <si>
    <t>DC129</t>
  </si>
  <si>
    <t>DOB312</t>
  </si>
  <si>
    <t>DKB312</t>
  </si>
  <si>
    <t>DCB312</t>
  </si>
  <si>
    <t>DOB127</t>
  </si>
  <si>
    <t>DKB127</t>
  </si>
  <si>
    <t>DCB127</t>
  </si>
  <si>
    <t>DOB129</t>
  </si>
  <si>
    <t>DKB129</t>
  </si>
  <si>
    <t>DCB129</t>
  </si>
  <si>
    <t>DOB315</t>
  </si>
  <si>
    <t>DKB315</t>
  </si>
  <si>
    <t>DCB315</t>
  </si>
  <si>
    <t>OKC315</t>
  </si>
  <si>
    <t>CKC315</t>
  </si>
  <si>
    <t>MC315</t>
  </si>
  <si>
    <t>OPC315</t>
  </si>
  <si>
    <t>ODC315</t>
  </si>
  <si>
    <t>CDC315</t>
  </si>
  <si>
    <t>DC315</t>
  </si>
  <si>
    <t>DOB481</t>
  </si>
  <si>
    <t>DKB481</t>
  </si>
  <si>
    <t>DCB481</t>
  </si>
  <si>
    <t>OKC123</t>
  </si>
  <si>
    <t>CKC123</t>
  </si>
  <si>
    <t>MC123</t>
  </si>
  <si>
    <t>OPC123</t>
  </si>
  <si>
    <t>ODC123</t>
  </si>
  <si>
    <t>CDC123</t>
  </si>
  <si>
    <t>DC123</t>
  </si>
  <si>
    <t>OKC125</t>
  </si>
  <si>
    <t>CKC125</t>
  </si>
  <si>
    <t>MC125</t>
  </si>
  <si>
    <t>OPC125</t>
  </si>
  <si>
    <t>ODC125</t>
  </si>
  <si>
    <t>CDC125</t>
  </si>
  <si>
    <t>DC125</t>
  </si>
  <si>
    <t>OKC311</t>
  </si>
  <si>
    <t>CKC311</t>
  </si>
  <si>
    <t>MC311</t>
  </si>
  <si>
    <t>ODC311</t>
  </si>
  <si>
    <t>CDC311</t>
  </si>
  <si>
    <t>DC311</t>
  </si>
  <si>
    <t>OKC312</t>
  </si>
  <si>
    <t>CKC312</t>
  </si>
  <si>
    <t>MC312</t>
  </si>
  <si>
    <t>OPC312</t>
  </si>
  <si>
    <t>ODC312</t>
  </si>
  <si>
    <t>CDC312</t>
  </si>
  <si>
    <t>DC312</t>
  </si>
  <si>
    <t>2XT9</t>
  </si>
  <si>
    <t>SB672</t>
  </si>
  <si>
    <t>CKC672</t>
  </si>
  <si>
    <t>DC672</t>
  </si>
  <si>
    <t>MCC672</t>
  </si>
  <si>
    <t>MCO672</t>
  </si>
  <si>
    <t>OKC672</t>
  </si>
  <si>
    <t>DCB672</t>
  </si>
  <si>
    <t>DKB672</t>
  </si>
  <si>
    <t>DOB672</t>
  </si>
  <si>
    <t>DOB124</t>
  </si>
  <si>
    <t>DKB124</t>
  </si>
  <si>
    <t>DCB124</t>
  </si>
  <si>
    <t>DOB126</t>
  </si>
  <si>
    <t>DKB126</t>
  </si>
  <si>
    <t>DCB126</t>
  </si>
  <si>
    <t>DOB313</t>
  </si>
  <si>
    <t>DKB313</t>
  </si>
  <si>
    <t>DCB313</t>
  </si>
  <si>
    <t>OKC124</t>
  </si>
  <si>
    <t>CKC124</t>
  </si>
  <si>
    <t>MC124</t>
  </si>
  <si>
    <t>OPC124</t>
  </si>
  <si>
    <t>ODC124</t>
  </si>
  <si>
    <t>CDC124</t>
  </si>
  <si>
    <t>DC124</t>
  </si>
  <si>
    <t>OKC126</t>
  </si>
  <si>
    <t>CKC126</t>
  </si>
  <si>
    <t>MC126</t>
  </si>
  <si>
    <t>OPC126</t>
  </si>
  <si>
    <t>ODC126</t>
  </si>
  <si>
    <t>CDC126</t>
  </si>
  <si>
    <t>DC126</t>
  </si>
  <si>
    <t>DOB314</t>
  </si>
  <si>
    <t>DKB314</t>
  </si>
  <si>
    <t>DCB314</t>
  </si>
  <si>
    <t>DOB122</t>
  </si>
  <si>
    <t>DKB122</t>
  </si>
  <si>
    <t>DCB122</t>
  </si>
  <si>
    <t>DOB128</t>
  </si>
  <si>
    <t>DKB128</t>
  </si>
  <si>
    <t>DCB128</t>
  </si>
  <si>
    <t>DOB482</t>
  </si>
  <si>
    <t>DKB482</t>
  </si>
  <si>
    <t>DCB482</t>
  </si>
  <si>
    <t>OKC313</t>
  </si>
  <si>
    <t>CKC313</t>
  </si>
  <si>
    <t>MC313</t>
  </si>
  <si>
    <t>OPC313</t>
  </si>
  <si>
    <t>ODC313</t>
  </si>
  <si>
    <t>CDC313</t>
  </si>
  <si>
    <t>DC313</t>
  </si>
  <si>
    <t>OKC314</t>
  </si>
  <si>
    <t>CKC314</t>
  </si>
  <si>
    <t>MC314</t>
  </si>
  <si>
    <t>OPC314</t>
  </si>
  <si>
    <t>ODC314</t>
  </si>
  <si>
    <t>CDC314</t>
  </si>
  <si>
    <t>DC314</t>
  </si>
  <si>
    <t>OKC122</t>
  </si>
  <si>
    <t>CKC122</t>
  </si>
  <si>
    <t>MC122</t>
  </si>
  <si>
    <t>OPC122</t>
  </si>
  <si>
    <t>ODC122</t>
  </si>
  <si>
    <t>CDC122</t>
  </si>
  <si>
    <t>DC122</t>
  </si>
  <si>
    <t>OKC128</t>
  </si>
  <si>
    <t>CKC128</t>
  </si>
  <si>
    <t>MC128</t>
  </si>
  <si>
    <t>OPC128</t>
  </si>
  <si>
    <t>ODC128</t>
  </si>
  <si>
    <t>CDC128</t>
  </si>
  <si>
    <t>DC128</t>
  </si>
  <si>
    <t>OKC482</t>
  </si>
  <si>
    <t>CKC482</t>
  </si>
  <si>
    <t>MC482</t>
  </si>
  <si>
    <t>DC482</t>
  </si>
  <si>
    <t>LC6223</t>
  </si>
  <si>
    <t>LC6323</t>
  </si>
  <si>
    <t>DOB605</t>
  </si>
  <si>
    <t>DKB605</t>
  </si>
  <si>
    <t>DCB605</t>
  </si>
  <si>
    <t>OKC634</t>
  </si>
  <si>
    <t>OKC635</t>
  </si>
  <si>
    <t>OKC636</t>
  </si>
  <si>
    <t>ABO640</t>
  </si>
  <si>
    <t>ABB640</t>
  </si>
  <si>
    <t>OKC605</t>
  </si>
  <si>
    <t>CKC605</t>
  </si>
  <si>
    <t>MC605</t>
  </si>
  <si>
    <t>OPC605</t>
  </si>
  <si>
    <t>ODC605</t>
  </si>
  <si>
    <t>CDC605</t>
  </si>
  <si>
    <t>DC605</t>
  </si>
  <si>
    <t>ABB634</t>
  </si>
  <si>
    <t>EC640</t>
  </si>
  <si>
    <t>MPC640</t>
  </si>
  <si>
    <t>4XT12</t>
  </si>
  <si>
    <t>DOB601</t>
  </si>
  <si>
    <t>DKB601</t>
  </si>
  <si>
    <t>DCB601</t>
  </si>
  <si>
    <t>DOB607</t>
  </si>
  <si>
    <t>DKB607</t>
  </si>
  <si>
    <t>DCB607</t>
  </si>
  <si>
    <t>ABB635</t>
  </si>
  <si>
    <t>OKC601</t>
  </si>
  <si>
    <t>CKC601</t>
  </si>
  <si>
    <t>MC601</t>
  </si>
  <si>
    <t>OPC601</t>
  </si>
  <si>
    <t>ODC601</t>
  </si>
  <si>
    <t>CDC601</t>
  </si>
  <si>
    <t>DC601</t>
  </si>
  <si>
    <t>OKC607</t>
  </si>
  <si>
    <t>CKC607</t>
  </si>
  <si>
    <t>MC607</t>
  </si>
  <si>
    <t>OPC607</t>
  </si>
  <si>
    <t>ODC607</t>
  </si>
  <si>
    <t>CDC607</t>
  </si>
  <si>
    <t>DC607</t>
  </si>
  <si>
    <t>DC20</t>
  </si>
  <si>
    <t>EC20</t>
  </si>
  <si>
    <t>CKC26</t>
  </si>
  <si>
    <t>OKC26</t>
  </si>
  <si>
    <t>NC26</t>
  </si>
  <si>
    <t>DC26</t>
  </si>
  <si>
    <t>EC26</t>
  </si>
  <si>
    <t>DOB26</t>
  </si>
  <si>
    <t>DKB26</t>
  </si>
  <si>
    <t>DCB26</t>
  </si>
  <si>
    <t>CKC30</t>
  </si>
  <si>
    <t>OKC30</t>
  </si>
  <si>
    <t>NC30</t>
  </si>
  <si>
    <t>DC30</t>
  </si>
  <si>
    <t>EC30</t>
  </si>
  <si>
    <t>CKC36</t>
  </si>
  <si>
    <t>OKC36</t>
  </si>
  <si>
    <t>NC36</t>
  </si>
  <si>
    <t>DC36</t>
  </si>
  <si>
    <t>EC36</t>
  </si>
  <si>
    <t>DOB30</t>
  </si>
  <si>
    <t>DKB30</t>
  </si>
  <si>
    <t>DCB30</t>
  </si>
  <si>
    <t>DOB36</t>
  </si>
  <si>
    <t>DKB36</t>
  </si>
  <si>
    <t>DCB36</t>
  </si>
  <si>
    <t>CDC902</t>
  </si>
  <si>
    <t>CDC904</t>
  </si>
  <si>
    <t>ODC902</t>
  </si>
  <si>
    <t>ODC904</t>
  </si>
  <si>
    <t>DC21</t>
  </si>
  <si>
    <t>EC21</t>
  </si>
  <si>
    <t>CKC25</t>
  </si>
  <si>
    <t>OKC25</t>
  </si>
  <si>
    <t>NC25</t>
  </si>
  <si>
    <t>DC25</t>
  </si>
  <si>
    <t>EC25</t>
  </si>
  <si>
    <t>BB904</t>
  </si>
  <si>
    <t>BB901</t>
  </si>
  <si>
    <t>DOB25</t>
  </si>
  <si>
    <t>DKB25</t>
  </si>
  <si>
    <t>DCB25</t>
  </si>
  <si>
    <t>DOB40</t>
  </si>
  <si>
    <t>DKB40</t>
  </si>
  <si>
    <t>DCB40</t>
  </si>
  <si>
    <t>CKC31</t>
  </si>
  <si>
    <t>OKC31</t>
  </si>
  <si>
    <t>NC31</t>
  </si>
  <si>
    <t>DC31</t>
  </si>
  <si>
    <t>EC31</t>
  </si>
  <si>
    <t>CKC35</t>
  </si>
  <si>
    <t>OKC35</t>
  </si>
  <si>
    <t>NC35</t>
  </si>
  <si>
    <t>DC35</t>
  </si>
  <si>
    <t>EC35</t>
  </si>
  <si>
    <t>DOB31</t>
  </si>
  <si>
    <t>DKB31</t>
  </si>
  <si>
    <t>DCB31</t>
  </si>
  <si>
    <t>DOB35</t>
  </si>
  <si>
    <t>DKB35</t>
  </si>
  <si>
    <t>DCB35</t>
  </si>
  <si>
    <t>CDC901</t>
  </si>
  <si>
    <t>CDC903</t>
  </si>
  <si>
    <t>CDC905</t>
  </si>
  <si>
    <t>ODC901</t>
  </si>
  <si>
    <t>ODC903</t>
  </si>
  <si>
    <t>ODC905</t>
  </si>
  <si>
    <t>CKC40</t>
  </si>
  <si>
    <t>OKC40</t>
  </si>
  <si>
    <t>OPC40</t>
  </si>
  <si>
    <t>DC40</t>
  </si>
  <si>
    <t>CKC100</t>
  </si>
  <si>
    <t>OKC100</t>
  </si>
  <si>
    <t>OPC100</t>
  </si>
  <si>
    <t>DC100</t>
  </si>
  <si>
    <t>DOB100</t>
  </si>
  <si>
    <t>DKB100</t>
  </si>
  <si>
    <t>DCB100</t>
  </si>
  <si>
    <t>DOB80</t>
  </si>
  <si>
    <t>DKB80</t>
  </si>
  <si>
    <t>DCB80</t>
  </si>
  <si>
    <t>DOB90</t>
  </si>
  <si>
    <t>DKB90</t>
  </si>
  <si>
    <t>DCB90</t>
  </si>
  <si>
    <t>OKC77</t>
  </si>
  <si>
    <t>CKC77</t>
  </si>
  <si>
    <t>MC77</t>
  </si>
  <si>
    <t>OPC77</t>
  </si>
  <si>
    <t>ODC77</t>
  </si>
  <si>
    <t>CDC77</t>
  </si>
  <si>
    <t>DC77</t>
  </si>
  <si>
    <t>OKC79</t>
  </si>
  <si>
    <t>CKC79</t>
  </si>
  <si>
    <t>MC79</t>
  </si>
  <si>
    <t>OPC79</t>
  </si>
  <si>
    <t>ODC79</t>
  </si>
  <si>
    <t>CDC79</t>
  </si>
  <si>
    <t>DC79</t>
  </si>
  <si>
    <t>DOB77</t>
  </si>
  <si>
    <t>DKB77</t>
  </si>
  <si>
    <t>DCB77</t>
  </si>
  <si>
    <t>DOB79</t>
  </si>
  <si>
    <t>DKB79</t>
  </si>
  <si>
    <t>DCB79</t>
  </si>
  <si>
    <t>CDC906</t>
  </si>
  <si>
    <t>CDC908</t>
  </si>
  <si>
    <t>CDC910</t>
  </si>
  <si>
    <t>ODC906</t>
  </si>
  <si>
    <t>ODC908</t>
  </si>
  <si>
    <t>ODC910</t>
  </si>
  <si>
    <t>OKC80</t>
  </si>
  <si>
    <t>CKC80</t>
  </si>
  <si>
    <t>MC80</t>
  </si>
  <si>
    <t>OPC80</t>
  </si>
  <si>
    <t>ODC80</t>
  </si>
  <si>
    <t>CDC80</t>
  </si>
  <si>
    <t>DC80</t>
  </si>
  <si>
    <t>OKC90</t>
  </si>
  <si>
    <t>CKC90</t>
  </si>
  <si>
    <t>MC90</t>
  </si>
  <si>
    <t>OPC90</t>
  </si>
  <si>
    <t>ODC90</t>
  </si>
  <si>
    <t>CDC90</t>
  </si>
  <si>
    <t>DC90</t>
  </si>
  <si>
    <t>OKC76</t>
  </si>
  <si>
    <t>CKC76</t>
  </si>
  <si>
    <t>MC76</t>
  </si>
  <si>
    <t>OPC76</t>
  </si>
  <si>
    <t>ODC76</t>
  </si>
  <si>
    <t>CDC76</t>
  </si>
  <si>
    <t>DC76</t>
  </si>
  <si>
    <t>BB903</t>
  </si>
  <si>
    <t>DOB76</t>
  </si>
  <si>
    <t>DKB76</t>
  </si>
  <si>
    <t>DCB76</t>
  </si>
  <si>
    <t>DOB95</t>
  </si>
  <si>
    <t>DKB95</t>
  </si>
  <si>
    <t>DCB95</t>
  </si>
  <si>
    <t>OKC78</t>
  </si>
  <si>
    <t>CKC78</t>
  </si>
  <si>
    <t>MC78</t>
  </si>
  <si>
    <t>OPC78</t>
  </si>
  <si>
    <t>ODC78</t>
  </si>
  <si>
    <t>CDC78</t>
  </si>
  <si>
    <t>DC78</t>
  </si>
  <si>
    <t>OKC85</t>
  </si>
  <si>
    <t>CKC85</t>
  </si>
  <si>
    <t>MC85</t>
  </si>
  <si>
    <t>OPC85</t>
  </si>
  <si>
    <t>ODC85</t>
  </si>
  <si>
    <t>CDC85</t>
  </si>
  <si>
    <t>DC85</t>
  </si>
  <si>
    <t>DOB78</t>
  </si>
  <si>
    <t>DKB78</t>
  </si>
  <si>
    <t>DCB78</t>
  </si>
  <si>
    <t>DOB85</t>
  </si>
  <si>
    <t>DKB85</t>
  </si>
  <si>
    <t>DCB85</t>
  </si>
  <si>
    <t>CDC907</t>
  </si>
  <si>
    <t>CDC909</t>
  </si>
  <si>
    <t>ODC907</t>
  </si>
  <si>
    <t>ODC909</t>
  </si>
  <si>
    <t>OKC95</t>
  </si>
  <si>
    <t>CKC95</t>
  </si>
  <si>
    <t>MC95</t>
  </si>
  <si>
    <t>OPC95</t>
  </si>
  <si>
    <t>ODC95</t>
  </si>
  <si>
    <t>CDC95</t>
  </si>
  <si>
    <t>DC95</t>
  </si>
  <si>
    <t>OKC14</t>
  </si>
  <si>
    <t>CKC14</t>
  </si>
  <si>
    <t>NC14</t>
  </si>
  <si>
    <t>DC14</t>
  </si>
  <si>
    <t>EC14</t>
  </si>
  <si>
    <t>OKC16</t>
  </si>
  <si>
    <t>CKC16</t>
  </si>
  <si>
    <t>NC16</t>
  </si>
  <si>
    <t>DC16</t>
  </si>
  <si>
    <t>EC16</t>
  </si>
  <si>
    <t>Резерв - закрыта</t>
  </si>
  <si>
    <t>Резерв - открыта</t>
  </si>
  <si>
    <t>DOB14</t>
  </si>
  <si>
    <t>DKB14</t>
  </si>
  <si>
    <t>DCB14</t>
  </si>
  <si>
    <t>DOB16</t>
  </si>
  <si>
    <t>DKB16</t>
  </si>
  <si>
    <t>DCB16</t>
  </si>
  <si>
    <t>DOB28</t>
  </si>
  <si>
    <t>DKB28</t>
  </si>
  <si>
    <t>DCB28</t>
  </si>
  <si>
    <t>DOB29</t>
  </si>
  <si>
    <t>DKB29</t>
  </si>
  <si>
    <t>DCB29</t>
  </si>
  <si>
    <t>Резерв - резерв</t>
  </si>
  <si>
    <t>Резерв - местное управление</t>
  </si>
  <si>
    <t>Резерв - неисправность привода</t>
  </si>
  <si>
    <t>Резерв - дистанционное управление</t>
  </si>
  <si>
    <t>Резерв - наличие питания цепей управления</t>
  </si>
  <si>
    <t>OKC28</t>
  </si>
  <si>
    <t>CKC28</t>
  </si>
  <si>
    <t>NC28</t>
  </si>
  <si>
    <t>DC28</t>
  </si>
  <si>
    <t>EC28</t>
  </si>
  <si>
    <t>OKC29</t>
  </si>
  <si>
    <t>CKC29</t>
  </si>
  <si>
    <t>DOB38</t>
  </si>
  <si>
    <t>DKB38</t>
  </si>
  <si>
    <t>DCB38</t>
  </si>
  <si>
    <t>DOB42</t>
  </si>
  <si>
    <t>DKB42</t>
  </si>
  <si>
    <t>DCB42</t>
  </si>
  <si>
    <t>DOB75</t>
  </si>
  <si>
    <t>DKB75</t>
  </si>
  <si>
    <t>DCB75</t>
  </si>
  <si>
    <t>DOB94</t>
  </si>
  <si>
    <t>DKB94</t>
  </si>
  <si>
    <t>DCB94</t>
  </si>
  <si>
    <t>NC29</t>
  </si>
  <si>
    <t>DC29</t>
  </si>
  <si>
    <t>EC29</t>
  </si>
  <si>
    <t>OKC38</t>
  </si>
  <si>
    <t>CKC38</t>
  </si>
  <si>
    <t>NC38</t>
  </si>
  <si>
    <t>DC38</t>
  </si>
  <si>
    <t>EC38</t>
  </si>
  <si>
    <t>OKC42</t>
  </si>
  <si>
    <t>CKC42</t>
  </si>
  <si>
    <t>NC42</t>
  </si>
  <si>
    <t>DC42</t>
  </si>
  <si>
    <t>EC42</t>
  </si>
  <si>
    <t>OKC75</t>
  </si>
  <si>
    <t>CKC75</t>
  </si>
  <si>
    <t>MC75</t>
  </si>
  <si>
    <t>OPC75</t>
  </si>
  <si>
    <t>ODC75</t>
  </si>
  <si>
    <t>CDC75</t>
  </si>
  <si>
    <t>DC75</t>
  </si>
  <si>
    <t>OKC94</t>
  </si>
  <si>
    <t>CKC94</t>
  </si>
  <si>
    <t>NC94</t>
  </si>
  <si>
    <t>DC94</t>
  </si>
  <si>
    <t>EC94</t>
  </si>
  <si>
    <t>OKC15</t>
  </si>
  <si>
    <t>CKC15</t>
  </si>
  <si>
    <t>NC15</t>
  </si>
  <si>
    <t>DC15</t>
  </si>
  <si>
    <t>EC15</t>
  </si>
  <si>
    <t>OKC17</t>
  </si>
  <si>
    <t>CKC17</t>
  </si>
  <si>
    <t>NC17</t>
  </si>
  <si>
    <t>DC17</t>
  </si>
  <si>
    <t>EC17</t>
  </si>
  <si>
    <t>DOB15</t>
  </si>
  <si>
    <t>DKB15</t>
  </si>
  <si>
    <t>DCB15</t>
  </si>
  <si>
    <t>DOB17</t>
  </si>
  <si>
    <t>DKB17</t>
  </si>
  <si>
    <t>DCB17</t>
  </si>
  <si>
    <t>DOB23</t>
  </si>
  <si>
    <t>DKB23</t>
  </si>
  <si>
    <t>DCB23</t>
  </si>
  <si>
    <t>OKC23</t>
  </si>
  <si>
    <t>CKC23</t>
  </si>
  <si>
    <t>DOB24</t>
  </si>
  <si>
    <t>DKB24</t>
  </si>
  <si>
    <t>DCB24</t>
  </si>
  <si>
    <t>DOB33</t>
  </si>
  <si>
    <t>DKB33</t>
  </si>
  <si>
    <t>DCB33</t>
  </si>
  <si>
    <t>DOB34</t>
  </si>
  <si>
    <t>DKB34</t>
  </si>
  <si>
    <t>DCB34</t>
  </si>
  <si>
    <t>DOB56</t>
  </si>
  <si>
    <t>DKB56</t>
  </si>
  <si>
    <t>DCB56</t>
  </si>
  <si>
    <t>NC23</t>
  </si>
  <si>
    <t>DC23</t>
  </si>
  <si>
    <t>EC23</t>
  </si>
  <si>
    <t>OKC24</t>
  </si>
  <si>
    <t>CKC24</t>
  </si>
  <si>
    <t>NC24</t>
  </si>
  <si>
    <t>DC24</t>
  </si>
  <si>
    <t>EC24</t>
  </si>
  <si>
    <t>OKC33</t>
  </si>
  <si>
    <t>CKC33</t>
  </si>
  <si>
    <t>NC33</t>
  </si>
  <si>
    <t>DC33</t>
  </si>
  <si>
    <t>EC33</t>
  </si>
  <si>
    <t>OKC34</t>
  </si>
  <si>
    <t>CKC34</t>
  </si>
  <si>
    <t>NC34</t>
  </si>
  <si>
    <t>DC34</t>
  </si>
  <si>
    <t>EC34</t>
  </si>
  <si>
    <t>OKC56</t>
  </si>
  <si>
    <t>CKC56</t>
  </si>
  <si>
    <t>NC56</t>
  </si>
  <si>
    <t>DC56</t>
  </si>
  <si>
    <t>EC56</t>
  </si>
  <si>
    <t>DC19</t>
  </si>
  <si>
    <t>EC19</t>
  </si>
  <si>
    <t>OKC62</t>
  </si>
  <si>
    <t>CKC62</t>
  </si>
  <si>
    <t>MC62</t>
  </si>
  <si>
    <t>OPC62</t>
  </si>
  <si>
    <t>ODC62</t>
  </si>
  <si>
    <t>CDC62</t>
  </si>
  <si>
    <t>DC62</t>
  </si>
  <si>
    <t>DOB62</t>
  </si>
  <si>
    <t>DKB62</t>
  </si>
  <si>
    <t>DCB62</t>
  </si>
  <si>
    <t>DOB64</t>
  </si>
  <si>
    <t>DKB64</t>
  </si>
  <si>
    <t>DCB64</t>
  </si>
  <si>
    <t>DOB65</t>
  </si>
  <si>
    <t>DKB65</t>
  </si>
  <si>
    <t>DCB65</t>
  </si>
  <si>
    <t>DOB73</t>
  </si>
  <si>
    <t>DKB73</t>
  </si>
  <si>
    <t>DCB73</t>
  </si>
  <si>
    <t>OKC64</t>
  </si>
  <si>
    <t>CKC64</t>
  </si>
  <si>
    <t>MC64</t>
  </si>
  <si>
    <t>OPC64</t>
  </si>
  <si>
    <t>ODC64</t>
  </si>
  <si>
    <t>CDC64</t>
  </si>
  <si>
    <t>DC64</t>
  </si>
  <si>
    <t>OKC65</t>
  </si>
  <si>
    <t>CKC65</t>
  </si>
  <si>
    <t>MC65</t>
  </si>
  <si>
    <t>OPC65</t>
  </si>
  <si>
    <t>ODC65</t>
  </si>
  <si>
    <t>CDC65</t>
  </si>
  <si>
    <t>DC65</t>
  </si>
  <si>
    <t>DOB81</t>
  </si>
  <si>
    <t>DKB81</t>
  </si>
  <si>
    <t>DCB81</t>
  </si>
  <si>
    <t>DOB83</t>
  </si>
  <si>
    <t>DKB83</t>
  </si>
  <si>
    <t>DCB83</t>
  </si>
  <si>
    <t>DOB91</t>
  </si>
  <si>
    <t>DKB91</t>
  </si>
  <si>
    <t>DCB91</t>
  </si>
  <si>
    <t>DOB93</t>
  </si>
  <si>
    <t>DKB93</t>
  </si>
  <si>
    <t>DCB93</t>
  </si>
  <si>
    <t>OKC73</t>
  </si>
  <si>
    <t>CKC73</t>
  </si>
  <si>
    <t>MC73</t>
  </si>
  <si>
    <t>OPC73</t>
  </si>
  <si>
    <t>ODC73</t>
  </si>
  <si>
    <t>CDC73</t>
  </si>
  <si>
    <t>DC73</t>
  </si>
  <si>
    <t>OKC81</t>
  </si>
  <si>
    <t>CKC81</t>
  </si>
  <si>
    <t>MC81</t>
  </si>
  <si>
    <t>OPC81</t>
  </si>
  <si>
    <t>ODC81</t>
  </si>
  <si>
    <t>CDC81</t>
  </si>
  <si>
    <t>DC81</t>
  </si>
  <si>
    <t>OKC83</t>
  </si>
  <si>
    <t>CKC83</t>
  </si>
  <si>
    <t>MC83</t>
  </si>
  <si>
    <t>OPC83</t>
  </si>
  <si>
    <t>ODC83</t>
  </si>
  <si>
    <t>CDC83</t>
  </si>
  <si>
    <t>DC83</t>
  </si>
  <si>
    <t>OKC91</t>
  </si>
  <si>
    <t>CKC91</t>
  </si>
  <si>
    <t>MC91</t>
  </si>
  <si>
    <t>OPC91</t>
  </si>
  <si>
    <t>CDC91</t>
  </si>
  <si>
    <t>DC91</t>
  </si>
  <si>
    <t>OKC93</t>
  </si>
  <si>
    <t>CKC93</t>
  </si>
  <si>
    <t>MC93</t>
  </si>
  <si>
    <t>OPC93</t>
  </si>
  <si>
    <t>ODC93</t>
  </si>
  <si>
    <t>CDC93</t>
  </si>
  <si>
    <t>DC93</t>
  </si>
  <si>
    <t>OKC18</t>
  </si>
  <si>
    <t>CKC18</t>
  </si>
  <si>
    <t>MC18</t>
  </si>
  <si>
    <t>NC18</t>
  </si>
  <si>
    <t>DC18</t>
  </si>
  <si>
    <t>EC18</t>
  </si>
  <si>
    <t>OKC63</t>
  </si>
  <si>
    <t>CKC63</t>
  </si>
  <si>
    <t>MC63</t>
  </si>
  <si>
    <t>OPC63</t>
  </si>
  <si>
    <t>ODC63</t>
  </si>
  <si>
    <t>CDC63</t>
  </si>
  <si>
    <t>DC63</t>
  </si>
  <si>
    <t>DOB18</t>
  </si>
  <si>
    <t>DKB18</t>
  </si>
  <si>
    <t>DCB18</t>
  </si>
  <si>
    <t>DOB63</t>
  </si>
  <si>
    <t>DKB63</t>
  </si>
  <si>
    <t>DCB63</t>
  </si>
  <si>
    <t>DOB66</t>
  </si>
  <si>
    <t>DKB66</t>
  </si>
  <si>
    <t>DCB66</t>
  </si>
  <si>
    <t>DOB67</t>
  </si>
  <si>
    <t>DKB67</t>
  </si>
  <si>
    <t>DCB67</t>
  </si>
  <si>
    <t>DOB68</t>
  </si>
  <si>
    <t>DKB68</t>
  </si>
  <si>
    <t>DCB68</t>
  </si>
  <si>
    <t>OKC66</t>
  </si>
  <si>
    <t>CKC66</t>
  </si>
  <si>
    <t>MC66</t>
  </si>
  <si>
    <t>OPC66</t>
  </si>
  <si>
    <t>ODC66</t>
  </si>
  <si>
    <t>ODC91</t>
  </si>
  <si>
    <t>CDC66</t>
  </si>
  <si>
    <t>DC66</t>
  </si>
  <si>
    <t>OKC67</t>
  </si>
  <si>
    <t>CKC67</t>
  </si>
  <si>
    <t>MC67</t>
  </si>
  <si>
    <t>OPC67</t>
  </si>
  <si>
    <t>ODC67</t>
  </si>
  <si>
    <t>CDC67</t>
  </si>
  <si>
    <t>DC67</t>
  </si>
  <si>
    <t>DOB84</t>
  </si>
  <si>
    <t>DKB84</t>
  </si>
  <si>
    <t>DCB84</t>
  </si>
  <si>
    <t>DOB86</t>
  </si>
  <si>
    <t>DKB86</t>
  </si>
  <si>
    <t>DCB86</t>
  </si>
  <si>
    <t>DOB88</t>
  </si>
  <si>
    <t>DKB88</t>
  </si>
  <si>
    <t>DCB88</t>
  </si>
  <si>
    <t>OKC68</t>
  </si>
  <si>
    <t>CKC68</t>
  </si>
  <si>
    <t>MC68</t>
  </si>
  <si>
    <t>OPC68</t>
  </si>
  <si>
    <t>ODC68</t>
  </si>
  <si>
    <t>CDC68</t>
  </si>
  <si>
    <t>DC68</t>
  </si>
  <si>
    <t>DOB96</t>
  </si>
  <si>
    <t>DKB96</t>
  </si>
  <si>
    <t>DCB96</t>
  </si>
  <si>
    <t>DOB98</t>
  </si>
  <si>
    <t>DKB98</t>
  </si>
  <si>
    <t>DCB98</t>
  </si>
  <si>
    <t>OKC96</t>
  </si>
  <si>
    <t>CKC96</t>
  </si>
  <si>
    <t>MC96</t>
  </si>
  <si>
    <t>OPC96</t>
  </si>
  <si>
    <t>ODC96</t>
  </si>
  <si>
    <t>CDC96</t>
  </si>
  <si>
    <t>DC96</t>
  </si>
  <si>
    <t>OKC98</t>
  </si>
  <si>
    <t>CKC98</t>
  </si>
  <si>
    <t>MC98</t>
  </si>
  <si>
    <t>OPC98</t>
  </si>
  <si>
    <t>ODC98</t>
  </si>
  <si>
    <t>CDC98</t>
  </si>
  <si>
    <t>DC98</t>
  </si>
  <si>
    <t>OKC84</t>
  </si>
  <si>
    <t>CKC84</t>
  </si>
  <si>
    <t>MC84</t>
  </si>
  <si>
    <t>OPC84</t>
  </si>
  <si>
    <t>ODC84</t>
  </si>
  <si>
    <t>CDC84</t>
  </si>
  <si>
    <t>DC84</t>
  </si>
  <si>
    <t>OKC86</t>
  </si>
  <si>
    <t>CKC86</t>
  </si>
  <si>
    <t>MC86</t>
  </si>
  <si>
    <t>OPC86</t>
  </si>
  <si>
    <t>ODC86</t>
  </si>
  <si>
    <t>CDC86</t>
  </si>
  <si>
    <t>DC86</t>
  </si>
  <si>
    <t>OKC88</t>
  </si>
  <si>
    <t>CKC88</t>
  </si>
  <si>
    <t>MC88</t>
  </si>
  <si>
    <t>OPC88</t>
  </si>
  <si>
    <t>ODC88</t>
  </si>
  <si>
    <t>CDC88</t>
  </si>
  <si>
    <t>DC88</t>
  </si>
  <si>
    <t>AC812</t>
  </si>
  <si>
    <t>DOB12</t>
  </si>
  <si>
    <t>DKB12</t>
  </si>
  <si>
    <t>DCB12</t>
  </si>
  <si>
    <t>DOB57</t>
  </si>
  <si>
    <t>DKB57</t>
  </si>
  <si>
    <t>DCB57</t>
  </si>
  <si>
    <t>DOB58</t>
  </si>
  <si>
    <t>DKB58</t>
  </si>
  <si>
    <t>DCB58</t>
  </si>
  <si>
    <t>DOB60</t>
  </si>
  <si>
    <t>DKB60</t>
  </si>
  <si>
    <t>DCB60</t>
  </si>
  <si>
    <t>CKC12</t>
  </si>
  <si>
    <t>OKC12</t>
  </si>
  <si>
    <t>NC12</t>
  </si>
  <si>
    <t>DC12</t>
  </si>
  <si>
    <t>EC12</t>
  </si>
  <si>
    <t>8XT2</t>
  </si>
  <si>
    <t>ABO0661</t>
  </si>
  <si>
    <t>ABB0661</t>
  </si>
  <si>
    <t>OKC57</t>
  </si>
  <si>
    <t>CKC57</t>
  </si>
  <si>
    <t>MC57</t>
  </si>
  <si>
    <t>OPC57</t>
  </si>
  <si>
    <t>ODC57</t>
  </si>
  <si>
    <t>CDC57</t>
  </si>
  <si>
    <t>DC57</t>
  </si>
  <si>
    <t>OKC58</t>
  </si>
  <si>
    <t>CKC58</t>
  </si>
  <si>
    <t>MC58</t>
  </si>
  <si>
    <t>OPC58</t>
  </si>
  <si>
    <t>ODC58</t>
  </si>
  <si>
    <t>CDC58</t>
  </si>
  <si>
    <t>DC58</t>
  </si>
  <si>
    <t>OKC60</t>
  </si>
  <si>
    <t>CKC60</t>
  </si>
  <si>
    <t>MC60</t>
  </si>
  <si>
    <t>OPC60</t>
  </si>
  <si>
    <t>ODC60</t>
  </si>
  <si>
    <t>CDC60</t>
  </si>
  <si>
    <t>DC60</t>
  </si>
  <si>
    <t>DC7</t>
  </si>
  <si>
    <t>EC7</t>
  </si>
  <si>
    <t>EC0661</t>
  </si>
  <si>
    <t>MPC0661</t>
  </si>
  <si>
    <t>OPC0661</t>
  </si>
  <si>
    <t>DOB11</t>
  </si>
  <si>
    <t>DKB11</t>
  </si>
  <si>
    <t>DCB11</t>
  </si>
  <si>
    <t>CKC11</t>
  </si>
  <si>
    <t>OKC11</t>
  </si>
  <si>
    <t>NC11</t>
  </si>
  <si>
    <t>DC11</t>
  </si>
  <si>
    <t>EC11</t>
  </si>
  <si>
    <t>DOB41</t>
  </si>
  <si>
    <t>DKB41</t>
  </si>
  <si>
    <t>DCB41</t>
  </si>
  <si>
    <t>DOB59</t>
  </si>
  <si>
    <t>DKB59</t>
  </si>
  <si>
    <t>DCB59</t>
  </si>
  <si>
    <t>DOB61</t>
  </si>
  <si>
    <t>DKB61</t>
  </si>
  <si>
    <t>DCB61</t>
  </si>
  <si>
    <t>DOB89</t>
  </si>
  <si>
    <t>DKB89</t>
  </si>
  <si>
    <t>DCB89</t>
  </si>
  <si>
    <t>8XT1</t>
  </si>
  <si>
    <t>CKC41</t>
  </si>
  <si>
    <t>OKC41</t>
  </si>
  <si>
    <t>MC41</t>
  </si>
  <si>
    <t>NC41</t>
  </si>
  <si>
    <t>DC41</t>
  </si>
  <si>
    <t>EC41</t>
  </si>
  <si>
    <t>OKC59</t>
  </si>
  <si>
    <t>CKC59</t>
  </si>
  <si>
    <t>MC59</t>
  </si>
  <si>
    <t>OPC59</t>
  </si>
  <si>
    <t>ODC59</t>
  </si>
  <si>
    <t>CDC59</t>
  </si>
  <si>
    <t>DC59</t>
  </si>
  <si>
    <t>OKC61</t>
  </si>
  <si>
    <t>CKC61</t>
  </si>
  <si>
    <t>MC61</t>
  </si>
  <si>
    <t>OPC61</t>
  </si>
  <si>
    <t>ODC61</t>
  </si>
  <si>
    <t>CDC61</t>
  </si>
  <si>
    <t>DC61</t>
  </si>
  <si>
    <t>OKC89</t>
  </si>
  <si>
    <t>CKC89</t>
  </si>
  <si>
    <t>MC89</t>
  </si>
  <si>
    <t>OPC89</t>
  </si>
  <si>
    <t>ODC89</t>
  </si>
  <si>
    <t>CDC89</t>
  </si>
  <si>
    <t>DC89</t>
  </si>
  <si>
    <t>0.0</t>
  </si>
  <si>
    <t>2.0/0.0</t>
  </si>
  <si>
    <t>3.0/1/0</t>
  </si>
  <si>
    <t>4.0</t>
  </si>
  <si>
    <t>8.0/2.0</t>
  </si>
  <si>
    <t>9.0/3.0</t>
  </si>
  <si>
    <t>10.0</t>
  </si>
  <si>
    <t>12.0</t>
  </si>
  <si>
    <t>14.0/4.0</t>
  </si>
  <si>
    <t>15.0/5.0</t>
  </si>
  <si>
    <t>16.0/6.0</t>
  </si>
  <si>
    <t>23.0/7.0</t>
  </si>
  <si>
    <t>24.0/8.0</t>
  </si>
  <si>
    <t>27.0</t>
  </si>
  <si>
    <t>29.0/9.0</t>
  </si>
  <si>
    <t>30.0/10.0</t>
  </si>
  <si>
    <t>31.0/11.0</t>
  </si>
  <si>
    <t>41.0</t>
  </si>
  <si>
    <t>48.0</t>
  </si>
  <si>
    <t>17.0</t>
  </si>
  <si>
    <t>19.0</t>
  </si>
  <si>
    <t>21.0</t>
  </si>
  <si>
    <t>25.0</t>
  </si>
  <si>
    <t>32.0</t>
  </si>
  <si>
    <t>34.0</t>
  </si>
  <si>
    <t>36.0/12.0</t>
  </si>
  <si>
    <t>37.0/13.0</t>
  </si>
  <si>
    <t>38.0/14.0</t>
  </si>
  <si>
    <t>39.0</t>
  </si>
  <si>
    <t>82.0</t>
  </si>
  <si>
    <t>109.0</t>
  </si>
  <si>
    <t>43.0/15.0</t>
  </si>
  <si>
    <t>44.0/16.0</t>
  </si>
  <si>
    <t>45.0/17.0</t>
  </si>
  <si>
    <t>46.0</t>
  </si>
  <si>
    <t>50.0/18.0</t>
  </si>
  <si>
    <t>51.0/19.0</t>
  </si>
  <si>
    <t>52.0</t>
  </si>
  <si>
    <t>54.0</t>
  </si>
  <si>
    <t>56.0/20.0</t>
  </si>
  <si>
    <t>57.0/21.0</t>
  </si>
  <si>
    <t>58.0/22.0</t>
  </si>
  <si>
    <t>59.0</t>
  </si>
  <si>
    <t>61.0</t>
  </si>
  <si>
    <t>63.0/23.0</t>
  </si>
  <si>
    <t>64.0/24.0</t>
  </si>
  <si>
    <t>65.0/25.0</t>
  </si>
  <si>
    <t>66.0</t>
  </si>
  <si>
    <t>68.0/26.0</t>
  </si>
  <si>
    <t>69.0/27.0</t>
  </si>
  <si>
    <t>70.0</t>
  </si>
  <si>
    <t>72.0</t>
  </si>
  <si>
    <t>74.0/28.0</t>
  </si>
  <si>
    <t>75.0/29.0</t>
  </si>
  <si>
    <t>76.0</t>
  </si>
  <si>
    <t>78.0</t>
  </si>
  <si>
    <t>80.0/30.0</t>
  </si>
  <si>
    <t>81.0/31.0</t>
  </si>
  <si>
    <t>84.0</t>
  </si>
  <si>
    <t>86.0/32.0</t>
  </si>
  <si>
    <t>87.0/33.0</t>
  </si>
  <si>
    <t>88.0</t>
  </si>
  <si>
    <t>90.0</t>
  </si>
  <si>
    <t>92.0/34.0</t>
  </si>
  <si>
    <t>93.0/35.0</t>
  </si>
  <si>
    <t>94.0/36.0</t>
  </si>
  <si>
    <t>95.0</t>
  </si>
  <si>
    <t>97.0</t>
  </si>
  <si>
    <t>99.0/37.0</t>
  </si>
  <si>
    <t>100.0/38.0</t>
  </si>
  <si>
    <t>101.0/39.0</t>
  </si>
  <si>
    <t>102.0</t>
  </si>
  <si>
    <t>104.0</t>
  </si>
  <si>
    <t>106.0/40.0</t>
  </si>
  <si>
    <t>107.0/41.0</t>
  </si>
  <si>
    <t>108.0/42.0</t>
  </si>
  <si>
    <t>111.0</t>
  </si>
  <si>
    <t>113.0/43.0</t>
  </si>
  <si>
    <t>114.0/44.0</t>
  </si>
  <si>
    <t>115.0/45.0</t>
  </si>
  <si>
    <t>116.0</t>
  </si>
  <si>
    <t>118.0</t>
  </si>
  <si>
    <t>120.0/46.0</t>
  </si>
  <si>
    <t>121.0/47.0</t>
  </si>
  <si>
    <t>122.0/48.0</t>
  </si>
  <si>
    <t>123.0</t>
  </si>
  <si>
    <t>125.0</t>
  </si>
  <si>
    <t>127.0/49.0</t>
  </si>
  <si>
    <t>128.0/50.0</t>
  </si>
  <si>
    <t>129.0</t>
  </si>
  <si>
    <t>131.0</t>
  </si>
  <si>
    <t>Диагностика модулей I/O</t>
  </si>
  <si>
    <t>Диагностика RP-31</t>
  </si>
  <si>
    <t>aBCI_Cfg : ARRAY[1..cBCI_Count] OF tBCIcfg := [</t>
  </si>
  <si>
    <t>aIO_Cfg : ARRAY[1..cI0_Count] OF tBCIcfg := [</t>
  </si>
  <si>
    <t>aRP_Cfg : ARRAY[1..RP_Count] OF tBCIcfg := [</t>
  </si>
  <si>
    <t>Поз.</t>
  </si>
  <si>
    <t>rack</t>
  </si>
  <si>
    <t>Смещение</t>
  </si>
  <si>
    <t>A4.10</t>
  </si>
  <si>
    <t>];</t>
  </si>
  <si>
    <t>Массив диагностики связи между объектами</t>
  </si>
  <si>
    <t>Имя</t>
  </si>
  <si>
    <t>Вес</t>
  </si>
  <si>
    <t>ЦПУ</t>
  </si>
  <si>
    <t>Общая</t>
  </si>
  <si>
    <t>BTN_DIAG_COMM</t>
  </si>
  <si>
    <t>Смежные системы</t>
  </si>
  <si>
    <t>BTN_LINK_SYSTEMS</t>
  </si>
  <si>
    <t>АРМ</t>
  </si>
  <si>
    <t>BTN_ARM</t>
  </si>
  <si>
    <t>Сеть ВУ</t>
  </si>
  <si>
    <t>BTN_NTWRK_VU</t>
  </si>
  <si>
    <t>Сеть СУ</t>
  </si>
  <si>
    <t>BTN_NTWRK_SU</t>
  </si>
  <si>
    <t>BTN_BOARD_KC</t>
  </si>
  <si>
    <t>BTN_BOARD_11</t>
  </si>
  <si>
    <t>BTN_BOARD_12</t>
  </si>
  <si>
    <t>BTN_BOARD_13</t>
  </si>
  <si>
    <t>BTN_BOARD_14</t>
  </si>
  <si>
    <t>BTN_BOARD_3</t>
  </si>
  <si>
    <t>НПС</t>
  </si>
  <si>
    <t>A2.14</t>
  </si>
  <si>
    <t>БиПС.МК</t>
  </si>
  <si>
    <t>BTN_BOARD_21</t>
  </si>
  <si>
    <t>BTN_BOARD_22</t>
  </si>
  <si>
    <t>BTN_BOARD_23</t>
  </si>
  <si>
    <t>BTN_BOARD_24</t>
  </si>
  <si>
    <t>BTN_BOARD_25</t>
  </si>
  <si>
    <t>BTN_BOARD_MK</t>
  </si>
  <si>
    <t>Шкаф БиПС.КЦ. Нет подключения к каналу 1 C46 A1.2</t>
  </si>
  <si>
    <t>Шкаф БиПС.КЦ. Нет подключения к каналу 2 C46 A1.2</t>
  </si>
  <si>
    <t>Шкаф БиПС.КЦ. Нет подключения к каналу 3 C46 A1.2</t>
  </si>
  <si>
    <t>Шкаф БиПС.КЦ. Нет подключения к каналу 4 C46 A1.2</t>
  </si>
  <si>
    <t>Шкаф БиПС.КЦ. Нет подключения к каналу X2 модуля сетевого обмена C-43A A1.5</t>
  </si>
  <si>
    <t>Шкаф БиПС.КЦ. Нет подключения к каналу X3 модуля сетевого обмена C-43A A1.5</t>
  </si>
  <si>
    <t>Шкаф БиПС.КЦ. Нет подключения к каналу X2 модуля сетевого обмена C-43A A1.4</t>
  </si>
  <si>
    <t>Шкаф БиПС.КЦ. Нет подключения к каналу X3 модуля сетевого обмена C-43A A1.4</t>
  </si>
  <si>
    <t>Шкаф БиПС.КЦ. Нет подключения к каналу 1 C46 A1.12</t>
  </si>
  <si>
    <t>Шкаф БиПС.КЦ. Нет подключения к каналу 2 C46 A1.12</t>
  </si>
  <si>
    <t>Шкаф БиПС.КЦ. Нет подключения к каналу 3 C46 A1.12</t>
  </si>
  <si>
    <t>Шкаф БиПС.КЦ. Нет подключения к каналу 4 C46 A1.12</t>
  </si>
  <si>
    <t>Шкаф БиПС.КЦ. Нет подключения к каналу X2 модуля сетевого обмена C-43A A1.9</t>
  </si>
  <si>
    <t>Шкаф БиПС.КЦ. Нет подключения к каналу X3 модуля сетевого обмена C-43A A1.9</t>
  </si>
  <si>
    <t>Шкаф БиПС.КЦ. Нет подключения к каналу X2 модуля сетевого обмена C-43A A1.10</t>
  </si>
  <si>
    <t>Шкаф БиПС.КЦ. Нет подключения к каналу X3 модуля сетевого обмена C-43A A1.10</t>
  </si>
  <si>
    <t>Линия связи БиПС.КЦ MC-01В (А6) - БиПС.КЦ MC-01В (А9)</t>
  </si>
  <si>
    <t>Линия связи МНС.КЦ MC-01В (А9) - БиПС.УСО.1(1) MC-01В (А2)</t>
  </si>
  <si>
    <t>Линия связи БиПС.УСО.1(1) MC-01В (А2) - БиПС.УСО.1(2) MC-01В (А2)</t>
  </si>
  <si>
    <t>Линия связи БиПС.УСО.1(2) MC-01В (А2) - БиПС.УСО.1(3) MC-01В (А2)</t>
  </si>
  <si>
    <t>Линия связи БиПС.УСО.1(3) MC-01В (А2) - БиПС.УСО.1(4) MC-01В (А2)</t>
  </si>
  <si>
    <t>Линия связи БиПС.УСО.1(4) MC-01В (А2) - БиПС.УСО.3 MC-01В (А2)</t>
  </si>
  <si>
    <t>Линия связи МНС.УСО.3 MC-01В (А2) - МНС.УСО.2(1) MC-01В (А2)</t>
  </si>
  <si>
    <t>Линия связи БиПС.УСО.2(1) MC-01В (А2) - БиПС.УСО.2(2) MC-01В (А2)</t>
  </si>
  <si>
    <t>Линия связи БиПС.УСО.2(2) MC-01В (А2) - БиПС.УСО.2(3) MC-01В (А2)</t>
  </si>
  <si>
    <t>Линия связи БиПС.УСО.2(3) MC-01В (А2) - БиПС.УСО.2(4) MC-01В (А2)</t>
  </si>
  <si>
    <t>Линия связи БиПС.УСО.2(4) MC-01В (А2) - БиПС.УСО.2(5) MC-01В (А2)</t>
  </si>
  <si>
    <t>Линия связи БиПС.УСО.2(5) MC-01В (А2) - БиПС.УСО.КЦ MC-01В (А5)</t>
  </si>
  <si>
    <t>Линия связи БиПС.КЦ MC-01В (А8) - БиПС.КЦ MC-01В (А10)</t>
  </si>
  <si>
    <t>Линия связи МНС.КЦ MC-01В (А10) - БиПС.УСО.1(1) MC-01В (А3)</t>
  </si>
  <si>
    <t>Линия связи БиПС.УСО.1(1) MC-01В (А3) - БиПС.УСО.1(2) MC-01В (А3)</t>
  </si>
  <si>
    <t>Линия связи БиПС.УСО.1(2) MC-01В (А3) - БиПС.УСО.1(3) MC-01В (А3)</t>
  </si>
  <si>
    <t>Линия связи БиПС.УСО.1(3) MC-01В (А3) - БиПС.УСО.1(4) MC-01В (А3)</t>
  </si>
  <si>
    <t>Линия связи БиПС.УСО.1(4) MC-01В (А3) - БиПС.УСО.3 MC-01В (А3)</t>
  </si>
  <si>
    <t>Линия связи МНС.УСО.3 MC-01В (А3) - МНС.УСО.2(1) MC-01В (А3)</t>
  </si>
  <si>
    <t>Линия связи БиПС.УСО.2(1) MC-01В (А3) - БиПС.УСО.2(2) MC-01В (А3)</t>
  </si>
  <si>
    <t>Линия связи БиПС.УСО.2(2) MC-01В (А3) - БиПС.УСО.2(3) MC-01В (А3)</t>
  </si>
  <si>
    <t>Линия связи БиПС.УСО.2(3) MC-01В (А3) - БиПС.УСО.2(4) MC-01В (А3)</t>
  </si>
  <si>
    <t>Линия связи БиПС.УСО.2(4) MC-01В (А3) - БиПС.УСО.2(5) MC-01В (А3)</t>
  </si>
  <si>
    <t>Линия связи БиПС.УСО.2(5) MC-01В (А3) - БиПС.УСО.КЦ MC-01В (А7)</t>
  </si>
  <si>
    <t xml:space="preserve">Шкаф БиПС.КЦ. Модуль RP-31 (A4.1) (канал А) </t>
  </si>
  <si>
    <t xml:space="preserve">Шкаф БиПС.КЦ. Модуль RP-31 (A4.1) (канал В) </t>
  </si>
  <si>
    <t>Шкаф БиПС.КЦ. Модуль RP-31 (A4.10) (канал А)</t>
  </si>
  <si>
    <t>Шкаф БиПС.КЦ. Модуль RP-31 (A4.10) (канал B)</t>
  </si>
  <si>
    <t>Шкаф БиПС.УСО.1(1). Модуль RP-31 (A1.1) (канал A)</t>
  </si>
  <si>
    <t>Шкаф БиПС.УСО.1(1). Модуль RP-31 (A1.18) (канал А)</t>
  </si>
  <si>
    <t>Шкаф БиПС.УСО.1(1). Модуль RP-31 (A1.1) (канал В)</t>
  </si>
  <si>
    <t>Шкаф БиПС.УСО.1(1). Модуль RP-31 (A1.18) (канал B)</t>
  </si>
  <si>
    <t>Шкаф БиПС.УСО.1(2). Модуль RP-31 (A1.1) (канал А)</t>
  </si>
  <si>
    <t>Шкаф БиПС.УСО.1(2). Модуль RP-31 (A1.1) (канал В)</t>
  </si>
  <si>
    <t>Шкаф БиПС.УСО.1(2). Модуль RP-31 (A1.18) (канал А)</t>
  </si>
  <si>
    <t>Шкаф БиПС.УСО.1(2). Модуль RP-31 (A1.18) (канал B)</t>
  </si>
  <si>
    <t>Шкаф БиПС.УСО.1(3). Модуль RP-31 (A1.1) (канал А)</t>
  </si>
  <si>
    <t>Шкаф БиПС.УСО.1(3). Модуль RP-31 (A1.1) (канал В)</t>
  </si>
  <si>
    <t>Шкаф БиПС.УСО.1(3). Модуль RP-31 (A1.18) (канал А)</t>
  </si>
  <si>
    <t>Шкаф БиПС.УСО.1(3). Модуль RP-31 (A1.18) (канал B)</t>
  </si>
  <si>
    <t>Шкаф БиПС.УСО.1(4). Модуль RP-31 (A1.1) (канал А)</t>
  </si>
  <si>
    <t>Шкаф БиПС.УСО.1(4). Модуль RP-31 (A1.1) (канал В)</t>
  </si>
  <si>
    <t>Шкаф БиПС.УСО.1(4). Модуль RP-31 (A1.14) (канал А)</t>
  </si>
  <si>
    <t>Шкаф БиПС.УСО.1(4). Модуль RP-31 (A1.14) (канал B)</t>
  </si>
  <si>
    <t>Шкаф БиПС.УСО.1(4). Модуль RP-31 (A2.1) (канал А)</t>
  </si>
  <si>
    <t>Шкаф БиПС.УСО.1(4). Модуль RP-31 (A2.1) (канал В)</t>
  </si>
  <si>
    <t>Шкаф БиПС.УСО.1(4). Модуль RP-31 (A2.14) (канал А)</t>
  </si>
  <si>
    <t>Шкаф БиПС.УСО.1(4). Модуль RP-31 (A2.14) (канал B)</t>
  </si>
  <si>
    <t>RS_485</t>
  </si>
  <si>
    <t>CST05_01</t>
  </si>
  <si>
    <t>DOBKSh5</t>
  </si>
  <si>
    <t>DKBKSh5</t>
  </si>
  <si>
    <t>DCBKSh5</t>
  </si>
  <si>
    <t>ODCKSh5</t>
  </si>
  <si>
    <t>CDCKSh5</t>
  </si>
  <si>
    <t>OKCKSh5</t>
  </si>
  <si>
    <t>CKCKSh5</t>
  </si>
  <si>
    <t>MCOKSh5</t>
  </si>
  <si>
    <t>MCCKSh5</t>
  </si>
  <si>
    <t>DOBKSh19</t>
  </si>
  <si>
    <t>DKBKSh19</t>
  </si>
  <si>
    <t>DCBKSh19</t>
  </si>
  <si>
    <t>OKCKSh19</t>
  </si>
  <si>
    <t>CKCKSh19</t>
  </si>
  <si>
    <t>MCKSh19</t>
  </si>
  <si>
    <t>OPCKSh19</t>
  </si>
  <si>
    <t>ODCKSh19</t>
  </si>
  <si>
    <t>CDCKSh19</t>
  </si>
  <si>
    <t>DCKSh19</t>
  </si>
  <si>
    <t>DOB11y</t>
  </si>
  <si>
    <t>DKB11y</t>
  </si>
  <si>
    <t>DCB11y</t>
  </si>
  <si>
    <t>OKC11y</t>
  </si>
  <si>
    <t>CKC11y</t>
  </si>
  <si>
    <t>MC11y</t>
  </si>
  <si>
    <t>OPC11y</t>
  </si>
  <si>
    <t>ODC11y</t>
  </si>
  <si>
    <t>CDC11y</t>
  </si>
  <si>
    <t>DC11y</t>
  </si>
  <si>
    <t>DOB12y</t>
  </si>
  <si>
    <t>DKB12y</t>
  </si>
  <si>
    <t>DCB12y</t>
  </si>
  <si>
    <t>OKC12y</t>
  </si>
  <si>
    <t>CKC12y</t>
  </si>
  <si>
    <t>MC12y</t>
  </si>
  <si>
    <t>OPC12y</t>
  </si>
  <si>
    <t>ODC12y</t>
  </si>
  <si>
    <t>CDC12y</t>
  </si>
  <si>
    <t>DC12y</t>
  </si>
  <si>
    <t>CST01_105</t>
  </si>
  <si>
    <t>CST01_111</t>
  </si>
  <si>
    <t>EC058_1</t>
  </si>
  <si>
    <t>EC059_1</t>
  </si>
  <si>
    <t>ABO561_2</t>
  </si>
  <si>
    <t>EC058_2</t>
  </si>
  <si>
    <t>CST01_110</t>
  </si>
  <si>
    <t>DOB8_1</t>
  </si>
  <si>
    <t>DKB8_1</t>
  </si>
  <si>
    <t>DCB8_1</t>
  </si>
  <si>
    <t>EC060_1</t>
  </si>
  <si>
    <t>CKC8_1</t>
  </si>
  <si>
    <t>OKC8_1</t>
  </si>
  <si>
    <t>NC8_1</t>
  </si>
  <si>
    <t>DOBKSh25</t>
  </si>
  <si>
    <t>DKBKSh25</t>
  </si>
  <si>
    <t>DCBKSh25</t>
  </si>
  <si>
    <t>DC8_1</t>
  </si>
  <si>
    <t>EC8_1</t>
  </si>
  <si>
    <t>OKCKSh25</t>
  </si>
  <si>
    <t>CKCKSh25</t>
  </si>
  <si>
    <t>MCKSh25</t>
  </si>
  <si>
    <t>OPCKSh25</t>
  </si>
  <si>
    <t>ODCKSh25</t>
  </si>
  <si>
    <t>CDCKSh25</t>
  </si>
  <si>
    <t>DCKSh25</t>
  </si>
  <si>
    <t>DOBKSh24</t>
  </si>
  <si>
    <t>DKBKSh24</t>
  </si>
  <si>
    <t>DCBKSh24</t>
  </si>
  <si>
    <t>DOB8_2</t>
  </si>
  <si>
    <t>DKB8_2</t>
  </si>
  <si>
    <t>DCB8_2</t>
  </si>
  <si>
    <t>OKCKSh24</t>
  </si>
  <si>
    <t>CKCKSh24</t>
  </si>
  <si>
    <t>MCKSh24</t>
  </si>
  <si>
    <t>OPCKSh24</t>
  </si>
  <si>
    <t>ODCKSh24</t>
  </si>
  <si>
    <t>CDCKSh24</t>
  </si>
  <si>
    <t>DCKSh24</t>
  </si>
  <si>
    <t>CKC8_2</t>
  </si>
  <si>
    <t>OKC8_2</t>
  </si>
  <si>
    <t>NC8_2</t>
  </si>
  <si>
    <t>DC8_2</t>
  </si>
  <si>
    <t>EC8_2</t>
  </si>
  <si>
    <t>Установка подготовки азота в работе</t>
  </si>
  <si>
    <t>Порог 1 концентрации оксида углерода котельной</t>
  </si>
  <si>
    <t>Порог 2 концентрации оксида углерода котельной</t>
  </si>
  <si>
    <t>Дверь в котельную открыта</t>
  </si>
  <si>
    <t>Задвижка 184 закрыта</t>
  </si>
  <si>
    <t>Задвижка 186 закрыта</t>
  </si>
  <si>
    <t>Задвижка 184 открыта</t>
  </si>
  <si>
    <t>Задвижка 186 открыта</t>
  </si>
  <si>
    <t>Задвижка 185 закрыта</t>
  </si>
  <si>
    <t>Задвижка 185 открыта</t>
  </si>
  <si>
    <t>Задвижка 181 закрыта</t>
  </si>
  <si>
    <t>Задвижка 183 закрыта</t>
  </si>
  <si>
    <t>Задвижка 181 открыта</t>
  </si>
  <si>
    <t>Задвижка 183 открыта</t>
  </si>
  <si>
    <t>Задвижка 182 закрыта</t>
  </si>
  <si>
    <t>Задвижка 182 открыта</t>
  </si>
  <si>
    <t>Oбмен информацией по интерфейсу с блоками управления задвижек №601, 605, 607</t>
  </si>
  <si>
    <t>Oбмен информацией по интерфейсу со станциями управления задвижками ПAЗ причала №1</t>
  </si>
  <si>
    <t>Задвижка №15 - закрыта</t>
  </si>
  <si>
    <t>Задвижка №15 - открыта</t>
  </si>
  <si>
    <t>Задвижка №15 - резерв</t>
  </si>
  <si>
    <t>Задвижка №15 - местное управление</t>
  </si>
  <si>
    <t>Задвижка №15 - неисправность привода</t>
  </si>
  <si>
    <t>Задвижка №15 - дистанционное управление</t>
  </si>
  <si>
    <t>Задвижка №15 - наличие питания цепей управления</t>
  </si>
  <si>
    <t>Задвижка №17 - закрыта</t>
  </si>
  <si>
    <t>Задвижка №17 - открыта</t>
  </si>
  <si>
    <t>Задвижка №17 - резерв</t>
  </si>
  <si>
    <t>Задвижка №17 - местное управление</t>
  </si>
  <si>
    <t>Задвижка №17 - неисправность привода</t>
  </si>
  <si>
    <t>Задвижка №17 - дистанционное управление</t>
  </si>
  <si>
    <t>Задвижка №17 - наличие питания цепей управления</t>
  </si>
  <si>
    <t>Задвижка №15 - команда на открытие</t>
  </si>
  <si>
    <t>Задвижка №15 - команда на остановку</t>
  </si>
  <si>
    <t>Задвижка №17 - команда на открытие</t>
  </si>
  <si>
    <t>Задвижка №17 - команда на остановку</t>
  </si>
  <si>
    <t>Задвижка №23 - команда на открытие</t>
  </si>
  <si>
    <t>Задвижка №23 - команда на остановку</t>
  </si>
  <si>
    <t>Задвижка №23 - закрыта</t>
  </si>
  <si>
    <t>Задвижка №23 - открыта</t>
  </si>
  <si>
    <t>Задвижка №23 - резерв</t>
  </si>
  <si>
    <t>Задвижка №23 - местное управление</t>
  </si>
  <si>
    <t>Задвижка №24 - команда на открытие</t>
  </si>
  <si>
    <t>Задвижка №24 - команда на остановку</t>
  </si>
  <si>
    <t>Задвижка №33 - команда на открытие</t>
  </si>
  <si>
    <t>Задвижка №33 - команда на остановку</t>
  </si>
  <si>
    <t>Задвижка №34 - команда на открытие</t>
  </si>
  <si>
    <t>Задвижка №34 - команда на остановку</t>
  </si>
  <si>
    <t>Задвижка №56 - команда на открытие</t>
  </si>
  <si>
    <t>Задвижка №56 - команда на остановку</t>
  </si>
  <si>
    <t>Задвижка №23 - неисправность привода</t>
  </si>
  <si>
    <t>Задвижка №23 - дистанционное управление</t>
  </si>
  <si>
    <t>Задвижка №23 - наличие питания цепей управления</t>
  </si>
  <si>
    <t>Задвижка №24 - закрыта</t>
  </si>
  <si>
    <t>Задвижка №24 - открыта</t>
  </si>
  <si>
    <t>Задвижка №24 - резерв</t>
  </si>
  <si>
    <t>Задвижка №24 - местное управление</t>
  </si>
  <si>
    <t>Задвижка №24 - неисправность привода</t>
  </si>
  <si>
    <t>Задвижка №24 - дистанционное управление</t>
  </si>
  <si>
    <t>Задвижка №24 - наличие питания цепей управления</t>
  </si>
  <si>
    <t>Задвижка №33 - закрыта</t>
  </si>
  <si>
    <t>Задвижка №33 - открыта</t>
  </si>
  <si>
    <t>Задвижка №33 - резерв</t>
  </si>
  <si>
    <t>Задвижка №33 - местное управление</t>
  </si>
  <si>
    <t>Задвижка №33 - неисправность привода</t>
  </si>
  <si>
    <t>Задвижка №33 - дистанционное управление</t>
  </si>
  <si>
    <t>Задвижка №33 - наличие питания цепей управления</t>
  </si>
  <si>
    <t>Задвижка №34 - закрыта</t>
  </si>
  <si>
    <t>Задвижка №34 - открыта</t>
  </si>
  <si>
    <t>Задвижка №34 - резерв</t>
  </si>
  <si>
    <t>Задвижка №34 - местное управление</t>
  </si>
  <si>
    <t>Задвижка №34 - неисправность привода</t>
  </si>
  <si>
    <t>Задвижка №34 - дистанционное управление</t>
  </si>
  <si>
    <t>Задвижка №34 - наличие питания цепей управления</t>
  </si>
  <si>
    <t>Задвижка №56 - закрыта</t>
  </si>
  <si>
    <t>Задвижка №56 - открыта</t>
  </si>
  <si>
    <t>Задвижка №56 - резерв</t>
  </si>
  <si>
    <t>Задвижка №56 - местное управление</t>
  </si>
  <si>
    <t>Задвижка №56 - неисправность привода</t>
  </si>
  <si>
    <t>Задвижка №56 - дистанционное управление</t>
  </si>
  <si>
    <t>Задвижка №56 - наличие питания цепей управления</t>
  </si>
  <si>
    <t>Задвижка №14 - закрыта</t>
  </si>
  <si>
    <t>Задвижка №14 - открыта</t>
  </si>
  <si>
    <t>Задвижка №14 - резерв</t>
  </si>
  <si>
    <t>Задвижка №14 - местное управление</t>
  </si>
  <si>
    <t>Задвижка №14 - неисправность привода</t>
  </si>
  <si>
    <t>Задвижка №14 - дистанционное управление</t>
  </si>
  <si>
    <t>Задвижка №14 - наличие питания цепей управления</t>
  </si>
  <si>
    <t>Задвижка №16 - закрыта</t>
  </si>
  <si>
    <t>Задвижка №16 - открыта</t>
  </si>
  <si>
    <t>Задвижка №16 - резерв</t>
  </si>
  <si>
    <t>Задвижка №16 - местное управление</t>
  </si>
  <si>
    <t>Задвижка №16 - неисправность привода</t>
  </si>
  <si>
    <t>Задвижка №16 - дистанционное управление</t>
  </si>
  <si>
    <t>Задвижка №16 - наличие питания цепей управления</t>
  </si>
  <si>
    <t>Задвижка №14 - команда на открытие</t>
  </si>
  <si>
    <t>Задвижка №14 - команда на остановку</t>
  </si>
  <si>
    <t>Задвижка №16 - команда на открытие</t>
  </si>
  <si>
    <t>Задвижка №16 - команда на остановку</t>
  </si>
  <si>
    <t>Задвижка №28 - команда на открытие</t>
  </si>
  <si>
    <t>Задвижка №28 - команда на остановку</t>
  </si>
  <si>
    <t>Задвижка №29 - команда на открытие</t>
  </si>
  <si>
    <t>Задвижка №29 - команда на остановку</t>
  </si>
  <si>
    <t>Задвижка №28 - закрыта</t>
  </si>
  <si>
    <t>Задвижка №28 - открыта</t>
  </si>
  <si>
    <t>Задвижка №28 - резерв</t>
  </si>
  <si>
    <t>Задвижка №28 - местное управление</t>
  </si>
  <si>
    <t>Задвижка №28 - неисправность привода</t>
  </si>
  <si>
    <t>Задвижка №28 - дистанционное управление</t>
  </si>
  <si>
    <t>Задвижка №28 - наличие питания цепей управления</t>
  </si>
  <si>
    <t>Задвижка №29 - закрыта</t>
  </si>
  <si>
    <t>Задвижка №29 - открыта</t>
  </si>
  <si>
    <t>Задвижка №29 - резерв</t>
  </si>
  <si>
    <t>Задвижка №29 - местное управление</t>
  </si>
  <si>
    <t>Задвижка №38 - команда на открытие</t>
  </si>
  <si>
    <t>Задвижка №38 - команда на остановку</t>
  </si>
  <si>
    <t>Задвижка №42 - команда на открытие</t>
  </si>
  <si>
    <t>Задвижка №42 - команда на остановку</t>
  </si>
  <si>
    <t>Шаровой кран №75 - команда на открытие</t>
  </si>
  <si>
    <t>Шаровой кран №75 - команда на остановку</t>
  </si>
  <si>
    <t>Задвижка №94 - команда на открытие</t>
  </si>
  <si>
    <t>Задвижка №94 - команда на остановку</t>
  </si>
  <si>
    <t>Задвижка №29 - неисправность привода</t>
  </si>
  <si>
    <t>Задвижка №29 - дистанционное управление</t>
  </si>
  <si>
    <t>Задвижка №29 - наличие питания цепей управления</t>
  </si>
  <si>
    <t>Задвижка №38 - закрыта</t>
  </si>
  <si>
    <t>Задвижка №38 - открыта</t>
  </si>
  <si>
    <t>Задвижка №38 - резерв</t>
  </si>
  <si>
    <t>Задвижка №38 - местное управление</t>
  </si>
  <si>
    <t>Задвижка №38 - неисправность привода</t>
  </si>
  <si>
    <t>Задвижка №38 - дистанционное управление</t>
  </si>
  <si>
    <t>Задвижка №38 - наличие питания цепей управления</t>
  </si>
  <si>
    <t>Задвижка №42 - закрыта</t>
  </si>
  <si>
    <t>Задвижка №42 - открыта</t>
  </si>
  <si>
    <t>Задвижка №42 - резерв</t>
  </si>
  <si>
    <t>Задвижка №42 - местное управление</t>
  </si>
  <si>
    <t>Задвижка №42 - неисправность привода</t>
  </si>
  <si>
    <t>Задвижка №42 - дистанционное управление</t>
  </si>
  <si>
    <t>Задвижка №42 - наличие питания цепей управления</t>
  </si>
  <si>
    <t>Шаровой кран №75 - сработала муфта</t>
  </si>
  <si>
    <t>Шаровой кран №75 - авария привода</t>
  </si>
  <si>
    <t>Шаровой кран №75 - дистанционное управление</t>
  </si>
  <si>
    <t>Задвижка №94 - закрыта</t>
  </si>
  <si>
    <t>Задвижка №94 - открыта</t>
  </si>
  <si>
    <t>Задвижка №94 - резерв</t>
  </si>
  <si>
    <t>Задвижка №94 - местное управление</t>
  </si>
  <si>
    <t>Задвижка №94 - неисправность привода</t>
  </si>
  <si>
    <t>Задвижка №94 - дистанционное управление</t>
  </si>
  <si>
    <t>Задвижка №94 - наличие питания цепей управления</t>
  </si>
  <si>
    <t>Давление азота в трубопроводе перед шкафами редуцирования №№1.1, 1.2</t>
  </si>
  <si>
    <t>Задвижка №18 - закрыта</t>
  </si>
  <si>
    <t>Задвижка №18 - открыта</t>
  </si>
  <si>
    <t>Задвижка №18 - резерв</t>
  </si>
  <si>
    <t>Задвижка №18 - местное управление</t>
  </si>
  <si>
    <t>Задвижка №18 - неисправность привода</t>
  </si>
  <si>
    <t>Задвижка №18 - дистанционное управление</t>
  </si>
  <si>
    <t>Задвижка №18 - наличие питания цепей управления</t>
  </si>
  <si>
    <t>Шаровой кран №63 - сработала муфта</t>
  </si>
  <si>
    <t>Шаровой кран №63 - авария привода</t>
  </si>
  <si>
    <t>Шаровой кран №63 - дистанционное управление</t>
  </si>
  <si>
    <t>Задвижка №18 - команда на открытие</t>
  </si>
  <si>
    <t>Задвижка №18 - команда на остановку</t>
  </si>
  <si>
    <t>Шаровой кран №63 - команда на открытие</t>
  </si>
  <si>
    <t>Шаровой кран №63 - команда на остановку</t>
  </si>
  <si>
    <t>Шаровой кран №66 - команда на открытие</t>
  </si>
  <si>
    <t>Шаровой кран №66 - команда на остановку</t>
  </si>
  <si>
    <t>Шаровой кран №67 - команда на открытие</t>
  </si>
  <si>
    <t>Шаровой кран №67 - команда на остановку</t>
  </si>
  <si>
    <t>Шаровой кран №68 - команда на открытие</t>
  </si>
  <si>
    <t>Шаровой кран №68 - команда на остановку</t>
  </si>
  <si>
    <t>Шаровой кран №66 - сработала муфта</t>
  </si>
  <si>
    <t>Шаровой кран №66 - авария привода</t>
  </si>
  <si>
    <t>Шаровой кран №66 - дистанционное управление</t>
  </si>
  <si>
    <t>Шаровой кран №67 - сработала муфта</t>
  </si>
  <si>
    <t>Шаровой кран №67 - авария привода</t>
  </si>
  <si>
    <t>Шаровой кран №67 - дистанционное управление</t>
  </si>
  <si>
    <t>Шаровой кран №84 - команда на открытие</t>
  </si>
  <si>
    <t>Шаровой кран №84 - команда на остановку</t>
  </si>
  <si>
    <t>Шаровой кран №86 - команда на открытие</t>
  </si>
  <si>
    <t>Шаровой кран №86 - команда на остановку</t>
  </si>
  <si>
    <t>Шаровой кран №88 - команда на открытие</t>
  </si>
  <si>
    <t>Шаровой кран №88 - команда на остановку</t>
  </si>
  <si>
    <t>Шаровой кран №68 - сработала муфта</t>
  </si>
  <si>
    <t>Шаровой кран №68 - авария привода</t>
  </si>
  <si>
    <t>Шаровой кран №68 - дистанционное управление</t>
  </si>
  <si>
    <t>Шаровой кран №96 - команда на открытие</t>
  </si>
  <si>
    <t>Шаровой кран №96 - команда на остановку</t>
  </si>
  <si>
    <t>Шаровой кран №98 - команда на открытие</t>
  </si>
  <si>
    <t>Шаровой кран №98 - команда на остановку</t>
  </si>
  <si>
    <t>Шаровой кран №96 - сработала муфта</t>
  </si>
  <si>
    <t>Шаровой кран №96 - авария привода</t>
  </si>
  <si>
    <t>Шаровой кран №96 - дистанционное управление</t>
  </si>
  <si>
    <t>Шаровой кран №98 - сработала муфта</t>
  </si>
  <si>
    <t>Шаровой кран №98 - авария привода</t>
  </si>
  <si>
    <t>Шаровой кран №98 - дистанционное управление</t>
  </si>
  <si>
    <t>Шаровой кран №84 - сработала муфта</t>
  </si>
  <si>
    <t>Шаровой кран №84 - авария привода</t>
  </si>
  <si>
    <t>Шаровой кран №84 - дистанционное управление</t>
  </si>
  <si>
    <t>Шаровой кран №86 - сработала муфта</t>
  </si>
  <si>
    <t>Шаровой кран №86 - авария привода</t>
  </si>
  <si>
    <t>Шаровой кран №86 - дистанционное управление</t>
  </si>
  <si>
    <t>Шаровой кран №88 - сработала муфта</t>
  </si>
  <si>
    <t>Шаровой кран №88 - авария привода</t>
  </si>
  <si>
    <t>Шаровой кран №88 - дистанционное управление</t>
  </si>
  <si>
    <t>Давление азота в трубопроводе перед шкафами редуцирования №№2.1, 2.2</t>
  </si>
  <si>
    <t>Задвижка №19 - закрыта</t>
  </si>
  <si>
    <t>Задвижка №19 - открыта</t>
  </si>
  <si>
    <t>Задвижка №19 - резерв</t>
  </si>
  <si>
    <t>Задвижка №19 - местное управление</t>
  </si>
  <si>
    <t>Задвижка №19 - неисправность привода</t>
  </si>
  <si>
    <t>Задвижка №19 - дистанционное управление</t>
  </si>
  <si>
    <t>Задвижка №19 - наличие питания цепей управления</t>
  </si>
  <si>
    <t>Шаровой кран №62 - сработала муфта</t>
  </si>
  <si>
    <t>Шаровой кран №62 - авария привода</t>
  </si>
  <si>
    <t>Шаровой кран №62 - дистанционное управление</t>
  </si>
  <si>
    <t>Задвижка №19 - команда на открытие</t>
  </si>
  <si>
    <t>Задвижка №19 - команда на остановку</t>
  </si>
  <si>
    <t>Шаровой кран №62 - команда на открытие</t>
  </si>
  <si>
    <t>Шаровой кран №62 - команда на остановку</t>
  </si>
  <si>
    <t>Шаровой кран №64 - команда на открытие</t>
  </si>
  <si>
    <t>Шаровой кран №64 - команда на остановку</t>
  </si>
  <si>
    <t>Шаровой кран №65 - команда на открытие</t>
  </si>
  <si>
    <t>Шаровой кран №65 - команда на остановку</t>
  </si>
  <si>
    <t>Шаровой кран №73 - команда на открытие</t>
  </si>
  <si>
    <t>Шаровой кран №73 - команда на остановку</t>
  </si>
  <si>
    <t>Шаровой кран №64 - сработала муфта</t>
  </si>
  <si>
    <t>Шаровой кран №64 - авария привода</t>
  </si>
  <si>
    <t>Шаровой кран №64 - дистанционное управление</t>
  </si>
  <si>
    <t>Шаровой кран №65 - сработала муфта</t>
  </si>
  <si>
    <t>Шаровой кран №65 - авария привода</t>
  </si>
  <si>
    <t>Шаровой кран №65 - дистанционное управление</t>
  </si>
  <si>
    <t>Шаровой кран №81 - команда на открытие</t>
  </si>
  <si>
    <t>Шаровой кран №81 - команда на остановку</t>
  </si>
  <si>
    <t>Шаровой кран №83 - команда на открытие</t>
  </si>
  <si>
    <t>Шаровой кран №83 - команда на остановку</t>
  </si>
  <si>
    <t>Шаровой кран №91 - команда на открытие</t>
  </si>
  <si>
    <t>Шаровой кран №91 - команда на остановку</t>
  </si>
  <si>
    <t>Шаровой кран №93 - команда на открытие</t>
  </si>
  <si>
    <t>Шаровой кран №93 - команда на остановку</t>
  </si>
  <si>
    <t>Шаровой кран №73 - сработала муфта</t>
  </si>
  <si>
    <t>Шаровой кран №73 - авария привода</t>
  </si>
  <si>
    <t>Шаровой кран №73 - дистанционное управление</t>
  </si>
  <si>
    <t>Шаровой кран №81 - сработала муфта</t>
  </si>
  <si>
    <t>Шаровой кран №81 - авария привода</t>
  </si>
  <si>
    <t>Шаровой кран №81 - дистанционное управление</t>
  </si>
  <si>
    <t>Шаровой кран №83 - сработала муфта</t>
  </si>
  <si>
    <t>Шаровой кран №83 - авария привода</t>
  </si>
  <si>
    <t>Шаровой кран №83 - дистанционное управление</t>
  </si>
  <si>
    <t>Шаровой кран №91 - сработала муфта</t>
  </si>
  <si>
    <t>Шаровой кран №91 - авария привода</t>
  </si>
  <si>
    <t>Шаровой кран №91 - дистанционное управление</t>
  </si>
  <si>
    <t>Шаровой кран №93 - сработала муфта</t>
  </si>
  <si>
    <t>Шаровой кран №93 - авария привода</t>
  </si>
  <si>
    <t>Шаровой кран №93 - дистанционное управление</t>
  </si>
  <si>
    <t>Авария установка подготовки азота</t>
  </si>
  <si>
    <t>Неисправность оборудования питания основного канала шкафа МК - прием сигнала из шкафа МК</t>
  </si>
  <si>
    <t>Неисправность оборудования питания резервного канала шкафа МК - прием сигнала из шкафа МК</t>
  </si>
  <si>
    <t>Общая неисправность системы питания шкафа МК - прием сигнала из шкафа МК</t>
  </si>
  <si>
    <t>Котел 1 в работе</t>
  </si>
  <si>
    <t>Наличие питания на вводе 1 шкафа МК - прием сигнала из шкафа МК</t>
  </si>
  <si>
    <t>Наличие питания на вводе 2 шкафа МК - прием сигнала из шкафа МК</t>
  </si>
  <si>
    <t>Авария батареи ИБП GU1 - прием сигнала из шкафа МК</t>
  </si>
  <si>
    <t>Авария батареи ИБП GU2 - прием сигнала из шкафа МК</t>
  </si>
  <si>
    <t>Включение сирен "Газ" площадки УРПН</t>
  </si>
  <si>
    <t>Обмен информацией по интерфейсу с блоком управления задвижки №72</t>
  </si>
  <si>
    <t>Превышение предельного значения содержания окиси углерода СО в воздухе</t>
  </si>
  <si>
    <t>Превышение аварийного значения содержания окиси углерода СО в воздухе</t>
  </si>
  <si>
    <t>Предельная загазованность 10% НКПРП в котельной</t>
  </si>
  <si>
    <t>Срабатывание главного быстродействующего запорного клапана топливоснабжения котельной</t>
  </si>
  <si>
    <t>Неисправность оборудования котельной</t>
  </si>
  <si>
    <t>Котел 2 в работе</t>
  </si>
  <si>
    <t>Котельная в работе (обобщенный сигнал)</t>
  </si>
  <si>
    <t>Сработал запорный клапан котельной</t>
  </si>
  <si>
    <t>Неисправность котельной (обобщенный сигнал)</t>
  </si>
  <si>
    <t>Несанкционированное проникновение</t>
  </si>
  <si>
    <t>Давление азота в командной линии клапана ПАЗ №144</t>
  </si>
  <si>
    <t>Клапан ПАЗ №144 - закрытие при подаче напряжения, открытие при снятии напряжения</t>
  </si>
  <si>
    <t>Минимальное давление в основной группе баллонов УЗ-1</t>
  </si>
  <si>
    <t>Сигнализация "наличие нефти" после сбросного клапана КП26</t>
  </si>
  <si>
    <t>Сигнализация "наличие нефти" после сбросного клапана КП28</t>
  </si>
  <si>
    <t>Сигнализация "наличие нефти" после сбросного клапана КП1</t>
  </si>
  <si>
    <t>Клапан ПАЗ №144 - закрыт</t>
  </si>
  <si>
    <t>Сигнализация "протечки" через задвижку 1А</t>
  </si>
  <si>
    <t>Сигнализация затопления колодца КИП УРД-1</t>
  </si>
  <si>
    <t>Клапан ПАЗ №144 - открыт</t>
  </si>
  <si>
    <t>Минимальное давление в резервной группе баллонов УЗ-1</t>
  </si>
  <si>
    <t>Сигнализация "наличие нефти" после сбросного клапана КП27</t>
  </si>
  <si>
    <t>Сигнализация "наличие нефти" после сбросного клапана КП2</t>
  </si>
  <si>
    <t>Сигнализация затопления колодца КИП КТ-103</t>
  </si>
  <si>
    <t>Сигнализация затопления колодца с вантузом ВО-2Б</t>
  </si>
  <si>
    <t>Давление азота в командной линии клапана ПАЗ №145</t>
  </si>
  <si>
    <t>Сигнализация "наличие нефти" после сбросного клапана КП23</t>
  </si>
  <si>
    <t>Сигнализация "наличие нефти" после сбросного клапана КП25</t>
  </si>
  <si>
    <t>Сигнализация "наличие нефти" после сбросного клапана КП7</t>
  </si>
  <si>
    <t>Клапан ПАЗ №145 - закрыт</t>
  </si>
  <si>
    <t>Сигнализация затопления колодца КИП КТ-104</t>
  </si>
  <si>
    <t>Сигнализация затопления колодца с вантузом ВО-1Б</t>
  </si>
  <si>
    <t>Клапан ПАЗ №145 - открыт</t>
  </si>
  <si>
    <t>Клапан ПАЗ №145 - закрытие при подаче напряжения, открытие при снятии напряжения</t>
  </si>
  <si>
    <t>Минимальное давление в основной группе баллонов УЗ-3</t>
  </si>
  <si>
    <t>Сигнализация "протечки" через задвижку 5А</t>
  </si>
  <si>
    <t>Сигнализация затопления колодца КИП УРД-2</t>
  </si>
  <si>
    <t>Сигнализация "наличие нефти" после сбросного клапана КП24</t>
  </si>
  <si>
    <t>Сигнализация "наличие нефти" после сбросного клапана КП8</t>
  </si>
  <si>
    <t>ИМ РР333 - выбор задания положения аналоговым сигналом (резерв на перспективу)</t>
  </si>
  <si>
    <t>ИМ РР333 - задание положения регулирующего органа</t>
  </si>
  <si>
    <t>ИМ РР333 - закрыт</t>
  </si>
  <si>
    <t>ИМ РР333 - дистанционное управление</t>
  </si>
  <si>
    <t>НО-5. Сигнализация аварийных утечки нефти из полости с торцевым уплотнением</t>
  </si>
  <si>
    <t>ИМ РР333 - сработала муфта при движении на закрытие</t>
  </si>
  <si>
    <t>ИМ РР333 - сработала муфта при движении на открытие</t>
  </si>
  <si>
    <t>ИМ РР333 - открыт</t>
  </si>
  <si>
    <t>ИМ РР333 - авария</t>
  </si>
  <si>
    <t>НО-5. Авария ПЧ</t>
  </si>
  <si>
    <t>ИМ РР333 - остановить</t>
  </si>
  <si>
    <t>ИМ РР333 - закрыть</t>
  </si>
  <si>
    <t>ИМ РР333 - открыть</t>
  </si>
  <si>
    <t>ИМ РР334 - выбор задания положения аналоговым сигналом (резерв на перспективу)</t>
  </si>
  <si>
    <t>ИМ РР334 - задание положения регулирующего органа</t>
  </si>
  <si>
    <t>ИМ РР334 - закрыт</t>
  </si>
  <si>
    <t>ИМ РР334 - дистанционное управление</t>
  </si>
  <si>
    <t>НО-6. Сигнализация аварийных утечки нефти из полости с торцевым уплотнением</t>
  </si>
  <si>
    <t>ИМ РР334 - сработала муфта при движении на закрытие</t>
  </si>
  <si>
    <t>ИМ РР334 - сработала муфта при движении на открытие</t>
  </si>
  <si>
    <t>ИМ РР334 - открыт</t>
  </si>
  <si>
    <t>ИМ РР334 - авария</t>
  </si>
  <si>
    <t>НО-6. Авария ПЧ</t>
  </si>
  <si>
    <t>ИМ РР334 - остановить</t>
  </si>
  <si>
    <t>ИМ РР334 - закрыть</t>
  </si>
  <si>
    <t>ИМ РР334 - открыть</t>
  </si>
  <si>
    <t>Включение сирен "Газ" насосной станции откачки</t>
  </si>
  <si>
    <t>Перепад давления воздуха на вытяжном вентиляторе В1.2 БИЛ-730</t>
  </si>
  <si>
    <t xml:space="preserve"> Наличие напряжения на I СШ ЗРУ</t>
  </si>
  <si>
    <t xml:space="preserve"> Сигнализация предельного максимального уровня затопления ТПУ</t>
  </si>
  <si>
    <t xml:space="preserve"> ВВ ввода №1 включен</t>
  </si>
  <si>
    <t xml:space="preserve"> СВВ включен</t>
  </si>
  <si>
    <t xml:space="preserve"> ДЭС 215.1 в работе</t>
  </si>
  <si>
    <t xml:space="preserve"> ВВ ввода №1 отключен</t>
  </si>
  <si>
    <t xml:space="preserve"> СВВ отключен</t>
  </si>
  <si>
    <t xml:space="preserve"> Включение сирены "Газ" в ТПУ</t>
  </si>
  <si>
    <t xml:space="preserve"> Открытие клапана КлПТ (ТПУ) (при подаче напряжения), закрытие (при съеме напряжения)</t>
  </si>
  <si>
    <t xml:space="preserve"> ДЭС 215.1 неисправна</t>
  </si>
  <si>
    <t>Клапан КлПТ (ТПУ) закрыт</t>
  </si>
  <si>
    <t>Наличие напряжения на I СШ ЩСУ-4/1</t>
  </si>
  <si>
    <t>Наличие напряжения на III СШ ЩСУ-4/1</t>
  </si>
  <si>
    <t>Наличие напряжения на I СШ ЩСУ-5/1</t>
  </si>
  <si>
    <t>Наличие напряжения на СШ ЩСУ1-ИМС</t>
  </si>
  <si>
    <t>Наличие напряжения на I СШ ЩСУ-5/3</t>
  </si>
  <si>
    <t>Наличие напряжения на I СШ ЩСУ-1/1</t>
  </si>
  <si>
    <t>Наличие напряжения на I СШ КТП-1</t>
  </si>
  <si>
    <t>Наличие напряжения на I СШ КТП-4</t>
  </si>
  <si>
    <t>Наличие напряжения на I СШ КТП-5</t>
  </si>
  <si>
    <t>Клапан КлПТ (ТПУ) открыт</t>
  </si>
  <si>
    <t>Обмен информацией по интерфейсу с блоками управления задвижек №601, 605, 607</t>
  </si>
  <si>
    <t>Сигнализация предельного максимального уровня затопления БИК-733</t>
  </si>
  <si>
    <t>Сигнализация предельного максимального уровня затопления БИЛ-733</t>
  </si>
  <si>
    <t>Наличие напряжения на II СШ ЗРУ</t>
  </si>
  <si>
    <t>ДЭС 215.2 в работе</t>
  </si>
  <si>
    <t>ДЭС 215.2 неисправна</t>
  </si>
  <si>
    <t>Включение табло "Газ" в ТПУ</t>
  </si>
  <si>
    <t>НО-6. Тепловая защита ЭД</t>
  </si>
  <si>
    <t>Наличие напряжения на II СШ ЩСУ-4/1</t>
  </si>
  <si>
    <t>Наличие напряжения на IV СШ ЩСУ-4/1</t>
  </si>
  <si>
    <t>Наличие напряжения на II СШ ЩСУ-5/1</t>
  </si>
  <si>
    <t>Наличие напряжения на II СШ ЩСУ-5/3</t>
  </si>
  <si>
    <t>Наличие напряжения на СШ ЩСУ-1.2</t>
  </si>
  <si>
    <t>Наличие напряжения на II СШ ЩСУ-1/1</t>
  </si>
  <si>
    <t>Наличие напряжения на II СШ КТП-1</t>
  </si>
  <si>
    <t>Наличие напряжения на II СШ КТП-4</t>
  </si>
  <si>
    <t>Наличие напряжения на II СШ КТП-5</t>
  </si>
  <si>
    <t>Станция управления стендерами причала №1. Команда на срабатывание СДБ/ЕRS</t>
  </si>
  <si>
    <t>Включение сирен "Газ" причала №1</t>
  </si>
  <si>
    <t>Задвижка ПАЗ №22. Открыть / закрыть</t>
  </si>
  <si>
    <t>Задвижка ПАЗ №32. Открыть / закрыть</t>
  </si>
  <si>
    <t>Задвижка ПАЗ №39. Открыть / закрыть</t>
  </si>
  <si>
    <t>Станция управления стендерами причала №1. Неисправность</t>
  </si>
  <si>
    <t>Станция управления стендерами причала №1. Выход стендера из рабочей зоны 1</t>
  </si>
  <si>
    <t>Задвижка ПАЗ №22. Закрыта</t>
  </si>
  <si>
    <t>Задвижка ПАЗ №32. Закрыта</t>
  </si>
  <si>
    <t>Задвижка ПАЗ №39. Закрыта</t>
  </si>
  <si>
    <t>Задвижка ПАЗ №22. Дистанционное управление</t>
  </si>
  <si>
    <t>Задвижка ПАЗ №32. Дистанционное управление</t>
  </si>
  <si>
    <t>Задвижка ПАЗ №39. Дистанционное управление</t>
  </si>
  <si>
    <t>Задвижка ПАЗ №32. Питание включено</t>
  </si>
  <si>
    <t>Задвижка ПАЗ №39. Питание включено</t>
  </si>
  <si>
    <t>Задвижка ПАЗ №22. Низкий уровень масла в баке</t>
  </si>
  <si>
    <t>Задвижка ПАЗ №32. Низкий уровень масла в баке</t>
  </si>
  <si>
    <t>Задвижка ПАЗ №39. Низкий уровень масла в баке</t>
  </si>
  <si>
    <t>Задвижка ПАЗ №22. Местное управление</t>
  </si>
  <si>
    <t>Задвижка ПАЗ №32. Местное управление</t>
  </si>
  <si>
    <t>Задвижка ПАЗ №39. Местное управление</t>
  </si>
  <si>
    <t>Задвижка ПАЗ №22. Двигатель в работе</t>
  </si>
  <si>
    <t>Задвижка ПАЗ №32. Двигатель в работе</t>
  </si>
  <si>
    <t>Задвижка ПАЗ №39. Двигатель в работе</t>
  </si>
  <si>
    <t>Задвижка ПАЗ №22. Открыта</t>
  </si>
  <si>
    <t>Задвижка ПАЗ №32. Открыта</t>
  </si>
  <si>
    <t>Задвижка ПАЗ №39. Открыта</t>
  </si>
  <si>
    <t>Задвижка ПАЗ №22. Аварийное минимальное давление</t>
  </si>
  <si>
    <t>Задвижка ПАЗ №32. Аварийное минимальное давление</t>
  </si>
  <si>
    <t>Задвижка ПАЗ №39. Аварийное минимальное давление</t>
  </si>
  <si>
    <t>Питание расходомера стенедра СТ1 включено</t>
  </si>
  <si>
    <t>Питание расходомера стенедра СТ3 включено</t>
  </si>
  <si>
    <t>Обмен информацией по интерфейсу с контроллером расходомера стендера СТ1</t>
  </si>
  <si>
    <t>Обмен информацией по интерфейсу с контроллером расходомера стендера СТ3</t>
  </si>
  <si>
    <t>Обмен информацией по интерфейсу со станциями управления задвижками ПАЗ причала №1</t>
  </si>
  <si>
    <t>Температура воздуха в шкафу приборном №701.1-1</t>
  </si>
  <si>
    <t>Задвижка ПАЗ №27. Открыть / закрыть</t>
  </si>
  <si>
    <t>Задвижка ПАЗ №37. Открыть / закрыть</t>
  </si>
  <si>
    <t>Станция управления стендерами причала №1. Выход стендера из рабочей зоны 2</t>
  </si>
  <si>
    <t>Станция управления стендерами причала №1. Низкое давление в гидроаккумуляторе</t>
  </si>
  <si>
    <t>Задвижка ПАЗ №27. Закрыта</t>
  </si>
  <si>
    <t>Задвижка ПАЗ №37. Закрыта</t>
  </si>
  <si>
    <t>Задвижка ПАЗ №27. Дистанционное управление</t>
  </si>
  <si>
    <t>Задвижка ПАЗ №37. Дистанционное управление</t>
  </si>
  <si>
    <t>Задвижка ПАЗ №27. Питание включено</t>
  </si>
  <si>
    <t>Задвижка ПАЗ №37. Питание включено</t>
  </si>
  <si>
    <t>Задвижка ПАЗ №27. Низкий уровень масла в баке</t>
  </si>
  <si>
    <t>Задвижка ПАЗ №37. Низкий уровень масла в баке</t>
  </si>
  <si>
    <t>Задвижка ПАЗ №27. Местное управление</t>
  </si>
  <si>
    <t>Задвижка ПАЗ №37. Местное управление</t>
  </si>
  <si>
    <t>Задвижка ПАЗ №27. Двигатель в работе</t>
  </si>
  <si>
    <t>Задвижка ПАЗ №37. Двигатель в работе</t>
  </si>
  <si>
    <t>Задвижка ПАЗ №27. Открыта</t>
  </si>
  <si>
    <t>Задвижка ПАЗ №37. Открыта</t>
  </si>
  <si>
    <t>Задвижка ПАЗ №27. Аварийное минимальное давление</t>
  </si>
  <si>
    <t>Задвижка ПАЗ №37. Аварийное минимальное давление</t>
  </si>
  <si>
    <t>Питание расходомера стенедра СТ2 включено</t>
  </si>
  <si>
    <t>Питание расходомера стенедра СТ4 включено</t>
  </si>
  <si>
    <t>Обмен информацией по интерфейсу с контроллером расходомера стендера СТ2</t>
  </si>
  <si>
    <t>Обмен информацией по интерфейсу с контроллером расходомера стендера СТ4</t>
  </si>
  <si>
    <t>Станция управления стендерами причала №1. Обмен информацией по интерфейсу</t>
  </si>
  <si>
    <t>Температура воздуха в шкафу приборном №701.6-1</t>
  </si>
  <si>
    <t>Температура воздуха в шкафу приборном №701.7-1</t>
  </si>
  <si>
    <t>Температура воздуха в шкафу приборном №701.9-1</t>
  </si>
  <si>
    <t>Станция управления стендерами причала №2. Команда на срабатывание СДБ/ЕRS</t>
  </si>
  <si>
    <t>Включение сирен "Газ" причала №2</t>
  </si>
  <si>
    <t>Задвижка ПАЗ №87. Открыть / закрыть</t>
  </si>
  <si>
    <t>Задвижка ПАЗ №97. Открыть / закрыть</t>
  </si>
  <si>
    <t>Задвижка ПАЗ №87. Закрыта</t>
  </si>
  <si>
    <t>Задвижка ПАЗ №97. Закрыта</t>
  </si>
  <si>
    <t>Задвижка ПАЗ №87. Дистанционное управление</t>
  </si>
  <si>
    <t>Задвижка ПАЗ №97. Дистанционное управление</t>
  </si>
  <si>
    <t>Станция управления стендерами причала №2. Наличие питания</t>
  </si>
  <si>
    <t>Задвижка ПАЗ №87. Питание включено</t>
  </si>
  <si>
    <t>Задвижка ПАЗ №97. Питание включено</t>
  </si>
  <si>
    <t>Задвижка ПАЗ №87. Низкий уровень масла в баке</t>
  </si>
  <si>
    <t>Задвижка ПАЗ №97. Низкий уровень масла в баке</t>
  </si>
  <si>
    <t>Задвижка ПАЗ №87. Местное управление</t>
  </si>
  <si>
    <t>Задвижка ПАЗ №97. Местное управление</t>
  </si>
  <si>
    <t>Задвижка ПАЗ №87. Двигатель в работе</t>
  </si>
  <si>
    <t>Задвижка ПАЗ №97. Двигатель в работе</t>
  </si>
  <si>
    <t>Станция управления стендерами причала №2. Неисправность</t>
  </si>
  <si>
    <t>Задвижка ПАЗ №87. Открыта</t>
  </si>
  <si>
    <t>Задвижка ПАЗ №97. Открыта</t>
  </si>
  <si>
    <t>Станция управления стендерами причала №2. Выход стендера из рабочей зоны 1</t>
  </si>
  <si>
    <t>Станция управления стендерами причала №2. Низкое давление в гидроаккумуляторе</t>
  </si>
  <si>
    <t>Задвижка ПАЗ №87. Аварийное минимальное давление</t>
  </si>
  <si>
    <t>Задвижка ПАЗ №97. Аварийное минимальное давление</t>
  </si>
  <si>
    <t>Питание расходомера стенедра СТ7 включено</t>
  </si>
  <si>
    <t>Питание расходомера стенедра СТ9 включено</t>
  </si>
  <si>
    <t>Обмен информацией по интерфейсу с контроллером расходомера стендера СТ7</t>
  </si>
  <si>
    <t>Обмен информацией по интерфейсу с контроллером расходомера стендера СТ9</t>
  </si>
  <si>
    <t>Станция управления стендерами причала №2. Обмен информацией по интерфейсу</t>
  </si>
  <si>
    <t>Задвижка ПАЗ №82. Открыть / закрыть</t>
  </si>
  <si>
    <t>Задвижка ПАЗ №92. Открыть / закрыть</t>
  </si>
  <si>
    <t>Задвижка ПАЗ №99. Открыть / закрыть</t>
  </si>
  <si>
    <t>Задвижка ПАЗ №82. Закрыта</t>
  </si>
  <si>
    <t>Задвижка ПАЗ №92. Закрыта</t>
  </si>
  <si>
    <t>Задвижка ПАЗ №99. Закрыта</t>
  </si>
  <si>
    <t>Задвижка ПАЗ №82. Дистанционное управление</t>
  </si>
  <si>
    <t>Задвижка ПАЗ №92. Дистанционное управление</t>
  </si>
  <si>
    <t>Задвижка ПАЗ №99. Дистанционное управление</t>
  </si>
  <si>
    <t>Задвижка ПАЗ №82. Питание включено</t>
  </si>
  <si>
    <t>Задвижка ПАЗ №92. Питание включено</t>
  </si>
  <si>
    <t>Задвижка ПАЗ №99. Питание включено</t>
  </si>
  <si>
    <t>Задвижка ПАЗ №82. Низкий уровень масла в баке</t>
  </si>
  <si>
    <t>Задвижка ПАЗ №92. Низкий уровень масла в баке</t>
  </si>
  <si>
    <t>Задвижка ПАЗ №99. Низкий уровень масла в баке</t>
  </si>
  <si>
    <t>Задвижка ПАЗ №82. Местное управление</t>
  </si>
  <si>
    <t>Задвижка ПАЗ №92. Местное управление</t>
  </si>
  <si>
    <t>Задвижка ПАЗ №99. Местное управление</t>
  </si>
  <si>
    <t>Задвижка ПАЗ №82. Двигатель в работе</t>
  </si>
  <si>
    <t>Задвижка ПАЗ №92. Двигатель в работе</t>
  </si>
  <si>
    <t>Задвижка ПАЗ №99. Двигатель в работе</t>
  </si>
  <si>
    <t>Задвижка ПАЗ №82. Открыта</t>
  </si>
  <si>
    <t>Задвижка ПАЗ №92. Открыта</t>
  </si>
  <si>
    <t>Задвижка ПАЗ №99. Открыта</t>
  </si>
  <si>
    <t>Станция управления стендерами причала №2. Выход стендера из рабочей зоны 2</t>
  </si>
  <si>
    <t>Задвижка ПАЗ №82. Аварийное минимальное давление</t>
  </si>
  <si>
    <t>Задвижка ПАЗ №92. Аварийное минимальное давление</t>
  </si>
  <si>
    <t>Задвижка ПАЗ №99. Аварийное минимальное давление</t>
  </si>
  <si>
    <t>Питание расходомера стенедра СТ6 включено</t>
  </si>
  <si>
    <t>Питание расходомера стенедра СТ8 включено</t>
  </si>
  <si>
    <t>Обмен информацией по интерфейсу с контроллером расходомера стендера СТ6</t>
  </si>
  <si>
    <t>Обмен информацией по интерфейсу с контроллером расходомера стендера СТ8</t>
  </si>
  <si>
    <t>Обмен информацией по интерфейсу со станциями управления задвижками ПАЗ причала №2</t>
  </si>
  <si>
    <t>Сигнализация предельного минимального уровня нефти в резервуаре Е-1</t>
  </si>
  <si>
    <t>Сигнализация предельного максимального уровня нефти в резервуаре Е-1</t>
  </si>
  <si>
    <t>Сигнализация "пустой трубопровод" на входе насосов Н-1, Н-2</t>
  </si>
  <si>
    <t>Сигнализация "пустой трубопровод" на входе насоса Н-5</t>
  </si>
  <si>
    <t>Сигнализация "пустой трубопровод" на входе насоса Н-7</t>
  </si>
  <si>
    <t>Обмен информацией по интерфейсу с блоком управления задвижки №75</t>
  </si>
  <si>
    <t>Сигнализация "пустой трубопровод" на входе насоса Н-6</t>
  </si>
  <si>
    <t>Сигнализация минимального уровня в конденсатоотводчике КО-2.1</t>
  </si>
  <si>
    <t>Сигнализация максимального уровня в конденсатоотводчике КО-2.1</t>
  </si>
  <si>
    <t>Шаровой кран №75 - сигнал от КВО</t>
  </si>
  <si>
    <t>Шаровой кран №75 - сигнал от КВЗ</t>
  </si>
  <si>
    <t>Шаровой кран №75 - сигнал от МПО</t>
  </si>
  <si>
    <t>Шаровой кран №75 - сигнал от МПЗ</t>
  </si>
  <si>
    <t>Шаровой кран №63 - сигнал от КВО</t>
  </si>
  <si>
    <t>Шаровой кран №63 - сигнал от КВЗ</t>
  </si>
  <si>
    <t>Шаровой кран №63 - сигнал от МПО</t>
  </si>
  <si>
    <t>Шаровой кран №63 - сигнал от МПЗ</t>
  </si>
  <si>
    <t>Шаровой кран №66 - сигнал от КВО</t>
  </si>
  <si>
    <t>Шаровой кран №66 - сигнал от КВЗ</t>
  </si>
  <si>
    <t>Шаровой кран №66 - сигнал от МПО</t>
  </si>
  <si>
    <t>Шаровой кран №66 - сигнал от МПЗ</t>
  </si>
  <si>
    <t>Шаровой кран №67 - сигнал от КВО</t>
  </si>
  <si>
    <t>Шаровой кран №67 - сигнал от КВЗ</t>
  </si>
  <si>
    <t>Шаровой кран №67 - сигнал от МПО</t>
  </si>
  <si>
    <t>Шаровой кран №67 - сигнал от МПЗ</t>
  </si>
  <si>
    <t>Шаровой кран №68 - сигнал от КВО</t>
  </si>
  <si>
    <t>Шаровой кран №68 - сигнал от КВЗ</t>
  </si>
  <si>
    <t>Шаровой кран №68 - сигнал от МПО</t>
  </si>
  <si>
    <t>Шаровой кран №68 - сигнал от МПЗ</t>
  </si>
  <si>
    <t>Шаровой кран №96 - сигнал от КВО</t>
  </si>
  <si>
    <t>Шаровой кран №96 - сигнал от КВЗ</t>
  </si>
  <si>
    <t>Шаровой кран №96 - сигнал от МПО</t>
  </si>
  <si>
    <t>Шаровой кран №96 - сигнал от МПЗ</t>
  </si>
  <si>
    <t>Шаровой кран №98 - сигнал от КВО</t>
  </si>
  <si>
    <t>Шаровой кран №98 - сигнал от КВЗ</t>
  </si>
  <si>
    <t>Шаровой кран №98 - сигнал от МПО</t>
  </si>
  <si>
    <t>Шаровой кран №98 - сигнал от МПЗ</t>
  </si>
  <si>
    <t>Шаровой кран №84 - сигнал от КВО</t>
  </si>
  <si>
    <t>Шаровой кран №84 - сигнал от КВЗ</t>
  </si>
  <si>
    <t>Шаровой кран №84 - сигнал от МПО</t>
  </si>
  <si>
    <t>Шаровой кран №84 - сигнал от МПЗ</t>
  </si>
  <si>
    <t>Шаровой кран №86 - сигнал от КВО</t>
  </si>
  <si>
    <t>Шаровой кран №86 - сигнал от КВЗ</t>
  </si>
  <si>
    <t>Шаровой кран №86 - сигнал от МПО</t>
  </si>
  <si>
    <t>Шаровой кран №86 - сигнал от МПЗ</t>
  </si>
  <si>
    <t>Шаровой кран №88 - сигнал от КВО</t>
  </si>
  <si>
    <t>Шаровой кран №88 - сигнал от КВЗ</t>
  </si>
  <si>
    <t>Шаровой кран №88 - сигнал от МПО</t>
  </si>
  <si>
    <t>Шаровой кран №88 - сигнал от МПЗ</t>
  </si>
  <si>
    <t>Шаровой кран №62 - сигнал от КВО</t>
  </si>
  <si>
    <t>Шаровой кран №62 - сигнал от КВЗ</t>
  </si>
  <si>
    <t>Шаровой кран №62 - сигнал от МПО</t>
  </si>
  <si>
    <t>Шаровой кран №62 - сигнал от МПЗ</t>
  </si>
  <si>
    <t>Шаровой кран №64 - сигнал от КВО</t>
  </si>
  <si>
    <t>Шаровой кран №64 - сигнал от КВЗ</t>
  </si>
  <si>
    <t>Шаровой кран №64 - сигнал от МПО</t>
  </si>
  <si>
    <t>Шаровой кран №64 - сигнал от МПЗ</t>
  </si>
  <si>
    <t>Шаровой кран №65 - сигнал от КВО</t>
  </si>
  <si>
    <t>Шаровой кран №65 - сигнал от КВЗ</t>
  </si>
  <si>
    <t>Шаровой кран №65 - сигнал от МПО</t>
  </si>
  <si>
    <t>Шаровой кран №65 - сигнал от МПЗ</t>
  </si>
  <si>
    <t>Шаровой кран №73 - сигнал от КВО</t>
  </si>
  <si>
    <t>Шаровой кран №73 - сигнал от КВЗ</t>
  </si>
  <si>
    <t>Шаровой кран №73 - сигнал от МПО</t>
  </si>
  <si>
    <t>Шаровой кран №73 - сигнал от МПЗ</t>
  </si>
  <si>
    <t>Шаровой кран №81 - сигнал от КВО</t>
  </si>
  <si>
    <t>Шаровой кран №81 - сигнал от КВЗ</t>
  </si>
  <si>
    <t>Шаровой кран №81 - сигнал от МПО</t>
  </si>
  <si>
    <t>Шаровой кран №81 - сигнал от МПЗ</t>
  </si>
  <si>
    <t>Шаровой кран №83 - сигнал от КВО</t>
  </si>
  <si>
    <t>Шаровой кран №83 - сигнал от КВЗ</t>
  </si>
  <si>
    <t>Шаровой кран №83 - сигнал от МПО</t>
  </si>
  <si>
    <t>Шаровой кран №83 - сигнал от МПЗ</t>
  </si>
  <si>
    <t>Шаровой кран №91 - сигнал от КВО</t>
  </si>
  <si>
    <t>Шаровой кран №91 - сигнал от КВЗ</t>
  </si>
  <si>
    <t>Шаровой кран №91 - сигнал от МПО</t>
  </si>
  <si>
    <t>Шаровой кран №91 - сигнал от МПЗ</t>
  </si>
  <si>
    <t>Шаровой кран №93 - сигнал от КВО</t>
  </si>
  <si>
    <t>Шаровой кран №93 - сигнал от КВЗ</t>
  </si>
  <si>
    <t>Шаровой кран №93 - сигнал от МПО</t>
  </si>
  <si>
    <t>Шаровой кран №93 - сигнал от МПЗ</t>
  </si>
  <si>
    <t>Давление азота в командной линии клапана ПАЗ №5</t>
  </si>
  <si>
    <t>Сигнализация предельного минимального уровня нефти в резервуаре Е-24</t>
  </si>
  <si>
    <t>Сигнализация предельного максимального уровня нефти в резервуаре Е-24</t>
  </si>
  <si>
    <t>Минимальное давление в основной группе баллонов УЗ-4</t>
  </si>
  <si>
    <t>Сигнализация "наличие нефти" в трубопроводе выпуска газов верхних точек</t>
  </si>
  <si>
    <t>Сигнализация "наличие нефти" после сбросного клапана КП3</t>
  </si>
  <si>
    <t>Сигнализация "наличие нефти" после сбросного клапана КП9</t>
  </si>
  <si>
    <t>Клапан ПАЗ №5 - закрыт</t>
  </si>
  <si>
    <t>Клапан ПАЗ №5 - открыт</t>
  </si>
  <si>
    <t>ДЭС 215.3 в работе</t>
  </si>
  <si>
    <t>ДЭС 215.3 неисправна</t>
  </si>
  <si>
    <t>Наличие напряжения на I СШ КТП-2</t>
  </si>
  <si>
    <t>Наличие напряжения на I СШ ЩСУ-2/1</t>
  </si>
  <si>
    <t>Наличие напряжения на I СШ ЩСУ-2/2</t>
  </si>
  <si>
    <t>Клапан ПАЗ №5 - закрытие при подаче напряжения, открытие при снятии напряжения</t>
  </si>
  <si>
    <t>Давление азота в командной линии клапана ПАЗ №6</t>
  </si>
  <si>
    <t>Минимальное давление в резервной группе баллонов УЗ-2</t>
  </si>
  <si>
    <t>Минимальное давление в резервной группе баллонов УЗ-4</t>
  </si>
  <si>
    <t>Сигнализация "наличие нефти" после сбросного клапана КП4</t>
  </si>
  <si>
    <t>Сигнализация "наличие нефти" после сбросного клапана КП10</t>
  </si>
  <si>
    <t>Клапан ПАЗ №6 - закрыт</t>
  </si>
  <si>
    <t>Клапан ПАЗ №6 - открыт</t>
  </si>
  <si>
    <t>Наличие напряжения на II СШ КТП-2</t>
  </si>
  <si>
    <t>Наличие напряжения на II СШ ЩСУ-2/1</t>
  </si>
  <si>
    <t>Наличие напряжения на II СШ ЩСУ-2/2</t>
  </si>
  <si>
    <t xml:space="preserve"> Клапан ПАЗ №6 - закрытие при подаче напряжения, открытие при снятии напряжения</t>
  </si>
  <si>
    <t>144</t>
  </si>
  <si>
    <t>145</t>
  </si>
  <si>
    <t>КлПУ</t>
  </si>
  <si>
    <t>КЛ-У1</t>
  </si>
  <si>
    <t>Кл-У2</t>
  </si>
  <si>
    <t>КЛ-Т</t>
  </si>
  <si>
    <t>Кл-У1</t>
  </si>
  <si>
    <t>КлПТ</t>
  </si>
  <si>
    <t>Шкаф БиПС.УСО.2(5). Модуль RP-31 (A1.1) (канал А)</t>
  </si>
  <si>
    <t>Шкаф БиПС.УСО.2(5). Модуль RP-31 (A1.1) (канал В)</t>
  </si>
  <si>
    <t>Шкаф БиПС.УСО.2(5). Модуль RP-31 (A1.18) (канал А)</t>
  </si>
  <si>
    <t>Шкаф БиПС.УСО.2(5). Модуль RP-31 (A1.18) (канал B)</t>
  </si>
  <si>
    <t>Шкаф БиПС.УСО.2(4). Модуль RP-31 (A1.18) (канал B)</t>
  </si>
  <si>
    <t>Шкаф БиПС.УСО.2(4). Модуль RP-31 (A1.18) (канал А)</t>
  </si>
  <si>
    <t>Шкаф БиПС.УСО.2(4). Модуль RP-31 (A1.1) (канал В)</t>
  </si>
  <si>
    <t>Шкаф БиПС.УСО.2(4). Модуль RP-31 (A1.1) (канал А)</t>
  </si>
  <si>
    <t>Шкаф БиПС.УСО.2(3). Модуль RP-31 (A1.18) (канал B)</t>
  </si>
  <si>
    <t>Шкаф БиПС.УСО.2(3). Модуль RP-31 (A1.18) (канал А)</t>
  </si>
  <si>
    <t>Шкаф БиПС.УСО.2(3). Модуль RP-31 (A1.1) (канал В)</t>
  </si>
  <si>
    <t>Шкаф БиПС.УСО.2(3). Модуль RP-31 (A1.1) (канал А)</t>
  </si>
  <si>
    <t>Шкаф БиПС.УСО.2(2). Модуль RP-31 (A1.18) (канал B)</t>
  </si>
  <si>
    <t>Шкаф БиПС.УСО.2(2). Модуль RP-31 (A1.18) (канал А)</t>
  </si>
  <si>
    <t>Шкаф БиПС.УСО.2(2). Модуль RP-31 (A1.1) (канал В)</t>
  </si>
  <si>
    <t>Шкаф БиПС.УСО.2(2). Модуль RP-31 (A1.1) (канал А)</t>
  </si>
  <si>
    <t>Шкаф БиПС.УСО.2(1). Модуль RP-31 (A1.18) (канал B)</t>
  </si>
  <si>
    <t>Шкаф БиПС.УСО.2(1). Модуль RP-31 (A1.18) (канал А)</t>
  </si>
  <si>
    <t>Шкаф БиПС.УСО.2(1). Модуль RP-31 (A1.1) (канал В)</t>
  </si>
  <si>
    <t>Шкаф БиПС.УСО.2(1). Модуль RP-31 (A1.1) (канал A)</t>
  </si>
  <si>
    <t>Шкаф БиПС.УСО.3. Модуль RP-31 (A1.1) (канал А)</t>
  </si>
  <si>
    <t>Шкаф БиПС.УСО.3. Модуль RP-31 (A1.1) (канал В)</t>
  </si>
  <si>
    <t>Шкаф БиПС.УСО.3. Модуль RP-31 (A1.18) (канал А)</t>
  </si>
  <si>
    <t>Шкаф БиПС.УСО.3. Модуль RP-31 (A1.18) (канал B)</t>
  </si>
  <si>
    <t>НО-6. Отсутствие показаний вибрации у не работающего НО</t>
  </si>
  <si>
    <t>НО-5. Отсутствие показаний вибрации у не работающего НО</t>
  </si>
  <si>
    <t>Шкаф БиПС.УСО.1(2). Модуль CI-34 (A1.16) ch1</t>
  </si>
  <si>
    <t>Шкаф БиПС.УСО.1(2). Модуль CI-34 (A1.16) ch2</t>
  </si>
  <si>
    <t>Шкаф БиПС.УСО.1(2). Модуль CI-34 (A1.16) ch3</t>
  </si>
  <si>
    <t>Шкаф БиПС.УСО.1(2). Модуль CI-34 (A1.16) ch4</t>
  </si>
  <si>
    <t>Шкаф БиПС.КЦ. Модуль CI-34 (A4.2) ch1</t>
  </si>
  <si>
    <t>Шкаф БиПС.КЦ. Модуль CI-34 (A4.2) ch2</t>
  </si>
  <si>
    <t>Шкаф БиПС.КЦ. Модуль CI-34 (A4.2) ch3</t>
  </si>
  <si>
    <t>Шкаф БиПС.КЦ. Модуль CI-34 (A4.2) ch4</t>
  </si>
  <si>
    <t>Шкаф БиПС.КЦ. Модуль CI-34 (A4.3) ch1</t>
  </si>
  <si>
    <t>Шкаф БиПС.КЦ. Модуль CI-34 (A4.3) ch2</t>
  </si>
  <si>
    <t>Шкаф БиПС.КЦ. Модуль CI-34 (A4.3) ch3</t>
  </si>
  <si>
    <t>Шкаф БиПС.КЦ. Модуль CI-34 (A4.3) ch4</t>
  </si>
  <si>
    <t>Шкаф БиПС.КЦ. Модуль CI-34 (A4.4) ch1</t>
  </si>
  <si>
    <t>Шкаф БиПС.КЦ. Модуль CI-34 (A4.4) ch2</t>
  </si>
  <si>
    <t>Шкаф БиПС.КЦ. Модуль CI-34 (A4.4) ch3</t>
  </si>
  <si>
    <t>Шкаф БиПС.КЦ. Модуль CI-34 (A4.4) ch4</t>
  </si>
  <si>
    <t>Шкаф БиПС.КЦ. Модуль CI-34 (A4.5) ch1</t>
  </si>
  <si>
    <t>Шкаф БиПС.КЦ. Модуль CI-34 (A4.5) ch2</t>
  </si>
  <si>
    <t>Шкаф БиПС.КЦ. Модуль CI-34 (A4.5) ch3</t>
  </si>
  <si>
    <t>Шкаф БиПС.КЦ. Модуль CI-34 (A4.5) ch4</t>
  </si>
  <si>
    <t>Шкаф БиПС.УСО.1(1). Модуль CI-34 (A1.9) ch1</t>
  </si>
  <si>
    <t>Шкаф БиПС.УСО.1(1). Модуль CI-34 (A1.9) ch2</t>
  </si>
  <si>
    <t>Шкаф БиПС.УСО.1(1). Модуль CI-34 (A1.9) ch3</t>
  </si>
  <si>
    <t>Шкаф БиПС.УСО.1(1). Модуль CI-34 (A1.9) ch4</t>
  </si>
  <si>
    <t>Шкаф БиПС.УСО.1(2). Модуль CI-34 (A1.10) ch1</t>
  </si>
  <si>
    <t>Шкаф БиПС.УСО.1(2). Модуль CI-34 (A1.10) ch2</t>
  </si>
  <si>
    <t>Шкаф БиПС.УСО.1(2). Модуль CI-34 (A1.10) ch3</t>
  </si>
  <si>
    <t>Шкаф БиПС.УСО.1(2). Модуль CI-34 (A1.10) ch4</t>
  </si>
  <si>
    <t>Шкаф БиПС.УСО.1(3). Модуль CI-34 (A1.8) ch1</t>
  </si>
  <si>
    <t>Шкаф БиПС.УСО.1(3). Модуль CI-34 (A1.8) ch2</t>
  </si>
  <si>
    <t>Шкаф БиПС.УСО.1(3). Модуль CI-34 (A1.8) ch3</t>
  </si>
  <si>
    <t>Шкаф БиПС.УСО.1(3). Модуль CI-34 (A1.8) ch4</t>
  </si>
  <si>
    <t>Шкаф БиПС.УСО.1(3). Модуль CI-34 (A1.16) ch1</t>
  </si>
  <si>
    <t>Шкаф БиПС.УСО.1(3). Модуль CI-34 (A1.16) ch2</t>
  </si>
  <si>
    <t>Шкаф БиПС.УСО.1(3). Модуль CI-34 (A1.16) ch3</t>
  </si>
  <si>
    <t>Шкаф БиПС.УСО.1(3). Модуль CI-34 (A1.16) ch4</t>
  </si>
  <si>
    <t>Шкаф БиПС.УСО.1(4). Модуль CI-34 (A1.11) ch1</t>
  </si>
  <si>
    <t>Шкаф БиПС.УСО.1(4). Модуль CI-34 (A1.11) ch2</t>
  </si>
  <si>
    <t>Шкаф БиПС.УСО.1(4). Модуль CI-34 (A1.11) ch3</t>
  </si>
  <si>
    <t>Шкаф БиПС.УСО.1(4). Модуль CI-34 (A1.11) ch4</t>
  </si>
  <si>
    <t>Шкаф БиПС.УСО.1(4). Модуль CI-34 (A2.9) ch1</t>
  </si>
  <si>
    <t>Шкаф БиПС.УСО.1(4). Модуль CI-34 (A2.9) ch2</t>
  </si>
  <si>
    <t>Шкаф БиПС.УСО.1(4). Модуль CI-34 (A2.9) ch3</t>
  </si>
  <si>
    <t>Шкаф БиПС.УСО.1(4). Модуль CI-34 (A2.9) ch4</t>
  </si>
  <si>
    <t>Шкаф БиПС.УСО.3. Модуль CI-34 (A1.10) ch1</t>
  </si>
  <si>
    <t>Шкаф БиПС.УСО.3. Модуль CI-34 (A1.10) ch2</t>
  </si>
  <si>
    <t>Шкаф БиПС.УСО.3. Модуль CI-34 (A1.10) ch3</t>
  </si>
  <si>
    <t>Шкаф БиПС.УСО.3. Модуль CI-34 (A1.10) ch4</t>
  </si>
  <si>
    <t>Шкаф БиПС.УСО.2(1). Модуль CI-34 (A1.8) ch1</t>
  </si>
  <si>
    <t>Шкаф БиПС.УСО.2(1). Модуль CI-34 (A1.8) ch2</t>
  </si>
  <si>
    <t>Шкаф БиПС.УСО.2(1). Модуль CI-34 (A1.8) ch3</t>
  </si>
  <si>
    <t>Шкаф БиПС.УСО.2(1). Модуль CI-34 (A1.8) ch4</t>
  </si>
  <si>
    <t>Шкаф БиПС.УСО.2(1). Модуль CI-34 (A1.9) ch1</t>
  </si>
  <si>
    <t>Шкаф БиПС.УСО.2(1). Модуль CI-34 (A1.9) ch2</t>
  </si>
  <si>
    <t>Шкаф БиПС.УСО.2(1). Модуль CI-34 (A1.9) ch3</t>
  </si>
  <si>
    <t>Шкаф БиПС.УСО.2(1). Модуль CI-34 (A1.9) ch4</t>
  </si>
  <si>
    <t>Шкаф БиПС.УСО.2(1). Модуль CI-34 (A1.16) ch1</t>
  </si>
  <si>
    <t>Шкаф БиПС.УСО.2(1). Модуль CI-34 (A1.16) ch2</t>
  </si>
  <si>
    <t>Шкаф БиПС.УСО.2(1). Модуль CI-34 (A1.16) ch3</t>
  </si>
  <si>
    <t>Шкаф БиПС.УСО.2(1). Модуль CI-34 (A1.16) ch4</t>
  </si>
  <si>
    <t>Шкаф БиПС.УСО.2(2). Модуль CI-34 (A1.8) ch1</t>
  </si>
  <si>
    <t>Шкаф БиПС.УСО.2(2). Модуль CI-34 (A1.8) ch2</t>
  </si>
  <si>
    <t>Шкаф БиПС.УСО.2(2). Модуль CI-34 (A1.8) ch3</t>
  </si>
  <si>
    <t>Шкаф БиПС.УСО.2(2). Модуль CI-34 (A1.8) ch4</t>
  </si>
  <si>
    <t>Шкаф БиПС.УСО.2(2). Модуль CI-34 (A1.9) ch1</t>
  </si>
  <si>
    <t>Шкаф БиПС.УСО.2(2). Модуль CI-34 (A1.9) ch2</t>
  </si>
  <si>
    <t>Шкаф БиПС.УСО.2(2). Модуль CI-34 (A1.9) ch3</t>
  </si>
  <si>
    <t>Шкаф БиПС.УСО.2(2). Модуль CI-34 (A1.9) ch4</t>
  </si>
  <si>
    <t>Шкаф БиПС.УСО.2(2). Модуль CI-34 (A1.16) ch1</t>
  </si>
  <si>
    <t>Шкаф БиПС.УСО.2(2). Модуль CI-34 (A1.16) ch2</t>
  </si>
  <si>
    <t>Шкаф БиПС.УСО.2(2). Модуль CI-34 (A1.16) ch3</t>
  </si>
  <si>
    <t>Шкаф БиПС.УСО.2(2). Модуль CI-34 (A1.16) ch4</t>
  </si>
  <si>
    <t>Шкаф БиПС.УСО.2(3). Модуль CI-34 (A1.9) ch1</t>
  </si>
  <si>
    <t>Шкаф БиПС.УСО.2(3). Модуль CI-34 (A1.9) ch2</t>
  </si>
  <si>
    <t>Шкаф БиПС.УСО.2(3). Модуль CI-34 (A1.9) ch3</t>
  </si>
  <si>
    <t>Шкаф БиПС.УСО.2(3). Модуль CI-34 (A1.9) ch4</t>
  </si>
  <si>
    <t>Шкаф БиПС.УСО.2(4). Модуль CI-34 (A1.8) ch1</t>
  </si>
  <si>
    <t>Шкаф БиПС.УСО.2(4). Модуль CI-34 (A1.8) ch2</t>
  </si>
  <si>
    <t>Шкаф БиПС.УСО.2(4). Модуль CI-34 (A1.8) ch3</t>
  </si>
  <si>
    <t>Шкаф БиПС.УСО.2(4). Модуль CI-34 (A1.8) ch4</t>
  </si>
  <si>
    <t>Шкаф БиПС.УСО.2(4). Модуль CI-34 (A1.15) ch1</t>
  </si>
  <si>
    <t>Шкаф БиПС.УСО.2(4). Модуль CI-34 (A1.15) ch2</t>
  </si>
  <si>
    <t>Шкаф БиПС.УСО.2(4). Модуль CI-34 (A1.15) ch3</t>
  </si>
  <si>
    <t>Шкаф БиПС.УСО.2(4). Модуль CI-34 (A1.15) ch4</t>
  </si>
  <si>
    <t>Шкаф БиПС.УСО.2(5). Модуль CI-34 (A1.9) ch1</t>
  </si>
  <si>
    <t>Шкаф БиПС.УСО.2(5). Модуль CI-34 (A1.9) ch2</t>
  </si>
  <si>
    <t>Шкаф БиПС.УСО.2(5). Модуль CI-34 (A1.9) ch3</t>
  </si>
  <si>
    <t>Шкаф БиПС.УСО.2(5). Модуль CI-34 (A1.9) ch4</t>
  </si>
  <si>
    <t>Oбмен информацией по интерфейсу с CA ПК (основной канал BOЛC)</t>
  </si>
  <si>
    <t>Oбмен информацией по интерфейсу с CA ПК (резервный канал BOЛC)</t>
  </si>
  <si>
    <t>Oбмен информацией по интерфейсу с блоками управления задвижек  №301A-305A, 701A, 711A-712A и ИM PP331A- 332A (основной канал)</t>
  </si>
  <si>
    <t>Oбмен информацией по интерфейсу с блоками управления кранов шаровых №19, 20</t>
  </si>
  <si>
    <t>Oбмен информацией по интерфейсу с блоками управления задвижек  №301A-305A, 701A, 711A-712A и ИM PP331A- 332A (резервный канал)</t>
  </si>
  <si>
    <t>Oбмен информацией по интерфейсу с блоками управления кранов шаровых №194-196</t>
  </si>
  <si>
    <t>Oбмен информацией по интерфейсу с блоками управления задвижек №721, 731-732</t>
  </si>
  <si>
    <t>Oбмен информацией по интерфейсу с блоками управления кранов шаровых №44, 45</t>
  </si>
  <si>
    <t>Oбмен информацией по интерфейсу с блоками управления кранов шаровых №191-193</t>
  </si>
  <si>
    <t>Oбмен информацией по интерфейсу с блоками управления задвижек №312, 314-315</t>
  </si>
  <si>
    <t>Oбмен информацией по интерфейсу с блоками управления задвижек №481, 482</t>
  </si>
  <si>
    <t>Oбмен информацией по интерфейсу с блоками управления задвижек и PP №311, 313, 333-334</t>
  </si>
  <si>
    <t>Oбмен информацией по интерфейсу с блоками управления задвижек №52-55</t>
  </si>
  <si>
    <t>Обмен информацией по интерфейсу с блоками управления задвижек №481, 482</t>
  </si>
  <si>
    <t>Обмен информацией по интерфейсу с блоками управления кранов шаровых №44, 45</t>
  </si>
  <si>
    <t>Обмен информацией по интерфейсу с блоками управления кранов шаровых №19, 20</t>
  </si>
  <si>
    <t>Обмен информацией по интерфейсу с блоками управления задвижек №101, 102</t>
  </si>
  <si>
    <t>Обмен информацией по интерфейсу с блоками управления задвижек №80, 85, 90, 95</t>
  </si>
  <si>
    <t>Обмен информацией по интерфейсу с блоками управления задвижек №81, 83 ,86, 88, 91, 93, 96, 98</t>
  </si>
  <si>
    <t>Обмен информацией по интерфейсу с блоками управления кранов шаровых №24, 25</t>
  </si>
  <si>
    <t>Интерфейсная связь с ПЛK COИ CИKH-730 (основной канал BOЛC)</t>
  </si>
  <si>
    <t>Интерфейсная связь с ПЛK COИ CИKH-733 (основной канал BOЛC)</t>
  </si>
  <si>
    <t>Интерфейсная связь с CA ПК (основной канал BOЛC)</t>
  </si>
  <si>
    <t>Интерфейсная связь с KC шкафа УCO-1.0 П (основной канал BOЛC)</t>
  </si>
  <si>
    <t>Интерфейсная связь с CЛA УPПH (основной канал BOЛC)</t>
  </si>
  <si>
    <t>Интерфейсная связь с ПЛK COИ CИKH-730 (резервный канал BOЛC)</t>
  </si>
  <si>
    <t>Интерфейсная связь с ПЛK COИ CИKH-733 (резервный канал BOЛC)</t>
  </si>
  <si>
    <t>Интерфейсная связь с CA ПК (резервный канал BOЛC)</t>
  </si>
  <si>
    <t>Интерфейсная связь с KC шкафа УCO-1.0 П (резервный канал BOЛC)</t>
  </si>
  <si>
    <t>Интерфейсная связь с CЛA УPПH (резервный канал BOЛC)</t>
  </si>
  <si>
    <t>Интерфейсная связь с блоком управления задвижки №72</t>
  </si>
  <si>
    <t>Интерфейсная связь с блоками управления задвижек №101, №102</t>
  </si>
  <si>
    <t>Интерфейсная связь с блоками управления задвижек  №301A-305A, 701A, 711A-712A и ИM PP331A- 332A (основной канал)</t>
  </si>
  <si>
    <t>Интерфейсная связь с блоками управления кранов шаровых №19, 20</t>
  </si>
  <si>
    <t>Интерфейсная связь с блоками управления задвижек  №301A-305A, 701A, 711A-712A и ИM PP331A- 332A (резервный канал)</t>
  </si>
  <si>
    <t>Интерфейсная связь с блоками управления кранов шаровых №194-196</t>
  </si>
  <si>
    <t>Интерфейсная связь с блоками управления задвижек №721, 731-732</t>
  </si>
  <si>
    <t>Интерфейсная связь с блоками управления кранов шаровых №44, 45</t>
  </si>
  <si>
    <t>Интерфейсная связь с блоками управления кранов шаровых №191-193</t>
  </si>
  <si>
    <t>Интерфейсная связь с блоками управления задвижек №312, 314-315</t>
  </si>
  <si>
    <t>Интерфейсная связь с блоками управления задвижек №481, 482</t>
  </si>
  <si>
    <t>Интерфейсная связь с блоками управления задвижек и PP №311, 313, 333-334</t>
  </si>
  <si>
    <t>Интерфейсная связь с блоками управления задвижек №601, 605, 607</t>
  </si>
  <si>
    <t>Интерфейсная связь с блоками управления задвижек №52-55</t>
  </si>
  <si>
    <t>Интерфейсная связь с контроллером расходомера стендера СТ1</t>
  </si>
  <si>
    <t>Интерфейсная связь с контроллером расходомера стендера СТ3</t>
  </si>
  <si>
    <t>Интерфейсная связь со станциями управления задвижками ПАЗ причала №1</t>
  </si>
  <si>
    <t>Интерфейсная связь с контроллером расходомера стендера СТ2</t>
  </si>
  <si>
    <t>Интерфейсная связь с контроллером расходомера стендера СТ4</t>
  </si>
  <si>
    <t>Интерфейсная связь со станцией управления стендерами причала №1</t>
  </si>
  <si>
    <t>Интерфейсная связь с блоками управления задвижек №76-79</t>
  </si>
  <si>
    <t>Интерфейсная связь с контроллером расходомера стендера СТ7</t>
  </si>
  <si>
    <t>Интерфейсная связь с контроллером расходомера стендера СТ9</t>
  </si>
  <si>
    <t>Интерфейсная связь со станцией управления стендерами причала №2</t>
  </si>
  <si>
    <t>Интерфейсная связь с блоками управления задвижек №80, 85, 90, 95</t>
  </si>
  <si>
    <t>Интерфейсная связь с контроллером расходомера стендера СТ6</t>
  </si>
  <si>
    <t>Интерфейсная связь с контроллером расходомера стендера СТ8</t>
  </si>
  <si>
    <t>Интерфейсная связь со станциями управления задвижками ПАЗ причала №2</t>
  </si>
  <si>
    <t>Интерфейсная связь с блоком управления задвижки №75</t>
  </si>
  <si>
    <t>Интерфейсная связь с блоками управления задвижек №62-68, 84</t>
  </si>
  <si>
    <t>Интерфейсная связь с блоками управления задвижек №70-71</t>
  </si>
  <si>
    <t>Интерфейсная связь с блоками управления задвижек №81, 83 ,86, 88, 91, 93, 96, 98</t>
  </si>
  <si>
    <t>Интерфейсная связь с блоками управления задвижек №57-61, 89</t>
  </si>
  <si>
    <t>Интерфейсная связь с блоками управления кранов шаровых №24, 25</t>
  </si>
  <si>
    <t>Имя переменой</t>
  </si>
  <si>
    <t>Размерность
типа данных, word</t>
  </si>
  <si>
    <t>Начальный 
Mb регистр</t>
  </si>
  <si>
    <t>Коментарий</t>
  </si>
  <si>
    <t>Инициализатор</t>
  </si>
  <si>
    <t>Исключить из 
генирации</t>
  </si>
  <si>
    <t>ProgramStatus</t>
  </si>
  <si>
    <t>Статус (b0 - отладочный режим ПЛК)</t>
  </si>
  <si>
    <t>КОМАНДЫ</t>
  </si>
  <si>
    <t>KTPRS_HMI_CMD</t>
  </si>
  <si>
    <t>UINT</t>
  </si>
  <si>
    <t>Команды предел. Параметра</t>
  </si>
  <si>
    <t>DP_HMI_CMD</t>
  </si>
  <si>
    <t>Команды ДП</t>
  </si>
  <si>
    <t>_HMI_CMD</t>
  </si>
  <si>
    <t>Команды</t>
  </si>
  <si>
    <t>MPT_HMI_CMD</t>
  </si>
  <si>
    <t>Команды MPT</t>
  </si>
  <si>
    <t>MOTO_HMI_CMD</t>
  </si>
  <si>
    <t>TU_HMI_CMD</t>
  </si>
  <si>
    <t>SOD_HMI_CMD</t>
  </si>
  <si>
    <t>Команды датчиков прохождения СОД</t>
  </si>
  <si>
    <t>NPS_HMI_CMD</t>
  </si>
  <si>
    <t>Команды НПС</t>
  </si>
  <si>
    <t>KTPR_HMI_CMD</t>
  </si>
  <si>
    <t>Команды станционных защит</t>
  </si>
  <si>
    <t>KTPRA_HMI_CMD</t>
  </si>
  <si>
    <t>GMPNA_HMI_CMD</t>
  </si>
  <si>
    <t>Команды агрегатных готовностей</t>
  </si>
  <si>
    <t>KRMPN_HMI_CMD</t>
  </si>
  <si>
    <t>Команды группы НА</t>
  </si>
  <si>
    <t>KLP_HMI_CMD</t>
  </si>
  <si>
    <t>OIP_HMI_CMD</t>
  </si>
  <si>
    <t>Команды OIP</t>
  </si>
  <si>
    <t>ZD_HMI_CMD</t>
  </si>
  <si>
    <t>Команды задвижек</t>
  </si>
  <si>
    <t>VS_HMI_CMD</t>
  </si>
  <si>
    <t>Команды вспомсистем</t>
  </si>
  <si>
    <t>UTS_HMI_CMD</t>
  </si>
  <si>
    <t>Команды таблосирен</t>
  </si>
  <si>
    <t>BD_HMI_CMD</t>
  </si>
  <si>
    <t>Команды БД</t>
  </si>
  <si>
    <t>MPNA_HMI_CMD</t>
  </si>
  <si>
    <t>ARRAY [1..8] OF UINT</t>
  </si>
  <si>
    <t>!</t>
  </si>
  <si>
    <t>DGPortsCmd</t>
  </si>
  <si>
    <t>RVS_HMI_CMD</t>
  </si>
  <si>
    <t>Команды РВС</t>
  </si>
  <si>
    <t>SAR_HMI_CMD</t>
  </si>
  <si>
    <t>Команды САР</t>
  </si>
  <si>
    <t>D_CADR_HMI_CMD</t>
  </si>
  <si>
    <t>Команды квитирования кадров</t>
  </si>
  <si>
    <t>RACK_State_BlinkCmd</t>
  </si>
  <si>
    <t>COUNTER_PLC</t>
  </si>
  <si>
    <t>Счетчик ПЛК</t>
  </si>
  <si>
    <t>MES_ARM1</t>
  </si>
  <si>
    <t>sSendMsgSCADCC</t>
  </si>
  <si>
    <t>Буфер сообшений для АРМ основное</t>
  </si>
  <si>
    <t>MES_ARM2</t>
  </si>
  <si>
    <t>Буфер сообшений для АРМ резервное</t>
  </si>
  <si>
    <t>MES_ARM3</t>
  </si>
  <si>
    <t>Буфер сообшений для БФУ</t>
  </si>
  <si>
    <t>СОСТОЯНИЯ</t>
  </si>
  <si>
    <t>OIP_HMI_ChValue</t>
  </si>
  <si>
    <t>ARRAY [1..500] OF REAL</t>
  </si>
  <si>
    <t>OIP_HMI_VisualValue</t>
  </si>
  <si>
    <t>OIP_HMI_ImitVal</t>
  </si>
  <si>
    <t>OIP_HMI_Value</t>
  </si>
  <si>
    <t>OIP_HMI_STATE</t>
  </si>
  <si>
    <t>ARRAY [1..500] OF DWORD</t>
  </si>
  <si>
    <t>ZD_HMI_STATE</t>
  </si>
  <si>
    <t>ARRAY [1..200] OF ZD_HMI_STATE_STRUCT</t>
  </si>
  <si>
    <t>VS_HMI_STATE</t>
  </si>
  <si>
    <t>ARRAY [1..64] OF DWORD</t>
  </si>
  <si>
    <t>DP_HMI_STATE</t>
  </si>
  <si>
    <t>ARRAY [1..1000] OF WORD</t>
  </si>
  <si>
    <t>UTS_HMI_STATE</t>
  </si>
  <si>
    <t>ARRAY [1..200] OF WORD</t>
  </si>
  <si>
    <t>GMPNA_HMI_STATE</t>
  </si>
  <si>
    <t>ARRAY[1..8] OF ARRAY[1..48] OF WORD</t>
  </si>
  <si>
    <t>GMPNA_HMI_BTN_STATE</t>
  </si>
  <si>
    <t>ARRAY[1..8] OF ARRAY[0..4] OF WORD</t>
  </si>
  <si>
    <t>KTPR_HMI_STATE</t>
  </si>
  <si>
    <t>KTPR_HMI_BTN_STATE</t>
  </si>
  <si>
    <t>ARRAY[0..7] OF UINT</t>
  </si>
  <si>
    <t>KTPRA_HMI_STATE</t>
  </si>
  <si>
    <t>ARRAY[1..10] OF ARRAY[1..128] OF WORD</t>
  </si>
  <si>
    <t>KTPRA_HMI_BTN_STATE</t>
  </si>
  <si>
    <t>ARRAY[1..10] OF ARRAY[0..4] OF WORD</t>
  </si>
  <si>
    <t>KTPRS_HMI_STATE</t>
  </si>
  <si>
    <t>MPNA_HMI_STATE</t>
  </si>
  <si>
    <t>ARRAY[1..8] OF MPNA_HMI_STATE_STRUCT</t>
  </si>
  <si>
    <t>PZ_HMI_STATE</t>
  </si>
  <si>
    <t>ARRAY[1..50] OF PZ_HMI_STATE_STRUCT</t>
  </si>
  <si>
    <t>RVS_HMI_STATE</t>
  </si>
  <si>
    <t>ARRAY[1..30] OF WORD</t>
  </si>
  <si>
    <t>BD_HMI_STATE</t>
  </si>
  <si>
    <t>ARRAY[1..10] OF BD_HMI_STATE_STRUCT</t>
  </si>
  <si>
    <t>KRMPN_HMI_STATE</t>
  </si>
  <si>
    <t>KRMPN_HMI_STATE_STRUCT</t>
  </si>
  <si>
    <t>MNA_FROM</t>
  </si>
  <si>
    <t>MNA_TO</t>
  </si>
  <si>
    <t>TransitionType</t>
  </si>
  <si>
    <t>KLP_HMI_STATE</t>
  </si>
  <si>
    <t>ARRAY[1..50] OF WORD</t>
  </si>
  <si>
    <t>SAR</t>
  </si>
  <si>
    <t>ARRAY[1..4] OF sRDArr</t>
  </si>
  <si>
    <t xml:space="preserve">Слово состояния РД </t>
  </si>
  <si>
    <t>SARState</t>
  </si>
  <si>
    <t>sSAR_State</t>
  </si>
  <si>
    <t>Слово состояния САРД</t>
  </si>
  <si>
    <t>Panel_SAR_UST</t>
  </si>
  <si>
    <t>sUstSAR</t>
  </si>
  <si>
    <t>Уставки с панели</t>
  </si>
  <si>
    <t>Curr_SAR_UST</t>
  </si>
  <si>
    <t>Уставки текущие</t>
  </si>
  <si>
    <t>MNS_SAR_UST</t>
  </si>
  <si>
    <t xml:space="preserve">Уставки с МНС </t>
  </si>
  <si>
    <t>TM_SAR_UST_Pin</t>
  </si>
  <si>
    <t>REAL</t>
  </si>
  <si>
    <t>Уставка давления на приеме с ТМ</t>
  </si>
  <si>
    <t>TM_SAR_UST_Pout</t>
  </si>
  <si>
    <t>Уставка давления на выходе с ТМ</t>
  </si>
  <si>
    <t>SAR_UST_Pin_lim</t>
  </si>
  <si>
    <t>sSARUSTLimit</t>
  </si>
  <si>
    <t>Ограничение ввода уставок на приеме МНС</t>
  </si>
  <si>
    <t>SAR_UST_Pout_lim</t>
  </si>
  <si>
    <t>Ограничение ввода уставок на выходе МНС</t>
  </si>
  <si>
    <t>SAR_UST_Q_Valve_lim</t>
  </si>
  <si>
    <t>Ограничение ввода уставок положения РД</t>
  </si>
  <si>
    <t>SOD_HMI_STATE</t>
  </si>
  <si>
    <t>ARRAY[1..20] OF WORD</t>
  </si>
  <si>
    <t>NPS_HMI_STATE</t>
  </si>
  <si>
    <t>FGU_HMI_STATE</t>
  </si>
  <si>
    <t>SSVD_HMI_STATE</t>
  </si>
  <si>
    <t>GVS_WORK_1VS</t>
  </si>
  <si>
    <t>COUNTER_CSPA</t>
  </si>
  <si>
    <t>ARRAY [1..2] OF ARRAY [1..4] OF COUNTERS_CSPA_HMI_STRUCT</t>
  </si>
  <si>
    <t>LINK_HMI_COUNTER</t>
  </si>
  <si>
    <t>LINK_HMI_COUNTER_STRUCT</t>
  </si>
  <si>
    <t>Счетчики неисправностей</t>
  </si>
  <si>
    <t>УСТАВКИ</t>
  </si>
  <si>
    <t>OIP_HMI_UST</t>
  </si>
  <si>
    <t>ARRAY [1..500] OF OIP_HMI_UST_STRUCT</t>
  </si>
  <si>
    <t>Уставки OIP</t>
  </si>
  <si>
    <t>INIT_OIP_HMI_UST</t>
  </si>
  <si>
    <t>ZD_HMI_UST</t>
  </si>
  <si>
    <t>ARRAY [1..200] OF ZD_HMI_UST_STRUCT</t>
  </si>
  <si>
    <t>Уставки задвижек</t>
  </si>
  <si>
    <t>VS_HMI_UST</t>
  </si>
  <si>
    <t>ARRAY [1..60] OF AVS_HMI_UST_STRUCT</t>
  </si>
  <si>
    <t>Уставки вспомсистем</t>
  </si>
  <si>
    <t>GMPNA_HMI_UST</t>
  </si>
  <si>
    <t>ARRAY [1..8] OF ARRAY [1..48] OF UINT</t>
  </si>
  <si>
    <t>Уставки готовностей НА</t>
  </si>
  <si>
    <t>INIT_GMPNA_HMI_UST</t>
  </si>
  <si>
    <t>KTPR_HMI_UST</t>
  </si>
  <si>
    <t>Уставки станционных защит</t>
  </si>
  <si>
    <t>INIT_KTPR_HMI_UST</t>
  </si>
  <si>
    <t>KTPRA_HMI_UST</t>
  </si>
  <si>
    <t>ARRAY[1..10] OF ARRAY[1..128] OF UINT</t>
  </si>
  <si>
    <t>Уставки агрегатных защит</t>
  </si>
  <si>
    <t>INIT_KTPRA_HMI_UST</t>
  </si>
  <si>
    <t>KTPRS_HMI_UST</t>
  </si>
  <si>
    <t>Уставки пределных парамтров</t>
  </si>
  <si>
    <t>INIT_KTPRS_HMI_UST</t>
  </si>
  <si>
    <t>MPNA_HMI_UST</t>
  </si>
  <si>
    <t>ARRAY [1..8] OF MPNA_HMI_UST_STRUCT</t>
  </si>
  <si>
    <t>Уставки насосных агрегатов</t>
  </si>
  <si>
    <t>MOTO_HMI_STATE</t>
  </si>
  <si>
    <t>ARRAY [1..4] OF MOTO_HMI_STATE_STRUCT</t>
  </si>
  <si>
    <t>Наработки НА</t>
  </si>
  <si>
    <t>MOTO_HMI_UST</t>
  </si>
  <si>
    <t>ARRAY [1..4] OF MOTO_HMI_UST_STRUCT</t>
  </si>
  <si>
    <t>Уставки(референсные значения) наработок НА</t>
  </si>
  <si>
    <t>COMM_HMI_UST</t>
  </si>
  <si>
    <t>COMM_HMI_UST_STRUCT</t>
  </si>
  <si>
    <t>Общие уставки НПС</t>
  </si>
  <si>
    <t>KLP_HMI_UST</t>
  </si>
  <si>
    <t>ARRAY [1..20] OF KLP_HMI_UST_STRUCT</t>
  </si>
  <si>
    <t>Уставки клапана</t>
  </si>
  <si>
    <t>MAN_CARD</t>
  </si>
  <si>
    <t>DWORD := 2#0000_0000_0000_1111</t>
  </si>
  <si>
    <t xml:space="preserve"> Карта ручного ввода(состояния чекбоксов)  (инициализируем включенный АВР при авариях агрегатов)</t>
  </si>
  <si>
    <t>SOD_HMI_UST</t>
  </si>
  <si>
    <t>ARRAY [1..20] OF UINT</t>
  </si>
  <si>
    <t>Уставки скребка</t>
  </si>
  <si>
    <t>RVS_HMI_UST</t>
  </si>
  <si>
    <t>ARRAY[1..30] OF RVS_HMI_UST_STRUCT</t>
  </si>
  <si>
    <t>Настройки для расчета скорости РВСов</t>
  </si>
  <si>
    <t>NAWheelSize</t>
  </si>
  <si>
    <t>ARRAY[1..8] OF REAL := [0.5,0.7,0.66,0.76,1,1,1,1]</t>
  </si>
  <si>
    <t>Размер колеса насосного агрегата</t>
  </si>
  <si>
    <t>MNA_PVal</t>
  </si>
  <si>
    <t>REAL := 0.5</t>
  </si>
  <si>
    <t>Величина зазора давления</t>
  </si>
  <si>
    <t>RESERVE_HMI_UST</t>
  </si>
  <si>
    <t>ARRAY [1..1000] OF UINT</t>
  </si>
  <si>
    <t>Зарезервировано под уставки</t>
  </si>
  <si>
    <t>ДИАГНОСТИКА</t>
  </si>
  <si>
    <t>Module_State_U1</t>
  </si>
  <si>
    <t>ARRAY[1..25] OF DWORD</t>
  </si>
  <si>
    <t>Состояние входного напряжения U1</t>
  </si>
  <si>
    <t>Module_State_U2</t>
  </si>
  <si>
    <t>Состояние входного напряжения U2</t>
  </si>
  <si>
    <t>AIState</t>
  </si>
  <si>
    <t>ARRAY[0..59] OF tAICh</t>
  </si>
  <si>
    <t>D_CADR_HMI_STATE</t>
  </si>
  <si>
    <t>ARRAY[1..255] OF WORD</t>
  </si>
  <si>
    <t>DiagCPU</t>
  </si>
  <si>
    <t>tCCFrame</t>
  </si>
  <si>
    <t>RACK_State</t>
  </si>
  <si>
    <t>RACK_State_Blink</t>
  </si>
  <si>
    <t>awListNet</t>
  </si>
  <si>
    <t>ARRAY[0..20] OF WORD</t>
  </si>
  <si>
    <t>UsoCountLostConn</t>
  </si>
  <si>
    <t>ARRAY[1..2] OF tCountLostConn</t>
  </si>
  <si>
    <t>ARRAY [1..700] OF WORD</t>
  </si>
  <si>
    <t>ARRAY [1..250] OF WORD</t>
  </si>
  <si>
    <t>DOut</t>
  </si>
  <si>
    <t>ARRAY [1..100] OF WORD</t>
  </si>
  <si>
    <t>AOut</t>
  </si>
  <si>
    <t>ImitRW_MPSA</t>
  </si>
  <si>
    <t>ImitWR_MPSA</t>
  </si>
  <si>
    <t>DiagCPU_KK</t>
  </si>
  <si>
    <t>ARRAY[0..1] OF tTMCPU</t>
  </si>
  <si>
    <t>DiagC43_KK</t>
  </si>
  <si>
    <t>ARRAY[0..1,0..2] OF tTMC43Flags</t>
  </si>
  <si>
    <t>Давление азота в трубопроводе перед шкафами редуцирования №1.1, 1.2</t>
  </si>
  <si>
    <t>Давление азота в трубопроводе перед шкафами редуцирования №2.1, 2.2</t>
  </si>
  <si>
    <t>Нефтеналивные стендеры причалов №№1, 2</t>
  </si>
  <si>
    <t>Signal_power</t>
  </si>
  <si>
    <t>OIPlite_SpeedSound</t>
  </si>
  <si>
    <t>OIPlite_NumAPI</t>
  </si>
  <si>
    <t>OIPlite_VolFlowRate</t>
  </si>
  <si>
    <t>OIPlite_TempOil</t>
  </si>
  <si>
    <t>OIPlite_Density</t>
  </si>
  <si>
    <t>OIPlite_ValAerac</t>
  </si>
  <si>
    <t>OIPlite_Temp</t>
  </si>
  <si>
    <t>OIPlite_ChVolFlowRate</t>
  </si>
  <si>
    <t>OIPlite_SignalPower</t>
  </si>
  <si>
    <t>OIPlite_LastNormVal</t>
  </si>
  <si>
    <t>OIPlite_AlmValAerac</t>
  </si>
  <si>
    <t>Вт</t>
  </si>
  <si>
    <t>KTPRS_Prich1_SAVE_GAS10_1</t>
  </si>
  <si>
    <t>Сохранение предельной загазованности причала №1 (точка 1)</t>
  </si>
  <si>
    <t>KTPRS_Prich1_SAVE_GAS10_2</t>
  </si>
  <si>
    <t>KTPRS_Prich1_SAVE_GAS10_3</t>
  </si>
  <si>
    <t>KTPRS_Prich1_SAVE_GAS10_4</t>
  </si>
  <si>
    <t>KTPRS_Prich1_SAVE_GAS10_5</t>
  </si>
  <si>
    <t>KTPRS_Prich1_SAVE_GAS10_6</t>
  </si>
  <si>
    <t>KTPRS_Prich1_SAVE_GAS10_7</t>
  </si>
  <si>
    <t>KTPRS_Prich1_SAVE_GAS10_8</t>
  </si>
  <si>
    <t>KTPRS_Prich1_SAVE_GAS10_9</t>
  </si>
  <si>
    <t>KTPRS_Prich1_SAVE_GAS10_10</t>
  </si>
  <si>
    <t>Сохранение предельной  загазованности причала №1 (точка 3)</t>
  </si>
  <si>
    <t>Сохранение предельной загазованности причала №1 (точка 2)</t>
  </si>
  <si>
    <t>Сохранение предельной загазованности причала №1 (точка 4)</t>
  </si>
  <si>
    <t>Сохранение предельной загазованности причала №1 (точка 5)</t>
  </si>
  <si>
    <t>Сохранение предельной загазованности причала №1 (точка 6)</t>
  </si>
  <si>
    <t>Сохранение предельной загазованности причала №1 (точка 7)</t>
  </si>
  <si>
    <t>Сохранение предельной загазованности причала №1 (точка 8)</t>
  </si>
  <si>
    <t>Сохранение предельной загазованности причала №1 (точка 9)</t>
  </si>
  <si>
    <t>Сохранение предельной загазованности причала №1 (точка 10)</t>
  </si>
  <si>
    <t>KTPRS_Prich2_SAVE_GAS10_1</t>
  </si>
  <si>
    <t>KTPRS_Prich2_SAVE_GAS10_2</t>
  </si>
  <si>
    <t>KTPRS_Prich2_SAVE_GAS10_3</t>
  </si>
  <si>
    <t>KTPRS_Prich2_SAVE_GAS10_4</t>
  </si>
  <si>
    <t>KTPRS_Prich2_SAVE_GAS10_5</t>
  </si>
  <si>
    <t>KTPRS_Prich2_SAVE_GAS10_6</t>
  </si>
  <si>
    <t>KTPRS_Prich2_SAVE_GAS10_7</t>
  </si>
  <si>
    <t>KTPRS_Prich2_SAVE_GAS10_8</t>
  </si>
  <si>
    <t>KTPRS_Prich2_SAVE_GAS10_9</t>
  </si>
  <si>
    <t>KTPRS_Prich2_SAVE_GAS10_10</t>
  </si>
  <si>
    <t>Сохранение предельной загазованности причала №2 (точка 1)</t>
  </si>
  <si>
    <t>Сохранение предельной загазованности причала №2 (точка 2)</t>
  </si>
  <si>
    <t>Сохранение предельной загазованности причала №2 (точка 3)</t>
  </si>
  <si>
    <t>Сохранение предельной загазованности причала №2 (точка 4)</t>
  </si>
  <si>
    <t>Сохранение предельной загазованности причала №2 (точка 5)</t>
  </si>
  <si>
    <t>Сохранение предельной загазованности причала №2 (точка 6)</t>
  </si>
  <si>
    <t>Сохранение предельной загазованности причала №2 (точка 7)</t>
  </si>
  <si>
    <t>Сохранение предельной загазованности причала №2 (точка 8)</t>
  </si>
  <si>
    <t>Сохранение предельной загазованности причала №2 (точка 9)</t>
  </si>
  <si>
    <t>Сохранение предельной загазованности причала №2 (точка 10)</t>
  </si>
  <si>
    <t>Система рекуперации паров нефти</t>
  </si>
  <si>
    <t>Перепад давления газовой фракции на фильтре ФС-1 стендера СТ5</t>
  </si>
  <si>
    <t>Перепад давления газовой фракции на фильтре ФС-2 стендера СТ10</t>
  </si>
  <si>
    <t>Перепад давления газовой фракции на детонационном предохранителе ДП-2 стендера СТ5</t>
  </si>
  <si>
    <t>PDT905</t>
  </si>
  <si>
    <t>PDT910</t>
  </si>
  <si>
    <t>PDT906</t>
  </si>
  <si>
    <t>PDT911</t>
  </si>
  <si>
    <t>Перепад давления газовой фракции на детонационном предохранителе ДП-4 стендера СТ10</t>
  </si>
  <si>
    <t>KTPRS2_MinLvlKO21</t>
  </si>
  <si>
    <t>KTPRS2_MaxLvlKO21</t>
  </si>
  <si>
    <t>Сохранение предельной загазованности площадки УРПН (точка 1)</t>
  </si>
  <si>
    <t>Сохранение предельной загазованности площадки УРПН (точка 2)</t>
  </si>
  <si>
    <t>Сохранение предельной загазованности площадки УРПН (точка 3)</t>
  </si>
  <si>
    <t>Сохранение предельной загазованности площадки УРПН (точка 4)</t>
  </si>
  <si>
    <t>Сохранение предельной загазованности площадки УРПН (точка 5)</t>
  </si>
  <si>
    <t>Сохранение предельной загазованности площадки УРПН (точка 6)</t>
  </si>
  <si>
    <t>Сохранение предельной загазованности площадки УРПН (точка 7)</t>
  </si>
  <si>
    <t>Сохранение предельной загазованности площадки УРПН (точка 8)</t>
  </si>
  <si>
    <t>KTPRS_URPN_SAVE_GAS10_1</t>
  </si>
  <si>
    <t>KTPRS_URPN_SAVE_GAS10_2</t>
  </si>
  <si>
    <t>KTPRS_URPN_SAVE_GAS10_3</t>
  </si>
  <si>
    <t>KTPRS_URPN_SAVE_GAS10_4</t>
  </si>
  <si>
    <t>KTPRS_URPN_SAVE_GAS10_5</t>
  </si>
  <si>
    <t>KTPRS_URPN_SAVE_GAS10_6</t>
  </si>
  <si>
    <t>KTPRS_URPN_SAVE_GAS10_7</t>
  </si>
  <si>
    <t>KTPRS_URPN_SAVE_GAS10_8</t>
  </si>
  <si>
    <t>Система СОД причальных сооружений</t>
  </si>
  <si>
    <t>Насос откачки конденсата Н-28</t>
  </si>
  <si>
    <t>Зачистной насос Н-5</t>
  </si>
  <si>
    <t>Зачистной насос Н-6</t>
  </si>
  <si>
    <t>Зачистной насос Н-7</t>
  </si>
  <si>
    <t>Зачистной насос Н-23</t>
  </si>
  <si>
    <t>Зачистной насос Н-24</t>
  </si>
  <si>
    <t>Зачистной насос Н-30</t>
  </si>
  <si>
    <t>Насос откачки дренажа Н-1</t>
  </si>
  <si>
    <t>Насос откачки дренажа Н-2</t>
  </si>
  <si>
    <t>Насос откачки дренажа Н-26</t>
  </si>
  <si>
    <t>Насос откачки дренажа Н-21</t>
  </si>
  <si>
    <t>Насос откачки дренажа Н-22</t>
  </si>
  <si>
    <t>Насос откачки дренажа Н-25</t>
  </si>
  <si>
    <t>KTPRS_EmptyTN_N5</t>
  </si>
  <si>
    <t>KTPRS_EmptyTN_N6</t>
  </si>
  <si>
    <t>KTPRS_EmptyTN_N7</t>
  </si>
  <si>
    <t>Сохранение предельной загазованности площадки насосной откачки дренажа из стендеров СТ1-СТ4 (точка 1)</t>
  </si>
  <si>
    <t>Сохранение предельной загазованности площадки насосной откачки дренажа из стендеров СТ1-СТ4 (точка 2)</t>
  </si>
  <si>
    <t>Сохранение предельной загазованности площадки насосной откачки дренажа из стендеров СТ1-СТ4 (точка 3)</t>
  </si>
  <si>
    <t>KTPRS_CT1_4_SAVE_GAS10_1</t>
  </si>
  <si>
    <t>KTPRS_CT1_4_SAVE_GAS10_2</t>
  </si>
  <si>
    <t>KTPRS_CT1_4_SAVE_GAS10_3</t>
  </si>
  <si>
    <t>Предельный минимальный уровень нефти в резервуаре Е-1</t>
  </si>
  <si>
    <t>Предельный максимальный уровень нефти в резервуаре Е-1</t>
  </si>
  <si>
    <t>Сохранение предельной загазованности площадки насосной откачки дренажа из емкости Е-1 (точка 1)</t>
  </si>
  <si>
    <t>Сохранение предельной загазованности площадки насосной откачки дренажа из емкости Е-1 (точка 2)</t>
  </si>
  <si>
    <t>Сохранение предельной загазованности площадки насосной откачки дренажа из емкости Е-1 (точка 3)</t>
  </si>
  <si>
    <t>Сохранение предельной загазованности площадки насосной откачки дренажа из емкости Е-1 (точка 4)</t>
  </si>
  <si>
    <t>Сохранение предельной загазованности площадки насосной откачки дренажа из емкости Е-1 (точка 5)</t>
  </si>
  <si>
    <t>KTPRS_E1_SAVE_GAS10_1</t>
  </si>
  <si>
    <t>KTPRS_E1_SAVE_GAS10_2</t>
  </si>
  <si>
    <t>KTPRS_E1_SAVE_GAS10_3</t>
  </si>
  <si>
    <t>KTPRS_E1_SAVE_GAS10_4</t>
  </si>
  <si>
    <t>KTPRS_E1_SAVE_GAS10_5</t>
  </si>
  <si>
    <t>KTPRS_EmptyTN_N1N2</t>
  </si>
  <si>
    <t>Минимальное содержания кислорода в газовой фракции стендера СТ5</t>
  </si>
  <si>
    <t>Минимальное содержания кислорода в газовой фракции стендера СТ10</t>
  </si>
  <si>
    <t>KTPRS2_MinLvlO2_CT5</t>
  </si>
  <si>
    <t>KTPRS2_MinLvlO2_CT10</t>
  </si>
  <si>
    <t>KTPRS2_MaxLvlO2_CT5</t>
  </si>
  <si>
    <t>KTPRS2_MaxLvlO2_CT10</t>
  </si>
  <si>
    <t>Максимальное содержания кислорода в газовой фракции стендера СТ5</t>
  </si>
  <si>
    <t>Максимальное содержания кислорода в газовой фракции стендера СТ10</t>
  </si>
  <si>
    <t>Минимальное давление газа в трубопроводе газовой фракции (подводящий трубопровод БиПС)</t>
  </si>
  <si>
    <t>Максимальное давление газа в трубопроводе газовой фракции (подводящий трубопровод БиПС)</t>
  </si>
  <si>
    <t>Максимальный перепад давления нефти на фильтре Ф-24 насоса Н-5</t>
  </si>
  <si>
    <t>Максимальный перепад давления нефти на фильтре Ф-25 насоса Н-6</t>
  </si>
  <si>
    <t>Максимальный перепад давления нефти на фильтре Ф-26 насоса Н-7</t>
  </si>
  <si>
    <t>KTPRS_MAXdP_F24_N5</t>
  </si>
  <si>
    <t>KTPRS_MAXdP_F25_N6</t>
  </si>
  <si>
    <t>KTPRS_MAXdP_F26_N7</t>
  </si>
  <si>
    <t>Максимальный перепад давления нефти на фильтре Ф-23 насоса Н-1</t>
  </si>
  <si>
    <t>Максимальный перепад давления нефти на фильтре Ф-22 насоса Н-2</t>
  </si>
  <si>
    <t>KTPRS_MAXdP_F22_N2</t>
  </si>
  <si>
    <t>KTPRS_MAXdP_F23_N1</t>
  </si>
  <si>
    <t>Минимальное давление газонефтяной фракции в трубопроводе на выходе резервуара Е-1</t>
  </si>
  <si>
    <t>Максимальное давление газонефтяной фракции в трубопроводе на выходе резервуара Е-1</t>
  </si>
  <si>
    <t>KTPRS_MinP_OutE1</t>
  </si>
  <si>
    <t>KTPRS_MaxP_OutE1</t>
  </si>
  <si>
    <t>Сигнализация «пустой трубопровод» на входе насосов Н-1, Н-2</t>
  </si>
  <si>
    <t>Максимальное давление нефти на выходе насоса Н-1</t>
  </si>
  <si>
    <t>Максимальное давление нефти на выходе насоса Н-2</t>
  </si>
  <si>
    <t>KTPRS_MaxP_OutN1</t>
  </si>
  <si>
    <t>KTPRS_MaxP_OutN2</t>
  </si>
  <si>
    <t>Предельный максимальный перепад давления нефти на фильтре Ф-53 насоса Н-30</t>
  </si>
  <si>
    <t>Предельный максимальный перепад давления нефти на фильтре Ф-54 насоса Н-23</t>
  </si>
  <si>
    <t>Предельный максимальный перепад давления нефти на фильтре Ф-55 насоса Н-24</t>
  </si>
  <si>
    <t>Аварийный максимальный перепад давления нефти на фильтре Ф-53 насоса Н-30</t>
  </si>
  <si>
    <t>Аварийный максимальный перепад давления нефти на фильтре Ф-54 насоса Н-23</t>
  </si>
  <si>
    <t>Аварийный максимальный перепад давления нефти на фильтре Ф-55 насоса Н-24</t>
  </si>
  <si>
    <t>KTPRS_preMAXdP_F54_N23</t>
  </si>
  <si>
    <t>KTPRS_preMAXdP_F55_N24</t>
  </si>
  <si>
    <t>KTPRS_almMAXdP_F54_N23</t>
  </si>
  <si>
    <t>KTPRS_almMAXdP_F55_N24</t>
  </si>
  <si>
    <t>BiPS_KC</t>
  </si>
  <si>
    <t>BiPS_USO_1_1</t>
  </si>
  <si>
    <t>BiPS_USO_1_2</t>
  </si>
  <si>
    <t>BiPS_USO_1_3</t>
  </si>
  <si>
    <t>BiPS_USO_1_4</t>
  </si>
  <si>
    <t>BiPS_USO_3</t>
  </si>
  <si>
    <t>BiPS_USO_2_1</t>
  </si>
  <si>
    <t>BiPS_USO_2_2</t>
  </si>
  <si>
    <t>BiPS_USO_2_3</t>
  </si>
  <si>
    <t>BiPS_USO_2_4</t>
  </si>
  <si>
    <t>BiPS_USO_2_5</t>
  </si>
  <si>
    <t>Сохранение предельной загазованности площадки насосной откачки дренажа из стендеров СТ6-СТ9 (точка 1)</t>
  </si>
  <si>
    <t>Сохранение предельной загазованности площадки насосной откачки дренажа из стендеров СТ6-СТ9 (точка 2)</t>
  </si>
  <si>
    <t>Сохранение предельной загазованности площадки насосной откачки дренажа из стендеров СТ6-СТ9 (точка 3)</t>
  </si>
  <si>
    <t>KTPRS_CT6_9_SAVE_GAS10_1</t>
  </si>
  <si>
    <t>KTPRS_CT6_9_SAVE_GAS10_2</t>
  </si>
  <si>
    <t>KTPRS_CT6_9_SAVE_GAS10_3</t>
  </si>
  <si>
    <t>БиПС.КЦ - общая неисправность системы питания</t>
  </si>
  <si>
    <t>БиПС.КЦ - наличие напряжения на вводе №1</t>
  </si>
  <si>
    <t>БиПС.КЦ - наличие напряжения на вводе №2</t>
  </si>
  <si>
    <t>БиПС.КЦ - наличие напряжения на вводе №3</t>
  </si>
  <si>
    <t>БиПС.КЦ - исправность УЗИП (FV1)</t>
  </si>
  <si>
    <t>БиПС.КЦ - исправность УЗИП (FV2)</t>
  </si>
  <si>
    <t>БиПС.КЦ - исправность УЗИП (FV3)</t>
  </si>
  <si>
    <t>БиПС.КЦ - двери шкафа открыты</t>
  </si>
  <si>
    <t>БиПС.КЦ - батарея разряжена ИБП GU1</t>
  </si>
  <si>
    <t>БиПС.КЦ - неисправность оборудования питания осн. канала ИБП GU1</t>
  </si>
  <si>
    <t>БиПС.КЦ - батарея разряжена ИБП GU2</t>
  </si>
  <si>
    <t>БиПС.КЦ - неисправность оборудования питания рез. канала ИБП GU2</t>
  </si>
  <si>
    <t>БиПС.КЦ - батарея разряжена ИБП GU3</t>
  </si>
  <si>
    <t>БиПС.КЦ - батарея разряжена ИБП GU4</t>
  </si>
  <si>
    <t>БиПС.УСО.1(1) - общая неисправность системы питания</t>
  </si>
  <si>
    <t>БиПС.УСО.1(1) - наличие напряжения на вводе №1</t>
  </si>
  <si>
    <t>БиПС.УСО.1(1) - наличие напряжения на вводе №2</t>
  </si>
  <si>
    <t>БиПС.УСО.1(1) - исправность УЗИП (FV1)</t>
  </si>
  <si>
    <t>БиПС.УСО.1(1) - исправность УЗИП (FV2)</t>
  </si>
  <si>
    <t>БиПС.УСО.1(1) - двери шкафа открыты</t>
  </si>
  <si>
    <t>БиПС.УСО.1(1) - батарея разряжена ИБП GU1</t>
  </si>
  <si>
    <t>БиПС.УСО.1(1) - неисправность оборудования питания осн. канала ИБП GU1</t>
  </si>
  <si>
    <t>БиПС.УСО.1(1) - батарея разряжена ИБП GU2</t>
  </si>
  <si>
    <t>БиПС.УСО.1(1) - неисправность оборудования питания рез. канала ИБП GU2</t>
  </si>
  <si>
    <t>БиПС.УСО.1(2) - общая неисправность системы питания</t>
  </si>
  <si>
    <t>БиПС.УСО.1(2) - наличие напряжения на вводе №1</t>
  </si>
  <si>
    <t>БиПС.УСО.1(2) - наличие напряжения на вводе №2</t>
  </si>
  <si>
    <t>БиПС.УСО.1(2) - исправность УЗИП (FV1)</t>
  </si>
  <si>
    <t>БиПС.УСО.1(2) - исправность УЗИП (FV2)</t>
  </si>
  <si>
    <t>БиПС.УСО.1(2) - двери шкафа открыты</t>
  </si>
  <si>
    <t>БиПС.УСО.1(2) - батарея разряжена ИБП GU1</t>
  </si>
  <si>
    <t>БиПС.УСО.1(2) - неисправность оборудования питания осн. канала ИБП GU1</t>
  </si>
  <si>
    <t>БиПС.УСО.1(2) - батарея разряжена ИБП GU2</t>
  </si>
  <si>
    <t>БиПС.УСО.1(2) - неисправность оборудования питания рез. канала ИБП GU2</t>
  </si>
  <si>
    <t>БиПС.УСО.1(3) - общая неисправность системы питания</t>
  </si>
  <si>
    <t>БиПС.УСО.1(3) - наличие напряжения на вводе №1</t>
  </si>
  <si>
    <t>БиПС.УСО.1(3) - наличие напряжения на вводе №2</t>
  </si>
  <si>
    <t>БиПС.УСО.1(3) - исправность УЗИП (FV1)</t>
  </si>
  <si>
    <t>БиПС.УСО.1(3) - исправность УЗИП (FV2)</t>
  </si>
  <si>
    <t>БиПС.УСО.1(3) - двери шкафа открыты</t>
  </si>
  <si>
    <t>БиПС.УСО.1(3) - батарея разряжена ИБП GU1</t>
  </si>
  <si>
    <t>БиПС.УСО.1(3) - неисправность оборудования питания осн. канала ИБП GU1</t>
  </si>
  <si>
    <t>БиПС.УСО.1(3) - батарея разряжена ИБП GU2</t>
  </si>
  <si>
    <t>БиПС.УСО.1(3) - неисправность оборудования питания рез. канала ИБП GU2</t>
  </si>
  <si>
    <t>БиПС.УСО.1(4) - общая неисправность системы питания</t>
  </si>
  <si>
    <t>БиПС.УСО.1(4) - наличие напряжения на вводе №1</t>
  </si>
  <si>
    <t>БиПС.УСО.1(4) - наличие напряжения на вводе №2</t>
  </si>
  <si>
    <t>БиПС.УСО.1(4) - исправность УЗИП (FV1)</t>
  </si>
  <si>
    <t>БиПС.УСО.1(4) - исправность УЗИП (FV2)</t>
  </si>
  <si>
    <t>БиПС.УСО.1(4) - двери шкафа открыты</t>
  </si>
  <si>
    <t>БиПС.УСО.1(4) - батарея разряжена ИБП GU1</t>
  </si>
  <si>
    <t>БиПС.УСО.1(4) - неисправность оборудования питания осн. канала ИБП GU1</t>
  </si>
  <si>
    <t>БиПС.УСО.1(4) - батарея разряжена ИБП GU2</t>
  </si>
  <si>
    <t>БиПС.УСО.1(4) - неисправность оборудования питания рез. канала ИБП GU2</t>
  </si>
  <si>
    <t>БиПС.УСО.2(1) - общая неисправность системы питания</t>
  </si>
  <si>
    <t>БиПС.УСО.2(1) - наличие напряжения на вводе №1</t>
  </si>
  <si>
    <t>БиПС.УСО.2(1) - наличие напряжения на вводе №2</t>
  </si>
  <si>
    <t>БиПС.УСО.2(1) - наличие напряжения на вводе №3</t>
  </si>
  <si>
    <t>БиПС.УСО.2(1) - исправность УЗИП (FV1)</t>
  </si>
  <si>
    <t>БиПС.УСО.2(1) - исправность УЗИП (FV2)</t>
  </si>
  <si>
    <t>БиПС.УСО.2(1) - исправность УЗИП (FV3)</t>
  </si>
  <si>
    <t>БиПС.УСО.2(1) - исправность УЗИП (FV4)</t>
  </si>
  <si>
    <t>БиПС.УСО.2(1) - двери шкафа открыты</t>
  </si>
  <si>
    <t>БиПС.УСО.2(1) - батарея разряжена ИБП GU1</t>
  </si>
  <si>
    <t>БиПС.УСО.2(1) - неисправность оборудования питания осн. канала ИБП GU1</t>
  </si>
  <si>
    <t>БиПС.УСО.2(1) - батарея разряжена ИБП GU2</t>
  </si>
  <si>
    <t>БиПС.УСО.2(1) - неисправность оборудования питания рез. канала ИБП GU2</t>
  </si>
  <si>
    <t>БиПС.УСО.2(2) - общая неисправность системы питания</t>
  </si>
  <si>
    <t>БиПС.УСО.2(2) - наличие напряжения на вводе №1</t>
  </si>
  <si>
    <t>БиПС.УСО.2(2) - наличие напряжения на вводе №2</t>
  </si>
  <si>
    <t>БиПС.УСО.2(2) - исправность УЗИП (FV1)</t>
  </si>
  <si>
    <t>БиПС.УСО.2(2) - исправность УЗИП (FV2)</t>
  </si>
  <si>
    <t>БиПС.УСО.2(2) - исправность УЗИП (FV3)</t>
  </si>
  <si>
    <t>БиПС.УСО.2(2) - двери шкафа открыты</t>
  </si>
  <si>
    <t>БиПС.УСО.2(2) - батарея разряжена ИБП GU1</t>
  </si>
  <si>
    <t>БиПС.УСО.2(2) - неисправность оборудования питания осн. канала ИБП GU1</t>
  </si>
  <si>
    <t>БиПС.УСО.2(2) - батарея разряжена ИБП GU2</t>
  </si>
  <si>
    <t>БиПС.УСО.2(2) - неисправность оборудования питания рез. канала ИБП GU2</t>
  </si>
  <si>
    <t>БиПС.УСО.2(3) - общая неисправность системы питания</t>
  </si>
  <si>
    <t>БиПС.УСО.2(3) - наличие напряжения на вводе №1</t>
  </si>
  <si>
    <t>БиПС.УСО.2(3) - наличие напряжения на вводе №2</t>
  </si>
  <si>
    <t>БиПС.УСО.2(3) - исправность УЗИП (FV1)</t>
  </si>
  <si>
    <t>БиПС.УСО.2(3) - исправность УЗИП (FV2)</t>
  </si>
  <si>
    <t>БиПС.УСО.2(3) - двери шкафа открыты</t>
  </si>
  <si>
    <t>БиПС.УСО.2(3) - батарея разряжена ИБП GU1</t>
  </si>
  <si>
    <t>БиПС.УСО.2(3) - неисправность оборудования питания осн. канала ИБП GU1</t>
  </si>
  <si>
    <t>БиПС.УСО.2(3) - батарея разряжена ИБП GU2</t>
  </si>
  <si>
    <t>БиПС.УСО.2(3) - неисправность оборудования питания рез. канала ИБП GU2</t>
  </si>
  <si>
    <t>БиПС.УСО.2(4) - общая неисправность системы питания</t>
  </si>
  <si>
    <t>БиПС.УСО.2(4) - наличие напряжения на вводе №1</t>
  </si>
  <si>
    <t>БиПС.УСО.2(4) - наличие напряжения на вводе №2</t>
  </si>
  <si>
    <t>БиПС.УСО.2(4) - исправность УЗИП (FV1)</t>
  </si>
  <si>
    <t>БиПС.УСО.2(4) - исправность УЗИП (FV2)</t>
  </si>
  <si>
    <t>БиПС.УСО.2(4) - двери шкафа открыты</t>
  </si>
  <si>
    <t>БиПС.УСО.2(4) - батарея разряжена ИБП GU1</t>
  </si>
  <si>
    <t>БиПС.УСО.2(4) - неисправность оборудования питания осн. канала ИБП GU1</t>
  </si>
  <si>
    <t>БиПС.УСО.2(4) - батарея разряжена ИБП GU2</t>
  </si>
  <si>
    <t>БиПС.УСО.2(4) - неисправность оборудования питания рез. канала ИБП GU2</t>
  </si>
  <si>
    <t>БиПС.УСО.2(5) - общая неисправность системы питания</t>
  </si>
  <si>
    <t>БиПС.УСО.2(5) - наличие напряжения на вводе №1</t>
  </si>
  <si>
    <t>БиПС.УСО.2(5) - наличие напряжения на вводе №2</t>
  </si>
  <si>
    <t>БиПС.УСО.2(5) - наличие напряжения на вводе №3</t>
  </si>
  <si>
    <t>БиПС.УСО.2(5) - исправность УЗИП (FV1)</t>
  </si>
  <si>
    <t>БиПС.УСО.2(5) - исправность УЗИП (FV2)</t>
  </si>
  <si>
    <t>БиПС.УСО.2(5) - исправность УЗИП (FV3)</t>
  </si>
  <si>
    <t>БиПС.УСО.2(5) - двери шкафа открыты</t>
  </si>
  <si>
    <t>БиПС.УСО.2(5) - батарея разряжена ИБП GU1</t>
  </si>
  <si>
    <t>БиПС.УСО.2(5) - неисправность оборудования питания осн. канала ИБП GU1</t>
  </si>
  <si>
    <t>БиПС.УСО.2(5) - батарея разряжена ИБП GU2</t>
  </si>
  <si>
    <t>БиПС.УСО.2(5) - неисправность оборудования питания рез. канала ИБП GU2</t>
  </si>
  <si>
    <t>БиПС.УСО.3 - общая неисправность системы питания</t>
  </si>
  <si>
    <t>БиПС.УСО.3 - наличие напряжения на вводе №1</t>
  </si>
  <si>
    <t>БиПС.УСО.3 - наличие напряжения на вводе №2</t>
  </si>
  <si>
    <t>БиПС.УСО.3 - исправность УЗИП (FV1)</t>
  </si>
  <si>
    <t>БиПС.УСО.3 - исправность УЗИП (FV2)</t>
  </si>
  <si>
    <t>БиПС.УСО.3 - двери шкафа открыты</t>
  </si>
  <si>
    <t>БиПС.УСО.3 - батарея разряжена ИБП GU1</t>
  </si>
  <si>
    <t>БиПС.УСО.3 - неисправность оборудования питания осн. канала ИБП GU1</t>
  </si>
  <si>
    <t>БиПС.УСО.3 - батарея разряжена ИБП GU2</t>
  </si>
  <si>
    <t>БиПС.УСО.3 - неисправность оборудования питания рез. канала ИБП GU2</t>
  </si>
  <si>
    <t>Максимальное давление нефти на выходе насоса Н-30</t>
  </si>
  <si>
    <t>Максимальное давление нефти на выходе насоса Н-23</t>
  </si>
  <si>
    <t>Максимальное давление нефти на выходе насоса Н-24</t>
  </si>
  <si>
    <t>KTPRS_MaxP_OutN30</t>
  </si>
  <si>
    <t>KTPRS_MaxP_OutN23</t>
  </si>
  <si>
    <t>KTPRS_MaxP_OutN24</t>
  </si>
  <si>
    <t>2#0000_1100</t>
  </si>
  <si>
    <t>2#0000_0000</t>
  </si>
  <si>
    <t>Предельный минимальный уровень нефти в резервуаре Е-24</t>
  </si>
  <si>
    <t>Предельный максимальный уровень нефти в резервуаре Е-24</t>
  </si>
  <si>
    <t>Сохранение предельной загазованности площадки насосной откачки дренажа из емкости Е-24 (точка 1)</t>
  </si>
  <si>
    <t>Сохранение предельной загазованности площадки насосной откачки дренажа из емкости Е-24 (точка 2)</t>
  </si>
  <si>
    <t>Сохранение предельной загазованности площадки насосной откачки дренажа из емкости Е-24 (точка 3)</t>
  </si>
  <si>
    <t>Сохранение предельной загазованности площадки насосной откачки дренажа из емкости Е-24 (точка 4)</t>
  </si>
  <si>
    <t>Сохранение предельной загазованности площадки насосной откачки дренажа из емкости Е-24 (точка 5)</t>
  </si>
  <si>
    <t>KTPRS_E24_SAVE_GAS10_1</t>
  </si>
  <si>
    <t>KTPRS_E24_SAVE_GAS10_2</t>
  </si>
  <si>
    <t>KTPRS_E24_SAVE_GAS10_3</t>
  </si>
  <si>
    <t>KTPRS_E24_SAVE_GAS10_4</t>
  </si>
  <si>
    <t>KTPRS_E24_SAVE_GAS10_5</t>
  </si>
  <si>
    <t>Максимальный перепад давления нефти на фильтре Ф-51 насоса Н-21</t>
  </si>
  <si>
    <t>Максимальный перепад давления нефти на фильтре Ф-52 насоса Н-22</t>
  </si>
  <si>
    <t>Максимальное давление нефти на выходе насоса Н-21</t>
  </si>
  <si>
    <t>Максимальное давление нефти на выходе насоса Н-22</t>
  </si>
  <si>
    <t>KTPRS_MaxP_OutN21</t>
  </si>
  <si>
    <t>KTPRS_MaxP_OutN22</t>
  </si>
  <si>
    <t>KTPRS_MAXdP_F51_N21</t>
  </si>
  <si>
    <t>KTPRS_MAXdP_F52_N22</t>
  </si>
  <si>
    <t>KTPRS_almMaxT_outN21</t>
  </si>
  <si>
    <t>KTPRS_almMaxT_outN22</t>
  </si>
  <si>
    <t>Аварийная максимальная температура нефти на выходе насоса Н-21</t>
  </si>
  <si>
    <t>Аварийная максимальная температура нефти на выходе насоса Н-22</t>
  </si>
  <si>
    <t>Минимальное давление газонефтяной фракции в трубопроводе на выходе резервуара Е-24</t>
  </si>
  <si>
    <t>Максимальное давление газонефтяной фракции в трубопроводе на выходе резервуара Е-24</t>
  </si>
  <si>
    <t>Температура воздуха в шкафу приборном №701.2-1</t>
  </si>
  <si>
    <t>Температура воздуха в шкафу приборном №701.3-1</t>
  </si>
  <si>
    <t>Температура воздуха в шкафу приборном №701.4-1</t>
  </si>
  <si>
    <t>Технологические трубопроводы коридора коммуникаций</t>
  </si>
  <si>
    <t>Предельная максимальная температура газонефтяной фракции до детонационного предохранителя ДП-3</t>
  </si>
  <si>
    <t>Предельная максимальная температура газонефтяной фракции после детонационного предохранителя ДП-3</t>
  </si>
  <si>
    <t>Предельная максимальная температура газонефтяной фракции до детонационного предохранителя ДП-5</t>
  </si>
  <si>
    <t>Предельная максимальная температура газонефтяной фракции после детонационного предохранителя ДП-5</t>
  </si>
  <si>
    <t>KTPRS_preMaxT_beforeDP3</t>
  </si>
  <si>
    <t>KTRPS_preMaxT_afterDP3</t>
  </si>
  <si>
    <t>KTPRS_preMaxT_beforeDP5</t>
  </si>
  <si>
    <t>KTRPS_preMaxT_afterDP5</t>
  </si>
  <si>
    <t>Система защиты от гидроудара</t>
  </si>
  <si>
    <t>KTPRS_oil_KP23</t>
  </si>
  <si>
    <t>KTPRS_oil_KP24</t>
  </si>
  <si>
    <t>KTPRS_oil_KP25</t>
  </si>
  <si>
    <t>KTPRS_oil_KP26</t>
  </si>
  <si>
    <t>KTPRS_oil_KP27</t>
  </si>
  <si>
    <t>KTPRS_oil_KP28</t>
  </si>
  <si>
    <t>KTPRS_oil_KP1</t>
  </si>
  <si>
    <t>KTPRS_oil_KP2</t>
  </si>
  <si>
    <t>KTPRS_oil_KP7</t>
  </si>
  <si>
    <t>KTPRS_oil_KP8</t>
  </si>
  <si>
    <t>KTPRS_oil_KP10</t>
  </si>
  <si>
    <t>KTPRS_oil_KP3</t>
  </si>
  <si>
    <t>KTPRS_oil_KP9</t>
  </si>
  <si>
    <t>KTPRS_oil_KP4</t>
  </si>
  <si>
    <t>Система подачи азота</t>
  </si>
  <si>
    <t>Система СОД береговых сооружений</t>
  </si>
  <si>
    <t>Насос откачки дренажа Н-33</t>
  </si>
  <si>
    <t>KTPRS_MaxP_OutN33</t>
  </si>
  <si>
    <t>Максимальное давление нефти на выходе насоса Н-33</t>
  </si>
  <si>
    <t>Аварийная максимальная температура подшипника насоса Н-33</t>
  </si>
  <si>
    <t>Аварийная максимальная температура нефти на выходе насоса Н-33</t>
  </si>
  <si>
    <t>KTPRS_almMaxT_N33</t>
  </si>
  <si>
    <t>KTPRS_almMaxT_outN33</t>
  </si>
  <si>
    <t>Минимальный уровень нефти в емкости Е-33</t>
  </si>
  <si>
    <t>Предельный максимальный уровень нефти в емкости Е-33</t>
  </si>
  <si>
    <t>KTPRS_MinL_E33</t>
  </si>
  <si>
    <t>KTPRS_preMaxL_E33</t>
  </si>
  <si>
    <t>Отключение и блокировка пуска насоса Н-33 по давлению в точке подключение</t>
  </si>
  <si>
    <t>Насос откачки дренажа Н-11</t>
  </si>
  <si>
    <t>Отключение и блокировка пуска насоса Н-33 по закрытому пути откачки дренажа</t>
  </si>
  <si>
    <t>KTPRS_Off_Bl_CloseZD_N33</t>
  </si>
  <si>
    <t>KTPRS_Off_Bl_P_N33</t>
  </si>
  <si>
    <t>Отключение и блокировка пуска насоса Н-11 по закрытому пути откачки дренажа</t>
  </si>
  <si>
    <t>Отключение и блокировка пуска насоса Н-11 по давлению в точке подключение</t>
  </si>
  <si>
    <t>KTPRS_Off_Bl_CloseZD_N11</t>
  </si>
  <si>
    <t>KTPRS_Off_Bl_P_N11</t>
  </si>
  <si>
    <t>Минимальный уровень нефти в емкости Е-11</t>
  </si>
  <si>
    <t>Предельный максимальный уровень нефти в емкости Е-11</t>
  </si>
  <si>
    <t>KTPRS_preMaxL_E11</t>
  </si>
  <si>
    <t>KTPRS_MinL_E11</t>
  </si>
  <si>
    <t>Насос откачки дренажа Н-20</t>
  </si>
  <si>
    <t>Минимальный уровень нефти в емкости Е-20</t>
  </si>
  <si>
    <t>Предельный максимальный уровень нефти в емкости Е-20</t>
  </si>
  <si>
    <t>KTPRS_MinL_E20</t>
  </si>
  <si>
    <t>KTPRS_preMaxL_E20</t>
  </si>
  <si>
    <t>Отключение и блокировка пуска насоса Н-20 по закрытому пути откачки дренажа</t>
  </si>
  <si>
    <t>KTPRS_Off_Bl_CloseZD_N20</t>
  </si>
  <si>
    <t>Отключение и блокировка пуска насоса Н-20 по давлению в точке подключение</t>
  </si>
  <si>
    <t>KTPRS_Off_Bl_P_N20</t>
  </si>
  <si>
    <t>Насос откачки дренажа Н-31</t>
  </si>
  <si>
    <t>KTPRS_MaxP_OutN31</t>
  </si>
  <si>
    <t>Минимальное давление нефти на выходе насоса Н-31</t>
  </si>
  <si>
    <t>Аварийная максимальная температура подшипника насоса Н-31</t>
  </si>
  <si>
    <t>KTPRS_almMaxT_N31</t>
  </si>
  <si>
    <t>Аварийная максимальная температура нефти на выходе насоса Н-31</t>
  </si>
  <si>
    <t>KTPRS_almMaxT_outN31</t>
  </si>
  <si>
    <t>Минимальный уровень нефти в емкости Е-31</t>
  </si>
  <si>
    <t>KTPRS_MinL_E31</t>
  </si>
  <si>
    <t>Предельный максимальный уровень нефти в емкости Е-31</t>
  </si>
  <si>
    <t>KTPRS_preMaxL_E31</t>
  </si>
  <si>
    <t>Отключение и блокировка пуска насоса Н-31 по закрытому пути откачки дренажа</t>
  </si>
  <si>
    <t>KTPRS_Off_Bl_CloseZD_N31</t>
  </si>
  <si>
    <t>Отключение и блокировка пуска насоса Н-31 по давлению в точке подключение</t>
  </si>
  <si>
    <t>KTPRS_Off_Bl_P_N31</t>
  </si>
  <si>
    <t>Насос откачки дренажа Н-32</t>
  </si>
  <si>
    <t>Минимальный уровень нефти в емкости Е-32</t>
  </si>
  <si>
    <t>KTPRS_MinL_E32</t>
  </si>
  <si>
    <t>Предельный максимальный уровень нефти в емкости Е-32</t>
  </si>
  <si>
    <t>KTPRS_preMaxL_E32</t>
  </si>
  <si>
    <t>Отключение и блокировка пуска насоса Н-32 по закрытому пути откачки дренажа</t>
  </si>
  <si>
    <t>KTPRS_Off_Bl_CloseZD_N32</t>
  </si>
  <si>
    <t>Отключение и блокировка пуска насоса Н-32 по давлению в точке подключение</t>
  </si>
  <si>
    <t>KTPRS_Off_Bl_P_N32</t>
  </si>
  <si>
    <t>Аварийная максимальная температура подшипника насоса Н-32</t>
  </si>
  <si>
    <t>KTPRS_almMaxT_N32</t>
  </si>
  <si>
    <t>Аварийная максимальная температура нефти на выходе насоса Н-32</t>
  </si>
  <si>
    <t>KTPRS_almMaxT_outN32</t>
  </si>
  <si>
    <t>Минимальный уровень нефти в емкости Е-12</t>
  </si>
  <si>
    <t>KTPRS_MinL_E12</t>
  </si>
  <si>
    <t>Предельный максимальный уровень нефти в емкости Е-12</t>
  </si>
  <si>
    <t>KTPRS_preMaxL_E12</t>
  </si>
  <si>
    <t>KTPRS_almMin_N12</t>
  </si>
  <si>
    <t>Отключение и блокировка пуска насоса Н-12 по давлению в точке подключение</t>
  </si>
  <si>
    <t>KTPRS_Off_Bl_P_N12</t>
  </si>
  <si>
    <t>Минимальный уровень нефти в емкости Е-13</t>
  </si>
  <si>
    <t>KTPRS_MinL_E13</t>
  </si>
  <si>
    <t>Предельный максимальный уровень нефти в емкости Е-13</t>
  </si>
  <si>
    <t>KTPRS_preMaxL_E13</t>
  </si>
  <si>
    <t>KTPRS_almMin_N13</t>
  </si>
  <si>
    <t>Отключение и блокировка пуска насоса Н-13 по давлению в точке подключение</t>
  </si>
  <si>
    <t>KTPRS_Off_Bl_P_N13</t>
  </si>
  <si>
    <t>Отключение и блокировка пуска насосов Н-12,Н-13 по закрытому пути откачки дренажа</t>
  </si>
  <si>
    <t>Максимальный уровень нефти в резервуаре РГС-17.1</t>
  </si>
  <si>
    <t>Максимальный уровень нефти в резервуаре РГС-17.2</t>
  </si>
  <si>
    <t>KTPRS_MaxL_RGS17_1</t>
  </si>
  <si>
    <t>KTPRS_MaxL_RGS17_2</t>
  </si>
  <si>
    <t>Насосная станция для разогрева и откачки нефти из трубопроводов нефтепирса</t>
  </si>
  <si>
    <t>Сирена "Газ" причала №2</t>
  </si>
  <si>
    <t>Сохранение предельной загазованности насосной станции откачки (точка 1)</t>
  </si>
  <si>
    <t>Сохранение предельной загазованности насосной станции откачки (точка 2)</t>
  </si>
  <si>
    <t>Сохранение предельной загазованности насосной станции откачки (точка 3)</t>
  </si>
  <si>
    <t>Сохранение предельной загазованности насосной станции откачки (точка 4)</t>
  </si>
  <si>
    <t>KTPRS_NSO_SAVE_GAS10_1</t>
  </si>
  <si>
    <t>KTPRS_NSO_SAVE_GAS10_2</t>
  </si>
  <si>
    <t>KTPRS_NSO_SAVE_GAS10_3</t>
  </si>
  <si>
    <t>KTPRS_NSO_SAVE_GAS10_4</t>
  </si>
  <si>
    <t>Низковольтный насосный агрегат НСО</t>
  </si>
  <si>
    <t>Межблочная запорная арматура, резервные схемы учёта, УРД</t>
  </si>
  <si>
    <t>Система вентиляции БИК</t>
  </si>
  <si>
    <t>Сохранение предельной загазованности в БИК-730 (точка 1)</t>
  </si>
  <si>
    <t>Сохранение предельной загазованности в БИК-730 (точка 2)</t>
  </si>
  <si>
    <t>Сохранение предельной загазованности в БИК-733 (точка 1)</t>
  </si>
  <si>
    <t>Сохранение предельной загазованности в БИК-733 (точка 2)</t>
  </si>
  <si>
    <t>KTPRS_BIK730_SAVE_GAS10_1</t>
  </si>
  <si>
    <t>KTPRS_BIK730_SAVE_GAS10_2</t>
  </si>
  <si>
    <t>KTPRS_BIK733_SAVE_GAS10_1</t>
  </si>
  <si>
    <t>KTPRS_BIK733_SAVE_GAS10_2</t>
  </si>
  <si>
    <t>Приточный вентилятор П1.1 (БИЛ-730)</t>
  </si>
  <si>
    <t>Аварийный минимальный перепад давления воздуха на вытяжном вентиляторе В1.1 БИЛ-730</t>
  </si>
  <si>
    <t>Аварийный минимальный перепад давления воздуха на вытяжном вентиляторе В1.2 БИЛ-730</t>
  </si>
  <si>
    <t>KTPRS_almMin_BIL730_B1_1</t>
  </si>
  <si>
    <t>KTPRS_almMin_BIL730_B1_2</t>
  </si>
  <si>
    <t>Аварийный минимальный перепад давления воздуха на приточном вентиляторе П1.2 БИЛ-730</t>
  </si>
  <si>
    <t>Аварийный минимальный перепад давления воздуха на приточном вентиляторе П1.1 БИЛ-730</t>
  </si>
  <si>
    <t>Система вентиляции БИЛ, ТПУ</t>
  </si>
  <si>
    <t>Аварийный минимальный перепад давления воздуха на вытяжном вентиляторе В1.1 БИЛ-733</t>
  </si>
  <si>
    <t>KTPRS_almMin_BIL733_B1_1</t>
  </si>
  <si>
    <t>Аварийный минимальный перепад давления воздуха на вытяжном вентиляторе В1.2 БИЛ-733</t>
  </si>
  <si>
    <t>KTPRS_almMin_BIL733_B1_2</t>
  </si>
  <si>
    <t>Аварийный минимальный перепад давления воздуха на приточном вентиляторе П1.1 БИЛ-733</t>
  </si>
  <si>
    <t>Аварийный минимальный перепад давления воздуха на приточном вентиляторе П1.2 БИЛ-733</t>
  </si>
  <si>
    <t>Сохранение предельной загазованности в БИЛ-733 (точка 1)</t>
  </si>
  <si>
    <t>Сохранение предельной загазованности в БИЛ-733 (точка 2)</t>
  </si>
  <si>
    <t>Сохранение предельной загазованности в БИЛ-733 (точка 3)</t>
  </si>
  <si>
    <t>Сохранение предельной загазованностив БИЛ-733 (точка 4)</t>
  </si>
  <si>
    <t>KTPRS_BIL733_SAVE_GAS10_1</t>
  </si>
  <si>
    <t>KTPRS_BIL733_SAVE_GAS10_2</t>
  </si>
  <si>
    <t>KTPRS_BIL733_SAVE_GAS10_3</t>
  </si>
  <si>
    <t>KTPRS_BIL733_SAVE_GAS10_4</t>
  </si>
  <si>
    <t>KTPRS_BIL730_SAVE_GAS10_1</t>
  </si>
  <si>
    <t>KTPRS_BIL730_SAVE_GAS10_2</t>
  </si>
  <si>
    <t>KTPRS_BIL730_SAVE_GAS10_3</t>
  </si>
  <si>
    <t>KTPRS_BIL730_SAVE_GAS10_4</t>
  </si>
  <si>
    <t>Сохранение предельной загазованности в БИЛ-730 (точка 1)</t>
  </si>
  <si>
    <t>Сохранение предельной загазованности в БИЛ-730 (точка 2)</t>
  </si>
  <si>
    <t>Сохранение предельной загазованности в БИЛ-730 (точка 3)</t>
  </si>
  <si>
    <t>Сохранение предельной загазованности в БИЛ-730 (точка 4)</t>
  </si>
  <si>
    <t>Сохранение предельной загазованности в ТПУ (точка 1)</t>
  </si>
  <si>
    <t>Сохранение предельной загазованности в ТПУ (точка 2)</t>
  </si>
  <si>
    <t>Сохранение предельной загазованности в ТПУ (точка 3)</t>
  </si>
  <si>
    <t>Сохранение предельной загазованностив ТПУ (точка 4)</t>
  </si>
  <si>
    <t>Аварийный минимальный перепад давления воздуха на вытяжном вентиляторе В1.1 ТПУ</t>
  </si>
  <si>
    <t>Аварийный минимальный перепад давления воздуха на вытяжном вентиляторе В1.2 ТПУ</t>
  </si>
  <si>
    <t>Аварийный минимальный перепад давления воздуха на приточном вентиляторе П1.1 ТПУ</t>
  </si>
  <si>
    <t>Аварийный минимальный перепад давления воздуха на приточном вентиляторе П1.2 ТПУ</t>
  </si>
  <si>
    <t>Насос откачки дренажа Н-12</t>
  </si>
  <si>
    <t>Насос откачки дренажа Н-13</t>
  </si>
  <si>
    <t>4</t>
  </si>
  <si>
    <t>Диагностика;</t>
  </si>
  <si>
    <t>Прочее;</t>
  </si>
  <si>
    <t>УПС;Сигнализатор прохождения СОД камеры пуска СОД "СН"</t>
  </si>
  <si>
    <t>УПС;Сигнализатор прохождения СОД на выходе УП СОД "СН"</t>
  </si>
  <si>
    <t>УПС;Сигнализатор прохождения СОД камеры пуска СОД "СА"</t>
  </si>
  <si>
    <t>УПС;Сигнализатор прохождения СОД на выходе УП СОД "СА"</t>
  </si>
  <si>
    <t>Диагностика;Шкаф МНС.КЦ. Нет подключения к каналу 1 C46 A1.2</t>
  </si>
  <si>
    <t>Диагностика;Шкаф МНС.КЦ. Нет подключения к каналу 2 C46 A1.2</t>
  </si>
  <si>
    <t>Диагностика;Шкаф МНС.КЦ. Нет подключения к каналу 3 C46 A1.2</t>
  </si>
  <si>
    <t>Диагностика;Шкаф МНС.КЦ. Нет подключения к каналу 4 C46 A1.2</t>
  </si>
  <si>
    <t>Диагностика;Шкаф МНС.КЦ. Нет подключения к каналу X2 модуля сетевого обмена C-43A A1.5</t>
  </si>
  <si>
    <t>Диагностика;Шкаф МНС.КЦ. Нет подключения к каналу X3 модуля сетевого обмена C-43A A1.5</t>
  </si>
  <si>
    <t>Диагностика;Шкаф МНС.КЦ. Нет подключения к каналу X2 модуля сетевого обмена C-43A A1.4</t>
  </si>
  <si>
    <t>Диагностика;Шкаф МНС.КЦ. Нет подключения к каналу X3 модуля сетевого обмена C-43A A1.4</t>
  </si>
  <si>
    <t>Диагностика;Шкаф МНС.КЦ. Нет подключения к каналу 1 C46 A1.12</t>
  </si>
  <si>
    <t>Диагностика;Шкаф МНС.КЦ. Нет подключения к каналу 2 C46 A1.12</t>
  </si>
  <si>
    <t>Диагностика;Шкаф МНС.КЦ. Нет подключения к каналу 3 C46 A1.12</t>
  </si>
  <si>
    <t>Диагностика;Шкаф МНС.КЦ. Нет подключения к каналу 4 C46 A1.12</t>
  </si>
  <si>
    <t>Диагностика;Шкаф МНС.КЦ. Нет подключения к каналу X2 модуля сетевого обмена C-43A A1.9</t>
  </si>
  <si>
    <t>Диагностика;Шкаф МНС.КЦ. Нет подключения к каналу X3 модуля сетевого обмена C-43A A1.9</t>
  </si>
  <si>
    <t>Диагностика;Шкаф МНС.КЦ. Нет подключения к каналу X2 модуля сетевого обмена C-43A A1.10</t>
  </si>
  <si>
    <t>Диагностика;Шкаф МНС.КЦ. Нет подключения к каналу X3 модуля сетевого обмена C-43A A1.10</t>
  </si>
  <si>
    <t>Диагностика;Линия связи МНС.КЦ MC-01В (А6) - МНС.КЦ MC-01В (А9)</t>
  </si>
  <si>
    <t>Диагностика;Линия связи МНС.КЦ MC-01В (А9) - МНС.УСО.1(1) MC-01В (А3)</t>
  </si>
  <si>
    <t>Диагностика;Линия связи МНС.УСО.1(1) MC-01В (А3) - МНС.УСО.1(2) MC-01В (А2)</t>
  </si>
  <si>
    <t>Диагностика;Линия связи МНС.УСО.1(2) MC-01В (А2) - МНС.УСО.1(3) MC-01В (А2)</t>
  </si>
  <si>
    <t>Диагностика;Линия связи МНС.УСО.1(3) MC-01В (А2) - МНС.УСО.1(4) MC-01В (А2)</t>
  </si>
  <si>
    <t>Диагностика;Линия связи МНС.УСО.1(4) MC-01В (А2) - МНС.УСО.1(5) MC-01В (А2)</t>
  </si>
  <si>
    <t>Диагностика;Линия связи МНС.УСО.1(5) MC-01В (А2) - МНС.УСО.3 MC-01В (А2)</t>
  </si>
  <si>
    <t>Диагностика;Линия связи МНС.УСО.3 MC-01В (А2) - МНС.УСО.4 MC-01В (А2)</t>
  </si>
  <si>
    <t>Диагностика;Линия связи МНС.УСО.4 MC-01В (А2) - МНС.КЦ MC-01В (А5)</t>
  </si>
  <si>
    <t>Диагностика;Линия связи МНС.КЦ MC-01В (А8) - МНС.КЦ MC-01В (А10)</t>
  </si>
  <si>
    <t>Диагностика;Линия связи МНС.КЦ MC-01В (А10) - МНС.УСО.1(1) MC-01В (А4)</t>
  </si>
  <si>
    <t>Диагностика;Линия связи МНС.УСО.1(1) MC-01В (А4) - МНС.УСО.1(2) MC-01В (А3)</t>
  </si>
  <si>
    <t>Диагностика;Линия связи МНС.УСО.1(2) MC-01В (А3) - МНС.УСО.1(3) MC-01В (А3)</t>
  </si>
  <si>
    <t>Диагностика;Линия связи МНС.УСО.1(3) MC-01В (А3) - МНС.УСО.1(4) MC-01В (А3)</t>
  </si>
  <si>
    <t>Диагностика;Линия связи МНС.УСО.1(4) MC-01В (А3) - МНС.УСО.1(5) MC-01В (А3)</t>
  </si>
  <si>
    <t>Диагностика;Линия связи МНС.УСО.1(5) MC-01В (А3) - МНС.УСО.3 MC-01В (А3)</t>
  </si>
  <si>
    <t>Диагностика;Линия связи МНС.УСО.3 MC-01В (А3) - МНС.УСО.4 MC-01В (А3)</t>
  </si>
  <si>
    <t>Диагностика;Линия связи МНС.УСО.4 MC-01В (А3) - МНС.КЦ MC-01В (А7)</t>
  </si>
  <si>
    <t>Диагностика;ЦПУ</t>
  </si>
  <si>
    <t xml:space="preserve">Диагностика;Шкаф МНС.КЦ. Модуль RP-31 (A4.1) (канал А) </t>
  </si>
  <si>
    <t xml:space="preserve">Диагностика;Шкаф МНС.КЦ. Модуль RP-31 (A4.1) (канал В) </t>
  </si>
  <si>
    <t>Диагностика;Шкаф МНС.КЦ. Модуль RP-31 (A4.10) (канал А)</t>
  </si>
  <si>
    <t>Диагностика;Шкаф МНС.КЦ. Модуль RP-31 (A4.10) (канал B)</t>
  </si>
  <si>
    <t>Диагностика;Шкаф МНС.УСО.1(1). Модуль RP-31 (A1.1) (канал A)</t>
  </si>
  <si>
    <t>Диагностика;Шкаф МНС.УСО.1(1). Модуль RP-31 (A1.1) (канал В)</t>
  </si>
  <si>
    <t>Диагностика;Шкаф МНС.УСО.1(1). Модуль RP-31 (A1.18) (канал А)</t>
  </si>
  <si>
    <t>Диагностика;Шкаф МНС.УСО.1(1). Модуль RP-31 (A1.18) (канал B)</t>
  </si>
  <si>
    <t>Диагностика;Шкаф МНС.УСО.1(1). Модуль RP-31 (A2.1) (канал А)</t>
  </si>
  <si>
    <t>Диагностика;Шкаф МНС.УСО.1(1). Модуль RP-31 (A2.1) (канал В)</t>
  </si>
  <si>
    <t>Диагностика;Шкаф МНС.УСО.1(1). Модуль RP-31 (A2.10) (канал А)</t>
  </si>
  <si>
    <t>Диагностика;Шкаф МНС.УСО.1(1). Модуль RP-31 (A2.10) (канал B)</t>
  </si>
  <si>
    <t>Диагностика;Шкаф МНС.УСО.1(2). Модуль RP-31 (A1.1) (канал А)</t>
  </si>
  <si>
    <t>Диагностика;Шкаф МНС.УСО.1(2). Модуль RP-31 (A1.1) (канал В)</t>
  </si>
  <si>
    <t>Диагностика;Шкаф МНС.УСО.1(2). Модуль RP-31 (A1.18) (канал А)</t>
  </si>
  <si>
    <t>Диагностика;Шкаф МНС.УСО.1(2). Модуль RP-31 (A1.18) (канал B)</t>
  </si>
  <si>
    <t>Диагностика;Шкаф МНС.УСО.1(3). Модуль RP-31 (A1.1) (канал А)</t>
  </si>
  <si>
    <t>Диагностика;Шкаф МНС.УСО.1(3). Модуль RP-31 (A1.1) (канал В)</t>
  </si>
  <si>
    <t>Диагностика;Шкаф МНС.УСО.1(3). Модуль RP-31 (A1.18) (канал А)</t>
  </si>
  <si>
    <t>Диагностика;Шкаф МНС.УСО.1(3). Модуль RP-31 (A1.18) (канал B)</t>
  </si>
  <si>
    <t>Диагностика;Шкаф МНС.УСО.1(4). Модуль RP-31 (A1.1) (канал А)</t>
  </si>
  <si>
    <t>Диагностика;Шкаф МНС.УСО.1(4). Модуль RP-31 (A1.1) (канал В)</t>
  </si>
  <si>
    <t>Диагностика;Шкаф МНС.УСО.1(4). Модуль RP-31 (A1.18) (канал А)</t>
  </si>
  <si>
    <t>Диагностика;Шкаф МНС.УСО.1(4). Модуль RP-31 (A1.18) (канал B)</t>
  </si>
  <si>
    <t>Диагностика;Шкаф МНС.УСО.1(5). Модуль RP-31 (A1.1) (канал А)</t>
  </si>
  <si>
    <t>Диагностика;Шкаф МНС.УСО.1(5). Модуль RP-31 (A1.1) (канал В)</t>
  </si>
  <si>
    <t>Диагностика;Шкаф МНС.УСО.1(5). Модуль RP-31 (A1.18) (канал А)</t>
  </si>
  <si>
    <t>Диагностика;Шкаф МНС.УСО.1(5). Модуль RP-31 (A1.18) (канал B)</t>
  </si>
  <si>
    <t>Диагностика;Шкаф МНС.УСО.3. Модуль RP-31 (A1.1) (канал А)</t>
  </si>
  <si>
    <t>Диагностика;Шкаф МНС.УСО.3. Модуль RP-31 (A1.1) (канал В)</t>
  </si>
  <si>
    <t>Диагностика;Шкаф МНС.УСО.3. Модуль RP-31 (A1.18) (канал А)</t>
  </si>
  <si>
    <t>Диагностика;Шкаф МНС.УСО.3. Модуль RP-31 (A1.18) (канал B)</t>
  </si>
  <si>
    <t>Диагностика;Шкаф МНС.УСО.4. Модуль RP-31 (A1.1) (канал А)</t>
  </si>
  <si>
    <t>Диагностика;Шкаф МНС.УСО.4. Модуль RP-31 (A1.1) (канал В)</t>
  </si>
  <si>
    <t>Диагностика;Шкаф МНС.УСО.4. Модуль RP-31 (A1.18) (канал А)</t>
  </si>
  <si>
    <t>Диагностика;Шкаф МНС.УСО.4. Модуль RP-31 (A1.18) (канал B)</t>
  </si>
  <si>
    <t>Диагностика;Шкаф МНС.КЦ. Модуль CI-34 (A4.2) ch1</t>
  </si>
  <si>
    <t>Диагностика;Шкаф МНС.КЦ. Модуль CI-34 (A4.2) ch2</t>
  </si>
  <si>
    <t>Диагностика;Шкаф МНС.КЦ. Модуль CI-34 (A4.2) ch3</t>
  </si>
  <si>
    <t>Диагностика;Шкаф МНС.КЦ. Модуль CI-34 (A4.2) ch4</t>
  </si>
  <si>
    <t>Диагностика;Шкаф МНС.КЦ. Модуль CI-34 (A4.3) ch1</t>
  </si>
  <si>
    <t>Диагностика;Шкаф МНС.КЦ. Модуль CI-34 (A4.3) ch2</t>
  </si>
  <si>
    <t>Диагностика;Шкаф МНС.КЦ. Модуль CI-34 (A4.3) ch3</t>
  </si>
  <si>
    <t>Диагностика;Шкаф МНС.КЦ. Модуль CI-34 (A4.3) ch4</t>
  </si>
  <si>
    <t>Диагностика;Шкаф МНС.КЦ. Модуль CI-34 (A4.4) ch1</t>
  </si>
  <si>
    <t>Диагностика;Шкаф МНС.КЦ. Модуль CI-34 (A4.4) ch2</t>
  </si>
  <si>
    <t>Диагностика;Шкаф МНС.КЦ. Модуль CI-34 (A4.4) ch3</t>
  </si>
  <si>
    <t>Диагностика;Шкаф МНС.КЦ. Модуль CI-34 (A4.4) ch4</t>
  </si>
  <si>
    <t>Диагностика;Шкаф МНС.КЦ. Модуль CI-34 (A4.5) ch1</t>
  </si>
  <si>
    <t>Диагностика;Шкаф МНС.КЦ. Модуль CI-34 (A4.5) ch2</t>
  </si>
  <si>
    <t>Диагностика;Шкаф МНС.КЦ. Модуль CI-34 (A4.5) ch3</t>
  </si>
  <si>
    <t>Диагностика;Шкаф МНС.КЦ. Модуль CI-34 (A4.5) ch4</t>
  </si>
  <si>
    <t>Диагностика;Шкаф МНС.КЦ. Модуль CI-34 (A4.6) ch1</t>
  </si>
  <si>
    <t>Диагностика;Шкаф МНС.КЦ. Модуль CI-34 (A4.6) ch2</t>
  </si>
  <si>
    <t>Диагностика;Шкаф МНС.КЦ. Модуль CI-34 (A4.6) ch3</t>
  </si>
  <si>
    <t>Диагностика;Шкаф МНС.КЦ. Модуль CI-34 (A4.6) ch4</t>
  </si>
  <si>
    <t>Диагностика;Шкаф МНС.УСО.1(2). Модуль CI-34 (A1.8) ch1</t>
  </si>
  <si>
    <t>Диагностика;Шкаф МНС.УСО.1(2). Модуль CI-34 (A1.8) ch2</t>
  </si>
  <si>
    <t>Диагностика;Шкаф МНС.УСО.1(2). Модуль CI-34 (A1.8) ch3</t>
  </si>
  <si>
    <t>Диагностика;Шкаф МНС.УСО.1(2). Модуль CI-34 (A1.8) ch4</t>
  </si>
  <si>
    <t>Диагностика;Шкаф МНС.УСО.1(3). Модуль CI-34 (A1.14) ch1</t>
  </si>
  <si>
    <t>Диагностика;Шкаф МНС.УСО.1(3). Модуль CI-34 (A1.14) ch2</t>
  </si>
  <si>
    <t>Диагностика;Шкаф МНС.УСО.1(3). Модуль CI-34 (A1.14) ch3</t>
  </si>
  <si>
    <t>Диагностика;Шкаф МНС.УСО.1(3). Модуль CI-34 (A1.14) ch4</t>
  </si>
  <si>
    <t>Диагностика;Шкаф МНС.УСО.1(4). Модуль CI-34 (A1.8) ch1</t>
  </si>
  <si>
    <t>Диагностика;Шкаф МНС.УСО.1(4). Модуль CI-34 (A1.8) ch2</t>
  </si>
  <si>
    <t>Диагностика;Шкаф МНС.УСО.1(4). Модуль CI-34 (A1.8) ch3</t>
  </si>
  <si>
    <t>Диагностика;Шкаф МНС.УСО.1(4). Модуль CI-34 (A1.8) ch4</t>
  </si>
  <si>
    <t>Диагностика;Шкаф МНС.УСО.1(5). Модуль CI-34 (A1.6) ch1</t>
  </si>
  <si>
    <t>Диагностика;Шкаф МНС.УСО.1(5). Модуль CI-34 (A1.6) ch2</t>
  </si>
  <si>
    <t>Диагностика;Шкаф МНС.УСО.1(5). Модуль CI-34 (A1.6) ch3</t>
  </si>
  <si>
    <t>Диагностика;Шкаф МНС.УСО.1(5). Модуль CI-34 (A1.6) ch4</t>
  </si>
  <si>
    <t>Диагностика;Шкаф МНС.УСО.1(5). Модуль CI-34 (A1.10) ch1</t>
  </si>
  <si>
    <t>Диагностика;Шкаф МНС.УСО.1(5). Модуль CI-34 (A1.10) ch2</t>
  </si>
  <si>
    <t>Диагностика;Шкаф МНС.УСО.1(5). Модуль CI-34 (A1.10) ch3</t>
  </si>
  <si>
    <t>Диагностика;Шкаф МНС.УСО.1(5). Модуль CI-34 (A1.10) ch4</t>
  </si>
  <si>
    <t>Диагностика;Шкаф МНС.УСО.4. Модуль CI-34 (A1.7) ch1</t>
  </si>
  <si>
    <t>Диагностика;Шкаф МНС.УСО.4. Модуль CI-34 (A1.7) ch2</t>
  </si>
  <si>
    <t>Диагностика;Шкаф МНС.УСО.4. Модуль CI-34 (A1.7) ch3</t>
  </si>
  <si>
    <t>Диагностика;Шкаф МНС.УСО.4. Модуль CI-34 (A1.7) ch4</t>
  </si>
  <si>
    <t>Диагностика;Шкаф МНС.УСО.4. Модуль CI-34 (A1.13) ch1</t>
  </si>
  <si>
    <t>Диагностика;Шкаф МНС.УСО.4. Модуль CI-34 (A1.13) ch2</t>
  </si>
  <si>
    <t>Диагностика;Шкаф МНС.УСО.4. Модуль CI-34 (A1.13) ch3</t>
  </si>
  <si>
    <t>Диагностика;Шкаф МНС.УСО.4. Модуль CI-34 (A1.13) ch4</t>
  </si>
  <si>
    <t>Диагностика;Шкаф МНС.УСО.5. Модуль CPU-37A (A1.2) ch3</t>
  </si>
  <si>
    <t>Диагностика;Шкаф МНС.УСО.5. Модуль CPU-37A (A1.2) ch4</t>
  </si>
  <si>
    <t>Диагностика;Шкаф МНС.УСО.5. Модуль CI-34 (A1.3) ch1</t>
  </si>
  <si>
    <t>Диагностика;Шкаф МНС.УСО.5. Модуль CI-34 (A1.3) ch2</t>
  </si>
  <si>
    <t>Диагностика;Шкаф МНС.УСО.5. Модуль CI-34 (A1.3) ch3</t>
  </si>
  <si>
    <t>Диагностика;Шкаф МНС.УСО.5. Модуль CI-34 (A1.3) ch4</t>
  </si>
  <si>
    <t>Диагностика;Интерфейсная связь с АСМЭ</t>
  </si>
  <si>
    <t>Диагностика;Интерфейсная связь с ПТ</t>
  </si>
  <si>
    <t>Диагностика;Интерфейсная связь с ПНС-1 (основной канал)</t>
  </si>
  <si>
    <t>Диагностика;Интерфейсная связь с ПНС-1 (резервный канал)</t>
  </si>
  <si>
    <t>Диагностика;Интерфейсная связь с ПНС-2 (основной канал)</t>
  </si>
  <si>
    <t>Диагностика;Интерфейсная связь с ПНС-2 (резервный канал)</t>
  </si>
  <si>
    <t>Диагностика;Интерфейсная связь с РП (основной канал)</t>
  </si>
  <si>
    <t>Диагностика;Интерфейсная связь с РП (резервный канал)</t>
  </si>
  <si>
    <t>Диагностика;Интерфейсная связь с CAPД (PД1,2) (основной канал)</t>
  </si>
  <si>
    <t>Диагностика;Интерфейсная связь с CAPД (PД1,2) (резервный канал)</t>
  </si>
  <si>
    <t>Диагностика;Интерфейсная связь с CAPПЧ (MHA 1,3) (основной канал)</t>
  </si>
  <si>
    <t>Диагностика;Интерфейсная связь с CAPПЧ (MHA 1,3) (резервный канал)</t>
  </si>
  <si>
    <t>Диагностика;Интерфейсная связь с ОСИКН 2 (основной канал)</t>
  </si>
  <si>
    <t>Диагностика;Интерфейсная связь с ОСИКН 2 (резервный канал)</t>
  </si>
  <si>
    <t>Диагностика;Интерфейсная связь с УСО.5 (основной канал)</t>
  </si>
  <si>
    <t>Диагностика;Интерфейсная связь с УСО.5 (резервный канал)</t>
  </si>
  <si>
    <t>Диагностика;Интерфейсная связь с шкафом сервеным (основной канал)</t>
  </si>
  <si>
    <t>Диагностика;Интерфейсная связь с шкафом сервеным (резервный канал)</t>
  </si>
  <si>
    <t>Диагностика;Интерфейсная связь с СИКН №544. КК1</t>
  </si>
  <si>
    <t>Диагностика;Интерфейсная связь с СИКН №544. КК2</t>
  </si>
  <si>
    <t>Диагностика;Интерфейсная связь с СИКН №578. КК1</t>
  </si>
  <si>
    <t>Диагностика;Интерфейсная связь с СИКН №578. КК2</t>
  </si>
  <si>
    <t>Диагностика;Интерфейсная связь с СИКН №579. КК1</t>
  </si>
  <si>
    <t>Диагностика;Интерфейсная связь с СИКН №579. КК2</t>
  </si>
  <si>
    <t>Диагностика;Интерфейсная связь с СИКН (общенная)</t>
  </si>
  <si>
    <t>Обмен информацией по интерфейсу с СА ПК (основной канал )</t>
  </si>
  <si>
    <t>Обмен информацией по интерфейсу с СЛА УРПН (основной канал )</t>
  </si>
  <si>
    <t>Обмен информацией по интерфейсу с СА ПК (резервный канал )</t>
  </si>
  <si>
    <t>Обмен информацией по интерфейсу с СЛА УРПН (резервный канал )</t>
  </si>
  <si>
    <t>AIn[181]</t>
  </si>
  <si>
    <t>AInStatus[16]</t>
  </si>
  <si>
    <t>AIn[182]</t>
  </si>
  <si>
    <t>AIn[183]</t>
  </si>
  <si>
    <t>AIn[184]</t>
  </si>
  <si>
    <t>AIn[185]</t>
  </si>
  <si>
    <t>AIn[186]</t>
  </si>
  <si>
    <t>AIn[187]</t>
  </si>
  <si>
    <t>AIn[188]</t>
  </si>
  <si>
    <t>AIn[189]</t>
  </si>
  <si>
    <t>AIn[190]</t>
  </si>
  <si>
    <t>AIn[191]</t>
  </si>
  <si>
    <t>AIn[192]</t>
  </si>
  <si>
    <t>AOutStatus[2]</t>
  </si>
  <si>
    <t>AIn[217]</t>
  </si>
  <si>
    <t>AInStatus[19]</t>
  </si>
  <si>
    <t>AIn[218]</t>
  </si>
  <si>
    <t>AIn[219]</t>
  </si>
  <si>
    <t>AIn[220]</t>
  </si>
  <si>
    <t>AIn[221]</t>
  </si>
  <si>
    <t>AIn[222]</t>
  </si>
  <si>
    <t>AIn[223]</t>
  </si>
  <si>
    <t>AIn[224]</t>
  </si>
  <si>
    <t>AIn[225]</t>
  </si>
  <si>
    <t>AIn[226]</t>
  </si>
  <si>
    <t>AIn[227]</t>
  </si>
  <si>
    <t>AIn[228]</t>
  </si>
  <si>
    <t>закрытие быстродействующей запорной арматуры на коллекторах причалов (клапана №№5, 6)</t>
  </si>
  <si>
    <t>закрытие быстродействующей запорной арматуры на входе в коллектор причалов (клапана №№144, 145)</t>
  </si>
  <si>
    <t>закрытие запорной арматуры стендеров защищаемого причала (№№20, 21, 23, 52, 25, 26, 28, 53, 30, 31, 33, 54, 35, 36, 38, 55, 40, 56)</t>
  </si>
  <si>
    <t>отключение насосов откачки дренажа стендеров защищаемого причала (Н-5, Н-6, Н-7)</t>
  </si>
  <si>
    <t>закрытие запорной арматуры на выходе насосов откачки дренажа стендеров защищаемого причала (№№24, 29, 34)</t>
  </si>
  <si>
    <t>«Сработала общестанционная защита БиПС» и выдача в СА ПК</t>
  </si>
  <si>
    <t>«Аварийное отключение УРПН» и выдача в СЛА УРПН</t>
  </si>
  <si>
    <t>одновременное отключение всех НО отключаемой НСО по программе остановки в соответствии с 6.2.6.2 РД35.240.50-КТН-0109-23 (НО-5, НО-6)</t>
  </si>
  <si>
    <t>ожидание закрытия быстродействующей запорной арматуры на входе в коллектор причалов (№№144, 145), но не более контрольного времени закрытия быстродействующей запорной арматуры</t>
  </si>
  <si>
    <t>закрытие быстродействующей запорной арматуры на линиях стендеров причалов (№№22, 27, 32, 37, 39, 82, 87, 92, 97, 99)</t>
  </si>
  <si>
    <t>закрытие запорной арматуры стендеров защищаемого причала (№№76, 80, 81, 83, 77, 85, 86, 88, 78, 90, 91, 93, 79, 95, 96, 98, 94, 100)</t>
  </si>
  <si>
    <t>отключение насосов откачки дренажа стендеров защищаемого причала (Н-23, Н-24, Н-30);</t>
  </si>
  <si>
    <t>закрытие запорной арматуры на входе и выходе насосов откачки дренажа стендеров защищаемого причала (№№63, 66, 64, 67, 62, 65)</t>
  </si>
  <si>
    <t>отключение насосов откачки из емкостей сброса и сбора дренажа причалов (Н-1, Н-2, Н-21, Н-22);</t>
  </si>
  <si>
    <t>закрытие запорной арматуры на входе и выходе насосов откачки дренажа из емкостей сброса и сбора дренажа причалов (№№15, 17, 14, 16, 59, 61, 58, 60, 57, 89, 18, 19)</t>
  </si>
  <si>
    <t>отключение насосов откачки дренажа стендеров причалов (Н-5, Н-6, Н-7, Н-23, Н-24, Н-30)</t>
  </si>
  <si>
    <t>закрытие запорной арматуры на входе и выходе насосов откачки дренажа стендеров причалов (№№24, 29, 34, 63, 66, 64, 67, 62, 65)</t>
  </si>
  <si>
    <t>отключение дренажных насосов причалов (Н-25, Н-26, Н-28)</t>
  </si>
  <si>
    <t>ожидание закрытия быстродействующей запорной арматуры на выходе ПК (№№22.1, 22.2), но не более контрольного времени закрытия быстродействующей запорной арматуры</t>
  </si>
  <si>
    <r>
      <rPr>
        <b/>
        <sz val="11"/>
        <color theme="1"/>
        <rFont val="Calibri"/>
        <family val="2"/>
        <charset val="204"/>
        <scheme val="minor"/>
      </rPr>
      <t>С выдержкой времени 6 с</t>
    </r>
    <r>
      <rPr>
        <sz val="11"/>
        <color theme="1"/>
        <rFont val="Calibri"/>
        <family val="2"/>
        <charset val="204"/>
        <scheme val="minor"/>
      </rPr>
      <t>: формирование команды на срабатывание СДБ/ERS и выдача в СЛА стендеров причала №2 на аварийную расстыковку</t>
    </r>
  </si>
  <si>
    <t>закрытие запорной арматуры на входе и выходе насосов откачки дренажа из ёмкости Е-1 защищаемого причала (№№15, 17, 14, 16);</t>
  </si>
  <si>
    <t>открытие запорной арматуры продувки азотом (№№70, 71)</t>
  </si>
  <si>
    <t>отключение насосов откачки дренажа из ёмкости Е-1 защищаемого причала (Н-1, Н-2)</t>
  </si>
  <si>
    <t>ожидание 15 мин после снижения загазованности ниже предельного уровня (при деблокированной защите)</t>
  </si>
  <si>
    <t>закрытие запорной арматуры на входе и выходе насосов откачки дренажа стендеров защищаемого причала (№№63, 66, 64, 67, 62, 65);</t>
  </si>
  <si>
    <t>отключение насосов откачки дренажа из ёмкости Е-24 защищаемого причала (Н-21, Н-22)</t>
  </si>
  <si>
    <t>закрытие запорной арматуры на входе и выходе насосов откачки дренажа из ёмкости Е-24 защищаемого причала (№№59, 61, 58, 60, 57, 89)</t>
  </si>
  <si>
    <t>открытие запорной арматуры продувки азотом (№№70, 73)</t>
  </si>
  <si>
    <t>«Авария, требующая отключения насоса прокачки БИК СИКН-730» и выдача в СОИ СИКН-730</t>
  </si>
  <si>
    <t>«Авария, требующая отключения насоса прокачки БИК СИКН-733» и выдача в СОИ СИКН-733</t>
  </si>
  <si>
    <t>закрытие запорной арматуры нефти на входе УРПН (№№103, 104)</t>
  </si>
  <si>
    <t>закрытие запорной арматуры газовой фракции на входе УРПН (№№601, 605, 607)</t>
  </si>
  <si>
    <t>закрытие запорной арматуры на входе и выходе БИК всех СИКН на погрузку (№№101А, 102А, 481, 482)</t>
  </si>
  <si>
    <t>открытие запорной арматуры продувки азотом (№№70, 71, 73)</t>
  </si>
  <si>
    <t>закрытие запорной арматуры на входе и выходе всех СИКН на погрузку (№№2А, 3А, 4А, 107, 108, 109)</t>
  </si>
  <si>
    <t>отключение насосов откачки дренажа береговых сооружений (Н-12, Н-13, Н-33)</t>
  </si>
  <si>
    <t>отключение насосов откачки дренажа СИКН (Н-11, Н-20, Н-31, Н-32)</t>
  </si>
  <si>
    <t>закрытие запорной арматуры на линиях стендеров по всем маршрутам погрузки (№№20, 21, 23, 52, 25, 26, 28, 53, 30, 31, 33, 54, 35, 36, 38, 55, 40, 56, 76, 80, 81, 83, 77, 85, 86, 88, 78, 90, 91, 93, 79, 95, 96, 98, 94, 100)</t>
  </si>
  <si>
    <t>закрытие запорной арматуры на линиях дренажа причалов (№№7, 8.1, 8.2, 41, 42, 68, 75, 84)</t>
  </si>
  <si>
    <t>закрытие запорной арматуры на входе в БиПС (№№101, 102, 134, 135)</t>
  </si>
  <si>
    <t>закрытие запорной арматуры газовой фракции на входе УРПН (№№601, 605)</t>
  </si>
  <si>
    <t>открытие запорной арматуры газовой фракции на свечу рассеяния (№607)</t>
  </si>
  <si>
    <t>закрытие запорной арматуры на трубопроводах поступления нефти в ёмкость сброса и сбора дренажа Е-1 (№№8.1, 8.2, 41, КШ24, КШ25)</t>
  </si>
  <si>
    <t>закрытие запорной арматуры на трубопроводах поступления нефти в ёмкость сброса и сбора дренажа Е-24 (№№11, 12, 84)</t>
  </si>
  <si>
    <t>отключение насоса откачки дренажа защищаемой ёмкости (Н-33)</t>
  </si>
  <si>
    <t>закрытие запорной арматуры на трубопроводах поступления нефти в ёмкость сброса и сбора дренажа Е-33 (№№191-196)</t>
  </si>
  <si>
    <t>закрытие запорной арматуры на трубопроводах поступления нефти в ёмкость сброса и сбора дренажа Е-12 (№№КШ19, КШ20, КШ44, КШ45, 18, 42)</t>
  </si>
  <si>
    <t>закрытие запорной арматуры на входе и выходе защищаемой СИКН-733 (№№107, 108, 109)</t>
  </si>
  <si>
    <t>закрытие запорной арматуры на входе и выходе БИК в составе защищаемой СИКН-733 (№№481, 482)</t>
  </si>
  <si>
    <t>ожидание подтверждения отключения всех НО (НО-5, НО-6)</t>
  </si>
  <si>
    <t>закрытие запорной арматуры на входе и выходе НСО (№№120, 121, 130, 131)</t>
  </si>
  <si>
    <t>закрытие запорной арматуры на входе и выходе НО-5 (№№123, 125), на входе и выходе НО-6 (№№124, 126)</t>
  </si>
  <si>
    <t>отключение насосов откачки дренажа защищаемой НСО (Н-12, Н-13)</t>
  </si>
  <si>
    <t>включение аварийного вытяжного вентилятора защищаемого блок-бокса БИК</t>
  </si>
  <si>
    <t>отключение обогрева защищаемого блок-бокса БИК</t>
  </si>
  <si>
    <t>отключение аварийного вытяжного вентилятора защищаемого блок-бокса БИК</t>
  </si>
  <si>
    <t>включение аварийных вытяжных вентиляторов защищаемого помещения, находящихся в режиме «Основной», «Резервный» (В1.1, В1.2)</t>
  </si>
  <si>
    <t>открытие клапанов вентиляционных приточной установки (Кл-У1, Кл-У2)</t>
  </si>
  <si>
    <t>включение приточного вентилятора защищаемого помещения, находящегося в режиме «Основной» (П1.1 или П1.2)</t>
  </si>
  <si>
    <t>закрытие запорной арматуры на входе и выходе защищаемой СИКН-730 (№№2А, 3А, 4А)</t>
  </si>
  <si>
    <t>отключение аварийных вытяжных вентиляторов защищаемого помещения (В1.1, В1.2)</t>
  </si>
  <si>
    <t>отключение приточного вентилятора защищаемого помещения, находящегося в режиме «Основной» (П1.1 или П1.2)</t>
  </si>
  <si>
    <t>закрытие клапана вентиляционного отключенной приточной установки (Кл-У1, Кл-У2)</t>
  </si>
  <si>
    <t>отключение насосов откачки дренажа защищаемой СИКН-730 (Н-11, Н20)</t>
  </si>
  <si>
    <t>отключение насосов откачки дренажа защищаемой СИКН-733 (Н-31, Н32)</t>
  </si>
  <si>
    <t>открытие клапана вентиляционного приточной установки (Кл-Т)</t>
  </si>
  <si>
    <t>отключение насоса откачки дренажа защищаемой ТПУ (Н-20)</t>
  </si>
  <si>
    <t>закрытие запорной арматуры на входе и выходе защищаемой ТПУ (№№21А, 26А, 623, 624)</t>
  </si>
  <si>
    <t>закрытие запорной арматуры на входе и выходе СИКН-730 в составе защищаемой ТПУ (№№2А, 3А, 4А)</t>
  </si>
  <si>
    <t>закрытие запорной арматуры на входе и выходе СИКН-733 в составе защищаемой ТПУ (№№107, 108, 109)</t>
  </si>
  <si>
    <t>закрытие клапана вентиляционного отключенной приточной установки (Кл-Т)</t>
  </si>
  <si>
    <t>закрытие клапана огнезадерживающего противопожарного (КлПУ)</t>
  </si>
  <si>
    <t>отключение ТЭН клапанов Кл-У1, Кл-У2</t>
  </si>
  <si>
    <r>
      <rPr>
        <b/>
        <sz val="11"/>
        <color theme="1"/>
        <rFont val="Calibri"/>
        <family val="2"/>
        <charset val="204"/>
        <scheme val="minor"/>
      </rPr>
      <t>С выдержкой времени 6 с</t>
    </r>
    <r>
      <rPr>
        <sz val="11"/>
        <color theme="1"/>
        <rFont val="Calibri"/>
        <family val="2"/>
        <charset val="204"/>
        <scheme val="minor"/>
      </rPr>
      <t>: формирование команды на срабатывание СДБ/ERS и выдача в СЛА стендеров причала №1 на аварийную расстыковку</t>
    </r>
  </si>
  <si>
    <t>Закрытие задвижек, клапанов</t>
  </si>
  <si>
    <t>Открытие задвижек, клапанов</t>
  </si>
  <si>
    <r>
      <t xml:space="preserve">закрытие запорной арматуры на входе и выходе БИК в составе защищаемой СИКН-730 </t>
    </r>
    <r>
      <rPr>
        <i/>
        <sz val="11"/>
        <color theme="1"/>
        <rFont val="Calibri"/>
        <family val="2"/>
        <charset val="204"/>
        <scheme val="minor"/>
      </rPr>
      <t>ТПУ</t>
    </r>
    <r>
      <rPr>
        <sz val="11"/>
        <color theme="1"/>
        <rFont val="Calibri"/>
        <family val="2"/>
        <charset val="204"/>
        <scheme val="minor"/>
      </rPr>
      <t xml:space="preserve"> (№№101А, 102А)</t>
    </r>
  </si>
  <si>
    <t>Включение VS</t>
  </si>
  <si>
    <t>Отключение VS</t>
  </si>
  <si>
    <t>Формирование команд в смежные системы</t>
  </si>
  <si>
    <t>Доп условия</t>
  </si>
  <si>
    <t>ZN_5</t>
  </si>
  <si>
    <t>ZN_6</t>
  </si>
  <si>
    <t>NOK_28</t>
  </si>
  <si>
    <t>ZN_7</t>
  </si>
  <si>
    <t>ZN_23</t>
  </si>
  <si>
    <t>ZN_24</t>
  </si>
  <si>
    <t>ZN_30</t>
  </si>
  <si>
    <t>NOD_1</t>
  </si>
  <si>
    <t>NOD_2</t>
  </si>
  <si>
    <t>NOD_26</t>
  </si>
  <si>
    <t>NOD_21</t>
  </si>
  <si>
    <t>NOD_22</t>
  </si>
  <si>
    <t>NOD_25</t>
  </si>
  <si>
    <t>NOD_33</t>
  </si>
  <si>
    <t>NOD_11</t>
  </si>
  <si>
    <t>NOD_20</t>
  </si>
  <si>
    <t>NOD_31</t>
  </si>
  <si>
    <t>NOD_32</t>
  </si>
  <si>
    <t>NOD_12</t>
  </si>
  <si>
    <t>NOD_13</t>
  </si>
  <si>
    <t>Bik730_VV</t>
  </si>
  <si>
    <t>Bik733_VV</t>
  </si>
  <si>
    <t>Bil730_PV1_1</t>
  </si>
  <si>
    <t>Bil730_PV1_2</t>
  </si>
  <si>
    <t>Bil730_VV1_2</t>
  </si>
  <si>
    <t>Bil730_VV1_1</t>
  </si>
  <si>
    <t>BIL730_TEN_Y1</t>
  </si>
  <si>
    <t>Bil730_TEN_Y2</t>
  </si>
  <si>
    <t>Bil733_PV1_1</t>
  </si>
  <si>
    <t>Bil733_PV1_2</t>
  </si>
  <si>
    <t>Bil733_VV1_1</t>
  </si>
  <si>
    <t>Bil733_VV1_2</t>
  </si>
  <si>
    <t>Bil733_TEN_Y1</t>
  </si>
  <si>
    <t>Tpu_PV1_1</t>
  </si>
  <si>
    <t>Tpu_PV1_2</t>
  </si>
  <si>
    <t>Tpu_VV1_1</t>
  </si>
  <si>
    <t>Tpu_VV1_2</t>
  </si>
  <si>
    <t>Tpu_TEN_Y</t>
  </si>
  <si>
    <t>Группа приточных вентиляторов БИЛ-730</t>
  </si>
  <si>
    <t>Группа приточных вентиляторов БИЛ-733</t>
  </si>
  <si>
    <t>GVS_Bil730_PV</t>
  </si>
  <si>
    <t>GVS_Bil733_PV</t>
  </si>
  <si>
    <t>Группа приточных вентиляторов ТПУ</t>
  </si>
  <si>
    <t>Группа вытяжных вентиляторов БИК-730</t>
  </si>
  <si>
    <t>Группа вытяжных вентиляторов БИК-733</t>
  </si>
  <si>
    <t>Группа вытяжных вентиляторов БИЛ-730</t>
  </si>
  <si>
    <t>Группа вытяжных вентиляторов БИЛ-733</t>
  </si>
  <si>
    <t>Группа вытяжных вентиляторов ТПУ</t>
  </si>
  <si>
    <t>GVS_Bil730_VV</t>
  </si>
  <si>
    <t>GVS_Bil733_VV</t>
  </si>
  <si>
    <t>GVS_TPU_VV</t>
  </si>
  <si>
    <t>GVS_Bik730_VV</t>
  </si>
  <si>
    <t>GVS_Bik733_VV</t>
  </si>
  <si>
    <t>Группа насосов откачки дренажа из ёмкости Е-1 защищаемого причала №1</t>
  </si>
  <si>
    <t>Группа насосов откачки дренажа из ёмкости Е-24 защищаемого причала №2</t>
  </si>
  <si>
    <t>GVS_NOD_E1_prich1</t>
  </si>
  <si>
    <t>GVS_NOD_E24_prich2</t>
  </si>
  <si>
    <t>ТЭН-У2 (БИЛ-733)</t>
  </si>
  <si>
    <t>Bil733_TEN_Y2</t>
  </si>
  <si>
    <t>BIL730_TEN_Y2</t>
  </si>
  <si>
    <t>BIL733_TEN_Y1</t>
  </si>
  <si>
    <t>BIL733_TEN_Y2</t>
  </si>
  <si>
    <t>KTPRS_Tpu_SAVE_GAS10_1</t>
  </si>
  <si>
    <t>KTPRS_Tpu_SAVE_GAS10_2</t>
  </si>
  <si>
    <t>KTPRS_Tpu_SAVE_GAS10_3</t>
  </si>
  <si>
    <t>KTPRS_Tpu_SAVE_GAS10_4</t>
  </si>
  <si>
    <t>KTPRS_almMin_Tpu_B1_1</t>
  </si>
  <si>
    <t>KTPRS_almMin_Tpu_B1_2</t>
  </si>
  <si>
    <t>KTPRS_almMin_Tpu_P1_1</t>
  </si>
  <si>
    <t>KTPRS_almMin_Tpu_P1_2</t>
  </si>
  <si>
    <t>KTPRS_almMin_BIL733_P1_1</t>
  </si>
  <si>
    <t>KTPRS_almMin_BIL733_P1_2</t>
  </si>
  <si>
    <t>KTPRS_almMin_BIL730_P1_1</t>
  </si>
  <si>
    <t>KTPRS_almMin_BIL730_P1_2</t>
  </si>
  <si>
    <t>KTPRS_Off_Bl_CloseZD_N12_N13</t>
  </si>
  <si>
    <t>KTPRS_MinP_OutE24</t>
  </si>
  <si>
    <t>KTPRS_MaxP_OutE24</t>
  </si>
  <si>
    <t>KLP_PY_Bil733</t>
  </si>
  <si>
    <t>KLP_Y1_Bil733</t>
  </si>
  <si>
    <t>KLP_Y2_Bil733</t>
  </si>
  <si>
    <t>KLP_PY_Bil730</t>
  </si>
  <si>
    <t>KLP_Y1_Bil730</t>
  </si>
  <si>
    <t>KLP_Y2_Bil730</t>
  </si>
  <si>
    <t>KLP_PT_Tpu</t>
  </si>
  <si>
    <t>KLP_PAZ_5</t>
  </si>
  <si>
    <t>KLP_PAZ_6</t>
  </si>
  <si>
    <t>KLP_PAZ_144</t>
  </si>
  <si>
    <t>KLP_PAZ_145</t>
  </si>
  <si>
    <t>DOBKsh44</t>
  </si>
  <si>
    <t>DKBKsh44</t>
  </si>
  <si>
    <t>DCBKsh44</t>
  </si>
  <si>
    <t>OKCKsh44</t>
  </si>
  <si>
    <t>CKCKsh44</t>
  </si>
  <si>
    <t>MCKsh44</t>
  </si>
  <si>
    <t>OPCKsh44</t>
  </si>
  <si>
    <t>ODCKsh44</t>
  </si>
  <si>
    <t>CDCKsh44</t>
  </si>
  <si>
    <t>DCKsh44</t>
  </si>
  <si>
    <t>DOBKsh45</t>
  </si>
  <si>
    <t>DKBKsh45</t>
  </si>
  <si>
    <t>DCBKsh45</t>
  </si>
  <si>
    <t>OKCKsh45</t>
  </si>
  <si>
    <t>CKCKsh45</t>
  </si>
  <si>
    <t>MCKsh45</t>
  </si>
  <si>
    <t>OPCKsh45</t>
  </si>
  <si>
    <t>ODCKsh45</t>
  </si>
  <si>
    <t>CDCKsh45</t>
  </si>
  <si>
    <t>DCKsh45</t>
  </si>
  <si>
    <t>ZD_73</t>
  </si>
  <si>
    <t>ZD_70_int</t>
  </si>
  <si>
    <t>ZD_71_int</t>
  </si>
  <si>
    <t>НО-5. Недостоверность измерений температуры верхнего подшипника электродвигателя НО</t>
  </si>
  <si>
    <t>НО-5. Недостоверность измерений температуры нижнего подшипника электродвигателя НО</t>
  </si>
  <si>
    <t>НО-5. Недостоверность измерений температуры опорно-упорного подшипника электродвигателя НО</t>
  </si>
  <si>
    <t>НО-6. Недостоверность измерений температуры верхнего подшипника электродвигателя НО</t>
  </si>
  <si>
    <t>НО-6. Недостоверность измерений температуры нижнего подшипника электродвигателя НО</t>
  </si>
  <si>
    <t>НО-6. Недостоверность измерений температуры опорно-упорного подшипника электродвигателя НО</t>
  </si>
  <si>
    <t>НО-5. Аварийная максимальная вибрация нижнего подшипника электродвигателя НО, порог 1 (горизонтальная)</t>
  </si>
  <si>
    <t>НО-5. Аварийная максимальная вибрация нижнего подшипника электродвигателя НО, порог 1 (вертикальная)</t>
  </si>
  <si>
    <t>НО-5. Аварийная максимальная вибрация нижнего подшипника электродвигателя НО, порог 1 (осевая)</t>
  </si>
  <si>
    <t>НО-5. Аварийная максимальная вибрация нижнего подшипника электродвигателя НО, порог 2 (горизонтальная)</t>
  </si>
  <si>
    <t>НО-5. Аварийная максимальная вибрация нижнего подшипника электродвигателя НО, порог 2 (вертикальная)</t>
  </si>
  <si>
    <t>НО-5. Аварийная максимальная вибрация нижнего подшипника электродвигателя НО, порог 2 (осевая)</t>
  </si>
  <si>
    <t>НО-5. Аварийная максимальная вибрация опорно-упорного подшипника насоса НО, порог 1 (горизонтальная)</t>
  </si>
  <si>
    <t>НО-5. Аварийная максимальная вибрация опорно-упорного подшипника электродвигателя НО, порог 1 (вертикальная)</t>
  </si>
  <si>
    <t>НО-5. Аварийная максимальная вибрация опорно-упорного подшипника электродвигателя НО, порог 1 (осевая)</t>
  </si>
  <si>
    <t>НО-5. Аварийная максимальная вибрация опорно-упорного подшипника насоса НО, порог 2 (горизонтальная)</t>
  </si>
  <si>
    <t>НО-5. Аварийная максимальная вибрация опорно-упорного подшипника электродвигателя НО, порог 2 (вертикальная)</t>
  </si>
  <si>
    <t>НО-5. Аварийная максимальная вибрация опорно-упорного подшипника электродвигателя НО, порог 2 (осевая)</t>
  </si>
  <si>
    <t>НО-6. Аварийная максимальная вибрация нижнего подшипника электродвигателя НО, порог 1 (горизонтальная)</t>
  </si>
  <si>
    <t>НО-6. Аварийная максимальная вибрация нижнего подшипника электродвигателя НО, порог 1 (вертикальная)</t>
  </si>
  <si>
    <t>НО-6. Аварийная максимальная вибрация нижнего подшипника электродвигателя НО, порог 1 (осевая)</t>
  </si>
  <si>
    <t>НО-6. Аварийная максимальная вибрация нижнего подшипника электродвигателя НО, порог 2 (горизонтальная)</t>
  </si>
  <si>
    <t>НО-6. Аварийная максимальная вибрация нижнего подшипника электродвигателя НО, порог 2 (вертикальная)</t>
  </si>
  <si>
    <t>НО-6. Аварийная максимальная вибрация нижнего подшипника электродвигателя НО, порог 2 (осевая)</t>
  </si>
  <si>
    <t>НО-6. Аварийная максимальная вибрация опорно-упорного подшипника насоса НО, порог 1 (горизонтальная)</t>
  </si>
  <si>
    <t>НО-6. Аварийная максимальная вибрация опорно-упорного подшипника электродвигателя НО, порог 1 (вертикальная)</t>
  </si>
  <si>
    <t>НО-6. Аварийная максимальная вибрация опорно-упорного подшипника электродвигателя НО, порог 1 (осевая)</t>
  </si>
  <si>
    <t>НО-6. Аварийная максимальная вибрация опорно-упорного подшипника насоса НО, порог 2 (горизонтальная)</t>
  </si>
  <si>
    <t>НО-6. Аварийная максимальная вибрация опорно-упорного подшипника электродвигателя НО, порог 2 (вертикальная)</t>
  </si>
  <si>
    <t>НО-6. Аварийная максимальная вибрация опорно-упорного подшипника электродвигателя НО, порог 2 (осевая)</t>
  </si>
  <si>
    <t>НО-5. Недостоверность измерений вибрации в группе преобразователей (электродвигатель)</t>
  </si>
  <si>
    <t>НО-5. Недостоверность измерений вибрации в группе преобразователей (насос)</t>
  </si>
  <si>
    <t>НО-6. Недостоверность измерений вибрации в группе преобразователей (насос)</t>
  </si>
  <si>
    <t>НО-6. Недостоверность измерений вибрации в группе преобразователей (электродвигатель)</t>
  </si>
  <si>
    <t>KTPRS2_MaxP_TpGazFrak</t>
  </si>
  <si>
    <t>KTPRS2_MinP_TpGazFrak</t>
  </si>
  <si>
    <t>KTPRS_almMAXdP_F53_N30</t>
  </si>
  <si>
    <t>KTPRS_preMAXdP_F53_N30</t>
  </si>
  <si>
    <t>ARRAY [1..300] OF KTPRS_HMI_UST_STRUCT</t>
  </si>
  <si>
    <t>ARRAY[1..300] OF WORD</t>
  </si>
  <si>
    <t>Предельная загазованность в ТПУ</t>
  </si>
  <si>
    <t>KTPRS_Tpu_SAVE_GAS10</t>
  </si>
  <si>
    <t>Предельная загазованность в БИЛ-733</t>
  </si>
  <si>
    <t>KTPRS_BIL733_SAVE_GAS10</t>
  </si>
  <si>
    <t>Предельная загазованность в БИЛ-730</t>
  </si>
  <si>
    <t>KTPRS_BIL730_SAVE_GAS10</t>
  </si>
  <si>
    <t>KTPRS_BIK733_SAVE_GAS10</t>
  </si>
  <si>
    <t>Предельная загазованность в БИК-733</t>
  </si>
  <si>
    <t>Предельная загазованность в БИК-730</t>
  </si>
  <si>
    <t>KTPRS_BIK730_SAVE_GAS10</t>
  </si>
  <si>
    <t>Предельная загазованность насосной станции откачки</t>
  </si>
  <si>
    <t>KTPRS_NSO_SAVE_GAS10</t>
  </si>
  <si>
    <t>Предельная загазованность площадки насосной откачки дренажа из емкости Е-24</t>
  </si>
  <si>
    <t>KTPRS_E24_SAVE_GAS10</t>
  </si>
  <si>
    <t>KTPRS_CT6_9_SAVE_GAS10</t>
  </si>
  <si>
    <t>Предельная загазованность площадки насосной откачки дренажа из емкости Е-1</t>
  </si>
  <si>
    <t>KTPRS_E1_SAVE_GAS10</t>
  </si>
  <si>
    <t>Предельная загазованность площадки площадки насосной откачки дренажа из стендеров СТ1-СТ4</t>
  </si>
  <si>
    <t>KTPRS_CT1_4_SAVE_GAS10</t>
  </si>
  <si>
    <t>Предельная загазованность площадки УРПН</t>
  </si>
  <si>
    <t>KTPRS_URPN_SAVE_GAS10</t>
  </si>
  <si>
    <t>Предельная загазованность причала №2</t>
  </si>
  <si>
    <t>Предельная загазованность причала №1</t>
  </si>
  <si>
    <t>KTPRS_Prich1_SAVE_GAS10</t>
  </si>
  <si>
    <t>KTPRS_Prich2_SAVE_GAS10</t>
  </si>
  <si>
    <t>Сирена "Газ" причала №1</t>
  </si>
  <si>
    <t>SIR_GAZ_Prich1</t>
  </si>
  <si>
    <t>ТЩЕ</t>
  </si>
  <si>
    <t>Предельная максимальная температура газонефтяной фракции до детонационного предохранителя ДП-2</t>
  </si>
  <si>
    <t>Предельная максимальная температура газонефтяной фракции до детонационного предохранителя ДП-4</t>
  </si>
  <si>
    <t>Предельная максимальная температура газонефтяной фракции после детонационного предохранителя ДП-2</t>
  </si>
  <si>
    <t>Предельная максимальная температура газонефтяной фракции после детонационного предохранителя ДП-4</t>
  </si>
  <si>
    <t>KTPRS_preMaxT_beforeDP2</t>
  </si>
  <si>
    <t>KTPRS_preMaxT_beforeDP4</t>
  </si>
  <si>
    <t>KTRPS_preMaxT_afterDP2</t>
  </si>
  <si>
    <t>KTRPS_preMaxT_afterDP4</t>
  </si>
  <si>
    <t>Максимальное давление нефти на выходе насоса Н-5</t>
  </si>
  <si>
    <t>Максимальное давление нефти на выходе насоса Н-6</t>
  </si>
  <si>
    <t>Максимальное давление нефти на выходе насоса Н-7</t>
  </si>
  <si>
    <t>KTPRS_MaxP_OutN5</t>
  </si>
  <si>
    <t>KTPRS_MaxP_OutN6</t>
  </si>
  <si>
    <t>KTPRS_MaxP_OutN7</t>
  </si>
  <si>
    <t>KTPRS_preMin_Lvl_E1</t>
  </si>
  <si>
    <t>KTPRS_preMax_Lvl_E1</t>
  </si>
  <si>
    <t>KTPRS_preMax_Lvl_E1_60s</t>
  </si>
  <si>
    <t>Отключение работающего насоса откачки Н-1 или Н-2 после 60с с момента сработки пред мин уровня нефти в рвс Е-1</t>
  </si>
  <si>
    <t>Максимальное давление нефти на выходе насоса Н-26</t>
  </si>
  <si>
    <t>KTPRS_MaxP_OutN26</t>
  </si>
  <si>
    <t>0.6</t>
  </si>
  <si>
    <t>KTPRS_preMin_Lvl_E24</t>
  </si>
  <si>
    <t>KTPRS_preMax_Lvl_E24</t>
  </si>
  <si>
    <t>Максимальное давление нефти на выходе насоса Н-25</t>
  </si>
  <si>
    <t>KTPRS_MaxP_OutN25</t>
  </si>
  <si>
    <t>KLP_T_Tpu</t>
  </si>
  <si>
    <t>DM01-3</t>
  </si>
  <si>
    <t>EC901</t>
  </si>
  <si>
    <t>Задвижка ПАЗ №22. Питание включено</t>
  </si>
  <si>
    <t>DM01-3noMP</t>
  </si>
  <si>
    <t>DM01-3int</t>
  </si>
  <si>
    <t>Int</t>
  </si>
  <si>
    <t>ZD_111</t>
  </si>
  <si>
    <t>Выход стендера причала №2 из рабочей зоны 1</t>
  </si>
  <si>
    <t>Выход стендера причала №2 из рабочей зоны 2</t>
  </si>
  <si>
    <t>ARRAY [1..COUNT.PROT_KTPR] OF UINT</t>
  </si>
  <si>
    <t>ARRAY[1..COUNT.PROT_KTPR] OF WORD</t>
  </si>
  <si>
    <t>Предельная загазованность площадки площадки насосной откачки дренажа из стендеров СТ6-СТ9</t>
  </si>
  <si>
    <t>ТЭГ</t>
  </si>
  <si>
    <t>NdvP_CT1</t>
  </si>
  <si>
    <t>NdvP_CT2</t>
  </si>
  <si>
    <t>NdvP_CT3</t>
  </si>
  <si>
    <t>NdvP_CT4</t>
  </si>
  <si>
    <t>NdvP_CT6</t>
  </si>
  <si>
    <t>NdvP_CT7</t>
  </si>
  <si>
    <t>NdvP_CT8</t>
  </si>
  <si>
    <t>NdvP_CT9</t>
  </si>
  <si>
    <t>AlmMaxP_CT1</t>
  </si>
  <si>
    <t>AlmMaxP_CT2</t>
  </si>
  <si>
    <t>AlmMaxP_CT3</t>
  </si>
  <si>
    <t>AlmMaxP_CT4</t>
  </si>
  <si>
    <t>AlmMaxP_CT6</t>
  </si>
  <si>
    <t>AlmMaxP_CT7</t>
  </si>
  <si>
    <t>AlmMaxP_CT8</t>
  </si>
  <si>
    <t>AlmMaxP_CT9</t>
  </si>
  <si>
    <t>MaxA_CT1</t>
  </si>
  <si>
    <t>MaxA_CT2</t>
  </si>
  <si>
    <t>MaxA_CT3</t>
  </si>
  <si>
    <t>MaxA_CT4</t>
  </si>
  <si>
    <t>MaxA_CT6</t>
  </si>
  <si>
    <t>MaxA_CT7</t>
  </si>
  <si>
    <t>MaxA_CT8</t>
  </si>
  <si>
    <t>MaxA_CT9</t>
  </si>
  <si>
    <t>StopBtn_CT1</t>
  </si>
  <si>
    <t>StopBtn_CT2</t>
  </si>
  <si>
    <t>StopBtn_CT3</t>
  </si>
  <si>
    <t>StopBtn_CT4</t>
  </si>
  <si>
    <t>StopBtn_CT5</t>
  </si>
  <si>
    <t>StopBtn_CT6</t>
  </si>
  <si>
    <t>StopBtn_CT7</t>
  </si>
  <si>
    <t>StopBtn_CT8</t>
  </si>
  <si>
    <t>StopBtn_CT9</t>
  </si>
  <si>
    <t>StopBtn_CT10</t>
  </si>
  <si>
    <t>NdvGasPrich1</t>
  </si>
  <si>
    <t>NdvGasPrich2</t>
  </si>
  <si>
    <t>AlmMaxT_beforeDP2</t>
  </si>
  <si>
    <t>AlmMaxT_beforeDP3</t>
  </si>
  <si>
    <t>AlmMaxT_afterDP2</t>
  </si>
  <si>
    <t>AlmMaxT_afterDP3</t>
  </si>
  <si>
    <t>AlmMaxT_beforeDP4</t>
  </si>
  <si>
    <t>AlmMaxT_afterDP4</t>
  </si>
  <si>
    <t>NdvGasURPN</t>
  </si>
  <si>
    <t>AlmMaxL_E1</t>
  </si>
  <si>
    <t>AlmNdvGasE1</t>
  </si>
  <si>
    <t>AlmMaxL_E24</t>
  </si>
  <si>
    <t>AlmNdvGasE24</t>
  </si>
  <si>
    <t>AlmMaxT_beforeDP5</t>
  </si>
  <si>
    <t>AlmMaxT_afterDP5</t>
  </si>
  <si>
    <t>AlmMaxP_TP4_BIPS</t>
  </si>
  <si>
    <t>AlmMaxP_TP5_BIPS</t>
  </si>
  <si>
    <t>AlmMaxP_BIPS</t>
  </si>
  <si>
    <t>NdvP_BIPS</t>
  </si>
  <si>
    <t>NdvP_TP4_BIPS</t>
  </si>
  <si>
    <t>NdvP_TP5_BIPS</t>
  </si>
  <si>
    <t>AlmMaxP_ColPrich</t>
  </si>
  <si>
    <t>NdvP_ColPrich</t>
  </si>
  <si>
    <t>AlmMinP_TP4_BS</t>
  </si>
  <si>
    <t>AlmMinP_TP5_BS</t>
  </si>
  <si>
    <t>NdvP_TP4_BS</t>
  </si>
  <si>
    <t>NdvP_TP5_BS</t>
  </si>
  <si>
    <t>AlmOilAfterKLP23</t>
  </si>
  <si>
    <t>AlmOilAfterKLP24</t>
  </si>
  <si>
    <t>AlmOilAfterKLP25</t>
  </si>
  <si>
    <t>AlmOilAfterKLP26</t>
  </si>
  <si>
    <t>AlmOilAfterKLP27</t>
  </si>
  <si>
    <t>AlmOilAfterKLP28</t>
  </si>
  <si>
    <t>AlmOilAfterKLP1</t>
  </si>
  <si>
    <t>AlmOilAfterKLP2</t>
  </si>
  <si>
    <t>AlmOilAfterKLP3</t>
  </si>
  <si>
    <t>AlmOilAfterKLP4</t>
  </si>
  <si>
    <t>AlmOilAfterKLP7</t>
  </si>
  <si>
    <t>AlmOilAfterKLP8</t>
  </si>
  <si>
    <t>AlmOilAfterKLP9</t>
  </si>
  <si>
    <t>AlmOilAfterKLP10</t>
  </si>
  <si>
    <t>NesankIzm_KPN_Prcih1</t>
  </si>
  <si>
    <t>NesankIzm_KPN_Prich2</t>
  </si>
  <si>
    <t>NotLinkWithSlaStendPrich1</t>
  </si>
  <si>
    <t>NotLinkWithSlaStendPrich2</t>
  </si>
  <si>
    <t>NotLinkWithSaPK</t>
  </si>
  <si>
    <t>AlmMaxL_E33</t>
  </si>
  <si>
    <t>AlmMaxL_E12</t>
  </si>
  <si>
    <t>AlmMaxL_E13</t>
  </si>
  <si>
    <t>AlmMaxL_E11</t>
  </si>
  <si>
    <t>AlmMaxL_E20</t>
  </si>
  <si>
    <t>AlmMaxL_E31</t>
  </si>
  <si>
    <t>AlmMaxL_E32</t>
  </si>
  <si>
    <t>AlmMinPinNSO</t>
  </si>
  <si>
    <t>AlmMaxP_TP4_ColPrich_t1</t>
  </si>
  <si>
    <t>NdvP_TP4_ColPrich_t1</t>
  </si>
  <si>
    <t>AlmMaxP_TP5_ColPrich_t1</t>
  </si>
  <si>
    <t>NdvP_TP5_ColPrich_t1</t>
  </si>
  <si>
    <t>AlmMaxP_TP4_ColPrich_t2</t>
  </si>
  <si>
    <t>NdvP_TP4_ColPrich_t2</t>
  </si>
  <si>
    <t>AlmMaxP_TP5_ColPrich_t2</t>
  </si>
  <si>
    <t>NdvP_TP5_ColPrich_t2</t>
  </si>
  <si>
    <t>StopNSOBtn_t1</t>
  </si>
  <si>
    <t>StopNSOBtn_t2</t>
  </si>
  <si>
    <t>StopNSOBtn_t3</t>
  </si>
  <si>
    <t>StopNSOBtn_t4</t>
  </si>
  <si>
    <t>StopNSO_ARM</t>
  </si>
  <si>
    <t>NdvGasNSO</t>
  </si>
  <si>
    <t>NdvGasBik730</t>
  </si>
  <si>
    <t>AlmMaxL_Bik730</t>
  </si>
  <si>
    <t>NdvGasBik733</t>
  </si>
  <si>
    <t>AlmMaxL_Bik733</t>
  </si>
  <si>
    <t>NdvGasBil730</t>
  </si>
  <si>
    <t>NdvGasBil733</t>
  </si>
  <si>
    <t>AlmMaxL_Bil730</t>
  </si>
  <si>
    <t>AlmMaxL_Bil733</t>
  </si>
  <si>
    <t>NdvGasTpu</t>
  </si>
  <si>
    <t>AlmMaxL_Tpu</t>
  </si>
  <si>
    <t>FireNSO</t>
  </si>
  <si>
    <t>FireBil730</t>
  </si>
  <si>
    <t>FireBil733</t>
  </si>
  <si>
    <t>FireBik730</t>
  </si>
  <si>
    <t>FireBik733</t>
  </si>
  <si>
    <t>FireTpu</t>
  </si>
  <si>
    <t>FireURPN</t>
  </si>
  <si>
    <t>FirePrich1</t>
  </si>
  <si>
    <t>FirePrich2</t>
  </si>
  <si>
    <t>FireBlockBoxKip</t>
  </si>
  <si>
    <t>AlmNB_needCloseZD</t>
  </si>
  <si>
    <t>AlmURPN</t>
  </si>
  <si>
    <t>KTPRS_ENUM</t>
  </si>
  <si>
    <t>OutStendPrich1_WorkZone1</t>
  </si>
  <si>
    <t>OutStendPrich1_WorkZone2</t>
  </si>
  <si>
    <t>OutStendPrich2_WorkZone1</t>
  </si>
  <si>
    <t>OutStendPrich2_WorkZone2</t>
  </si>
  <si>
    <t>2150</t>
  </si>
  <si>
    <t>Зачистной насос №5 откачки дренажа стендеров защищаемого причала №1</t>
  </si>
  <si>
    <t>GVS_ZN_5</t>
  </si>
  <si>
    <t>GVS_ZN_6</t>
  </si>
  <si>
    <t>GVS_ZN_7</t>
  </si>
  <si>
    <t>Зачистной насос №6 откачки дренажа стендеров защищаемого причала №1</t>
  </si>
  <si>
    <t>Зачистной насос №7 откачки дренажа стендеров защищаемого причала №1</t>
  </si>
  <si>
    <t>GVS_ZN_23</t>
  </si>
  <si>
    <t>GVS_ZN_24</t>
  </si>
  <si>
    <t>Зачистной насос №23 откачки дренажа стендеров защищаемого причала №2</t>
  </si>
  <si>
    <t>Зачистной насос №24 откачки дренажа стендеров защищаемого причала №2</t>
  </si>
  <si>
    <t>Зачистной насос №30 откачки дренажа стендеров защищаемого причала №2</t>
  </si>
  <si>
    <t>GVS_ZN_30</t>
  </si>
  <si>
    <t>Bil730_TEN_Y1</t>
  </si>
  <si>
    <t>Задвижка №481 - сработала муфта</t>
  </si>
  <si>
    <t>Задвижка №481 - авария привода</t>
  </si>
  <si>
    <t>Задвижка №481 - сигнал от МПО</t>
  </si>
  <si>
    <t>OPC481</t>
  </si>
  <si>
    <t>ODC481</t>
  </si>
  <si>
    <t>CDC481</t>
  </si>
  <si>
    <t>OPC482</t>
  </si>
  <si>
    <t>KLP_PAZ_22</t>
  </si>
  <si>
    <t>KLP_PAZ_27</t>
  </si>
  <si>
    <t>KLP_PAZ_32</t>
  </si>
  <si>
    <t>KLP_PAZ_37</t>
  </si>
  <si>
    <t>KLP_PAZ_82</t>
  </si>
  <si>
    <t>KLP_PAZ_87</t>
  </si>
  <si>
    <t>KLP_PAZ_92</t>
  </si>
  <si>
    <t>KLP_PAZ_97</t>
  </si>
  <si>
    <t>KLP_PAZ_39</t>
  </si>
  <si>
    <t>KLP_PAZ_99</t>
  </si>
  <si>
    <t>22</t>
  </si>
  <si>
    <t>27</t>
  </si>
  <si>
    <t>32</t>
  </si>
  <si>
    <t>37</t>
  </si>
  <si>
    <t>82</t>
  </si>
  <si>
    <t>87</t>
  </si>
  <si>
    <t>92</t>
  </si>
  <si>
    <t>97</t>
  </si>
  <si>
    <t>39</t>
  </si>
  <si>
    <t>99</t>
  </si>
  <si>
    <t>Секция шин</t>
  </si>
  <si>
    <t>Насос откачки конденсата из конденсатоотводчика</t>
  </si>
  <si>
    <t>GVS_NOD_28</t>
  </si>
  <si>
    <t>Насос откачки дренажа причала №2</t>
  </si>
  <si>
    <t>GVS_NOD_26</t>
  </si>
  <si>
    <t>GVS_NOD_25</t>
  </si>
  <si>
    <t>Насос откачки дренажа причала №1</t>
  </si>
  <si>
    <t>KTPRS_cmd_SDB_ERS_flg1</t>
  </si>
  <si>
    <t>GVS_NOD11_Sikn730</t>
  </si>
  <si>
    <t>GVS_NOD20_Sikn730</t>
  </si>
  <si>
    <t>GVS_NOD33_E</t>
  </si>
  <si>
    <t>GVS_NOD13_Nso</t>
  </si>
  <si>
    <t>GVS_NOD12_Nso</t>
  </si>
  <si>
    <t>GVS_NOD20_Tpu</t>
  </si>
  <si>
    <t>GVS_NOD31_Sikn733</t>
  </si>
  <si>
    <t>GVS_NOD32_Sikn733</t>
  </si>
  <si>
    <t>Насос откачки дренажа Н-11 защищаемой СИКН-730</t>
  </si>
  <si>
    <t>Н-5</t>
  </si>
  <si>
    <t>Н-6</t>
  </si>
  <si>
    <t>Н-7</t>
  </si>
  <si>
    <t>Н-23</t>
  </si>
  <si>
    <t>Н-24</t>
  </si>
  <si>
    <t>Н-30</t>
  </si>
  <si>
    <t>Н-26</t>
  </si>
  <si>
    <t>Н-21</t>
  </si>
  <si>
    <t>Н-22</t>
  </si>
  <si>
    <t>Н-25</t>
  </si>
  <si>
    <t>Н-33</t>
  </si>
  <si>
    <t>Н-11</t>
  </si>
  <si>
    <t>Н-20</t>
  </si>
  <si>
    <t>Н-31</t>
  </si>
  <si>
    <t>Н-32</t>
  </si>
  <si>
    <t>Н-12</t>
  </si>
  <si>
    <t>Н-13</t>
  </si>
  <si>
    <t>В1.1</t>
  </si>
  <si>
    <t>В1.2</t>
  </si>
  <si>
    <t>П1.1</t>
  </si>
  <si>
    <t>П1.2</t>
  </si>
  <si>
    <t>Насос откачки дренажа Н-12 защищаемой НСО</t>
  </si>
  <si>
    <t>Насос откачки дренажа Н-13 защищаемой НСО</t>
  </si>
  <si>
    <t>Насос откачки дренажа Н-33 защищаемой ёмкости</t>
  </si>
  <si>
    <t>Насос откачки дренажа Н-20 защищаемой ТПУ</t>
  </si>
  <si>
    <t>Насос откачки дренажа Н-20 защищаемой СИКН-730</t>
  </si>
  <si>
    <t>Насос откачки дренажа Н-31 защищаемой СИКН-733</t>
  </si>
  <si>
    <t>Насос откачки дренажа Н-32 защищаемой СИКН-733</t>
  </si>
  <si>
    <t>GVS_Sikn733_TEN_KLP_Y_1</t>
  </si>
  <si>
    <t>GVS_Sikn730_TEN_KLP_Y_1</t>
  </si>
  <si>
    <t>GVS_Sikn730_TEN_KLP_Y_2</t>
  </si>
  <si>
    <t>GVS_Sikn733_TEN_KLP_Y_2</t>
  </si>
  <si>
    <t>ТЭН СИКН-733 клапана Кл-У1</t>
  </si>
  <si>
    <t>ТЭН СИКН-733 клапана Кл-У2</t>
  </si>
  <si>
    <t>ТЭН СИКН-730 клапана Кл-У1</t>
  </si>
  <si>
    <t>ТЭН СИКН-730 клапана Кл-У2</t>
  </si>
  <si>
    <t>NdvGasStendPrich1</t>
  </si>
  <si>
    <t>NdvGasStendPrich2</t>
  </si>
  <si>
    <t>Обмен информацией по интерфейсу с СА ПТ (основной канал )</t>
  </si>
  <si>
    <t>Обмен информацией по интерфейсу с СА ПТ (резервный канал )</t>
  </si>
  <si>
    <t>CSC05_110</t>
  </si>
  <si>
    <t>CSC12_110</t>
  </si>
  <si>
    <t>CSC14_110</t>
  </si>
  <si>
    <t>CSC15_110</t>
  </si>
  <si>
    <t>В730</t>
  </si>
  <si>
    <t>В733</t>
  </si>
  <si>
    <t xml:space="preserve">Сигнализация "пустой трубопровод" на входе насоса Н-7 </t>
  </si>
  <si>
    <t>Флаг формирования команды на срабатывание СДБ/ЕRS</t>
  </si>
  <si>
    <t>Сирена "Газ" площадки УРПН</t>
  </si>
  <si>
    <t>Сирена "Газ" площадки насосной откачки из стендеров СТ1-СТ4</t>
  </si>
  <si>
    <t>Сирена "Газ" площадки насосной откачки дренажа из емкости Е-1</t>
  </si>
  <si>
    <t>Сирена "Газ" площадки насосной откачки дренажа из стендеров СТ6-СТ9</t>
  </si>
  <si>
    <t>Сирена "Газ" площадки насосной откачки дренажа из емкости Е-24</t>
  </si>
  <si>
    <t>Сирена "Газ" в БИК-733</t>
  </si>
  <si>
    <t>Табло "Газ" в БИК-733</t>
  </si>
  <si>
    <t>Сирена "Газ" в ТПУ</t>
  </si>
  <si>
    <t>Табло "Газ" в ТПУ</t>
  </si>
  <si>
    <t>Сирена "Газ" в БИК-730</t>
  </si>
  <si>
    <t>Табло "Газ" в БИК-730</t>
  </si>
  <si>
    <t>Число АРI при текущей рабочей температуре (из расходомера по RS-485)</t>
  </si>
  <si>
    <t>БиПС.КЦ - исправность коммутатора А11 (осн.)</t>
  </si>
  <si>
    <t>БиПС.КЦ - исправность коммутатора А12 (рез.)</t>
  </si>
  <si>
    <t>БиПС.КЦ - неисправность оборудования питания АРМ осн. канал ИБП GU3</t>
  </si>
  <si>
    <t>БиПС.КЦ - неисправность оборудования питания АРМ рез. канал ИБП GU4</t>
  </si>
  <si>
    <t>БиПС.УСО.1(1) - низкий уровень сопротивления изоляции 24В (UV1)</t>
  </si>
  <si>
    <t>БиПС.УСО.1(2) - низкий уровень сопротивления изоляции 24В (UV1)</t>
  </si>
  <si>
    <t>БиПС.УСО.1(3) - низкий уровень сопротивления изоляции 24В (UV1)</t>
  </si>
  <si>
    <t>БиПС.УСО.1(4) - низкий уровень сопротивления изоляции 24В (UV1)</t>
  </si>
  <si>
    <t>БиПС.УСО.2(1) - исправность коммутатора А4</t>
  </si>
  <si>
    <t>БиПС.УСО.2(1) - низкий уровень сопротивления изоляции 24В (UV1)</t>
  </si>
  <si>
    <t>БиПС.УСО.2(2) - исправность коммутатора А4</t>
  </si>
  <si>
    <t>БиПС.УСО.2(2) - низкий уровень сопротивления изоляции 24В (UV1)</t>
  </si>
  <si>
    <t>БиПС.УСО.2(3) - низкий уровень сопротивления изоляции 24В (UV1)</t>
  </si>
  <si>
    <t>БиПС.УСО.2(4) - низкий уровень сопротивления изоляции 24В (UV1)</t>
  </si>
  <si>
    <t>БиПС.УСО.2(5) - низкий уровень сопротивления изоляции 24В (UV1)</t>
  </si>
  <si>
    <t>БиПС.УСО.2(5) - низкий уровень сопротивления изоляции 24В (UV2)</t>
  </si>
  <si>
    <t>БиПС.УСО.2(5) - неисправность ИБП ~230В/=110В (GU3)</t>
  </si>
  <si>
    <t>БиПС.УСО.2(5) - низкий уровень сопротивления изоляции 24В (UV3)</t>
  </si>
  <si>
    <t>БиПС.УСО.2(5) - неисправность ИБП ~230В/=110В (GU4)</t>
  </si>
  <si>
    <t>БиПС.УСО.3 - низкий уровень сопротивления изоляции 24В (UV1)</t>
  </si>
  <si>
    <t>Неисправность оборудования питания осн. канала шкафа МК - прием сигнала из шкафа МК</t>
  </si>
  <si>
    <t>Неисправность оборудования питания рез. канала шкафа МК - прием сигнала из шкафа МК</t>
  </si>
  <si>
    <t>Сигнализация предельного максимального уровня затопления БИК-730</t>
  </si>
  <si>
    <t>Сигнализация предельного максимального уровня затопления БИЛ-730</t>
  </si>
  <si>
    <t>Сигнализация предельного максимального уровня затопления ТПУ</t>
  </si>
  <si>
    <t>Наличие напряжения на I СШ ЗРУ</t>
  </si>
  <si>
    <t>ВВ ввода №1 включен</t>
  </si>
  <si>
    <t>ВВ ввода №1 отключен</t>
  </si>
  <si>
    <t>СВВ включен</t>
  </si>
  <si>
    <t>СВВ отключен</t>
  </si>
  <si>
    <t>ДЭС 215.1 в работе</t>
  </si>
  <si>
    <t>ДЭС 215.1 неисправна</t>
  </si>
  <si>
    <t>Минимальное давление в резервной группе баллонов УЗ-3</t>
  </si>
  <si>
    <t>Авария установки подготовки азота</t>
  </si>
  <si>
    <t>НО-5. Тепловая защита ЭД</t>
  </si>
  <si>
    <t>Ид-торы полевых входных сигналов</t>
  </si>
  <si>
    <t>Ид-торы выходных сигналов</t>
  </si>
  <si>
    <t xml:space="preserve">закрытие запорной арматуры на входе и выходе защищаемой ТПУ </t>
  </si>
  <si>
    <t>Отсутствие в обмене задвижек 623,624</t>
  </si>
  <si>
    <t>GVS_TPU_PV</t>
  </si>
  <si>
    <t>ТЭН ТПУ клапана Кл-Т</t>
  </si>
  <si>
    <t>GVS_TPU_TEN_KLP_T</t>
  </si>
  <si>
    <t>Таблица А</t>
  </si>
  <si>
    <t>Таблица В</t>
  </si>
  <si>
    <t>В описании действии по минимальному указан несуществующий параметр PT905</t>
  </si>
  <si>
    <t>(CCT911) Идентификатор в КД CCT930</t>
  </si>
  <si>
    <t xml:space="preserve">Контроль содержания кислорода в газовой фракции стендера СТ5
</t>
  </si>
  <si>
    <t xml:space="preserve">Контроль содержания кислорода в газовой фракции стендера СТ10
</t>
  </si>
  <si>
    <t>(CCT912) Идентификатор в КД CCT931</t>
  </si>
  <si>
    <t>В описании действии по минимальному указан несуществующий параметр PT910</t>
  </si>
  <si>
    <t>Контроль загазован-ности площадки УРПН (точки 1, 2, 3,4, 5, 6, 7, 8), площадки газодувки</t>
  </si>
  <si>
    <t>Указанные идентификаторы неверны (CCT913-CCT921). Идентификаторы по КД (CCT921-CCT928)</t>
  </si>
  <si>
    <t>(CCT922) Идентификатор в КД CCT932</t>
  </si>
  <si>
    <t>Сигнализация минимальный уровень в конденсатоотводчике КО-2.1</t>
  </si>
  <si>
    <t>Сигнализация максимальный уровень в конденсатоотводчике КО-2.1</t>
  </si>
  <si>
    <t>KTPRS_UstanovkaAzot_InWork</t>
  </si>
  <si>
    <t>След</t>
  </si>
  <si>
    <t>НО-5. Наличие напряжения (0,4 кВ) в двигательной ячейке I СЩ ЩСУ-5/1</t>
  </si>
  <si>
    <t>НО-6. Наличие напряжения (0,4 кВ) в двигательной ячейке II СЩ ЩСУ-5/1</t>
  </si>
  <si>
    <t>НСО</t>
  </si>
  <si>
    <t>106</t>
  </si>
  <si>
    <t>Обмен информацией по интерфейсу с ПЛК СОИ СИКН- 730 (основной канал )</t>
  </si>
  <si>
    <t>Обмен информацией по интерфейсу с ПЛК СОИ СИКН- 733 (основной канал )</t>
  </si>
  <si>
    <t>Обмен информацией по интерфейсу с ПЛК СОИ СИКН- 730 (резервный канал )</t>
  </si>
  <si>
    <t>Обмен информацией по интерфейсу с ПЛК СОИ СИКН- 733 (резервный канал )</t>
  </si>
  <si>
    <t>БиПС.КЦ - температура воздуха в шкафу</t>
  </si>
  <si>
    <t>БиПС.КЦ - неисправность оборудования питания основного канала GU1</t>
  </si>
  <si>
    <t>БиПС.КЦ - неисправность оборудования питания резервного канала GU2</t>
  </si>
  <si>
    <t>БиПС.КЦ - неисправность оборудования питания АРМ основной канал GU3</t>
  </si>
  <si>
    <t>БиПС.КЦ - неисправность оборудования питания АРМ резервный канал GU4</t>
  </si>
  <si>
    <t>Температура подшипника насоса Н- 33</t>
  </si>
  <si>
    <t>Температура нефти в емкости Е- 33</t>
  </si>
  <si>
    <t>Температура нефти в емкости Е- 13</t>
  </si>
  <si>
    <t>Температура нефти в резервуаре РГС- 17.1</t>
  </si>
  <si>
    <t>Сигнализация аварийного максимального уровня нефти в емкости Е- 33</t>
  </si>
  <si>
    <t>Сигнализация аварийного максимального уровня нефти в емкости Е- 13</t>
  </si>
  <si>
    <t>Контроль загазованности в БИЛ- 730 (точка 1)</t>
  </si>
  <si>
    <t>Уровень нефти в емкости Е- 33</t>
  </si>
  <si>
    <t>Уровень нефти в емкости Е- 13</t>
  </si>
  <si>
    <t>Уровень нефти в резервуаре РГС- 17.1</t>
  </si>
  <si>
    <t>Перепад давления газовой фракции на детонационном предохранителе ДП- 1</t>
  </si>
  <si>
    <t>Давление нефти на выходе насоса Н- 33</t>
  </si>
  <si>
    <t>Давление нефти на выходе насоса Н- 13</t>
  </si>
  <si>
    <t>Температура нефти на выходе насоса Н- 33</t>
  </si>
  <si>
    <t>БиПС.УСО.1(1) - температура воздуха в шкафу</t>
  </si>
  <si>
    <t>Задвижка №111 - команда на открытие</t>
  </si>
  <si>
    <t>Задвижка №114 - команда на открытие</t>
  </si>
  <si>
    <t>Шаровой кран №1 - команда на открытие</t>
  </si>
  <si>
    <t>Задвижка №109 - команда на открытие</t>
  </si>
  <si>
    <t>Насос Н- 33 - команда на отключение</t>
  </si>
  <si>
    <t>Насос Н- 33 - команда на включение</t>
  </si>
  <si>
    <t>Задвижка №111 - сигнал от КВО</t>
  </si>
  <si>
    <t>Задвижка №111 - сигнал от КВЗ</t>
  </si>
  <si>
    <t>Задвижка №111 - сработала муфта</t>
  </si>
  <si>
    <t>Задвижка №111 - авария привода</t>
  </si>
  <si>
    <t>Задвижка №111 - сигнал от МПО</t>
  </si>
  <si>
    <t>Задвижка №111 - сигнал от МПЗ</t>
  </si>
  <si>
    <t>Задвижка №111 - дистанционное управление</t>
  </si>
  <si>
    <t>Задвижка №114 - сигнал от КВО</t>
  </si>
  <si>
    <t>Задвижка №114 - сигнал от КВЗ</t>
  </si>
  <si>
    <t>Задвижка №114 - сработала муфта</t>
  </si>
  <si>
    <t>Задвижка №114 - авария привода</t>
  </si>
  <si>
    <t>Задвижка №114 - сигнал от МПО</t>
  </si>
  <si>
    <t>Задвижка №114 - сигнал от МПЗ</t>
  </si>
  <si>
    <t>Задвижка №114 - дистанционное управление</t>
  </si>
  <si>
    <t>Шаровой кран №13у - команда на открытие</t>
  </si>
  <si>
    <t>Задвижка №4у - команда на открытие</t>
  </si>
  <si>
    <t>Задвижка №5у - команда на открытие</t>
  </si>
  <si>
    <t>Насос Н- 13 - команда на отключение</t>
  </si>
  <si>
    <t>Насос Н- 13 - команда на включение</t>
  </si>
  <si>
    <t>Шаровой кран №1 - сигнал от КВО</t>
  </si>
  <si>
    <t>Шаровой кран №1 - сигнал от КВЗ</t>
  </si>
  <si>
    <t>Шаровой кран №1 - сработала муфта</t>
  </si>
  <si>
    <t>Шаровой кран №1 - авария привода</t>
  </si>
  <si>
    <t>Шаровой кран №1 - сигнал от МПО</t>
  </si>
  <si>
    <t>Шаровой кран №1 - сигнал от МПЗ</t>
  </si>
  <si>
    <t>Шаровой кран №1 - дистанционное управление</t>
  </si>
  <si>
    <t>Задвижка №109 - сигнал от КВО</t>
  </si>
  <si>
    <t>Задвижка №109 - сигнал от КВЗ</t>
  </si>
  <si>
    <t>Задвижка №109 - сработала муфта</t>
  </si>
  <si>
    <t>Задвижка №109 - авария привода</t>
  </si>
  <si>
    <t>Задвижка №109 - сигнал от МПО</t>
  </si>
  <si>
    <t>Задвижка №109 - сигнал от МПЗ</t>
  </si>
  <si>
    <t>Задвижка №109 - дистанционное управление</t>
  </si>
  <si>
    <t>БиПС.УСО.1(1) - неисправность оборудования питания основного канала GU1</t>
  </si>
  <si>
    <t>Шаровой кран №13у - сигнал от КВО</t>
  </si>
  <si>
    <t>Шаровой кран №13у - сигнал от КВЗ</t>
  </si>
  <si>
    <t>Шаровой кран №13у - сработала муфта</t>
  </si>
  <si>
    <t>Шаровой кран №13у - авария привода</t>
  </si>
  <si>
    <t>Шаровой кран №13у - сигнал от МПО</t>
  </si>
  <si>
    <t>Шаровой кран №13у - сигнал от МПЗ</t>
  </si>
  <si>
    <t>Шаровой кран №13у - дистанционное управление</t>
  </si>
  <si>
    <t>Задвижка №4у - сигнал от КВО</t>
  </si>
  <si>
    <t>Задвижка №4у - сигнал от КВЗ</t>
  </si>
  <si>
    <t>Задвижка №4у - сработала муфта</t>
  </si>
  <si>
    <t>Задвижка №4у - авария привода</t>
  </si>
  <si>
    <t>Задвижка №4у - сигнал от МПО</t>
  </si>
  <si>
    <t>Задвижка №4у - сигнал от МПЗ</t>
  </si>
  <si>
    <t>Задвижка №4у - дистанционное управление</t>
  </si>
  <si>
    <t>Задвижка №5у - сигнал от КВО</t>
  </si>
  <si>
    <t>Задвижка №5у - сигнал от КВЗ</t>
  </si>
  <si>
    <t>Задвижка №5у - сработала муфта</t>
  </si>
  <si>
    <t>Задвижка №5у - авария привода</t>
  </si>
  <si>
    <t>Задвижка №5у - сигнал от МПО</t>
  </si>
  <si>
    <t>Задвижка №5у - сигнал от МПЗ</t>
  </si>
  <si>
    <t>Задвижка №5у - дистанционное управление</t>
  </si>
  <si>
    <t>Насос Н- 33 - контроль наличия напряжения</t>
  </si>
  <si>
    <t>Насос Н- 33 - сигнал от МП</t>
  </si>
  <si>
    <t>Насос Н- 33 - авария</t>
  </si>
  <si>
    <t>Насос Н- 13 - контроль наличия напряжения</t>
  </si>
  <si>
    <t>Насос Н- 13 - сигнал от МП</t>
  </si>
  <si>
    <t>Насос Н- 13 - авария</t>
  </si>
  <si>
    <t>Температура нефти в емкости Е- 12</t>
  </si>
  <si>
    <t>Температура нефти в резервуаре РГС- 17.2</t>
  </si>
  <si>
    <t>Сигнализация аварийного максимального уровня нефти в емкости Е- 12</t>
  </si>
  <si>
    <t>Уровень нефти в емкости Е- 12</t>
  </si>
  <si>
    <t>Уровень нефти в резервуаре РГС- 17.2</t>
  </si>
  <si>
    <t>Давление нефти на выходе насоса Н- 12</t>
  </si>
  <si>
    <t>Задвижка №112 - команда на открытие</t>
  </si>
  <si>
    <t>Задвижка №113 - команда на открытие</t>
  </si>
  <si>
    <t>Задвижка №110 - команда на открытие</t>
  </si>
  <si>
    <t>Задвижка №6у - команда на открытие</t>
  </si>
  <si>
    <t>Задвижка №112 - сигнал от КВО</t>
  </si>
  <si>
    <t>Задвижка №112 - сигнал от КВЗ</t>
  </si>
  <si>
    <t>Задвижка №112 - сработала муфта</t>
  </si>
  <si>
    <t>Задвижка №112 - авария привода</t>
  </si>
  <si>
    <t>Задвижка №112 - сигнал от МПО</t>
  </si>
  <si>
    <t>Задвижка №112 - сигнал от МПЗ</t>
  </si>
  <si>
    <t>Задвижка №112 - дистанционное управление</t>
  </si>
  <si>
    <t>Задвижка №113 - сигнал от КВО</t>
  </si>
  <si>
    <t>Задвижка №113 - сигнал от КВЗ</t>
  </si>
  <si>
    <t>Задвижка №113 - сработала муфта</t>
  </si>
  <si>
    <t>Задвижка №113 - авария привода</t>
  </si>
  <si>
    <t>Задвижка №113 - сигнал от МПО</t>
  </si>
  <si>
    <t>Задвижка №113 - сигнал от МПЗ</t>
  </si>
  <si>
    <t>Задвижка №113 - дистанционное управление</t>
  </si>
  <si>
    <t>Шаровой кран КШ5 - команда на открытие</t>
  </si>
  <si>
    <t>Насос Н- 12 - команда на отключение</t>
  </si>
  <si>
    <t>Насос Н- 12 - команда на включение</t>
  </si>
  <si>
    <t>Резерв - команда на отключение</t>
  </si>
  <si>
    <t>Резерв - команда на включение</t>
  </si>
  <si>
    <t>Задвижка №110 - сигнал от КВО</t>
  </si>
  <si>
    <t>Задвижка №110 - сигнал от КВЗ</t>
  </si>
  <si>
    <t>Задвижка №110 - сработала муфта</t>
  </si>
  <si>
    <t>Задвижка №110 - авария привода</t>
  </si>
  <si>
    <t>Задвижка №110 - сигнал от МПО</t>
  </si>
  <si>
    <t>Задвижка №110 - сигнал от МПЗ</t>
  </si>
  <si>
    <t>Задвижка №110 - дистанционное управление</t>
  </si>
  <si>
    <t>Задвижка №6у - сигнал от КВО</t>
  </si>
  <si>
    <t>Задвижка №6у - сигнал от КВЗ</t>
  </si>
  <si>
    <t>Задвижка №6у - сработала муфта</t>
  </si>
  <si>
    <t>Задвижка №6у - авария привода</t>
  </si>
  <si>
    <t>Задвижка №6у - сигнал от МПО</t>
  </si>
  <si>
    <t>Задвижка №6у - сигнал от МПЗ</t>
  </si>
  <si>
    <t>Задвижка №6у - дистанционное управление</t>
  </si>
  <si>
    <t>Шаровой кран КШ5 - сигнал от МПО</t>
  </si>
  <si>
    <t>Шаровой кран КШ5 - сигнал от МПЗ</t>
  </si>
  <si>
    <t>Шаровой кран КШ5 - сигнал от КВО</t>
  </si>
  <si>
    <t>Шаровой кран КШ5 - сигнал от КВЗ</t>
  </si>
  <si>
    <t>Шаровой кран КШ5 - сигнал от ВММО</t>
  </si>
  <si>
    <t>Шаровой кран КШ5 - сигнал от ВММЗ</t>
  </si>
  <si>
    <t>Насос Н- 12 - контроль наличия напряжения</t>
  </si>
  <si>
    <t>Насос Н- 12 - сигнал от МП</t>
  </si>
  <si>
    <t>Насос Н- 12 - авария</t>
  </si>
  <si>
    <t>Резерв - сигнал от ВММО</t>
  </si>
  <si>
    <t>Резерв - сигнал от ВММЗ</t>
  </si>
  <si>
    <t>Резерв - контроль наличия напряжения</t>
  </si>
  <si>
    <t>Резерв - сигнал от МП</t>
  </si>
  <si>
    <t>Резерв - авария</t>
  </si>
  <si>
    <t>БиПС.УСО.1(1) - неисправность оборудования питания резервного канала GU2</t>
  </si>
  <si>
    <t>Температура нефти в емкости Е- 11</t>
  </si>
  <si>
    <t>Сигнализация аварийного максимального уровня нефти в емкости Е- 11</t>
  </si>
  <si>
    <t>Уровень нефти в емкости Е- 11</t>
  </si>
  <si>
    <t>Перепад давления нефти на узле регулирования УРД- 1</t>
  </si>
  <si>
    <t>Давление нефти на выходе насоса Н- 11</t>
  </si>
  <si>
    <t>Давление нефти до узла регулирования УРД- 1</t>
  </si>
  <si>
    <t>Давление нефти после узла регулирования УРД- 1</t>
  </si>
  <si>
    <t>БиПС.УСО.1(2) - температура воздуха в шкафу</t>
  </si>
  <si>
    <t>Контроль загазованности в БИЛ- 733 (точка 1)</t>
  </si>
  <si>
    <t>Задвижка №101 - сигнал от КВО</t>
  </si>
  <si>
    <t>Задвижка №101 - сигнал от КВЗ</t>
  </si>
  <si>
    <t>Задвижка №101 - сработала муфта</t>
  </si>
  <si>
    <t>Задвижка №101 - авария привода</t>
  </si>
  <si>
    <t>Задвижка №101 - сигнал от МПО</t>
  </si>
  <si>
    <t>Задвижка №101 - сигнал от МПЗ</t>
  </si>
  <si>
    <t>Задвижка №101 - дистанционное управление</t>
  </si>
  <si>
    <t>Задвижка №101А - закрыта</t>
  </si>
  <si>
    <t>Задвижка №101А - открыта</t>
  </si>
  <si>
    <t>Задвижка №101А - резерв</t>
  </si>
  <si>
    <t>Задвижка №101А - местное управление</t>
  </si>
  <si>
    <t>Задвижка №101А - неисправность привода</t>
  </si>
  <si>
    <t>Задвижка №101А - дистанционное управление</t>
  </si>
  <si>
    <t>Задвижка №101А - наличие питания цепей управления</t>
  </si>
  <si>
    <t>Задвижка №101 - команда на открытие</t>
  </si>
  <si>
    <t>Задвижка №101А - команда на открытие</t>
  </si>
  <si>
    <t>Задвижка №134 - команда на открытие</t>
  </si>
  <si>
    <t>Шаровой кран №194 - команда на открытие</t>
  </si>
  <si>
    <t>Насос Н- 11 - команда на отключение</t>
  </si>
  <si>
    <t>Насос Н- 11 - команда на включение</t>
  </si>
  <si>
    <t>Задвижка №103 - сигнал от КВО</t>
  </si>
  <si>
    <t>Задвижка №103 - сигнал от КВЗ</t>
  </si>
  <si>
    <t>Задвижка №103 - сработала муфта</t>
  </si>
  <si>
    <t>Задвижка №103 - авария привода</t>
  </si>
  <si>
    <t>Задвижка №103 - сигнал от МПО</t>
  </si>
  <si>
    <t>Задвижка №103 - сигнал от МПЗ</t>
  </si>
  <si>
    <t>Задвижка №103 - дистанционное управление</t>
  </si>
  <si>
    <t>Задвижка №103 - команда на открытие</t>
  </si>
  <si>
    <t>Шаровой кран №196 - команда на открытие</t>
  </si>
  <si>
    <t>Задвижка №1А - команда на открытие</t>
  </si>
  <si>
    <t>Задвижка №3А - команда на открытие</t>
  </si>
  <si>
    <t>Задвижка №107 - сигнал от КВО</t>
  </si>
  <si>
    <t>Задвижка №107 - сигнал от КВЗ</t>
  </si>
  <si>
    <t>Задвижка №107 - сработала муфта</t>
  </si>
  <si>
    <t>Задвижка №107 - авария привода</t>
  </si>
  <si>
    <t>Задвижка №107 - сигнал от МПО</t>
  </si>
  <si>
    <t>Задвижка №107 - сигнал от МПЗ</t>
  </si>
  <si>
    <t>Задвижка №107 - дистанционное управление</t>
  </si>
  <si>
    <t>Задвижка №120 - сигнал от КВО</t>
  </si>
  <si>
    <t>Задвижка №120 - сигнал от КВЗ</t>
  </si>
  <si>
    <t>Задвижка №120 - сработала муфта</t>
  </si>
  <si>
    <t>Задвижка №120 - авария привода</t>
  </si>
  <si>
    <t>Задвижка №120 - сигнал от МПО</t>
  </si>
  <si>
    <t>Задвижка №120 - сигнал от МПЗ</t>
  </si>
  <si>
    <t>Задвижка №120 - дистанционное управление</t>
  </si>
  <si>
    <t>Задвижка №107 - команда на открытие</t>
  </si>
  <si>
    <t>Задвижка №120 - команда на открытие</t>
  </si>
  <si>
    <t>Задвижка №3у - команда на открытие</t>
  </si>
  <si>
    <t>Задвижка №4А - команда на открытие</t>
  </si>
  <si>
    <t>Шаровой кран КШ19 - команда на открытие</t>
  </si>
  <si>
    <t>Минимальное давление в основной группе баллонов УЗ- 1</t>
  </si>
  <si>
    <t>Сигнализация затопления колодца КИП УРД- 1</t>
  </si>
  <si>
    <t>Задвижка №134 - закрыта</t>
  </si>
  <si>
    <t>Задвижка №134 - открыта</t>
  </si>
  <si>
    <t>Задвижка №134 - резерв</t>
  </si>
  <si>
    <t>Задвижка №134 - местное управление</t>
  </si>
  <si>
    <t>Задвижка №134 - неисправность привода</t>
  </si>
  <si>
    <t>Задвижка №134 - дистанционное управление</t>
  </si>
  <si>
    <t>Задвижка №134 - наличие питания цепей управления</t>
  </si>
  <si>
    <t>Шаровой кран №194 - сигнал от КВО</t>
  </si>
  <si>
    <t>Шаровой кран №194 - сигнал от КВЗ</t>
  </si>
  <si>
    <t>Шаровой кран №194 - сработала муфта</t>
  </si>
  <si>
    <t>Шаровой кран №194 - авария привода</t>
  </si>
  <si>
    <t>Шаровой кран №194 - сигнал от МПО</t>
  </si>
  <si>
    <t>Шаровой кран №194 - сигнал от МПЗ</t>
  </si>
  <si>
    <t>Шаровой кран №194 - дистанционное управление</t>
  </si>
  <si>
    <t>Шаровой кран №196 - сигнал от КВО</t>
  </si>
  <si>
    <t>Шаровой кран №196 - сигнал от КВЗ</t>
  </si>
  <si>
    <t>Шаровой кран №196 - сработала муфта</t>
  </si>
  <si>
    <t>Шаровой кран №196 - авария привода</t>
  </si>
  <si>
    <t>Шаровой кран №196 - сигнал от МПО</t>
  </si>
  <si>
    <t>Шаровой кран №196 - сигнал от МПЗ</t>
  </si>
  <si>
    <t>Шаровой кран №196 - дистанционное управление</t>
  </si>
  <si>
    <t>Задвижка №1А - закрыта</t>
  </si>
  <si>
    <t>Задвижка №1А - открыта</t>
  </si>
  <si>
    <t>Задвижка №1А - резерв</t>
  </si>
  <si>
    <t>Задвижка №1А - местное управление</t>
  </si>
  <si>
    <t>Задвижка №1А - неисправность привода</t>
  </si>
  <si>
    <t>Задвижка №1А - дистанционное управление</t>
  </si>
  <si>
    <t>Задвижка №1А - наличие питания цепей управления</t>
  </si>
  <si>
    <t>Задвижка №3А - закрыта</t>
  </si>
  <si>
    <t>Задвижка №3А - открыта</t>
  </si>
  <si>
    <t>Задвижка №3А - резерв</t>
  </si>
  <si>
    <t>Задвижка №3А - местное управление</t>
  </si>
  <si>
    <t>Задвижка №3А - неисправность привода</t>
  </si>
  <si>
    <t>Задвижка №3А - дистанционное управление</t>
  </si>
  <si>
    <t>Задвижка №3А - наличие питания цепей управления</t>
  </si>
  <si>
    <t>Задвижка №3у - сигнал от КВО</t>
  </si>
  <si>
    <t>Задвижка №3у - сигнал от КВЗ</t>
  </si>
  <si>
    <t>Задвижка №3у - сработала муфта</t>
  </si>
  <si>
    <t>Задвижка №3у - авария привода</t>
  </si>
  <si>
    <t>Задвижка №3у - сигнал от МПО</t>
  </si>
  <si>
    <t>Задвижка №3у - сигнал от МПЗ</t>
  </si>
  <si>
    <t>Задвижка №3у - дистанционное управление</t>
  </si>
  <si>
    <t>Задвижка №4А - закрыта</t>
  </si>
  <si>
    <t>Задвижка №4А - открыта</t>
  </si>
  <si>
    <t>Задвижка №4А - резерв</t>
  </si>
  <si>
    <t>Задвижка №4А - местное управление</t>
  </si>
  <si>
    <t>Задвижка №4А - неисправность привода</t>
  </si>
  <si>
    <t>Задвижка №4А - дистанционное управление</t>
  </si>
  <si>
    <t>Задвижка №4А - наличие питания цепей управления</t>
  </si>
  <si>
    <t>Шаровой кран КШ19 - сигнал от КВО</t>
  </si>
  <si>
    <t>Шаровой кран КШ19 - сигнал от КВЗ</t>
  </si>
  <si>
    <t>Шаровой кран КШ19 - сработала муфта</t>
  </si>
  <si>
    <t>Шаровой кран КШ19 - авария привода</t>
  </si>
  <si>
    <t>Шаровой кран КШ19 - сигнал от МПО</t>
  </si>
  <si>
    <t>Шаровой кран КШ19 - сигнал от МПЗ</t>
  </si>
  <si>
    <t>Шаровой кран КШ19 - дистанционное управление</t>
  </si>
  <si>
    <t>Насос Н- 11 - контроль наличия напряжения</t>
  </si>
  <si>
    <t>Насос Н- 11 - сигнал от МП</t>
  </si>
  <si>
    <t>Насос Н- 11 - авария</t>
  </si>
  <si>
    <t>БиПС.УСО.1(2) - неисправность оборудования питания основного канала GU1</t>
  </si>
  <si>
    <t>Обмен информацией по интерфейсу с блоками управления задвижек №301А- 305А, 701А, 711А- 712А и ИМ РР331А- 332А (основной канал)</t>
  </si>
  <si>
    <t>Температура нефти в емкости Е- 20</t>
  </si>
  <si>
    <t>Сигнализация аварийного максимального уровня нефти в емкости Е- 20</t>
  </si>
  <si>
    <t>Уровень нефти в емкости Е- 20</t>
  </si>
  <si>
    <t>Давление нефти на выходе насоса Н- 20</t>
  </si>
  <si>
    <t>Контроль загазованности в БИЛ- 733 (точка 2)</t>
  </si>
  <si>
    <t>Задвижка №102А - закрыта</t>
  </si>
  <si>
    <t>Задвижка №102А - открыта</t>
  </si>
  <si>
    <t>Задвижка №102А - резерв</t>
  </si>
  <si>
    <t>Задвижка №102А - местное управление</t>
  </si>
  <si>
    <t>Задвижка №102А - неисправность привода</t>
  </si>
  <si>
    <t>Задвижка №102А - дистанционное управление</t>
  </si>
  <si>
    <t>Задвижка №102А - наличие питания цепей управления</t>
  </si>
  <si>
    <t>Задвижка №102А - команда на открытие</t>
  </si>
  <si>
    <t>Задвижка №10у - команда на открытие</t>
  </si>
  <si>
    <t>Задвижка №130 - команда на открытие</t>
  </si>
  <si>
    <t>Шаровой кран №195 - команда на открытие</t>
  </si>
  <si>
    <t>Задвижка №106 - сигнал от КВО</t>
  </si>
  <si>
    <t>Задвижка №106 - сигнал от КВЗ</t>
  </si>
  <si>
    <t>Задвижка №106 - сработала муфта</t>
  </si>
  <si>
    <t>Задвижка №106 - авария привода</t>
  </si>
  <si>
    <t>Задвижка №106 - сигнал от МПО</t>
  </si>
  <si>
    <t>Задвижка №106 - сигнал от МПЗ</t>
  </si>
  <si>
    <t>Задвижка №106 - дистанционное управление</t>
  </si>
  <si>
    <t>Задвижка №106 - команда на открытие</t>
  </si>
  <si>
    <t>Задвижка №2А - команда на открытие</t>
  </si>
  <si>
    <t>Шаровой кран КШ20 - команда на открытие</t>
  </si>
  <si>
    <t>Насос Н- 20 - команда на отключение</t>
  </si>
  <si>
    <t>Насос Н- 20 - команда на включение</t>
  </si>
  <si>
    <t>Минимальное давление в резервной группе баллонов УЗ- 1</t>
  </si>
  <si>
    <t>Сигнализация затопления колодца КИП КТ- 103</t>
  </si>
  <si>
    <t>Сигнализация затопления колодца с вантузом ВО- 2Б</t>
  </si>
  <si>
    <t>Задвижка №10у - сигнал от КВО</t>
  </si>
  <si>
    <t>Задвижка №10у - сигнал от КВЗ</t>
  </si>
  <si>
    <t>Задвижка №10у - сработала муфта</t>
  </si>
  <si>
    <t>Задвижка №10у - авария привода</t>
  </si>
  <si>
    <t>Задвижка №10у - сигнал от МПО</t>
  </si>
  <si>
    <t>Задвижка №10у - сигнал от МПЗ</t>
  </si>
  <si>
    <t>Задвижка №10у - дистанционное управление</t>
  </si>
  <si>
    <t>Задвижка №130 - сигнал от КВО</t>
  </si>
  <si>
    <t>Задвижка №130 - сигнал от КВЗ</t>
  </si>
  <si>
    <t>Задвижка №130 - сработала муфта</t>
  </si>
  <si>
    <t>Задвижка №130 - авария привода</t>
  </si>
  <si>
    <t>Задвижка №130 - сигнал от МПО</t>
  </si>
  <si>
    <t>Задвижка №130 - сигнал от МПЗ</t>
  </si>
  <si>
    <t>Задвижка №130 - дистанционное управление</t>
  </si>
  <si>
    <t>Шаровой кран №195 - сигнал от КВО</t>
  </si>
  <si>
    <t>Шаровой кран №195 - сигнал от КВЗ</t>
  </si>
  <si>
    <t>Шаровой кран №195 - сработала муфта</t>
  </si>
  <si>
    <t>Шаровой кран №195 - авария привода</t>
  </si>
  <si>
    <t>Шаровой кран №195 - сигнал от МПО</t>
  </si>
  <si>
    <t>Шаровой кран №195 - сигнал от МПЗ</t>
  </si>
  <si>
    <t>Шаровой кран №195 - дистанционное управление</t>
  </si>
  <si>
    <t>Задвижка №2А - закрыта</t>
  </si>
  <si>
    <t>Задвижка №2А - открыта</t>
  </si>
  <si>
    <t>Задвижка №2А - резерв</t>
  </si>
  <si>
    <t>Задвижка №2А - местное управление</t>
  </si>
  <si>
    <t>Задвижка №2А - неисправность привода</t>
  </si>
  <si>
    <t>Задвижка №2А - дистанционное управление</t>
  </si>
  <si>
    <t>Задвижка №2А - наличие питания цепей управления</t>
  </si>
  <si>
    <t>Шаровой кран КШ20 - сигнал от КВО</t>
  </si>
  <si>
    <t>Шаровой кран КШ20 - сигнал от КВЗ</t>
  </si>
  <si>
    <t>Шаровой кран КШ20 - сработала муфта</t>
  </si>
  <si>
    <t>Шаровой кран КШ20 - авария привода</t>
  </si>
  <si>
    <t>Шаровой кран КШ20 - сигнал от МПО</t>
  </si>
  <si>
    <t>Шаровой кран КШ20 - сигнал от МПЗ</t>
  </si>
  <si>
    <t>Шаровой кран КШ20 - дистанционное управление</t>
  </si>
  <si>
    <t>Насос Н- 20 - контроль наличия напряжения</t>
  </si>
  <si>
    <t>Насос Н- 20 - сигнал от МП</t>
  </si>
  <si>
    <t>Насос Н- 20 - авария</t>
  </si>
  <si>
    <t>БиПС.УСО.1(2) - неисправность оборудования питания резервного канала GU2</t>
  </si>
  <si>
    <t>Обмен информацией по интерфейсу с блоками управления задвижек №301А- 305А, 701А, 711А- 712А и ИМ РР331А- 332А (резервный канал)</t>
  </si>
  <si>
    <t>Обмен информацией по интерфейсу с блоками управления кранов шаровых №194- 196</t>
  </si>
  <si>
    <t>Температура подшипника насоса Н- 31</t>
  </si>
  <si>
    <t>Температура нефти в емкости Е- 31</t>
  </si>
  <si>
    <t>Сигнализация аварийного максимального уровня нефти в емкости Е- 31</t>
  </si>
  <si>
    <t>Уровень нефти в емкости Е- 31</t>
  </si>
  <si>
    <t>Давление нефти на выходе насоса Н- 31</t>
  </si>
  <si>
    <t>Температура нефти на выходе насоса Н- 31</t>
  </si>
  <si>
    <t>Сигнализация затопления колодца КИП КТ- 104</t>
  </si>
  <si>
    <t>Сигнализация затопления колодца с вантузом ВО- 1Б</t>
  </si>
  <si>
    <t>Задвижка №102 - сигнал от КВО</t>
  </si>
  <si>
    <t>Задвижка №102 - сигнал от КВЗ</t>
  </si>
  <si>
    <t>Задвижка №102 - сработала муфта</t>
  </si>
  <si>
    <t>Задвижка №102 - авария привода</t>
  </si>
  <si>
    <t>Задвижка №102 - команда на открытие</t>
  </si>
  <si>
    <t>Задвижка №105 - команда на открытие</t>
  </si>
  <si>
    <t>Шаровой кран №11у - команда на открытие</t>
  </si>
  <si>
    <t>Задвижка №121 - команда на открытие</t>
  </si>
  <si>
    <t>Задвижка №102 - сигнал от МПО</t>
  </si>
  <si>
    <t>Задвижка №102 - сигнал от МПЗ</t>
  </si>
  <si>
    <t>Задвижка №102 - дистанционное управление</t>
  </si>
  <si>
    <t>Задвижка №105 - сигнал от КВО</t>
  </si>
  <si>
    <t>Задвижка №105 - сигнал от КВЗ</t>
  </si>
  <si>
    <t>Задвижка №105 - сработала муфта</t>
  </si>
  <si>
    <t>Задвижка №105 - авария привода</t>
  </si>
  <si>
    <t>Задвижка №105 - сигнал от МПО</t>
  </si>
  <si>
    <t>Задвижка №105 - сигнал от МПЗ</t>
  </si>
  <si>
    <t>Задвижка №105 - дистанционное управление</t>
  </si>
  <si>
    <t>Шаровой кран №11у - сигнал от КВО</t>
  </si>
  <si>
    <t>Шаровой кран №11у - сигнал от КВЗ</t>
  </si>
  <si>
    <t>Шаровой кран №11у - сработала муфта</t>
  </si>
  <si>
    <t>Шаровой кран №11у - авария привода</t>
  </si>
  <si>
    <t>Шаровой кран №11у - сигнал от МПО</t>
  </si>
  <si>
    <t>Шаровой кран №11у - сигнал от МПЗ</t>
  </si>
  <si>
    <t>Задвижка №131 - команда на открытие</t>
  </si>
  <si>
    <t>Шаровой кран №191 - команда на открытие</t>
  </si>
  <si>
    <t>Шаровой кран №193 - команда на открытие</t>
  </si>
  <si>
    <t>Задвижка №721 - команда на открытие</t>
  </si>
  <si>
    <t>Шаровой кран №11у - дистанционное управление</t>
  </si>
  <si>
    <t>Задвижка №121 - сигнал от КВО</t>
  </si>
  <si>
    <t>Задвижка №121 - сигнал от КВЗ</t>
  </si>
  <si>
    <t>Задвижка №121 - сработала муфта</t>
  </si>
  <si>
    <t>Задвижка №121 - авария привода</t>
  </si>
  <si>
    <t>Задвижка №121 - сигнал от МПО</t>
  </si>
  <si>
    <t>Задвижка №121 - сигнал от МПЗ</t>
  </si>
  <si>
    <t>Задвижка №121 - дистанционное управление</t>
  </si>
  <si>
    <t>Задвижка №131 - сигнал от КВО</t>
  </si>
  <si>
    <t>Задвижка №131 - сигнал от КВЗ</t>
  </si>
  <si>
    <t>Задвижка №131 - сработала муфта</t>
  </si>
  <si>
    <t>Задвижка №131 - авария привода</t>
  </si>
  <si>
    <t>Задвижка №131 - сигнал от МПО</t>
  </si>
  <si>
    <t>Задвижка №131 - сигнал от МПЗ</t>
  </si>
  <si>
    <t>Задвижка №131 - дистанционное управление</t>
  </si>
  <si>
    <t>Минимальное давление в основной группе баллонов УЗ- 3</t>
  </si>
  <si>
    <t>Шаровой кран КШ44 - команда на открытие</t>
  </si>
  <si>
    <t>Насос Н- 31 - команда на отключение</t>
  </si>
  <si>
    <t>Насос Н- 31 - команда на включение</t>
  </si>
  <si>
    <t>Шаровой кран №191 - сигнал от КВО</t>
  </si>
  <si>
    <t>Шаровой кран №191 - сигнал от КВЗ</t>
  </si>
  <si>
    <t>Шаровой кран №191 - сработала муфта</t>
  </si>
  <si>
    <t>Шаровой кран №191 - авария привода</t>
  </si>
  <si>
    <t>Шаровой кран №191 - сигнал от МПО</t>
  </si>
  <si>
    <t>Шаровой кран №191 - сигнал от МПЗ</t>
  </si>
  <si>
    <t>Шаровой кран №191 - дистанционное управление</t>
  </si>
  <si>
    <t>Шаровой кран №193 - сигнал от КВО</t>
  </si>
  <si>
    <t>Шаровой кран №193 - сигнал от КВЗ</t>
  </si>
  <si>
    <t>Шаровой кран №193 - сработала муфта</t>
  </si>
  <si>
    <t>Шаровой кран №193 - авария привода</t>
  </si>
  <si>
    <t>Шаровой кран №193 - сигнал от МПО</t>
  </si>
  <si>
    <t>Шаровой кран №193 - сигнал от МПЗ</t>
  </si>
  <si>
    <t>Шаровой кран №193 - дистанционное управление</t>
  </si>
  <si>
    <t>Задвижка №721 - сигнал от КВО</t>
  </si>
  <si>
    <t>Задвижка №721 - сигнал от КВЗ</t>
  </si>
  <si>
    <t>Задвижка №721 - сработала муфта</t>
  </si>
  <si>
    <t>Задвижка №721 - авария привода</t>
  </si>
  <si>
    <t>Задвижка №721 - сигнал от МПО</t>
  </si>
  <si>
    <t>Задвижка №721 - сигнал от МПЗ</t>
  </si>
  <si>
    <t>Задвижка №721 - дистанционное управление</t>
  </si>
  <si>
    <t>Насос Н- 31 - контроль наличия напряжения</t>
  </si>
  <si>
    <t>Насос Н- 31 - сигнал от МП</t>
  </si>
  <si>
    <t>Насос Н- 31 - авария</t>
  </si>
  <si>
    <t>Шаровой кран КШ44 - сигнал от КВО</t>
  </si>
  <si>
    <t>Шаровой кран КШ44 - сигнал от КВЗ</t>
  </si>
  <si>
    <t>Шаровой кран КШ44 - сработала муфта</t>
  </si>
  <si>
    <t>Шаровой кран КШ44 - авария привода</t>
  </si>
  <si>
    <t>Шаровой кран КШ44 - сигнал от МПО</t>
  </si>
  <si>
    <t>Шаровой кран КШ44 - сигнал от МПЗ</t>
  </si>
  <si>
    <t>Шаровой кран КШ44 - дистанционное управление</t>
  </si>
  <si>
    <t>БиПС.УСО.1(3) - неисправность оборудования питания основного канала GU1</t>
  </si>
  <si>
    <t>Обмен информацией по интерфейсу с блоками управления задвижек №721, 731- 732</t>
  </si>
  <si>
    <t>Температура подшипника насоса Н- 32</t>
  </si>
  <si>
    <t>Температура нефти в емкости Е- 32</t>
  </si>
  <si>
    <t>Сигнализация аварийного максимального уровня нефти в емкости Е- 32</t>
  </si>
  <si>
    <t>Уровень нефти в емкости Е- 32</t>
  </si>
  <si>
    <t>Перепад давления нефти на узле регулирования УРД- 2</t>
  </si>
  <si>
    <t>Давление нефти на выходе насоса Н- 32</t>
  </si>
  <si>
    <t>Давление нефти до узла регулирования УРД- 2</t>
  </si>
  <si>
    <t>Давление нефти после узла регулирования УРД- 2</t>
  </si>
  <si>
    <t>Температура нефти на выходе насоса Н- 32</t>
  </si>
  <si>
    <t>БиПС.УСО.1(3) - температура воздуха в шкафу</t>
  </si>
  <si>
    <t>Сигнализация затопления колодца КИП УРД- 2</t>
  </si>
  <si>
    <t>Задвижка №104 - сигнал от КВО</t>
  </si>
  <si>
    <t>Задвижка №104 - сигнал от КВЗ</t>
  </si>
  <si>
    <t>Задвижка №104 - сработала муфта</t>
  </si>
  <si>
    <t>Задвижка №104 - авария привода</t>
  </si>
  <si>
    <t>Задвижка №104 - сигнал от МПО</t>
  </si>
  <si>
    <t>Задвижка №104 - сигнал от МПЗ</t>
  </si>
  <si>
    <t>Задвижка №104 - дистанционное управление</t>
  </si>
  <si>
    <t>Задвижка №108 - сигнал от КВО</t>
  </si>
  <si>
    <t>Задвижка №108 - сигнал от КВЗ</t>
  </si>
  <si>
    <t>Задвижка №108 - сработала муфта</t>
  </si>
  <si>
    <t>Задвижка №104 - команда на открытие</t>
  </si>
  <si>
    <t>Задвижка №108 - команда на открытие</t>
  </si>
  <si>
    <t>Шаровой кран №12у - команда на открытие</t>
  </si>
  <si>
    <t>Шаровой кран №192 - команда на открытие</t>
  </si>
  <si>
    <t>Задвижка №108 - авария привода</t>
  </si>
  <si>
    <t>Задвижка №108 - сигнал от МПО</t>
  </si>
  <si>
    <t>Задвижка №108 - сигнал от МПЗ</t>
  </si>
  <si>
    <t>Задвижка №108 - дистанционное управление</t>
  </si>
  <si>
    <t>Шаровой кран №12у - сигнал от КВО</t>
  </si>
  <si>
    <t>Шаровой кран №12у - сигнал от КВЗ</t>
  </si>
  <si>
    <t>Шаровой кран №12у - сработала муфта</t>
  </si>
  <si>
    <t>Шаровой кран №12у - авария привода</t>
  </si>
  <si>
    <t>Шаровой кран №12у - сигнал от МПО</t>
  </si>
  <si>
    <t>Шаровой кран №12у - сигнал от МПЗ</t>
  </si>
  <si>
    <t>Шаровой кран №12у - дистанционное управление</t>
  </si>
  <si>
    <t>Шаровой кран №192 - сигнал от КВО</t>
  </si>
  <si>
    <t>Шаровой кран №192 - сигнал от КВЗ</t>
  </si>
  <si>
    <t>Шаровой кран №192 - сработала муфта</t>
  </si>
  <si>
    <t>Шаровой кран №192 - авария привода</t>
  </si>
  <si>
    <t>Шаровой кран №192 - сигнал от МПО</t>
  </si>
  <si>
    <t>Задвижка №135 - команда на открытие</t>
  </si>
  <si>
    <t>Задвижка №5А - команда на открытие</t>
  </si>
  <si>
    <t>Задвижка №731 - команда на открытие</t>
  </si>
  <si>
    <t>Задвижка №732 - команда на открытие</t>
  </si>
  <si>
    <t>Шаровой кран №192 - сигнал от МПЗ</t>
  </si>
  <si>
    <t>Шаровой кран №192 - дистанционное управление</t>
  </si>
  <si>
    <t>Задвижка №135 - закрыта</t>
  </si>
  <si>
    <t>Задвижка №135 - открыта</t>
  </si>
  <si>
    <t>Задвижка №135 - резерв</t>
  </si>
  <si>
    <t>Задвижка №135 - местное управление</t>
  </si>
  <si>
    <t>Задвижка №135 - неисправность привода</t>
  </si>
  <si>
    <t>Задвижка №135 - дистанционное управление</t>
  </si>
  <si>
    <t>Задвижка №135 - наличие питания цепей управления</t>
  </si>
  <si>
    <t>Задвижка №5А - закрыта</t>
  </si>
  <si>
    <t>Задвижка №5А - открыта</t>
  </si>
  <si>
    <t>Задвижка №5А - резерв</t>
  </si>
  <si>
    <t>Задвижка №5А - местное управление</t>
  </si>
  <si>
    <t>Задвижка №5А - неисправность привода</t>
  </si>
  <si>
    <t>Задвижка №5А - дистанционное управление</t>
  </si>
  <si>
    <t>Задвижка №5А - наличие питания цепей управления</t>
  </si>
  <si>
    <t>Шаровой кран КШ45 - команда на открытие</t>
  </si>
  <si>
    <t>Насос Н- 32 - команда на отключение</t>
  </si>
  <si>
    <t>Насос Н- 32 - команда на включение</t>
  </si>
  <si>
    <t>Задвижка №731 - сигнал от КВО</t>
  </si>
  <si>
    <t>Задвижка №731 - сигнал от КВЗ</t>
  </si>
  <si>
    <t>Задвижка №731 - сработала муфта</t>
  </si>
  <si>
    <t>Задвижка №731 - авария привода</t>
  </si>
  <si>
    <t>Задвижка №731 - сигнал от МПО</t>
  </si>
  <si>
    <t>Задвижка №731 - сигнал от МПЗ</t>
  </si>
  <si>
    <t>Задвижка №731 - дистанционное управление</t>
  </si>
  <si>
    <t>Задвижка №732 - сигнал от КВО</t>
  </si>
  <si>
    <t>Задвижка №732 - сигнал от КВЗ</t>
  </si>
  <si>
    <t>Задвижка №732 - сработала муфта</t>
  </si>
  <si>
    <t>Задвижка №732 - авария привода</t>
  </si>
  <si>
    <t>Задвижка №732 - сигнал от МПО</t>
  </si>
  <si>
    <t>Задвижка №732 - сигнал от МПЗ</t>
  </si>
  <si>
    <t>Задвижка №732 - дистанционное управление</t>
  </si>
  <si>
    <t>БиПС.УСО.1(3) - неисправность оборудования питания резервного канала GU2</t>
  </si>
  <si>
    <t>Шаровой кран КШ45 - сигнал от КВО</t>
  </si>
  <si>
    <t>Шаровой кран КШ45 - сигнал от КВЗ</t>
  </si>
  <si>
    <t>Шаровой кран КШ45 - сработала муфта</t>
  </si>
  <si>
    <t>Шаровой кран КШ45 - авария привода</t>
  </si>
  <si>
    <t>Шаровой кран КШ45 - сигнал от МПО</t>
  </si>
  <si>
    <t>Шаровой кран КШ45 - сигнал от МПЗ</t>
  </si>
  <si>
    <t>Шаровой кран КШ45 - дистанционное управление</t>
  </si>
  <si>
    <t>Насос Н- 32 - контроль наличия напряжения</t>
  </si>
  <si>
    <t>Насос Н- 32 - сигнал от МП</t>
  </si>
  <si>
    <t>Насос Н- 32 - авария</t>
  </si>
  <si>
    <t xml:space="preserve"> Минимальное давление в резервной группе баллонов УЗ- 3</t>
  </si>
  <si>
    <t>Обмен информацией по интерфейсу с блоками управления кранов шаровых №191- 193</t>
  </si>
  <si>
    <t>БиПС.УСО.1(4) - температура воздуха в шкафу</t>
  </si>
  <si>
    <t>НО- 5. Температура верхнего подшипника электродвигателя</t>
  </si>
  <si>
    <t>НО- 5. Температура нижнего подшипника электродвигателя</t>
  </si>
  <si>
    <t>НО- 5. Температура опорно- упорного подшипника насоса</t>
  </si>
  <si>
    <t>НО- 5. Вибрация нижнего подшипника электродвигателя (горизонтальная)</t>
  </si>
  <si>
    <t>НО- 5. Вибрация нижнего подшипника электродвигателя (вертикальная)</t>
  </si>
  <si>
    <t>НО- 5. Вибрация нижнего подшипника электродвигателя (осевая)</t>
  </si>
  <si>
    <t>НО- 5. Вибрация опорно- упорного подшипника насоса (горизонтальная)</t>
  </si>
  <si>
    <t>НО- 5. Вибрация опорно- упорного подшипника насоса (вертикальная)</t>
  </si>
  <si>
    <t>НО- 5. Вибрация опорно- упорного подшипника насоса (осевая)</t>
  </si>
  <si>
    <t>НО- 5. Перепад давления нефти на фильтре- решетке Ф- 21</t>
  </si>
  <si>
    <t>НО- 5. Давление нефти на входе агрегата</t>
  </si>
  <si>
    <t>НО- 5. Давление нефти на выходе агрегата</t>
  </si>
  <si>
    <t>НО- 5. Температура нефти на выходе агрегата</t>
  </si>
  <si>
    <t>БиПС.УСО.1(4) - неисправность оборудования питания основного канала GU1</t>
  </si>
  <si>
    <t>НО- 5. Сигнализация аварийных утечки нефти из полости с торцевым уплотнением</t>
  </si>
  <si>
    <t>НО- 5. Авария ПЧ</t>
  </si>
  <si>
    <t>НО- 5. Отключить НВ (команда 1)</t>
  </si>
  <si>
    <t>Задвижка №123 - команда на открытие</t>
  </si>
  <si>
    <t>Задвижка №123 - команда на закрытие</t>
  </si>
  <si>
    <t>Задвижка №123 - команда на остановку</t>
  </si>
  <si>
    <t>Задвижка №125 - команда на открытие</t>
  </si>
  <si>
    <t>Задвижка №125 - команда на закрытие</t>
  </si>
  <si>
    <t>Задвижка №125 - команда на остановку</t>
  </si>
  <si>
    <t>Задвижка №311 - команда на открытие</t>
  </si>
  <si>
    <t>Задвижка №311 - команда на закрытие</t>
  </si>
  <si>
    <t>Задвижка №311 - команда на остановку</t>
  </si>
  <si>
    <t>Задвижка №127 - сигнал от КВО</t>
  </si>
  <si>
    <t>Задвижка №127 - сигнал от КВЗ</t>
  </si>
  <si>
    <t>Задвижка №127 - сработала муфта</t>
  </si>
  <si>
    <t>Задвижка №127 - авария привода</t>
  </si>
  <si>
    <t>Задвижка №127 - сигнал от МПО</t>
  </si>
  <si>
    <t>Задвижка №127 - сигнал от МПЗ</t>
  </si>
  <si>
    <t>Задвижка №127 - дистанционное управление</t>
  </si>
  <si>
    <t>Задвижка №129 - сигнал от КВО</t>
  </si>
  <si>
    <t>Задвижка №129 - сигнал от КВЗ</t>
  </si>
  <si>
    <t>Задвижка №129 - сработала муфта</t>
  </si>
  <si>
    <t>Задвижка №129 - авария привода</t>
  </si>
  <si>
    <t>Задвижка №129 - сигнал от МПО</t>
  </si>
  <si>
    <t>Задвижка №129 - сигнал от МПЗ</t>
  </si>
  <si>
    <t>Задвижка №129 - дистанционное управление</t>
  </si>
  <si>
    <t>НО- 5. Команда на останов агрегата кнопкой "Стоп" по месту</t>
  </si>
  <si>
    <t>НО- 5. НВ включен (сигнал 1)</t>
  </si>
  <si>
    <t>Задвижка №312 - команда на открытие</t>
  </si>
  <si>
    <t>Задвижка №312 - команда на закрытие</t>
  </si>
  <si>
    <t>Задвижка №312 - команда на остановку</t>
  </si>
  <si>
    <t>Задвижка №127 - команда на открытие</t>
  </si>
  <si>
    <t>Задвижка №127 - команда на закрытие</t>
  </si>
  <si>
    <t>Задвижка №127 - команда на остановку</t>
  </si>
  <si>
    <t>Задвижка №129 - команда на открытие</t>
  </si>
  <si>
    <t>Задвижка №129 - команда на закрытие</t>
  </si>
  <si>
    <t>Задвижка №129 - команда на остановку</t>
  </si>
  <si>
    <t>Задвижка №315 - команда на открытие</t>
  </si>
  <si>
    <t>Задвижка №315 - команда на закрытие</t>
  </si>
  <si>
    <t>Задвижка №315 - команда на остановку</t>
  </si>
  <si>
    <t>Задвижка Резерв - команда на открытие</t>
  </si>
  <si>
    <t>Задвижка Резерв - команда на закрытие</t>
  </si>
  <si>
    <t>Задвижка Резерв - команда на остановку</t>
  </si>
  <si>
    <t>Задвижка №315 - сигнал от КВО</t>
  </si>
  <si>
    <t>Задвижка №315 - сигнал от КВЗ</t>
  </si>
  <si>
    <t>Задвижка №315 - сработала муфта</t>
  </si>
  <si>
    <t>Задвижка №315 - авария привода</t>
  </si>
  <si>
    <t>Задвижка №315 - сигнал от МПО</t>
  </si>
  <si>
    <t>Задвижка №315 - сигнал от МПЗ</t>
  </si>
  <si>
    <t>Задвижка №315 - дистанционное управление</t>
  </si>
  <si>
    <t>Задвижка Резерв - сигнал от КВО</t>
  </si>
  <si>
    <t>Задвижка Резерв - сигнал от КВЗ</t>
  </si>
  <si>
    <t>Задвижка Резерв - сработала муфта</t>
  </si>
  <si>
    <t>Задвижка Резерв - авария привода</t>
  </si>
  <si>
    <t>Задвижка Резерв - сигнал от МПО</t>
  </si>
  <si>
    <t>Задвижка Резерв - сигнал от МПЗ</t>
  </si>
  <si>
    <t>Задвижка Резерв - дистанционное управление</t>
  </si>
  <si>
    <t>НО- 5. Исправность цепей отключения НВ (сигнал 1)</t>
  </si>
  <si>
    <t>Задвижка №481 - команда на открытие</t>
  </si>
  <si>
    <t>Задвижка №481 - команда на закрытие</t>
  </si>
  <si>
    <t>Задвижка №481 - команда на остановку</t>
  </si>
  <si>
    <t>Задвижка №123 - сигнал от КВО</t>
  </si>
  <si>
    <t>Задвижка №123 - сигнал от КВЗ</t>
  </si>
  <si>
    <t>Задвижка №123 - сработала муфта</t>
  </si>
  <si>
    <t>Задвижка №123 - авария привода</t>
  </si>
  <si>
    <t>Задвижка №123 - сигнал от МПО</t>
  </si>
  <si>
    <t>Задвижка №123 - сигнал от МПЗ</t>
  </si>
  <si>
    <t>Задвижка №123 - дистанционное управление</t>
  </si>
  <si>
    <t>Задвижка №125 - сигнал от КВО</t>
  </si>
  <si>
    <t>Задвижка №125 - сигнал от КВЗ</t>
  </si>
  <si>
    <t>Задвижка №125 - сработала муфта</t>
  </si>
  <si>
    <t>Задвижка №125 - авария привода</t>
  </si>
  <si>
    <t>Задвижка №125 - сигнал от МПО</t>
  </si>
  <si>
    <t>Задвижка №125 - сигнал от МПЗ</t>
  </si>
  <si>
    <t>Задвижка №125 - дистанционное управление</t>
  </si>
  <si>
    <t>Задвижка №311 - сигнал от КВО</t>
  </si>
  <si>
    <t>Задвижка №311 - сигнал от КВЗ</t>
  </si>
  <si>
    <t>Задвижка №311 - сработала муфта</t>
  </si>
  <si>
    <t>Задвижка №311 - авария привода</t>
  </si>
  <si>
    <t>Задвижка №311 - сигнал от МПО</t>
  </si>
  <si>
    <t>Задвижка №311 - сигнал от МПЗ</t>
  </si>
  <si>
    <t>Задвижка №311 - дистанционное управление</t>
  </si>
  <si>
    <t>Задвижка №312 - сигнал от КВО</t>
  </si>
  <si>
    <t>Задвижка №312 - сигнал от КВЗ</t>
  </si>
  <si>
    <t>Задвижка №312 - сработала муфта</t>
  </si>
  <si>
    <t>Задвижка №312 - авария привода</t>
  </si>
  <si>
    <t>Задвижка №312 - сигнал от МПО</t>
  </si>
  <si>
    <t>Задвижка №312 - сигнал от МПЗ</t>
  </si>
  <si>
    <t>Задвижка №312 - дистанционное управление</t>
  </si>
  <si>
    <t>Задвижка №481 - сигнал от КВО</t>
  </si>
  <si>
    <t>Задвижка №481 - сигнал от КВЗ</t>
  </si>
  <si>
    <t>Задвижка №481 - сигнал от МПЗ</t>
  </si>
  <si>
    <t>Задвижка №481 - дистанционное управление</t>
  </si>
  <si>
    <t>Обмен информацией по интерфейсу с блоками управления задвижек №312, 314- 315</t>
  </si>
  <si>
    <t>НО- 6. Температура верхнего подшипника электродвигателя</t>
  </si>
  <si>
    <t>НО- 6. Температура нижнего подшипника электродвигателя</t>
  </si>
  <si>
    <t>НО- 6. Температура опорно- упорного подшипника насоса</t>
  </si>
  <si>
    <t>НО- 6. Вибрация нижнего подшипника электродвигателя (горизонтальная)</t>
  </si>
  <si>
    <t>НО- 6. Вибрация нижнего подшипника электродвигателя (вертикальная)</t>
  </si>
  <si>
    <t>НО- 6. Вибрация нижнего подшипника электродвигателя (осевая)</t>
  </si>
  <si>
    <t>НО- 6. Вибрация опорно- упорного подшипника насоса (горизонтальная)</t>
  </si>
  <si>
    <t>НО- 6. Вибрация опорно- упорного подшипника насоса (вертикальная)</t>
  </si>
  <si>
    <t>НО- 6. Вибрация опорно- упорного подшипника насоса (осевая)</t>
  </si>
  <si>
    <t>НО- 6. Перепад давления нефти на фильтре- решетке Ф- 20</t>
  </si>
  <si>
    <t>НО- 6. Давление нефти на входе агрегата</t>
  </si>
  <si>
    <t>НО- 6. Давление нефти на выходе агрегата</t>
  </si>
  <si>
    <t>НО- 6. Температура нефти на выходе агрегата</t>
  </si>
  <si>
    <t>БиПС.УСО.1(4) - неисправность оборудования питания основного канала GU2</t>
  </si>
  <si>
    <t>НО- 6. Сигнализация аварийных утечки нефти из полости с торцевым уплотнением</t>
  </si>
  <si>
    <t>НО- 6. Авария ПЧ</t>
  </si>
  <si>
    <t>НО- 6. Команда на останов агрегата кнопкой "Стоп" по месту</t>
  </si>
  <si>
    <t>НО- 6. НВ включен (сигнал 1)</t>
  </si>
  <si>
    <t>НО- 6. Отключить НВ (команда 1)</t>
  </si>
  <si>
    <t>Задвижка №124 - команда на открытие</t>
  </si>
  <si>
    <t>Задвижка №124 - команда на закрытие</t>
  </si>
  <si>
    <t>Задвижка №124 - команда на остановку</t>
  </si>
  <si>
    <t>Задвижка №126 - команда на открытие</t>
  </si>
  <si>
    <t>Задвижка №126 - команда на закрытие</t>
  </si>
  <si>
    <t>Задвижка №126 - команда на остановку</t>
  </si>
  <si>
    <t>Задвижка №313 - команда на открытие</t>
  </si>
  <si>
    <t>Задвижка №313 - команда на закрытие</t>
  </si>
  <si>
    <t>Задвижка №313 - команда на остановку</t>
  </si>
  <si>
    <t>Задвижка №124 - сигнал от КВО</t>
  </si>
  <si>
    <t>Задвижка №124 - сигнал от КВЗ</t>
  </si>
  <si>
    <t>Задвижка №124 - сработала муфта</t>
  </si>
  <si>
    <t>Задвижка №124 - авария привода</t>
  </si>
  <si>
    <t>Задвижка №124 - сигнал от МПО</t>
  </si>
  <si>
    <t>Задвижка №124 - сигнал от МПЗ</t>
  </si>
  <si>
    <t>Задвижка №124 - дистанционное управление</t>
  </si>
  <si>
    <t>Задвижка №126 - сигнал от КВО</t>
  </si>
  <si>
    <t>Задвижка №126 - сигнал от КВЗ</t>
  </si>
  <si>
    <t>Задвижка №126 - сработала муфта</t>
  </si>
  <si>
    <t>Задвижка №126 - авария привода</t>
  </si>
  <si>
    <t>Задвижка №126 - сигнал от МПО</t>
  </si>
  <si>
    <t>Задвижка №126 - сигнал от МПЗ</t>
  </si>
  <si>
    <t>Задвижка №126 - дистанционное управление</t>
  </si>
  <si>
    <t>НО- 6. Исправность цепей отключения НВ (сигнал 1)</t>
  </si>
  <si>
    <t>Задвижка №314 - команда на открытие</t>
  </si>
  <si>
    <t>Задвижка №314 - команда на закрытие</t>
  </si>
  <si>
    <t>Задвижка №314 - команда на остановку</t>
  </si>
  <si>
    <t>Задвижка №122 - команда на открытие</t>
  </si>
  <si>
    <t>Задвижка №122 - команда на закрытие</t>
  </si>
  <si>
    <t>Задвижка №122 - команда на остановку</t>
  </si>
  <si>
    <t>Задвижка №128 - команда на открытие</t>
  </si>
  <si>
    <t>Задвижка №128 - команда на закрытие</t>
  </si>
  <si>
    <t>Задвижка №128 - команда на остановку</t>
  </si>
  <si>
    <t>Задвижка №482 - команда на открытие</t>
  </si>
  <si>
    <t>Задвижка №482 - команда на закрытие</t>
  </si>
  <si>
    <t>Задвижка №482 - команда на остановку</t>
  </si>
  <si>
    <t>Задвижка №313 - сигнал от КВО</t>
  </si>
  <si>
    <t>Задвижка №313 - сигнал от КВЗ</t>
  </si>
  <si>
    <t>Задвижка №313 - сработала муфта</t>
  </si>
  <si>
    <t>Задвижка №313 - авария привода</t>
  </si>
  <si>
    <t>Задвижка №313 - сигнал от МПО</t>
  </si>
  <si>
    <t>Задвижка №313 - сигнал от МПЗ</t>
  </si>
  <si>
    <t>Задвижка №313 - дистанционное управление</t>
  </si>
  <si>
    <t>Задвижка №314 - сигнал от КВО</t>
  </si>
  <si>
    <t>Задвижка №314 - сигнал от КВЗ</t>
  </si>
  <si>
    <t>Задвижка №314 - сработала муфта</t>
  </si>
  <si>
    <t>Задвижка №314 - авария привода</t>
  </si>
  <si>
    <t>Задвижка №314 - сигнал от МПО</t>
  </si>
  <si>
    <t>Задвижка №314 - сигнал от МПЗ</t>
  </si>
  <si>
    <t>Задвижка №314 - дистанционное управление</t>
  </si>
  <si>
    <t>Задвижка №122 - сигнал от КВО</t>
  </si>
  <si>
    <t>Задвижка №122 - сигнал от КВЗ</t>
  </si>
  <si>
    <t>Задвижка №122 - сработала муфта</t>
  </si>
  <si>
    <t>Задвижка №122 - авария привода</t>
  </si>
  <si>
    <t>Задвижка №122 - сигнал от МПО</t>
  </si>
  <si>
    <t>Задвижка №122 - сигнал от МПЗ</t>
  </si>
  <si>
    <t>Задвижка №122 - дистанционное управление</t>
  </si>
  <si>
    <t>Задвижка №128 - сигнал от КВО</t>
  </si>
  <si>
    <t>Задвижка №128 - сигнал от КВЗ</t>
  </si>
  <si>
    <t>Задвижка №128 - сработала муфта</t>
  </si>
  <si>
    <t>Задвижка №128 - авария привода</t>
  </si>
  <si>
    <t>Задвижка №128 - сигнал от МПО</t>
  </si>
  <si>
    <t>Задвижка №128 - сигнал от МПЗ</t>
  </si>
  <si>
    <t>Задвижка №128 - дистанционное управление</t>
  </si>
  <si>
    <t>Задвижка №482 - сигнал от КВО</t>
  </si>
  <si>
    <t>Задвижка №482 - сигнал от КВЗ</t>
  </si>
  <si>
    <t>Задвижка №482 - сработала муфта</t>
  </si>
  <si>
    <t>Задвижка №482 - аврия привода</t>
  </si>
  <si>
    <t>Задвижка №482 - сигнал от МПО</t>
  </si>
  <si>
    <t>Задвижка №482 - сигнал от МПЗ</t>
  </si>
  <si>
    <t>Задвижка №482 - дистанционное управление</t>
  </si>
  <si>
    <t>Обмен информацией по интерфейсу с блоками управления задвижек и РР №311, 313, 333- 334</t>
  </si>
  <si>
    <t>БиПС.УСО.3 - температура воздуха в шкафу</t>
  </si>
  <si>
    <t>Контроль загазованности в БИК- 730 (точка 1)</t>
  </si>
  <si>
    <t>Контроль загазованности в БИК- 733 (точка 1)</t>
  </si>
  <si>
    <t>Контроль загазованности в БИЛ- 730 (точка 3)</t>
  </si>
  <si>
    <t>Контроль загазованности в БИЛ- 733 (точка 3)</t>
  </si>
  <si>
    <t>НО- 5. Сила тока электродвигателя</t>
  </si>
  <si>
    <t>Перепад давления воздуха на вытяжном вентиляторе В1.1 БИЛ- 730</t>
  </si>
  <si>
    <t>Перепад давления воздуха на вытяжном вентиляторе В1.2 БИЛ- 730</t>
  </si>
  <si>
    <t>Перепад давления воздуха на приточном вентиляторе П1.1 БИЛ- 730</t>
  </si>
  <si>
    <t>Перепад давления воздуха на приточном вентиляторе П1.2 БИЛ- 730</t>
  </si>
  <si>
    <t>Температура теплоносителя перед теплообменником приточной установки БИЛ- 730</t>
  </si>
  <si>
    <t>Сигнализация аварийного максимального уровня затопления БИК- 730</t>
  </si>
  <si>
    <t>Сигнализация аварийного максимального уровня затопления БИЛ- 730</t>
  </si>
  <si>
    <t>БиПС.УСО.3 - неисправность оборудования питания основного канала GU1</t>
  </si>
  <si>
    <t xml:space="preserve"> Сигнализация предельного максимального уровня затопления БИК- 730</t>
  </si>
  <si>
    <t xml:space="preserve"> Сигнализация предельного максимального уровня затопления БИЛ- 730</t>
  </si>
  <si>
    <t xml:space="preserve"> Включение сирен "Газ" в БИК- 730</t>
  </si>
  <si>
    <t xml:space="preserve"> Включение табло "Газ" в БИК- 730</t>
  </si>
  <si>
    <t xml:space="preserve"> Включение сирены "Газ" в БИЛ- 730</t>
  </si>
  <si>
    <t xml:space="preserve"> Включение табло "Газ" в БИЛ- 730</t>
  </si>
  <si>
    <t xml:space="preserve"> НО- 5. Включить НВ</t>
  </si>
  <si>
    <t xml:space="preserve"> НО- 5. Отключить НВ (команда 2)</t>
  </si>
  <si>
    <t xml:space="preserve"> Открытие клапана КлПУ (БИЛ- 730) (при подаче напряжения), закрытие (при съеме напряжения)</t>
  </si>
  <si>
    <t xml:space="preserve"> Открытие клапана Кл- У1 (БИЛ- 730) (при подаче напряжения), закрытие (при съеме напряжения)</t>
  </si>
  <si>
    <t xml:space="preserve"> Открытие клапана Кл- У2 (БИЛ- 730) (при подаче напряжения), закрытие (при съеме напряжения)</t>
  </si>
  <si>
    <t xml:space="preserve"> Клапан КлПУ (БИЛ- 730) закрыт</t>
  </si>
  <si>
    <t xml:space="preserve"> Клапан Кл- У1 (БИЛ- 730) закрыт</t>
  </si>
  <si>
    <t xml:space="preserve"> Клапан Кл- У2 (БИЛ- 730) закрыт</t>
  </si>
  <si>
    <t xml:space="preserve"> НО- 5. Наличие питания цепей управления</t>
  </si>
  <si>
    <t>НО- 5. НВ включен (сигнал 2)</t>
  </si>
  <si>
    <t xml:space="preserve"> Клапан КлПУ (БИЛ- 730) открыт</t>
  </si>
  <si>
    <t xml:space="preserve"> Клапан Кл- У1 (БИЛ- 730) открыт</t>
  </si>
  <si>
    <t xml:space="preserve"> Клапан Кл- У2 (БИЛ- 730) открыт</t>
  </si>
  <si>
    <t xml:space="preserve"> НО- 5. Тепловая защита ЭД</t>
  </si>
  <si>
    <t xml:space="preserve"> НО- 5. Исправность цепей включения НВ</t>
  </si>
  <si>
    <t xml:space="preserve"> НО- 5. Исправность цепей отключения НВ (сигнал 2)</t>
  </si>
  <si>
    <t>Задвижка № 601 - команда на открытие</t>
  </si>
  <si>
    <t>Задвижка № 601 - команда на закрытие</t>
  </si>
  <si>
    <t>Задвижка № 601 - команда на остановку</t>
  </si>
  <si>
    <t>Задвижка № 607 - команда на открытие</t>
  </si>
  <si>
    <t>Задвижка № 607 - команда на закрытие</t>
  </si>
  <si>
    <t>Задвижка № 607 - команда на остановку</t>
  </si>
  <si>
    <t>Вытяжной вентилятор В1.1 (ТПУ) - команда на отключение</t>
  </si>
  <si>
    <t>Вытяжной вентилятор В1.1 (ТПУ) - команда на включение</t>
  </si>
  <si>
    <t>Приточный вентилятор П1.1 (ТПУ) - команда на отключение</t>
  </si>
  <si>
    <t>Приточный вентилятор П1.1 (ТПУ) - команда на включение</t>
  </si>
  <si>
    <t>Вытяжной вентилятор БИК- 730 - команда на отключение</t>
  </si>
  <si>
    <t>Вытяжной вентилятор БИК- 730 - команда на включение</t>
  </si>
  <si>
    <t>Вытяжной вентилятор В1.1 (БИЛ- 730) - команда на отключение</t>
  </si>
  <si>
    <t>Вытяжной вентилятор В1.1 (БИЛ- 730) - команда на включение</t>
  </si>
  <si>
    <t>Приточный вентилятор П1.1 (БИЛ- 730) - команда на отключение</t>
  </si>
  <si>
    <t>Приточный вентилятор П1.1 (БИЛ- 730) - команда на включение</t>
  </si>
  <si>
    <t>Наличие напряжения на I СШ ЩСУ- 4/1</t>
  </si>
  <si>
    <t>Наличие напряжения на III СШ ЩСУ- 4/1</t>
  </si>
  <si>
    <t>Наличие напряжения на I СШ ЩСУ- 5/1</t>
  </si>
  <si>
    <t>Наличие напряжения на СШ ЩСУ1- ИМС</t>
  </si>
  <si>
    <t>Наличие напряжения на I СШ ЩСУ- 5/3</t>
  </si>
  <si>
    <t>Наличие напряжения на I СШ ЩСУ- 1/1</t>
  </si>
  <si>
    <t>Наличие напряжения на I СШ КТП- 1</t>
  </si>
  <si>
    <t>Наличие напряжения на I СШ КТП- 4</t>
  </si>
  <si>
    <t>Наличие напряжения на I СШ КТП- 5</t>
  </si>
  <si>
    <t>Вытяжной вентилятор В1.1 (ТПУ) - контроль наличия напряжения</t>
  </si>
  <si>
    <t>Вытяжной вентилятор В1.1 (ТПУ) - сигнал от МП</t>
  </si>
  <si>
    <t>ТЭН- У1 (БИЛ- 730) - команда на отключение</t>
  </si>
  <si>
    <t>ТЭН- У1 (БИЛ- 730) - команда на включение</t>
  </si>
  <si>
    <t>Вытяжной вентилятор В1.1 (БИЛ- 733) - команда на отключение</t>
  </si>
  <si>
    <t>Вытяжной вентилятор В1.1 (БИЛ- 733) - команда на включение</t>
  </si>
  <si>
    <t>Приточный вентилятор П1.1 (БИЛ- 733) - команда на отключение</t>
  </si>
  <si>
    <t>Приточный вентилятор П1.1 (БИЛ- 733) - команда на включение</t>
  </si>
  <si>
    <t>ТЭН- У1 (БИЛ- 733) - команда на отключение</t>
  </si>
  <si>
    <t>ТЭН- У1 (БИЛ- 733) - команда на включение</t>
  </si>
  <si>
    <t>ТЭН- У (ТПУ) - команда на отключение</t>
  </si>
  <si>
    <t>ТЭН- У (ТПУ) - команда на включение</t>
  </si>
  <si>
    <t>Задвижка № 601 - сигнал от КВО</t>
  </si>
  <si>
    <t>Задвижка № 601 - сигнал от КВЗ</t>
  </si>
  <si>
    <t>Задвижка № 601 - сработала муфта</t>
  </si>
  <si>
    <t>Задвижка № 601 - авария привода</t>
  </si>
  <si>
    <t>Задвижка № 601 - сигнал от МПО</t>
  </si>
  <si>
    <t>Задвижка № 601 - сигнал от МПЗ</t>
  </si>
  <si>
    <t>Задвижка № 601 - дистанционное управление</t>
  </si>
  <si>
    <t>Задвижка № 607 - сигнал от КВО</t>
  </si>
  <si>
    <t>Задвижка № 607 - сигнал от КВЗ</t>
  </si>
  <si>
    <t>Задвижка № 607 - сработала муфта</t>
  </si>
  <si>
    <t>Задвижка № 607 - авария привода</t>
  </si>
  <si>
    <t>Задвижка № 607 - сигнал от МПО</t>
  </si>
  <si>
    <t>Задвижка № 607 - сигнал от МПЗ</t>
  </si>
  <si>
    <t>Задвижка № 607 - дистанционное управление</t>
  </si>
  <si>
    <t>Приточный вентилятор П1.1 (ТПУ) - контроль наличия напряжения</t>
  </si>
  <si>
    <t>Приточный вентилятор П1.1 (ТПУ) - сигнал от МП</t>
  </si>
  <si>
    <t>Вытяжной вентилятор БИК- 730 - контроль наличия напряжения</t>
  </si>
  <si>
    <t>Вытяжной вентилятор БИК- 730 - сигнал от МП</t>
  </si>
  <si>
    <t>Вытяжной вентилятор В1.1 (БИЛ- 730) - контроль наличия напряжения</t>
  </si>
  <si>
    <t>Вытяжной вентилятор В1.1 (БИЛ- 730) - сигнал от МП</t>
  </si>
  <si>
    <t>Приточный вентилятор П1.1 (БИЛ- 730) - контроль наличия напряжения</t>
  </si>
  <si>
    <t>Приточный вентилятор П1.1 (БИЛ- 730) - сигнал от МП</t>
  </si>
  <si>
    <t>ТЭН- У1 (БИЛ- 730) - контроль наличия напряжения</t>
  </si>
  <si>
    <t>ТЭН- У1 (БИЛ- 730) - сигнал от МП</t>
  </si>
  <si>
    <t>Вытяжной вентилятор В1.1 (БИЛ- 733) - контроль наличия напряжения</t>
  </si>
  <si>
    <t>Вытяжной вентилятор В1.1 (БИЛ- 733) - сигнал от МП</t>
  </si>
  <si>
    <t>Приточный вентилятор П1.1 (БИЛ- 733) - контроль наличия напряжения</t>
  </si>
  <si>
    <t>Приточный вентилятор П1.1 (БИЛ- 733) - сигнал от МП</t>
  </si>
  <si>
    <t>ТЭН- У1 (БИЛ- 733) - контроль наличия напряжения</t>
  </si>
  <si>
    <t>ТЭН- У1 (БИЛ- 733) - сигнал от МП</t>
  </si>
  <si>
    <t>ТЭН- У (ТПУ) - контроль наличия напряжения</t>
  </si>
  <si>
    <t>ТЭН- У (ТПУ) - сигнал от МП</t>
  </si>
  <si>
    <t>Контроль загазованности в БИК- 730 (точка 2)</t>
  </si>
  <si>
    <t>Контроль загазованности в БИК- 733 (точка 2)</t>
  </si>
  <si>
    <t>Контроль загазованности в БИЛ- 730 (точка 4)</t>
  </si>
  <si>
    <t>Контроль загазованности в БИЛ- 733 (точка 4)</t>
  </si>
  <si>
    <t>НО- 6. Сила тока электродвигателя</t>
  </si>
  <si>
    <t>Перепад давления воздуха на вытяжном вентиляторе В1.1 БИЛ- 733</t>
  </si>
  <si>
    <t>Перепад давления воздуха на вытяжном вентиляторе В1.2 БИЛ- 733</t>
  </si>
  <si>
    <t>Перепад давления воздуха на приточном вентиляторе П1.1 БИЛ- 733</t>
  </si>
  <si>
    <t>Перепад давления воздуха на приточном вентиляторе П1.2 БИЛ- 733</t>
  </si>
  <si>
    <t>Температура теплоносителя перед теплообменником приточной установки БИЛ- 733</t>
  </si>
  <si>
    <t>Сигнализация аварийного максимального уровня затопления БИК- 733</t>
  </si>
  <si>
    <t>Сигнализация аварийного максимального уровня затопления БИЛ- 733</t>
  </si>
  <si>
    <t>БиПС.УСО.3 - неисправность оборудования питания резервного канала GU2</t>
  </si>
  <si>
    <t>Сигнализация предельного максимального уровня затопления БИК- 733</t>
  </si>
  <si>
    <t>Сигнализация предельного максимального уровня затопления БИЛ- 733</t>
  </si>
  <si>
    <t>НО- 6. Исправность цепей включения НВ</t>
  </si>
  <si>
    <t>НО- 6. Исправность цепей отключения НВ (сигнал 2)</t>
  </si>
  <si>
    <t>Вытяжной вентилятор В1.2 (ТПУ) - контроль наличия напряжения</t>
  </si>
  <si>
    <t>Вытяжной вентилятор В1.2 (ТПУ) - сигнал от МП</t>
  </si>
  <si>
    <t>Включение сирен "Газ" в БИК- 733</t>
  </si>
  <si>
    <t>Включение табло "Газ" в БИК- 733</t>
  </si>
  <si>
    <t>Включение сирены "Газ" в БИЛ- 733</t>
  </si>
  <si>
    <t>Включение табло "Газ" в БИЛ- 733</t>
  </si>
  <si>
    <t>НО- 6. Включить НВ</t>
  </si>
  <si>
    <t>НО- 6. Отключить НВ (команда 2)</t>
  </si>
  <si>
    <t>Открытие клапана КлПУ (БИЛ- 733) (при подаче напряжения), закрытие (при съеме напряжения)</t>
  </si>
  <si>
    <t>Открытие клапана Кл- У1 (БИЛ- 733) (при подаче напряжения), закрытие (при съеме напряжения)</t>
  </si>
  <si>
    <t>Открытие клапана Кл- У2 (БИЛ- 733) (при подаче напряжения), закрытие (при съеме напряжения)</t>
  </si>
  <si>
    <t>Открытие клапана Кл- Т (ТПУ) (при подаче напряжения), закрытие (при съеме напряжения)</t>
  </si>
  <si>
    <t>Задвижка № 605 - команда на открытие</t>
  </si>
  <si>
    <t>Задвижка № 605 - команда на закрытие</t>
  </si>
  <si>
    <t>Задвижка № 605 - команда на остановку</t>
  </si>
  <si>
    <t>Клапан КлПУ (БИЛ- 733) закрыт</t>
  </si>
  <si>
    <t>Клапан Кл- У1 (БИЛ- 733) закрыт</t>
  </si>
  <si>
    <t>Клапан Кл- У2 (БИЛ- 733) закрыт</t>
  </si>
  <si>
    <t>НО- 6. Наличие питания цепей управления</t>
  </si>
  <si>
    <t>НО- 6. НВ включен (сигнал 2)</t>
  </si>
  <si>
    <t>Клапан КлПУ (БИЛ- 733) открыт</t>
  </si>
  <si>
    <t>Клапан Кл- У1 (БИЛ- 733) открыт</t>
  </si>
  <si>
    <t>Клапан Кл- У2 (БИЛ- 733) открыт</t>
  </si>
  <si>
    <t>НО- 6. Тепловая защита ЭД</t>
  </si>
  <si>
    <t>Клапан Кл- Т (ТПУ) закрыт</t>
  </si>
  <si>
    <t>Клапан Кл- Т (ТПУ) открыт</t>
  </si>
  <si>
    <t>Наличие напряжения на II СШ ЩСУ- 4/1</t>
  </si>
  <si>
    <t>Наличие напряжения на IV СШ ЩСУ- 4/1</t>
  </si>
  <si>
    <t>Наличие напряжения на II СШ ЩСУ- 5/1</t>
  </si>
  <si>
    <t>Наличие напряжения на II СШ ЩСУ- 5/3</t>
  </si>
  <si>
    <t>Наличие напряжения на СШ ЩСУ- 1.2</t>
  </si>
  <si>
    <t>Резерв - команда на закрытие</t>
  </si>
  <si>
    <t>Вытяжной вентилятор В1.2 (ТПУ) - команда на отключение</t>
  </si>
  <si>
    <t>Вытяжной вентилятор В1.2 (ТПУ) - команда на включение</t>
  </si>
  <si>
    <t>Приточный вентилятор П1.2 (ТПУ) - команда на отключение</t>
  </si>
  <si>
    <t>Приточный вентилятор П1.2 (ТПУ) - команда на включение</t>
  </si>
  <si>
    <t>Вытяжной вентилятор БИК- 733 - команда на отключение</t>
  </si>
  <si>
    <t>Вытяжной вентилятор БИК- 733 - команда на включение</t>
  </si>
  <si>
    <t>Приточный вентилятор П1.2 (БИЛ- 733) - команда на отключение</t>
  </si>
  <si>
    <t>Приточный вентилятор П1.2 (БИЛ- 733) - команда на включение</t>
  </si>
  <si>
    <t>ТЭН- У2 (БИЛ- 733) - команда на отключение</t>
  </si>
  <si>
    <t>ТЭН- У2 (БИЛ- 733) - команда на включение</t>
  </si>
  <si>
    <t>Наличие напряжения на II СШ ЩСУ- 1/1</t>
  </si>
  <si>
    <t>Наличие напряжения на II СШ КТП- 1</t>
  </si>
  <si>
    <t>Наличие напряжения на II СШ КТП- 4</t>
  </si>
  <si>
    <t>Наличие напряжения на II СШ КТП- 5</t>
  </si>
  <si>
    <t>Задвижка № 605 - сигнал от КВО</t>
  </si>
  <si>
    <t>Задвижка № 605 - сигнал от КВЗ</t>
  </si>
  <si>
    <t>Задвижка № 605 - сработала муфта</t>
  </si>
  <si>
    <t>Задвижка № 605 - авария привода</t>
  </si>
  <si>
    <t>Задвижка № 605 - сигнал от МПО</t>
  </si>
  <si>
    <t>Задвижка № 605 - сигнал от МПЗ</t>
  </si>
  <si>
    <t>Задвижка № 605 - дистанционное управление</t>
  </si>
  <si>
    <t>Приточный вентилятор П1.2 (ТПУ) - контроль наличия напряжения</t>
  </si>
  <si>
    <t>Приточный вентилятор П1.2 (ТПУ) - сигнал от МП</t>
  </si>
  <si>
    <t>Вытяжной вентилятор В1.2 (БИЛ- 730) - команда на отключение</t>
  </si>
  <si>
    <t>Вытяжной вентилятор В1.2 (БИЛ- 730) - команда на включение</t>
  </si>
  <si>
    <t>Приточный вентилятор П1.2 (БИЛ- 730) - команда на отключение</t>
  </si>
  <si>
    <t>Приточный вентилятор П1.2 (БИЛ- 730) - команда на включение</t>
  </si>
  <si>
    <t>ТЭН- У2 (БИЛ- 730) - команда на отключение</t>
  </si>
  <si>
    <t>ТЭН- У2 (БИЛ- 730) - команда на включение</t>
  </si>
  <si>
    <t>Вытяжной вентилятор В1.2 (БИЛ- 733) - команда на отключение</t>
  </si>
  <si>
    <t>Вытяжной вентилятор В1.2 (БИЛ- 733) - команда на включение</t>
  </si>
  <si>
    <t>Вытяжной вентилятор БИК- 733 - контроль наличия напряжения</t>
  </si>
  <si>
    <t>Вытяжной вентилятор БИК- 733 - сигнал от МП</t>
  </si>
  <si>
    <t>Вытяжной вентилятор В1.2 (БИЛ- 730) - контроль наличия напряжения</t>
  </si>
  <si>
    <t>Вытяжной вентилятор В1.2 (БИЛ- 730) - сигнал от МП</t>
  </si>
  <si>
    <t>Приточный вентилятор П1.2 (БИЛ- 730) - контроль наличия напряжения</t>
  </si>
  <si>
    <t>Приточный вентилятор П1.2 (БИЛ- 730) - сигнал от МП</t>
  </si>
  <si>
    <t>ТЭН- У2 (БИЛ- 730) - контроль наличия напряжения</t>
  </si>
  <si>
    <t>ТЭН- У2 (БИЛ- 730) - сигнал от МП</t>
  </si>
  <si>
    <t>Вытяжной вентилятор В1.2 (БИЛ- 733) - контроль наличия напряжения</t>
  </si>
  <si>
    <t>Вытяжной вентилятор В1.2 (БИЛ- 733) - сигнал от МП</t>
  </si>
  <si>
    <t>Приточный вентилятор П1.2 (БИЛ- 733) - контроль наличия напряжения</t>
  </si>
  <si>
    <t>Приточный вентилятор П1.2 (БИЛ- 733) - сигнал от МП</t>
  </si>
  <si>
    <t>ТЭН- У2 (БИЛ- 733) - контроль наличия напряжения</t>
  </si>
  <si>
    <t>ТЭН- У2 (БИЛ- 733) - сигнал от МП</t>
  </si>
  <si>
    <t>Контроль загазованности площадки насосной откачки дренажа из стендеров СТ1- СТ4 (точка 1)</t>
  </si>
  <si>
    <t>Контроль загазованности площадки насосной откачки дренажа из емкости Е- 1 (точка 1)</t>
  </si>
  <si>
    <t>Контроль загазованности площадки насосной откачки дренажа из стендеров СТ6- СТ9 (точка 1)</t>
  </si>
  <si>
    <t>Давление газовой фракции до фильтра ФС- 1 стендера СТ5</t>
  </si>
  <si>
    <t>Давление газовой фракции после фильтра ФС- 1 стендера СТ5</t>
  </si>
  <si>
    <t>Давление газовой фракции после детонационного предохранителя ДП- 2 стендера СТ5</t>
  </si>
  <si>
    <t>БиПС.УСО.2(1) - температура воздуха в шкафу</t>
  </si>
  <si>
    <t>Контроль загазованности площадки насосной откачки дренажа из емкости Е- 24 (точка 1)</t>
  </si>
  <si>
    <t>Задвижка №21 - закрыта</t>
  </si>
  <si>
    <t>Задвижка №21 - открыта</t>
  </si>
  <si>
    <t>Задвижка №21 - резерв</t>
  </si>
  <si>
    <t>Задвижка №21 - местное управление</t>
  </si>
  <si>
    <t>Задвижка №21 - неисправность привода</t>
  </si>
  <si>
    <t>Задвижка №21 - дистанционное управление</t>
  </si>
  <si>
    <t>Задвижка №21 - наличие питания цепей управления</t>
  </si>
  <si>
    <t>Задвижка №25 - закрыта</t>
  </si>
  <si>
    <t>Задвижка №25 - открыта</t>
  </si>
  <si>
    <t>Задвижка №25 - резерв</t>
  </si>
  <si>
    <t>Задвижка №25 - местное управление</t>
  </si>
  <si>
    <t>Задвижка №25 - неисправность привода</t>
  </si>
  <si>
    <t>Задвижка №25 - дистанционное управление</t>
  </si>
  <si>
    <t>Задвижка №25 - наличие питания цепей управления</t>
  </si>
  <si>
    <t>Задвижка №21 - команда на открытие</t>
  </si>
  <si>
    <t>Задвижка №25 - команда на открытие</t>
  </si>
  <si>
    <t>Заслонка №40 - команда на открытие</t>
  </si>
  <si>
    <t>Задвижка №31 - закрыта</t>
  </si>
  <si>
    <t>Задвижка №31 - открыта</t>
  </si>
  <si>
    <t>Задвижка №31 - резерв</t>
  </si>
  <si>
    <t>Задвижка №31 - местное управление</t>
  </si>
  <si>
    <t>Задвижка №31 - неисправность привода</t>
  </si>
  <si>
    <t>Задвижка №31 - дистанционное управление</t>
  </si>
  <si>
    <t>Задвижка №31 - наличие питания цепей управления</t>
  </si>
  <si>
    <t>Задвижка №35 - закрыта</t>
  </si>
  <si>
    <t>Задвижка №35 - открыта</t>
  </si>
  <si>
    <t>Задвижка №35 - резерв</t>
  </si>
  <si>
    <t>Задвижка №35 - местное управление</t>
  </si>
  <si>
    <t>Задвижка №35 - неисправность привода</t>
  </si>
  <si>
    <t>Задвижка №35 - дистанционное управление</t>
  </si>
  <si>
    <t>Задвижка №35 - наличие питания цепей управления</t>
  </si>
  <si>
    <t>Задвижка №31 - команда на открытие</t>
  </si>
  <si>
    <t>Задвижка №35 - команда на открытие</t>
  </si>
  <si>
    <t>Заслонка №40 - закрыта</t>
  </si>
  <si>
    <t>Заслонка №40 - открыта</t>
  </si>
  <si>
    <t>Заслонка №40 - резерв</t>
  </si>
  <si>
    <t>Заслонка №40 - авария</t>
  </si>
  <si>
    <t>Заслонка №40 - дистанционное управление</t>
  </si>
  <si>
    <t>БиПС.УСО.2(1) - неисправность оборудования питания основного канала GU1</t>
  </si>
  <si>
    <t>Обмен информацией по интерфейсу с блоками управления задвижек №52- 55</t>
  </si>
  <si>
    <t>Контроль загазованности площадки насосной откачки дренажа из емкости Е- 1 (точка 2)</t>
  </si>
  <si>
    <t>Контроль загазованности площадки насосной откачки дренажа из емкости Е- 24 (точка 2)</t>
  </si>
  <si>
    <t>Температура воздуха в шкафу приборном №701.1- 1</t>
  </si>
  <si>
    <t>Температура воздуха в шкафу прибор- ном №701.2- 1</t>
  </si>
  <si>
    <t>Температура воздуха в шкафу прибор- ном №701.3- 1</t>
  </si>
  <si>
    <t>Температура воздуха в шкафу прибор- ном №701.4- 1</t>
  </si>
  <si>
    <t>Температура газовой фракции до детонационнного предохранителя ДП- 2</t>
  </si>
  <si>
    <t>Температура газовой фракции после детонационнного предохранителя ДП- 2</t>
  </si>
  <si>
    <t>Задвижка №20 - закрыта</t>
  </si>
  <si>
    <t>Задвижка №20 - открыта</t>
  </si>
  <si>
    <t>Задвижка №20 - резерв</t>
  </si>
  <si>
    <t>Задвижка №20 - местное управление</t>
  </si>
  <si>
    <t>Задвижка №20 - неисправность привода</t>
  </si>
  <si>
    <t>Задвижка №20 - дистанционное управление</t>
  </si>
  <si>
    <t>Задвижка №20 - наличие питания цепей управления</t>
  </si>
  <si>
    <t>Задвижка №26 - закрыта</t>
  </si>
  <si>
    <t>Задвижка №26 - открыта</t>
  </si>
  <si>
    <t>Задвижка №26 - резерв</t>
  </si>
  <si>
    <t>Задвижка №26 - местное управление</t>
  </si>
  <si>
    <t>Задвижка №26 - неисправность привода</t>
  </si>
  <si>
    <t>Задвижка №26 - дистанционное управление</t>
  </si>
  <si>
    <t>Задвижка №26 - наличие питания цепей управления</t>
  </si>
  <si>
    <t>Задвижка №20 - команда на открытие</t>
  </si>
  <si>
    <t>Задвижка №26 - команда на открытие</t>
  </si>
  <si>
    <t>Задвижка №30 - закрыта</t>
  </si>
  <si>
    <t>Задвижка №30 - открыта</t>
  </si>
  <si>
    <t>Задвижка №30 - резерв</t>
  </si>
  <si>
    <t>Задвижка №30 - местное управление</t>
  </si>
  <si>
    <t>Задвижка №30 - неисправность привода</t>
  </si>
  <si>
    <t>Задвижка №30 - дистанционное управление</t>
  </si>
  <si>
    <t>Задвижка №30 - наличие питания цепей управления</t>
  </si>
  <si>
    <t>Задвижка №36 - закрыта</t>
  </si>
  <si>
    <t>Задвижка №36 - открыта</t>
  </si>
  <si>
    <t>Задвижка №36 - резерв</t>
  </si>
  <si>
    <t>Задвижка №36 - местное управление</t>
  </si>
  <si>
    <t>Задвижка №36 - неисправность привода</t>
  </si>
  <si>
    <t>Задвижка №36 - дистанционное управление</t>
  </si>
  <si>
    <t>Задвижка №36 - наличие питания цепей управления</t>
  </si>
  <si>
    <t>Задвижка №30 - команда на открытие</t>
  </si>
  <si>
    <t>Задвижка №36 - команда на открытие</t>
  </si>
  <si>
    <t>БиПС.УСО.2(1) - неисправность оборудования питания резервного канала GU2</t>
  </si>
  <si>
    <t>Контроль загазованности площадки насосной откачки дренажа из емкости Е- 1 (точка 3)</t>
  </si>
  <si>
    <t>Контроль загазованности площадки насосной откачки дренажа из емкости Е- 24 (точка 3)</t>
  </si>
  <si>
    <t>Температура воздуха в шкафу приборном №701.6- 1</t>
  </si>
  <si>
    <t>Температура воздуха в шкафу приборном №701.7- 1</t>
  </si>
  <si>
    <t>Температура воздуха в шкафу приборном №701.9- 1</t>
  </si>
  <si>
    <t>БиПС.УСО.2(2) - температура воздуха в шкафу</t>
  </si>
  <si>
    <t>Шаровой кран №76 - сигнал от КВО</t>
  </si>
  <si>
    <t>Шаровой кран №76 - сигнал от КВЗ</t>
  </si>
  <si>
    <t>Шаровой кран №76 - сработала муфта</t>
  </si>
  <si>
    <t>Шаровой кран №76 - авария привода</t>
  </si>
  <si>
    <t>Шаровой кран №76 - сигнал от МПО</t>
  </si>
  <si>
    <t>Шаровой кран №76 - сигнал от МПЗ</t>
  </si>
  <si>
    <t>Шаровой кран №76 - дистанционное управление</t>
  </si>
  <si>
    <t>Шаровой кран №76 - команда на открытие</t>
  </si>
  <si>
    <t>Задвижка №95 - команда на открытие</t>
  </si>
  <si>
    <t>Шаровой кран №78 - сигнал от КВО</t>
  </si>
  <si>
    <t>Шаровой кран №78 - сигнал от КВЗ</t>
  </si>
  <si>
    <t>Шаровой кран №78 - сработала муфта</t>
  </si>
  <si>
    <t>Шаровой кран №78 - авария привода</t>
  </si>
  <si>
    <t>Шаровой кран №78 - сигнал от МПО</t>
  </si>
  <si>
    <t>Шаровой кран №78 - сигнал от МПЗ</t>
  </si>
  <si>
    <t>Шаровой кран №78 - дистанционное управление</t>
  </si>
  <si>
    <t>Задвижка №85 - сигнал от КВО</t>
  </si>
  <si>
    <t>Задвижка №85 - сигнал от КВЗ</t>
  </si>
  <si>
    <t>Задвижка №85 - сработала муфта</t>
  </si>
  <si>
    <t>Задвижка №85 - авария привода</t>
  </si>
  <si>
    <t>Задвижка №85 - сигнал от МПО</t>
  </si>
  <si>
    <t>Задвижка №85 - сигнал от МПЗ</t>
  </si>
  <si>
    <t>Задвижка №85 - дистанционное управление</t>
  </si>
  <si>
    <t>Шаровой кран №78 - команда на открытие</t>
  </si>
  <si>
    <t>Задвижка №85 - команда на открытие</t>
  </si>
  <si>
    <t>Задвижка №95 - сигнал от КВО</t>
  </si>
  <si>
    <t>Задвижка №95 - сигнал от КВЗ</t>
  </si>
  <si>
    <t>Задвижка №95 - сработала муфта</t>
  </si>
  <si>
    <t>Задвижка №95 - авария привода</t>
  </si>
  <si>
    <t>Задвижка №95 - сигнал от МПО</t>
  </si>
  <si>
    <t>Задвижка №95 - сигнал от МПЗ</t>
  </si>
  <si>
    <t>Задвижка №95 - дистанционное управление</t>
  </si>
  <si>
    <t>БиПС.УСО.2(2) - неисправность оборудования питания основного канала GU1</t>
  </si>
  <si>
    <t>Обмен информацией по интерфейсу с блоками управления задвижек №76- 79</t>
  </si>
  <si>
    <t>Давление газовой фракции до фильтра ФС- 2 стендера СТ10</t>
  </si>
  <si>
    <t>Давление газовой фракции после фильтра ФС- 2 стендера СТ10</t>
  </si>
  <si>
    <t>Давление газовой фракции после детонационного предохранителя ДП- 4 стендера СТ10</t>
  </si>
  <si>
    <t>Температура воздуха в шкафу приборном №701.8- 1</t>
  </si>
  <si>
    <t>Температура газовой фракции до детонационнного предохранителя ДП- 4</t>
  </si>
  <si>
    <t>Температура газовой фракции после детонационнного предохранителя ДП- 4</t>
  </si>
  <si>
    <t>Заслонка №100 - закрыта</t>
  </si>
  <si>
    <t>Заслонка №100 - открыта</t>
  </si>
  <si>
    <t>Заслонка №100 - резерв</t>
  </si>
  <si>
    <t>Заслонка №100 - авария</t>
  </si>
  <si>
    <t>Заслонка №100 - дистанционное управление</t>
  </si>
  <si>
    <t>Заслонка №100 - команда на открытие</t>
  </si>
  <si>
    <t>Задвижка №80 - команда на открытие</t>
  </si>
  <si>
    <t>Задвижка №90 - команда на открытие</t>
  </si>
  <si>
    <t>Шаровой кран №77 - сигнал от КВО</t>
  </si>
  <si>
    <t>Шаровой кран №77 - сигнал от КВЗ</t>
  </si>
  <si>
    <t>Шаровой кран №77 - сработала муфта</t>
  </si>
  <si>
    <t>Шаровой кран №77 - авария привода</t>
  </si>
  <si>
    <t>Шаровой кран №77 - сигнал от МПО</t>
  </si>
  <si>
    <t>Шаровой кран №77 - сигнал от МПЗ</t>
  </si>
  <si>
    <t>Шаровой кран №77 - дистанционное управление</t>
  </si>
  <si>
    <t>Шаровой кран №79 - сигнал от КВО</t>
  </si>
  <si>
    <t>Шаровой кран №79 - сигнал от КВЗ</t>
  </si>
  <si>
    <t>Шаровой кран №79 - сработала муфта</t>
  </si>
  <si>
    <t>Шаровой кран №79 - авария привода</t>
  </si>
  <si>
    <t>Шаровой кран №79 - сигнал от МПО</t>
  </si>
  <si>
    <t>Шаровой кран №79 - сигнал от МПЗ</t>
  </si>
  <si>
    <t>Шаровой кран №79 - дистанционное управление</t>
  </si>
  <si>
    <t>Шаровой кран №77 - команда на открытие</t>
  </si>
  <si>
    <t>Шаровой кран №79 - команда на открытие</t>
  </si>
  <si>
    <t>Задвижка №80 - сигнал от КВО</t>
  </si>
  <si>
    <t>Задвижка №80 - сигнал от КВЗ</t>
  </si>
  <si>
    <t>Задвижка №80 - сработала муфта</t>
  </si>
  <si>
    <t>Задвижка №80 - авария привода</t>
  </si>
  <si>
    <t>Задвижка №80 - сигнал от МПО</t>
  </si>
  <si>
    <t>Задвижка №80 - сигнал от МПЗ</t>
  </si>
  <si>
    <t>Задвижка №80 - дистанционное управление</t>
  </si>
  <si>
    <t>Задвижка №90 - сигнал от КВО</t>
  </si>
  <si>
    <t>Задвижка №90 - сигнал от КВЗ</t>
  </si>
  <si>
    <t>Задвижка №90 - сработала муфта</t>
  </si>
  <si>
    <t>Задвижка №90 - авария привода</t>
  </si>
  <si>
    <t>Задвижка №90 - сигнал от МПО</t>
  </si>
  <si>
    <t>Задвижка №90 - сигнал от МПЗ</t>
  </si>
  <si>
    <t>Задвижка №90 - дистанционное управление</t>
  </si>
  <si>
    <t>БиПС.УСО.2(2) - неисправность оборудования питания резервного канала GU2</t>
  </si>
  <si>
    <t>Температура нефти в резервуаре Е- 1</t>
  </si>
  <si>
    <t>Сигнализация аварийного максимального уровня нефти в резервуаре Е- 1</t>
  </si>
  <si>
    <t>Контроль загазованности площадки насосной откачки дренажа из стендеров СТ1- СТ4 (точка 3)</t>
  </si>
  <si>
    <t>Контроль загазованности площадки насосной откачки дренажа из емкости Е- 1 (точка 5))</t>
  </si>
  <si>
    <t>Уровень нефти в резервуаре Е- 1</t>
  </si>
  <si>
    <t>Перепад давления нефти на фильтре Ф- 24 насоса Н- 5</t>
  </si>
  <si>
    <t>Перепад давления нефти на фильтре Ф- 26 насоса Н- 7</t>
  </si>
  <si>
    <t>Перепад давления нефти на фильтре Ф- 23 насоса Н- 1</t>
  </si>
  <si>
    <t>Давление нефти на выходе насоса Н- 5</t>
  </si>
  <si>
    <t>Давление нефти на выходе насоса Н- 7</t>
  </si>
  <si>
    <t>Давление газонефтяной фракции в резервуаре Е- 1</t>
  </si>
  <si>
    <t>Давление нефти на выходе насоса Н- 1</t>
  </si>
  <si>
    <t>Давление газонефтяной фракции в трубопроводе на выходе резервуара Е- 1</t>
  </si>
  <si>
    <t>Температура газонефтяной фракции до детонационного предохранителя ДП- 3</t>
  </si>
  <si>
    <t>Температура газонефтяной фракции после детонационного предохранителя ДП- 3</t>
  </si>
  <si>
    <t>Насос Н- 5 - контроль наличия напряжения</t>
  </si>
  <si>
    <t>Насос Н- 5 - сигнал от МП</t>
  </si>
  <si>
    <t>Насос Н- 5 - авария</t>
  </si>
  <si>
    <t>Насос Н- 7 - контроль наличия напряжения</t>
  </si>
  <si>
    <t>Насос Н- 7 - сигнал от МП</t>
  </si>
  <si>
    <t>Насос Н- 7 - авария</t>
  </si>
  <si>
    <t>Насос Н- 5 - команда на отключение</t>
  </si>
  <si>
    <t>Насос Н- 5 - команда на включение</t>
  </si>
  <si>
    <t>Насос Н- 7 - команда на отключение</t>
  </si>
  <si>
    <t>Насос Н- 7 - команда на включение</t>
  </si>
  <si>
    <t>Насос Н- 1 - команда на отключение</t>
  </si>
  <si>
    <t>Насос Н- 1 - команда на включение</t>
  </si>
  <si>
    <t xml:space="preserve"> Включение сирен "Газ" площадки насосной откачки из стендеров СТ1- СТ4</t>
  </si>
  <si>
    <t xml:space="preserve"> Включение сирен "Газ" площадки насосной откачки дренажа из емкости Е- 1</t>
  </si>
  <si>
    <t>БиПС.УСО.2(3) - неисправность оборудования питания основного канала GU1</t>
  </si>
  <si>
    <t>Сигнализация предельного минимального уровня нефти в резервуаре Е- 1</t>
  </si>
  <si>
    <t>Сигнализация предельного максимального уровня нефти в резервуаре Е- 1</t>
  </si>
  <si>
    <t>Сигнализация "пустой трубопровод" на входе насосов Н- 1, Н- 2</t>
  </si>
  <si>
    <t>Сигнализация "пустой трубопровод" на входе насоса Н- 5</t>
  </si>
  <si>
    <t>Сигнализация "пустой трубопровод" на входе насоса Н- 7</t>
  </si>
  <si>
    <t>Насос Н- 1 - контроль наличия напряжения</t>
  </si>
  <si>
    <t>Насос Н- 1 - сигнал от МП</t>
  </si>
  <si>
    <t>Насос Н- 1 - авария</t>
  </si>
  <si>
    <t>Контроль загазованности площадки насосной откачки дренажа из стендеров СТ1- СТ4 (точка 2)</t>
  </si>
  <si>
    <t>Контроль загазованности площадки насосной откачки дренажа из емкости Е- 1 (точка 4)</t>
  </si>
  <si>
    <t>БиПС.УСО.2(3) - температура воздуха в шкафу</t>
  </si>
  <si>
    <t>Перепад давления нефти на фильтре Ф- 25 насоса Н- 6</t>
  </si>
  <si>
    <t>Перепад давления нефти на фильтре Ф- 22 насоса Н- 2</t>
  </si>
  <si>
    <t>Давление нефти на выходе насоса Н- 6</t>
  </si>
  <si>
    <t>Давление нефти на выходе насоса Н- 2</t>
  </si>
  <si>
    <t>Давление нефти на выходе насоса Н- 26</t>
  </si>
  <si>
    <t>Давление конденсата на выходе насоса Н- 28</t>
  </si>
  <si>
    <t>Насос Н- 6 - контроль наличия напряжения</t>
  </si>
  <si>
    <t>Насос Н- 6 - сигнал от МП</t>
  </si>
  <si>
    <t>Насос Н- 6 - авария</t>
  </si>
  <si>
    <t>Насос Н- 2 - контроль наличия напряжения</t>
  </si>
  <si>
    <t>Насос Н- 2 - сигнал от МП</t>
  </si>
  <si>
    <t>Насос Н- 2 - авария</t>
  </si>
  <si>
    <t>Насос Н- 6 - команда на отключение</t>
  </si>
  <si>
    <t>Насос Н- 6 - команда на включение</t>
  </si>
  <si>
    <t>Насос Н- 2 - команда на отключение</t>
  </si>
  <si>
    <t>Насос Н- 2 - команда на включение</t>
  </si>
  <si>
    <t>Насос Н- 26 - команда на отключение</t>
  </si>
  <si>
    <t>Насос Н- 26 - команда на включение</t>
  </si>
  <si>
    <t>Насос Н- 28 - команда на отключение</t>
  </si>
  <si>
    <t>Насос Н- 28 - команда на включение</t>
  </si>
  <si>
    <t>БиПС.УСО.2(3) - неисправность оборудования питания резервного канала GU2</t>
  </si>
  <si>
    <t>Сигнализация "пустой трубопровод" на входе насоса Н- 6</t>
  </si>
  <si>
    <t>Сигнализация минимального уровня в конденсатоотводчике КО- 2.1</t>
  </si>
  <si>
    <t>Сигнализация максимального уровня в конденсатоотводчике КО- 2.1</t>
  </si>
  <si>
    <t>Насос Н- 26 - контроль наличия напряжения</t>
  </si>
  <si>
    <t>Насос Н- 26 - сигнал от МП</t>
  </si>
  <si>
    <t>Насос Н- 26 - авария</t>
  </si>
  <si>
    <t>Насос Н- 28 - контроль наличия напряжения</t>
  </si>
  <si>
    <t>Насос Н- 28 - сигнал от МП</t>
  </si>
  <si>
    <t>Насос Н- 28 - авария</t>
  </si>
  <si>
    <t>Контроль загазованности площадки насосной откачки дренажа из стендеров СТ6- СТ9 (точка 3)</t>
  </si>
  <si>
    <t>Перепад давления нефти на фильтре Ф- 54 насоса Н- 23</t>
  </si>
  <si>
    <t>Давление нефти на входе насоса Н- 23</t>
  </si>
  <si>
    <t>Давление нефти на выходе насоса Н- 23</t>
  </si>
  <si>
    <t>БиПС.УСО.2(4) - температура воздуха в шкафу</t>
  </si>
  <si>
    <t>Насос Н- 23 - команда на отключение</t>
  </si>
  <si>
    <t>Насос Н- 23 - команда на включение</t>
  </si>
  <si>
    <t>Включение сирен "Газ" площадки насосной откачки дренажа из стендеров СТ6- СТ9</t>
  </si>
  <si>
    <t>БиПС.УСО.2(4) - неисправность оборудования питания основного канала GU1</t>
  </si>
  <si>
    <t>Насос Н- 23 - контроль наличия напряжения</t>
  </si>
  <si>
    <t>Насос Н- 23 - сигнал от МП</t>
  </si>
  <si>
    <t>Насос Н- 23 - авария</t>
  </si>
  <si>
    <t>Обмен информацией по интерфейсу с блоками управления задвижек №62- 68, 84</t>
  </si>
  <si>
    <t>Обмен информацией по интерфейсу с блоками управления задвижек №70- 71</t>
  </si>
  <si>
    <t>Перепад давления нефти на фильтре Ф- 53 насоса Н- 30</t>
  </si>
  <si>
    <t>Перепад давления нефти на фильтре Ф- 55 насоса Н- 24</t>
  </si>
  <si>
    <t>Давление нефти на входе насоса Н- 30</t>
  </si>
  <si>
    <t>Давление нефти на входе насоса Н- 24</t>
  </si>
  <si>
    <t>Давление нефти на выходе насоса Н- 30</t>
  </si>
  <si>
    <t>Давление нефти на выходе насоса Н- 24</t>
  </si>
  <si>
    <t>Контроль загазованности площадки насосной откачки дренажа из стендеров СТ6- СТ9 (точка 2)</t>
  </si>
  <si>
    <t>Насос Н- 24 - команда на отключение</t>
  </si>
  <si>
    <t>Насос Н- 24 - команда на включение</t>
  </si>
  <si>
    <t>Насос Н- 30 - команда на отключение</t>
  </si>
  <si>
    <t>Насос Н- 30 - команда на включение</t>
  </si>
  <si>
    <t>БиПС.УСО.2(4) - неисправность оборудования питания резервного канала GU2</t>
  </si>
  <si>
    <t>Насос Н- 24 - контроль наличия напряжения</t>
  </si>
  <si>
    <t>Насос Н- 24 - сигнал от МП</t>
  </si>
  <si>
    <t>Насос Н- 24 - авария</t>
  </si>
  <si>
    <t>Насос Н- 30 - контроль наличия напряжения</t>
  </si>
  <si>
    <t>Насос Н- 30 - сигнал от МП</t>
  </si>
  <si>
    <t>Насос Н- 30 - авария</t>
  </si>
  <si>
    <t>Температура нефти в резервуаре Е- 24</t>
  </si>
  <si>
    <t>Сигнализация аварийного максимального уровня нефти в резервуаре Е- 24</t>
  </si>
  <si>
    <t>Контроль загазованности площадки насосной откачки дренажа из емкости Е- 24 (точка 5)</t>
  </si>
  <si>
    <t>Уровень нефти в резервуаре Е- 24</t>
  </si>
  <si>
    <t>Перепад давления нефти на фильтре Ф- 51 насоса Н- 21</t>
  </si>
  <si>
    <t>Давление газонефтяной фракции в трубопроводе на выходе резервуара Е- 24</t>
  </si>
  <si>
    <t>Давление газонефтяной фракции в резервуаре Е- 24</t>
  </si>
  <si>
    <t>Давление нефти на входе насоса Н- 21</t>
  </si>
  <si>
    <t>Давление нефти на выходе насоса Н- 21</t>
  </si>
  <si>
    <t>Давление нефти на выходе насоса Н- 25</t>
  </si>
  <si>
    <t>Температура нефти на выходе насоса Н- 21</t>
  </si>
  <si>
    <t>БиПС.УСО.2(5) - температура воздуха в шкафу</t>
  </si>
  <si>
    <t>Сигнализация предельного минимального уровня нефти в резервуаре Е- 24</t>
  </si>
  <si>
    <t>Сигнализация предельного максимального уровня нефти в резервуаре Е- 24</t>
  </si>
  <si>
    <t>Минимальное давление в основной группе баллонов УЗ- 2</t>
  </si>
  <si>
    <t>Минимальное давление в основной группе баллонов УЗ- 4</t>
  </si>
  <si>
    <t>БиПС.УСО.2(5) - неисправность оборудования питания основного канала GU1</t>
  </si>
  <si>
    <t>Включение сирен "Газ" площадки насосной откачки дренажа из емкости Е- 24</t>
  </si>
  <si>
    <t>Задвижка №11 - команда на открытие</t>
  </si>
  <si>
    <t>Задвижка №8.1 - команда на открытие</t>
  </si>
  <si>
    <t>Насос Н- 21 - команда на отключение</t>
  </si>
  <si>
    <t>Насос Н- 21 - команда на включение</t>
  </si>
  <si>
    <t>Наличие напряжения на I СШ КТП- 2</t>
  </si>
  <si>
    <t>Наличие напряжения на I СШ ЩСУ- 2/1</t>
  </si>
  <si>
    <t>Наличие напряжения на I СШ ЩСУ- 2/2</t>
  </si>
  <si>
    <t>Задвижка №11 - закрыта</t>
  </si>
  <si>
    <t>Задвижка №11 - открыта</t>
  </si>
  <si>
    <t>Задвижка №11 - резерв</t>
  </si>
  <si>
    <t>Задвижка №11 - местное управление</t>
  </si>
  <si>
    <t>Задвижка №11 - неисправность привода</t>
  </si>
  <si>
    <t>Задвижка №11 - дистанционное управление</t>
  </si>
  <si>
    <t>Задвижка №11 - наличие питания цепей управления</t>
  </si>
  <si>
    <t>Задвижка №8.1 - закрыта</t>
  </si>
  <si>
    <t>Задвижка №8.1 - открыта</t>
  </si>
  <si>
    <t>Задвижка №8.1 - резерв</t>
  </si>
  <si>
    <t>Задвижка №8.1 - местное управление</t>
  </si>
  <si>
    <t>Задвижка №8.1 - неисправность привода</t>
  </si>
  <si>
    <t>Задвижка №41 - команда на открытие</t>
  </si>
  <si>
    <t>Шаровой кран №59 - команда на открытие</t>
  </si>
  <si>
    <t>Шаровой кран №61 - команда на открытие</t>
  </si>
  <si>
    <t>Шаровой кран №89 - команда на открытие</t>
  </si>
  <si>
    <t>Шаровой кран КШ25 - команда на открытие</t>
  </si>
  <si>
    <t>Задвижка №8.1 - дистанционное управление</t>
  </si>
  <si>
    <t>Задвижка №8.1 - наличие питания цепей управления</t>
  </si>
  <si>
    <t>Насос Н- 25 - команда на отключение</t>
  </si>
  <si>
    <t>Насос Н- 25 - команда на включение</t>
  </si>
  <si>
    <t>Задвижка №41 - закрыта</t>
  </si>
  <si>
    <t>Задвижка №41 - открыта</t>
  </si>
  <si>
    <t>Задвижка №41 - резерв</t>
  </si>
  <si>
    <t>Задвижка №41 - местное управление</t>
  </si>
  <si>
    <t>Задвижка №41 - неисправность привода</t>
  </si>
  <si>
    <t>Задвижка №41 - дистанционное управление</t>
  </si>
  <si>
    <t>Задвижка №41 - наличие питания цепей управления</t>
  </si>
  <si>
    <t>Шаровой кран №59 - сигнал от КВО</t>
  </si>
  <si>
    <t>Шаровой кран №59 - сигнал от КВЗ</t>
  </si>
  <si>
    <t>Шаровой кран №59 - сработала муфта</t>
  </si>
  <si>
    <t>Шаровой кран №59 - авария привода</t>
  </si>
  <si>
    <t>Шаровой кран №59 - сигнал от МПО</t>
  </si>
  <si>
    <t>Шаровой кран №59 - сигнал от МПЗ</t>
  </si>
  <si>
    <t>Шаровой кран №59 - дистанционное управление</t>
  </si>
  <si>
    <t>Шаровой кран №61 - сигнал от КВО</t>
  </si>
  <si>
    <t>Шаровой кран №61 - сигнал от КВЗ</t>
  </si>
  <si>
    <t>Шаровой кран №61 - сработала муфта</t>
  </si>
  <si>
    <t>Шаровой кран №61 - авария привода</t>
  </si>
  <si>
    <t>Шаровой кран №61 - сигнал от МПО</t>
  </si>
  <si>
    <t>Шаровой кран №61 - сигнал от МПЗ</t>
  </si>
  <si>
    <t>Шаровой кран №61 - дистанционное управление</t>
  </si>
  <si>
    <t>Шаровой кран №89 - сигнал от КВО</t>
  </si>
  <si>
    <t>Шаровой кран №89 - сигнал от КВЗ</t>
  </si>
  <si>
    <t>Шаровой кран №89 - сработала муфта</t>
  </si>
  <si>
    <t>Шаровой кран №89 - авария привода</t>
  </si>
  <si>
    <t>Шаровой кран №89 - сигнал от МПО</t>
  </si>
  <si>
    <t>Шаровой кран №89 - сигнал от МПЗ</t>
  </si>
  <si>
    <t>Шаровой кран №89 - дистанционное управление</t>
  </si>
  <si>
    <t>Шаровой кран КШ25 - сигнал от КВО</t>
  </si>
  <si>
    <t>Шаровой кран КШ25 - сигнал от КВЗ</t>
  </si>
  <si>
    <t>Шаровой кран КШ25 - сработала муфта</t>
  </si>
  <si>
    <t>Шаровой кран КШ25 - авария привода</t>
  </si>
  <si>
    <t>Шаровой кран КШ25 - сигнал от МПО</t>
  </si>
  <si>
    <t>Шаровой кран КШ25 - сигнал от МПЗ</t>
  </si>
  <si>
    <t>Шаровой кран КШ25 - дистанционное управление</t>
  </si>
  <si>
    <t>Насос Н- 21 - контроль наличия напряжения</t>
  </si>
  <si>
    <t>Насос Н- 21 - сигнал от МП</t>
  </si>
  <si>
    <t>Насос Н- 21 - авария</t>
  </si>
  <si>
    <t>Насос Н- 25 - контроль наличия напряжения</t>
  </si>
  <si>
    <t>Насос Н- 25 - сигнал от МП</t>
  </si>
  <si>
    <t>Насос Н- 25 - авария</t>
  </si>
  <si>
    <t>Обмен информацией по интерфейсу с блоками управления задвижек №57- 61, 89</t>
  </si>
  <si>
    <t>Контроль загазованности площадки насосной откачки дренажа из емкости Е- 24 (точка 4)</t>
  </si>
  <si>
    <t>Перепад давления нефти на фильтре Ф- 52 насоса Н- 22</t>
  </si>
  <si>
    <t>Давление нефти на входе насоса Н- 22</t>
  </si>
  <si>
    <t>Давление нефти на выходе насоса Н- 22</t>
  </si>
  <si>
    <t>Температура нефти на выходе насоса Н- 22</t>
  </si>
  <si>
    <t>Температура газонефтяной фракции до детонационного предохранителя ДП- 5</t>
  </si>
  <si>
    <t>Температура газонефтяной фракции после детонационного предохранителя ДП- 5</t>
  </si>
  <si>
    <t>Минимальное давление в резервной группе баллонов УЗ- 2</t>
  </si>
  <si>
    <t>Минимальное давление в резервной группе баллонов УЗ- 4</t>
  </si>
  <si>
    <t>Наличие напряжения на II СШ КТП- 2</t>
  </si>
  <si>
    <t>Наличие напряжения на II СШ ЩСУ- 2/1</t>
  </si>
  <si>
    <t>Наличие напряжения на II СШ ЩСУ- 2/2</t>
  </si>
  <si>
    <t>БиПС.УСО.2(5) - неисправность оборудования питания резервного канала GU2</t>
  </si>
  <si>
    <t>Задвижка №12 - команда на открытие</t>
  </si>
  <si>
    <t>Шаровой кран №57 - команда на открытие</t>
  </si>
  <si>
    <t>Шаровой кран №58 - команда на открытие</t>
  </si>
  <si>
    <t>Шаровой кран №60 - команда на открытие</t>
  </si>
  <si>
    <t>Задвижка №12 - закрыта</t>
  </si>
  <si>
    <t>Задвижка №12 - открыта</t>
  </si>
  <si>
    <t>Задвижка №12 - резерв</t>
  </si>
  <si>
    <t>Задвижка №12 - местное управление</t>
  </si>
  <si>
    <t>Задвижка №12 - неисправность привода</t>
  </si>
  <si>
    <t>Задвижка №12 - дистанционное управление</t>
  </si>
  <si>
    <t>Задвижка №12 - наличие питания цепей управления</t>
  </si>
  <si>
    <t>Шаровой кран КШ24 - команда на открытие</t>
  </si>
  <si>
    <t>Задвижка №7 - команда на открытие</t>
  </si>
  <si>
    <t>Задвижка №8.2 - команда на открытие</t>
  </si>
  <si>
    <t>Насос Н- 22 - команда на отключение</t>
  </si>
  <si>
    <t>Насос Н- 22 - команда на включение</t>
  </si>
  <si>
    <t>Шаровой кран №57 - сигнал от КВО</t>
  </si>
  <si>
    <t>Шаровой кран №57 - сигнал от КВЗ</t>
  </si>
  <si>
    <t>Шаровой кран №57 - сработала муфта</t>
  </si>
  <si>
    <t>Шаровой кран №57 - авария привода</t>
  </si>
  <si>
    <t>Шаровой кран №57 - сигнал от МПО</t>
  </si>
  <si>
    <t>Шаровой кран №57 - сигнал от МПЗ</t>
  </si>
  <si>
    <t>Шаровой кран №57 - дистанционное управление</t>
  </si>
  <si>
    <t>Шаровой кран №58 - сигнал от КВО</t>
  </si>
  <si>
    <t>Шаровой кран №58 - сигнал от КВЗ</t>
  </si>
  <si>
    <t>Шаровой кран №58 - сработала муфта</t>
  </si>
  <si>
    <t>Шаровой кран №58 - авария привода</t>
  </si>
  <si>
    <t>Шаровой кран №58 - сигнал от МПО</t>
  </si>
  <si>
    <t>Шаровой кран №58 - сигнал от МПЗ</t>
  </si>
  <si>
    <t>Шаровой кран №58 - дистанционное управление</t>
  </si>
  <si>
    <t>Шаровой кран №60 - сигнал от КВО</t>
  </si>
  <si>
    <t>Шаровой кран №60 - сигнал от КВЗ</t>
  </si>
  <si>
    <t>Шаровой кран №60 - сработала муфта</t>
  </si>
  <si>
    <t>Шаровой кран №60 - авария привода</t>
  </si>
  <si>
    <t>Шаровой кран №60 - сигнал от МПО</t>
  </si>
  <si>
    <t>Шаровой кран №60 - сигнал от МПЗ</t>
  </si>
  <si>
    <t>Шаровой кран №60 - дистанционное управление</t>
  </si>
  <si>
    <t>Шаровой кран КШ24 - сигнал от КВО</t>
  </si>
  <si>
    <t>Шаровой кран КШ24 - сигнал от КВЗ</t>
  </si>
  <si>
    <t>Шаровой кран КШ24 - сработала муфта</t>
  </si>
  <si>
    <t>Шаровой кран КШ24 - авария привода</t>
  </si>
  <si>
    <t>Шаровой кран КШ24 - сигнал от МПО</t>
  </si>
  <si>
    <t>Шаровой кран КШ24 - сигнал от МПЗ</t>
  </si>
  <si>
    <t>Шаровой кран КШ24 - дистанционное управление</t>
  </si>
  <si>
    <t>Задвижка №7 - закрыта</t>
  </si>
  <si>
    <t>Задвижка №7 - открыта</t>
  </si>
  <si>
    <t>Задвижка №7 - резерв</t>
  </si>
  <si>
    <t>Задвижка №7 - местное управление</t>
  </si>
  <si>
    <t>Задвижка №7 - неисправность привода</t>
  </si>
  <si>
    <t>Задвижка №7 - дистанционное управление</t>
  </si>
  <si>
    <t>Задвижка №7 - наличие питания цепей управления</t>
  </si>
  <si>
    <t>Задвижка №8.2 - закрыта</t>
  </si>
  <si>
    <t>Задвижка №8.2 - открыта</t>
  </si>
  <si>
    <t>Задвижка №8.2 - резерв</t>
  </si>
  <si>
    <t>Задвижка №8.2 - местное управление</t>
  </si>
  <si>
    <t>Задвижка №8.2 - неисправность привода</t>
  </si>
  <si>
    <t>Задвижка №8.2 - дистанционное управление</t>
  </si>
  <si>
    <t>Задвижка №8.2 - наличие питания цепей управления</t>
  </si>
  <si>
    <t>Насос Н- 22 - контроль наличия напряжения</t>
  </si>
  <si>
    <t>Насос Н- 22 - сигнал от МП</t>
  </si>
  <si>
    <t>Насос Н- 22 - авария</t>
  </si>
  <si>
    <t>Задвижка №111 - команда на закрытие</t>
  </si>
  <si>
    <t>Задвижка №111 - команда на остановку</t>
  </si>
  <si>
    <t>Задвижка №114 - команда на закрытие</t>
  </si>
  <si>
    <t>Задвижка №114 - команда на остановку</t>
  </si>
  <si>
    <t>Шаровой кран №1 - команда на закрытие</t>
  </si>
  <si>
    <t>Шаровой кран №1 - команда на остановку</t>
  </si>
  <si>
    <t>Задвижка №109 - команда на закрытие</t>
  </si>
  <si>
    <t>Задвижка №109 - команда на остановку</t>
  </si>
  <si>
    <t>Шаровой кран №13у - команда на закрытие</t>
  </si>
  <si>
    <t>Шаровой кран №13у - команда на остановку</t>
  </si>
  <si>
    <t>Задвижка №4у - команда на закрытие</t>
  </si>
  <si>
    <t>Задвижка №4у - команда на остановку</t>
  </si>
  <si>
    <t>Задвижка №5у - команда на закрытие</t>
  </si>
  <si>
    <t>Задвижка №5у - команда на остановку</t>
  </si>
  <si>
    <t>Задвижка №112 - команда на закрытие</t>
  </si>
  <si>
    <t>Задвижка №112 - команда на остановку</t>
  </si>
  <si>
    <t>Задвижка №113 - команда на закрытие</t>
  </si>
  <si>
    <t>Задвижка №113 - команда на остановку</t>
  </si>
  <si>
    <t>Задвижка №110 - команда на закрытие</t>
  </si>
  <si>
    <t>Задвижка №110 - команда на остановку</t>
  </si>
  <si>
    <t>Задвижка №6у - команда на закрытие</t>
  </si>
  <si>
    <t>Задвижка №6у - команда на остановку</t>
  </si>
  <si>
    <t>Шаровой кран КШ5 - команда на закрытие</t>
  </si>
  <si>
    <t>Шаровой кран КШ5 - команда на остановку</t>
  </si>
  <si>
    <t>Задвижка №101 - команда на закрытие</t>
  </si>
  <si>
    <t>Задвижка №101 - команда на остановку</t>
  </si>
  <si>
    <t>Задвижка №101А - команда на закрытие</t>
  </si>
  <si>
    <t>Задвижка №101А - команда на остановку</t>
  </si>
  <si>
    <t>Задвижка №134 - команда на закрытие</t>
  </si>
  <si>
    <t>Задвижка №134 - команда на остановку</t>
  </si>
  <si>
    <t>Шаровой кран №194 - команда на закрытие</t>
  </si>
  <si>
    <t>Шаровой кран №194 - команда на остановку</t>
  </si>
  <si>
    <t>Задвижка №103 - команда на закрытие</t>
  </si>
  <si>
    <t>Задвижка №103 - команда на остановку</t>
  </si>
  <si>
    <t>Шаровой кран №196 - команда на закрытие</t>
  </si>
  <si>
    <t>Шаровой кран №196 - команда на остановку</t>
  </si>
  <si>
    <t>Задвижка №1А - команда на закрытие</t>
  </si>
  <si>
    <t>Задвижка №1А - команда на остановку</t>
  </si>
  <si>
    <t>Задвижка №3А - команда на закрытие</t>
  </si>
  <si>
    <t>Задвижка №3А - команда на остановку</t>
  </si>
  <si>
    <t>Задвижка №107 - команда на закрытие</t>
  </si>
  <si>
    <t>Задвижка №107 - команда на остановку</t>
  </si>
  <si>
    <t>Задвижка №120 - команда на закрытие</t>
  </si>
  <si>
    <t>Задвижка №120 - команда на остановку</t>
  </si>
  <si>
    <t>Задвижка №3у - команда на закрытие</t>
  </si>
  <si>
    <t>Задвижка №3у - команда на остановку</t>
  </si>
  <si>
    <t>Задвижка №4А - команда на закрытие</t>
  </si>
  <si>
    <t>Задвижка №4А - команда на остановку</t>
  </si>
  <si>
    <t>Шаровой кран КШ19 - команда на закрытие</t>
  </si>
  <si>
    <t>Шаровой кран КШ19 - команда на остановку</t>
  </si>
  <si>
    <t>Задвижка №102А - команда на закрытие</t>
  </si>
  <si>
    <t>Задвижка №102А - команда на остановку</t>
  </si>
  <si>
    <t>Задвижка №10у - команда на закрытие</t>
  </si>
  <si>
    <t>Задвижка №10у - команда на остановку</t>
  </si>
  <si>
    <t>Задвижка №130 - команда на закрытие</t>
  </si>
  <si>
    <t>Задвижка №130 - команда на остановку</t>
  </si>
  <si>
    <t>Шаровой кран №195 - команда на закрытие</t>
  </si>
  <si>
    <t>Шаровой кран №195 - команда на остановку</t>
  </si>
  <si>
    <t>Задвижка №106 - команда на закрытие</t>
  </si>
  <si>
    <t>Задвижка №106 - команда на остановку</t>
  </si>
  <si>
    <t>Задвижка №2А - команда на закрытие</t>
  </si>
  <si>
    <t>Задвижка №2А - команда на остановку</t>
  </si>
  <si>
    <t>Шаровой кран КШ20 - команда на закрытие</t>
  </si>
  <si>
    <t>Шаровой кран КШ20 - команда на остановку</t>
  </si>
  <si>
    <t>Задвижка №102 - команда на закрытие</t>
  </si>
  <si>
    <t>Задвижка №102 - команда на остановку</t>
  </si>
  <si>
    <t>Задвижка №105 - команда на закрытие</t>
  </si>
  <si>
    <t>Задвижка №105 - команда на остановку</t>
  </si>
  <si>
    <t>Шаровой кран №11у - команда на закрытие</t>
  </si>
  <si>
    <t>Шаровой кран №11у - команда на остановку</t>
  </si>
  <si>
    <t>Задвижка №121 - команда на закрытие</t>
  </si>
  <si>
    <t>Задвижка №121 - команда на остановку</t>
  </si>
  <si>
    <t>Задвижка №131 - команда на закрытие</t>
  </si>
  <si>
    <t>Задвижка №131 - команда на остановку</t>
  </si>
  <si>
    <t>Шаровой кран №191 - команда на закрытие</t>
  </si>
  <si>
    <t>Шаровой кран №191 - команда на остановку</t>
  </si>
  <si>
    <t>Шаровой кран №193 - команда на закрытие</t>
  </si>
  <si>
    <t>Шаровой кран №193 - команда на остановку</t>
  </si>
  <si>
    <t>Задвижка №721 - команда на закрытие</t>
  </si>
  <si>
    <t>Задвижка №721 - команда на остановку</t>
  </si>
  <si>
    <t>Шаровой кран КШ44 - команда на закрытие</t>
  </si>
  <si>
    <t>Шаровой кран КШ44 - команда на остановку</t>
  </si>
  <si>
    <t>Задвижка №104 - команда на закрытие</t>
  </si>
  <si>
    <t>Задвижка №104 - команда на остановку</t>
  </si>
  <si>
    <t>Задвижка №108 - команда на закрытие</t>
  </si>
  <si>
    <t>Задвижка №108 - команда на остановку</t>
  </si>
  <si>
    <t>Шаровой кран №12у - команда на закрытие</t>
  </si>
  <si>
    <t>Шаровой кран №12у - команда на остановку</t>
  </si>
  <si>
    <t>Шаровой кран №192 - команда на закрытие</t>
  </si>
  <si>
    <t>Шаровой кран №192 - команда на остановку</t>
  </si>
  <si>
    <t>Задвижка №135 - команда на закрытие</t>
  </si>
  <si>
    <t>Задвижка №135 - команда на остановку</t>
  </si>
  <si>
    <t>Задвижка №5А - команда на закрытие</t>
  </si>
  <si>
    <t>Задвижка №5А - команда на остановку</t>
  </si>
  <si>
    <t>Задвижка №731 - команда на закрытие</t>
  </si>
  <si>
    <t>Задвижка №731 - команда на остановку</t>
  </si>
  <si>
    <t>Задвижка №732 - команда на закрытие</t>
  </si>
  <si>
    <t>Задвижка №732 - команда на остановку</t>
  </si>
  <si>
    <t>Шаровой кран КШ45 - команда на закрытие</t>
  </si>
  <si>
    <t>Шаровой кран КШ45 - команда на остановку</t>
  </si>
  <si>
    <t>Задвижка №21 - команда на закрытие</t>
  </si>
  <si>
    <t>Задвижка №21 - команда на остановку</t>
  </si>
  <si>
    <t>Задвижка №25 - команда на закрытие</t>
  </si>
  <si>
    <t>Задвижка №25 - команда на остановку</t>
  </si>
  <si>
    <t>Заслонка №40 - команда на закрытие</t>
  </si>
  <si>
    <t>Заслонка №40 - команда на остановку</t>
  </si>
  <si>
    <t>Задвижка №31 - команда на закрытие</t>
  </si>
  <si>
    <t>Задвижка №31 - команда на остановку</t>
  </si>
  <si>
    <t>Задвижка №35 - команда на закрытие</t>
  </si>
  <si>
    <t>Задвижка №35 - команда на остановку</t>
  </si>
  <si>
    <t>Задвижка №20 - команда на закрытие</t>
  </si>
  <si>
    <t>Задвижка №20 - команда на остановку</t>
  </si>
  <si>
    <t>Задвижка №26 - команда на закрытие</t>
  </si>
  <si>
    <t>Задвижка №26 - команда на остановку</t>
  </si>
  <si>
    <t>Задвижка №30 - команда на закрытие</t>
  </si>
  <si>
    <t>Задвижка №30 - команда на остановку</t>
  </si>
  <si>
    <t>Задвижка №36 - команда на закрытие</t>
  </si>
  <si>
    <t>Задвижка №36 - команда на остановку</t>
  </si>
  <si>
    <t>Шаровой кран №76 - команда на закрытие</t>
  </si>
  <si>
    <t>Шаровой кран №76 - команда на остановку</t>
  </si>
  <si>
    <t>Задвижка №95 - команда на закрытие</t>
  </si>
  <si>
    <t>Задвижка №95 - команда на остановку</t>
  </si>
  <si>
    <t>Шаровой кран №78 - команда на закрытие</t>
  </si>
  <si>
    <t>Шаровой кран №78 - команда на остановку</t>
  </si>
  <si>
    <t>Задвижка №85 - команда на закрытие</t>
  </si>
  <si>
    <t>Задвижка №85 - команда на остановку</t>
  </si>
  <si>
    <t>Заслонка №100 - команда на закрытие</t>
  </si>
  <si>
    <t>Заслонка №100 - команда на остановку</t>
  </si>
  <si>
    <t>Задвижка №80 - команда на закрытие</t>
  </si>
  <si>
    <t>Задвижка №80 - команда на остановку</t>
  </si>
  <si>
    <t>Задвижка №90 - команда на закрытие</t>
  </si>
  <si>
    <t>Задвижка №90 - команда на остановку</t>
  </si>
  <si>
    <t>Шаровой кран №77 - команда на закрытие</t>
  </si>
  <si>
    <t>Шаровой кран №77 - команда на остановку</t>
  </si>
  <si>
    <t>Шаровой кран №79 - команда на закрытие</t>
  </si>
  <si>
    <t>Шаровой кран №79 - команда на остановку</t>
  </si>
  <si>
    <t>Задвижка №15 - команда на закрытие</t>
  </si>
  <si>
    <t>Задвижка №17 - команда на закрытие</t>
  </si>
  <si>
    <t>Задвижка №23 - команда на закрытие</t>
  </si>
  <si>
    <t>Задвижка №24 - команда на закрытие</t>
  </si>
  <si>
    <t>Задвижка №33 - команда на закрытие</t>
  </si>
  <si>
    <t>Задвижка №34 - команда на закрытие</t>
  </si>
  <si>
    <t>Задвижка №56 - команда на закрытие</t>
  </si>
  <si>
    <t>Задвижка №14 - команда на закрытие</t>
  </si>
  <si>
    <t>Задвижка №16 - команда на закрытие</t>
  </si>
  <si>
    <t>Задвижка №28 - команда на закрытие</t>
  </si>
  <si>
    <t>Задвижка №29 - команда на закрытие</t>
  </si>
  <si>
    <t>Задвижка №38 - команда на закрытие</t>
  </si>
  <si>
    <t>Задвижка №42 - команда на закрытие</t>
  </si>
  <si>
    <t>Шаровой кран №75 - команда на закрытие</t>
  </si>
  <si>
    <t>Задвижка №94 - команда на закрытие</t>
  </si>
  <si>
    <t>Задвижка №18 - команда на закрытие</t>
  </si>
  <si>
    <t>Шаровой кран №63 - команда на закрытие</t>
  </si>
  <si>
    <t>Шаровой кран №66 - команда на закрытие</t>
  </si>
  <si>
    <t>Шаровой кран №67 - команда на закрытие</t>
  </si>
  <si>
    <t>Шаровой кран №68 - команда на закрытие</t>
  </si>
  <si>
    <t>Шаровой кран №84 - команда на закрытие</t>
  </si>
  <si>
    <t>Шаровой кран №86 - команда на закрытие</t>
  </si>
  <si>
    <t>Шаровой кран №88 - команда на закрытие</t>
  </si>
  <si>
    <t>Шаровой кран №96 - команда на закрытие</t>
  </si>
  <si>
    <t>Шаровой кран №98 - команда на закрытие</t>
  </si>
  <si>
    <t>Задвижка №19 - команда на закрытие</t>
  </si>
  <si>
    <t>Шаровой кран №62 - команда на закрытие</t>
  </si>
  <si>
    <t>Шаровой кран №64 - команда на закрытие</t>
  </si>
  <si>
    <t>Шаровой кран №65 - команда на закрытие</t>
  </si>
  <si>
    <t>Шаровой кран №73 - команда на закрытие</t>
  </si>
  <si>
    <t>Шаровой кран №81 - команда на закрытие</t>
  </si>
  <si>
    <t>Шаровой кран №83 - команда на закрытие</t>
  </si>
  <si>
    <t>Шаровой кран №91 - команда на закрытие</t>
  </si>
  <si>
    <t>Шаровой кран №93 - команда на закрытие</t>
  </si>
  <si>
    <t>Задвижка №11 - команда на закрытие</t>
  </si>
  <si>
    <t>Задвижка №11 - команда на остановку</t>
  </si>
  <si>
    <t>Задвижка №8.1 - команда на закрытие</t>
  </si>
  <si>
    <t>Задвижка №8.1 - команда на остановку</t>
  </si>
  <si>
    <t>Задвижка №41 - команда на закрытие</t>
  </si>
  <si>
    <t>Задвижка №41 - команда на остановку</t>
  </si>
  <si>
    <t>Шаровой кран №59 - команда на закрытие</t>
  </si>
  <si>
    <t>Шаровой кран №59 - команда на остановку</t>
  </si>
  <si>
    <t>Шаровой кран №61 - команда на закрытие</t>
  </si>
  <si>
    <t>Шаровой кран №61 - команда на остановку</t>
  </si>
  <si>
    <t>Шаровой кран №89 - команда на закрытие</t>
  </si>
  <si>
    <t>Шаровой кран №89 - команда на остановку</t>
  </si>
  <si>
    <t>Шаровой кран КШ25 - команда на закрытие</t>
  </si>
  <si>
    <t>Шаровой кран КШ25 - команда на остановку</t>
  </si>
  <si>
    <t>Задвижка №12 - команда на закрытие</t>
  </si>
  <si>
    <t>Задвижка №12 - команда на остановку</t>
  </si>
  <si>
    <t>Шаровой кран №57 - команда на закрытие</t>
  </si>
  <si>
    <t>Шаровой кран №57 - команда на остановку</t>
  </si>
  <si>
    <t>Шаровой кран №58 - команда на закрытие</t>
  </si>
  <si>
    <t>Шаровой кран №58 - команда на остановку</t>
  </si>
  <si>
    <t>Шаровой кран №60 - команда на закрытие</t>
  </si>
  <si>
    <t>Шаровой кран №60 - команда на остановку</t>
  </si>
  <si>
    <t>Шаровой кран КШ24 - команда на закрытие</t>
  </si>
  <si>
    <t>Шаровой кран КШ24 - команда на остановку</t>
  </si>
  <si>
    <t>Задвижка №7 - команда на закрытие</t>
  </si>
  <si>
    <t>Задвижка №7 - команда на остановку</t>
  </si>
  <si>
    <t>Задвижка №8.2 - команда на закрытие</t>
  </si>
  <si>
    <t>Задвижка №8.2 - команда на остановку</t>
  </si>
  <si>
    <t>БиПС;БиПС</t>
  </si>
  <si>
    <t>НО-5;НО-5</t>
  </si>
  <si>
    <t>НО-6;НО-6</t>
  </si>
  <si>
    <t>Несанкционированный выход стендера СТ1 из операции погрузки причала №1</t>
  </si>
  <si>
    <t>Несанкционированный выход стендера СТ2 из операции погрузки причала №1</t>
  </si>
  <si>
    <t>Несанкционированный выход стендера СТ3 из операции погрузки причала №1</t>
  </si>
  <si>
    <t>Несанкционированный выход стендера СТ4 из операции погрузки причала №1</t>
  </si>
  <si>
    <t>Несанкционированный выход стендера СТ5 из операции погрузки причала №1</t>
  </si>
  <si>
    <t>NesankOutPrich1CT1</t>
  </si>
  <si>
    <t>NesankOutPrich1CT2</t>
  </si>
  <si>
    <t>NesankOutPrich1CT3</t>
  </si>
  <si>
    <t>NesankOutPrich1CT4</t>
  </si>
  <si>
    <t>NesankOutPrich1CT5</t>
  </si>
  <si>
    <t>Несанкционированный выход стендера CT6 из операции погрузки причала №2</t>
  </si>
  <si>
    <t>Несанкционированный выход стендера CT7 из операции погрузки причала №2</t>
  </si>
  <si>
    <t>Несанкционированный выход стендера CT8 из операции погрузки причала №2</t>
  </si>
  <si>
    <t>Несанкционированный выход стендера CT9 из операции погрузки причала №2</t>
  </si>
  <si>
    <t>Несанкционированный выход стендера CT10 из операции погрузки причала №2</t>
  </si>
  <si>
    <t>NesankOutPrich2CT6</t>
  </si>
  <si>
    <t>NesankOutPrich2CT7</t>
  </si>
  <si>
    <t>NesankOutPrich2CT8</t>
  </si>
  <si>
    <t>NesankOutPrich2CT9</t>
  </si>
  <si>
    <t>NesankOutPrich2CT10</t>
  </si>
  <si>
    <t>Аварийная загазованность площадки нефтеналивного причала №1 (точка 1)</t>
  </si>
  <si>
    <t>Аварийная загазованность площадки нефтеналивного причала №1 (точка 2)</t>
  </si>
  <si>
    <t>Аварийная загазованность площадки нефтеналивного причала №1 (точка 3)</t>
  </si>
  <si>
    <t>Аварийная загазованность площадки нефтеналивного причала №1 (точка 4)</t>
  </si>
  <si>
    <t>Аварийная загазованность площадки нефтеналивного причала №1 (точка 5)</t>
  </si>
  <si>
    <t>Аварийная загазованность площадки нефтеналивного причала №1 (точка 6)</t>
  </si>
  <si>
    <t>Аварийная загазованность площадки нефтеналивного причала №1 (точка 7)</t>
  </si>
  <si>
    <t>Аварийная загазованность площадки нефтеналивного причала №1 (точка 8)</t>
  </si>
  <si>
    <t>Аварийная загазованность площадки нефтеналивного причала №1 (точка 9)</t>
  </si>
  <si>
    <t>Аварийная загазованность площадки нефтеналивного причала №1 (точка 10)</t>
  </si>
  <si>
    <t>AlmGas30Prich1_T1</t>
  </si>
  <si>
    <t>AlmGas30Prich1_T2</t>
  </si>
  <si>
    <t>AlmGas30Prich1_T3</t>
  </si>
  <si>
    <t>AlmGas30Prich1_T4</t>
  </si>
  <si>
    <t>AlmGas30Prich1_T5</t>
  </si>
  <si>
    <t>AlmGas30Prich1_T6</t>
  </si>
  <si>
    <t>AlmGas30Prich1_T7</t>
  </si>
  <si>
    <t>AlmGas30Prich1_T8</t>
  </si>
  <si>
    <t>AlmGas30Prich1_T9</t>
  </si>
  <si>
    <t>AlmGas30Prich1_T10</t>
  </si>
  <si>
    <t>SaveGas10Prich1_T1</t>
  </si>
  <si>
    <t>SaveGas10Prich1_T2</t>
  </si>
  <si>
    <t>SaveGas10Prich1_T3</t>
  </si>
  <si>
    <t>SaveGas10Prich1_T4</t>
  </si>
  <si>
    <t>SaveGas10Prich1_T5</t>
  </si>
  <si>
    <t>SaveGas10Prich1_T6</t>
  </si>
  <si>
    <t>SaveGas10Prich1_T7</t>
  </si>
  <si>
    <t>SaveGas10Prich1_T8</t>
  </si>
  <si>
    <t>SaveGas10Prich1_T9</t>
  </si>
  <si>
    <t>SaveGas10Prich1_T10</t>
  </si>
  <si>
    <t>Сохранение предельной загазованности площадки нефтеналивного причала №1 (точка 1)</t>
  </si>
  <si>
    <t>Сохранение предельной загазованности площадки нефтеналивного причала №1 (точка 2)</t>
  </si>
  <si>
    <t>Сохранение предельной загазованности площадки нефтеналивного причала №1 (точка 3)</t>
  </si>
  <si>
    <t>Сохранение предельной загазованности площадки нефтеналивного причала №1 (точка 4)</t>
  </si>
  <si>
    <t>Сохранение предельной загазованности площадки нефтеналивного причала №1 (точка 5)</t>
  </si>
  <si>
    <t>Сохранение предельной загазованности площадки нефтеналивного причала №1 (точка 6)</t>
  </si>
  <si>
    <t>Сохранение предельной загазованности площадки нефтеналивного причала №1 (точка 7)</t>
  </si>
  <si>
    <t>Сохранение предельной загазованности площадки нефтеналивного причала №1 (точка 8)</t>
  </si>
  <si>
    <t>Сохранение предельной загазованности площадки нефтеналивного причала №1 (точка 9)</t>
  </si>
  <si>
    <t>Сохранение предельной загазованности площадки нефтеналивного причала №1 (точка 10)</t>
  </si>
  <si>
    <t>Аварийная загазованность площадки нефтеналивного причала №2 (точка 1)</t>
  </si>
  <si>
    <t>Аварийная загазованность площадки нефтеналивного причала №2 (точка 2)</t>
  </si>
  <si>
    <t>Аварийная загазованность площадки нефтеналивного причала №2 (точка 3)</t>
  </si>
  <si>
    <t>Аварийная загазованность площадки нефтеналивного причала №2 (точка 4)</t>
  </si>
  <si>
    <t>Аварийная загазованность площадки нефтеналивного причала №2 (точка 5)</t>
  </si>
  <si>
    <t>Аварийная загазованность площадки нефтеналивного причала №2 (точка 6)</t>
  </si>
  <si>
    <t>Аварийная загазованность площадки нефтеналивного причала №2 (точка 7)</t>
  </si>
  <si>
    <t>Аварийная загазованность площадки нефтеналивного причала №2 (точка 8)</t>
  </si>
  <si>
    <t>Аварийная загазованность площадки нефтеналивного причала №2 (точка 9)</t>
  </si>
  <si>
    <t>Аварийная загазованность площадки нефтеналивного причала №2 (точка 10)</t>
  </si>
  <si>
    <t>AlmGas30Prich2_T1</t>
  </si>
  <si>
    <t>AlmGas30Prich2_T2</t>
  </si>
  <si>
    <t>AlmGas30Prich2_T3</t>
  </si>
  <si>
    <t>AlmGas30Prich2_T4</t>
  </si>
  <si>
    <t>AlmGas30Prich2_T5</t>
  </si>
  <si>
    <t>AlmGas30Prich2_T6</t>
  </si>
  <si>
    <t>AlmGas30Prich2_T7</t>
  </si>
  <si>
    <t>AlmGas30Prich2_T8</t>
  </si>
  <si>
    <t>AlmGas30Prich2_T9</t>
  </si>
  <si>
    <t>AlmGas30Prich2_T10</t>
  </si>
  <si>
    <t>Сохранение предельной загазованности площадки нефтеналивного причала №2 (точка 1)</t>
  </si>
  <si>
    <t>Сохранение предельной загазованности площадки нефтеналивного причала №2 (точка 2)</t>
  </si>
  <si>
    <t>Сохранение предельной загазованности площадки нефтеналивного причала №2 (точка 3)</t>
  </si>
  <si>
    <t>Сохранение предельной загазованности площадки нефтеналивного причала №2 (точка 4)</t>
  </si>
  <si>
    <t>Сохранение предельной загазованности площадки нефтеналивного причала №2 (точка 5)</t>
  </si>
  <si>
    <t>Сохранение предельной загазованности площадки нефтеналивного причала №2 (точка 6)</t>
  </si>
  <si>
    <t>Сохранение предельной загазованности площадки нефтеналивного причала №2 (точка 7)</t>
  </si>
  <si>
    <t>Сохранение предельной загазованности площадки нефтеналивного причала №2 (точка 8)</t>
  </si>
  <si>
    <t>Сохранение предельной загазованности площадки нефтеналивного причала №2 (точка 9)</t>
  </si>
  <si>
    <t>Сохранение предельной загазованности площадки нефтеналивного причала №2 (точка 10)</t>
  </si>
  <si>
    <t>SaveGas10Prich2_T1</t>
  </si>
  <si>
    <t>SaveGas10Prich2_T2</t>
  </si>
  <si>
    <t>SaveGas10Prich2_T3</t>
  </si>
  <si>
    <t>SaveGas10Prich2_T4</t>
  </si>
  <si>
    <t>SaveGas10Prich2_T5</t>
  </si>
  <si>
    <t>SaveGas10Prich2_T6</t>
  </si>
  <si>
    <t>SaveGas10Prich2_T7</t>
  </si>
  <si>
    <t>SaveGas10Prich2_T8</t>
  </si>
  <si>
    <t>SaveGas10Prich2_T9</t>
  </si>
  <si>
    <t>SaveGas10Prich2_T10</t>
  </si>
  <si>
    <t>Аварийная загазованность площадки УРПН, площадки газодувки (точка 1)</t>
  </si>
  <si>
    <t>Аварийная загазованность площадки УРПН, площадки газодувки (точка 2)</t>
  </si>
  <si>
    <t>Аварийная загазованность площадки УРПН, площадки газодувки (точка 3)</t>
  </si>
  <si>
    <t>Аварийная загазованность площадки УРПН, площадки газодувки (точка 4)</t>
  </si>
  <si>
    <t>Аварийная загазованность площадки УРПН, площадки газодувки (точка 5)</t>
  </si>
  <si>
    <t>Аварийная загазованность площадки УРПН, площадки газодувки (точка 6)</t>
  </si>
  <si>
    <t>Аварийная загазованность площадки УРПН, площадки газодувки (точка 7)</t>
  </si>
  <si>
    <t>Аварийная загазованность площадки УРПН, площадки газодувки (точка 8)</t>
  </si>
  <si>
    <t>AlmGas30URPN_T1</t>
  </si>
  <si>
    <t>AlmGas30URPN_T2</t>
  </si>
  <si>
    <t>AlmGas30URPN_T3</t>
  </si>
  <si>
    <t>AlmGas30URPN_T4</t>
  </si>
  <si>
    <t>AlmGas30URPN_T5</t>
  </si>
  <si>
    <t>AlmGas30URPN_T6</t>
  </si>
  <si>
    <t>AlmGas30URPN_T7</t>
  </si>
  <si>
    <t>AlmGas30URPN_T8</t>
  </si>
  <si>
    <t>Сохранение предельной загазованности площадки УРПН, площадки газодувки (точка 1)</t>
  </si>
  <si>
    <t>Сохранение предельной загазованности площадки УРПН, площадки газодувки (точка 2)</t>
  </si>
  <si>
    <t>Сохранение предельной загазованности площадки УРПН, площадки газодувки (точка 3)</t>
  </si>
  <si>
    <t>Сохранение предельной загазованности площадки УРПН, площадки газодувки (точка 4)</t>
  </si>
  <si>
    <t>Сохранение предельной загазованности площадки УРПН, площадки газодувки (точка 5)</t>
  </si>
  <si>
    <t>Сохранение предельной загазованности площадки УРПН, площадки газодувки (точка 6)</t>
  </si>
  <si>
    <t>Сохранение предельной загазованности площадки УРПН, площадки газодувки (точка 7)</t>
  </si>
  <si>
    <t>Сохранение предельной загазованности площадки УРПН, площадки газодувки (точка 8)</t>
  </si>
  <si>
    <t>SaveGas10URPN_T1</t>
  </si>
  <si>
    <t>SaveGas10URPN_T2</t>
  </si>
  <si>
    <t>SaveGas10URPN_T3</t>
  </si>
  <si>
    <t>SaveGas10URPN_T4</t>
  </si>
  <si>
    <t>SaveGas10URPN_T5</t>
  </si>
  <si>
    <t>SaveGas10URPN_T6</t>
  </si>
  <si>
    <t>SaveGas10URPN_T7</t>
  </si>
  <si>
    <t>SaveGas10URPN_T8</t>
  </si>
  <si>
    <t>Аварийная загазованность площадки насосной станции откачки нефти из стендеров причала №1 (точка 1)</t>
  </si>
  <si>
    <t>Аварийная загазованность площадки насосной станции откачки нефти из стендеров причала №1 (точка 2)</t>
  </si>
  <si>
    <t>Аварийная загазованность площадки насосной станции откачки нефти из стендеров причала №1 (точка 3)</t>
  </si>
  <si>
    <t>AlmGas30StendPrich1_T1</t>
  </si>
  <si>
    <t>AlmGas30StendPrich1_T2</t>
  </si>
  <si>
    <t>AlmGas30StendPrich1_T3</t>
  </si>
  <si>
    <t>SaveGas10StendPrich1_T1</t>
  </si>
  <si>
    <t>SaveGas10StendPrich1_T2</t>
  </si>
  <si>
    <t>SaveGas10StendPrich1_T3</t>
  </si>
  <si>
    <t>Сохранение предельной загазованности площадки насосной станции откачки нефти из стендеров причала №1 (точка 1)</t>
  </si>
  <si>
    <t>Сохранение предельной загазованности площадки насосной станции откачки нефти из стендеров причала №1 (точка 2)</t>
  </si>
  <si>
    <t>Сохранение предельной загазованности площадки насосной станции откачки нефти из стендеров причала №1 (точка 3)</t>
  </si>
  <si>
    <t>Аварийная загазованность площадки насосной станции откачки дренажа из ёмкости Е-1 (точка 1)</t>
  </si>
  <si>
    <t>Аварийная загазованность площадки насосной станции откачки дренажа из ёмкости Е-1 (точка 2)</t>
  </si>
  <si>
    <t>Аварийная загазованность площадки насосной станции откачки дренажа из ёмкости Е-1 (точка 3)</t>
  </si>
  <si>
    <t>Аварийная загазованность площадки насосной станции откачки дренажа из ёмкости Е-1 (точка 4)</t>
  </si>
  <si>
    <t>Аварийная загазованность площадки насосной станции откачки дренажа из ёмкости Е-1 (точка 5)</t>
  </si>
  <si>
    <t>AlmGas30E1_T3</t>
  </si>
  <si>
    <t>AlmGas30E1_T1</t>
  </si>
  <si>
    <t>AlmGas30E1_T2</t>
  </si>
  <si>
    <t>AlmGas30E1_T4</t>
  </si>
  <si>
    <t>AlmGas30E1_T5</t>
  </si>
  <si>
    <t>Сохранение предельной загазованности площадки насосной станции откачки дренажа из ёмкости Е-1 (точка 1)</t>
  </si>
  <si>
    <t>Сохранение предельной загазованности площадки насосной станции откачки дренажа из ёмкости Е-1 (точка 2)</t>
  </si>
  <si>
    <t>Сохранение предельной загазованности площадки насосной станции откачки дренажа из ёмкости Е-1 (точка 3)</t>
  </si>
  <si>
    <t>Сохранение предельной загазованности площадки насосной станции откачки дренажа из ёмкости Е-1 (точка 4)</t>
  </si>
  <si>
    <t>Сохранение предельной загазованности площадки насосной станции откачки дренажа из ёмкости Е-1 (точка 5)</t>
  </si>
  <si>
    <t>SaveGas10E1_T1</t>
  </si>
  <si>
    <t>SaveGas10E1_T2</t>
  </si>
  <si>
    <t>SaveGas10E1_T3</t>
  </si>
  <si>
    <t>SaveGas10E1_T4</t>
  </si>
  <si>
    <t>SaveGas10E1_T5</t>
  </si>
  <si>
    <t>Аварийная загазованность площадки насосной станции откачки нефти из стендеров причала №2 (точка 1)</t>
  </si>
  <si>
    <t>Аварийная загазованность площадки насосной станции откачки нефти из стендеров причала №2 (точка 2)</t>
  </si>
  <si>
    <t>Аварийная загазованность площадки насосной станции откачки нефти из стендеров причала №2 (точка 3)</t>
  </si>
  <si>
    <t>Сохранение предельной загазованности площадки насосной станции откачки нефти из стендеров причала №2 (точка 1)</t>
  </si>
  <si>
    <t>Сохранение предельной загазованности площадки насосной станции откачки нефти из стендеров причала №2 (точка 2)</t>
  </si>
  <si>
    <t>Сохранение предельной загазованности площадки насосной станции откачки нефти из стендеров причала №2 (точка 3)</t>
  </si>
  <si>
    <t>AlmGas30StendPrich2_T1</t>
  </si>
  <si>
    <t>AlmGas30StendPrich2_T2</t>
  </si>
  <si>
    <t>AlmGas30StendPrich2_T3</t>
  </si>
  <si>
    <t>SaveGas10StendPrich2_T1</t>
  </si>
  <si>
    <t>SaveGas10StendPrich2_T2</t>
  </si>
  <si>
    <t>SaveGas10StendPrich2_T3</t>
  </si>
  <si>
    <t>AlmGas30E24_T1</t>
  </si>
  <si>
    <t>AlmGas30E24_T2</t>
  </si>
  <si>
    <t>AlmGas30E24_T3</t>
  </si>
  <si>
    <t>AlmGas30E24_T4</t>
  </si>
  <si>
    <t>AlmGas30E24_T5</t>
  </si>
  <si>
    <t>Аварийная загазованность площадки насосной станции откачки дренажа из ёмкости Е-24 (точка 1)</t>
  </si>
  <si>
    <t>Аварийная загазованность площадки насосной станции откачки дренажа из ёмкости Е-24 (точка 2)</t>
  </si>
  <si>
    <t>Аварийная загазованность площадки насосной станции откачки дренажа из ёмкости Е-24 (точка 3)</t>
  </si>
  <si>
    <t>Аварийная загазованность площадки насосной станции откачки дренажа из ёмкости Е-24 (точка 4)</t>
  </si>
  <si>
    <t>Аварийная загазованность площадки насосной станции откачки дренажа из ёмкости Е-24 (точка 5)</t>
  </si>
  <si>
    <t>Сохранение предельной загазованности площадки насосной станции откачки дренажа из ёмкости Е-24 (точка 1)</t>
  </si>
  <si>
    <t>Сохранение предельной загазованности площадки насосной станции откачки дренажа из ёмкости Е-24 (точка 2)</t>
  </si>
  <si>
    <t>Сохранение предельной загазованности площадки насосной станции откачки дренажа из ёмкости Е-24 (точка 3)</t>
  </si>
  <si>
    <t>Сохранение предельной загазованности площадки насосной станции откачки дренажа из ёмкости Е-24 (точка 4)</t>
  </si>
  <si>
    <t>Сохранение предельной загазованности площадки насосной станции откачки дренажа из ёмкости Е-24 (точка 5)</t>
  </si>
  <si>
    <t>SaveGas10E24_T1</t>
  </si>
  <si>
    <t>SaveGas10E24_T2</t>
  </si>
  <si>
    <t>SaveGas10E24_T3</t>
  </si>
  <si>
    <t>SaveGas10E24_T4</t>
  </si>
  <si>
    <t>SaveGas10E24_T5</t>
  </si>
  <si>
    <t>Аварийная загазованность площадки насосной станции откачки (точка 1)</t>
  </si>
  <si>
    <t>Аварийная загазованность площадки насосной станции откачки (точка 2)</t>
  </si>
  <si>
    <t>Аварийная загазованность площадки насосной станции откачки (точка 3)</t>
  </si>
  <si>
    <t>Аварийная загазованность площадки насосной станции откачки (точка 4)</t>
  </si>
  <si>
    <t>Сохранение предельной загазованности площадки насосной станции откачки (точка 1)</t>
  </si>
  <si>
    <t>Сохранение предельной загазованности площадки насосной станции откачки (точка 2)</t>
  </si>
  <si>
    <t>Сохранение предельной загазованности площадки насосной станции откачки (точка 3)</t>
  </si>
  <si>
    <t>Сохранение предельной загазованности площадки насосной станции откачки (точка 4)</t>
  </si>
  <si>
    <t>AlmGas30NSO_T1</t>
  </si>
  <si>
    <t>AlmGas30NSO_T2</t>
  </si>
  <si>
    <t>AlmGas30NSO_T3</t>
  </si>
  <si>
    <t>AlmGas30NSO_T4</t>
  </si>
  <si>
    <t>SaveGas10NSO_T1</t>
  </si>
  <si>
    <t>SaveGas10NSO_T2</t>
  </si>
  <si>
    <t>SaveGas10NSO_T3</t>
  </si>
  <si>
    <t>SaveGas10NSO_T4</t>
  </si>
  <si>
    <t>Аварийная загазованность в блок-боксе БИК СИКН-730 (точка 1)</t>
  </si>
  <si>
    <t>Аварийная загазованность в блок-боксе БИК СИКН-730 (точка 2)</t>
  </si>
  <si>
    <t>AlmGas30Bik730_T1</t>
  </si>
  <si>
    <t>AlmGas30Bik730_T2</t>
  </si>
  <si>
    <t>SaveGas10Bik730_T1</t>
  </si>
  <si>
    <t>SaveGas10Bik730_T2</t>
  </si>
  <si>
    <t>Недостоверность измерений двух и более преобразователей уровня загазованности в блок-боксе БИК СИКН-733 (точка 1)</t>
  </si>
  <si>
    <t>SaveGas10Bik733_T1</t>
  </si>
  <si>
    <t>SaveGas10Bik733_T2</t>
  </si>
  <si>
    <t>AlmGas30Bik733_T1</t>
  </si>
  <si>
    <t>AlmGas30Bik733_T2</t>
  </si>
  <si>
    <t>Сохранение предельной загазованности в технологическом помещении БИЛ СИКН-730 (точка 1)</t>
  </si>
  <si>
    <t>Сохранение предельной загазованности в блок-боксе БИК-733 (точка 1)</t>
  </si>
  <si>
    <t>Сохранение предельной загазованности в блок-боксе БИК-733 (точка 2)</t>
  </si>
  <si>
    <t>Аварийная загазованность в блок-боксе БИК СИКН-733 (точка 1)</t>
  </si>
  <si>
    <t>Аварийная загазованность в блок-боксе БИК СИКН-733 (точка 2)</t>
  </si>
  <si>
    <t>Сохранение предельной загазованности в блок-боксе БИК-730 (точка 1)</t>
  </si>
  <si>
    <t>Сохранение предельной загазованности в блок-боксе БИК-730 (точка 2)</t>
  </si>
  <si>
    <t>Аварийная загазованность в технологическом помещении БИЛ СИКН-730 (точка 1)</t>
  </si>
  <si>
    <t>Аварийная загазованность в технологическом помещении БИЛ СИКН-730 (точка 2)</t>
  </si>
  <si>
    <t>Аварийная загазованность в технологическом помещении БИЛ СИКН-730 (точка 3)</t>
  </si>
  <si>
    <t>Аварийная загазованность в технологическом помещении БИЛ СИКН-730 (точка 4)</t>
  </si>
  <si>
    <t>Сохранение предельной загазованности в технологическом помещении БИЛ СИКН-730 (точка 2)</t>
  </si>
  <si>
    <t>Сохранение предельной загазованности в технологическом помещении БИЛ СИКН-730 (точка 3)</t>
  </si>
  <si>
    <t>Сохранение предельной загазованности в технологическом помещении БИЛ СИКН-730 (точка 4)</t>
  </si>
  <si>
    <t>AlmGas30Bil730_T1</t>
  </si>
  <si>
    <t>AlmGas30Bil730_T2</t>
  </si>
  <si>
    <t>AlmGas30Bil730_T3</t>
  </si>
  <si>
    <t>AlmGas30Bil730_T4</t>
  </si>
  <si>
    <t>SaveGas10Bil730_T1</t>
  </si>
  <si>
    <t>SaveGas10Bil730_T2</t>
  </si>
  <si>
    <t>SaveGas10Bil730_T3</t>
  </si>
  <si>
    <t>SaveGas10Bil730_T4</t>
  </si>
  <si>
    <t>Аварийная загазованность в технологическом помещении БИЛ СИКН-733 (точка 1)</t>
  </si>
  <si>
    <t>Аварийная загазованность в технологическом помещении БИЛ СИКН-733 (точка 2)</t>
  </si>
  <si>
    <t>Аварийная загазованность в технологическом помещении БИЛ СИКН-733 (точка 3)</t>
  </si>
  <si>
    <t>Аварийная загазованность в технологическом помещении БИЛ СИКН-733 (точка 4)</t>
  </si>
  <si>
    <t>Сохранение предельной загазованности в технологическом помещении БИЛ СИКН733 (точка 1)</t>
  </si>
  <si>
    <t>Сохранение предельной загазованности в технологическом помещении БИЛ СИКН733 (точка 2)</t>
  </si>
  <si>
    <t>Сохранение предельной загазованности в технологическом помещении БИЛ СИКН733 (точка 3)</t>
  </si>
  <si>
    <t>Сохранение предельной загазованности в технологическом помещении БИЛ СИКН733 (точка 4)</t>
  </si>
  <si>
    <t>AlmGas30Bil733_T1</t>
  </si>
  <si>
    <t>AlmGas30Bil733_T2</t>
  </si>
  <si>
    <t>AlmGas30Bil733_T3</t>
  </si>
  <si>
    <t>AlmGas30Bil733_T4</t>
  </si>
  <si>
    <t>SaveGas10Bil733_T1</t>
  </si>
  <si>
    <t>SaveGas10Bil733_T2</t>
  </si>
  <si>
    <t>SaveGas10Bil733_T3</t>
  </si>
  <si>
    <t>SaveGas10Bil733_T4</t>
  </si>
  <si>
    <t>Аварийная загазованность в технологическом помещении ТПУ (точка 1)</t>
  </si>
  <si>
    <t>Аварийная загазованность в технологическом помещении ТПУ (точка 2)</t>
  </si>
  <si>
    <t>Аварийная загазованность в технологическом помещении ТПУ (точка 3)</t>
  </si>
  <si>
    <t>Аварийная загазованность в технологическом помещении ТПУ (точка 4)</t>
  </si>
  <si>
    <t>Сохранение предельной загазованности в технологическом помещении ТПУ (точка 1)</t>
  </si>
  <si>
    <t>Сохранение предельной загазованности в технологическом помещении ТПУ (точка 2)</t>
  </si>
  <si>
    <t>Сохранение предельной загазованности в технологическом помещении ТПУ (точка 3)</t>
  </si>
  <si>
    <t>Сохранение предельной загазованности в технологическом помещении ТПУ (точка 4)</t>
  </si>
  <si>
    <t>AlmGas30Tpu_T1</t>
  </si>
  <si>
    <t>AlmGas30Tpu_T2</t>
  </si>
  <si>
    <t>AlmGas30Tpu_T3</t>
  </si>
  <si>
    <t>AlmGas30Tpu_T4</t>
  </si>
  <si>
    <t>SaveGas10Tpu_T1</t>
  </si>
  <si>
    <t>SaveGas10Tpu_T2</t>
  </si>
  <si>
    <t>SaveGas10Tpu_T3</t>
  </si>
  <si>
    <t>SaveGas10Tpu_T4</t>
  </si>
  <si>
    <t>KTPR_HMI_STATE_P2</t>
  </si>
  <si>
    <t>ARRAY[1..100] OF WORD;</t>
  </si>
  <si>
    <t>KTPR_HMI_BTN_STATE_P2</t>
  </si>
  <si>
    <t>KTPR_HMI_UST_P2</t>
  </si>
  <si>
    <t>ARRAY [1..100] OF UINT</t>
  </si>
  <si>
    <t>INIT_KTPR_HMI_UST_P2</t>
  </si>
  <si>
    <t>ZD_186</t>
  </si>
  <si>
    <t>ZD_184</t>
  </si>
  <si>
    <t>186</t>
  </si>
  <si>
    <t>Задвижка №20</t>
  </si>
  <si>
    <t>Задвижка №21</t>
  </si>
  <si>
    <t>Задвижка №25</t>
  </si>
  <si>
    <t>Задвижка №26</t>
  </si>
  <si>
    <t>Задвижка №30</t>
  </si>
  <si>
    <t>Задвижка №31</t>
  </si>
  <si>
    <t>Задвижка №35</t>
  </si>
  <si>
    <t>Задвижка №36</t>
  </si>
  <si>
    <t>Задвижка №80</t>
  </si>
  <si>
    <t>Задвижка №85</t>
  </si>
  <si>
    <t>Задвижка №90</t>
  </si>
  <si>
    <t>Задвижка №95</t>
  </si>
  <si>
    <t>Задвижка №52</t>
  </si>
  <si>
    <t>Задвижка №53</t>
  </si>
  <si>
    <t>Задвижка №54</t>
  </si>
  <si>
    <t>Задвижка №55</t>
  </si>
  <si>
    <t>Заслонка №40</t>
  </si>
  <si>
    <t>Задвижка №56</t>
  </si>
  <si>
    <t>Задвижка №94</t>
  </si>
  <si>
    <t>Заслонка №100</t>
  </si>
  <si>
    <t>Задвижка №23</t>
  </si>
  <si>
    <t>Задвижка №28</t>
  </si>
  <si>
    <t>Задвижка №33</t>
  </si>
  <si>
    <t>Задвижка №38</t>
  </si>
  <si>
    <t>Задвижка №24</t>
  </si>
  <si>
    <t>Задвижка №29</t>
  </si>
  <si>
    <t>Задвижка №34</t>
  </si>
  <si>
    <t>Задвижка №42</t>
  </si>
  <si>
    <t>Задвижка №14</t>
  </si>
  <si>
    <t>Задвижка №15</t>
  </si>
  <si>
    <t>Задвижка №16</t>
  </si>
  <si>
    <t>Задвижка №17</t>
  </si>
  <si>
    <t>Задвижка №8.1</t>
  </si>
  <si>
    <t>Задвижка №8.2</t>
  </si>
  <si>
    <t>Задвижка №41</t>
  </si>
  <si>
    <t>Задвижка №134</t>
  </si>
  <si>
    <t>Задвжика №135</t>
  </si>
  <si>
    <t>Задвижка №105</t>
  </si>
  <si>
    <t>Задвижка №106</t>
  </si>
  <si>
    <t>Задвижка №7</t>
  </si>
  <si>
    <t>Задвижка №11</t>
  </si>
  <si>
    <t>Задвижка №12</t>
  </si>
  <si>
    <t>Задвижка №70</t>
  </si>
  <si>
    <t>Задвижка №71</t>
  </si>
  <si>
    <t>Задвижка №3у</t>
  </si>
  <si>
    <t>Задвижка №10у</t>
  </si>
  <si>
    <t>Задвижка №4у</t>
  </si>
  <si>
    <t>Задвижка №5у</t>
  </si>
  <si>
    <t>Задвижка №6у</t>
  </si>
  <si>
    <t>Задвижка №120</t>
  </si>
  <si>
    <t>Задвижка №121</t>
  </si>
  <si>
    <t>Задвижка №130</t>
  </si>
  <si>
    <t>Задвижка №131</t>
  </si>
  <si>
    <t>Задвижка №122</t>
  </si>
  <si>
    <t>Задвижка №127</t>
  </si>
  <si>
    <t>Задвижка №128</t>
  </si>
  <si>
    <t>Задвижка №129</t>
  </si>
  <si>
    <t>Задвижка №123</t>
  </si>
  <si>
    <t>Задвижка №124</t>
  </si>
  <si>
    <t>Задвижка №125</t>
  </si>
  <si>
    <t>Задвижка №126</t>
  </si>
  <si>
    <t>Задвижка №101а</t>
  </si>
  <si>
    <t>Задвижка №102а</t>
  </si>
  <si>
    <t>Задвижка №481</t>
  </si>
  <si>
    <t>Задвижка №482</t>
  </si>
  <si>
    <t>Задвижка №701а</t>
  </si>
  <si>
    <t>Задвижка №711а</t>
  </si>
  <si>
    <t>Задвижка №712а</t>
  </si>
  <si>
    <t>Задвижка №721</t>
  </si>
  <si>
    <t>Задвижка №731</t>
  </si>
  <si>
    <t>Задвижка №732</t>
  </si>
  <si>
    <t>Задвижка №301а</t>
  </si>
  <si>
    <t>Задвижка №302а</t>
  </si>
  <si>
    <t>Задвижка №303а</t>
  </si>
  <si>
    <t>Задвижка №304а</t>
  </si>
  <si>
    <t>Задвижка №305а</t>
  </si>
  <si>
    <t>Задвижка №311</t>
  </si>
  <si>
    <t>Задвижка №312</t>
  </si>
  <si>
    <t>Задвижка №313</t>
  </si>
  <si>
    <t>Задвижка №314</t>
  </si>
  <si>
    <t>Задвижка №315</t>
  </si>
  <si>
    <t>Задвижка №1a</t>
  </si>
  <si>
    <t>Задвижка №2a</t>
  </si>
  <si>
    <t>Задвижка №3a</t>
  </si>
  <si>
    <t>Задвижка №4a</t>
  </si>
  <si>
    <t>Задвижка №5a</t>
  </si>
  <si>
    <t>Задвижка №18</t>
  </si>
  <si>
    <t>Задвижка №19</t>
  </si>
  <si>
    <t>Задвижка №72</t>
  </si>
  <si>
    <t>Задвижка №101</t>
  </si>
  <si>
    <t>Задвижка №102</t>
  </si>
  <si>
    <t>Задвижка №103</t>
  </si>
  <si>
    <t>Задвижка №104</t>
  </si>
  <si>
    <t>Задвижка №107</t>
  </si>
  <si>
    <t>Задвижка №108</t>
  </si>
  <si>
    <t>Задвижка №109</t>
  </si>
  <si>
    <t>Задвижка №110</t>
  </si>
  <si>
    <t>Задвижка №112</t>
  </si>
  <si>
    <t>Задвижка №113</t>
  </si>
  <si>
    <t>Задвижка №114</t>
  </si>
  <si>
    <t>Задвижка №181</t>
  </si>
  <si>
    <t>Задвижка №182</t>
  </si>
  <si>
    <t>Задвижка №183</t>
  </si>
  <si>
    <t>Задвижка №185</t>
  </si>
  <si>
    <t>Задвижка №601</t>
  </si>
  <si>
    <t>Задвижка №605</t>
  </si>
  <si>
    <t>Задвижка №607</t>
  </si>
  <si>
    <t>Задвижка №111</t>
  </si>
  <si>
    <t>Задвижка №184</t>
  </si>
  <si>
    <t>Задвижка №186</t>
  </si>
  <si>
    <t>ИМ РР331а</t>
  </si>
  <si>
    <t>ИМ РР332а</t>
  </si>
  <si>
    <t>Шаровый кран №75</t>
  </si>
  <si>
    <t>Шаровой кран №86</t>
  </si>
  <si>
    <t>Шаровый кран КШ5</t>
  </si>
  <si>
    <t>Шаровый кран КШ24</t>
  </si>
  <si>
    <t>Шаровый кран КШ25</t>
  </si>
  <si>
    <t>Шаровой кран №1</t>
  </si>
  <si>
    <t>Шаровой кран №73</t>
  </si>
  <si>
    <t>Шаровой кран №13y</t>
  </si>
  <si>
    <t>Шаровой кран №76</t>
  </si>
  <si>
    <t>Шаровой кран №77</t>
  </si>
  <si>
    <t>Шаровой кран №78</t>
  </si>
  <si>
    <t>Шаровой кран №79</t>
  </si>
  <si>
    <t>Шаровой кран №81</t>
  </si>
  <si>
    <t>Шаровой кран №83</t>
  </si>
  <si>
    <t>Шаровой кран №88</t>
  </si>
  <si>
    <t>Шаровой кран №91</t>
  </si>
  <si>
    <t>Шаровой кран №93</t>
  </si>
  <si>
    <t>Шаровой кран №96</t>
  </si>
  <si>
    <t>Шаровой кран №98</t>
  </si>
  <si>
    <t>Шаровой кран №62</t>
  </si>
  <si>
    <t>Шаровой кран №63</t>
  </si>
  <si>
    <t>Шаровой кран №64</t>
  </si>
  <si>
    <t>Шаровой кран №65</t>
  </si>
  <si>
    <t>Шаровой кран №66</t>
  </si>
  <si>
    <t>Шаровой кран №67</t>
  </si>
  <si>
    <t>Шаровой кран №68</t>
  </si>
  <si>
    <t>Шаровой кран №84</t>
  </si>
  <si>
    <t>Шаровой кран №89</t>
  </si>
  <si>
    <t>Шаровой кран №57</t>
  </si>
  <si>
    <t>Шаровой кран №58</t>
  </si>
  <si>
    <t>Шаровой кран №59</t>
  </si>
  <si>
    <t>Шаровой кран №60</t>
  </si>
  <si>
    <t>Шаровой кран №61</t>
  </si>
  <si>
    <t>Шаровой кран №191</t>
  </si>
  <si>
    <t>Шаровой кран №192</t>
  </si>
  <si>
    <t>Шаровой кран №193</t>
  </si>
  <si>
    <t>Шаровой кран №194</t>
  </si>
  <si>
    <t>Шаровой кран №195</t>
  </si>
  <si>
    <t>Шаровой кран №196</t>
  </si>
  <si>
    <t>Шаровой кран №11y</t>
  </si>
  <si>
    <t>Шаровой кран №12y</t>
  </si>
  <si>
    <t>Шаровой кран КШ19</t>
  </si>
  <si>
    <t>Шаровой кран КШ20</t>
  </si>
  <si>
    <t>Шаровой кран КШ44</t>
  </si>
  <si>
    <t>Шаровой кран КШ45</t>
  </si>
  <si>
    <t>4А</t>
  </si>
  <si>
    <t>5А</t>
  </si>
  <si>
    <t>БиПС.КЦ/А4.3</t>
  </si>
  <si>
    <t>Данные из УРПН (основной канал)</t>
  </si>
  <si>
    <t>1.0</t>
  </si>
  <si>
    <t>1.1</t>
  </si>
  <si>
    <t>1.2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</si>
  <si>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</si>
  <si>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</si>
  <si>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</si>
  <si>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</si>
  <si>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</si>
  <si>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</si>
  <si>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</si>
  <si>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</si>
  <si>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</si>
  <si>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БиПС.КЦ/А4.5</t>
  </si>
  <si>
    <t>Данные из УРПН (резервный канал)</t>
  </si>
  <si>
    <t>DataFromURPN[0]</t>
  </si>
  <si>
    <t>11.0</t>
  </si>
  <si>
    <t>DataFromURPN[1].0</t>
  </si>
  <si>
    <t>11.1</t>
  </si>
  <si>
    <t>DataFromURPN[1].1</t>
  </si>
  <si>
    <t>DataFromURPN[1].2</t>
  </si>
  <si>
    <t>11.3</t>
  </si>
  <si>
    <t>DataFromURPN[1].3</t>
  </si>
  <si>
    <t>11.4</t>
  </si>
  <si>
    <t>DataFromURPN[1].4</t>
  </si>
  <si>
    <t>11.5</t>
  </si>
  <si>
    <t>DataFromURPN[1].5</t>
  </si>
  <si>
    <t>11.6</t>
  </si>
  <si>
    <t>DataFromURPN[1].6</t>
  </si>
  <si>
    <t>11.7</t>
  </si>
  <si>
    <t>DataFromURPN[1].7</t>
  </si>
  <si>
    <t>11.8</t>
  </si>
  <si>
    <t>DataFromURPN[1].8</t>
  </si>
  <si>
    <t>11.9</t>
  </si>
  <si>
    <t>DataFromURPN[1].9</t>
  </si>
  <si>
    <t>11.10</t>
  </si>
  <si>
    <t>DataFromURPN[1].10</t>
  </si>
  <si>
    <t>11.11</t>
  </si>
  <si>
    <t>DataFromURPN[1].11</t>
  </si>
  <si>
    <t>11.12</t>
  </si>
  <si>
    <t>DataFromURPN[1].12</t>
  </si>
  <si>
    <t>11.13</t>
  </si>
  <si>
    <t>DataFromURPN[1].13</t>
  </si>
  <si>
    <t>11.14</t>
  </si>
  <si>
    <t>DataFromURPN[1].14</t>
  </si>
  <si>
    <t>11.15</t>
  </si>
  <si>
    <t>DataFromURPN[1].15</t>
  </si>
  <si>
    <t>DataFromURPN[2]</t>
  </si>
  <si>
    <t>DataFromURPN[3]</t>
  </si>
  <si>
    <t>DataFromURPN[4]</t>
  </si>
  <si>
    <t>DataFromURPN[5]</t>
  </si>
  <si>
    <t>DataFromURPN[6]</t>
  </si>
  <si>
    <t>DataFromURPN[7]</t>
  </si>
  <si>
    <t>DataFromURPN[8]</t>
  </si>
  <si>
    <t>DataFromURPN[9]</t>
  </si>
  <si>
    <t>Данные в УРПН (основной канал)</t>
  </si>
  <si>
    <t>Данные в УРПН (резервный канал)</t>
  </si>
  <si>
    <t>51.0</t>
  </si>
  <si>
    <t>51.1</t>
  </si>
  <si>
    <t>51.2</t>
  </si>
  <si>
    <t>51.3</t>
  </si>
  <si>
    <t>51.4</t>
  </si>
  <si>
    <t>51.5</t>
  </si>
  <si>
    <t>51.6</t>
  </si>
  <si>
    <t>51.7</t>
  </si>
  <si>
    <t>51.8</t>
  </si>
  <si>
    <t>51.9</t>
  </si>
  <si>
    <t>51.10</t>
  </si>
  <si>
    <t>51.11</t>
  </si>
  <si>
    <t>51.12</t>
  </si>
  <si>
    <t>51.13</t>
  </si>
  <si>
    <t>51.14</t>
  </si>
  <si>
    <t>51.15</t>
  </si>
  <si>
    <t>Rez_1_4</t>
  </si>
  <si>
    <t>Rez_1_5</t>
  </si>
  <si>
    <t>Rez_1_6</t>
  </si>
  <si>
    <t>Rez_1_7</t>
  </si>
  <si>
    <t>Rez_1_8</t>
  </si>
  <si>
    <t>Rez_1_9</t>
  </si>
  <si>
    <t>Rez_1_10</t>
  </si>
  <si>
    <t>Rez_1_11</t>
  </si>
  <si>
    <t>Rez_1_12</t>
  </si>
  <si>
    <t>Rez_1_13</t>
  </si>
  <si>
    <t>Rez_1_14</t>
  </si>
  <si>
    <t>Rez_1_15</t>
  </si>
  <si>
    <t>Rez_7</t>
  </si>
  <si>
    <t>Rez_8</t>
  </si>
  <si>
    <t>Rez_9</t>
  </si>
  <si>
    <t>Rez_1_3</t>
  </si>
  <si>
    <t>Cadr</t>
  </si>
  <si>
    <t>Двери шкафов</t>
  </si>
  <si>
    <t>BTN_DIAG_COMM_DOOR</t>
  </si>
  <si>
    <t>СОУ</t>
  </si>
  <si>
    <t>УРД</t>
  </si>
  <si>
    <t>PortUse</t>
  </si>
  <si>
    <t>Диагностика модулей CI-34A</t>
  </si>
  <si>
    <t>CADR</t>
  </si>
  <si>
    <t>ID</t>
  </si>
  <si>
    <t>DisplayNames</t>
  </si>
  <si>
    <t>Name</t>
  </si>
  <si>
    <t>DIAG</t>
  </si>
  <si>
    <t>NPS</t>
  </si>
  <si>
    <t>МНА-1</t>
  </si>
  <si>
    <t>MNA1</t>
  </si>
  <si>
    <t>МНА-2</t>
  </si>
  <si>
    <t>MNA2</t>
  </si>
  <si>
    <t>МНА-3</t>
  </si>
  <si>
    <t>MNA3</t>
  </si>
  <si>
    <t>МНА-4</t>
  </si>
  <si>
    <t>MNA4</t>
  </si>
  <si>
    <t>OIL</t>
  </si>
  <si>
    <t>УПСОД</t>
  </si>
  <si>
    <t>SOY</t>
  </si>
  <si>
    <t>Вентиляция</t>
  </si>
  <si>
    <t>VENT</t>
  </si>
  <si>
    <t>WATER</t>
  </si>
  <si>
    <t>YRD</t>
  </si>
  <si>
    <t>№ ID</t>
  </si>
  <si>
    <t>CNSpath</t>
  </si>
  <si>
    <t>OTHER</t>
  </si>
  <si>
    <t>4294967296</t>
  </si>
  <si>
    <t>БиПС</t>
  </si>
  <si>
    <t>BTN_BIPS</t>
  </si>
  <si>
    <t>Береговые сооружения №1</t>
  </si>
  <si>
    <t>BTN_BEREG1</t>
  </si>
  <si>
    <t>Береговые сооружения №2</t>
  </si>
  <si>
    <t>BTN_BEREG2</t>
  </si>
  <si>
    <t>Система подачи озота</t>
  </si>
  <si>
    <t>BTN_NITROGEN</t>
  </si>
  <si>
    <t>Насос откачки №5</t>
  </si>
  <si>
    <t>BTN_NO5</t>
  </si>
  <si>
    <t>Насос откачки №6</t>
  </si>
  <si>
    <t>BTN_NO6</t>
  </si>
  <si>
    <t>Система рекупирации паров нефти</t>
  </si>
  <si>
    <t>BTN_OIL_Vapor</t>
  </si>
  <si>
    <t>Причальные сооружения №1</t>
  </si>
  <si>
    <t>BTN_PRICHAL1</t>
  </si>
  <si>
    <t>Причальные сооружения №2</t>
  </si>
  <si>
    <t>BTN_PRICHAL2</t>
  </si>
  <si>
    <t>Стендеры наоива нефти причалов 1.2</t>
  </si>
  <si>
    <t>BTN_STENDERS</t>
  </si>
  <si>
    <t>Системы вентиляции БИК</t>
  </si>
  <si>
    <t>BTN_VENT_BIK</t>
  </si>
  <si>
    <t>Системы вентиляции СИКН 730</t>
  </si>
  <si>
    <t>BTN_VENT_SIKN730</t>
  </si>
  <si>
    <t>Системы вентиляции СИКН 733</t>
  </si>
  <si>
    <t>BTN_VENT_SIKN733</t>
  </si>
  <si>
    <t>Системы вентиляции ТПУ</t>
  </si>
  <si>
    <t>BTN_VENT_ТПУ</t>
  </si>
  <si>
    <t>Энергоснабжение 1</t>
  </si>
  <si>
    <t>BTN_ENERGO1</t>
  </si>
  <si>
    <t>Энергоснабжение 2</t>
  </si>
  <si>
    <t>BTN_ENERGO2</t>
  </si>
  <si>
    <t>Насосная станция откачки из трубопроводов</t>
  </si>
  <si>
    <t>BTN_NSOT</t>
  </si>
  <si>
    <t>Узел регулирования давления УРД1</t>
  </si>
  <si>
    <t>BTN_URD1</t>
  </si>
  <si>
    <t>Узел регулирования давления УРД2</t>
  </si>
  <si>
    <t>BTN_URD2</t>
  </si>
  <si>
    <t>I СШ</t>
  </si>
  <si>
    <t xml:space="preserve">	II СШ</t>
  </si>
  <si>
    <t>III СШ</t>
  </si>
  <si>
    <t>I СШ ЩСУ-2/1</t>
  </si>
  <si>
    <t>II СШ ЩСУ-2/1</t>
  </si>
  <si>
    <t>II СШ ЩСУ-4/1</t>
  </si>
  <si>
    <t>II СШ ЩСУ-5/1</t>
  </si>
  <si>
    <t>I СШ ЩСУ-2/2</t>
  </si>
  <si>
    <t>II СШ ЩСУ-2/2</t>
  </si>
  <si>
    <t>IV СШ</t>
  </si>
  <si>
    <t>ЩСУ-2/2</t>
  </si>
  <si>
    <t>ЩСУ-2/1</t>
  </si>
  <si>
    <t>ЩСУ-4/1</t>
  </si>
  <si>
    <t>I СШ ЩСУ-4/1</t>
  </si>
  <si>
    <t>III СШ ЩСУ-4/1</t>
  </si>
  <si>
    <t>IV СШ ЩСУ-4/3</t>
  </si>
  <si>
    <t>ЩСУ-5/1</t>
  </si>
  <si>
    <t>I СШ ЩСУ-5/1</t>
  </si>
  <si>
    <t>СШ ЩСУ-ИМС</t>
  </si>
  <si>
    <t>ЩСУ-5/3</t>
  </si>
  <si>
    <t>I СШ ЩСУ-5/3</t>
  </si>
  <si>
    <t>II СШ ЩСУ-5/3</t>
  </si>
  <si>
    <t>СШ ЩСУ-1.2</t>
  </si>
  <si>
    <t>ЩСУ-1/1</t>
  </si>
  <si>
    <t>I СШ ЩСУ-1/1</t>
  </si>
  <si>
    <t>II СШ ЩСУ-1/1</t>
  </si>
  <si>
    <t>КТП-1</t>
  </si>
  <si>
    <t>КТП-2</t>
  </si>
  <si>
    <t>КТП-4</t>
  </si>
  <si>
    <t>КТП-5</t>
  </si>
  <si>
    <t>I СШ КТП-1</t>
  </si>
  <si>
    <t>II СШ КТП-1</t>
  </si>
  <si>
    <t>I СШ КТП-2</t>
  </si>
  <si>
    <t>II СШ КТП-2</t>
  </si>
  <si>
    <t>I СШ КТП-4</t>
  </si>
  <si>
    <t>II СШ КТП-4</t>
  </si>
  <si>
    <t>I СШ КТП-5</t>
  </si>
  <si>
    <t>II СШ КТП-5</t>
  </si>
  <si>
    <t>ЗРУ</t>
  </si>
  <si>
    <t>I СШ ЗРУ</t>
  </si>
  <si>
    <t>II СШ ЗРУ</t>
  </si>
  <si>
    <t>СШ ЩСУ1-ИМС</t>
  </si>
  <si>
    <t>Давление</t>
  </si>
  <si>
    <t>ЩСУ-3ИМС</t>
  </si>
  <si>
    <t>Уточнить в ОСТ</t>
  </si>
  <si>
    <t>Контрольное время открытия клапана №№144,145</t>
  </si>
  <si>
    <t>Имя вкладки в КУ</t>
  </si>
  <si>
    <t>Имя таблицы в Postgres</t>
  </si>
  <si>
    <t>Аналоги НО-5</t>
  </si>
  <si>
    <t>Аналоги НО-6</t>
  </si>
  <si>
    <t>analog_no5</t>
  </si>
  <si>
    <t>analog_no6</t>
  </si>
  <si>
    <t>gas</t>
  </si>
  <si>
    <t>stender</t>
  </si>
  <si>
    <t>commands</t>
  </si>
  <si>
    <t>Перепад давления</t>
  </si>
  <si>
    <t>pressure_diff</t>
  </si>
  <si>
    <t>Номер таблицы на листе "Аналоговые уставки"</t>
  </si>
  <si>
    <t>Кислород</t>
  </si>
  <si>
    <t>Уровень</t>
  </si>
  <si>
    <t>Температура</t>
  </si>
  <si>
    <t>Загазованности</t>
  </si>
  <si>
    <t>Стендеры</t>
  </si>
  <si>
    <t>Положение</t>
  </si>
  <si>
    <t>N п\п</t>
  </si>
  <si>
    <t>oxygen</t>
  </si>
  <si>
    <t>level</t>
  </si>
  <si>
    <t>position</t>
  </si>
  <si>
    <t>Показать в КУ</t>
  </si>
  <si>
    <t>Агрегатные готовности НО-5</t>
  </si>
  <si>
    <t>Агрегатные готовности НО-6</t>
  </si>
  <si>
    <t>agr_ready_no5</t>
  </si>
  <si>
    <t>Агрегатные защиты НО-5</t>
  </si>
  <si>
    <t>protect_no5</t>
  </si>
  <si>
    <t>NO5_READY_1</t>
  </si>
  <si>
    <t>NO5_READY_2</t>
  </si>
  <si>
    <t>NO5_READY_3</t>
  </si>
  <si>
    <t>NO5_READY_4</t>
  </si>
  <si>
    <t>NO5_READY_5</t>
  </si>
  <si>
    <t>NO5_READY_6</t>
  </si>
  <si>
    <t>NO5_READY_7</t>
  </si>
  <si>
    <t>NO5_READY_8</t>
  </si>
  <si>
    <t>NO5_READY_9</t>
  </si>
  <si>
    <t>NO5_READY_10</t>
  </si>
  <si>
    <t>NO5_READY_11</t>
  </si>
  <si>
    <t>NO5_READY_12</t>
  </si>
  <si>
    <t>NO5_READY_13</t>
  </si>
  <si>
    <t>NO5_READY_14</t>
  </si>
  <si>
    <t>NO5_READY_15</t>
  </si>
  <si>
    <t>NO5_READY_16</t>
  </si>
  <si>
    <t>protect_no6</t>
  </si>
  <si>
    <t>Агрегатные защиты НО-6</t>
  </si>
  <si>
    <t>NO6_READY_1</t>
  </si>
  <si>
    <t>NO6_READY_2</t>
  </si>
  <si>
    <t>NO6_READY_3</t>
  </si>
  <si>
    <t>NO6_READY_4</t>
  </si>
  <si>
    <t>NO6_READY_5</t>
  </si>
  <si>
    <t>NO6_READY_6</t>
  </si>
  <si>
    <t>NO6_READY_7</t>
  </si>
  <si>
    <t>NO6_READY_8</t>
  </si>
  <si>
    <t>NO6_READY_9</t>
  </si>
  <si>
    <t>NO6_READY_10</t>
  </si>
  <si>
    <t>NO6_READY_11</t>
  </si>
  <si>
    <t>NO6_READY_12</t>
  </si>
  <si>
    <t>NO6_READY_13</t>
  </si>
  <si>
    <t>NO6_READY_14</t>
  </si>
  <si>
    <t>NO6_READY_15</t>
  </si>
  <si>
    <t>NO6_READY_16</t>
  </si>
  <si>
    <t>NO6_PROTECT_1</t>
  </si>
  <si>
    <t>NO6_PROTECT_2</t>
  </si>
  <si>
    <t>NO6_PROTECT_3</t>
  </si>
  <si>
    <t>NO6_PROTECT_4</t>
  </si>
  <si>
    <t>NO6_PROTECT_5</t>
  </si>
  <si>
    <t>NO6_PROTECT_6</t>
  </si>
  <si>
    <t>NO6_PROTECT_7</t>
  </si>
  <si>
    <t>NO6_PROTECT_8</t>
  </si>
  <si>
    <t>NO6_PROTECT_9</t>
  </si>
  <si>
    <t>NO6_PROTECT_10</t>
  </si>
  <si>
    <t>NO6_PROTECT_11</t>
  </si>
  <si>
    <t>NO6_PROTECT_12</t>
  </si>
  <si>
    <t>NO6_PROTECT_13</t>
  </si>
  <si>
    <t>NO6_PROTECT_14</t>
  </si>
  <si>
    <t>NO6_PROTECT_15</t>
  </si>
  <si>
    <t>NO6_PROTECT_16</t>
  </si>
  <si>
    <t>NO6_PROTECT_17</t>
  </si>
  <si>
    <t>NO6_PROTECT_18</t>
  </si>
  <si>
    <t>NO6_PROTECT_19</t>
  </si>
  <si>
    <t>NO6_PROTECT_20</t>
  </si>
  <si>
    <t>NO6_PROTECT_21</t>
  </si>
  <si>
    <t>NO6_PROTECT_22</t>
  </si>
  <si>
    <t>NO6_PROTECT_23</t>
  </si>
  <si>
    <t>NO6_PROTECT_24</t>
  </si>
  <si>
    <t>NO6_PROTECT_25</t>
  </si>
  <si>
    <t>NO6_PROTECT_26</t>
  </si>
  <si>
    <t>NO6_PROTECT_27</t>
  </si>
  <si>
    <t>NO6_PROTECT_28</t>
  </si>
  <si>
    <t>NO6_PROTECT_29</t>
  </si>
  <si>
    <t>NO6_PROTECT_30</t>
  </si>
  <si>
    <t>NO6_PROTECT_31</t>
  </si>
  <si>
    <t>NO6_PROTECT_32</t>
  </si>
  <si>
    <t>NO6_PROTECT_33</t>
  </si>
  <si>
    <t>NO6_PROTECT_34</t>
  </si>
  <si>
    <t>NO6_PROTECT_35</t>
  </si>
  <si>
    <t>NO6_PROTECT_36</t>
  </si>
  <si>
    <t>NO6_PROTECT_37</t>
  </si>
  <si>
    <t>NO6_PROTECT_38</t>
  </si>
  <si>
    <t>NO5_PROTECT_1</t>
  </si>
  <si>
    <t>NO5_PROTECT_2</t>
  </si>
  <si>
    <t>NO5_PROTECT_3</t>
  </si>
  <si>
    <t>NO5_PROTECT_4</t>
  </si>
  <si>
    <t>NO5_PROTECT_5</t>
  </si>
  <si>
    <t>NO5_PROTECT_6</t>
  </si>
  <si>
    <t>NO5_PROTECT_7</t>
  </si>
  <si>
    <t>NO5_PROTECT_8</t>
  </si>
  <si>
    <t>NO5_PROTECT_9</t>
  </si>
  <si>
    <t>NO5_PROTECT_10</t>
  </si>
  <si>
    <t>NO5_PROTECT_11</t>
  </si>
  <si>
    <t>NO5_PROTECT_12</t>
  </si>
  <si>
    <t>NO5_PROTECT_13</t>
  </si>
  <si>
    <t>NO5_PROTECT_14</t>
  </si>
  <si>
    <t>NO5_PROTECT_15</t>
  </si>
  <si>
    <t>NO5_PROTECT_16</t>
  </si>
  <si>
    <t>NO5_PROTECT_17</t>
  </si>
  <si>
    <t>NO5_PROTECT_18</t>
  </si>
  <si>
    <t>NO5_PROTECT_19</t>
  </si>
  <si>
    <t>NO5_PROTECT_20</t>
  </si>
  <si>
    <t>NO5_PROTECT_21</t>
  </si>
  <si>
    <t>NO5_PROTECT_22</t>
  </si>
  <si>
    <t>NO5_PROTECT_23</t>
  </si>
  <si>
    <t>NO5_PROTECT_24</t>
  </si>
  <si>
    <t>NO5_PROTECT_25</t>
  </si>
  <si>
    <t>NO5_PROTECT_26</t>
  </si>
  <si>
    <t>NO5_PROTECT_27</t>
  </si>
  <si>
    <t>NO5_PROTECT_28</t>
  </si>
  <si>
    <t>NO5_PROTECT_29</t>
  </si>
  <si>
    <t>NO5_PROTECT_30</t>
  </si>
  <si>
    <t>NO5_PROTECT_31</t>
  </si>
  <si>
    <t>NO5_PROTECT_32</t>
  </si>
  <si>
    <t>NO5_PROTECT_33</t>
  </si>
  <si>
    <t>NO5_PROTECT_34</t>
  </si>
  <si>
    <t>NO5_PROTECT_35</t>
  </si>
  <si>
    <t>NO5_PROTECT_36</t>
  </si>
  <si>
    <t>NO5_PROTECT_37</t>
  </si>
  <si>
    <t>NO5_PROTECT_38</t>
  </si>
  <si>
    <t>Параметры НО5,6</t>
  </si>
  <si>
    <t>NO5</t>
  </si>
  <si>
    <t>NO6</t>
  </si>
  <si>
    <t>param_no</t>
  </si>
  <si>
    <t>KTPR_103</t>
  </si>
  <si>
    <t>KTPR_104</t>
  </si>
  <si>
    <t>KTPR_105</t>
  </si>
  <si>
    <t>KTPR_106</t>
  </si>
  <si>
    <t>KTPR_107</t>
  </si>
  <si>
    <t>KTPR_108</t>
  </si>
  <si>
    <t>KTPR_109</t>
  </si>
  <si>
    <t>KTPR_110</t>
  </si>
  <si>
    <t>KTPR_111</t>
  </si>
  <si>
    <t>KTPR_112</t>
  </si>
  <si>
    <t>KTPR_113</t>
  </si>
  <si>
    <t>KTPR_114</t>
  </si>
  <si>
    <t>KTPR_115</t>
  </si>
  <si>
    <t>KTPR_116</t>
  </si>
  <si>
    <t>KTPR_117</t>
  </si>
  <si>
    <t>KTPR_118</t>
  </si>
  <si>
    <t>KTPR_119</t>
  </si>
  <si>
    <t>KTPR_120</t>
  </si>
  <si>
    <t>KTPR_121</t>
  </si>
  <si>
    <t>KTPR_122</t>
  </si>
  <si>
    <t>KTPR_123</t>
  </si>
  <si>
    <t>KTPR_124</t>
  </si>
  <si>
    <t>KTPR_125</t>
  </si>
  <si>
    <t>KTPR_126</t>
  </si>
  <si>
    <t>KTPR_127</t>
  </si>
  <si>
    <t>KTPR_128</t>
  </si>
  <si>
    <t>KTPR_129</t>
  </si>
  <si>
    <t>KTPR_130</t>
  </si>
  <si>
    <t>KTPR_131</t>
  </si>
  <si>
    <t>KTPR_132</t>
  </si>
  <si>
    <t>KTPR_133</t>
  </si>
  <si>
    <t>KTPR_134</t>
  </si>
  <si>
    <t>KTPR_135</t>
  </si>
  <si>
    <t>KTPR_136</t>
  </si>
  <si>
    <t>KTPR_137</t>
  </si>
  <si>
    <t>KTPR_138</t>
  </si>
  <si>
    <t>KTPR_139</t>
  </si>
  <si>
    <t>KTPR_140</t>
  </si>
  <si>
    <t>KTPR_141</t>
  </si>
  <si>
    <t>KTPR_142</t>
  </si>
  <si>
    <t>KTPR_143</t>
  </si>
  <si>
    <t>KTPR_144</t>
  </si>
  <si>
    <t>KTPR_145</t>
  </si>
  <si>
    <t>KTPR_146</t>
  </si>
  <si>
    <t>KTPR_147</t>
  </si>
  <si>
    <t>KTPR_148</t>
  </si>
  <si>
    <t>KTPR_149</t>
  </si>
  <si>
    <t>KTPR_150</t>
  </si>
  <si>
    <t>KTPR_151</t>
  </si>
  <si>
    <t>KTPR_152</t>
  </si>
  <si>
    <t>KTPR_153</t>
  </si>
  <si>
    <t>KTPR_154</t>
  </si>
  <si>
    <t>KTPR_155</t>
  </si>
  <si>
    <t>KTPR_156</t>
  </si>
  <si>
    <t>KTPR_157</t>
  </si>
  <si>
    <t>KTPR_158</t>
  </si>
  <si>
    <t>KTPR_159</t>
  </si>
  <si>
    <t>KTPR_160</t>
  </si>
  <si>
    <t>KTPR_161</t>
  </si>
  <si>
    <t>KTPR_162</t>
  </si>
  <si>
    <t>KTPR_163</t>
  </si>
  <si>
    <t>KTPR_164</t>
  </si>
  <si>
    <t>KTPR_165</t>
  </si>
  <si>
    <t>KTPR_166</t>
  </si>
  <si>
    <t>KTPR_167</t>
  </si>
  <si>
    <t>KTPR_168</t>
  </si>
  <si>
    <t>KTPR_169</t>
  </si>
  <si>
    <t>KTPR_170</t>
  </si>
  <si>
    <t>KTPR_171</t>
  </si>
  <si>
    <t>KTPR_172</t>
  </si>
  <si>
    <t>KTPR_173</t>
  </si>
  <si>
    <t>KTPR_174</t>
  </si>
  <si>
    <t>KTPR_175</t>
  </si>
  <si>
    <t>KTPR_176</t>
  </si>
  <si>
    <t>KTPR_177</t>
  </si>
  <si>
    <t>KTPR_178</t>
  </si>
  <si>
    <t>KTPR_179</t>
  </si>
  <si>
    <t>KTPR_180</t>
  </si>
  <si>
    <t>KTPR_181</t>
  </si>
  <si>
    <t>KTPR_182</t>
  </si>
  <si>
    <t>KTPR_183</t>
  </si>
  <si>
    <t>KTPR_184</t>
  </si>
  <si>
    <t>KTPR_185</t>
  </si>
  <si>
    <t>KTPR_186</t>
  </si>
  <si>
    <t>KTPR_187</t>
  </si>
  <si>
    <t>KTPR_188</t>
  </si>
  <si>
    <t>KTPR_189</t>
  </si>
  <si>
    <t>KTPR_190</t>
  </si>
  <si>
    <t>KTPR_191</t>
  </si>
  <si>
    <t>KTPR_192</t>
  </si>
  <si>
    <t>KTPR_193</t>
  </si>
  <si>
    <t>KTPR_194</t>
  </si>
  <si>
    <t>KTPR_195</t>
  </si>
  <si>
    <t>KTPR_196</t>
  </si>
  <si>
    <t>KTPR_197</t>
  </si>
  <si>
    <t>KTPR_198</t>
  </si>
  <si>
    <t>KTPR_199</t>
  </si>
  <si>
    <t>KTPR_200</t>
  </si>
  <si>
    <t>KTPR_201</t>
  </si>
  <si>
    <t>KTPR_202</t>
  </si>
  <si>
    <t>KTPR_203</t>
  </si>
  <si>
    <t>KTPR_204</t>
  </si>
  <si>
    <t>KTPR_205</t>
  </si>
  <si>
    <t>KTPR_206</t>
  </si>
  <si>
    <t>KTPR_207</t>
  </si>
  <si>
    <t>KTPR_208</t>
  </si>
  <si>
    <t>KTPR_209</t>
  </si>
  <si>
    <t>KTPR_210</t>
  </si>
  <si>
    <t>KTPR_211</t>
  </si>
  <si>
    <t>KTPR_212</t>
  </si>
  <si>
    <t>KTPR_213</t>
  </si>
  <si>
    <t>KTPR_214</t>
  </si>
  <si>
    <t>KTPR_215</t>
  </si>
  <si>
    <t>KTPR_216</t>
  </si>
  <si>
    <t>KTPR_217</t>
  </si>
  <si>
    <t>KTPR_218</t>
  </si>
  <si>
    <t>KTPR_219</t>
  </si>
  <si>
    <t>KTPR_220</t>
  </si>
  <si>
    <t>KTPR_221</t>
  </si>
  <si>
    <t>KTPR_222</t>
  </si>
  <si>
    <t>KTPR_223</t>
  </si>
  <si>
    <t>KTPR_224</t>
  </si>
  <si>
    <t>KTPR_225</t>
  </si>
  <si>
    <t>KTPR_226</t>
  </si>
  <si>
    <t>KTPR_227</t>
  </si>
  <si>
    <t>KTPR_228</t>
  </si>
  <si>
    <t>KTPR_229</t>
  </si>
  <si>
    <t>KTPR_230</t>
  </si>
  <si>
    <t>KTPR_231</t>
  </si>
  <si>
    <t>KTPR_232</t>
  </si>
  <si>
    <t>KTPR_233</t>
  </si>
  <si>
    <t>KTPR_234</t>
  </si>
  <si>
    <t>KTPR_235</t>
  </si>
  <si>
    <t>KTPR_236</t>
  </si>
  <si>
    <t>KTPR_237</t>
  </si>
  <si>
    <t>KTPR_238</t>
  </si>
  <si>
    <t>KTPR_239</t>
  </si>
  <si>
    <t>KTPR_240</t>
  </si>
  <si>
    <t>KTPR_241</t>
  </si>
  <si>
    <t>KTPR_242</t>
  </si>
  <si>
    <t>KTPR_243</t>
  </si>
  <si>
    <t>KTPR_244</t>
  </si>
  <si>
    <t>KTPR_245</t>
  </si>
  <si>
    <t>KTPR_246</t>
  </si>
  <si>
    <t>KTPR_247</t>
  </si>
  <si>
    <t>KTPR_248</t>
  </si>
  <si>
    <t>KTPR_249</t>
  </si>
  <si>
    <t>KTPR_250</t>
  </si>
  <si>
    <t>KTPR_251</t>
  </si>
  <si>
    <t>KTPR_252</t>
  </si>
  <si>
    <t>KTPR_253</t>
  </si>
  <si>
    <t>KTPR_254</t>
  </si>
  <si>
    <t>KTPR_255</t>
  </si>
  <si>
    <t>KTPR_256</t>
  </si>
  <si>
    <t>KTPR_257</t>
  </si>
  <si>
    <t>KTPR_258</t>
  </si>
  <si>
    <t>KTPR_259</t>
  </si>
  <si>
    <t>KTPR_260</t>
  </si>
  <si>
    <t>KTPR_261</t>
  </si>
  <si>
    <t>KTPR_262</t>
  </si>
  <si>
    <t>KTPR_263</t>
  </si>
  <si>
    <t>KTPR_264</t>
  </si>
  <si>
    <t>KTPR_265</t>
  </si>
  <si>
    <t>KTPR_266</t>
  </si>
  <si>
    <t>KTPR_267</t>
  </si>
  <si>
    <t>KTPR_268</t>
  </si>
  <si>
    <t>KTPR.T1</t>
  </si>
  <si>
    <t>Postgr</t>
  </si>
  <si>
    <t>KGMPNA</t>
  </si>
  <si>
    <t>agr_ready_no6</t>
  </si>
  <si>
    <t>VS</t>
  </si>
  <si>
    <t>KTPRS</t>
  </si>
  <si>
    <t>OTHERS</t>
  </si>
  <si>
    <t>ktprs</t>
  </si>
  <si>
    <t>KTPRS_time_open_kl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</si>
</sst>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DataFromPNS1[&quot;0&quot;]&quot;"/>
    <numFmt numFmtId="165" formatCode="&quot;DataToPNS1[&quot;0&quot;]&quot;"/>
    <numFmt numFmtId="166" formatCode="0.0000"/>
    <numFmt numFmtId="167" formatCode="0.000"/>
    <numFmt numFmtId="168" formatCode="&quot;awListNet[&quot;0&quot;]&quot;"/>
    <numFmt numFmtId="169" formatCode="&quot;%MW&quot;0"/>
  </numFmts>
  <fonts count="4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8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name val="Arial"/>
      <family val="2"/>
      <charset val="204"/>
    </font>
    <font>
      <b/>
      <sz val="10"/>
      <name val="Arial Cyr"/>
      <charset val="204"/>
    </font>
    <font>
      <b/>
      <sz val="11"/>
      <name val="Calibri"/>
      <family val="2"/>
      <scheme val="minor"/>
    </font>
    <font>
      <sz val="11"/>
      <color rgb="FFBABABA"/>
      <name val="Calibri"/>
      <family val="2"/>
      <scheme val="minor"/>
    </font>
    <font>
      <sz val="10"/>
      <name val="Arial Cyr"/>
      <family val="2"/>
      <charset val="204"/>
    </font>
    <font>
      <sz val="12"/>
      <name val="Times New Roman"/>
      <family val="1"/>
      <charset val="204"/>
    </font>
    <font>
      <sz val="10"/>
      <name val="Arial Cyr"/>
      <charset val="204"/>
    </font>
    <font>
      <sz val="10"/>
      <color theme="1"/>
      <name val="Arial Cyr"/>
      <charset val="204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0"/>
      <name val="Arial Cy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trike/>
      <sz val="11"/>
      <color theme="1"/>
      <name val="Calibri"/>
      <family val="2"/>
      <charset val="204"/>
      <scheme val="minor"/>
    </font>
    <font>
      <sz val="9"/>
      <color rgb="FF1F1F1F"/>
      <name val="Arial"/>
      <family val="2"/>
      <charset val="204"/>
    </font>
    <font>
      <b/>
      <sz val="12"/>
      <name val="Tahoma"/>
      <family val="2"/>
      <charset val="204"/>
    </font>
    <font>
      <b/>
      <sz val="12"/>
      <name val="Arial Cyr"/>
      <family val="2"/>
      <charset val="204"/>
    </font>
    <font>
      <sz val="10"/>
      <name val="Tahoma"/>
      <family val="2"/>
      <charset val="204"/>
    </font>
    <font>
      <u/>
      <sz val="10"/>
      <color theme="10"/>
      <name val="Arial Cyr"/>
      <charset val="204"/>
    </font>
    <font>
      <b/>
      <sz val="10"/>
      <name val="Tahoma"/>
      <family val="2"/>
      <charset val="204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TimesNewRomanPSMT"/>
    </font>
    <font>
      <sz val="10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theme="0" tint="-0.249977111117893"/>
      <name val="Calibri"/>
      <family val="2"/>
      <charset val="204"/>
      <scheme val="minor"/>
    </font>
    <font>
      <sz val="16"/>
      <name val="Calibri"/>
      <family val="2"/>
      <charset val="204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CBF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BD38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FFBC3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indexed="64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thin">
        <color auto="1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6" fillId="0" borderId="0"/>
    <xf numFmtId="0" fontId="8" fillId="0" borderId="0"/>
    <xf numFmtId="0" fontId="1" fillId="0" borderId="0"/>
    <xf numFmtId="0" fontId="12" fillId="0" borderId="0"/>
    <xf numFmtId="9" fontId="1" fillId="0" borderId="0" applyFont="0" applyFill="0" applyBorder="0" applyAlignment="0" applyProtection="0"/>
    <xf numFmtId="0" fontId="17" fillId="0" borderId="0"/>
    <xf numFmtId="0" fontId="1" fillId="0" borderId="0"/>
    <xf numFmtId="0" fontId="35" fillId="0" borderId="0" applyNumberFormat="0" applyFill="0" applyBorder="0" applyAlignment="0" applyProtection="0"/>
  </cellStyleXfs>
  <cellXfs count="1544">
    <xf numFmtId="0" fontId="0" fillId="0" borderId="0" xfId="0"/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/>
    <xf numFmtId="0" fontId="2" fillId="2" borderId="20" xfId="0" applyFont="1" applyFill="1" applyBorder="1"/>
    <xf numFmtId="0" fontId="2" fillId="2" borderId="13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/>
    <xf numFmtId="0" fontId="0" fillId="0" borderId="25" xfId="0" applyBorder="1"/>
    <xf numFmtId="0" fontId="0" fillId="4" borderId="0" xfId="0" applyFill="1"/>
    <xf numFmtId="0" fontId="0" fillId="2" borderId="23" xfId="0" applyFill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/>
    <xf numFmtId="49" fontId="0" fillId="0" borderId="0" xfId="0" applyNumberFormat="1"/>
    <xf numFmtId="0" fontId="2" fillId="0" borderId="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0" fontId="1" fillId="0" borderId="0" xfId="2"/>
    <xf numFmtId="0" fontId="1" fillId="0" borderId="27" xfId="1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0" fontId="1" fillId="0" borderId="22" xfId="1" applyBorder="1" applyAlignment="1">
      <alignment vertical="center"/>
    </xf>
    <xf numFmtId="0" fontId="1" fillId="0" borderId="28" xfId="1" applyBorder="1" applyAlignment="1">
      <alignment horizontal="left" vertical="center"/>
    </xf>
    <xf numFmtId="164" fontId="1" fillId="0" borderId="0" xfId="2" applyNumberFormat="1" applyAlignment="1">
      <alignment horizontal="center" vertical="center"/>
    </xf>
    <xf numFmtId="0" fontId="1" fillId="0" borderId="23" xfId="1" applyBorder="1" applyAlignment="1">
      <alignment horizontal="center" vertical="center"/>
    </xf>
    <xf numFmtId="0" fontId="1" fillId="0" borderId="24" xfId="1" applyBorder="1" applyAlignment="1">
      <alignment horizontal="center" vertical="center"/>
    </xf>
    <xf numFmtId="0" fontId="1" fillId="0" borderId="23" xfId="3" applyFont="1" applyBorder="1" applyAlignment="1">
      <alignment vertical="center"/>
    </xf>
    <xf numFmtId="0" fontId="1" fillId="0" borderId="29" xfId="1" applyBorder="1" applyAlignment="1">
      <alignment horizontal="left" vertical="center"/>
    </xf>
    <xf numFmtId="0" fontId="1" fillId="0" borderId="23" xfId="1" applyBorder="1" applyAlignment="1">
      <alignment vertical="center"/>
    </xf>
    <xf numFmtId="0" fontId="1" fillId="0" borderId="30" xfId="1" applyBorder="1" applyAlignment="1">
      <alignment horizontal="left" vertical="center"/>
    </xf>
    <xf numFmtId="0" fontId="1" fillId="0" borderId="30" xfId="1" applyBorder="1" applyAlignment="1">
      <alignment vertical="center"/>
    </xf>
    <xf numFmtId="0" fontId="1" fillId="0" borderId="30" xfId="1" applyBorder="1" applyAlignment="1">
      <alignment horizontal="left"/>
    </xf>
    <xf numFmtId="0" fontId="1" fillId="0" borderId="31" xfId="1" applyBorder="1" applyAlignment="1">
      <alignment horizontal="center" vertical="center"/>
    </xf>
    <xf numFmtId="0" fontId="1" fillId="0" borderId="32" xfId="1" applyBorder="1" applyAlignment="1">
      <alignment horizontal="center" vertical="center"/>
    </xf>
    <xf numFmtId="0" fontId="1" fillId="0" borderId="2" xfId="1" applyBorder="1" applyAlignment="1">
      <alignment vertical="center"/>
    </xf>
    <xf numFmtId="0" fontId="1" fillId="0" borderId="3" xfId="1" applyBorder="1" applyAlignment="1">
      <alignment horizontal="left" vertical="center"/>
    </xf>
    <xf numFmtId="165" fontId="1" fillId="0" borderId="0" xfId="2" applyNumberFormat="1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  <xf numFmtId="0" fontId="1" fillId="0" borderId="34" xfId="1" applyBorder="1" applyAlignment="1">
      <alignment horizontal="center" vertical="center"/>
    </xf>
    <xf numFmtId="0" fontId="1" fillId="0" borderId="34" xfId="1" applyBorder="1" applyAlignment="1">
      <alignment vertical="center"/>
    </xf>
    <xf numFmtId="0" fontId="1" fillId="0" borderId="15" xfId="1" applyBorder="1" applyAlignment="1">
      <alignment horizontal="left" vertical="center"/>
    </xf>
    <xf numFmtId="0" fontId="2" fillId="0" borderId="4" xfId="3" applyFont="1" applyBorder="1" applyAlignment="1">
      <alignment horizontal="center" vertical="center"/>
    </xf>
    <xf numFmtId="0" fontId="2" fillId="0" borderId="9" xfId="3" applyFont="1" applyBorder="1" applyAlignment="1">
      <alignment horizontal="center" vertical="center"/>
    </xf>
    <xf numFmtId="0" fontId="2" fillId="0" borderId="8" xfId="3" applyFont="1" applyBorder="1" applyAlignment="1">
      <alignment horizontal="center" vertical="center" wrapText="1"/>
    </xf>
    <xf numFmtId="0" fontId="2" fillId="0" borderId="20" xfId="3" applyFont="1" applyBorder="1" applyAlignment="1">
      <alignment horizontal="center" vertical="center"/>
    </xf>
    <xf numFmtId="0" fontId="6" fillId="0" borderId="32" xfId="3" applyBorder="1" applyAlignment="1">
      <alignment horizontal="center" vertical="center" wrapText="1"/>
    </xf>
    <xf numFmtId="0" fontId="7" fillId="0" borderId="32" xfId="3" applyFont="1" applyBorder="1" applyAlignment="1">
      <alignment vertical="center"/>
    </xf>
    <xf numFmtId="49" fontId="6" fillId="0" borderId="32" xfId="3" applyNumberFormat="1" applyBorder="1" applyAlignment="1">
      <alignment horizontal="center" vertical="center" wrapText="1"/>
    </xf>
    <xf numFmtId="0" fontId="7" fillId="0" borderId="32" xfId="3" applyFont="1" applyBorder="1" applyAlignment="1">
      <alignment horizontal="center" vertical="center"/>
    </xf>
    <xf numFmtId="0" fontId="7" fillId="0" borderId="32" xfId="3" applyFont="1" applyBorder="1" applyAlignment="1">
      <alignment horizontal="center" vertical="center" wrapText="1"/>
    </xf>
    <xf numFmtId="0" fontId="7" fillId="0" borderId="32" xfId="3" applyFont="1" applyBorder="1" applyAlignment="1">
      <alignment horizontal="center"/>
    </xf>
    <xf numFmtId="0" fontId="7" fillId="0" borderId="3" xfId="3" applyFont="1" applyBorder="1" applyAlignment="1">
      <alignment horizontal="center"/>
    </xf>
    <xf numFmtId="0" fontId="6" fillId="0" borderId="23" xfId="3" applyBorder="1" applyAlignment="1">
      <alignment horizontal="center" vertical="center" wrapText="1"/>
    </xf>
    <xf numFmtId="0" fontId="7" fillId="0" borderId="23" xfId="3" applyFont="1" applyBorder="1" applyAlignment="1">
      <alignment vertical="center"/>
    </xf>
    <xf numFmtId="49" fontId="6" fillId="0" borderId="21" xfId="3" applyNumberFormat="1" applyBorder="1" applyAlignment="1">
      <alignment horizontal="center" vertical="center" wrapText="1"/>
    </xf>
    <xf numFmtId="0" fontId="7" fillId="0" borderId="23" xfId="3" applyFont="1" applyBorder="1" applyAlignment="1">
      <alignment horizontal="center" vertical="center"/>
    </xf>
    <xf numFmtId="0" fontId="7" fillId="0" borderId="23" xfId="3" applyFont="1" applyBorder="1" applyAlignment="1">
      <alignment horizontal="center" vertical="center" wrapText="1"/>
    </xf>
    <xf numFmtId="0" fontId="7" fillId="0" borderId="23" xfId="3" applyFont="1" applyBorder="1" applyAlignment="1">
      <alignment horizontal="center"/>
    </xf>
    <xf numFmtId="0" fontId="7" fillId="0" borderId="30" xfId="3" applyFont="1" applyBorder="1" applyAlignment="1">
      <alignment horizontal="center"/>
    </xf>
    <xf numFmtId="49" fontId="6" fillId="0" borderId="23" xfId="3" applyNumberFormat="1" applyBorder="1" applyAlignment="1">
      <alignment horizontal="center" vertical="center" wrapText="1"/>
    </xf>
    <xf numFmtId="0" fontId="6" fillId="0" borderId="34" xfId="3" applyBorder="1" applyAlignment="1">
      <alignment horizontal="center" vertical="center" wrapText="1"/>
    </xf>
    <xf numFmtId="49" fontId="6" fillId="0" borderId="34" xfId="3" applyNumberFormat="1" applyBorder="1" applyAlignment="1">
      <alignment horizontal="center" vertical="center" wrapText="1"/>
    </xf>
    <xf numFmtId="0" fontId="7" fillId="0" borderId="34" xfId="3" applyFont="1" applyBorder="1" applyAlignment="1">
      <alignment horizontal="center" vertical="center"/>
    </xf>
    <xf numFmtId="0" fontId="7" fillId="0" borderId="34" xfId="3" applyFont="1" applyBorder="1" applyAlignment="1">
      <alignment horizontal="center" vertical="center" wrapText="1"/>
    </xf>
    <xf numFmtId="0" fontId="7" fillId="0" borderId="34" xfId="3" applyFont="1" applyBorder="1" applyAlignment="1">
      <alignment horizontal="center"/>
    </xf>
    <xf numFmtId="0" fontId="7" fillId="0" borderId="15" xfId="3" applyFont="1" applyBorder="1" applyAlignment="1">
      <alignment horizontal="center"/>
    </xf>
    <xf numFmtId="0" fontId="6" fillId="0" borderId="33" xfId="3" applyBorder="1" applyAlignment="1">
      <alignment horizontal="center" vertical="center" wrapText="1"/>
    </xf>
    <xf numFmtId="0" fontId="7" fillId="0" borderId="33" xfId="3" applyFont="1" applyBorder="1" applyAlignment="1">
      <alignment vertical="center"/>
    </xf>
    <xf numFmtId="49" fontId="6" fillId="0" borderId="33" xfId="3" applyNumberFormat="1" applyBorder="1" applyAlignment="1">
      <alignment horizontal="center" vertical="center" wrapText="1"/>
    </xf>
    <xf numFmtId="0" fontId="7" fillId="0" borderId="33" xfId="3" applyFont="1" applyBorder="1" applyAlignment="1">
      <alignment horizontal="center" vertical="center"/>
    </xf>
    <xf numFmtId="0" fontId="7" fillId="0" borderId="33" xfId="3" applyFont="1" applyBorder="1" applyAlignment="1">
      <alignment horizontal="center" vertical="center" wrapText="1"/>
    </xf>
    <xf numFmtId="0" fontId="7" fillId="0" borderId="33" xfId="3" applyFont="1" applyBorder="1" applyAlignment="1">
      <alignment horizontal="center"/>
    </xf>
    <xf numFmtId="0" fontId="7" fillId="0" borderId="40" xfId="3" applyFont="1" applyBorder="1" applyAlignment="1">
      <alignment horizontal="center"/>
    </xf>
    <xf numFmtId="49" fontId="0" fillId="0" borderId="23" xfId="3" applyNumberFormat="1" applyFont="1" applyBorder="1" applyAlignment="1">
      <alignment horizontal="left" vertical="center" wrapText="1"/>
    </xf>
    <xf numFmtId="49" fontId="0" fillId="0" borderId="34" xfId="3" applyNumberFormat="1" applyFont="1" applyBorder="1" applyAlignment="1">
      <alignment horizontal="left" vertical="center" wrapText="1"/>
    </xf>
    <xf numFmtId="49" fontId="6" fillId="0" borderId="2" xfId="3" applyNumberFormat="1" applyBorder="1" applyAlignment="1">
      <alignment horizontal="center" vertical="center" wrapText="1"/>
    </xf>
    <xf numFmtId="49" fontId="0" fillId="0" borderId="33" xfId="3" applyNumberFormat="1" applyFont="1" applyBorder="1" applyAlignment="1">
      <alignment horizontal="left" vertical="center" wrapText="1"/>
    </xf>
    <xf numFmtId="49" fontId="3" fillId="0" borderId="32" xfId="3" applyNumberFormat="1" applyFont="1" applyBorder="1" applyAlignment="1">
      <alignment horizontal="left" vertical="center" wrapText="1"/>
    </xf>
    <xf numFmtId="49" fontId="3" fillId="0" borderId="23" xfId="3" applyNumberFormat="1" applyFont="1" applyBorder="1" applyAlignment="1">
      <alignment horizontal="left" vertical="center" wrapText="1"/>
    </xf>
    <xf numFmtId="0" fontId="6" fillId="0" borderId="2" xfId="3" applyBorder="1" applyAlignment="1">
      <alignment horizontal="center" vertical="center" wrapText="1"/>
    </xf>
    <xf numFmtId="49" fontId="9" fillId="0" borderId="2" xfId="4" applyNumberFormat="1" applyFont="1" applyBorder="1" applyAlignment="1">
      <alignment horizontal="center" vertical="center" wrapText="1"/>
    </xf>
    <xf numFmtId="0" fontId="7" fillId="0" borderId="3" xfId="3" applyFont="1" applyBorder="1" applyAlignment="1">
      <alignment horizontal="center" vertical="center"/>
    </xf>
    <xf numFmtId="49" fontId="9" fillId="0" borderId="33" xfId="4" applyNumberFormat="1" applyFont="1" applyBorder="1" applyAlignment="1">
      <alignment horizontal="center" vertical="center" wrapText="1"/>
    </xf>
    <xf numFmtId="0" fontId="7" fillId="0" borderId="30" xfId="3" applyFont="1" applyBorder="1" applyAlignment="1">
      <alignment horizontal="center" vertical="center"/>
    </xf>
    <xf numFmtId="0" fontId="7" fillId="0" borderId="23" xfId="3" applyFont="1" applyBorder="1" applyAlignment="1">
      <alignment vertical="center" wrapText="1"/>
    </xf>
    <xf numFmtId="49" fontId="9" fillId="0" borderId="23" xfId="4" applyNumberFormat="1" applyFont="1" applyBorder="1" applyAlignment="1">
      <alignment horizontal="center" vertical="center" wrapText="1"/>
    </xf>
    <xf numFmtId="0" fontId="7" fillId="0" borderId="34" xfId="3" applyFont="1" applyBorder="1" applyAlignment="1">
      <alignment vertical="center" wrapText="1"/>
    </xf>
    <xf numFmtId="49" fontId="9" fillId="0" borderId="34" xfId="4" applyNumberFormat="1" applyFont="1" applyBorder="1" applyAlignment="1">
      <alignment horizontal="center" vertical="center" wrapText="1"/>
    </xf>
    <xf numFmtId="0" fontId="7" fillId="0" borderId="15" xfId="3" applyFont="1" applyBorder="1" applyAlignment="1">
      <alignment horizontal="center" vertical="center"/>
    </xf>
    <xf numFmtId="0" fontId="6" fillId="0" borderId="23" xfId="3" applyBorder="1" applyAlignment="1">
      <alignment horizontal="center"/>
    </xf>
    <xf numFmtId="0" fontId="6" fillId="0" borderId="34" xfId="3" applyBorder="1" applyAlignment="1">
      <alignment horizontal="center"/>
    </xf>
    <xf numFmtId="0" fontId="6" fillId="0" borderId="32" xfId="3" applyBorder="1" applyAlignment="1">
      <alignment horizontal="center"/>
    </xf>
    <xf numFmtId="0" fontId="6" fillId="0" borderId="32" xfId="3" applyBorder="1" applyAlignment="1">
      <alignment horizontal="center" vertical="center"/>
    </xf>
    <xf numFmtId="0" fontId="9" fillId="0" borderId="23" xfId="3" applyFont="1" applyBorder="1" applyAlignment="1">
      <alignment horizontal="left" vertical="center" wrapText="1"/>
    </xf>
    <xf numFmtId="49" fontId="9" fillId="0" borderId="23" xfId="3" applyNumberFormat="1" applyFont="1" applyBorder="1" applyAlignment="1">
      <alignment horizontal="center" vertical="center" wrapText="1"/>
    </xf>
    <xf numFmtId="0" fontId="6" fillId="0" borderId="30" xfId="3" applyBorder="1" applyAlignment="1">
      <alignment horizontal="center"/>
    </xf>
    <xf numFmtId="0" fontId="9" fillId="0" borderId="34" xfId="3" applyFont="1" applyBorder="1" applyAlignment="1">
      <alignment horizontal="left" vertical="center" wrapText="1"/>
    </xf>
    <xf numFmtId="0" fontId="6" fillId="0" borderId="15" xfId="3" applyBorder="1" applyAlignment="1">
      <alignment horizontal="center"/>
    </xf>
    <xf numFmtId="0" fontId="9" fillId="0" borderId="2" xfId="3" applyFont="1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49" fontId="6" fillId="0" borderId="23" xfId="3" applyNumberFormat="1" applyBorder="1"/>
    <xf numFmtId="0" fontId="6" fillId="0" borderId="34" xfId="3" applyBorder="1"/>
    <xf numFmtId="0" fontId="1" fillId="7" borderId="0" xfId="2" applyFill="1"/>
    <xf numFmtId="0" fontId="0" fillId="7" borderId="0" xfId="0" applyFill="1"/>
    <xf numFmtId="0" fontId="0" fillId="0" borderId="0" xfId="0" applyAlignment="1">
      <alignment horizontal="left"/>
    </xf>
    <xf numFmtId="165" fontId="1" fillId="0" borderId="12" xfId="2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53" xfId="0" applyBorder="1"/>
    <xf numFmtId="0" fontId="0" fillId="0" borderId="54" xfId="0" applyBorder="1"/>
    <xf numFmtId="0" fontId="0" fillId="0" borderId="36" xfId="0" applyBorder="1"/>
    <xf numFmtId="0" fontId="0" fillId="0" borderId="32" xfId="0" applyBorder="1"/>
    <xf numFmtId="0" fontId="0" fillId="5" borderId="0" xfId="0" applyFill="1"/>
    <xf numFmtId="0" fontId="0" fillId="0" borderId="29" xfId="0" applyBorder="1"/>
    <xf numFmtId="0" fontId="0" fillId="0" borderId="45" xfId="0" applyBorder="1"/>
    <xf numFmtId="0" fontId="0" fillId="0" borderId="34" xfId="0" applyBorder="1"/>
    <xf numFmtId="0" fontId="2" fillId="2" borderId="31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49" fontId="0" fillId="2" borderId="58" xfId="0" applyNumberFormat="1" applyFill="1" applyBorder="1" applyAlignment="1">
      <alignment horizontal="center" vertical="center" wrapText="1"/>
    </xf>
    <xf numFmtId="49" fontId="0" fillId="2" borderId="32" xfId="0" applyNumberFormat="1" applyFill="1" applyBorder="1" applyAlignment="1">
      <alignment horizontal="center" vertical="center" wrapText="1"/>
    </xf>
    <xf numFmtId="49" fontId="0" fillId="2" borderId="3" xfId="0" applyNumberFormat="1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38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49" fontId="0" fillId="5" borderId="13" xfId="0" applyNumberFormat="1" applyFill="1" applyBorder="1" applyAlignment="1">
      <alignment horizontal="center" vertical="center"/>
    </xf>
    <xf numFmtId="49" fontId="0" fillId="5" borderId="14" xfId="0" applyNumberFormat="1" applyFill="1" applyBorder="1" applyAlignment="1">
      <alignment horizontal="center" vertical="center"/>
    </xf>
    <xf numFmtId="49" fontId="0" fillId="6" borderId="14" xfId="0" applyNumberForma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49" fontId="0" fillId="5" borderId="59" xfId="0" applyNumberFormat="1" applyFill="1" applyBorder="1" applyAlignment="1">
      <alignment horizontal="center" vertical="center"/>
    </xf>
    <xf numFmtId="49" fontId="0" fillId="2" borderId="60" xfId="0" applyNumberFormat="1" applyFill="1" applyBorder="1" applyAlignment="1">
      <alignment vertical="center"/>
    </xf>
    <xf numFmtId="49" fontId="0" fillId="2" borderId="34" xfId="0" applyNumberFormat="1" applyFill="1" applyBorder="1" applyAlignment="1">
      <alignment vertical="center"/>
    </xf>
    <xf numFmtId="49" fontId="0" fillId="2" borderId="15" xfId="0" applyNumberFormat="1" applyFill="1" applyBorder="1" applyAlignment="1">
      <alignment horizontal="center" vertical="center"/>
    </xf>
    <xf numFmtId="0" fontId="0" fillId="2" borderId="50" xfId="0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61" xfId="0" applyBorder="1"/>
    <xf numFmtId="49" fontId="0" fillId="0" borderId="23" xfId="0" applyNumberFormat="1" applyBorder="1"/>
    <xf numFmtId="0" fontId="1" fillId="10" borderId="23" xfId="5" applyFill="1" applyBorder="1" applyAlignment="1">
      <alignment horizontal="center" vertical="center"/>
    </xf>
    <xf numFmtId="166" fontId="0" fillId="0" borderId="23" xfId="0" applyNumberFormat="1" applyBorder="1" applyAlignment="1">
      <alignment horizontal="center" vertical="center"/>
    </xf>
    <xf numFmtId="167" fontId="0" fillId="11" borderId="23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41" xfId="0" applyFill="1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2" borderId="51" xfId="0" applyFill="1" applyBorder="1" applyAlignment="1">
      <alignment horizontal="center"/>
    </xf>
    <xf numFmtId="0" fontId="0" fillId="0" borderId="60" xfId="0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2" fillId="0" borderId="0" xfId="3" applyFont="1" applyAlignment="1">
      <alignment horizontal="center" vertical="center" wrapText="1"/>
    </xf>
    <xf numFmtId="0" fontId="7" fillId="0" borderId="0" xfId="3" applyFont="1"/>
    <xf numFmtId="0" fontId="7" fillId="0" borderId="0" xfId="3" applyFont="1" applyAlignment="1">
      <alignment horizontal="left" vertical="center"/>
    </xf>
    <xf numFmtId="0" fontId="6" fillId="0" borderId="0" xfId="3"/>
    <xf numFmtId="0" fontId="0" fillId="12" borderId="36" xfId="0" applyFill="1" applyBorder="1"/>
    <xf numFmtId="0" fontId="0" fillId="0" borderId="0" xfId="0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0" fillId="13" borderId="36" xfId="0" applyFill="1" applyBorder="1"/>
    <xf numFmtId="0" fontId="0" fillId="14" borderId="36" xfId="0" applyFill="1" applyBorder="1"/>
    <xf numFmtId="0" fontId="0" fillId="15" borderId="36" xfId="0" applyFill="1" applyBorder="1"/>
    <xf numFmtId="0" fontId="0" fillId="10" borderId="36" xfId="0" applyFill="1" applyBorder="1"/>
    <xf numFmtId="0" fontId="0" fillId="10" borderId="23" xfId="0" applyFill="1" applyBorder="1" applyAlignment="1">
      <alignment horizontal="center"/>
    </xf>
    <xf numFmtId="49" fontId="3" fillId="16" borderId="23" xfId="0" applyNumberFormat="1" applyFont="1" applyFill="1" applyBorder="1" applyAlignment="1">
      <alignment horizontal="center" vertical="center"/>
    </xf>
    <xf numFmtId="49" fontId="0" fillId="6" borderId="21" xfId="0" applyNumberFormat="1" applyFill="1" applyBorder="1" applyAlignment="1">
      <alignment horizontal="center" vertical="center"/>
    </xf>
    <xf numFmtId="49" fontId="3" fillId="6" borderId="23" xfId="0" applyNumberFormat="1" applyFont="1" applyFill="1" applyBorder="1" applyAlignment="1">
      <alignment horizontal="center" vertical="center"/>
    </xf>
    <xf numFmtId="49" fontId="3" fillId="4" borderId="23" xfId="0" applyNumberFormat="1" applyFont="1" applyFill="1" applyBorder="1" applyAlignment="1">
      <alignment horizontal="center" vertical="center"/>
    </xf>
    <xf numFmtId="0" fontId="2" fillId="17" borderId="61" xfId="0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63" xfId="0" applyBorder="1" applyAlignment="1">
      <alignment horizontal="center"/>
    </xf>
    <xf numFmtId="0" fontId="3" fillId="2" borderId="41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0" fillId="0" borderId="18" xfId="0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6" fillId="0" borderId="0" xfId="3" applyAlignment="1">
      <alignment horizontal="center"/>
    </xf>
    <xf numFmtId="0" fontId="6" fillId="0" borderId="0" xfId="3" applyAlignment="1">
      <alignment horizontal="center" vertical="center"/>
    </xf>
    <xf numFmtId="0" fontId="6" fillId="4" borderId="0" xfId="3" applyFill="1" applyAlignment="1">
      <alignment horizontal="center"/>
    </xf>
    <xf numFmtId="0" fontId="0" fillId="18" borderId="0" xfId="0" applyFill="1"/>
    <xf numFmtId="0" fontId="6" fillId="19" borderId="0" xfId="3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" fillId="0" borderId="66" xfId="0" applyFont="1" applyBorder="1" applyAlignment="1">
      <alignment horizontal="center"/>
    </xf>
    <xf numFmtId="0" fontId="0" fillId="0" borderId="52" xfId="0" applyBorder="1" applyAlignment="1">
      <alignment horizontal="center"/>
    </xf>
    <xf numFmtId="0" fontId="7" fillId="0" borderId="0" xfId="3" applyFont="1" applyAlignment="1">
      <alignment horizontal="center" vertical="center"/>
    </xf>
    <xf numFmtId="0" fontId="2" fillId="0" borderId="2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2" xfId="0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69" xfId="0" applyFont="1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5" xfId="0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16" fillId="0" borderId="35" xfId="0" applyFont="1" applyBorder="1" applyAlignment="1">
      <alignment horizontal="left" vertical="center" wrapText="1"/>
    </xf>
    <xf numFmtId="0" fontId="0" fillId="0" borderId="23" xfId="0" applyBorder="1" applyAlignment="1">
      <alignment horizontal="center" vertical="center"/>
    </xf>
    <xf numFmtId="0" fontId="0" fillId="10" borderId="21" xfId="0" applyFill="1" applyBorder="1"/>
    <xf numFmtId="0" fontId="3" fillId="10" borderId="21" xfId="0" applyFont="1" applyFill="1" applyBorder="1"/>
    <xf numFmtId="0" fontId="0" fillId="10" borderId="23" xfId="0" applyFill="1" applyBorder="1"/>
    <xf numFmtId="49" fontId="2" fillId="2" borderId="13" xfId="0" applyNumberFormat="1" applyFont="1" applyFill="1" applyBorder="1" applyAlignment="1">
      <alignment horizontal="center" vertical="center"/>
    </xf>
    <xf numFmtId="0" fontId="2" fillId="17" borderId="19" xfId="0" applyFont="1" applyFill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33" xfId="0" applyBorder="1"/>
    <xf numFmtId="0" fontId="0" fillId="0" borderId="61" xfId="0" applyBorder="1" applyAlignment="1">
      <alignment horizontal="center"/>
    </xf>
    <xf numFmtId="0" fontId="0" fillId="6" borderId="23" xfId="0" applyFill="1" applyBorder="1"/>
    <xf numFmtId="0" fontId="0" fillId="6" borderId="0" xfId="0" applyFill="1"/>
    <xf numFmtId="0" fontId="0" fillId="0" borderId="22" xfId="0" applyFill="1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2" xfId="0" applyFill="1" applyBorder="1"/>
    <xf numFmtId="0" fontId="2" fillId="2" borderId="3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/>
    </xf>
    <xf numFmtId="0" fontId="2" fillId="17" borderId="59" xfId="0" applyFont="1" applyFill="1" applyBorder="1" applyAlignment="1">
      <alignment horizontal="center"/>
    </xf>
    <xf numFmtId="0" fontId="0" fillId="2" borderId="5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0" borderId="73" xfId="0" applyFill="1" applyBorder="1" applyAlignment="1">
      <alignment horizontal="center"/>
    </xf>
    <xf numFmtId="0" fontId="6" fillId="0" borderId="33" xfId="3" applyBorder="1"/>
    <xf numFmtId="0" fontId="6" fillId="0" borderId="33" xfId="3" applyBorder="1" applyAlignment="1">
      <alignment horizontal="center"/>
    </xf>
    <xf numFmtId="0" fontId="6" fillId="0" borderId="40" xfId="3" applyBorder="1" applyAlignment="1">
      <alignment horizontal="center"/>
    </xf>
    <xf numFmtId="0" fontId="0" fillId="0" borderId="3" xfId="0" applyBorder="1"/>
    <xf numFmtId="0" fontId="0" fillId="0" borderId="30" xfId="0" applyBorder="1"/>
    <xf numFmtId="0" fontId="0" fillId="0" borderId="15" xfId="0" applyBorder="1"/>
    <xf numFmtId="0" fontId="0" fillId="0" borderId="33" xfId="0" applyBorder="1" applyAlignment="1">
      <alignment horizontal="left"/>
    </xf>
    <xf numFmtId="0" fontId="0" fillId="0" borderId="74" xfId="0" applyBorder="1"/>
    <xf numFmtId="0" fontId="0" fillId="0" borderId="0" xfId="0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0" fontId="0" fillId="10" borderId="23" xfId="0" applyFill="1" applyBorder="1" applyAlignment="1">
      <alignment horizontal="center" vertical="center"/>
    </xf>
    <xf numFmtId="0" fontId="0" fillId="10" borderId="41" xfId="0" applyFill="1" applyBorder="1" applyAlignment="1">
      <alignment horizontal="center"/>
    </xf>
    <xf numFmtId="0" fontId="0" fillId="10" borderId="0" xfId="0" applyFill="1"/>
    <xf numFmtId="0" fontId="16" fillId="0" borderId="48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10" borderId="0" xfId="0" applyFill="1" applyBorder="1"/>
    <xf numFmtId="0" fontId="0" fillId="0" borderId="0" xfId="0" applyBorder="1" applyAlignment="1">
      <alignment horizontal="center" vertical="center"/>
    </xf>
    <xf numFmtId="0" fontId="0" fillId="10" borderId="33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/>
    </xf>
    <xf numFmtId="0" fontId="0" fillId="10" borderId="33" xfId="0" applyFill="1" applyBorder="1"/>
    <xf numFmtId="0" fontId="2" fillId="17" borderId="8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0" fontId="0" fillId="17" borderId="20" xfId="0" applyFill="1" applyBorder="1"/>
    <xf numFmtId="0" fontId="0" fillId="2" borderId="62" xfId="0" applyFill="1" applyBorder="1" applyAlignment="1">
      <alignment horizontal="center"/>
    </xf>
    <xf numFmtId="49" fontId="16" fillId="0" borderId="21" xfId="8" applyNumberFormat="1" applyFont="1" applyBorder="1" applyAlignment="1">
      <alignment horizontal="left" vertical="center" wrapText="1" shrinkToFit="1"/>
    </xf>
    <xf numFmtId="0" fontId="0" fillId="0" borderId="79" xfId="0" applyBorder="1"/>
    <xf numFmtId="49" fontId="16" fillId="0" borderId="23" xfId="8" applyNumberFormat="1" applyFont="1" applyBorder="1" applyAlignment="1">
      <alignment horizontal="left" vertical="center" wrapText="1" shrinkToFit="1"/>
    </xf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36" xfId="0" applyBorder="1" applyAlignment="1">
      <alignment wrapText="1"/>
    </xf>
    <xf numFmtId="0" fontId="2" fillId="2" borderId="5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7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59" xfId="0" applyFill="1" applyBorder="1" applyAlignment="1">
      <alignment horizontal="center" vertical="center"/>
    </xf>
    <xf numFmtId="0" fontId="0" fillId="32" borderId="0" xfId="0" quotePrefix="1" applyFill="1"/>
    <xf numFmtId="0" fontId="19" fillId="0" borderId="21" xfId="0" applyFont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62" xfId="0" applyBorder="1" applyAlignment="1">
      <alignment horizontal="center" vertical="center"/>
    </xf>
    <xf numFmtId="0" fontId="18" fillId="0" borderId="28" xfId="0" applyFont="1" applyBorder="1"/>
    <xf numFmtId="0" fontId="19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8" fillId="0" borderId="30" xfId="0" applyFont="1" applyBorder="1"/>
    <xf numFmtId="0" fontId="18" fillId="0" borderId="23" xfId="0" applyFont="1" applyBorder="1" applyAlignment="1">
      <alignment horizontal="center" vertical="center"/>
    </xf>
    <xf numFmtId="0" fontId="0" fillId="19" borderId="0" xfId="0" applyFill="1"/>
    <xf numFmtId="0" fontId="0" fillId="8" borderId="0" xfId="0" applyFill="1"/>
    <xf numFmtId="0" fontId="0" fillId="33" borderId="0" xfId="0" applyFill="1"/>
    <xf numFmtId="0" fontId="0" fillId="5" borderId="23" xfId="0" applyFill="1" applyBorder="1"/>
    <xf numFmtId="0" fontId="0" fillId="6" borderId="0" xfId="0" applyFill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13" xfId="0" applyFill="1" applyBorder="1" applyAlignment="1">
      <alignment horizontal="center" vertical="center"/>
    </xf>
    <xf numFmtId="0" fontId="7" fillId="15" borderId="85" xfId="3" applyFont="1" applyFill="1" applyBorder="1" applyAlignment="1">
      <alignment horizontal="right" vertical="center"/>
    </xf>
    <xf numFmtId="0" fontId="6" fillId="0" borderId="23" xfId="3" applyBorder="1"/>
    <xf numFmtId="0" fontId="7" fillId="0" borderId="23" xfId="3" applyFont="1" applyBorder="1"/>
    <xf numFmtId="0" fontId="7" fillId="15" borderId="86" xfId="3" applyFont="1" applyFill="1" applyBorder="1" applyAlignment="1">
      <alignment horizontal="right" vertical="center"/>
    </xf>
    <xf numFmtId="0" fontId="7" fillId="0" borderId="28" xfId="3" applyFont="1" applyBorder="1"/>
    <xf numFmtId="0" fontId="20" fillId="0" borderId="87" xfId="3" applyFont="1" applyBorder="1" applyAlignment="1">
      <alignment horizontal="right" vertical="center"/>
    </xf>
    <xf numFmtId="0" fontId="21" fillId="35" borderId="90" xfId="3" applyFont="1" applyFill="1" applyBorder="1" applyAlignment="1">
      <alignment vertical="center"/>
    </xf>
    <xf numFmtId="0" fontId="21" fillId="0" borderId="36" xfId="3" applyFont="1" applyBorder="1" applyAlignment="1">
      <alignment vertical="center"/>
    </xf>
    <xf numFmtId="0" fontId="7" fillId="0" borderId="36" xfId="3" applyFont="1" applyBorder="1" applyAlignment="1">
      <alignment vertical="center"/>
    </xf>
    <xf numFmtId="0" fontId="6" fillId="0" borderId="36" xfId="3" applyBorder="1"/>
    <xf numFmtId="0" fontId="7" fillId="0" borderId="36" xfId="3" applyFont="1" applyBorder="1" applyAlignment="1">
      <alignment horizontal="center" vertical="center"/>
    </xf>
    <xf numFmtId="0" fontId="6" fillId="0" borderId="76" xfId="3" applyBorder="1" applyAlignment="1">
      <alignment horizontal="center" vertical="center"/>
    </xf>
    <xf numFmtId="0" fontId="22" fillId="36" borderId="90" xfId="3" applyFont="1" applyFill="1" applyBorder="1" applyAlignment="1">
      <alignment horizontal="center" vertical="center"/>
    </xf>
    <xf numFmtId="0" fontId="22" fillId="36" borderId="36" xfId="3" applyFont="1" applyFill="1" applyBorder="1" applyAlignment="1">
      <alignment horizontal="center" vertical="center"/>
    </xf>
    <xf numFmtId="0" fontId="22" fillId="15" borderId="36" xfId="3" applyFont="1" applyFill="1" applyBorder="1" applyAlignment="1">
      <alignment horizontal="center" vertical="center"/>
    </xf>
    <xf numFmtId="0" fontId="22" fillId="15" borderId="76" xfId="3" applyFont="1" applyFill="1" applyBorder="1" applyAlignment="1">
      <alignment horizontal="center" vertical="center"/>
    </xf>
    <xf numFmtId="0" fontId="23" fillId="15" borderId="90" xfId="3" applyFont="1" applyFill="1" applyBorder="1" applyAlignment="1">
      <alignment horizontal="right" vertical="center"/>
    </xf>
    <xf numFmtId="0" fontId="23" fillId="37" borderId="36" xfId="3" applyFont="1" applyFill="1" applyBorder="1"/>
    <xf numFmtId="0" fontId="23" fillId="0" borderId="36" xfId="3" applyFont="1" applyBorder="1"/>
    <xf numFmtId="0" fontId="6" fillId="0" borderId="76" xfId="3" applyBorder="1"/>
    <xf numFmtId="0" fontId="23" fillId="10" borderId="36" xfId="3" applyFont="1" applyFill="1" applyBorder="1"/>
    <xf numFmtId="0" fontId="7" fillId="15" borderId="90" xfId="3" applyFont="1" applyFill="1" applyBorder="1" applyAlignment="1">
      <alignment horizontal="right" vertical="center"/>
    </xf>
    <xf numFmtId="0" fontId="7" fillId="0" borderId="36" xfId="3" applyFont="1" applyBorder="1"/>
    <xf numFmtId="0" fontId="7" fillId="10" borderId="36" xfId="3" applyFont="1" applyFill="1" applyBorder="1"/>
    <xf numFmtId="0" fontId="7" fillId="37" borderId="36" xfId="3" applyFont="1" applyFill="1" applyBorder="1"/>
    <xf numFmtId="0" fontId="7" fillId="15" borderId="91" xfId="3" applyFont="1" applyFill="1" applyBorder="1" applyAlignment="1">
      <alignment horizontal="right" vertical="center"/>
    </xf>
    <xf numFmtId="0" fontId="7" fillId="0" borderId="92" xfId="3" applyFont="1" applyBorder="1"/>
    <xf numFmtId="0" fontId="7" fillId="37" borderId="92" xfId="3" applyFont="1" applyFill="1" applyBorder="1"/>
    <xf numFmtId="0" fontId="6" fillId="0" borderId="93" xfId="3" applyBorder="1"/>
    <xf numFmtId="0" fontId="24" fillId="38" borderId="94" xfId="3" applyFont="1" applyFill="1" applyBorder="1"/>
    <xf numFmtId="0" fontId="7" fillId="2" borderId="22" xfId="3" applyFont="1" applyFill="1" applyBorder="1" applyAlignment="1">
      <alignment horizontal="center" vertical="center"/>
    </xf>
    <xf numFmtId="0" fontId="7" fillId="0" borderId="0" xfId="0" applyFont="1"/>
    <xf numFmtId="0" fontId="7" fillId="0" borderId="0" xfId="3" applyFont="1" applyAlignment="1">
      <alignment horizontal="center"/>
    </xf>
    <xf numFmtId="0" fontId="7" fillId="0" borderId="39" xfId="3" applyFont="1" applyBorder="1"/>
    <xf numFmtId="0" fontId="7" fillId="37" borderId="33" xfId="3" applyFont="1" applyFill="1" applyBorder="1"/>
    <xf numFmtId="0" fontId="7" fillId="0" borderId="33" xfId="3" applyFont="1" applyBorder="1"/>
    <xf numFmtId="0" fontId="7" fillId="0" borderId="24" xfId="3" applyFont="1" applyBorder="1"/>
    <xf numFmtId="0" fontId="7" fillId="0" borderId="99" xfId="3" applyFont="1" applyBorder="1"/>
    <xf numFmtId="0" fontId="14" fillId="0" borderId="81" xfId="3" applyFont="1" applyBorder="1" applyAlignment="1">
      <alignment horizontal="right" vertical="center"/>
    </xf>
    <xf numFmtId="0" fontId="14" fillId="0" borderId="31" xfId="3" applyFont="1" applyBorder="1" applyAlignment="1">
      <alignment horizontal="right" vertical="center"/>
    </xf>
    <xf numFmtId="0" fontId="14" fillId="0" borderId="31" xfId="0" applyFont="1" applyBorder="1" applyAlignment="1">
      <alignment horizontal="right" vertical="center"/>
    </xf>
    <xf numFmtId="0" fontId="14" fillId="0" borderId="81" xfId="0" applyFont="1" applyBorder="1" applyAlignment="1">
      <alignment horizontal="right" vertical="center"/>
    </xf>
    <xf numFmtId="0" fontId="7" fillId="21" borderId="0" xfId="3" applyFont="1" applyFill="1" applyAlignment="1">
      <alignment horizontal="center" vertical="center"/>
    </xf>
    <xf numFmtId="0" fontId="14" fillId="17" borderId="31" xfId="0" applyFont="1" applyFill="1" applyBorder="1" applyAlignment="1">
      <alignment horizontal="right" vertical="center"/>
    </xf>
    <xf numFmtId="0" fontId="14" fillId="17" borderId="100" xfId="3" applyFont="1" applyFill="1" applyBorder="1" applyAlignment="1">
      <alignment horizontal="right" vertical="center"/>
    </xf>
    <xf numFmtId="0" fontId="7" fillId="17" borderId="101" xfId="3" applyFont="1" applyFill="1" applyBorder="1" applyAlignment="1">
      <alignment vertical="center"/>
    </xf>
    <xf numFmtId="0" fontId="14" fillId="17" borderId="103" xfId="3" applyFont="1" applyFill="1" applyBorder="1" applyAlignment="1">
      <alignment horizontal="right" vertical="center"/>
    </xf>
    <xf numFmtId="0" fontId="14" fillId="17" borderId="103" xfId="0" applyFont="1" applyFill="1" applyBorder="1" applyAlignment="1">
      <alignment horizontal="right" vertical="center"/>
    </xf>
    <xf numFmtId="0" fontId="7" fillId="17" borderId="101" xfId="0" applyFont="1" applyFill="1" applyBorder="1" applyAlignment="1">
      <alignment vertical="center"/>
    </xf>
    <xf numFmtId="0" fontId="6" fillId="0" borderId="33" xfId="3" applyBorder="1" applyAlignment="1">
      <alignment horizontal="center" vertical="center"/>
    </xf>
    <xf numFmtId="0" fontId="7" fillId="17" borderId="33" xfId="0" applyFont="1" applyFill="1" applyBorder="1" applyAlignment="1">
      <alignment vertical="center"/>
    </xf>
    <xf numFmtId="0" fontId="14" fillId="17" borderId="100" xfId="0" applyFont="1" applyFill="1" applyBorder="1" applyAlignment="1">
      <alignment horizontal="right" vertical="center"/>
    </xf>
    <xf numFmtId="0" fontId="14" fillId="17" borderId="39" xfId="3" applyFont="1" applyFill="1" applyBorder="1" applyAlignment="1">
      <alignment horizontal="right" vertical="center"/>
    </xf>
    <xf numFmtId="0" fontId="7" fillId="17" borderId="33" xfId="3" applyFont="1" applyFill="1" applyBorder="1" applyAlignment="1">
      <alignment vertical="center"/>
    </xf>
    <xf numFmtId="0" fontId="14" fillId="15" borderId="107" xfId="3" applyFont="1" applyFill="1" applyBorder="1" applyAlignment="1">
      <alignment horizontal="center" vertical="center"/>
    </xf>
    <xf numFmtId="0" fontId="14" fillId="15" borderId="59" xfId="3" applyFont="1" applyFill="1" applyBorder="1" applyAlignment="1">
      <alignment horizontal="center" vertical="center"/>
    </xf>
    <xf numFmtId="0" fontId="14" fillId="15" borderId="83" xfId="3" applyFont="1" applyFill="1" applyBorder="1" applyAlignment="1">
      <alignment horizontal="center" vertical="center"/>
    </xf>
    <xf numFmtId="0" fontId="14" fillId="15" borderId="108" xfId="3" applyFont="1" applyFill="1" applyBorder="1" applyAlignment="1">
      <alignment horizontal="center" vertical="center"/>
    </xf>
    <xf numFmtId="0" fontId="14" fillId="15" borderId="109" xfId="3" applyFont="1" applyFill="1" applyBorder="1" applyAlignment="1">
      <alignment horizontal="center" vertical="center"/>
    </xf>
    <xf numFmtId="0" fontId="14" fillId="15" borderId="0" xfId="3" applyFont="1" applyFill="1" applyAlignment="1">
      <alignment horizontal="center" vertical="center"/>
    </xf>
    <xf numFmtId="0" fontId="14" fillId="15" borderId="13" xfId="3" applyFont="1" applyFill="1" applyBorder="1" applyAlignment="1">
      <alignment horizontal="center" vertical="center"/>
    </xf>
    <xf numFmtId="0" fontId="14" fillId="15" borderId="110" xfId="3" applyFont="1" applyFill="1" applyBorder="1" applyAlignment="1">
      <alignment horizontal="center" vertical="center"/>
    </xf>
    <xf numFmtId="0" fontId="14" fillId="15" borderId="13" xfId="0" applyFont="1" applyFill="1" applyBorder="1" applyAlignment="1">
      <alignment horizontal="center" vertical="center"/>
    </xf>
    <xf numFmtId="0" fontId="14" fillId="15" borderId="59" xfId="0" applyFont="1" applyFill="1" applyBorder="1" applyAlignment="1">
      <alignment horizontal="center" vertical="center"/>
    </xf>
    <xf numFmtId="0" fontId="14" fillId="15" borderId="83" xfId="0" applyFont="1" applyFill="1" applyBorder="1" applyAlignment="1">
      <alignment horizontal="center" vertical="center"/>
    </xf>
    <xf numFmtId="0" fontId="14" fillId="15" borderId="108" xfId="0" applyFont="1" applyFill="1" applyBorder="1" applyAlignment="1">
      <alignment horizontal="center" vertical="center"/>
    </xf>
    <xf numFmtId="0" fontId="14" fillId="15" borderId="110" xfId="0" applyFont="1" applyFill="1" applyBorder="1" applyAlignment="1">
      <alignment horizontal="center" vertical="center"/>
    </xf>
    <xf numFmtId="0" fontId="14" fillId="15" borderId="111" xfId="0" applyFont="1" applyFill="1" applyBorder="1" applyAlignment="1">
      <alignment horizontal="center" vertical="center"/>
    </xf>
    <xf numFmtId="0" fontId="14" fillId="15" borderId="23" xfId="0" applyFont="1" applyFill="1" applyBorder="1" applyAlignment="1">
      <alignment horizontal="center" vertical="center"/>
    </xf>
    <xf numFmtId="0" fontId="14" fillId="15" borderId="112" xfId="0" applyFont="1" applyFill="1" applyBorder="1" applyAlignment="1">
      <alignment horizontal="center" vertical="center"/>
    </xf>
    <xf numFmtId="0" fontId="14" fillId="15" borderId="113" xfId="0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15" borderId="44" xfId="0" applyFont="1" applyFill="1" applyBorder="1" applyAlignment="1">
      <alignment horizontal="center" vertical="center"/>
    </xf>
    <xf numFmtId="0" fontId="14" fillId="15" borderId="70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14" fillId="15" borderId="2" xfId="0" applyFont="1" applyFill="1" applyBorder="1" applyAlignment="1">
      <alignment horizontal="center" vertical="center"/>
    </xf>
    <xf numFmtId="0" fontId="14" fillId="15" borderId="11" xfId="0" applyFont="1" applyFill="1" applyBorder="1" applyAlignment="1">
      <alignment horizontal="center" vertical="center"/>
    </xf>
    <xf numFmtId="0" fontId="14" fillId="15" borderId="107" xfId="0" applyFont="1" applyFill="1" applyBorder="1" applyAlignment="1">
      <alignment horizontal="center" vertical="center"/>
    </xf>
    <xf numFmtId="0" fontId="14" fillId="15" borderId="78" xfId="0" applyFont="1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14" fillId="15" borderId="114" xfId="0" applyFont="1" applyFill="1" applyBorder="1" applyAlignment="1">
      <alignment horizontal="center" vertical="center"/>
    </xf>
    <xf numFmtId="0" fontId="14" fillId="15" borderId="78" xfId="3" applyFont="1" applyFill="1" applyBorder="1" applyAlignment="1">
      <alignment horizontal="center" vertical="center"/>
    </xf>
    <xf numFmtId="0" fontId="14" fillId="15" borderId="14" xfId="3" applyFont="1" applyFill="1" applyBorder="1" applyAlignment="1">
      <alignment horizontal="center" vertical="center"/>
    </xf>
    <xf numFmtId="0" fontId="14" fillId="15" borderId="114" xfId="3" applyFont="1" applyFill="1" applyBorder="1" applyAlignment="1">
      <alignment horizontal="center" vertical="center"/>
    </xf>
    <xf numFmtId="0" fontId="14" fillId="15" borderId="57" xfId="3" applyFont="1" applyFill="1" applyBorder="1" applyAlignment="1">
      <alignment horizontal="center" vertical="center"/>
    </xf>
    <xf numFmtId="0" fontId="14" fillId="15" borderId="44" xfId="3" applyFont="1" applyFill="1" applyBorder="1" applyAlignment="1">
      <alignment horizontal="center" vertical="center"/>
    </xf>
    <xf numFmtId="0" fontId="14" fillId="15" borderId="25" xfId="3" applyFont="1" applyFill="1" applyBorder="1" applyAlignment="1">
      <alignment horizontal="center" vertical="center"/>
    </xf>
    <xf numFmtId="0" fontId="14" fillId="15" borderId="1" xfId="3" applyFont="1" applyFill="1" applyBorder="1" applyAlignment="1">
      <alignment horizontal="center" vertical="center"/>
    </xf>
    <xf numFmtId="0" fontId="14" fillId="15" borderId="2" xfId="3" applyFont="1" applyFill="1" applyBorder="1" applyAlignment="1">
      <alignment horizontal="center" vertical="center"/>
    </xf>
    <xf numFmtId="0" fontId="14" fillId="15" borderId="11" xfId="3" applyFont="1" applyFill="1" applyBorder="1" applyAlignment="1">
      <alignment horizontal="center" vertical="center"/>
    </xf>
    <xf numFmtId="0" fontId="7" fillId="15" borderId="84" xfId="3" applyFont="1" applyFill="1" applyBorder="1" applyAlignment="1">
      <alignment horizontal="right" vertical="center"/>
    </xf>
    <xf numFmtId="0" fontId="7" fillId="0" borderId="31" xfId="3" applyFont="1" applyBorder="1"/>
    <xf numFmtId="0" fontId="7" fillId="37" borderId="23" xfId="3" applyFont="1" applyFill="1" applyBorder="1"/>
    <xf numFmtId="0" fontId="7" fillId="0" borderId="115" xfId="3" applyFont="1" applyBorder="1"/>
    <xf numFmtId="0" fontId="7" fillId="15" borderId="27" xfId="3" applyFont="1" applyFill="1" applyBorder="1" applyAlignment="1">
      <alignment horizontal="right" vertical="center"/>
    </xf>
    <xf numFmtId="0" fontId="7" fillId="0" borderId="30" xfId="3" applyFont="1" applyBorder="1"/>
    <xf numFmtId="0" fontId="7" fillId="37" borderId="32" xfId="3" applyFont="1" applyFill="1" applyBorder="1"/>
    <xf numFmtId="0" fontId="7" fillId="0" borderId="32" xfId="3" applyFont="1" applyBorder="1"/>
    <xf numFmtId="0" fontId="7" fillId="0" borderId="116" xfId="3" applyFont="1" applyBorder="1"/>
    <xf numFmtId="0" fontId="7" fillId="15" borderId="31" xfId="3" applyFont="1" applyFill="1" applyBorder="1" applyAlignment="1">
      <alignment horizontal="right" vertical="center"/>
    </xf>
    <xf numFmtId="0" fontId="7" fillId="0" borderId="3" xfId="3" applyFont="1" applyBorder="1"/>
    <xf numFmtId="0" fontId="7" fillId="15" borderId="27" xfId="0" applyFont="1" applyFill="1" applyBorder="1" applyAlignment="1">
      <alignment horizontal="right" vertical="center"/>
    </xf>
    <xf numFmtId="0" fontId="7" fillId="0" borderId="28" xfId="0" applyFont="1" applyBorder="1"/>
    <xf numFmtId="0" fontId="7" fillId="0" borderId="31" xfId="0" applyFont="1" applyBorder="1"/>
    <xf numFmtId="0" fontId="7" fillId="37" borderId="23" xfId="0" applyFont="1" applyFill="1" applyBorder="1"/>
    <xf numFmtId="0" fontId="7" fillId="0" borderId="23" xfId="0" applyFont="1" applyBorder="1"/>
    <xf numFmtId="0" fontId="7" fillId="0" borderId="30" xfId="0" applyFont="1" applyBorder="1"/>
    <xf numFmtId="0" fontId="7" fillId="0" borderId="32" xfId="0" applyFont="1" applyBorder="1"/>
    <xf numFmtId="0" fontId="7" fillId="6" borderId="23" xfId="0" applyFont="1" applyFill="1" applyBorder="1"/>
    <xf numFmtId="0" fontId="7" fillId="0" borderId="3" xfId="0" applyFont="1" applyBorder="1"/>
    <xf numFmtId="0" fontId="6" fillId="0" borderId="3" xfId="3" applyBorder="1"/>
    <xf numFmtId="0" fontId="6" fillId="0" borderId="30" xfId="3" applyBorder="1"/>
    <xf numFmtId="0" fontId="7" fillId="21" borderId="32" xfId="3" applyFont="1" applyFill="1" applyBorder="1"/>
    <xf numFmtId="0" fontId="16" fillId="0" borderId="28" xfId="3" applyFont="1" applyBorder="1" applyAlignment="1">
      <alignment horizontal="left" vertical="center"/>
    </xf>
    <xf numFmtId="0" fontId="18" fillId="0" borderId="3" xfId="0" applyFont="1" applyBorder="1"/>
    <xf numFmtId="0" fontId="7" fillId="21" borderId="32" xfId="0" applyFont="1" applyFill="1" applyBorder="1"/>
    <xf numFmtId="0" fontId="7" fillId="6" borderId="23" xfId="3" applyFont="1" applyFill="1" applyBorder="1"/>
    <xf numFmtId="0" fontId="7" fillId="2" borderId="31" xfId="3" applyFont="1" applyFill="1" applyBorder="1"/>
    <xf numFmtId="0" fontId="7" fillId="6" borderId="32" xfId="3" applyFont="1" applyFill="1" applyBorder="1"/>
    <xf numFmtId="0" fontId="7" fillId="15" borderId="31" xfId="0" applyFont="1" applyFill="1" applyBorder="1" applyAlignment="1">
      <alignment horizontal="right" vertical="center"/>
    </xf>
    <xf numFmtId="0" fontId="7" fillId="0" borderId="2" xfId="0" applyFont="1" applyBorder="1"/>
    <xf numFmtId="0" fontId="7" fillId="15" borderId="84" xfId="0" applyFont="1" applyFill="1" applyBorder="1" applyAlignment="1">
      <alignment horizontal="right" vertical="center"/>
    </xf>
    <xf numFmtId="0" fontId="7" fillId="0" borderId="116" xfId="0" applyFont="1" applyBorder="1"/>
    <xf numFmtId="0" fontId="7" fillId="15" borderId="35" xfId="3" applyFont="1" applyFill="1" applyBorder="1" applyAlignment="1">
      <alignment horizontal="right" vertical="center"/>
    </xf>
    <xf numFmtId="0" fontId="3" fillId="0" borderId="117" xfId="3" applyFont="1" applyBorder="1" applyAlignment="1">
      <alignment horizontal="left" vertical="center"/>
    </xf>
    <xf numFmtId="0" fontId="7" fillId="0" borderId="58" xfId="3" applyFont="1" applyBorder="1"/>
    <xf numFmtId="0" fontId="7" fillId="21" borderId="23" xfId="3" applyFont="1" applyFill="1" applyBorder="1"/>
    <xf numFmtId="0" fontId="7" fillId="15" borderId="37" xfId="3" applyFont="1" applyFill="1" applyBorder="1" applyAlignment="1">
      <alignment horizontal="right" vertical="center"/>
    </xf>
    <xf numFmtId="0" fontId="7" fillId="0" borderId="37" xfId="3" applyFont="1" applyBorder="1"/>
    <xf numFmtId="0" fontId="7" fillId="15" borderId="37" xfId="0" applyFont="1" applyFill="1" applyBorder="1" applyAlignment="1">
      <alignment horizontal="right" vertical="center"/>
    </xf>
    <xf numFmtId="0" fontId="7" fillId="0" borderId="37" xfId="0" applyFont="1" applyBorder="1"/>
    <xf numFmtId="0" fontId="7" fillId="21" borderId="23" xfId="0" applyFont="1" applyFill="1" applyBorder="1"/>
    <xf numFmtId="0" fontId="6" fillId="0" borderId="61" xfId="3" applyBorder="1" applyAlignment="1">
      <alignment horizontal="center" vertical="center"/>
    </xf>
    <xf numFmtId="0" fontId="6" fillId="0" borderId="23" xfId="3" applyBorder="1" applyAlignment="1">
      <alignment horizontal="center" vertical="center"/>
    </xf>
    <xf numFmtId="0" fontId="0" fillId="0" borderId="37" xfId="0" applyBorder="1"/>
    <xf numFmtId="0" fontId="7" fillId="2" borderId="37" xfId="3" applyFont="1" applyFill="1" applyBorder="1"/>
    <xf numFmtId="0" fontId="7" fillId="15" borderId="85" xfId="0" applyFont="1" applyFill="1" applyBorder="1" applyAlignment="1">
      <alignment horizontal="right" vertical="center"/>
    </xf>
    <xf numFmtId="0" fontId="7" fillId="0" borderId="115" xfId="0" applyFont="1" applyBorder="1"/>
    <xf numFmtId="0" fontId="7" fillId="15" borderId="36" xfId="3" applyFont="1" applyFill="1" applyBorder="1" applyAlignment="1">
      <alignment horizontal="right" vertical="center"/>
    </xf>
    <xf numFmtId="0" fontId="7" fillId="0" borderId="29" xfId="3" applyFont="1" applyBorder="1" applyAlignment="1">
      <alignment horizontal="left" vertical="center"/>
    </xf>
    <xf numFmtId="0" fontId="7" fillId="0" borderId="61" xfId="3" applyFont="1" applyBorder="1"/>
    <xf numFmtId="0" fontId="7" fillId="5" borderId="23" xfId="3" applyFont="1" applyFill="1" applyBorder="1"/>
    <xf numFmtId="0" fontId="7" fillId="0" borderId="22" xfId="0" applyFont="1" applyBorder="1"/>
    <xf numFmtId="0" fontId="7" fillId="5" borderId="23" xfId="0" applyFont="1" applyFill="1" applyBorder="1"/>
    <xf numFmtId="0" fontId="7" fillId="15" borderId="44" xfId="0" applyFont="1" applyFill="1" applyBorder="1" applyAlignment="1">
      <alignment horizontal="right" vertical="center"/>
    </xf>
    <xf numFmtId="49" fontId="7" fillId="0" borderId="28" xfId="3" applyNumberFormat="1" applyFont="1" applyBorder="1"/>
    <xf numFmtId="0" fontId="18" fillId="0" borderId="23" xfId="0" applyFont="1" applyBorder="1" applyAlignment="1">
      <alignment horizontal="left"/>
    </xf>
    <xf numFmtId="0" fontId="3" fillId="0" borderId="29" xfId="3" applyFont="1" applyBorder="1" applyAlignment="1">
      <alignment horizontal="left" vertical="center"/>
    </xf>
    <xf numFmtId="0" fontId="7" fillId="37" borderId="24" xfId="3" applyFont="1" applyFill="1" applyBorder="1"/>
    <xf numFmtId="0" fontId="7" fillId="37" borderId="24" xfId="0" applyFont="1" applyFill="1" applyBorder="1"/>
    <xf numFmtId="9" fontId="7" fillId="37" borderId="24" xfId="7" applyFont="1" applyFill="1" applyBorder="1"/>
    <xf numFmtId="0" fontId="7" fillId="21" borderId="24" xfId="3" applyFont="1" applyFill="1" applyBorder="1"/>
    <xf numFmtId="0" fontId="7" fillId="5" borderId="24" xfId="3" applyFont="1" applyFill="1" applyBorder="1"/>
    <xf numFmtId="0" fontId="7" fillId="6" borderId="24" xfId="3" applyFont="1" applyFill="1" applyBorder="1"/>
    <xf numFmtId="0" fontId="6" fillId="0" borderId="15" xfId="3" applyBorder="1"/>
    <xf numFmtId="0" fontId="7" fillId="5" borderId="24" xfId="0" applyFont="1" applyFill="1" applyBorder="1"/>
    <xf numFmtId="0" fontId="7" fillId="0" borderId="34" xfId="0" applyFont="1" applyBorder="1"/>
    <xf numFmtId="0" fontId="7" fillId="37" borderId="34" xfId="0" applyFont="1" applyFill="1" applyBorder="1"/>
    <xf numFmtId="0" fontId="7" fillId="0" borderId="15" xfId="0" applyFont="1" applyBorder="1"/>
    <xf numFmtId="0" fontId="7" fillId="15" borderId="39" xfId="3" applyFont="1" applyFill="1" applyBorder="1" applyAlignment="1">
      <alignment horizontal="right" vertical="center"/>
    </xf>
    <xf numFmtId="0" fontId="7" fillId="0" borderId="40" xfId="3" applyFont="1" applyBorder="1"/>
    <xf numFmtId="0" fontId="7" fillId="15" borderId="39" xfId="0" applyFont="1" applyFill="1" applyBorder="1" applyAlignment="1">
      <alignment horizontal="right" vertical="center"/>
    </xf>
    <xf numFmtId="0" fontId="7" fillId="21" borderId="33" xfId="0" applyFont="1" applyFill="1" applyBorder="1"/>
    <xf numFmtId="0" fontId="7" fillId="15" borderId="38" xfId="3" applyFont="1" applyFill="1" applyBorder="1" applyAlignment="1">
      <alignment horizontal="right" vertical="center"/>
    </xf>
    <xf numFmtId="0" fontId="7" fillId="0" borderId="59" xfId="3" applyFont="1" applyBorder="1"/>
    <xf numFmtId="0" fontId="7" fillId="0" borderId="38" xfId="3" applyFont="1" applyBorder="1"/>
    <xf numFmtId="0" fontId="7" fillId="37" borderId="34" xfId="3" applyFont="1" applyFill="1" applyBorder="1"/>
    <xf numFmtId="0" fontId="7" fillId="0" borderId="34" xfId="3" applyFont="1" applyBorder="1"/>
    <xf numFmtId="0" fontId="7" fillId="0" borderId="15" xfId="3" applyFont="1" applyBorder="1"/>
    <xf numFmtId="0" fontId="7" fillId="0" borderId="0" xfId="3" applyFont="1" applyAlignment="1">
      <alignment horizontal="right" vertical="center"/>
    </xf>
    <xf numFmtId="0" fontId="7" fillId="37" borderId="33" xfId="0" applyFont="1" applyFill="1" applyBorder="1"/>
    <xf numFmtId="0" fontId="7" fillId="0" borderId="72" xfId="3" applyFont="1" applyBorder="1"/>
    <xf numFmtId="0" fontId="7" fillId="6" borderId="34" xfId="3" applyFont="1" applyFill="1" applyBorder="1"/>
    <xf numFmtId="0" fontId="7" fillId="5" borderId="33" xfId="0" applyFont="1" applyFill="1" applyBorder="1"/>
    <xf numFmtId="0" fontId="7" fillId="6" borderId="33" xfId="0" applyFont="1" applyFill="1" applyBorder="1"/>
    <xf numFmtId="0" fontId="7" fillId="0" borderId="33" xfId="0" applyFont="1" applyBorder="1"/>
    <xf numFmtId="0" fontId="7" fillId="0" borderId="40" xfId="0" applyFont="1" applyBorder="1"/>
    <xf numFmtId="0" fontId="7" fillId="37" borderId="21" xfId="0" applyFont="1" applyFill="1" applyBorder="1"/>
    <xf numFmtId="0" fontId="7" fillId="0" borderId="21" xfId="0" applyFont="1" applyBorder="1"/>
    <xf numFmtId="0" fontId="7" fillId="15" borderId="38" xfId="0" applyFont="1" applyFill="1" applyBorder="1" applyAlignment="1">
      <alignment horizontal="right" vertical="center"/>
    </xf>
    <xf numFmtId="0" fontId="7" fillId="0" borderId="38" xfId="0" applyFont="1" applyBorder="1"/>
    <xf numFmtId="0" fontId="25" fillId="37" borderId="23" xfId="0" applyFont="1" applyFill="1" applyBorder="1"/>
    <xf numFmtId="0" fontId="0" fillId="21" borderId="23" xfId="0" applyFill="1" applyBorder="1"/>
    <xf numFmtId="0" fontId="3" fillId="37" borderId="23" xfId="0" applyFont="1" applyFill="1" applyBorder="1" applyAlignment="1">
      <alignment vertical="center"/>
    </xf>
    <xf numFmtId="0" fontId="0" fillId="0" borderId="38" xfId="0" applyBorder="1"/>
    <xf numFmtId="0" fontId="7" fillId="15" borderId="45" xfId="3" applyFont="1" applyFill="1" applyBorder="1" applyAlignment="1">
      <alignment horizontal="right" vertical="center"/>
    </xf>
    <xf numFmtId="0" fontId="7" fillId="0" borderId="55" xfId="3" applyFont="1" applyBorder="1" applyAlignment="1">
      <alignment horizontal="left" vertical="center"/>
    </xf>
    <xf numFmtId="0" fontId="7" fillId="0" borderId="60" xfId="3" applyFont="1" applyBorder="1"/>
    <xf numFmtId="0" fontId="7" fillId="37" borderId="23" xfId="3" applyFont="1" applyFill="1" applyBorder="1" applyProtection="1">
      <protection locked="0"/>
    </xf>
    <xf numFmtId="0" fontId="7" fillId="5" borderId="23" xfId="3" applyFont="1" applyFill="1" applyBorder="1" applyProtection="1">
      <protection locked="0"/>
    </xf>
    <xf numFmtId="0" fontId="7" fillId="6" borderId="23" xfId="3" applyFont="1" applyFill="1" applyBorder="1" applyProtection="1">
      <protection locked="0"/>
    </xf>
    <xf numFmtId="0" fontId="7" fillId="18" borderId="23" xfId="0" applyFont="1" applyFill="1" applyBorder="1"/>
    <xf numFmtId="0" fontId="7" fillId="0" borderId="49" xfId="0" applyFont="1" applyBorder="1"/>
    <xf numFmtId="0" fontId="7" fillId="18" borderId="18" xfId="0" applyFont="1" applyFill="1" applyBorder="1"/>
    <xf numFmtId="0" fontId="16" fillId="0" borderId="59" xfId="3" applyFont="1" applyBorder="1" applyAlignment="1">
      <alignment horizontal="left" vertical="center"/>
    </xf>
    <xf numFmtId="0" fontId="26" fillId="0" borderId="23" xfId="0" applyFont="1" applyBorder="1" applyAlignment="1">
      <alignment horizontal="center"/>
    </xf>
    <xf numFmtId="0" fontId="26" fillId="0" borderId="2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8" fillId="36" borderId="23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36" borderId="23" xfId="0" applyFont="1" applyFill="1" applyBorder="1"/>
    <xf numFmtId="0" fontId="28" fillId="36" borderId="33" xfId="0" applyFont="1" applyFill="1" applyBorder="1"/>
    <xf numFmtId="0" fontId="28" fillId="40" borderId="23" xfId="0" applyFont="1" applyFill="1" applyBorder="1" applyAlignment="1">
      <alignment horizontal="center"/>
    </xf>
    <xf numFmtId="0" fontId="28" fillId="40" borderId="23" xfId="0" applyFont="1" applyFill="1" applyBorder="1"/>
    <xf numFmtId="0" fontId="28" fillId="7" borderId="23" xfId="0" applyFont="1" applyFill="1" applyBorder="1"/>
    <xf numFmtId="0" fontId="26" fillId="43" borderId="23" xfId="0" applyFont="1" applyFill="1" applyBorder="1" applyAlignment="1">
      <alignment vertical="center"/>
    </xf>
    <xf numFmtId="0" fontId="28" fillId="43" borderId="23" xfId="0" applyFont="1" applyFill="1" applyBorder="1" applyAlignment="1">
      <alignment horizontal="center"/>
    </xf>
    <xf numFmtId="0" fontId="28" fillId="43" borderId="23" xfId="0" applyFont="1" applyFill="1" applyBorder="1"/>
    <xf numFmtId="0" fontId="23" fillId="0" borderId="23" xfId="0" applyFont="1" applyBorder="1" applyAlignment="1">
      <alignment horizontal="center"/>
    </xf>
    <xf numFmtId="0" fontId="28" fillId="0" borderId="23" xfId="0" applyFont="1" applyBorder="1"/>
    <xf numFmtId="0" fontId="26" fillId="43" borderId="23" xfId="0" applyFont="1" applyFill="1" applyBorder="1" applyAlignment="1">
      <alignment horizontal="center"/>
    </xf>
    <xf numFmtId="0" fontId="26" fillId="0" borderId="21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8" fillId="0" borderId="23" xfId="0" applyFont="1" applyBorder="1" applyAlignment="1">
      <alignment horizontal="left"/>
    </xf>
    <xf numFmtId="0" fontId="28" fillId="0" borderId="23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3" xfId="0" applyFont="1" applyBorder="1"/>
    <xf numFmtId="0" fontId="2" fillId="0" borderId="23" xfId="0" applyFont="1" applyBorder="1" applyAlignment="1">
      <alignment vertical="center"/>
    </xf>
    <xf numFmtId="0" fontId="0" fillId="44" borderId="23" xfId="0" applyFill="1" applyBorder="1" applyAlignment="1">
      <alignment horizontal="center"/>
    </xf>
    <xf numFmtId="0" fontId="0" fillId="44" borderId="23" xfId="0" applyFill="1" applyBorder="1" applyAlignment="1">
      <alignment horizontal="left"/>
    </xf>
    <xf numFmtId="0" fontId="0" fillId="44" borderId="23" xfId="0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0" borderId="0" xfId="0" applyFont="1"/>
    <xf numFmtId="0" fontId="28" fillId="42" borderId="23" xfId="0" applyFont="1" applyFill="1" applyBorder="1"/>
    <xf numFmtId="0" fontId="28" fillId="45" borderId="23" xfId="0" applyFont="1" applyFill="1" applyBorder="1"/>
    <xf numFmtId="0" fontId="28" fillId="31" borderId="23" xfId="0" applyFont="1" applyFill="1" applyBorder="1"/>
    <xf numFmtId="0" fontId="23" fillId="34" borderId="23" xfId="0" applyFont="1" applyFill="1" applyBorder="1" applyAlignment="1">
      <alignment horizontal="left"/>
    </xf>
    <xf numFmtId="0" fontId="28" fillId="34" borderId="23" xfId="0" applyFont="1" applyFill="1" applyBorder="1"/>
    <xf numFmtId="0" fontId="28" fillId="11" borderId="23" xfId="0" applyFont="1" applyFill="1" applyBorder="1"/>
    <xf numFmtId="0" fontId="28" fillId="3" borderId="23" xfId="0" applyFont="1" applyFill="1" applyBorder="1" applyAlignment="1">
      <alignment horizontal="center"/>
    </xf>
    <xf numFmtId="0" fontId="28" fillId="3" borderId="23" xfId="0" applyFont="1" applyFill="1" applyBorder="1"/>
    <xf numFmtId="0" fontId="28" fillId="19" borderId="23" xfId="0" applyFont="1" applyFill="1" applyBorder="1" applyAlignment="1">
      <alignment horizontal="center"/>
    </xf>
    <xf numFmtId="0" fontId="28" fillId="19" borderId="23" xfId="0" applyFont="1" applyFill="1" applyBorder="1"/>
    <xf numFmtId="0" fontId="26" fillId="19" borderId="23" xfId="0" applyFont="1" applyFill="1" applyBorder="1" applyAlignment="1">
      <alignment vertical="center"/>
    </xf>
    <xf numFmtId="0" fontId="28" fillId="15" borderId="23" xfId="0" applyFont="1" applyFill="1" applyBorder="1" applyAlignment="1">
      <alignment horizontal="center"/>
    </xf>
    <xf numFmtId="0" fontId="28" fillId="15" borderId="23" xfId="0" applyFont="1" applyFill="1" applyBorder="1"/>
    <xf numFmtId="0" fontId="28" fillId="13" borderId="23" xfId="0" applyFont="1" applyFill="1" applyBorder="1" applyAlignment="1">
      <alignment horizontal="center"/>
    </xf>
    <xf numFmtId="0" fontId="28" fillId="13" borderId="23" xfId="0" applyFont="1" applyFill="1" applyBorder="1"/>
    <xf numFmtId="0" fontId="26" fillId="3" borderId="23" xfId="0" applyFont="1" applyFill="1" applyBorder="1" applyAlignment="1">
      <alignment vertical="center"/>
    </xf>
    <xf numFmtId="0" fontId="28" fillId="44" borderId="23" xfId="0" applyFont="1" applyFill="1" applyBorder="1" applyAlignment="1">
      <alignment horizontal="center"/>
    </xf>
    <xf numFmtId="0" fontId="28" fillId="44" borderId="23" xfId="0" applyFont="1" applyFill="1" applyBorder="1" applyAlignment="1">
      <alignment horizontal="left"/>
    </xf>
    <xf numFmtId="0" fontId="28" fillId="44" borderId="23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0" fillId="13" borderId="23" xfId="0" applyFill="1" applyBorder="1"/>
    <xf numFmtId="0" fontId="0" fillId="0" borderId="23" xfId="0" applyBorder="1" applyAlignment="1"/>
    <xf numFmtId="0" fontId="0" fillId="2" borderId="52" xfId="0" applyFill="1" applyBorder="1" applyAlignment="1">
      <alignment horizontal="center"/>
    </xf>
    <xf numFmtId="0" fontId="0" fillId="10" borderId="23" xfId="0" applyFill="1" applyBorder="1" applyAlignment="1">
      <alignment vertical="center"/>
    </xf>
    <xf numFmtId="0" fontId="0" fillId="10" borderId="2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0" fontId="30" fillId="0" borderId="23" xfId="0" applyFont="1" applyBorder="1"/>
    <xf numFmtId="0" fontId="30" fillId="0" borderId="0" xfId="0" applyFont="1"/>
    <xf numFmtId="0" fontId="6" fillId="0" borderId="0" xfId="3" applyBorder="1"/>
    <xf numFmtId="0" fontId="6" fillId="0" borderId="63" xfId="3" applyBorder="1"/>
    <xf numFmtId="0" fontId="6" fillId="0" borderId="120" xfId="3" applyBorder="1"/>
    <xf numFmtId="0" fontId="6" fillId="0" borderId="124" xfId="3" applyBorder="1"/>
    <xf numFmtId="0" fontId="6" fillId="0" borderId="0" xfId="3" applyBorder="1" applyAlignment="1">
      <alignment horizontal="center"/>
    </xf>
    <xf numFmtId="0" fontId="6" fillId="0" borderId="12" xfId="3" applyBorder="1" applyAlignment="1">
      <alignment horizontal="center"/>
    </xf>
    <xf numFmtId="0" fontId="6" fillId="0" borderId="47" xfId="3" applyBorder="1" applyAlignment="1">
      <alignment horizontal="center"/>
    </xf>
    <xf numFmtId="0" fontId="6" fillId="0" borderId="56" xfId="3" applyBorder="1" applyAlignment="1">
      <alignment horizontal="center"/>
    </xf>
    <xf numFmtId="0" fontId="6" fillId="0" borderId="57" xfId="3" applyBorder="1" applyAlignment="1">
      <alignment horizontal="center"/>
    </xf>
    <xf numFmtId="0" fontId="6" fillId="0" borderId="63" xfId="3" applyBorder="1" applyAlignment="1">
      <alignment horizontal="center"/>
    </xf>
    <xf numFmtId="0" fontId="6" fillId="0" borderId="49" xfId="3" applyBorder="1" applyAlignment="1">
      <alignment horizontal="center"/>
    </xf>
    <xf numFmtId="0" fontId="6" fillId="0" borderId="18" xfId="3" applyBorder="1" applyAlignment="1">
      <alignment horizontal="center"/>
    </xf>
    <xf numFmtId="0" fontId="6" fillId="0" borderId="64" xfId="3" applyBorder="1" applyAlignment="1">
      <alignment horizontal="center"/>
    </xf>
    <xf numFmtId="0" fontId="6" fillId="0" borderId="12" xfId="3" applyBorder="1" applyAlignment="1">
      <alignment horizontal="center" vertical="center" textRotation="90"/>
    </xf>
    <xf numFmtId="0" fontId="6" fillId="0" borderId="0" xfId="3" applyBorder="1" applyAlignment="1">
      <alignment horizontal="center" vertical="center" textRotation="90"/>
    </xf>
    <xf numFmtId="0" fontId="6" fillId="0" borderId="63" xfId="3" applyBorder="1" applyAlignment="1">
      <alignment horizontal="center" vertical="center" textRotation="90"/>
    </xf>
    <xf numFmtId="0" fontId="6" fillId="0" borderId="12" xfId="3" applyBorder="1"/>
    <xf numFmtId="0" fontId="6" fillId="0" borderId="47" xfId="3" applyBorder="1"/>
    <xf numFmtId="0" fontId="6" fillId="0" borderId="56" xfId="3" applyBorder="1"/>
    <xf numFmtId="0" fontId="6" fillId="0" borderId="57" xfId="3" applyBorder="1"/>
    <xf numFmtId="0" fontId="6" fillId="0" borderId="49" xfId="3" applyBorder="1"/>
    <xf numFmtId="0" fontId="6" fillId="0" borderId="18" xfId="3" applyBorder="1"/>
    <xf numFmtId="0" fontId="6" fillId="0" borderId="64" xfId="3" applyBorder="1"/>
    <xf numFmtId="0" fontId="6" fillId="0" borderId="124" xfId="3" applyBorder="1" applyAlignment="1">
      <alignment horizontal="center"/>
    </xf>
    <xf numFmtId="0" fontId="31" fillId="0" borderId="0" xfId="3" applyFont="1"/>
    <xf numFmtId="0" fontId="6" fillId="0" borderId="26" xfId="3" applyBorder="1" applyAlignment="1">
      <alignment horizontal="center" vertical="center"/>
    </xf>
    <xf numFmtId="0" fontId="6" fillId="47" borderId="24" xfId="3" applyFill="1" applyBorder="1" applyAlignment="1">
      <alignment horizontal="center" vertical="center"/>
    </xf>
    <xf numFmtId="0" fontId="6" fillId="47" borderId="26" xfId="3" applyFill="1" applyBorder="1" applyAlignment="1">
      <alignment horizontal="center" vertical="center"/>
    </xf>
    <xf numFmtId="0" fontId="6" fillId="47" borderId="61" xfId="3" applyFill="1" applyBorder="1" applyAlignment="1">
      <alignment horizontal="center" vertical="center"/>
    </xf>
    <xf numFmtId="0" fontId="0" fillId="0" borderId="41" xfId="0" applyBorder="1" applyAlignment="1">
      <alignment horizontal="left"/>
    </xf>
    <xf numFmtId="0" fontId="6" fillId="19" borderId="0" xfId="3" applyFill="1" applyBorder="1" applyAlignment="1">
      <alignment horizontal="center" vertical="center" textRotation="90"/>
    </xf>
    <xf numFmtId="0" fontId="6" fillId="36" borderId="0" xfId="3" applyFill="1" applyBorder="1" applyAlignment="1">
      <alignment horizontal="center" vertical="center" textRotation="90"/>
    </xf>
    <xf numFmtId="0" fontId="6" fillId="36" borderId="0" xfId="3" applyFill="1" applyBorder="1"/>
    <xf numFmtId="0" fontId="6" fillId="36" borderId="18" xfId="3" applyFill="1" applyBorder="1"/>
    <xf numFmtId="0" fontId="6" fillId="36" borderId="0" xfId="3" applyFill="1"/>
    <xf numFmtId="0" fontId="6" fillId="8" borderId="0" xfId="3" applyFill="1" applyBorder="1" applyAlignment="1">
      <alignment horizontal="center" vertical="center" textRotation="90"/>
    </xf>
    <xf numFmtId="0" fontId="6" fillId="8" borderId="0" xfId="3" applyFill="1" applyBorder="1"/>
    <xf numFmtId="0" fontId="6" fillId="8" borderId="18" xfId="3" applyFill="1" applyBorder="1"/>
    <xf numFmtId="0" fontId="6" fillId="8" borderId="0" xfId="3" applyFill="1"/>
    <xf numFmtId="0" fontId="6" fillId="36" borderId="0" xfId="3" applyFill="1" applyAlignment="1">
      <alignment horizontal="center"/>
    </xf>
    <xf numFmtId="0" fontId="6" fillId="36" borderId="0" xfId="3" applyFill="1" applyBorder="1" applyAlignment="1">
      <alignment horizontal="center"/>
    </xf>
    <xf numFmtId="0" fontId="6" fillId="36" borderId="18" xfId="3" applyFill="1" applyBorder="1" applyAlignment="1">
      <alignment horizontal="center"/>
    </xf>
    <xf numFmtId="0" fontId="6" fillId="41" borderId="0" xfId="3" applyFill="1" applyBorder="1" applyAlignment="1">
      <alignment horizontal="center" vertical="center" textRotation="90"/>
    </xf>
    <xf numFmtId="0" fontId="6" fillId="41" borderId="0" xfId="3" applyFill="1" applyBorder="1"/>
    <xf numFmtId="0" fontId="6" fillId="41" borderId="18" xfId="3" applyFill="1" applyBorder="1"/>
    <xf numFmtId="0" fontId="6" fillId="41" borderId="0" xfId="3" applyFill="1"/>
    <xf numFmtId="0" fontId="6" fillId="52" borderId="0" xfId="3" applyFill="1" applyBorder="1" applyAlignment="1">
      <alignment horizontal="center" vertical="center" textRotation="90"/>
    </xf>
    <xf numFmtId="0" fontId="6" fillId="52" borderId="0" xfId="3" applyFill="1" applyBorder="1" applyAlignment="1">
      <alignment horizontal="center"/>
    </xf>
    <xf numFmtId="0" fontId="6" fillId="52" borderId="18" xfId="3" applyFill="1" applyBorder="1" applyAlignment="1">
      <alignment horizontal="center"/>
    </xf>
    <xf numFmtId="0" fontId="6" fillId="52" borderId="0" xfId="3" applyFill="1" applyAlignment="1">
      <alignment horizontal="center"/>
    </xf>
    <xf numFmtId="0" fontId="6" fillId="0" borderId="37" xfId="3" applyBorder="1" applyAlignment="1">
      <alignment horizontal="center"/>
    </xf>
    <xf numFmtId="0" fontId="6" fillId="0" borderId="38" xfId="3" applyBorder="1" applyAlignment="1">
      <alignment horizontal="center"/>
    </xf>
    <xf numFmtId="0" fontId="34" fillId="54" borderId="31" xfId="3" applyFont="1" applyFill="1" applyBorder="1" applyAlignment="1">
      <alignment horizontal="center" vertical="center"/>
    </xf>
    <xf numFmtId="0" fontId="16" fillId="0" borderId="3" xfId="3" applyFont="1" applyBorder="1" applyAlignment="1">
      <alignment horizontal="left" vertical="center"/>
    </xf>
    <xf numFmtId="0" fontId="34" fillId="54" borderId="32" xfId="3" applyFont="1" applyFill="1" applyBorder="1" applyAlignment="1">
      <alignment horizontal="center" vertical="center"/>
    </xf>
    <xf numFmtId="0" fontId="34" fillId="54" borderId="3" xfId="3" applyFont="1" applyFill="1" applyBorder="1"/>
    <xf numFmtId="0" fontId="16" fillId="0" borderId="3" xfId="3" applyFont="1" applyBorder="1" applyAlignment="1">
      <alignment horizontal="center" vertical="center"/>
    </xf>
    <xf numFmtId="0" fontId="34" fillId="54" borderId="37" xfId="3" applyFont="1" applyFill="1" applyBorder="1" applyAlignment="1">
      <alignment horizontal="center" vertical="center"/>
    </xf>
    <xf numFmtId="0" fontId="16" fillId="0" borderId="30" xfId="3" applyFont="1" applyBorder="1" applyAlignment="1">
      <alignment horizontal="left" vertical="center"/>
    </xf>
    <xf numFmtId="0" fontId="34" fillId="54" borderId="23" xfId="3" applyFont="1" applyFill="1" applyBorder="1" applyAlignment="1">
      <alignment horizontal="center" vertical="center"/>
    </xf>
    <xf numFmtId="0" fontId="34" fillId="54" borderId="30" xfId="3" applyFont="1" applyFill="1" applyBorder="1"/>
    <xf numFmtId="0" fontId="34" fillId="54" borderId="21" xfId="3" applyFont="1" applyFill="1" applyBorder="1" applyAlignment="1">
      <alignment horizontal="center" vertical="center"/>
    </xf>
    <xf numFmtId="0" fontId="34" fillId="54" borderId="28" xfId="3" applyFont="1" applyFill="1" applyBorder="1"/>
    <xf numFmtId="0" fontId="16" fillId="0" borderId="29" xfId="3" applyFont="1" applyBorder="1" applyAlignment="1" applyProtection="1">
      <alignment vertical="center" wrapText="1"/>
      <protection locked="0"/>
    </xf>
    <xf numFmtId="0" fontId="34" fillId="54" borderId="38" xfId="3" applyFont="1" applyFill="1" applyBorder="1" applyAlignment="1">
      <alignment horizontal="center" vertical="center"/>
    </xf>
    <xf numFmtId="0" fontId="34" fillId="54" borderId="14" xfId="3" applyFont="1" applyFill="1" applyBorder="1" applyAlignment="1">
      <alignment horizontal="center" vertical="center"/>
    </xf>
    <xf numFmtId="0" fontId="34" fillId="54" borderId="59" xfId="3" applyFont="1" applyFill="1" applyBorder="1"/>
    <xf numFmtId="0" fontId="6" fillId="0" borderId="0" xfId="3" applyAlignment="1">
      <alignment horizontal="center" vertical="center" wrapText="1"/>
    </xf>
    <xf numFmtId="0" fontId="16" fillId="0" borderId="15" xfId="3" applyFont="1" applyBorder="1" applyAlignment="1">
      <alignment horizontal="left" vertical="center"/>
    </xf>
    <xf numFmtId="0" fontId="16" fillId="0" borderId="0" xfId="3" applyFont="1" applyAlignment="1">
      <alignment horizontal="left" vertical="center"/>
    </xf>
    <xf numFmtId="0" fontId="7" fillId="0" borderId="36" xfId="3" applyFont="1" applyBorder="1" applyAlignment="1">
      <alignment vertical="center" wrapText="1"/>
    </xf>
    <xf numFmtId="0" fontId="34" fillId="54" borderId="52" xfId="3" applyFont="1" applyFill="1" applyBorder="1" applyAlignment="1">
      <alignment horizontal="center" vertical="center"/>
    </xf>
    <xf numFmtId="0" fontId="34" fillId="54" borderId="41" xfId="3" applyFont="1" applyFill="1" applyBorder="1" applyAlignment="1">
      <alignment horizontal="center" vertical="center"/>
    </xf>
    <xf numFmtId="0" fontId="7" fillId="0" borderId="45" xfId="3" applyFont="1" applyBorder="1" applyAlignment="1">
      <alignment vertical="center" wrapText="1"/>
    </xf>
    <xf numFmtId="0" fontId="7" fillId="0" borderId="35" xfId="3" applyFont="1" applyBorder="1" applyAlignment="1">
      <alignment vertical="center" wrapText="1"/>
    </xf>
    <xf numFmtId="0" fontId="7" fillId="0" borderId="53" xfId="3" applyFont="1" applyBorder="1" applyAlignment="1">
      <alignment vertical="center" wrapText="1"/>
    </xf>
    <xf numFmtId="0" fontId="16" fillId="0" borderId="36" xfId="0" applyFont="1" applyBorder="1" applyAlignment="1">
      <alignment horizontal="left" vertical="center"/>
    </xf>
    <xf numFmtId="0" fontId="7" fillId="0" borderId="52" xfId="3" applyFont="1" applyBorder="1" applyAlignment="1">
      <alignment vertical="center" wrapText="1"/>
    </xf>
    <xf numFmtId="0" fontId="7" fillId="0" borderId="41" xfId="3" applyFont="1" applyBorder="1" applyAlignment="1">
      <alignment vertical="center" wrapText="1"/>
    </xf>
    <xf numFmtId="0" fontId="7" fillId="0" borderId="41" xfId="3" applyFont="1" applyBorder="1" applyAlignment="1">
      <alignment horizontal="center" vertical="center" wrapText="1"/>
    </xf>
    <xf numFmtId="0" fontId="7" fillId="0" borderId="51" xfId="3" applyFont="1" applyBorder="1" applyAlignment="1">
      <alignment vertical="center" wrapText="1"/>
    </xf>
    <xf numFmtId="0" fontId="7" fillId="0" borderId="51" xfId="3" applyFont="1" applyBorder="1" applyAlignment="1">
      <alignment horizontal="center" vertical="center" wrapText="1"/>
    </xf>
    <xf numFmtId="0" fontId="7" fillId="0" borderId="50" xfId="3" applyFont="1" applyBorder="1" applyAlignment="1">
      <alignment vertical="center" wrapText="1"/>
    </xf>
    <xf numFmtId="0" fontId="7" fillId="0" borderId="50" xfId="3" applyFont="1" applyBorder="1" applyAlignment="1">
      <alignment horizontal="center" vertical="center" wrapText="1"/>
    </xf>
    <xf numFmtId="0" fontId="34" fillId="54" borderId="52" xfId="0" applyFont="1" applyFill="1" applyBorder="1" applyAlignment="1">
      <alignment horizontal="center" vertical="center"/>
    </xf>
    <xf numFmtId="0" fontId="7" fillId="0" borderId="71" xfId="0" applyFont="1" applyBorder="1" applyAlignment="1">
      <alignment vertical="center" wrapText="1"/>
    </xf>
    <xf numFmtId="0" fontId="34" fillId="54" borderId="32" xfId="0" applyFont="1" applyFill="1" applyBorder="1" applyAlignment="1">
      <alignment horizontal="center" vertical="center"/>
    </xf>
    <xf numFmtId="0" fontId="34" fillId="54" borderId="3" xfId="0" applyFont="1" applyFill="1" applyBorder="1"/>
    <xf numFmtId="0" fontId="7" fillId="0" borderId="71" xfId="0" applyFont="1" applyBorder="1" applyAlignment="1">
      <alignment horizontal="center" vertical="center" wrapText="1"/>
    </xf>
    <xf numFmtId="0" fontId="34" fillId="54" borderId="41" xfId="0" applyFont="1" applyFill="1" applyBorder="1" applyAlignment="1">
      <alignment horizontal="center" vertical="center"/>
    </xf>
    <xf numFmtId="0" fontId="7" fillId="0" borderId="24" xfId="0" applyFont="1" applyBorder="1" applyAlignment="1">
      <alignment vertical="center" wrapText="1"/>
    </xf>
    <xf numFmtId="0" fontId="34" fillId="54" borderId="23" xfId="0" applyFont="1" applyFill="1" applyBorder="1" applyAlignment="1">
      <alignment horizontal="center" vertical="center"/>
    </xf>
    <xf numFmtId="0" fontId="34" fillId="54" borderId="30" xfId="0" applyFont="1" applyFill="1" applyBorder="1"/>
    <xf numFmtId="0" fontId="7" fillId="0" borderId="24" xfId="0" applyFont="1" applyBorder="1" applyAlignment="1">
      <alignment horizontal="center" vertical="center" wrapText="1"/>
    </xf>
    <xf numFmtId="0" fontId="7" fillId="0" borderId="24" xfId="0" applyFont="1" applyBorder="1" applyAlignment="1">
      <alignment vertical="center"/>
    </xf>
    <xf numFmtId="0" fontId="7" fillId="0" borderId="24" xfId="0" applyFont="1" applyBorder="1" applyAlignment="1">
      <alignment horizontal="center" vertical="center"/>
    </xf>
    <xf numFmtId="0" fontId="16" fillId="0" borderId="24" xfId="0" applyFont="1" applyBorder="1" applyAlignment="1">
      <alignment horizontal="left" vertical="center"/>
    </xf>
    <xf numFmtId="0" fontId="16" fillId="0" borderId="24" xfId="0" applyFont="1" applyBorder="1" applyAlignment="1">
      <alignment horizontal="center" vertical="center"/>
    </xf>
    <xf numFmtId="0" fontId="16" fillId="0" borderId="62" xfId="0" applyFont="1" applyBorder="1" applyAlignment="1">
      <alignment horizontal="left" vertical="center"/>
    </xf>
    <xf numFmtId="0" fontId="16" fillId="0" borderId="62" xfId="0" applyFont="1" applyBorder="1" applyAlignment="1">
      <alignment horizontal="center" vertical="center"/>
    </xf>
    <xf numFmtId="0" fontId="34" fillId="54" borderId="21" xfId="0" applyFont="1" applyFill="1" applyBorder="1" applyAlignment="1">
      <alignment horizontal="center" vertical="center"/>
    </xf>
    <xf numFmtId="0" fontId="34" fillId="54" borderId="28" xfId="0" applyFont="1" applyFill="1" applyBorder="1"/>
    <xf numFmtId="0" fontId="16" fillId="0" borderId="26" xfId="0" applyFont="1" applyBorder="1" applyAlignment="1" applyProtection="1">
      <alignment vertical="center" wrapText="1"/>
      <protection locked="0"/>
    </xf>
    <xf numFmtId="0" fontId="16" fillId="0" borderId="26" xfId="0" applyFont="1" applyBorder="1" applyAlignment="1" applyProtection="1">
      <alignment horizontal="center" vertical="center" wrapText="1"/>
      <protection locked="0"/>
    </xf>
    <xf numFmtId="0" fontId="34" fillId="54" borderId="51" xfId="0" applyFont="1" applyFill="1" applyBorder="1" applyAlignment="1">
      <alignment horizontal="center" vertical="center"/>
    </xf>
    <xf numFmtId="0" fontId="16" fillId="0" borderId="69" xfId="0" applyFont="1" applyBorder="1" applyAlignment="1" applyProtection="1">
      <alignment vertical="center" wrapText="1"/>
      <protection locked="0"/>
    </xf>
    <xf numFmtId="0" fontId="34" fillId="54" borderId="14" xfId="0" applyFont="1" applyFill="1" applyBorder="1" applyAlignment="1">
      <alignment horizontal="center" vertical="center"/>
    </xf>
    <xf numFmtId="0" fontId="34" fillId="54" borderId="59" xfId="0" applyFont="1" applyFill="1" applyBorder="1"/>
    <xf numFmtId="0" fontId="16" fillId="0" borderId="69" xfId="0" applyFont="1" applyBorder="1" applyAlignment="1" applyProtection="1">
      <alignment horizontal="center" vertical="center" wrapText="1"/>
      <protection locked="0"/>
    </xf>
    <xf numFmtId="0" fontId="6" fillId="0" borderId="21" xfId="3" applyBorder="1" applyAlignment="1">
      <alignment horizontal="center"/>
    </xf>
    <xf numFmtId="0" fontId="6" fillId="2" borderId="37" xfId="3" applyFill="1" applyBorder="1" applyAlignment="1">
      <alignment horizontal="center" vertical="center"/>
    </xf>
    <xf numFmtId="0" fontId="6" fillId="2" borderId="38" xfId="3" applyFill="1" applyBorder="1" applyAlignment="1">
      <alignment horizontal="center" vertical="center"/>
    </xf>
    <xf numFmtId="0" fontId="0" fillId="10" borderId="24" xfId="0" applyFill="1" applyBorder="1"/>
    <xf numFmtId="0" fontId="0" fillId="10" borderId="24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2" borderId="23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10" borderId="23" xfId="0" applyFill="1" applyBorder="1" applyAlignment="1">
      <alignment horizontal="left"/>
    </xf>
    <xf numFmtId="0" fontId="0" fillId="10" borderId="23" xfId="0" applyFill="1" applyBorder="1" applyAlignment="1">
      <alignment horizontal="left" vertical="center"/>
    </xf>
    <xf numFmtId="0" fontId="0" fillId="10" borderId="41" xfId="0" applyFill="1" applyBorder="1" applyAlignment="1">
      <alignment horizontal="left"/>
    </xf>
    <xf numFmtId="0" fontId="0" fillId="0" borderId="120" xfId="0" applyBorder="1" applyAlignment="1">
      <alignment horizontal="center"/>
    </xf>
    <xf numFmtId="0" fontId="0" fillId="12" borderId="23" xfId="0" applyFill="1" applyBorder="1"/>
    <xf numFmtId="0" fontId="0" fillId="40" borderId="21" xfId="0" applyFill="1" applyBorder="1"/>
    <xf numFmtId="0" fontId="0" fillId="0" borderId="24" xfId="0" applyBorder="1" applyAlignment="1" applyProtection="1">
      <alignment horizontal="center"/>
      <protection locked="0"/>
    </xf>
    <xf numFmtId="0" fontId="0" fillId="0" borderId="33" xfId="0" applyBorder="1" applyAlignment="1">
      <alignment horizontal="center" vertical="center"/>
    </xf>
    <xf numFmtId="0" fontId="0" fillId="0" borderId="75" xfId="0" applyBorder="1"/>
    <xf numFmtId="0" fontId="0" fillId="0" borderId="75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2" fillId="2" borderId="32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6" fillId="0" borderId="0" xfId="3" applyAlignment="1">
      <alignment horizontal="center"/>
    </xf>
    <xf numFmtId="0" fontId="0" fillId="41" borderId="36" xfId="0" applyFill="1" applyBorder="1"/>
    <xf numFmtId="0" fontId="0" fillId="0" borderId="126" xfId="0" applyBorder="1"/>
    <xf numFmtId="0" fontId="0" fillId="0" borderId="125" xfId="0" applyBorder="1" applyAlignment="1">
      <alignment wrapText="1"/>
    </xf>
    <xf numFmtId="0" fontId="0" fillId="0" borderId="126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7" xfId="0" applyBorder="1"/>
    <xf numFmtId="0" fontId="0" fillId="0" borderId="0" xfId="0" applyFill="1" applyBorder="1" applyAlignment="1">
      <alignment horizontal="center"/>
    </xf>
    <xf numFmtId="0" fontId="0" fillId="0" borderId="26" xfId="0" applyBorder="1"/>
    <xf numFmtId="0" fontId="0" fillId="10" borderId="24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12" borderId="61" xfId="0" applyFill="1" applyBorder="1"/>
    <xf numFmtId="0" fontId="0" fillId="13" borderId="61" xfId="0" applyFill="1" applyBorder="1"/>
    <xf numFmtId="0" fontId="0" fillId="13" borderId="61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0" xfId="0" applyFill="1"/>
    <xf numFmtId="0" fontId="0" fillId="41" borderId="61" xfId="0" applyFill="1" applyBorder="1"/>
    <xf numFmtId="0" fontId="0" fillId="41" borderId="61" xfId="0" applyFill="1" applyBorder="1" applyAlignment="1">
      <alignment horizontal="center"/>
    </xf>
    <xf numFmtId="0" fontId="0" fillId="6" borderId="41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23" xfId="0" applyFill="1" applyBorder="1" applyAlignment="1" applyProtection="1">
      <alignment horizontal="center"/>
      <protection locked="0"/>
    </xf>
    <xf numFmtId="0" fontId="0" fillId="6" borderId="22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0" borderId="21" xfId="0" applyFill="1" applyBorder="1"/>
    <xf numFmtId="0" fontId="0" fillId="0" borderId="23" xfId="0" applyFill="1" applyBorder="1"/>
    <xf numFmtId="0" fontId="0" fillId="6" borderId="23" xfId="0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61" xfId="0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8" fillId="0" borderId="0" xfId="0" applyFont="1" applyBorder="1"/>
    <xf numFmtId="49" fontId="0" fillId="0" borderId="24" xfId="0" applyNumberFormat="1" applyBorder="1" applyAlignment="1">
      <alignment horizontal="center"/>
    </xf>
    <xf numFmtId="49" fontId="0" fillId="0" borderId="62" xfId="0" applyNumberFormat="1" applyBorder="1" applyAlignment="1">
      <alignment horizontal="center"/>
    </xf>
    <xf numFmtId="49" fontId="0" fillId="0" borderId="23" xfId="0" applyNumberFormat="1" applyBorder="1" applyAlignment="1">
      <alignment horizontal="left"/>
    </xf>
    <xf numFmtId="0" fontId="2" fillId="2" borderId="124" xfId="0" applyFont="1" applyFill="1" applyBorder="1" applyAlignment="1">
      <alignment horizontal="center"/>
    </xf>
    <xf numFmtId="0" fontId="2" fillId="17" borderId="124" xfId="0" applyFont="1" applyFill="1" applyBorder="1" applyAlignment="1">
      <alignment horizontal="center"/>
    </xf>
    <xf numFmtId="49" fontId="0" fillId="10" borderId="23" xfId="0" applyNumberFormat="1" applyFill="1" applyBorder="1" applyAlignment="1">
      <alignment horizontal="center"/>
    </xf>
    <xf numFmtId="0" fontId="0" fillId="10" borderId="23" xfId="0" applyFill="1" applyBorder="1" applyAlignment="1" applyProtection="1">
      <alignment horizontal="center"/>
      <protection locked="0"/>
    </xf>
    <xf numFmtId="0" fontId="0" fillId="6" borderId="22" xfId="0" applyFill="1" applyBorder="1"/>
    <xf numFmtId="0" fontId="0" fillId="6" borderId="33" xfId="0" applyFill="1" applyBorder="1"/>
    <xf numFmtId="49" fontId="0" fillId="6" borderId="33" xfId="0" applyNumberFormat="1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21" borderId="61" xfId="0" applyFill="1" applyBorder="1"/>
    <xf numFmtId="0" fontId="0" fillId="10" borderId="74" xfId="0" applyFill="1" applyBorder="1"/>
    <xf numFmtId="0" fontId="0" fillId="6" borderId="24" xfId="0" applyFill="1" applyBorder="1"/>
    <xf numFmtId="0" fontId="0" fillId="0" borderId="50" xfId="0" applyBorder="1" applyAlignment="1">
      <alignment horizontal="center"/>
    </xf>
    <xf numFmtId="0" fontId="0" fillId="17" borderId="8" xfId="0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37" xfId="0" applyFill="1" applyBorder="1"/>
    <xf numFmtId="0" fontId="0" fillId="0" borderId="117" xfId="0" applyBorder="1"/>
    <xf numFmtId="0" fontId="0" fillId="0" borderId="120" xfId="0" applyBorder="1"/>
    <xf numFmtId="0" fontId="16" fillId="10" borderId="53" xfId="0" applyFont="1" applyFill="1" applyBorder="1" applyAlignment="1">
      <alignment horizontal="left" vertical="center" wrapText="1"/>
    </xf>
    <xf numFmtId="0" fontId="0" fillId="10" borderId="53" xfId="0" applyFill="1" applyBorder="1"/>
    <xf numFmtId="0" fontId="0" fillId="10" borderId="31" xfId="0" applyFill="1" applyBorder="1"/>
    <xf numFmtId="0" fontId="0" fillId="10" borderId="32" xfId="0" applyFill="1" applyBorder="1"/>
    <xf numFmtId="0" fontId="16" fillId="10" borderId="36" xfId="0" applyFont="1" applyFill="1" applyBorder="1" applyAlignment="1">
      <alignment horizontal="left" vertical="center" wrapText="1"/>
    </xf>
    <xf numFmtId="0" fontId="0" fillId="10" borderId="27" xfId="0" applyFill="1" applyBorder="1"/>
    <xf numFmtId="0" fontId="0" fillId="10" borderId="12" xfId="0" applyFill="1" applyBorder="1"/>
    <xf numFmtId="0" fontId="0" fillId="10" borderId="39" xfId="0" applyFill="1" applyBorder="1"/>
    <xf numFmtId="0" fontId="0" fillId="6" borderId="52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41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34" borderId="51" xfId="0" applyFill="1" applyBorder="1" applyAlignment="1">
      <alignment horizontal="center" vertical="center"/>
    </xf>
    <xf numFmtId="0" fontId="0" fillId="31" borderId="45" xfId="0" applyFill="1" applyBorder="1" applyAlignment="1">
      <alignment horizontal="center" vertical="center"/>
    </xf>
    <xf numFmtId="0" fontId="0" fillId="40" borderId="45" xfId="0" applyFill="1" applyBorder="1" applyAlignment="1">
      <alignment horizontal="center" vertical="center"/>
    </xf>
    <xf numFmtId="0" fontId="0" fillId="34" borderId="121" xfId="0" applyFill="1" applyBorder="1" applyAlignment="1">
      <alignment horizontal="center" vertical="center"/>
    </xf>
    <xf numFmtId="0" fontId="0" fillId="31" borderId="124" xfId="0" applyFill="1" applyBorder="1" applyAlignment="1">
      <alignment horizontal="center" vertical="center"/>
    </xf>
    <xf numFmtId="0" fontId="0" fillId="40" borderId="124" xfId="0" applyFill="1" applyBorder="1" applyAlignment="1">
      <alignment horizontal="center" vertical="center"/>
    </xf>
    <xf numFmtId="0" fontId="0" fillId="10" borderId="119" xfId="0" applyFill="1" applyBorder="1"/>
    <xf numFmtId="0" fontId="0" fillId="10" borderId="14" xfId="0" applyFill="1" applyBorder="1"/>
    <xf numFmtId="0" fontId="0" fillId="0" borderId="14" xfId="0" applyBorder="1"/>
    <xf numFmtId="0" fontId="0" fillId="13" borderId="45" xfId="0" applyFill="1" applyBorder="1" applyAlignment="1">
      <alignment horizontal="center" vertical="center"/>
    </xf>
    <xf numFmtId="0" fontId="0" fillId="13" borderId="124" xfId="0" applyFill="1" applyBorder="1" applyAlignment="1">
      <alignment horizontal="center" vertical="center"/>
    </xf>
    <xf numFmtId="0" fontId="0" fillId="31" borderId="45" xfId="0" applyFill="1" applyBorder="1" applyAlignment="1">
      <alignment horizontal="center" vertical="center" wrapText="1"/>
    </xf>
    <xf numFmtId="0" fontId="0" fillId="40" borderId="45" xfId="0" applyFill="1" applyBorder="1" applyAlignment="1">
      <alignment horizontal="center" vertical="center" wrapText="1"/>
    </xf>
    <xf numFmtId="0" fontId="7" fillId="2" borderId="0" xfId="3" applyFont="1" applyFill="1" applyAlignment="1">
      <alignment horizontal="center"/>
    </xf>
    <xf numFmtId="0" fontId="7" fillId="0" borderId="101" xfId="3" applyFont="1" applyBorder="1" applyAlignment="1">
      <alignment horizontal="center" vertical="center"/>
    </xf>
    <xf numFmtId="0" fontId="7" fillId="0" borderId="101" xfId="0" applyFont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0" fontId="39" fillId="10" borderId="23" xfId="0" applyFont="1" applyFill="1" applyBorder="1" applyAlignment="1">
      <alignment vertical="center" wrapText="1"/>
    </xf>
    <xf numFmtId="0" fontId="7" fillId="0" borderId="0" xfId="3" applyFont="1" applyAlignment="1">
      <alignment vertical="center"/>
    </xf>
    <xf numFmtId="0" fontId="3" fillId="0" borderId="0" xfId="0" applyFont="1"/>
    <xf numFmtId="0" fontId="24" fillId="0" borderId="31" xfId="0" applyFont="1" applyBorder="1" applyAlignment="1">
      <alignment horizontal="right" vertical="center"/>
    </xf>
    <xf numFmtId="0" fontId="24" fillId="0" borderId="31" xfId="3" applyFont="1" applyBorder="1" applyAlignment="1">
      <alignment horizontal="right" vertical="center"/>
    </xf>
    <xf numFmtId="0" fontId="24" fillId="17" borderId="31" xfId="0" applyFont="1" applyFill="1" applyBorder="1" applyAlignment="1">
      <alignment horizontal="right" vertical="center"/>
    </xf>
    <xf numFmtId="0" fontId="24" fillId="17" borderId="103" xfId="0" applyFont="1" applyFill="1" applyBorder="1" applyAlignment="1">
      <alignment horizontal="right" vertical="center"/>
    </xf>
    <xf numFmtId="0" fontId="3" fillId="0" borderId="101" xfId="0" applyFont="1" applyBorder="1" applyAlignment="1">
      <alignment horizontal="center" vertical="center"/>
    </xf>
    <xf numFmtId="0" fontId="24" fillId="17" borderId="103" xfId="3" applyFont="1" applyFill="1" applyBorder="1" applyAlignment="1">
      <alignment horizontal="right" vertical="center"/>
    </xf>
    <xf numFmtId="0" fontId="7" fillId="17" borderId="34" xfId="3" applyFont="1" applyFill="1" applyBorder="1" applyAlignment="1">
      <alignment horizontal="center" vertical="center"/>
    </xf>
    <xf numFmtId="0" fontId="3" fillId="17" borderId="101" xfId="0" applyFont="1" applyFill="1" applyBorder="1" applyAlignment="1">
      <alignment vertical="center"/>
    </xf>
    <xf numFmtId="0" fontId="24" fillId="15" borderId="44" xfId="0" applyFont="1" applyFill="1" applyBorder="1" applyAlignment="1">
      <alignment horizontal="center" vertical="center"/>
    </xf>
    <xf numFmtId="0" fontId="24" fillId="15" borderId="70" xfId="0" applyFont="1" applyFill="1" applyBorder="1" applyAlignment="1">
      <alignment horizontal="center" vertical="center"/>
    </xf>
    <xf numFmtId="0" fontId="24" fillId="15" borderId="13" xfId="3" applyFont="1" applyFill="1" applyBorder="1" applyAlignment="1">
      <alignment horizontal="center" vertical="center"/>
    </xf>
    <xf numFmtId="0" fontId="24" fillId="15" borderId="59" xfId="3" applyFont="1" applyFill="1" applyBorder="1" applyAlignment="1">
      <alignment horizontal="center" vertical="center"/>
    </xf>
    <xf numFmtId="0" fontId="24" fillId="15" borderId="7" xfId="3" applyFont="1" applyFill="1" applyBorder="1" applyAlignment="1">
      <alignment horizontal="center" vertical="center"/>
    </xf>
    <xf numFmtId="0" fontId="24" fillId="15" borderId="8" xfId="3" applyFont="1" applyFill="1" applyBorder="1" applyAlignment="1">
      <alignment horizontal="center" vertical="center"/>
    </xf>
    <xf numFmtId="0" fontId="24" fillId="15" borderId="108" xfId="3" applyFont="1" applyFill="1" applyBorder="1" applyAlignment="1">
      <alignment horizontal="center" vertical="center"/>
    </xf>
    <xf numFmtId="0" fontId="24" fillId="15" borderId="20" xfId="3" applyFont="1" applyFill="1" applyBorder="1" applyAlignment="1">
      <alignment horizontal="center" vertical="center"/>
    </xf>
    <xf numFmtId="0" fontId="24" fillId="15" borderId="0" xfId="3" applyFont="1" applyFill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24" fillId="15" borderId="12" xfId="3" applyFont="1" applyFill="1" applyBorder="1" applyAlignment="1">
      <alignment horizontal="center" vertical="center"/>
    </xf>
    <xf numFmtId="0" fontId="24" fillId="15" borderId="124" xfId="3" applyFont="1" applyFill="1" applyBorder="1" applyAlignment="1">
      <alignment horizontal="center" vertical="center"/>
    </xf>
    <xf numFmtId="0" fontId="24" fillId="15" borderId="73" xfId="3" applyFont="1" applyFill="1" applyBorder="1" applyAlignment="1">
      <alignment horizontal="center" vertical="center"/>
    </xf>
    <xf numFmtId="0" fontId="24" fillId="15" borderId="22" xfId="3" applyFont="1" applyFill="1" applyBorder="1" applyAlignment="1">
      <alignment horizontal="left" vertical="center"/>
    </xf>
    <xf numFmtId="0" fontId="24" fillId="15" borderId="70" xfId="3" applyFont="1" applyFill="1" applyBorder="1" applyAlignment="1">
      <alignment horizontal="center" vertical="center"/>
    </xf>
    <xf numFmtId="0" fontId="24" fillId="15" borderId="78" xfId="3" applyFont="1" applyFill="1" applyBorder="1" applyAlignment="1">
      <alignment horizontal="center" vertical="center"/>
    </xf>
    <xf numFmtId="0" fontId="24" fillId="15" borderId="14" xfId="3" applyFont="1" applyFill="1" applyBorder="1" applyAlignment="1">
      <alignment horizontal="center" vertical="center"/>
    </xf>
    <xf numFmtId="0" fontId="24" fillId="15" borderId="13" xfId="0" applyFont="1" applyFill="1" applyBorder="1" applyAlignment="1">
      <alignment horizontal="center" vertical="center"/>
    </xf>
    <xf numFmtId="0" fontId="24" fillId="15" borderId="59" xfId="0" applyFont="1" applyFill="1" applyBorder="1" applyAlignment="1">
      <alignment horizontal="center" vertical="center"/>
    </xf>
    <xf numFmtId="0" fontId="24" fillId="15" borderId="83" xfId="0" applyFont="1" applyFill="1" applyBorder="1" applyAlignment="1">
      <alignment horizontal="center" vertical="center"/>
    </xf>
    <xf numFmtId="0" fontId="24" fillId="15" borderId="108" xfId="0" applyFont="1" applyFill="1" applyBorder="1" applyAlignment="1">
      <alignment horizontal="center" vertical="center"/>
    </xf>
    <xf numFmtId="0" fontId="24" fillId="15" borderId="110" xfId="0" applyFont="1" applyFill="1" applyBorder="1" applyAlignment="1">
      <alignment horizontal="center" vertical="center"/>
    </xf>
    <xf numFmtId="0" fontId="14" fillId="15" borderId="124" xfId="3" applyFont="1" applyFill="1" applyBorder="1" applyAlignment="1">
      <alignment horizontal="center" vertical="center"/>
    </xf>
    <xf numFmtId="0" fontId="3" fillId="15" borderId="31" xfId="0" applyFont="1" applyFill="1" applyBorder="1" applyAlignment="1">
      <alignment horizontal="right" vertical="center"/>
    </xf>
    <xf numFmtId="0" fontId="3" fillId="0" borderId="32" xfId="0" applyFont="1" applyBorder="1" applyAlignment="1">
      <alignment horizontal="left" vertical="center" wrapText="1" indent="1"/>
    </xf>
    <xf numFmtId="0" fontId="3" fillId="8" borderId="3" xfId="3" applyFont="1" applyFill="1" applyBorder="1"/>
    <xf numFmtId="0" fontId="7" fillId="0" borderId="32" xfId="3" applyFont="1" applyBorder="1" applyAlignment="1">
      <alignment horizontal="right"/>
    </xf>
    <xf numFmtId="0" fontId="7" fillId="0" borderId="3" xfId="3" applyFont="1" applyBorder="1" applyAlignment="1">
      <alignment horizontal="right"/>
    </xf>
    <xf numFmtId="0" fontId="3" fillId="39" borderId="28" xfId="3" applyFont="1" applyFill="1" applyBorder="1"/>
    <xf numFmtId="0" fontId="7" fillId="5" borderId="32" xfId="3" applyFont="1" applyFill="1" applyBorder="1"/>
    <xf numFmtId="0" fontId="7" fillId="15" borderId="31" xfId="3" applyFont="1" applyFill="1" applyBorder="1"/>
    <xf numFmtId="0" fontId="7" fillId="5" borderId="32" xfId="3" applyFont="1" applyFill="1" applyBorder="1" applyAlignment="1">
      <alignment horizontal="left" vertical="center"/>
    </xf>
    <xf numFmtId="0" fontId="3" fillId="0" borderId="28" xfId="3" applyFont="1" applyBorder="1"/>
    <xf numFmtId="0" fontId="3" fillId="15" borderId="27" xfId="0" applyFont="1" applyFill="1" applyBorder="1" applyAlignment="1">
      <alignment horizontal="right" vertical="center"/>
    </xf>
    <xf numFmtId="0" fontId="3" fillId="0" borderId="31" xfId="0" applyFont="1" applyBorder="1"/>
    <xf numFmtId="0" fontId="3" fillId="6" borderId="23" xfId="0" applyFont="1" applyFill="1" applyBorder="1"/>
    <xf numFmtId="0" fontId="3" fillId="0" borderId="23" xfId="0" applyFont="1" applyBorder="1"/>
    <xf numFmtId="0" fontId="3" fillId="0" borderId="30" xfId="0" applyFont="1" applyBorder="1"/>
    <xf numFmtId="0" fontId="3" fillId="21" borderId="23" xfId="0" applyFont="1" applyFill="1" applyBorder="1" applyAlignment="1">
      <alignment vertical="center"/>
    </xf>
    <xf numFmtId="0" fontId="40" fillId="0" borderId="0" xfId="3" applyFont="1" applyAlignment="1">
      <alignment horizontal="center"/>
    </xf>
    <xf numFmtId="0" fontId="3" fillId="15" borderId="37" xfId="0" applyFont="1" applyFill="1" applyBorder="1" applyAlignment="1">
      <alignment horizontal="right" vertical="center"/>
    </xf>
    <xf numFmtId="0" fontId="3" fillId="0" borderId="23" xfId="0" applyFont="1" applyBorder="1" applyAlignment="1">
      <alignment horizontal="left" vertical="center" wrapText="1" indent="1"/>
    </xf>
    <xf numFmtId="0" fontId="3" fillId="8" borderId="28" xfId="3" applyFont="1" applyFill="1" applyBorder="1"/>
    <xf numFmtId="0" fontId="7" fillId="0" borderId="23" xfId="3" applyFont="1" applyBorder="1" applyAlignment="1">
      <alignment horizontal="right"/>
    </xf>
    <xf numFmtId="0" fontId="7" fillId="0" borderId="30" xfId="3" applyFont="1" applyBorder="1" applyAlignment="1">
      <alignment horizontal="right"/>
    </xf>
    <xf numFmtId="0" fontId="3" fillId="39" borderId="30" xfId="3" applyFont="1" applyFill="1" applyBorder="1"/>
    <xf numFmtId="0" fontId="7" fillId="15" borderId="37" xfId="3" applyFont="1" applyFill="1" applyBorder="1"/>
    <xf numFmtId="0" fontId="7" fillId="0" borderId="61" xfId="3" applyFont="1" applyBorder="1" applyAlignment="1">
      <alignment horizontal="center" vertical="center"/>
    </xf>
    <xf numFmtId="0" fontId="7" fillId="21" borderId="21" xfId="3" applyFont="1" applyFill="1" applyBorder="1" applyAlignment="1">
      <alignment horizontal="left" vertical="center"/>
    </xf>
    <xf numFmtId="0" fontId="3" fillId="0" borderId="23" xfId="3" applyFont="1" applyBorder="1"/>
    <xf numFmtId="0" fontId="3" fillId="0" borderId="37" xfId="0" applyFont="1" applyBorder="1"/>
    <xf numFmtId="0" fontId="3" fillId="5" borderId="23" xfId="0" applyFont="1" applyFill="1" applyBorder="1"/>
    <xf numFmtId="0" fontId="7" fillId="37" borderId="23" xfId="3" applyFont="1" applyFill="1" applyBorder="1" applyAlignment="1">
      <alignment horizontal="left" vertical="center"/>
    </xf>
    <xf numFmtId="0" fontId="3" fillId="0" borderId="23" xfId="0" applyFont="1" applyBorder="1" applyAlignment="1">
      <alignment horizontal="left"/>
    </xf>
    <xf numFmtId="0" fontId="3" fillId="6" borderId="23" xfId="0" applyFont="1" applyFill="1" applyBorder="1" applyAlignment="1">
      <alignment vertical="center"/>
    </xf>
    <xf numFmtId="0" fontId="3" fillId="37" borderId="23" xfId="0" applyFont="1" applyFill="1" applyBorder="1"/>
    <xf numFmtId="0" fontId="7" fillId="0" borderId="23" xfId="3" applyFont="1" applyBorder="1" applyAlignment="1">
      <alignment horizontal="left" vertical="center"/>
    </xf>
    <xf numFmtId="0" fontId="3" fillId="0" borderId="28" xfId="0" applyFont="1" applyBorder="1"/>
    <xf numFmtId="0" fontId="3" fillId="19" borderId="28" xfId="3" applyFont="1" applyFill="1" applyBorder="1"/>
    <xf numFmtId="0" fontId="7" fillId="21" borderId="34" xfId="3" applyFont="1" applyFill="1" applyBorder="1"/>
    <xf numFmtId="0" fontId="7" fillId="0" borderId="27" xfId="3" applyFont="1" applyBorder="1"/>
    <xf numFmtId="49" fontId="7" fillId="0" borderId="30" xfId="3" applyNumberFormat="1" applyFont="1" applyBorder="1" applyAlignment="1">
      <alignment horizontal="right"/>
    </xf>
    <xf numFmtId="49" fontId="7" fillId="0" borderId="0" xfId="3" applyNumberFormat="1" applyFont="1" applyAlignment="1">
      <alignment horizontal="center" vertical="center"/>
    </xf>
    <xf numFmtId="49" fontId="7" fillId="0" borderId="30" xfId="3" applyNumberFormat="1" applyFont="1" applyBorder="1" applyAlignment="1">
      <alignment horizontal="center" vertical="center"/>
    </xf>
    <xf numFmtId="0" fontId="3" fillId="5" borderId="23" xfId="0" applyFont="1" applyFill="1" applyBorder="1" applyAlignment="1">
      <alignment vertical="center"/>
    </xf>
    <xf numFmtId="49" fontId="7" fillId="0" borderId="15" xfId="3" applyNumberFormat="1" applyFont="1" applyBorder="1" applyAlignment="1">
      <alignment horizontal="center" vertical="center"/>
    </xf>
    <xf numFmtId="0" fontId="3" fillId="11" borderId="28" xfId="3" applyFont="1" applyFill="1" applyBorder="1"/>
    <xf numFmtId="0" fontId="3" fillId="15" borderId="38" xfId="0" applyFont="1" applyFill="1" applyBorder="1" applyAlignment="1">
      <alignment horizontal="right" vertical="center"/>
    </xf>
    <xf numFmtId="0" fontId="3" fillId="11" borderId="23" xfId="3" applyFont="1" applyFill="1" applyBorder="1"/>
    <xf numFmtId="0" fontId="3" fillId="40" borderId="23" xfId="3" applyFont="1" applyFill="1" applyBorder="1"/>
    <xf numFmtId="0" fontId="3" fillId="40" borderId="28" xfId="3" applyFont="1" applyFill="1" applyBorder="1"/>
    <xf numFmtId="0" fontId="3" fillId="41" borderId="28" xfId="3" applyFont="1" applyFill="1" applyBorder="1"/>
    <xf numFmtId="0" fontId="3" fillId="39" borderId="15" xfId="3" applyFont="1" applyFill="1" applyBorder="1"/>
    <xf numFmtId="0" fontId="3" fillId="0" borderId="0" xfId="3" applyFont="1"/>
    <xf numFmtId="0" fontId="7" fillId="21" borderId="0" xfId="3" applyFont="1" applyFill="1"/>
    <xf numFmtId="0" fontId="7" fillId="5" borderId="0" xfId="3" applyFont="1" applyFill="1"/>
    <xf numFmtId="0" fontId="3" fillId="21" borderId="23" xfId="0" applyFont="1" applyFill="1" applyBorder="1"/>
    <xf numFmtId="0" fontId="3" fillId="0" borderId="59" xfId="0" applyFont="1" applyBorder="1"/>
    <xf numFmtId="0" fontId="3" fillId="0" borderId="38" xfId="0" applyFont="1" applyBorder="1"/>
    <xf numFmtId="0" fontId="3" fillId="21" borderId="34" xfId="0" applyFont="1" applyFill="1" applyBorder="1"/>
    <xf numFmtId="0" fontId="3" fillId="0" borderId="34" xfId="0" applyFont="1" applyBorder="1"/>
    <xf numFmtId="0" fontId="3" fillId="0" borderId="15" xfId="0" applyFont="1" applyBorder="1"/>
    <xf numFmtId="0" fontId="7" fillId="6" borderId="33" xfId="3" applyFont="1" applyFill="1" applyBorder="1"/>
    <xf numFmtId="0" fontId="3" fillId="3" borderId="28" xfId="3" applyFont="1" applyFill="1" applyBorder="1"/>
    <xf numFmtId="0" fontId="25" fillId="21" borderId="23" xfId="0" applyFont="1" applyFill="1" applyBorder="1"/>
    <xf numFmtId="0" fontId="25" fillId="5" borderId="23" xfId="0" applyFont="1" applyFill="1" applyBorder="1"/>
    <xf numFmtId="0" fontId="25" fillId="6" borderId="23" xfId="0" applyFont="1" applyFill="1" applyBorder="1"/>
    <xf numFmtId="0" fontId="12" fillId="21" borderId="23" xfId="0" applyFont="1" applyFill="1" applyBorder="1"/>
    <xf numFmtId="0" fontId="12" fillId="37" borderId="23" xfId="0" applyFont="1" applyFill="1" applyBorder="1"/>
    <xf numFmtId="0" fontId="12" fillId="21" borderId="34" xfId="0" applyFont="1" applyFill="1" applyBorder="1"/>
    <xf numFmtId="0" fontId="12" fillId="37" borderId="34" xfId="0" applyFont="1" applyFill="1" applyBorder="1"/>
    <xf numFmtId="0" fontId="3" fillId="0" borderId="34" xfId="0" applyFont="1" applyBorder="1" applyAlignment="1">
      <alignment horizontal="left" vertical="center" wrapText="1" indent="1"/>
    </xf>
    <xf numFmtId="0" fontId="7" fillId="15" borderId="38" xfId="3" applyFont="1" applyFill="1" applyBorder="1"/>
    <xf numFmtId="0" fontId="7" fillId="0" borderId="34" xfId="3" applyFont="1" applyBorder="1" applyAlignment="1">
      <alignment horizontal="left" vertical="center"/>
    </xf>
    <xf numFmtId="0" fontId="3" fillId="15" borderId="52" xfId="0" applyFont="1" applyFill="1" applyBorder="1" applyAlignment="1">
      <alignment horizontal="right" vertical="center"/>
    </xf>
    <xf numFmtId="0" fontId="3" fillId="15" borderId="41" xfId="0" applyFont="1" applyFill="1" applyBorder="1" applyAlignment="1">
      <alignment horizontal="right" vertical="center"/>
    </xf>
    <xf numFmtId="0" fontId="3" fillId="15" borderId="51" xfId="0" applyFont="1" applyFill="1" applyBorder="1" applyAlignment="1">
      <alignment horizontal="right" vertical="center"/>
    </xf>
    <xf numFmtId="0" fontId="7" fillId="0" borderId="58" xfId="0" applyFont="1" applyBorder="1"/>
    <xf numFmtId="0" fontId="7" fillId="0" borderId="61" xfId="0" applyFont="1" applyBorder="1"/>
    <xf numFmtId="0" fontId="7" fillId="0" borderId="60" xfId="0" applyFont="1" applyBorder="1"/>
    <xf numFmtId="0" fontId="3" fillId="0" borderId="53" xfId="0" applyFont="1" applyBorder="1" applyAlignment="1">
      <alignment horizontal="left" vertical="center" wrapText="1" indent="1"/>
    </xf>
    <xf numFmtId="0" fontId="3" fillId="0" borderId="36" xfId="0" applyFont="1" applyBorder="1" applyAlignment="1">
      <alignment horizontal="left" vertical="center" wrapText="1" indent="1"/>
    </xf>
    <xf numFmtId="0" fontId="3" fillId="0" borderId="45" xfId="0" applyFont="1" applyBorder="1" applyAlignment="1">
      <alignment horizontal="left" vertical="center" wrapText="1" indent="1"/>
    </xf>
    <xf numFmtId="0" fontId="0" fillId="7" borderId="23" xfId="0" applyFill="1" applyBorder="1"/>
    <xf numFmtId="0" fontId="0" fillId="7" borderId="23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18" fillId="6" borderId="0" xfId="0" applyFont="1" applyFill="1" applyBorder="1"/>
    <xf numFmtId="0" fontId="18" fillId="0" borderId="0" xfId="0" applyFont="1" applyFill="1" applyBorder="1"/>
    <xf numFmtId="0" fontId="0" fillId="7" borderId="0" xfId="0" applyFill="1" applyAlignment="1">
      <alignment wrapText="1"/>
    </xf>
    <xf numFmtId="0" fontId="6" fillId="0" borderId="0" xfId="3" applyAlignment="1">
      <alignment horizontal="center"/>
    </xf>
    <xf numFmtId="0" fontId="2" fillId="2" borderId="20" xfId="0" applyFont="1" applyFill="1" applyBorder="1" applyAlignment="1">
      <alignment horizontal="center" vertical="center"/>
    </xf>
    <xf numFmtId="0" fontId="6" fillId="0" borderId="31" xfId="3" applyBorder="1" applyAlignment="1">
      <alignment horizontal="center" vertical="center"/>
    </xf>
    <xf numFmtId="0" fontId="6" fillId="0" borderId="37" xfId="3" applyBorder="1" applyAlignment="1">
      <alignment horizontal="center" vertical="center"/>
    </xf>
    <xf numFmtId="0" fontId="6" fillId="0" borderId="13" xfId="3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0" fontId="1" fillId="0" borderId="23" xfId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14" fillId="15" borderId="12" xfId="3" applyFont="1" applyFill="1" applyBorder="1" applyAlignment="1">
      <alignment horizontal="center" vertical="center"/>
    </xf>
    <xf numFmtId="0" fontId="14" fillId="15" borderId="123" xfId="3" applyFont="1" applyFill="1" applyBorder="1" applyAlignment="1">
      <alignment horizontal="center" vertical="center"/>
    </xf>
    <xf numFmtId="0" fontId="7" fillId="15" borderId="23" xfId="3" applyFont="1" applyFill="1" applyBorder="1" applyAlignment="1">
      <alignment horizontal="right" vertical="center"/>
    </xf>
    <xf numFmtId="0" fontId="26" fillId="0" borderId="33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/>
    </xf>
    <xf numFmtId="0" fontId="28" fillId="36" borderId="2" xfId="0" applyFont="1" applyFill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36" borderId="2" xfId="0" applyFont="1" applyFill="1" applyBorder="1"/>
    <xf numFmtId="0" fontId="28" fillId="0" borderId="32" xfId="0" applyFont="1" applyBorder="1" applyAlignment="1">
      <alignment horizontal="center"/>
    </xf>
    <xf numFmtId="0" fontId="28" fillId="36" borderId="11" xfId="0" applyFont="1" applyFill="1" applyBorder="1"/>
    <xf numFmtId="0" fontId="28" fillId="36" borderId="40" xfId="0" applyFont="1" applyFill="1" applyBorder="1"/>
    <xf numFmtId="0" fontId="28" fillId="0" borderId="34" xfId="0" applyFont="1" applyBorder="1" applyAlignment="1">
      <alignment horizontal="center"/>
    </xf>
    <xf numFmtId="0" fontId="28" fillId="36" borderId="15" xfId="0" applyFont="1" applyFill="1" applyBorder="1"/>
    <xf numFmtId="0" fontId="28" fillId="36" borderId="21" xfId="0" applyFont="1" applyFill="1" applyBorder="1" applyAlignment="1">
      <alignment horizontal="center"/>
    </xf>
    <xf numFmtId="0" fontId="28" fillId="36" borderId="22" xfId="0" applyFont="1" applyFill="1" applyBorder="1"/>
    <xf numFmtId="0" fontId="28" fillId="36" borderId="34" xfId="0" applyFont="1" applyFill="1" applyBorder="1" applyAlignment="1">
      <alignment horizontal="center"/>
    </xf>
    <xf numFmtId="0" fontId="28" fillId="36" borderId="34" xfId="0" applyFont="1" applyFill="1" applyBorder="1"/>
    <xf numFmtId="0" fontId="28" fillId="12" borderId="2" xfId="0" applyFont="1" applyFill="1" applyBorder="1" applyAlignment="1">
      <alignment horizontal="center"/>
    </xf>
    <xf numFmtId="0" fontId="28" fillId="12" borderId="2" xfId="0" applyFont="1" applyFill="1" applyBorder="1"/>
    <xf numFmtId="49" fontId="28" fillId="12" borderId="32" xfId="0" applyNumberFormat="1" applyFont="1" applyFill="1" applyBorder="1" applyAlignment="1">
      <alignment horizontal="center"/>
    </xf>
    <xf numFmtId="0" fontId="28" fillId="12" borderId="11" xfId="0" applyFont="1" applyFill="1" applyBorder="1"/>
    <xf numFmtId="49" fontId="28" fillId="12" borderId="23" xfId="0" applyNumberFormat="1" applyFont="1" applyFill="1" applyBorder="1" applyAlignment="1">
      <alignment horizontal="center"/>
    </xf>
    <xf numFmtId="0" fontId="28" fillId="12" borderId="40" xfId="0" applyFont="1" applyFill="1" applyBorder="1"/>
    <xf numFmtId="49" fontId="28" fillId="12" borderId="34" xfId="0" applyNumberFormat="1" applyFont="1" applyFill="1" applyBorder="1" applyAlignment="1">
      <alignment horizontal="center"/>
    </xf>
    <xf numFmtId="0" fontId="28" fillId="12" borderId="15" xfId="0" applyFont="1" applyFill="1" applyBorder="1"/>
    <xf numFmtId="0" fontId="28" fillId="12" borderId="21" xfId="0" applyFont="1" applyFill="1" applyBorder="1" applyAlignment="1">
      <alignment horizontal="center"/>
    </xf>
    <xf numFmtId="0" fontId="28" fillId="12" borderId="22" xfId="0" applyFont="1" applyFill="1" applyBorder="1"/>
    <xf numFmtId="0" fontId="28" fillId="12" borderId="23" xfId="0" applyFont="1" applyFill="1" applyBorder="1" applyAlignment="1">
      <alignment horizontal="center"/>
    </xf>
    <xf numFmtId="0" fontId="28" fillId="12" borderId="33" xfId="0" applyFont="1" applyFill="1" applyBorder="1"/>
    <xf numFmtId="0" fontId="28" fillId="12" borderId="34" xfId="0" applyFont="1" applyFill="1" applyBorder="1" applyAlignment="1">
      <alignment horizontal="center"/>
    </xf>
    <xf numFmtId="0" fontId="28" fillId="12" borderId="34" xfId="0" applyFont="1" applyFill="1" applyBorder="1"/>
    <xf numFmtId="0" fontId="26" fillId="10" borderId="21" xfId="0" applyFont="1" applyFill="1" applyBorder="1" applyAlignment="1">
      <alignment vertical="center"/>
    </xf>
    <xf numFmtId="0" fontId="28" fillId="10" borderId="21" xfId="0" applyFont="1" applyFill="1" applyBorder="1" applyAlignment="1">
      <alignment horizontal="center"/>
    </xf>
    <xf numFmtId="0" fontId="28" fillId="7" borderId="21" xfId="0" applyFont="1" applyFill="1" applyBorder="1"/>
    <xf numFmtId="0" fontId="26" fillId="10" borderId="23" xfId="0" applyFont="1" applyFill="1" applyBorder="1" applyAlignment="1">
      <alignment vertical="center"/>
    </xf>
    <xf numFmtId="0" fontId="28" fillId="10" borderId="23" xfId="0" applyFont="1" applyFill="1" applyBorder="1" applyAlignment="1">
      <alignment horizontal="center"/>
    </xf>
    <xf numFmtId="0" fontId="28" fillId="10" borderId="23" xfId="0" applyFont="1" applyFill="1" applyBorder="1" applyAlignment="1">
      <alignment vertical="center"/>
    </xf>
    <xf numFmtId="0" fontId="26" fillId="10" borderId="23" xfId="0" applyFont="1" applyFill="1" applyBorder="1" applyAlignment="1">
      <alignment horizontal="center" vertical="center" textRotation="90"/>
    </xf>
    <xf numFmtId="0" fontId="28" fillId="10" borderId="23" xfId="0" applyFont="1" applyFill="1" applyBorder="1" applyAlignment="1">
      <alignment horizontal="left"/>
    </xf>
    <xf numFmtId="0" fontId="28" fillId="10" borderId="23" xfId="0" applyFont="1" applyFill="1" applyBorder="1" applyAlignment="1">
      <alignment horizontal="center" vertical="center"/>
    </xf>
    <xf numFmtId="0" fontId="26" fillId="10" borderId="23" xfId="0" applyFont="1" applyFill="1" applyBorder="1" applyAlignment="1">
      <alignment horizontal="center" vertical="center"/>
    </xf>
    <xf numFmtId="0" fontId="29" fillId="10" borderId="23" xfId="0" applyFont="1" applyFill="1" applyBorder="1" applyAlignment="1">
      <alignment vertical="center"/>
    </xf>
    <xf numFmtId="0" fontId="26" fillId="40" borderId="23" xfId="0" applyFont="1" applyFill="1" applyBorder="1" applyAlignment="1">
      <alignment vertical="center"/>
    </xf>
    <xf numFmtId="0" fontId="26" fillId="15" borderId="23" xfId="0" applyFont="1" applyFill="1" applyBorder="1" applyAlignment="1">
      <alignment vertical="center"/>
    </xf>
    <xf numFmtId="0" fontId="26" fillId="13" borderId="23" xfId="0" applyFont="1" applyFill="1" applyBorder="1" applyAlignment="1">
      <alignment vertical="center"/>
    </xf>
    <xf numFmtId="0" fontId="26" fillId="36" borderId="1" xfId="0" applyFont="1" applyFill="1" applyBorder="1" applyAlignment="1">
      <alignment vertical="center"/>
    </xf>
    <xf numFmtId="0" fontId="26" fillId="36" borderId="2" xfId="0" applyFont="1" applyFill="1" applyBorder="1" applyAlignment="1">
      <alignment vertical="center"/>
    </xf>
    <xf numFmtId="0" fontId="28" fillId="36" borderId="2" xfId="0" applyFont="1" applyFill="1" applyBorder="1" applyAlignment="1">
      <alignment vertical="center"/>
    </xf>
    <xf numFmtId="0" fontId="26" fillId="0" borderId="57" xfId="0" applyFont="1" applyBorder="1" applyAlignment="1">
      <alignment vertical="center"/>
    </xf>
    <xf numFmtId="0" fontId="26" fillId="36" borderId="44" xfId="0" applyFont="1" applyFill="1" applyBorder="1" applyAlignment="1">
      <alignment vertical="center"/>
    </xf>
    <xf numFmtId="0" fontId="26" fillId="36" borderId="22" xfId="0" applyFont="1" applyFill="1" applyBorder="1" applyAlignment="1">
      <alignment vertical="center"/>
    </xf>
    <xf numFmtId="0" fontId="28" fillId="36" borderId="25" xfId="0" applyFont="1" applyFill="1" applyBorder="1" applyAlignment="1">
      <alignment vertical="center"/>
    </xf>
    <xf numFmtId="0" fontId="28" fillId="36" borderId="3" xfId="0" applyFont="1" applyFill="1" applyBorder="1"/>
    <xf numFmtId="0" fontId="26" fillId="0" borderId="63" xfId="0" applyFont="1" applyBorder="1" applyAlignment="1">
      <alignment vertical="center"/>
    </xf>
    <xf numFmtId="0" fontId="28" fillId="36" borderId="30" xfId="0" applyFont="1" applyFill="1" applyBorder="1"/>
    <xf numFmtId="0" fontId="28" fillId="36" borderId="21" xfId="0" applyFont="1" applyFill="1" applyBorder="1"/>
    <xf numFmtId="0" fontId="28" fillId="36" borderId="22" xfId="0" applyFont="1" applyFill="1" applyBorder="1" applyAlignment="1">
      <alignment vertical="center"/>
    </xf>
    <xf numFmtId="0" fontId="26" fillId="36" borderId="13" xfId="0" applyFont="1" applyFill="1" applyBorder="1" applyAlignment="1">
      <alignment vertical="center"/>
    </xf>
    <xf numFmtId="0" fontId="26" fillId="36" borderId="14" xfId="0" applyFont="1" applyFill="1" applyBorder="1" applyAlignment="1">
      <alignment vertical="center"/>
    </xf>
    <xf numFmtId="0" fontId="28" fillId="36" borderId="14" xfId="0" applyFont="1" applyFill="1" applyBorder="1" applyAlignment="1">
      <alignment vertical="center"/>
    </xf>
    <xf numFmtId="0" fontId="26" fillId="0" borderId="120" xfId="0" applyFont="1" applyBorder="1" applyAlignment="1">
      <alignment vertical="center"/>
    </xf>
    <xf numFmtId="0" fontId="26" fillId="12" borderId="1" xfId="0" applyFont="1" applyFill="1" applyBorder="1" applyAlignment="1">
      <alignment vertical="center"/>
    </xf>
    <xf numFmtId="0" fontId="26" fillId="12" borderId="2" xfId="0" applyFont="1" applyFill="1" applyBorder="1" applyAlignment="1">
      <alignment vertical="center"/>
    </xf>
    <xf numFmtId="0" fontId="28" fillId="12" borderId="2" xfId="0" applyFont="1" applyFill="1" applyBorder="1" applyAlignment="1">
      <alignment vertical="center"/>
    </xf>
    <xf numFmtId="0" fontId="26" fillId="12" borderId="44" xfId="0" applyFont="1" applyFill="1" applyBorder="1" applyAlignment="1">
      <alignment vertical="center"/>
    </xf>
    <xf numFmtId="0" fontId="26" fillId="12" borderId="22" xfId="0" applyFont="1" applyFill="1" applyBorder="1" applyAlignment="1">
      <alignment vertical="center"/>
    </xf>
    <xf numFmtId="0" fontId="28" fillId="12" borderId="25" xfId="0" applyFont="1" applyFill="1" applyBorder="1" applyAlignment="1">
      <alignment vertical="center"/>
    </xf>
    <xf numFmtId="0" fontId="28" fillId="12" borderId="32" xfId="0" applyFont="1" applyFill="1" applyBorder="1" applyAlignment="1">
      <alignment horizontal="center"/>
    </xf>
    <xf numFmtId="0" fontId="28" fillId="12" borderId="3" xfId="0" applyFont="1" applyFill="1" applyBorder="1"/>
    <xf numFmtId="0" fontId="28" fillId="12" borderId="30" xfId="0" applyFont="1" applyFill="1" applyBorder="1"/>
    <xf numFmtId="0" fontId="28" fillId="12" borderId="21" xfId="0" applyFont="1" applyFill="1" applyBorder="1"/>
    <xf numFmtId="0" fontId="28" fillId="12" borderId="23" xfId="0" applyFont="1" applyFill="1" applyBorder="1"/>
    <xf numFmtId="0" fontId="28" fillId="12" borderId="22" xfId="0" applyFont="1" applyFill="1" applyBorder="1" applyAlignment="1">
      <alignment vertical="center"/>
    </xf>
    <xf numFmtId="0" fontId="26" fillId="12" borderId="13" xfId="0" applyFont="1" applyFill="1" applyBorder="1" applyAlignment="1">
      <alignment vertical="center"/>
    </xf>
    <xf numFmtId="0" fontId="26" fillId="12" borderId="14" xfId="0" applyFont="1" applyFill="1" applyBorder="1" applyAlignment="1">
      <alignment vertical="center"/>
    </xf>
    <xf numFmtId="0" fontId="28" fillId="12" borderId="14" xfId="0" applyFont="1" applyFill="1" applyBorder="1" applyAlignment="1">
      <alignment vertical="center"/>
    </xf>
    <xf numFmtId="0" fontId="28" fillId="10" borderId="21" xfId="0" applyFont="1" applyFill="1" applyBorder="1"/>
    <xf numFmtId="0" fontId="28" fillId="10" borderId="23" xfId="0" applyFont="1" applyFill="1" applyBorder="1"/>
    <xf numFmtId="0" fontId="23" fillId="10" borderId="23" xfId="0" applyFont="1" applyFill="1" applyBorder="1" applyAlignment="1">
      <alignment horizontal="center"/>
    </xf>
    <xf numFmtId="0" fontId="23" fillId="10" borderId="23" xfId="0" applyFont="1" applyFill="1" applyBorder="1" applyAlignment="1">
      <alignment vertical="center"/>
    </xf>
    <xf numFmtId="0" fontId="29" fillId="10" borderId="23" xfId="0" applyFont="1" applyFill="1" applyBorder="1" applyAlignment="1">
      <alignment horizontal="center" vertical="center"/>
    </xf>
    <xf numFmtId="0" fontId="26" fillId="10" borderId="23" xfId="0" applyFont="1" applyFill="1" applyBorder="1" applyAlignment="1">
      <alignment horizontal="left" vertical="center"/>
    </xf>
    <xf numFmtId="165" fontId="1" fillId="0" borderId="12" xfId="2" applyNumberFormat="1" applyBorder="1" applyAlignment="1">
      <alignment vertical="center"/>
    </xf>
    <xf numFmtId="0" fontId="2" fillId="2" borderId="118" xfId="3" applyFont="1" applyFill="1" applyBorder="1" applyAlignment="1">
      <alignment horizontal="center" vertical="center" wrapText="1"/>
    </xf>
    <xf numFmtId="0" fontId="2" fillId="2" borderId="123" xfId="3" applyFont="1" applyFill="1" applyBorder="1" applyAlignment="1">
      <alignment horizontal="center" vertical="center"/>
    </xf>
    <xf numFmtId="0" fontId="2" fillId="2" borderId="57" xfId="3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6" fillId="2" borderId="31" xfId="3" applyFill="1" applyBorder="1" applyAlignment="1">
      <alignment horizontal="center" vertical="center"/>
    </xf>
    <xf numFmtId="0" fontId="37" fillId="15" borderId="32" xfId="3" applyFont="1" applyFill="1" applyBorder="1" applyAlignment="1">
      <alignment wrapText="1"/>
    </xf>
    <xf numFmtId="0" fontId="6" fillId="15" borderId="32" xfId="3" applyFill="1" applyBorder="1" applyAlignment="1">
      <alignment horizontal="center"/>
    </xf>
    <xf numFmtId="0" fontId="6" fillId="15" borderId="3" xfId="3" applyFill="1" applyBorder="1"/>
    <xf numFmtId="0" fontId="6" fillId="15" borderId="23" xfId="3" applyFill="1" applyBorder="1"/>
    <xf numFmtId="0" fontId="6" fillId="15" borderId="23" xfId="3" applyFill="1" applyBorder="1" applyAlignment="1">
      <alignment horizontal="center"/>
    </xf>
    <xf numFmtId="0" fontId="6" fillId="15" borderId="30" xfId="3" applyFill="1" applyBorder="1"/>
    <xf numFmtId="0" fontId="37" fillId="15" borderId="23" xfId="3" applyFont="1" applyFill="1" applyBorder="1" applyAlignment="1">
      <alignment wrapText="1"/>
    </xf>
    <xf numFmtId="0" fontId="37" fillId="13" borderId="23" xfId="3" applyFont="1" applyFill="1" applyBorder="1" applyAlignment="1">
      <alignment wrapText="1"/>
    </xf>
    <xf numFmtId="0" fontId="6" fillId="13" borderId="23" xfId="3" applyFill="1" applyBorder="1" applyAlignment="1">
      <alignment horizontal="center"/>
    </xf>
    <xf numFmtId="0" fontId="6" fillId="13" borderId="30" xfId="3" applyFill="1" applyBorder="1"/>
    <xf numFmtId="0" fontId="37" fillId="13" borderId="23" xfId="3" applyFont="1" applyFill="1" applyBorder="1"/>
    <xf numFmtId="0" fontId="37" fillId="13" borderId="34" xfId="3" applyFont="1" applyFill="1" applyBorder="1" applyAlignment="1">
      <alignment wrapText="1"/>
    </xf>
    <xf numFmtId="0" fontId="6" fillId="13" borderId="34" xfId="3" applyFill="1" applyBorder="1" applyAlignment="1">
      <alignment horizontal="center"/>
    </xf>
    <xf numFmtId="0" fontId="6" fillId="13" borderId="15" xfId="3" applyFill="1" applyBorder="1"/>
    <xf numFmtId="0" fontId="6" fillId="0" borderId="59" xfId="3" applyBorder="1" applyAlignment="1">
      <alignment horizontal="center"/>
    </xf>
    <xf numFmtId="0" fontId="6" fillId="0" borderId="14" xfId="3" applyBorder="1" applyAlignment="1">
      <alignment horizontal="center" vertical="center"/>
    </xf>
    <xf numFmtId="0" fontId="6" fillId="0" borderId="7" xfId="3" applyBorder="1" applyAlignment="1">
      <alignment horizontal="center"/>
    </xf>
    <xf numFmtId="0" fontId="6" fillId="0" borderId="8" xfId="3" applyBorder="1" applyAlignment="1">
      <alignment horizontal="center"/>
    </xf>
    <xf numFmtId="0" fontId="6" fillId="0" borderId="20" xfId="3" applyBorder="1"/>
    <xf numFmtId="0" fontId="6" fillId="0" borderId="27" xfId="3" applyBorder="1" applyAlignment="1">
      <alignment horizontal="center"/>
    </xf>
    <xf numFmtId="0" fontId="6" fillId="0" borderId="28" xfId="3" applyBorder="1" applyAlignment="1">
      <alignment horizontal="center"/>
    </xf>
    <xf numFmtId="0" fontId="6" fillId="0" borderId="28" xfId="3" applyBorder="1"/>
    <xf numFmtId="0" fontId="2" fillId="34" borderId="23" xfId="0" applyFont="1" applyFill="1" applyBorder="1" applyAlignment="1">
      <alignment horizontal="center"/>
    </xf>
    <xf numFmtId="0" fontId="2" fillId="34" borderId="23" xfId="0" applyFont="1" applyFill="1" applyBorder="1"/>
    <xf numFmtId="0" fontId="2" fillId="2" borderId="23" xfId="0" applyFont="1" applyFill="1" applyBorder="1" applyAlignment="1">
      <alignment horizontal="center" vertical="center"/>
    </xf>
    <xf numFmtId="49" fontId="0" fillId="0" borderId="21" xfId="0" applyNumberFormat="1" applyBorder="1" applyAlignment="1">
      <alignment horizontal="left"/>
    </xf>
    <xf numFmtId="0" fontId="6" fillId="15" borderId="24" xfId="3" applyFill="1" applyBorder="1" applyAlignment="1">
      <alignment horizontal="center"/>
    </xf>
    <xf numFmtId="0" fontId="37" fillId="15" borderId="21" xfId="3" applyFont="1" applyFill="1" applyBorder="1" applyAlignment="1">
      <alignment wrapText="1"/>
    </xf>
    <xf numFmtId="0" fontId="37" fillId="15" borderId="22" xfId="3" applyFont="1" applyFill="1" applyBorder="1" applyAlignment="1">
      <alignment wrapText="1"/>
    </xf>
    <xf numFmtId="0" fontId="6" fillId="15" borderId="21" xfId="3" applyFill="1" applyBorder="1" applyAlignment="1">
      <alignment horizontal="center"/>
    </xf>
    <xf numFmtId="0" fontId="6" fillId="15" borderId="62" xfId="3" applyFill="1" applyBorder="1" applyAlignment="1">
      <alignment horizontal="center"/>
    </xf>
    <xf numFmtId="0" fontId="6" fillId="15" borderId="28" xfId="3" applyFill="1" applyBorder="1"/>
    <xf numFmtId="0" fontId="2" fillId="2" borderId="124" xfId="3" applyFont="1" applyFill="1" applyBorder="1" applyAlignment="1">
      <alignment horizontal="center" vertical="center"/>
    </xf>
    <xf numFmtId="0" fontId="2" fillId="2" borderId="122" xfId="3" applyFont="1" applyFill="1" applyBorder="1" applyAlignment="1">
      <alignment horizontal="center" vertical="center"/>
    </xf>
    <xf numFmtId="0" fontId="37" fillId="36" borderId="21" xfId="3" applyFont="1" applyFill="1" applyBorder="1" applyAlignment="1">
      <alignment wrapText="1"/>
    </xf>
    <xf numFmtId="0" fontId="6" fillId="36" borderId="21" xfId="3" applyFill="1" applyBorder="1" applyAlignment="1">
      <alignment horizontal="center"/>
    </xf>
    <xf numFmtId="0" fontId="6" fillId="36" borderId="21" xfId="3" applyFill="1" applyBorder="1"/>
    <xf numFmtId="0" fontId="41" fillId="36" borderId="21" xfId="3" applyFont="1" applyFill="1" applyBorder="1" applyAlignment="1">
      <alignment wrapText="1"/>
    </xf>
    <xf numFmtId="0" fontId="2" fillId="36" borderId="21" xfId="3" applyFont="1" applyFill="1" applyBorder="1" applyAlignment="1">
      <alignment horizontal="center"/>
    </xf>
    <xf numFmtId="0" fontId="0" fillId="0" borderId="36" xfId="0" applyBorder="1" applyAlignment="1">
      <alignment horizontal="center" vertical="center"/>
    </xf>
    <xf numFmtId="0" fontId="0" fillId="0" borderId="62" xfId="0" applyBorder="1"/>
    <xf numFmtId="0" fontId="0" fillId="0" borderId="123" xfId="0" applyBorder="1"/>
    <xf numFmtId="0" fontId="0" fillId="0" borderId="36" xfId="0" applyBorder="1" applyAlignment="1">
      <alignment vertical="center"/>
    </xf>
    <xf numFmtId="0" fontId="0" fillId="10" borderId="42" xfId="0" applyFill="1" applyBorder="1"/>
    <xf numFmtId="0" fontId="0" fillId="10" borderId="45" xfId="0" applyFill="1" applyBorder="1"/>
    <xf numFmtId="0" fontId="0" fillId="10" borderId="36" xfId="0" applyFill="1" applyBorder="1" applyAlignment="1">
      <alignment horizontal="left" vertical="center"/>
    </xf>
    <xf numFmtId="0" fontId="0" fillId="2" borderId="53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10" borderId="42" xfId="0" applyFill="1" applyBorder="1" applyAlignment="1">
      <alignment horizontal="center" vertical="center"/>
    </xf>
    <xf numFmtId="0" fontId="0" fillId="10" borderId="45" xfId="0" applyFill="1" applyBorder="1" applyAlignment="1">
      <alignment horizontal="center" vertical="center"/>
    </xf>
    <xf numFmtId="0" fontId="1" fillId="0" borderId="0" xfId="5"/>
    <xf numFmtId="0" fontId="1" fillId="0" borderId="45" xfId="5" applyBorder="1"/>
    <xf numFmtId="0" fontId="1" fillId="0" borderId="34" xfId="5" applyBorder="1"/>
    <xf numFmtId="0" fontId="1" fillId="0" borderId="55" xfId="5" applyBorder="1"/>
    <xf numFmtId="0" fontId="1" fillId="0" borderId="36" xfId="5" applyBorder="1"/>
    <xf numFmtId="0" fontId="1" fillId="0" borderId="23" xfId="5" applyBorder="1"/>
    <xf numFmtId="0" fontId="1" fillId="0" borderId="29" xfId="5" applyBorder="1"/>
    <xf numFmtId="0" fontId="1" fillId="0" borderId="42" xfId="5" applyBorder="1"/>
    <xf numFmtId="0" fontId="1" fillId="5" borderId="0" xfId="5" applyFill="1"/>
    <xf numFmtId="0" fontId="1" fillId="5" borderId="36" xfId="5" applyFill="1" applyBorder="1"/>
    <xf numFmtId="0" fontId="1" fillId="6" borderId="36" xfId="5" applyFill="1" applyBorder="1"/>
    <xf numFmtId="0" fontId="1" fillId="5" borderId="48" xfId="5" applyFill="1" applyBorder="1"/>
    <xf numFmtId="0" fontId="1" fillId="0" borderId="53" xfId="5" applyBorder="1"/>
    <xf numFmtId="0" fontId="1" fillId="0" borderId="32" xfId="5" applyBorder="1"/>
    <xf numFmtId="0" fontId="1" fillId="0" borderId="123" xfId="5" applyBorder="1"/>
    <xf numFmtId="0" fontId="1" fillId="0" borderId="54" xfId="5" applyBorder="1"/>
    <xf numFmtId="0" fontId="11" fillId="8" borderId="124" xfId="5" applyFont="1" applyFill="1" applyBorder="1" applyAlignment="1" applyProtection="1">
      <alignment horizontal="center" vertical="center" wrapText="1" shrinkToFit="1"/>
      <protection locked="0"/>
    </xf>
    <xf numFmtId="0" fontId="42" fillId="47" borderId="41" xfId="0" applyFont="1" applyFill="1" applyBorder="1" applyAlignment="1">
      <alignment horizontal="center"/>
    </xf>
    <xf numFmtId="0" fontId="42" fillId="47" borderId="0" xfId="0" applyFont="1" applyFill="1"/>
    <xf numFmtId="0" fontId="42" fillId="47" borderId="0" xfId="0" applyFont="1" applyFill="1" applyAlignment="1">
      <alignment horizontal="center" vertical="center"/>
    </xf>
    <xf numFmtId="0" fontId="42" fillId="47" borderId="23" xfId="0" applyFont="1" applyFill="1" applyBorder="1" applyAlignment="1">
      <alignment horizontal="center"/>
    </xf>
    <xf numFmtId="0" fontId="42" fillId="47" borderId="21" xfId="0" applyFont="1" applyFill="1" applyBorder="1" applyAlignment="1">
      <alignment horizontal="center"/>
    </xf>
    <xf numFmtId="0" fontId="42" fillId="47" borderId="21" xfId="0" applyFont="1" applyFill="1" applyBorder="1" applyAlignment="1">
      <alignment horizontal="center" vertical="center"/>
    </xf>
    <xf numFmtId="0" fontId="42" fillId="47" borderId="21" xfId="0" applyFont="1" applyFill="1" applyBorder="1"/>
    <xf numFmtId="49" fontId="42" fillId="47" borderId="23" xfId="0" applyNumberFormat="1" applyFont="1" applyFill="1" applyBorder="1" applyAlignment="1">
      <alignment horizontal="center" vertical="center"/>
    </xf>
    <xf numFmtId="49" fontId="42" fillId="47" borderId="21" xfId="0" applyNumberFormat="1" applyFont="1" applyFill="1" applyBorder="1" applyAlignment="1">
      <alignment horizontal="center" vertical="center"/>
    </xf>
    <xf numFmtId="0" fontId="42" fillId="47" borderId="61" xfId="0" applyFont="1" applyFill="1" applyBorder="1"/>
    <xf numFmtId="49" fontId="42" fillId="47" borderId="23" xfId="0" applyNumberFormat="1" applyFont="1" applyFill="1" applyBorder="1"/>
    <xf numFmtId="0" fontId="42" fillId="47" borderId="23" xfId="0" applyFont="1" applyFill="1" applyBorder="1"/>
    <xf numFmtId="0" fontId="42" fillId="47" borderId="23" xfId="0" applyFont="1" applyFill="1" applyBorder="1" applyAlignment="1">
      <alignment horizontal="center" vertical="center"/>
    </xf>
    <xf numFmtId="0" fontId="42" fillId="47" borderId="23" xfId="5" applyFont="1" applyFill="1" applyBorder="1" applyAlignment="1">
      <alignment horizontal="center" vertical="center"/>
    </xf>
    <xf numFmtId="166" fontId="42" fillId="47" borderId="23" xfId="0" applyNumberFormat="1" applyFont="1" applyFill="1" applyBorder="1" applyAlignment="1">
      <alignment horizontal="center" vertical="center"/>
    </xf>
    <xf numFmtId="167" fontId="42" fillId="47" borderId="23" xfId="0" applyNumberFormat="1" applyFont="1" applyFill="1" applyBorder="1" applyAlignment="1">
      <alignment horizontal="center" vertical="center"/>
    </xf>
    <xf numFmtId="0" fontId="42" fillId="47" borderId="0" xfId="0" applyFont="1" applyFill="1" applyAlignment="1">
      <alignment horizontal="right"/>
    </xf>
    <xf numFmtId="0" fontId="0" fillId="47" borderId="41" xfId="0" applyFill="1" applyBorder="1" applyAlignment="1">
      <alignment horizontal="center"/>
    </xf>
    <xf numFmtId="0" fontId="0" fillId="47" borderId="36" xfId="0" applyFill="1" applyBorder="1"/>
    <xf numFmtId="0" fontId="0" fillId="47" borderId="26" xfId="0" applyFill="1" applyBorder="1" applyAlignment="1">
      <alignment horizontal="center" vertical="center"/>
    </xf>
    <xf numFmtId="0" fontId="0" fillId="47" borderId="23" xfId="0" applyFill="1" applyBorder="1" applyAlignment="1">
      <alignment horizontal="center"/>
    </xf>
    <xf numFmtId="0" fontId="0" fillId="47" borderId="21" xfId="0" applyFill="1" applyBorder="1" applyAlignment="1">
      <alignment horizontal="center"/>
    </xf>
    <xf numFmtId="0" fontId="0" fillId="47" borderId="21" xfId="0" applyFill="1" applyBorder="1" applyAlignment="1">
      <alignment horizontal="center" vertical="center"/>
    </xf>
    <xf numFmtId="0" fontId="0" fillId="47" borderId="21" xfId="0" applyFill="1" applyBorder="1"/>
    <xf numFmtId="49" fontId="3" fillId="47" borderId="23" xfId="0" applyNumberFormat="1" applyFont="1" applyFill="1" applyBorder="1" applyAlignment="1">
      <alignment horizontal="center" vertical="center"/>
    </xf>
    <xf numFmtId="49" fontId="0" fillId="47" borderId="21" xfId="0" applyNumberFormat="1" applyFill="1" applyBorder="1" applyAlignment="1">
      <alignment horizontal="center" vertical="center"/>
    </xf>
    <xf numFmtId="0" fontId="0" fillId="47" borderId="61" xfId="0" applyFill="1" applyBorder="1"/>
    <xf numFmtId="49" fontId="0" fillId="47" borderId="23" xfId="0" applyNumberFormat="1" applyFill="1" applyBorder="1"/>
    <xf numFmtId="0" fontId="0" fillId="47" borderId="23" xfId="0" applyFill="1" applyBorder="1"/>
    <xf numFmtId="0" fontId="0" fillId="47" borderId="23" xfId="0" applyFill="1" applyBorder="1" applyAlignment="1">
      <alignment horizontal="center" vertical="center"/>
    </xf>
    <xf numFmtId="0" fontId="0" fillId="47" borderId="0" xfId="0" applyFill="1"/>
    <xf numFmtId="0" fontId="1" fillId="47" borderId="23" xfId="5" applyFill="1" applyBorder="1" applyAlignment="1">
      <alignment horizontal="center" vertical="center"/>
    </xf>
    <xf numFmtId="166" fontId="0" fillId="47" borderId="23" xfId="0" applyNumberFormat="1" applyFill="1" applyBorder="1" applyAlignment="1">
      <alignment horizontal="center" vertical="center"/>
    </xf>
    <xf numFmtId="167" fontId="0" fillId="47" borderId="23" xfId="0" applyNumberFormat="1" applyFill="1" applyBorder="1" applyAlignment="1">
      <alignment horizontal="center" vertical="center"/>
    </xf>
    <xf numFmtId="0" fontId="0" fillId="47" borderId="0" xfId="0" applyFill="1" applyAlignment="1">
      <alignment horizontal="right"/>
    </xf>
    <xf numFmtId="0" fontId="42" fillId="47" borderId="36" xfId="0" applyFont="1" applyFill="1" applyBorder="1"/>
    <xf numFmtId="0" fontId="42" fillId="47" borderId="26" xfId="0" applyFont="1" applyFill="1" applyBorder="1" applyAlignment="1">
      <alignment horizontal="center" vertical="center"/>
    </xf>
    <xf numFmtId="0" fontId="0" fillId="47" borderId="43" xfId="0" applyFill="1" applyBorder="1" applyAlignment="1">
      <alignment horizontal="center"/>
    </xf>
    <xf numFmtId="0" fontId="0" fillId="47" borderId="41" xfId="0" applyFill="1" applyBorder="1" applyAlignment="1">
      <alignment horizontal="left" vertical="top"/>
    </xf>
    <xf numFmtId="0" fontId="0" fillId="3" borderId="31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5" borderId="37" xfId="0" applyFill="1" applyBorder="1" applyAlignment="1">
      <alignment horizontal="center" vertical="center"/>
    </xf>
    <xf numFmtId="0" fontId="0" fillId="55" borderId="30" xfId="0" applyFill="1" applyBorder="1" applyAlignment="1">
      <alignment horizontal="center" vertical="center"/>
    </xf>
    <xf numFmtId="0" fontId="0" fillId="55" borderId="23" xfId="0" applyFill="1" applyBorder="1" applyAlignment="1">
      <alignment horizontal="left" vertical="center"/>
    </xf>
    <xf numFmtId="0" fontId="0" fillId="55" borderId="30" xfId="0" applyFill="1" applyBorder="1" applyAlignment="1">
      <alignment horizontal="left" vertical="center"/>
    </xf>
    <xf numFmtId="0" fontId="0" fillId="55" borderId="23" xfId="0" applyFill="1" applyBorder="1"/>
    <xf numFmtId="0" fontId="0" fillId="55" borderId="37" xfId="0" applyFill="1" applyBorder="1"/>
    <xf numFmtId="0" fontId="0" fillId="55" borderId="30" xfId="0" applyFill="1" applyBorder="1"/>
    <xf numFmtId="0" fontId="0" fillId="55" borderId="38" xfId="0" applyFill="1" applyBorder="1"/>
    <xf numFmtId="0" fontId="0" fillId="55" borderId="34" xfId="0" applyFill="1" applyBorder="1"/>
    <xf numFmtId="0" fontId="0" fillId="55" borderId="15" xfId="0" applyFill="1" applyBorder="1"/>
    <xf numFmtId="0" fontId="0" fillId="0" borderId="33" xfId="0" applyFill="1" applyBorder="1" applyAlignment="1">
      <alignment horizontal="center"/>
    </xf>
    <xf numFmtId="0" fontId="42" fillId="47" borderId="22" xfId="0" applyFont="1" applyFill="1" applyBorder="1" applyAlignment="1">
      <alignment horizontal="center"/>
    </xf>
    <xf numFmtId="0" fontId="0" fillId="47" borderId="22" xfId="0" applyFill="1" applyBorder="1" applyAlignment="1">
      <alignment horizontal="center"/>
    </xf>
    <xf numFmtId="0" fontId="6" fillId="0" borderId="0" xfId="3" applyAlignment="1">
      <alignment horizontal="center"/>
    </xf>
    <xf numFmtId="0" fontId="7" fillId="0" borderId="0" xfId="3" applyFont="1" applyFill="1" applyBorder="1" applyAlignment="1">
      <alignment horizontal="right" vertical="center"/>
    </xf>
    <xf numFmtId="0" fontId="7" fillId="0" borderId="0" xfId="3" applyFont="1" applyFill="1" applyBorder="1"/>
    <xf numFmtId="0" fontId="6" fillId="0" borderId="0" xfId="3" applyFill="1" applyBorder="1"/>
    <xf numFmtId="0" fontId="20" fillId="0" borderId="53" xfId="3" applyFont="1" applyBorder="1" applyAlignment="1">
      <alignment horizontal="right" vertical="center"/>
    </xf>
    <xf numFmtId="0" fontId="21" fillId="35" borderId="36" xfId="3" applyFont="1" applyFill="1" applyBorder="1" applyAlignment="1">
      <alignment vertical="center"/>
    </xf>
    <xf numFmtId="0" fontId="6" fillId="0" borderId="36" xfId="3" applyBorder="1" applyAlignment="1">
      <alignment horizontal="center" vertical="center"/>
    </xf>
    <xf numFmtId="0" fontId="23" fillId="15" borderId="36" xfId="3" applyFont="1" applyFill="1" applyBorder="1" applyAlignment="1">
      <alignment horizontal="right" vertical="center"/>
    </xf>
    <xf numFmtId="0" fontId="7" fillId="0" borderId="45" xfId="3" applyFont="1" applyBorder="1"/>
    <xf numFmtId="0" fontId="7" fillId="37" borderId="45" xfId="3" applyFont="1" applyFill="1" applyBorder="1"/>
    <xf numFmtId="0" fontId="6" fillId="0" borderId="45" xfId="3" applyBorder="1"/>
    <xf numFmtId="0" fontId="23" fillId="37" borderId="45" xfId="3" applyFont="1" applyFill="1" applyBorder="1"/>
    <xf numFmtId="0" fontId="23" fillId="37" borderId="41" xfId="3" applyFont="1" applyFill="1" applyBorder="1"/>
    <xf numFmtId="0" fontId="6" fillId="0" borderId="24" xfId="3" applyBorder="1"/>
    <xf numFmtId="0" fontId="23" fillId="37" borderId="51" xfId="3" applyFont="1" applyFill="1" applyBorder="1"/>
    <xf numFmtId="0" fontId="6" fillId="0" borderId="72" xfId="3" applyBorder="1"/>
    <xf numFmtId="0" fontId="23" fillId="37" borderId="36" xfId="3" applyFont="1" applyFill="1" applyBorder="1" applyAlignment="1">
      <alignment horizontal="center"/>
    </xf>
    <xf numFmtId="0" fontId="7" fillId="0" borderId="29" xfId="3" applyFont="1" applyBorder="1" applyAlignment="1">
      <alignment vertical="center"/>
    </xf>
    <xf numFmtId="0" fontId="22" fillId="36" borderId="29" xfId="3" applyFont="1" applyFill="1" applyBorder="1" applyAlignment="1">
      <alignment horizontal="center" vertical="center"/>
    </xf>
    <xf numFmtId="0" fontId="23" fillId="37" borderId="29" xfId="3" applyFont="1" applyFill="1" applyBorder="1"/>
    <xf numFmtId="0" fontId="7" fillId="0" borderId="29" xfId="3" applyFont="1" applyBorder="1"/>
    <xf numFmtId="0" fontId="6" fillId="0" borderId="61" xfId="3" applyBorder="1"/>
    <xf numFmtId="0" fontId="6" fillId="0" borderId="60" xfId="3" applyBorder="1"/>
    <xf numFmtId="0" fontId="7" fillId="0" borderId="53" xfId="3" applyFont="1" applyBorder="1" applyAlignment="1">
      <alignment vertical="center"/>
    </xf>
    <xf numFmtId="0" fontId="23" fillId="37" borderId="0" xfId="3" applyFont="1" applyFill="1" applyBorder="1"/>
    <xf numFmtId="0" fontId="23" fillId="0" borderId="0" xfId="3" applyFont="1" applyBorder="1"/>
    <xf numFmtId="0" fontId="23" fillId="10" borderId="0" xfId="3" applyFont="1" applyFill="1" applyBorder="1"/>
    <xf numFmtId="0" fontId="7" fillId="0" borderId="0" xfId="3" applyFont="1" applyBorder="1"/>
    <xf numFmtId="0" fontId="7" fillId="10" borderId="0" xfId="3" applyFont="1" applyFill="1" applyBorder="1"/>
    <xf numFmtId="0" fontId="7" fillId="37" borderId="0" xfId="3" applyFont="1" applyFill="1" applyBorder="1"/>
    <xf numFmtId="0" fontId="23" fillId="15" borderId="45" xfId="3" applyFont="1" applyFill="1" applyBorder="1" applyAlignment="1">
      <alignment horizontal="right" vertical="center"/>
    </xf>
    <xf numFmtId="0" fontId="23" fillId="0" borderId="45" xfId="3" applyFont="1" applyBorder="1"/>
    <xf numFmtId="0" fontId="23" fillId="10" borderId="45" xfId="3" applyFont="1" applyFill="1" applyBorder="1"/>
    <xf numFmtId="0" fontId="23" fillId="0" borderId="0" xfId="3" applyFont="1" applyFill="1" applyBorder="1" applyAlignment="1">
      <alignment horizontal="right" vertical="center"/>
    </xf>
    <xf numFmtId="0" fontId="6" fillId="0" borderId="0" xfId="3" applyFill="1"/>
    <xf numFmtId="0" fontId="21" fillId="21" borderId="35" xfId="3" applyFont="1" applyFill="1" applyBorder="1" applyAlignment="1">
      <alignment horizontal="center" vertical="center"/>
    </xf>
    <xf numFmtId="0" fontId="21" fillId="21" borderId="127" xfId="3" applyFont="1" applyFill="1" applyBorder="1" applyAlignment="1">
      <alignment horizontal="center" vertical="center"/>
    </xf>
    <xf numFmtId="0" fontId="21" fillId="21" borderId="123" xfId="3" applyFont="1" applyFill="1" applyBorder="1" applyAlignment="1">
      <alignment horizontal="center" vertical="center"/>
    </xf>
    <xf numFmtId="0" fontId="21" fillId="21" borderId="117" xfId="3" applyFont="1" applyFill="1" applyBorder="1" applyAlignment="1">
      <alignment horizontal="center" vertical="center"/>
    </xf>
    <xf numFmtId="0" fontId="21" fillId="0" borderId="35" xfId="3" applyFont="1" applyFill="1" applyBorder="1" applyAlignment="1">
      <alignment horizontal="center" vertical="center"/>
    </xf>
    <xf numFmtId="0" fontId="21" fillId="0" borderId="36" xfId="3" applyFont="1" applyBorder="1" applyAlignment="1">
      <alignment horizontal="center" vertical="center"/>
    </xf>
    <xf numFmtId="0" fontId="43" fillId="0" borderId="35" xfId="3" applyFont="1" applyFill="1" applyBorder="1" applyAlignment="1">
      <alignment horizontal="center" vertical="center"/>
    </xf>
    <xf numFmtId="0" fontId="6" fillId="47" borderId="24" xfId="3" applyFill="1" applyBorder="1" applyAlignment="1">
      <alignment horizontal="center" vertical="center"/>
    </xf>
    <xf numFmtId="0" fontId="6" fillId="47" borderId="26" xfId="3" applyFill="1" applyBorder="1" applyAlignment="1">
      <alignment horizontal="center" vertical="center"/>
    </xf>
    <xf numFmtId="0" fontId="6" fillId="47" borderId="61" xfId="3" applyFill="1" applyBorder="1" applyAlignment="1">
      <alignment horizontal="center" vertical="center"/>
    </xf>
    <xf numFmtId="0" fontId="6" fillId="47" borderId="26" xfId="3" applyFill="1" applyBorder="1"/>
    <xf numFmtId="0" fontId="6" fillId="47" borderId="61" xfId="3" applyFill="1" applyBorder="1"/>
    <xf numFmtId="0" fontId="6" fillId="0" borderId="123" xfId="3" applyBorder="1"/>
    <xf numFmtId="0" fontId="6" fillId="0" borderId="119" xfId="3" applyBorder="1"/>
    <xf numFmtId="0" fontId="2" fillId="46" borderId="46" xfId="3" applyFont="1" applyFill="1" applyBorder="1" applyAlignment="1">
      <alignment horizontal="center" vertical="center" textRotation="90"/>
    </xf>
    <xf numFmtId="0" fontId="2" fillId="46" borderId="48" xfId="3" applyFont="1" applyFill="1" applyBorder="1" applyAlignment="1">
      <alignment horizontal="center" vertical="center" textRotation="90"/>
    </xf>
    <xf numFmtId="0" fontId="2" fillId="46" borderId="16" xfId="3" applyFont="1" applyFill="1" applyBorder="1" applyAlignment="1">
      <alignment horizontal="center" vertical="center" textRotation="90"/>
    </xf>
    <xf numFmtId="0" fontId="6" fillId="0" borderId="118" xfId="3" applyBorder="1" applyAlignment="1">
      <alignment horizontal="center"/>
    </xf>
    <xf numFmtId="0" fontId="6" fillId="0" borderId="57" xfId="3" applyBorder="1" applyAlignment="1">
      <alignment horizontal="center"/>
    </xf>
    <xf numFmtId="0" fontId="6" fillId="0" borderId="121" xfId="3" applyBorder="1"/>
    <xf numFmtId="0" fontId="6" fillId="0" borderId="122" xfId="3" applyBorder="1"/>
    <xf numFmtId="0" fontId="6" fillId="0" borderId="121" xfId="3" applyBorder="1" applyAlignment="1">
      <alignment horizontal="center"/>
    </xf>
    <xf numFmtId="0" fontId="6" fillId="0" borderId="122" xfId="3" applyBorder="1" applyAlignment="1">
      <alignment horizontal="center"/>
    </xf>
    <xf numFmtId="0" fontId="6" fillId="0" borderId="123" xfId="3" applyBorder="1" applyAlignment="1">
      <alignment horizontal="center"/>
    </xf>
    <xf numFmtId="0" fontId="6" fillId="0" borderId="119" xfId="3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25" borderId="118" xfId="0" applyFont="1" applyFill="1" applyBorder="1" applyAlignment="1">
      <alignment horizontal="center" vertical="center"/>
    </xf>
    <xf numFmtId="0" fontId="2" fillId="25" borderId="12" xfId="0" applyFont="1" applyFill="1" applyBorder="1" applyAlignment="1">
      <alignment horizontal="center" vertical="center"/>
    </xf>
    <xf numFmtId="0" fontId="2" fillId="0" borderId="11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25" borderId="49" xfId="0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50" borderId="53" xfId="0" applyFont="1" applyFill="1" applyBorder="1" applyAlignment="1">
      <alignment horizontal="center" vertical="center" textRotation="90"/>
    </xf>
    <xf numFmtId="0" fontId="2" fillId="50" borderId="36" xfId="0" applyFont="1" applyFill="1" applyBorder="1" applyAlignment="1">
      <alignment horizontal="center" vertical="center" textRotation="90"/>
    </xf>
    <xf numFmtId="0" fontId="2" fillId="50" borderId="45" xfId="0" applyFont="1" applyFill="1" applyBorder="1" applyAlignment="1">
      <alignment horizontal="center" vertical="center" textRotation="90"/>
    </xf>
    <xf numFmtId="0" fontId="2" fillId="21" borderId="56" xfId="0" applyFont="1" applyFill="1" applyBorder="1" applyAlignment="1">
      <alignment horizontal="center" vertical="center"/>
    </xf>
    <xf numFmtId="0" fontId="2" fillId="21" borderId="0" xfId="0" applyFont="1" applyFill="1" applyBorder="1" applyAlignment="1">
      <alignment horizontal="center" vertical="center"/>
    </xf>
    <xf numFmtId="0" fontId="2" fillId="24" borderId="118" xfId="0" applyFont="1" applyFill="1" applyBorder="1" applyAlignment="1">
      <alignment horizontal="center" vertical="center"/>
    </xf>
    <xf numFmtId="0" fontId="2" fillId="24" borderId="12" xfId="0" applyFont="1" applyFill="1" applyBorder="1" applyAlignment="1">
      <alignment horizontal="center" vertical="center"/>
    </xf>
    <xf numFmtId="0" fontId="2" fillId="20" borderId="118" xfId="0" applyFont="1" applyFill="1" applyBorder="1" applyAlignment="1">
      <alignment horizontal="center" vertical="center"/>
    </xf>
    <xf numFmtId="0" fontId="2" fillId="20" borderId="12" xfId="0" applyFont="1" applyFill="1" applyBorder="1" applyAlignment="1">
      <alignment horizontal="center" vertical="center"/>
    </xf>
    <xf numFmtId="0" fontId="2" fillId="50" borderId="42" xfId="0" applyFont="1" applyFill="1" applyBorder="1" applyAlignment="1">
      <alignment horizontal="center" vertical="center" textRotation="90"/>
    </xf>
    <xf numFmtId="0" fontId="2" fillId="49" borderId="53" xfId="0" applyFont="1" applyFill="1" applyBorder="1" applyAlignment="1">
      <alignment horizontal="center" vertical="center" textRotation="90"/>
    </xf>
    <xf numFmtId="0" fontId="2" fillId="49" borderId="36" xfId="0" applyFont="1" applyFill="1" applyBorder="1" applyAlignment="1">
      <alignment horizontal="center" vertical="center" textRotation="90"/>
    </xf>
    <xf numFmtId="0" fontId="2" fillId="49" borderId="42" xfId="0" applyFont="1" applyFill="1" applyBorder="1" applyAlignment="1">
      <alignment horizontal="center" vertical="center" textRotation="90"/>
    </xf>
    <xf numFmtId="0" fontId="2" fillId="48" borderId="53" xfId="0" applyFont="1" applyFill="1" applyBorder="1" applyAlignment="1">
      <alignment horizontal="center" vertical="center" textRotation="90"/>
    </xf>
    <xf numFmtId="0" fontId="2" fillId="48" borderId="36" xfId="0" applyFont="1" applyFill="1" applyBorder="1" applyAlignment="1">
      <alignment horizontal="center" vertical="center" textRotation="90"/>
    </xf>
    <xf numFmtId="0" fontId="2" fillId="48" borderId="42" xfId="0" applyFont="1" applyFill="1" applyBorder="1" applyAlignment="1">
      <alignment horizontal="center" vertical="center" textRotation="90"/>
    </xf>
    <xf numFmtId="0" fontId="2" fillId="30" borderId="53" xfId="0" applyFont="1" applyFill="1" applyBorder="1" applyAlignment="1">
      <alignment horizontal="center" vertical="center" textRotation="90"/>
    </xf>
    <xf numFmtId="0" fontId="2" fillId="30" borderId="36" xfId="0" applyFont="1" applyFill="1" applyBorder="1" applyAlignment="1">
      <alignment horizontal="center" vertical="center" textRotation="90"/>
    </xf>
    <xf numFmtId="0" fontId="2" fillId="30" borderId="42" xfId="0" applyFont="1" applyFill="1" applyBorder="1" applyAlignment="1">
      <alignment horizontal="center" vertical="center" textRotation="90"/>
    </xf>
    <xf numFmtId="0" fontId="2" fillId="29" borderId="53" xfId="0" applyFont="1" applyFill="1" applyBorder="1" applyAlignment="1">
      <alignment horizontal="center" vertical="center" textRotation="90"/>
    </xf>
    <xf numFmtId="0" fontId="2" fillId="29" borderId="36" xfId="0" applyFont="1" applyFill="1" applyBorder="1" applyAlignment="1">
      <alignment horizontal="center" vertical="center" textRotation="90"/>
    </xf>
    <xf numFmtId="0" fontId="2" fillId="29" borderId="42" xfId="0" applyFont="1" applyFill="1" applyBorder="1" applyAlignment="1">
      <alignment horizontal="center" vertical="center" textRotation="90"/>
    </xf>
    <xf numFmtId="0" fontId="2" fillId="22" borderId="53" xfId="0" applyFont="1" applyFill="1" applyBorder="1" applyAlignment="1">
      <alignment horizontal="center" vertical="center" textRotation="90"/>
    </xf>
    <xf numFmtId="0" fontId="2" fillId="22" borderId="36" xfId="0" applyFont="1" applyFill="1" applyBorder="1" applyAlignment="1">
      <alignment horizontal="center" vertical="center" textRotation="90"/>
    </xf>
    <xf numFmtId="0" fontId="2" fillId="22" borderId="42" xfId="0" applyFont="1" applyFill="1" applyBorder="1" applyAlignment="1">
      <alignment horizontal="center" vertical="center" textRotation="90"/>
    </xf>
    <xf numFmtId="0" fontId="2" fillId="51" borderId="118" xfId="0" applyFont="1" applyFill="1" applyBorder="1" applyAlignment="1">
      <alignment horizontal="center" vertical="center"/>
    </xf>
    <xf numFmtId="0" fontId="2" fillId="51" borderId="12" xfId="0" applyFont="1" applyFill="1" applyBorder="1" applyAlignment="1">
      <alignment horizontal="center" vertical="center"/>
    </xf>
    <xf numFmtId="0" fontId="2" fillId="27" borderId="53" xfId="0" applyFont="1" applyFill="1" applyBorder="1" applyAlignment="1">
      <alignment horizontal="center" vertical="center" textRotation="90"/>
    </xf>
    <xf numFmtId="0" fontId="2" fillId="27" borderId="36" xfId="0" applyFont="1" applyFill="1" applyBorder="1" applyAlignment="1">
      <alignment horizontal="center" vertical="center" textRotation="90"/>
    </xf>
    <xf numFmtId="0" fontId="2" fillId="27" borderId="42" xfId="0" applyFont="1" applyFill="1" applyBorder="1" applyAlignment="1">
      <alignment horizontal="center" vertical="center" textRotation="90"/>
    </xf>
    <xf numFmtId="0" fontId="2" fillId="28" borderId="53" xfId="0" applyFont="1" applyFill="1" applyBorder="1" applyAlignment="1">
      <alignment horizontal="center" vertical="center" textRotation="90"/>
    </xf>
    <xf numFmtId="0" fontId="2" fillId="28" borderId="36" xfId="0" applyFont="1" applyFill="1" applyBorder="1" applyAlignment="1">
      <alignment horizontal="center" vertical="center" textRotation="90"/>
    </xf>
    <xf numFmtId="0" fontId="2" fillId="28" borderId="42" xfId="0" applyFont="1" applyFill="1" applyBorder="1" applyAlignment="1">
      <alignment horizontal="center" vertical="center" textRotation="90"/>
    </xf>
    <xf numFmtId="0" fontId="2" fillId="23" borderId="53" xfId="0" applyFont="1" applyFill="1" applyBorder="1" applyAlignment="1">
      <alignment horizontal="center" vertical="center" textRotation="90"/>
    </xf>
    <xf numFmtId="0" fontId="2" fillId="23" borderId="36" xfId="0" applyFont="1" applyFill="1" applyBorder="1" applyAlignment="1">
      <alignment horizontal="center" vertical="center" textRotation="90"/>
    </xf>
    <xf numFmtId="0" fontId="2" fillId="23" borderId="42" xfId="0" applyFont="1" applyFill="1" applyBorder="1" applyAlignment="1">
      <alignment horizontal="center" vertical="center" textRotation="90"/>
    </xf>
    <xf numFmtId="0" fontId="2" fillId="26" borderId="53" xfId="0" applyFont="1" applyFill="1" applyBorder="1" applyAlignment="1">
      <alignment horizontal="center" vertical="center" textRotation="90"/>
    </xf>
    <xf numFmtId="0" fontId="2" fillId="26" borderId="36" xfId="0" applyFont="1" applyFill="1" applyBorder="1" applyAlignment="1">
      <alignment horizontal="center" vertical="center" textRotation="90"/>
    </xf>
    <xf numFmtId="0" fontId="2" fillId="26" borderId="42" xfId="0" applyFont="1" applyFill="1" applyBorder="1" applyAlignment="1">
      <alignment horizontal="center" vertical="center" textRotation="90"/>
    </xf>
    <xf numFmtId="49" fontId="11" fillId="0" borderId="65" xfId="6" applyNumberFormat="1" applyFont="1" applyBorder="1" applyAlignment="1">
      <alignment horizontal="left" vertical="center"/>
    </xf>
    <xf numFmtId="49" fontId="11" fillId="0" borderId="0" xfId="6" applyNumberFormat="1" applyFont="1" applyAlignment="1">
      <alignment horizontal="left" vertical="center"/>
    </xf>
    <xf numFmtId="49" fontId="13" fillId="0" borderId="47" xfId="6" applyNumberFormat="1" applyFont="1" applyBorder="1" applyAlignment="1">
      <alignment horizontal="center" vertical="center" textRotation="90" wrapText="1"/>
    </xf>
    <xf numFmtId="49" fontId="13" fillId="0" borderId="12" xfId="6" applyNumberFormat="1" applyFont="1" applyBorder="1" applyAlignment="1">
      <alignment horizontal="center" vertical="center" textRotation="90" wrapText="1"/>
    </xf>
    <xf numFmtId="49" fontId="13" fillId="22" borderId="47" xfId="6" applyNumberFormat="1" applyFont="1" applyFill="1" applyBorder="1" applyAlignment="1">
      <alignment horizontal="center" vertical="center" textRotation="90" wrapText="1"/>
    </xf>
    <xf numFmtId="49" fontId="13" fillId="0" borderId="53" xfId="6" applyNumberFormat="1" applyFont="1" applyBorder="1" applyAlignment="1">
      <alignment horizontal="center" vertical="center" textRotation="90" wrapText="1"/>
    </xf>
    <xf numFmtId="49" fontId="13" fillId="0" borderId="36" xfId="6" applyNumberFormat="1" applyFont="1" applyBorder="1" applyAlignment="1">
      <alignment horizontal="center" vertical="center" textRotation="90" wrapText="1"/>
    </xf>
    <xf numFmtId="49" fontId="13" fillId="0" borderId="42" xfId="6" applyNumberFormat="1" applyFont="1" applyBorder="1" applyAlignment="1">
      <alignment horizontal="center" vertical="center" textRotation="90" wrapText="1"/>
    </xf>
    <xf numFmtId="49" fontId="13" fillId="0" borderId="46" xfId="6" applyNumberFormat="1" applyFont="1" applyBorder="1" applyAlignment="1">
      <alignment horizontal="center" vertical="center" wrapText="1"/>
    </xf>
    <xf numFmtId="49" fontId="13" fillId="0" borderId="48" xfId="6" applyNumberFormat="1" applyFont="1" applyBorder="1" applyAlignment="1">
      <alignment horizontal="center" vertical="center" wrapText="1"/>
    </xf>
    <xf numFmtId="49" fontId="13" fillId="0" borderId="53" xfId="6" applyNumberFormat="1" applyFont="1" applyBorder="1" applyAlignment="1">
      <alignment horizontal="center" vertical="center" wrapText="1"/>
    </xf>
    <xf numFmtId="49" fontId="13" fillId="0" borderId="36" xfId="6" applyNumberFormat="1" applyFont="1" applyBorder="1" applyAlignment="1">
      <alignment horizontal="center" vertical="center" wrapText="1"/>
    </xf>
    <xf numFmtId="49" fontId="13" fillId="0" borderId="42" xfId="6" applyNumberFormat="1" applyFont="1" applyBorder="1" applyAlignment="1">
      <alignment horizontal="center" vertical="center" wrapText="1"/>
    </xf>
    <xf numFmtId="49" fontId="13" fillId="0" borderId="66" xfId="6" applyNumberFormat="1" applyFont="1" applyBorder="1" applyAlignment="1">
      <alignment horizontal="left" vertical="center"/>
    </xf>
    <xf numFmtId="49" fontId="13" fillId="0" borderId="26" xfId="6" applyNumberFormat="1" applyFont="1" applyBorder="1" applyAlignment="1">
      <alignment horizontal="left" vertical="center"/>
    </xf>
    <xf numFmtId="49" fontId="13" fillId="0" borderId="67" xfId="6" applyNumberFormat="1" applyFont="1" applyBorder="1" applyAlignment="1">
      <alignment horizontal="left" vertical="center"/>
    </xf>
    <xf numFmtId="0" fontId="13" fillId="0" borderId="46" xfId="6" applyFont="1" applyBorder="1" applyAlignment="1">
      <alignment horizontal="center" vertical="center" wrapText="1"/>
    </xf>
    <xf numFmtId="0" fontId="13" fillId="0" borderId="48" xfId="6" applyFont="1" applyBorder="1" applyAlignment="1">
      <alignment horizontal="center" vertical="center" wrapText="1"/>
    </xf>
    <xf numFmtId="0" fontId="13" fillId="0" borderId="57" xfId="6" applyFont="1" applyBorder="1" applyAlignment="1">
      <alignment horizontal="center" vertical="center" wrapText="1"/>
    </xf>
    <xf numFmtId="0" fontId="13" fillId="0" borderId="63" xfId="6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49" fontId="2" fillId="0" borderId="57" xfId="0" applyNumberFormat="1" applyFont="1" applyBorder="1" applyAlignment="1">
      <alignment horizontal="center" vertical="center"/>
    </xf>
    <xf numFmtId="49" fontId="2" fillId="0" borderId="63" xfId="0" applyNumberFormat="1" applyFont="1" applyBorder="1" applyAlignment="1">
      <alignment horizontal="center" vertical="center"/>
    </xf>
    <xf numFmtId="0" fontId="2" fillId="0" borderId="7" xfId="3" applyFont="1" applyBorder="1" applyAlignment="1">
      <alignment horizontal="center" vertical="center"/>
    </xf>
    <xf numFmtId="0" fontId="2" fillId="0" borderId="8" xfId="3" applyFont="1" applyBorder="1" applyAlignment="1">
      <alignment horizontal="center" vertical="center"/>
    </xf>
    <xf numFmtId="0" fontId="2" fillId="0" borderId="20" xfId="3" applyFont="1" applyBorder="1" applyAlignment="1">
      <alignment horizontal="center" vertical="center"/>
    </xf>
    <xf numFmtId="0" fontId="2" fillId="0" borderId="1" xfId="3" applyFont="1" applyBorder="1" applyAlignment="1">
      <alignment horizontal="center"/>
    </xf>
    <xf numFmtId="0" fontId="2" fillId="0" borderId="2" xfId="3" applyFont="1" applyBorder="1" applyAlignment="1">
      <alignment horizontal="center"/>
    </xf>
    <xf numFmtId="0" fontId="2" fillId="0" borderId="11" xfId="3" applyFont="1" applyBorder="1" applyAlignment="1">
      <alignment horizontal="center"/>
    </xf>
    <xf numFmtId="168" fontId="18" fillId="54" borderId="1" xfId="10" applyNumberFormat="1" applyFont="1" applyFill="1" applyBorder="1" applyAlignment="1">
      <alignment horizontal="center" vertical="center"/>
    </xf>
    <xf numFmtId="168" fontId="36" fillId="54" borderId="44" xfId="0" applyNumberFormat="1" applyFont="1" applyFill="1" applyBorder="1" applyAlignment="1">
      <alignment horizontal="center" vertical="center"/>
    </xf>
    <xf numFmtId="168" fontId="36" fillId="54" borderId="13" xfId="0" applyNumberFormat="1" applyFont="1" applyFill="1" applyBorder="1" applyAlignment="1">
      <alignment horizontal="center" vertical="center"/>
    </xf>
    <xf numFmtId="169" fontId="36" fillId="54" borderId="2" xfId="0" applyNumberFormat="1" applyFont="1" applyFill="1" applyBorder="1" applyAlignment="1">
      <alignment horizontal="center" vertical="center"/>
    </xf>
    <xf numFmtId="169" fontId="11" fillId="54" borderId="22" xfId="0" applyNumberFormat="1" applyFont="1" applyFill="1" applyBorder="1" applyAlignment="1">
      <alignment horizontal="center" vertical="center"/>
    </xf>
    <xf numFmtId="169" fontId="11" fillId="54" borderId="14" xfId="0" applyNumberFormat="1" applyFont="1" applyFill="1" applyBorder="1" applyAlignment="1">
      <alignment horizontal="center" vertical="center"/>
    </xf>
    <xf numFmtId="168" fontId="36" fillId="54" borderId="44" xfId="3" applyNumberFormat="1" applyFont="1" applyFill="1" applyBorder="1" applyAlignment="1">
      <alignment horizontal="center" vertical="center"/>
    </xf>
    <xf numFmtId="168" fontId="36" fillId="54" borderId="13" xfId="3" applyNumberFormat="1" applyFont="1" applyFill="1" applyBorder="1" applyAlignment="1">
      <alignment horizontal="center" vertical="center"/>
    </xf>
    <xf numFmtId="169" fontId="36" fillId="54" borderId="2" xfId="3" applyNumberFormat="1" applyFont="1" applyFill="1" applyBorder="1" applyAlignment="1">
      <alignment horizontal="center" vertical="center"/>
    </xf>
    <xf numFmtId="169" fontId="11" fillId="54" borderId="22" xfId="3" applyNumberFormat="1" applyFont="1" applyFill="1" applyBorder="1" applyAlignment="1">
      <alignment horizontal="center" vertical="center"/>
    </xf>
    <xf numFmtId="169" fontId="11" fillId="54" borderId="14" xfId="3" applyNumberFormat="1" applyFont="1" applyFill="1" applyBorder="1" applyAlignment="1">
      <alignment horizontal="center" vertical="center"/>
    </xf>
    <xf numFmtId="168" fontId="18" fillId="54" borderId="77" xfId="10" applyNumberFormat="1" applyFont="1" applyFill="1" applyBorder="1" applyAlignment="1">
      <alignment horizontal="center" vertical="center"/>
    </xf>
    <xf numFmtId="168" fontId="36" fillId="54" borderId="73" xfId="3" applyNumberFormat="1" applyFont="1" applyFill="1" applyBorder="1" applyAlignment="1">
      <alignment horizontal="center" vertical="center"/>
    </xf>
    <xf numFmtId="168" fontId="36" fillId="54" borderId="78" xfId="3" applyNumberFormat="1" applyFont="1" applyFill="1" applyBorder="1" applyAlignment="1">
      <alignment horizontal="center" vertical="center"/>
    </xf>
    <xf numFmtId="168" fontId="18" fillId="54" borderId="73" xfId="10" applyNumberFormat="1" applyFont="1" applyFill="1" applyBorder="1" applyAlignment="1">
      <alignment horizontal="center" vertical="center"/>
    </xf>
    <xf numFmtId="169" fontId="36" fillId="54" borderId="22" xfId="3" applyNumberFormat="1" applyFont="1" applyFill="1" applyBorder="1" applyAlignment="1">
      <alignment horizontal="center" vertical="center"/>
    </xf>
    <xf numFmtId="0" fontId="6" fillId="0" borderId="0" xfId="3" applyAlignment="1">
      <alignment horizontal="center"/>
    </xf>
    <xf numFmtId="168" fontId="18" fillId="54" borderId="46" xfId="10" applyNumberFormat="1" applyFont="1" applyFill="1" applyBorder="1" applyAlignment="1">
      <alignment horizontal="center" vertical="center"/>
    </xf>
    <xf numFmtId="168" fontId="36" fillId="54" borderId="48" xfId="3" applyNumberFormat="1" applyFont="1" applyFill="1" applyBorder="1" applyAlignment="1">
      <alignment horizontal="center" vertical="center"/>
    </xf>
    <xf numFmtId="168" fontId="36" fillId="54" borderId="16" xfId="3" applyNumberFormat="1" applyFont="1" applyFill="1" applyBorder="1" applyAlignment="1">
      <alignment horizontal="center" vertical="center"/>
    </xf>
    <xf numFmtId="169" fontId="36" fillId="54" borderId="77" xfId="3" applyNumberFormat="1" applyFont="1" applyFill="1" applyBorder="1" applyAlignment="1">
      <alignment horizontal="center" vertical="center"/>
    </xf>
    <xf numFmtId="169" fontId="11" fillId="54" borderId="73" xfId="3" applyNumberFormat="1" applyFont="1" applyFill="1" applyBorder="1" applyAlignment="1">
      <alignment horizontal="center" vertical="center"/>
    </xf>
    <xf numFmtId="169" fontId="11" fillId="54" borderId="78" xfId="3" applyNumberFormat="1" applyFont="1" applyFill="1" applyBorder="1" applyAlignment="1">
      <alignment horizontal="center" vertical="center"/>
    </xf>
    <xf numFmtId="0" fontId="32" fillId="53" borderId="47" xfId="3" applyFont="1" applyFill="1" applyBorder="1" applyAlignment="1">
      <alignment horizontal="center" vertical="center"/>
    </xf>
    <xf numFmtId="0" fontId="33" fillId="53" borderId="56" xfId="3" applyFont="1" applyFill="1" applyBorder="1" applyAlignment="1">
      <alignment horizontal="center" vertical="center"/>
    </xf>
    <xf numFmtId="0" fontId="33" fillId="53" borderId="57" xfId="3" applyFont="1" applyFill="1" applyBorder="1" applyAlignment="1">
      <alignment horizontal="center" vertical="center"/>
    </xf>
    <xf numFmtId="0" fontId="6" fillId="0" borderId="49" xfId="3" applyBorder="1" applyAlignment="1">
      <alignment horizontal="center" vertical="center"/>
    </xf>
    <xf numFmtId="0" fontId="6" fillId="0" borderId="18" xfId="3" applyBorder="1" applyAlignment="1">
      <alignment horizontal="center" vertical="center"/>
    </xf>
    <xf numFmtId="0" fontId="6" fillId="0" borderId="64" xfId="3" applyBorder="1" applyAlignment="1">
      <alignment horizontal="center" vertical="center"/>
    </xf>
    <xf numFmtId="0" fontId="32" fillId="53" borderId="12" xfId="3" applyFont="1" applyFill="1" applyBorder="1" applyAlignment="1">
      <alignment horizontal="center" vertical="center"/>
    </xf>
    <xf numFmtId="0" fontId="32" fillId="53" borderId="49" xfId="3" applyFont="1" applyFill="1" applyBorder="1" applyAlignment="1">
      <alignment horizontal="center" vertical="center"/>
    </xf>
    <xf numFmtId="0" fontId="34" fillId="0" borderId="27" xfId="3" applyFont="1" applyBorder="1" applyAlignment="1">
      <alignment horizontal="center" vertical="center"/>
    </xf>
    <xf numFmtId="0" fontId="16" fillId="0" borderId="37" xfId="3" applyFont="1" applyBorder="1" applyAlignment="1">
      <alignment horizontal="center" vertical="center"/>
    </xf>
    <xf numFmtId="0" fontId="16" fillId="0" borderId="38" xfId="3" applyFont="1" applyBorder="1" applyAlignment="1">
      <alignment horizontal="center" vertical="center"/>
    </xf>
    <xf numFmtId="0" fontId="34" fillId="0" borderId="21" xfId="3" applyFont="1" applyBorder="1" applyAlignment="1">
      <alignment horizontal="center" vertical="center"/>
    </xf>
    <xf numFmtId="0" fontId="16" fillId="0" borderId="23" xfId="3" applyFont="1" applyBorder="1" applyAlignment="1">
      <alignment horizontal="center" vertical="center"/>
    </xf>
    <xf numFmtId="0" fontId="16" fillId="0" borderId="34" xfId="3" applyFont="1" applyBorder="1" applyAlignment="1">
      <alignment horizontal="center" vertical="center"/>
    </xf>
    <xf numFmtId="0" fontId="34" fillId="0" borderId="28" xfId="3" applyFont="1" applyBorder="1" applyAlignment="1">
      <alignment horizontal="center" vertical="center"/>
    </xf>
    <xf numFmtId="0" fontId="16" fillId="0" borderId="30" xfId="3" applyFont="1" applyBorder="1" applyAlignment="1">
      <alignment horizontal="center" vertical="center"/>
    </xf>
    <xf numFmtId="0" fontId="16" fillId="0" borderId="15" xfId="3" applyFont="1" applyBorder="1" applyAlignment="1">
      <alignment horizontal="center" vertical="center"/>
    </xf>
    <xf numFmtId="0" fontId="32" fillId="53" borderId="118" xfId="3" applyFont="1" applyFill="1" applyBorder="1" applyAlignment="1">
      <alignment horizontal="center" vertical="center"/>
    </xf>
    <xf numFmtId="0" fontId="11" fillId="5" borderId="121" xfId="5" applyFont="1" applyFill="1" applyBorder="1" applyAlignment="1" applyProtection="1">
      <alignment horizontal="center" vertical="center" wrapText="1" shrinkToFit="1"/>
      <protection locked="0"/>
    </xf>
    <xf numFmtId="0" fontId="11" fillId="5" borderId="5" xfId="5" applyFont="1" applyFill="1" applyBorder="1" applyAlignment="1" applyProtection="1">
      <alignment horizontal="center" vertical="center" wrapText="1" shrinkToFit="1"/>
      <protection locked="0"/>
    </xf>
    <xf numFmtId="0" fontId="11" fillId="9" borderId="121" xfId="5" applyFont="1" applyFill="1" applyBorder="1" applyAlignment="1" applyProtection="1">
      <alignment horizontal="center" vertical="center" wrapText="1" shrinkToFit="1"/>
      <protection locked="0"/>
    </xf>
    <xf numFmtId="0" fontId="11" fillId="9" borderId="5" xfId="5" applyFont="1" applyFill="1" applyBorder="1" applyAlignment="1" applyProtection="1">
      <alignment horizontal="center" vertical="center" wrapText="1" shrinkToFit="1"/>
      <protection locked="0"/>
    </xf>
    <xf numFmtId="0" fontId="1" fillId="0" borderId="0" xfId="5" applyAlignment="1">
      <alignment horizontal="center" vertical="center"/>
    </xf>
    <xf numFmtId="0" fontId="11" fillId="6" borderId="121" xfId="5" applyFont="1" applyFill="1" applyBorder="1" applyAlignment="1" applyProtection="1">
      <alignment horizontal="center" vertical="center" wrapText="1" shrinkToFit="1"/>
      <protection locked="0"/>
    </xf>
    <xf numFmtId="0" fontId="11" fillId="6" borderId="5" xfId="5" applyFont="1" applyFill="1" applyBorder="1" applyAlignment="1" applyProtection="1">
      <alignment horizontal="center" vertical="center" wrapText="1" shrinkToFit="1"/>
      <protection locked="0"/>
    </xf>
    <xf numFmtId="0" fontId="11" fillId="4" borderId="121" xfId="5" applyFont="1" applyFill="1" applyBorder="1" applyAlignment="1" applyProtection="1">
      <alignment horizontal="center" vertical="center" wrapText="1" shrinkToFit="1"/>
      <protection locked="0"/>
    </xf>
    <xf numFmtId="0" fontId="11" fillId="4" borderId="5" xfId="5" applyFont="1" applyFill="1" applyBorder="1" applyAlignment="1" applyProtection="1">
      <alignment horizontal="center" vertical="center" wrapText="1" shrinkToFit="1"/>
      <protection locked="0"/>
    </xf>
    <xf numFmtId="0" fontId="2" fillId="0" borderId="124" xfId="5" applyFont="1" applyBorder="1" applyAlignment="1">
      <alignment horizontal="center" vertical="center"/>
    </xf>
    <xf numFmtId="0" fontId="2" fillId="0" borderId="48" xfId="5" applyFont="1" applyBorder="1" applyAlignment="1">
      <alignment horizontal="center" vertical="center"/>
    </xf>
    <xf numFmtId="0" fontId="2" fillId="0" borderId="119" xfId="5" applyFont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2" fillId="2" borderId="4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 wrapText="1"/>
    </xf>
    <xf numFmtId="0" fontId="2" fillId="2" borderId="57" xfId="0" applyFont="1" applyFill="1" applyBorder="1" applyAlignment="1">
      <alignment horizontal="center" vertical="center" wrapText="1"/>
    </xf>
    <xf numFmtId="0" fontId="2" fillId="2" borderId="47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 wrapText="1"/>
    </xf>
    <xf numFmtId="166" fontId="0" fillId="4" borderId="23" xfId="0" applyNumberFormat="1" applyFill="1" applyBorder="1" applyAlignment="1">
      <alignment horizontal="center" vertical="center" wrapText="1"/>
    </xf>
    <xf numFmtId="0" fontId="2" fillId="2" borderId="123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3" xfId="0" applyFont="1" applyFill="1" applyBorder="1" applyAlignment="1">
      <alignment horizontal="center" vertical="center" wrapText="1"/>
    </xf>
    <xf numFmtId="0" fontId="2" fillId="2" borderId="45" xfId="0" applyFont="1" applyFill="1" applyBorder="1" applyAlignment="1">
      <alignment horizontal="center" vertical="center" wrapText="1"/>
    </xf>
    <xf numFmtId="0" fontId="2" fillId="2" borderId="46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19" xfId="0" applyFont="1" applyFill="1" applyBorder="1" applyAlignment="1">
      <alignment horizontal="center" vertical="center"/>
    </xf>
    <xf numFmtId="0" fontId="2" fillId="2" borderId="53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59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19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118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77" xfId="0" applyFont="1" applyFill="1" applyBorder="1" applyAlignment="1">
      <alignment horizontal="center" vertical="center"/>
    </xf>
    <xf numFmtId="0" fontId="2" fillId="2" borderId="7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2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8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 wrapText="1"/>
    </xf>
    <xf numFmtId="0" fontId="2" fillId="2" borderId="43" xfId="0" applyFont="1" applyFill="1" applyBorder="1" applyAlignment="1">
      <alignment horizontal="center" vertical="center" wrapText="1"/>
    </xf>
    <xf numFmtId="0" fontId="0" fillId="34" borderId="7" xfId="0" applyFill="1" applyBorder="1" applyAlignment="1">
      <alignment horizontal="center"/>
    </xf>
    <xf numFmtId="0" fontId="0" fillId="34" borderId="8" xfId="0" applyFill="1" applyBorder="1" applyAlignment="1">
      <alignment horizontal="center"/>
    </xf>
    <xf numFmtId="0" fontId="0" fillId="34" borderId="20" xfId="0" applyFill="1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34" borderId="4" xfId="0" applyFill="1" applyBorder="1" applyAlignment="1">
      <alignment horizontal="center"/>
    </xf>
    <xf numFmtId="0" fontId="0" fillId="34" borderId="56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34" borderId="6" xfId="0" applyFill="1" applyBorder="1" applyAlignment="1">
      <alignment horizontal="center"/>
    </xf>
    <xf numFmtId="0" fontId="0" fillId="31" borderId="7" xfId="0" applyFill="1" applyBorder="1" applyAlignment="1">
      <alignment horizontal="center"/>
    </xf>
    <xf numFmtId="0" fontId="0" fillId="31" borderId="8" xfId="0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1" borderId="5" xfId="0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6" fillId="0" borderId="46" xfId="3" applyBorder="1" applyAlignment="1">
      <alignment horizontal="center" vertical="center" wrapText="1"/>
    </xf>
    <xf numFmtId="0" fontId="6" fillId="0" borderId="48" xfId="3" applyBorder="1" applyAlignment="1">
      <alignment horizontal="center" vertical="center" wrapText="1"/>
    </xf>
    <xf numFmtId="0" fontId="6" fillId="0" borderId="16" xfId="3" applyBorder="1" applyAlignment="1">
      <alignment horizontal="center" vertical="center" wrapText="1"/>
    </xf>
    <xf numFmtId="0" fontId="6" fillId="0" borderId="47" xfId="3" applyBorder="1" applyAlignment="1">
      <alignment horizontal="center" vertical="center" wrapText="1"/>
    </xf>
    <xf numFmtId="0" fontId="6" fillId="0" borderId="12" xfId="3" applyBorder="1" applyAlignment="1">
      <alignment horizontal="center" vertical="center" wrapText="1"/>
    </xf>
    <xf numFmtId="0" fontId="6" fillId="0" borderId="49" xfId="3" applyBorder="1" applyAlignment="1">
      <alignment horizontal="center" vertical="center" wrapText="1"/>
    </xf>
    <xf numFmtId="0" fontId="6" fillId="0" borderId="31" xfId="3" applyBorder="1" applyAlignment="1">
      <alignment horizontal="center" vertical="center" wrapText="1"/>
    </xf>
    <xf numFmtId="0" fontId="6" fillId="0" borderId="37" xfId="3" applyBorder="1" applyAlignment="1">
      <alignment horizontal="center" vertical="center" wrapText="1"/>
    </xf>
    <xf numFmtId="0" fontId="6" fillId="0" borderId="38" xfId="3" applyBorder="1" applyAlignment="1">
      <alignment horizontal="center" vertical="center" wrapText="1"/>
    </xf>
    <xf numFmtId="0" fontId="6" fillId="0" borderId="31" xfId="3" applyBorder="1" applyAlignment="1">
      <alignment horizontal="center" vertical="center"/>
    </xf>
    <xf numFmtId="0" fontId="6" fillId="0" borderId="37" xfId="3" applyBorder="1" applyAlignment="1">
      <alignment horizontal="center" vertical="center"/>
    </xf>
    <xf numFmtId="0" fontId="6" fillId="0" borderId="38" xfId="3" applyBorder="1" applyAlignment="1">
      <alignment horizontal="center" vertical="center"/>
    </xf>
    <xf numFmtId="49" fontId="0" fillId="0" borderId="46" xfId="3" applyNumberFormat="1" applyFont="1" applyBorder="1" applyAlignment="1">
      <alignment horizontal="center" vertical="center" wrapText="1"/>
    </xf>
    <xf numFmtId="49" fontId="1" fillId="0" borderId="48" xfId="3" applyNumberFormat="1" applyFont="1" applyBorder="1" applyAlignment="1">
      <alignment horizontal="center" vertical="center" wrapText="1"/>
    </xf>
    <xf numFmtId="49" fontId="1" fillId="0" borderId="16" xfId="3" applyNumberFormat="1" applyFont="1" applyBorder="1" applyAlignment="1">
      <alignment horizontal="center" vertical="center" wrapText="1"/>
    </xf>
    <xf numFmtId="0" fontId="6" fillId="0" borderId="12" xfId="3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0" fontId="6" fillId="0" borderId="44" xfId="3" applyBorder="1" applyAlignment="1">
      <alignment horizontal="center" vertical="center"/>
    </xf>
    <xf numFmtId="0" fontId="6" fillId="0" borderId="13" xfId="3" applyBorder="1" applyAlignment="1">
      <alignment horizontal="center" vertical="center"/>
    </xf>
    <xf numFmtId="0" fontId="6" fillId="0" borderId="52" xfId="3" applyBorder="1" applyAlignment="1">
      <alignment horizontal="center" vertical="center"/>
    </xf>
    <xf numFmtId="0" fontId="6" fillId="0" borderId="41" xfId="3" applyBorder="1" applyAlignment="1">
      <alignment horizontal="center" vertical="center"/>
    </xf>
    <xf numFmtId="0" fontId="6" fillId="0" borderId="51" xfId="3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6" fillId="0" borderId="35" xfId="3" applyBorder="1" applyAlignment="1">
      <alignment horizontal="center" vertical="center" wrapText="1"/>
    </xf>
    <xf numFmtId="0" fontId="6" fillId="0" borderId="39" xfId="3" applyBorder="1" applyAlignment="1">
      <alignment horizontal="center" vertical="center" wrapText="1"/>
    </xf>
    <xf numFmtId="0" fontId="6" fillId="0" borderId="1" xfId="3" applyBorder="1" applyAlignment="1">
      <alignment horizontal="center" vertical="center" wrapText="1"/>
    </xf>
    <xf numFmtId="0" fontId="6" fillId="0" borderId="44" xfId="3" applyBorder="1" applyAlignment="1">
      <alignment horizontal="center" vertical="center" wrapText="1"/>
    </xf>
    <xf numFmtId="0" fontId="6" fillId="0" borderId="13" xfId="3" applyBorder="1" applyAlignment="1">
      <alignment horizontal="center" vertical="center" wrapText="1"/>
    </xf>
    <xf numFmtId="164" fontId="1" fillId="0" borderId="12" xfId="2" applyNumberFormat="1" applyBorder="1" applyAlignment="1">
      <alignment horizontal="center" vertical="center"/>
    </xf>
    <xf numFmtId="0" fontId="0" fillId="8" borderId="7" xfId="1" applyFont="1" applyFill="1" applyBorder="1" applyAlignment="1">
      <alignment horizontal="center" vertical="center"/>
    </xf>
    <xf numFmtId="0" fontId="1" fillId="8" borderId="8" xfId="1" applyFill="1" applyBorder="1" applyAlignment="1">
      <alignment horizontal="center" vertical="center"/>
    </xf>
    <xf numFmtId="0" fontId="1" fillId="8" borderId="20" xfId="1" applyFill="1" applyBorder="1" applyAlignment="1">
      <alignment horizontal="center" vertical="center"/>
    </xf>
    <xf numFmtId="0" fontId="1" fillId="0" borderId="33" xfId="1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164" fontId="1" fillId="0" borderId="123" xfId="2" applyNumberFormat="1" applyBorder="1" applyAlignment="1">
      <alignment horizontal="center" vertical="center"/>
    </xf>
    <xf numFmtId="164" fontId="1" fillId="0" borderId="48" xfId="2" applyNumberFormat="1" applyBorder="1" applyAlignment="1">
      <alignment horizontal="center" vertical="center"/>
    </xf>
    <xf numFmtId="164" fontId="1" fillId="0" borderId="119" xfId="2" applyNumberFormat="1" applyBorder="1" applyAlignment="1">
      <alignment horizontal="center" vertical="center"/>
    </xf>
    <xf numFmtId="0" fontId="0" fillId="4" borderId="121" xfId="1" applyFont="1" applyFill="1" applyBorder="1" applyAlignment="1">
      <alignment horizontal="center" vertical="center"/>
    </xf>
    <xf numFmtId="0" fontId="1" fillId="4" borderId="5" xfId="1" applyFill="1" applyBorder="1" applyAlignment="1">
      <alignment horizontal="center" vertical="center"/>
    </xf>
    <xf numFmtId="0" fontId="1" fillId="4" borderId="122" xfId="1" applyFill="1" applyBorder="1" applyAlignment="1">
      <alignment horizontal="center" vertical="center"/>
    </xf>
    <xf numFmtId="0" fontId="1" fillId="0" borderId="23" xfId="1" applyBorder="1" applyAlignment="1">
      <alignment horizontal="center" vertical="center"/>
    </xf>
    <xf numFmtId="165" fontId="1" fillId="0" borderId="12" xfId="2" applyNumberFormat="1" applyBorder="1" applyAlignment="1">
      <alignment horizontal="center" vertical="center"/>
    </xf>
    <xf numFmtId="0" fontId="0" fillId="4" borderId="4" xfId="1" applyFont="1" applyFill="1" applyBorder="1" applyAlignment="1">
      <alignment horizontal="center" vertical="center"/>
    </xf>
    <xf numFmtId="0" fontId="1" fillId="4" borderId="6" xfId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0" fontId="26" fillId="12" borderId="44" xfId="0" applyFont="1" applyFill="1" applyBorder="1" applyAlignment="1">
      <alignment horizontal="center" vertical="center"/>
    </xf>
    <xf numFmtId="0" fontId="26" fillId="12" borderId="13" xfId="0" applyFont="1" applyFill="1" applyBorder="1" applyAlignment="1">
      <alignment horizontal="center" vertical="center"/>
    </xf>
    <xf numFmtId="0" fontId="26" fillId="12" borderId="2" xfId="0" applyFont="1" applyFill="1" applyBorder="1" applyAlignment="1">
      <alignment horizontal="center" vertical="center"/>
    </xf>
    <xf numFmtId="0" fontId="26" fillId="12" borderId="22" xfId="0" applyFont="1" applyFill="1" applyBorder="1" applyAlignment="1">
      <alignment horizontal="center" vertical="center"/>
    </xf>
    <xf numFmtId="0" fontId="26" fillId="12" borderId="14" xfId="0" applyFont="1" applyFill="1" applyBorder="1" applyAlignment="1">
      <alignment horizontal="center" vertical="center"/>
    </xf>
    <xf numFmtId="0" fontId="26" fillId="12" borderId="25" xfId="0" applyFont="1" applyFill="1" applyBorder="1" applyAlignment="1">
      <alignment horizontal="center" vertical="center"/>
    </xf>
    <xf numFmtId="0" fontId="26" fillId="12" borderId="11" xfId="0" applyFont="1" applyFill="1" applyBorder="1" applyAlignment="1">
      <alignment horizontal="center" vertical="center"/>
    </xf>
    <xf numFmtId="0" fontId="26" fillId="12" borderId="63" xfId="0" applyFont="1" applyFill="1" applyBorder="1" applyAlignment="1">
      <alignment horizontal="center" vertical="center"/>
    </xf>
    <xf numFmtId="0" fontId="26" fillId="12" borderId="70" xfId="0" applyFont="1" applyFill="1" applyBorder="1" applyAlignment="1">
      <alignment horizontal="center" vertical="center"/>
    </xf>
    <xf numFmtId="0" fontId="26" fillId="12" borderId="59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0" fontId="28" fillId="12" borderId="44" xfId="0" applyFont="1" applyFill="1" applyBorder="1" applyAlignment="1">
      <alignment horizontal="center" vertical="center"/>
    </xf>
    <xf numFmtId="0" fontId="28" fillId="12" borderId="13" xfId="0" applyFont="1" applyFill="1" applyBorder="1" applyAlignment="1">
      <alignment horizontal="center" vertical="center"/>
    </xf>
    <xf numFmtId="0" fontId="26" fillId="36" borderId="1" xfId="0" applyFont="1" applyFill="1" applyBorder="1" applyAlignment="1">
      <alignment horizontal="center" vertical="center"/>
    </xf>
    <xf numFmtId="0" fontId="26" fillId="36" borderId="44" xfId="0" applyFont="1" applyFill="1" applyBorder="1" applyAlignment="1">
      <alignment horizontal="center" vertical="center"/>
    </xf>
    <xf numFmtId="0" fontId="26" fillId="36" borderId="13" xfId="0" applyFont="1" applyFill="1" applyBorder="1" applyAlignment="1">
      <alignment horizontal="center" vertical="center"/>
    </xf>
    <xf numFmtId="0" fontId="26" fillId="36" borderId="2" xfId="0" applyFont="1" applyFill="1" applyBorder="1" applyAlignment="1">
      <alignment horizontal="center" vertical="center"/>
    </xf>
    <xf numFmtId="0" fontId="26" fillId="36" borderId="22" xfId="0" applyFont="1" applyFill="1" applyBorder="1" applyAlignment="1">
      <alignment horizontal="center" vertical="center"/>
    </xf>
    <xf numFmtId="0" fontId="26" fillId="36" borderId="14" xfId="0" applyFont="1" applyFill="1" applyBorder="1" applyAlignment="1">
      <alignment horizontal="center" vertical="center"/>
    </xf>
    <xf numFmtId="0" fontId="26" fillId="36" borderId="25" xfId="0" applyFont="1" applyFill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59" xfId="0" applyFont="1" applyBorder="1" applyAlignment="1">
      <alignment horizontal="center" vertical="center"/>
    </xf>
    <xf numFmtId="0" fontId="28" fillId="36" borderId="1" xfId="0" applyFont="1" applyFill="1" applyBorder="1" applyAlignment="1">
      <alignment horizontal="center" vertical="center"/>
    </xf>
    <xf numFmtId="0" fontId="28" fillId="36" borderId="44" xfId="0" applyFont="1" applyFill="1" applyBorder="1" applyAlignment="1">
      <alignment horizontal="center" vertical="center"/>
    </xf>
    <xf numFmtId="0" fontId="28" fillId="36" borderId="13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2" borderId="25" xfId="3" applyFont="1" applyFill="1" applyBorder="1" applyAlignment="1">
      <alignment horizontal="center"/>
    </xf>
    <xf numFmtId="0" fontId="7" fillId="2" borderId="0" xfId="3" applyFont="1" applyFill="1" applyAlignment="1">
      <alignment horizontal="center"/>
    </xf>
    <xf numFmtId="0" fontId="7" fillId="2" borderId="73" xfId="3" applyFont="1" applyFill="1" applyBorder="1" applyAlignment="1">
      <alignment horizontal="center"/>
    </xf>
    <xf numFmtId="0" fontId="7" fillId="0" borderId="95" xfId="3" applyFont="1" applyBorder="1" applyAlignment="1">
      <alignment horizontal="center" vertical="center"/>
    </xf>
    <xf numFmtId="0" fontId="7" fillId="0" borderId="96" xfId="3" applyFont="1" applyBorder="1" applyAlignment="1">
      <alignment horizontal="center" vertical="center"/>
    </xf>
    <xf numFmtId="0" fontId="7" fillId="0" borderId="97" xfId="3" applyFont="1" applyBorder="1" applyAlignment="1">
      <alignment horizontal="center" vertical="center"/>
    </xf>
    <xf numFmtId="0" fontId="7" fillId="0" borderId="98" xfId="3" applyFont="1" applyBorder="1" applyAlignment="1">
      <alignment horizontal="center" vertical="center"/>
    </xf>
    <xf numFmtId="0" fontId="7" fillId="21" borderId="95" xfId="3" applyFont="1" applyFill="1" applyBorder="1" applyAlignment="1">
      <alignment horizontal="center" vertical="center"/>
    </xf>
    <xf numFmtId="0" fontId="7" fillId="21" borderId="96" xfId="3" applyFont="1" applyFill="1" applyBorder="1" applyAlignment="1">
      <alignment horizontal="center" vertical="center"/>
    </xf>
    <xf numFmtId="0" fontId="7" fillId="21" borderId="97" xfId="3" applyFont="1" applyFill="1" applyBorder="1" applyAlignment="1">
      <alignment horizontal="center" vertical="center"/>
    </xf>
    <xf numFmtId="0" fontId="7" fillId="21" borderId="71" xfId="3" applyFont="1" applyFill="1" applyBorder="1" applyAlignment="1">
      <alignment horizontal="center" vertical="center"/>
    </xf>
    <xf numFmtId="0" fontId="7" fillId="21" borderId="66" xfId="3" applyFont="1" applyFill="1" applyBorder="1" applyAlignment="1">
      <alignment horizontal="center" vertical="center"/>
    </xf>
    <xf numFmtId="0" fontId="7" fillId="21" borderId="54" xfId="3" applyFont="1" applyFill="1" applyBorder="1" applyAlignment="1">
      <alignment horizontal="center" vertical="center"/>
    </xf>
    <xf numFmtId="0" fontId="7" fillId="0" borderId="71" xfId="3" applyFont="1" applyBorder="1" applyAlignment="1">
      <alignment horizontal="center" vertical="center"/>
    </xf>
    <xf numFmtId="0" fontId="7" fillId="0" borderId="66" xfId="3" applyFont="1" applyBorder="1" applyAlignment="1">
      <alignment horizontal="center" vertical="center"/>
    </xf>
    <xf numFmtId="0" fontId="7" fillId="0" borderId="54" xfId="3" applyFont="1" applyBorder="1" applyAlignment="1">
      <alignment horizontal="center" vertical="center"/>
    </xf>
    <xf numFmtId="0" fontId="7" fillId="0" borderId="101" xfId="3" applyFont="1" applyBorder="1" applyAlignment="1">
      <alignment horizontal="center" vertical="center"/>
    </xf>
    <xf numFmtId="0" fontId="7" fillId="0" borderId="102" xfId="3" applyFont="1" applyBorder="1" applyAlignment="1">
      <alignment horizontal="center" vertical="center"/>
    </xf>
    <xf numFmtId="0" fontId="7" fillId="0" borderId="104" xfId="3" applyFont="1" applyBorder="1" applyAlignment="1">
      <alignment horizontal="center" vertical="center"/>
    </xf>
    <xf numFmtId="0" fontId="7" fillId="0" borderId="101" xfId="0" applyFont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0" fontId="7" fillId="0" borderId="40" xfId="3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105" xfId="3" applyFont="1" applyBorder="1" applyAlignment="1">
      <alignment horizontal="center" vertical="center"/>
    </xf>
    <xf numFmtId="0" fontId="7" fillId="0" borderId="82" xfId="3" applyFont="1" applyBorder="1" applyAlignment="1">
      <alignment horizontal="center" vertical="center"/>
    </xf>
    <xf numFmtId="0" fontId="7" fillId="0" borderId="106" xfId="3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0" fontId="7" fillId="0" borderId="34" xfId="3" applyFont="1" applyBorder="1" applyAlignment="1">
      <alignment horizontal="center" vertical="center"/>
    </xf>
    <xf numFmtId="0" fontId="7" fillId="0" borderId="15" xfId="3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21" fillId="21" borderId="53" xfId="3" applyFont="1" applyFill="1" applyBorder="1" applyAlignment="1">
      <alignment horizontal="center" vertical="center"/>
    </xf>
    <xf numFmtId="0" fontId="21" fillId="21" borderId="123" xfId="3" applyFont="1" applyFill="1" applyBorder="1" applyAlignment="1">
      <alignment horizontal="center" vertical="center"/>
    </xf>
    <xf numFmtId="0" fontId="21" fillId="21" borderId="88" xfId="3" applyFont="1" applyFill="1" applyBorder="1" applyAlignment="1">
      <alignment horizontal="center" vertical="center"/>
    </xf>
    <xf numFmtId="0" fontId="21" fillId="21" borderId="89" xfId="3" applyFont="1" applyFill="1" applyBorder="1" applyAlignment="1">
      <alignment horizontal="center" vertical="center"/>
    </xf>
    <xf numFmtId="0" fontId="0" fillId="31" borderId="123" xfId="0" applyFill="1" applyBorder="1" applyAlignment="1">
      <alignment horizontal="center" vertical="center" wrapText="1"/>
    </xf>
    <xf numFmtId="0" fontId="0" fillId="31" borderId="119" xfId="0" applyFill="1" applyBorder="1" applyAlignment="1">
      <alignment horizontal="center" vertical="center" wrapText="1"/>
    </xf>
    <xf numFmtId="0" fontId="0" fillId="34" borderId="123" xfId="0" applyFill="1" applyBorder="1" applyAlignment="1">
      <alignment horizontal="center" vertical="center"/>
    </xf>
    <xf numFmtId="0" fontId="0" fillId="34" borderId="119" xfId="0" applyFill="1" applyBorder="1" applyAlignment="1">
      <alignment horizontal="center" vertical="center"/>
    </xf>
    <xf numFmtId="0" fontId="0" fillId="13" borderId="123" xfId="0" applyFill="1" applyBorder="1" applyAlignment="1">
      <alignment horizontal="center" vertical="center"/>
    </xf>
    <xf numFmtId="0" fontId="0" fillId="13" borderId="119" xfId="0" applyFill="1" applyBorder="1" applyAlignment="1">
      <alignment horizontal="center" vertical="center"/>
    </xf>
  </cellXfs>
  <cellStyles count="11">
    <cellStyle name="Гиперссылка 2" xfId="10" xr:uid="{87E9726E-3686-4656-B0DE-5438FE152298}"/>
    <cellStyle name="Обычный" xfId="0" builtinId="0"/>
    <cellStyle name="Обычный 2" xfId="3" xr:uid="{BBB89FAC-8C7F-49B7-8C60-A36D2A8DA7E8}"/>
    <cellStyle name="Обычный 2 2" xfId="4" xr:uid="{A098C67A-B246-4D99-ABFF-5A6509D03B83}"/>
    <cellStyle name="Обычный 2 2 13" xfId="2" xr:uid="{1727FA0E-C45A-4C51-8EC4-F055DF2AB320}"/>
    <cellStyle name="Обычный 2 2 13 2 2 2" xfId="5" xr:uid="{56531123-ACE5-4AC4-9612-0423C3EDDFA0}"/>
    <cellStyle name="Обычный 3 12" xfId="1" xr:uid="{9558C814-68E4-4E99-9A20-C1420A65B6E8}"/>
    <cellStyle name="Обычный 4 19" xfId="9" xr:uid="{3ABD99B5-6B67-4831-9550-1BB274AD224F}"/>
    <cellStyle name="Обычный_Заказ на УСО с подсчетом на 23.12.02" xfId="8" xr:uid="{9F46F2E7-B065-4465-9A3D-7A91CA68023C}"/>
    <cellStyle name="Обычный_Таблица сигналов" xfId="6" xr:uid="{4FEF3803-4FEF-4125-8366-DBC2419EBF59}"/>
    <cellStyle name="Процентный" xfId="7" builtinId="5"/>
  </cellStyles>
  <dxfs count="17450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339966"/>
        </patternFill>
      </fill>
    </dxf>
    <dxf>
      <fill>
        <patternFill>
          <bgColor rgb="FF666699"/>
        </patternFill>
      </fill>
    </dxf>
    <dxf>
      <fill>
        <patternFill>
          <bgColor rgb="FF99CCFF"/>
        </patternFill>
      </fill>
    </dxf>
    <dxf>
      <fill>
        <patternFill>
          <bgColor rgb="FF339966"/>
        </patternFill>
      </fill>
    </dxf>
    <dxf>
      <fill>
        <patternFill>
          <bgColor rgb="FF666699"/>
        </patternFill>
      </fill>
    </dxf>
    <dxf>
      <fill>
        <patternFill>
          <bgColor rgb="FF99CCFF"/>
        </patternFill>
      </fill>
    </dxf>
    <dxf>
      <fill>
        <patternFill>
          <bgColor rgb="FF339966"/>
        </patternFill>
      </fill>
    </dxf>
    <dxf>
      <fill>
        <patternFill>
          <bgColor rgb="FF666699"/>
        </patternFill>
      </fill>
    </dxf>
    <dxf>
      <fill>
        <patternFill>
          <bgColor rgb="FF99CCFF"/>
        </patternFill>
      </fill>
    </dxf>
  </dxfs>
  <tableStyles count="0" defaultTableStyle="TableStyleMedium2" defaultPivotStyle="PivotStyleLight16"/>
  <colors>
    <mruColors>
      <color rgb="FF00FF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47625</xdr:rowOff>
        </xdr:from>
        <xdr:to>
          <xdr:col>18</xdr:col>
          <xdr:colOff>0</xdr:colOff>
          <xdr:row>2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корзину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46</xdr:row>
          <xdr:rowOff>28575</xdr:rowOff>
        </xdr:from>
        <xdr:to>
          <xdr:col>23</xdr:col>
          <xdr:colOff>228600</xdr:colOff>
          <xdr:row>46</xdr:row>
          <xdr:rowOff>266700</xdr:rowOff>
        </xdr:to>
        <xdr:sp macro="" textlink="">
          <xdr:nvSpPr>
            <xdr:cNvPr id="20482" name="CBox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0</xdr:row>
          <xdr:rowOff>57150</xdr:rowOff>
        </xdr:from>
        <xdr:to>
          <xdr:col>22</xdr:col>
          <xdr:colOff>0</xdr:colOff>
          <xdr:row>2</xdr:row>
          <xdr:rowOff>9525</xdr:rowOff>
        </xdr:to>
        <xdr:sp macro="" textlink="">
          <xdr:nvSpPr>
            <xdr:cNvPr id="20483" name="Assign_addresse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0</xdr:colOff>
      <xdr:row>3</xdr:row>
      <xdr:rowOff>0</xdr:rowOff>
    </xdr:from>
    <xdr:ext cx="1342091" cy="251385"/>
    <xdr:sp macro="" textlink="">
      <xdr:nvSpPr>
        <xdr:cNvPr id="5" name="CBox2" hidden="1">
          <a:extLst>
            <a:ext uri="{63B3BB69-23CF-44E3-9099-C40C66FF867C}">
              <a14:compatExt xmlns:a14="http://schemas.microsoft.com/office/drawing/2010/main" spid="_x0000_s346121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6292850" y="558800"/>
          <a:ext cx="1342091" cy="2513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3</xdr:row>
      <xdr:rowOff>0</xdr:rowOff>
    </xdr:from>
    <xdr:ext cx="1342091" cy="251385"/>
    <xdr:pic>
      <xdr:nvPicPr>
        <xdr:cNvPr id="6" name="Picture 9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2850" y="558800"/>
          <a:ext cx="1342091" cy="2513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0</xdr:col>
      <xdr:colOff>0</xdr:colOff>
      <xdr:row>3</xdr:row>
      <xdr:rowOff>0</xdr:rowOff>
    </xdr:from>
    <xdr:to>
      <xdr:col>2</xdr:col>
      <xdr:colOff>125506</xdr:colOff>
      <xdr:row>4</xdr:row>
      <xdr:rowOff>55469</xdr:rowOff>
    </xdr:to>
    <xdr:sp macro="" textlink="">
      <xdr:nvSpPr>
        <xdr:cNvPr id="7" name="CBox2" hidden="1">
          <a:extLst>
            <a:ext uri="{63B3BB69-23CF-44E3-9099-C40C66FF867C}">
              <a14:compatExt xmlns:a14="http://schemas.microsoft.com/office/drawing/2010/main" spid="_x0000_s346121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6292850" y="558800"/>
          <a:ext cx="1332005" cy="24596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2</xdr:col>
      <xdr:colOff>125506</xdr:colOff>
      <xdr:row>4</xdr:row>
      <xdr:rowOff>55469</xdr:rowOff>
    </xdr:to>
    <xdr:pic>
      <xdr:nvPicPr>
        <xdr:cNvPr id="8" name="Picture 9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2850" y="558800"/>
          <a:ext cx="1332005" cy="24596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3</xdr:row>
      <xdr:rowOff>0</xdr:rowOff>
    </xdr:from>
    <xdr:ext cx="1279711" cy="257175"/>
    <xdr:sp macro="" textlink="">
      <xdr:nvSpPr>
        <xdr:cNvPr id="9" name="CBox2" hidden="1">
          <a:extLst>
            <a:ext uri="{63B3BB69-23CF-44E3-9099-C40C66FF867C}">
              <a14:compatExt xmlns:a14="http://schemas.microsoft.com/office/drawing/2010/main" spid="_x0000_s346121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6292850" y="558800"/>
          <a:ext cx="1279711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3</xdr:row>
      <xdr:rowOff>0</xdr:rowOff>
    </xdr:from>
    <xdr:ext cx="1279711" cy="257175"/>
    <xdr:pic>
      <xdr:nvPicPr>
        <xdr:cNvPr id="10" name="Picture 9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2850" y="558800"/>
          <a:ext cx="1279711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57150</xdr:rowOff>
        </xdr:from>
        <xdr:to>
          <xdr:col>14</xdr:col>
          <xdr:colOff>28575</xdr:colOff>
          <xdr:row>2</xdr:row>
          <xdr:rowOff>9525</xdr:rowOff>
        </xdr:to>
        <xdr:sp macro="" textlink="">
          <xdr:nvSpPr>
            <xdr:cNvPr id="20484" name="ModuleNumber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714375</xdr:colOff>
          <xdr:row>0</xdr:row>
          <xdr:rowOff>85725</xdr:rowOff>
        </xdr:from>
        <xdr:to>
          <xdr:col>30</xdr:col>
          <xdr:colOff>104775</xdr:colOff>
          <xdr:row>2</xdr:row>
          <xdr:rowOff>38100</xdr:rowOff>
        </xdr:to>
        <xdr:sp macro="" textlink="">
          <xdr:nvSpPr>
            <xdr:cNvPr id="20485" name="CommandButton1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2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0</xdr:row>
          <xdr:rowOff>66675</xdr:rowOff>
        </xdr:from>
        <xdr:to>
          <xdr:col>25</xdr:col>
          <xdr:colOff>581025</xdr:colOff>
          <xdr:row>2</xdr:row>
          <xdr:rowOff>9525</xdr:rowOff>
        </xdr:to>
        <xdr:sp macro="" textlink="">
          <xdr:nvSpPr>
            <xdr:cNvPr id="20486" name="Mask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28575</xdr:rowOff>
        </xdr:from>
        <xdr:to>
          <xdr:col>12</xdr:col>
          <xdr:colOff>542925</xdr:colOff>
          <xdr:row>2</xdr:row>
          <xdr:rowOff>161925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3525</xdr:row>
          <xdr:rowOff>0</xdr:rowOff>
        </xdr:from>
        <xdr:to>
          <xdr:col>13</xdr:col>
          <xdr:colOff>819150</xdr:colOff>
          <xdr:row>3527</xdr:row>
          <xdr:rowOff>19050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47625</xdr:rowOff>
        </xdr:from>
        <xdr:to>
          <xdr:col>20</xdr:col>
          <xdr:colOff>466725</xdr:colOff>
          <xdr:row>2</xdr:row>
          <xdr:rowOff>9525</xdr:rowOff>
        </xdr:to>
        <xdr:sp macro="" textlink="">
          <xdr:nvSpPr>
            <xdr:cNvPr id="101377" name="Insert_CI34A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4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</xdr:row>
          <xdr:rowOff>0</xdr:rowOff>
        </xdr:from>
        <xdr:to>
          <xdr:col>21</xdr:col>
          <xdr:colOff>419100</xdr:colOff>
          <xdr:row>5</xdr:row>
          <xdr:rowOff>19050</xdr:rowOff>
        </xdr:to>
        <xdr:sp macro="" textlink="">
          <xdr:nvSpPr>
            <xdr:cNvPr id="101378" name="Insert_IO_modules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4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</xdr:row>
          <xdr:rowOff>0</xdr:rowOff>
        </xdr:from>
        <xdr:to>
          <xdr:col>21</xdr:col>
          <xdr:colOff>104775</xdr:colOff>
          <xdr:row>8</xdr:row>
          <xdr:rowOff>9525</xdr:rowOff>
        </xdr:to>
        <xdr:sp macro="" textlink="">
          <xdr:nvSpPr>
            <xdr:cNvPr id="101379" name="Insert_RP_modules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4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1</xdr:row>
          <xdr:rowOff>123825</xdr:rowOff>
        </xdr:from>
        <xdr:to>
          <xdr:col>18</xdr:col>
          <xdr:colOff>47625</xdr:colOff>
          <xdr:row>4</xdr:row>
          <xdr:rowOff>57150</xdr:rowOff>
        </xdr:to>
        <xdr:sp macro="" textlink="">
          <xdr:nvSpPr>
            <xdr:cNvPr id="142337" name="Button 1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0C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Заполнить по таблице сигналов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6</xdr:col>
          <xdr:colOff>247650</xdr:colOff>
          <xdr:row>1</xdr:row>
          <xdr:rowOff>9525</xdr:rowOff>
        </xdr:to>
        <xdr:sp macro="" textlink="">
          <xdr:nvSpPr>
            <xdr:cNvPr id="70657" name="ComboBox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27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72</xdr:col>
      <xdr:colOff>28575</xdr:colOff>
      <xdr:row>1</xdr:row>
      <xdr:rowOff>0</xdr:rowOff>
    </xdr:from>
    <xdr:to>
      <xdr:col>73</xdr:col>
      <xdr:colOff>3409024</xdr:colOff>
      <xdr:row>2</xdr:row>
      <xdr:rowOff>47171</xdr:rowOff>
    </xdr:to>
    <xdr:sp macro="" textlink="">
      <xdr:nvSpPr>
        <xdr:cNvPr id="3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 bwMode="auto">
        <a:xfrm>
          <a:off x="122939175" y="196850"/>
          <a:ext cx="3845679" cy="24084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72</xdr:col>
      <xdr:colOff>28575</xdr:colOff>
      <xdr:row>1</xdr:row>
      <xdr:rowOff>0</xdr:rowOff>
    </xdr:from>
    <xdr:to>
      <xdr:col>73</xdr:col>
      <xdr:colOff>3416734</xdr:colOff>
      <xdr:row>2</xdr:row>
      <xdr:rowOff>47171</xdr:rowOff>
    </xdr:to>
    <xdr:sp macro="" textlink="">
      <xdr:nvSpPr>
        <xdr:cNvPr id="4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 bwMode="auto">
        <a:xfrm>
          <a:off x="122939175" y="196850"/>
          <a:ext cx="3847039" cy="24084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210</xdr:col>
      <xdr:colOff>0</xdr:colOff>
      <xdr:row>0</xdr:row>
      <xdr:rowOff>38100</xdr:rowOff>
    </xdr:from>
    <xdr:ext cx="3860143" cy="238125"/>
    <xdr:sp macro="" textlink="">
      <xdr:nvSpPr>
        <xdr:cNvPr id="5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 bwMode="auto">
        <a:xfrm>
          <a:off x="3623246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0</xdr:row>
      <xdr:rowOff>38100</xdr:rowOff>
    </xdr:from>
    <xdr:ext cx="3868306" cy="238125"/>
    <xdr:sp macro="" textlink="">
      <xdr:nvSpPr>
        <xdr:cNvPr id="6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 bwMode="auto">
        <a:xfrm>
          <a:off x="3623246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0</xdr:row>
      <xdr:rowOff>38100</xdr:rowOff>
    </xdr:from>
    <xdr:ext cx="3860143" cy="238125"/>
    <xdr:sp macro="" textlink="">
      <xdr:nvSpPr>
        <xdr:cNvPr id="7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 bwMode="auto">
        <a:xfrm>
          <a:off x="3623246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0</xdr:row>
      <xdr:rowOff>38100</xdr:rowOff>
    </xdr:from>
    <xdr:ext cx="3868306" cy="238125"/>
    <xdr:sp macro="" textlink="">
      <xdr:nvSpPr>
        <xdr:cNvPr id="8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/>
      </xdr:nvSpPr>
      <xdr:spPr bwMode="auto">
        <a:xfrm>
          <a:off x="3623246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0143" cy="238125"/>
    <xdr:sp macro="" textlink="">
      <xdr:nvSpPr>
        <xdr:cNvPr id="9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SpPr/>
      </xdr:nvSpPr>
      <xdr:spPr bwMode="auto">
        <a:xfrm>
          <a:off x="86391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8306" cy="238125"/>
    <xdr:sp macro="" textlink="">
      <xdr:nvSpPr>
        <xdr:cNvPr id="10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/>
      </xdr:nvSpPr>
      <xdr:spPr bwMode="auto">
        <a:xfrm>
          <a:off x="86391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0143" cy="238125"/>
    <xdr:sp macro="" textlink="">
      <xdr:nvSpPr>
        <xdr:cNvPr id="11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SpPr/>
      </xdr:nvSpPr>
      <xdr:spPr bwMode="auto">
        <a:xfrm>
          <a:off x="86391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8306" cy="238125"/>
    <xdr:sp macro="" textlink="">
      <xdr:nvSpPr>
        <xdr:cNvPr id="12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SpPr/>
      </xdr:nvSpPr>
      <xdr:spPr bwMode="auto">
        <a:xfrm>
          <a:off x="86391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0143" cy="238125"/>
    <xdr:sp macro="" textlink="">
      <xdr:nvSpPr>
        <xdr:cNvPr id="13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SpPr/>
      </xdr:nvSpPr>
      <xdr:spPr bwMode="auto">
        <a:xfrm>
          <a:off x="3795077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8306" cy="238125"/>
    <xdr:sp macro="" textlink="">
      <xdr:nvSpPr>
        <xdr:cNvPr id="14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0E000000}"/>
            </a:ext>
          </a:extLst>
        </xdr:cNvPr>
        <xdr:cNvSpPr/>
      </xdr:nvSpPr>
      <xdr:spPr bwMode="auto">
        <a:xfrm>
          <a:off x="3795077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0143" cy="238125"/>
    <xdr:sp macro="" textlink="">
      <xdr:nvSpPr>
        <xdr:cNvPr id="15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0F000000}"/>
            </a:ext>
          </a:extLst>
        </xdr:cNvPr>
        <xdr:cNvSpPr/>
      </xdr:nvSpPr>
      <xdr:spPr bwMode="auto">
        <a:xfrm>
          <a:off x="3795077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8306" cy="238125"/>
    <xdr:sp macro="" textlink="">
      <xdr:nvSpPr>
        <xdr:cNvPr id="16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10000000}"/>
            </a:ext>
          </a:extLst>
        </xdr:cNvPr>
        <xdr:cNvSpPr/>
      </xdr:nvSpPr>
      <xdr:spPr bwMode="auto">
        <a:xfrm>
          <a:off x="3795077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0143" cy="238125"/>
    <xdr:sp macro="" textlink="">
      <xdr:nvSpPr>
        <xdr:cNvPr id="17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11000000}"/>
            </a:ext>
          </a:extLst>
        </xdr:cNvPr>
        <xdr:cNvSpPr/>
      </xdr:nvSpPr>
      <xdr:spPr bwMode="auto">
        <a:xfrm>
          <a:off x="4307776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8306" cy="238125"/>
    <xdr:sp macro="" textlink="">
      <xdr:nvSpPr>
        <xdr:cNvPr id="18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12000000}"/>
            </a:ext>
          </a:extLst>
        </xdr:cNvPr>
        <xdr:cNvSpPr/>
      </xdr:nvSpPr>
      <xdr:spPr bwMode="auto">
        <a:xfrm>
          <a:off x="4307776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0143" cy="238125"/>
    <xdr:sp macro="" textlink="">
      <xdr:nvSpPr>
        <xdr:cNvPr id="19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13000000}"/>
            </a:ext>
          </a:extLst>
        </xdr:cNvPr>
        <xdr:cNvSpPr/>
      </xdr:nvSpPr>
      <xdr:spPr bwMode="auto">
        <a:xfrm>
          <a:off x="4307776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8306" cy="238125"/>
    <xdr:sp macro="" textlink="">
      <xdr:nvSpPr>
        <xdr:cNvPr id="20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14000000}"/>
            </a:ext>
          </a:extLst>
        </xdr:cNvPr>
        <xdr:cNvSpPr/>
      </xdr:nvSpPr>
      <xdr:spPr bwMode="auto">
        <a:xfrm>
          <a:off x="4307776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21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15000000}"/>
            </a:ext>
          </a:extLst>
        </xdr:cNvPr>
        <xdr:cNvSpPr/>
      </xdr:nvSpPr>
      <xdr:spPr bwMode="auto">
        <a:xfrm>
          <a:off x="4478210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22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16000000}"/>
            </a:ext>
          </a:extLst>
        </xdr:cNvPr>
        <xdr:cNvSpPr/>
      </xdr:nvSpPr>
      <xdr:spPr bwMode="auto">
        <a:xfrm>
          <a:off x="4478210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23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17000000}"/>
            </a:ext>
          </a:extLst>
        </xdr:cNvPr>
        <xdr:cNvSpPr/>
      </xdr:nvSpPr>
      <xdr:spPr bwMode="auto">
        <a:xfrm>
          <a:off x="4478210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24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18000000}"/>
            </a:ext>
          </a:extLst>
        </xdr:cNvPr>
        <xdr:cNvSpPr/>
      </xdr:nvSpPr>
      <xdr:spPr bwMode="auto">
        <a:xfrm>
          <a:off x="4478210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25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19000000}"/>
            </a:ext>
          </a:extLst>
        </xdr:cNvPr>
        <xdr:cNvSpPr/>
      </xdr:nvSpPr>
      <xdr:spPr bwMode="auto">
        <a:xfrm>
          <a:off x="4478210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26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1A000000}"/>
            </a:ext>
          </a:extLst>
        </xdr:cNvPr>
        <xdr:cNvSpPr/>
      </xdr:nvSpPr>
      <xdr:spPr bwMode="auto">
        <a:xfrm>
          <a:off x="4478210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27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1B000000}"/>
            </a:ext>
          </a:extLst>
        </xdr:cNvPr>
        <xdr:cNvSpPr/>
      </xdr:nvSpPr>
      <xdr:spPr bwMode="auto">
        <a:xfrm>
          <a:off x="4478210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28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1C000000}"/>
            </a:ext>
          </a:extLst>
        </xdr:cNvPr>
        <xdr:cNvSpPr/>
      </xdr:nvSpPr>
      <xdr:spPr bwMode="auto">
        <a:xfrm>
          <a:off x="4478210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72</xdr:col>
      <xdr:colOff>28575</xdr:colOff>
      <xdr:row>1</xdr:row>
      <xdr:rowOff>0</xdr:rowOff>
    </xdr:from>
    <xdr:to>
      <xdr:col>73</xdr:col>
      <xdr:colOff>3409024</xdr:colOff>
      <xdr:row>2</xdr:row>
      <xdr:rowOff>50346</xdr:rowOff>
    </xdr:to>
    <xdr:sp macro="" textlink="">
      <xdr:nvSpPr>
        <xdr:cNvPr id="55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37000000}"/>
            </a:ext>
          </a:extLst>
        </xdr:cNvPr>
        <xdr:cNvSpPr/>
      </xdr:nvSpPr>
      <xdr:spPr bwMode="auto">
        <a:xfrm>
          <a:off x="122720100" y="209550"/>
          <a:ext cx="3818599" cy="25037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72</xdr:col>
      <xdr:colOff>28575</xdr:colOff>
      <xdr:row>1</xdr:row>
      <xdr:rowOff>0</xdr:rowOff>
    </xdr:from>
    <xdr:to>
      <xdr:col>73</xdr:col>
      <xdr:colOff>3413559</xdr:colOff>
      <xdr:row>2</xdr:row>
      <xdr:rowOff>50346</xdr:rowOff>
    </xdr:to>
    <xdr:sp macro="" textlink="">
      <xdr:nvSpPr>
        <xdr:cNvPr id="56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38000000}"/>
            </a:ext>
          </a:extLst>
        </xdr:cNvPr>
        <xdr:cNvSpPr/>
      </xdr:nvSpPr>
      <xdr:spPr bwMode="auto">
        <a:xfrm>
          <a:off x="122720100" y="209550"/>
          <a:ext cx="3823134" cy="25037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210</xdr:col>
      <xdr:colOff>0</xdr:colOff>
      <xdr:row>0</xdr:row>
      <xdr:rowOff>38100</xdr:rowOff>
    </xdr:from>
    <xdr:ext cx="3860143" cy="238125"/>
    <xdr:sp macro="" textlink="">
      <xdr:nvSpPr>
        <xdr:cNvPr id="57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39000000}"/>
            </a:ext>
          </a:extLst>
        </xdr:cNvPr>
        <xdr:cNvSpPr/>
      </xdr:nvSpPr>
      <xdr:spPr bwMode="auto">
        <a:xfrm>
          <a:off x="3701796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0</xdr:row>
      <xdr:rowOff>38100</xdr:rowOff>
    </xdr:from>
    <xdr:ext cx="3868306" cy="238125"/>
    <xdr:sp macro="" textlink="">
      <xdr:nvSpPr>
        <xdr:cNvPr id="58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3A000000}"/>
            </a:ext>
          </a:extLst>
        </xdr:cNvPr>
        <xdr:cNvSpPr/>
      </xdr:nvSpPr>
      <xdr:spPr bwMode="auto">
        <a:xfrm>
          <a:off x="3701796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0</xdr:row>
      <xdr:rowOff>38100</xdr:rowOff>
    </xdr:from>
    <xdr:ext cx="3860143" cy="238125"/>
    <xdr:sp macro="" textlink="">
      <xdr:nvSpPr>
        <xdr:cNvPr id="59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3B000000}"/>
            </a:ext>
          </a:extLst>
        </xdr:cNvPr>
        <xdr:cNvSpPr/>
      </xdr:nvSpPr>
      <xdr:spPr bwMode="auto">
        <a:xfrm>
          <a:off x="3701796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0</xdr:row>
      <xdr:rowOff>38100</xdr:rowOff>
    </xdr:from>
    <xdr:ext cx="3868306" cy="238125"/>
    <xdr:sp macro="" textlink="">
      <xdr:nvSpPr>
        <xdr:cNvPr id="60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3C000000}"/>
            </a:ext>
          </a:extLst>
        </xdr:cNvPr>
        <xdr:cNvSpPr/>
      </xdr:nvSpPr>
      <xdr:spPr bwMode="auto">
        <a:xfrm>
          <a:off x="3701796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0143" cy="238125"/>
    <xdr:sp macro="" textlink="">
      <xdr:nvSpPr>
        <xdr:cNvPr id="61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3D000000}"/>
            </a:ext>
          </a:extLst>
        </xdr:cNvPr>
        <xdr:cNvSpPr/>
      </xdr:nvSpPr>
      <xdr:spPr bwMode="auto">
        <a:xfrm>
          <a:off x="67627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8306" cy="238125"/>
    <xdr:sp macro="" textlink="">
      <xdr:nvSpPr>
        <xdr:cNvPr id="62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3E000000}"/>
            </a:ext>
          </a:extLst>
        </xdr:cNvPr>
        <xdr:cNvSpPr/>
      </xdr:nvSpPr>
      <xdr:spPr bwMode="auto">
        <a:xfrm>
          <a:off x="67627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0143" cy="238125"/>
    <xdr:sp macro="" textlink="">
      <xdr:nvSpPr>
        <xdr:cNvPr id="63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3F000000}"/>
            </a:ext>
          </a:extLst>
        </xdr:cNvPr>
        <xdr:cNvSpPr/>
      </xdr:nvSpPr>
      <xdr:spPr bwMode="auto">
        <a:xfrm>
          <a:off x="67627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28575</xdr:colOff>
      <xdr:row>0</xdr:row>
      <xdr:rowOff>38100</xdr:rowOff>
    </xdr:from>
    <xdr:ext cx="3868306" cy="238125"/>
    <xdr:sp macro="" textlink="">
      <xdr:nvSpPr>
        <xdr:cNvPr id="64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0000000}"/>
            </a:ext>
          </a:extLst>
        </xdr:cNvPr>
        <xdr:cNvSpPr/>
      </xdr:nvSpPr>
      <xdr:spPr bwMode="auto">
        <a:xfrm>
          <a:off x="67627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0143" cy="238125"/>
    <xdr:sp macro="" textlink="">
      <xdr:nvSpPr>
        <xdr:cNvPr id="65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1000000}"/>
            </a:ext>
          </a:extLst>
        </xdr:cNvPr>
        <xdr:cNvSpPr/>
      </xdr:nvSpPr>
      <xdr:spPr bwMode="auto">
        <a:xfrm>
          <a:off x="3867340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8306" cy="238125"/>
    <xdr:sp macro="" textlink="">
      <xdr:nvSpPr>
        <xdr:cNvPr id="66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2000000}"/>
            </a:ext>
          </a:extLst>
        </xdr:cNvPr>
        <xdr:cNvSpPr/>
      </xdr:nvSpPr>
      <xdr:spPr bwMode="auto">
        <a:xfrm>
          <a:off x="3867340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0143" cy="238125"/>
    <xdr:sp macro="" textlink="">
      <xdr:nvSpPr>
        <xdr:cNvPr id="67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3000000}"/>
            </a:ext>
          </a:extLst>
        </xdr:cNvPr>
        <xdr:cNvSpPr/>
      </xdr:nvSpPr>
      <xdr:spPr bwMode="auto">
        <a:xfrm>
          <a:off x="38673405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0</xdr:row>
      <xdr:rowOff>38100</xdr:rowOff>
    </xdr:from>
    <xdr:ext cx="3868306" cy="238125"/>
    <xdr:sp macro="" textlink="">
      <xdr:nvSpPr>
        <xdr:cNvPr id="68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4000000}"/>
            </a:ext>
          </a:extLst>
        </xdr:cNvPr>
        <xdr:cNvSpPr/>
      </xdr:nvSpPr>
      <xdr:spPr bwMode="auto">
        <a:xfrm>
          <a:off x="38673405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0143" cy="238125"/>
    <xdr:sp macro="" textlink="">
      <xdr:nvSpPr>
        <xdr:cNvPr id="69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5000000}"/>
            </a:ext>
          </a:extLst>
        </xdr:cNvPr>
        <xdr:cNvSpPr/>
      </xdr:nvSpPr>
      <xdr:spPr bwMode="auto">
        <a:xfrm>
          <a:off x="4369689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8306" cy="238125"/>
    <xdr:sp macro="" textlink="">
      <xdr:nvSpPr>
        <xdr:cNvPr id="70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6000000}"/>
            </a:ext>
          </a:extLst>
        </xdr:cNvPr>
        <xdr:cNvSpPr/>
      </xdr:nvSpPr>
      <xdr:spPr bwMode="auto">
        <a:xfrm>
          <a:off x="4369689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0143" cy="238125"/>
    <xdr:sp macro="" textlink="">
      <xdr:nvSpPr>
        <xdr:cNvPr id="71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7000000}"/>
            </a:ext>
          </a:extLst>
        </xdr:cNvPr>
        <xdr:cNvSpPr/>
      </xdr:nvSpPr>
      <xdr:spPr bwMode="auto">
        <a:xfrm>
          <a:off x="4369689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0</xdr:row>
      <xdr:rowOff>38100</xdr:rowOff>
    </xdr:from>
    <xdr:ext cx="3868306" cy="238125"/>
    <xdr:sp macro="" textlink="">
      <xdr:nvSpPr>
        <xdr:cNvPr id="72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8000000}"/>
            </a:ext>
          </a:extLst>
        </xdr:cNvPr>
        <xdr:cNvSpPr/>
      </xdr:nvSpPr>
      <xdr:spPr bwMode="auto">
        <a:xfrm>
          <a:off x="4369689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73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9000000}"/>
            </a:ext>
          </a:extLst>
        </xdr:cNvPr>
        <xdr:cNvSpPr/>
      </xdr:nvSpPr>
      <xdr:spPr bwMode="auto">
        <a:xfrm>
          <a:off x="4542282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74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A000000}"/>
            </a:ext>
          </a:extLst>
        </xdr:cNvPr>
        <xdr:cNvSpPr/>
      </xdr:nvSpPr>
      <xdr:spPr bwMode="auto">
        <a:xfrm>
          <a:off x="4542282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75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B000000}"/>
            </a:ext>
          </a:extLst>
        </xdr:cNvPr>
        <xdr:cNvSpPr/>
      </xdr:nvSpPr>
      <xdr:spPr bwMode="auto">
        <a:xfrm>
          <a:off x="4542282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76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C000000}"/>
            </a:ext>
          </a:extLst>
        </xdr:cNvPr>
        <xdr:cNvSpPr/>
      </xdr:nvSpPr>
      <xdr:spPr bwMode="auto">
        <a:xfrm>
          <a:off x="4542282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77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D000000}"/>
            </a:ext>
          </a:extLst>
        </xdr:cNvPr>
        <xdr:cNvSpPr/>
      </xdr:nvSpPr>
      <xdr:spPr bwMode="auto">
        <a:xfrm>
          <a:off x="4542282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78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4E000000}"/>
            </a:ext>
          </a:extLst>
        </xdr:cNvPr>
        <xdr:cNvSpPr/>
      </xdr:nvSpPr>
      <xdr:spPr bwMode="auto">
        <a:xfrm>
          <a:off x="4542282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0143" cy="238125"/>
    <xdr:sp macro="" textlink="">
      <xdr:nvSpPr>
        <xdr:cNvPr id="79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700-00004F000000}"/>
            </a:ext>
          </a:extLst>
        </xdr:cNvPr>
        <xdr:cNvSpPr/>
      </xdr:nvSpPr>
      <xdr:spPr bwMode="auto">
        <a:xfrm>
          <a:off x="454228200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0</xdr:row>
      <xdr:rowOff>38100</xdr:rowOff>
    </xdr:from>
    <xdr:ext cx="3868306" cy="238125"/>
    <xdr:sp macro="" textlink="">
      <xdr:nvSpPr>
        <xdr:cNvPr id="80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700-000050000000}"/>
            </a:ext>
          </a:extLst>
        </xdr:cNvPr>
        <xdr:cNvSpPr/>
      </xdr:nvSpPr>
      <xdr:spPr bwMode="auto">
        <a:xfrm>
          <a:off x="454228200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38100</xdr:rowOff>
    </xdr:from>
    <xdr:ext cx="3860143" cy="238125"/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0</xdr:row>
      <xdr:rowOff>38100</xdr:rowOff>
    </xdr:from>
    <xdr:ext cx="3868306" cy="238125"/>
    <xdr:sp macro="" textlink="">
      <xdr:nvSpPr>
        <xdr:cNvPr id="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0</xdr:row>
      <xdr:rowOff>38100</xdr:rowOff>
    </xdr:from>
    <xdr:ext cx="3860143" cy="238125"/>
    <xdr:sp macro="" textlink="">
      <xdr:nvSpPr>
        <xdr:cNvPr id="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0</xdr:row>
      <xdr:rowOff>38100</xdr:rowOff>
    </xdr:from>
    <xdr:ext cx="3868306" cy="238125"/>
    <xdr:sp macro="" textlink="">
      <xdr:nvSpPr>
        <xdr:cNvPr id="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0</xdr:row>
      <xdr:rowOff>38100</xdr:rowOff>
    </xdr:from>
    <xdr:ext cx="3860143" cy="238125"/>
    <xdr:sp macro="" textlink="">
      <xdr:nvSpPr>
        <xdr:cNvPr id="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0</xdr:row>
      <xdr:rowOff>38100</xdr:rowOff>
    </xdr:from>
    <xdr:ext cx="3868306" cy="238125"/>
    <xdr:sp macro="" textlink="">
      <xdr:nvSpPr>
        <xdr:cNvPr id="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0</xdr:row>
      <xdr:rowOff>38100</xdr:rowOff>
    </xdr:from>
    <xdr:ext cx="3860143" cy="238125"/>
    <xdr:sp macro="" textlink="">
      <xdr:nvSpPr>
        <xdr:cNvPr id="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0</xdr:row>
      <xdr:rowOff>38100</xdr:rowOff>
    </xdr:from>
    <xdr:ext cx="3868306" cy="238125"/>
    <xdr:sp macro="" textlink="">
      <xdr:nvSpPr>
        <xdr:cNvPr id="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38100</xdr:rowOff>
    </xdr:from>
    <xdr:ext cx="3860143" cy="238125"/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28575</xdr:colOff>
      <xdr:row>0</xdr:row>
      <xdr:rowOff>38100</xdr:rowOff>
    </xdr:from>
    <xdr:ext cx="3868306" cy="238125"/>
    <xdr:sp macro="" textlink="">
      <xdr:nvSpPr>
        <xdr:cNvPr id="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28575</xdr:colOff>
      <xdr:row>0</xdr:row>
      <xdr:rowOff>38100</xdr:rowOff>
    </xdr:from>
    <xdr:ext cx="3860143" cy="238125"/>
    <xdr:sp macro="" textlink="">
      <xdr:nvSpPr>
        <xdr:cNvPr id="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28575</xdr:colOff>
      <xdr:row>0</xdr:row>
      <xdr:rowOff>38100</xdr:rowOff>
    </xdr:from>
    <xdr:ext cx="3868306" cy="238125"/>
    <xdr:sp macro="" textlink="">
      <xdr:nvSpPr>
        <xdr:cNvPr id="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0143" cy="238125"/>
    <xdr:sp macro="" textlink="">
      <xdr:nvSpPr>
        <xdr:cNvPr id="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/>
      </xdr:nvSpPr>
      <xdr:spPr bwMode="auto">
        <a:xfrm>
          <a:off x="142017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8306" cy="238125"/>
    <xdr:sp macro="" textlink="">
      <xdr:nvSpPr>
        <xdr:cNvPr id="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/>
      </xdr:nvSpPr>
      <xdr:spPr bwMode="auto">
        <a:xfrm>
          <a:off x="142017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0143" cy="238125"/>
    <xdr:sp macro="" textlink="">
      <xdr:nvSpPr>
        <xdr:cNvPr id="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/>
      </xdr:nvSpPr>
      <xdr:spPr bwMode="auto">
        <a:xfrm>
          <a:off x="142017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8306" cy="238125"/>
    <xdr:sp macro="" textlink="">
      <xdr:nvSpPr>
        <xdr:cNvPr id="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/>
      </xdr:nvSpPr>
      <xdr:spPr bwMode="auto">
        <a:xfrm>
          <a:off x="142017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0143" cy="238125"/>
    <xdr:sp macro="" textlink="">
      <xdr:nvSpPr>
        <xdr:cNvPr id="1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/>
      </xdr:nvSpPr>
      <xdr:spPr bwMode="auto">
        <a:xfrm>
          <a:off x="283749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8306" cy="238125"/>
    <xdr:sp macro="" textlink="">
      <xdr:nvSpPr>
        <xdr:cNvPr id="1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/>
      </xdr:nvSpPr>
      <xdr:spPr bwMode="auto">
        <a:xfrm>
          <a:off x="283749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0143" cy="238125"/>
    <xdr:sp macro="" textlink="">
      <xdr:nvSpPr>
        <xdr:cNvPr id="1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0C000000}"/>
            </a:ext>
          </a:extLst>
        </xdr:cNvPr>
        <xdr:cNvSpPr/>
      </xdr:nvSpPr>
      <xdr:spPr bwMode="auto">
        <a:xfrm>
          <a:off x="283749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8306" cy="238125"/>
    <xdr:sp macro="" textlink="">
      <xdr:nvSpPr>
        <xdr:cNvPr id="1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SpPr/>
      </xdr:nvSpPr>
      <xdr:spPr bwMode="auto">
        <a:xfrm>
          <a:off x="283749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0143" cy="238125"/>
    <xdr:sp macro="" textlink="">
      <xdr:nvSpPr>
        <xdr:cNvPr id="1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0E000000}"/>
            </a:ext>
          </a:extLst>
        </xdr:cNvPr>
        <xdr:cNvSpPr/>
      </xdr:nvSpPr>
      <xdr:spPr bwMode="auto">
        <a:xfrm>
          <a:off x="425481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8306" cy="238125"/>
    <xdr:sp macro="" textlink="">
      <xdr:nvSpPr>
        <xdr:cNvPr id="1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0F000000}"/>
            </a:ext>
          </a:extLst>
        </xdr:cNvPr>
        <xdr:cNvSpPr/>
      </xdr:nvSpPr>
      <xdr:spPr bwMode="auto">
        <a:xfrm>
          <a:off x="425481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0143" cy="238125"/>
    <xdr:sp macro="" textlink="">
      <xdr:nvSpPr>
        <xdr:cNvPr id="1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0000000}"/>
            </a:ext>
          </a:extLst>
        </xdr:cNvPr>
        <xdr:cNvSpPr/>
      </xdr:nvSpPr>
      <xdr:spPr bwMode="auto">
        <a:xfrm>
          <a:off x="425481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0</xdr:row>
      <xdr:rowOff>38100</xdr:rowOff>
    </xdr:from>
    <xdr:ext cx="3868306" cy="238125"/>
    <xdr:sp macro="" textlink="">
      <xdr:nvSpPr>
        <xdr:cNvPr id="1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1000000}"/>
            </a:ext>
          </a:extLst>
        </xdr:cNvPr>
        <xdr:cNvSpPr/>
      </xdr:nvSpPr>
      <xdr:spPr bwMode="auto">
        <a:xfrm>
          <a:off x="425481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28575</xdr:colOff>
      <xdr:row>0</xdr:row>
      <xdr:rowOff>38100</xdr:rowOff>
    </xdr:from>
    <xdr:ext cx="3860143" cy="238125"/>
    <xdr:sp macro="" textlink="">
      <xdr:nvSpPr>
        <xdr:cNvPr id="1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2000000}"/>
            </a:ext>
          </a:extLst>
        </xdr:cNvPr>
        <xdr:cNvSpPr/>
      </xdr:nvSpPr>
      <xdr:spPr bwMode="auto">
        <a:xfrm>
          <a:off x="567213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28575</xdr:colOff>
      <xdr:row>0</xdr:row>
      <xdr:rowOff>38100</xdr:rowOff>
    </xdr:from>
    <xdr:ext cx="3868306" cy="238125"/>
    <xdr:sp macro="" textlink="">
      <xdr:nvSpPr>
        <xdr:cNvPr id="1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3000000}"/>
            </a:ext>
          </a:extLst>
        </xdr:cNvPr>
        <xdr:cNvSpPr/>
      </xdr:nvSpPr>
      <xdr:spPr bwMode="auto">
        <a:xfrm>
          <a:off x="567213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28575</xdr:colOff>
      <xdr:row>0</xdr:row>
      <xdr:rowOff>38100</xdr:rowOff>
    </xdr:from>
    <xdr:ext cx="3860143" cy="238125"/>
    <xdr:sp macro="" textlink="">
      <xdr:nvSpPr>
        <xdr:cNvPr id="2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4000000}"/>
            </a:ext>
          </a:extLst>
        </xdr:cNvPr>
        <xdr:cNvSpPr/>
      </xdr:nvSpPr>
      <xdr:spPr bwMode="auto">
        <a:xfrm>
          <a:off x="567213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28575</xdr:colOff>
      <xdr:row>0</xdr:row>
      <xdr:rowOff>38100</xdr:rowOff>
    </xdr:from>
    <xdr:ext cx="3868306" cy="238125"/>
    <xdr:sp macro="" textlink="">
      <xdr:nvSpPr>
        <xdr:cNvPr id="2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5000000}"/>
            </a:ext>
          </a:extLst>
        </xdr:cNvPr>
        <xdr:cNvSpPr/>
      </xdr:nvSpPr>
      <xdr:spPr bwMode="auto">
        <a:xfrm>
          <a:off x="567213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0143" cy="238125"/>
    <xdr:sp macro="" textlink="">
      <xdr:nvSpPr>
        <xdr:cNvPr id="2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SpPr/>
      </xdr:nvSpPr>
      <xdr:spPr bwMode="auto">
        <a:xfrm>
          <a:off x="690784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8306" cy="238125"/>
    <xdr:sp macro="" textlink="">
      <xdr:nvSpPr>
        <xdr:cNvPr id="2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7000000}"/>
            </a:ext>
          </a:extLst>
        </xdr:cNvPr>
        <xdr:cNvSpPr/>
      </xdr:nvSpPr>
      <xdr:spPr bwMode="auto">
        <a:xfrm>
          <a:off x="690784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0143" cy="238125"/>
    <xdr:sp macro="" textlink="">
      <xdr:nvSpPr>
        <xdr:cNvPr id="2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8000000}"/>
            </a:ext>
          </a:extLst>
        </xdr:cNvPr>
        <xdr:cNvSpPr/>
      </xdr:nvSpPr>
      <xdr:spPr bwMode="auto">
        <a:xfrm>
          <a:off x="690784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8306" cy="238125"/>
    <xdr:sp macro="" textlink="">
      <xdr:nvSpPr>
        <xdr:cNvPr id="2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9000000}"/>
            </a:ext>
          </a:extLst>
        </xdr:cNvPr>
        <xdr:cNvSpPr/>
      </xdr:nvSpPr>
      <xdr:spPr bwMode="auto">
        <a:xfrm>
          <a:off x="690784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0143" cy="238125"/>
    <xdr:sp macro="" textlink="">
      <xdr:nvSpPr>
        <xdr:cNvPr id="2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A000000}"/>
            </a:ext>
          </a:extLst>
        </xdr:cNvPr>
        <xdr:cNvSpPr/>
      </xdr:nvSpPr>
      <xdr:spPr bwMode="auto">
        <a:xfrm>
          <a:off x="844010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8306" cy="238125"/>
    <xdr:sp macro="" textlink="">
      <xdr:nvSpPr>
        <xdr:cNvPr id="2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B000000}"/>
            </a:ext>
          </a:extLst>
        </xdr:cNvPr>
        <xdr:cNvSpPr/>
      </xdr:nvSpPr>
      <xdr:spPr bwMode="auto">
        <a:xfrm>
          <a:off x="844010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0143" cy="238125"/>
    <xdr:sp macro="" textlink="">
      <xdr:nvSpPr>
        <xdr:cNvPr id="2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C000000}"/>
            </a:ext>
          </a:extLst>
        </xdr:cNvPr>
        <xdr:cNvSpPr/>
      </xdr:nvSpPr>
      <xdr:spPr bwMode="auto">
        <a:xfrm>
          <a:off x="844010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8306" cy="238125"/>
    <xdr:sp macro="" textlink="">
      <xdr:nvSpPr>
        <xdr:cNvPr id="2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D000000}"/>
            </a:ext>
          </a:extLst>
        </xdr:cNvPr>
        <xdr:cNvSpPr/>
      </xdr:nvSpPr>
      <xdr:spPr bwMode="auto">
        <a:xfrm>
          <a:off x="844010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0143" cy="238125"/>
    <xdr:sp macro="" textlink="">
      <xdr:nvSpPr>
        <xdr:cNvPr id="3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1E000000}"/>
            </a:ext>
          </a:extLst>
        </xdr:cNvPr>
        <xdr:cNvSpPr/>
      </xdr:nvSpPr>
      <xdr:spPr bwMode="auto">
        <a:xfrm>
          <a:off x="99723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8306" cy="238125"/>
    <xdr:sp macro="" textlink="">
      <xdr:nvSpPr>
        <xdr:cNvPr id="3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1F000000}"/>
            </a:ext>
          </a:extLst>
        </xdr:cNvPr>
        <xdr:cNvSpPr/>
      </xdr:nvSpPr>
      <xdr:spPr bwMode="auto">
        <a:xfrm>
          <a:off x="99723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0143" cy="238125"/>
    <xdr:sp macro="" textlink="">
      <xdr:nvSpPr>
        <xdr:cNvPr id="3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0000000}"/>
            </a:ext>
          </a:extLst>
        </xdr:cNvPr>
        <xdr:cNvSpPr/>
      </xdr:nvSpPr>
      <xdr:spPr bwMode="auto">
        <a:xfrm>
          <a:off x="99723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8306" cy="238125"/>
    <xdr:sp macro="" textlink="">
      <xdr:nvSpPr>
        <xdr:cNvPr id="3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1000000}"/>
            </a:ext>
          </a:extLst>
        </xdr:cNvPr>
        <xdr:cNvSpPr/>
      </xdr:nvSpPr>
      <xdr:spPr bwMode="auto">
        <a:xfrm>
          <a:off x="99723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0143" cy="238125"/>
    <xdr:sp macro="" textlink="">
      <xdr:nvSpPr>
        <xdr:cNvPr id="3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2000000}"/>
            </a:ext>
          </a:extLst>
        </xdr:cNvPr>
        <xdr:cNvSpPr/>
      </xdr:nvSpPr>
      <xdr:spPr bwMode="auto">
        <a:xfrm>
          <a:off x="1150461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8306" cy="238125"/>
    <xdr:sp macro="" textlink="">
      <xdr:nvSpPr>
        <xdr:cNvPr id="3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3000000}"/>
            </a:ext>
          </a:extLst>
        </xdr:cNvPr>
        <xdr:cNvSpPr/>
      </xdr:nvSpPr>
      <xdr:spPr bwMode="auto">
        <a:xfrm>
          <a:off x="1150461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0143" cy="238125"/>
    <xdr:sp macro="" textlink="">
      <xdr:nvSpPr>
        <xdr:cNvPr id="3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4000000}"/>
            </a:ext>
          </a:extLst>
        </xdr:cNvPr>
        <xdr:cNvSpPr/>
      </xdr:nvSpPr>
      <xdr:spPr bwMode="auto">
        <a:xfrm>
          <a:off x="1150461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0</xdr:row>
      <xdr:rowOff>38100</xdr:rowOff>
    </xdr:from>
    <xdr:ext cx="3868306" cy="238125"/>
    <xdr:sp macro="" textlink="">
      <xdr:nvSpPr>
        <xdr:cNvPr id="3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5000000}"/>
            </a:ext>
          </a:extLst>
        </xdr:cNvPr>
        <xdr:cNvSpPr/>
      </xdr:nvSpPr>
      <xdr:spPr bwMode="auto">
        <a:xfrm>
          <a:off x="1150461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0143" cy="238125"/>
    <xdr:sp macro="" textlink="">
      <xdr:nvSpPr>
        <xdr:cNvPr id="3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6000000}"/>
            </a:ext>
          </a:extLst>
        </xdr:cNvPr>
        <xdr:cNvSpPr/>
      </xdr:nvSpPr>
      <xdr:spPr bwMode="auto">
        <a:xfrm>
          <a:off x="1297654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8306" cy="238125"/>
    <xdr:sp macro="" textlink="">
      <xdr:nvSpPr>
        <xdr:cNvPr id="3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7000000}"/>
            </a:ext>
          </a:extLst>
        </xdr:cNvPr>
        <xdr:cNvSpPr/>
      </xdr:nvSpPr>
      <xdr:spPr bwMode="auto">
        <a:xfrm>
          <a:off x="1297654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0143" cy="238125"/>
    <xdr:sp macro="" textlink="">
      <xdr:nvSpPr>
        <xdr:cNvPr id="4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8000000}"/>
            </a:ext>
          </a:extLst>
        </xdr:cNvPr>
        <xdr:cNvSpPr/>
      </xdr:nvSpPr>
      <xdr:spPr bwMode="auto">
        <a:xfrm>
          <a:off x="1297654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8306" cy="238125"/>
    <xdr:sp macro="" textlink="">
      <xdr:nvSpPr>
        <xdr:cNvPr id="4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9000000}"/>
            </a:ext>
          </a:extLst>
        </xdr:cNvPr>
        <xdr:cNvSpPr/>
      </xdr:nvSpPr>
      <xdr:spPr bwMode="auto">
        <a:xfrm>
          <a:off x="1297654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0143" cy="238125"/>
    <xdr:sp macro="" textlink="">
      <xdr:nvSpPr>
        <xdr:cNvPr id="4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A000000}"/>
            </a:ext>
          </a:extLst>
        </xdr:cNvPr>
        <xdr:cNvSpPr/>
      </xdr:nvSpPr>
      <xdr:spPr bwMode="auto">
        <a:xfrm>
          <a:off x="1297654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8306" cy="238125"/>
    <xdr:sp macro="" textlink="">
      <xdr:nvSpPr>
        <xdr:cNvPr id="4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 bwMode="auto">
        <a:xfrm>
          <a:off x="1297654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0143" cy="238125"/>
    <xdr:sp macro="" textlink="">
      <xdr:nvSpPr>
        <xdr:cNvPr id="4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C000000}"/>
            </a:ext>
          </a:extLst>
        </xdr:cNvPr>
        <xdr:cNvSpPr/>
      </xdr:nvSpPr>
      <xdr:spPr bwMode="auto">
        <a:xfrm>
          <a:off x="1297654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28575</xdr:colOff>
      <xdr:row>0</xdr:row>
      <xdr:rowOff>38100</xdr:rowOff>
    </xdr:from>
    <xdr:ext cx="3868306" cy="238125"/>
    <xdr:sp macro="" textlink="">
      <xdr:nvSpPr>
        <xdr:cNvPr id="4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D000000}"/>
            </a:ext>
          </a:extLst>
        </xdr:cNvPr>
        <xdr:cNvSpPr/>
      </xdr:nvSpPr>
      <xdr:spPr bwMode="auto">
        <a:xfrm>
          <a:off x="1297654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28575</xdr:colOff>
      <xdr:row>0</xdr:row>
      <xdr:rowOff>38100</xdr:rowOff>
    </xdr:from>
    <xdr:ext cx="3860143" cy="238125"/>
    <xdr:sp macro="" textlink="">
      <xdr:nvSpPr>
        <xdr:cNvPr id="4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2E000000}"/>
            </a:ext>
          </a:extLst>
        </xdr:cNvPr>
        <xdr:cNvSpPr/>
      </xdr:nvSpPr>
      <xdr:spPr bwMode="auto">
        <a:xfrm>
          <a:off x="1432464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28575</xdr:colOff>
      <xdr:row>0</xdr:row>
      <xdr:rowOff>38100</xdr:rowOff>
    </xdr:from>
    <xdr:ext cx="3868306" cy="238125"/>
    <xdr:sp macro="" textlink="">
      <xdr:nvSpPr>
        <xdr:cNvPr id="4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2F000000}"/>
            </a:ext>
          </a:extLst>
        </xdr:cNvPr>
        <xdr:cNvSpPr/>
      </xdr:nvSpPr>
      <xdr:spPr bwMode="auto">
        <a:xfrm>
          <a:off x="1432464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28575</xdr:colOff>
      <xdr:row>0</xdr:row>
      <xdr:rowOff>38100</xdr:rowOff>
    </xdr:from>
    <xdr:ext cx="3860143" cy="238125"/>
    <xdr:sp macro="" textlink="">
      <xdr:nvSpPr>
        <xdr:cNvPr id="4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0000000}"/>
            </a:ext>
          </a:extLst>
        </xdr:cNvPr>
        <xdr:cNvSpPr/>
      </xdr:nvSpPr>
      <xdr:spPr bwMode="auto">
        <a:xfrm>
          <a:off x="1432464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28575</xdr:colOff>
      <xdr:row>0</xdr:row>
      <xdr:rowOff>38100</xdr:rowOff>
    </xdr:from>
    <xdr:ext cx="3868306" cy="238125"/>
    <xdr:sp macro="" textlink="">
      <xdr:nvSpPr>
        <xdr:cNvPr id="4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1000000}"/>
            </a:ext>
          </a:extLst>
        </xdr:cNvPr>
        <xdr:cNvSpPr/>
      </xdr:nvSpPr>
      <xdr:spPr bwMode="auto">
        <a:xfrm>
          <a:off x="1432464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28575</xdr:colOff>
      <xdr:row>0</xdr:row>
      <xdr:rowOff>38100</xdr:rowOff>
    </xdr:from>
    <xdr:ext cx="3860143" cy="238125"/>
    <xdr:sp macro="" textlink="">
      <xdr:nvSpPr>
        <xdr:cNvPr id="5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2000000}"/>
            </a:ext>
          </a:extLst>
        </xdr:cNvPr>
        <xdr:cNvSpPr/>
      </xdr:nvSpPr>
      <xdr:spPr bwMode="auto">
        <a:xfrm>
          <a:off x="1575911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28575</xdr:colOff>
      <xdr:row>0</xdr:row>
      <xdr:rowOff>38100</xdr:rowOff>
    </xdr:from>
    <xdr:ext cx="3868306" cy="238125"/>
    <xdr:sp macro="" textlink="">
      <xdr:nvSpPr>
        <xdr:cNvPr id="5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3000000}"/>
            </a:ext>
          </a:extLst>
        </xdr:cNvPr>
        <xdr:cNvSpPr/>
      </xdr:nvSpPr>
      <xdr:spPr bwMode="auto">
        <a:xfrm>
          <a:off x="1575911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28575</xdr:colOff>
      <xdr:row>0</xdr:row>
      <xdr:rowOff>38100</xdr:rowOff>
    </xdr:from>
    <xdr:ext cx="3860143" cy="238125"/>
    <xdr:sp macro="" textlink="">
      <xdr:nvSpPr>
        <xdr:cNvPr id="5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4000000}"/>
            </a:ext>
          </a:extLst>
        </xdr:cNvPr>
        <xdr:cNvSpPr/>
      </xdr:nvSpPr>
      <xdr:spPr bwMode="auto">
        <a:xfrm>
          <a:off x="1575911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28575</xdr:colOff>
      <xdr:row>0</xdr:row>
      <xdr:rowOff>38100</xdr:rowOff>
    </xdr:from>
    <xdr:ext cx="3868306" cy="238125"/>
    <xdr:sp macro="" textlink="">
      <xdr:nvSpPr>
        <xdr:cNvPr id="5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5000000}"/>
            </a:ext>
          </a:extLst>
        </xdr:cNvPr>
        <xdr:cNvSpPr/>
      </xdr:nvSpPr>
      <xdr:spPr bwMode="auto">
        <a:xfrm>
          <a:off x="1575911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28575</xdr:colOff>
      <xdr:row>0</xdr:row>
      <xdr:rowOff>38100</xdr:rowOff>
    </xdr:from>
    <xdr:ext cx="3860143" cy="238125"/>
    <xdr:sp macro="" textlink="">
      <xdr:nvSpPr>
        <xdr:cNvPr id="5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6000000}"/>
            </a:ext>
          </a:extLst>
        </xdr:cNvPr>
        <xdr:cNvSpPr/>
      </xdr:nvSpPr>
      <xdr:spPr bwMode="auto">
        <a:xfrm>
          <a:off x="1728438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28575</xdr:colOff>
      <xdr:row>0</xdr:row>
      <xdr:rowOff>38100</xdr:rowOff>
    </xdr:from>
    <xdr:ext cx="3868306" cy="238125"/>
    <xdr:sp macro="" textlink="">
      <xdr:nvSpPr>
        <xdr:cNvPr id="5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7000000}"/>
            </a:ext>
          </a:extLst>
        </xdr:cNvPr>
        <xdr:cNvSpPr/>
      </xdr:nvSpPr>
      <xdr:spPr bwMode="auto">
        <a:xfrm>
          <a:off x="1728438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28575</xdr:colOff>
      <xdr:row>0</xdr:row>
      <xdr:rowOff>38100</xdr:rowOff>
    </xdr:from>
    <xdr:ext cx="3860143" cy="238125"/>
    <xdr:sp macro="" textlink="">
      <xdr:nvSpPr>
        <xdr:cNvPr id="5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8000000}"/>
            </a:ext>
          </a:extLst>
        </xdr:cNvPr>
        <xdr:cNvSpPr/>
      </xdr:nvSpPr>
      <xdr:spPr bwMode="auto">
        <a:xfrm>
          <a:off x="1728438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28575</xdr:colOff>
      <xdr:row>0</xdr:row>
      <xdr:rowOff>38100</xdr:rowOff>
    </xdr:from>
    <xdr:ext cx="3868306" cy="238125"/>
    <xdr:sp macro="" textlink="">
      <xdr:nvSpPr>
        <xdr:cNvPr id="5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9000000}"/>
            </a:ext>
          </a:extLst>
        </xdr:cNvPr>
        <xdr:cNvSpPr/>
      </xdr:nvSpPr>
      <xdr:spPr bwMode="auto">
        <a:xfrm>
          <a:off x="1728438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0</xdr:row>
      <xdr:rowOff>38100</xdr:rowOff>
    </xdr:from>
    <xdr:ext cx="3860143" cy="238125"/>
    <xdr:sp macro="" textlink="">
      <xdr:nvSpPr>
        <xdr:cNvPr id="5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A000000}"/>
            </a:ext>
          </a:extLst>
        </xdr:cNvPr>
        <xdr:cNvSpPr/>
      </xdr:nvSpPr>
      <xdr:spPr bwMode="auto">
        <a:xfrm>
          <a:off x="1872773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0</xdr:row>
      <xdr:rowOff>38100</xdr:rowOff>
    </xdr:from>
    <xdr:ext cx="3868306" cy="238125"/>
    <xdr:sp macro="" textlink="">
      <xdr:nvSpPr>
        <xdr:cNvPr id="5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B000000}"/>
            </a:ext>
          </a:extLst>
        </xdr:cNvPr>
        <xdr:cNvSpPr/>
      </xdr:nvSpPr>
      <xdr:spPr bwMode="auto">
        <a:xfrm>
          <a:off x="1872773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0</xdr:row>
      <xdr:rowOff>38100</xdr:rowOff>
    </xdr:from>
    <xdr:ext cx="3860143" cy="238125"/>
    <xdr:sp macro="" textlink="">
      <xdr:nvSpPr>
        <xdr:cNvPr id="6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C000000}"/>
            </a:ext>
          </a:extLst>
        </xdr:cNvPr>
        <xdr:cNvSpPr/>
      </xdr:nvSpPr>
      <xdr:spPr bwMode="auto">
        <a:xfrm>
          <a:off x="1872773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0</xdr:row>
      <xdr:rowOff>38100</xdr:rowOff>
    </xdr:from>
    <xdr:ext cx="3868306" cy="238125"/>
    <xdr:sp macro="" textlink="">
      <xdr:nvSpPr>
        <xdr:cNvPr id="6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D000000}"/>
            </a:ext>
          </a:extLst>
        </xdr:cNvPr>
        <xdr:cNvSpPr/>
      </xdr:nvSpPr>
      <xdr:spPr bwMode="auto">
        <a:xfrm>
          <a:off x="1872773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28575</xdr:colOff>
      <xdr:row>0</xdr:row>
      <xdr:rowOff>38100</xdr:rowOff>
    </xdr:from>
    <xdr:ext cx="3860143" cy="238125"/>
    <xdr:sp macro="" textlink="">
      <xdr:nvSpPr>
        <xdr:cNvPr id="6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3E000000}"/>
            </a:ext>
          </a:extLst>
        </xdr:cNvPr>
        <xdr:cNvSpPr/>
      </xdr:nvSpPr>
      <xdr:spPr bwMode="auto">
        <a:xfrm>
          <a:off x="2052415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28575</xdr:colOff>
      <xdr:row>0</xdr:row>
      <xdr:rowOff>38100</xdr:rowOff>
    </xdr:from>
    <xdr:ext cx="3868306" cy="238125"/>
    <xdr:sp macro="" textlink="">
      <xdr:nvSpPr>
        <xdr:cNvPr id="6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3F000000}"/>
            </a:ext>
          </a:extLst>
        </xdr:cNvPr>
        <xdr:cNvSpPr/>
      </xdr:nvSpPr>
      <xdr:spPr bwMode="auto">
        <a:xfrm>
          <a:off x="2052415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28575</xdr:colOff>
      <xdr:row>0</xdr:row>
      <xdr:rowOff>38100</xdr:rowOff>
    </xdr:from>
    <xdr:ext cx="3860143" cy="238125"/>
    <xdr:sp macro="" textlink="">
      <xdr:nvSpPr>
        <xdr:cNvPr id="6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0000000}"/>
            </a:ext>
          </a:extLst>
        </xdr:cNvPr>
        <xdr:cNvSpPr/>
      </xdr:nvSpPr>
      <xdr:spPr bwMode="auto">
        <a:xfrm>
          <a:off x="2052415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28575</xdr:colOff>
      <xdr:row>0</xdr:row>
      <xdr:rowOff>38100</xdr:rowOff>
    </xdr:from>
    <xdr:ext cx="3868306" cy="238125"/>
    <xdr:sp macro="" textlink="">
      <xdr:nvSpPr>
        <xdr:cNvPr id="6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1000000}"/>
            </a:ext>
          </a:extLst>
        </xdr:cNvPr>
        <xdr:cNvSpPr/>
      </xdr:nvSpPr>
      <xdr:spPr bwMode="auto">
        <a:xfrm>
          <a:off x="2052415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28575</xdr:colOff>
      <xdr:row>0</xdr:row>
      <xdr:rowOff>38100</xdr:rowOff>
    </xdr:from>
    <xdr:ext cx="3860143" cy="238125"/>
    <xdr:sp macro="" textlink="">
      <xdr:nvSpPr>
        <xdr:cNvPr id="6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2000000}"/>
            </a:ext>
          </a:extLst>
        </xdr:cNvPr>
        <xdr:cNvSpPr/>
      </xdr:nvSpPr>
      <xdr:spPr bwMode="auto">
        <a:xfrm>
          <a:off x="2222277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28575</xdr:colOff>
      <xdr:row>0</xdr:row>
      <xdr:rowOff>38100</xdr:rowOff>
    </xdr:from>
    <xdr:ext cx="3868306" cy="238125"/>
    <xdr:sp macro="" textlink="">
      <xdr:nvSpPr>
        <xdr:cNvPr id="6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3000000}"/>
            </a:ext>
          </a:extLst>
        </xdr:cNvPr>
        <xdr:cNvSpPr/>
      </xdr:nvSpPr>
      <xdr:spPr bwMode="auto">
        <a:xfrm>
          <a:off x="2222277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28575</xdr:colOff>
      <xdr:row>0</xdr:row>
      <xdr:rowOff>38100</xdr:rowOff>
    </xdr:from>
    <xdr:ext cx="3860143" cy="238125"/>
    <xdr:sp macro="" textlink="">
      <xdr:nvSpPr>
        <xdr:cNvPr id="6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4000000}"/>
            </a:ext>
          </a:extLst>
        </xdr:cNvPr>
        <xdr:cNvSpPr/>
      </xdr:nvSpPr>
      <xdr:spPr bwMode="auto">
        <a:xfrm>
          <a:off x="2222277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28575</xdr:colOff>
      <xdr:row>0</xdr:row>
      <xdr:rowOff>38100</xdr:rowOff>
    </xdr:from>
    <xdr:ext cx="3868306" cy="238125"/>
    <xdr:sp macro="" textlink="">
      <xdr:nvSpPr>
        <xdr:cNvPr id="6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5000000}"/>
            </a:ext>
          </a:extLst>
        </xdr:cNvPr>
        <xdr:cNvSpPr/>
      </xdr:nvSpPr>
      <xdr:spPr bwMode="auto">
        <a:xfrm>
          <a:off x="2222277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0143" cy="238125"/>
    <xdr:sp macro="" textlink="">
      <xdr:nvSpPr>
        <xdr:cNvPr id="7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6000000}"/>
            </a:ext>
          </a:extLst>
        </xdr:cNvPr>
        <xdr:cNvSpPr/>
      </xdr:nvSpPr>
      <xdr:spPr bwMode="auto">
        <a:xfrm>
          <a:off x="2371185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8306" cy="238125"/>
    <xdr:sp macro="" textlink="">
      <xdr:nvSpPr>
        <xdr:cNvPr id="7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7000000}"/>
            </a:ext>
          </a:extLst>
        </xdr:cNvPr>
        <xdr:cNvSpPr/>
      </xdr:nvSpPr>
      <xdr:spPr bwMode="auto">
        <a:xfrm>
          <a:off x="2371185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0143" cy="238125"/>
    <xdr:sp macro="" textlink="">
      <xdr:nvSpPr>
        <xdr:cNvPr id="7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8000000}"/>
            </a:ext>
          </a:extLst>
        </xdr:cNvPr>
        <xdr:cNvSpPr/>
      </xdr:nvSpPr>
      <xdr:spPr bwMode="auto">
        <a:xfrm>
          <a:off x="2371185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8306" cy="238125"/>
    <xdr:sp macro="" textlink="">
      <xdr:nvSpPr>
        <xdr:cNvPr id="7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9000000}"/>
            </a:ext>
          </a:extLst>
        </xdr:cNvPr>
        <xdr:cNvSpPr/>
      </xdr:nvSpPr>
      <xdr:spPr bwMode="auto">
        <a:xfrm>
          <a:off x="2371185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0143" cy="238125"/>
    <xdr:sp macro="" textlink="">
      <xdr:nvSpPr>
        <xdr:cNvPr id="7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A000000}"/>
            </a:ext>
          </a:extLst>
        </xdr:cNvPr>
        <xdr:cNvSpPr/>
      </xdr:nvSpPr>
      <xdr:spPr bwMode="auto">
        <a:xfrm>
          <a:off x="2496661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8306" cy="238125"/>
    <xdr:sp macro="" textlink="">
      <xdr:nvSpPr>
        <xdr:cNvPr id="7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B000000}"/>
            </a:ext>
          </a:extLst>
        </xdr:cNvPr>
        <xdr:cNvSpPr/>
      </xdr:nvSpPr>
      <xdr:spPr bwMode="auto">
        <a:xfrm>
          <a:off x="2496661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0143" cy="238125"/>
    <xdr:sp macro="" textlink="">
      <xdr:nvSpPr>
        <xdr:cNvPr id="7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C000000}"/>
            </a:ext>
          </a:extLst>
        </xdr:cNvPr>
        <xdr:cNvSpPr/>
      </xdr:nvSpPr>
      <xdr:spPr bwMode="auto">
        <a:xfrm>
          <a:off x="2496661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8306" cy="238125"/>
    <xdr:sp macro="" textlink="">
      <xdr:nvSpPr>
        <xdr:cNvPr id="7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D000000}"/>
            </a:ext>
          </a:extLst>
        </xdr:cNvPr>
        <xdr:cNvSpPr/>
      </xdr:nvSpPr>
      <xdr:spPr bwMode="auto">
        <a:xfrm>
          <a:off x="2496661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0143" cy="238125"/>
    <xdr:sp macro="" textlink="">
      <xdr:nvSpPr>
        <xdr:cNvPr id="7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4E000000}"/>
            </a:ext>
          </a:extLst>
        </xdr:cNvPr>
        <xdr:cNvSpPr/>
      </xdr:nvSpPr>
      <xdr:spPr bwMode="auto">
        <a:xfrm>
          <a:off x="2589625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8306" cy="238125"/>
    <xdr:sp macro="" textlink="">
      <xdr:nvSpPr>
        <xdr:cNvPr id="7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4F000000}"/>
            </a:ext>
          </a:extLst>
        </xdr:cNvPr>
        <xdr:cNvSpPr/>
      </xdr:nvSpPr>
      <xdr:spPr bwMode="auto">
        <a:xfrm>
          <a:off x="2589625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0143" cy="238125"/>
    <xdr:sp macro="" textlink="">
      <xdr:nvSpPr>
        <xdr:cNvPr id="8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0000000}"/>
            </a:ext>
          </a:extLst>
        </xdr:cNvPr>
        <xdr:cNvSpPr/>
      </xdr:nvSpPr>
      <xdr:spPr bwMode="auto">
        <a:xfrm>
          <a:off x="25896252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0</xdr:row>
      <xdr:rowOff>38100</xdr:rowOff>
    </xdr:from>
    <xdr:ext cx="3868306" cy="238125"/>
    <xdr:sp macro="" textlink="">
      <xdr:nvSpPr>
        <xdr:cNvPr id="8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1000000}"/>
            </a:ext>
          </a:extLst>
        </xdr:cNvPr>
        <xdr:cNvSpPr/>
      </xdr:nvSpPr>
      <xdr:spPr bwMode="auto">
        <a:xfrm>
          <a:off x="25896252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0143" cy="238125"/>
    <xdr:sp macro="" textlink="">
      <xdr:nvSpPr>
        <xdr:cNvPr id="8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2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8306" cy="238125"/>
    <xdr:sp macro="" textlink="">
      <xdr:nvSpPr>
        <xdr:cNvPr id="8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3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0143" cy="238125"/>
    <xdr:sp macro="" textlink="">
      <xdr:nvSpPr>
        <xdr:cNvPr id="8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4000000}"/>
            </a:ext>
          </a:extLst>
        </xdr:cNvPr>
        <xdr:cNvSpPr/>
      </xdr:nvSpPr>
      <xdr:spPr bwMode="auto">
        <a:xfrm>
          <a:off x="28575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28575</xdr:colOff>
      <xdr:row>0</xdr:row>
      <xdr:rowOff>38100</xdr:rowOff>
    </xdr:from>
    <xdr:ext cx="3868306" cy="238125"/>
    <xdr:sp macro="" textlink="">
      <xdr:nvSpPr>
        <xdr:cNvPr id="8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5000000}"/>
            </a:ext>
          </a:extLst>
        </xdr:cNvPr>
        <xdr:cNvSpPr/>
      </xdr:nvSpPr>
      <xdr:spPr bwMode="auto">
        <a:xfrm>
          <a:off x="28575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0143" cy="238125"/>
    <xdr:sp macro="" textlink="">
      <xdr:nvSpPr>
        <xdr:cNvPr id="8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6000000}"/>
            </a:ext>
          </a:extLst>
        </xdr:cNvPr>
        <xdr:cNvSpPr/>
      </xdr:nvSpPr>
      <xdr:spPr bwMode="auto">
        <a:xfrm>
          <a:off x="30278294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8306" cy="238125"/>
    <xdr:sp macro="" textlink="">
      <xdr:nvSpPr>
        <xdr:cNvPr id="8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7000000}"/>
            </a:ext>
          </a:extLst>
        </xdr:cNvPr>
        <xdr:cNvSpPr/>
      </xdr:nvSpPr>
      <xdr:spPr bwMode="auto">
        <a:xfrm>
          <a:off x="30278294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0143" cy="238125"/>
    <xdr:sp macro="" textlink="">
      <xdr:nvSpPr>
        <xdr:cNvPr id="88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8000000}"/>
            </a:ext>
          </a:extLst>
        </xdr:cNvPr>
        <xdr:cNvSpPr/>
      </xdr:nvSpPr>
      <xdr:spPr bwMode="auto">
        <a:xfrm>
          <a:off x="30278294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8306" cy="238125"/>
    <xdr:sp macro="" textlink="">
      <xdr:nvSpPr>
        <xdr:cNvPr id="89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9000000}"/>
            </a:ext>
          </a:extLst>
        </xdr:cNvPr>
        <xdr:cNvSpPr/>
      </xdr:nvSpPr>
      <xdr:spPr bwMode="auto">
        <a:xfrm>
          <a:off x="30278294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0143" cy="238125"/>
    <xdr:sp macro="" textlink="">
      <xdr:nvSpPr>
        <xdr:cNvPr id="90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A000000}"/>
            </a:ext>
          </a:extLst>
        </xdr:cNvPr>
        <xdr:cNvSpPr/>
      </xdr:nvSpPr>
      <xdr:spPr bwMode="auto">
        <a:xfrm>
          <a:off x="30278294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8306" cy="238125"/>
    <xdr:sp macro="" textlink="">
      <xdr:nvSpPr>
        <xdr:cNvPr id="91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B000000}"/>
            </a:ext>
          </a:extLst>
        </xdr:cNvPr>
        <xdr:cNvSpPr/>
      </xdr:nvSpPr>
      <xdr:spPr bwMode="auto">
        <a:xfrm>
          <a:off x="30278294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0143" cy="238125"/>
    <xdr:sp macro="" textlink="">
      <xdr:nvSpPr>
        <xdr:cNvPr id="92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C000000}"/>
            </a:ext>
          </a:extLst>
        </xdr:cNvPr>
        <xdr:cNvSpPr/>
      </xdr:nvSpPr>
      <xdr:spPr bwMode="auto">
        <a:xfrm>
          <a:off x="30278294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0</xdr:row>
      <xdr:rowOff>38100</xdr:rowOff>
    </xdr:from>
    <xdr:ext cx="3868306" cy="238125"/>
    <xdr:sp macro="" textlink="">
      <xdr:nvSpPr>
        <xdr:cNvPr id="93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D000000}"/>
            </a:ext>
          </a:extLst>
        </xdr:cNvPr>
        <xdr:cNvSpPr/>
      </xdr:nvSpPr>
      <xdr:spPr bwMode="auto">
        <a:xfrm>
          <a:off x="30278294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0143" cy="238125"/>
    <xdr:sp macro="" textlink="">
      <xdr:nvSpPr>
        <xdr:cNvPr id="94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5E000000}"/>
            </a:ext>
          </a:extLst>
        </xdr:cNvPr>
        <xdr:cNvSpPr/>
      </xdr:nvSpPr>
      <xdr:spPr bwMode="auto">
        <a:xfrm>
          <a:off x="30306869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8306" cy="238125"/>
    <xdr:sp macro="" textlink="">
      <xdr:nvSpPr>
        <xdr:cNvPr id="95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5F000000}"/>
            </a:ext>
          </a:extLst>
        </xdr:cNvPr>
        <xdr:cNvSpPr/>
      </xdr:nvSpPr>
      <xdr:spPr bwMode="auto">
        <a:xfrm>
          <a:off x="30306869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0143" cy="238125"/>
    <xdr:sp macro="" textlink="">
      <xdr:nvSpPr>
        <xdr:cNvPr id="96" name="ComboBox1" hidden="1">
          <a:extLst>
            <a:ext uri="{63B3BB69-23CF-44E3-9099-C40C66FF867C}">
              <a14:compatExt xmlns:a14="http://schemas.microsoft.com/office/drawing/2010/main" spid="_x0000_s262194"/>
            </a:ext>
            <a:ext uri="{FF2B5EF4-FFF2-40B4-BE49-F238E27FC236}">
              <a16:creationId xmlns:a16="http://schemas.microsoft.com/office/drawing/2014/main" id="{00000000-0008-0000-2900-000060000000}"/>
            </a:ext>
          </a:extLst>
        </xdr:cNvPr>
        <xdr:cNvSpPr/>
      </xdr:nvSpPr>
      <xdr:spPr bwMode="auto">
        <a:xfrm>
          <a:off x="30306869" y="38100"/>
          <a:ext cx="3860143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28575</xdr:colOff>
      <xdr:row>0</xdr:row>
      <xdr:rowOff>38100</xdr:rowOff>
    </xdr:from>
    <xdr:ext cx="3868306" cy="238125"/>
    <xdr:sp macro="" textlink="">
      <xdr:nvSpPr>
        <xdr:cNvPr id="97" name="ComboBox1" hidden="1">
          <a:extLst>
            <a:ext uri="{63B3BB69-23CF-44E3-9099-C40C66FF867C}">
              <a14:compatExt xmlns:a14="http://schemas.microsoft.com/office/drawing/2010/main" spid="_x0000_s262233"/>
            </a:ext>
            <a:ext uri="{FF2B5EF4-FFF2-40B4-BE49-F238E27FC236}">
              <a16:creationId xmlns:a16="http://schemas.microsoft.com/office/drawing/2014/main" id="{00000000-0008-0000-2900-000061000000}"/>
            </a:ext>
          </a:extLst>
        </xdr:cNvPr>
        <xdr:cNvSpPr/>
      </xdr:nvSpPr>
      <xdr:spPr bwMode="auto">
        <a:xfrm>
          <a:off x="30306869" y="38100"/>
          <a:ext cx="3868306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_TOMSK/&#1051;&#1055;&#1044;&#1057;%20&#1058;&#1086;&#1088;&#1075;&#1080;&#1083;&#1080;/&#1055;&#1054;/trunk/&#1053;&#1055;&#1057;-1/&#1055;&#1053;&#1057;/&#1048;&#1054;/&#1058;&#1086;&#1088;&#1075;&#1080;&#1083;&#1080;%20&#1055;&#1053;&#1057;%20&#1048;&#105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VN_TOMSK/&#1040;&#1057;&#1057;&#1053;%20&#1070;&#1078;&#1085;&#1099;&#1081;%20&#1041;&#1072;&#1083;&#1099;&#1082;/&#1040;&#1057;&#1057;&#1053;/&#1048;&#1054;/&#1070;&#1078;&#1085;&#1099;&#1081;%20&#1041;&#1072;&#1083;&#1099;&#1082;%20&#1040;&#1057;&#1057;&#1053;%20&#1048;&#105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57;&#1086;%20&#1089;&#1090;&#1072;&#1088;&#1086;&#1075;&#1086;%20&#1088;&#1072;&#1073;&#1086;&#1095;&#1077;&#1075;&#1086;%20PC\work\&#1052;&#1077;&#1090;&#1088;&#1086;\&#1052;&#1072;&#1089;&#1083;&#1086;&#1074;&#1082;&#1072;\IO\USO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55edb4b94d1472e/Work/&#1055;&#1088;&#1086;&#1077;&#1082;&#1090;&#1099;%20&#1054;&#1073;&#1097;&#1080;&#1077;/&#1058;&#1086;&#1088;&#1075;&#1080;&#1083;&#1080;%20&#1050;&#1086;&#1090;&#1077;&#1083;&#1100;&#1085;&#1072;&#1103;/&#1048;&#1054;/&#1050;&#1086;&#1090;&#1077;&#1083;&#1100;&#1085;&#1072;&#1103;%20&#1048;&#105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onTagsHMI"/>
      <sheetName val="Иерархия"/>
      <sheetName val="Pic"/>
      <sheetName val="Интерфейс"/>
      <sheetName val="Интерфейс устройства"/>
      <sheetName val="Модули"/>
      <sheetName val="Конфигурация"/>
      <sheetName val="Drop"/>
      <sheetName val="УСО"/>
      <sheetName val="HMI"/>
      <sheetName val="ИПдиапазоны"/>
      <sheetName val="ИПтипы"/>
      <sheetName val="ИП"/>
      <sheetName val="КИЦ"/>
      <sheetName val="ДП"/>
      <sheetName val="ДВ"/>
      <sheetName val="АВ"/>
      <sheetName val="Логич"/>
      <sheetName val="Команды"/>
      <sheetName val="ЗДВ"/>
      <sheetName val="ВСПОМ"/>
      <sheetName val="ВСПОМ_ГР"/>
      <sheetName val="ТаблСирен"/>
      <sheetName val="КМД"/>
      <sheetName val="НПС"/>
      <sheetName val="Уставки"/>
      <sheetName val="НА"/>
      <sheetName val="Гот НА"/>
      <sheetName val="Защ НА"/>
      <sheetName val="Станц Защ"/>
      <sheetName val="ТС"/>
      <sheetName val="ТИ"/>
      <sheetName val="ТУ"/>
      <sheetName val="ТР"/>
      <sheetName val="ДПС"/>
      <sheetName val="Диагностика устройств"/>
      <sheetName val="САРД"/>
      <sheetName val="РД"/>
      <sheetName val="Пож Зоны"/>
      <sheetName val="Пож Защиты"/>
      <sheetName val="Пож Гот"/>
      <sheetName val="Пож Извещатели"/>
      <sheetName val="ИПЭС"/>
      <sheetName val="ИПЦЭС"/>
      <sheetName val="RPZV"/>
      <sheetName val="BD"/>
      <sheetName val="БИК"/>
      <sheetName val="РВС"/>
      <sheetName val="ЧРП"/>
      <sheetName val="Системный"/>
      <sheetName val="Предел Пара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4">
          <cell r="AP4" t="str">
            <v>Red</v>
          </cell>
        </row>
        <row r="5">
          <cell r="AP5" t="str">
            <v>Yellow</v>
          </cell>
        </row>
        <row r="6">
          <cell r="AP6" t="str">
            <v>Green</v>
          </cell>
        </row>
        <row r="7">
          <cell r="AP7" t="str">
            <v>Orange</v>
          </cell>
        </row>
        <row r="8">
          <cell r="AP8" t="str">
            <v>AliceBlue</v>
          </cell>
        </row>
        <row r="9">
          <cell r="AP9" t="str">
            <v>AntiqueWhite</v>
          </cell>
        </row>
        <row r="10">
          <cell r="AP10" t="str">
            <v>Aqua</v>
          </cell>
        </row>
        <row r="11">
          <cell r="AP11" t="str">
            <v>Aquamarine</v>
          </cell>
        </row>
        <row r="12">
          <cell r="AP12" t="str">
            <v>Azure</v>
          </cell>
        </row>
        <row r="13">
          <cell r="AP13" t="str">
            <v>Beige</v>
          </cell>
        </row>
        <row r="14">
          <cell r="AP14" t="str">
            <v>Bisque</v>
          </cell>
        </row>
        <row r="15">
          <cell r="AP15" t="str">
            <v>Black</v>
          </cell>
        </row>
        <row r="16">
          <cell r="AP16" t="str">
            <v>BlanchedAlmond</v>
          </cell>
        </row>
        <row r="17">
          <cell r="AP17" t="str">
            <v>Blue</v>
          </cell>
        </row>
        <row r="18">
          <cell r="AP18" t="str">
            <v>BlueViolet</v>
          </cell>
        </row>
        <row r="19">
          <cell r="AP19" t="str">
            <v>Brown</v>
          </cell>
        </row>
        <row r="20">
          <cell r="AP20" t="str">
            <v>BurlyWood</v>
          </cell>
        </row>
        <row r="21">
          <cell r="AP21" t="str">
            <v>CadetBlue</v>
          </cell>
        </row>
        <row r="22">
          <cell r="AP22" t="str">
            <v>Chartreuse</v>
          </cell>
        </row>
        <row r="23">
          <cell r="AP23" t="str">
            <v>Chocolate</v>
          </cell>
        </row>
        <row r="24">
          <cell r="AP24" t="str">
            <v>Coral</v>
          </cell>
        </row>
        <row r="25">
          <cell r="AP25" t="str">
            <v>CornflowerBlue</v>
          </cell>
        </row>
        <row r="26">
          <cell r="AP26" t="str">
            <v>Cornsilk</v>
          </cell>
        </row>
        <row r="27">
          <cell r="AP27" t="str">
            <v>Crimson</v>
          </cell>
        </row>
        <row r="28">
          <cell r="AP28" t="str">
            <v>Cyan</v>
          </cell>
        </row>
        <row r="29">
          <cell r="AP29" t="str">
            <v>DarkBlue</v>
          </cell>
        </row>
        <row r="30">
          <cell r="AP30" t="str">
            <v>DarkCyan</v>
          </cell>
        </row>
        <row r="31">
          <cell r="AP31" t="str">
            <v>DarkGoldenrod</v>
          </cell>
        </row>
        <row r="32">
          <cell r="AP32" t="str">
            <v>DarkGreen</v>
          </cell>
        </row>
        <row r="33">
          <cell r="AP33" t="str">
            <v>DarkGreen</v>
          </cell>
        </row>
        <row r="34">
          <cell r="AP34" t="str">
            <v>DarkKhaki</v>
          </cell>
        </row>
        <row r="35">
          <cell r="AP35" t="str">
            <v>DarkMagenta</v>
          </cell>
        </row>
        <row r="36">
          <cell r="AP36" t="str">
            <v>DarkOliveGreen</v>
          </cell>
        </row>
        <row r="37">
          <cell r="AP37" t="str">
            <v>DarkOrange</v>
          </cell>
        </row>
        <row r="38">
          <cell r="AP38" t="str">
            <v>DarkOrchid</v>
          </cell>
        </row>
        <row r="39">
          <cell r="AP39" t="str">
            <v>DarkRed</v>
          </cell>
        </row>
        <row r="40">
          <cell r="AP40" t="str">
            <v>DarkSalmon</v>
          </cell>
        </row>
        <row r="41">
          <cell r="AP41" t="str">
            <v>DarkSeaGreen</v>
          </cell>
        </row>
        <row r="42">
          <cell r="AP42" t="str">
            <v>DarkSlateBlue</v>
          </cell>
        </row>
        <row r="43">
          <cell r="AP43" t="str">
            <v>DarkSlateGray</v>
          </cell>
        </row>
        <row r="44">
          <cell r="AP44" t="str">
            <v>DarkTurquoise</v>
          </cell>
        </row>
        <row r="45">
          <cell r="AP45" t="str">
            <v>DarkViolet</v>
          </cell>
        </row>
        <row r="46">
          <cell r="AP46" t="str">
            <v>DeepPink</v>
          </cell>
        </row>
        <row r="47">
          <cell r="AP47" t="str">
            <v>DeepSkyBlue</v>
          </cell>
        </row>
        <row r="48">
          <cell r="AP48" t="str">
            <v>DimGray</v>
          </cell>
        </row>
        <row r="49">
          <cell r="AP49" t="str">
            <v>DodgerBlue</v>
          </cell>
        </row>
        <row r="50">
          <cell r="AP50" t="str">
            <v>Firebrick</v>
          </cell>
        </row>
        <row r="51">
          <cell r="AP51" t="str">
            <v>FloralWhite</v>
          </cell>
        </row>
        <row r="52">
          <cell r="AP52" t="str">
            <v>ForestGreen</v>
          </cell>
        </row>
        <row r="53">
          <cell r="AP53" t="str">
            <v>Fuchsia</v>
          </cell>
        </row>
        <row r="54">
          <cell r="AP54" t="str">
            <v>Gainsboro</v>
          </cell>
        </row>
        <row r="55">
          <cell r="AP55" t="str">
            <v>GhostWhite</v>
          </cell>
        </row>
        <row r="56">
          <cell r="AP56" t="str">
            <v>Gold</v>
          </cell>
        </row>
        <row r="57">
          <cell r="AP57" t="str">
            <v>Goldenrod</v>
          </cell>
        </row>
        <row r="58">
          <cell r="AP58" t="str">
            <v>Gray</v>
          </cell>
        </row>
        <row r="59">
          <cell r="AP59" t="str">
            <v>GreenYellow</v>
          </cell>
        </row>
        <row r="60">
          <cell r="AP60" t="str">
            <v>Honeydew</v>
          </cell>
        </row>
        <row r="61">
          <cell r="AP61" t="str">
            <v>HotPink</v>
          </cell>
        </row>
        <row r="62">
          <cell r="AP62" t="str">
            <v>IndianRed</v>
          </cell>
        </row>
        <row r="63">
          <cell r="AP63" t="str">
            <v>Indigo</v>
          </cell>
        </row>
        <row r="64">
          <cell r="AP64" t="str">
            <v>Ivory</v>
          </cell>
        </row>
        <row r="65">
          <cell r="AP65" t="str">
            <v>Khaki</v>
          </cell>
        </row>
        <row r="66">
          <cell r="AP66" t="str">
            <v>Lavender</v>
          </cell>
        </row>
        <row r="67">
          <cell r="AP67" t="str">
            <v>LavenderBlush</v>
          </cell>
        </row>
        <row r="68">
          <cell r="AP68" t="str">
            <v>LawnGreen</v>
          </cell>
        </row>
        <row r="69">
          <cell r="AP69" t="str">
            <v>LemonChiffon</v>
          </cell>
        </row>
        <row r="70">
          <cell r="AP70" t="str">
            <v>LightBlue</v>
          </cell>
        </row>
        <row r="71">
          <cell r="AP71" t="str">
            <v>LightCoral</v>
          </cell>
        </row>
        <row r="72">
          <cell r="AP72" t="str">
            <v>LightCyan</v>
          </cell>
        </row>
        <row r="73">
          <cell r="AP73" t="str">
            <v>LightGoldenrodYellow</v>
          </cell>
        </row>
        <row r="74">
          <cell r="AP74" t="str">
            <v>LightGray</v>
          </cell>
        </row>
        <row r="75">
          <cell r="AP75" t="str">
            <v>LightGreen</v>
          </cell>
        </row>
        <row r="76">
          <cell r="AP76" t="str">
            <v>LightPink</v>
          </cell>
        </row>
        <row r="77">
          <cell r="AP77" t="str">
            <v>LightSalmon</v>
          </cell>
        </row>
        <row r="78">
          <cell r="AP78" t="str">
            <v>LightSeaGreen</v>
          </cell>
        </row>
        <row r="79">
          <cell r="AP79" t="str">
            <v>LightSkyBlue</v>
          </cell>
        </row>
        <row r="80">
          <cell r="AP80" t="str">
            <v>LightSlateGray</v>
          </cell>
        </row>
        <row r="81">
          <cell r="AP81" t="str">
            <v>LightSteelBlue</v>
          </cell>
        </row>
        <row r="82">
          <cell r="AP82" t="str">
            <v>LightYellow</v>
          </cell>
        </row>
        <row r="83">
          <cell r="AP83" t="str">
            <v>Lime</v>
          </cell>
        </row>
        <row r="84">
          <cell r="AP84" t="str">
            <v>LimeGreen</v>
          </cell>
        </row>
        <row r="85">
          <cell r="AP85" t="str">
            <v>Linen</v>
          </cell>
        </row>
        <row r="86">
          <cell r="AP86" t="str">
            <v>Magenta</v>
          </cell>
        </row>
        <row r="87">
          <cell r="AP87" t="str">
            <v>Maroon</v>
          </cell>
        </row>
        <row r="88">
          <cell r="AP88" t="str">
            <v>MediumAquamarine</v>
          </cell>
        </row>
        <row r="89">
          <cell r="AP89" t="str">
            <v>MediumBlue</v>
          </cell>
        </row>
        <row r="90">
          <cell r="AP90" t="str">
            <v>MediumOrchid</v>
          </cell>
        </row>
        <row r="91">
          <cell r="AP91" t="str">
            <v>MediumPurple</v>
          </cell>
        </row>
        <row r="92">
          <cell r="AP92" t="str">
            <v>MediumSeaGreen</v>
          </cell>
        </row>
        <row r="93">
          <cell r="AP93" t="str">
            <v>MediumSlateBlue</v>
          </cell>
        </row>
        <row r="94">
          <cell r="AP94" t="str">
            <v>MediumSpringGreen</v>
          </cell>
        </row>
        <row r="95">
          <cell r="AP95" t="str">
            <v>MediumTurquoise</v>
          </cell>
        </row>
        <row r="96">
          <cell r="AP96" t="str">
            <v>MediumVioletRed</v>
          </cell>
        </row>
        <row r="97">
          <cell r="AP97" t="str">
            <v>MidnightBlue</v>
          </cell>
        </row>
        <row r="98">
          <cell r="AP98" t="str">
            <v>MintCream</v>
          </cell>
        </row>
        <row r="99">
          <cell r="AP99" t="str">
            <v>MistyRose</v>
          </cell>
        </row>
        <row r="100">
          <cell r="AP100" t="str">
            <v>Moccasin</v>
          </cell>
        </row>
        <row r="101">
          <cell r="AP101" t="str">
            <v>NavajoWhite</v>
          </cell>
        </row>
        <row r="102">
          <cell r="AP102" t="str">
            <v>Navy</v>
          </cell>
        </row>
        <row r="103">
          <cell r="AP103" t="str">
            <v>OldLace</v>
          </cell>
        </row>
        <row r="104">
          <cell r="AP104" t="str">
            <v>Olive</v>
          </cell>
        </row>
        <row r="105">
          <cell r="AP105" t="str">
            <v>OliveDrab</v>
          </cell>
        </row>
        <row r="106">
          <cell r="AP106" t="str">
            <v>OrangeRed</v>
          </cell>
        </row>
        <row r="107">
          <cell r="AP107" t="str">
            <v>Orchid</v>
          </cell>
        </row>
        <row r="108">
          <cell r="AP108" t="str">
            <v>PaleGoldenrod</v>
          </cell>
        </row>
        <row r="109">
          <cell r="AP109" t="str">
            <v>PaleGreen</v>
          </cell>
        </row>
        <row r="110">
          <cell r="AP110" t="str">
            <v>PaleTurquoise</v>
          </cell>
        </row>
        <row r="111">
          <cell r="AP111" t="str">
            <v>PaleVioletRed</v>
          </cell>
        </row>
        <row r="112">
          <cell r="AP112" t="str">
            <v>PapayaWhip</v>
          </cell>
        </row>
        <row r="113">
          <cell r="AP113" t="str">
            <v>PeachPuff</v>
          </cell>
        </row>
        <row r="114">
          <cell r="AP114" t="str">
            <v>Peru</v>
          </cell>
        </row>
        <row r="115">
          <cell r="AP115" t="str">
            <v>Pink</v>
          </cell>
        </row>
        <row r="116">
          <cell r="AP116" t="str">
            <v>Plum</v>
          </cell>
        </row>
        <row r="117">
          <cell r="AP117" t="str">
            <v>PowderBlue</v>
          </cell>
        </row>
        <row r="118">
          <cell r="AP118" t="str">
            <v>Purple</v>
          </cell>
        </row>
        <row r="119">
          <cell r="AP119" t="str">
            <v>RosyBrown</v>
          </cell>
        </row>
        <row r="120">
          <cell r="AP120" t="str">
            <v>RoyalBlue</v>
          </cell>
        </row>
        <row r="121">
          <cell r="AP121" t="str">
            <v>SaddleBrown</v>
          </cell>
        </row>
        <row r="122">
          <cell r="AP122" t="str">
            <v>Salmon</v>
          </cell>
        </row>
        <row r="123">
          <cell r="AP123" t="str">
            <v>SandyBrown</v>
          </cell>
        </row>
        <row r="124">
          <cell r="AP124" t="str">
            <v>SeaGreen</v>
          </cell>
        </row>
        <row r="125">
          <cell r="AP125" t="str">
            <v>SeaShell</v>
          </cell>
        </row>
        <row r="126">
          <cell r="AP126" t="str">
            <v>Sienna</v>
          </cell>
        </row>
        <row r="127">
          <cell r="AP127" t="str">
            <v>Silver</v>
          </cell>
        </row>
        <row r="128">
          <cell r="AP128" t="str">
            <v>SkyBlue</v>
          </cell>
        </row>
        <row r="129">
          <cell r="AP129" t="str">
            <v>SlateBlue</v>
          </cell>
        </row>
        <row r="130">
          <cell r="AP130" t="str">
            <v>SlateGray</v>
          </cell>
        </row>
        <row r="131">
          <cell r="AP131" t="str">
            <v>Snow</v>
          </cell>
        </row>
        <row r="132">
          <cell r="AP132" t="str">
            <v>SpringGreen</v>
          </cell>
        </row>
        <row r="133">
          <cell r="AP133" t="str">
            <v>SteelBlue</v>
          </cell>
        </row>
        <row r="134">
          <cell r="AP134" t="str">
            <v>Tan</v>
          </cell>
        </row>
        <row r="135">
          <cell r="AP135" t="str">
            <v>Teal</v>
          </cell>
        </row>
        <row r="136">
          <cell r="AP136" t="str">
            <v>Thistle</v>
          </cell>
        </row>
        <row r="137">
          <cell r="AP137" t="str">
            <v>Tomato</v>
          </cell>
        </row>
        <row r="138">
          <cell r="AP138" t="str">
            <v>Transparent</v>
          </cell>
        </row>
        <row r="139">
          <cell r="AP139" t="str">
            <v>Turquoise</v>
          </cell>
        </row>
        <row r="140">
          <cell r="AP140" t="str">
            <v>Violet</v>
          </cell>
        </row>
        <row r="141">
          <cell r="AP141" t="str">
            <v>Wheat</v>
          </cell>
        </row>
        <row r="142">
          <cell r="AP142" t="str">
            <v>White</v>
          </cell>
        </row>
        <row r="143">
          <cell r="AP143" t="str">
            <v>WhiteSmoke</v>
          </cell>
        </row>
        <row r="144">
          <cell r="AP144" t="str">
            <v>YellowGreen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21">
          <cell r="H21" t="str">
            <v>0 - нет</v>
          </cell>
        </row>
        <row r="22">
          <cell r="H22" t="str">
            <v>1 - значение</v>
          </cell>
        </row>
        <row r="23">
          <cell r="H23" t="str">
            <v>2 - значение и недостоверность пред</v>
          </cell>
        </row>
        <row r="24">
          <cell r="H24" t="str">
            <v>3 - значение и недостоверность авар</v>
          </cell>
        </row>
      </sheetData>
      <sheetData sheetId="5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onTagsHMI"/>
      <sheetName val="Иерархия"/>
      <sheetName val="Pic"/>
      <sheetName val="Интерфейс"/>
      <sheetName val="Интерфейс устройства"/>
      <sheetName val="Switch"/>
      <sheetName val="УСО"/>
      <sheetName val="Drop"/>
      <sheetName val="Конфигурация"/>
      <sheetName val="HMI"/>
      <sheetName val="Модули"/>
      <sheetName val="ИПдиапазоны"/>
      <sheetName val="Тренды"/>
      <sheetName val="ИПтипы"/>
      <sheetName val="ИП"/>
      <sheetName val="КИЦ"/>
      <sheetName val="ДП"/>
      <sheetName val="ДВ"/>
      <sheetName val="АВ"/>
      <sheetName val="Команды"/>
      <sheetName val="Логич"/>
      <sheetName val="ЗДВ"/>
      <sheetName val="ВСПОМ"/>
      <sheetName val="UST"/>
      <sheetName val="ВСПОМ_ГР"/>
      <sheetName val="ТаблСирен"/>
      <sheetName val="ДПС"/>
      <sheetName val="НПС"/>
      <sheetName val="НА"/>
      <sheetName val="Гот НА"/>
      <sheetName val="Защ НА"/>
      <sheetName val="Станц Защ"/>
      <sheetName val="САРД"/>
      <sheetName val="РД"/>
      <sheetName val="ТИ"/>
      <sheetName val="ТИ2"/>
      <sheetName val="ТС"/>
      <sheetName val="ТУ"/>
      <sheetName val="ТР"/>
      <sheetName val="КМД"/>
      <sheetName val="Уставки"/>
      <sheetName val="Диагностика устройств"/>
      <sheetName val="IP адреса"/>
      <sheetName val="Предел Парам"/>
      <sheetName val="БИК"/>
      <sheetName val="РВС"/>
      <sheetName val="ЧРП"/>
      <sheetName val="Системный"/>
    </sheetNames>
    <sheetDataSet>
      <sheetData sheetId="0"/>
      <sheetData sheetId="1"/>
      <sheetData sheetId="2">
        <row r="2">
          <cell r="B2" t="str">
            <v>ПНА 056.1</v>
          </cell>
        </row>
        <row r="3">
          <cell r="B3" t="str">
            <v>ПНА 056.2</v>
          </cell>
        </row>
        <row r="4">
          <cell r="B4" t="str">
            <v>ПНА 056.3</v>
          </cell>
        </row>
        <row r="5">
          <cell r="B5" t="str">
            <v>ПНА 056.4</v>
          </cell>
        </row>
        <row r="6">
          <cell r="B6" t="str">
            <v>АССН</v>
          </cell>
        </row>
        <row r="9">
          <cell r="B9" t="str">
            <v>СОУ</v>
          </cell>
        </row>
        <row r="10">
          <cell r="B10" t="str">
            <v>ВВ</v>
          </cell>
        </row>
        <row r="11">
          <cell r="B11" t="str">
            <v>Энергоснабжение</v>
          </cell>
        </row>
        <row r="14">
          <cell r="B14" t="str">
            <v>УРД 1</v>
          </cell>
        </row>
        <row r="15">
          <cell r="B15" t="str">
            <v>УРД 2</v>
          </cell>
        </row>
        <row r="16">
          <cell r="B16" t="str">
            <v>ЧРП</v>
          </cell>
        </row>
        <row r="31">
          <cell r="B31" t="str">
            <v>Общая диагностика АССН</v>
          </cell>
        </row>
        <row r="32">
          <cell r="B32" t="str">
            <v>КЦ</v>
          </cell>
        </row>
        <row r="33">
          <cell r="B33" t="str">
            <v>КЦ. Модули КС</v>
          </cell>
        </row>
        <row r="34">
          <cell r="B34" t="str">
            <v>УСО.1(1)</v>
          </cell>
        </row>
        <row r="35">
          <cell r="B35" t="str">
            <v>УСО.1(2)</v>
          </cell>
        </row>
        <row r="36">
          <cell r="B36" t="str">
            <v>УСО.1(3)</v>
          </cell>
        </row>
        <row r="37">
          <cell r="B37" t="str">
            <v>УСО.3</v>
          </cell>
        </row>
        <row r="52">
          <cell r="B52" t="str">
            <v>КЦ. Самодиагностика</v>
          </cell>
        </row>
        <row r="54">
          <cell r="B54" t="str">
            <v>УСО.1(1). Самодиагностика</v>
          </cell>
        </row>
        <row r="55">
          <cell r="B55" t="str">
            <v>УСО.1(2). Самодиагностика</v>
          </cell>
        </row>
        <row r="56">
          <cell r="B56" t="str">
            <v>УСО.1(3). Самодиагностика</v>
          </cell>
        </row>
        <row r="57">
          <cell r="B57" t="str">
            <v>УСО.3. Самодиагностика</v>
          </cell>
        </row>
        <row r="71">
          <cell r="B71" t="str">
            <v>Сеть ВУ АССН</v>
          </cell>
        </row>
        <row r="72">
          <cell r="B72" t="str">
            <v>Сеть СУ</v>
          </cell>
        </row>
        <row r="73">
          <cell r="B73" t="str">
            <v>Связь со смежными системами</v>
          </cell>
        </row>
        <row r="74">
          <cell r="B74" t="str">
            <v>Сеть ВУ САР</v>
          </cell>
        </row>
        <row r="81">
          <cell r="B81" t="str">
            <v>Станционные защиты</v>
          </cell>
        </row>
        <row r="82">
          <cell r="B82" t="str">
            <v>Агрегатные защиты ПНА 1</v>
          </cell>
        </row>
        <row r="83">
          <cell r="B83" t="str">
            <v>Агрегатные защиты ПНА 2</v>
          </cell>
        </row>
        <row r="84">
          <cell r="B84" t="str">
            <v>Агрегатные защиты ПНА 3</v>
          </cell>
        </row>
        <row r="85">
          <cell r="B85" t="str">
            <v>Агрегатные защиты ПНА 4</v>
          </cell>
        </row>
        <row r="91">
          <cell r="B91" t="str">
            <v>Режимы АССН</v>
          </cell>
        </row>
        <row r="92">
          <cell r="B92" t="str">
            <v>Режимы АССН. Режимы</v>
          </cell>
        </row>
        <row r="93">
          <cell r="B93" t="str">
            <v>Режимы АССН. Настройки САР для коллектора 1</v>
          </cell>
        </row>
        <row r="94">
          <cell r="B94" t="str">
            <v>Режимы АССН. Параметры подкачки нефти</v>
          </cell>
        </row>
        <row r="95">
          <cell r="B95" t="str">
            <v>Режимы АССН. Справочная информация</v>
          </cell>
        </row>
        <row r="96">
          <cell r="B96" t="str">
            <v>Режимы АССН. Настройки САР для коллектора 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B2" t="str">
            <v>Без пересчета</v>
          </cell>
        </row>
        <row r="3">
          <cell r="B3" t="str">
            <v>AMI 4-20 мА (4000-20000)</v>
          </cell>
        </row>
        <row r="4">
          <cell r="B4" t="str">
            <v>AMI 0-20 мА (0-20000)</v>
          </cell>
        </row>
        <row r="5">
          <cell r="B5" t="str">
            <v>Modbus 0-1000</v>
          </cell>
        </row>
        <row r="6">
          <cell r="B6" t="str">
            <v>Modbus 0-10000</v>
          </cell>
        </row>
        <row r="7">
          <cell r="B7" t="str">
            <v>Modbus 0-5000</v>
          </cell>
        </row>
        <row r="8">
          <cell r="B8" t="str">
            <v>Modbus 0-500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32 - НПС</v>
          </cell>
        </row>
        <row r="16">
          <cell r="B16" t="str">
            <v>33 - ПНА</v>
          </cell>
        </row>
        <row r="17">
          <cell r="B17" t="str">
            <v>34 - выключатели, не являющегося выключателем насосного агрегата</v>
          </cell>
        </row>
        <row r="18">
          <cell r="B18" t="str">
            <v>35 - задвижка</v>
          </cell>
        </row>
        <row r="19">
          <cell r="B19" t="str">
            <v>36 - вспомсистема</v>
          </cell>
        </row>
        <row r="20">
          <cell r="B20" t="str">
            <v>37 - группа вспомсистем</v>
          </cell>
        </row>
        <row r="21">
          <cell r="B21" t="str">
            <v>38 - помещение</v>
          </cell>
        </row>
        <row r="22">
          <cell r="B22" t="str">
            <v>39 - ЧРП</v>
          </cell>
        </row>
        <row r="23">
          <cell r="B23" t="str">
            <v>40 - РД</v>
          </cell>
        </row>
        <row r="24">
          <cell r="B24" t="str">
            <v>41 - РВС</v>
          </cell>
        </row>
        <row r="25">
          <cell r="B25" t="str">
            <v>42 - Параметры телеизмерения</v>
          </cell>
        </row>
        <row r="26">
          <cell r="B26" t="str">
            <v>43 - БИК</v>
          </cell>
        </row>
        <row r="27">
          <cell r="B27" t="str">
            <v>44 - СОД</v>
          </cell>
        </row>
        <row r="28">
          <cell r="B28" t="str">
            <v>46 - Наработки ПНА</v>
          </cell>
        </row>
        <row r="29">
          <cell r="B29" t="str">
            <v>50 - ИПЭС</v>
          </cell>
        </row>
        <row r="30">
          <cell r="B30" t="str">
            <v>51 - ИПЦЭС</v>
          </cell>
        </row>
        <row r="31">
          <cell r="B31" t="str">
            <v>52 - Группа ПИ</v>
          </cell>
        </row>
        <row r="32">
          <cell r="B32" t="str">
            <v>53 - Защиты по пожару</v>
          </cell>
        </row>
        <row r="33">
          <cell r="B33" t="str">
            <v>54 - Пожарная зона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O"/>
      <sheetName val="Таблица сигналов"/>
      <sheetName val="Перечень устройств"/>
      <sheetName val="ТС"/>
      <sheetName val="ТИ"/>
      <sheetName val="ТУ"/>
      <sheetName val="Настр. ТУ"/>
      <sheetName val="Состояние объектов (16 бит)"/>
      <sheetName val="Сост. объект. (32 бит)"/>
      <sheetName val="DI объектов (16 бит)"/>
      <sheetName val="DI объектов (32 бит)"/>
      <sheetName val="Перечень типов"/>
      <sheetName val="Прототипы"/>
      <sheetName val="Распределение памят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SGES</v>
          </cell>
        </row>
        <row r="3">
          <cell r="A3" t="str">
            <v>UPPT</v>
          </cell>
        </row>
        <row r="4">
          <cell r="A4" t="str">
            <v>qqqqq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onTagsHMI"/>
      <sheetName val="Иерархия"/>
      <sheetName val="Pic"/>
      <sheetName val="Интерфейс"/>
      <sheetName val="Интерфейс устройства"/>
      <sheetName val="Drop"/>
      <sheetName val="Модули"/>
      <sheetName val="Конфигурация"/>
      <sheetName val="УСО"/>
      <sheetName val="HMI"/>
      <sheetName val="ИПдиапазоны"/>
      <sheetName val="ИПтипы"/>
      <sheetName val="ИП"/>
      <sheetName val="КИЦ"/>
      <sheetName val="ДП"/>
      <sheetName val="ДВ"/>
      <sheetName val="АВ"/>
      <sheetName val="Команды"/>
      <sheetName val="ВСПОМ"/>
      <sheetName val="ЗДВ"/>
      <sheetName val="ВСПОМ_ГР"/>
      <sheetName val="Логич"/>
      <sheetName val="ТаблСирен"/>
      <sheetName val="Пож Зоны"/>
      <sheetName val="Пож Защиты"/>
      <sheetName val="Пож Гот"/>
      <sheetName val="Пож Извещатели"/>
      <sheetName val="ИПЭС"/>
      <sheetName val="ИПЦЭС"/>
      <sheetName val="RPZV"/>
      <sheetName val="BD"/>
      <sheetName val="КМД"/>
      <sheetName val="НПС"/>
      <sheetName val="Уставки"/>
      <sheetName val="НА"/>
      <sheetName val="Гот НА"/>
      <sheetName val="Защ НА"/>
      <sheetName val="Станц Защ"/>
      <sheetName val="САРД"/>
      <sheetName val="РД"/>
      <sheetName val="ТС"/>
      <sheetName val="ТИ"/>
      <sheetName val="ТУ"/>
      <sheetName val="ТР"/>
      <sheetName val="ДПС"/>
      <sheetName val="Диагностика устройств"/>
      <sheetName val="БИК"/>
      <sheetName val="РВС"/>
      <sheetName val="ЧРП"/>
      <sheetName val="Системный"/>
      <sheetName val="Предел Пара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4">
          <cell r="F4" t="str">
            <v>0 - серый</v>
          </cell>
        </row>
        <row r="5">
          <cell r="F5" t="str">
            <v>1 - зеленый</v>
          </cell>
        </row>
        <row r="6">
          <cell r="F6" t="str">
            <v>2 - желтый</v>
          </cell>
        </row>
        <row r="7">
          <cell r="F7" t="str">
            <v>3 - красный</v>
          </cell>
        </row>
      </sheetData>
      <sheetData sheetId="5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10" Type="http://schemas.openxmlformats.org/officeDocument/2006/relationships/comments" Target="../comments2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9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11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2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1F00-5116-409E-8D72-A655736E3630}">
  <sheetPr codeName="Лист25">
    <tabColor theme="0" tint="-0.499984740745262"/>
  </sheetPr>
  <dimension ref="A1:J122"/>
  <sheetViews>
    <sheetView workbookViewId="0">
      <pane ySplit="1" topLeftCell="A2" activePane="bottomLeft" state="frozen"/>
      <selection pane="bottomLeft" activeCell="F26" sqref="F26"/>
    </sheetView>
  </sheetViews>
  <sheetFormatPr defaultRowHeight="15"/>
  <cols>
    <col min="1" max="1" width="4.28515625" style="185" customWidth="1"/>
    <col min="2" max="2" width="24.42578125" customWidth="1"/>
    <col min="3" max="3" width="49.28515625" style="117" bestFit="1" customWidth="1"/>
    <col min="4" max="4" width="13.42578125" style="185" bestFit="1" customWidth="1"/>
    <col min="5" max="5" width="11.42578125" style="185" bestFit="1" customWidth="1"/>
    <col min="6" max="6" width="44.85546875" style="117" customWidth="1"/>
    <col min="7" max="7" width="22.42578125" style="117" bestFit="1" customWidth="1"/>
    <col min="8" max="8" width="13.5703125" style="185" bestFit="1" customWidth="1"/>
    <col min="9" max="9" width="80.5703125" bestFit="1" customWidth="1"/>
  </cols>
  <sheetData>
    <row r="1" spans="1:10" s="690" customFormat="1" ht="45.75" thickBot="1">
      <c r="A1" s="256" t="s">
        <v>0</v>
      </c>
      <c r="B1" s="285" t="s">
        <v>8093</v>
      </c>
      <c r="C1" s="285" t="s">
        <v>5679</v>
      </c>
      <c r="D1" s="688" t="s">
        <v>8094</v>
      </c>
      <c r="E1" s="688" t="s">
        <v>8095</v>
      </c>
      <c r="F1" s="286" t="s">
        <v>8096</v>
      </c>
      <c r="G1" s="286" t="s">
        <v>8097</v>
      </c>
      <c r="H1" s="689" t="s">
        <v>8098</v>
      </c>
      <c r="I1" s="286" t="s">
        <v>5474</v>
      </c>
    </row>
    <row r="2" spans="1:10" s="185" customFormat="1">
      <c r="A2" s="691">
        <v>1</v>
      </c>
      <c r="B2" s="190" t="s">
        <v>8099</v>
      </c>
      <c r="C2" s="190" t="s">
        <v>64</v>
      </c>
      <c r="D2" s="692">
        <v>1</v>
      </c>
      <c r="E2" s="185">
        <v>9</v>
      </c>
      <c r="F2" s="190" t="s">
        <v>8100</v>
      </c>
      <c r="G2" s="190"/>
      <c r="H2" s="253"/>
      <c r="I2"/>
      <c r="J2"/>
    </row>
    <row r="3" spans="1:10" s="185" customFormat="1">
      <c r="A3" s="691">
        <v>2</v>
      </c>
      <c r="B3" s="190"/>
      <c r="C3" s="190"/>
      <c r="D3" s="692"/>
      <c r="F3" s="190" t="s">
        <v>8101</v>
      </c>
      <c r="G3" s="190"/>
      <c r="H3" s="253"/>
      <c r="I3"/>
      <c r="J3"/>
    </row>
    <row r="4" spans="1:10" s="185" customFormat="1">
      <c r="A4" s="691">
        <v>3</v>
      </c>
      <c r="B4" s="190" t="s">
        <v>8102</v>
      </c>
      <c r="C4" s="190" t="s">
        <v>8103</v>
      </c>
      <c r="D4" s="692">
        <v>1</v>
      </c>
      <c r="E4" s="185">
        <v>100</v>
      </c>
      <c r="F4" s="190" t="s">
        <v>8104</v>
      </c>
      <c r="G4" s="190"/>
      <c r="H4" s="253"/>
      <c r="I4"/>
      <c r="J4"/>
    </row>
    <row r="5" spans="1:10" s="185" customFormat="1">
      <c r="A5" s="691">
        <v>4</v>
      </c>
      <c r="B5" s="190" t="s">
        <v>8105</v>
      </c>
      <c r="C5" s="190" t="s">
        <v>8103</v>
      </c>
      <c r="D5" s="692">
        <v>1</v>
      </c>
      <c r="E5" s="185">
        <v>101</v>
      </c>
      <c r="F5" s="190" t="s">
        <v>8106</v>
      </c>
      <c r="G5" s="190"/>
      <c r="H5" s="253"/>
      <c r="I5"/>
      <c r="J5"/>
    </row>
    <row r="6" spans="1:10" s="185" customFormat="1">
      <c r="A6" s="691">
        <v>5</v>
      </c>
      <c r="B6" s="190" t="s">
        <v>8107</v>
      </c>
      <c r="C6" s="190" t="s">
        <v>8103</v>
      </c>
      <c r="D6" s="692">
        <v>1</v>
      </c>
      <c r="E6" s="185">
        <v>102</v>
      </c>
      <c r="F6" s="190" t="s">
        <v>8108</v>
      </c>
      <c r="G6" s="190"/>
      <c r="H6" s="253">
        <v>1</v>
      </c>
      <c r="I6"/>
      <c r="J6"/>
    </row>
    <row r="7" spans="1:10">
      <c r="A7" s="691">
        <v>6</v>
      </c>
      <c r="B7" s="190" t="s">
        <v>8107</v>
      </c>
      <c r="C7" s="190" t="s">
        <v>8103</v>
      </c>
      <c r="D7" s="692">
        <v>1</v>
      </c>
      <c r="E7" s="185">
        <v>103</v>
      </c>
      <c r="F7" s="190" t="s">
        <v>8108</v>
      </c>
      <c r="G7" s="190"/>
      <c r="H7" s="253">
        <v>1</v>
      </c>
    </row>
    <row r="8" spans="1:10">
      <c r="A8" s="691">
        <v>7</v>
      </c>
      <c r="B8" s="190" t="s">
        <v>8109</v>
      </c>
      <c r="C8" s="190" t="s">
        <v>8103</v>
      </c>
      <c r="D8" s="692">
        <v>1</v>
      </c>
      <c r="E8" s="185">
        <v>104</v>
      </c>
      <c r="F8" s="190" t="s">
        <v>8110</v>
      </c>
      <c r="H8" s="185">
        <v>1</v>
      </c>
    </row>
    <row r="9" spans="1:10">
      <c r="A9" s="691">
        <v>8</v>
      </c>
      <c r="B9" s="190" t="s">
        <v>8107</v>
      </c>
      <c r="C9" s="190" t="s">
        <v>8103</v>
      </c>
      <c r="D9" s="692">
        <v>1</v>
      </c>
      <c r="E9" s="185">
        <v>105</v>
      </c>
      <c r="F9" s="190" t="s">
        <v>8108</v>
      </c>
      <c r="H9" s="185">
        <v>1</v>
      </c>
    </row>
    <row r="10" spans="1:10">
      <c r="A10" s="691">
        <v>9</v>
      </c>
      <c r="B10" s="190" t="s">
        <v>8111</v>
      </c>
      <c r="C10" s="190" t="s">
        <v>8103</v>
      </c>
      <c r="D10" s="692">
        <v>1</v>
      </c>
      <c r="E10" s="185">
        <v>106</v>
      </c>
      <c r="F10" s="190" t="s">
        <v>8108</v>
      </c>
    </row>
    <row r="11" spans="1:10">
      <c r="A11" s="691">
        <v>10</v>
      </c>
      <c r="B11" s="190" t="s">
        <v>8112</v>
      </c>
      <c r="C11" s="190" t="s">
        <v>8103</v>
      </c>
      <c r="D11" s="692">
        <v>1</v>
      </c>
      <c r="E11" s="185">
        <v>107</v>
      </c>
      <c r="F11" s="190" t="s">
        <v>8108</v>
      </c>
    </row>
    <row r="12" spans="1:10">
      <c r="A12" s="691">
        <v>11</v>
      </c>
      <c r="B12" s="190" t="s">
        <v>8113</v>
      </c>
      <c r="C12" s="190" t="s">
        <v>8103</v>
      </c>
      <c r="D12" s="692">
        <v>1</v>
      </c>
      <c r="E12" s="185">
        <v>108</v>
      </c>
      <c r="F12" s="190" t="s">
        <v>8114</v>
      </c>
    </row>
    <row r="13" spans="1:10">
      <c r="A13" s="691">
        <v>12</v>
      </c>
      <c r="B13" t="s">
        <v>8115</v>
      </c>
      <c r="C13" s="190" t="s">
        <v>8103</v>
      </c>
      <c r="D13" s="692">
        <v>1</v>
      </c>
      <c r="E13" s="185">
        <v>109</v>
      </c>
      <c r="F13" s="190" t="s">
        <v>8116</v>
      </c>
    </row>
    <row r="14" spans="1:10">
      <c r="A14" s="691">
        <v>13</v>
      </c>
      <c r="B14" t="s">
        <v>8117</v>
      </c>
      <c r="C14" s="190" t="s">
        <v>8103</v>
      </c>
      <c r="D14" s="692">
        <v>1</v>
      </c>
      <c r="E14" s="185">
        <v>110</v>
      </c>
      <c r="F14" s="190" t="s">
        <v>8118</v>
      </c>
    </row>
    <row r="15" spans="1:10">
      <c r="A15" s="691">
        <v>14</v>
      </c>
      <c r="B15" t="s">
        <v>8119</v>
      </c>
      <c r="C15" s="190" t="s">
        <v>8103</v>
      </c>
      <c r="D15" s="692">
        <v>1</v>
      </c>
      <c r="E15" s="185">
        <v>111</v>
      </c>
      <c r="F15" s="190" t="s">
        <v>8116</v>
      </c>
    </row>
    <row r="16" spans="1:10">
      <c r="A16" s="691">
        <v>15</v>
      </c>
      <c r="B16" t="s">
        <v>8120</v>
      </c>
      <c r="C16" s="190" t="s">
        <v>8103</v>
      </c>
      <c r="D16" s="692">
        <v>1</v>
      </c>
      <c r="E16" s="185">
        <v>112</v>
      </c>
      <c r="F16" s="190" t="s">
        <v>8121</v>
      </c>
    </row>
    <row r="17" spans="1:9">
      <c r="A17" s="691">
        <v>16</v>
      </c>
      <c r="B17" s="190" t="s">
        <v>8122</v>
      </c>
      <c r="C17" s="190" t="s">
        <v>8103</v>
      </c>
      <c r="D17" s="692">
        <v>1</v>
      </c>
      <c r="E17" s="185">
        <v>113</v>
      </c>
      <c r="F17" s="190" t="s">
        <v>8123</v>
      </c>
    </row>
    <row r="18" spans="1:9">
      <c r="A18" s="691">
        <v>17</v>
      </c>
      <c r="B18" t="s">
        <v>8124</v>
      </c>
      <c r="C18" s="190" t="s">
        <v>8103</v>
      </c>
      <c r="D18" s="692">
        <v>1</v>
      </c>
      <c r="E18" s="185">
        <v>114</v>
      </c>
      <c r="F18" s="190" t="s">
        <v>8108</v>
      </c>
    </row>
    <row r="19" spans="1:9">
      <c r="A19" s="691">
        <v>18</v>
      </c>
      <c r="B19" t="s">
        <v>8125</v>
      </c>
      <c r="C19" s="190" t="s">
        <v>8103</v>
      </c>
      <c r="D19" s="692">
        <v>1</v>
      </c>
      <c r="E19" s="185">
        <v>115</v>
      </c>
      <c r="F19" s="190" t="s">
        <v>8126</v>
      </c>
    </row>
    <row r="20" spans="1:9">
      <c r="A20" s="691">
        <v>19</v>
      </c>
      <c r="B20" t="s">
        <v>8127</v>
      </c>
      <c r="C20" s="190" t="s">
        <v>8103</v>
      </c>
      <c r="D20" s="692">
        <v>1</v>
      </c>
      <c r="E20" s="185">
        <v>116</v>
      </c>
      <c r="F20" s="190" t="s">
        <v>8128</v>
      </c>
    </row>
    <row r="21" spans="1:9">
      <c r="A21" s="691">
        <v>20</v>
      </c>
      <c r="B21" s="190" t="s">
        <v>8129</v>
      </c>
      <c r="C21" s="190" t="s">
        <v>8103</v>
      </c>
      <c r="D21" s="692">
        <v>1</v>
      </c>
      <c r="E21" s="185">
        <v>117</v>
      </c>
      <c r="F21" s="190" t="s">
        <v>8130</v>
      </c>
    </row>
    <row r="22" spans="1:9">
      <c r="A22" s="691">
        <v>21</v>
      </c>
      <c r="B22" s="190" t="s">
        <v>8131</v>
      </c>
      <c r="C22" s="190" t="s">
        <v>8103</v>
      </c>
      <c r="D22" s="692">
        <v>1</v>
      </c>
      <c r="E22" s="185">
        <v>118</v>
      </c>
      <c r="F22" s="190" t="s">
        <v>8132</v>
      </c>
    </row>
    <row r="23" spans="1:9">
      <c r="A23" s="691">
        <v>22</v>
      </c>
      <c r="B23" t="s">
        <v>8133</v>
      </c>
      <c r="C23" s="190" t="s">
        <v>8103</v>
      </c>
      <c r="D23" s="692">
        <v>1</v>
      </c>
      <c r="E23" s="185">
        <v>119</v>
      </c>
      <c r="F23" s="190" t="s">
        <v>8134</v>
      </c>
    </row>
    <row r="24" spans="1:9">
      <c r="A24" s="691">
        <v>23</v>
      </c>
      <c r="B24" s="190" t="s">
        <v>8135</v>
      </c>
      <c r="C24" s="190" t="s">
        <v>8136</v>
      </c>
      <c r="D24" s="692">
        <v>10</v>
      </c>
      <c r="E24" s="185">
        <v>120</v>
      </c>
      <c r="F24" s="190" t="s">
        <v>8108</v>
      </c>
      <c r="I24" t="s">
        <v>8137</v>
      </c>
    </row>
    <row r="25" spans="1:9">
      <c r="A25" s="691">
        <v>24</v>
      </c>
      <c r="B25" s="190" t="s">
        <v>8138</v>
      </c>
      <c r="C25" s="190" t="s">
        <v>8103</v>
      </c>
      <c r="D25" s="692"/>
      <c r="E25" s="185">
        <v>129</v>
      </c>
      <c r="F25" s="190"/>
    </row>
    <row r="26" spans="1:9">
      <c r="A26" s="691">
        <v>25</v>
      </c>
      <c r="B26" s="190" t="s">
        <v>8139</v>
      </c>
      <c r="C26" s="190" t="s">
        <v>8103</v>
      </c>
      <c r="D26" s="692">
        <v>1</v>
      </c>
      <c r="E26" s="185">
        <v>130</v>
      </c>
      <c r="F26" s="190" t="s">
        <v>8140</v>
      </c>
    </row>
    <row r="27" spans="1:9">
      <c r="A27" s="691">
        <v>26</v>
      </c>
      <c r="B27" t="s">
        <v>8141</v>
      </c>
      <c r="C27" s="190" t="s">
        <v>8103</v>
      </c>
      <c r="D27" s="692">
        <v>1</v>
      </c>
      <c r="E27" s="185">
        <v>131</v>
      </c>
      <c r="F27" s="190" t="s">
        <v>8142</v>
      </c>
    </row>
    <row r="28" spans="1:9">
      <c r="A28" s="691">
        <v>27</v>
      </c>
      <c r="B28" s="190" t="s">
        <v>8107</v>
      </c>
      <c r="C28" s="190" t="s">
        <v>8103</v>
      </c>
      <c r="D28" s="692">
        <v>1</v>
      </c>
      <c r="E28" s="185">
        <v>132</v>
      </c>
      <c r="F28" s="190" t="s">
        <v>8108</v>
      </c>
      <c r="H28" s="185">
        <v>1</v>
      </c>
    </row>
    <row r="29" spans="1:9">
      <c r="A29" s="691">
        <v>28</v>
      </c>
      <c r="B29" s="190" t="s">
        <v>8143</v>
      </c>
      <c r="C29" s="190" t="s">
        <v>8103</v>
      </c>
      <c r="D29" s="692">
        <v>1</v>
      </c>
      <c r="E29" s="185">
        <v>133</v>
      </c>
      <c r="F29" s="190" t="s">
        <v>8144</v>
      </c>
    </row>
    <row r="30" spans="1:9">
      <c r="A30" s="691">
        <v>29</v>
      </c>
      <c r="B30" s="190" t="s">
        <v>8145</v>
      </c>
      <c r="C30" s="190" t="s">
        <v>8103</v>
      </c>
      <c r="D30" s="692">
        <v>1</v>
      </c>
      <c r="E30" s="185">
        <v>134</v>
      </c>
      <c r="F30" s="190" t="s">
        <v>8108</v>
      </c>
    </row>
    <row r="31" spans="1:9">
      <c r="A31" s="691">
        <v>30</v>
      </c>
      <c r="B31" s="190" t="s">
        <v>8107</v>
      </c>
      <c r="C31" s="190" t="s">
        <v>8103</v>
      </c>
      <c r="D31" s="692">
        <v>1</v>
      </c>
      <c r="E31" s="185">
        <v>135</v>
      </c>
      <c r="F31" s="190" t="s">
        <v>8108</v>
      </c>
      <c r="H31" s="185">
        <v>1</v>
      </c>
    </row>
    <row r="32" spans="1:9">
      <c r="A32" s="691">
        <v>31</v>
      </c>
      <c r="B32" s="190" t="s">
        <v>8146</v>
      </c>
      <c r="C32" s="190" t="s">
        <v>8103</v>
      </c>
      <c r="D32" s="692">
        <v>1</v>
      </c>
      <c r="E32" s="692">
        <v>200</v>
      </c>
      <c r="F32" s="190" t="s">
        <v>8147</v>
      </c>
      <c r="G32" s="190"/>
      <c r="H32" s="253"/>
    </row>
    <row r="33" spans="1:8">
      <c r="A33" s="691">
        <v>32</v>
      </c>
      <c r="B33" s="190" t="s">
        <v>8148</v>
      </c>
      <c r="C33" s="190" t="s">
        <v>8149</v>
      </c>
      <c r="D33" s="692">
        <v>125</v>
      </c>
      <c r="E33" s="185">
        <v>300</v>
      </c>
      <c r="F33" s="190" t="s">
        <v>8150</v>
      </c>
      <c r="G33" s="190"/>
      <c r="H33" s="253"/>
    </row>
    <row r="34" spans="1:8">
      <c r="A34" s="691">
        <v>33</v>
      </c>
      <c r="B34" s="190" t="s">
        <v>8151</v>
      </c>
      <c r="C34" s="190" t="s">
        <v>8149</v>
      </c>
      <c r="D34" s="692">
        <v>125</v>
      </c>
      <c r="E34" s="185">
        <v>430</v>
      </c>
      <c r="F34" s="190" t="s">
        <v>8152</v>
      </c>
      <c r="G34" s="190"/>
      <c r="H34" s="253"/>
    </row>
    <row r="35" spans="1:8">
      <c r="A35" s="691">
        <v>34</v>
      </c>
      <c r="B35" s="190" t="s">
        <v>8153</v>
      </c>
      <c r="C35" s="190" t="s">
        <v>8149</v>
      </c>
      <c r="D35" s="692">
        <v>125</v>
      </c>
      <c r="E35" s="185">
        <v>560</v>
      </c>
      <c r="F35" s="190" t="s">
        <v>8154</v>
      </c>
      <c r="G35" s="190"/>
      <c r="H35" s="253"/>
    </row>
    <row r="36" spans="1:8">
      <c r="A36" s="691">
        <v>35</v>
      </c>
      <c r="B36" s="190"/>
      <c r="C36" s="190"/>
      <c r="D36" s="692"/>
      <c r="F36" s="117" t="s">
        <v>8155</v>
      </c>
    </row>
    <row r="37" spans="1:8">
      <c r="A37" s="691">
        <v>36</v>
      </c>
      <c r="B37" s="190" t="s">
        <v>8156</v>
      </c>
      <c r="C37" s="190" t="s">
        <v>8157</v>
      </c>
      <c r="D37" s="692"/>
      <c r="E37" s="185">
        <v>1000</v>
      </c>
    </row>
    <row r="38" spans="1:8">
      <c r="A38" s="691">
        <v>37</v>
      </c>
      <c r="B38" s="190" t="s">
        <v>8158</v>
      </c>
      <c r="C38" s="190" t="s">
        <v>8157</v>
      </c>
      <c r="D38" s="692"/>
      <c r="E38" s="185">
        <v>2000</v>
      </c>
    </row>
    <row r="39" spans="1:8">
      <c r="A39" s="691">
        <v>38</v>
      </c>
      <c r="B39" s="190" t="s">
        <v>8159</v>
      </c>
      <c r="C39" s="190" t="s">
        <v>8157</v>
      </c>
      <c r="D39" s="692"/>
      <c r="E39" s="185">
        <v>3000</v>
      </c>
    </row>
    <row r="40" spans="1:8">
      <c r="A40" s="691">
        <v>39</v>
      </c>
      <c r="B40" s="190" t="s">
        <v>8160</v>
      </c>
      <c r="C40" s="190" t="s">
        <v>8157</v>
      </c>
      <c r="D40" s="692"/>
      <c r="E40" s="185">
        <v>4000</v>
      </c>
    </row>
    <row r="41" spans="1:8">
      <c r="A41" s="691">
        <v>40</v>
      </c>
      <c r="B41" s="190" t="s">
        <v>8161</v>
      </c>
      <c r="C41" s="190" t="s">
        <v>8162</v>
      </c>
      <c r="D41" s="692"/>
      <c r="E41" s="185">
        <v>5000</v>
      </c>
    </row>
    <row r="42" spans="1:8">
      <c r="A42" s="691">
        <v>41</v>
      </c>
      <c r="B42" t="s">
        <v>8163</v>
      </c>
      <c r="C42" s="190" t="s">
        <v>8164</v>
      </c>
      <c r="D42" s="692"/>
      <c r="E42" s="185">
        <v>6000</v>
      </c>
    </row>
    <row r="43" spans="1:8">
      <c r="A43" s="691">
        <v>42</v>
      </c>
      <c r="B43" t="s">
        <v>8165</v>
      </c>
      <c r="C43" s="190" t="s">
        <v>8166</v>
      </c>
      <c r="D43" s="692"/>
      <c r="E43" s="185">
        <v>8200</v>
      </c>
    </row>
    <row r="44" spans="1:8">
      <c r="A44" s="691">
        <v>43</v>
      </c>
      <c r="B44" t="s">
        <v>8167</v>
      </c>
      <c r="C44" s="190" t="s">
        <v>8168</v>
      </c>
      <c r="D44" s="692"/>
      <c r="E44" s="185">
        <v>8350</v>
      </c>
    </row>
    <row r="45" spans="1:8">
      <c r="A45" s="691">
        <v>44</v>
      </c>
      <c r="B45" t="s">
        <v>8169</v>
      </c>
      <c r="C45" s="190" t="s">
        <v>8170</v>
      </c>
      <c r="D45" s="692"/>
      <c r="E45" s="185">
        <v>9350</v>
      </c>
    </row>
    <row r="46" spans="1:8">
      <c r="A46" s="691">
        <v>45</v>
      </c>
      <c r="B46" s="190" t="s">
        <v>8171</v>
      </c>
      <c r="C46" s="190" t="s">
        <v>8172</v>
      </c>
      <c r="D46" s="692"/>
      <c r="E46" s="185">
        <v>9550</v>
      </c>
    </row>
    <row r="47" spans="1:8">
      <c r="A47" s="691">
        <v>46</v>
      </c>
      <c r="B47" s="190" t="s">
        <v>8173</v>
      </c>
      <c r="C47" s="190" t="s">
        <v>8174</v>
      </c>
      <c r="D47" s="692"/>
      <c r="E47" s="185">
        <v>10318</v>
      </c>
    </row>
    <row r="48" spans="1:8">
      <c r="A48" s="691">
        <v>47</v>
      </c>
      <c r="B48" s="190" t="s">
        <v>8175</v>
      </c>
      <c r="C48" s="190" t="s">
        <v>9304</v>
      </c>
      <c r="D48" s="692"/>
      <c r="E48" s="185">
        <v>10366</v>
      </c>
    </row>
    <row r="49" spans="1:9">
      <c r="A49" s="691">
        <v>48</v>
      </c>
      <c r="B49" s="190" t="s">
        <v>8176</v>
      </c>
      <c r="C49" s="190" t="s">
        <v>8177</v>
      </c>
      <c r="D49" s="692"/>
      <c r="E49" s="185">
        <v>10566</v>
      </c>
    </row>
    <row r="50" spans="1:9">
      <c r="A50" s="691">
        <v>49</v>
      </c>
      <c r="B50" s="190" t="s">
        <v>8178</v>
      </c>
      <c r="C50" s="190" t="s">
        <v>8179</v>
      </c>
      <c r="D50" s="692"/>
      <c r="E50" s="185">
        <v>10575</v>
      </c>
    </row>
    <row r="51" spans="1:9">
      <c r="A51" s="691">
        <v>50</v>
      </c>
      <c r="B51" s="190" t="s">
        <v>8180</v>
      </c>
      <c r="C51" s="190" t="s">
        <v>8181</v>
      </c>
      <c r="D51" s="692"/>
      <c r="E51" s="185">
        <v>12175</v>
      </c>
    </row>
    <row r="52" spans="1:9">
      <c r="A52" s="691">
        <v>51</v>
      </c>
      <c r="B52" s="190" t="s">
        <v>8182</v>
      </c>
      <c r="C52" s="190" t="s">
        <v>9239</v>
      </c>
      <c r="D52" s="692"/>
      <c r="E52" s="185">
        <v>12255</v>
      </c>
    </row>
    <row r="53" spans="1:9">
      <c r="A53" s="691">
        <v>52</v>
      </c>
      <c r="B53" s="190" t="s">
        <v>8183</v>
      </c>
      <c r="C53" s="190" t="s">
        <v>8184</v>
      </c>
      <c r="D53" s="692"/>
      <c r="E53" s="185">
        <v>12655</v>
      </c>
    </row>
    <row r="54" spans="1:9">
      <c r="A54" s="691">
        <v>53</v>
      </c>
      <c r="B54" s="190" t="s">
        <v>8185</v>
      </c>
      <c r="C54" s="190" t="s">
        <v>8186</v>
      </c>
      <c r="D54" s="692"/>
      <c r="E54" s="185">
        <v>12687</v>
      </c>
      <c r="H54" s="185">
        <v>1</v>
      </c>
      <c r="I54" t="s">
        <v>8137</v>
      </c>
    </row>
    <row r="55" spans="1:9">
      <c r="A55" s="691">
        <v>54</v>
      </c>
      <c r="B55" s="190" t="s">
        <v>8187</v>
      </c>
      <c r="C55" s="190" t="s">
        <v>8188</v>
      </c>
      <c r="D55" s="692"/>
      <c r="E55" s="185">
        <v>12687</v>
      </c>
      <c r="H55" s="185">
        <v>1</v>
      </c>
      <c r="I55" t="s">
        <v>8137</v>
      </c>
    </row>
    <row r="56" spans="1:9">
      <c r="A56" s="691">
        <v>55</v>
      </c>
      <c r="B56" s="190" t="s">
        <v>8189</v>
      </c>
      <c r="C56" s="190" t="s">
        <v>8190</v>
      </c>
      <c r="D56" s="692"/>
      <c r="E56" s="185">
        <v>14137</v>
      </c>
      <c r="H56" s="185">
        <v>1</v>
      </c>
    </row>
    <row r="57" spans="1:9">
      <c r="A57" s="691">
        <v>56</v>
      </c>
      <c r="B57" s="190" t="s">
        <v>8191</v>
      </c>
      <c r="C57" s="190" t="s">
        <v>8192</v>
      </c>
      <c r="D57" s="692"/>
      <c r="E57" s="185">
        <v>14257</v>
      </c>
      <c r="H57" s="185">
        <v>1</v>
      </c>
    </row>
    <row r="58" spans="1:9">
      <c r="A58" s="691">
        <v>57</v>
      </c>
      <c r="B58" s="190" t="s">
        <v>8193</v>
      </c>
      <c r="C58" s="190" t="s">
        <v>8103</v>
      </c>
      <c r="D58" s="692"/>
      <c r="E58" s="185">
        <v>14257</v>
      </c>
    </row>
    <row r="59" spans="1:9">
      <c r="A59" s="691">
        <v>58</v>
      </c>
      <c r="B59" s="190" t="s">
        <v>8194</v>
      </c>
      <c r="C59" s="190" t="s">
        <v>8103</v>
      </c>
      <c r="D59" s="692"/>
      <c r="E59" s="185">
        <v>14258</v>
      </c>
    </row>
    <row r="60" spans="1:9">
      <c r="A60" s="691">
        <v>59</v>
      </c>
      <c r="B60" s="190" t="s">
        <v>8195</v>
      </c>
      <c r="C60" s="190" t="s">
        <v>159</v>
      </c>
      <c r="D60" s="692"/>
      <c r="E60" s="185">
        <v>14259</v>
      </c>
    </row>
    <row r="61" spans="1:9">
      <c r="A61" s="691">
        <v>60</v>
      </c>
      <c r="B61" s="190" t="s">
        <v>8196</v>
      </c>
      <c r="C61" s="190" t="s">
        <v>8197</v>
      </c>
      <c r="D61" s="692"/>
      <c r="E61" s="185">
        <v>14289</v>
      </c>
    </row>
    <row r="62" spans="1:9">
      <c r="A62" s="691">
        <v>61</v>
      </c>
      <c r="B62" s="190" t="s">
        <v>8198</v>
      </c>
      <c r="C62" s="190" t="s">
        <v>8199</v>
      </c>
      <c r="D62" s="692"/>
      <c r="E62" s="185">
        <v>15500</v>
      </c>
      <c r="F62" s="117" t="s">
        <v>8200</v>
      </c>
    </row>
    <row r="63" spans="1:9">
      <c r="A63" s="691">
        <v>62</v>
      </c>
      <c r="B63" s="190" t="s">
        <v>8201</v>
      </c>
      <c r="C63" s="190" t="s">
        <v>8202</v>
      </c>
      <c r="D63" s="692"/>
      <c r="E63" s="185">
        <v>15572</v>
      </c>
      <c r="F63" s="117" t="s">
        <v>8203</v>
      </c>
    </row>
    <row r="64" spans="1:9">
      <c r="A64" s="691">
        <v>63</v>
      </c>
      <c r="B64" s="190" t="s">
        <v>8204</v>
      </c>
      <c r="C64" s="190" t="s">
        <v>8205</v>
      </c>
      <c r="D64" s="692"/>
      <c r="E64" s="185">
        <v>15576</v>
      </c>
      <c r="F64" s="117" t="s">
        <v>8206</v>
      </c>
    </row>
    <row r="65" spans="1:7">
      <c r="A65" s="691">
        <v>64</v>
      </c>
      <c r="B65" s="190" t="s">
        <v>8207</v>
      </c>
      <c r="C65" s="190" t="s">
        <v>8205</v>
      </c>
      <c r="D65" s="692"/>
      <c r="E65" s="185">
        <v>15586</v>
      </c>
      <c r="F65" s="117" t="s">
        <v>8208</v>
      </c>
    </row>
    <row r="66" spans="1:7">
      <c r="A66" s="691">
        <v>65</v>
      </c>
      <c r="B66" s="190" t="s">
        <v>8209</v>
      </c>
      <c r="C66" s="190" t="s">
        <v>8205</v>
      </c>
      <c r="D66" s="692"/>
      <c r="E66" s="185">
        <v>15596</v>
      </c>
      <c r="F66" s="117" t="s">
        <v>8210</v>
      </c>
    </row>
    <row r="67" spans="1:7">
      <c r="A67" s="691">
        <v>66</v>
      </c>
      <c r="B67" s="190" t="s">
        <v>8211</v>
      </c>
      <c r="C67" s="190" t="s">
        <v>8212</v>
      </c>
      <c r="D67" s="692"/>
      <c r="E67" s="185">
        <v>15606</v>
      </c>
      <c r="F67" s="117" t="s">
        <v>8213</v>
      </c>
    </row>
    <row r="68" spans="1:7">
      <c r="A68" s="691">
        <v>67</v>
      </c>
      <c r="B68" s="190" t="s">
        <v>8214</v>
      </c>
      <c r="C68" s="190" t="s">
        <v>8212</v>
      </c>
      <c r="D68" s="692"/>
      <c r="E68" s="185">
        <v>15608</v>
      </c>
      <c r="F68" s="117" t="s">
        <v>8215</v>
      </c>
    </row>
    <row r="69" spans="1:7">
      <c r="A69" s="691">
        <v>68</v>
      </c>
      <c r="B69" s="190" t="s">
        <v>8216</v>
      </c>
      <c r="C69" s="190" t="s">
        <v>8217</v>
      </c>
      <c r="D69" s="692"/>
      <c r="E69" s="185">
        <v>15610</v>
      </c>
      <c r="F69" s="117" t="s">
        <v>8218</v>
      </c>
    </row>
    <row r="70" spans="1:7">
      <c r="A70" s="691">
        <v>69</v>
      </c>
      <c r="B70" s="190" t="s">
        <v>8219</v>
      </c>
      <c r="C70" s="190" t="s">
        <v>8217</v>
      </c>
      <c r="D70" s="692"/>
      <c r="E70" s="185">
        <v>15614</v>
      </c>
      <c r="F70" s="117" t="s">
        <v>8220</v>
      </c>
    </row>
    <row r="71" spans="1:7">
      <c r="A71" s="691">
        <v>70</v>
      </c>
      <c r="B71" s="190" t="s">
        <v>8221</v>
      </c>
      <c r="C71" s="190" t="s">
        <v>8217</v>
      </c>
      <c r="D71" s="692"/>
      <c r="E71" s="185">
        <v>15618</v>
      </c>
      <c r="F71" s="117" t="s">
        <v>8222</v>
      </c>
    </row>
    <row r="72" spans="1:7">
      <c r="A72" s="691">
        <v>71</v>
      </c>
      <c r="B72" s="190" t="s">
        <v>8223</v>
      </c>
      <c r="C72" s="190" t="s">
        <v>8224</v>
      </c>
      <c r="D72" s="692"/>
      <c r="E72" s="185">
        <v>16104</v>
      </c>
    </row>
    <row r="73" spans="1:7">
      <c r="A73" s="691">
        <v>72</v>
      </c>
      <c r="B73" s="190" t="s">
        <v>8225</v>
      </c>
      <c r="C73" s="190" t="s">
        <v>159</v>
      </c>
      <c r="D73" s="692"/>
      <c r="E73" s="185">
        <v>16124</v>
      </c>
    </row>
    <row r="74" spans="1:7">
      <c r="A74" s="691">
        <v>73</v>
      </c>
      <c r="B74" s="190" t="s">
        <v>8226</v>
      </c>
      <c r="C74" s="190" t="s">
        <v>159</v>
      </c>
      <c r="D74" s="692"/>
      <c r="E74" s="185">
        <v>16126</v>
      </c>
    </row>
    <row r="75" spans="1:7">
      <c r="A75" s="691">
        <v>74</v>
      </c>
      <c r="B75" s="190" t="s">
        <v>8227</v>
      </c>
      <c r="C75" s="190" t="s">
        <v>159</v>
      </c>
      <c r="D75" s="692"/>
      <c r="E75" s="185">
        <v>16128</v>
      </c>
    </row>
    <row r="76" spans="1:7">
      <c r="A76" s="691">
        <v>75</v>
      </c>
      <c r="B76" s="190" t="s">
        <v>8228</v>
      </c>
      <c r="C76" s="190" t="s">
        <v>159</v>
      </c>
      <c r="D76" s="692"/>
      <c r="E76" s="185">
        <v>16130</v>
      </c>
    </row>
    <row r="77" spans="1:7">
      <c r="A77" s="691">
        <v>76</v>
      </c>
      <c r="B77" s="190" t="s">
        <v>8229</v>
      </c>
      <c r="C77" s="190" t="s">
        <v>8230</v>
      </c>
      <c r="D77" s="692"/>
      <c r="E77" s="185">
        <v>25900</v>
      </c>
    </row>
    <row r="78" spans="1:7">
      <c r="A78" s="691">
        <v>77</v>
      </c>
      <c r="B78" s="190" t="s">
        <v>8231</v>
      </c>
      <c r="C78" s="190" t="s">
        <v>8232</v>
      </c>
      <c r="D78" s="692"/>
      <c r="E78" s="185">
        <v>25982</v>
      </c>
      <c r="F78" s="117" t="s">
        <v>8233</v>
      </c>
    </row>
    <row r="79" spans="1:7">
      <c r="A79" s="691">
        <v>78</v>
      </c>
      <c r="B79" s="190"/>
      <c r="C79" s="190"/>
      <c r="D79" s="692"/>
      <c r="F79" s="117" t="s">
        <v>8234</v>
      </c>
    </row>
    <row r="80" spans="1:7">
      <c r="A80" s="691">
        <v>79</v>
      </c>
      <c r="B80" t="s">
        <v>8235</v>
      </c>
      <c r="C80" t="s">
        <v>8236</v>
      </c>
      <c r="E80" s="185">
        <v>26000</v>
      </c>
      <c r="F80" s="117" t="s">
        <v>8237</v>
      </c>
      <c r="G80" s="117" t="s">
        <v>8238</v>
      </c>
    </row>
    <row r="81" spans="1:7" ht="14.25" customHeight="1">
      <c r="A81" s="691">
        <v>80</v>
      </c>
      <c r="B81" t="s">
        <v>8239</v>
      </c>
      <c r="C81" s="117" t="s">
        <v>8240</v>
      </c>
      <c r="E81" s="185">
        <v>51000</v>
      </c>
      <c r="F81" s="117" t="s">
        <v>8241</v>
      </c>
    </row>
    <row r="82" spans="1:7">
      <c r="A82" s="691">
        <v>81</v>
      </c>
      <c r="B82" t="s">
        <v>8242</v>
      </c>
      <c r="C82" s="117" t="s">
        <v>8243</v>
      </c>
      <c r="E82" s="185">
        <v>54600</v>
      </c>
      <c r="F82" s="117" t="s">
        <v>8244</v>
      </c>
    </row>
    <row r="83" spans="1:7">
      <c r="A83" s="691">
        <v>82</v>
      </c>
      <c r="B83" t="s">
        <v>8245</v>
      </c>
      <c r="C83" s="190" t="s">
        <v>8246</v>
      </c>
      <c r="E83" s="185">
        <v>55200</v>
      </c>
      <c r="F83" s="117" t="s">
        <v>8247</v>
      </c>
      <c r="G83" s="117" t="s">
        <v>8248</v>
      </c>
    </row>
    <row r="84" spans="1:7">
      <c r="A84" s="691">
        <v>83</v>
      </c>
      <c r="B84" t="s">
        <v>8249</v>
      </c>
      <c r="C84" s="117" t="s">
        <v>9303</v>
      </c>
      <c r="E84" s="185">
        <v>55968</v>
      </c>
      <c r="F84" s="117" t="s">
        <v>8250</v>
      </c>
      <c r="G84" s="117" t="s">
        <v>8251</v>
      </c>
    </row>
    <row r="85" spans="1:7">
      <c r="A85" s="691">
        <v>84</v>
      </c>
      <c r="B85" t="s">
        <v>8252</v>
      </c>
      <c r="C85" s="190" t="s">
        <v>8253</v>
      </c>
      <c r="E85" s="185">
        <v>56168</v>
      </c>
      <c r="F85" s="117" t="s">
        <v>8254</v>
      </c>
      <c r="G85" s="117" t="s">
        <v>8255</v>
      </c>
    </row>
    <row r="86" spans="1:7">
      <c r="A86" s="691">
        <v>85</v>
      </c>
      <c r="B86" t="s">
        <v>8256</v>
      </c>
      <c r="C86" s="117" t="s">
        <v>9238</v>
      </c>
      <c r="E86" s="185">
        <v>57768</v>
      </c>
      <c r="F86" s="117" t="s">
        <v>8257</v>
      </c>
      <c r="G86" t="s">
        <v>8258</v>
      </c>
    </row>
    <row r="87" spans="1:7">
      <c r="A87" s="691">
        <v>86</v>
      </c>
      <c r="B87" t="s">
        <v>8259</v>
      </c>
      <c r="C87" s="117" t="s">
        <v>8260</v>
      </c>
      <c r="E87" s="185">
        <v>58568</v>
      </c>
      <c r="F87" s="117" t="s">
        <v>8261</v>
      </c>
    </row>
    <row r="88" spans="1:7">
      <c r="A88" s="691">
        <v>87</v>
      </c>
      <c r="B88" t="s">
        <v>8262</v>
      </c>
      <c r="C88" s="117" t="s">
        <v>8263</v>
      </c>
      <c r="E88" s="185">
        <v>59208</v>
      </c>
      <c r="F88" s="117" t="s">
        <v>8264</v>
      </c>
      <c r="G88"/>
    </row>
    <row r="89" spans="1:7">
      <c r="A89" s="691">
        <v>88</v>
      </c>
      <c r="B89" t="s">
        <v>8265</v>
      </c>
      <c r="C89" s="117" t="s">
        <v>8266</v>
      </c>
      <c r="E89" s="185">
        <v>59360</v>
      </c>
      <c r="F89" s="117" t="s">
        <v>8267</v>
      </c>
    </row>
    <row r="90" spans="1:7">
      <c r="A90" s="691">
        <v>89</v>
      </c>
      <c r="B90" t="s">
        <v>8268</v>
      </c>
      <c r="C90" s="117" t="s">
        <v>8269</v>
      </c>
      <c r="E90" s="185">
        <v>59620</v>
      </c>
      <c r="F90" s="117" t="s">
        <v>8270</v>
      </c>
    </row>
    <row r="91" spans="1:7">
      <c r="A91" s="691">
        <v>90</v>
      </c>
      <c r="B91" t="s">
        <v>8271</v>
      </c>
      <c r="C91" s="117" t="s">
        <v>8272</v>
      </c>
      <c r="E91" s="185">
        <v>59904</v>
      </c>
      <c r="F91" s="117" t="s">
        <v>8273</v>
      </c>
    </row>
    <row r="92" spans="1:7">
      <c r="A92" s="691">
        <v>91</v>
      </c>
      <c r="B92" t="s">
        <v>8274</v>
      </c>
      <c r="C92" s="117" t="s">
        <v>8275</v>
      </c>
      <c r="E92" s="185">
        <v>60054</v>
      </c>
      <c r="F92" s="117" t="s">
        <v>8276</v>
      </c>
    </row>
    <row r="93" spans="1:7">
      <c r="A93" s="691">
        <v>92</v>
      </c>
      <c r="B93" t="s">
        <v>8277</v>
      </c>
      <c r="C93" s="117" t="s">
        <v>8278</v>
      </c>
      <c r="E93" s="185">
        <v>60056</v>
      </c>
      <c r="F93" s="117" t="s">
        <v>8279</v>
      </c>
    </row>
    <row r="94" spans="1:7">
      <c r="A94" s="691">
        <v>93</v>
      </c>
      <c r="B94" t="s">
        <v>8280</v>
      </c>
      <c r="C94" s="190" t="s">
        <v>8281</v>
      </c>
      <c r="E94" s="185">
        <v>60076</v>
      </c>
      <c r="F94" s="117" t="s">
        <v>8282</v>
      </c>
    </row>
    <row r="95" spans="1:7">
      <c r="A95" s="691">
        <v>94</v>
      </c>
      <c r="B95" t="s">
        <v>8283</v>
      </c>
      <c r="C95" s="117" t="s">
        <v>8284</v>
      </c>
      <c r="E95" s="185">
        <v>61000</v>
      </c>
      <c r="F95" s="117" t="s">
        <v>8285</v>
      </c>
    </row>
    <row r="96" spans="1:7">
      <c r="A96" s="691">
        <v>95</v>
      </c>
      <c r="B96" t="s">
        <v>8286</v>
      </c>
      <c r="C96" s="117" t="s">
        <v>8287</v>
      </c>
      <c r="E96" s="185">
        <v>61016</v>
      </c>
      <c r="F96" s="117" t="s">
        <v>8288</v>
      </c>
    </row>
    <row r="97" spans="1:8">
      <c r="A97" s="691">
        <v>96</v>
      </c>
    </row>
    <row r="98" spans="1:8">
      <c r="A98" s="691">
        <v>97</v>
      </c>
      <c r="B98" t="s">
        <v>8289</v>
      </c>
      <c r="C98" s="117" t="s">
        <v>8290</v>
      </c>
      <c r="E98" s="185">
        <v>60375</v>
      </c>
      <c r="F98" s="117" t="s">
        <v>8291</v>
      </c>
      <c r="H98" s="185">
        <v>1</v>
      </c>
    </row>
    <row r="99" spans="1:8">
      <c r="A99" s="691">
        <v>98</v>
      </c>
      <c r="F99" s="117" t="s">
        <v>8292</v>
      </c>
    </row>
    <row r="100" spans="1:8">
      <c r="A100" s="691">
        <v>99</v>
      </c>
      <c r="B100" t="s">
        <v>8293</v>
      </c>
      <c r="C100" s="117" t="s">
        <v>8294</v>
      </c>
      <c r="E100" s="185">
        <v>61050</v>
      </c>
      <c r="F100" s="117" t="s">
        <v>8295</v>
      </c>
    </row>
    <row r="101" spans="1:8">
      <c r="A101" s="691">
        <v>100</v>
      </c>
      <c r="B101" t="s">
        <v>8296</v>
      </c>
      <c r="C101" s="117" t="s">
        <v>8294</v>
      </c>
      <c r="E101" s="185">
        <v>61100</v>
      </c>
      <c r="F101" s="117" t="s">
        <v>8297</v>
      </c>
    </row>
    <row r="102" spans="1:8">
      <c r="A102" s="691">
        <v>101</v>
      </c>
      <c r="B102" t="s">
        <v>8298</v>
      </c>
      <c r="C102" s="117" t="s">
        <v>8299</v>
      </c>
      <c r="E102" s="185">
        <v>61150</v>
      </c>
    </row>
    <row r="103" spans="1:8">
      <c r="A103" s="691">
        <v>102</v>
      </c>
      <c r="B103" t="s">
        <v>8300</v>
      </c>
      <c r="C103" s="117" t="s">
        <v>8301</v>
      </c>
      <c r="E103" s="185">
        <v>61300</v>
      </c>
    </row>
    <row r="104" spans="1:8">
      <c r="A104" s="691">
        <v>103</v>
      </c>
      <c r="B104" t="s">
        <v>8302</v>
      </c>
      <c r="C104" s="117" t="s">
        <v>8303</v>
      </c>
      <c r="E104" s="185">
        <v>61600</v>
      </c>
    </row>
    <row r="105" spans="1:8">
      <c r="A105" s="691">
        <v>104</v>
      </c>
      <c r="B105" t="s">
        <v>8304</v>
      </c>
      <c r="C105" s="117" t="s">
        <v>8294</v>
      </c>
      <c r="E105" s="185">
        <v>61620</v>
      </c>
    </row>
    <row r="106" spans="1:8">
      <c r="A106" s="691">
        <v>105</v>
      </c>
      <c r="B106" t="s">
        <v>8305</v>
      </c>
      <c r="C106" s="117" t="s">
        <v>8294</v>
      </c>
      <c r="E106" s="185">
        <v>61670</v>
      </c>
    </row>
    <row r="107" spans="1:8">
      <c r="A107" s="691">
        <v>106</v>
      </c>
      <c r="B107" t="s">
        <v>8306</v>
      </c>
      <c r="C107" s="117" t="s">
        <v>8307</v>
      </c>
      <c r="E107" s="185">
        <v>61720</v>
      </c>
    </row>
    <row r="108" spans="1:8">
      <c r="A108" s="691">
        <v>107</v>
      </c>
      <c r="B108" t="s">
        <v>8308</v>
      </c>
      <c r="C108" s="117" t="s">
        <v>8309</v>
      </c>
      <c r="E108" s="185">
        <v>61770</v>
      </c>
    </row>
    <row r="109" spans="1:8">
      <c r="A109" s="691">
        <v>108</v>
      </c>
    </row>
    <row r="110" spans="1:8">
      <c r="A110" s="691">
        <v>109</v>
      </c>
      <c r="B110" t="s">
        <v>5685</v>
      </c>
      <c r="C110" s="117" t="s">
        <v>8310</v>
      </c>
      <c r="E110" s="185">
        <v>62000</v>
      </c>
    </row>
    <row r="111" spans="1:8">
      <c r="A111" s="691">
        <v>110</v>
      </c>
      <c r="B111" t="s">
        <v>5687</v>
      </c>
      <c r="C111" s="117" t="s">
        <v>8311</v>
      </c>
      <c r="E111" s="185">
        <v>62700</v>
      </c>
    </row>
    <row r="112" spans="1:8">
      <c r="A112" s="691">
        <v>111</v>
      </c>
      <c r="B112" t="s">
        <v>8312</v>
      </c>
      <c r="C112" s="117" t="s">
        <v>8313</v>
      </c>
      <c r="E112" s="185">
        <v>62950</v>
      </c>
    </row>
    <row r="113" spans="1:8">
      <c r="A113" s="691">
        <v>112</v>
      </c>
      <c r="B113" t="s">
        <v>8314</v>
      </c>
      <c r="C113" s="117" t="s">
        <v>8313</v>
      </c>
      <c r="E113" s="185">
        <v>63050</v>
      </c>
    </row>
    <row r="114" spans="1:8">
      <c r="A114" s="691">
        <v>113</v>
      </c>
      <c r="B114" t="s">
        <v>8315</v>
      </c>
      <c r="C114" s="117" t="s">
        <v>8168</v>
      </c>
      <c r="E114" s="185">
        <v>63150</v>
      </c>
      <c r="H114" s="185">
        <v>1</v>
      </c>
    </row>
    <row r="115" spans="1:8">
      <c r="A115" s="691">
        <v>114</v>
      </c>
      <c r="B115" t="s">
        <v>8316</v>
      </c>
      <c r="C115" s="117" t="s">
        <v>8168</v>
      </c>
      <c r="E115" s="185">
        <v>64150</v>
      </c>
      <c r="H115" s="185">
        <v>1</v>
      </c>
    </row>
    <row r="116" spans="1:8">
      <c r="A116" s="691">
        <v>115</v>
      </c>
      <c r="B116" t="s">
        <v>8317</v>
      </c>
      <c r="C116" s="117" t="s">
        <v>8318</v>
      </c>
      <c r="E116" s="185">
        <v>64350</v>
      </c>
    </row>
    <row r="117" spans="1:8">
      <c r="A117" s="691">
        <v>116</v>
      </c>
      <c r="B117" t="s">
        <v>8319</v>
      </c>
      <c r="C117" s="117" t="s">
        <v>8320</v>
      </c>
      <c r="E117" s="185">
        <v>64370</v>
      </c>
    </row>
    <row r="118" spans="1:8">
      <c r="A118" s="691">
        <v>117</v>
      </c>
      <c r="B118" t="s">
        <v>11455</v>
      </c>
      <c r="C118" s="117" t="s">
        <v>8177</v>
      </c>
      <c r="E118" s="185">
        <v>64390</v>
      </c>
    </row>
    <row r="119" spans="1:8">
      <c r="A119" s="691">
        <v>118</v>
      </c>
      <c r="B119" t="s">
        <v>11453</v>
      </c>
      <c r="C119" s="117" t="s">
        <v>11454</v>
      </c>
      <c r="E119" s="185">
        <v>64400</v>
      </c>
    </row>
    <row r="120" spans="1:8">
      <c r="A120" s="691">
        <v>119</v>
      </c>
      <c r="B120" t="s">
        <v>11456</v>
      </c>
      <c r="C120" s="117" t="s">
        <v>11457</v>
      </c>
      <c r="E120" s="185">
        <v>64500</v>
      </c>
      <c r="G120" s="117" t="s">
        <v>11458</v>
      </c>
    </row>
    <row r="121" spans="1:8">
      <c r="A121" s="691">
        <v>120</v>
      </c>
    </row>
    <row r="122" spans="1:8">
      <c r="A122" s="691">
        <v>121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79C8-65BA-4CB9-A3FE-FC7086185465}">
  <sheetPr codeName="Лист53"/>
  <dimension ref="A1:H82"/>
  <sheetViews>
    <sheetView workbookViewId="0">
      <selection activeCell="I4" sqref="I4"/>
    </sheetView>
  </sheetViews>
  <sheetFormatPr defaultColWidth="8.7109375" defaultRowHeight="15"/>
  <cols>
    <col min="1" max="1" width="3.140625" style="169" bestFit="1" customWidth="1"/>
    <col min="2" max="2" width="35" style="169" bestFit="1" customWidth="1"/>
    <col min="3" max="3" width="30.85546875" style="169" bestFit="1" customWidth="1"/>
    <col min="4" max="4" width="57" style="169" bestFit="1" customWidth="1"/>
    <col min="5" max="5" width="17.28515625" style="169" bestFit="1" customWidth="1"/>
    <col min="6" max="6" width="21.5703125" style="169" bestFit="1" customWidth="1"/>
    <col min="7" max="7" width="30.42578125" style="169" bestFit="1" customWidth="1"/>
    <col min="8" max="8" width="16" style="169" bestFit="1" customWidth="1"/>
    <col min="9" max="16384" width="8.7109375" style="169"/>
  </cols>
  <sheetData>
    <row r="1" spans="1:8">
      <c r="A1" s="311" t="s">
        <v>0</v>
      </c>
      <c r="B1" s="443" t="s">
        <v>5678</v>
      </c>
      <c r="C1" s="443" t="s">
        <v>5679</v>
      </c>
      <c r="D1" s="443" t="s">
        <v>5474</v>
      </c>
      <c r="E1" s="443" t="s">
        <v>5680</v>
      </c>
      <c r="F1" s="443" t="s">
        <v>5681</v>
      </c>
      <c r="G1" s="443" t="s">
        <v>5682</v>
      </c>
      <c r="H1" s="443" t="s">
        <v>5683</v>
      </c>
    </row>
    <row r="2" spans="1:8">
      <c r="A2" s="1176" t="s">
        <v>5684</v>
      </c>
      <c r="B2" s="1177"/>
      <c r="C2" s="1177"/>
      <c r="D2" s="1177"/>
      <c r="E2" s="1177"/>
      <c r="F2" s="1177"/>
      <c r="G2" s="1177"/>
      <c r="H2" s="1178"/>
    </row>
    <row r="3" spans="1:8">
      <c r="A3" s="443">
        <v>1</v>
      </c>
      <c r="B3" s="443" t="s">
        <v>5685</v>
      </c>
      <c r="C3" s="443" t="str">
        <f>"WORD[1.." &amp; F3 &amp; "]"</f>
        <v>WORD[1..700]</v>
      </c>
      <c r="D3" s="598" t="s">
        <v>5686</v>
      </c>
      <c r="E3" s="443">
        <v>62000</v>
      </c>
      <c r="F3" s="443">
        <v>700</v>
      </c>
      <c r="G3" s="443">
        <v>1</v>
      </c>
      <c r="H3" s="443">
        <f t="shared" ref="H3" si="0">E3+G3*F3-1</f>
        <v>62699</v>
      </c>
    </row>
    <row r="4" spans="1:8">
      <c r="A4" s="443">
        <v>2</v>
      </c>
      <c r="B4" s="193" t="s">
        <v>5720</v>
      </c>
      <c r="C4" s="359" t="str">
        <f>"WORD[1.." &amp; F4 &amp; "]"</f>
        <v>WORD[1..100]</v>
      </c>
      <c r="D4" s="598" t="s">
        <v>5686</v>
      </c>
      <c r="E4" s="443">
        <v>63050</v>
      </c>
      <c r="F4" s="359">
        <v>100</v>
      </c>
      <c r="G4" s="359">
        <v>1</v>
      </c>
      <c r="H4" s="443">
        <v>63149</v>
      </c>
    </row>
    <row r="5" spans="1:8">
      <c r="A5" s="443">
        <v>3</v>
      </c>
      <c r="B5" s="443" t="s">
        <v>5687</v>
      </c>
      <c r="C5" s="443" t="str">
        <f>"WORD[1.." &amp; F5 &amp; "]"</f>
        <v>WORD[1..250]</v>
      </c>
      <c r="D5" s="598" t="s">
        <v>5688</v>
      </c>
      <c r="E5" s="443">
        <v>62700</v>
      </c>
      <c r="F5" s="443">
        <v>250</v>
      </c>
      <c r="G5" s="443">
        <v>1</v>
      </c>
      <c r="H5" s="443">
        <f t="shared" ref="H5:H10" si="1">E5+G5*F5-1</f>
        <v>62949</v>
      </c>
    </row>
    <row r="6" spans="1:8">
      <c r="A6" s="443">
        <v>4</v>
      </c>
      <c r="B6" s="359" t="s">
        <v>5689</v>
      </c>
      <c r="C6" s="359" t="str">
        <f>"WORD[1.." &amp; F6 &amp; "]"</f>
        <v>WORD[1..100]</v>
      </c>
      <c r="D6" s="598" t="s">
        <v>5690</v>
      </c>
      <c r="E6" s="359">
        <v>62950</v>
      </c>
      <c r="F6" s="359">
        <v>100</v>
      </c>
      <c r="G6" s="359">
        <v>1</v>
      </c>
      <c r="H6" s="359">
        <f t="shared" si="1"/>
        <v>63049</v>
      </c>
    </row>
    <row r="7" spans="1:8">
      <c r="A7" s="443">
        <v>5</v>
      </c>
      <c r="B7" s="443" t="s">
        <v>5691</v>
      </c>
      <c r="C7" s="443"/>
      <c r="D7" s="443"/>
      <c r="E7" s="443"/>
      <c r="F7" s="443"/>
      <c r="G7" s="443"/>
      <c r="H7" s="443">
        <f t="shared" si="1"/>
        <v>-1</v>
      </c>
    </row>
    <row r="8" spans="1:8">
      <c r="A8" s="443">
        <v>6</v>
      </c>
      <c r="B8" s="443" t="s">
        <v>5719</v>
      </c>
      <c r="C8" s="443"/>
      <c r="D8" s="443"/>
      <c r="E8" s="443"/>
      <c r="F8" s="443"/>
      <c r="G8" s="443"/>
      <c r="H8" s="443">
        <f t="shared" si="1"/>
        <v>-1</v>
      </c>
    </row>
    <row r="9" spans="1:8">
      <c r="A9" s="443">
        <v>7</v>
      </c>
      <c r="B9" s="443" t="s">
        <v>5692</v>
      </c>
      <c r="C9" s="443"/>
      <c r="D9" s="443"/>
      <c r="E9" s="443"/>
      <c r="F9" s="443"/>
      <c r="G9" s="443"/>
      <c r="H9" s="443">
        <f t="shared" si="1"/>
        <v>-1</v>
      </c>
    </row>
    <row r="10" spans="1:8">
      <c r="A10" s="443">
        <v>7</v>
      </c>
      <c r="B10" s="443" t="s">
        <v>5693</v>
      </c>
      <c r="C10" s="443"/>
      <c r="D10" s="443"/>
      <c r="E10" s="443"/>
      <c r="F10" s="443"/>
      <c r="G10" s="443"/>
      <c r="H10" s="443">
        <f t="shared" si="1"/>
        <v>-1</v>
      </c>
    </row>
    <row r="11" spans="1:8">
      <c r="A11" s="600"/>
      <c r="B11" s="601"/>
      <c r="C11" s="601"/>
      <c r="D11" s="601"/>
      <c r="E11" s="601"/>
      <c r="F11" s="601"/>
      <c r="G11" s="601"/>
      <c r="H11" s="602"/>
    </row>
    <row r="12" spans="1:8">
      <c r="A12" s="443"/>
      <c r="B12" s="443"/>
      <c r="C12" s="443"/>
      <c r="D12" s="65"/>
      <c r="E12" s="443"/>
      <c r="F12" s="443"/>
      <c r="G12" s="443"/>
      <c r="H12" s="443"/>
    </row>
    <row r="13" spans="1:8">
      <c r="A13" s="443"/>
      <c r="B13" s="443"/>
      <c r="C13" s="443"/>
      <c r="D13" s="65"/>
      <c r="E13" s="443"/>
      <c r="F13" s="443"/>
      <c r="G13" s="443"/>
      <c r="H13" s="443"/>
    </row>
    <row r="14" spans="1:8">
      <c r="A14" s="443"/>
      <c r="B14" s="443"/>
      <c r="C14" s="443"/>
      <c r="D14" s="443"/>
      <c r="E14" s="443"/>
      <c r="F14" s="443"/>
      <c r="G14" s="443"/>
      <c r="H14" s="443"/>
    </row>
    <row r="15" spans="1:8">
      <c r="A15" s="443"/>
      <c r="B15" s="443"/>
      <c r="C15" s="443"/>
      <c r="D15" s="443"/>
      <c r="E15" s="443"/>
      <c r="F15" s="443"/>
      <c r="G15" s="443"/>
      <c r="H15" s="443"/>
    </row>
    <row r="16" spans="1:8">
      <c r="A16" s="443"/>
      <c r="B16" s="443"/>
      <c r="C16" s="443"/>
      <c r="D16" s="443"/>
      <c r="E16" s="443"/>
      <c r="F16" s="443"/>
      <c r="G16" s="443"/>
      <c r="H16" s="443"/>
    </row>
    <row r="17" spans="1:8">
      <c r="A17" s="443"/>
      <c r="B17" s="443"/>
      <c r="C17" s="443"/>
      <c r="D17" s="443"/>
      <c r="E17" s="443"/>
      <c r="F17" s="443"/>
      <c r="G17" s="443"/>
      <c r="H17" s="443"/>
    </row>
    <row r="18" spans="1:8">
      <c r="A18" s="443"/>
      <c r="B18" s="443"/>
      <c r="C18" s="443"/>
      <c r="D18" s="443"/>
      <c r="E18" s="443"/>
      <c r="F18" s="443"/>
      <c r="G18" s="443"/>
      <c r="H18" s="443"/>
    </row>
    <row r="19" spans="1:8">
      <c r="A19" s="443"/>
      <c r="B19" s="443"/>
      <c r="C19" s="443"/>
      <c r="D19" s="443"/>
      <c r="E19" s="443"/>
      <c r="F19" s="443"/>
      <c r="G19" s="443"/>
      <c r="H19" s="443"/>
    </row>
    <row r="20" spans="1:8">
      <c r="A20" s="443"/>
      <c r="B20" s="193"/>
      <c r="C20" s="443"/>
      <c r="D20" s="443"/>
      <c r="E20" s="443"/>
      <c r="F20" s="443"/>
      <c r="G20" s="443"/>
      <c r="H20" s="443"/>
    </row>
    <row r="21" spans="1:8">
      <c r="A21" s="443"/>
      <c r="B21" s="443"/>
      <c r="C21" s="443"/>
      <c r="D21" s="311"/>
      <c r="E21" s="443"/>
      <c r="F21" s="443"/>
      <c r="G21" s="443"/>
      <c r="H21" s="443"/>
    </row>
    <row r="22" spans="1:8">
      <c r="A22" s="443"/>
      <c r="B22" s="443"/>
      <c r="C22" s="443"/>
      <c r="D22" s="311"/>
      <c r="E22" s="443"/>
      <c r="F22" s="443"/>
      <c r="G22" s="443"/>
      <c r="H22" s="443"/>
    </row>
    <row r="23" spans="1:8">
      <c r="A23" s="443"/>
      <c r="B23" s="443"/>
      <c r="C23" s="443"/>
      <c r="D23" s="443"/>
      <c r="E23" s="443"/>
      <c r="F23" s="443"/>
      <c r="G23" s="443"/>
      <c r="H23" s="443"/>
    </row>
    <row r="24" spans="1:8">
      <c r="A24" s="443"/>
      <c r="B24" s="443"/>
      <c r="C24" s="443"/>
      <c r="D24" s="311"/>
      <c r="E24" s="311"/>
      <c r="F24" s="311"/>
      <c r="G24" s="311"/>
      <c r="H24" s="311"/>
    </row>
    <row r="25" spans="1:8">
      <c r="A25" s="443"/>
      <c r="B25" s="443"/>
      <c r="C25" s="443"/>
      <c r="D25" s="311"/>
      <c r="E25" s="311"/>
      <c r="F25" s="311"/>
      <c r="G25" s="311"/>
      <c r="H25" s="311"/>
    </row>
    <row r="26" spans="1:8">
      <c r="A26" s="443"/>
      <c r="B26" s="443"/>
      <c r="C26" s="443"/>
      <c r="D26" s="311"/>
      <c r="E26" s="311"/>
      <c r="F26" s="311"/>
      <c r="G26" s="311"/>
      <c r="H26" s="311"/>
    </row>
    <row r="27" spans="1:8">
      <c r="A27" s="443"/>
      <c r="B27" s="443"/>
      <c r="C27" s="443"/>
      <c r="D27" s="311"/>
      <c r="E27" s="311"/>
      <c r="F27" s="311"/>
      <c r="G27" s="311"/>
      <c r="H27" s="311"/>
    </row>
    <row r="28" spans="1:8">
      <c r="A28" s="443"/>
      <c r="B28" s="443"/>
      <c r="C28" s="443"/>
      <c r="D28" s="311"/>
      <c r="E28" s="311"/>
      <c r="F28" s="311"/>
      <c r="G28" s="311"/>
      <c r="H28" s="311"/>
    </row>
    <row r="29" spans="1:8">
      <c r="A29" s="443"/>
      <c r="B29" s="443"/>
      <c r="C29" s="443"/>
      <c r="D29" s="311"/>
      <c r="E29" s="311"/>
      <c r="F29" s="311"/>
      <c r="G29" s="311"/>
      <c r="H29" s="311"/>
    </row>
    <row r="30" spans="1:8">
      <c r="A30" s="443"/>
      <c r="B30" s="443"/>
      <c r="C30" s="443"/>
      <c r="D30" s="443"/>
      <c r="E30" s="311"/>
      <c r="F30" s="311"/>
      <c r="G30" s="311"/>
      <c r="H30" s="311"/>
    </row>
    <row r="31" spans="1:8">
      <c r="A31" s="443"/>
      <c r="B31" s="443"/>
      <c r="C31" s="443"/>
      <c r="D31" s="443"/>
      <c r="E31" s="311"/>
      <c r="F31" s="311"/>
      <c r="G31" s="311"/>
      <c r="H31" s="311"/>
    </row>
    <row r="32" spans="1:8">
      <c r="A32" s="443"/>
      <c r="B32" s="443"/>
      <c r="C32" s="443"/>
      <c r="D32" s="443"/>
      <c r="E32" s="311"/>
      <c r="F32" s="311"/>
      <c r="G32" s="311"/>
      <c r="H32" s="311"/>
    </row>
    <row r="33" spans="1:8">
      <c r="A33" s="443"/>
      <c r="B33" s="443"/>
      <c r="C33" s="443"/>
      <c r="D33" s="443"/>
      <c r="E33" s="311"/>
      <c r="F33" s="311"/>
      <c r="G33" s="311"/>
      <c r="H33" s="311"/>
    </row>
    <row r="34" spans="1:8">
      <c r="A34" s="1176"/>
      <c r="B34" s="1179"/>
      <c r="C34" s="1179"/>
      <c r="D34" s="1179"/>
      <c r="E34" s="1179"/>
      <c r="F34" s="1179"/>
      <c r="G34" s="1179"/>
      <c r="H34" s="1180"/>
    </row>
    <row r="35" spans="1:8">
      <c r="A35" s="443"/>
      <c r="B35" s="443"/>
      <c r="C35" s="443"/>
      <c r="D35" s="443"/>
      <c r="E35" s="443"/>
      <c r="F35" s="443"/>
      <c r="G35" s="443"/>
      <c r="H35" s="443"/>
    </row>
    <row r="36" spans="1:8">
      <c r="A36" s="443"/>
      <c r="B36" s="443"/>
      <c r="C36" s="443"/>
      <c r="D36" s="443"/>
      <c r="E36" s="311"/>
      <c r="F36" s="311"/>
      <c r="G36" s="311"/>
      <c r="H36" s="311"/>
    </row>
    <row r="37" spans="1:8">
      <c r="A37" s="443"/>
      <c r="B37" s="443"/>
      <c r="C37" s="443"/>
      <c r="D37" s="443"/>
      <c r="E37" s="443"/>
      <c r="F37" s="443"/>
      <c r="G37" s="443"/>
      <c r="H37" s="443"/>
    </row>
    <row r="38" spans="1:8">
      <c r="A38" s="443"/>
      <c r="B38" s="443"/>
      <c r="C38" s="443"/>
      <c r="D38" s="443"/>
      <c r="E38" s="443"/>
      <c r="F38" s="443"/>
      <c r="G38" s="443"/>
      <c r="H38" s="443"/>
    </row>
    <row r="39" spans="1:8">
      <c r="A39" s="443"/>
      <c r="B39" s="443"/>
      <c r="C39" s="443"/>
      <c r="D39" s="443"/>
      <c r="E39" s="443"/>
      <c r="F39" s="443"/>
      <c r="G39" s="443"/>
      <c r="H39" s="443"/>
    </row>
    <row r="40" spans="1:8">
      <c r="A40" s="443"/>
      <c r="B40" s="443"/>
      <c r="C40" s="443"/>
      <c r="D40" s="443"/>
      <c r="E40" s="443"/>
      <c r="F40" s="443"/>
      <c r="G40" s="443"/>
      <c r="H40" s="443"/>
    </row>
    <row r="41" spans="1:8">
      <c r="A41" s="443"/>
      <c r="B41" s="599"/>
      <c r="C41" s="443"/>
      <c r="D41" s="443"/>
      <c r="E41" s="599"/>
      <c r="F41" s="599"/>
      <c r="G41" s="443"/>
      <c r="H41" s="442"/>
    </row>
    <row r="42" spans="1:8">
      <c r="A42" s="443"/>
      <c r="B42" s="599"/>
      <c r="C42" s="443"/>
      <c r="D42" s="443"/>
      <c r="E42" s="599"/>
      <c r="F42" s="599"/>
      <c r="G42" s="443"/>
      <c r="H42" s="442"/>
    </row>
    <row r="43" spans="1:8">
      <c r="A43" s="443"/>
      <c r="B43" s="599"/>
      <c r="C43" s="443"/>
      <c r="D43" s="443"/>
      <c r="E43" s="599"/>
      <c r="F43" s="599"/>
      <c r="G43" s="443"/>
      <c r="H43" s="442"/>
    </row>
    <row r="71" spans="4:7">
      <c r="D71" s="169" t="e">
        <f>#REF!+12</f>
        <v>#REF!</v>
      </c>
      <c r="E71" s="169" t="e">
        <f t="shared" ref="E71:G82" si="2">D71+12</f>
        <v>#REF!</v>
      </c>
      <c r="F71" s="169" t="e">
        <f t="shared" si="2"/>
        <v>#REF!</v>
      </c>
      <c r="G71" s="169" t="e">
        <f t="shared" si="2"/>
        <v>#REF!</v>
      </c>
    </row>
    <row r="72" spans="4:7">
      <c r="D72" s="169" t="e">
        <f>#REF!+12</f>
        <v>#REF!</v>
      </c>
      <c r="E72" s="169" t="e">
        <f t="shared" si="2"/>
        <v>#REF!</v>
      </c>
      <c r="F72" s="169" t="e">
        <f t="shared" si="2"/>
        <v>#REF!</v>
      </c>
      <c r="G72" s="169" t="e">
        <f t="shared" si="2"/>
        <v>#REF!</v>
      </c>
    </row>
    <row r="73" spans="4:7">
      <c r="D73" s="169" t="e">
        <f>#REF!+12</f>
        <v>#REF!</v>
      </c>
      <c r="E73" s="169" t="e">
        <f t="shared" si="2"/>
        <v>#REF!</v>
      </c>
      <c r="F73" s="169" t="e">
        <f t="shared" si="2"/>
        <v>#REF!</v>
      </c>
      <c r="G73" s="169" t="e">
        <f t="shared" si="2"/>
        <v>#REF!</v>
      </c>
    </row>
    <row r="74" spans="4:7">
      <c r="D74" s="169" t="e">
        <f>#REF!+12</f>
        <v>#REF!</v>
      </c>
      <c r="E74" s="169" t="e">
        <f t="shared" si="2"/>
        <v>#REF!</v>
      </c>
      <c r="F74" s="169" t="e">
        <f t="shared" si="2"/>
        <v>#REF!</v>
      </c>
      <c r="G74" s="169" t="e">
        <f t="shared" si="2"/>
        <v>#REF!</v>
      </c>
    </row>
    <row r="75" spans="4:7">
      <c r="D75" s="169" t="e">
        <f>#REF!+12</f>
        <v>#REF!</v>
      </c>
      <c r="E75" s="169" t="e">
        <f t="shared" si="2"/>
        <v>#REF!</v>
      </c>
      <c r="F75" s="169" t="e">
        <f t="shared" si="2"/>
        <v>#REF!</v>
      </c>
      <c r="G75" s="169" t="e">
        <f t="shared" si="2"/>
        <v>#REF!</v>
      </c>
    </row>
    <row r="76" spans="4:7">
      <c r="D76" s="169" t="e">
        <f>#REF!+12</f>
        <v>#REF!</v>
      </c>
      <c r="E76" s="169" t="e">
        <f t="shared" si="2"/>
        <v>#REF!</v>
      </c>
      <c r="F76" s="169" t="e">
        <f t="shared" si="2"/>
        <v>#REF!</v>
      </c>
      <c r="G76" s="169" t="e">
        <f t="shared" si="2"/>
        <v>#REF!</v>
      </c>
    </row>
    <row r="77" spans="4:7">
      <c r="D77" s="169" t="e">
        <f>#REF!+12</f>
        <v>#REF!</v>
      </c>
      <c r="E77" s="169" t="e">
        <f t="shared" si="2"/>
        <v>#REF!</v>
      </c>
      <c r="F77" s="169" t="e">
        <f t="shared" si="2"/>
        <v>#REF!</v>
      </c>
      <c r="G77" s="169" t="e">
        <f t="shared" si="2"/>
        <v>#REF!</v>
      </c>
    </row>
    <row r="78" spans="4:7">
      <c r="D78" s="169" t="e">
        <f>#REF!+12</f>
        <v>#REF!</v>
      </c>
      <c r="E78" s="169" t="e">
        <f t="shared" si="2"/>
        <v>#REF!</v>
      </c>
      <c r="F78" s="169" t="e">
        <f t="shared" si="2"/>
        <v>#REF!</v>
      </c>
      <c r="G78" s="169" t="e">
        <f t="shared" si="2"/>
        <v>#REF!</v>
      </c>
    </row>
    <row r="79" spans="4:7">
      <c r="D79" s="169" t="e">
        <f>#REF!+12</f>
        <v>#REF!</v>
      </c>
      <c r="E79" s="169" t="e">
        <f t="shared" si="2"/>
        <v>#REF!</v>
      </c>
      <c r="F79" s="169" t="e">
        <f t="shared" si="2"/>
        <v>#REF!</v>
      </c>
      <c r="G79" s="169" t="e">
        <f t="shared" si="2"/>
        <v>#REF!</v>
      </c>
    </row>
    <row r="80" spans="4:7">
      <c r="D80" s="169" t="e">
        <f>#REF!+12</f>
        <v>#REF!</v>
      </c>
      <c r="E80" s="169" t="e">
        <f t="shared" si="2"/>
        <v>#REF!</v>
      </c>
      <c r="F80" s="169" t="e">
        <f t="shared" si="2"/>
        <v>#REF!</v>
      </c>
      <c r="G80" s="169" t="e">
        <f t="shared" si="2"/>
        <v>#REF!</v>
      </c>
    </row>
    <row r="81" spans="4:7">
      <c r="D81" s="169" t="e">
        <f>#REF!+12</f>
        <v>#REF!</v>
      </c>
      <c r="E81" s="169" t="e">
        <f t="shared" si="2"/>
        <v>#REF!</v>
      </c>
      <c r="F81" s="169" t="e">
        <f t="shared" si="2"/>
        <v>#REF!</v>
      </c>
      <c r="G81" s="169" t="e">
        <f t="shared" si="2"/>
        <v>#REF!</v>
      </c>
    </row>
    <row r="82" spans="4:7">
      <c r="D82" s="169" t="e">
        <f>#REF!+12</f>
        <v>#REF!</v>
      </c>
      <c r="E82" s="169" t="e">
        <f t="shared" si="2"/>
        <v>#REF!</v>
      </c>
      <c r="F82" s="169" t="e">
        <f t="shared" si="2"/>
        <v>#REF!</v>
      </c>
      <c r="G82" s="169" t="e">
        <f t="shared" si="2"/>
        <v>#REF!</v>
      </c>
    </row>
  </sheetData>
  <mergeCells count="2">
    <mergeCell ref="A2:H2"/>
    <mergeCell ref="A34:H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01139-6886-4135-80DD-58106EC423B0}">
  <sheetPr codeName="Лист34">
    <tabColor rgb="FF92D050"/>
  </sheetPr>
  <dimension ref="A1:AA80"/>
  <sheetViews>
    <sheetView zoomScale="85" zoomScaleNormal="85" workbookViewId="0">
      <selection activeCell="I11" sqref="G11:I11"/>
    </sheetView>
  </sheetViews>
  <sheetFormatPr defaultColWidth="8.7109375" defaultRowHeight="15"/>
  <cols>
    <col min="1" max="4" width="8.7109375" style="169"/>
    <col min="5" max="5" width="10.28515625" style="192" customWidth="1"/>
    <col min="6" max="6" width="8.7109375" style="192"/>
    <col min="7" max="7" width="10" style="192" customWidth="1"/>
    <col min="8" max="10" width="9.7109375" style="192" bestFit="1" customWidth="1"/>
    <col min="11" max="11" width="8.7109375" style="192" bestFit="1" customWidth="1"/>
    <col min="12" max="12" width="8.7109375" style="192"/>
    <col min="13" max="13" width="8.28515625" style="192" customWidth="1"/>
    <col min="14" max="15" width="8.7109375" style="192"/>
    <col min="16" max="18" width="9.7109375" style="192" bestFit="1" customWidth="1"/>
    <col min="19" max="22" width="8.7109375" style="192"/>
    <col min="23" max="25" width="8.7109375" style="169"/>
    <col min="26" max="27" width="12.28515625" style="169" bestFit="1" customWidth="1"/>
    <col min="28" max="16384" width="8.7109375" style="169"/>
  </cols>
  <sheetData>
    <row r="1" spans="1:27">
      <c r="A1" s="192"/>
      <c r="E1" s="193"/>
      <c r="F1" s="193"/>
      <c r="G1" s="193"/>
      <c r="H1" s="193"/>
    </row>
    <row r="2" spans="1:27">
      <c r="A2" s="194"/>
      <c r="D2" s="195" t="s">
        <v>1413</v>
      </c>
      <c r="E2" s="117" t="s">
        <v>1414</v>
      </c>
      <c r="F2" s="193"/>
      <c r="G2" s="193"/>
      <c r="H2" s="196">
        <v>1</v>
      </c>
      <c r="I2" s="194">
        <v>18</v>
      </c>
      <c r="J2" s="117" t="s">
        <v>1415</v>
      </c>
      <c r="M2" s="192">
        <v>0</v>
      </c>
    </row>
    <row r="3" spans="1:27" ht="15.75" thickBot="1"/>
    <row r="4" spans="1:27" ht="15.75" thickBot="1">
      <c r="A4" s="192">
        <v>1</v>
      </c>
      <c r="B4" s="1186" t="s">
        <v>2152</v>
      </c>
      <c r="C4" s="1187"/>
      <c r="D4" s="1183" t="s">
        <v>5670</v>
      </c>
      <c r="E4" s="591" t="s">
        <v>5694</v>
      </c>
      <c r="F4" s="592" t="s">
        <v>1416</v>
      </c>
      <c r="G4" s="592" t="s">
        <v>1417</v>
      </c>
      <c r="H4" s="592" t="s">
        <v>1418</v>
      </c>
      <c r="I4" s="592" t="s">
        <v>1419</v>
      </c>
      <c r="J4" s="592" t="s">
        <v>1420</v>
      </c>
      <c r="K4" s="592" t="s">
        <v>1421</v>
      </c>
      <c r="L4" s="592" t="s">
        <v>1422</v>
      </c>
      <c r="M4" s="592" t="s">
        <v>1423</v>
      </c>
      <c r="N4" s="592" t="s">
        <v>1424</v>
      </c>
      <c r="O4" s="592" t="s">
        <v>1425</v>
      </c>
      <c r="P4" s="592" t="s">
        <v>1426</v>
      </c>
      <c r="Q4" s="593" t="s">
        <v>1427</v>
      </c>
      <c r="R4" s="169"/>
      <c r="S4" s="169"/>
      <c r="T4" s="169"/>
      <c r="U4" s="169"/>
      <c r="V4" s="169"/>
    </row>
    <row r="5" spans="1:27" ht="72" customHeight="1" thickBot="1">
      <c r="B5" s="1188"/>
      <c r="C5" s="1189"/>
      <c r="D5" s="1184"/>
      <c r="E5" s="587" t="s">
        <v>5671</v>
      </c>
      <c r="F5" s="588" t="s">
        <v>5674</v>
      </c>
      <c r="G5" s="588"/>
      <c r="H5" s="588" t="s">
        <v>5675</v>
      </c>
      <c r="I5" s="588" t="s">
        <v>5675</v>
      </c>
      <c r="J5" s="588" t="s">
        <v>5676</v>
      </c>
      <c r="K5" s="588" t="s">
        <v>5677</v>
      </c>
      <c r="L5" s="588" t="s">
        <v>5676</v>
      </c>
      <c r="M5" s="588" t="s">
        <v>5675</v>
      </c>
      <c r="N5" s="588" t="s">
        <v>5675</v>
      </c>
      <c r="P5" s="588" t="s">
        <v>5674</v>
      </c>
      <c r="Q5" s="589" t="s">
        <v>5671</v>
      </c>
      <c r="R5" s="169"/>
      <c r="S5" s="169"/>
      <c r="T5" s="169"/>
      <c r="U5" s="169"/>
      <c r="V5" s="169"/>
    </row>
    <row r="6" spans="1:27" ht="15.75" thickBot="1">
      <c r="B6" s="1181"/>
      <c r="C6" s="577"/>
      <c r="D6" s="1184"/>
      <c r="E6" s="590"/>
      <c r="F6" s="574"/>
      <c r="G6" s="574"/>
      <c r="H6" s="574"/>
      <c r="I6" s="574"/>
      <c r="J6" s="574"/>
      <c r="K6" s="574"/>
      <c r="L6" s="574"/>
      <c r="M6" s="574"/>
      <c r="N6" s="574"/>
      <c r="O6" s="574"/>
      <c r="P6" s="574"/>
      <c r="Q6" s="575"/>
      <c r="R6" s="169"/>
      <c r="S6" s="169"/>
      <c r="T6" s="169"/>
      <c r="U6" s="169"/>
      <c r="V6" s="169"/>
    </row>
    <row r="7" spans="1:27" ht="15.75" thickBot="1">
      <c r="B7" s="1182"/>
      <c r="C7" s="576"/>
      <c r="D7" s="1185"/>
      <c r="E7" s="594"/>
      <c r="F7" s="595"/>
      <c r="G7" s="595"/>
      <c r="H7" s="595"/>
      <c r="I7" s="595"/>
      <c r="J7" s="595"/>
      <c r="K7" s="595"/>
      <c r="L7" s="595"/>
      <c r="M7" s="595"/>
      <c r="N7" s="595"/>
      <c r="O7" s="595"/>
      <c r="P7" s="595"/>
      <c r="Q7" s="596"/>
      <c r="R7" s="169"/>
      <c r="S7" s="169"/>
      <c r="T7" s="169"/>
      <c r="U7" s="169"/>
      <c r="V7" s="169"/>
    </row>
    <row r="8" spans="1:27">
      <c r="E8" s="169"/>
      <c r="F8" s="169"/>
      <c r="G8" s="169"/>
      <c r="H8" s="169"/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</row>
    <row r="9" spans="1:27" ht="15.75" thickBot="1">
      <c r="F9" s="192">
        <v>0</v>
      </c>
      <c r="G9" s="192">
        <v>1</v>
      </c>
      <c r="H9" s="192">
        <v>2</v>
      </c>
      <c r="I9" s="192">
        <v>3</v>
      </c>
      <c r="J9" s="192">
        <v>4</v>
      </c>
      <c r="K9" s="192">
        <v>5</v>
      </c>
      <c r="S9" s="169"/>
      <c r="T9" s="169"/>
      <c r="U9" s="169"/>
      <c r="V9" s="169"/>
    </row>
    <row r="10" spans="1:27" ht="15.75" thickBot="1">
      <c r="A10" s="192">
        <v>2</v>
      </c>
      <c r="B10" s="1186" t="s">
        <v>2152</v>
      </c>
      <c r="C10" s="1187"/>
      <c r="D10" s="1183" t="s">
        <v>5673</v>
      </c>
      <c r="E10" s="591" t="str" cm="1">
        <f t="array" ref="E10">"A"  &amp; RIGHT($D10,1) &amp; "." &amp; (COLUMN(E:E)-4)</f>
        <v>A4.1</v>
      </c>
      <c r="F10" s="592" t="str" cm="1">
        <f t="array" ref="F10">"A"  &amp; RIGHT($D10,1) &amp; "." &amp; (COLUMN(F:F)-4)</f>
        <v>A4.2</v>
      </c>
      <c r="G10" s="592" t="str" cm="1">
        <f t="array" ref="G10">"A"  &amp; RIGHT($D10,1) &amp; "." &amp; (COLUMN(G:G)-4)</f>
        <v>A4.3</v>
      </c>
      <c r="H10" s="592" t="str" cm="1">
        <f t="array" ref="H10">"A"  &amp; RIGHT($D10,1) &amp; "." &amp; (COLUMN(H:H)-4)</f>
        <v>A4.4</v>
      </c>
      <c r="I10" s="592" t="str" cm="1">
        <f t="array" ref="I10">"A"  &amp; RIGHT($D10,1) &amp; "." &amp; (COLUMN(I:I)-4)</f>
        <v>A4.5</v>
      </c>
      <c r="J10" s="592" t="str" cm="1">
        <f t="array" ref="J10">"A"  &amp; RIGHT($D10,1) &amp; "." &amp; (COLUMN(J:J)-4)</f>
        <v>A4.6</v>
      </c>
      <c r="K10" s="592" t="str" cm="1">
        <f t="array" ref="K10">"A"  &amp; RIGHT($D10,1) &amp; "." &amp; (COLUMN(K:K)-4)</f>
        <v>A4.7</v>
      </c>
      <c r="L10" s="592" t="str" cm="1">
        <f t="array" ref="L10">"A"  &amp; RIGHT($D10,1) &amp; "." &amp; (COLUMN(L:L)-4)</f>
        <v>A4.8</v>
      </c>
      <c r="M10" s="592" t="str" cm="1">
        <f t="array" ref="M10">"A"  &amp; RIGHT($D10,1) &amp; "." &amp; (COLUMN(M:M)-4)</f>
        <v>A4.9</v>
      </c>
      <c r="N10" s="593" t="str" cm="1">
        <f t="array" ref="N10">"A"  &amp; RIGHT($D10,1) &amp; "." &amp; (COLUMN(N:N)-4)</f>
        <v>A4.10</v>
      </c>
      <c r="O10" s="169"/>
      <c r="P10" s="169"/>
      <c r="Q10" s="169"/>
      <c r="R10" s="169"/>
      <c r="S10" s="169"/>
      <c r="T10" s="169"/>
      <c r="U10" s="169"/>
      <c r="V10" s="169"/>
      <c r="X10" s="169">
        <v>0</v>
      </c>
      <c r="Z10" s="169" t="s">
        <v>5709</v>
      </c>
      <c r="AA10" s="169" t="s">
        <v>5710</v>
      </c>
    </row>
    <row r="11" spans="1:27" ht="72" customHeight="1" thickBot="1">
      <c r="B11" s="1188"/>
      <c r="C11" s="1189"/>
      <c r="D11" s="1184"/>
      <c r="E11" s="587" t="s">
        <v>5671</v>
      </c>
      <c r="F11" s="604" t="s">
        <v>5695</v>
      </c>
      <c r="G11" s="604" t="s">
        <v>5695</v>
      </c>
      <c r="H11" s="604" t="s">
        <v>5695</v>
      </c>
      <c r="I11" s="604" t="s">
        <v>5695</v>
      </c>
      <c r="J11" s="605" t="s">
        <v>5696</v>
      </c>
      <c r="K11" s="609" t="s">
        <v>5699</v>
      </c>
      <c r="L11" s="588"/>
      <c r="M11" s="588"/>
      <c r="N11" s="589" t="s">
        <v>5671</v>
      </c>
      <c r="O11" s="169"/>
      <c r="P11" s="169"/>
      <c r="Q11" s="169"/>
      <c r="R11" s="169"/>
      <c r="S11" s="169"/>
      <c r="T11" s="169"/>
      <c r="U11" s="169"/>
      <c r="V11" s="169"/>
    </row>
    <row r="12" spans="1:27" ht="15.75" thickBot="1">
      <c r="B12" s="1181"/>
      <c r="C12" s="577"/>
      <c r="D12" s="1184"/>
      <c r="E12" s="590"/>
      <c r="F12" s="574"/>
      <c r="G12" s="574"/>
      <c r="H12" s="574"/>
      <c r="I12" s="574"/>
      <c r="J12" s="614">
        <v>62000</v>
      </c>
      <c r="K12" s="610">
        <v>62700</v>
      </c>
      <c r="L12" s="574"/>
      <c r="M12" s="574"/>
      <c r="N12" s="575"/>
      <c r="O12" s="169"/>
      <c r="P12" s="169"/>
      <c r="Q12" s="169"/>
      <c r="R12" s="169"/>
      <c r="S12" s="169"/>
      <c r="T12" s="169"/>
      <c r="U12" s="169"/>
      <c r="V12" s="169"/>
    </row>
    <row r="13" spans="1:27" ht="15.75" thickBot="1">
      <c r="B13" s="1182"/>
      <c r="C13" s="576"/>
      <c r="D13" s="1185"/>
      <c r="E13" s="594"/>
      <c r="F13" s="595"/>
      <c r="G13" s="595"/>
      <c r="H13" s="595"/>
      <c r="I13" s="595"/>
      <c r="J13" s="615">
        <v>62011</v>
      </c>
      <c r="K13" s="611">
        <v>62701</v>
      </c>
      <c r="L13" s="595"/>
      <c r="M13" s="595"/>
      <c r="N13" s="596"/>
      <c r="O13" s="169"/>
      <c r="P13" s="169"/>
      <c r="Q13" s="169"/>
      <c r="R13" s="169"/>
      <c r="S13" s="169"/>
      <c r="T13" s="169"/>
      <c r="U13" s="169"/>
      <c r="V13" s="169"/>
    </row>
    <row r="14" spans="1:27">
      <c r="E14" s="169"/>
      <c r="F14" s="169"/>
      <c r="G14" s="169"/>
      <c r="H14" s="169"/>
      <c r="I14" s="169"/>
      <c r="J14" s="613">
        <v>0</v>
      </c>
      <c r="K14" s="612" t="s">
        <v>7025</v>
      </c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</row>
    <row r="15" spans="1:27" ht="15.75" thickBot="1">
      <c r="E15" s="169"/>
      <c r="F15" s="169">
        <v>8</v>
      </c>
      <c r="G15" s="169">
        <v>9</v>
      </c>
      <c r="H15" s="169">
        <v>10</v>
      </c>
      <c r="I15" s="169">
        <v>11</v>
      </c>
      <c r="J15" s="169">
        <v>12</v>
      </c>
      <c r="K15" s="169">
        <v>13</v>
      </c>
      <c r="L15" s="169">
        <v>14</v>
      </c>
      <c r="M15" s="169">
        <v>15</v>
      </c>
      <c r="N15" s="169">
        <v>16</v>
      </c>
      <c r="O15" s="169">
        <v>17</v>
      </c>
      <c r="P15" s="169">
        <v>18</v>
      </c>
      <c r="Q15" s="169">
        <v>19</v>
      </c>
      <c r="R15" s="169">
        <v>20</v>
      </c>
      <c r="S15" s="169">
        <v>21</v>
      </c>
      <c r="T15" s="169"/>
      <c r="U15" s="169"/>
      <c r="V15" s="169"/>
    </row>
    <row r="16" spans="1:27" ht="15.75" thickBot="1">
      <c r="A16" s="192">
        <v>3</v>
      </c>
      <c r="B16" s="1186" t="s">
        <v>5698</v>
      </c>
      <c r="C16" s="1187"/>
      <c r="D16" s="1183" t="s">
        <v>5670</v>
      </c>
      <c r="E16" s="591" t="str" cm="1">
        <f t="array" ref="E16">"A"  &amp; RIGHT($D16,1) &amp; "." &amp; (COLUMN(E:E)-4)</f>
        <v>A1.1</v>
      </c>
      <c r="F16" s="592" t="str" cm="1">
        <f t="array" ref="F16">"A"  &amp; RIGHT($D16,1) &amp; "." &amp; (COLUMN(F:F)-4)</f>
        <v>A1.2</v>
      </c>
      <c r="G16" s="592" t="str" cm="1">
        <f t="array" ref="G16">"A"  &amp; RIGHT($D16,1) &amp; "." &amp; (COLUMN(G:G)-4)</f>
        <v>A1.3</v>
      </c>
      <c r="H16" s="592" t="str" cm="1">
        <f t="array" ref="H16">"A"  &amp; RIGHT($D16,1) &amp; "." &amp; (COLUMN(H:H)-4)</f>
        <v>A1.4</v>
      </c>
      <c r="I16" s="592" t="str" cm="1">
        <f t="array" ref="I16">"A"  &amp; RIGHT($D16,1) &amp; "." &amp; (COLUMN(I:I)-4)</f>
        <v>A1.5</v>
      </c>
      <c r="J16" s="592" t="str" cm="1">
        <f t="array" ref="J16">"A"  &amp; RIGHT($D16,1) &amp; "." &amp; (COLUMN(J:J)-4)</f>
        <v>A1.6</v>
      </c>
      <c r="K16" s="592" t="str" cm="1">
        <f t="array" ref="K16">"A"  &amp; RIGHT($D16,1) &amp; "." &amp; (COLUMN(K:K)-4)</f>
        <v>A1.7</v>
      </c>
      <c r="L16" s="592" t="str" cm="1">
        <f t="array" ref="L16">"A"  &amp; RIGHT($D16,1) &amp; "." &amp; (COLUMN(L:L)-4)</f>
        <v>A1.8</v>
      </c>
      <c r="M16" s="592" t="str" cm="1">
        <f t="array" ref="M16">"A"  &amp; RIGHT($D16,1) &amp; "." &amp; (COLUMN(M:M)-4)</f>
        <v>A1.9</v>
      </c>
      <c r="N16" s="592" t="str" cm="1">
        <f t="array" ref="N16">"A"  &amp; RIGHT($D16,1) &amp; "." &amp; (COLUMN(N:N)-4)</f>
        <v>A1.10</v>
      </c>
      <c r="O16" s="592" t="str" cm="1">
        <f t="array" ref="O16">"A"  &amp; RIGHT($D16,1) &amp; "." &amp; (COLUMN(O:O)-4)</f>
        <v>A1.11</v>
      </c>
      <c r="P16" s="592" t="str" cm="1">
        <f t="array" ref="P16">"A"  &amp; RIGHT($D16,1) &amp; "." &amp; (COLUMN(P:P)-4)</f>
        <v>A1.12</v>
      </c>
      <c r="Q16" s="592" t="str" cm="1">
        <f t="array" ref="Q16">"A"  &amp; RIGHT($D16,1) &amp; "." &amp; (COLUMN(Q:Q)-4)</f>
        <v>A1.13</v>
      </c>
      <c r="R16" s="592" t="str" cm="1">
        <f t="array" ref="R16">"A"  &amp; RIGHT($D16,1) &amp; "." &amp; (COLUMN(R:R)-4)</f>
        <v>A1.14</v>
      </c>
      <c r="S16" s="592" t="str" cm="1">
        <f t="array" ref="S16">"A"  &amp; RIGHT($D16,1) &amp; "." &amp; (COLUMN(S:S)-4)</f>
        <v>A1.15</v>
      </c>
      <c r="T16" s="592" t="str" cm="1">
        <f t="array" ref="T16">"A"  &amp; RIGHT($D16,1) &amp; "." &amp; (COLUMN(T:T)-4)</f>
        <v>A1.16</v>
      </c>
      <c r="U16" s="592" t="str" cm="1">
        <f t="array" ref="U16">"A"  &amp; RIGHT($D16,1) &amp; "." &amp; (COLUMN(U:U)-4)</f>
        <v>A1.17</v>
      </c>
      <c r="V16" s="593" t="str" cm="1">
        <f t="array" ref="V16">"A"  &amp; RIGHT($D16,1) &amp; "." &amp; (COLUMN(V:V)-4)</f>
        <v>A1.18</v>
      </c>
      <c r="X16" s="169">
        <v>1</v>
      </c>
      <c r="Z16" s="169" t="s">
        <v>5711</v>
      </c>
      <c r="AA16" s="169" t="s">
        <v>5712</v>
      </c>
    </row>
    <row r="17" spans="1:27" ht="72" customHeight="1" thickBot="1">
      <c r="B17" s="1188"/>
      <c r="C17" s="1189"/>
      <c r="D17" s="1184"/>
      <c r="E17" s="587" t="s">
        <v>5671</v>
      </c>
      <c r="F17" s="605" t="s">
        <v>5696</v>
      </c>
      <c r="G17" s="605" t="s">
        <v>5696</v>
      </c>
      <c r="H17" s="605" t="s">
        <v>5696</v>
      </c>
      <c r="I17" s="616" t="s">
        <v>5697</v>
      </c>
      <c r="J17" s="616" t="s">
        <v>5697</v>
      </c>
      <c r="K17" s="609" t="s">
        <v>5699</v>
      </c>
      <c r="L17" s="609" t="s">
        <v>5699</v>
      </c>
      <c r="M17" s="604" t="s">
        <v>5695</v>
      </c>
      <c r="N17" s="605" t="s">
        <v>5696</v>
      </c>
      <c r="O17" s="605" t="s">
        <v>5696</v>
      </c>
      <c r="P17" s="616" t="s">
        <v>5697</v>
      </c>
      <c r="Q17" s="616" t="s">
        <v>5697</v>
      </c>
      <c r="R17" s="609" t="s">
        <v>5699</v>
      </c>
      <c r="S17" s="609" t="s">
        <v>5699</v>
      </c>
      <c r="T17" s="588"/>
      <c r="U17" s="588"/>
      <c r="V17" s="589" t="s">
        <v>5671</v>
      </c>
    </row>
    <row r="18" spans="1:27" ht="15.75" thickBot="1">
      <c r="B18" s="1181"/>
      <c r="C18" s="577"/>
      <c r="D18" s="1184"/>
      <c r="E18" s="590"/>
      <c r="F18" s="606">
        <v>62012</v>
      </c>
      <c r="G18" s="606">
        <v>62024</v>
      </c>
      <c r="H18" s="606">
        <v>62036</v>
      </c>
      <c r="I18" s="617">
        <v>62702</v>
      </c>
      <c r="J18" s="617">
        <v>62703</v>
      </c>
      <c r="K18" s="610">
        <v>62704</v>
      </c>
      <c r="L18" s="610">
        <v>62706</v>
      </c>
      <c r="M18" s="574"/>
      <c r="N18" s="606">
        <v>62048</v>
      </c>
      <c r="O18" s="606">
        <v>62060</v>
      </c>
      <c r="P18" s="617">
        <v>62708</v>
      </c>
      <c r="Q18" s="617">
        <v>62709</v>
      </c>
      <c r="R18" s="610">
        <v>62710</v>
      </c>
      <c r="S18" s="610">
        <v>62712</v>
      </c>
      <c r="T18" s="574"/>
      <c r="U18" s="574"/>
      <c r="V18" s="575"/>
    </row>
    <row r="19" spans="1:27" ht="15.75" thickBot="1">
      <c r="B19" s="1182"/>
      <c r="C19" s="576"/>
      <c r="D19" s="1185"/>
      <c r="E19" s="594"/>
      <c r="F19" s="607">
        <v>62023</v>
      </c>
      <c r="G19" s="607">
        <v>62035</v>
      </c>
      <c r="H19" s="607">
        <v>62047</v>
      </c>
      <c r="I19" s="618">
        <v>62950</v>
      </c>
      <c r="J19" s="618">
        <v>62951</v>
      </c>
      <c r="K19" s="611">
        <v>62705</v>
      </c>
      <c r="L19" s="611">
        <v>62707</v>
      </c>
      <c r="M19" s="595"/>
      <c r="N19" s="607">
        <v>62059</v>
      </c>
      <c r="O19" s="607">
        <v>62071</v>
      </c>
      <c r="P19" s="618">
        <v>62952</v>
      </c>
      <c r="Q19" s="618">
        <v>62953</v>
      </c>
      <c r="R19" s="611">
        <v>62711</v>
      </c>
      <c r="S19" s="611">
        <v>62713</v>
      </c>
      <c r="T19" s="595"/>
      <c r="U19" s="595"/>
      <c r="V19" s="596"/>
    </row>
    <row r="20" spans="1:27">
      <c r="E20" s="169"/>
      <c r="F20" s="608">
        <v>12</v>
      </c>
      <c r="G20" s="608">
        <v>24</v>
      </c>
      <c r="H20" s="608">
        <v>36</v>
      </c>
      <c r="I20" s="619" t="s">
        <v>7026</v>
      </c>
      <c r="J20" s="619" t="s">
        <v>7027</v>
      </c>
      <c r="K20" s="612" t="s">
        <v>7028</v>
      </c>
      <c r="L20" s="612" t="s">
        <v>1176</v>
      </c>
      <c r="M20" s="169"/>
      <c r="N20" s="608">
        <v>48</v>
      </c>
      <c r="O20" s="608">
        <v>60</v>
      </c>
      <c r="P20" s="619" t="s">
        <v>7029</v>
      </c>
      <c r="Q20" s="619" t="s">
        <v>7030</v>
      </c>
      <c r="R20" s="612" t="s">
        <v>7031</v>
      </c>
      <c r="S20" s="612" t="s">
        <v>7032</v>
      </c>
      <c r="T20" s="169"/>
      <c r="U20" s="169"/>
      <c r="V20" s="169"/>
    </row>
    <row r="21" spans="1:27" ht="15.75" thickBot="1">
      <c r="E21" s="169"/>
      <c r="F21" s="169">
        <v>24</v>
      </c>
      <c r="G21" s="169">
        <v>25</v>
      </c>
      <c r="H21" s="169">
        <v>26</v>
      </c>
      <c r="I21" s="169">
        <v>27</v>
      </c>
      <c r="J21" s="169">
        <v>28</v>
      </c>
      <c r="K21" s="169">
        <v>29</v>
      </c>
      <c r="L21" s="169">
        <v>30</v>
      </c>
      <c r="M21" s="169">
        <v>31</v>
      </c>
      <c r="N21" s="169">
        <v>32</v>
      </c>
      <c r="O21" s="169">
        <v>33</v>
      </c>
      <c r="P21" s="169">
        <v>34</v>
      </c>
      <c r="Q21" s="169">
        <v>35</v>
      </c>
      <c r="R21" s="169">
        <v>36</v>
      </c>
      <c r="S21" s="169">
        <v>37</v>
      </c>
      <c r="T21" s="169">
        <v>38</v>
      </c>
      <c r="U21" s="169"/>
      <c r="V21" s="169"/>
    </row>
    <row r="22" spans="1:27" ht="15.75" thickBot="1">
      <c r="A22" s="192">
        <v>4</v>
      </c>
      <c r="B22" s="1186" t="s">
        <v>2167</v>
      </c>
      <c r="C22" s="1187"/>
      <c r="D22" s="1183" t="s">
        <v>5670</v>
      </c>
      <c r="E22" s="591" t="s">
        <v>5694</v>
      </c>
      <c r="F22" s="592" t="s">
        <v>1416</v>
      </c>
      <c r="G22" s="592" t="s">
        <v>1417</v>
      </c>
      <c r="H22" s="592" t="s">
        <v>1418</v>
      </c>
      <c r="I22" s="592" t="s">
        <v>1419</v>
      </c>
      <c r="J22" s="592" t="s">
        <v>1420</v>
      </c>
      <c r="K22" s="592" t="s">
        <v>1421</v>
      </c>
      <c r="L22" s="592" t="s">
        <v>1422</v>
      </c>
      <c r="M22" s="592" t="s">
        <v>1423</v>
      </c>
      <c r="N22" s="592" t="s">
        <v>1424</v>
      </c>
      <c r="O22" s="592" t="s">
        <v>1425</v>
      </c>
      <c r="P22" s="592" t="s">
        <v>1426</v>
      </c>
      <c r="Q22" s="592" t="s">
        <v>1427</v>
      </c>
      <c r="R22" s="592" t="s">
        <v>1434</v>
      </c>
      <c r="S22" s="592" t="s">
        <v>5705</v>
      </c>
      <c r="T22" s="592" t="s">
        <v>5706</v>
      </c>
      <c r="U22" s="592" t="s">
        <v>5707</v>
      </c>
      <c r="V22" s="593" t="s">
        <v>5708</v>
      </c>
      <c r="X22" s="169">
        <v>2</v>
      </c>
      <c r="Z22" s="169" t="s">
        <v>5713</v>
      </c>
      <c r="AA22" s="169" t="s">
        <v>5714</v>
      </c>
    </row>
    <row r="23" spans="1:27" ht="72" customHeight="1" thickBot="1">
      <c r="A23" s="192"/>
      <c r="B23" s="1190"/>
      <c r="C23" s="1191"/>
      <c r="D23" s="1184"/>
      <c r="E23" s="587" t="s">
        <v>5671</v>
      </c>
      <c r="F23" s="605" t="s">
        <v>5696</v>
      </c>
      <c r="G23" s="605" t="s">
        <v>5696</v>
      </c>
      <c r="H23" s="616" t="s">
        <v>5697</v>
      </c>
      <c r="I23" s="616" t="s">
        <v>5697</v>
      </c>
      <c r="J23" s="616" t="s">
        <v>5697</v>
      </c>
      <c r="K23" s="609" t="s">
        <v>5699</v>
      </c>
      <c r="L23" s="609" t="s">
        <v>5699</v>
      </c>
      <c r="M23" s="609" t="s">
        <v>5699</v>
      </c>
      <c r="N23" s="604" t="s">
        <v>5695</v>
      </c>
      <c r="O23" s="605" t="s">
        <v>5696</v>
      </c>
      <c r="P23" s="616" t="s">
        <v>5697</v>
      </c>
      <c r="Q23" s="616" t="s">
        <v>5697</v>
      </c>
      <c r="R23" s="609" t="s">
        <v>5699</v>
      </c>
      <c r="S23" s="609" t="s">
        <v>5699</v>
      </c>
      <c r="T23" s="604" t="s">
        <v>5695</v>
      </c>
      <c r="U23" s="588"/>
      <c r="V23" s="589" t="s">
        <v>5671</v>
      </c>
    </row>
    <row r="24" spans="1:27" ht="15.75" thickBot="1">
      <c r="A24" s="192"/>
      <c r="B24" s="1192"/>
      <c r="C24" s="597"/>
      <c r="D24" s="1184"/>
      <c r="E24" s="590"/>
      <c r="F24" s="606">
        <v>62072</v>
      </c>
      <c r="G24" s="606">
        <v>62084</v>
      </c>
      <c r="H24" s="617">
        <v>62714</v>
      </c>
      <c r="I24" s="617">
        <v>62715</v>
      </c>
      <c r="J24" s="617">
        <v>62716</v>
      </c>
      <c r="K24" s="610">
        <v>62717</v>
      </c>
      <c r="L24" s="610">
        <v>62719</v>
      </c>
      <c r="M24" s="610">
        <v>62721</v>
      </c>
      <c r="N24" s="574"/>
      <c r="O24" s="606">
        <v>62096</v>
      </c>
      <c r="P24" s="617">
        <v>62723</v>
      </c>
      <c r="Q24" s="617">
        <v>62724</v>
      </c>
      <c r="R24" s="610">
        <v>62725</v>
      </c>
      <c r="S24" s="610">
        <v>62727</v>
      </c>
      <c r="T24" s="574"/>
      <c r="U24" s="574"/>
      <c r="V24" s="575"/>
    </row>
    <row r="25" spans="1:27" ht="15.75" thickBot="1">
      <c r="B25" s="1193"/>
      <c r="C25" s="576"/>
      <c r="D25" s="1185"/>
      <c r="E25" s="584"/>
      <c r="F25" s="607">
        <v>62083</v>
      </c>
      <c r="G25" s="607">
        <v>62095</v>
      </c>
      <c r="H25" s="618">
        <v>62954</v>
      </c>
      <c r="I25" s="618">
        <v>62955</v>
      </c>
      <c r="J25" s="618">
        <v>62956</v>
      </c>
      <c r="K25" s="611">
        <v>62718</v>
      </c>
      <c r="L25" s="611">
        <v>62720</v>
      </c>
      <c r="M25" s="611">
        <v>62722</v>
      </c>
      <c r="N25" s="585"/>
      <c r="O25" s="607">
        <v>62107</v>
      </c>
      <c r="P25" s="618">
        <v>62957</v>
      </c>
      <c r="Q25" s="618">
        <v>62958</v>
      </c>
      <c r="R25" s="611">
        <v>62726</v>
      </c>
      <c r="S25" s="611">
        <v>62728</v>
      </c>
      <c r="T25" s="595"/>
      <c r="U25" s="595"/>
      <c r="V25" s="596"/>
    </row>
    <row r="26" spans="1:27">
      <c r="F26" s="608">
        <v>72</v>
      </c>
      <c r="G26" s="608">
        <v>84</v>
      </c>
      <c r="H26" s="619" t="s">
        <v>7033</v>
      </c>
      <c r="I26" s="619" t="s">
        <v>7034</v>
      </c>
      <c r="J26" s="619" t="s">
        <v>7035</v>
      </c>
      <c r="K26" s="612" t="s">
        <v>7044</v>
      </c>
      <c r="L26" s="612" t="s">
        <v>7045</v>
      </c>
      <c r="M26" s="612" t="s">
        <v>7046</v>
      </c>
      <c r="O26" s="608">
        <v>96</v>
      </c>
      <c r="P26" s="619" t="s">
        <v>7036</v>
      </c>
      <c r="Q26" s="619" t="s">
        <v>7037</v>
      </c>
      <c r="R26" s="612" t="s">
        <v>7047</v>
      </c>
      <c r="S26" s="612" t="s">
        <v>7038</v>
      </c>
      <c r="T26" s="169"/>
      <c r="U26" s="169"/>
      <c r="V26" s="169"/>
    </row>
    <row r="27" spans="1:27" ht="15.75" thickBot="1">
      <c r="F27" s="706">
        <v>40</v>
      </c>
      <c r="G27" s="706">
        <v>41</v>
      </c>
      <c r="H27" s="706">
        <v>42</v>
      </c>
      <c r="I27" s="706">
        <v>43</v>
      </c>
      <c r="J27" s="706">
        <v>44</v>
      </c>
      <c r="K27" s="706">
        <v>45</v>
      </c>
      <c r="L27" s="706">
        <v>46</v>
      </c>
      <c r="M27" s="706">
        <v>47</v>
      </c>
      <c r="N27" s="706">
        <v>48</v>
      </c>
      <c r="O27" s="706">
        <v>49</v>
      </c>
      <c r="P27" s="706">
        <v>50</v>
      </c>
      <c r="Q27" s="706">
        <v>51</v>
      </c>
      <c r="R27" s="706">
        <v>52</v>
      </c>
      <c r="S27" s="706">
        <v>53</v>
      </c>
      <c r="T27" s="706">
        <v>54</v>
      </c>
      <c r="U27" s="169"/>
      <c r="V27" s="169"/>
    </row>
    <row r="28" spans="1:27" ht="15.75" thickBot="1">
      <c r="A28" s="192">
        <v>5</v>
      </c>
      <c r="B28" s="1186" t="s">
        <v>2529</v>
      </c>
      <c r="C28" s="1187"/>
      <c r="D28" s="1183" t="s">
        <v>5670</v>
      </c>
      <c r="E28" s="580" t="s">
        <v>5694</v>
      </c>
      <c r="F28" s="581" t="s">
        <v>1416</v>
      </c>
      <c r="G28" s="581" t="s">
        <v>1417</v>
      </c>
      <c r="H28" s="581" t="s">
        <v>1418</v>
      </c>
      <c r="I28" s="581" t="s">
        <v>1419</v>
      </c>
      <c r="J28" s="581" t="s">
        <v>1420</v>
      </c>
      <c r="K28" s="581" t="s">
        <v>1421</v>
      </c>
      <c r="L28" s="581" t="s">
        <v>1422</v>
      </c>
      <c r="M28" s="581" t="s">
        <v>1423</v>
      </c>
      <c r="N28" s="581" t="s">
        <v>1424</v>
      </c>
      <c r="O28" s="581" t="s">
        <v>1425</v>
      </c>
      <c r="P28" s="581" t="s">
        <v>1426</v>
      </c>
      <c r="Q28" s="581" t="s">
        <v>1427</v>
      </c>
      <c r="R28" s="581" t="s">
        <v>1434</v>
      </c>
      <c r="S28" s="581" t="s">
        <v>5705</v>
      </c>
      <c r="T28" s="592" t="s">
        <v>5706</v>
      </c>
      <c r="U28" s="592" t="s">
        <v>5707</v>
      </c>
      <c r="V28" s="593" t="s">
        <v>5708</v>
      </c>
      <c r="X28" s="169">
        <v>3</v>
      </c>
      <c r="Z28" s="169" t="s">
        <v>5713</v>
      </c>
      <c r="AA28" s="169" t="s">
        <v>5714</v>
      </c>
    </row>
    <row r="29" spans="1:27" ht="72" customHeight="1" thickBot="1">
      <c r="B29" s="1188"/>
      <c r="C29" s="1189"/>
      <c r="D29" s="1184"/>
      <c r="E29" s="587" t="s">
        <v>5671</v>
      </c>
      <c r="F29" s="605" t="s">
        <v>5696</v>
      </c>
      <c r="G29" s="616" t="s">
        <v>5697</v>
      </c>
      <c r="H29" s="616" t="s">
        <v>5697</v>
      </c>
      <c r="I29" s="616" t="s">
        <v>5697</v>
      </c>
      <c r="J29" s="609" t="s">
        <v>5699</v>
      </c>
      <c r="K29" s="609" t="s">
        <v>5699</v>
      </c>
      <c r="L29" s="604" t="s">
        <v>5695</v>
      </c>
      <c r="M29" s="605" t="s">
        <v>5696</v>
      </c>
      <c r="N29" s="605" t="s">
        <v>5696</v>
      </c>
      <c r="O29" s="616" t="s">
        <v>5697</v>
      </c>
      <c r="P29" s="616" t="s">
        <v>5697</v>
      </c>
      <c r="Q29" s="616" t="s">
        <v>5697</v>
      </c>
      <c r="R29" s="609" t="s">
        <v>5699</v>
      </c>
      <c r="S29" s="609" t="s">
        <v>5699</v>
      </c>
      <c r="T29" s="604" t="s">
        <v>5695</v>
      </c>
      <c r="U29" s="588"/>
      <c r="V29" s="589" t="s">
        <v>5671</v>
      </c>
    </row>
    <row r="30" spans="1:27" ht="15.75" thickBot="1">
      <c r="B30" s="1181"/>
      <c r="C30" s="577"/>
      <c r="D30" s="1184"/>
      <c r="E30" s="579"/>
      <c r="F30" s="606">
        <v>62108</v>
      </c>
      <c r="G30" s="617">
        <v>62729</v>
      </c>
      <c r="H30" s="617">
        <v>62730</v>
      </c>
      <c r="I30" s="617">
        <v>62731</v>
      </c>
      <c r="J30" s="610">
        <v>62732</v>
      </c>
      <c r="K30" s="610">
        <v>62734</v>
      </c>
      <c r="L30" s="578"/>
      <c r="M30" s="606">
        <v>62120</v>
      </c>
      <c r="N30" s="606">
        <v>62132</v>
      </c>
      <c r="O30" s="617">
        <v>62736</v>
      </c>
      <c r="P30" s="617">
        <v>62737</v>
      </c>
      <c r="Q30" s="617">
        <v>62738</v>
      </c>
      <c r="R30" s="610">
        <v>62739</v>
      </c>
      <c r="S30" s="610">
        <v>62741</v>
      </c>
      <c r="T30" s="578"/>
      <c r="U30" s="578"/>
      <c r="V30" s="583"/>
    </row>
    <row r="31" spans="1:27" ht="15.75" thickBot="1">
      <c r="B31" s="1182"/>
      <c r="C31" s="576"/>
      <c r="D31" s="1185"/>
      <c r="E31" s="584"/>
      <c r="F31" s="607">
        <v>62119</v>
      </c>
      <c r="G31" s="618">
        <v>62959</v>
      </c>
      <c r="H31" s="618">
        <v>62960</v>
      </c>
      <c r="I31" s="618">
        <v>62961</v>
      </c>
      <c r="J31" s="611">
        <v>62733</v>
      </c>
      <c r="K31" s="611">
        <v>62735</v>
      </c>
      <c r="L31" s="585"/>
      <c r="M31" s="607">
        <v>62131</v>
      </c>
      <c r="N31" s="607">
        <v>62143</v>
      </c>
      <c r="O31" s="618">
        <v>62962</v>
      </c>
      <c r="P31" s="618">
        <v>62963</v>
      </c>
      <c r="Q31" s="618">
        <v>62964</v>
      </c>
      <c r="R31" s="611">
        <v>62740</v>
      </c>
      <c r="S31" s="611">
        <v>62742</v>
      </c>
      <c r="T31" s="585"/>
      <c r="U31" s="585"/>
      <c r="V31" s="586"/>
    </row>
    <row r="32" spans="1:27">
      <c r="F32" s="608">
        <v>108</v>
      </c>
      <c r="G32" s="619" t="s">
        <v>7039</v>
      </c>
      <c r="H32" s="619" t="s">
        <v>7040</v>
      </c>
      <c r="I32" s="619" t="s">
        <v>7041</v>
      </c>
      <c r="J32" s="612" t="s">
        <v>7048</v>
      </c>
      <c r="K32" s="612" t="s">
        <v>7049</v>
      </c>
      <c r="M32" s="608">
        <v>120</v>
      </c>
      <c r="N32" s="608">
        <v>132</v>
      </c>
      <c r="O32" s="619" t="s">
        <v>7050</v>
      </c>
      <c r="P32" s="619" t="s">
        <v>7051</v>
      </c>
      <c r="Q32" s="619" t="s">
        <v>7052</v>
      </c>
      <c r="R32" s="612" t="s">
        <v>7053</v>
      </c>
      <c r="S32" s="612" t="s">
        <v>7042</v>
      </c>
    </row>
    <row r="33" spans="1:27" ht="15.75" thickBot="1">
      <c r="F33" s="706">
        <v>56</v>
      </c>
      <c r="G33" s="706">
        <v>57</v>
      </c>
      <c r="H33" s="706">
        <v>58</v>
      </c>
      <c r="I33" s="706">
        <v>59</v>
      </c>
      <c r="J33" s="706">
        <v>60</v>
      </c>
      <c r="K33" s="706">
        <v>61</v>
      </c>
      <c r="L33" s="706">
        <v>62</v>
      </c>
      <c r="M33" s="706">
        <v>63</v>
      </c>
      <c r="N33" s="706">
        <v>64</v>
      </c>
      <c r="O33" s="706">
        <v>65</v>
      </c>
    </row>
    <row r="34" spans="1:27" ht="15.75" thickBot="1">
      <c r="A34" s="192">
        <v>6</v>
      </c>
      <c r="B34" s="1186" t="s">
        <v>2537</v>
      </c>
      <c r="C34" s="1187"/>
      <c r="D34" s="1183" t="s">
        <v>5670</v>
      </c>
      <c r="E34" s="580" t="s">
        <v>5694</v>
      </c>
      <c r="F34" s="581" t="s">
        <v>1416</v>
      </c>
      <c r="G34" s="581" t="s">
        <v>1417</v>
      </c>
      <c r="H34" s="581" t="s">
        <v>1418</v>
      </c>
      <c r="I34" s="581" t="s">
        <v>1419</v>
      </c>
      <c r="J34" s="581" t="s">
        <v>1420</v>
      </c>
      <c r="K34" s="581" t="s">
        <v>1421</v>
      </c>
      <c r="L34" s="581" t="s">
        <v>1422</v>
      </c>
      <c r="M34" s="581" t="s">
        <v>1423</v>
      </c>
      <c r="N34" s="581" t="s">
        <v>1424</v>
      </c>
      <c r="O34" s="581" t="s">
        <v>1425</v>
      </c>
      <c r="P34" s="581" t="s">
        <v>1426</v>
      </c>
      <c r="Q34" s="581" t="s">
        <v>1427</v>
      </c>
      <c r="R34" s="582" t="s">
        <v>1434</v>
      </c>
      <c r="X34" s="169">
        <v>4</v>
      </c>
      <c r="Z34" s="169" t="s">
        <v>5715</v>
      </c>
      <c r="AA34" s="169" t="s">
        <v>5716</v>
      </c>
    </row>
    <row r="35" spans="1:27" ht="72" customHeight="1" thickBot="1">
      <c r="B35" s="1188"/>
      <c r="C35" s="1189"/>
      <c r="D35" s="1184"/>
      <c r="E35" s="587" t="s">
        <v>5671</v>
      </c>
      <c r="F35" s="605" t="s">
        <v>5696</v>
      </c>
      <c r="G35" s="605" t="s">
        <v>5696</v>
      </c>
      <c r="H35" s="605" t="s">
        <v>5696</v>
      </c>
      <c r="I35" s="620" t="s">
        <v>5701</v>
      </c>
      <c r="J35" s="616" t="s">
        <v>5697</v>
      </c>
      <c r="K35" s="616" t="s">
        <v>5697</v>
      </c>
      <c r="L35" s="616" t="s">
        <v>5697</v>
      </c>
      <c r="M35" s="609" t="s">
        <v>5699</v>
      </c>
      <c r="N35" s="609" t="s">
        <v>5699</v>
      </c>
      <c r="O35" s="604" t="s">
        <v>5695</v>
      </c>
      <c r="P35" s="588"/>
      <c r="Q35" s="588"/>
      <c r="R35" s="589" t="s">
        <v>5671</v>
      </c>
    </row>
    <row r="36" spans="1:27" ht="15.75" thickBot="1">
      <c r="B36" s="1181"/>
      <c r="C36" s="577"/>
      <c r="D36" s="1184"/>
      <c r="E36" s="579"/>
      <c r="F36" s="606">
        <v>62144</v>
      </c>
      <c r="G36" s="606">
        <v>62156</v>
      </c>
      <c r="H36" s="606">
        <v>62168</v>
      </c>
      <c r="I36" s="621">
        <v>63050</v>
      </c>
      <c r="J36" s="617">
        <v>62743</v>
      </c>
      <c r="K36" s="617">
        <v>62744</v>
      </c>
      <c r="L36" s="617">
        <v>62745</v>
      </c>
      <c r="M36" s="610">
        <v>62746</v>
      </c>
      <c r="N36" s="610">
        <v>62748</v>
      </c>
      <c r="O36" s="578"/>
      <c r="P36" s="578"/>
      <c r="Q36" s="578"/>
      <c r="R36" s="583"/>
    </row>
    <row r="37" spans="1:27" ht="15.75" thickBot="1">
      <c r="B37" s="1182"/>
      <c r="C37" s="576"/>
      <c r="D37" s="1185"/>
      <c r="E37" s="584"/>
      <c r="F37" s="607">
        <v>62155</v>
      </c>
      <c r="G37" s="607">
        <v>62167</v>
      </c>
      <c r="H37" s="607">
        <v>62179</v>
      </c>
      <c r="I37" s="622">
        <v>63053</v>
      </c>
      <c r="J37" s="618">
        <v>62965</v>
      </c>
      <c r="K37" s="618">
        <v>62966</v>
      </c>
      <c r="L37" s="618">
        <v>62967</v>
      </c>
      <c r="M37" s="611">
        <v>62747</v>
      </c>
      <c r="N37" s="611">
        <v>62749</v>
      </c>
      <c r="O37" s="585"/>
      <c r="P37" s="585"/>
      <c r="Q37" s="585"/>
      <c r="R37" s="586"/>
    </row>
    <row r="38" spans="1:27">
      <c r="F38" s="608">
        <v>144</v>
      </c>
      <c r="G38" s="608">
        <v>156</v>
      </c>
      <c r="H38" s="608">
        <v>168</v>
      </c>
      <c r="I38" s="623">
        <v>0</v>
      </c>
      <c r="J38" s="619" t="s">
        <v>7056</v>
      </c>
      <c r="K38" s="619" t="s">
        <v>7057</v>
      </c>
      <c r="L38" s="619" t="s">
        <v>7058</v>
      </c>
      <c r="M38" s="612" t="s">
        <v>7059</v>
      </c>
      <c r="N38" s="612" t="s">
        <v>7043</v>
      </c>
    </row>
    <row r="39" spans="1:27" ht="15.75" thickBot="1">
      <c r="F39" s="706">
        <v>72</v>
      </c>
      <c r="G39" s="706">
        <v>73</v>
      </c>
      <c r="H39" s="706">
        <v>74</v>
      </c>
      <c r="I39" s="706">
        <v>75</v>
      </c>
      <c r="J39" s="706">
        <v>76</v>
      </c>
      <c r="K39" s="706">
        <v>77</v>
      </c>
      <c r="L39" s="706">
        <v>78</v>
      </c>
      <c r="M39" s="706">
        <v>79</v>
      </c>
    </row>
    <row r="40" spans="1:27" ht="15.75" thickBot="1">
      <c r="A40" s="192">
        <v>7</v>
      </c>
      <c r="B40" s="1186" t="s">
        <v>2537</v>
      </c>
      <c r="C40" s="1187"/>
      <c r="D40" s="1183" t="s">
        <v>5672</v>
      </c>
      <c r="E40" s="580" t="str" cm="1">
        <f t="array" ref="E40">"A"  &amp; RIGHT($D40,1) &amp; "." &amp; (COLUMN(E:E)-4)</f>
        <v>A2.1</v>
      </c>
      <c r="F40" s="581" t="str" cm="1">
        <f t="array" ref="F40">"A"  &amp; RIGHT($D40,1) &amp; "." &amp; (COLUMN(F:F)-4)</f>
        <v>A2.2</v>
      </c>
      <c r="G40" s="581" t="str" cm="1">
        <f t="array" ref="G40">"A"  &amp; RIGHT($D40,1) &amp; "." &amp; (COLUMN(G:G)-4)</f>
        <v>A2.3</v>
      </c>
      <c r="H40" s="581" t="str" cm="1">
        <f t="array" ref="H40">"A"  &amp; RIGHT($D40,1) &amp; "." &amp; (COLUMN(H:H)-4)</f>
        <v>A2.4</v>
      </c>
      <c r="I40" s="581" t="str" cm="1">
        <f t="array" ref="I40">"A"  &amp; RIGHT($D40,1) &amp; "." &amp; (COLUMN(I:I)-4)</f>
        <v>A2.5</v>
      </c>
      <c r="J40" s="581" t="str" cm="1">
        <f t="array" ref="J40">"A"  &amp; RIGHT($D40,1) &amp; "." &amp; (COLUMN(J:J)-4)</f>
        <v>A2.6</v>
      </c>
      <c r="K40" s="581" t="str" cm="1">
        <f t="array" ref="K40">"A"  &amp; RIGHT($D40,1) &amp; "." &amp; (COLUMN(K:K)-4)</f>
        <v>A2.7</v>
      </c>
      <c r="L40" s="581" t="str" cm="1">
        <f t="array" ref="L40">"A"  &amp; RIGHT($D40,1) &amp; "." &amp; (COLUMN(L:L)-4)</f>
        <v>A2.8</v>
      </c>
      <c r="M40" s="581" t="str" cm="1">
        <f t="array" ref="M40">"A"  &amp; RIGHT($D40,1) &amp; "." &amp; (COLUMN(M:M)-4)</f>
        <v>A2.9</v>
      </c>
      <c r="N40" s="581" t="str" cm="1">
        <f t="array" ref="N40">"A"  &amp; RIGHT($D40,1) &amp; "." &amp; (COLUMN(N:N)-4)</f>
        <v>A2.10</v>
      </c>
      <c r="O40" s="581" t="str" cm="1">
        <f t="array" ref="O40">"A"  &amp; RIGHT($D40,1) &amp; "." &amp; (COLUMN(O:O)-4)</f>
        <v>A2.11</v>
      </c>
      <c r="P40" s="581" t="str" cm="1">
        <f t="array" ref="P40">"A"  &amp; RIGHT($D40,1) &amp; "." &amp; (COLUMN(P:P)-4)</f>
        <v>A2.12</v>
      </c>
      <c r="Q40" s="581" t="str" cm="1">
        <f t="array" ref="Q40">"A"  &amp; RIGHT($D40,1) &amp; "." &amp; (COLUMN(Q:Q)-4)</f>
        <v>A2.13</v>
      </c>
      <c r="R40" s="582" t="str" cm="1">
        <f t="array" ref="R40">"A"  &amp; RIGHT($D40,1) &amp; "." &amp; (COLUMN(R:R)-4)</f>
        <v>A2.14</v>
      </c>
      <c r="X40" s="169">
        <v>5</v>
      </c>
      <c r="Z40" s="169" t="s">
        <v>5717</v>
      </c>
      <c r="AA40" s="169" t="s">
        <v>5718</v>
      </c>
    </row>
    <row r="41" spans="1:27" ht="72" customHeight="1" thickBot="1">
      <c r="B41" s="1188"/>
      <c r="C41" s="1189"/>
      <c r="D41" s="1184"/>
      <c r="E41" s="587" t="s">
        <v>5671</v>
      </c>
      <c r="F41" s="605" t="s">
        <v>5696</v>
      </c>
      <c r="G41" s="605" t="s">
        <v>5696</v>
      </c>
      <c r="H41" s="620" t="s">
        <v>5701</v>
      </c>
      <c r="I41" s="616" t="s">
        <v>5697</v>
      </c>
      <c r="J41" s="616" t="s">
        <v>5697</v>
      </c>
      <c r="K41" s="609" t="s">
        <v>5699</v>
      </c>
      <c r="L41" s="609" t="s">
        <v>5699</v>
      </c>
      <c r="M41" s="604" t="s">
        <v>5695</v>
      </c>
      <c r="N41" s="588"/>
      <c r="O41" s="588"/>
      <c r="P41" s="588"/>
      <c r="Q41" s="588"/>
      <c r="R41" s="589" t="s">
        <v>5671</v>
      </c>
    </row>
    <row r="42" spans="1:27" ht="15.75" thickBot="1">
      <c r="B42" s="1181"/>
      <c r="C42" s="577"/>
      <c r="D42" s="1184"/>
      <c r="E42" s="579"/>
      <c r="F42" s="606">
        <v>62180</v>
      </c>
      <c r="G42" s="606">
        <v>62192</v>
      </c>
      <c r="H42" s="621">
        <v>63054</v>
      </c>
      <c r="I42" s="617">
        <v>62750</v>
      </c>
      <c r="J42" s="617">
        <v>62751</v>
      </c>
      <c r="K42" s="610">
        <v>62752</v>
      </c>
      <c r="L42" s="610">
        <v>62754</v>
      </c>
      <c r="M42" s="578"/>
      <c r="N42" s="578"/>
      <c r="O42" s="578"/>
      <c r="P42" s="578"/>
      <c r="Q42" s="578"/>
      <c r="R42" s="583"/>
    </row>
    <row r="43" spans="1:27" ht="15.75" thickBot="1">
      <c r="B43" s="1182"/>
      <c r="C43" s="576"/>
      <c r="D43" s="1185"/>
      <c r="E43" s="584"/>
      <c r="F43" s="607">
        <v>62191</v>
      </c>
      <c r="G43" s="607">
        <v>62203</v>
      </c>
      <c r="H43" s="622">
        <v>63057</v>
      </c>
      <c r="I43" s="618">
        <v>62968</v>
      </c>
      <c r="J43" s="618">
        <v>62969</v>
      </c>
      <c r="K43" s="611">
        <v>62753</v>
      </c>
      <c r="L43" s="611">
        <v>62755</v>
      </c>
      <c r="M43" s="585"/>
      <c r="N43" s="585"/>
      <c r="O43" s="585"/>
      <c r="P43" s="585"/>
      <c r="Q43" s="585"/>
      <c r="R43" s="586"/>
    </row>
    <row r="44" spans="1:27">
      <c r="F44" s="608">
        <v>180</v>
      </c>
      <c r="G44" s="608">
        <v>192</v>
      </c>
      <c r="H44" s="623">
        <v>12</v>
      </c>
      <c r="I44" s="619" t="s">
        <v>7060</v>
      </c>
      <c r="J44" s="619" t="s">
        <v>7061</v>
      </c>
      <c r="K44" s="612" t="s">
        <v>7062</v>
      </c>
      <c r="L44" s="612" t="s">
        <v>7063</v>
      </c>
    </row>
    <row r="45" spans="1:27" ht="15.75" thickBot="1">
      <c r="F45" s="706">
        <v>88</v>
      </c>
      <c r="G45" s="706">
        <v>89</v>
      </c>
      <c r="H45" s="706">
        <v>90</v>
      </c>
      <c r="I45" s="706">
        <v>91</v>
      </c>
      <c r="J45" s="706">
        <v>92</v>
      </c>
      <c r="K45" s="706">
        <v>93</v>
      </c>
      <c r="L45" s="706">
        <v>94</v>
      </c>
      <c r="M45" s="706">
        <v>95</v>
      </c>
      <c r="N45" s="706">
        <v>96</v>
      </c>
      <c r="O45" s="706">
        <v>97</v>
      </c>
      <c r="P45" s="706">
        <v>98</v>
      </c>
      <c r="Q45" s="706">
        <v>99</v>
      </c>
      <c r="R45" s="706">
        <v>100</v>
      </c>
      <c r="S45" s="706">
        <v>101</v>
      </c>
      <c r="T45" s="706">
        <v>102</v>
      </c>
    </row>
    <row r="46" spans="1:27" ht="15.75" thickBot="1">
      <c r="A46" s="192">
        <v>8</v>
      </c>
      <c r="B46" s="1186" t="s">
        <v>2768</v>
      </c>
      <c r="C46" s="1187"/>
      <c r="D46" s="1183" t="s">
        <v>5670</v>
      </c>
      <c r="E46" s="580" t="s">
        <v>5694</v>
      </c>
      <c r="F46" s="581" t="s">
        <v>1416</v>
      </c>
      <c r="G46" s="581" t="s">
        <v>1417</v>
      </c>
      <c r="H46" s="581" t="s">
        <v>1418</v>
      </c>
      <c r="I46" s="581" t="s">
        <v>1419</v>
      </c>
      <c r="J46" s="581" t="s">
        <v>1420</v>
      </c>
      <c r="K46" s="581" t="s">
        <v>1421</v>
      </c>
      <c r="L46" s="581" t="s">
        <v>1422</v>
      </c>
      <c r="M46" s="581" t="s">
        <v>1423</v>
      </c>
      <c r="N46" s="581" t="s">
        <v>1424</v>
      </c>
      <c r="O46" s="581" t="s">
        <v>1425</v>
      </c>
      <c r="P46" s="581" t="s">
        <v>1426</v>
      </c>
      <c r="Q46" s="581" t="s">
        <v>1427</v>
      </c>
      <c r="R46" s="581" t="s">
        <v>1434</v>
      </c>
      <c r="S46" s="581" t="s">
        <v>5705</v>
      </c>
      <c r="T46" s="592" t="s">
        <v>5706</v>
      </c>
      <c r="U46" s="592" t="s">
        <v>5707</v>
      </c>
      <c r="V46" s="593" t="s">
        <v>5708</v>
      </c>
      <c r="X46" s="169">
        <v>6</v>
      </c>
      <c r="Z46" s="169" t="s">
        <v>5713</v>
      </c>
      <c r="AA46" s="169" t="s">
        <v>5714</v>
      </c>
    </row>
    <row r="47" spans="1:27" ht="72" customHeight="1" thickBot="1">
      <c r="B47" s="1188"/>
      <c r="C47" s="1189"/>
      <c r="D47" s="1184"/>
      <c r="E47" s="587" t="s">
        <v>5671</v>
      </c>
      <c r="F47" s="605" t="s">
        <v>5696</v>
      </c>
      <c r="G47" s="605" t="s">
        <v>5696</v>
      </c>
      <c r="H47" s="605" t="s">
        <v>5696</v>
      </c>
      <c r="I47" s="616" t="s">
        <v>5697</v>
      </c>
      <c r="J47" s="616" t="s">
        <v>5697</v>
      </c>
      <c r="K47" s="616" t="s">
        <v>5697</v>
      </c>
      <c r="L47" s="609" t="s">
        <v>5699</v>
      </c>
      <c r="M47" s="609" t="s">
        <v>5699</v>
      </c>
      <c r="N47" s="604" t="s">
        <v>5695</v>
      </c>
      <c r="O47" s="605" t="s">
        <v>5696</v>
      </c>
      <c r="P47" s="605" t="s">
        <v>5696</v>
      </c>
      <c r="Q47" s="616" t="s">
        <v>5697</v>
      </c>
      <c r="R47" s="616" t="s">
        <v>5697</v>
      </c>
      <c r="S47" s="616" t="s">
        <v>5697</v>
      </c>
      <c r="T47" s="609" t="s">
        <v>5699</v>
      </c>
      <c r="U47" s="588"/>
      <c r="V47" s="589" t="s">
        <v>5671</v>
      </c>
    </row>
    <row r="48" spans="1:27" ht="15.75" thickBot="1">
      <c r="B48" s="1181"/>
      <c r="C48" s="577"/>
      <c r="D48" s="1184"/>
      <c r="E48" s="579"/>
      <c r="F48" s="606">
        <v>62204</v>
      </c>
      <c r="G48" s="606">
        <v>62216</v>
      </c>
      <c r="H48" s="606">
        <v>62228</v>
      </c>
      <c r="I48" s="617">
        <v>62756</v>
      </c>
      <c r="J48" s="617">
        <v>62757</v>
      </c>
      <c r="K48" s="617">
        <v>62758</v>
      </c>
      <c r="L48" s="610">
        <v>62759</v>
      </c>
      <c r="M48" s="610">
        <v>62761</v>
      </c>
      <c r="N48" s="578"/>
      <c r="O48" s="606">
        <v>62240</v>
      </c>
      <c r="P48" s="606">
        <v>62252</v>
      </c>
      <c r="Q48" s="617">
        <v>62763</v>
      </c>
      <c r="R48" s="617">
        <v>62764</v>
      </c>
      <c r="S48" s="617">
        <v>62765</v>
      </c>
      <c r="T48" s="610">
        <v>62766</v>
      </c>
      <c r="U48" s="578"/>
      <c r="V48" s="583"/>
    </row>
    <row r="49" spans="1:27" ht="15.75" thickBot="1">
      <c r="B49" s="1182"/>
      <c r="C49" s="576"/>
      <c r="D49" s="1185"/>
      <c r="E49" s="584"/>
      <c r="F49" s="607">
        <v>62215</v>
      </c>
      <c r="G49" s="607">
        <v>62227</v>
      </c>
      <c r="H49" s="607">
        <v>62239</v>
      </c>
      <c r="I49" s="618">
        <v>62970</v>
      </c>
      <c r="J49" s="618">
        <v>62971</v>
      </c>
      <c r="K49" s="618">
        <v>62972</v>
      </c>
      <c r="L49" s="611">
        <v>62760</v>
      </c>
      <c r="M49" s="611">
        <v>62762</v>
      </c>
      <c r="N49" s="585"/>
      <c r="O49" s="607">
        <v>62251</v>
      </c>
      <c r="P49" s="607">
        <v>62263</v>
      </c>
      <c r="Q49" s="618">
        <v>62973</v>
      </c>
      <c r="R49" s="618">
        <v>62974</v>
      </c>
      <c r="S49" s="618">
        <v>62975</v>
      </c>
      <c r="T49" s="611">
        <v>62767</v>
      </c>
      <c r="U49" s="585"/>
      <c r="V49" s="586"/>
    </row>
    <row r="50" spans="1:27">
      <c r="F50" s="608">
        <v>204</v>
      </c>
      <c r="G50" s="608">
        <v>216</v>
      </c>
      <c r="H50" s="608">
        <v>228</v>
      </c>
      <c r="I50" s="619" t="s">
        <v>7064</v>
      </c>
      <c r="J50" s="619" t="s">
        <v>7065</v>
      </c>
      <c r="K50" s="619" t="s">
        <v>7066</v>
      </c>
      <c r="L50" s="612" t="s">
        <v>7067</v>
      </c>
      <c r="M50" s="612" t="s">
        <v>7068</v>
      </c>
      <c r="O50" s="608">
        <v>240</v>
      </c>
      <c r="P50" s="608">
        <v>252</v>
      </c>
      <c r="Q50" s="619" t="s">
        <v>7069</v>
      </c>
      <c r="R50" s="619" t="s">
        <v>7070</v>
      </c>
      <c r="S50" s="619" t="s">
        <v>7071</v>
      </c>
      <c r="T50" s="612" t="s">
        <v>7072</v>
      </c>
    </row>
    <row r="51" spans="1:27" ht="15.75" thickBot="1">
      <c r="F51" s="706">
        <v>104</v>
      </c>
      <c r="G51" s="706">
        <v>105</v>
      </c>
      <c r="H51" s="706">
        <v>106</v>
      </c>
      <c r="I51" s="706">
        <v>107</v>
      </c>
      <c r="J51" s="706">
        <v>108</v>
      </c>
      <c r="K51" s="706">
        <v>109</v>
      </c>
      <c r="L51" s="706">
        <v>110</v>
      </c>
      <c r="M51" s="706">
        <v>111</v>
      </c>
      <c r="N51" s="706">
        <v>112</v>
      </c>
      <c r="O51" s="706">
        <v>113</v>
      </c>
      <c r="P51" s="706">
        <v>114</v>
      </c>
      <c r="Q51" s="706">
        <v>115</v>
      </c>
      <c r="R51" s="706">
        <v>116</v>
      </c>
      <c r="S51" s="706">
        <v>117</v>
      </c>
      <c r="T51" s="706">
        <v>118</v>
      </c>
    </row>
    <row r="52" spans="1:27" ht="15.75" thickBot="1">
      <c r="A52" s="192">
        <v>9</v>
      </c>
      <c r="B52" s="1186" t="s">
        <v>2581</v>
      </c>
      <c r="C52" s="1187"/>
      <c r="D52" s="1183" t="s">
        <v>5670</v>
      </c>
      <c r="E52" s="580" t="s">
        <v>5694</v>
      </c>
      <c r="F52" s="581" t="s">
        <v>1416</v>
      </c>
      <c r="G52" s="581" t="s">
        <v>1417</v>
      </c>
      <c r="H52" s="581" t="s">
        <v>1418</v>
      </c>
      <c r="I52" s="581" t="s">
        <v>1419</v>
      </c>
      <c r="J52" s="581" t="s">
        <v>1420</v>
      </c>
      <c r="K52" s="581" t="s">
        <v>1421</v>
      </c>
      <c r="L52" s="581" t="s">
        <v>1422</v>
      </c>
      <c r="M52" s="581" t="s">
        <v>1423</v>
      </c>
      <c r="N52" s="581" t="s">
        <v>1424</v>
      </c>
      <c r="O52" s="581" t="s">
        <v>1425</v>
      </c>
      <c r="P52" s="581" t="s">
        <v>1426</v>
      </c>
      <c r="Q52" s="581" t="s">
        <v>1427</v>
      </c>
      <c r="R52" s="581" t="s">
        <v>1434</v>
      </c>
      <c r="S52" s="581" t="s">
        <v>5705</v>
      </c>
      <c r="T52" s="592" t="s">
        <v>5706</v>
      </c>
      <c r="U52" s="592" t="s">
        <v>5707</v>
      </c>
      <c r="V52" s="593" t="s">
        <v>5708</v>
      </c>
      <c r="X52" s="169">
        <v>7</v>
      </c>
      <c r="Z52" s="169" t="s">
        <v>5713</v>
      </c>
      <c r="AA52" s="169" t="s">
        <v>5714</v>
      </c>
    </row>
    <row r="53" spans="1:27" ht="72" customHeight="1" thickBot="1">
      <c r="B53" s="1188"/>
      <c r="C53" s="1189"/>
      <c r="D53" s="1184"/>
      <c r="E53" s="587" t="s">
        <v>5671</v>
      </c>
      <c r="F53" s="605" t="s">
        <v>5696</v>
      </c>
      <c r="G53" s="605" t="s">
        <v>5696</v>
      </c>
      <c r="H53" s="616" t="s">
        <v>5697</v>
      </c>
      <c r="I53" s="616" t="s">
        <v>5697</v>
      </c>
      <c r="J53" s="609" t="s">
        <v>5699</v>
      </c>
      <c r="K53" s="609" t="s">
        <v>5699</v>
      </c>
      <c r="L53" s="604" t="s">
        <v>5695</v>
      </c>
      <c r="M53" s="604" t="s">
        <v>5695</v>
      </c>
      <c r="N53" s="605" t="s">
        <v>5696</v>
      </c>
      <c r="O53" s="605" t="s">
        <v>5696</v>
      </c>
      <c r="P53" s="616" t="s">
        <v>5697</v>
      </c>
      <c r="Q53" s="616" t="s">
        <v>5697</v>
      </c>
      <c r="R53" s="609" t="s">
        <v>5699</v>
      </c>
      <c r="S53" s="609" t="s">
        <v>5699</v>
      </c>
      <c r="T53" s="604" t="s">
        <v>5695</v>
      </c>
      <c r="V53" s="589" t="s">
        <v>5671</v>
      </c>
    </row>
    <row r="54" spans="1:27" ht="15.75" thickBot="1">
      <c r="B54" s="1181"/>
      <c r="C54" s="577"/>
      <c r="D54" s="1184"/>
      <c r="E54" s="579"/>
      <c r="F54" s="606">
        <v>62264</v>
      </c>
      <c r="G54" s="606">
        <v>62276</v>
      </c>
      <c r="H54" s="617">
        <v>62768</v>
      </c>
      <c r="I54" s="617">
        <v>62769</v>
      </c>
      <c r="J54" s="610">
        <v>62770</v>
      </c>
      <c r="K54" s="610">
        <v>62772</v>
      </c>
      <c r="L54" s="578"/>
      <c r="M54" s="578"/>
      <c r="N54" s="606">
        <v>62288</v>
      </c>
      <c r="O54" s="606">
        <v>62300</v>
      </c>
      <c r="P54" s="617">
        <v>62774</v>
      </c>
      <c r="Q54" s="617">
        <v>62775</v>
      </c>
      <c r="R54" s="610">
        <v>62776</v>
      </c>
      <c r="S54" s="610">
        <v>62778</v>
      </c>
      <c r="T54" s="578"/>
      <c r="U54" s="578"/>
      <c r="V54" s="583"/>
    </row>
    <row r="55" spans="1:27" ht="15.75" thickBot="1">
      <c r="B55" s="1182"/>
      <c r="C55" s="576"/>
      <c r="D55" s="1185"/>
      <c r="E55" s="584"/>
      <c r="F55" s="607">
        <v>62275</v>
      </c>
      <c r="G55" s="607">
        <v>62287</v>
      </c>
      <c r="H55" s="618">
        <v>62976</v>
      </c>
      <c r="I55" s="618">
        <v>62977</v>
      </c>
      <c r="J55" s="611">
        <v>62771</v>
      </c>
      <c r="K55" s="611">
        <v>62773</v>
      </c>
      <c r="L55" s="585"/>
      <c r="M55" s="585"/>
      <c r="N55" s="607">
        <v>62299</v>
      </c>
      <c r="O55" s="607">
        <v>62311</v>
      </c>
      <c r="P55" s="618">
        <v>62978</v>
      </c>
      <c r="Q55" s="618">
        <v>62979</v>
      </c>
      <c r="R55" s="611">
        <v>62777</v>
      </c>
      <c r="S55" s="611">
        <v>62779</v>
      </c>
      <c r="T55" s="585"/>
      <c r="U55" s="585"/>
      <c r="V55" s="586"/>
    </row>
    <row r="56" spans="1:27">
      <c r="F56" s="608">
        <v>264</v>
      </c>
      <c r="G56" s="608">
        <v>276</v>
      </c>
      <c r="H56" s="619" t="s">
        <v>7073</v>
      </c>
      <c r="I56" s="619" t="s">
        <v>7074</v>
      </c>
      <c r="J56" s="612" t="s">
        <v>7075</v>
      </c>
      <c r="K56" s="612" t="s">
        <v>7076</v>
      </c>
      <c r="N56" s="608">
        <v>288</v>
      </c>
      <c r="O56" s="608">
        <v>300</v>
      </c>
      <c r="P56" s="619" t="s">
        <v>7077</v>
      </c>
      <c r="Q56" s="619" t="s">
        <v>7078</v>
      </c>
      <c r="R56" s="612" t="s">
        <v>7079</v>
      </c>
      <c r="S56" s="612" t="s">
        <v>7080</v>
      </c>
    </row>
    <row r="57" spans="1:27" ht="15.75" thickBot="1">
      <c r="F57" s="706">
        <v>120</v>
      </c>
      <c r="G57" s="706">
        <v>121</v>
      </c>
      <c r="H57" s="706">
        <v>122</v>
      </c>
      <c r="I57" s="706">
        <v>123</v>
      </c>
      <c r="J57" s="706">
        <v>124</v>
      </c>
      <c r="K57" s="706">
        <v>125</v>
      </c>
      <c r="L57" s="706">
        <v>126</v>
      </c>
      <c r="M57" s="706">
        <v>127</v>
      </c>
      <c r="N57" s="706">
        <v>128</v>
      </c>
      <c r="O57" s="706">
        <v>129</v>
      </c>
      <c r="P57" s="706">
        <v>130</v>
      </c>
      <c r="Q57" s="706">
        <v>131</v>
      </c>
      <c r="R57" s="706">
        <v>132</v>
      </c>
      <c r="S57" s="706">
        <v>133</v>
      </c>
      <c r="T57" s="706">
        <v>134</v>
      </c>
    </row>
    <row r="58" spans="1:27" ht="15" customHeight="1" thickBot="1">
      <c r="A58" s="192">
        <v>10</v>
      </c>
      <c r="B58" s="1186" t="s">
        <v>2640</v>
      </c>
      <c r="C58" s="1187"/>
      <c r="D58" s="1183" t="s">
        <v>5670</v>
      </c>
      <c r="E58" s="580" t="s">
        <v>5694</v>
      </c>
      <c r="F58" s="581" t="s">
        <v>1416</v>
      </c>
      <c r="G58" s="581" t="s">
        <v>1417</v>
      </c>
      <c r="H58" s="581" t="s">
        <v>1418</v>
      </c>
      <c r="I58" s="581" t="s">
        <v>1419</v>
      </c>
      <c r="J58" s="581" t="s">
        <v>1420</v>
      </c>
      <c r="K58" s="581" t="s">
        <v>1421</v>
      </c>
      <c r="L58" s="581" t="s">
        <v>1422</v>
      </c>
      <c r="M58" s="581" t="s">
        <v>1423</v>
      </c>
      <c r="N58" s="581" t="s">
        <v>1424</v>
      </c>
      <c r="O58" s="581" t="s">
        <v>1425</v>
      </c>
      <c r="P58" s="581" t="s">
        <v>1426</v>
      </c>
      <c r="Q58" s="581" t="s">
        <v>1427</v>
      </c>
      <c r="R58" s="581" t="s">
        <v>1434</v>
      </c>
      <c r="S58" s="581" t="s">
        <v>5705</v>
      </c>
      <c r="T58" s="592" t="s">
        <v>5706</v>
      </c>
      <c r="U58" s="592" t="s">
        <v>5707</v>
      </c>
      <c r="V58" s="593" t="s">
        <v>5708</v>
      </c>
      <c r="X58" s="169">
        <v>8</v>
      </c>
      <c r="Z58" s="169" t="s">
        <v>5713</v>
      </c>
      <c r="AA58" s="169" t="s">
        <v>5714</v>
      </c>
    </row>
    <row r="59" spans="1:27" ht="72" customHeight="1" thickBot="1">
      <c r="B59" s="1188"/>
      <c r="C59" s="1189"/>
      <c r="D59" s="1184"/>
      <c r="E59" s="587" t="s">
        <v>5671</v>
      </c>
      <c r="F59" s="605" t="s">
        <v>5696</v>
      </c>
      <c r="G59" s="605" t="s">
        <v>5696</v>
      </c>
      <c r="H59" s="616" t="s">
        <v>5697</v>
      </c>
      <c r="I59" s="616" t="s">
        <v>5697</v>
      </c>
      <c r="J59" s="609" t="s">
        <v>5699</v>
      </c>
      <c r="K59" s="609" t="s">
        <v>5699</v>
      </c>
      <c r="L59" s="604" t="s">
        <v>5695</v>
      </c>
      <c r="M59" s="604" t="s">
        <v>5695</v>
      </c>
      <c r="N59" s="605" t="s">
        <v>5696</v>
      </c>
      <c r="O59" s="605" t="s">
        <v>5696</v>
      </c>
      <c r="P59" s="616" t="s">
        <v>5697</v>
      </c>
      <c r="Q59" s="616" t="s">
        <v>5697</v>
      </c>
      <c r="R59" s="609" t="s">
        <v>5699</v>
      </c>
      <c r="S59" s="609" t="s">
        <v>5699</v>
      </c>
      <c r="T59" s="604" t="s">
        <v>5695</v>
      </c>
      <c r="V59" s="589" t="s">
        <v>5671</v>
      </c>
    </row>
    <row r="60" spans="1:27" ht="15.75" thickBot="1">
      <c r="B60" s="1181"/>
      <c r="C60" s="577"/>
      <c r="D60" s="1184"/>
      <c r="E60" s="579"/>
      <c r="F60" s="606">
        <v>62312</v>
      </c>
      <c r="G60" s="606">
        <v>62324</v>
      </c>
      <c r="H60" s="617">
        <v>62780</v>
      </c>
      <c r="I60" s="617">
        <v>62781</v>
      </c>
      <c r="J60" s="610">
        <v>62782</v>
      </c>
      <c r="K60" s="610">
        <v>62784</v>
      </c>
      <c r="L60" s="578"/>
      <c r="M60" s="578"/>
      <c r="N60" s="606">
        <v>62336</v>
      </c>
      <c r="O60" s="606">
        <v>62348</v>
      </c>
      <c r="P60" s="617">
        <v>62786</v>
      </c>
      <c r="Q60" s="617">
        <v>62787</v>
      </c>
      <c r="R60" s="610">
        <v>62788</v>
      </c>
      <c r="S60" s="610">
        <v>62790</v>
      </c>
      <c r="T60" s="578"/>
      <c r="U60" s="578"/>
      <c r="V60" s="583"/>
    </row>
    <row r="61" spans="1:27" ht="15.75" thickBot="1">
      <c r="B61" s="1182"/>
      <c r="C61" s="576"/>
      <c r="D61" s="1185"/>
      <c r="E61" s="584"/>
      <c r="F61" s="607">
        <v>62323</v>
      </c>
      <c r="G61" s="607">
        <v>62335</v>
      </c>
      <c r="H61" s="618">
        <v>62980</v>
      </c>
      <c r="I61" s="618">
        <v>62981</v>
      </c>
      <c r="J61" s="611">
        <v>62783</v>
      </c>
      <c r="K61" s="611">
        <v>62785</v>
      </c>
      <c r="L61" s="585"/>
      <c r="M61" s="585"/>
      <c r="N61" s="607">
        <v>62347</v>
      </c>
      <c r="O61" s="607">
        <v>62359</v>
      </c>
      <c r="P61" s="618">
        <v>62982</v>
      </c>
      <c r="Q61" s="618">
        <v>62983</v>
      </c>
      <c r="R61" s="611">
        <v>62789</v>
      </c>
      <c r="S61" s="611">
        <v>62791</v>
      </c>
      <c r="T61" s="585"/>
      <c r="U61" s="585"/>
      <c r="V61" s="586"/>
    </row>
    <row r="62" spans="1:27">
      <c r="F62" s="608">
        <v>312</v>
      </c>
      <c r="G62" s="608">
        <v>324</v>
      </c>
      <c r="H62" s="619" t="s">
        <v>7081</v>
      </c>
      <c r="I62" s="619" t="s">
        <v>7082</v>
      </c>
      <c r="J62" s="612" t="s">
        <v>7054</v>
      </c>
      <c r="K62" s="612" t="s">
        <v>7083</v>
      </c>
      <c r="N62" s="608">
        <v>336</v>
      </c>
      <c r="O62" s="608">
        <v>348</v>
      </c>
      <c r="P62" s="619" t="s">
        <v>7084</v>
      </c>
      <c r="Q62" s="619" t="s">
        <v>7085</v>
      </c>
      <c r="R62" s="612" t="s">
        <v>7086</v>
      </c>
      <c r="S62" s="612" t="s">
        <v>7087</v>
      </c>
    </row>
    <row r="63" spans="1:27" ht="15.75" thickBot="1">
      <c r="F63" s="706">
        <v>136</v>
      </c>
      <c r="G63" s="706">
        <v>137</v>
      </c>
      <c r="H63" s="706">
        <v>138</v>
      </c>
      <c r="I63" s="706">
        <v>139</v>
      </c>
      <c r="J63" s="706">
        <v>140</v>
      </c>
      <c r="K63" s="706">
        <v>141</v>
      </c>
      <c r="L63" s="706">
        <v>142</v>
      </c>
      <c r="M63" s="706">
        <v>143</v>
      </c>
      <c r="N63" s="706">
        <v>144</v>
      </c>
      <c r="O63" s="706">
        <v>145</v>
      </c>
      <c r="P63" s="706">
        <v>146</v>
      </c>
      <c r="Q63" s="706">
        <v>147</v>
      </c>
      <c r="R63" s="706">
        <v>148</v>
      </c>
      <c r="S63" s="706">
        <v>149</v>
      </c>
      <c r="T63" s="706">
        <v>150</v>
      </c>
    </row>
    <row r="64" spans="1:27" ht="15" customHeight="1" thickBot="1">
      <c r="A64" s="192">
        <v>11</v>
      </c>
      <c r="B64" s="1186" t="s">
        <v>5700</v>
      </c>
      <c r="C64" s="1187"/>
      <c r="D64" s="1183" t="s">
        <v>5670</v>
      </c>
      <c r="E64" s="580" t="s">
        <v>5694</v>
      </c>
      <c r="F64" s="581" t="s">
        <v>1416</v>
      </c>
      <c r="G64" s="581" t="s">
        <v>1417</v>
      </c>
      <c r="H64" s="581" t="s">
        <v>1418</v>
      </c>
      <c r="I64" s="581" t="s">
        <v>1419</v>
      </c>
      <c r="J64" s="581" t="s">
        <v>1420</v>
      </c>
      <c r="K64" s="581" t="s">
        <v>1421</v>
      </c>
      <c r="L64" s="581" t="s">
        <v>1422</v>
      </c>
      <c r="M64" s="581" t="s">
        <v>1423</v>
      </c>
      <c r="N64" s="581" t="s">
        <v>1424</v>
      </c>
      <c r="O64" s="581" t="s">
        <v>1425</v>
      </c>
      <c r="P64" s="581" t="s">
        <v>1426</v>
      </c>
      <c r="Q64" s="581" t="s">
        <v>1427</v>
      </c>
      <c r="R64" s="581" t="s">
        <v>1434</v>
      </c>
      <c r="S64" s="581" t="s">
        <v>5705</v>
      </c>
      <c r="T64" s="592" t="s">
        <v>5706</v>
      </c>
      <c r="U64" s="592" t="s">
        <v>5707</v>
      </c>
      <c r="V64" s="593" t="s">
        <v>5708</v>
      </c>
      <c r="X64" s="169">
        <v>9</v>
      </c>
      <c r="Z64" s="169" t="s">
        <v>5713</v>
      </c>
      <c r="AA64" s="169" t="s">
        <v>5714</v>
      </c>
    </row>
    <row r="65" spans="1:27" ht="72" customHeight="1" thickBot="1">
      <c r="B65" s="1188"/>
      <c r="C65" s="1189"/>
      <c r="D65" s="1184"/>
      <c r="E65" s="587" t="s">
        <v>5671</v>
      </c>
      <c r="F65" s="605" t="s">
        <v>5696</v>
      </c>
      <c r="G65" s="605" t="s">
        <v>5696</v>
      </c>
      <c r="H65" s="616" t="s">
        <v>5697</v>
      </c>
      <c r="I65" s="616" t="s">
        <v>5697</v>
      </c>
      <c r="J65" s="616" t="s">
        <v>5697</v>
      </c>
      <c r="K65" s="609" t="s">
        <v>5699</v>
      </c>
      <c r="L65" s="609" t="s">
        <v>5699</v>
      </c>
      <c r="M65" s="604" t="s">
        <v>5695</v>
      </c>
      <c r="N65" s="605" t="s">
        <v>5696</v>
      </c>
      <c r="O65" s="605" t="s">
        <v>5696</v>
      </c>
      <c r="P65" s="616" t="s">
        <v>5697</v>
      </c>
      <c r="Q65" s="616" t="s">
        <v>5697</v>
      </c>
      <c r="R65" s="616" t="s">
        <v>5697</v>
      </c>
      <c r="S65" s="609" t="s">
        <v>5699</v>
      </c>
      <c r="T65" s="609" t="s">
        <v>5699</v>
      </c>
      <c r="U65" s="588"/>
      <c r="V65" s="589" t="s">
        <v>5671</v>
      </c>
    </row>
    <row r="66" spans="1:27" ht="15.75" thickBot="1">
      <c r="B66" s="1181"/>
      <c r="C66" s="577"/>
      <c r="D66" s="1184"/>
      <c r="E66" s="579"/>
      <c r="F66" s="606">
        <v>62360</v>
      </c>
      <c r="G66" s="606">
        <v>62372</v>
      </c>
      <c r="H66" s="617">
        <v>62792</v>
      </c>
      <c r="I66" s="617">
        <v>62793</v>
      </c>
      <c r="J66" s="617">
        <v>62794</v>
      </c>
      <c r="K66" s="610">
        <v>62795</v>
      </c>
      <c r="L66" s="610">
        <v>62797</v>
      </c>
      <c r="M66" s="578"/>
      <c r="N66" s="606">
        <v>62384</v>
      </c>
      <c r="O66" s="606">
        <v>62396</v>
      </c>
      <c r="P66" s="617">
        <v>62799</v>
      </c>
      <c r="Q66" s="617">
        <v>62800</v>
      </c>
      <c r="R66" s="617">
        <v>62801</v>
      </c>
      <c r="S66" s="610">
        <v>62802</v>
      </c>
      <c r="T66" s="610">
        <v>62804</v>
      </c>
      <c r="U66" s="578"/>
      <c r="V66" s="583"/>
    </row>
    <row r="67" spans="1:27" ht="15.75" thickBot="1">
      <c r="B67" s="1182"/>
      <c r="C67" s="576"/>
      <c r="D67" s="1185"/>
      <c r="E67" s="584"/>
      <c r="F67" s="607">
        <v>62371</v>
      </c>
      <c r="G67" s="607">
        <v>62383</v>
      </c>
      <c r="H67" s="618">
        <v>62984</v>
      </c>
      <c r="I67" s="618">
        <v>62985</v>
      </c>
      <c r="J67" s="618">
        <v>62986</v>
      </c>
      <c r="K67" s="611">
        <v>62796</v>
      </c>
      <c r="L67" s="611">
        <v>62798</v>
      </c>
      <c r="M67" s="585"/>
      <c r="N67" s="607">
        <v>62395</v>
      </c>
      <c r="O67" s="607">
        <v>62407</v>
      </c>
      <c r="P67" s="618">
        <v>62987</v>
      </c>
      <c r="Q67" s="618">
        <v>62988</v>
      </c>
      <c r="R67" s="618">
        <v>62989</v>
      </c>
      <c r="S67" s="611">
        <v>62803</v>
      </c>
      <c r="T67" s="611">
        <v>62805</v>
      </c>
      <c r="U67" s="585"/>
      <c r="V67" s="586"/>
    </row>
    <row r="68" spans="1:27">
      <c r="F68" s="608">
        <v>360</v>
      </c>
      <c r="G68" s="608">
        <v>372</v>
      </c>
      <c r="H68" s="619" t="s">
        <v>7088</v>
      </c>
      <c r="I68" s="619" t="s">
        <v>7089</v>
      </c>
      <c r="J68" s="619" t="s">
        <v>7090</v>
      </c>
      <c r="K68" s="612" t="s">
        <v>7091</v>
      </c>
      <c r="L68" s="612" t="s">
        <v>7092</v>
      </c>
      <c r="N68" s="608">
        <v>384</v>
      </c>
      <c r="O68" s="608">
        <v>396</v>
      </c>
      <c r="P68" s="619" t="s">
        <v>7093</v>
      </c>
      <c r="Q68" s="619" t="s">
        <v>7094</v>
      </c>
      <c r="R68" s="619" t="s">
        <v>7095</v>
      </c>
      <c r="S68" s="612" t="s">
        <v>7096</v>
      </c>
      <c r="T68" s="612" t="s">
        <v>7097</v>
      </c>
    </row>
    <row r="69" spans="1:27" ht="15.75" thickBot="1">
      <c r="F69" s="706">
        <v>152</v>
      </c>
      <c r="G69" s="706">
        <v>153</v>
      </c>
      <c r="H69" s="706">
        <v>154</v>
      </c>
      <c r="I69" s="706">
        <v>155</v>
      </c>
      <c r="J69" s="706">
        <v>156</v>
      </c>
      <c r="K69" s="706">
        <v>157</v>
      </c>
      <c r="L69" s="706">
        <v>158</v>
      </c>
      <c r="M69" s="706">
        <v>159</v>
      </c>
      <c r="N69" s="706">
        <v>160</v>
      </c>
      <c r="O69" s="706">
        <v>161</v>
      </c>
      <c r="P69" s="706">
        <v>162</v>
      </c>
      <c r="Q69" s="706">
        <v>163</v>
      </c>
      <c r="R69" s="706">
        <v>164</v>
      </c>
      <c r="S69" s="706">
        <v>165</v>
      </c>
    </row>
    <row r="70" spans="1:27" ht="15" customHeight="1" thickBot="1">
      <c r="A70" s="192">
        <v>12</v>
      </c>
      <c r="B70" s="1186" t="s">
        <v>2737</v>
      </c>
      <c r="C70" s="1187"/>
      <c r="D70" s="1183" t="s">
        <v>5670</v>
      </c>
      <c r="E70" s="580" t="s">
        <v>5694</v>
      </c>
      <c r="F70" s="581" t="s">
        <v>1416</v>
      </c>
      <c r="G70" s="581" t="s">
        <v>1417</v>
      </c>
      <c r="H70" s="581" t="s">
        <v>1418</v>
      </c>
      <c r="I70" s="581" t="s">
        <v>1419</v>
      </c>
      <c r="J70" s="581" t="s">
        <v>1420</v>
      </c>
      <c r="K70" s="581" t="s">
        <v>1421</v>
      </c>
      <c r="L70" s="581" t="s">
        <v>1422</v>
      </c>
      <c r="M70" s="581" t="s">
        <v>1423</v>
      </c>
      <c r="N70" s="581" t="s">
        <v>1424</v>
      </c>
      <c r="O70" s="581" t="s">
        <v>1425</v>
      </c>
      <c r="P70" s="581" t="s">
        <v>1426</v>
      </c>
      <c r="Q70" s="581" t="s">
        <v>1427</v>
      </c>
      <c r="R70" s="581" t="s">
        <v>1434</v>
      </c>
      <c r="S70" s="581" t="s">
        <v>5705</v>
      </c>
      <c r="T70" s="592" t="s">
        <v>5706</v>
      </c>
      <c r="U70" s="592" t="s">
        <v>5707</v>
      </c>
      <c r="V70" s="593" t="s">
        <v>5708</v>
      </c>
      <c r="X70" s="169">
        <v>10</v>
      </c>
      <c r="Z70" s="169" t="s">
        <v>5711</v>
      </c>
      <c r="AA70" s="169" t="s">
        <v>5712</v>
      </c>
    </row>
    <row r="71" spans="1:27" ht="72" customHeight="1" thickBot="1">
      <c r="B71" s="1188"/>
      <c r="C71" s="1189"/>
      <c r="D71" s="1184"/>
      <c r="E71" s="587" t="s">
        <v>5671</v>
      </c>
      <c r="F71" s="605" t="s">
        <v>5696</v>
      </c>
      <c r="G71" s="616" t="s">
        <v>5697</v>
      </c>
      <c r="H71" s="616" t="s">
        <v>5697</v>
      </c>
      <c r="I71" s="616" t="s">
        <v>5697</v>
      </c>
      <c r="J71" s="609" t="s">
        <v>5699</v>
      </c>
      <c r="K71" s="609" t="s">
        <v>5699</v>
      </c>
      <c r="L71" s="604" t="s">
        <v>5695</v>
      </c>
      <c r="M71" s="605" t="s">
        <v>5696</v>
      </c>
      <c r="N71" s="616" t="s">
        <v>5697</v>
      </c>
      <c r="O71" s="616" t="s">
        <v>5697</v>
      </c>
      <c r="P71" s="616" t="s">
        <v>5697</v>
      </c>
      <c r="Q71" s="609" t="s">
        <v>5699</v>
      </c>
      <c r="R71" s="609" t="s">
        <v>5699</v>
      </c>
      <c r="S71" s="588" t="s">
        <v>5695</v>
      </c>
      <c r="T71" s="588"/>
      <c r="U71" s="588"/>
      <c r="V71" s="589" t="s">
        <v>5671</v>
      </c>
    </row>
    <row r="72" spans="1:27" ht="15.75" thickBot="1">
      <c r="B72" s="1181"/>
      <c r="C72" s="577"/>
      <c r="D72" s="1184"/>
      <c r="E72" s="579"/>
      <c r="F72" s="606">
        <v>62408</v>
      </c>
      <c r="G72" s="617">
        <v>62806</v>
      </c>
      <c r="H72" s="617">
        <v>62807</v>
      </c>
      <c r="I72" s="617">
        <v>62808</v>
      </c>
      <c r="J72" s="610">
        <v>62809</v>
      </c>
      <c r="K72" s="610">
        <v>62811</v>
      </c>
      <c r="L72" s="578"/>
      <c r="M72" s="606">
        <v>62420</v>
      </c>
      <c r="N72" s="617">
        <v>62813</v>
      </c>
      <c r="O72" s="617">
        <v>62814</v>
      </c>
      <c r="P72" s="617">
        <v>62815</v>
      </c>
      <c r="Q72" s="610">
        <v>62816</v>
      </c>
      <c r="R72" s="610">
        <v>62818</v>
      </c>
      <c r="S72" s="578"/>
      <c r="T72" s="578"/>
      <c r="U72" s="578"/>
      <c r="V72" s="583"/>
    </row>
    <row r="73" spans="1:27" ht="15.75" thickBot="1">
      <c r="B73" s="1182"/>
      <c r="C73" s="576"/>
      <c r="D73" s="1185"/>
      <c r="E73" s="584"/>
      <c r="F73" s="607">
        <v>62419</v>
      </c>
      <c r="G73" s="618">
        <v>62990</v>
      </c>
      <c r="H73" s="618">
        <v>62991</v>
      </c>
      <c r="I73" s="618">
        <v>62992</v>
      </c>
      <c r="J73" s="611">
        <v>62810</v>
      </c>
      <c r="K73" s="611">
        <v>62812</v>
      </c>
      <c r="L73" s="585"/>
      <c r="M73" s="607">
        <v>62431</v>
      </c>
      <c r="N73" s="618">
        <v>62993</v>
      </c>
      <c r="O73" s="618">
        <v>62994</v>
      </c>
      <c r="P73" s="618">
        <v>62995</v>
      </c>
      <c r="Q73" s="611">
        <v>62817</v>
      </c>
      <c r="R73" s="611">
        <v>62819</v>
      </c>
      <c r="S73" s="585"/>
      <c r="T73" s="585"/>
      <c r="U73" s="585"/>
      <c r="V73" s="586"/>
    </row>
    <row r="74" spans="1:27">
      <c r="F74" s="608">
        <v>408</v>
      </c>
      <c r="G74" s="619" t="s">
        <v>7098</v>
      </c>
      <c r="H74" s="619" t="s">
        <v>7099</v>
      </c>
      <c r="I74" s="619" t="s">
        <v>7100</v>
      </c>
      <c r="J74" s="612" t="s">
        <v>7055</v>
      </c>
      <c r="K74" s="612" t="s">
        <v>7101</v>
      </c>
      <c r="M74" s="608">
        <v>420</v>
      </c>
      <c r="N74" s="619" t="s">
        <v>7102</v>
      </c>
      <c r="O74" s="619" t="s">
        <v>7103</v>
      </c>
      <c r="P74" s="619" t="s">
        <v>7104</v>
      </c>
      <c r="Q74" s="612" t="s">
        <v>7105</v>
      </c>
      <c r="R74" s="612" t="s">
        <v>7106</v>
      </c>
    </row>
    <row r="75" spans="1:27" ht="15.75" thickBot="1">
      <c r="F75" s="706">
        <v>168</v>
      </c>
      <c r="G75" s="706">
        <v>169</v>
      </c>
      <c r="H75" s="706">
        <v>170</v>
      </c>
      <c r="I75" s="706">
        <v>171</v>
      </c>
      <c r="J75" s="706">
        <v>172</v>
      </c>
      <c r="K75" s="706">
        <v>173</v>
      </c>
      <c r="L75" s="706">
        <v>174</v>
      </c>
      <c r="M75" s="706">
        <v>175</v>
      </c>
      <c r="N75" s="706">
        <v>176</v>
      </c>
      <c r="O75" s="706">
        <v>177</v>
      </c>
      <c r="P75" s="706">
        <v>178</v>
      </c>
      <c r="Q75" s="706">
        <v>179</v>
      </c>
      <c r="R75" s="706">
        <v>180</v>
      </c>
      <c r="S75" s="706">
        <v>181</v>
      </c>
    </row>
    <row r="76" spans="1:27" ht="15" customHeight="1" thickBot="1">
      <c r="A76" s="192">
        <v>13</v>
      </c>
      <c r="B76" s="1186" t="s">
        <v>2769</v>
      </c>
      <c r="C76" s="1187"/>
      <c r="D76" s="1183" t="s">
        <v>5670</v>
      </c>
      <c r="E76" s="580" t="s">
        <v>5694</v>
      </c>
      <c r="F76" s="581" t="s">
        <v>1416</v>
      </c>
      <c r="G76" s="581" t="s">
        <v>1417</v>
      </c>
      <c r="H76" s="581" t="s">
        <v>1418</v>
      </c>
      <c r="I76" s="581" t="s">
        <v>1419</v>
      </c>
      <c r="J76" s="581" t="s">
        <v>1420</v>
      </c>
      <c r="K76" s="581" t="s">
        <v>1421</v>
      </c>
      <c r="L76" s="581" t="s">
        <v>1422</v>
      </c>
      <c r="M76" s="581" t="s">
        <v>1423</v>
      </c>
      <c r="N76" s="581" t="s">
        <v>1424</v>
      </c>
      <c r="O76" s="581" t="s">
        <v>1425</v>
      </c>
      <c r="P76" s="581" t="s">
        <v>1426</v>
      </c>
      <c r="Q76" s="581" t="s">
        <v>1427</v>
      </c>
      <c r="R76" s="581" t="s">
        <v>1434</v>
      </c>
      <c r="S76" s="581" t="s">
        <v>5705</v>
      </c>
      <c r="T76" s="592" t="s">
        <v>5706</v>
      </c>
      <c r="U76" s="592" t="s">
        <v>5707</v>
      </c>
      <c r="V76" s="593" t="s">
        <v>5708</v>
      </c>
      <c r="X76" s="169">
        <v>11</v>
      </c>
      <c r="Z76" s="169" t="s">
        <v>5711</v>
      </c>
      <c r="AA76" s="169" t="s">
        <v>5712</v>
      </c>
    </row>
    <row r="77" spans="1:27" ht="72" customHeight="1" thickBot="1">
      <c r="B77" s="1188"/>
      <c r="C77" s="1189"/>
      <c r="D77" s="1184"/>
      <c r="E77" s="587" t="s">
        <v>5671</v>
      </c>
      <c r="F77" s="605" t="s">
        <v>5696</v>
      </c>
      <c r="G77" s="605" t="s">
        <v>5696</v>
      </c>
      <c r="H77" s="616" t="s">
        <v>5697</v>
      </c>
      <c r="I77" s="616" t="s">
        <v>5697</v>
      </c>
      <c r="J77" s="616" t="s">
        <v>5697</v>
      </c>
      <c r="K77" s="609" t="s">
        <v>5699</v>
      </c>
      <c r="L77" s="609" t="s">
        <v>5699</v>
      </c>
      <c r="M77" s="604" t="s">
        <v>5695</v>
      </c>
      <c r="N77" s="605" t="s">
        <v>5696</v>
      </c>
      <c r="O77" s="605" t="s">
        <v>5696</v>
      </c>
      <c r="P77" s="616" t="s">
        <v>5697</v>
      </c>
      <c r="Q77" s="616" t="s">
        <v>5697</v>
      </c>
      <c r="R77" s="609" t="s">
        <v>5699</v>
      </c>
      <c r="S77" s="609" t="s">
        <v>5699</v>
      </c>
      <c r="T77" s="588"/>
      <c r="U77" s="588"/>
      <c r="V77" s="589" t="s">
        <v>5671</v>
      </c>
    </row>
    <row r="78" spans="1:27" ht="15.75" thickBot="1">
      <c r="B78" s="1181"/>
      <c r="C78" s="577"/>
      <c r="D78" s="1184"/>
      <c r="E78" s="579"/>
      <c r="F78" s="606">
        <v>62432</v>
      </c>
      <c r="G78" s="606">
        <v>62444</v>
      </c>
      <c r="H78" s="617">
        <v>62820</v>
      </c>
      <c r="I78" s="617">
        <v>62821</v>
      </c>
      <c r="J78" s="617">
        <v>62822</v>
      </c>
      <c r="K78" s="610">
        <v>62823</v>
      </c>
      <c r="L78" s="610">
        <v>62825</v>
      </c>
      <c r="M78" s="578"/>
      <c r="N78" s="606">
        <v>62456</v>
      </c>
      <c r="O78" s="606">
        <v>62468</v>
      </c>
      <c r="P78" s="617">
        <v>62827</v>
      </c>
      <c r="Q78" s="617">
        <v>62828</v>
      </c>
      <c r="R78" s="610">
        <v>62829</v>
      </c>
      <c r="S78" s="610">
        <v>62831</v>
      </c>
      <c r="T78" s="578"/>
      <c r="U78" s="578"/>
      <c r="V78" s="583"/>
    </row>
    <row r="79" spans="1:27" ht="15.75" thickBot="1">
      <c r="B79" s="1182"/>
      <c r="C79" s="576"/>
      <c r="D79" s="1185"/>
      <c r="E79" s="584"/>
      <c r="F79" s="607">
        <v>62443</v>
      </c>
      <c r="G79" s="607">
        <v>62455</v>
      </c>
      <c r="H79" s="618">
        <v>62996</v>
      </c>
      <c r="I79" s="618">
        <v>62997</v>
      </c>
      <c r="J79" s="618">
        <v>62998</v>
      </c>
      <c r="K79" s="611">
        <v>62824</v>
      </c>
      <c r="L79" s="611">
        <v>62826</v>
      </c>
      <c r="M79" s="585"/>
      <c r="N79" s="607">
        <v>62467</v>
      </c>
      <c r="O79" s="607">
        <v>62479</v>
      </c>
      <c r="P79" s="618">
        <v>62999</v>
      </c>
      <c r="Q79" s="618">
        <v>63000</v>
      </c>
      <c r="R79" s="611">
        <v>62830</v>
      </c>
      <c r="S79" s="611">
        <v>62832</v>
      </c>
      <c r="T79" s="585"/>
      <c r="U79" s="585"/>
      <c r="V79" s="586"/>
    </row>
    <row r="80" spans="1:27">
      <c r="F80" s="608">
        <v>432</v>
      </c>
      <c r="G80" s="608">
        <v>444</v>
      </c>
      <c r="H80" s="619" t="s">
        <v>7107</v>
      </c>
      <c r="I80" s="619" t="s">
        <v>7108</v>
      </c>
      <c r="J80" s="619" t="s">
        <v>7109</v>
      </c>
      <c r="K80" s="612" t="s">
        <v>7110</v>
      </c>
      <c r="L80" s="612" t="s">
        <v>7111</v>
      </c>
      <c r="N80" s="608">
        <v>456</v>
      </c>
      <c r="O80" s="608">
        <v>468</v>
      </c>
      <c r="P80" s="619" t="s">
        <v>7112</v>
      </c>
      <c r="Q80" s="619" t="s">
        <v>7113</v>
      </c>
      <c r="R80" s="612" t="s">
        <v>7114</v>
      </c>
      <c r="S80" s="612" t="s">
        <v>7115</v>
      </c>
    </row>
  </sheetData>
  <mergeCells count="52">
    <mergeCell ref="B12:B13"/>
    <mergeCell ref="D10:D13"/>
    <mergeCell ref="B10:C10"/>
    <mergeCell ref="B11:C11"/>
    <mergeCell ref="B4:C4"/>
    <mergeCell ref="B5:C5"/>
    <mergeCell ref="B6:B7"/>
    <mergeCell ref="D4:D7"/>
    <mergeCell ref="B18:B19"/>
    <mergeCell ref="D16:D19"/>
    <mergeCell ref="B22:C22"/>
    <mergeCell ref="B23:C23"/>
    <mergeCell ref="B24:B25"/>
    <mergeCell ref="D22:D25"/>
    <mergeCell ref="B16:C16"/>
    <mergeCell ref="B17:C17"/>
    <mergeCell ref="B28:C28"/>
    <mergeCell ref="B29:C29"/>
    <mergeCell ref="B30:B31"/>
    <mergeCell ref="D28:D31"/>
    <mergeCell ref="B34:C34"/>
    <mergeCell ref="B36:B37"/>
    <mergeCell ref="D34:D37"/>
    <mergeCell ref="B40:C40"/>
    <mergeCell ref="B41:C41"/>
    <mergeCell ref="B42:B43"/>
    <mergeCell ref="D40:D43"/>
    <mergeCell ref="B35:C35"/>
    <mergeCell ref="B46:C46"/>
    <mergeCell ref="B47:C47"/>
    <mergeCell ref="B48:B49"/>
    <mergeCell ref="D46:D49"/>
    <mergeCell ref="B52:C52"/>
    <mergeCell ref="B54:B55"/>
    <mergeCell ref="D52:D55"/>
    <mergeCell ref="B58:C58"/>
    <mergeCell ref="B59:C59"/>
    <mergeCell ref="B60:B61"/>
    <mergeCell ref="D58:D61"/>
    <mergeCell ref="B53:C53"/>
    <mergeCell ref="B64:C64"/>
    <mergeCell ref="B65:C65"/>
    <mergeCell ref="B66:B67"/>
    <mergeCell ref="D64:D67"/>
    <mergeCell ref="B70:C70"/>
    <mergeCell ref="B72:B73"/>
    <mergeCell ref="D70:D73"/>
    <mergeCell ref="B76:C76"/>
    <mergeCell ref="B77:C77"/>
    <mergeCell ref="B78:B79"/>
    <mergeCell ref="D76:D79"/>
    <mergeCell ref="B71:C71"/>
  </mergeCells>
  <phoneticPr fontId="10" type="noConversion"/>
  <conditionalFormatting sqref="A2:C2 F2:H2 A1:H1">
    <cfRule type="containsText" dxfId="17449" priority="7" operator="containsText" text="DO">
      <formula>NOT(ISERROR(SEARCH("DO",A1)))</formula>
    </cfRule>
    <cfRule type="containsText" dxfId="17448" priority="8" operator="containsText" text="DI">
      <formula>NOT(ISERROR(SEARCH("DI",A1)))</formula>
    </cfRule>
    <cfRule type="containsText" dxfId="17447" priority="9" operator="containsText" text="AI">
      <formula>NOT(ISERROR(SEARCH("AI",A1)))</formula>
    </cfRule>
  </conditionalFormatting>
  <conditionalFormatting sqref="D2:E2">
    <cfRule type="containsText" dxfId="17446" priority="4" operator="containsText" text="DO">
      <formula>NOT(ISERROR(SEARCH("DO",D2)))</formula>
    </cfRule>
    <cfRule type="containsText" dxfId="17445" priority="5" operator="containsText" text="DI">
      <formula>NOT(ISERROR(SEARCH("DI",D2)))</formula>
    </cfRule>
    <cfRule type="containsText" dxfId="17444" priority="6" operator="containsText" text="AI">
      <formula>NOT(ISERROR(SEARCH("AI",D2)))</formula>
    </cfRule>
  </conditionalFormatting>
  <conditionalFormatting sqref="J2">
    <cfRule type="containsText" dxfId="17443" priority="1" operator="containsText" text="DO">
      <formula>NOT(ISERROR(SEARCH("DO",J2)))</formula>
    </cfRule>
    <cfRule type="containsText" dxfId="17442" priority="2" operator="containsText" text="DI">
      <formula>NOT(ISERROR(SEARCH("DI",J2)))</formula>
    </cfRule>
    <cfRule type="containsText" dxfId="17441" priority="3" operator="containsText" text="AI">
      <formula>NOT(ISERROR(SEARCH("AI",J2)))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6" r:id="rId4" name="Mask">
          <controlPr defaultSize="0" autoLine="0" autoPict="0" r:id="rId5">
            <anchor moveWithCells="1">
              <from>
                <xdr:col>22</xdr:col>
                <xdr:colOff>381000</xdr:colOff>
                <xdr:row>0</xdr:row>
                <xdr:rowOff>66675</xdr:rowOff>
              </from>
              <to>
                <xdr:col>25</xdr:col>
                <xdr:colOff>581025</xdr:colOff>
                <xdr:row>2</xdr:row>
                <xdr:rowOff>9525</xdr:rowOff>
              </to>
            </anchor>
          </controlPr>
        </control>
      </mc:Choice>
      <mc:Fallback>
        <control shapeId="20486" r:id="rId4" name="Mask"/>
      </mc:Fallback>
    </mc:AlternateContent>
    <mc:AlternateContent xmlns:mc="http://schemas.openxmlformats.org/markup-compatibility/2006">
      <mc:Choice Requires="x14">
        <control shapeId="20485" r:id="rId6" name="CommandButton1">
          <controlPr defaultSize="0" autoLine="0" autoPict="0" r:id="rId7">
            <anchor moveWithCells="1">
              <from>
                <xdr:col>26</xdr:col>
                <xdr:colOff>714375</xdr:colOff>
                <xdr:row>0</xdr:row>
                <xdr:rowOff>85725</xdr:rowOff>
              </from>
              <to>
                <xdr:col>30</xdr:col>
                <xdr:colOff>104775</xdr:colOff>
                <xdr:row>2</xdr:row>
                <xdr:rowOff>38100</xdr:rowOff>
              </to>
            </anchor>
          </controlPr>
        </control>
      </mc:Choice>
      <mc:Fallback>
        <control shapeId="20485" r:id="rId6" name="CommandButton1"/>
      </mc:Fallback>
    </mc:AlternateContent>
    <mc:AlternateContent xmlns:mc="http://schemas.openxmlformats.org/markup-compatibility/2006">
      <mc:Choice Requires="x14">
        <control shapeId="20484" r:id="rId8" name="ModuleNumber">
          <controlPr defaultSize="0" autoLine="0" autoPict="0" r:id="rId9">
            <anchor moveWithCells="1">
              <from>
                <xdr:col>11</xdr:col>
                <xdr:colOff>0</xdr:colOff>
                <xdr:row>0</xdr:row>
                <xdr:rowOff>57150</xdr:rowOff>
              </from>
              <to>
                <xdr:col>14</xdr:col>
                <xdr:colOff>28575</xdr:colOff>
                <xdr:row>2</xdr:row>
                <xdr:rowOff>9525</xdr:rowOff>
              </to>
            </anchor>
          </controlPr>
        </control>
      </mc:Choice>
      <mc:Fallback>
        <control shapeId="20484" r:id="rId8" name="ModuleNumber"/>
      </mc:Fallback>
    </mc:AlternateContent>
    <mc:AlternateContent xmlns:mc="http://schemas.openxmlformats.org/markup-compatibility/2006">
      <mc:Choice Requires="x14">
        <control shapeId="20483" r:id="rId10" name="Assign_addresses">
          <controlPr defaultSize="0" autoLine="0" autoPict="0" r:id="rId11">
            <anchor moveWithCells="1">
              <from>
                <xdr:col>19</xdr:col>
                <xdr:colOff>0</xdr:colOff>
                <xdr:row>0</xdr:row>
                <xdr:rowOff>57150</xdr:rowOff>
              </from>
              <to>
                <xdr:col>22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20483" r:id="rId10" name="Assign_addresses"/>
      </mc:Fallback>
    </mc:AlternateContent>
    <mc:AlternateContent xmlns:mc="http://schemas.openxmlformats.org/markup-compatibility/2006">
      <mc:Choice Requires="x14">
        <control shapeId="20482" r:id="rId12" name="CBox2">
          <controlPr defaultSize="0" autoLine="0" r:id="rId13">
            <anchor moveWithCells="1">
              <from>
                <xdr:col>21</xdr:col>
                <xdr:colOff>9525</xdr:colOff>
                <xdr:row>46</xdr:row>
                <xdr:rowOff>28575</xdr:rowOff>
              </from>
              <to>
                <xdr:col>23</xdr:col>
                <xdr:colOff>228600</xdr:colOff>
                <xdr:row>46</xdr:row>
                <xdr:rowOff>266700</xdr:rowOff>
              </to>
            </anchor>
          </controlPr>
        </control>
      </mc:Choice>
      <mc:Fallback>
        <control shapeId="20482" r:id="rId12" name="CBox2"/>
      </mc:Fallback>
    </mc:AlternateContent>
    <mc:AlternateContent xmlns:mc="http://schemas.openxmlformats.org/markup-compatibility/2006">
      <mc:Choice Requires="x14">
        <control shapeId="20481" r:id="rId14" name="Button 1">
          <controlPr defaultSize="0" print="0" autoFill="0" autoPict="0" macro="[0]!add_rack">
            <anchor moveWithCells="1" sizeWithCells="1">
              <from>
                <xdr:col>15</xdr:col>
                <xdr:colOff>9525</xdr:colOff>
                <xdr:row>0</xdr:row>
                <xdr:rowOff>47625</xdr:rowOff>
              </from>
              <to>
                <xdr:col>18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8E2-8F97-4B49-8197-7A538D00DCF4}">
  <sheetPr codeName="Лист32">
    <tabColor rgb="FFFF0000"/>
  </sheetPr>
  <dimension ref="A1:N3525"/>
  <sheetViews>
    <sheetView zoomScaleNormal="100" workbookViewId="0">
      <pane xSplit="1" ySplit="5" topLeftCell="B81" activePane="bottomRight" state="frozen"/>
      <selection pane="topRight" activeCell="B1" sqref="B1"/>
      <selection pane="bottomLeft" activeCell="A6" sqref="A6"/>
      <selection pane="bottomRight" activeCell="F97" sqref="F97"/>
    </sheetView>
  </sheetViews>
  <sheetFormatPr defaultColWidth="8.7109375" defaultRowHeight="15"/>
  <cols>
    <col min="1" max="1" width="8.7109375" style="561"/>
    <col min="2" max="2" width="6.28515625" style="119" customWidth="1"/>
    <col min="3" max="3" width="8.7109375" style="119"/>
    <col min="4" max="4" width="11.85546875" style="119" customWidth="1"/>
    <col min="5" max="5" width="24.5703125" style="216" customWidth="1"/>
    <col min="6" max="6" width="128.5703125" style="117" customWidth="1"/>
    <col min="9" max="9" width="8.7109375" style="119"/>
    <col min="10" max="10" width="12" style="197" bestFit="1" customWidth="1"/>
    <col min="11" max="11" width="8.7109375" style="198"/>
    <col min="12" max="12" width="19" style="198" customWidth="1"/>
    <col min="13" max="13" width="9.7109375" style="193" customWidth="1"/>
    <col min="14" max="14" width="20.42578125" style="169" customWidth="1"/>
    <col min="15" max="16384" width="8.7109375" style="169"/>
  </cols>
  <sheetData>
    <row r="1" spans="1:14" ht="15.75" thickBot="1">
      <c r="A1" s="1241" t="s">
        <v>1441</v>
      </c>
      <c r="B1" s="1241"/>
      <c r="C1" s="1241"/>
      <c r="D1" s="1241"/>
      <c r="E1" s="1241"/>
      <c r="F1" s="1241"/>
      <c r="G1" s="1241"/>
      <c r="H1" s="1242"/>
    </row>
    <row r="2" spans="1:14" ht="14.45" customHeight="1">
      <c r="A2" s="1243" t="s">
        <v>80</v>
      </c>
      <c r="B2" s="1246" t="s">
        <v>1442</v>
      </c>
      <c r="C2" s="1246" t="s">
        <v>82</v>
      </c>
      <c r="D2" s="1249" t="s">
        <v>1443</v>
      </c>
      <c r="E2" s="1251" t="s">
        <v>2</v>
      </c>
      <c r="F2" s="1254" t="s">
        <v>1</v>
      </c>
      <c r="G2" s="1257" t="s">
        <v>1444</v>
      </c>
      <c r="H2" s="1259" t="s">
        <v>1445</v>
      </c>
      <c r="I2" s="1261" t="s">
        <v>1446</v>
      </c>
      <c r="J2" s="1263" t="s">
        <v>1447</v>
      </c>
    </row>
    <row r="3" spans="1:14">
      <c r="A3" s="1244"/>
      <c r="B3" s="1247"/>
      <c r="C3" s="1247"/>
      <c r="D3" s="1250"/>
      <c r="E3" s="1252"/>
      <c r="F3" s="1255"/>
      <c r="G3" s="1258"/>
      <c r="H3" s="1260"/>
      <c r="I3" s="1262"/>
      <c r="J3" s="1264"/>
      <c r="K3" s="199"/>
    </row>
    <row r="4" spans="1:14" ht="15.75" thickBot="1">
      <c r="A4" s="1244"/>
      <c r="B4" s="1247"/>
      <c r="C4" s="1247"/>
      <c r="D4" s="1250"/>
      <c r="E4" s="1252"/>
      <c r="F4" s="1255"/>
      <c r="G4" s="1258"/>
      <c r="H4" s="1260"/>
      <c r="I4" s="1262"/>
      <c r="J4" s="1264"/>
    </row>
    <row r="5" spans="1:14" ht="15.75" thickBot="1">
      <c r="A5" s="1245"/>
      <c r="B5" s="1248"/>
      <c r="C5" s="1248"/>
      <c r="D5" s="1250"/>
      <c r="E5" s="1253"/>
      <c r="F5" s="1256"/>
      <c r="G5" s="1258"/>
      <c r="H5" s="1260"/>
      <c r="I5" s="1262"/>
      <c r="J5" s="1264"/>
      <c r="N5" s="169" t="s">
        <v>1448</v>
      </c>
    </row>
    <row r="6" spans="1:14">
      <c r="A6" s="1235" t="s">
        <v>8479</v>
      </c>
      <c r="B6" s="200" t="s">
        <v>1449</v>
      </c>
      <c r="C6" s="1207" t="s">
        <v>1428</v>
      </c>
      <c r="D6" s="1198" t="s">
        <v>1450</v>
      </c>
      <c r="E6" s="201"/>
      <c r="F6" s="201" t="s">
        <v>9615</v>
      </c>
      <c r="G6" s="201">
        <v>0</v>
      </c>
      <c r="H6" s="201">
        <v>1</v>
      </c>
      <c r="I6" s="201"/>
      <c r="J6" s="207"/>
    </row>
    <row r="7" spans="1:14">
      <c r="A7" s="1236"/>
      <c r="B7" s="203" t="s">
        <v>1449</v>
      </c>
      <c r="C7" s="1208"/>
      <c r="D7" s="1199"/>
      <c r="E7" s="204"/>
      <c r="F7" s="204" t="s">
        <v>9616</v>
      </c>
      <c r="G7" s="204">
        <v>1</v>
      </c>
      <c r="H7" s="204">
        <v>2</v>
      </c>
      <c r="I7" s="204"/>
      <c r="J7" s="208"/>
    </row>
    <row r="8" spans="1:14">
      <c r="A8" s="1236"/>
      <c r="B8" s="203" t="s">
        <v>1449</v>
      </c>
      <c r="C8" s="1208"/>
      <c r="D8" s="1199"/>
      <c r="E8" s="204"/>
      <c r="F8" s="204" t="s">
        <v>8977</v>
      </c>
      <c r="G8" s="204">
        <v>2</v>
      </c>
      <c r="H8" s="204">
        <v>3</v>
      </c>
      <c r="I8" s="204"/>
      <c r="J8" s="208"/>
    </row>
    <row r="9" spans="1:14">
      <c r="A9" s="1236"/>
      <c r="B9" s="205" t="s">
        <v>1449</v>
      </c>
      <c r="C9" s="1208"/>
      <c r="D9" s="1199"/>
      <c r="E9" s="206"/>
      <c r="F9" s="206" t="s">
        <v>9532</v>
      </c>
      <c r="G9" s="206">
        <v>3</v>
      </c>
      <c r="H9" s="206">
        <v>4</v>
      </c>
      <c r="I9" s="206"/>
      <c r="J9" s="209"/>
    </row>
    <row r="10" spans="1:14">
      <c r="A10" s="1236"/>
      <c r="B10" s="200" t="s">
        <v>1449</v>
      </c>
      <c r="C10" s="1207" t="s">
        <v>1429</v>
      </c>
      <c r="D10" s="1198" t="s">
        <v>1450</v>
      </c>
      <c r="E10" s="201"/>
      <c r="F10" s="201" t="s">
        <v>8978</v>
      </c>
      <c r="G10" s="201">
        <v>0</v>
      </c>
      <c r="H10" s="201">
        <v>5</v>
      </c>
      <c r="I10" s="201"/>
      <c r="J10" s="207"/>
    </row>
    <row r="11" spans="1:14">
      <c r="A11" s="1236"/>
      <c r="B11" s="203" t="s">
        <v>1449</v>
      </c>
      <c r="C11" s="1208"/>
      <c r="D11" s="1199"/>
      <c r="E11" s="204"/>
      <c r="F11" s="204"/>
      <c r="G11" s="204">
        <v>1</v>
      </c>
      <c r="H11" s="204">
        <v>6</v>
      </c>
      <c r="I11" s="204"/>
      <c r="J11" s="208"/>
    </row>
    <row r="12" spans="1:14">
      <c r="A12" s="1236"/>
      <c r="B12" s="203" t="s">
        <v>1449</v>
      </c>
      <c r="C12" s="1208"/>
      <c r="D12" s="1199"/>
      <c r="E12" s="204"/>
      <c r="F12" s="204"/>
      <c r="G12" s="204">
        <v>2</v>
      </c>
      <c r="H12" s="204">
        <v>7</v>
      </c>
      <c r="I12" s="204"/>
      <c r="J12" s="208"/>
    </row>
    <row r="13" spans="1:14">
      <c r="A13" s="1236"/>
      <c r="B13" s="205" t="s">
        <v>1449</v>
      </c>
      <c r="C13" s="1208"/>
      <c r="D13" s="1199"/>
      <c r="E13" s="206"/>
      <c r="F13" s="206"/>
      <c r="G13" s="206">
        <v>3</v>
      </c>
      <c r="H13" s="206">
        <v>8</v>
      </c>
      <c r="I13" s="206"/>
      <c r="J13" s="209"/>
    </row>
    <row r="14" spans="1:14">
      <c r="A14" s="1236"/>
      <c r="B14" s="200" t="s">
        <v>1449</v>
      </c>
      <c r="C14" s="1207" t="s">
        <v>1430</v>
      </c>
      <c r="D14" s="1198" t="s">
        <v>1450</v>
      </c>
      <c r="E14" s="201"/>
      <c r="F14" s="201" t="s">
        <v>9617</v>
      </c>
      <c r="G14" s="201">
        <v>0</v>
      </c>
      <c r="H14" s="201">
        <v>9</v>
      </c>
      <c r="I14" s="201"/>
      <c r="J14" s="207"/>
    </row>
    <row r="15" spans="1:14">
      <c r="A15" s="1236"/>
      <c r="B15" s="203" t="s">
        <v>1449</v>
      </c>
      <c r="C15" s="1208"/>
      <c r="D15" s="1199"/>
      <c r="E15" s="204"/>
      <c r="F15" s="204" t="s">
        <v>9618</v>
      </c>
      <c r="G15" s="204">
        <v>1</v>
      </c>
      <c r="H15" s="204">
        <v>10</v>
      </c>
      <c r="I15" s="204"/>
      <c r="J15" s="208"/>
    </row>
    <row r="16" spans="1:14">
      <c r="A16" s="1236"/>
      <c r="B16" s="203" t="s">
        <v>1449</v>
      </c>
      <c r="C16" s="1208"/>
      <c r="D16" s="1199"/>
      <c r="E16" s="204"/>
      <c r="F16" s="204" t="s">
        <v>8979</v>
      </c>
      <c r="G16" s="204">
        <v>2</v>
      </c>
      <c r="H16" s="204">
        <v>11</v>
      </c>
      <c r="I16" s="204"/>
      <c r="J16" s="208"/>
    </row>
    <row r="17" spans="1:12">
      <c r="A17" s="1236"/>
      <c r="B17" s="205" t="s">
        <v>1449</v>
      </c>
      <c r="C17" s="1208"/>
      <c r="D17" s="1199"/>
      <c r="E17" s="206"/>
      <c r="F17" s="206" t="s">
        <v>9533</v>
      </c>
      <c r="G17" s="206">
        <v>3</v>
      </c>
      <c r="H17" s="206">
        <v>12</v>
      </c>
      <c r="I17" s="206"/>
      <c r="J17" s="209"/>
    </row>
    <row r="18" spans="1:12">
      <c r="A18" s="1236"/>
      <c r="B18" s="200" t="s">
        <v>1449</v>
      </c>
      <c r="C18" s="1207" t="s">
        <v>1431</v>
      </c>
      <c r="D18" s="1198" t="s">
        <v>1450</v>
      </c>
      <c r="E18" s="201"/>
      <c r="F18" s="201" t="s">
        <v>8980</v>
      </c>
      <c r="G18" s="201">
        <v>0</v>
      </c>
      <c r="H18" s="201">
        <v>13</v>
      </c>
      <c r="I18" s="201"/>
      <c r="J18" s="207"/>
    </row>
    <row r="19" spans="1:12">
      <c r="A19" s="1236"/>
      <c r="B19" s="203" t="s">
        <v>1449</v>
      </c>
      <c r="C19" s="1208"/>
      <c r="D19" s="1199"/>
      <c r="E19" s="204"/>
      <c r="F19" s="204"/>
      <c r="G19" s="204">
        <v>1</v>
      </c>
      <c r="H19" s="204">
        <v>14</v>
      </c>
      <c r="I19" s="204"/>
      <c r="J19" s="208"/>
    </row>
    <row r="20" spans="1:12">
      <c r="A20" s="1236"/>
      <c r="B20" s="203" t="s">
        <v>1449</v>
      </c>
      <c r="C20" s="1208"/>
      <c r="D20" s="1199"/>
      <c r="E20" s="204"/>
      <c r="F20" s="204"/>
      <c r="G20" s="204">
        <v>2</v>
      </c>
      <c r="H20" s="204">
        <v>15</v>
      </c>
      <c r="I20" s="204"/>
      <c r="J20" s="208"/>
    </row>
    <row r="21" spans="1:12">
      <c r="A21" s="1236"/>
      <c r="B21" s="205" t="s">
        <v>1449</v>
      </c>
      <c r="C21" s="1208"/>
      <c r="D21" s="1199"/>
      <c r="E21" s="206"/>
      <c r="F21" s="206"/>
      <c r="G21" s="206">
        <v>3</v>
      </c>
      <c r="H21" s="206">
        <v>16</v>
      </c>
      <c r="I21" s="206"/>
      <c r="J21" s="209"/>
    </row>
    <row r="22" spans="1:12">
      <c r="A22" s="1236"/>
      <c r="B22" s="200" t="s">
        <v>1461</v>
      </c>
      <c r="C22" s="1209" t="s">
        <v>1432</v>
      </c>
      <c r="D22" s="1198" t="s">
        <v>1462</v>
      </c>
      <c r="E22" s="201" t="s">
        <v>1463</v>
      </c>
      <c r="F22" s="201" t="s">
        <v>9619</v>
      </c>
      <c r="G22" s="201">
        <v>1</v>
      </c>
      <c r="H22" s="201">
        <v>1</v>
      </c>
      <c r="I22" s="201"/>
      <c r="J22" s="207"/>
      <c r="K22" s="756" t="s">
        <v>1464</v>
      </c>
      <c r="L22" s="1195" t="s">
        <v>5702</v>
      </c>
    </row>
    <row r="23" spans="1:12">
      <c r="A23" s="1236"/>
      <c r="B23" s="203" t="s">
        <v>1461</v>
      </c>
      <c r="C23" s="1210"/>
      <c r="D23" s="1199"/>
      <c r="E23" s="204"/>
      <c r="F23" s="204"/>
      <c r="G23" s="204">
        <v>2</v>
      </c>
      <c r="H23" s="204">
        <v>2</v>
      </c>
      <c r="I23" s="204"/>
      <c r="J23" s="208"/>
      <c r="K23" s="756" t="s">
        <v>1465</v>
      </c>
      <c r="L23" s="1195"/>
    </row>
    <row r="24" spans="1:12">
      <c r="A24" s="1236"/>
      <c r="B24" s="203" t="s">
        <v>1461</v>
      </c>
      <c r="C24" s="1210"/>
      <c r="D24" s="1199"/>
      <c r="E24" s="204"/>
      <c r="F24" s="204"/>
      <c r="G24" s="204">
        <v>3</v>
      </c>
      <c r="H24" s="204">
        <v>3</v>
      </c>
      <c r="I24" s="204"/>
      <c r="J24" s="208"/>
      <c r="K24" s="756" t="s">
        <v>1466</v>
      </c>
      <c r="L24" s="1195"/>
    </row>
    <row r="25" spans="1:12">
      <c r="A25" s="1236"/>
      <c r="B25" s="203" t="s">
        <v>1461</v>
      </c>
      <c r="C25" s="1210"/>
      <c r="D25" s="1199"/>
      <c r="E25" s="204"/>
      <c r="F25" s="204"/>
      <c r="G25" s="204">
        <v>4</v>
      </c>
      <c r="H25" s="204">
        <v>4</v>
      </c>
      <c r="I25" s="204"/>
      <c r="J25" s="208"/>
      <c r="K25" s="756" t="s">
        <v>1467</v>
      </c>
      <c r="L25" s="1195"/>
    </row>
    <row r="26" spans="1:12">
      <c r="A26" s="1236"/>
      <c r="B26" s="203" t="s">
        <v>1461</v>
      </c>
      <c r="C26" s="1210"/>
      <c r="D26" s="1199"/>
      <c r="E26" s="204"/>
      <c r="F26" s="204"/>
      <c r="G26" s="204">
        <v>5</v>
      </c>
      <c r="H26" s="204">
        <v>5</v>
      </c>
      <c r="I26" s="204"/>
      <c r="J26" s="208"/>
      <c r="K26" s="756" t="s">
        <v>1468</v>
      </c>
      <c r="L26" s="1195"/>
    </row>
    <row r="27" spans="1:12">
      <c r="A27" s="1236"/>
      <c r="B27" s="203" t="s">
        <v>1461</v>
      </c>
      <c r="C27" s="1210"/>
      <c r="D27" s="1199"/>
      <c r="E27" s="204"/>
      <c r="F27" s="204"/>
      <c r="G27" s="204">
        <v>6</v>
      </c>
      <c r="H27" s="204">
        <v>6</v>
      </c>
      <c r="I27" s="204"/>
      <c r="J27" s="208"/>
      <c r="K27" s="756" t="s">
        <v>1469</v>
      </c>
      <c r="L27" s="1195"/>
    </row>
    <row r="28" spans="1:12">
      <c r="A28" s="1236"/>
      <c r="B28" s="203" t="s">
        <v>1461</v>
      </c>
      <c r="C28" s="1210"/>
      <c r="D28" s="1199"/>
      <c r="E28" s="204"/>
      <c r="F28" s="204"/>
      <c r="G28" s="204">
        <v>7</v>
      </c>
      <c r="H28" s="204">
        <v>7</v>
      </c>
      <c r="I28" s="204"/>
      <c r="J28" s="208"/>
      <c r="K28" s="756" t="s">
        <v>1470</v>
      </c>
      <c r="L28" s="1195"/>
    </row>
    <row r="29" spans="1:12">
      <c r="A29" s="1236"/>
      <c r="B29" s="203" t="s">
        <v>1461</v>
      </c>
      <c r="C29" s="1210"/>
      <c r="D29" s="1199"/>
      <c r="E29" s="204"/>
      <c r="F29" s="204"/>
      <c r="G29" s="204">
        <v>8</v>
      </c>
      <c r="H29" s="204">
        <v>8</v>
      </c>
      <c r="I29" s="204"/>
      <c r="J29" s="208"/>
      <c r="K29" s="756" t="s">
        <v>1471</v>
      </c>
      <c r="L29" s="1195"/>
    </row>
    <row r="30" spans="1:12">
      <c r="A30" s="1236"/>
      <c r="B30" s="203" t="s">
        <v>1461</v>
      </c>
      <c r="C30" s="1210"/>
      <c r="D30" s="1199"/>
      <c r="E30" s="204"/>
      <c r="F30" s="204"/>
      <c r="G30" s="204">
        <v>9</v>
      </c>
      <c r="H30" s="204">
        <v>9</v>
      </c>
      <c r="I30" s="204"/>
      <c r="J30" s="208"/>
      <c r="K30" s="756" t="s">
        <v>1472</v>
      </c>
      <c r="L30" s="1195"/>
    </row>
    <row r="31" spans="1:12">
      <c r="A31" s="1236"/>
      <c r="B31" s="203" t="s">
        <v>1461</v>
      </c>
      <c r="C31" s="1210"/>
      <c r="D31" s="1199"/>
      <c r="E31" s="204"/>
      <c r="F31" s="204"/>
      <c r="G31" s="204">
        <v>10</v>
      </c>
      <c r="H31" s="204">
        <v>10</v>
      </c>
      <c r="I31" s="204"/>
      <c r="J31" s="208"/>
      <c r="K31" s="756" t="s">
        <v>1473</v>
      </c>
      <c r="L31" s="1195"/>
    </row>
    <row r="32" spans="1:12">
      <c r="A32" s="1236"/>
      <c r="B32" s="203" t="s">
        <v>1461</v>
      </c>
      <c r="C32" s="1210"/>
      <c r="D32" s="1199"/>
      <c r="E32" s="204"/>
      <c r="F32" s="204"/>
      <c r="G32" s="204">
        <v>11</v>
      </c>
      <c r="H32" s="204">
        <v>11</v>
      </c>
      <c r="I32" s="204"/>
      <c r="J32" s="208"/>
      <c r="K32" s="756" t="s">
        <v>1474</v>
      </c>
      <c r="L32" s="1195"/>
    </row>
    <row r="33" spans="1:12">
      <c r="A33" s="1236"/>
      <c r="B33" s="205" t="s">
        <v>1461</v>
      </c>
      <c r="C33" s="1210"/>
      <c r="D33" s="1199"/>
      <c r="E33" s="206"/>
      <c r="F33" s="206"/>
      <c r="G33" s="206">
        <v>12</v>
      </c>
      <c r="H33" s="206">
        <v>12</v>
      </c>
      <c r="I33" s="206"/>
      <c r="J33" s="209"/>
      <c r="K33" s="756" t="s">
        <v>1475</v>
      </c>
      <c r="L33" s="1195"/>
    </row>
    <row r="34" spans="1:12">
      <c r="A34" s="1236"/>
      <c r="B34" s="200" t="s">
        <v>1476</v>
      </c>
      <c r="C34" s="1196" t="s">
        <v>1433</v>
      </c>
      <c r="D34" s="1198" t="s">
        <v>1477</v>
      </c>
      <c r="E34" s="201" t="s">
        <v>1263</v>
      </c>
      <c r="F34" s="201" t="s">
        <v>9554</v>
      </c>
      <c r="G34" s="201">
        <v>0</v>
      </c>
      <c r="H34" s="201">
        <v>1</v>
      </c>
      <c r="I34" s="201"/>
      <c r="J34" s="207"/>
      <c r="K34" s="1194" t="s">
        <v>1478</v>
      </c>
      <c r="L34" s="1195" t="s">
        <v>5721</v>
      </c>
    </row>
    <row r="35" spans="1:12">
      <c r="A35" s="1236"/>
      <c r="B35" s="203" t="s">
        <v>1476</v>
      </c>
      <c r="C35" s="1197"/>
      <c r="D35" s="1199"/>
      <c r="E35" s="204" t="s">
        <v>1357</v>
      </c>
      <c r="F35" s="204" t="s">
        <v>9555</v>
      </c>
      <c r="G35" s="204">
        <v>1</v>
      </c>
      <c r="H35" s="204">
        <v>2</v>
      </c>
      <c r="I35" s="204"/>
      <c r="J35" s="208"/>
      <c r="K35" s="1194"/>
      <c r="L35" s="1195"/>
    </row>
    <row r="36" spans="1:12">
      <c r="A36" s="1236"/>
      <c r="B36" s="203" t="s">
        <v>1476</v>
      </c>
      <c r="C36" s="1197"/>
      <c r="D36" s="1199"/>
      <c r="E36" s="204" t="s">
        <v>1253</v>
      </c>
      <c r="F36" s="204" t="s">
        <v>8496</v>
      </c>
      <c r="G36" s="204">
        <v>2</v>
      </c>
      <c r="H36" s="204">
        <v>3</v>
      </c>
      <c r="I36" s="204"/>
      <c r="J36" s="208"/>
      <c r="K36" s="1194"/>
      <c r="L36" s="1195"/>
    </row>
    <row r="37" spans="1:12">
      <c r="A37" s="1236"/>
      <c r="B37" s="203" t="s">
        <v>1476</v>
      </c>
      <c r="C37" s="1197"/>
      <c r="D37" s="1199"/>
      <c r="E37" s="204" t="s">
        <v>1264</v>
      </c>
      <c r="F37" s="204" t="s">
        <v>8497</v>
      </c>
      <c r="G37" s="204">
        <v>3</v>
      </c>
      <c r="H37" s="204">
        <v>4</v>
      </c>
      <c r="I37" s="204"/>
      <c r="J37" s="208"/>
      <c r="K37" s="1194"/>
      <c r="L37" s="1195"/>
    </row>
    <row r="38" spans="1:12">
      <c r="A38" s="1236"/>
      <c r="B38" s="203" t="s">
        <v>1476</v>
      </c>
      <c r="C38" s="1197"/>
      <c r="D38" s="1199"/>
      <c r="E38" s="204" t="s">
        <v>1265</v>
      </c>
      <c r="F38" s="204" t="s">
        <v>8498</v>
      </c>
      <c r="G38" s="204">
        <v>4</v>
      </c>
      <c r="H38" s="204">
        <v>5</v>
      </c>
      <c r="I38" s="204"/>
      <c r="J38" s="208"/>
      <c r="K38" s="1194"/>
      <c r="L38" s="1195"/>
    </row>
    <row r="39" spans="1:12">
      <c r="A39" s="1236"/>
      <c r="B39" s="203" t="s">
        <v>1476</v>
      </c>
      <c r="C39" s="1197"/>
      <c r="D39" s="1199"/>
      <c r="E39" s="204" t="s">
        <v>1266</v>
      </c>
      <c r="F39" s="204" t="s">
        <v>8499</v>
      </c>
      <c r="G39" s="204">
        <v>5</v>
      </c>
      <c r="H39" s="204">
        <v>6</v>
      </c>
      <c r="I39" s="204"/>
      <c r="J39" s="208"/>
      <c r="K39" s="1194"/>
      <c r="L39" s="1195"/>
    </row>
    <row r="40" spans="1:12">
      <c r="A40" s="1236"/>
      <c r="B40" s="203" t="s">
        <v>1476</v>
      </c>
      <c r="C40" s="1197"/>
      <c r="D40" s="1199"/>
      <c r="E40" s="204" t="s">
        <v>1254</v>
      </c>
      <c r="F40" s="204" t="s">
        <v>8500</v>
      </c>
      <c r="G40" s="204">
        <v>6</v>
      </c>
      <c r="H40" s="204">
        <v>7</v>
      </c>
      <c r="I40" s="204"/>
      <c r="J40" s="208"/>
      <c r="K40" s="1194"/>
      <c r="L40" s="1195"/>
    </row>
    <row r="41" spans="1:12">
      <c r="A41" s="1236"/>
      <c r="B41" s="203" t="s">
        <v>1476</v>
      </c>
      <c r="C41" s="1197"/>
      <c r="D41" s="1199"/>
      <c r="E41" s="204" t="s">
        <v>1255</v>
      </c>
      <c r="F41" s="204" t="s">
        <v>8501</v>
      </c>
      <c r="G41" s="204">
        <v>7</v>
      </c>
      <c r="H41" s="204">
        <v>8</v>
      </c>
      <c r="I41" s="204"/>
      <c r="J41" s="208"/>
      <c r="K41" s="1194"/>
      <c r="L41" s="1195"/>
    </row>
    <row r="42" spans="1:12">
      <c r="A42" s="1236"/>
      <c r="B42" s="203" t="s">
        <v>1476</v>
      </c>
      <c r="C42" s="1197"/>
      <c r="D42" s="1199"/>
      <c r="E42" s="204" t="s">
        <v>1256</v>
      </c>
      <c r="F42" s="204" t="s">
        <v>8502</v>
      </c>
      <c r="G42" s="204">
        <v>8</v>
      </c>
      <c r="H42" s="204">
        <v>9</v>
      </c>
      <c r="I42" s="204"/>
      <c r="J42" s="208"/>
      <c r="K42" s="1194"/>
      <c r="L42" s="1195"/>
    </row>
    <row r="43" spans="1:12">
      <c r="A43" s="1236"/>
      <c r="B43" s="203" t="s">
        <v>1476</v>
      </c>
      <c r="C43" s="1197"/>
      <c r="D43" s="1199"/>
      <c r="E43" s="204" t="s">
        <v>1257</v>
      </c>
      <c r="F43" s="204" t="s">
        <v>8503</v>
      </c>
      <c r="G43" s="204">
        <v>9</v>
      </c>
      <c r="H43" s="204">
        <v>10</v>
      </c>
      <c r="I43" s="204"/>
      <c r="J43" s="208"/>
      <c r="K43" s="1194"/>
      <c r="L43" s="1195"/>
    </row>
    <row r="44" spans="1:12">
      <c r="A44" s="1236"/>
      <c r="B44" s="203" t="s">
        <v>1476</v>
      </c>
      <c r="C44" s="1197"/>
      <c r="D44" s="1199"/>
      <c r="E44" s="204" t="s">
        <v>1358</v>
      </c>
      <c r="F44" s="204" t="s">
        <v>8504</v>
      </c>
      <c r="G44" s="204">
        <v>10</v>
      </c>
      <c r="H44" s="204">
        <v>11</v>
      </c>
      <c r="I44" s="204"/>
      <c r="J44" s="208"/>
      <c r="K44" s="1194"/>
      <c r="L44" s="1195"/>
    </row>
    <row r="45" spans="1:12">
      <c r="A45" s="1236"/>
      <c r="B45" s="203" t="s">
        <v>1476</v>
      </c>
      <c r="C45" s="1197"/>
      <c r="D45" s="1199"/>
      <c r="E45" s="204" t="s">
        <v>1258</v>
      </c>
      <c r="F45" s="204" t="s">
        <v>9620</v>
      </c>
      <c r="G45" s="204">
        <v>11</v>
      </c>
      <c r="H45" s="204">
        <v>12</v>
      </c>
      <c r="I45" s="204"/>
      <c r="J45" s="208"/>
      <c r="K45" s="1194"/>
      <c r="L45" s="1195"/>
    </row>
    <row r="46" spans="1:12">
      <c r="A46" s="1236"/>
      <c r="B46" s="203" t="s">
        <v>1476</v>
      </c>
      <c r="C46" s="1197"/>
      <c r="D46" s="1199"/>
      <c r="E46" s="204" t="s">
        <v>1259</v>
      </c>
      <c r="F46" s="204" t="s">
        <v>8506</v>
      </c>
      <c r="G46" s="204">
        <v>12</v>
      </c>
      <c r="H46" s="204">
        <v>13</v>
      </c>
      <c r="I46" s="204"/>
      <c r="J46" s="208"/>
      <c r="K46" s="1194"/>
      <c r="L46" s="1195"/>
    </row>
    <row r="47" spans="1:12">
      <c r="A47" s="1236"/>
      <c r="B47" s="203" t="s">
        <v>1476</v>
      </c>
      <c r="C47" s="1197"/>
      <c r="D47" s="1199"/>
      <c r="E47" s="204" t="s">
        <v>1359</v>
      </c>
      <c r="F47" s="204" t="s">
        <v>9621</v>
      </c>
      <c r="G47" s="204">
        <v>13</v>
      </c>
      <c r="H47" s="204">
        <v>14</v>
      </c>
      <c r="I47" s="204"/>
      <c r="J47" s="208"/>
      <c r="K47" s="1194"/>
      <c r="L47" s="1195"/>
    </row>
    <row r="48" spans="1:12">
      <c r="A48" s="1236"/>
      <c r="B48" s="203" t="s">
        <v>1476</v>
      </c>
      <c r="C48" s="1197"/>
      <c r="D48" s="1199"/>
      <c r="E48" s="204" t="s">
        <v>1260</v>
      </c>
      <c r="F48" s="204" t="s">
        <v>8508</v>
      </c>
      <c r="G48" s="204">
        <v>14</v>
      </c>
      <c r="H48" s="204">
        <v>15</v>
      </c>
      <c r="I48" s="204"/>
      <c r="J48" s="208"/>
      <c r="K48" s="1194"/>
      <c r="L48" s="1195"/>
    </row>
    <row r="49" spans="1:12">
      <c r="A49" s="1236"/>
      <c r="B49" s="203" t="s">
        <v>1476</v>
      </c>
      <c r="C49" s="1197"/>
      <c r="D49" s="1199"/>
      <c r="E49" s="204" t="s">
        <v>1261</v>
      </c>
      <c r="F49" s="204" t="s">
        <v>9622</v>
      </c>
      <c r="G49" s="204">
        <v>15</v>
      </c>
      <c r="H49" s="204">
        <v>16</v>
      </c>
      <c r="I49" s="204"/>
      <c r="J49" s="208"/>
      <c r="K49" s="1194"/>
      <c r="L49" s="1195"/>
    </row>
    <row r="50" spans="1:12">
      <c r="A50" s="1236"/>
      <c r="B50" s="203" t="s">
        <v>1476</v>
      </c>
      <c r="C50" s="1197"/>
      <c r="D50" s="1199"/>
      <c r="E50" s="204" t="s">
        <v>1360</v>
      </c>
      <c r="F50" s="204" t="s">
        <v>8509</v>
      </c>
      <c r="G50" s="204">
        <v>16</v>
      </c>
      <c r="H50" s="204">
        <v>17</v>
      </c>
      <c r="I50" s="204"/>
      <c r="J50" s="208"/>
      <c r="K50" s="1194" t="s">
        <v>1479</v>
      </c>
      <c r="L50" s="1195" t="s">
        <v>5722</v>
      </c>
    </row>
    <row r="51" spans="1:12">
      <c r="A51" s="1236"/>
      <c r="B51" s="203" t="s">
        <v>1476</v>
      </c>
      <c r="C51" s="1197"/>
      <c r="D51" s="1199"/>
      <c r="E51" s="204" t="s">
        <v>1262</v>
      </c>
      <c r="F51" s="204" t="s">
        <v>9623</v>
      </c>
      <c r="G51" s="204">
        <v>17</v>
      </c>
      <c r="H51" s="204">
        <v>18</v>
      </c>
      <c r="I51" s="204"/>
      <c r="J51" s="208"/>
      <c r="K51" s="1194"/>
      <c r="L51" s="1195"/>
    </row>
    <row r="52" spans="1:12">
      <c r="A52" s="1236"/>
      <c r="B52" s="203" t="s">
        <v>1476</v>
      </c>
      <c r="C52" s="1197"/>
      <c r="D52" s="1199"/>
      <c r="E52" s="204"/>
      <c r="F52" s="204"/>
      <c r="G52" s="204">
        <v>18</v>
      </c>
      <c r="H52" s="204">
        <v>19</v>
      </c>
      <c r="I52" s="204"/>
      <c r="J52" s="208"/>
      <c r="K52" s="1194"/>
      <c r="L52" s="1195"/>
    </row>
    <row r="53" spans="1:12">
      <c r="A53" s="1236"/>
      <c r="B53" s="203" t="s">
        <v>1476</v>
      </c>
      <c r="C53" s="1197"/>
      <c r="D53" s="1199"/>
      <c r="E53" s="204"/>
      <c r="F53" s="204"/>
      <c r="G53" s="204">
        <v>19</v>
      </c>
      <c r="H53" s="204">
        <v>20</v>
      </c>
      <c r="I53" s="204"/>
      <c r="J53" s="208"/>
      <c r="K53" s="1194"/>
      <c r="L53" s="1195"/>
    </row>
    <row r="54" spans="1:12">
      <c r="A54" s="1236"/>
      <c r="B54" s="203" t="s">
        <v>1476</v>
      </c>
      <c r="C54" s="1197"/>
      <c r="D54" s="1199"/>
      <c r="E54" s="204"/>
      <c r="F54" s="204"/>
      <c r="G54" s="204">
        <v>20</v>
      </c>
      <c r="H54" s="204">
        <v>21</v>
      </c>
      <c r="I54" s="204"/>
      <c r="J54" s="208"/>
      <c r="K54" s="1194"/>
      <c r="L54" s="1195"/>
    </row>
    <row r="55" spans="1:12">
      <c r="A55" s="1236"/>
      <c r="B55" s="203" t="s">
        <v>1476</v>
      </c>
      <c r="C55" s="1197"/>
      <c r="D55" s="1199"/>
      <c r="E55" s="204"/>
      <c r="F55" s="204"/>
      <c r="G55" s="204">
        <v>21</v>
      </c>
      <c r="H55" s="204">
        <v>22</v>
      </c>
      <c r="I55" s="204"/>
      <c r="J55" s="208"/>
      <c r="K55" s="1194"/>
      <c r="L55" s="1195"/>
    </row>
    <row r="56" spans="1:12">
      <c r="A56" s="1236"/>
      <c r="B56" s="203" t="s">
        <v>1476</v>
      </c>
      <c r="C56" s="1197"/>
      <c r="D56" s="1199"/>
      <c r="E56" s="204"/>
      <c r="F56" s="204"/>
      <c r="G56" s="204">
        <v>22</v>
      </c>
      <c r="H56" s="204">
        <v>23</v>
      </c>
      <c r="I56" s="204"/>
      <c r="J56" s="208"/>
      <c r="K56" s="1194"/>
      <c r="L56" s="1195"/>
    </row>
    <row r="57" spans="1:12">
      <c r="A57" s="1236"/>
      <c r="B57" s="203" t="s">
        <v>1476</v>
      </c>
      <c r="C57" s="1197"/>
      <c r="D57" s="1199"/>
      <c r="E57" s="204"/>
      <c r="F57" s="204"/>
      <c r="G57" s="204">
        <v>23</v>
      </c>
      <c r="H57" s="204">
        <v>24</v>
      </c>
      <c r="I57" s="204"/>
      <c r="J57" s="208"/>
      <c r="K57" s="1194"/>
      <c r="L57" s="1195"/>
    </row>
    <row r="58" spans="1:12">
      <c r="A58" s="1236"/>
      <c r="B58" s="203" t="s">
        <v>1476</v>
      </c>
      <c r="C58" s="1197"/>
      <c r="D58" s="1199"/>
      <c r="E58" s="204"/>
      <c r="F58" s="204"/>
      <c r="G58" s="204">
        <v>24</v>
      </c>
      <c r="H58" s="204">
        <v>25</v>
      </c>
      <c r="I58" s="204"/>
      <c r="J58" s="208"/>
      <c r="K58" s="1194"/>
      <c r="L58" s="1195"/>
    </row>
    <row r="59" spans="1:12">
      <c r="A59" s="1236"/>
      <c r="B59" s="203" t="s">
        <v>1476</v>
      </c>
      <c r="C59" s="1197"/>
      <c r="D59" s="1199"/>
      <c r="E59" s="204"/>
      <c r="F59" s="204"/>
      <c r="G59" s="204">
        <v>25</v>
      </c>
      <c r="H59" s="204">
        <v>26</v>
      </c>
      <c r="I59" s="204"/>
      <c r="J59" s="208"/>
      <c r="K59" s="1194"/>
      <c r="L59" s="1195"/>
    </row>
    <row r="60" spans="1:12">
      <c r="A60" s="1236"/>
      <c r="B60" s="203" t="s">
        <v>1476</v>
      </c>
      <c r="C60" s="1197"/>
      <c r="D60" s="1199"/>
      <c r="E60" s="204"/>
      <c r="F60" s="204"/>
      <c r="G60" s="204">
        <v>26</v>
      </c>
      <c r="H60" s="204">
        <v>27</v>
      </c>
      <c r="I60" s="204"/>
      <c r="J60" s="208"/>
      <c r="K60" s="1194"/>
      <c r="L60" s="1195"/>
    </row>
    <row r="61" spans="1:12">
      <c r="A61" s="1236"/>
      <c r="B61" s="203" t="s">
        <v>1476</v>
      </c>
      <c r="C61" s="1197"/>
      <c r="D61" s="1199"/>
      <c r="E61" s="204"/>
      <c r="F61" s="204"/>
      <c r="G61" s="204">
        <v>27</v>
      </c>
      <c r="H61" s="204">
        <v>28</v>
      </c>
      <c r="I61" s="204"/>
      <c r="J61" s="208"/>
      <c r="K61" s="1194"/>
      <c r="L61" s="1195"/>
    </row>
    <row r="62" spans="1:12">
      <c r="A62" s="1236"/>
      <c r="B62" s="203" t="s">
        <v>1476</v>
      </c>
      <c r="C62" s="1197"/>
      <c r="D62" s="1199"/>
      <c r="E62" s="204"/>
      <c r="F62" s="204"/>
      <c r="G62" s="204">
        <v>28</v>
      </c>
      <c r="H62" s="204">
        <v>29</v>
      </c>
      <c r="I62" s="204"/>
      <c r="J62" s="208"/>
      <c r="K62" s="1194"/>
      <c r="L62" s="1195"/>
    </row>
    <row r="63" spans="1:12">
      <c r="A63" s="1236"/>
      <c r="B63" s="203" t="s">
        <v>1476</v>
      </c>
      <c r="C63" s="1197"/>
      <c r="D63" s="1199"/>
      <c r="E63" s="204"/>
      <c r="F63" s="204"/>
      <c r="G63" s="204">
        <v>29</v>
      </c>
      <c r="H63" s="204">
        <v>30</v>
      </c>
      <c r="I63" s="204"/>
      <c r="J63" s="208"/>
      <c r="K63" s="1194"/>
      <c r="L63" s="1195"/>
    </row>
    <row r="64" spans="1:12">
      <c r="A64" s="1236"/>
      <c r="B64" s="203" t="s">
        <v>1476</v>
      </c>
      <c r="C64" s="1197"/>
      <c r="D64" s="1199"/>
      <c r="E64" s="204"/>
      <c r="F64" s="204"/>
      <c r="G64" s="204">
        <v>30</v>
      </c>
      <c r="H64" s="204">
        <v>31</v>
      </c>
      <c r="I64" s="204"/>
      <c r="J64" s="208"/>
      <c r="K64" s="1194"/>
      <c r="L64" s="1195"/>
    </row>
    <row r="65" spans="1:12">
      <c r="A65" s="1237"/>
      <c r="B65" s="205" t="s">
        <v>1476</v>
      </c>
      <c r="C65" s="1197"/>
      <c r="D65" s="1199"/>
      <c r="E65" s="206"/>
      <c r="F65" s="206"/>
      <c r="G65" s="206">
        <v>31</v>
      </c>
      <c r="H65" s="206">
        <v>32</v>
      </c>
      <c r="I65" s="206"/>
      <c r="J65" s="209"/>
      <c r="K65" s="1194"/>
      <c r="L65" s="1195"/>
    </row>
    <row r="66" spans="1:12">
      <c r="A66" s="1238" t="s">
        <v>8480</v>
      </c>
      <c r="B66" s="200" t="s">
        <v>1461</v>
      </c>
      <c r="C66" s="1209" t="s">
        <v>1416</v>
      </c>
      <c r="D66" s="1198" t="s">
        <v>1462</v>
      </c>
      <c r="E66" s="201" t="s">
        <v>1152</v>
      </c>
      <c r="F66" s="201" t="s">
        <v>9624</v>
      </c>
      <c r="G66" s="201">
        <v>1</v>
      </c>
      <c r="H66" s="201">
        <v>13</v>
      </c>
      <c r="I66" s="201" t="s">
        <v>1480</v>
      </c>
      <c r="J66" s="207">
        <v>1</v>
      </c>
      <c r="K66" s="756" t="s">
        <v>1481</v>
      </c>
      <c r="L66" s="1195" t="s">
        <v>5723</v>
      </c>
    </row>
    <row r="67" spans="1:12">
      <c r="A67" s="1239"/>
      <c r="B67" s="203" t="s">
        <v>1461</v>
      </c>
      <c r="C67" s="1210"/>
      <c r="D67" s="1199"/>
      <c r="E67" s="204" t="s">
        <v>1497</v>
      </c>
      <c r="F67" s="204" t="s">
        <v>67</v>
      </c>
      <c r="G67" s="204">
        <v>2</v>
      </c>
      <c r="H67" s="204">
        <v>14</v>
      </c>
      <c r="I67" s="204" t="s">
        <v>1480</v>
      </c>
      <c r="J67" s="208">
        <v>5</v>
      </c>
      <c r="K67" s="756" t="s">
        <v>1482</v>
      </c>
      <c r="L67" s="1195"/>
    </row>
    <row r="68" spans="1:12">
      <c r="A68" s="1239"/>
      <c r="B68" s="203" t="s">
        <v>1461</v>
      </c>
      <c r="C68" s="1210"/>
      <c r="D68" s="1199"/>
      <c r="E68" s="204" t="s">
        <v>595</v>
      </c>
      <c r="F68" s="204" t="s">
        <v>9625</v>
      </c>
      <c r="G68" s="204">
        <v>3</v>
      </c>
      <c r="H68" s="204">
        <v>15</v>
      </c>
      <c r="I68" s="204" t="s">
        <v>1483</v>
      </c>
      <c r="J68" s="208">
        <v>1</v>
      </c>
      <c r="K68" s="756" t="s">
        <v>1484</v>
      </c>
      <c r="L68" s="1195"/>
    </row>
    <row r="69" spans="1:12">
      <c r="A69" s="1239"/>
      <c r="B69" s="203" t="s">
        <v>1461</v>
      </c>
      <c r="C69" s="1210"/>
      <c r="D69" s="1199"/>
      <c r="E69" s="204" t="s">
        <v>557</v>
      </c>
      <c r="F69" s="204" t="s">
        <v>9626</v>
      </c>
      <c r="G69" s="204">
        <v>4</v>
      </c>
      <c r="H69" s="204">
        <v>16</v>
      </c>
      <c r="I69" s="204" t="s">
        <v>1483</v>
      </c>
      <c r="J69" s="208">
        <v>3</v>
      </c>
      <c r="K69" s="756" t="s">
        <v>1485</v>
      </c>
      <c r="L69" s="1195"/>
    </row>
    <row r="70" spans="1:12">
      <c r="A70" s="1239"/>
      <c r="B70" s="203" t="s">
        <v>1461</v>
      </c>
      <c r="C70" s="1210"/>
      <c r="D70" s="1199"/>
      <c r="E70" s="204" t="s">
        <v>599</v>
      </c>
      <c r="F70" s="204" t="s">
        <v>9627</v>
      </c>
      <c r="G70" s="204">
        <v>5</v>
      </c>
      <c r="H70" s="204">
        <v>17</v>
      </c>
      <c r="I70" s="204" t="s">
        <v>1483</v>
      </c>
      <c r="J70" s="208">
        <v>5</v>
      </c>
      <c r="K70" s="756" t="s">
        <v>1486</v>
      </c>
      <c r="L70" s="1195"/>
    </row>
    <row r="71" spans="1:12">
      <c r="A71" s="1239"/>
      <c r="B71" s="203" t="s">
        <v>1461</v>
      </c>
      <c r="C71" s="1210"/>
      <c r="D71" s="1199"/>
      <c r="E71" s="204" t="s">
        <v>553</v>
      </c>
      <c r="F71" s="204" t="s">
        <v>9628</v>
      </c>
      <c r="G71" s="204">
        <v>6</v>
      </c>
      <c r="H71" s="204">
        <v>18</v>
      </c>
      <c r="I71" s="204" t="s">
        <v>1487</v>
      </c>
      <c r="J71" s="208">
        <v>1</v>
      </c>
      <c r="K71" s="756" t="s">
        <v>1488</v>
      </c>
      <c r="L71" s="1195"/>
    </row>
    <row r="72" spans="1:12">
      <c r="A72" s="1239"/>
      <c r="B72" s="203" t="s">
        <v>1461</v>
      </c>
      <c r="C72" s="1210"/>
      <c r="D72" s="1199"/>
      <c r="E72" s="204" t="s">
        <v>608</v>
      </c>
      <c r="F72" s="204" t="s">
        <v>9629</v>
      </c>
      <c r="G72" s="204">
        <v>7</v>
      </c>
      <c r="H72" s="204">
        <v>19</v>
      </c>
      <c r="I72" s="204" t="s">
        <v>1487</v>
      </c>
      <c r="J72" s="208">
        <v>3</v>
      </c>
      <c r="K72" s="756" t="s">
        <v>1489</v>
      </c>
      <c r="L72" s="1195"/>
    </row>
    <row r="73" spans="1:12">
      <c r="A73" s="1239"/>
      <c r="B73" s="203" t="s">
        <v>1461</v>
      </c>
      <c r="C73" s="1210"/>
      <c r="D73" s="1199"/>
      <c r="E73" s="204" t="s">
        <v>1497</v>
      </c>
      <c r="F73" s="204" t="s">
        <v>67</v>
      </c>
      <c r="G73" s="204">
        <v>8</v>
      </c>
      <c r="H73" s="204">
        <v>20</v>
      </c>
      <c r="I73" s="204" t="s">
        <v>1487</v>
      </c>
      <c r="J73" s="208">
        <v>5</v>
      </c>
      <c r="K73" s="756" t="s">
        <v>1490</v>
      </c>
      <c r="L73" s="1195"/>
    </row>
    <row r="74" spans="1:12">
      <c r="A74" s="1239"/>
      <c r="B74" s="203" t="s">
        <v>1461</v>
      </c>
      <c r="C74" s="1210"/>
      <c r="D74" s="1199"/>
      <c r="E74" s="204" t="s">
        <v>1497</v>
      </c>
      <c r="F74" s="204" t="s">
        <v>67</v>
      </c>
      <c r="G74" s="204">
        <v>9</v>
      </c>
      <c r="H74" s="204">
        <v>21</v>
      </c>
      <c r="I74" s="204" t="s">
        <v>1487</v>
      </c>
      <c r="J74" s="208">
        <v>7</v>
      </c>
      <c r="K74" s="756" t="s">
        <v>1491</v>
      </c>
      <c r="L74" s="1195"/>
    </row>
    <row r="75" spans="1:12">
      <c r="A75" s="1239"/>
      <c r="B75" s="203" t="s">
        <v>1461</v>
      </c>
      <c r="C75" s="1210"/>
      <c r="D75" s="1199"/>
      <c r="E75" s="204" t="s">
        <v>1497</v>
      </c>
      <c r="F75" s="204" t="s">
        <v>67</v>
      </c>
      <c r="G75" s="204">
        <v>10</v>
      </c>
      <c r="H75" s="204">
        <v>22</v>
      </c>
      <c r="I75" s="204" t="s">
        <v>1487</v>
      </c>
      <c r="J75" s="208">
        <v>9</v>
      </c>
      <c r="K75" s="756" t="s">
        <v>1492</v>
      </c>
      <c r="L75" s="1195"/>
    </row>
    <row r="76" spans="1:12">
      <c r="A76" s="1239"/>
      <c r="B76" s="203" t="s">
        <v>1461</v>
      </c>
      <c r="C76" s="1210"/>
      <c r="D76" s="1199"/>
      <c r="E76" s="204" t="s">
        <v>577</v>
      </c>
      <c r="F76" s="204" t="s">
        <v>572</v>
      </c>
      <c r="G76" s="204">
        <v>11</v>
      </c>
      <c r="H76" s="204">
        <v>23</v>
      </c>
      <c r="I76" s="204" t="s">
        <v>1494</v>
      </c>
      <c r="J76" s="208">
        <v>1</v>
      </c>
      <c r="K76" s="756" t="s">
        <v>1493</v>
      </c>
      <c r="L76" s="1195"/>
    </row>
    <row r="77" spans="1:12">
      <c r="A77" s="1239"/>
      <c r="B77" s="205" t="s">
        <v>1461</v>
      </c>
      <c r="C77" s="1210"/>
      <c r="D77" s="1199"/>
      <c r="E77" s="206" t="s">
        <v>741</v>
      </c>
      <c r="F77" s="206" t="s">
        <v>740</v>
      </c>
      <c r="G77" s="206">
        <v>12</v>
      </c>
      <c r="H77" s="206">
        <v>24</v>
      </c>
      <c r="I77" s="206" t="s">
        <v>1494</v>
      </c>
      <c r="J77" s="209">
        <v>3</v>
      </c>
      <c r="K77" s="756" t="s">
        <v>1495</v>
      </c>
      <c r="L77" s="1195"/>
    </row>
    <row r="78" spans="1:12">
      <c r="A78" s="1239"/>
      <c r="B78" s="200" t="s">
        <v>1461</v>
      </c>
      <c r="C78" s="1209" t="s">
        <v>1417</v>
      </c>
      <c r="D78" s="1198" t="s">
        <v>1462</v>
      </c>
      <c r="E78" s="201" t="s">
        <v>585</v>
      </c>
      <c r="F78" s="201" t="s">
        <v>576</v>
      </c>
      <c r="G78" s="201">
        <v>1</v>
      </c>
      <c r="H78" s="201">
        <v>25</v>
      </c>
      <c r="I78" s="201" t="s">
        <v>1494</v>
      </c>
      <c r="J78" s="207">
        <v>5</v>
      </c>
      <c r="K78" s="756" t="s">
        <v>1496</v>
      </c>
      <c r="L78" s="1195" t="s">
        <v>5724</v>
      </c>
    </row>
    <row r="79" spans="1:12">
      <c r="A79" s="1239"/>
      <c r="B79" s="203" t="s">
        <v>1461</v>
      </c>
      <c r="C79" s="1210"/>
      <c r="D79" s="1199"/>
      <c r="E79" s="204" t="s">
        <v>796</v>
      </c>
      <c r="F79" s="204" t="s">
        <v>795</v>
      </c>
      <c r="G79" s="204">
        <v>2</v>
      </c>
      <c r="H79" s="204">
        <v>26</v>
      </c>
      <c r="I79" s="204" t="s">
        <v>1494</v>
      </c>
      <c r="J79" s="208">
        <v>7</v>
      </c>
      <c r="K79" s="756" t="s">
        <v>1498</v>
      </c>
      <c r="L79" s="1195"/>
    </row>
    <row r="80" spans="1:12">
      <c r="A80" s="1239"/>
      <c r="B80" s="203" t="s">
        <v>1461</v>
      </c>
      <c r="C80" s="1210"/>
      <c r="D80" s="1199"/>
      <c r="E80" s="204" t="s">
        <v>806</v>
      </c>
      <c r="F80" s="204" t="s">
        <v>9630</v>
      </c>
      <c r="G80" s="204">
        <v>3</v>
      </c>
      <c r="H80" s="204">
        <v>27</v>
      </c>
      <c r="I80" s="204" t="s">
        <v>1494</v>
      </c>
      <c r="J80" s="208">
        <v>9</v>
      </c>
      <c r="K80" s="756" t="s">
        <v>1500</v>
      </c>
      <c r="L80" s="1195"/>
    </row>
    <row r="81" spans="1:12">
      <c r="A81" s="1239"/>
      <c r="B81" s="203" t="s">
        <v>1461</v>
      </c>
      <c r="C81" s="1210"/>
      <c r="D81" s="1199"/>
      <c r="E81" s="204" t="s">
        <v>1497</v>
      </c>
      <c r="F81" s="204" t="s">
        <v>67</v>
      </c>
      <c r="G81" s="204">
        <v>4</v>
      </c>
      <c r="H81" s="204">
        <v>28</v>
      </c>
      <c r="I81" s="204" t="s">
        <v>1494</v>
      </c>
      <c r="J81" s="208">
        <v>11</v>
      </c>
      <c r="K81" s="756" t="s">
        <v>1501</v>
      </c>
      <c r="L81" s="1195"/>
    </row>
    <row r="82" spans="1:12">
      <c r="A82" s="1239"/>
      <c r="B82" s="203" t="s">
        <v>1461</v>
      </c>
      <c r="C82" s="1210"/>
      <c r="D82" s="1199"/>
      <c r="E82" s="204" t="s">
        <v>610</v>
      </c>
      <c r="F82" s="204" t="s">
        <v>609</v>
      </c>
      <c r="G82" s="204">
        <v>5</v>
      </c>
      <c r="H82" s="204">
        <v>29</v>
      </c>
      <c r="I82" s="204" t="s">
        <v>1732</v>
      </c>
      <c r="J82" s="208">
        <v>1</v>
      </c>
      <c r="K82" s="756" t="s">
        <v>1502</v>
      </c>
      <c r="L82" s="1195"/>
    </row>
    <row r="83" spans="1:12">
      <c r="A83" s="1239"/>
      <c r="B83" s="203" t="s">
        <v>1461</v>
      </c>
      <c r="C83" s="1210"/>
      <c r="D83" s="1199"/>
      <c r="E83" s="204" t="s">
        <v>1497</v>
      </c>
      <c r="F83" s="204" t="s">
        <v>67</v>
      </c>
      <c r="G83" s="204">
        <v>6</v>
      </c>
      <c r="H83" s="204">
        <v>30</v>
      </c>
      <c r="I83" s="204" t="s">
        <v>1732</v>
      </c>
      <c r="J83" s="208">
        <v>3</v>
      </c>
      <c r="K83" s="756" t="s">
        <v>1503</v>
      </c>
      <c r="L83" s="1195"/>
    </row>
    <row r="84" spans="1:12">
      <c r="A84" s="1239"/>
      <c r="B84" s="203" t="s">
        <v>1461</v>
      </c>
      <c r="C84" s="1210"/>
      <c r="D84" s="1199"/>
      <c r="E84" s="204" t="s">
        <v>612</v>
      </c>
      <c r="F84" s="204" t="s">
        <v>9631</v>
      </c>
      <c r="G84" s="204">
        <v>7</v>
      </c>
      <c r="H84" s="204">
        <v>31</v>
      </c>
      <c r="I84" s="204" t="s">
        <v>1520</v>
      </c>
      <c r="J84" s="208">
        <v>1</v>
      </c>
      <c r="K84" s="756" t="s">
        <v>1504</v>
      </c>
      <c r="L84" s="1195"/>
    </row>
    <row r="85" spans="1:12">
      <c r="A85" s="1239"/>
      <c r="B85" s="203" t="s">
        <v>1461</v>
      </c>
      <c r="C85" s="1210"/>
      <c r="D85" s="1199"/>
      <c r="E85" s="204" t="s">
        <v>616</v>
      </c>
      <c r="F85" s="204" t="s">
        <v>9632</v>
      </c>
      <c r="G85" s="204">
        <v>8</v>
      </c>
      <c r="H85" s="204">
        <v>32</v>
      </c>
      <c r="I85" s="204" t="s">
        <v>1520</v>
      </c>
      <c r="J85" s="208">
        <v>3</v>
      </c>
      <c r="K85" s="756" t="s">
        <v>1505</v>
      </c>
      <c r="L85" s="1195"/>
    </row>
    <row r="86" spans="1:12">
      <c r="A86" s="1239"/>
      <c r="B86" s="203" t="s">
        <v>1461</v>
      </c>
      <c r="C86" s="1210"/>
      <c r="D86" s="1199"/>
      <c r="E86" s="204" t="s">
        <v>618</v>
      </c>
      <c r="F86" s="204" t="s">
        <v>9633</v>
      </c>
      <c r="G86" s="204">
        <v>9</v>
      </c>
      <c r="H86" s="204">
        <v>33</v>
      </c>
      <c r="I86" s="204" t="s">
        <v>1520</v>
      </c>
      <c r="J86" s="208">
        <v>5</v>
      </c>
      <c r="K86" s="756" t="s">
        <v>1506</v>
      </c>
      <c r="L86" s="1195"/>
    </row>
    <row r="87" spans="1:12">
      <c r="A87" s="1239"/>
      <c r="B87" s="203" t="s">
        <v>1461</v>
      </c>
      <c r="C87" s="1210"/>
      <c r="D87" s="1199"/>
      <c r="E87" s="204" t="s">
        <v>622</v>
      </c>
      <c r="F87" s="204" t="s">
        <v>9634</v>
      </c>
      <c r="G87" s="204">
        <v>10</v>
      </c>
      <c r="H87" s="204">
        <v>34</v>
      </c>
      <c r="I87" s="204" t="s">
        <v>1520</v>
      </c>
      <c r="J87" s="208">
        <v>7</v>
      </c>
      <c r="K87" s="756" t="s">
        <v>1507</v>
      </c>
      <c r="L87" s="1195"/>
    </row>
    <row r="88" spans="1:12">
      <c r="A88" s="1239"/>
      <c r="B88" s="203" t="s">
        <v>1461</v>
      </c>
      <c r="C88" s="1210"/>
      <c r="D88" s="1199"/>
      <c r="E88" s="204" t="s">
        <v>626</v>
      </c>
      <c r="F88" s="204" t="s">
        <v>9635</v>
      </c>
      <c r="G88" s="204">
        <v>11</v>
      </c>
      <c r="H88" s="204">
        <v>35</v>
      </c>
      <c r="I88" s="204" t="s">
        <v>1520</v>
      </c>
      <c r="J88" s="208">
        <v>9</v>
      </c>
      <c r="K88" s="756" t="s">
        <v>1508</v>
      </c>
      <c r="L88" s="1195"/>
    </row>
    <row r="89" spans="1:12">
      <c r="A89" s="1239"/>
      <c r="B89" s="205" t="s">
        <v>1461</v>
      </c>
      <c r="C89" s="1210"/>
      <c r="D89" s="1199"/>
      <c r="E89" s="206" t="s">
        <v>630</v>
      </c>
      <c r="F89" s="206" t="s">
        <v>9636</v>
      </c>
      <c r="G89" s="206">
        <v>12</v>
      </c>
      <c r="H89" s="206">
        <v>36</v>
      </c>
      <c r="I89" s="206" t="s">
        <v>1520</v>
      </c>
      <c r="J89" s="209">
        <v>11</v>
      </c>
      <c r="K89" s="756" t="s">
        <v>1509</v>
      </c>
      <c r="L89" s="1195"/>
    </row>
    <row r="90" spans="1:12">
      <c r="A90" s="1239"/>
      <c r="B90" s="200" t="s">
        <v>1461</v>
      </c>
      <c r="C90" s="1209" t="s">
        <v>1418</v>
      </c>
      <c r="D90" s="1198" t="s">
        <v>1462</v>
      </c>
      <c r="E90" s="201" t="s">
        <v>632</v>
      </c>
      <c r="F90" s="201" t="s">
        <v>631</v>
      </c>
      <c r="G90" s="201">
        <v>1</v>
      </c>
      <c r="H90" s="201">
        <v>37</v>
      </c>
      <c r="I90" s="201" t="s">
        <v>1520</v>
      </c>
      <c r="J90" s="207">
        <v>13</v>
      </c>
      <c r="K90" s="756" t="s">
        <v>1510</v>
      </c>
      <c r="L90" s="1195" t="s">
        <v>5725</v>
      </c>
    </row>
    <row r="91" spans="1:12">
      <c r="A91" s="1239"/>
      <c r="B91" s="203" t="s">
        <v>1461</v>
      </c>
      <c r="C91" s="1210"/>
      <c r="D91" s="1199"/>
      <c r="E91" s="204" t="s">
        <v>638</v>
      </c>
      <c r="F91" s="204" t="s">
        <v>9637</v>
      </c>
      <c r="G91" s="204">
        <v>2</v>
      </c>
      <c r="H91" s="204">
        <v>38</v>
      </c>
      <c r="I91" s="204" t="s">
        <v>1520</v>
      </c>
      <c r="J91" s="208">
        <v>15</v>
      </c>
      <c r="K91" s="756" t="s">
        <v>1511</v>
      </c>
      <c r="L91" s="1195"/>
    </row>
    <row r="92" spans="1:12">
      <c r="A92" s="1239"/>
      <c r="B92" s="203" t="s">
        <v>1461</v>
      </c>
      <c r="C92" s="1210"/>
      <c r="D92" s="1199"/>
      <c r="E92" s="204" t="s">
        <v>640</v>
      </c>
      <c r="F92" s="204" t="s">
        <v>639</v>
      </c>
      <c r="G92" s="204">
        <v>3</v>
      </c>
      <c r="H92" s="204">
        <v>39</v>
      </c>
      <c r="I92" s="204" t="s">
        <v>1520</v>
      </c>
      <c r="J92" s="208">
        <v>17</v>
      </c>
      <c r="K92" s="756" t="s">
        <v>1512</v>
      </c>
      <c r="L92" s="1195"/>
    </row>
    <row r="93" spans="1:12">
      <c r="A93" s="1239"/>
      <c r="B93" s="203" t="s">
        <v>1461</v>
      </c>
      <c r="C93" s="1210"/>
      <c r="D93" s="1199"/>
      <c r="E93" s="204" t="s">
        <v>1497</v>
      </c>
      <c r="F93" s="204" t="s">
        <v>67</v>
      </c>
      <c r="G93" s="204">
        <v>4</v>
      </c>
      <c r="H93" s="204">
        <v>40</v>
      </c>
      <c r="I93" s="204" t="s">
        <v>1520</v>
      </c>
      <c r="J93" s="208">
        <v>19</v>
      </c>
      <c r="K93" s="756" t="s">
        <v>1513</v>
      </c>
      <c r="L93" s="1195"/>
    </row>
    <row r="94" spans="1:12">
      <c r="A94" s="1239"/>
      <c r="B94" s="203" t="s">
        <v>1461</v>
      </c>
      <c r="C94" s="1210"/>
      <c r="D94" s="1199"/>
      <c r="E94" s="204" t="s">
        <v>1605</v>
      </c>
      <c r="F94" s="204" t="s">
        <v>9638</v>
      </c>
      <c r="G94" s="204">
        <v>5</v>
      </c>
      <c r="H94" s="204">
        <v>41</v>
      </c>
      <c r="I94" s="204" t="s">
        <v>49</v>
      </c>
      <c r="J94" s="208" t="s">
        <v>49</v>
      </c>
      <c r="K94" s="756" t="s">
        <v>1514</v>
      </c>
      <c r="L94" s="1195"/>
    </row>
    <row r="95" spans="1:12">
      <c r="A95" s="1239"/>
      <c r="B95" s="203" t="s">
        <v>1461</v>
      </c>
      <c r="C95" s="1210"/>
      <c r="D95" s="1199"/>
      <c r="E95" s="204"/>
      <c r="F95" s="204"/>
      <c r="G95" s="204">
        <v>6</v>
      </c>
      <c r="H95" s="204">
        <v>42</v>
      </c>
      <c r="I95" s="204"/>
      <c r="J95" s="208"/>
      <c r="K95" s="756" t="s">
        <v>1515</v>
      </c>
      <c r="L95" s="1195"/>
    </row>
    <row r="96" spans="1:12">
      <c r="A96" s="1239"/>
      <c r="B96" s="203" t="s">
        <v>1461</v>
      </c>
      <c r="C96" s="1210"/>
      <c r="D96" s="1199"/>
      <c r="E96" s="204"/>
      <c r="F96" s="204"/>
      <c r="G96" s="204">
        <v>7</v>
      </c>
      <c r="H96" s="204">
        <v>43</v>
      </c>
      <c r="I96" s="204"/>
      <c r="J96" s="208"/>
      <c r="K96" s="756" t="s">
        <v>1516</v>
      </c>
      <c r="L96" s="1195"/>
    </row>
    <row r="97" spans="1:12">
      <c r="A97" s="1239"/>
      <c r="B97" s="203" t="s">
        <v>1461</v>
      </c>
      <c r="C97" s="1210"/>
      <c r="D97" s="1199"/>
      <c r="E97" s="204"/>
      <c r="F97" s="204"/>
      <c r="G97" s="204">
        <v>8</v>
      </c>
      <c r="H97" s="204">
        <v>44</v>
      </c>
      <c r="I97" s="204"/>
      <c r="J97" s="208"/>
      <c r="K97" s="756" t="s">
        <v>1517</v>
      </c>
      <c r="L97" s="1195"/>
    </row>
    <row r="98" spans="1:12">
      <c r="A98" s="1239"/>
      <c r="B98" s="203" t="s">
        <v>1461</v>
      </c>
      <c r="C98" s="1210"/>
      <c r="D98" s="1199"/>
      <c r="E98" s="204"/>
      <c r="F98" s="204"/>
      <c r="G98" s="204">
        <v>9</v>
      </c>
      <c r="H98" s="204">
        <v>45</v>
      </c>
      <c r="I98" s="204"/>
      <c r="J98" s="208"/>
      <c r="K98" s="756" t="s">
        <v>1518</v>
      </c>
      <c r="L98" s="1195"/>
    </row>
    <row r="99" spans="1:12">
      <c r="A99" s="1239"/>
      <c r="B99" s="203" t="s">
        <v>1461</v>
      </c>
      <c r="C99" s="1210"/>
      <c r="D99" s="1199"/>
      <c r="E99" s="204"/>
      <c r="F99" s="204"/>
      <c r="G99" s="204">
        <v>10</v>
      </c>
      <c r="H99" s="204">
        <v>46</v>
      </c>
      <c r="I99" s="204"/>
      <c r="J99" s="208"/>
      <c r="K99" s="756" t="s">
        <v>1519</v>
      </c>
      <c r="L99" s="1195"/>
    </row>
    <row r="100" spans="1:12">
      <c r="A100" s="1239"/>
      <c r="B100" s="203" t="s">
        <v>1461</v>
      </c>
      <c r="C100" s="1210"/>
      <c r="D100" s="1199"/>
      <c r="E100" s="204"/>
      <c r="F100" s="204"/>
      <c r="G100" s="204">
        <v>11</v>
      </c>
      <c r="H100" s="204">
        <v>47</v>
      </c>
      <c r="I100" s="204"/>
      <c r="J100" s="208"/>
      <c r="K100" s="756" t="s">
        <v>1521</v>
      </c>
      <c r="L100" s="1195"/>
    </row>
    <row r="101" spans="1:12">
      <c r="A101" s="1239"/>
      <c r="B101" s="205" t="s">
        <v>1461</v>
      </c>
      <c r="C101" s="1210"/>
      <c r="D101" s="1199"/>
      <c r="E101" s="206"/>
      <c r="F101" s="206"/>
      <c r="G101" s="206">
        <v>12</v>
      </c>
      <c r="H101" s="206">
        <v>48</v>
      </c>
      <c r="I101" s="206"/>
      <c r="J101" s="209"/>
      <c r="K101" s="756" t="s">
        <v>1522</v>
      </c>
      <c r="L101" s="1195"/>
    </row>
    <row r="102" spans="1:12">
      <c r="A102" s="1239"/>
      <c r="B102" s="210" t="s">
        <v>1476</v>
      </c>
      <c r="C102" s="1205" t="s">
        <v>1419</v>
      </c>
      <c r="D102" s="1198" t="s">
        <v>1477</v>
      </c>
      <c r="E102" s="201" t="s">
        <v>2928</v>
      </c>
      <c r="F102" s="201" t="s">
        <v>7558</v>
      </c>
      <c r="G102" s="201">
        <v>0</v>
      </c>
      <c r="H102" s="201">
        <v>33</v>
      </c>
      <c r="I102" s="201" t="s">
        <v>1909</v>
      </c>
      <c r="J102" s="207">
        <v>1</v>
      </c>
      <c r="K102" s="1194" t="s">
        <v>1551</v>
      </c>
      <c r="L102" s="1195" t="s">
        <v>5726</v>
      </c>
    </row>
    <row r="103" spans="1:12">
      <c r="A103" s="1239"/>
      <c r="B103" s="211" t="s">
        <v>1476</v>
      </c>
      <c r="C103" s="1206"/>
      <c r="D103" s="1199"/>
      <c r="E103" s="204" t="s">
        <v>2929</v>
      </c>
      <c r="F103" s="204" t="s">
        <v>7304</v>
      </c>
      <c r="G103" s="204">
        <v>1</v>
      </c>
      <c r="H103" s="204">
        <v>34</v>
      </c>
      <c r="I103" s="204" t="s">
        <v>1909</v>
      </c>
      <c r="J103" s="208">
        <v>3</v>
      </c>
      <c r="K103" s="1194"/>
      <c r="L103" s="1195"/>
    </row>
    <row r="104" spans="1:12">
      <c r="A104" s="1239"/>
      <c r="B104" s="211" t="s">
        <v>1476</v>
      </c>
      <c r="C104" s="1206"/>
      <c r="D104" s="1199"/>
      <c r="E104" s="204" t="s">
        <v>2930</v>
      </c>
      <c r="F104" s="204" t="s">
        <v>7305</v>
      </c>
      <c r="G104" s="204">
        <v>2</v>
      </c>
      <c r="H104" s="204">
        <v>35</v>
      </c>
      <c r="I104" s="204" t="s">
        <v>1909</v>
      </c>
      <c r="J104" s="208">
        <v>5</v>
      </c>
      <c r="K104" s="1194"/>
      <c r="L104" s="1195"/>
    </row>
    <row r="105" spans="1:12">
      <c r="A105" s="1239"/>
      <c r="B105" s="211" t="s">
        <v>1476</v>
      </c>
      <c r="C105" s="1206"/>
      <c r="D105" s="1199"/>
      <c r="E105" s="204" t="s">
        <v>1410</v>
      </c>
      <c r="F105" s="204" t="s">
        <v>7559</v>
      </c>
      <c r="G105" s="204">
        <v>3</v>
      </c>
      <c r="H105" s="204">
        <v>36</v>
      </c>
      <c r="I105" s="204" t="s">
        <v>1909</v>
      </c>
      <c r="J105" s="208">
        <v>7</v>
      </c>
      <c r="K105" s="1194"/>
      <c r="L105" s="1195"/>
    </row>
    <row r="106" spans="1:12">
      <c r="A106" s="1239"/>
      <c r="B106" s="211" t="s">
        <v>1476</v>
      </c>
      <c r="C106" s="1206"/>
      <c r="D106" s="1199"/>
      <c r="E106" s="204" t="s">
        <v>1412</v>
      </c>
      <c r="F106" s="204" t="s">
        <v>7560</v>
      </c>
      <c r="G106" s="204">
        <v>4</v>
      </c>
      <c r="H106" s="204">
        <v>37</v>
      </c>
      <c r="I106" s="204" t="s">
        <v>1909</v>
      </c>
      <c r="J106" s="208">
        <v>9</v>
      </c>
      <c r="K106" s="1194"/>
      <c r="L106" s="1195"/>
    </row>
    <row r="107" spans="1:12">
      <c r="A107" s="1239"/>
      <c r="B107" s="211" t="s">
        <v>1476</v>
      </c>
      <c r="C107" s="1206"/>
      <c r="D107" s="1199"/>
      <c r="E107" s="204" t="s">
        <v>1403</v>
      </c>
      <c r="F107" s="204" t="s">
        <v>7561</v>
      </c>
      <c r="G107" s="204">
        <v>5</v>
      </c>
      <c r="H107" s="204">
        <v>38</v>
      </c>
      <c r="I107" s="204" t="s">
        <v>1909</v>
      </c>
      <c r="J107" s="208">
        <v>11</v>
      </c>
      <c r="K107" s="1194"/>
      <c r="L107" s="1195"/>
    </row>
    <row r="108" spans="1:12">
      <c r="A108" s="1239"/>
      <c r="B108" s="211" t="s">
        <v>1476</v>
      </c>
      <c r="C108" s="1206"/>
      <c r="D108" s="1199"/>
      <c r="E108" s="204" t="s">
        <v>1408</v>
      </c>
      <c r="F108" s="204" t="s">
        <v>1348</v>
      </c>
      <c r="G108" s="204">
        <v>6</v>
      </c>
      <c r="H108" s="204">
        <v>39</v>
      </c>
      <c r="I108" s="204" t="s">
        <v>1909</v>
      </c>
      <c r="J108" s="208">
        <v>13</v>
      </c>
      <c r="K108" s="1194"/>
      <c r="L108" s="1195"/>
    </row>
    <row r="109" spans="1:12">
      <c r="A109" s="1239"/>
      <c r="B109" s="211" t="s">
        <v>1476</v>
      </c>
      <c r="C109" s="1206"/>
      <c r="D109" s="1199"/>
      <c r="E109" s="204" t="s">
        <v>2931</v>
      </c>
      <c r="F109" s="204" t="s">
        <v>7562</v>
      </c>
      <c r="G109" s="204">
        <v>7</v>
      </c>
      <c r="H109" s="204">
        <v>40</v>
      </c>
      <c r="I109" s="204" t="s">
        <v>1909</v>
      </c>
      <c r="J109" s="208">
        <v>15</v>
      </c>
      <c r="K109" s="1194"/>
      <c r="L109" s="1195"/>
    </row>
    <row r="110" spans="1:12">
      <c r="A110" s="1239"/>
      <c r="B110" s="211" t="s">
        <v>1476</v>
      </c>
      <c r="C110" s="1206"/>
      <c r="D110" s="1199"/>
      <c r="E110" s="204" t="s">
        <v>1404</v>
      </c>
      <c r="F110" s="204" t="s">
        <v>7563</v>
      </c>
      <c r="G110" s="204">
        <v>8</v>
      </c>
      <c r="H110" s="204">
        <v>41</v>
      </c>
      <c r="I110" s="204" t="s">
        <v>1909</v>
      </c>
      <c r="J110" s="208">
        <v>17</v>
      </c>
      <c r="K110" s="1194"/>
      <c r="L110" s="1195"/>
    </row>
    <row r="111" spans="1:12">
      <c r="A111" s="1239"/>
      <c r="B111" s="211" t="s">
        <v>1476</v>
      </c>
      <c r="C111" s="1206"/>
      <c r="D111" s="1199"/>
      <c r="E111" s="204" t="s">
        <v>1405</v>
      </c>
      <c r="F111" s="204" t="s">
        <v>7564</v>
      </c>
      <c r="G111" s="204">
        <v>9</v>
      </c>
      <c r="H111" s="204">
        <v>42</v>
      </c>
      <c r="I111" s="204" t="s">
        <v>1909</v>
      </c>
      <c r="J111" s="208">
        <v>19</v>
      </c>
      <c r="K111" s="1194"/>
      <c r="L111" s="1195"/>
    </row>
    <row r="112" spans="1:12">
      <c r="A112" s="1239"/>
      <c r="B112" s="211" t="s">
        <v>1476</v>
      </c>
      <c r="C112" s="1206"/>
      <c r="D112" s="1199"/>
      <c r="E112" s="204" t="s">
        <v>1406</v>
      </c>
      <c r="F112" s="204" t="s">
        <v>1346</v>
      </c>
      <c r="G112" s="204">
        <v>10</v>
      </c>
      <c r="H112" s="204">
        <v>43</v>
      </c>
      <c r="I112" s="204" t="s">
        <v>1909</v>
      </c>
      <c r="J112" s="208">
        <v>21</v>
      </c>
      <c r="K112" s="1194"/>
      <c r="L112" s="1195"/>
    </row>
    <row r="113" spans="1:12">
      <c r="A113" s="1239"/>
      <c r="B113" s="211" t="s">
        <v>1476</v>
      </c>
      <c r="C113" s="1206"/>
      <c r="D113" s="1199"/>
      <c r="E113" s="204" t="s">
        <v>1407</v>
      </c>
      <c r="F113" s="204" t="s">
        <v>1347</v>
      </c>
      <c r="G113" s="204">
        <v>11</v>
      </c>
      <c r="H113" s="204">
        <v>44</v>
      </c>
      <c r="I113" s="204" t="s">
        <v>1909</v>
      </c>
      <c r="J113" s="208">
        <v>23</v>
      </c>
      <c r="K113" s="1194"/>
      <c r="L113" s="1195"/>
    </row>
    <row r="114" spans="1:12">
      <c r="A114" s="1239"/>
      <c r="B114" s="211" t="s">
        <v>1476</v>
      </c>
      <c r="C114" s="1206"/>
      <c r="D114" s="1199"/>
      <c r="E114" s="204" t="s">
        <v>1409</v>
      </c>
      <c r="F114" s="204" t="s">
        <v>7565</v>
      </c>
      <c r="G114" s="204">
        <v>12</v>
      </c>
      <c r="H114" s="204">
        <v>45</v>
      </c>
      <c r="I114" s="204" t="s">
        <v>1909</v>
      </c>
      <c r="J114" s="208">
        <v>25</v>
      </c>
      <c r="K114" s="1194"/>
      <c r="L114" s="1195"/>
    </row>
    <row r="115" spans="1:12">
      <c r="A115" s="1239"/>
      <c r="B115" s="211" t="s">
        <v>1476</v>
      </c>
      <c r="C115" s="1206"/>
      <c r="D115" s="1199"/>
      <c r="E115" s="204" t="s">
        <v>1411</v>
      </c>
      <c r="F115" s="204" t="s">
        <v>7566</v>
      </c>
      <c r="G115" s="204">
        <v>13</v>
      </c>
      <c r="H115" s="204">
        <v>46</v>
      </c>
      <c r="I115" s="204" t="s">
        <v>1909</v>
      </c>
      <c r="J115" s="208">
        <v>27</v>
      </c>
      <c r="K115" s="1194"/>
      <c r="L115" s="1195"/>
    </row>
    <row r="116" spans="1:12">
      <c r="A116" s="1239"/>
      <c r="B116" s="211" t="s">
        <v>1476</v>
      </c>
      <c r="C116" s="1206"/>
      <c r="D116" s="1199"/>
      <c r="E116" s="204" t="s">
        <v>1497</v>
      </c>
      <c r="F116" s="204" t="s">
        <v>67</v>
      </c>
      <c r="G116" s="204">
        <v>14</v>
      </c>
      <c r="H116" s="204">
        <v>47</v>
      </c>
      <c r="I116" s="204" t="s">
        <v>1909</v>
      </c>
      <c r="J116" s="208">
        <v>29</v>
      </c>
      <c r="K116" s="1194"/>
      <c r="L116" s="1195"/>
    </row>
    <row r="117" spans="1:12">
      <c r="A117" s="1239"/>
      <c r="B117" s="212" t="s">
        <v>1476</v>
      </c>
      <c r="C117" s="1206"/>
      <c r="D117" s="1199"/>
      <c r="E117" s="206" t="s">
        <v>1497</v>
      </c>
      <c r="F117" s="206" t="s">
        <v>67</v>
      </c>
      <c r="G117" s="206">
        <v>15</v>
      </c>
      <c r="H117" s="206">
        <v>48</v>
      </c>
      <c r="I117" s="206" t="s">
        <v>1909</v>
      </c>
      <c r="J117" s="209">
        <v>31</v>
      </c>
      <c r="K117" s="1194"/>
      <c r="L117" s="1195"/>
    </row>
    <row r="118" spans="1:12">
      <c r="A118" s="1239"/>
      <c r="B118" s="210" t="s">
        <v>1554</v>
      </c>
      <c r="C118" s="1206"/>
      <c r="D118" s="1198" t="s">
        <v>1555</v>
      </c>
      <c r="E118" s="201" t="s">
        <v>2932</v>
      </c>
      <c r="F118" s="201" t="s">
        <v>7567</v>
      </c>
      <c r="G118" s="201">
        <v>0</v>
      </c>
      <c r="H118" s="201">
        <v>1</v>
      </c>
      <c r="I118" s="201" t="s">
        <v>1552</v>
      </c>
      <c r="J118" s="207">
        <v>1</v>
      </c>
      <c r="K118" s="1194" t="s">
        <v>1557</v>
      </c>
      <c r="L118" s="1195" t="s">
        <v>1558</v>
      </c>
    </row>
    <row r="119" spans="1:12">
      <c r="A119" s="1239"/>
      <c r="B119" s="211" t="s">
        <v>1554</v>
      </c>
      <c r="C119" s="1206"/>
      <c r="D119" s="1199"/>
      <c r="E119" s="204" t="s">
        <v>1497</v>
      </c>
      <c r="F119" s="204" t="s">
        <v>67</v>
      </c>
      <c r="G119" s="204">
        <v>1</v>
      </c>
      <c r="H119" s="204">
        <v>2</v>
      </c>
      <c r="I119" s="204" t="s">
        <v>1552</v>
      </c>
      <c r="J119" s="208">
        <v>3</v>
      </c>
      <c r="K119" s="1194"/>
      <c r="L119" s="1195"/>
    </row>
    <row r="120" spans="1:12">
      <c r="A120" s="1239"/>
      <c r="B120" s="211" t="s">
        <v>1554</v>
      </c>
      <c r="C120" s="1206"/>
      <c r="D120" s="1199"/>
      <c r="E120" s="204" t="s">
        <v>6056</v>
      </c>
      <c r="F120" s="204" t="s">
        <v>9639</v>
      </c>
      <c r="G120" s="204">
        <v>2</v>
      </c>
      <c r="H120" s="204">
        <v>3</v>
      </c>
      <c r="I120" s="204" t="s">
        <v>1691</v>
      </c>
      <c r="J120" s="208">
        <v>8</v>
      </c>
      <c r="K120" s="1194"/>
      <c r="L120" s="1195"/>
    </row>
    <row r="121" spans="1:12">
      <c r="A121" s="1239"/>
      <c r="B121" s="211" t="s">
        <v>1554</v>
      </c>
      <c r="C121" s="1206"/>
      <c r="D121" s="1199"/>
      <c r="E121" s="204" t="s">
        <v>6057</v>
      </c>
      <c r="F121" s="204" t="s">
        <v>10975</v>
      </c>
      <c r="G121" s="204">
        <v>3</v>
      </c>
      <c r="H121" s="204">
        <v>4</v>
      </c>
      <c r="I121" s="204" t="s">
        <v>1691</v>
      </c>
      <c r="J121" s="208">
        <v>9</v>
      </c>
      <c r="K121" s="1194"/>
      <c r="L121" s="1195"/>
    </row>
    <row r="122" spans="1:12">
      <c r="A122" s="1239"/>
      <c r="B122" s="211" t="s">
        <v>1554</v>
      </c>
      <c r="C122" s="1206"/>
      <c r="D122" s="1199"/>
      <c r="E122" s="204" t="s">
        <v>6058</v>
      </c>
      <c r="F122" s="204" t="s">
        <v>10976</v>
      </c>
      <c r="G122" s="204">
        <v>4</v>
      </c>
      <c r="H122" s="204">
        <v>5</v>
      </c>
      <c r="I122" s="204" t="s">
        <v>1691</v>
      </c>
      <c r="J122" s="208">
        <v>10</v>
      </c>
      <c r="K122" s="1194"/>
      <c r="L122" s="1195"/>
    </row>
    <row r="123" spans="1:12">
      <c r="A123" s="1239"/>
      <c r="B123" s="211" t="s">
        <v>1554</v>
      </c>
      <c r="C123" s="1206"/>
      <c r="D123" s="1199"/>
      <c r="E123" s="204" t="s">
        <v>2206</v>
      </c>
      <c r="F123" s="204" t="s">
        <v>9640</v>
      </c>
      <c r="G123" s="204">
        <v>5</v>
      </c>
      <c r="H123" s="204">
        <v>6</v>
      </c>
      <c r="I123" s="204" t="s">
        <v>1746</v>
      </c>
      <c r="J123" s="208">
        <v>8</v>
      </c>
      <c r="K123" s="1194"/>
      <c r="L123" s="1195"/>
    </row>
    <row r="124" spans="1:12">
      <c r="A124" s="1239"/>
      <c r="B124" s="211" t="s">
        <v>1554</v>
      </c>
      <c r="C124" s="1206"/>
      <c r="D124" s="1199"/>
      <c r="E124" s="204" t="s">
        <v>2207</v>
      </c>
      <c r="F124" s="204" t="s">
        <v>10977</v>
      </c>
      <c r="G124" s="204">
        <v>6</v>
      </c>
      <c r="H124" s="204">
        <v>7</v>
      </c>
      <c r="I124" s="204" t="s">
        <v>1746</v>
      </c>
      <c r="J124" s="208">
        <v>9</v>
      </c>
      <c r="K124" s="1194"/>
      <c r="L124" s="1195"/>
    </row>
    <row r="125" spans="1:12">
      <c r="A125" s="1239"/>
      <c r="B125" s="211" t="s">
        <v>1554</v>
      </c>
      <c r="C125" s="1206"/>
      <c r="D125" s="1199"/>
      <c r="E125" s="204" t="s">
        <v>2208</v>
      </c>
      <c r="F125" s="204" t="s">
        <v>10978</v>
      </c>
      <c r="G125" s="204">
        <v>7</v>
      </c>
      <c r="H125" s="204">
        <v>8</v>
      </c>
      <c r="I125" s="204" t="s">
        <v>1746</v>
      </c>
      <c r="J125" s="208">
        <v>10</v>
      </c>
      <c r="K125" s="1194"/>
      <c r="L125" s="1195"/>
    </row>
    <row r="126" spans="1:12">
      <c r="A126" s="1239"/>
      <c r="B126" s="211" t="s">
        <v>1554</v>
      </c>
      <c r="C126" s="1206"/>
      <c r="D126" s="1199"/>
      <c r="E126" s="204" t="s">
        <v>2277</v>
      </c>
      <c r="F126" s="204" t="s">
        <v>9641</v>
      </c>
      <c r="G126" s="204">
        <v>8</v>
      </c>
      <c r="H126" s="204">
        <v>9</v>
      </c>
      <c r="I126" s="204" t="s">
        <v>1697</v>
      </c>
      <c r="J126" s="208">
        <v>8</v>
      </c>
      <c r="K126" s="1194"/>
      <c r="L126" s="1195"/>
    </row>
    <row r="127" spans="1:12">
      <c r="A127" s="1239"/>
      <c r="B127" s="211" t="s">
        <v>1554</v>
      </c>
      <c r="C127" s="1206"/>
      <c r="D127" s="1199"/>
      <c r="E127" s="204" t="s">
        <v>2278</v>
      </c>
      <c r="F127" s="204" t="s">
        <v>10979</v>
      </c>
      <c r="G127" s="204">
        <v>9</v>
      </c>
      <c r="H127" s="204">
        <v>10</v>
      </c>
      <c r="I127" s="204" t="s">
        <v>1697</v>
      </c>
      <c r="J127" s="208">
        <v>9</v>
      </c>
      <c r="K127" s="1194"/>
      <c r="L127" s="1195"/>
    </row>
    <row r="128" spans="1:12">
      <c r="A128" s="1239"/>
      <c r="B128" s="211" t="s">
        <v>1554</v>
      </c>
      <c r="C128" s="1206"/>
      <c r="D128" s="1199"/>
      <c r="E128" s="204" t="s">
        <v>2270</v>
      </c>
      <c r="F128" s="204" t="s">
        <v>10980</v>
      </c>
      <c r="G128" s="204">
        <v>10</v>
      </c>
      <c r="H128" s="204">
        <v>11</v>
      </c>
      <c r="I128" s="204" t="s">
        <v>1697</v>
      </c>
      <c r="J128" s="208">
        <v>10</v>
      </c>
      <c r="K128" s="1194"/>
      <c r="L128" s="1195"/>
    </row>
    <row r="129" spans="1:12">
      <c r="A129" s="1239"/>
      <c r="B129" s="211" t="s">
        <v>1554</v>
      </c>
      <c r="C129" s="1206"/>
      <c r="D129" s="1199"/>
      <c r="E129" s="204" t="s">
        <v>2220</v>
      </c>
      <c r="F129" s="204" t="s">
        <v>9642</v>
      </c>
      <c r="G129" s="204">
        <v>11</v>
      </c>
      <c r="H129" s="204">
        <v>12</v>
      </c>
      <c r="I129" s="204" t="s">
        <v>1792</v>
      </c>
      <c r="J129" s="208">
        <v>8</v>
      </c>
      <c r="K129" s="1194"/>
      <c r="L129" s="1195"/>
    </row>
    <row r="130" spans="1:12">
      <c r="A130" s="1239"/>
      <c r="B130" s="211" t="s">
        <v>1554</v>
      </c>
      <c r="C130" s="1206"/>
      <c r="D130" s="1199"/>
      <c r="E130" s="204" t="s">
        <v>2221</v>
      </c>
      <c r="F130" s="204" t="s">
        <v>10981</v>
      </c>
      <c r="G130" s="204">
        <v>12</v>
      </c>
      <c r="H130" s="204">
        <v>13</v>
      </c>
      <c r="I130" s="204" t="s">
        <v>1792</v>
      </c>
      <c r="J130" s="208">
        <v>9</v>
      </c>
      <c r="K130" s="1194"/>
      <c r="L130" s="1195"/>
    </row>
    <row r="131" spans="1:12">
      <c r="A131" s="1239"/>
      <c r="B131" s="211" t="s">
        <v>1554</v>
      </c>
      <c r="C131" s="1206"/>
      <c r="D131" s="1199"/>
      <c r="E131" s="204" t="s">
        <v>2222</v>
      </c>
      <c r="F131" s="204" t="s">
        <v>10982</v>
      </c>
      <c r="G131" s="204">
        <v>13</v>
      </c>
      <c r="H131" s="204">
        <v>14</v>
      </c>
      <c r="I131" s="204" t="s">
        <v>1792</v>
      </c>
      <c r="J131" s="208">
        <v>10</v>
      </c>
      <c r="K131" s="1194"/>
      <c r="L131" s="1195"/>
    </row>
    <row r="132" spans="1:12">
      <c r="A132" s="1239"/>
      <c r="B132" s="211" t="s">
        <v>1554</v>
      </c>
      <c r="C132" s="1206"/>
      <c r="D132" s="1199"/>
      <c r="E132" s="204" t="s">
        <v>6059</v>
      </c>
      <c r="F132" s="204" t="s">
        <v>9643</v>
      </c>
      <c r="G132" s="204">
        <v>14</v>
      </c>
      <c r="H132" s="204">
        <v>15</v>
      </c>
      <c r="I132" s="204" t="s">
        <v>1860</v>
      </c>
      <c r="J132" s="208">
        <v>1</v>
      </c>
      <c r="K132" s="1194"/>
      <c r="L132" s="1195"/>
    </row>
    <row r="133" spans="1:12">
      <c r="A133" s="1239"/>
      <c r="B133" s="212" t="s">
        <v>1554</v>
      </c>
      <c r="C133" s="1206"/>
      <c r="D133" s="1199"/>
      <c r="E133" s="206" t="s">
        <v>2299</v>
      </c>
      <c r="F133" s="206" t="s">
        <v>9644</v>
      </c>
      <c r="G133" s="206">
        <v>15</v>
      </c>
      <c r="H133" s="206">
        <v>16</v>
      </c>
      <c r="I133" s="206" t="s">
        <v>1860</v>
      </c>
      <c r="J133" s="209">
        <v>3</v>
      </c>
      <c r="K133" s="1194"/>
      <c r="L133" s="1195"/>
    </row>
    <row r="134" spans="1:12">
      <c r="A134" s="1239"/>
      <c r="B134" s="210" t="s">
        <v>1476</v>
      </c>
      <c r="C134" s="1205" t="s">
        <v>1420</v>
      </c>
      <c r="D134" s="1198" t="s">
        <v>1477</v>
      </c>
      <c r="E134" s="201" t="s">
        <v>6060</v>
      </c>
      <c r="F134" s="201" t="s">
        <v>9645</v>
      </c>
      <c r="G134" s="201">
        <v>0</v>
      </c>
      <c r="H134" s="201">
        <v>49</v>
      </c>
      <c r="I134" s="201" t="s">
        <v>1691</v>
      </c>
      <c r="J134" s="207">
        <v>1</v>
      </c>
      <c r="K134" s="1194" t="s">
        <v>1593</v>
      </c>
      <c r="L134" s="1195" t="s">
        <v>5727</v>
      </c>
    </row>
    <row r="135" spans="1:12">
      <c r="A135" s="1239"/>
      <c r="B135" s="211" t="s">
        <v>1476</v>
      </c>
      <c r="C135" s="1206"/>
      <c r="D135" s="1199"/>
      <c r="E135" s="204" t="s">
        <v>6061</v>
      </c>
      <c r="F135" s="204" t="s">
        <v>9646</v>
      </c>
      <c r="G135" s="204">
        <v>1</v>
      </c>
      <c r="H135" s="204">
        <v>50</v>
      </c>
      <c r="I135" s="204" t="s">
        <v>1691</v>
      </c>
      <c r="J135" s="208">
        <v>2</v>
      </c>
      <c r="K135" s="1194"/>
      <c r="L135" s="1195"/>
    </row>
    <row r="136" spans="1:12">
      <c r="A136" s="1239"/>
      <c r="B136" s="211" t="s">
        <v>1476</v>
      </c>
      <c r="C136" s="1206"/>
      <c r="D136" s="1199"/>
      <c r="E136" s="204" t="s">
        <v>6062</v>
      </c>
      <c r="F136" s="204" t="s">
        <v>9647</v>
      </c>
      <c r="G136" s="204">
        <v>2</v>
      </c>
      <c r="H136" s="204">
        <v>51</v>
      </c>
      <c r="I136" s="204" t="s">
        <v>1691</v>
      </c>
      <c r="J136" s="208">
        <v>3</v>
      </c>
      <c r="K136" s="1194"/>
      <c r="L136" s="1195"/>
    </row>
    <row r="137" spans="1:12">
      <c r="A137" s="1239"/>
      <c r="B137" s="211" t="s">
        <v>1476</v>
      </c>
      <c r="C137" s="1206"/>
      <c r="D137" s="1199"/>
      <c r="E137" s="204" t="s">
        <v>1342</v>
      </c>
      <c r="F137" s="204" t="s">
        <v>9648</v>
      </c>
      <c r="G137" s="204">
        <v>3</v>
      </c>
      <c r="H137" s="204">
        <v>52</v>
      </c>
      <c r="I137" s="204" t="s">
        <v>1691</v>
      </c>
      <c r="J137" s="208">
        <v>4</v>
      </c>
      <c r="K137" s="1194"/>
      <c r="L137" s="1195"/>
    </row>
    <row r="138" spans="1:12">
      <c r="A138" s="1239"/>
      <c r="B138" s="211" t="s">
        <v>1476</v>
      </c>
      <c r="C138" s="1206"/>
      <c r="D138" s="1199"/>
      <c r="E138" s="204" t="s">
        <v>6063</v>
      </c>
      <c r="F138" s="204" t="s">
        <v>9649</v>
      </c>
      <c r="G138" s="204">
        <v>4</v>
      </c>
      <c r="H138" s="204">
        <v>53</v>
      </c>
      <c r="I138" s="204" t="s">
        <v>1691</v>
      </c>
      <c r="J138" s="208">
        <v>5</v>
      </c>
      <c r="K138" s="1194"/>
      <c r="L138" s="1195"/>
    </row>
    <row r="139" spans="1:12">
      <c r="A139" s="1239"/>
      <c r="B139" s="211" t="s">
        <v>1476</v>
      </c>
      <c r="C139" s="1206"/>
      <c r="D139" s="1199"/>
      <c r="E139" s="204" t="s">
        <v>6064</v>
      </c>
      <c r="F139" s="204" t="s">
        <v>9650</v>
      </c>
      <c r="G139" s="204">
        <v>5</v>
      </c>
      <c r="H139" s="204">
        <v>54</v>
      </c>
      <c r="I139" s="204" t="s">
        <v>1691</v>
      </c>
      <c r="J139" s="208">
        <v>6</v>
      </c>
      <c r="K139" s="1194"/>
      <c r="L139" s="1195"/>
    </row>
    <row r="140" spans="1:12">
      <c r="A140" s="1239"/>
      <c r="B140" s="211" t="s">
        <v>1476</v>
      </c>
      <c r="C140" s="1206"/>
      <c r="D140" s="1199"/>
      <c r="E140" s="204" t="s">
        <v>6065</v>
      </c>
      <c r="F140" s="204" t="s">
        <v>9651</v>
      </c>
      <c r="G140" s="204">
        <v>6</v>
      </c>
      <c r="H140" s="204">
        <v>55</v>
      </c>
      <c r="I140" s="204" t="s">
        <v>1691</v>
      </c>
      <c r="J140" s="208">
        <v>7</v>
      </c>
      <c r="K140" s="1194"/>
      <c r="L140" s="1195"/>
    </row>
    <row r="141" spans="1:12">
      <c r="A141" s="1239"/>
      <c r="B141" s="211" t="s">
        <v>1476</v>
      </c>
      <c r="C141" s="1206"/>
      <c r="D141" s="1199"/>
      <c r="E141" s="204" t="s">
        <v>2199</v>
      </c>
      <c r="F141" s="204" t="s">
        <v>9652</v>
      </c>
      <c r="G141" s="204">
        <v>7</v>
      </c>
      <c r="H141" s="204">
        <v>56</v>
      </c>
      <c r="I141" s="204" t="s">
        <v>1746</v>
      </c>
      <c r="J141" s="208">
        <v>1</v>
      </c>
      <c r="K141" s="1194"/>
      <c r="L141" s="1195"/>
    </row>
    <row r="142" spans="1:12">
      <c r="A142" s="1239"/>
      <c r="B142" s="211" t="s">
        <v>1476</v>
      </c>
      <c r="C142" s="1206"/>
      <c r="D142" s="1199"/>
      <c r="E142" s="204" t="s">
        <v>2200</v>
      </c>
      <c r="F142" s="204" t="s">
        <v>9653</v>
      </c>
      <c r="G142" s="204">
        <v>8</v>
      </c>
      <c r="H142" s="204">
        <v>57</v>
      </c>
      <c r="I142" s="204" t="s">
        <v>1746</v>
      </c>
      <c r="J142" s="208">
        <v>2</v>
      </c>
      <c r="K142" s="1194"/>
      <c r="L142" s="1195"/>
    </row>
    <row r="143" spans="1:12">
      <c r="A143" s="1239"/>
      <c r="B143" s="211" t="s">
        <v>1476</v>
      </c>
      <c r="C143" s="1206"/>
      <c r="D143" s="1199"/>
      <c r="E143" s="204" t="s">
        <v>2204</v>
      </c>
      <c r="F143" s="204" t="s">
        <v>9654</v>
      </c>
      <c r="G143" s="204">
        <v>9</v>
      </c>
      <c r="H143" s="204">
        <v>58</v>
      </c>
      <c r="I143" s="204" t="s">
        <v>1746</v>
      </c>
      <c r="J143" s="208">
        <v>3</v>
      </c>
      <c r="K143" s="1194"/>
      <c r="L143" s="1195"/>
    </row>
    <row r="144" spans="1:12">
      <c r="A144" s="1239"/>
      <c r="B144" s="211" t="s">
        <v>1476</v>
      </c>
      <c r="C144" s="1206"/>
      <c r="D144" s="1199"/>
      <c r="E144" s="204" t="s">
        <v>2203</v>
      </c>
      <c r="F144" s="204" t="s">
        <v>9655</v>
      </c>
      <c r="G144" s="204">
        <v>10</v>
      </c>
      <c r="H144" s="204">
        <v>59</v>
      </c>
      <c r="I144" s="204" t="s">
        <v>1746</v>
      </c>
      <c r="J144" s="208">
        <v>4</v>
      </c>
      <c r="K144" s="1194"/>
      <c r="L144" s="1195"/>
    </row>
    <row r="145" spans="1:12">
      <c r="A145" s="1239"/>
      <c r="B145" s="211" t="s">
        <v>1476</v>
      </c>
      <c r="C145" s="1206"/>
      <c r="D145" s="1199"/>
      <c r="E145" s="204" t="s">
        <v>2201</v>
      </c>
      <c r="F145" s="204" t="s">
        <v>9656</v>
      </c>
      <c r="G145" s="204">
        <v>11</v>
      </c>
      <c r="H145" s="204">
        <v>60</v>
      </c>
      <c r="I145" s="204" t="s">
        <v>1746</v>
      </c>
      <c r="J145" s="208">
        <v>5</v>
      </c>
      <c r="K145" s="1194"/>
      <c r="L145" s="1195"/>
    </row>
    <row r="146" spans="1:12">
      <c r="A146" s="1239"/>
      <c r="B146" s="211" t="s">
        <v>1476</v>
      </c>
      <c r="C146" s="1206"/>
      <c r="D146" s="1199"/>
      <c r="E146" s="204" t="s">
        <v>2202</v>
      </c>
      <c r="F146" s="204" t="s">
        <v>9657</v>
      </c>
      <c r="G146" s="204">
        <v>12</v>
      </c>
      <c r="H146" s="204">
        <v>61</v>
      </c>
      <c r="I146" s="204" t="s">
        <v>1746</v>
      </c>
      <c r="J146" s="208">
        <v>6</v>
      </c>
      <c r="K146" s="1194"/>
      <c r="L146" s="1195"/>
    </row>
    <row r="147" spans="1:12">
      <c r="A147" s="1239"/>
      <c r="B147" s="211" t="s">
        <v>1476</v>
      </c>
      <c r="C147" s="1206"/>
      <c r="D147" s="1199"/>
      <c r="E147" s="204" t="s">
        <v>2205</v>
      </c>
      <c r="F147" s="204" t="s">
        <v>9658</v>
      </c>
      <c r="G147" s="204">
        <v>13</v>
      </c>
      <c r="H147" s="204">
        <v>62</v>
      </c>
      <c r="I147" s="204" t="s">
        <v>1746</v>
      </c>
      <c r="J147" s="208">
        <v>7</v>
      </c>
      <c r="K147" s="1194"/>
      <c r="L147" s="1195"/>
    </row>
    <row r="148" spans="1:12">
      <c r="A148" s="1239"/>
      <c r="B148" s="211" t="s">
        <v>1476</v>
      </c>
      <c r="C148" s="1206"/>
      <c r="D148" s="1199"/>
      <c r="E148" s="204"/>
      <c r="F148" s="204"/>
      <c r="G148" s="204">
        <v>14</v>
      </c>
      <c r="H148" s="204">
        <v>63</v>
      </c>
      <c r="I148" s="204"/>
      <c r="J148" s="208"/>
      <c r="K148" s="1194"/>
      <c r="L148" s="1195"/>
    </row>
    <row r="149" spans="1:12">
      <c r="A149" s="1239"/>
      <c r="B149" s="212" t="s">
        <v>1476</v>
      </c>
      <c r="C149" s="1206"/>
      <c r="D149" s="1199"/>
      <c r="E149" s="206"/>
      <c r="F149" s="206"/>
      <c r="G149" s="206">
        <v>15</v>
      </c>
      <c r="H149" s="206">
        <v>64</v>
      </c>
      <c r="I149" s="206"/>
      <c r="J149" s="209"/>
      <c r="K149" s="1194"/>
      <c r="L149" s="1195"/>
    </row>
    <row r="150" spans="1:12">
      <c r="A150" s="1239"/>
      <c r="B150" s="210" t="s">
        <v>1554</v>
      </c>
      <c r="C150" s="1206"/>
      <c r="D150" s="1198" t="s">
        <v>1555</v>
      </c>
      <c r="E150" s="201" t="s">
        <v>2286</v>
      </c>
      <c r="F150" s="201" t="s">
        <v>9659</v>
      </c>
      <c r="G150" s="201">
        <v>0</v>
      </c>
      <c r="H150" s="201">
        <v>17</v>
      </c>
      <c r="I150" s="201" t="s">
        <v>1975</v>
      </c>
      <c r="J150" s="207">
        <v>8</v>
      </c>
      <c r="K150" s="1194" t="s">
        <v>1598</v>
      </c>
      <c r="L150" s="1195" t="s">
        <v>1599</v>
      </c>
    </row>
    <row r="151" spans="1:12">
      <c r="A151" s="1239"/>
      <c r="B151" s="211" t="s">
        <v>1554</v>
      </c>
      <c r="C151" s="1206"/>
      <c r="D151" s="1199"/>
      <c r="E151" s="204" t="s">
        <v>2287</v>
      </c>
      <c r="F151" s="204" t="s">
        <v>10983</v>
      </c>
      <c r="G151" s="204">
        <v>1</v>
      </c>
      <c r="H151" s="204">
        <v>18</v>
      </c>
      <c r="I151" s="204" t="s">
        <v>1975</v>
      </c>
      <c r="J151" s="208">
        <v>9</v>
      </c>
      <c r="K151" s="1194"/>
      <c r="L151" s="1195"/>
    </row>
    <row r="152" spans="1:12">
      <c r="A152" s="1239"/>
      <c r="B152" s="211" t="s">
        <v>1554</v>
      </c>
      <c r="C152" s="1206"/>
      <c r="D152" s="1199"/>
      <c r="E152" s="204" t="s">
        <v>2288</v>
      </c>
      <c r="F152" s="204" t="s">
        <v>10984</v>
      </c>
      <c r="G152" s="204">
        <v>2</v>
      </c>
      <c r="H152" s="204">
        <v>19</v>
      </c>
      <c r="I152" s="204" t="s">
        <v>1975</v>
      </c>
      <c r="J152" s="208">
        <v>10</v>
      </c>
      <c r="K152" s="1194"/>
      <c r="L152" s="1195"/>
    </row>
    <row r="153" spans="1:12">
      <c r="A153" s="1239"/>
      <c r="B153" s="211" t="s">
        <v>1554</v>
      </c>
      <c r="C153" s="1206"/>
      <c r="D153" s="1199"/>
      <c r="E153" s="204" t="s">
        <v>2239</v>
      </c>
      <c r="F153" s="204" t="s">
        <v>9660</v>
      </c>
      <c r="G153" s="204">
        <v>3</v>
      </c>
      <c r="H153" s="204">
        <v>20</v>
      </c>
      <c r="I153" s="204" t="s">
        <v>1967</v>
      </c>
      <c r="J153" s="208">
        <v>8</v>
      </c>
      <c r="K153" s="1194"/>
      <c r="L153" s="1195"/>
    </row>
    <row r="154" spans="1:12">
      <c r="A154" s="1239"/>
      <c r="B154" s="211" t="s">
        <v>1554</v>
      </c>
      <c r="C154" s="1206"/>
      <c r="D154" s="1199"/>
      <c r="E154" s="204" t="s">
        <v>2240</v>
      </c>
      <c r="F154" s="204" t="s">
        <v>10985</v>
      </c>
      <c r="G154" s="204">
        <v>4</v>
      </c>
      <c r="H154" s="204">
        <v>21</v>
      </c>
      <c r="I154" s="204" t="s">
        <v>1967</v>
      </c>
      <c r="J154" s="208">
        <v>9</v>
      </c>
      <c r="K154" s="1194"/>
      <c r="L154" s="1195"/>
    </row>
    <row r="155" spans="1:12">
      <c r="A155" s="1239"/>
      <c r="B155" s="211" t="s">
        <v>1554</v>
      </c>
      <c r="C155" s="1206"/>
      <c r="D155" s="1199"/>
      <c r="E155" s="204" t="s">
        <v>2241</v>
      </c>
      <c r="F155" s="204" t="s">
        <v>10986</v>
      </c>
      <c r="G155" s="204">
        <v>5</v>
      </c>
      <c r="H155" s="204">
        <v>22</v>
      </c>
      <c r="I155" s="204" t="s">
        <v>1967</v>
      </c>
      <c r="J155" s="208">
        <v>10</v>
      </c>
      <c r="K155" s="1194"/>
      <c r="L155" s="1195"/>
    </row>
    <row r="156" spans="1:12">
      <c r="A156" s="1239"/>
      <c r="B156" s="211" t="s">
        <v>1554</v>
      </c>
      <c r="C156" s="1206"/>
      <c r="D156" s="1199"/>
      <c r="E156" s="204" t="s">
        <v>2249</v>
      </c>
      <c r="F156" s="204" t="s">
        <v>9661</v>
      </c>
      <c r="G156" s="204">
        <v>6</v>
      </c>
      <c r="H156" s="204">
        <v>23</v>
      </c>
      <c r="I156" s="204" t="s">
        <v>1981</v>
      </c>
      <c r="J156" s="208">
        <v>8</v>
      </c>
      <c r="K156" s="1194"/>
      <c r="L156" s="1195"/>
    </row>
    <row r="157" spans="1:12">
      <c r="A157" s="1239"/>
      <c r="B157" s="211" t="s">
        <v>1554</v>
      </c>
      <c r="C157" s="1206"/>
      <c r="D157" s="1199"/>
      <c r="E157" s="204" t="s">
        <v>2250</v>
      </c>
      <c r="F157" s="204" t="s">
        <v>10987</v>
      </c>
      <c r="G157" s="204">
        <v>7</v>
      </c>
      <c r="H157" s="204">
        <v>24</v>
      </c>
      <c r="I157" s="204" t="s">
        <v>1981</v>
      </c>
      <c r="J157" s="208">
        <v>9</v>
      </c>
      <c r="K157" s="1194"/>
      <c r="L157" s="1195"/>
    </row>
    <row r="158" spans="1:12">
      <c r="A158" s="1239"/>
      <c r="B158" s="211" t="s">
        <v>1554</v>
      </c>
      <c r="C158" s="1206"/>
      <c r="D158" s="1199"/>
      <c r="E158" s="204" t="s">
        <v>2251</v>
      </c>
      <c r="F158" s="204" t="s">
        <v>10988</v>
      </c>
      <c r="G158" s="204">
        <v>8</v>
      </c>
      <c r="H158" s="204">
        <v>25</v>
      </c>
      <c r="I158" s="204" t="s">
        <v>1981</v>
      </c>
      <c r="J158" s="208">
        <v>10</v>
      </c>
      <c r="K158" s="1194"/>
      <c r="L158" s="1195"/>
    </row>
    <row r="159" spans="1:12">
      <c r="A159" s="1239"/>
      <c r="B159" s="211" t="s">
        <v>1554</v>
      </c>
      <c r="C159" s="1206"/>
      <c r="D159" s="1199"/>
      <c r="E159" s="204" t="s">
        <v>1695</v>
      </c>
      <c r="F159" s="204" t="s">
        <v>1696</v>
      </c>
      <c r="G159" s="204">
        <v>9</v>
      </c>
      <c r="H159" s="204">
        <v>26</v>
      </c>
      <c r="I159" s="204" t="s">
        <v>6067</v>
      </c>
      <c r="J159" s="208">
        <v>8</v>
      </c>
      <c r="K159" s="1194"/>
      <c r="L159" s="1195"/>
    </row>
    <row r="160" spans="1:12">
      <c r="A160" s="1239"/>
      <c r="B160" s="211" t="s">
        <v>1554</v>
      </c>
      <c r="C160" s="1206"/>
      <c r="D160" s="1199"/>
      <c r="E160" s="204" t="s">
        <v>1698</v>
      </c>
      <c r="F160" s="204" t="s">
        <v>10490</v>
      </c>
      <c r="G160" s="204">
        <v>10</v>
      </c>
      <c r="H160" s="204">
        <v>27</v>
      </c>
      <c r="I160" s="204" t="s">
        <v>6067</v>
      </c>
      <c r="J160" s="208">
        <v>9</v>
      </c>
      <c r="K160" s="1194"/>
      <c r="L160" s="1195"/>
    </row>
    <row r="161" spans="1:12">
      <c r="A161" s="1239"/>
      <c r="B161" s="211" t="s">
        <v>1554</v>
      </c>
      <c r="C161" s="1206"/>
      <c r="D161" s="1199"/>
      <c r="E161" s="204" t="s">
        <v>1906</v>
      </c>
      <c r="F161" s="204" t="s">
        <v>1907</v>
      </c>
      <c r="G161" s="204">
        <v>11</v>
      </c>
      <c r="H161" s="204">
        <v>28</v>
      </c>
      <c r="I161" s="204" t="s">
        <v>6067</v>
      </c>
      <c r="J161" s="208">
        <v>10</v>
      </c>
      <c r="K161" s="1194"/>
      <c r="L161" s="1195"/>
    </row>
    <row r="162" spans="1:12">
      <c r="A162" s="1239"/>
      <c r="B162" s="211" t="s">
        <v>1554</v>
      </c>
      <c r="C162" s="1206"/>
      <c r="D162" s="1199"/>
      <c r="E162" s="204" t="s">
        <v>6066</v>
      </c>
      <c r="F162" s="204" t="s">
        <v>9662</v>
      </c>
      <c r="G162" s="204">
        <v>12</v>
      </c>
      <c r="H162" s="204">
        <v>29</v>
      </c>
      <c r="I162" s="204" t="s">
        <v>1863</v>
      </c>
      <c r="J162" s="208">
        <v>1</v>
      </c>
      <c r="K162" s="1194"/>
      <c r="L162" s="1195"/>
    </row>
    <row r="163" spans="1:12">
      <c r="A163" s="1239"/>
      <c r="B163" s="211" t="s">
        <v>1554</v>
      </c>
      <c r="C163" s="1206"/>
      <c r="D163" s="1199"/>
      <c r="E163" s="204" t="s">
        <v>2297</v>
      </c>
      <c r="F163" s="204" t="s">
        <v>9663</v>
      </c>
      <c r="G163" s="204">
        <v>13</v>
      </c>
      <c r="H163" s="204">
        <v>30</v>
      </c>
      <c r="I163" s="204" t="s">
        <v>1863</v>
      </c>
      <c r="J163" s="208">
        <v>3</v>
      </c>
      <c r="K163" s="1194"/>
      <c r="L163" s="1195"/>
    </row>
    <row r="164" spans="1:12">
      <c r="A164" s="1239"/>
      <c r="B164" s="211" t="s">
        <v>1554</v>
      </c>
      <c r="C164" s="1206"/>
      <c r="D164" s="1199"/>
      <c r="E164" s="204"/>
      <c r="F164" s="204"/>
      <c r="G164" s="204">
        <v>14</v>
      </c>
      <c r="H164" s="204">
        <v>31</v>
      </c>
      <c r="I164" s="204"/>
      <c r="J164" s="208"/>
      <c r="K164" s="1194"/>
      <c r="L164" s="1195"/>
    </row>
    <row r="165" spans="1:12">
      <c r="A165" s="1239"/>
      <c r="B165" s="212" t="s">
        <v>1554</v>
      </c>
      <c r="C165" s="1206"/>
      <c r="D165" s="1199"/>
      <c r="E165" s="206"/>
      <c r="F165" s="206"/>
      <c r="G165" s="206">
        <v>15</v>
      </c>
      <c r="H165" s="206">
        <v>32</v>
      </c>
      <c r="I165" s="206"/>
      <c r="J165" s="209"/>
      <c r="K165" s="1194"/>
      <c r="L165" s="1195"/>
    </row>
    <row r="166" spans="1:12">
      <c r="A166" s="1239"/>
      <c r="B166" s="200" t="s">
        <v>1476</v>
      </c>
      <c r="C166" s="1196" t="s">
        <v>1421</v>
      </c>
      <c r="D166" s="1198" t="s">
        <v>1477</v>
      </c>
      <c r="E166" s="201" t="s">
        <v>2267</v>
      </c>
      <c r="F166" s="201" t="s">
        <v>9664</v>
      </c>
      <c r="G166" s="201">
        <v>0</v>
      </c>
      <c r="H166" s="201">
        <v>65</v>
      </c>
      <c r="I166" s="201" t="s">
        <v>1697</v>
      </c>
      <c r="J166" s="207">
        <v>1</v>
      </c>
      <c r="K166" s="1194" t="s">
        <v>1615</v>
      </c>
      <c r="L166" s="1195" t="s">
        <v>5728</v>
      </c>
    </row>
    <row r="167" spans="1:12">
      <c r="A167" s="1239"/>
      <c r="B167" s="203" t="s">
        <v>1476</v>
      </c>
      <c r="C167" s="1197"/>
      <c r="D167" s="1199"/>
      <c r="E167" s="204" t="s">
        <v>2271</v>
      </c>
      <c r="F167" s="204" t="s">
        <v>9665</v>
      </c>
      <c r="G167" s="204">
        <v>1</v>
      </c>
      <c r="H167" s="204">
        <v>66</v>
      </c>
      <c r="I167" s="204" t="s">
        <v>1697</v>
      </c>
      <c r="J167" s="208">
        <v>2</v>
      </c>
      <c r="K167" s="1194"/>
      <c r="L167" s="1195"/>
    </row>
    <row r="168" spans="1:12">
      <c r="A168" s="1239"/>
      <c r="B168" s="203" t="s">
        <v>1476</v>
      </c>
      <c r="C168" s="1197"/>
      <c r="D168" s="1199"/>
      <c r="E168" s="204" t="s">
        <v>2275</v>
      </c>
      <c r="F168" s="204" t="s">
        <v>9666</v>
      </c>
      <c r="G168" s="204">
        <v>2</v>
      </c>
      <c r="H168" s="204">
        <v>67</v>
      </c>
      <c r="I168" s="204" t="s">
        <v>1697</v>
      </c>
      <c r="J168" s="208">
        <v>3</v>
      </c>
      <c r="K168" s="1194"/>
      <c r="L168" s="1195"/>
    </row>
    <row r="169" spans="1:12">
      <c r="A169" s="1239"/>
      <c r="B169" s="203" t="s">
        <v>1476</v>
      </c>
      <c r="C169" s="1197"/>
      <c r="D169" s="1199"/>
      <c r="E169" s="204" t="s">
        <v>2274</v>
      </c>
      <c r="F169" s="204" t="s">
        <v>9667</v>
      </c>
      <c r="G169" s="204">
        <v>3</v>
      </c>
      <c r="H169" s="204">
        <v>68</v>
      </c>
      <c r="I169" s="204" t="s">
        <v>1697</v>
      </c>
      <c r="J169" s="208">
        <v>4</v>
      </c>
      <c r="K169" s="1194"/>
      <c r="L169" s="1195"/>
    </row>
    <row r="170" spans="1:12">
      <c r="A170" s="1239"/>
      <c r="B170" s="203" t="s">
        <v>1476</v>
      </c>
      <c r="C170" s="1197"/>
      <c r="D170" s="1199"/>
      <c r="E170" s="204" t="s">
        <v>2272</v>
      </c>
      <c r="F170" s="204" t="s">
        <v>9668</v>
      </c>
      <c r="G170" s="204">
        <v>4</v>
      </c>
      <c r="H170" s="204">
        <v>69</v>
      </c>
      <c r="I170" s="204" t="s">
        <v>1697</v>
      </c>
      <c r="J170" s="208">
        <v>5</v>
      </c>
      <c r="K170" s="1194"/>
      <c r="L170" s="1195"/>
    </row>
    <row r="171" spans="1:12">
      <c r="A171" s="1239"/>
      <c r="B171" s="203" t="s">
        <v>1476</v>
      </c>
      <c r="C171" s="1197"/>
      <c r="D171" s="1199"/>
      <c r="E171" s="204" t="s">
        <v>2273</v>
      </c>
      <c r="F171" s="204" t="s">
        <v>9669</v>
      </c>
      <c r="G171" s="204">
        <v>5</v>
      </c>
      <c r="H171" s="204">
        <v>70</v>
      </c>
      <c r="I171" s="204" t="s">
        <v>1697</v>
      </c>
      <c r="J171" s="208">
        <v>6</v>
      </c>
      <c r="K171" s="1194"/>
      <c r="L171" s="1195"/>
    </row>
    <row r="172" spans="1:12">
      <c r="A172" s="1239"/>
      <c r="B172" s="203" t="s">
        <v>1476</v>
      </c>
      <c r="C172" s="1197"/>
      <c r="D172" s="1199"/>
      <c r="E172" s="204" t="s">
        <v>2276</v>
      </c>
      <c r="F172" s="204" t="s">
        <v>9670</v>
      </c>
      <c r="G172" s="204">
        <v>6</v>
      </c>
      <c r="H172" s="204">
        <v>71</v>
      </c>
      <c r="I172" s="204" t="s">
        <v>1697</v>
      </c>
      <c r="J172" s="208">
        <v>7</v>
      </c>
      <c r="K172" s="1194"/>
      <c r="L172" s="1195"/>
    </row>
    <row r="173" spans="1:12">
      <c r="A173" s="1239"/>
      <c r="B173" s="203" t="s">
        <v>1476</v>
      </c>
      <c r="C173" s="1197"/>
      <c r="D173" s="1199"/>
      <c r="E173" s="204" t="s">
        <v>2210</v>
      </c>
      <c r="F173" s="204" t="s">
        <v>9671</v>
      </c>
      <c r="G173" s="204">
        <v>7</v>
      </c>
      <c r="H173" s="204">
        <v>72</v>
      </c>
      <c r="I173" s="204" t="s">
        <v>1792</v>
      </c>
      <c r="J173" s="208">
        <v>1</v>
      </c>
      <c r="K173" s="1194"/>
      <c r="L173" s="1195"/>
    </row>
    <row r="174" spans="1:12">
      <c r="A174" s="1239"/>
      <c r="B174" s="203" t="s">
        <v>1476</v>
      </c>
      <c r="C174" s="1197"/>
      <c r="D174" s="1199"/>
      <c r="E174" s="204" t="s">
        <v>2223</v>
      </c>
      <c r="F174" s="204" t="s">
        <v>9672</v>
      </c>
      <c r="G174" s="204">
        <v>8</v>
      </c>
      <c r="H174" s="204">
        <v>73</v>
      </c>
      <c r="I174" s="204" t="s">
        <v>1792</v>
      </c>
      <c r="J174" s="208">
        <v>2</v>
      </c>
      <c r="K174" s="1194"/>
      <c r="L174" s="1195"/>
    </row>
    <row r="175" spans="1:12">
      <c r="A175" s="1239"/>
      <c r="B175" s="203" t="s">
        <v>1476</v>
      </c>
      <c r="C175" s="1197"/>
      <c r="D175" s="1199"/>
      <c r="E175" s="204" t="s">
        <v>2227</v>
      </c>
      <c r="F175" s="204" t="s">
        <v>9673</v>
      </c>
      <c r="G175" s="204">
        <v>9</v>
      </c>
      <c r="H175" s="204">
        <v>74</v>
      </c>
      <c r="I175" s="204" t="s">
        <v>1792</v>
      </c>
      <c r="J175" s="208">
        <v>3</v>
      </c>
      <c r="K175" s="1194"/>
      <c r="L175" s="1195"/>
    </row>
    <row r="176" spans="1:12">
      <c r="A176" s="1239"/>
      <c r="B176" s="203" t="s">
        <v>1476</v>
      </c>
      <c r="C176" s="1197"/>
      <c r="D176" s="1199"/>
      <c r="E176" s="204" t="s">
        <v>2226</v>
      </c>
      <c r="F176" s="204" t="s">
        <v>9674</v>
      </c>
      <c r="G176" s="204">
        <v>10</v>
      </c>
      <c r="H176" s="204">
        <v>75</v>
      </c>
      <c r="I176" s="204" t="s">
        <v>1792</v>
      </c>
      <c r="J176" s="208">
        <v>4</v>
      </c>
      <c r="K176" s="1194"/>
      <c r="L176" s="1195"/>
    </row>
    <row r="177" spans="1:12">
      <c r="A177" s="1239"/>
      <c r="B177" s="203" t="s">
        <v>1476</v>
      </c>
      <c r="C177" s="1197"/>
      <c r="D177" s="1199"/>
      <c r="E177" s="204" t="s">
        <v>2224</v>
      </c>
      <c r="F177" s="204" t="s">
        <v>9675</v>
      </c>
      <c r="G177" s="204">
        <v>11</v>
      </c>
      <c r="H177" s="204">
        <v>76</v>
      </c>
      <c r="I177" s="204" t="s">
        <v>1792</v>
      </c>
      <c r="J177" s="208">
        <v>5</v>
      </c>
      <c r="K177" s="1194"/>
      <c r="L177" s="1195"/>
    </row>
    <row r="178" spans="1:12">
      <c r="A178" s="1239"/>
      <c r="B178" s="203" t="s">
        <v>1476</v>
      </c>
      <c r="C178" s="1197"/>
      <c r="D178" s="1199"/>
      <c r="E178" s="204" t="s">
        <v>2225</v>
      </c>
      <c r="F178" s="204" t="s">
        <v>9676</v>
      </c>
      <c r="G178" s="204">
        <v>12</v>
      </c>
      <c r="H178" s="204">
        <v>77</v>
      </c>
      <c r="I178" s="204" t="s">
        <v>1792</v>
      </c>
      <c r="J178" s="208">
        <v>6</v>
      </c>
      <c r="K178" s="1194"/>
      <c r="L178" s="1195"/>
    </row>
    <row r="179" spans="1:12">
      <c r="A179" s="1239"/>
      <c r="B179" s="203" t="s">
        <v>1476</v>
      </c>
      <c r="C179" s="1197"/>
      <c r="D179" s="1199"/>
      <c r="E179" s="204" t="s">
        <v>2228</v>
      </c>
      <c r="F179" s="204" t="s">
        <v>9677</v>
      </c>
      <c r="G179" s="204">
        <v>13</v>
      </c>
      <c r="H179" s="204">
        <v>78</v>
      </c>
      <c r="I179" s="204" t="s">
        <v>1792</v>
      </c>
      <c r="J179" s="208">
        <v>7</v>
      </c>
      <c r="K179" s="1194"/>
      <c r="L179" s="1195"/>
    </row>
    <row r="180" spans="1:12">
      <c r="A180" s="1239"/>
      <c r="B180" s="203" t="s">
        <v>1476</v>
      </c>
      <c r="C180" s="1197"/>
      <c r="D180" s="1199"/>
      <c r="E180" s="204" t="s">
        <v>1271</v>
      </c>
      <c r="F180" s="204" t="s">
        <v>8516</v>
      </c>
      <c r="G180" s="204">
        <v>14</v>
      </c>
      <c r="H180" s="204">
        <v>79</v>
      </c>
      <c r="I180" s="204" t="s">
        <v>49</v>
      </c>
      <c r="J180" s="208" t="s">
        <v>49</v>
      </c>
      <c r="K180" s="1194"/>
      <c r="L180" s="1195"/>
    </row>
    <row r="181" spans="1:12">
      <c r="A181" s="1239"/>
      <c r="B181" s="203" t="s">
        <v>1476</v>
      </c>
      <c r="C181" s="1197"/>
      <c r="D181" s="1199"/>
      <c r="E181" s="204" t="s">
        <v>1272</v>
      </c>
      <c r="F181" s="204" t="s">
        <v>9678</v>
      </c>
      <c r="G181" s="204">
        <v>15</v>
      </c>
      <c r="H181" s="204">
        <v>80</v>
      </c>
      <c r="I181" s="204" t="s">
        <v>49</v>
      </c>
      <c r="J181" s="208" t="s">
        <v>49</v>
      </c>
      <c r="K181" s="1194"/>
      <c r="L181" s="1195"/>
    </row>
    <row r="182" spans="1:12">
      <c r="A182" s="1239"/>
      <c r="B182" s="203" t="s">
        <v>1476</v>
      </c>
      <c r="C182" s="1197"/>
      <c r="D182" s="1199"/>
      <c r="E182" s="204" t="s">
        <v>2279</v>
      </c>
      <c r="F182" s="204" t="s">
        <v>9679</v>
      </c>
      <c r="G182" s="204">
        <v>16</v>
      </c>
      <c r="H182" s="204">
        <v>81</v>
      </c>
      <c r="I182" s="204" t="s">
        <v>1975</v>
      </c>
      <c r="J182" s="208">
        <v>1</v>
      </c>
      <c r="K182" s="1194" t="s">
        <v>1620</v>
      </c>
      <c r="L182" s="1195" t="s">
        <v>5729</v>
      </c>
    </row>
    <row r="183" spans="1:12">
      <c r="A183" s="1239"/>
      <c r="B183" s="203" t="s">
        <v>1476</v>
      </c>
      <c r="C183" s="1197"/>
      <c r="D183" s="1199"/>
      <c r="E183" s="204" t="s">
        <v>2280</v>
      </c>
      <c r="F183" s="204" t="s">
        <v>9680</v>
      </c>
      <c r="G183" s="204">
        <v>17</v>
      </c>
      <c r="H183" s="204">
        <v>82</v>
      </c>
      <c r="I183" s="204" t="s">
        <v>1975</v>
      </c>
      <c r="J183" s="208">
        <v>2</v>
      </c>
      <c r="K183" s="1194"/>
      <c r="L183" s="1195"/>
    </row>
    <row r="184" spans="1:12">
      <c r="A184" s="1239"/>
      <c r="B184" s="203" t="s">
        <v>1476</v>
      </c>
      <c r="C184" s="1197"/>
      <c r="D184" s="1199"/>
      <c r="E184" s="204" t="s">
        <v>2284</v>
      </c>
      <c r="F184" s="204" t="s">
        <v>9681</v>
      </c>
      <c r="G184" s="204">
        <v>18</v>
      </c>
      <c r="H184" s="204">
        <v>83</v>
      </c>
      <c r="I184" s="204" t="s">
        <v>1975</v>
      </c>
      <c r="J184" s="208">
        <v>3</v>
      </c>
      <c r="K184" s="1194"/>
      <c r="L184" s="1195"/>
    </row>
    <row r="185" spans="1:12">
      <c r="A185" s="1239"/>
      <c r="B185" s="203" t="s">
        <v>1476</v>
      </c>
      <c r="C185" s="1197"/>
      <c r="D185" s="1199"/>
      <c r="E185" s="204" t="s">
        <v>2283</v>
      </c>
      <c r="F185" s="204" t="s">
        <v>9682</v>
      </c>
      <c r="G185" s="204">
        <v>19</v>
      </c>
      <c r="H185" s="204">
        <v>84</v>
      </c>
      <c r="I185" s="204" t="s">
        <v>1975</v>
      </c>
      <c r="J185" s="208">
        <v>4</v>
      </c>
      <c r="K185" s="1194"/>
      <c r="L185" s="1195"/>
    </row>
    <row r="186" spans="1:12">
      <c r="A186" s="1239"/>
      <c r="B186" s="203" t="s">
        <v>1476</v>
      </c>
      <c r="C186" s="1197"/>
      <c r="D186" s="1199"/>
      <c r="E186" s="204" t="s">
        <v>2281</v>
      </c>
      <c r="F186" s="204" t="s">
        <v>9683</v>
      </c>
      <c r="G186" s="204">
        <v>20</v>
      </c>
      <c r="H186" s="204">
        <v>85</v>
      </c>
      <c r="I186" s="204" t="s">
        <v>1975</v>
      </c>
      <c r="J186" s="208">
        <v>5</v>
      </c>
      <c r="K186" s="1194"/>
      <c r="L186" s="1195"/>
    </row>
    <row r="187" spans="1:12">
      <c r="A187" s="1239"/>
      <c r="B187" s="203" t="s">
        <v>1476</v>
      </c>
      <c r="C187" s="1197"/>
      <c r="D187" s="1199"/>
      <c r="E187" s="204" t="s">
        <v>2282</v>
      </c>
      <c r="F187" s="204" t="s">
        <v>9684</v>
      </c>
      <c r="G187" s="204">
        <v>21</v>
      </c>
      <c r="H187" s="204">
        <v>86</v>
      </c>
      <c r="I187" s="204" t="s">
        <v>1975</v>
      </c>
      <c r="J187" s="208">
        <v>6</v>
      </c>
      <c r="K187" s="1194"/>
      <c r="L187" s="1195"/>
    </row>
    <row r="188" spans="1:12">
      <c r="A188" s="1239"/>
      <c r="B188" s="203" t="s">
        <v>1476</v>
      </c>
      <c r="C188" s="1197"/>
      <c r="D188" s="1199"/>
      <c r="E188" s="204" t="s">
        <v>2285</v>
      </c>
      <c r="F188" s="204" t="s">
        <v>9685</v>
      </c>
      <c r="G188" s="204">
        <v>22</v>
      </c>
      <c r="H188" s="204">
        <v>87</v>
      </c>
      <c r="I188" s="204" t="s">
        <v>1975</v>
      </c>
      <c r="J188" s="208">
        <v>7</v>
      </c>
      <c r="K188" s="1194"/>
      <c r="L188" s="1195"/>
    </row>
    <row r="189" spans="1:12">
      <c r="A189" s="1239"/>
      <c r="B189" s="203" t="s">
        <v>1476</v>
      </c>
      <c r="C189" s="1197"/>
      <c r="D189" s="1199"/>
      <c r="E189" s="204" t="s">
        <v>2232</v>
      </c>
      <c r="F189" s="204" t="s">
        <v>9686</v>
      </c>
      <c r="G189" s="204">
        <v>23</v>
      </c>
      <c r="H189" s="204">
        <v>88</v>
      </c>
      <c r="I189" s="204" t="s">
        <v>1967</v>
      </c>
      <c r="J189" s="208">
        <v>1</v>
      </c>
      <c r="K189" s="1194"/>
      <c r="L189" s="1195"/>
    </row>
    <row r="190" spans="1:12">
      <c r="A190" s="1239"/>
      <c r="B190" s="203" t="s">
        <v>1476</v>
      </c>
      <c r="C190" s="1197"/>
      <c r="D190" s="1199"/>
      <c r="E190" s="204" t="s">
        <v>2233</v>
      </c>
      <c r="F190" s="204" t="s">
        <v>9687</v>
      </c>
      <c r="G190" s="204">
        <v>24</v>
      </c>
      <c r="H190" s="204">
        <v>89</v>
      </c>
      <c r="I190" s="204" t="s">
        <v>1967</v>
      </c>
      <c r="J190" s="208">
        <v>2</v>
      </c>
      <c r="K190" s="1194"/>
      <c r="L190" s="1195"/>
    </row>
    <row r="191" spans="1:12">
      <c r="A191" s="1239"/>
      <c r="B191" s="203" t="s">
        <v>1476</v>
      </c>
      <c r="C191" s="1197"/>
      <c r="D191" s="1199"/>
      <c r="E191" s="204" t="s">
        <v>2237</v>
      </c>
      <c r="F191" s="204" t="s">
        <v>9688</v>
      </c>
      <c r="G191" s="204">
        <v>25</v>
      </c>
      <c r="H191" s="204">
        <v>90</v>
      </c>
      <c r="I191" s="204" t="s">
        <v>1967</v>
      </c>
      <c r="J191" s="208">
        <v>3</v>
      </c>
      <c r="K191" s="1194"/>
      <c r="L191" s="1195"/>
    </row>
    <row r="192" spans="1:12">
      <c r="A192" s="1239"/>
      <c r="B192" s="203" t="s">
        <v>1476</v>
      </c>
      <c r="C192" s="1197"/>
      <c r="D192" s="1199"/>
      <c r="E192" s="204" t="s">
        <v>2236</v>
      </c>
      <c r="F192" s="204" t="s">
        <v>9689</v>
      </c>
      <c r="G192" s="204">
        <v>26</v>
      </c>
      <c r="H192" s="204">
        <v>91</v>
      </c>
      <c r="I192" s="204" t="s">
        <v>1967</v>
      </c>
      <c r="J192" s="208">
        <v>4</v>
      </c>
      <c r="K192" s="1194"/>
      <c r="L192" s="1195"/>
    </row>
    <row r="193" spans="1:12">
      <c r="A193" s="1239"/>
      <c r="B193" s="203" t="s">
        <v>1476</v>
      </c>
      <c r="C193" s="1197"/>
      <c r="D193" s="1199"/>
      <c r="E193" s="204" t="s">
        <v>2234</v>
      </c>
      <c r="F193" s="204" t="s">
        <v>9690</v>
      </c>
      <c r="G193" s="204">
        <v>27</v>
      </c>
      <c r="H193" s="204">
        <v>92</v>
      </c>
      <c r="I193" s="204" t="s">
        <v>1967</v>
      </c>
      <c r="J193" s="208">
        <v>5</v>
      </c>
      <c r="K193" s="1194"/>
      <c r="L193" s="1195"/>
    </row>
    <row r="194" spans="1:12">
      <c r="A194" s="1239"/>
      <c r="B194" s="203" t="s">
        <v>1476</v>
      </c>
      <c r="C194" s="1197"/>
      <c r="D194" s="1199"/>
      <c r="E194" s="204" t="s">
        <v>2235</v>
      </c>
      <c r="F194" s="204" t="s">
        <v>9691</v>
      </c>
      <c r="G194" s="204">
        <v>28</v>
      </c>
      <c r="H194" s="204">
        <v>93</v>
      </c>
      <c r="I194" s="204" t="s">
        <v>1967</v>
      </c>
      <c r="J194" s="208">
        <v>6</v>
      </c>
      <c r="K194" s="1194"/>
      <c r="L194" s="1195"/>
    </row>
    <row r="195" spans="1:12">
      <c r="A195" s="1239"/>
      <c r="B195" s="203" t="s">
        <v>1476</v>
      </c>
      <c r="C195" s="1197"/>
      <c r="D195" s="1199"/>
      <c r="E195" s="204" t="s">
        <v>2238</v>
      </c>
      <c r="F195" s="204" t="s">
        <v>9692</v>
      </c>
      <c r="G195" s="204">
        <v>29</v>
      </c>
      <c r="H195" s="204">
        <v>94</v>
      </c>
      <c r="I195" s="204" t="s">
        <v>1967</v>
      </c>
      <c r="J195" s="208">
        <v>7</v>
      </c>
      <c r="K195" s="1194"/>
      <c r="L195" s="1195"/>
    </row>
    <row r="196" spans="1:12">
      <c r="A196" s="1239"/>
      <c r="B196" s="203" t="s">
        <v>1476</v>
      </c>
      <c r="C196" s="1197"/>
      <c r="D196" s="1199"/>
      <c r="E196" s="204"/>
      <c r="F196" s="204"/>
      <c r="G196" s="204">
        <v>30</v>
      </c>
      <c r="H196" s="204">
        <v>95</v>
      </c>
      <c r="I196" s="204"/>
      <c r="J196" s="208"/>
      <c r="K196" s="1194"/>
      <c r="L196" s="1195"/>
    </row>
    <row r="197" spans="1:12">
      <c r="A197" s="1239"/>
      <c r="B197" s="205" t="s">
        <v>1476</v>
      </c>
      <c r="C197" s="1197"/>
      <c r="D197" s="1199"/>
      <c r="E197" s="206"/>
      <c r="F197" s="206"/>
      <c r="G197" s="206">
        <v>31</v>
      </c>
      <c r="H197" s="206">
        <v>96</v>
      </c>
      <c r="I197" s="206"/>
      <c r="J197" s="209"/>
      <c r="K197" s="1194"/>
      <c r="L197" s="1195"/>
    </row>
    <row r="198" spans="1:12">
      <c r="A198" s="1239"/>
      <c r="B198" s="200" t="s">
        <v>1476</v>
      </c>
      <c r="C198" s="1196" t="s">
        <v>1422</v>
      </c>
      <c r="D198" s="1198" t="s">
        <v>1477</v>
      </c>
      <c r="E198" s="201" t="s">
        <v>2242</v>
      </c>
      <c r="F198" s="201" t="s">
        <v>9693</v>
      </c>
      <c r="G198" s="201">
        <v>0</v>
      </c>
      <c r="H198" s="201">
        <v>97</v>
      </c>
      <c r="I198" s="201" t="s">
        <v>1981</v>
      </c>
      <c r="J198" s="207">
        <v>1</v>
      </c>
      <c r="K198" s="1194" t="s">
        <v>1621</v>
      </c>
      <c r="L198" s="1195" t="s">
        <v>5730</v>
      </c>
    </row>
    <row r="199" spans="1:12">
      <c r="A199" s="1239"/>
      <c r="B199" s="203" t="s">
        <v>1476</v>
      </c>
      <c r="C199" s="1197"/>
      <c r="D199" s="1199"/>
      <c r="E199" s="204" t="s">
        <v>2243</v>
      </c>
      <c r="F199" s="204" t="s">
        <v>9694</v>
      </c>
      <c r="G199" s="204">
        <v>1</v>
      </c>
      <c r="H199" s="204">
        <v>98</v>
      </c>
      <c r="I199" s="204" t="s">
        <v>1981</v>
      </c>
      <c r="J199" s="208">
        <v>2</v>
      </c>
      <c r="K199" s="1194"/>
      <c r="L199" s="1195"/>
    </row>
    <row r="200" spans="1:12">
      <c r="A200" s="1239"/>
      <c r="B200" s="203" t="s">
        <v>1476</v>
      </c>
      <c r="C200" s="1197"/>
      <c r="D200" s="1199"/>
      <c r="E200" s="204" t="s">
        <v>2247</v>
      </c>
      <c r="F200" s="204" t="s">
        <v>9695</v>
      </c>
      <c r="G200" s="204">
        <v>2</v>
      </c>
      <c r="H200" s="204">
        <v>99</v>
      </c>
      <c r="I200" s="204" t="s">
        <v>1981</v>
      </c>
      <c r="J200" s="208">
        <v>3</v>
      </c>
      <c r="K200" s="1194"/>
      <c r="L200" s="1195"/>
    </row>
    <row r="201" spans="1:12">
      <c r="A201" s="1239"/>
      <c r="B201" s="203" t="s">
        <v>1476</v>
      </c>
      <c r="C201" s="1197"/>
      <c r="D201" s="1199"/>
      <c r="E201" s="204" t="s">
        <v>2246</v>
      </c>
      <c r="F201" s="204" t="s">
        <v>9696</v>
      </c>
      <c r="G201" s="204">
        <v>3</v>
      </c>
      <c r="H201" s="204">
        <v>100</v>
      </c>
      <c r="I201" s="204" t="s">
        <v>1981</v>
      </c>
      <c r="J201" s="208">
        <v>4</v>
      </c>
      <c r="K201" s="1194"/>
      <c r="L201" s="1195"/>
    </row>
    <row r="202" spans="1:12">
      <c r="A202" s="1239"/>
      <c r="B202" s="203" t="s">
        <v>1476</v>
      </c>
      <c r="C202" s="1197"/>
      <c r="D202" s="1199"/>
      <c r="E202" s="204" t="s">
        <v>2244</v>
      </c>
      <c r="F202" s="204" t="s">
        <v>9697</v>
      </c>
      <c r="G202" s="204">
        <v>4</v>
      </c>
      <c r="H202" s="204">
        <v>101</v>
      </c>
      <c r="I202" s="204" t="s">
        <v>1981</v>
      </c>
      <c r="J202" s="208">
        <v>5</v>
      </c>
      <c r="K202" s="1194"/>
      <c r="L202" s="1195"/>
    </row>
    <row r="203" spans="1:12">
      <c r="A203" s="1239"/>
      <c r="B203" s="203" t="s">
        <v>1476</v>
      </c>
      <c r="C203" s="1197"/>
      <c r="D203" s="1199"/>
      <c r="E203" s="204" t="s">
        <v>2245</v>
      </c>
      <c r="F203" s="204" t="s">
        <v>9698</v>
      </c>
      <c r="G203" s="204">
        <v>5</v>
      </c>
      <c r="H203" s="204">
        <v>102</v>
      </c>
      <c r="I203" s="204" t="s">
        <v>1981</v>
      </c>
      <c r="J203" s="208">
        <v>6</v>
      </c>
      <c r="K203" s="1194"/>
      <c r="L203" s="1195"/>
    </row>
    <row r="204" spans="1:12">
      <c r="A204" s="1239"/>
      <c r="B204" s="203" t="s">
        <v>1476</v>
      </c>
      <c r="C204" s="1197"/>
      <c r="D204" s="1199"/>
      <c r="E204" s="204" t="s">
        <v>2248</v>
      </c>
      <c r="F204" s="204" t="s">
        <v>9699</v>
      </c>
      <c r="G204" s="204">
        <v>6</v>
      </c>
      <c r="H204" s="204">
        <v>103</v>
      </c>
      <c r="I204" s="204" t="s">
        <v>1981</v>
      </c>
      <c r="J204" s="208">
        <v>7</v>
      </c>
      <c r="K204" s="1194"/>
      <c r="L204" s="1195"/>
    </row>
    <row r="205" spans="1:12">
      <c r="A205" s="1239"/>
      <c r="B205" s="203" t="s">
        <v>1476</v>
      </c>
      <c r="C205" s="1197"/>
      <c r="D205" s="1199"/>
      <c r="E205" s="204" t="s">
        <v>1351</v>
      </c>
      <c r="F205" s="204" t="s">
        <v>1700</v>
      </c>
      <c r="G205" s="204">
        <v>7</v>
      </c>
      <c r="H205" s="204">
        <v>104</v>
      </c>
      <c r="I205" s="204" t="s">
        <v>6067</v>
      </c>
      <c r="J205" s="208">
        <v>1</v>
      </c>
      <c r="K205" s="1194"/>
      <c r="L205" s="1195"/>
    </row>
    <row r="206" spans="1:12">
      <c r="A206" s="1239"/>
      <c r="B206" s="203" t="s">
        <v>1476</v>
      </c>
      <c r="C206" s="1197"/>
      <c r="D206" s="1199"/>
      <c r="E206" s="204" t="s">
        <v>1352</v>
      </c>
      <c r="F206" s="204" t="s">
        <v>1701</v>
      </c>
      <c r="G206" s="204">
        <v>8</v>
      </c>
      <c r="H206" s="204">
        <v>105</v>
      </c>
      <c r="I206" s="204" t="s">
        <v>6067</v>
      </c>
      <c r="J206" s="208">
        <v>2</v>
      </c>
      <c r="K206" s="1194"/>
      <c r="L206" s="1195"/>
    </row>
    <row r="207" spans="1:12">
      <c r="A207" s="1239"/>
      <c r="B207" s="203" t="s">
        <v>1476</v>
      </c>
      <c r="C207" s="1197"/>
      <c r="D207" s="1199"/>
      <c r="E207" s="204" t="s">
        <v>1356</v>
      </c>
      <c r="F207" s="204" t="s">
        <v>1705</v>
      </c>
      <c r="G207" s="204">
        <v>9</v>
      </c>
      <c r="H207" s="204">
        <v>106</v>
      </c>
      <c r="I207" s="204" t="s">
        <v>6067</v>
      </c>
      <c r="J207" s="208">
        <v>3</v>
      </c>
      <c r="K207" s="1194"/>
      <c r="L207" s="1195"/>
    </row>
    <row r="208" spans="1:12">
      <c r="A208" s="1239"/>
      <c r="B208" s="203" t="s">
        <v>1476</v>
      </c>
      <c r="C208" s="1197"/>
      <c r="D208" s="1199"/>
      <c r="E208" s="204" t="s">
        <v>1349</v>
      </c>
      <c r="F208" s="204" t="s">
        <v>1706</v>
      </c>
      <c r="G208" s="204">
        <v>10</v>
      </c>
      <c r="H208" s="204">
        <v>107</v>
      </c>
      <c r="I208" s="204" t="s">
        <v>6067</v>
      </c>
      <c r="J208" s="208">
        <v>4</v>
      </c>
      <c r="K208" s="1194"/>
      <c r="L208" s="1195"/>
    </row>
    <row r="209" spans="1:12">
      <c r="A209" s="1239"/>
      <c r="B209" s="203" t="s">
        <v>1476</v>
      </c>
      <c r="C209" s="1197"/>
      <c r="D209" s="1199"/>
      <c r="E209" s="204" t="s">
        <v>1354</v>
      </c>
      <c r="F209" s="204" t="s">
        <v>1702</v>
      </c>
      <c r="G209" s="204">
        <v>11</v>
      </c>
      <c r="H209" s="204">
        <v>108</v>
      </c>
      <c r="I209" s="204" t="s">
        <v>6067</v>
      </c>
      <c r="J209" s="208">
        <v>5</v>
      </c>
      <c r="K209" s="1194"/>
      <c r="L209" s="1195"/>
    </row>
    <row r="210" spans="1:12">
      <c r="A210" s="1239"/>
      <c r="B210" s="203" t="s">
        <v>1476</v>
      </c>
      <c r="C210" s="1197"/>
      <c r="D210" s="1199"/>
      <c r="E210" s="204" t="s">
        <v>1355</v>
      </c>
      <c r="F210" s="204" t="s">
        <v>1703</v>
      </c>
      <c r="G210" s="204">
        <v>12</v>
      </c>
      <c r="H210" s="204">
        <v>109</v>
      </c>
      <c r="I210" s="204" t="s">
        <v>6067</v>
      </c>
      <c r="J210" s="208">
        <v>6</v>
      </c>
      <c r="K210" s="1194"/>
      <c r="L210" s="1195"/>
    </row>
    <row r="211" spans="1:12">
      <c r="A211" s="1239"/>
      <c r="B211" s="203" t="s">
        <v>1476</v>
      </c>
      <c r="C211" s="1197"/>
      <c r="D211" s="1199"/>
      <c r="E211" s="204" t="s">
        <v>1350</v>
      </c>
      <c r="F211" s="204" t="s">
        <v>6647</v>
      </c>
      <c r="G211" s="204">
        <v>13</v>
      </c>
      <c r="H211" s="204">
        <v>110</v>
      </c>
      <c r="I211" s="204" t="s">
        <v>6067</v>
      </c>
      <c r="J211" s="208">
        <v>7</v>
      </c>
      <c r="K211" s="1194"/>
      <c r="L211" s="1195"/>
    </row>
    <row r="212" spans="1:12">
      <c r="A212" s="1239"/>
      <c r="B212" s="203" t="s">
        <v>1476</v>
      </c>
      <c r="C212" s="1197"/>
      <c r="D212" s="1199"/>
      <c r="E212" s="204" t="s">
        <v>2295</v>
      </c>
      <c r="F212" s="204" t="s">
        <v>9700</v>
      </c>
      <c r="G212" s="204">
        <v>14</v>
      </c>
      <c r="H212" s="204">
        <v>111</v>
      </c>
      <c r="I212" s="204" t="s">
        <v>1860</v>
      </c>
      <c r="J212" s="208">
        <v>1</v>
      </c>
      <c r="K212" s="1194"/>
      <c r="L212" s="1195"/>
    </row>
    <row r="213" spans="1:12">
      <c r="A213" s="1239"/>
      <c r="B213" s="203" t="s">
        <v>1476</v>
      </c>
      <c r="C213" s="1197"/>
      <c r="D213" s="1199"/>
      <c r="E213" s="204" t="s">
        <v>2292</v>
      </c>
      <c r="F213" s="204" t="s">
        <v>9701</v>
      </c>
      <c r="G213" s="204">
        <v>15</v>
      </c>
      <c r="H213" s="204">
        <v>112</v>
      </c>
      <c r="I213" s="204" t="s">
        <v>1860</v>
      </c>
      <c r="J213" s="208">
        <v>4</v>
      </c>
      <c r="K213" s="1194"/>
      <c r="L213" s="1195"/>
    </row>
    <row r="214" spans="1:12">
      <c r="A214" s="1239"/>
      <c r="B214" s="203" t="s">
        <v>1476</v>
      </c>
      <c r="C214" s="1197"/>
      <c r="D214" s="1199"/>
      <c r="E214" s="204" t="s">
        <v>6068</v>
      </c>
      <c r="F214" s="204" t="s">
        <v>9702</v>
      </c>
      <c r="G214" s="204">
        <v>16</v>
      </c>
      <c r="H214" s="204">
        <v>113</v>
      </c>
      <c r="I214" s="204" t="s">
        <v>1860</v>
      </c>
      <c r="J214" s="208">
        <v>5</v>
      </c>
      <c r="K214" s="1194" t="s">
        <v>1634</v>
      </c>
      <c r="L214" s="1195" t="s">
        <v>5731</v>
      </c>
    </row>
    <row r="215" spans="1:12">
      <c r="A215" s="1239"/>
      <c r="B215" s="203" t="s">
        <v>1476</v>
      </c>
      <c r="C215" s="1197"/>
      <c r="D215" s="1199"/>
      <c r="E215" s="204" t="s">
        <v>2294</v>
      </c>
      <c r="F215" s="204" t="s">
        <v>9703</v>
      </c>
      <c r="G215" s="204">
        <v>17</v>
      </c>
      <c r="H215" s="204">
        <v>114</v>
      </c>
      <c r="I215" s="204" t="s">
        <v>1863</v>
      </c>
      <c r="J215" s="208">
        <v>1</v>
      </c>
      <c r="K215" s="1194"/>
      <c r="L215" s="1195"/>
    </row>
    <row r="216" spans="1:12">
      <c r="A216" s="1239"/>
      <c r="B216" s="203" t="s">
        <v>1476</v>
      </c>
      <c r="C216" s="1197"/>
      <c r="D216" s="1199"/>
      <c r="E216" s="204" t="s">
        <v>2291</v>
      </c>
      <c r="F216" s="204" t="s">
        <v>9704</v>
      </c>
      <c r="G216" s="204">
        <v>18</v>
      </c>
      <c r="H216" s="204">
        <v>115</v>
      </c>
      <c r="I216" s="204" t="s">
        <v>1863</v>
      </c>
      <c r="J216" s="208">
        <v>4</v>
      </c>
      <c r="K216" s="1194"/>
      <c r="L216" s="1195"/>
    </row>
    <row r="217" spans="1:12">
      <c r="A217" s="1239"/>
      <c r="B217" s="203" t="s">
        <v>1476</v>
      </c>
      <c r="C217" s="1197"/>
      <c r="D217" s="1199"/>
      <c r="E217" s="204" t="s">
        <v>6069</v>
      </c>
      <c r="F217" s="204" t="s">
        <v>9705</v>
      </c>
      <c r="G217" s="204">
        <v>19</v>
      </c>
      <c r="H217" s="204">
        <v>116</v>
      </c>
      <c r="I217" s="204" t="s">
        <v>1863</v>
      </c>
      <c r="J217" s="208">
        <v>5</v>
      </c>
      <c r="K217" s="1194"/>
      <c r="L217" s="1195"/>
    </row>
    <row r="218" spans="1:12">
      <c r="A218" s="1239"/>
      <c r="B218" s="203" t="s">
        <v>1476</v>
      </c>
      <c r="C218" s="1197"/>
      <c r="D218" s="1199"/>
      <c r="E218" s="204" t="s">
        <v>1267</v>
      </c>
      <c r="F218" s="204" t="s">
        <v>8510</v>
      </c>
      <c r="G218" s="204">
        <v>20</v>
      </c>
      <c r="H218" s="204">
        <v>117</v>
      </c>
      <c r="I218" s="204" t="s">
        <v>49</v>
      </c>
      <c r="J218" s="208" t="s">
        <v>49</v>
      </c>
      <c r="K218" s="1194"/>
      <c r="L218" s="1195"/>
    </row>
    <row r="219" spans="1:12">
      <c r="A219" s="1239"/>
      <c r="B219" s="203" t="s">
        <v>1476</v>
      </c>
      <c r="C219" s="1197"/>
      <c r="D219" s="1199"/>
      <c r="E219" s="204" t="s">
        <v>1275</v>
      </c>
      <c r="F219" s="204" t="s">
        <v>8511</v>
      </c>
      <c r="G219" s="204">
        <v>21</v>
      </c>
      <c r="H219" s="204">
        <v>118</v>
      </c>
      <c r="I219" s="204" t="s">
        <v>49</v>
      </c>
      <c r="J219" s="208" t="s">
        <v>49</v>
      </c>
      <c r="K219" s="1194"/>
      <c r="L219" s="1195"/>
    </row>
    <row r="220" spans="1:12">
      <c r="A220" s="1239"/>
      <c r="B220" s="203" t="s">
        <v>1476</v>
      </c>
      <c r="C220" s="1197"/>
      <c r="D220" s="1199"/>
      <c r="E220" s="204" t="s">
        <v>1268</v>
      </c>
      <c r="F220" s="204" t="s">
        <v>8513</v>
      </c>
      <c r="G220" s="204">
        <v>22</v>
      </c>
      <c r="H220" s="204">
        <v>119</v>
      </c>
      <c r="I220" s="204" t="s">
        <v>49</v>
      </c>
      <c r="J220" s="208" t="s">
        <v>49</v>
      </c>
      <c r="K220" s="1194"/>
      <c r="L220" s="1195"/>
    </row>
    <row r="221" spans="1:12">
      <c r="A221" s="1239"/>
      <c r="B221" s="203" t="s">
        <v>1476</v>
      </c>
      <c r="C221" s="1197"/>
      <c r="D221" s="1199"/>
      <c r="E221" s="204" t="s">
        <v>1270</v>
      </c>
      <c r="F221" s="204" t="s">
        <v>8515</v>
      </c>
      <c r="G221" s="204">
        <v>23</v>
      </c>
      <c r="H221" s="204">
        <v>120</v>
      </c>
      <c r="I221" s="204" t="s">
        <v>49</v>
      </c>
      <c r="J221" s="208" t="s">
        <v>49</v>
      </c>
      <c r="K221" s="1194"/>
      <c r="L221" s="1195"/>
    </row>
    <row r="222" spans="1:12">
      <c r="A222" s="1239"/>
      <c r="B222" s="203" t="s">
        <v>1476</v>
      </c>
      <c r="C222" s="1197"/>
      <c r="D222" s="1199"/>
      <c r="E222" s="204" t="s">
        <v>1361</v>
      </c>
      <c r="F222" s="204" t="s">
        <v>9558</v>
      </c>
      <c r="G222" s="204">
        <v>24</v>
      </c>
      <c r="H222" s="204">
        <v>121</v>
      </c>
      <c r="I222" s="204" t="s">
        <v>49</v>
      </c>
      <c r="J222" s="208" t="s">
        <v>49</v>
      </c>
      <c r="K222" s="1194"/>
      <c r="L222" s="1195"/>
    </row>
    <row r="223" spans="1:12">
      <c r="A223" s="1239"/>
      <c r="B223" s="203" t="s">
        <v>1476</v>
      </c>
      <c r="C223" s="1197"/>
      <c r="D223" s="1199"/>
      <c r="E223" s="204"/>
      <c r="F223" s="204"/>
      <c r="G223" s="204">
        <v>25</v>
      </c>
      <c r="H223" s="204">
        <v>122</v>
      </c>
      <c r="I223" s="204"/>
      <c r="J223" s="208"/>
      <c r="K223" s="1194"/>
      <c r="L223" s="1195"/>
    </row>
    <row r="224" spans="1:12">
      <c r="A224" s="1239"/>
      <c r="B224" s="203" t="s">
        <v>1476</v>
      </c>
      <c r="C224" s="1197"/>
      <c r="D224" s="1199"/>
      <c r="E224" s="204"/>
      <c r="F224" s="204"/>
      <c r="G224" s="204">
        <v>26</v>
      </c>
      <c r="H224" s="204">
        <v>123</v>
      </c>
      <c r="I224" s="204"/>
      <c r="J224" s="208"/>
      <c r="K224" s="1194"/>
      <c r="L224" s="1195"/>
    </row>
    <row r="225" spans="1:12">
      <c r="A225" s="1239"/>
      <c r="B225" s="203" t="s">
        <v>1476</v>
      </c>
      <c r="C225" s="1197"/>
      <c r="D225" s="1199"/>
      <c r="E225" s="204"/>
      <c r="F225" s="204"/>
      <c r="G225" s="204">
        <v>27</v>
      </c>
      <c r="H225" s="204">
        <v>124</v>
      </c>
      <c r="I225" s="204"/>
      <c r="J225" s="208"/>
      <c r="K225" s="1194"/>
      <c r="L225" s="1195"/>
    </row>
    <row r="226" spans="1:12">
      <c r="A226" s="1239"/>
      <c r="B226" s="203" t="s">
        <v>1476</v>
      </c>
      <c r="C226" s="1197"/>
      <c r="D226" s="1199"/>
      <c r="E226" s="204"/>
      <c r="F226" s="204"/>
      <c r="G226" s="204">
        <v>28</v>
      </c>
      <c r="H226" s="204">
        <v>125</v>
      </c>
      <c r="I226" s="204"/>
      <c r="J226" s="208"/>
      <c r="K226" s="1194"/>
      <c r="L226" s="1195"/>
    </row>
    <row r="227" spans="1:12">
      <c r="A227" s="1239"/>
      <c r="B227" s="203" t="s">
        <v>1476</v>
      </c>
      <c r="C227" s="1197"/>
      <c r="D227" s="1199"/>
      <c r="E227" s="204"/>
      <c r="F227" s="204"/>
      <c r="G227" s="204">
        <v>29</v>
      </c>
      <c r="H227" s="204">
        <v>126</v>
      </c>
      <c r="I227" s="204"/>
      <c r="J227" s="208"/>
      <c r="K227" s="1194"/>
      <c r="L227" s="1195"/>
    </row>
    <row r="228" spans="1:12">
      <c r="A228" s="1239"/>
      <c r="B228" s="203" t="s">
        <v>1476</v>
      </c>
      <c r="C228" s="1197"/>
      <c r="D228" s="1199"/>
      <c r="E228" s="204"/>
      <c r="F228" s="204"/>
      <c r="G228" s="204">
        <v>30</v>
      </c>
      <c r="H228" s="204">
        <v>127</v>
      </c>
      <c r="I228" s="204"/>
      <c r="J228" s="208"/>
      <c r="K228" s="1194"/>
      <c r="L228" s="1195"/>
    </row>
    <row r="229" spans="1:12">
      <c r="A229" s="1239"/>
      <c r="B229" s="205" t="s">
        <v>1476</v>
      </c>
      <c r="C229" s="1197"/>
      <c r="D229" s="1199"/>
      <c r="E229" s="206"/>
      <c r="F229" s="206"/>
      <c r="G229" s="206">
        <v>31</v>
      </c>
      <c r="H229" s="206">
        <v>128</v>
      </c>
      <c r="I229" s="206"/>
      <c r="J229" s="209"/>
      <c r="K229" s="1194"/>
      <c r="L229" s="1195"/>
    </row>
    <row r="230" spans="1:12">
      <c r="A230" s="1239"/>
      <c r="B230" s="200" t="s">
        <v>1449</v>
      </c>
      <c r="C230" s="1207" t="s">
        <v>1423</v>
      </c>
      <c r="D230" s="1198" t="s">
        <v>1450</v>
      </c>
      <c r="E230" s="201" t="s">
        <v>7219</v>
      </c>
      <c r="F230" s="201" t="s">
        <v>7568</v>
      </c>
      <c r="G230" s="201">
        <v>0</v>
      </c>
      <c r="H230" s="201">
        <v>17</v>
      </c>
      <c r="I230" s="201" t="s">
        <v>1451</v>
      </c>
      <c r="J230" s="207">
        <v>1</v>
      </c>
    </row>
    <row r="231" spans="1:12">
      <c r="A231" s="1239"/>
      <c r="B231" s="203" t="s">
        <v>1449</v>
      </c>
      <c r="C231" s="1208"/>
      <c r="D231" s="1199"/>
      <c r="E231" s="204" t="s">
        <v>1497</v>
      </c>
      <c r="F231" s="204" t="s">
        <v>67</v>
      </c>
      <c r="G231" s="204">
        <v>1</v>
      </c>
      <c r="H231" s="204">
        <v>18</v>
      </c>
      <c r="I231" s="204" t="s">
        <v>1452</v>
      </c>
      <c r="J231" s="208">
        <v>1</v>
      </c>
    </row>
    <row r="232" spans="1:12">
      <c r="A232" s="1239"/>
      <c r="B232" s="203" t="s">
        <v>1449</v>
      </c>
      <c r="C232" s="1208"/>
      <c r="D232" s="1199"/>
      <c r="E232" s="204"/>
      <c r="F232" s="204"/>
      <c r="G232" s="204">
        <v>2</v>
      </c>
      <c r="H232" s="204">
        <v>19</v>
      </c>
      <c r="I232" s="204"/>
      <c r="J232" s="208"/>
    </row>
    <row r="233" spans="1:12">
      <c r="A233" s="1239"/>
      <c r="B233" s="205" t="s">
        <v>1449</v>
      </c>
      <c r="C233" s="1208"/>
      <c r="D233" s="1199"/>
      <c r="E233" s="206"/>
      <c r="F233" s="206"/>
      <c r="G233" s="206">
        <v>3</v>
      </c>
      <c r="H233" s="206">
        <v>20</v>
      </c>
      <c r="I233" s="206"/>
      <c r="J233" s="209"/>
    </row>
    <row r="234" spans="1:12">
      <c r="A234" s="1239"/>
      <c r="B234" s="200" t="s">
        <v>1461</v>
      </c>
      <c r="C234" s="1209" t="s">
        <v>1424</v>
      </c>
      <c r="D234" s="1198" t="s">
        <v>1462</v>
      </c>
      <c r="E234" s="201" t="s">
        <v>593</v>
      </c>
      <c r="F234" s="201" t="s">
        <v>592</v>
      </c>
      <c r="G234" s="201">
        <v>1</v>
      </c>
      <c r="H234" s="201">
        <v>49</v>
      </c>
      <c r="I234" s="201" t="s">
        <v>1550</v>
      </c>
      <c r="J234" s="207">
        <v>1</v>
      </c>
      <c r="K234" s="756" t="s">
        <v>1523</v>
      </c>
      <c r="L234" s="1195" t="s">
        <v>5732</v>
      </c>
    </row>
    <row r="235" spans="1:12">
      <c r="A235" s="1239"/>
      <c r="B235" s="203" t="s">
        <v>1461</v>
      </c>
      <c r="C235" s="1210"/>
      <c r="D235" s="1199"/>
      <c r="E235" s="204" t="s">
        <v>558</v>
      </c>
      <c r="F235" s="204" t="s">
        <v>9706</v>
      </c>
      <c r="G235" s="204">
        <v>2</v>
      </c>
      <c r="H235" s="204">
        <v>50</v>
      </c>
      <c r="I235" s="204" t="s">
        <v>1562</v>
      </c>
      <c r="J235" s="208">
        <v>1</v>
      </c>
      <c r="K235" s="756" t="s">
        <v>1524</v>
      </c>
      <c r="L235" s="1195"/>
    </row>
    <row r="236" spans="1:12">
      <c r="A236" s="1239"/>
      <c r="B236" s="203" t="s">
        <v>1461</v>
      </c>
      <c r="C236" s="1210"/>
      <c r="D236" s="1199"/>
      <c r="E236" s="204" t="s">
        <v>601</v>
      </c>
      <c r="F236" s="204" t="s">
        <v>9707</v>
      </c>
      <c r="G236" s="204">
        <v>3</v>
      </c>
      <c r="H236" s="204">
        <v>51</v>
      </c>
      <c r="I236" s="204" t="s">
        <v>1562</v>
      </c>
      <c r="J236" s="208">
        <v>3</v>
      </c>
      <c r="K236" s="756" t="s">
        <v>1525</v>
      </c>
      <c r="L236" s="1195"/>
    </row>
    <row r="237" spans="1:12">
      <c r="A237" s="1239"/>
      <c r="B237" s="203" t="s">
        <v>1461</v>
      </c>
      <c r="C237" s="1210"/>
      <c r="D237" s="1199"/>
      <c r="E237" s="204" t="s">
        <v>603</v>
      </c>
      <c r="F237" s="204" t="s">
        <v>602</v>
      </c>
      <c r="G237" s="204">
        <v>4</v>
      </c>
      <c r="H237" s="204">
        <v>52</v>
      </c>
      <c r="I237" s="204" t="s">
        <v>1562</v>
      </c>
      <c r="J237" s="208">
        <v>5</v>
      </c>
      <c r="K237" s="756" t="s">
        <v>1527</v>
      </c>
      <c r="L237" s="1195"/>
    </row>
    <row r="238" spans="1:12">
      <c r="A238" s="1239"/>
      <c r="B238" s="203" t="s">
        <v>1461</v>
      </c>
      <c r="C238" s="1210"/>
      <c r="D238" s="1199"/>
      <c r="E238" s="204" t="s">
        <v>1497</v>
      </c>
      <c r="F238" s="204" t="s">
        <v>67</v>
      </c>
      <c r="G238" s="204">
        <v>5</v>
      </c>
      <c r="H238" s="204">
        <v>53</v>
      </c>
      <c r="I238" s="204" t="s">
        <v>1562</v>
      </c>
      <c r="J238" s="208">
        <v>7</v>
      </c>
      <c r="K238" s="756" t="s">
        <v>1528</v>
      </c>
      <c r="L238" s="1195"/>
    </row>
    <row r="239" spans="1:12">
      <c r="A239" s="1239"/>
      <c r="B239" s="203" t="s">
        <v>1461</v>
      </c>
      <c r="C239" s="1210"/>
      <c r="D239" s="1199"/>
      <c r="E239" s="204" t="s">
        <v>607</v>
      </c>
      <c r="F239" s="204" t="s">
        <v>9708</v>
      </c>
      <c r="G239" s="204">
        <v>6</v>
      </c>
      <c r="H239" s="204">
        <v>54</v>
      </c>
      <c r="I239" s="204" t="s">
        <v>1564</v>
      </c>
      <c r="J239" s="208">
        <v>1</v>
      </c>
      <c r="K239" s="756" t="s">
        <v>1529</v>
      </c>
      <c r="L239" s="1195"/>
    </row>
    <row r="240" spans="1:12">
      <c r="A240" s="1239"/>
      <c r="B240" s="203" t="s">
        <v>1461</v>
      </c>
      <c r="C240" s="1210"/>
      <c r="D240" s="1199"/>
      <c r="E240" s="204" t="s">
        <v>1497</v>
      </c>
      <c r="F240" s="204" t="s">
        <v>67</v>
      </c>
      <c r="G240" s="204">
        <v>7</v>
      </c>
      <c r="H240" s="204">
        <v>55</v>
      </c>
      <c r="I240" s="204" t="s">
        <v>1564</v>
      </c>
      <c r="J240" s="208">
        <v>3</v>
      </c>
      <c r="K240" s="756" t="s">
        <v>1530</v>
      </c>
      <c r="L240" s="1195"/>
    </row>
    <row r="241" spans="1:12">
      <c r="A241" s="1239"/>
      <c r="B241" s="203" t="s">
        <v>1461</v>
      </c>
      <c r="C241" s="1210"/>
      <c r="D241" s="1199"/>
      <c r="E241" s="204" t="s">
        <v>1497</v>
      </c>
      <c r="F241" s="204" t="s">
        <v>67</v>
      </c>
      <c r="G241" s="204">
        <v>8</v>
      </c>
      <c r="H241" s="204">
        <v>56</v>
      </c>
      <c r="I241" s="204" t="s">
        <v>1564</v>
      </c>
      <c r="J241" s="208">
        <v>5</v>
      </c>
      <c r="K241" s="756" t="s">
        <v>1531</v>
      </c>
      <c r="L241" s="1195"/>
    </row>
    <row r="242" spans="1:12">
      <c r="A242" s="1239"/>
      <c r="B242" s="203" t="s">
        <v>1461</v>
      </c>
      <c r="C242" s="1210"/>
      <c r="D242" s="1199"/>
      <c r="E242" s="204" t="s">
        <v>1497</v>
      </c>
      <c r="F242" s="204" t="s">
        <v>67</v>
      </c>
      <c r="G242" s="204">
        <v>9</v>
      </c>
      <c r="H242" s="204">
        <v>57</v>
      </c>
      <c r="I242" s="204" t="s">
        <v>1564</v>
      </c>
      <c r="J242" s="208">
        <v>7</v>
      </c>
      <c r="K242" s="756" t="s">
        <v>1532</v>
      </c>
      <c r="L242" s="1195"/>
    </row>
    <row r="243" spans="1:12">
      <c r="A243" s="1239"/>
      <c r="B243" s="203" t="s">
        <v>1461</v>
      </c>
      <c r="C243" s="1210"/>
      <c r="D243" s="1199"/>
      <c r="E243" s="204" t="s">
        <v>578</v>
      </c>
      <c r="F243" s="204" t="s">
        <v>587</v>
      </c>
      <c r="G243" s="204">
        <v>10</v>
      </c>
      <c r="H243" s="204">
        <v>58</v>
      </c>
      <c r="I243" s="204" t="s">
        <v>1499</v>
      </c>
      <c r="J243" s="208">
        <v>1</v>
      </c>
      <c r="K243" s="756" t="s">
        <v>1533</v>
      </c>
      <c r="L243" s="1195"/>
    </row>
    <row r="244" spans="1:12">
      <c r="A244" s="1239"/>
      <c r="B244" s="203" t="s">
        <v>1461</v>
      </c>
      <c r="C244" s="1210"/>
      <c r="D244" s="1199"/>
      <c r="E244" s="204" t="s">
        <v>778</v>
      </c>
      <c r="F244" s="204" t="s">
        <v>777</v>
      </c>
      <c r="G244" s="204">
        <v>11</v>
      </c>
      <c r="H244" s="204">
        <v>59</v>
      </c>
      <c r="I244" s="204" t="s">
        <v>1499</v>
      </c>
      <c r="J244" s="208">
        <v>3</v>
      </c>
      <c r="K244" s="756" t="s">
        <v>1534</v>
      </c>
      <c r="L244" s="1195"/>
    </row>
    <row r="245" spans="1:12">
      <c r="A245" s="1239"/>
      <c r="B245" s="205" t="s">
        <v>1461</v>
      </c>
      <c r="C245" s="1210"/>
      <c r="D245" s="1199"/>
      <c r="E245" s="206" t="s">
        <v>798</v>
      </c>
      <c r="F245" s="206" t="s">
        <v>800</v>
      </c>
      <c r="G245" s="206">
        <v>12</v>
      </c>
      <c r="H245" s="206">
        <v>60</v>
      </c>
      <c r="I245" s="206" t="s">
        <v>1499</v>
      </c>
      <c r="J245" s="209">
        <v>5</v>
      </c>
      <c r="K245" s="756" t="s">
        <v>1536</v>
      </c>
      <c r="L245" s="1195"/>
    </row>
    <row r="246" spans="1:12">
      <c r="A246" s="1239"/>
      <c r="B246" s="200" t="s">
        <v>1461</v>
      </c>
      <c r="C246" s="1209" t="s">
        <v>1425</v>
      </c>
      <c r="D246" s="1198" t="s">
        <v>1462</v>
      </c>
      <c r="E246" s="201" t="s">
        <v>1497</v>
      </c>
      <c r="F246" s="201" t="s">
        <v>67</v>
      </c>
      <c r="G246" s="201">
        <v>1</v>
      </c>
      <c r="H246" s="201">
        <v>61</v>
      </c>
      <c r="I246" s="201" t="s">
        <v>1499</v>
      </c>
      <c r="J246" s="207">
        <v>9</v>
      </c>
      <c r="K246" s="756" t="s">
        <v>1537</v>
      </c>
      <c r="L246" s="1195" t="s">
        <v>5733</v>
      </c>
    </row>
    <row r="247" spans="1:12">
      <c r="A247" s="1239"/>
      <c r="B247" s="203" t="s">
        <v>1461</v>
      </c>
      <c r="C247" s="1210"/>
      <c r="D247" s="1199"/>
      <c r="E247" s="204" t="s">
        <v>614</v>
      </c>
      <c r="F247" s="204" t="s">
        <v>9709</v>
      </c>
      <c r="G247" s="204">
        <v>2</v>
      </c>
      <c r="H247" s="204">
        <v>62</v>
      </c>
      <c r="I247" s="204" t="s">
        <v>1526</v>
      </c>
      <c r="J247" s="208">
        <v>1</v>
      </c>
      <c r="K247" s="756" t="s">
        <v>1539</v>
      </c>
      <c r="L247" s="1195"/>
    </row>
    <row r="248" spans="1:12">
      <c r="A248" s="1239"/>
      <c r="B248" s="203" t="s">
        <v>1461</v>
      </c>
      <c r="C248" s="1210"/>
      <c r="D248" s="1199"/>
      <c r="E248" s="204" t="s">
        <v>620</v>
      </c>
      <c r="F248" s="204" t="s">
        <v>9710</v>
      </c>
      <c r="G248" s="204">
        <v>3</v>
      </c>
      <c r="H248" s="204">
        <v>63</v>
      </c>
      <c r="I248" s="204" t="s">
        <v>1526</v>
      </c>
      <c r="J248" s="208">
        <v>3</v>
      </c>
      <c r="K248" s="756" t="s">
        <v>1540</v>
      </c>
      <c r="L248" s="1195"/>
    </row>
    <row r="249" spans="1:12">
      <c r="A249" s="1239"/>
      <c r="B249" s="203" t="s">
        <v>1461</v>
      </c>
      <c r="C249" s="1210"/>
      <c r="D249" s="1199"/>
      <c r="E249" s="204" t="s">
        <v>624</v>
      </c>
      <c r="F249" s="204" t="s">
        <v>623</v>
      </c>
      <c r="G249" s="204">
        <v>4</v>
      </c>
      <c r="H249" s="204">
        <v>64</v>
      </c>
      <c r="I249" s="204" t="s">
        <v>1526</v>
      </c>
      <c r="J249" s="208">
        <v>5</v>
      </c>
      <c r="K249" s="756" t="s">
        <v>1541</v>
      </c>
      <c r="L249" s="1195"/>
    </row>
    <row r="250" spans="1:12">
      <c r="A250" s="1239"/>
      <c r="B250" s="203" t="s">
        <v>1461</v>
      </c>
      <c r="C250" s="1210"/>
      <c r="D250" s="1199"/>
      <c r="E250" s="204" t="s">
        <v>628</v>
      </c>
      <c r="F250" s="204" t="s">
        <v>9711</v>
      </c>
      <c r="G250" s="204">
        <v>5</v>
      </c>
      <c r="H250" s="204">
        <v>65</v>
      </c>
      <c r="I250" s="204" t="s">
        <v>1526</v>
      </c>
      <c r="J250" s="208">
        <v>7</v>
      </c>
      <c r="K250" s="756" t="s">
        <v>1542</v>
      </c>
      <c r="L250" s="1195"/>
    </row>
    <row r="251" spans="1:12">
      <c r="A251" s="1239"/>
      <c r="B251" s="203" t="s">
        <v>1461</v>
      </c>
      <c r="C251" s="1210"/>
      <c r="D251" s="1199"/>
      <c r="E251" s="204" t="s">
        <v>633</v>
      </c>
      <c r="F251" s="204" t="s">
        <v>635</v>
      </c>
      <c r="G251" s="204">
        <v>6</v>
      </c>
      <c r="H251" s="204">
        <v>66</v>
      </c>
      <c r="I251" s="204" t="s">
        <v>1526</v>
      </c>
      <c r="J251" s="208">
        <v>9</v>
      </c>
      <c r="K251" s="756" t="s">
        <v>1543</v>
      </c>
      <c r="L251" s="1195"/>
    </row>
    <row r="252" spans="1:12">
      <c r="A252" s="1239"/>
      <c r="B252" s="203" t="s">
        <v>1461</v>
      </c>
      <c r="C252" s="1210"/>
      <c r="D252" s="1199"/>
      <c r="E252" s="204" t="s">
        <v>636</v>
      </c>
      <c r="F252" s="204" t="s">
        <v>634</v>
      </c>
      <c r="G252" s="204">
        <v>7</v>
      </c>
      <c r="H252" s="204">
        <v>67</v>
      </c>
      <c r="I252" s="204" t="s">
        <v>1526</v>
      </c>
      <c r="J252" s="208">
        <v>11</v>
      </c>
      <c r="K252" s="756" t="s">
        <v>1544</v>
      </c>
      <c r="L252" s="1195"/>
    </row>
    <row r="253" spans="1:12">
      <c r="A253" s="1239"/>
      <c r="B253" s="203" t="s">
        <v>1461</v>
      </c>
      <c r="C253" s="1210"/>
      <c r="D253" s="1199"/>
      <c r="E253" s="204" t="s">
        <v>7220</v>
      </c>
      <c r="F253" s="204" t="s">
        <v>641</v>
      </c>
      <c r="G253" s="204">
        <v>8</v>
      </c>
      <c r="H253" s="204">
        <v>68</v>
      </c>
      <c r="I253" s="204" t="s">
        <v>1526</v>
      </c>
      <c r="J253" s="208">
        <v>13</v>
      </c>
      <c r="K253" s="756" t="s">
        <v>1545</v>
      </c>
      <c r="L253" s="1195"/>
    </row>
    <row r="254" spans="1:12">
      <c r="A254" s="1239"/>
      <c r="B254" s="203" t="s">
        <v>1461</v>
      </c>
      <c r="C254" s="1210"/>
      <c r="D254" s="1199"/>
      <c r="E254" s="204" t="s">
        <v>1497</v>
      </c>
      <c r="F254" s="204" t="s">
        <v>67</v>
      </c>
      <c r="G254" s="204">
        <v>9</v>
      </c>
      <c r="H254" s="204">
        <v>69</v>
      </c>
      <c r="I254" s="204" t="s">
        <v>1526</v>
      </c>
      <c r="J254" s="208">
        <v>15</v>
      </c>
      <c r="K254" s="756" t="s">
        <v>1546</v>
      </c>
      <c r="L254" s="1195"/>
    </row>
    <row r="255" spans="1:12">
      <c r="A255" s="1239"/>
      <c r="B255" s="203" t="s">
        <v>1461</v>
      </c>
      <c r="C255" s="1210"/>
      <c r="D255" s="1199"/>
      <c r="E255" s="204" t="s">
        <v>1497</v>
      </c>
      <c r="F255" s="204" t="s">
        <v>67</v>
      </c>
      <c r="G255" s="204">
        <v>10</v>
      </c>
      <c r="H255" s="204">
        <v>70</v>
      </c>
      <c r="I255" s="204" t="s">
        <v>1526</v>
      </c>
      <c r="J255" s="208">
        <v>17</v>
      </c>
      <c r="K255" s="756" t="s">
        <v>1547</v>
      </c>
      <c r="L255" s="1195"/>
    </row>
    <row r="256" spans="1:12">
      <c r="A256" s="1239"/>
      <c r="B256" s="203" t="s">
        <v>1461</v>
      </c>
      <c r="C256" s="1210"/>
      <c r="D256" s="1199"/>
      <c r="E256" s="204"/>
      <c r="F256" s="204"/>
      <c r="G256" s="204">
        <v>11</v>
      </c>
      <c r="H256" s="204">
        <v>71</v>
      </c>
      <c r="I256" s="204"/>
      <c r="J256" s="208"/>
      <c r="K256" s="756" t="s">
        <v>1548</v>
      </c>
      <c r="L256" s="1195"/>
    </row>
    <row r="257" spans="1:12">
      <c r="A257" s="1239"/>
      <c r="B257" s="205" t="s">
        <v>1461</v>
      </c>
      <c r="C257" s="1210"/>
      <c r="D257" s="1199"/>
      <c r="E257" s="206"/>
      <c r="F257" s="206"/>
      <c r="G257" s="206">
        <v>12</v>
      </c>
      <c r="H257" s="206">
        <v>72</v>
      </c>
      <c r="I257" s="206"/>
      <c r="J257" s="209"/>
      <c r="K257" s="756" t="s">
        <v>1549</v>
      </c>
      <c r="L257" s="1195"/>
    </row>
    <row r="258" spans="1:12">
      <c r="A258" s="1239"/>
      <c r="B258" s="210" t="s">
        <v>1476</v>
      </c>
      <c r="C258" s="1205" t="s">
        <v>1426</v>
      </c>
      <c r="D258" s="1198" t="s">
        <v>1477</v>
      </c>
      <c r="E258" s="201" t="s">
        <v>2921</v>
      </c>
      <c r="F258" s="201" t="s">
        <v>7569</v>
      </c>
      <c r="G258" s="201">
        <v>0</v>
      </c>
      <c r="H258" s="201">
        <v>129</v>
      </c>
      <c r="I258" s="201" t="s">
        <v>1535</v>
      </c>
      <c r="J258" s="207">
        <v>1</v>
      </c>
      <c r="K258" s="1194" t="s">
        <v>1639</v>
      </c>
      <c r="L258" s="1195" t="s">
        <v>5734</v>
      </c>
    </row>
    <row r="259" spans="1:12">
      <c r="A259" s="1239"/>
      <c r="B259" s="211" t="s">
        <v>1476</v>
      </c>
      <c r="C259" s="1206"/>
      <c r="D259" s="1199"/>
      <c r="E259" s="204" t="s">
        <v>2920</v>
      </c>
      <c r="F259" s="204" t="s">
        <v>7570</v>
      </c>
      <c r="G259" s="204">
        <v>1</v>
      </c>
      <c r="H259" s="204">
        <v>130</v>
      </c>
      <c r="I259" s="204" t="s">
        <v>1535</v>
      </c>
      <c r="J259" s="208">
        <v>3</v>
      </c>
      <c r="K259" s="1194"/>
      <c r="L259" s="1195"/>
    </row>
    <row r="260" spans="1:12">
      <c r="A260" s="1239"/>
      <c r="B260" s="211" t="s">
        <v>1476</v>
      </c>
      <c r="C260" s="1206"/>
      <c r="D260" s="1199"/>
      <c r="E260" s="204" t="s">
        <v>2919</v>
      </c>
      <c r="F260" s="204" t="s">
        <v>7571</v>
      </c>
      <c r="G260" s="204">
        <v>2</v>
      </c>
      <c r="H260" s="204">
        <v>131</v>
      </c>
      <c r="I260" s="204" t="s">
        <v>1535</v>
      </c>
      <c r="J260" s="208">
        <v>5</v>
      </c>
      <c r="K260" s="1194"/>
      <c r="L260" s="1195"/>
    </row>
    <row r="261" spans="1:12">
      <c r="A261" s="1239"/>
      <c r="B261" s="211" t="s">
        <v>1476</v>
      </c>
      <c r="C261" s="1206"/>
      <c r="D261" s="1199"/>
      <c r="E261" s="204" t="s">
        <v>2918</v>
      </c>
      <c r="F261" s="204" t="s">
        <v>7306</v>
      </c>
      <c r="G261" s="204">
        <v>3</v>
      </c>
      <c r="H261" s="204">
        <v>132</v>
      </c>
      <c r="I261" s="204" t="s">
        <v>1535</v>
      </c>
      <c r="J261" s="208">
        <v>7</v>
      </c>
      <c r="K261" s="1194"/>
      <c r="L261" s="1195"/>
    </row>
    <row r="262" spans="1:12">
      <c r="A262" s="1239"/>
      <c r="B262" s="211" t="s">
        <v>1476</v>
      </c>
      <c r="C262" s="1206"/>
      <c r="D262" s="1199"/>
      <c r="E262" s="204" t="s">
        <v>2917</v>
      </c>
      <c r="F262" s="204" t="s">
        <v>7307</v>
      </c>
      <c r="G262" s="204">
        <v>4</v>
      </c>
      <c r="H262" s="204">
        <v>133</v>
      </c>
      <c r="I262" s="204" t="s">
        <v>1535</v>
      </c>
      <c r="J262" s="208">
        <v>9</v>
      </c>
      <c r="K262" s="1194"/>
      <c r="L262" s="1195"/>
    </row>
    <row r="263" spans="1:12">
      <c r="A263" s="1239"/>
      <c r="B263" s="211" t="s">
        <v>1476</v>
      </c>
      <c r="C263" s="1206"/>
      <c r="D263" s="1199"/>
      <c r="E263" s="204" t="s">
        <v>2916</v>
      </c>
      <c r="F263" s="204" t="s">
        <v>7572</v>
      </c>
      <c r="G263" s="204">
        <v>5</v>
      </c>
      <c r="H263" s="204">
        <v>134</v>
      </c>
      <c r="I263" s="204" t="s">
        <v>1535</v>
      </c>
      <c r="J263" s="208">
        <v>11</v>
      </c>
      <c r="K263" s="1194"/>
      <c r="L263" s="1195"/>
    </row>
    <row r="264" spans="1:12">
      <c r="A264" s="1239"/>
      <c r="B264" s="211" t="s">
        <v>1476</v>
      </c>
      <c r="C264" s="1206"/>
      <c r="D264" s="1199"/>
      <c r="E264" s="204" t="s">
        <v>1497</v>
      </c>
      <c r="F264" s="204" t="s">
        <v>67</v>
      </c>
      <c r="G264" s="204">
        <v>6</v>
      </c>
      <c r="H264" s="204">
        <v>135</v>
      </c>
      <c r="I264" s="204" t="s">
        <v>1535</v>
      </c>
      <c r="J264" s="208">
        <v>13</v>
      </c>
      <c r="K264" s="1194"/>
      <c r="L264" s="1195"/>
    </row>
    <row r="265" spans="1:12">
      <c r="A265" s="1239"/>
      <c r="B265" s="211" t="s">
        <v>1476</v>
      </c>
      <c r="C265" s="1206"/>
      <c r="D265" s="1199"/>
      <c r="E265" s="204" t="s">
        <v>2922</v>
      </c>
      <c r="F265" s="204" t="s">
        <v>7573</v>
      </c>
      <c r="G265" s="204">
        <v>7</v>
      </c>
      <c r="H265" s="204">
        <v>136</v>
      </c>
      <c r="I265" s="204" t="s">
        <v>1535</v>
      </c>
      <c r="J265" s="208">
        <v>15</v>
      </c>
      <c r="K265" s="1194"/>
      <c r="L265" s="1195"/>
    </row>
    <row r="266" spans="1:12">
      <c r="A266" s="1239"/>
      <c r="B266" s="211" t="s">
        <v>1476</v>
      </c>
      <c r="C266" s="1206"/>
      <c r="D266" s="1199"/>
      <c r="E266" s="204" t="s">
        <v>2923</v>
      </c>
      <c r="F266" s="204" t="s">
        <v>7574</v>
      </c>
      <c r="G266" s="204">
        <v>8</v>
      </c>
      <c r="H266" s="204">
        <v>137</v>
      </c>
      <c r="I266" s="204" t="s">
        <v>1535</v>
      </c>
      <c r="J266" s="208">
        <v>17</v>
      </c>
      <c r="K266" s="1194"/>
      <c r="L266" s="1195"/>
    </row>
    <row r="267" spans="1:12">
      <c r="A267" s="1239"/>
      <c r="B267" s="211" t="s">
        <v>1476</v>
      </c>
      <c r="C267" s="1206"/>
      <c r="D267" s="1199"/>
      <c r="E267" s="204" t="s">
        <v>2924</v>
      </c>
      <c r="F267" s="204" t="s">
        <v>7575</v>
      </c>
      <c r="G267" s="204">
        <v>9</v>
      </c>
      <c r="H267" s="204">
        <v>138</v>
      </c>
      <c r="I267" s="204" t="s">
        <v>1535</v>
      </c>
      <c r="J267" s="208">
        <v>19</v>
      </c>
      <c r="K267" s="1194"/>
      <c r="L267" s="1195"/>
    </row>
    <row r="268" spans="1:12">
      <c r="A268" s="1239"/>
      <c r="B268" s="211" t="s">
        <v>1476</v>
      </c>
      <c r="C268" s="1206"/>
      <c r="D268" s="1199"/>
      <c r="E268" s="204" t="s">
        <v>2925</v>
      </c>
      <c r="F268" s="204" t="s">
        <v>7576</v>
      </c>
      <c r="G268" s="204">
        <v>10</v>
      </c>
      <c r="H268" s="204">
        <v>139</v>
      </c>
      <c r="I268" s="204" t="s">
        <v>1535</v>
      </c>
      <c r="J268" s="208">
        <v>21</v>
      </c>
      <c r="K268" s="1194"/>
      <c r="L268" s="1195"/>
    </row>
    <row r="269" spans="1:12">
      <c r="A269" s="1239"/>
      <c r="B269" s="211" t="s">
        <v>1476</v>
      </c>
      <c r="C269" s="1206"/>
      <c r="D269" s="1199"/>
      <c r="E269" s="204" t="s">
        <v>2926</v>
      </c>
      <c r="F269" s="204" t="s">
        <v>7577</v>
      </c>
      <c r="G269" s="204">
        <v>11</v>
      </c>
      <c r="H269" s="204">
        <v>140</v>
      </c>
      <c r="I269" s="204" t="s">
        <v>1535</v>
      </c>
      <c r="J269" s="208">
        <v>23</v>
      </c>
      <c r="K269" s="1194"/>
      <c r="L269" s="1195"/>
    </row>
    <row r="270" spans="1:12">
      <c r="A270" s="1239"/>
      <c r="B270" s="211" t="s">
        <v>1476</v>
      </c>
      <c r="C270" s="1206"/>
      <c r="D270" s="1199"/>
      <c r="E270" s="204" t="s">
        <v>2927</v>
      </c>
      <c r="F270" s="204" t="s">
        <v>7578</v>
      </c>
      <c r="G270" s="204">
        <v>12</v>
      </c>
      <c r="H270" s="204">
        <v>141</v>
      </c>
      <c r="I270" s="204" t="s">
        <v>1535</v>
      </c>
      <c r="J270" s="208">
        <v>25</v>
      </c>
      <c r="K270" s="1194"/>
      <c r="L270" s="1195"/>
    </row>
    <row r="271" spans="1:12">
      <c r="A271" s="1239"/>
      <c r="B271" s="211" t="s">
        <v>1476</v>
      </c>
      <c r="C271" s="1206"/>
      <c r="D271" s="1199"/>
      <c r="E271" s="204" t="s">
        <v>1497</v>
      </c>
      <c r="F271" s="204" t="s">
        <v>67</v>
      </c>
      <c r="G271" s="204">
        <v>13</v>
      </c>
      <c r="H271" s="204">
        <v>142</v>
      </c>
      <c r="I271" s="204" t="s">
        <v>1535</v>
      </c>
      <c r="J271" s="208">
        <v>27</v>
      </c>
      <c r="K271" s="1194"/>
      <c r="L271" s="1195"/>
    </row>
    <row r="272" spans="1:12">
      <c r="A272" s="1239"/>
      <c r="B272" s="211" t="s">
        <v>1476</v>
      </c>
      <c r="C272" s="1206"/>
      <c r="D272" s="1199"/>
      <c r="E272" s="204" t="s">
        <v>1497</v>
      </c>
      <c r="F272" s="204" t="s">
        <v>67</v>
      </c>
      <c r="G272" s="204">
        <v>14</v>
      </c>
      <c r="H272" s="204">
        <v>143</v>
      </c>
      <c r="I272" s="204" t="s">
        <v>1535</v>
      </c>
      <c r="J272" s="208">
        <v>29</v>
      </c>
      <c r="K272" s="1194"/>
      <c r="L272" s="1195"/>
    </row>
    <row r="273" spans="1:12">
      <c r="A273" s="1239"/>
      <c r="B273" s="212" t="s">
        <v>1476</v>
      </c>
      <c r="C273" s="1206"/>
      <c r="D273" s="1199"/>
      <c r="E273" s="206"/>
      <c r="F273" s="206"/>
      <c r="G273" s="206">
        <v>15</v>
      </c>
      <c r="H273" s="206">
        <v>144</v>
      </c>
      <c r="I273" s="206"/>
      <c r="J273" s="209"/>
      <c r="K273" s="1194"/>
      <c r="L273" s="1195"/>
    </row>
    <row r="274" spans="1:12">
      <c r="A274" s="1239"/>
      <c r="B274" s="210" t="s">
        <v>1554</v>
      </c>
      <c r="C274" s="1206"/>
      <c r="D274" s="1198" t="s">
        <v>1555</v>
      </c>
      <c r="E274" s="201" t="s">
        <v>2175</v>
      </c>
      <c r="F274" s="201" t="s">
        <v>9712</v>
      </c>
      <c r="G274" s="201">
        <v>0</v>
      </c>
      <c r="H274" s="201">
        <v>33</v>
      </c>
      <c r="I274" s="201" t="s">
        <v>1692</v>
      </c>
      <c r="J274" s="207">
        <v>8</v>
      </c>
      <c r="K274" s="1194" t="s">
        <v>1617</v>
      </c>
      <c r="L274" s="1195" t="s">
        <v>1618</v>
      </c>
    </row>
    <row r="275" spans="1:12">
      <c r="A275" s="1239"/>
      <c r="B275" s="211" t="s">
        <v>1554</v>
      </c>
      <c r="C275" s="1206"/>
      <c r="D275" s="1199"/>
      <c r="E275" s="204" t="s">
        <v>2176</v>
      </c>
      <c r="F275" s="204" t="s">
        <v>10989</v>
      </c>
      <c r="G275" s="204">
        <v>1</v>
      </c>
      <c r="H275" s="204">
        <v>34</v>
      </c>
      <c r="I275" s="204" t="s">
        <v>1692</v>
      </c>
      <c r="J275" s="208">
        <v>9</v>
      </c>
      <c r="K275" s="1194"/>
      <c r="L275" s="1195"/>
    </row>
    <row r="276" spans="1:12">
      <c r="A276" s="1239"/>
      <c r="B276" s="211" t="s">
        <v>1554</v>
      </c>
      <c r="C276" s="1206"/>
      <c r="D276" s="1199"/>
      <c r="E276" s="204" t="s">
        <v>2177</v>
      </c>
      <c r="F276" s="204" t="s">
        <v>10990</v>
      </c>
      <c r="G276" s="204">
        <v>2</v>
      </c>
      <c r="H276" s="204">
        <v>35</v>
      </c>
      <c r="I276" s="204" t="s">
        <v>1692</v>
      </c>
      <c r="J276" s="208">
        <v>10</v>
      </c>
      <c r="K276" s="1194"/>
      <c r="L276" s="1195"/>
    </row>
    <row r="277" spans="1:12">
      <c r="A277" s="1239"/>
      <c r="B277" s="211" t="s">
        <v>1554</v>
      </c>
      <c r="C277" s="1206"/>
      <c r="D277" s="1199"/>
      <c r="E277" s="204" t="s">
        <v>2186</v>
      </c>
      <c r="F277" s="204" t="s">
        <v>9713</v>
      </c>
      <c r="G277" s="204">
        <v>3</v>
      </c>
      <c r="H277" s="204">
        <v>36</v>
      </c>
      <c r="I277" s="204" t="s">
        <v>1747</v>
      </c>
      <c r="J277" s="208">
        <v>8</v>
      </c>
      <c r="K277" s="1194"/>
      <c r="L277" s="1195"/>
    </row>
    <row r="278" spans="1:12">
      <c r="A278" s="1239"/>
      <c r="B278" s="211" t="s">
        <v>1554</v>
      </c>
      <c r="C278" s="1206"/>
      <c r="D278" s="1199"/>
      <c r="E278" s="204" t="s">
        <v>2187</v>
      </c>
      <c r="F278" s="204" t="s">
        <v>10991</v>
      </c>
      <c r="G278" s="204">
        <v>4</v>
      </c>
      <c r="H278" s="204">
        <v>37</v>
      </c>
      <c r="I278" s="204" t="s">
        <v>1747</v>
      </c>
      <c r="J278" s="208">
        <v>9</v>
      </c>
      <c r="K278" s="1194"/>
      <c r="L278" s="1195"/>
    </row>
    <row r="279" spans="1:12">
      <c r="A279" s="1239"/>
      <c r="B279" s="211" t="s">
        <v>1554</v>
      </c>
      <c r="C279" s="1206"/>
      <c r="D279" s="1199"/>
      <c r="E279" s="204" t="s">
        <v>2188</v>
      </c>
      <c r="F279" s="204" t="s">
        <v>10992</v>
      </c>
      <c r="G279" s="204">
        <v>5</v>
      </c>
      <c r="H279" s="204">
        <v>38</v>
      </c>
      <c r="I279" s="204" t="s">
        <v>1747</v>
      </c>
      <c r="J279" s="208">
        <v>10</v>
      </c>
      <c r="K279" s="1194"/>
      <c r="L279" s="1195"/>
    </row>
    <row r="280" spans="1:12">
      <c r="A280" s="1239"/>
      <c r="B280" s="211" t="s">
        <v>1554</v>
      </c>
      <c r="C280" s="1206"/>
      <c r="D280" s="1199"/>
      <c r="E280" s="204" t="s">
        <v>2217</v>
      </c>
      <c r="F280" s="204" t="s">
        <v>9714</v>
      </c>
      <c r="G280" s="204">
        <v>6</v>
      </c>
      <c r="H280" s="204">
        <v>39</v>
      </c>
      <c r="I280" s="204" t="s">
        <v>1905</v>
      </c>
      <c r="J280" s="208">
        <v>8</v>
      </c>
      <c r="K280" s="1194"/>
      <c r="L280" s="1195"/>
    </row>
    <row r="281" spans="1:12">
      <c r="A281" s="1239"/>
      <c r="B281" s="211" t="s">
        <v>1554</v>
      </c>
      <c r="C281" s="1206"/>
      <c r="D281" s="1199"/>
      <c r="E281" s="204" t="s">
        <v>2218</v>
      </c>
      <c r="F281" s="204" t="s">
        <v>10993</v>
      </c>
      <c r="G281" s="204">
        <v>7</v>
      </c>
      <c r="H281" s="204">
        <v>40</v>
      </c>
      <c r="I281" s="204" t="s">
        <v>1905</v>
      </c>
      <c r="J281" s="208">
        <v>9</v>
      </c>
      <c r="K281" s="1194"/>
      <c r="L281" s="1195"/>
    </row>
    <row r="282" spans="1:12">
      <c r="A282" s="1239"/>
      <c r="B282" s="211" t="s">
        <v>1554</v>
      </c>
      <c r="C282" s="1206"/>
      <c r="D282" s="1199"/>
      <c r="E282" s="204" t="s">
        <v>2219</v>
      </c>
      <c r="F282" s="204" t="s">
        <v>10994</v>
      </c>
      <c r="G282" s="204">
        <v>8</v>
      </c>
      <c r="H282" s="204">
        <v>41</v>
      </c>
      <c r="I282" s="204" t="s">
        <v>1905</v>
      </c>
      <c r="J282" s="208">
        <v>10</v>
      </c>
      <c r="K282" s="1194"/>
      <c r="L282" s="1195"/>
    </row>
    <row r="283" spans="1:12">
      <c r="A283" s="1239"/>
      <c r="B283" s="211" t="s">
        <v>1554</v>
      </c>
      <c r="C283" s="1206"/>
      <c r="D283" s="1199"/>
      <c r="E283" s="204" t="s">
        <v>2260</v>
      </c>
      <c r="F283" s="204" t="s">
        <v>9715</v>
      </c>
      <c r="G283" s="204">
        <v>9</v>
      </c>
      <c r="H283" s="204">
        <v>42</v>
      </c>
      <c r="I283" s="204" t="s">
        <v>1983</v>
      </c>
      <c r="J283" s="208">
        <v>8</v>
      </c>
      <c r="K283" s="1194"/>
      <c r="L283" s="1195"/>
    </row>
    <row r="284" spans="1:12">
      <c r="A284" s="1239"/>
      <c r="B284" s="211" t="s">
        <v>1554</v>
      </c>
      <c r="C284" s="1206"/>
      <c r="D284" s="1199"/>
      <c r="E284" s="204" t="s">
        <v>2261</v>
      </c>
      <c r="F284" s="204" t="s">
        <v>10995</v>
      </c>
      <c r="G284" s="204">
        <v>10</v>
      </c>
      <c r="H284" s="204">
        <v>43</v>
      </c>
      <c r="I284" s="204" t="s">
        <v>1983</v>
      </c>
      <c r="J284" s="208">
        <v>9</v>
      </c>
      <c r="K284" s="1194"/>
      <c r="L284" s="1195"/>
    </row>
    <row r="285" spans="1:12">
      <c r="A285" s="1239"/>
      <c r="B285" s="211" t="s">
        <v>1554</v>
      </c>
      <c r="C285" s="1206"/>
      <c r="D285" s="1199"/>
      <c r="E285" s="204" t="s">
        <v>2252</v>
      </c>
      <c r="F285" s="204" t="s">
        <v>10996</v>
      </c>
      <c r="G285" s="204">
        <v>11</v>
      </c>
      <c r="H285" s="204">
        <v>44</v>
      </c>
      <c r="I285" s="204" t="s">
        <v>1983</v>
      </c>
      <c r="J285" s="208">
        <v>10</v>
      </c>
      <c r="K285" s="1194"/>
      <c r="L285" s="1195"/>
    </row>
    <row r="286" spans="1:12">
      <c r="A286" s="1239"/>
      <c r="B286" s="211" t="s">
        <v>1554</v>
      </c>
      <c r="C286" s="1206"/>
      <c r="D286" s="1199"/>
      <c r="E286" s="204" t="s">
        <v>1695</v>
      </c>
      <c r="F286" s="204" t="s">
        <v>1696</v>
      </c>
      <c r="G286" s="204">
        <v>12</v>
      </c>
      <c r="H286" s="204">
        <v>45</v>
      </c>
      <c r="I286" s="204" t="s">
        <v>1966</v>
      </c>
      <c r="J286" s="208">
        <v>8</v>
      </c>
      <c r="K286" s="1194"/>
      <c r="L286" s="1195"/>
    </row>
    <row r="287" spans="1:12">
      <c r="A287" s="1239"/>
      <c r="B287" s="211" t="s">
        <v>1554</v>
      </c>
      <c r="C287" s="1206"/>
      <c r="D287" s="1199"/>
      <c r="E287" s="204" t="s">
        <v>1698</v>
      </c>
      <c r="F287" s="204" t="s">
        <v>10490</v>
      </c>
      <c r="G287" s="204">
        <v>13</v>
      </c>
      <c r="H287" s="204">
        <v>46</v>
      </c>
      <c r="I287" s="204" t="s">
        <v>1966</v>
      </c>
      <c r="J287" s="208">
        <v>9</v>
      </c>
      <c r="K287" s="1194"/>
      <c r="L287" s="1195"/>
    </row>
    <row r="288" spans="1:12">
      <c r="A288" s="1239"/>
      <c r="B288" s="211" t="s">
        <v>1554</v>
      </c>
      <c r="C288" s="1206"/>
      <c r="D288" s="1199"/>
      <c r="E288" s="204" t="s">
        <v>1906</v>
      </c>
      <c r="F288" s="204" t="s">
        <v>1907</v>
      </c>
      <c r="G288" s="204">
        <v>14</v>
      </c>
      <c r="H288" s="204">
        <v>47</v>
      </c>
      <c r="I288" s="204" t="s">
        <v>1966</v>
      </c>
      <c r="J288" s="208">
        <v>10</v>
      </c>
      <c r="K288" s="1194"/>
      <c r="L288" s="1195"/>
    </row>
    <row r="289" spans="1:12">
      <c r="A289" s="1239"/>
      <c r="B289" s="212" t="s">
        <v>1554</v>
      </c>
      <c r="C289" s="1206"/>
      <c r="D289" s="1199"/>
      <c r="E289" s="206"/>
      <c r="F289" s="206"/>
      <c r="G289" s="206">
        <v>15</v>
      </c>
      <c r="H289" s="206">
        <v>48</v>
      </c>
      <c r="I289" s="206"/>
      <c r="J289" s="209"/>
      <c r="K289" s="1194"/>
      <c r="L289" s="1195"/>
    </row>
    <row r="290" spans="1:12">
      <c r="A290" s="1239"/>
      <c r="B290" s="210" t="s">
        <v>1476</v>
      </c>
      <c r="C290" s="1205" t="s">
        <v>1427</v>
      </c>
      <c r="D290" s="1198" t="s">
        <v>1477</v>
      </c>
      <c r="E290" s="201" t="s">
        <v>2169</v>
      </c>
      <c r="F290" s="201" t="s">
        <v>9716</v>
      </c>
      <c r="G290" s="201">
        <v>0</v>
      </c>
      <c r="H290" s="201">
        <v>145</v>
      </c>
      <c r="I290" s="201" t="s">
        <v>1692</v>
      </c>
      <c r="J290" s="207">
        <v>1</v>
      </c>
      <c r="K290" s="1194" t="s">
        <v>1640</v>
      </c>
      <c r="L290" s="1195" t="s">
        <v>5735</v>
      </c>
    </row>
    <row r="291" spans="1:12">
      <c r="A291" s="1239"/>
      <c r="B291" s="211" t="s">
        <v>1476</v>
      </c>
      <c r="C291" s="1206"/>
      <c r="D291" s="1199"/>
      <c r="E291" s="204" t="s">
        <v>2170</v>
      </c>
      <c r="F291" s="204" t="s">
        <v>9717</v>
      </c>
      <c r="G291" s="204">
        <v>1</v>
      </c>
      <c r="H291" s="204">
        <v>146</v>
      </c>
      <c r="I291" s="204" t="s">
        <v>1692</v>
      </c>
      <c r="J291" s="208">
        <v>2</v>
      </c>
      <c r="K291" s="1194"/>
      <c r="L291" s="1195"/>
    </row>
    <row r="292" spans="1:12">
      <c r="A292" s="1239"/>
      <c r="B292" s="211" t="s">
        <v>1476</v>
      </c>
      <c r="C292" s="1206"/>
      <c r="D292" s="1199"/>
      <c r="E292" s="204" t="s">
        <v>2174</v>
      </c>
      <c r="F292" s="204" t="s">
        <v>9718</v>
      </c>
      <c r="G292" s="204">
        <v>2</v>
      </c>
      <c r="H292" s="204">
        <v>147</v>
      </c>
      <c r="I292" s="204" t="s">
        <v>1692</v>
      </c>
      <c r="J292" s="208">
        <v>3</v>
      </c>
      <c r="K292" s="1194"/>
      <c r="L292" s="1195"/>
    </row>
    <row r="293" spans="1:12">
      <c r="A293" s="1239"/>
      <c r="B293" s="211" t="s">
        <v>1476</v>
      </c>
      <c r="C293" s="1206"/>
      <c r="D293" s="1199"/>
      <c r="E293" s="204" t="s">
        <v>2173</v>
      </c>
      <c r="F293" s="204" t="s">
        <v>9719</v>
      </c>
      <c r="G293" s="204">
        <v>3</v>
      </c>
      <c r="H293" s="204">
        <v>148</v>
      </c>
      <c r="I293" s="204" t="s">
        <v>1692</v>
      </c>
      <c r="J293" s="208">
        <v>4</v>
      </c>
      <c r="K293" s="1194"/>
      <c r="L293" s="1195"/>
    </row>
    <row r="294" spans="1:12">
      <c r="A294" s="1239"/>
      <c r="B294" s="211" t="s">
        <v>1476</v>
      </c>
      <c r="C294" s="1206"/>
      <c r="D294" s="1199"/>
      <c r="E294" s="204" t="s">
        <v>2171</v>
      </c>
      <c r="F294" s="204" t="s">
        <v>9720</v>
      </c>
      <c r="G294" s="204">
        <v>4</v>
      </c>
      <c r="H294" s="204">
        <v>149</v>
      </c>
      <c r="I294" s="204" t="s">
        <v>1692</v>
      </c>
      <c r="J294" s="208">
        <v>5</v>
      </c>
      <c r="K294" s="1194"/>
      <c r="L294" s="1195"/>
    </row>
    <row r="295" spans="1:12">
      <c r="A295" s="1239"/>
      <c r="B295" s="211" t="s">
        <v>1476</v>
      </c>
      <c r="C295" s="1206"/>
      <c r="D295" s="1199"/>
      <c r="E295" s="204" t="s">
        <v>2172</v>
      </c>
      <c r="F295" s="204" t="s">
        <v>9721</v>
      </c>
      <c r="G295" s="204">
        <v>5</v>
      </c>
      <c r="H295" s="204">
        <v>150</v>
      </c>
      <c r="I295" s="204" t="s">
        <v>1692</v>
      </c>
      <c r="J295" s="208">
        <v>6</v>
      </c>
      <c r="K295" s="1194"/>
      <c r="L295" s="1195"/>
    </row>
    <row r="296" spans="1:12">
      <c r="A296" s="1239"/>
      <c r="B296" s="211" t="s">
        <v>1476</v>
      </c>
      <c r="C296" s="1206"/>
      <c r="D296" s="1199"/>
      <c r="E296" s="204" t="s">
        <v>2190</v>
      </c>
      <c r="F296" s="204" t="s">
        <v>9722</v>
      </c>
      <c r="G296" s="204">
        <v>6</v>
      </c>
      <c r="H296" s="204">
        <v>151</v>
      </c>
      <c r="I296" s="204" t="s">
        <v>1692</v>
      </c>
      <c r="J296" s="208">
        <v>7</v>
      </c>
      <c r="K296" s="1194"/>
      <c r="L296" s="1195"/>
    </row>
    <row r="297" spans="1:12">
      <c r="A297" s="1239"/>
      <c r="B297" s="211" t="s">
        <v>1476</v>
      </c>
      <c r="C297" s="1206"/>
      <c r="D297" s="1199"/>
      <c r="E297" s="204" t="s">
        <v>2180</v>
      </c>
      <c r="F297" s="204" t="s">
        <v>9723</v>
      </c>
      <c r="G297" s="204">
        <v>7</v>
      </c>
      <c r="H297" s="204">
        <v>152</v>
      </c>
      <c r="I297" s="204" t="s">
        <v>1747</v>
      </c>
      <c r="J297" s="208">
        <v>1</v>
      </c>
      <c r="K297" s="1194"/>
      <c r="L297" s="1195"/>
    </row>
    <row r="298" spans="1:12">
      <c r="A298" s="1239"/>
      <c r="B298" s="211" t="s">
        <v>1476</v>
      </c>
      <c r="C298" s="1206"/>
      <c r="D298" s="1199"/>
      <c r="E298" s="204" t="s">
        <v>2181</v>
      </c>
      <c r="F298" s="204" t="s">
        <v>9724</v>
      </c>
      <c r="G298" s="204">
        <v>8</v>
      </c>
      <c r="H298" s="204">
        <v>153</v>
      </c>
      <c r="I298" s="204" t="s">
        <v>1747</v>
      </c>
      <c r="J298" s="208">
        <v>2</v>
      </c>
      <c r="K298" s="1194"/>
      <c r="L298" s="1195"/>
    </row>
    <row r="299" spans="1:12">
      <c r="A299" s="1239"/>
      <c r="B299" s="211" t="s">
        <v>1476</v>
      </c>
      <c r="C299" s="1206"/>
      <c r="D299" s="1199"/>
      <c r="E299" s="204" t="s">
        <v>2185</v>
      </c>
      <c r="F299" s="204" t="s">
        <v>9725</v>
      </c>
      <c r="G299" s="204">
        <v>9</v>
      </c>
      <c r="H299" s="204">
        <v>154</v>
      </c>
      <c r="I299" s="204" t="s">
        <v>1747</v>
      </c>
      <c r="J299" s="208">
        <v>3</v>
      </c>
      <c r="K299" s="1194"/>
      <c r="L299" s="1195"/>
    </row>
    <row r="300" spans="1:12">
      <c r="A300" s="1239"/>
      <c r="B300" s="211" t="s">
        <v>1476</v>
      </c>
      <c r="C300" s="1206"/>
      <c r="D300" s="1199"/>
      <c r="E300" s="204" t="s">
        <v>2184</v>
      </c>
      <c r="F300" s="204" t="s">
        <v>9726</v>
      </c>
      <c r="G300" s="204">
        <v>10</v>
      </c>
      <c r="H300" s="204">
        <v>155</v>
      </c>
      <c r="I300" s="204" t="s">
        <v>1747</v>
      </c>
      <c r="J300" s="208">
        <v>4</v>
      </c>
      <c r="K300" s="1194"/>
      <c r="L300" s="1195"/>
    </row>
    <row r="301" spans="1:12">
      <c r="A301" s="1239"/>
      <c r="B301" s="211" t="s">
        <v>1476</v>
      </c>
      <c r="C301" s="1206"/>
      <c r="D301" s="1199"/>
      <c r="E301" s="204" t="s">
        <v>2182</v>
      </c>
      <c r="F301" s="204" t="s">
        <v>9727</v>
      </c>
      <c r="G301" s="204">
        <v>11</v>
      </c>
      <c r="H301" s="204">
        <v>156</v>
      </c>
      <c r="I301" s="204" t="s">
        <v>1747</v>
      </c>
      <c r="J301" s="208">
        <v>5</v>
      </c>
      <c r="K301" s="1194"/>
      <c r="L301" s="1195"/>
    </row>
    <row r="302" spans="1:12">
      <c r="A302" s="1239"/>
      <c r="B302" s="211" t="s">
        <v>1476</v>
      </c>
      <c r="C302" s="1206"/>
      <c r="D302" s="1199"/>
      <c r="E302" s="204" t="s">
        <v>2183</v>
      </c>
      <c r="F302" s="204" t="s">
        <v>9728</v>
      </c>
      <c r="G302" s="204">
        <v>12</v>
      </c>
      <c r="H302" s="204">
        <v>157</v>
      </c>
      <c r="I302" s="204" t="s">
        <v>1747</v>
      </c>
      <c r="J302" s="208">
        <v>6</v>
      </c>
      <c r="K302" s="1194"/>
      <c r="L302" s="1195"/>
    </row>
    <row r="303" spans="1:12">
      <c r="A303" s="1239"/>
      <c r="B303" s="211" t="s">
        <v>1476</v>
      </c>
      <c r="C303" s="1206"/>
      <c r="D303" s="1199"/>
      <c r="E303" s="204" t="s">
        <v>2189</v>
      </c>
      <c r="F303" s="204" t="s">
        <v>9729</v>
      </c>
      <c r="G303" s="204">
        <v>13</v>
      </c>
      <c r="H303" s="204">
        <v>158</v>
      </c>
      <c r="I303" s="204" t="s">
        <v>1747</v>
      </c>
      <c r="J303" s="208">
        <v>7</v>
      </c>
      <c r="K303" s="1194"/>
      <c r="L303" s="1195"/>
    </row>
    <row r="304" spans="1:12">
      <c r="A304" s="1239"/>
      <c r="B304" s="211" t="s">
        <v>1476</v>
      </c>
      <c r="C304" s="1206"/>
      <c r="D304" s="1199"/>
      <c r="E304" s="204"/>
      <c r="F304" s="204"/>
      <c r="G304" s="204">
        <v>14</v>
      </c>
      <c r="H304" s="204">
        <v>159</v>
      </c>
      <c r="I304" s="204"/>
      <c r="J304" s="208"/>
      <c r="K304" s="1194"/>
      <c r="L304" s="1195"/>
    </row>
    <row r="305" spans="1:12">
      <c r="A305" s="1239"/>
      <c r="B305" s="212" t="s">
        <v>1476</v>
      </c>
      <c r="C305" s="1206"/>
      <c r="D305" s="1199"/>
      <c r="E305" s="206"/>
      <c r="F305" s="206"/>
      <c r="G305" s="206">
        <v>15</v>
      </c>
      <c r="H305" s="206">
        <v>160</v>
      </c>
      <c r="I305" s="206"/>
      <c r="J305" s="209"/>
      <c r="K305" s="1194"/>
      <c r="L305" s="1195"/>
    </row>
    <row r="306" spans="1:12">
      <c r="A306" s="1239"/>
      <c r="B306" s="210" t="s">
        <v>1554</v>
      </c>
      <c r="C306" s="1206"/>
      <c r="D306" s="1198" t="s">
        <v>1555</v>
      </c>
      <c r="E306" s="201" t="s">
        <v>7221</v>
      </c>
      <c r="F306" s="201" t="s">
        <v>9730</v>
      </c>
      <c r="G306" s="201">
        <v>0</v>
      </c>
      <c r="H306" s="201">
        <v>49</v>
      </c>
      <c r="I306" s="201" t="s">
        <v>6051</v>
      </c>
      <c r="J306" s="207">
        <v>8</v>
      </c>
      <c r="K306" s="1194" t="s">
        <v>1637</v>
      </c>
      <c r="L306" s="1195" t="s">
        <v>1638</v>
      </c>
    </row>
    <row r="307" spans="1:12">
      <c r="A307" s="1239"/>
      <c r="B307" s="211" t="s">
        <v>1554</v>
      </c>
      <c r="C307" s="1206"/>
      <c r="D307" s="1199"/>
      <c r="E307" s="204" t="s">
        <v>7222</v>
      </c>
      <c r="F307" s="204" t="s">
        <v>10997</v>
      </c>
      <c r="G307" s="204">
        <v>1</v>
      </c>
      <c r="H307" s="204">
        <v>50</v>
      </c>
      <c r="I307" s="204" t="s">
        <v>6051</v>
      </c>
      <c r="J307" s="208">
        <v>10</v>
      </c>
      <c r="K307" s="1194"/>
      <c r="L307" s="1195"/>
    </row>
    <row r="308" spans="1:12">
      <c r="A308" s="1239"/>
      <c r="B308" s="211" t="s">
        <v>1554</v>
      </c>
      <c r="C308" s="1206"/>
      <c r="D308" s="1199"/>
      <c r="E308" s="204" t="s">
        <v>7223</v>
      </c>
      <c r="F308" s="204" t="s">
        <v>10998</v>
      </c>
      <c r="G308" s="204">
        <v>2</v>
      </c>
      <c r="H308" s="204">
        <v>51</v>
      </c>
      <c r="I308" s="204" t="s">
        <v>6051</v>
      </c>
      <c r="J308" s="208">
        <v>11</v>
      </c>
      <c r="K308" s="1194"/>
      <c r="L308" s="1195"/>
    </row>
    <row r="309" spans="1:12">
      <c r="A309" s="1239"/>
      <c r="B309" s="211" t="s">
        <v>1554</v>
      </c>
      <c r="C309" s="1206"/>
      <c r="D309" s="1199"/>
      <c r="E309" s="204" t="s">
        <v>1695</v>
      </c>
      <c r="F309" s="204" t="s">
        <v>1696</v>
      </c>
      <c r="G309" s="204">
        <v>3</v>
      </c>
      <c r="H309" s="204">
        <v>52</v>
      </c>
      <c r="I309" s="204" t="s">
        <v>6052</v>
      </c>
      <c r="J309" s="208">
        <v>8</v>
      </c>
      <c r="K309" s="1194"/>
      <c r="L309" s="1195"/>
    </row>
    <row r="310" spans="1:12">
      <c r="A310" s="1239"/>
      <c r="B310" s="211" t="s">
        <v>1554</v>
      </c>
      <c r="C310" s="1206"/>
      <c r="D310" s="1199"/>
      <c r="E310" s="204" t="s">
        <v>1698</v>
      </c>
      <c r="F310" s="204" t="s">
        <v>10490</v>
      </c>
      <c r="G310" s="204">
        <v>4</v>
      </c>
      <c r="H310" s="204">
        <v>53</v>
      </c>
      <c r="I310" s="204" t="s">
        <v>6052</v>
      </c>
      <c r="J310" s="208">
        <v>10</v>
      </c>
      <c r="K310" s="1194"/>
      <c r="L310" s="1195"/>
    </row>
    <row r="311" spans="1:12">
      <c r="A311" s="1239"/>
      <c r="B311" s="211" t="s">
        <v>1554</v>
      </c>
      <c r="C311" s="1206"/>
      <c r="D311" s="1199"/>
      <c r="E311" s="204" t="s">
        <v>1906</v>
      </c>
      <c r="F311" s="204" t="s">
        <v>1907</v>
      </c>
      <c r="G311" s="204">
        <v>5</v>
      </c>
      <c r="H311" s="204">
        <v>54</v>
      </c>
      <c r="I311" s="204" t="s">
        <v>6052</v>
      </c>
      <c r="J311" s="208">
        <v>11</v>
      </c>
      <c r="K311" s="1194"/>
      <c r="L311" s="1195"/>
    </row>
    <row r="312" spans="1:12">
      <c r="A312" s="1239"/>
      <c r="B312" s="211" t="s">
        <v>1554</v>
      </c>
      <c r="C312" s="1206"/>
      <c r="D312" s="1199"/>
      <c r="E312" s="204" t="s">
        <v>6050</v>
      </c>
      <c r="F312" s="204" t="s">
        <v>9731</v>
      </c>
      <c r="G312" s="204">
        <v>6</v>
      </c>
      <c r="H312" s="204">
        <v>55</v>
      </c>
      <c r="I312" s="204" t="s">
        <v>1862</v>
      </c>
      <c r="J312" s="208">
        <v>1</v>
      </c>
      <c r="K312" s="1194"/>
      <c r="L312" s="1195"/>
    </row>
    <row r="313" spans="1:12">
      <c r="A313" s="1239"/>
      <c r="B313" s="211" t="s">
        <v>1554</v>
      </c>
      <c r="C313" s="1206"/>
      <c r="D313" s="1199"/>
      <c r="E313" s="204" t="s">
        <v>2296</v>
      </c>
      <c r="F313" s="204" t="s">
        <v>9732</v>
      </c>
      <c r="G313" s="204">
        <v>7</v>
      </c>
      <c r="H313" s="204">
        <v>56</v>
      </c>
      <c r="I313" s="204" t="s">
        <v>1862</v>
      </c>
      <c r="J313" s="208">
        <v>3</v>
      </c>
      <c r="K313" s="1194"/>
      <c r="L313" s="1195"/>
    </row>
    <row r="314" spans="1:12">
      <c r="A314" s="1239"/>
      <c r="B314" s="211" t="s">
        <v>1554</v>
      </c>
      <c r="C314" s="1206"/>
      <c r="D314" s="1199"/>
      <c r="E314" s="204" t="s">
        <v>2150</v>
      </c>
      <c r="F314" s="204" t="s">
        <v>9733</v>
      </c>
      <c r="G314" s="204">
        <v>8</v>
      </c>
      <c r="H314" s="204">
        <v>57</v>
      </c>
      <c r="I314" s="204" t="s">
        <v>1864</v>
      </c>
      <c r="J314" s="208">
        <v>1</v>
      </c>
      <c r="K314" s="1194"/>
      <c r="L314" s="1195"/>
    </row>
    <row r="315" spans="1:12">
      <c r="A315" s="1239"/>
      <c r="B315" s="211" t="s">
        <v>1554</v>
      </c>
      <c r="C315" s="1206"/>
      <c r="D315" s="1199"/>
      <c r="E315" s="204" t="s">
        <v>2151</v>
      </c>
      <c r="F315" s="204" t="s">
        <v>9734</v>
      </c>
      <c r="G315" s="204">
        <v>9</v>
      </c>
      <c r="H315" s="204">
        <v>58</v>
      </c>
      <c r="I315" s="204" t="s">
        <v>1864</v>
      </c>
      <c r="J315" s="208">
        <v>3</v>
      </c>
      <c r="K315" s="1194"/>
      <c r="L315" s="1195"/>
    </row>
    <row r="316" spans="1:12">
      <c r="A316" s="1239"/>
      <c r="B316" s="211" t="s">
        <v>1554</v>
      </c>
      <c r="C316" s="1206"/>
      <c r="D316" s="1199"/>
      <c r="E316" s="204"/>
      <c r="F316" s="204"/>
      <c r="G316" s="204">
        <v>10</v>
      </c>
      <c r="H316" s="204">
        <v>59</v>
      </c>
      <c r="I316" s="204"/>
      <c r="J316" s="208"/>
      <c r="K316" s="1194"/>
      <c r="L316" s="1195"/>
    </row>
    <row r="317" spans="1:12">
      <c r="A317" s="1239"/>
      <c r="B317" s="211" t="s">
        <v>1554</v>
      </c>
      <c r="C317" s="1206"/>
      <c r="D317" s="1199"/>
      <c r="E317" s="204"/>
      <c r="F317" s="204"/>
      <c r="G317" s="204">
        <v>11</v>
      </c>
      <c r="H317" s="204">
        <v>60</v>
      </c>
      <c r="I317" s="204"/>
      <c r="J317" s="208"/>
      <c r="K317" s="1194"/>
      <c r="L317" s="1195"/>
    </row>
    <row r="318" spans="1:12">
      <c r="A318" s="1239"/>
      <c r="B318" s="211" t="s">
        <v>1554</v>
      </c>
      <c r="C318" s="1206"/>
      <c r="D318" s="1199"/>
      <c r="E318" s="204"/>
      <c r="F318" s="204"/>
      <c r="G318" s="204">
        <v>12</v>
      </c>
      <c r="H318" s="204">
        <v>61</v>
      </c>
      <c r="I318" s="204"/>
      <c r="J318" s="208"/>
      <c r="K318" s="1194"/>
      <c r="L318" s="1195"/>
    </row>
    <row r="319" spans="1:12">
      <c r="A319" s="1239"/>
      <c r="B319" s="211" t="s">
        <v>1554</v>
      </c>
      <c r="C319" s="1206"/>
      <c r="D319" s="1199"/>
      <c r="E319" s="204"/>
      <c r="F319" s="204"/>
      <c r="G319" s="204">
        <v>13</v>
      </c>
      <c r="H319" s="204">
        <v>62</v>
      </c>
      <c r="I319" s="204"/>
      <c r="J319" s="208"/>
      <c r="K319" s="1194"/>
      <c r="L319" s="1195"/>
    </row>
    <row r="320" spans="1:12">
      <c r="A320" s="1239"/>
      <c r="B320" s="211" t="s">
        <v>1554</v>
      </c>
      <c r="C320" s="1206"/>
      <c r="D320" s="1199"/>
      <c r="E320" s="204"/>
      <c r="F320" s="204"/>
      <c r="G320" s="204">
        <v>14</v>
      </c>
      <c r="H320" s="204">
        <v>63</v>
      </c>
      <c r="I320" s="204"/>
      <c r="J320" s="208"/>
      <c r="K320" s="1194"/>
      <c r="L320" s="1195"/>
    </row>
    <row r="321" spans="1:12">
      <c r="A321" s="1239"/>
      <c r="B321" s="212" t="s">
        <v>1554</v>
      </c>
      <c r="C321" s="1206"/>
      <c r="D321" s="1199"/>
      <c r="E321" s="206"/>
      <c r="F321" s="206"/>
      <c r="G321" s="206">
        <v>15</v>
      </c>
      <c r="H321" s="206">
        <v>64</v>
      </c>
      <c r="I321" s="206"/>
      <c r="J321" s="209"/>
      <c r="K321" s="1194"/>
      <c r="L321" s="1195"/>
    </row>
    <row r="322" spans="1:12">
      <c r="A322" s="1239"/>
      <c r="B322" s="200" t="s">
        <v>1476</v>
      </c>
      <c r="C322" s="1196" t="s">
        <v>1434</v>
      </c>
      <c r="D322" s="1198" t="s">
        <v>1477</v>
      </c>
      <c r="E322" s="201" t="s">
        <v>2209</v>
      </c>
      <c r="F322" s="201" t="s">
        <v>9735</v>
      </c>
      <c r="G322" s="201">
        <v>0</v>
      </c>
      <c r="H322" s="201">
        <v>161</v>
      </c>
      <c r="I322" s="201" t="s">
        <v>1905</v>
      </c>
      <c r="J322" s="207">
        <v>1</v>
      </c>
      <c r="K322" s="1194" t="s">
        <v>1690</v>
      </c>
      <c r="L322" s="1195" t="s">
        <v>5736</v>
      </c>
    </row>
    <row r="323" spans="1:12">
      <c r="A323" s="1239"/>
      <c r="B323" s="203" t="s">
        <v>1476</v>
      </c>
      <c r="C323" s="1197"/>
      <c r="D323" s="1199"/>
      <c r="E323" s="204" t="s">
        <v>2211</v>
      </c>
      <c r="F323" s="204" t="s">
        <v>9736</v>
      </c>
      <c r="G323" s="204">
        <v>1</v>
      </c>
      <c r="H323" s="204">
        <v>162</v>
      </c>
      <c r="I323" s="204" t="s">
        <v>1905</v>
      </c>
      <c r="J323" s="208">
        <v>2</v>
      </c>
      <c r="K323" s="1194"/>
      <c r="L323" s="1195"/>
    </row>
    <row r="324" spans="1:12">
      <c r="A324" s="1239"/>
      <c r="B324" s="203" t="s">
        <v>1476</v>
      </c>
      <c r="C324" s="1197"/>
      <c r="D324" s="1199"/>
      <c r="E324" s="204" t="s">
        <v>2215</v>
      </c>
      <c r="F324" s="204" t="s">
        <v>9737</v>
      </c>
      <c r="G324" s="204">
        <v>2</v>
      </c>
      <c r="H324" s="204">
        <v>163</v>
      </c>
      <c r="I324" s="204" t="s">
        <v>1905</v>
      </c>
      <c r="J324" s="208">
        <v>3</v>
      </c>
      <c r="K324" s="1194"/>
      <c r="L324" s="1195"/>
    </row>
    <row r="325" spans="1:12">
      <c r="A325" s="1239"/>
      <c r="B325" s="203" t="s">
        <v>1476</v>
      </c>
      <c r="C325" s="1197"/>
      <c r="D325" s="1199"/>
      <c r="E325" s="204" t="s">
        <v>2214</v>
      </c>
      <c r="F325" s="204" t="s">
        <v>9738</v>
      </c>
      <c r="G325" s="204">
        <v>3</v>
      </c>
      <c r="H325" s="204">
        <v>164</v>
      </c>
      <c r="I325" s="204" t="s">
        <v>1905</v>
      </c>
      <c r="J325" s="208">
        <v>4</v>
      </c>
      <c r="K325" s="1194"/>
      <c r="L325" s="1195"/>
    </row>
    <row r="326" spans="1:12">
      <c r="A326" s="1239"/>
      <c r="B326" s="203" t="s">
        <v>1476</v>
      </c>
      <c r="C326" s="1197"/>
      <c r="D326" s="1199"/>
      <c r="E326" s="204" t="s">
        <v>2212</v>
      </c>
      <c r="F326" s="204" t="s">
        <v>9739</v>
      </c>
      <c r="G326" s="204">
        <v>4</v>
      </c>
      <c r="H326" s="204">
        <v>165</v>
      </c>
      <c r="I326" s="204" t="s">
        <v>1905</v>
      </c>
      <c r="J326" s="208">
        <v>5</v>
      </c>
      <c r="K326" s="1194"/>
      <c r="L326" s="1195"/>
    </row>
    <row r="327" spans="1:12">
      <c r="A327" s="1239"/>
      <c r="B327" s="203" t="s">
        <v>1476</v>
      </c>
      <c r="C327" s="1197"/>
      <c r="D327" s="1199"/>
      <c r="E327" s="204" t="s">
        <v>2213</v>
      </c>
      <c r="F327" s="204" t="s">
        <v>9740</v>
      </c>
      <c r="G327" s="204">
        <v>5</v>
      </c>
      <c r="H327" s="204">
        <v>166</v>
      </c>
      <c r="I327" s="204" t="s">
        <v>1905</v>
      </c>
      <c r="J327" s="208">
        <v>6</v>
      </c>
      <c r="K327" s="1194"/>
      <c r="L327" s="1195"/>
    </row>
    <row r="328" spans="1:12">
      <c r="A328" s="1239"/>
      <c r="B328" s="203" t="s">
        <v>1476</v>
      </c>
      <c r="C328" s="1197"/>
      <c r="D328" s="1199"/>
      <c r="E328" s="204" t="s">
        <v>2216</v>
      </c>
      <c r="F328" s="204" t="s">
        <v>9741</v>
      </c>
      <c r="G328" s="204">
        <v>6</v>
      </c>
      <c r="H328" s="204">
        <v>167</v>
      </c>
      <c r="I328" s="204" t="s">
        <v>1905</v>
      </c>
      <c r="J328" s="208">
        <v>7</v>
      </c>
      <c r="K328" s="1194"/>
      <c r="L328" s="1195"/>
    </row>
    <row r="329" spans="1:12">
      <c r="A329" s="1239"/>
      <c r="B329" s="203" t="s">
        <v>1476</v>
      </c>
      <c r="C329" s="1197"/>
      <c r="D329" s="1199"/>
      <c r="E329" s="204" t="s">
        <v>2253</v>
      </c>
      <c r="F329" s="204" t="s">
        <v>9742</v>
      </c>
      <c r="G329" s="204">
        <v>7</v>
      </c>
      <c r="H329" s="204">
        <v>168</v>
      </c>
      <c r="I329" s="204" t="s">
        <v>1983</v>
      </c>
      <c r="J329" s="208">
        <v>1</v>
      </c>
      <c r="K329" s="1194"/>
      <c r="L329" s="1195"/>
    </row>
    <row r="330" spans="1:12">
      <c r="A330" s="1239"/>
      <c r="B330" s="203" t="s">
        <v>1476</v>
      </c>
      <c r="C330" s="1197"/>
      <c r="D330" s="1199"/>
      <c r="E330" s="204" t="s">
        <v>2254</v>
      </c>
      <c r="F330" s="204" t="s">
        <v>9743</v>
      </c>
      <c r="G330" s="204">
        <v>8</v>
      </c>
      <c r="H330" s="204">
        <v>169</v>
      </c>
      <c r="I330" s="204" t="s">
        <v>1983</v>
      </c>
      <c r="J330" s="208">
        <v>2</v>
      </c>
      <c r="K330" s="1194"/>
      <c r="L330" s="1195"/>
    </row>
    <row r="331" spans="1:12">
      <c r="A331" s="1239"/>
      <c r="B331" s="203" t="s">
        <v>1476</v>
      </c>
      <c r="C331" s="1197"/>
      <c r="D331" s="1199"/>
      <c r="E331" s="204" t="s">
        <v>2258</v>
      </c>
      <c r="F331" s="204" t="s">
        <v>9744</v>
      </c>
      <c r="G331" s="204">
        <v>9</v>
      </c>
      <c r="H331" s="204">
        <v>170</v>
      </c>
      <c r="I331" s="204" t="s">
        <v>1983</v>
      </c>
      <c r="J331" s="208">
        <v>3</v>
      </c>
      <c r="K331" s="1194"/>
      <c r="L331" s="1195"/>
    </row>
    <row r="332" spans="1:12">
      <c r="A332" s="1239"/>
      <c r="B332" s="203" t="s">
        <v>1476</v>
      </c>
      <c r="C332" s="1197"/>
      <c r="D332" s="1199"/>
      <c r="E332" s="204" t="s">
        <v>2257</v>
      </c>
      <c r="F332" s="204" t="s">
        <v>9745</v>
      </c>
      <c r="G332" s="204">
        <v>10</v>
      </c>
      <c r="H332" s="204">
        <v>171</v>
      </c>
      <c r="I332" s="204" t="s">
        <v>1983</v>
      </c>
      <c r="J332" s="208">
        <v>4</v>
      </c>
      <c r="K332" s="1194"/>
      <c r="L332" s="1195"/>
    </row>
    <row r="333" spans="1:12">
      <c r="A333" s="1239"/>
      <c r="B333" s="203" t="s">
        <v>1476</v>
      </c>
      <c r="C333" s="1197"/>
      <c r="D333" s="1199"/>
      <c r="E333" s="204" t="s">
        <v>2255</v>
      </c>
      <c r="F333" s="204" t="s">
        <v>9746</v>
      </c>
      <c r="G333" s="204">
        <v>11</v>
      </c>
      <c r="H333" s="204">
        <v>172</v>
      </c>
      <c r="I333" s="204" t="s">
        <v>1983</v>
      </c>
      <c r="J333" s="208">
        <v>5</v>
      </c>
      <c r="K333" s="1194"/>
      <c r="L333" s="1195"/>
    </row>
    <row r="334" spans="1:12">
      <c r="A334" s="1239"/>
      <c r="B334" s="203" t="s">
        <v>1476</v>
      </c>
      <c r="C334" s="1197"/>
      <c r="D334" s="1199"/>
      <c r="E334" s="204" t="s">
        <v>2256</v>
      </c>
      <c r="F334" s="204" t="s">
        <v>9747</v>
      </c>
      <c r="G334" s="204">
        <v>12</v>
      </c>
      <c r="H334" s="204">
        <v>173</v>
      </c>
      <c r="I334" s="204" t="s">
        <v>1983</v>
      </c>
      <c r="J334" s="208">
        <v>6</v>
      </c>
      <c r="K334" s="1194"/>
      <c r="L334" s="1195"/>
    </row>
    <row r="335" spans="1:12">
      <c r="A335" s="1239"/>
      <c r="B335" s="203" t="s">
        <v>1476</v>
      </c>
      <c r="C335" s="1197"/>
      <c r="D335" s="1199"/>
      <c r="E335" s="204" t="s">
        <v>2259</v>
      </c>
      <c r="F335" s="204" t="s">
        <v>9748</v>
      </c>
      <c r="G335" s="204">
        <v>13</v>
      </c>
      <c r="H335" s="204">
        <v>174</v>
      </c>
      <c r="I335" s="204" t="s">
        <v>1983</v>
      </c>
      <c r="J335" s="208">
        <v>7</v>
      </c>
      <c r="K335" s="1194"/>
      <c r="L335" s="1195"/>
    </row>
    <row r="336" spans="1:12">
      <c r="A336" s="1239"/>
      <c r="B336" s="203" t="s">
        <v>1476</v>
      </c>
      <c r="C336" s="1197"/>
      <c r="D336" s="1199"/>
      <c r="E336" s="204" t="s">
        <v>1351</v>
      </c>
      <c r="F336" s="204" t="s">
        <v>1700</v>
      </c>
      <c r="G336" s="204">
        <v>14</v>
      </c>
      <c r="H336" s="204">
        <v>175</v>
      </c>
      <c r="I336" s="204" t="s">
        <v>1966</v>
      </c>
      <c r="J336" s="208">
        <v>1</v>
      </c>
      <c r="K336" s="1194"/>
      <c r="L336" s="1195"/>
    </row>
    <row r="337" spans="1:12">
      <c r="A337" s="1239"/>
      <c r="B337" s="203" t="s">
        <v>1476</v>
      </c>
      <c r="C337" s="1197"/>
      <c r="D337" s="1199"/>
      <c r="E337" s="204" t="s">
        <v>1352</v>
      </c>
      <c r="F337" s="204" t="s">
        <v>1701</v>
      </c>
      <c r="G337" s="204">
        <v>15</v>
      </c>
      <c r="H337" s="204">
        <v>176</v>
      </c>
      <c r="I337" s="204" t="s">
        <v>1966</v>
      </c>
      <c r="J337" s="208">
        <v>2</v>
      </c>
      <c r="K337" s="1194"/>
      <c r="L337" s="1195"/>
    </row>
    <row r="338" spans="1:12">
      <c r="A338" s="1239"/>
      <c r="B338" s="203" t="s">
        <v>1476</v>
      </c>
      <c r="C338" s="1197"/>
      <c r="D338" s="1199"/>
      <c r="E338" s="204" t="s">
        <v>1356</v>
      </c>
      <c r="F338" s="204" t="s">
        <v>1705</v>
      </c>
      <c r="G338" s="204">
        <v>16</v>
      </c>
      <c r="H338" s="204">
        <v>177</v>
      </c>
      <c r="I338" s="204" t="s">
        <v>1966</v>
      </c>
      <c r="J338" s="208">
        <v>3</v>
      </c>
      <c r="K338" s="1194" t="s">
        <v>1699</v>
      </c>
      <c r="L338" s="1195" t="s">
        <v>5737</v>
      </c>
    </row>
    <row r="339" spans="1:12">
      <c r="A339" s="1239"/>
      <c r="B339" s="203" t="s">
        <v>1476</v>
      </c>
      <c r="C339" s="1197"/>
      <c r="D339" s="1199"/>
      <c r="E339" s="204" t="s">
        <v>1349</v>
      </c>
      <c r="F339" s="204" t="s">
        <v>1706</v>
      </c>
      <c r="G339" s="204">
        <v>17</v>
      </c>
      <c r="H339" s="204">
        <v>178</v>
      </c>
      <c r="I339" s="204" t="s">
        <v>1966</v>
      </c>
      <c r="J339" s="208">
        <v>4</v>
      </c>
      <c r="K339" s="1194"/>
      <c r="L339" s="1195"/>
    </row>
    <row r="340" spans="1:12">
      <c r="A340" s="1239"/>
      <c r="B340" s="203" t="s">
        <v>1476</v>
      </c>
      <c r="C340" s="1197"/>
      <c r="D340" s="1199"/>
      <c r="E340" s="204" t="s">
        <v>1354</v>
      </c>
      <c r="F340" s="204" t="s">
        <v>1702</v>
      </c>
      <c r="G340" s="204">
        <v>18</v>
      </c>
      <c r="H340" s="204">
        <v>179</v>
      </c>
      <c r="I340" s="204" t="s">
        <v>1966</v>
      </c>
      <c r="J340" s="208">
        <v>5</v>
      </c>
      <c r="K340" s="1194"/>
      <c r="L340" s="1195"/>
    </row>
    <row r="341" spans="1:12">
      <c r="A341" s="1239"/>
      <c r="B341" s="203" t="s">
        <v>1476</v>
      </c>
      <c r="C341" s="1197"/>
      <c r="D341" s="1199"/>
      <c r="E341" s="204" t="s">
        <v>1355</v>
      </c>
      <c r="F341" s="204" t="s">
        <v>1703</v>
      </c>
      <c r="G341" s="204">
        <v>19</v>
      </c>
      <c r="H341" s="204">
        <v>180</v>
      </c>
      <c r="I341" s="204" t="s">
        <v>1966</v>
      </c>
      <c r="J341" s="208">
        <v>6</v>
      </c>
      <c r="K341" s="1194"/>
      <c r="L341" s="1195"/>
    </row>
    <row r="342" spans="1:12">
      <c r="A342" s="1239"/>
      <c r="B342" s="203" t="s">
        <v>1476</v>
      </c>
      <c r="C342" s="1197"/>
      <c r="D342" s="1199"/>
      <c r="E342" s="204" t="s">
        <v>1350</v>
      </c>
      <c r="F342" s="204" t="s">
        <v>6647</v>
      </c>
      <c r="G342" s="204">
        <v>20</v>
      </c>
      <c r="H342" s="204">
        <v>181</v>
      </c>
      <c r="I342" s="204" t="s">
        <v>1966</v>
      </c>
      <c r="J342" s="208">
        <v>7</v>
      </c>
      <c r="K342" s="1194"/>
      <c r="L342" s="1195"/>
    </row>
    <row r="343" spans="1:12">
      <c r="A343" s="1239"/>
      <c r="B343" s="203" t="s">
        <v>1476</v>
      </c>
      <c r="C343" s="1197"/>
      <c r="D343" s="1199"/>
      <c r="E343" s="204" t="s">
        <v>7224</v>
      </c>
      <c r="F343" s="204" t="s">
        <v>9749</v>
      </c>
      <c r="G343" s="204">
        <v>21</v>
      </c>
      <c r="H343" s="204">
        <v>182</v>
      </c>
      <c r="I343" s="204" t="s">
        <v>6051</v>
      </c>
      <c r="J343" s="208">
        <v>1</v>
      </c>
      <c r="K343" s="1194"/>
      <c r="L343" s="1195"/>
    </row>
    <row r="344" spans="1:12">
      <c r="A344" s="1239"/>
      <c r="B344" s="203" t="s">
        <v>1476</v>
      </c>
      <c r="C344" s="1197"/>
      <c r="D344" s="1199"/>
      <c r="E344" s="204" t="s">
        <v>7225</v>
      </c>
      <c r="F344" s="204" t="s">
        <v>9750</v>
      </c>
      <c r="G344" s="204">
        <v>22</v>
      </c>
      <c r="H344" s="204">
        <v>183</v>
      </c>
      <c r="I344" s="204" t="s">
        <v>6051</v>
      </c>
      <c r="J344" s="208">
        <v>2</v>
      </c>
      <c r="K344" s="1194"/>
      <c r="L344" s="1195"/>
    </row>
    <row r="345" spans="1:12">
      <c r="A345" s="1239"/>
      <c r="B345" s="203" t="s">
        <v>1476</v>
      </c>
      <c r="C345" s="1197"/>
      <c r="D345" s="1199"/>
      <c r="E345" s="204" t="s">
        <v>7226</v>
      </c>
      <c r="F345" s="204" t="s">
        <v>9751</v>
      </c>
      <c r="G345" s="204">
        <v>23</v>
      </c>
      <c r="H345" s="204">
        <v>184</v>
      </c>
      <c r="I345" s="204" t="s">
        <v>6051</v>
      </c>
      <c r="J345" s="208">
        <v>3</v>
      </c>
      <c r="K345" s="1194"/>
      <c r="L345" s="1195"/>
    </row>
    <row r="346" spans="1:12">
      <c r="A346" s="1239"/>
      <c r="B346" s="203" t="s">
        <v>1476</v>
      </c>
      <c r="C346" s="1197"/>
      <c r="D346" s="1199"/>
      <c r="E346" s="204" t="s">
        <v>7227</v>
      </c>
      <c r="F346" s="204" t="s">
        <v>9752</v>
      </c>
      <c r="G346" s="204">
        <v>24</v>
      </c>
      <c r="H346" s="204">
        <v>185</v>
      </c>
      <c r="I346" s="204" t="s">
        <v>6051</v>
      </c>
      <c r="J346" s="208">
        <v>4</v>
      </c>
      <c r="K346" s="1194"/>
      <c r="L346" s="1195"/>
    </row>
    <row r="347" spans="1:12">
      <c r="A347" s="1239"/>
      <c r="B347" s="203" t="s">
        <v>1476</v>
      </c>
      <c r="C347" s="1197"/>
      <c r="D347" s="1199"/>
      <c r="E347" s="204" t="s">
        <v>7228</v>
      </c>
      <c r="F347" s="204" t="s">
        <v>9753</v>
      </c>
      <c r="G347" s="204">
        <v>25</v>
      </c>
      <c r="H347" s="204">
        <v>186</v>
      </c>
      <c r="I347" s="204" t="s">
        <v>6051</v>
      </c>
      <c r="J347" s="208">
        <v>5</v>
      </c>
      <c r="K347" s="1194"/>
      <c r="L347" s="1195"/>
    </row>
    <row r="348" spans="1:12">
      <c r="A348" s="1239"/>
      <c r="B348" s="203" t="s">
        <v>1476</v>
      </c>
      <c r="C348" s="1197"/>
      <c r="D348" s="1199"/>
      <c r="E348" s="204" t="s">
        <v>7229</v>
      </c>
      <c r="F348" s="204" t="s">
        <v>9754</v>
      </c>
      <c r="G348" s="204">
        <v>26</v>
      </c>
      <c r="H348" s="204">
        <v>187</v>
      </c>
      <c r="I348" s="204" t="s">
        <v>6051</v>
      </c>
      <c r="J348" s="208">
        <v>6</v>
      </c>
      <c r="K348" s="1194"/>
      <c r="L348" s="1195"/>
    </row>
    <row r="349" spans="1:12">
      <c r="A349" s="1239"/>
      <c r="B349" s="203" t="s">
        <v>1476</v>
      </c>
      <c r="C349" s="1197"/>
      <c r="D349" s="1199"/>
      <c r="E349" s="204" t="s">
        <v>2293</v>
      </c>
      <c r="F349" s="204" t="s">
        <v>9755</v>
      </c>
      <c r="G349" s="204">
        <v>27</v>
      </c>
      <c r="H349" s="204">
        <v>188</v>
      </c>
      <c r="I349" s="204" t="s">
        <v>1862</v>
      </c>
      <c r="J349" s="208">
        <v>1</v>
      </c>
      <c r="K349" s="1194"/>
      <c r="L349" s="1195"/>
    </row>
    <row r="350" spans="1:12">
      <c r="A350" s="1239"/>
      <c r="B350" s="203" t="s">
        <v>1476</v>
      </c>
      <c r="C350" s="1197"/>
      <c r="D350" s="1199"/>
      <c r="E350" s="204" t="s">
        <v>2290</v>
      </c>
      <c r="F350" s="204" t="s">
        <v>9756</v>
      </c>
      <c r="G350" s="204">
        <v>28</v>
      </c>
      <c r="H350" s="204">
        <v>189</v>
      </c>
      <c r="I350" s="204" t="s">
        <v>1862</v>
      </c>
      <c r="J350" s="208">
        <v>4</v>
      </c>
      <c r="K350" s="1194"/>
      <c r="L350" s="1195"/>
    </row>
    <row r="351" spans="1:12">
      <c r="A351" s="1239"/>
      <c r="B351" s="203" t="s">
        <v>1476</v>
      </c>
      <c r="C351" s="1197"/>
      <c r="D351" s="1199"/>
      <c r="E351" s="204" t="s">
        <v>6053</v>
      </c>
      <c r="F351" s="204" t="s">
        <v>9757</v>
      </c>
      <c r="G351" s="204">
        <v>29</v>
      </c>
      <c r="H351" s="204">
        <v>190</v>
      </c>
      <c r="I351" s="204" t="s">
        <v>1862</v>
      </c>
      <c r="J351" s="208">
        <v>5</v>
      </c>
      <c r="K351" s="1194"/>
      <c r="L351" s="1195"/>
    </row>
    <row r="352" spans="1:12">
      <c r="A352" s="1239"/>
      <c r="B352" s="203" t="s">
        <v>1476</v>
      </c>
      <c r="C352" s="1197"/>
      <c r="D352" s="1199"/>
      <c r="E352" s="204"/>
      <c r="F352" s="204"/>
      <c r="G352" s="204">
        <v>30</v>
      </c>
      <c r="H352" s="204">
        <v>191</v>
      </c>
      <c r="I352" s="204"/>
      <c r="J352" s="208"/>
      <c r="K352" s="1194"/>
      <c r="L352" s="1195"/>
    </row>
    <row r="353" spans="1:12">
      <c r="A353" s="1239"/>
      <c r="B353" s="205" t="s">
        <v>1476</v>
      </c>
      <c r="C353" s="1197"/>
      <c r="D353" s="1199"/>
      <c r="E353" s="206"/>
      <c r="F353" s="206"/>
      <c r="G353" s="206">
        <v>31</v>
      </c>
      <c r="H353" s="206">
        <v>192</v>
      </c>
      <c r="I353" s="206"/>
      <c r="J353" s="209"/>
      <c r="K353" s="1194"/>
      <c r="L353" s="1195"/>
    </row>
    <row r="354" spans="1:12">
      <c r="A354" s="1239"/>
      <c r="B354" s="200" t="s">
        <v>1476</v>
      </c>
      <c r="C354" s="1196" t="s">
        <v>5705</v>
      </c>
      <c r="D354" s="1198" t="s">
        <v>1477</v>
      </c>
      <c r="E354" s="201" t="s">
        <v>1354</v>
      </c>
      <c r="F354" s="201" t="s">
        <v>1702</v>
      </c>
      <c r="G354" s="201">
        <v>0</v>
      </c>
      <c r="H354" s="201">
        <v>193</v>
      </c>
      <c r="I354" s="201" t="s">
        <v>6052</v>
      </c>
      <c r="J354" s="207">
        <v>1</v>
      </c>
      <c r="K354" s="1194" t="s">
        <v>1707</v>
      </c>
      <c r="L354" s="1195" t="s">
        <v>5738</v>
      </c>
    </row>
    <row r="355" spans="1:12">
      <c r="A355" s="1239"/>
      <c r="B355" s="203" t="s">
        <v>1476</v>
      </c>
      <c r="C355" s="1197"/>
      <c r="D355" s="1199"/>
      <c r="E355" s="204" t="s">
        <v>1355</v>
      </c>
      <c r="F355" s="204" t="s">
        <v>1703</v>
      </c>
      <c r="G355" s="204">
        <v>1</v>
      </c>
      <c r="H355" s="204">
        <v>194</v>
      </c>
      <c r="I355" s="204" t="s">
        <v>6052</v>
      </c>
      <c r="J355" s="208">
        <v>2</v>
      </c>
      <c r="K355" s="1194"/>
      <c r="L355" s="1195"/>
    </row>
    <row r="356" spans="1:12">
      <c r="A356" s="1239"/>
      <c r="B356" s="203" t="s">
        <v>1476</v>
      </c>
      <c r="C356" s="1197"/>
      <c r="D356" s="1199"/>
      <c r="E356" s="204" t="s">
        <v>1351</v>
      </c>
      <c r="F356" s="204" t="s">
        <v>1700</v>
      </c>
      <c r="G356" s="204">
        <v>2</v>
      </c>
      <c r="H356" s="204">
        <v>195</v>
      </c>
      <c r="I356" s="204" t="s">
        <v>6052</v>
      </c>
      <c r="J356" s="208">
        <v>3</v>
      </c>
      <c r="K356" s="1194"/>
      <c r="L356" s="1195"/>
    </row>
    <row r="357" spans="1:12">
      <c r="A357" s="1239"/>
      <c r="B357" s="203" t="s">
        <v>1476</v>
      </c>
      <c r="C357" s="1197"/>
      <c r="D357" s="1199"/>
      <c r="E357" s="204" t="s">
        <v>1352</v>
      </c>
      <c r="F357" s="204" t="s">
        <v>1701</v>
      </c>
      <c r="G357" s="204">
        <v>3</v>
      </c>
      <c r="H357" s="204">
        <v>196</v>
      </c>
      <c r="I357" s="204" t="s">
        <v>6052</v>
      </c>
      <c r="J357" s="208">
        <v>4</v>
      </c>
      <c r="K357" s="1194"/>
      <c r="L357" s="1195"/>
    </row>
    <row r="358" spans="1:12">
      <c r="A358" s="1239"/>
      <c r="B358" s="203" t="s">
        <v>1476</v>
      </c>
      <c r="C358" s="1197"/>
      <c r="D358" s="1199"/>
      <c r="E358" s="204" t="s">
        <v>6054</v>
      </c>
      <c r="F358" s="204" t="s">
        <v>9758</v>
      </c>
      <c r="G358" s="204">
        <v>4</v>
      </c>
      <c r="H358" s="204">
        <v>197</v>
      </c>
      <c r="I358" s="204" t="s">
        <v>6052</v>
      </c>
      <c r="J358" s="208">
        <v>5</v>
      </c>
      <c r="K358" s="1194"/>
      <c r="L358" s="1195"/>
    </row>
    <row r="359" spans="1:12">
      <c r="A359" s="1239"/>
      <c r="B359" s="203" t="s">
        <v>1476</v>
      </c>
      <c r="C359" s="1197"/>
      <c r="D359" s="1199"/>
      <c r="E359" s="204" t="s">
        <v>6055</v>
      </c>
      <c r="F359" s="204" t="s">
        <v>9759</v>
      </c>
      <c r="G359" s="204">
        <v>5</v>
      </c>
      <c r="H359" s="204">
        <v>198</v>
      </c>
      <c r="I359" s="204" t="s">
        <v>6052</v>
      </c>
      <c r="J359" s="208">
        <v>6</v>
      </c>
      <c r="K359" s="1194"/>
      <c r="L359" s="1195"/>
    </row>
    <row r="360" spans="1:12">
      <c r="A360" s="1239"/>
      <c r="B360" s="203" t="s">
        <v>1476</v>
      </c>
      <c r="C360" s="1197"/>
      <c r="D360" s="1199"/>
      <c r="E360" s="204" t="s">
        <v>21</v>
      </c>
      <c r="F360" s="204" t="s">
        <v>9760</v>
      </c>
      <c r="G360" s="204">
        <v>6</v>
      </c>
      <c r="H360" s="204">
        <v>199</v>
      </c>
      <c r="I360" s="204" t="s">
        <v>1864</v>
      </c>
      <c r="J360" s="208">
        <v>1</v>
      </c>
      <c r="K360" s="1194"/>
      <c r="L360" s="1195"/>
    </row>
    <row r="361" spans="1:12">
      <c r="A361" s="1239"/>
      <c r="B361" s="203" t="s">
        <v>1476</v>
      </c>
      <c r="C361" s="1197"/>
      <c r="D361" s="1199"/>
      <c r="E361" s="204" t="s">
        <v>1353</v>
      </c>
      <c r="F361" s="204" t="s">
        <v>9761</v>
      </c>
      <c r="G361" s="204">
        <v>7</v>
      </c>
      <c r="H361" s="204">
        <v>200</v>
      </c>
      <c r="I361" s="204" t="s">
        <v>1864</v>
      </c>
      <c r="J361" s="208">
        <v>4</v>
      </c>
      <c r="K361" s="1194"/>
      <c r="L361" s="1195"/>
    </row>
    <row r="362" spans="1:12">
      <c r="A362" s="1239"/>
      <c r="B362" s="203" t="s">
        <v>1476</v>
      </c>
      <c r="C362" s="1197"/>
      <c r="D362" s="1199"/>
      <c r="E362" s="204" t="s">
        <v>1349</v>
      </c>
      <c r="F362" s="204" t="s">
        <v>9762</v>
      </c>
      <c r="G362" s="204">
        <v>8</v>
      </c>
      <c r="H362" s="204">
        <v>201</v>
      </c>
      <c r="I362" s="204" t="s">
        <v>1864</v>
      </c>
      <c r="J362" s="208">
        <v>5</v>
      </c>
      <c r="K362" s="1194"/>
      <c r="L362" s="1195"/>
    </row>
    <row r="363" spans="1:12">
      <c r="A363" s="1239"/>
      <c r="B363" s="203" t="s">
        <v>1476</v>
      </c>
      <c r="C363" s="1197"/>
      <c r="D363" s="1199"/>
      <c r="E363" s="204" t="s">
        <v>1276</v>
      </c>
      <c r="F363" s="204" t="s">
        <v>8512</v>
      </c>
      <c r="G363" s="204">
        <v>9</v>
      </c>
      <c r="H363" s="204">
        <v>202</v>
      </c>
      <c r="I363" s="204" t="s">
        <v>49</v>
      </c>
      <c r="J363" s="208" t="s">
        <v>49</v>
      </c>
      <c r="K363" s="1194"/>
      <c r="L363" s="1195"/>
    </row>
    <row r="364" spans="1:12">
      <c r="A364" s="1239"/>
      <c r="B364" s="203" t="s">
        <v>1476</v>
      </c>
      <c r="C364" s="1197"/>
      <c r="D364" s="1199"/>
      <c r="E364" s="204" t="s">
        <v>1269</v>
      </c>
      <c r="F364" s="204" t="s">
        <v>8514</v>
      </c>
      <c r="G364" s="204">
        <v>10</v>
      </c>
      <c r="H364" s="204">
        <v>203</v>
      </c>
      <c r="I364" s="204" t="s">
        <v>49</v>
      </c>
      <c r="J364" s="208" t="s">
        <v>49</v>
      </c>
      <c r="K364" s="1194"/>
      <c r="L364" s="1195"/>
    </row>
    <row r="365" spans="1:12">
      <c r="A365" s="1239"/>
      <c r="B365" s="203" t="s">
        <v>1476</v>
      </c>
      <c r="C365" s="1197"/>
      <c r="D365" s="1199"/>
      <c r="E365" s="204" t="s">
        <v>1273</v>
      </c>
      <c r="F365" s="204" t="s">
        <v>8518</v>
      </c>
      <c r="G365" s="204">
        <v>11</v>
      </c>
      <c r="H365" s="204">
        <v>204</v>
      </c>
      <c r="I365" s="204" t="s">
        <v>49</v>
      </c>
      <c r="J365" s="208" t="s">
        <v>49</v>
      </c>
      <c r="K365" s="1194"/>
      <c r="L365" s="1195"/>
    </row>
    <row r="366" spans="1:12">
      <c r="A366" s="1239"/>
      <c r="B366" s="203" t="s">
        <v>1476</v>
      </c>
      <c r="C366" s="1197"/>
      <c r="D366" s="1199"/>
      <c r="E366" s="204" t="s">
        <v>1274</v>
      </c>
      <c r="F366" s="204" t="s">
        <v>9763</v>
      </c>
      <c r="G366" s="204">
        <v>12</v>
      </c>
      <c r="H366" s="204">
        <v>205</v>
      </c>
      <c r="I366" s="204" t="s">
        <v>49</v>
      </c>
      <c r="J366" s="208" t="s">
        <v>49</v>
      </c>
      <c r="K366" s="1194"/>
      <c r="L366" s="1195"/>
    </row>
    <row r="367" spans="1:12">
      <c r="A367" s="1239"/>
      <c r="B367" s="203" t="s">
        <v>1476</v>
      </c>
      <c r="C367" s="1197"/>
      <c r="D367" s="1199"/>
      <c r="E367" s="204"/>
      <c r="F367" s="204"/>
      <c r="G367" s="204">
        <v>13</v>
      </c>
      <c r="H367" s="204">
        <v>206</v>
      </c>
      <c r="I367" s="204"/>
      <c r="J367" s="208"/>
      <c r="K367" s="1194"/>
      <c r="L367" s="1195"/>
    </row>
    <row r="368" spans="1:12">
      <c r="A368" s="1239"/>
      <c r="B368" s="203" t="s">
        <v>1476</v>
      </c>
      <c r="C368" s="1197"/>
      <c r="D368" s="1199"/>
      <c r="E368" s="204"/>
      <c r="F368" s="204"/>
      <c r="G368" s="204">
        <v>14</v>
      </c>
      <c r="H368" s="204">
        <v>207</v>
      </c>
      <c r="I368" s="204"/>
      <c r="J368" s="208"/>
      <c r="K368" s="1194"/>
      <c r="L368" s="1195"/>
    </row>
    <row r="369" spans="1:12">
      <c r="A369" s="1239"/>
      <c r="B369" s="203" t="s">
        <v>1476</v>
      </c>
      <c r="C369" s="1197"/>
      <c r="D369" s="1199"/>
      <c r="E369" s="204"/>
      <c r="F369" s="204"/>
      <c r="G369" s="204">
        <v>15</v>
      </c>
      <c r="H369" s="204">
        <v>208</v>
      </c>
      <c r="I369" s="204"/>
      <c r="J369" s="208"/>
      <c r="K369" s="1194"/>
      <c r="L369" s="1195"/>
    </row>
    <row r="370" spans="1:12">
      <c r="A370" s="1239"/>
      <c r="B370" s="203" t="s">
        <v>1476</v>
      </c>
      <c r="C370" s="1197"/>
      <c r="D370" s="1199"/>
      <c r="E370" s="204"/>
      <c r="F370" s="204"/>
      <c r="G370" s="204">
        <v>16</v>
      </c>
      <c r="H370" s="204">
        <v>209</v>
      </c>
      <c r="I370" s="204"/>
      <c r="J370" s="208"/>
      <c r="K370" s="1194" t="s">
        <v>1745</v>
      </c>
      <c r="L370" s="1195" t="s">
        <v>5739</v>
      </c>
    </row>
    <row r="371" spans="1:12">
      <c r="A371" s="1239"/>
      <c r="B371" s="203" t="s">
        <v>1476</v>
      </c>
      <c r="C371" s="1197"/>
      <c r="D371" s="1199"/>
      <c r="E371" s="204"/>
      <c r="F371" s="204"/>
      <c r="G371" s="204">
        <v>17</v>
      </c>
      <c r="H371" s="204">
        <v>210</v>
      </c>
      <c r="I371" s="204"/>
      <c r="J371" s="208"/>
      <c r="K371" s="1194"/>
      <c r="L371" s="1195"/>
    </row>
    <row r="372" spans="1:12">
      <c r="A372" s="1239"/>
      <c r="B372" s="203" t="s">
        <v>1476</v>
      </c>
      <c r="C372" s="1197"/>
      <c r="D372" s="1199"/>
      <c r="E372" s="204"/>
      <c r="F372" s="204"/>
      <c r="G372" s="204">
        <v>18</v>
      </c>
      <c r="H372" s="204">
        <v>211</v>
      </c>
      <c r="I372" s="204"/>
      <c r="J372" s="208"/>
      <c r="K372" s="1194"/>
      <c r="L372" s="1195"/>
    </row>
    <row r="373" spans="1:12">
      <c r="A373" s="1239"/>
      <c r="B373" s="203" t="s">
        <v>1476</v>
      </c>
      <c r="C373" s="1197"/>
      <c r="D373" s="1199"/>
      <c r="E373" s="204"/>
      <c r="F373" s="204"/>
      <c r="G373" s="204">
        <v>19</v>
      </c>
      <c r="H373" s="204">
        <v>212</v>
      </c>
      <c r="I373" s="204"/>
      <c r="J373" s="208"/>
      <c r="K373" s="1194"/>
      <c r="L373" s="1195"/>
    </row>
    <row r="374" spans="1:12">
      <c r="A374" s="1239"/>
      <c r="B374" s="203" t="s">
        <v>1476</v>
      </c>
      <c r="C374" s="1197"/>
      <c r="D374" s="1199"/>
      <c r="E374" s="204"/>
      <c r="F374" s="204"/>
      <c r="G374" s="204">
        <v>20</v>
      </c>
      <c r="H374" s="204">
        <v>213</v>
      </c>
      <c r="I374" s="204"/>
      <c r="J374" s="208"/>
      <c r="K374" s="1194"/>
      <c r="L374" s="1195"/>
    </row>
    <row r="375" spans="1:12">
      <c r="A375" s="1239"/>
      <c r="B375" s="203" t="s">
        <v>1476</v>
      </c>
      <c r="C375" s="1197"/>
      <c r="D375" s="1199"/>
      <c r="E375" s="204"/>
      <c r="F375" s="204"/>
      <c r="G375" s="204">
        <v>21</v>
      </c>
      <c r="H375" s="204">
        <v>214</v>
      </c>
      <c r="I375" s="204"/>
      <c r="J375" s="208"/>
      <c r="K375" s="1194"/>
      <c r="L375" s="1195"/>
    </row>
    <row r="376" spans="1:12">
      <c r="A376" s="1239"/>
      <c r="B376" s="203" t="s">
        <v>1476</v>
      </c>
      <c r="C376" s="1197"/>
      <c r="D376" s="1199"/>
      <c r="E376" s="204"/>
      <c r="F376" s="204"/>
      <c r="G376" s="204">
        <v>22</v>
      </c>
      <c r="H376" s="204">
        <v>215</v>
      </c>
      <c r="I376" s="204"/>
      <c r="J376" s="208"/>
      <c r="K376" s="1194"/>
      <c r="L376" s="1195"/>
    </row>
    <row r="377" spans="1:12">
      <c r="A377" s="1239"/>
      <c r="B377" s="203" t="s">
        <v>1476</v>
      </c>
      <c r="C377" s="1197"/>
      <c r="D377" s="1199"/>
      <c r="E377" s="204"/>
      <c r="F377" s="204"/>
      <c r="G377" s="204">
        <v>23</v>
      </c>
      <c r="H377" s="204">
        <v>216</v>
      </c>
      <c r="I377" s="204"/>
      <c r="J377" s="208"/>
      <c r="K377" s="1194"/>
      <c r="L377" s="1195"/>
    </row>
    <row r="378" spans="1:12">
      <c r="A378" s="1239"/>
      <c r="B378" s="203" t="s">
        <v>1476</v>
      </c>
      <c r="C378" s="1197"/>
      <c r="D378" s="1199"/>
      <c r="E378" s="204"/>
      <c r="F378" s="204"/>
      <c r="G378" s="204">
        <v>24</v>
      </c>
      <c r="H378" s="204">
        <v>217</v>
      </c>
      <c r="I378" s="204"/>
      <c r="J378" s="208"/>
      <c r="K378" s="1194"/>
      <c r="L378" s="1195"/>
    </row>
    <row r="379" spans="1:12">
      <c r="A379" s="1239"/>
      <c r="B379" s="203" t="s">
        <v>1476</v>
      </c>
      <c r="C379" s="1197"/>
      <c r="D379" s="1199"/>
      <c r="E379" s="204"/>
      <c r="F379" s="204"/>
      <c r="G379" s="204">
        <v>25</v>
      </c>
      <c r="H379" s="204">
        <v>218</v>
      </c>
      <c r="I379" s="204"/>
      <c r="J379" s="208"/>
      <c r="K379" s="1194"/>
      <c r="L379" s="1195"/>
    </row>
    <row r="380" spans="1:12">
      <c r="A380" s="1239"/>
      <c r="B380" s="203" t="s">
        <v>1476</v>
      </c>
      <c r="C380" s="1197"/>
      <c r="D380" s="1199"/>
      <c r="E380" s="204"/>
      <c r="F380" s="204"/>
      <c r="G380" s="204">
        <v>26</v>
      </c>
      <c r="H380" s="204">
        <v>219</v>
      </c>
      <c r="I380" s="204"/>
      <c r="J380" s="208"/>
      <c r="K380" s="1194"/>
      <c r="L380" s="1195"/>
    </row>
    <row r="381" spans="1:12">
      <c r="A381" s="1239"/>
      <c r="B381" s="203" t="s">
        <v>1476</v>
      </c>
      <c r="C381" s="1197"/>
      <c r="D381" s="1199"/>
      <c r="E381" s="204"/>
      <c r="F381" s="204"/>
      <c r="G381" s="204">
        <v>27</v>
      </c>
      <c r="H381" s="204">
        <v>220</v>
      </c>
      <c r="I381" s="204"/>
      <c r="J381" s="208"/>
      <c r="K381" s="1194"/>
      <c r="L381" s="1195"/>
    </row>
    <row r="382" spans="1:12">
      <c r="A382" s="1239"/>
      <c r="B382" s="203" t="s">
        <v>1476</v>
      </c>
      <c r="C382" s="1197"/>
      <c r="D382" s="1199"/>
      <c r="E382" s="204"/>
      <c r="F382" s="204"/>
      <c r="G382" s="204">
        <v>28</v>
      </c>
      <c r="H382" s="204">
        <v>221</v>
      </c>
      <c r="I382" s="204"/>
      <c r="J382" s="208"/>
      <c r="K382" s="1194"/>
      <c r="L382" s="1195"/>
    </row>
    <row r="383" spans="1:12">
      <c r="A383" s="1239"/>
      <c r="B383" s="203" t="s">
        <v>1476</v>
      </c>
      <c r="C383" s="1197"/>
      <c r="D383" s="1199"/>
      <c r="E383" s="204"/>
      <c r="F383" s="204"/>
      <c r="G383" s="204">
        <v>29</v>
      </c>
      <c r="H383" s="204">
        <v>222</v>
      </c>
      <c r="I383" s="204"/>
      <c r="J383" s="208"/>
      <c r="K383" s="1194"/>
      <c r="L383" s="1195"/>
    </row>
    <row r="384" spans="1:12">
      <c r="A384" s="1239"/>
      <c r="B384" s="203" t="s">
        <v>1476</v>
      </c>
      <c r="C384" s="1197"/>
      <c r="D384" s="1199"/>
      <c r="E384" s="204"/>
      <c r="F384" s="204"/>
      <c r="G384" s="204">
        <v>30</v>
      </c>
      <c r="H384" s="204">
        <v>223</v>
      </c>
      <c r="I384" s="204"/>
      <c r="J384" s="208"/>
      <c r="K384" s="1194"/>
      <c r="L384" s="1195"/>
    </row>
    <row r="385" spans="1:12">
      <c r="A385" s="1240"/>
      <c r="B385" s="205" t="s">
        <v>1476</v>
      </c>
      <c r="C385" s="1197"/>
      <c r="D385" s="1199"/>
      <c r="E385" s="206"/>
      <c r="F385" s="206"/>
      <c r="G385" s="206">
        <v>31</v>
      </c>
      <c r="H385" s="206">
        <v>224</v>
      </c>
      <c r="I385" s="206"/>
      <c r="J385" s="209"/>
      <c r="K385" s="1194"/>
      <c r="L385" s="1195"/>
    </row>
    <row r="386" spans="1:12">
      <c r="A386" s="1229" t="s">
        <v>8481</v>
      </c>
      <c r="B386" s="200" t="s">
        <v>1461</v>
      </c>
      <c r="C386" s="1209" t="s">
        <v>1416</v>
      </c>
      <c r="D386" s="1198" t="s">
        <v>1462</v>
      </c>
      <c r="E386" s="201" t="s">
        <v>644</v>
      </c>
      <c r="F386" s="201" t="s">
        <v>643</v>
      </c>
      <c r="G386" s="201">
        <v>1</v>
      </c>
      <c r="H386" s="201">
        <v>73</v>
      </c>
      <c r="I386" s="201" t="s">
        <v>1480</v>
      </c>
      <c r="J386" s="207">
        <v>1</v>
      </c>
      <c r="K386" s="756" t="s">
        <v>1563</v>
      </c>
      <c r="L386" s="1195" t="s">
        <v>5740</v>
      </c>
    </row>
    <row r="387" spans="1:12">
      <c r="A387" s="1230"/>
      <c r="B387" s="203" t="s">
        <v>1461</v>
      </c>
      <c r="C387" s="1210"/>
      <c r="D387" s="1199"/>
      <c r="E387" s="204" t="s">
        <v>556</v>
      </c>
      <c r="F387" s="204" t="s">
        <v>9764</v>
      </c>
      <c r="G387" s="204">
        <v>2</v>
      </c>
      <c r="H387" s="204">
        <v>74</v>
      </c>
      <c r="I387" s="204" t="s">
        <v>1480</v>
      </c>
      <c r="J387" s="208">
        <v>3</v>
      </c>
      <c r="K387" s="756" t="s">
        <v>1565</v>
      </c>
      <c r="L387" s="1195"/>
    </row>
    <row r="388" spans="1:12">
      <c r="A388" s="1230"/>
      <c r="B388" s="203" t="s">
        <v>1461</v>
      </c>
      <c r="C388" s="1210"/>
      <c r="D388" s="1199"/>
      <c r="E388" s="204" t="s">
        <v>648</v>
      </c>
      <c r="F388" s="204" t="s">
        <v>9765</v>
      </c>
      <c r="G388" s="204">
        <v>3</v>
      </c>
      <c r="H388" s="204">
        <v>75</v>
      </c>
      <c r="I388" s="204" t="s">
        <v>1483</v>
      </c>
      <c r="J388" s="208">
        <v>1</v>
      </c>
      <c r="K388" s="756" t="s">
        <v>1566</v>
      </c>
      <c r="L388" s="1195"/>
    </row>
    <row r="389" spans="1:12">
      <c r="A389" s="1230"/>
      <c r="B389" s="203" t="s">
        <v>1461</v>
      </c>
      <c r="C389" s="1210"/>
      <c r="D389" s="1199"/>
      <c r="E389" s="204" t="s">
        <v>1497</v>
      </c>
      <c r="F389" s="204" t="s">
        <v>67</v>
      </c>
      <c r="G389" s="204">
        <v>4</v>
      </c>
      <c r="H389" s="204">
        <v>76</v>
      </c>
      <c r="I389" s="204" t="s">
        <v>1483</v>
      </c>
      <c r="J389" s="208">
        <v>5</v>
      </c>
      <c r="K389" s="756" t="s">
        <v>1568</v>
      </c>
      <c r="L389" s="1195"/>
    </row>
    <row r="390" spans="1:12">
      <c r="A390" s="1230"/>
      <c r="B390" s="203" t="s">
        <v>1461</v>
      </c>
      <c r="C390" s="1210"/>
      <c r="D390" s="1199"/>
      <c r="E390" s="204" t="s">
        <v>652</v>
      </c>
      <c r="F390" s="204" t="s">
        <v>9766</v>
      </c>
      <c r="G390" s="204">
        <v>5</v>
      </c>
      <c r="H390" s="204">
        <v>77</v>
      </c>
      <c r="I390" s="204" t="s">
        <v>1494</v>
      </c>
      <c r="J390" s="208">
        <v>1</v>
      </c>
      <c r="K390" s="756" t="s">
        <v>1569</v>
      </c>
      <c r="L390" s="1195"/>
    </row>
    <row r="391" spans="1:12">
      <c r="A391" s="1230"/>
      <c r="B391" s="203" t="s">
        <v>1461</v>
      </c>
      <c r="C391" s="1210"/>
      <c r="D391" s="1199"/>
      <c r="E391" s="204" t="s">
        <v>655</v>
      </c>
      <c r="F391" s="204" t="s">
        <v>9767</v>
      </c>
      <c r="G391" s="204">
        <v>6</v>
      </c>
      <c r="H391" s="204">
        <v>78</v>
      </c>
      <c r="I391" s="204" t="s">
        <v>1494</v>
      </c>
      <c r="J391" s="208">
        <v>5</v>
      </c>
      <c r="K391" s="756" t="s">
        <v>1571</v>
      </c>
      <c r="L391" s="1195"/>
    </row>
    <row r="392" spans="1:12">
      <c r="A392" s="1230"/>
      <c r="B392" s="203" t="s">
        <v>1461</v>
      </c>
      <c r="C392" s="1210"/>
      <c r="D392" s="1199"/>
      <c r="E392" s="204" t="s">
        <v>658</v>
      </c>
      <c r="F392" s="204" t="s">
        <v>9768</v>
      </c>
      <c r="G392" s="204">
        <v>7</v>
      </c>
      <c r="H392" s="204">
        <v>79</v>
      </c>
      <c r="I392" s="204" t="s">
        <v>1494</v>
      </c>
      <c r="J392" s="208">
        <v>7</v>
      </c>
      <c r="K392" s="756" t="s">
        <v>1572</v>
      </c>
      <c r="L392" s="1195"/>
    </row>
    <row r="393" spans="1:12">
      <c r="A393" s="1230"/>
      <c r="B393" s="203" t="s">
        <v>1461</v>
      </c>
      <c r="C393" s="1210"/>
      <c r="D393" s="1199"/>
      <c r="E393" s="204" t="s">
        <v>663</v>
      </c>
      <c r="F393" s="204" t="s">
        <v>9769</v>
      </c>
      <c r="G393" s="204">
        <v>8</v>
      </c>
      <c r="H393" s="204">
        <v>80</v>
      </c>
      <c r="I393" s="204" t="s">
        <v>1494</v>
      </c>
      <c r="J393" s="208">
        <v>11</v>
      </c>
      <c r="K393" s="756" t="s">
        <v>1574</v>
      </c>
      <c r="L393" s="1195"/>
    </row>
    <row r="394" spans="1:12">
      <c r="A394" s="1230"/>
      <c r="B394" s="203" t="s">
        <v>1461</v>
      </c>
      <c r="C394" s="1210"/>
      <c r="D394" s="1199"/>
      <c r="E394" s="204" t="s">
        <v>664</v>
      </c>
      <c r="F394" s="204" t="s">
        <v>9770</v>
      </c>
      <c r="G394" s="204">
        <v>9</v>
      </c>
      <c r="H394" s="204">
        <v>81</v>
      </c>
      <c r="I394" s="204" t="s">
        <v>1494</v>
      </c>
      <c r="J394" s="208">
        <v>13</v>
      </c>
      <c r="K394" s="756" t="s">
        <v>1575</v>
      </c>
      <c r="L394" s="1195"/>
    </row>
    <row r="395" spans="1:12">
      <c r="A395" s="1230"/>
      <c r="B395" s="203" t="s">
        <v>1461</v>
      </c>
      <c r="C395" s="1210"/>
      <c r="D395" s="1199"/>
      <c r="E395" s="204" t="s">
        <v>666</v>
      </c>
      <c r="F395" s="204" t="s">
        <v>665</v>
      </c>
      <c r="G395" s="204">
        <v>10</v>
      </c>
      <c r="H395" s="204">
        <v>82</v>
      </c>
      <c r="I395" s="204" t="s">
        <v>1494</v>
      </c>
      <c r="J395" s="208">
        <v>15</v>
      </c>
      <c r="K395" s="756" t="s">
        <v>1576</v>
      </c>
      <c r="L395" s="1195"/>
    </row>
    <row r="396" spans="1:12">
      <c r="A396" s="1230"/>
      <c r="B396" s="203" t="s">
        <v>1461</v>
      </c>
      <c r="C396" s="1210"/>
      <c r="D396" s="1199"/>
      <c r="E396" s="204" t="s">
        <v>669</v>
      </c>
      <c r="F396" s="204" t="s">
        <v>7579</v>
      </c>
      <c r="G396" s="204">
        <v>11</v>
      </c>
      <c r="H396" s="204">
        <v>83</v>
      </c>
      <c r="I396" s="204" t="s">
        <v>1494</v>
      </c>
      <c r="J396" s="208">
        <v>19</v>
      </c>
      <c r="K396" s="756" t="s">
        <v>1577</v>
      </c>
      <c r="L396" s="1195"/>
    </row>
    <row r="397" spans="1:12">
      <c r="A397" s="1230"/>
      <c r="B397" s="205" t="s">
        <v>1461</v>
      </c>
      <c r="C397" s="1210"/>
      <c r="D397" s="1199"/>
      <c r="E397" s="206" t="s">
        <v>671</v>
      </c>
      <c r="F397" s="206" t="s">
        <v>670</v>
      </c>
      <c r="G397" s="206">
        <v>12</v>
      </c>
      <c r="H397" s="206">
        <v>84</v>
      </c>
      <c r="I397" s="206" t="s">
        <v>1494</v>
      </c>
      <c r="J397" s="209">
        <v>21</v>
      </c>
      <c r="K397" s="756" t="s">
        <v>1579</v>
      </c>
      <c r="L397" s="1195"/>
    </row>
    <row r="398" spans="1:12">
      <c r="A398" s="1230"/>
      <c r="B398" s="200" t="s">
        <v>1461</v>
      </c>
      <c r="C398" s="1209" t="s">
        <v>1417</v>
      </c>
      <c r="D398" s="1198" t="s">
        <v>1462</v>
      </c>
      <c r="E398" s="201" t="s">
        <v>1497</v>
      </c>
      <c r="F398" s="201" t="s">
        <v>67</v>
      </c>
      <c r="G398" s="201">
        <v>1</v>
      </c>
      <c r="H398" s="201">
        <v>85</v>
      </c>
      <c r="I398" s="201" t="s">
        <v>1494</v>
      </c>
      <c r="J398" s="207">
        <v>25</v>
      </c>
      <c r="K398" s="756" t="s">
        <v>1580</v>
      </c>
      <c r="L398" s="1195" t="s">
        <v>5741</v>
      </c>
    </row>
    <row r="399" spans="1:12">
      <c r="A399" s="1230"/>
      <c r="B399" s="203" t="s">
        <v>1461</v>
      </c>
      <c r="C399" s="1210"/>
      <c r="D399" s="1199"/>
      <c r="E399" s="204" t="s">
        <v>1641</v>
      </c>
      <c r="F399" s="204" t="s">
        <v>9771</v>
      </c>
      <c r="G399" s="204">
        <v>2</v>
      </c>
      <c r="H399" s="204">
        <v>86</v>
      </c>
      <c r="I399" s="204" t="s">
        <v>49</v>
      </c>
      <c r="J399" s="208" t="s">
        <v>49</v>
      </c>
      <c r="K399" s="756" t="s">
        <v>1581</v>
      </c>
      <c r="L399" s="1195"/>
    </row>
    <row r="400" spans="1:12">
      <c r="A400" s="1230"/>
      <c r="B400" s="203" t="s">
        <v>1461</v>
      </c>
      <c r="C400" s="1210"/>
      <c r="D400" s="1199"/>
      <c r="E400" s="204" t="s">
        <v>579</v>
      </c>
      <c r="F400" s="204" t="s">
        <v>573</v>
      </c>
      <c r="G400" s="204">
        <v>3</v>
      </c>
      <c r="H400" s="204">
        <v>87</v>
      </c>
      <c r="I400" s="204" t="s">
        <v>1499</v>
      </c>
      <c r="J400" s="208">
        <v>1</v>
      </c>
      <c r="K400" s="756" t="s">
        <v>1582</v>
      </c>
      <c r="L400" s="1195"/>
    </row>
    <row r="401" spans="1:12">
      <c r="A401" s="1230"/>
      <c r="B401" s="203" t="s">
        <v>1461</v>
      </c>
      <c r="C401" s="1210"/>
      <c r="D401" s="1199"/>
      <c r="E401" s="204" t="s">
        <v>811</v>
      </c>
      <c r="F401" s="204" t="s">
        <v>9772</v>
      </c>
      <c r="G401" s="204">
        <v>4</v>
      </c>
      <c r="H401" s="204">
        <v>88</v>
      </c>
      <c r="I401" s="204" t="s">
        <v>1499</v>
      </c>
      <c r="J401" s="208">
        <v>3</v>
      </c>
      <c r="K401" s="756" t="s">
        <v>1583</v>
      </c>
      <c r="L401" s="1195"/>
    </row>
    <row r="402" spans="1:12">
      <c r="A402" s="1230"/>
      <c r="B402" s="203" t="s">
        <v>1461</v>
      </c>
      <c r="C402" s="1210"/>
      <c r="D402" s="1199"/>
      <c r="E402" s="204" t="s">
        <v>1497</v>
      </c>
      <c r="F402" s="204" t="s">
        <v>67</v>
      </c>
      <c r="G402" s="204">
        <v>5</v>
      </c>
      <c r="H402" s="204">
        <v>89</v>
      </c>
      <c r="I402" s="204" t="s">
        <v>1499</v>
      </c>
      <c r="J402" s="208">
        <v>5</v>
      </c>
      <c r="K402" s="756" t="s">
        <v>1584</v>
      </c>
      <c r="L402" s="1195"/>
    </row>
    <row r="403" spans="1:12">
      <c r="A403" s="1230"/>
      <c r="B403" s="203" t="s">
        <v>1461</v>
      </c>
      <c r="C403" s="1210"/>
      <c r="D403" s="1199"/>
      <c r="E403" s="204"/>
      <c r="F403" s="204"/>
      <c r="G403" s="204">
        <v>6</v>
      </c>
      <c r="H403" s="204">
        <v>90</v>
      </c>
      <c r="I403" s="204"/>
      <c r="J403" s="208"/>
      <c r="K403" s="756" t="s">
        <v>1585</v>
      </c>
      <c r="L403" s="1195"/>
    </row>
    <row r="404" spans="1:12">
      <c r="A404" s="1230"/>
      <c r="B404" s="203" t="s">
        <v>1461</v>
      </c>
      <c r="C404" s="1210"/>
      <c r="D404" s="1199"/>
      <c r="E404" s="204"/>
      <c r="F404" s="204"/>
      <c r="G404" s="204">
        <v>7</v>
      </c>
      <c r="H404" s="204">
        <v>91</v>
      </c>
      <c r="I404" s="204"/>
      <c r="J404" s="208"/>
      <c r="K404" s="756" t="s">
        <v>1586</v>
      </c>
      <c r="L404" s="1195"/>
    </row>
    <row r="405" spans="1:12">
      <c r="A405" s="1230"/>
      <c r="B405" s="203" t="s">
        <v>1461</v>
      </c>
      <c r="C405" s="1210"/>
      <c r="D405" s="1199"/>
      <c r="E405" s="204"/>
      <c r="F405" s="204"/>
      <c r="G405" s="204">
        <v>8</v>
      </c>
      <c r="H405" s="204">
        <v>92</v>
      </c>
      <c r="I405" s="204"/>
      <c r="J405" s="208"/>
      <c r="K405" s="756" t="s">
        <v>1587</v>
      </c>
      <c r="L405" s="1195"/>
    </row>
    <row r="406" spans="1:12">
      <c r="A406" s="1230"/>
      <c r="B406" s="203" t="s">
        <v>1461</v>
      </c>
      <c r="C406" s="1210"/>
      <c r="D406" s="1199"/>
      <c r="E406" s="204"/>
      <c r="F406" s="204"/>
      <c r="G406" s="204">
        <v>9</v>
      </c>
      <c r="H406" s="204">
        <v>93</v>
      </c>
      <c r="I406" s="204"/>
      <c r="J406" s="208"/>
      <c r="K406" s="756" t="s">
        <v>1588</v>
      </c>
      <c r="L406" s="1195"/>
    </row>
    <row r="407" spans="1:12">
      <c r="A407" s="1230"/>
      <c r="B407" s="203" t="s">
        <v>1461</v>
      </c>
      <c r="C407" s="1210"/>
      <c r="D407" s="1199"/>
      <c r="E407" s="204"/>
      <c r="F407" s="204"/>
      <c r="G407" s="204">
        <v>10</v>
      </c>
      <c r="H407" s="204">
        <v>94</v>
      </c>
      <c r="I407" s="204"/>
      <c r="J407" s="208"/>
      <c r="K407" s="756" t="s">
        <v>1589</v>
      </c>
      <c r="L407" s="1195"/>
    </row>
    <row r="408" spans="1:12">
      <c r="A408" s="1230"/>
      <c r="B408" s="203" t="s">
        <v>1461</v>
      </c>
      <c r="C408" s="1210"/>
      <c r="D408" s="1199"/>
      <c r="E408" s="204"/>
      <c r="F408" s="204"/>
      <c r="G408" s="204">
        <v>11</v>
      </c>
      <c r="H408" s="204">
        <v>95</v>
      </c>
      <c r="I408" s="204"/>
      <c r="J408" s="208"/>
      <c r="K408" s="756" t="s">
        <v>1590</v>
      </c>
      <c r="L408" s="1195"/>
    </row>
    <row r="409" spans="1:12">
      <c r="A409" s="1230"/>
      <c r="B409" s="205" t="s">
        <v>1461</v>
      </c>
      <c r="C409" s="1210"/>
      <c r="D409" s="1199"/>
      <c r="E409" s="206"/>
      <c r="F409" s="206"/>
      <c r="G409" s="206">
        <v>12</v>
      </c>
      <c r="H409" s="206">
        <v>96</v>
      </c>
      <c r="I409" s="206"/>
      <c r="J409" s="209"/>
      <c r="K409" s="756" t="s">
        <v>1591</v>
      </c>
      <c r="L409" s="1195"/>
    </row>
    <row r="410" spans="1:12">
      <c r="A410" s="1230"/>
      <c r="B410" s="210" t="s">
        <v>1476</v>
      </c>
      <c r="C410" s="1205" t="s">
        <v>1418</v>
      </c>
      <c r="D410" s="1198" t="s">
        <v>1477</v>
      </c>
      <c r="E410" s="201" t="s">
        <v>2431</v>
      </c>
      <c r="F410" s="201" t="s">
        <v>9773</v>
      </c>
      <c r="G410" s="201">
        <v>0</v>
      </c>
      <c r="H410" s="201">
        <v>225</v>
      </c>
      <c r="I410" s="201" t="s">
        <v>1691</v>
      </c>
      <c r="J410" s="207">
        <v>1</v>
      </c>
      <c r="K410" s="1194" t="s">
        <v>1750</v>
      </c>
      <c r="L410" s="1195" t="s">
        <v>5742</v>
      </c>
    </row>
    <row r="411" spans="1:12">
      <c r="A411" s="1230"/>
      <c r="B411" s="211" t="s">
        <v>1476</v>
      </c>
      <c r="C411" s="1206"/>
      <c r="D411" s="1199"/>
      <c r="E411" s="204" t="s">
        <v>2432</v>
      </c>
      <c r="F411" s="204" t="s">
        <v>9774</v>
      </c>
      <c r="G411" s="204">
        <v>1</v>
      </c>
      <c r="H411" s="204">
        <v>226</v>
      </c>
      <c r="I411" s="204" t="s">
        <v>1691</v>
      </c>
      <c r="J411" s="208">
        <v>2</v>
      </c>
      <c r="K411" s="1194"/>
      <c r="L411" s="1195"/>
    </row>
    <row r="412" spans="1:12">
      <c r="A412" s="1230"/>
      <c r="B412" s="211" t="s">
        <v>1476</v>
      </c>
      <c r="C412" s="1206"/>
      <c r="D412" s="1199"/>
      <c r="E412" s="204" t="s">
        <v>2436</v>
      </c>
      <c r="F412" s="204" t="s">
        <v>9775</v>
      </c>
      <c r="G412" s="204">
        <v>2</v>
      </c>
      <c r="H412" s="204">
        <v>227</v>
      </c>
      <c r="I412" s="204" t="s">
        <v>1691</v>
      </c>
      <c r="J412" s="208">
        <v>3</v>
      </c>
      <c r="K412" s="1194"/>
      <c r="L412" s="1195"/>
    </row>
    <row r="413" spans="1:12">
      <c r="A413" s="1230"/>
      <c r="B413" s="211" t="s">
        <v>1476</v>
      </c>
      <c r="C413" s="1206"/>
      <c r="D413" s="1199"/>
      <c r="E413" s="204" t="s">
        <v>2435</v>
      </c>
      <c r="F413" s="204" t="s">
        <v>9776</v>
      </c>
      <c r="G413" s="204">
        <v>3</v>
      </c>
      <c r="H413" s="204">
        <v>228</v>
      </c>
      <c r="I413" s="204" t="s">
        <v>1691</v>
      </c>
      <c r="J413" s="208">
        <v>4</v>
      </c>
      <c r="K413" s="1194"/>
      <c r="L413" s="1195"/>
    </row>
    <row r="414" spans="1:12">
      <c r="A414" s="1230"/>
      <c r="B414" s="211" t="s">
        <v>1476</v>
      </c>
      <c r="C414" s="1206"/>
      <c r="D414" s="1199"/>
      <c r="E414" s="204" t="s">
        <v>2433</v>
      </c>
      <c r="F414" s="204" t="s">
        <v>9777</v>
      </c>
      <c r="G414" s="204">
        <v>4</v>
      </c>
      <c r="H414" s="204">
        <v>229</v>
      </c>
      <c r="I414" s="204" t="s">
        <v>1691</v>
      </c>
      <c r="J414" s="208">
        <v>5</v>
      </c>
      <c r="K414" s="1194"/>
      <c r="L414" s="1195"/>
    </row>
    <row r="415" spans="1:12">
      <c r="A415" s="1230"/>
      <c r="B415" s="211" t="s">
        <v>1476</v>
      </c>
      <c r="C415" s="1206"/>
      <c r="D415" s="1199"/>
      <c r="E415" s="204" t="s">
        <v>2434</v>
      </c>
      <c r="F415" s="204" t="s">
        <v>9778</v>
      </c>
      <c r="G415" s="204">
        <v>5</v>
      </c>
      <c r="H415" s="204">
        <v>230</v>
      </c>
      <c r="I415" s="204" t="s">
        <v>1691</v>
      </c>
      <c r="J415" s="208">
        <v>6</v>
      </c>
      <c r="K415" s="1194"/>
      <c r="L415" s="1195"/>
    </row>
    <row r="416" spans="1:12">
      <c r="A416" s="1230"/>
      <c r="B416" s="211" t="s">
        <v>1476</v>
      </c>
      <c r="C416" s="1206"/>
      <c r="D416" s="1199"/>
      <c r="E416" s="204" t="s">
        <v>1343</v>
      </c>
      <c r="F416" s="204" t="s">
        <v>9779</v>
      </c>
      <c r="G416" s="204">
        <v>6</v>
      </c>
      <c r="H416" s="204">
        <v>231</v>
      </c>
      <c r="I416" s="204" t="s">
        <v>1691</v>
      </c>
      <c r="J416" s="208">
        <v>7</v>
      </c>
      <c r="K416" s="1194"/>
      <c r="L416" s="1195"/>
    </row>
    <row r="417" spans="1:12">
      <c r="A417" s="1230"/>
      <c r="B417" s="211" t="s">
        <v>1476</v>
      </c>
      <c r="C417" s="1206"/>
      <c r="D417" s="1199"/>
      <c r="E417" s="204" t="s">
        <v>2424</v>
      </c>
      <c r="F417" s="204" t="s">
        <v>9780</v>
      </c>
      <c r="G417" s="204">
        <v>7</v>
      </c>
      <c r="H417" s="204">
        <v>232</v>
      </c>
      <c r="I417" s="204" t="s">
        <v>1746</v>
      </c>
      <c r="J417" s="208">
        <v>1</v>
      </c>
      <c r="K417" s="1194"/>
      <c r="L417" s="1195"/>
    </row>
    <row r="418" spans="1:12">
      <c r="A418" s="1230"/>
      <c r="B418" s="211" t="s">
        <v>1476</v>
      </c>
      <c r="C418" s="1206"/>
      <c r="D418" s="1199"/>
      <c r="E418" s="204" t="s">
        <v>2423</v>
      </c>
      <c r="F418" s="204" t="s">
        <v>9781</v>
      </c>
      <c r="G418" s="204">
        <v>8</v>
      </c>
      <c r="H418" s="204">
        <v>233</v>
      </c>
      <c r="I418" s="204" t="s">
        <v>1746</v>
      </c>
      <c r="J418" s="208">
        <v>2</v>
      </c>
      <c r="K418" s="1194"/>
      <c r="L418" s="1195"/>
    </row>
    <row r="419" spans="1:12">
      <c r="A419" s="1230"/>
      <c r="B419" s="211" t="s">
        <v>1476</v>
      </c>
      <c r="C419" s="1206"/>
      <c r="D419" s="1199"/>
      <c r="E419" s="204" t="s">
        <v>1497</v>
      </c>
      <c r="F419" s="204" t="s">
        <v>9782</v>
      </c>
      <c r="G419" s="204">
        <v>9</v>
      </c>
      <c r="H419" s="204">
        <v>234</v>
      </c>
      <c r="I419" s="204" t="s">
        <v>1746</v>
      </c>
      <c r="J419" s="208">
        <v>3</v>
      </c>
      <c r="K419" s="1194"/>
      <c r="L419" s="1195"/>
    </row>
    <row r="420" spans="1:12">
      <c r="A420" s="1230"/>
      <c r="B420" s="211" t="s">
        <v>1476</v>
      </c>
      <c r="C420" s="1206"/>
      <c r="D420" s="1199"/>
      <c r="E420" s="204" t="s">
        <v>2959</v>
      </c>
      <c r="F420" s="204" t="s">
        <v>9783</v>
      </c>
      <c r="G420" s="204">
        <v>10</v>
      </c>
      <c r="H420" s="204">
        <v>235</v>
      </c>
      <c r="I420" s="204" t="s">
        <v>1746</v>
      </c>
      <c r="J420" s="208">
        <v>4</v>
      </c>
      <c r="K420" s="1194"/>
      <c r="L420" s="1195"/>
    </row>
    <row r="421" spans="1:12">
      <c r="A421" s="1230"/>
      <c r="B421" s="211" t="s">
        <v>1476</v>
      </c>
      <c r="C421" s="1206"/>
      <c r="D421" s="1199"/>
      <c r="E421" s="204" t="s">
        <v>2427</v>
      </c>
      <c r="F421" s="204" t="s">
        <v>9784</v>
      </c>
      <c r="G421" s="204">
        <v>11</v>
      </c>
      <c r="H421" s="204">
        <v>236</v>
      </c>
      <c r="I421" s="204" t="s">
        <v>1746</v>
      </c>
      <c r="J421" s="208">
        <v>5</v>
      </c>
      <c r="K421" s="1194"/>
      <c r="L421" s="1195"/>
    </row>
    <row r="422" spans="1:12">
      <c r="A422" s="1230"/>
      <c r="B422" s="211" t="s">
        <v>1476</v>
      </c>
      <c r="C422" s="1206"/>
      <c r="D422" s="1199"/>
      <c r="E422" s="204" t="s">
        <v>2426</v>
      </c>
      <c r="F422" s="204" t="s">
        <v>9785</v>
      </c>
      <c r="G422" s="204">
        <v>12</v>
      </c>
      <c r="H422" s="204">
        <v>237</v>
      </c>
      <c r="I422" s="204" t="s">
        <v>1746</v>
      </c>
      <c r="J422" s="208">
        <v>6</v>
      </c>
      <c r="K422" s="1194"/>
      <c r="L422" s="1195"/>
    </row>
    <row r="423" spans="1:12">
      <c r="A423" s="1230"/>
      <c r="B423" s="211" t="s">
        <v>1476</v>
      </c>
      <c r="C423" s="1206"/>
      <c r="D423" s="1199"/>
      <c r="E423" s="204" t="s">
        <v>2425</v>
      </c>
      <c r="F423" s="204" t="s">
        <v>9786</v>
      </c>
      <c r="G423" s="204">
        <v>13</v>
      </c>
      <c r="H423" s="204">
        <v>238</v>
      </c>
      <c r="I423" s="204" t="s">
        <v>1746</v>
      </c>
      <c r="J423" s="208">
        <v>7</v>
      </c>
      <c r="K423" s="1194"/>
      <c r="L423" s="1195"/>
    </row>
    <row r="424" spans="1:12">
      <c r="A424" s="1230"/>
      <c r="B424" s="211" t="s">
        <v>1476</v>
      </c>
      <c r="C424" s="1206"/>
      <c r="D424" s="1199"/>
      <c r="E424" s="204"/>
      <c r="F424" s="204"/>
      <c r="G424" s="204">
        <v>14</v>
      </c>
      <c r="H424" s="204">
        <v>239</v>
      </c>
      <c r="I424" s="204"/>
      <c r="J424" s="208"/>
      <c r="K424" s="1194"/>
      <c r="L424" s="1195"/>
    </row>
    <row r="425" spans="1:12">
      <c r="A425" s="1230"/>
      <c r="B425" s="212" t="s">
        <v>1476</v>
      </c>
      <c r="C425" s="1206"/>
      <c r="D425" s="1199"/>
      <c r="E425" s="206"/>
      <c r="F425" s="206"/>
      <c r="G425" s="206">
        <v>15</v>
      </c>
      <c r="H425" s="206">
        <v>240</v>
      </c>
      <c r="I425" s="206"/>
      <c r="J425" s="209"/>
      <c r="K425" s="1194"/>
      <c r="L425" s="1195"/>
    </row>
    <row r="426" spans="1:12">
      <c r="A426" s="1230"/>
      <c r="B426" s="210" t="s">
        <v>1554</v>
      </c>
      <c r="C426" s="1206"/>
      <c r="D426" s="1198" t="s">
        <v>1555</v>
      </c>
      <c r="E426" s="201" t="s">
        <v>2321</v>
      </c>
      <c r="F426" s="201" t="s">
        <v>7580</v>
      </c>
      <c r="G426" s="201">
        <v>0</v>
      </c>
      <c r="H426" s="201">
        <v>65</v>
      </c>
      <c r="I426" s="201" t="s">
        <v>1552</v>
      </c>
      <c r="J426" s="207">
        <v>1</v>
      </c>
      <c r="K426" s="1194" t="s">
        <v>1693</v>
      </c>
      <c r="L426" s="1195" t="s">
        <v>1694</v>
      </c>
    </row>
    <row r="427" spans="1:12">
      <c r="A427" s="1230"/>
      <c r="B427" s="211" t="s">
        <v>1554</v>
      </c>
      <c r="C427" s="1206"/>
      <c r="D427" s="1199"/>
      <c r="E427" s="204" t="s">
        <v>1497</v>
      </c>
      <c r="F427" s="204" t="s">
        <v>67</v>
      </c>
      <c r="G427" s="204">
        <v>1</v>
      </c>
      <c r="H427" s="204">
        <v>66</v>
      </c>
      <c r="I427" s="204" t="s">
        <v>1552</v>
      </c>
      <c r="J427" s="208">
        <v>3</v>
      </c>
      <c r="K427" s="1194"/>
      <c r="L427" s="1195"/>
    </row>
    <row r="428" spans="1:12">
      <c r="A428" s="1230"/>
      <c r="B428" s="211" t="s">
        <v>1554</v>
      </c>
      <c r="C428" s="1206"/>
      <c r="D428" s="1199"/>
      <c r="E428" s="204" t="s">
        <v>2437</v>
      </c>
      <c r="F428" s="204" t="s">
        <v>9787</v>
      </c>
      <c r="G428" s="204">
        <v>2</v>
      </c>
      <c r="H428" s="204">
        <v>67</v>
      </c>
      <c r="I428" s="204" t="s">
        <v>1691</v>
      </c>
      <c r="J428" s="208">
        <v>8</v>
      </c>
      <c r="K428" s="1194"/>
      <c r="L428" s="1195"/>
    </row>
    <row r="429" spans="1:12">
      <c r="A429" s="1230"/>
      <c r="B429" s="211" t="s">
        <v>1554</v>
      </c>
      <c r="C429" s="1206"/>
      <c r="D429" s="1199"/>
      <c r="E429" s="204" t="s">
        <v>2438</v>
      </c>
      <c r="F429" s="204" t="s">
        <v>10999</v>
      </c>
      <c r="G429" s="204">
        <v>3</v>
      </c>
      <c r="H429" s="204">
        <v>68</v>
      </c>
      <c r="I429" s="204" t="s">
        <v>1691</v>
      </c>
      <c r="J429" s="208">
        <v>9</v>
      </c>
      <c r="K429" s="1194"/>
      <c r="L429" s="1195"/>
    </row>
    <row r="430" spans="1:12">
      <c r="A430" s="1230"/>
      <c r="B430" s="211" t="s">
        <v>1554</v>
      </c>
      <c r="C430" s="1206"/>
      <c r="D430" s="1199"/>
      <c r="E430" s="204" t="s">
        <v>2439</v>
      </c>
      <c r="F430" s="204" t="s">
        <v>11000</v>
      </c>
      <c r="G430" s="204">
        <v>4</v>
      </c>
      <c r="H430" s="204">
        <v>69</v>
      </c>
      <c r="I430" s="204" t="s">
        <v>1691</v>
      </c>
      <c r="J430" s="208">
        <v>10</v>
      </c>
      <c r="K430" s="1194"/>
      <c r="L430" s="1195"/>
    </row>
    <row r="431" spans="1:12">
      <c r="A431" s="1230"/>
      <c r="B431" s="211" t="s">
        <v>1554</v>
      </c>
      <c r="C431" s="1206"/>
      <c r="D431" s="1199"/>
      <c r="E431" s="204" t="s">
        <v>2428</v>
      </c>
      <c r="F431" s="204" t="s">
        <v>9788</v>
      </c>
      <c r="G431" s="204">
        <v>5</v>
      </c>
      <c r="H431" s="204">
        <v>70</v>
      </c>
      <c r="I431" s="204" t="s">
        <v>1746</v>
      </c>
      <c r="J431" s="208">
        <v>8</v>
      </c>
      <c r="K431" s="1194"/>
      <c r="L431" s="1195"/>
    </row>
    <row r="432" spans="1:12">
      <c r="A432" s="1230"/>
      <c r="B432" s="211" t="s">
        <v>1554</v>
      </c>
      <c r="C432" s="1206"/>
      <c r="D432" s="1199"/>
      <c r="E432" s="204" t="s">
        <v>2429</v>
      </c>
      <c r="F432" s="204" t="s">
        <v>11001</v>
      </c>
      <c r="G432" s="204">
        <v>6</v>
      </c>
      <c r="H432" s="204">
        <v>71</v>
      </c>
      <c r="I432" s="204" t="s">
        <v>1746</v>
      </c>
      <c r="J432" s="208">
        <v>9</v>
      </c>
      <c r="K432" s="1194"/>
      <c r="L432" s="1195"/>
    </row>
    <row r="433" spans="1:12">
      <c r="A433" s="1230"/>
      <c r="B433" s="211" t="s">
        <v>1554</v>
      </c>
      <c r="C433" s="1206"/>
      <c r="D433" s="1199"/>
      <c r="E433" s="204" t="s">
        <v>2430</v>
      </c>
      <c r="F433" s="204" t="s">
        <v>11002</v>
      </c>
      <c r="G433" s="204">
        <v>7</v>
      </c>
      <c r="H433" s="204">
        <v>72</v>
      </c>
      <c r="I433" s="204" t="s">
        <v>1746</v>
      </c>
      <c r="J433" s="208">
        <v>10</v>
      </c>
      <c r="K433" s="1194"/>
      <c r="L433" s="1195"/>
    </row>
    <row r="434" spans="1:12">
      <c r="A434" s="1230"/>
      <c r="B434" s="211" t="s">
        <v>1554</v>
      </c>
      <c r="C434" s="1206"/>
      <c r="D434" s="1199"/>
      <c r="E434" s="204" t="s">
        <v>2526</v>
      </c>
      <c r="F434" s="204" t="s">
        <v>9789</v>
      </c>
      <c r="G434" s="204">
        <v>8</v>
      </c>
      <c r="H434" s="204">
        <v>73</v>
      </c>
      <c r="I434" s="204" t="s">
        <v>1966</v>
      </c>
      <c r="J434" s="208">
        <v>8</v>
      </c>
      <c r="K434" s="1194"/>
      <c r="L434" s="1195"/>
    </row>
    <row r="435" spans="1:12">
      <c r="A435" s="1230"/>
      <c r="B435" s="211" t="s">
        <v>1554</v>
      </c>
      <c r="C435" s="1206"/>
      <c r="D435" s="1199"/>
      <c r="E435" s="204" t="s">
        <v>2527</v>
      </c>
      <c r="F435" s="204" t="s">
        <v>11003</v>
      </c>
      <c r="G435" s="204">
        <v>9</v>
      </c>
      <c r="H435" s="204">
        <v>74</v>
      </c>
      <c r="I435" s="204" t="s">
        <v>1966</v>
      </c>
      <c r="J435" s="208">
        <v>9</v>
      </c>
      <c r="K435" s="1194"/>
      <c r="L435" s="1195"/>
    </row>
    <row r="436" spans="1:12">
      <c r="A436" s="1230"/>
      <c r="B436" s="211" t="s">
        <v>1554</v>
      </c>
      <c r="C436" s="1206"/>
      <c r="D436" s="1199"/>
      <c r="E436" s="204" t="s">
        <v>2528</v>
      </c>
      <c r="F436" s="204" t="s">
        <v>11004</v>
      </c>
      <c r="G436" s="204">
        <v>10</v>
      </c>
      <c r="H436" s="204">
        <v>75</v>
      </c>
      <c r="I436" s="204" t="s">
        <v>1966</v>
      </c>
      <c r="J436" s="208">
        <v>10</v>
      </c>
      <c r="K436" s="1194"/>
      <c r="L436" s="1195"/>
    </row>
    <row r="437" spans="1:12">
      <c r="A437" s="1230"/>
      <c r="B437" s="211" t="s">
        <v>1554</v>
      </c>
      <c r="C437" s="1206"/>
      <c r="D437" s="1199"/>
      <c r="E437" s="204" t="s">
        <v>2450</v>
      </c>
      <c r="F437" s="204" t="s">
        <v>9790</v>
      </c>
      <c r="G437" s="204">
        <v>11</v>
      </c>
      <c r="H437" s="204">
        <v>76</v>
      </c>
      <c r="I437" s="204" t="s">
        <v>6051</v>
      </c>
      <c r="J437" s="208">
        <v>8</v>
      </c>
      <c r="K437" s="1194"/>
      <c r="L437" s="1195"/>
    </row>
    <row r="438" spans="1:12">
      <c r="A438" s="1230"/>
      <c r="B438" s="211" t="s">
        <v>1554</v>
      </c>
      <c r="C438" s="1206"/>
      <c r="D438" s="1199"/>
      <c r="E438" s="204" t="s">
        <v>2451</v>
      </c>
      <c r="F438" s="204" t="s">
        <v>11005</v>
      </c>
      <c r="G438" s="204">
        <v>12</v>
      </c>
      <c r="H438" s="204">
        <v>77</v>
      </c>
      <c r="I438" s="204" t="s">
        <v>6051</v>
      </c>
      <c r="J438" s="208">
        <v>9</v>
      </c>
      <c r="K438" s="1194"/>
      <c r="L438" s="1195"/>
    </row>
    <row r="439" spans="1:12">
      <c r="A439" s="1230"/>
      <c r="B439" s="211" t="s">
        <v>1554</v>
      </c>
      <c r="C439" s="1206"/>
      <c r="D439" s="1199"/>
      <c r="E439" s="204" t="s">
        <v>2452</v>
      </c>
      <c r="F439" s="204" t="s">
        <v>11006</v>
      </c>
      <c r="G439" s="204">
        <v>13</v>
      </c>
      <c r="H439" s="204">
        <v>78</v>
      </c>
      <c r="I439" s="204" t="s">
        <v>6051</v>
      </c>
      <c r="J439" s="208">
        <v>10</v>
      </c>
      <c r="K439" s="1194"/>
      <c r="L439" s="1195"/>
    </row>
    <row r="440" spans="1:12">
      <c r="A440" s="1230"/>
      <c r="B440" s="211" t="s">
        <v>1554</v>
      </c>
      <c r="C440" s="1206"/>
      <c r="D440" s="1199"/>
      <c r="E440" s="204" t="s">
        <v>2298</v>
      </c>
      <c r="F440" s="204" t="s">
        <v>9791</v>
      </c>
      <c r="G440" s="204">
        <v>14</v>
      </c>
      <c r="H440" s="204">
        <v>79</v>
      </c>
      <c r="I440" s="204" t="s">
        <v>1860</v>
      </c>
      <c r="J440" s="208">
        <v>1</v>
      </c>
      <c r="K440" s="1194"/>
      <c r="L440" s="1195"/>
    </row>
    <row r="441" spans="1:12">
      <c r="A441" s="1230"/>
      <c r="B441" s="212" t="s">
        <v>1554</v>
      </c>
      <c r="C441" s="1206"/>
      <c r="D441" s="1199"/>
      <c r="E441" s="206" t="s">
        <v>6076</v>
      </c>
      <c r="F441" s="206" t="s">
        <v>9792</v>
      </c>
      <c r="G441" s="206">
        <v>15</v>
      </c>
      <c r="H441" s="206">
        <v>80</v>
      </c>
      <c r="I441" s="206" t="s">
        <v>1860</v>
      </c>
      <c r="J441" s="209">
        <v>3</v>
      </c>
      <c r="K441" s="1194"/>
      <c r="L441" s="1195"/>
    </row>
    <row r="442" spans="1:12">
      <c r="A442" s="1230"/>
      <c r="B442" s="210" t="s">
        <v>1476</v>
      </c>
      <c r="C442" s="1205" t="s">
        <v>1419</v>
      </c>
      <c r="D442" s="1198" t="s">
        <v>1477</v>
      </c>
      <c r="E442" s="201" t="s">
        <v>1352</v>
      </c>
      <c r="F442" s="201" t="s">
        <v>6630</v>
      </c>
      <c r="G442" s="201">
        <v>0</v>
      </c>
      <c r="H442" s="201">
        <v>241</v>
      </c>
      <c r="I442" s="201" t="s">
        <v>1747</v>
      </c>
      <c r="J442" s="207">
        <v>1</v>
      </c>
      <c r="K442" s="1194" t="s">
        <v>1751</v>
      </c>
      <c r="L442" s="1195" t="s">
        <v>5743</v>
      </c>
    </row>
    <row r="443" spans="1:12">
      <c r="A443" s="1230"/>
      <c r="B443" s="211" t="s">
        <v>1476</v>
      </c>
      <c r="C443" s="1206"/>
      <c r="D443" s="1199"/>
      <c r="E443" s="204" t="s">
        <v>1351</v>
      </c>
      <c r="F443" s="204" t="s">
        <v>6631</v>
      </c>
      <c r="G443" s="204">
        <v>1</v>
      </c>
      <c r="H443" s="204">
        <v>242</v>
      </c>
      <c r="I443" s="204" t="s">
        <v>1747</v>
      </c>
      <c r="J443" s="208">
        <v>2</v>
      </c>
      <c r="K443" s="1194"/>
      <c r="L443" s="1195"/>
    </row>
    <row r="444" spans="1:12">
      <c r="A444" s="1230"/>
      <c r="B444" s="211" t="s">
        <v>1476</v>
      </c>
      <c r="C444" s="1206"/>
      <c r="D444" s="1199"/>
      <c r="E444" s="204" t="s">
        <v>1497</v>
      </c>
      <c r="F444" s="204" t="s">
        <v>6644</v>
      </c>
      <c r="G444" s="204">
        <v>2</v>
      </c>
      <c r="H444" s="204">
        <v>243</v>
      </c>
      <c r="I444" s="204" t="s">
        <v>1747</v>
      </c>
      <c r="J444" s="208">
        <v>3</v>
      </c>
      <c r="K444" s="1194"/>
      <c r="L444" s="1195"/>
    </row>
    <row r="445" spans="1:12">
      <c r="A445" s="1230"/>
      <c r="B445" s="211" t="s">
        <v>1476</v>
      </c>
      <c r="C445" s="1206"/>
      <c r="D445" s="1199"/>
      <c r="E445" s="204" t="s">
        <v>1356</v>
      </c>
      <c r="F445" s="204" t="s">
        <v>6645</v>
      </c>
      <c r="G445" s="204">
        <v>3</v>
      </c>
      <c r="H445" s="204">
        <v>244</v>
      </c>
      <c r="I445" s="204" t="s">
        <v>1747</v>
      </c>
      <c r="J445" s="208">
        <v>4</v>
      </c>
      <c r="K445" s="1194"/>
      <c r="L445" s="1195"/>
    </row>
    <row r="446" spans="1:12">
      <c r="A446" s="1230"/>
      <c r="B446" s="211" t="s">
        <v>1476</v>
      </c>
      <c r="C446" s="1206"/>
      <c r="D446" s="1199"/>
      <c r="E446" s="204" t="s">
        <v>1704</v>
      </c>
      <c r="F446" s="204" t="s">
        <v>6646</v>
      </c>
      <c r="G446" s="204">
        <v>4</v>
      </c>
      <c r="H446" s="204">
        <v>245</v>
      </c>
      <c r="I446" s="204" t="s">
        <v>1747</v>
      </c>
      <c r="J446" s="208">
        <v>5</v>
      </c>
      <c r="K446" s="1194"/>
      <c r="L446" s="1195"/>
    </row>
    <row r="447" spans="1:12">
      <c r="A447" s="1230"/>
      <c r="B447" s="211" t="s">
        <v>1476</v>
      </c>
      <c r="C447" s="1206"/>
      <c r="D447" s="1199"/>
      <c r="E447" s="204" t="s">
        <v>1350</v>
      </c>
      <c r="F447" s="204" t="s">
        <v>6647</v>
      </c>
      <c r="G447" s="204">
        <v>5</v>
      </c>
      <c r="H447" s="204">
        <v>246</v>
      </c>
      <c r="I447" s="204" t="s">
        <v>1747</v>
      </c>
      <c r="J447" s="208">
        <v>6</v>
      </c>
      <c r="K447" s="1194"/>
      <c r="L447" s="1195"/>
    </row>
    <row r="448" spans="1:12">
      <c r="A448" s="1230"/>
      <c r="B448" s="211" t="s">
        <v>1476</v>
      </c>
      <c r="C448" s="1206"/>
      <c r="D448" s="1199"/>
      <c r="E448" s="204" t="s">
        <v>21</v>
      </c>
      <c r="F448" s="204" t="s">
        <v>6648</v>
      </c>
      <c r="G448" s="204">
        <v>6</v>
      </c>
      <c r="H448" s="204">
        <v>247</v>
      </c>
      <c r="I448" s="204" t="s">
        <v>1747</v>
      </c>
      <c r="J448" s="208">
        <v>7</v>
      </c>
      <c r="K448" s="1194"/>
      <c r="L448" s="1195"/>
    </row>
    <row r="449" spans="1:12">
      <c r="A449" s="1230"/>
      <c r="B449" s="211" t="s">
        <v>1476</v>
      </c>
      <c r="C449" s="1206"/>
      <c r="D449" s="1199"/>
      <c r="E449" s="204" t="s">
        <v>2453</v>
      </c>
      <c r="F449" s="204" t="s">
        <v>9793</v>
      </c>
      <c r="G449" s="204">
        <v>7</v>
      </c>
      <c r="H449" s="204">
        <v>248</v>
      </c>
      <c r="I449" s="204" t="s">
        <v>1905</v>
      </c>
      <c r="J449" s="208">
        <v>1</v>
      </c>
      <c r="K449" s="1194"/>
      <c r="L449" s="1195"/>
    </row>
    <row r="450" spans="1:12">
      <c r="A450" s="1230"/>
      <c r="B450" s="211" t="s">
        <v>1476</v>
      </c>
      <c r="C450" s="1206"/>
      <c r="D450" s="1199"/>
      <c r="E450" s="204" t="s">
        <v>2454</v>
      </c>
      <c r="F450" s="204" t="s">
        <v>9794</v>
      </c>
      <c r="G450" s="204">
        <v>8</v>
      </c>
      <c r="H450" s="204">
        <v>249</v>
      </c>
      <c r="I450" s="204" t="s">
        <v>1905</v>
      </c>
      <c r="J450" s="208">
        <v>2</v>
      </c>
      <c r="K450" s="1194"/>
      <c r="L450" s="1195"/>
    </row>
    <row r="451" spans="1:12">
      <c r="A451" s="1230"/>
      <c r="B451" s="211" t="s">
        <v>1476</v>
      </c>
      <c r="C451" s="1206"/>
      <c r="D451" s="1199"/>
      <c r="E451" s="204" t="s">
        <v>2458</v>
      </c>
      <c r="F451" s="204" t="s">
        <v>9795</v>
      </c>
      <c r="G451" s="204">
        <v>9</v>
      </c>
      <c r="H451" s="204">
        <v>250</v>
      </c>
      <c r="I451" s="204" t="s">
        <v>1905</v>
      </c>
      <c r="J451" s="208">
        <v>3</v>
      </c>
      <c r="K451" s="1194"/>
      <c r="L451" s="1195"/>
    </row>
    <row r="452" spans="1:12">
      <c r="A452" s="1230"/>
      <c r="B452" s="211" t="s">
        <v>1476</v>
      </c>
      <c r="C452" s="1206"/>
      <c r="D452" s="1199"/>
      <c r="E452" s="204" t="s">
        <v>2457</v>
      </c>
      <c r="F452" s="204" t="s">
        <v>9796</v>
      </c>
      <c r="G452" s="204">
        <v>10</v>
      </c>
      <c r="H452" s="204">
        <v>251</v>
      </c>
      <c r="I452" s="204" t="s">
        <v>1905</v>
      </c>
      <c r="J452" s="208">
        <v>4</v>
      </c>
      <c r="K452" s="1194"/>
      <c r="L452" s="1195"/>
    </row>
    <row r="453" spans="1:12">
      <c r="A453" s="1230"/>
      <c r="B453" s="211" t="s">
        <v>1476</v>
      </c>
      <c r="C453" s="1206"/>
      <c r="D453" s="1199"/>
      <c r="E453" s="204" t="s">
        <v>2455</v>
      </c>
      <c r="F453" s="204" t="s">
        <v>9797</v>
      </c>
      <c r="G453" s="204">
        <v>11</v>
      </c>
      <c r="H453" s="204">
        <v>252</v>
      </c>
      <c r="I453" s="204" t="s">
        <v>1905</v>
      </c>
      <c r="J453" s="208">
        <v>5</v>
      </c>
      <c r="K453" s="1194"/>
      <c r="L453" s="1195"/>
    </row>
    <row r="454" spans="1:12">
      <c r="A454" s="1230"/>
      <c r="B454" s="211" t="s">
        <v>1476</v>
      </c>
      <c r="C454" s="1206"/>
      <c r="D454" s="1199"/>
      <c r="E454" s="204" t="s">
        <v>2456</v>
      </c>
      <c r="F454" s="204" t="s">
        <v>9798</v>
      </c>
      <c r="G454" s="204">
        <v>12</v>
      </c>
      <c r="H454" s="204">
        <v>253</v>
      </c>
      <c r="I454" s="204" t="s">
        <v>1905</v>
      </c>
      <c r="J454" s="208">
        <v>6</v>
      </c>
      <c r="K454" s="1194"/>
      <c r="L454" s="1195"/>
    </row>
    <row r="455" spans="1:12">
      <c r="A455" s="1230"/>
      <c r="B455" s="211" t="s">
        <v>1476</v>
      </c>
      <c r="C455" s="1206"/>
      <c r="D455" s="1199"/>
      <c r="E455" s="204" t="s">
        <v>2459</v>
      </c>
      <c r="F455" s="204" t="s">
        <v>9799</v>
      </c>
      <c r="G455" s="204">
        <v>13</v>
      </c>
      <c r="H455" s="204">
        <v>254</v>
      </c>
      <c r="I455" s="204" t="s">
        <v>1905</v>
      </c>
      <c r="J455" s="208">
        <v>7</v>
      </c>
      <c r="K455" s="1194"/>
      <c r="L455" s="1195"/>
    </row>
    <row r="456" spans="1:12">
      <c r="A456" s="1230"/>
      <c r="B456" s="211" t="s">
        <v>1476</v>
      </c>
      <c r="C456" s="1206"/>
      <c r="D456" s="1199"/>
      <c r="E456" s="204"/>
      <c r="F456" s="204"/>
      <c r="G456" s="204">
        <v>14</v>
      </c>
      <c r="H456" s="204">
        <v>255</v>
      </c>
      <c r="I456" s="204"/>
      <c r="J456" s="208"/>
      <c r="K456" s="1194"/>
      <c r="L456" s="1195"/>
    </row>
    <row r="457" spans="1:12">
      <c r="A457" s="1230"/>
      <c r="B457" s="212" t="s">
        <v>1476</v>
      </c>
      <c r="C457" s="1206"/>
      <c r="D457" s="1199"/>
      <c r="E457" s="206"/>
      <c r="F457" s="206"/>
      <c r="G457" s="206">
        <v>15</v>
      </c>
      <c r="H457" s="206">
        <v>256</v>
      </c>
      <c r="I457" s="206"/>
      <c r="J457" s="209"/>
      <c r="K457" s="1194"/>
      <c r="L457" s="1195"/>
    </row>
    <row r="458" spans="1:12">
      <c r="A458" s="1230"/>
      <c r="B458" s="210" t="s">
        <v>1554</v>
      </c>
      <c r="C458" s="1206"/>
      <c r="D458" s="1198" t="s">
        <v>1555</v>
      </c>
      <c r="E458" s="201" t="s">
        <v>1695</v>
      </c>
      <c r="F458" s="201" t="s">
        <v>1696</v>
      </c>
      <c r="G458" s="201">
        <v>0</v>
      </c>
      <c r="H458" s="201">
        <v>81</v>
      </c>
      <c r="I458" s="201" t="s">
        <v>1747</v>
      </c>
      <c r="J458" s="207">
        <v>8</v>
      </c>
      <c r="K458" s="1194" t="s">
        <v>1748</v>
      </c>
      <c r="L458" s="1195" t="s">
        <v>1749</v>
      </c>
    </row>
    <row r="459" spans="1:12">
      <c r="A459" s="1230"/>
      <c r="B459" s="211" t="s">
        <v>1554</v>
      </c>
      <c r="C459" s="1206"/>
      <c r="D459" s="1199"/>
      <c r="E459" s="204" t="s">
        <v>1698</v>
      </c>
      <c r="F459" s="204" t="s">
        <v>10490</v>
      </c>
      <c r="G459" s="204">
        <v>1</v>
      </c>
      <c r="H459" s="204">
        <v>82</v>
      </c>
      <c r="I459" s="204" t="s">
        <v>1747</v>
      </c>
      <c r="J459" s="208">
        <v>9</v>
      </c>
      <c r="K459" s="1194"/>
      <c r="L459" s="1195"/>
    </row>
    <row r="460" spans="1:12">
      <c r="A460" s="1230"/>
      <c r="B460" s="211" t="s">
        <v>1554</v>
      </c>
      <c r="C460" s="1206"/>
      <c r="D460" s="1199"/>
      <c r="E460" s="204" t="s">
        <v>1906</v>
      </c>
      <c r="F460" s="204" t="s">
        <v>1907</v>
      </c>
      <c r="G460" s="204">
        <v>2</v>
      </c>
      <c r="H460" s="204">
        <v>83</v>
      </c>
      <c r="I460" s="204" t="s">
        <v>1747</v>
      </c>
      <c r="J460" s="208">
        <v>10</v>
      </c>
      <c r="K460" s="1194"/>
      <c r="L460" s="1195"/>
    </row>
    <row r="461" spans="1:12">
      <c r="A461" s="1230"/>
      <c r="B461" s="211" t="s">
        <v>1554</v>
      </c>
      <c r="C461" s="1206"/>
      <c r="D461" s="1199"/>
      <c r="E461" s="204" t="s">
        <v>2460</v>
      </c>
      <c r="F461" s="204" t="s">
        <v>9800</v>
      </c>
      <c r="G461" s="204">
        <v>3</v>
      </c>
      <c r="H461" s="204">
        <v>84</v>
      </c>
      <c r="I461" s="204" t="s">
        <v>1905</v>
      </c>
      <c r="J461" s="208">
        <v>8</v>
      </c>
      <c r="K461" s="1194"/>
      <c r="L461" s="1195"/>
    </row>
    <row r="462" spans="1:12">
      <c r="A462" s="1230"/>
      <c r="B462" s="211" t="s">
        <v>1554</v>
      </c>
      <c r="C462" s="1206"/>
      <c r="D462" s="1199"/>
      <c r="E462" s="204" t="s">
        <v>2461</v>
      </c>
      <c r="F462" s="204" t="s">
        <v>11007</v>
      </c>
      <c r="G462" s="204">
        <v>4</v>
      </c>
      <c r="H462" s="204">
        <v>85</v>
      </c>
      <c r="I462" s="204" t="s">
        <v>1905</v>
      </c>
      <c r="J462" s="208">
        <v>9</v>
      </c>
      <c r="K462" s="1194"/>
      <c r="L462" s="1195"/>
    </row>
    <row r="463" spans="1:12">
      <c r="A463" s="1230"/>
      <c r="B463" s="211" t="s">
        <v>1554</v>
      </c>
      <c r="C463" s="1206"/>
      <c r="D463" s="1199"/>
      <c r="E463" s="204" t="s">
        <v>2462</v>
      </c>
      <c r="F463" s="204" t="s">
        <v>11008</v>
      </c>
      <c r="G463" s="204">
        <v>5</v>
      </c>
      <c r="H463" s="204">
        <v>86</v>
      </c>
      <c r="I463" s="204" t="s">
        <v>1905</v>
      </c>
      <c r="J463" s="208">
        <v>10</v>
      </c>
      <c r="K463" s="1194"/>
      <c r="L463" s="1195"/>
    </row>
    <row r="464" spans="1:12">
      <c r="A464" s="1230"/>
      <c r="B464" s="211" t="s">
        <v>1554</v>
      </c>
      <c r="C464" s="1206"/>
      <c r="D464" s="1199"/>
      <c r="E464" s="204" t="s">
        <v>2470</v>
      </c>
      <c r="F464" s="204" t="s">
        <v>9801</v>
      </c>
      <c r="G464" s="204">
        <v>6</v>
      </c>
      <c r="H464" s="204">
        <v>87</v>
      </c>
      <c r="I464" s="204" t="s">
        <v>6077</v>
      </c>
      <c r="J464" s="208">
        <v>8</v>
      </c>
      <c r="K464" s="1194"/>
      <c r="L464" s="1195"/>
    </row>
    <row r="465" spans="1:12">
      <c r="A465" s="1230"/>
      <c r="B465" s="211" t="s">
        <v>1554</v>
      </c>
      <c r="C465" s="1206"/>
      <c r="D465" s="1199"/>
      <c r="E465" s="204" t="s">
        <v>2471</v>
      </c>
      <c r="F465" s="204" t="s">
        <v>11009</v>
      </c>
      <c r="G465" s="204">
        <v>7</v>
      </c>
      <c r="H465" s="204">
        <v>88</v>
      </c>
      <c r="I465" s="204" t="s">
        <v>6077</v>
      </c>
      <c r="J465" s="208">
        <v>9</v>
      </c>
      <c r="K465" s="1194"/>
      <c r="L465" s="1195"/>
    </row>
    <row r="466" spans="1:12">
      <c r="A466" s="1230"/>
      <c r="B466" s="211" t="s">
        <v>1554</v>
      </c>
      <c r="C466" s="1206"/>
      <c r="D466" s="1199"/>
      <c r="E466" s="204" t="s">
        <v>2472</v>
      </c>
      <c r="F466" s="204" t="s">
        <v>11010</v>
      </c>
      <c r="G466" s="204">
        <v>8</v>
      </c>
      <c r="H466" s="204">
        <v>89</v>
      </c>
      <c r="I466" s="204" t="s">
        <v>6077</v>
      </c>
      <c r="J466" s="208">
        <v>10</v>
      </c>
      <c r="K466" s="1194"/>
      <c r="L466" s="1195"/>
    </row>
    <row r="467" spans="1:12">
      <c r="A467" s="1230"/>
      <c r="B467" s="211" t="s">
        <v>1554</v>
      </c>
      <c r="C467" s="1206"/>
      <c r="D467" s="1199"/>
      <c r="E467" s="204" t="s">
        <v>2478</v>
      </c>
      <c r="F467" s="204" t="s">
        <v>9802</v>
      </c>
      <c r="G467" s="204">
        <v>9</v>
      </c>
      <c r="H467" s="204">
        <v>90</v>
      </c>
      <c r="I467" s="204" t="s">
        <v>6078</v>
      </c>
      <c r="J467" s="208">
        <v>8</v>
      </c>
      <c r="K467" s="1194"/>
      <c r="L467" s="1195"/>
    </row>
    <row r="468" spans="1:12">
      <c r="A468" s="1230"/>
      <c r="B468" s="211" t="s">
        <v>1554</v>
      </c>
      <c r="C468" s="1206"/>
      <c r="D468" s="1199"/>
      <c r="E468" s="204" t="s">
        <v>2479</v>
      </c>
      <c r="F468" s="204" t="s">
        <v>11011</v>
      </c>
      <c r="G468" s="204">
        <v>10</v>
      </c>
      <c r="H468" s="204">
        <v>91</v>
      </c>
      <c r="I468" s="204" t="s">
        <v>6078</v>
      </c>
      <c r="J468" s="208">
        <v>9</v>
      </c>
      <c r="K468" s="1194"/>
      <c r="L468" s="1195"/>
    </row>
    <row r="469" spans="1:12">
      <c r="A469" s="1230"/>
      <c r="B469" s="211" t="s">
        <v>1554</v>
      </c>
      <c r="C469" s="1206"/>
      <c r="D469" s="1199"/>
      <c r="E469" s="204" t="s">
        <v>2480</v>
      </c>
      <c r="F469" s="204" t="s">
        <v>11012</v>
      </c>
      <c r="G469" s="204">
        <v>11</v>
      </c>
      <c r="H469" s="204">
        <v>92</v>
      </c>
      <c r="I469" s="204" t="s">
        <v>6078</v>
      </c>
      <c r="J469" s="208">
        <v>10</v>
      </c>
      <c r="K469" s="1194"/>
      <c r="L469" s="1195"/>
    </row>
    <row r="470" spans="1:12">
      <c r="A470" s="1230"/>
      <c r="B470" s="211" t="s">
        <v>1554</v>
      </c>
      <c r="C470" s="1206"/>
      <c r="D470" s="1199"/>
      <c r="E470" s="204" t="s">
        <v>2486</v>
      </c>
      <c r="F470" s="204" t="s">
        <v>9803</v>
      </c>
      <c r="G470" s="204">
        <v>12</v>
      </c>
      <c r="H470" s="204">
        <v>93</v>
      </c>
      <c r="I470" s="204" t="s">
        <v>6079</v>
      </c>
      <c r="J470" s="208">
        <v>8</v>
      </c>
      <c r="K470" s="1194"/>
      <c r="L470" s="1195"/>
    </row>
    <row r="471" spans="1:12">
      <c r="A471" s="1230"/>
      <c r="B471" s="211" t="s">
        <v>1554</v>
      </c>
      <c r="C471" s="1206"/>
      <c r="D471" s="1199"/>
      <c r="E471" s="204" t="s">
        <v>2487</v>
      </c>
      <c r="F471" s="204" t="s">
        <v>11013</v>
      </c>
      <c r="G471" s="204">
        <v>13</v>
      </c>
      <c r="H471" s="204">
        <v>94</v>
      </c>
      <c r="I471" s="204" t="s">
        <v>6079</v>
      </c>
      <c r="J471" s="208">
        <v>9</v>
      </c>
      <c r="K471" s="1194"/>
      <c r="L471" s="1195"/>
    </row>
    <row r="472" spans="1:12">
      <c r="A472" s="1230"/>
      <c r="B472" s="211" t="s">
        <v>1554</v>
      </c>
      <c r="C472" s="1206"/>
      <c r="D472" s="1199"/>
      <c r="E472" s="204" t="s">
        <v>2488</v>
      </c>
      <c r="F472" s="204" t="s">
        <v>11014</v>
      </c>
      <c r="G472" s="204">
        <v>14</v>
      </c>
      <c r="H472" s="204">
        <v>95</v>
      </c>
      <c r="I472" s="204" t="s">
        <v>6079</v>
      </c>
      <c r="J472" s="208">
        <v>10</v>
      </c>
      <c r="K472" s="1194"/>
      <c r="L472" s="1195"/>
    </row>
    <row r="473" spans="1:12">
      <c r="A473" s="1230"/>
      <c r="B473" s="212" t="s">
        <v>1554</v>
      </c>
      <c r="C473" s="1206"/>
      <c r="D473" s="1199"/>
      <c r="E473" s="206"/>
      <c r="F473" s="206"/>
      <c r="G473" s="206">
        <v>15</v>
      </c>
      <c r="H473" s="206">
        <v>96</v>
      </c>
      <c r="I473" s="206"/>
      <c r="J473" s="209"/>
      <c r="K473" s="1194"/>
      <c r="L473" s="1195"/>
    </row>
    <row r="474" spans="1:12">
      <c r="A474" s="1230"/>
      <c r="B474" s="210" t="s">
        <v>1476</v>
      </c>
      <c r="C474" s="1205" t="s">
        <v>1420</v>
      </c>
      <c r="D474" s="1198" t="s">
        <v>1477</v>
      </c>
      <c r="E474" s="201" t="s">
        <v>2489</v>
      </c>
      <c r="F474" s="201" t="s">
        <v>9804</v>
      </c>
      <c r="G474" s="201">
        <v>0</v>
      </c>
      <c r="H474" s="201">
        <v>257</v>
      </c>
      <c r="I474" s="201" t="s">
        <v>1967</v>
      </c>
      <c r="J474" s="207">
        <v>1</v>
      </c>
      <c r="K474" s="1194" t="s">
        <v>1789</v>
      </c>
      <c r="L474" s="1195" t="s">
        <v>5744</v>
      </c>
    </row>
    <row r="475" spans="1:12">
      <c r="A475" s="1230"/>
      <c r="B475" s="211" t="s">
        <v>1476</v>
      </c>
      <c r="C475" s="1206"/>
      <c r="D475" s="1199"/>
      <c r="E475" s="204" t="s">
        <v>2490</v>
      </c>
      <c r="F475" s="204" t="s">
        <v>9805</v>
      </c>
      <c r="G475" s="204">
        <v>1</v>
      </c>
      <c r="H475" s="204">
        <v>258</v>
      </c>
      <c r="I475" s="204" t="s">
        <v>1967</v>
      </c>
      <c r="J475" s="208">
        <v>2</v>
      </c>
      <c r="K475" s="1194"/>
      <c r="L475" s="1195"/>
    </row>
    <row r="476" spans="1:12">
      <c r="A476" s="1230"/>
      <c r="B476" s="211" t="s">
        <v>1476</v>
      </c>
      <c r="C476" s="1206"/>
      <c r="D476" s="1199"/>
      <c r="E476" s="204" t="s">
        <v>2494</v>
      </c>
      <c r="F476" s="204" t="s">
        <v>9806</v>
      </c>
      <c r="G476" s="204">
        <v>2</v>
      </c>
      <c r="H476" s="204">
        <v>259</v>
      </c>
      <c r="I476" s="204" t="s">
        <v>1967</v>
      </c>
      <c r="J476" s="208">
        <v>3</v>
      </c>
      <c r="K476" s="1194"/>
      <c r="L476" s="1195"/>
    </row>
    <row r="477" spans="1:12">
      <c r="A477" s="1230"/>
      <c r="B477" s="211" t="s">
        <v>1476</v>
      </c>
      <c r="C477" s="1206"/>
      <c r="D477" s="1199"/>
      <c r="E477" s="204" t="s">
        <v>2493</v>
      </c>
      <c r="F477" s="204" t="s">
        <v>9807</v>
      </c>
      <c r="G477" s="204">
        <v>3</v>
      </c>
      <c r="H477" s="204">
        <v>260</v>
      </c>
      <c r="I477" s="204" t="s">
        <v>1967</v>
      </c>
      <c r="J477" s="208">
        <v>4</v>
      </c>
      <c r="K477" s="1194"/>
      <c r="L477" s="1195"/>
    </row>
    <row r="478" spans="1:12">
      <c r="A478" s="1230"/>
      <c r="B478" s="211" t="s">
        <v>1476</v>
      </c>
      <c r="C478" s="1206"/>
      <c r="D478" s="1199"/>
      <c r="E478" s="204" t="s">
        <v>2491</v>
      </c>
      <c r="F478" s="204" t="s">
        <v>9808</v>
      </c>
      <c r="G478" s="204">
        <v>4</v>
      </c>
      <c r="H478" s="204">
        <v>261</v>
      </c>
      <c r="I478" s="204" t="s">
        <v>1967</v>
      </c>
      <c r="J478" s="208">
        <v>5</v>
      </c>
      <c r="K478" s="1194"/>
      <c r="L478" s="1195"/>
    </row>
    <row r="479" spans="1:12">
      <c r="A479" s="1230"/>
      <c r="B479" s="211" t="s">
        <v>1476</v>
      </c>
      <c r="C479" s="1206"/>
      <c r="D479" s="1199"/>
      <c r="E479" s="204" t="s">
        <v>2492</v>
      </c>
      <c r="F479" s="204" t="s">
        <v>9809</v>
      </c>
      <c r="G479" s="204">
        <v>5</v>
      </c>
      <c r="H479" s="204">
        <v>262</v>
      </c>
      <c r="I479" s="204" t="s">
        <v>1967</v>
      </c>
      <c r="J479" s="208">
        <v>6</v>
      </c>
      <c r="K479" s="1194"/>
      <c r="L479" s="1195"/>
    </row>
    <row r="480" spans="1:12">
      <c r="A480" s="1230"/>
      <c r="B480" s="211" t="s">
        <v>1476</v>
      </c>
      <c r="C480" s="1206"/>
      <c r="D480" s="1199"/>
      <c r="E480" s="204" t="s">
        <v>2495</v>
      </c>
      <c r="F480" s="204" t="s">
        <v>9810</v>
      </c>
      <c r="G480" s="204">
        <v>6</v>
      </c>
      <c r="H480" s="204">
        <v>263</v>
      </c>
      <c r="I480" s="204" t="s">
        <v>1967</v>
      </c>
      <c r="J480" s="208">
        <v>7</v>
      </c>
      <c r="K480" s="1194"/>
      <c r="L480" s="1195"/>
    </row>
    <row r="481" spans="1:12">
      <c r="A481" s="1230"/>
      <c r="B481" s="211" t="s">
        <v>1476</v>
      </c>
      <c r="C481" s="1206"/>
      <c r="D481" s="1199"/>
      <c r="E481" s="204" t="s">
        <v>2499</v>
      </c>
      <c r="F481" s="204" t="s">
        <v>9811</v>
      </c>
      <c r="G481" s="204">
        <v>7</v>
      </c>
      <c r="H481" s="204">
        <v>264</v>
      </c>
      <c r="I481" s="204" t="s">
        <v>1983</v>
      </c>
      <c r="J481" s="208">
        <v>1</v>
      </c>
      <c r="K481" s="1194"/>
      <c r="L481" s="1195"/>
    </row>
    <row r="482" spans="1:12">
      <c r="A482" s="1230"/>
      <c r="B482" s="211" t="s">
        <v>1476</v>
      </c>
      <c r="C482" s="1206"/>
      <c r="D482" s="1199"/>
      <c r="E482" s="204" t="s">
        <v>2500</v>
      </c>
      <c r="F482" s="204" t="s">
        <v>9812</v>
      </c>
      <c r="G482" s="204">
        <v>8</v>
      </c>
      <c r="H482" s="204">
        <v>265</v>
      </c>
      <c r="I482" s="204" t="s">
        <v>1983</v>
      </c>
      <c r="J482" s="208">
        <v>2</v>
      </c>
      <c r="K482" s="1194"/>
      <c r="L482" s="1195"/>
    </row>
    <row r="483" spans="1:12">
      <c r="A483" s="1230"/>
      <c r="B483" s="211" t="s">
        <v>1476</v>
      </c>
      <c r="C483" s="1206"/>
      <c r="D483" s="1199"/>
      <c r="E483" s="204" t="s">
        <v>2504</v>
      </c>
      <c r="F483" s="204" t="s">
        <v>9813</v>
      </c>
      <c r="G483" s="204">
        <v>9</v>
      </c>
      <c r="H483" s="204">
        <v>266</v>
      </c>
      <c r="I483" s="204" t="s">
        <v>1983</v>
      </c>
      <c r="J483" s="208">
        <v>3</v>
      </c>
      <c r="K483" s="1194"/>
      <c r="L483" s="1195"/>
    </row>
    <row r="484" spans="1:12">
      <c r="A484" s="1230"/>
      <c r="B484" s="211" t="s">
        <v>1476</v>
      </c>
      <c r="C484" s="1206"/>
      <c r="D484" s="1199"/>
      <c r="E484" s="204" t="s">
        <v>2503</v>
      </c>
      <c r="F484" s="204" t="s">
        <v>9814</v>
      </c>
      <c r="G484" s="204">
        <v>10</v>
      </c>
      <c r="H484" s="204">
        <v>267</v>
      </c>
      <c r="I484" s="204" t="s">
        <v>1983</v>
      </c>
      <c r="J484" s="208">
        <v>4</v>
      </c>
      <c r="K484" s="1194"/>
      <c r="L484" s="1195"/>
    </row>
    <row r="485" spans="1:12">
      <c r="A485" s="1230"/>
      <c r="B485" s="211" t="s">
        <v>1476</v>
      </c>
      <c r="C485" s="1206"/>
      <c r="D485" s="1199"/>
      <c r="E485" s="204" t="s">
        <v>2501</v>
      </c>
      <c r="F485" s="204" t="s">
        <v>9815</v>
      </c>
      <c r="G485" s="204">
        <v>11</v>
      </c>
      <c r="H485" s="204">
        <v>268</v>
      </c>
      <c r="I485" s="204" t="s">
        <v>1983</v>
      </c>
      <c r="J485" s="208">
        <v>5</v>
      </c>
      <c r="K485" s="1194"/>
      <c r="L485" s="1195"/>
    </row>
    <row r="486" spans="1:12">
      <c r="A486" s="1230"/>
      <c r="B486" s="211" t="s">
        <v>1476</v>
      </c>
      <c r="C486" s="1206"/>
      <c r="D486" s="1199"/>
      <c r="E486" s="204" t="s">
        <v>2502</v>
      </c>
      <c r="F486" s="204" t="s">
        <v>9816</v>
      </c>
      <c r="G486" s="204">
        <v>12</v>
      </c>
      <c r="H486" s="204">
        <v>269</v>
      </c>
      <c r="I486" s="204" t="s">
        <v>1983</v>
      </c>
      <c r="J486" s="208">
        <v>6</v>
      </c>
      <c r="K486" s="1194"/>
      <c r="L486" s="1195"/>
    </row>
    <row r="487" spans="1:12">
      <c r="A487" s="1230"/>
      <c r="B487" s="211" t="s">
        <v>1476</v>
      </c>
      <c r="C487" s="1206"/>
      <c r="D487" s="1199"/>
      <c r="E487" s="204" t="s">
        <v>2505</v>
      </c>
      <c r="F487" s="204" t="s">
        <v>9817</v>
      </c>
      <c r="G487" s="204">
        <v>13</v>
      </c>
      <c r="H487" s="204">
        <v>270</v>
      </c>
      <c r="I487" s="204" t="s">
        <v>1983</v>
      </c>
      <c r="J487" s="208">
        <v>7</v>
      </c>
      <c r="K487" s="1194"/>
      <c r="L487" s="1195"/>
    </row>
    <row r="488" spans="1:12">
      <c r="A488" s="1230"/>
      <c r="B488" s="211" t="s">
        <v>1476</v>
      </c>
      <c r="C488" s="1206"/>
      <c r="D488" s="1199"/>
      <c r="E488" s="204"/>
      <c r="F488" s="204"/>
      <c r="G488" s="204">
        <v>14</v>
      </c>
      <c r="H488" s="204">
        <v>271</v>
      </c>
      <c r="I488" s="204"/>
      <c r="J488" s="208"/>
      <c r="K488" s="1194"/>
      <c r="L488" s="1195"/>
    </row>
    <row r="489" spans="1:12">
      <c r="A489" s="1230"/>
      <c r="B489" s="212" t="s">
        <v>1476</v>
      </c>
      <c r="C489" s="1206"/>
      <c r="D489" s="1199"/>
      <c r="E489" s="206"/>
      <c r="F489" s="206"/>
      <c r="G489" s="206">
        <v>15</v>
      </c>
      <c r="H489" s="206">
        <v>272</v>
      </c>
      <c r="I489" s="206"/>
      <c r="J489" s="209"/>
      <c r="K489" s="1194"/>
      <c r="L489" s="1195"/>
    </row>
    <row r="490" spans="1:12">
      <c r="A490" s="1230"/>
      <c r="B490" s="210" t="s">
        <v>1554</v>
      </c>
      <c r="C490" s="1206"/>
      <c r="D490" s="1198" t="s">
        <v>1555</v>
      </c>
      <c r="E490" s="201" t="s">
        <v>2496</v>
      </c>
      <c r="F490" s="201" t="s">
        <v>9818</v>
      </c>
      <c r="G490" s="201">
        <v>0</v>
      </c>
      <c r="H490" s="201">
        <v>97</v>
      </c>
      <c r="I490" s="201" t="s">
        <v>1967</v>
      </c>
      <c r="J490" s="207">
        <v>8</v>
      </c>
      <c r="K490" s="1194" t="s">
        <v>1790</v>
      </c>
      <c r="L490" s="1195" t="s">
        <v>1791</v>
      </c>
    </row>
    <row r="491" spans="1:12">
      <c r="A491" s="1230"/>
      <c r="B491" s="211" t="s">
        <v>1554</v>
      </c>
      <c r="C491" s="1206"/>
      <c r="D491" s="1199"/>
      <c r="E491" s="204" t="s">
        <v>2497</v>
      </c>
      <c r="F491" s="204" t="s">
        <v>11015</v>
      </c>
      <c r="G491" s="204">
        <v>1</v>
      </c>
      <c r="H491" s="204">
        <v>98</v>
      </c>
      <c r="I491" s="204" t="s">
        <v>1967</v>
      </c>
      <c r="J491" s="208">
        <v>9</v>
      </c>
      <c r="K491" s="1194"/>
      <c r="L491" s="1195"/>
    </row>
    <row r="492" spans="1:12">
      <c r="A492" s="1230"/>
      <c r="B492" s="211" t="s">
        <v>1554</v>
      </c>
      <c r="C492" s="1206"/>
      <c r="D492" s="1199"/>
      <c r="E492" s="204" t="s">
        <v>2498</v>
      </c>
      <c r="F492" s="204" t="s">
        <v>11016</v>
      </c>
      <c r="G492" s="204">
        <v>2</v>
      </c>
      <c r="H492" s="204">
        <v>99</v>
      </c>
      <c r="I492" s="204" t="s">
        <v>1967</v>
      </c>
      <c r="J492" s="208">
        <v>10</v>
      </c>
      <c r="K492" s="1194"/>
      <c r="L492" s="1195"/>
    </row>
    <row r="493" spans="1:12">
      <c r="A493" s="1230"/>
      <c r="B493" s="211" t="s">
        <v>1554</v>
      </c>
      <c r="C493" s="1206"/>
      <c r="D493" s="1199"/>
      <c r="E493" s="204" t="s">
        <v>2506</v>
      </c>
      <c r="F493" s="204" t="s">
        <v>9819</v>
      </c>
      <c r="G493" s="204">
        <v>3</v>
      </c>
      <c r="H493" s="204">
        <v>100</v>
      </c>
      <c r="I493" s="204" t="s">
        <v>1983</v>
      </c>
      <c r="J493" s="208">
        <v>8</v>
      </c>
      <c r="K493" s="1194"/>
      <c r="L493" s="1195"/>
    </row>
    <row r="494" spans="1:12">
      <c r="A494" s="1230"/>
      <c r="B494" s="211" t="s">
        <v>1554</v>
      </c>
      <c r="C494" s="1206"/>
      <c r="D494" s="1199"/>
      <c r="E494" s="204" t="s">
        <v>2507</v>
      </c>
      <c r="F494" s="204" t="s">
        <v>11017</v>
      </c>
      <c r="G494" s="204">
        <v>4</v>
      </c>
      <c r="H494" s="204">
        <v>101</v>
      </c>
      <c r="I494" s="204" t="s">
        <v>1983</v>
      </c>
      <c r="J494" s="208">
        <v>9</v>
      </c>
      <c r="K494" s="1194"/>
      <c r="L494" s="1195"/>
    </row>
    <row r="495" spans="1:12">
      <c r="A495" s="1230"/>
      <c r="B495" s="211" t="s">
        <v>1554</v>
      </c>
      <c r="C495" s="1206"/>
      <c r="D495" s="1199"/>
      <c r="E495" s="204" t="s">
        <v>2508</v>
      </c>
      <c r="F495" s="204" t="s">
        <v>11018</v>
      </c>
      <c r="G495" s="204">
        <v>5</v>
      </c>
      <c r="H495" s="204">
        <v>102</v>
      </c>
      <c r="I495" s="204" t="s">
        <v>1983</v>
      </c>
      <c r="J495" s="208">
        <v>10</v>
      </c>
      <c r="K495" s="1194"/>
      <c r="L495" s="1195"/>
    </row>
    <row r="496" spans="1:12">
      <c r="A496" s="1230"/>
      <c r="B496" s="211" t="s">
        <v>1554</v>
      </c>
      <c r="C496" s="1206"/>
      <c r="D496" s="1199"/>
      <c r="E496" s="204" t="s">
        <v>2517</v>
      </c>
      <c r="F496" s="204" t="s">
        <v>9820</v>
      </c>
      <c r="G496" s="204">
        <v>6</v>
      </c>
      <c r="H496" s="204">
        <v>103</v>
      </c>
      <c r="I496" s="204" t="s">
        <v>6083</v>
      </c>
      <c r="J496" s="208">
        <v>8</v>
      </c>
      <c r="K496" s="1194"/>
      <c r="L496" s="1195"/>
    </row>
    <row r="497" spans="1:12">
      <c r="A497" s="1230"/>
      <c r="B497" s="211" t="s">
        <v>1554</v>
      </c>
      <c r="C497" s="1206"/>
      <c r="D497" s="1199"/>
      <c r="E497" s="204" t="s">
        <v>2518</v>
      </c>
      <c r="F497" s="204" t="s">
        <v>11019</v>
      </c>
      <c r="G497" s="204">
        <v>7</v>
      </c>
      <c r="H497" s="204">
        <v>104</v>
      </c>
      <c r="I497" s="204" t="s">
        <v>6083</v>
      </c>
      <c r="J497" s="208">
        <v>9</v>
      </c>
      <c r="K497" s="1194"/>
      <c r="L497" s="1195"/>
    </row>
    <row r="498" spans="1:12">
      <c r="A498" s="1230"/>
      <c r="B498" s="211" t="s">
        <v>1554</v>
      </c>
      <c r="C498" s="1206"/>
      <c r="D498" s="1199"/>
      <c r="E498" s="204" t="s">
        <v>2519</v>
      </c>
      <c r="F498" s="204" t="s">
        <v>11020</v>
      </c>
      <c r="G498" s="204">
        <v>8</v>
      </c>
      <c r="H498" s="204">
        <v>105</v>
      </c>
      <c r="I498" s="204" t="s">
        <v>6083</v>
      </c>
      <c r="J498" s="208">
        <v>10</v>
      </c>
      <c r="K498" s="1194"/>
      <c r="L498" s="1195"/>
    </row>
    <row r="499" spans="1:12">
      <c r="A499" s="1230"/>
      <c r="B499" s="211" t="s">
        <v>1554</v>
      </c>
      <c r="C499" s="1206"/>
      <c r="D499" s="1199"/>
      <c r="E499" s="204" t="s">
        <v>6080</v>
      </c>
      <c r="F499" s="204" t="s">
        <v>9821</v>
      </c>
      <c r="G499" s="204">
        <v>9</v>
      </c>
      <c r="H499" s="204">
        <v>106</v>
      </c>
      <c r="I499" s="204" t="s">
        <v>6084</v>
      </c>
      <c r="J499" s="208">
        <v>8</v>
      </c>
      <c r="K499" s="1194"/>
      <c r="L499" s="1195"/>
    </row>
    <row r="500" spans="1:12">
      <c r="A500" s="1230"/>
      <c r="B500" s="211" t="s">
        <v>1554</v>
      </c>
      <c r="C500" s="1206"/>
      <c r="D500" s="1199"/>
      <c r="E500" s="204" t="s">
        <v>6081</v>
      </c>
      <c r="F500" s="204" t="s">
        <v>11021</v>
      </c>
      <c r="G500" s="204">
        <v>10</v>
      </c>
      <c r="H500" s="204">
        <v>107</v>
      </c>
      <c r="I500" s="204" t="s">
        <v>6084</v>
      </c>
      <c r="J500" s="208">
        <v>9</v>
      </c>
      <c r="K500" s="1194"/>
      <c r="L500" s="1195"/>
    </row>
    <row r="501" spans="1:12">
      <c r="A501" s="1230"/>
      <c r="B501" s="211" t="s">
        <v>1554</v>
      </c>
      <c r="C501" s="1206"/>
      <c r="D501" s="1199"/>
      <c r="E501" s="204" t="s">
        <v>6082</v>
      </c>
      <c r="F501" s="204" t="s">
        <v>11022</v>
      </c>
      <c r="G501" s="204">
        <v>11</v>
      </c>
      <c r="H501" s="204">
        <v>108</v>
      </c>
      <c r="I501" s="204" t="s">
        <v>6084</v>
      </c>
      <c r="J501" s="208">
        <v>10</v>
      </c>
      <c r="K501" s="1194"/>
      <c r="L501" s="1195"/>
    </row>
    <row r="502" spans="1:12">
      <c r="A502" s="1230"/>
      <c r="B502" s="211" t="s">
        <v>1554</v>
      </c>
      <c r="C502" s="1206"/>
      <c r="D502" s="1199"/>
      <c r="E502" s="204" t="s">
        <v>7230</v>
      </c>
      <c r="F502" s="204" t="s">
        <v>9822</v>
      </c>
      <c r="G502" s="204">
        <v>12</v>
      </c>
      <c r="H502" s="204">
        <v>109</v>
      </c>
      <c r="I502" s="204" t="s">
        <v>6085</v>
      </c>
      <c r="J502" s="208">
        <v>8</v>
      </c>
      <c r="K502" s="1194"/>
      <c r="L502" s="1195"/>
    </row>
    <row r="503" spans="1:12">
      <c r="A503" s="1230"/>
      <c r="B503" s="211" t="s">
        <v>1554</v>
      </c>
      <c r="C503" s="1206"/>
      <c r="D503" s="1199"/>
      <c r="E503" s="204" t="s">
        <v>7231</v>
      </c>
      <c r="F503" s="204" t="s">
        <v>11023</v>
      </c>
      <c r="G503" s="204">
        <v>13</v>
      </c>
      <c r="H503" s="204">
        <v>110</v>
      </c>
      <c r="I503" s="204" t="s">
        <v>6085</v>
      </c>
      <c r="J503" s="208">
        <v>9</v>
      </c>
      <c r="K503" s="1194"/>
      <c r="L503" s="1195"/>
    </row>
    <row r="504" spans="1:12">
      <c r="A504" s="1230"/>
      <c r="B504" s="211" t="s">
        <v>1554</v>
      </c>
      <c r="C504" s="1206"/>
      <c r="D504" s="1199"/>
      <c r="E504" s="204" t="s">
        <v>7232</v>
      </c>
      <c r="F504" s="204" t="s">
        <v>11024</v>
      </c>
      <c r="G504" s="204">
        <v>14</v>
      </c>
      <c r="H504" s="204">
        <v>111</v>
      </c>
      <c r="I504" s="204" t="s">
        <v>6085</v>
      </c>
      <c r="J504" s="208">
        <v>10</v>
      </c>
      <c r="K504" s="1194"/>
      <c r="L504" s="1195"/>
    </row>
    <row r="505" spans="1:12">
      <c r="A505" s="1230"/>
      <c r="B505" s="212" t="s">
        <v>1554</v>
      </c>
      <c r="C505" s="1206"/>
      <c r="D505" s="1199"/>
      <c r="E505" s="206"/>
      <c r="F505" s="206"/>
      <c r="G505" s="206">
        <v>15</v>
      </c>
      <c r="H505" s="206">
        <v>112</v>
      </c>
      <c r="I505" s="206"/>
      <c r="J505" s="209"/>
      <c r="K505" s="1194"/>
      <c r="L505" s="1195"/>
    </row>
    <row r="506" spans="1:12">
      <c r="A506" s="1230"/>
      <c r="B506" s="200" t="s">
        <v>1476</v>
      </c>
      <c r="C506" s="1196" t="s">
        <v>1421</v>
      </c>
      <c r="D506" s="1198" t="s">
        <v>1477</v>
      </c>
      <c r="E506" s="201" t="s">
        <v>2960</v>
      </c>
      <c r="F506" s="201" t="s">
        <v>9823</v>
      </c>
      <c r="G506" s="201">
        <v>0</v>
      </c>
      <c r="H506" s="201">
        <v>273</v>
      </c>
      <c r="I506" s="201" t="s">
        <v>1487</v>
      </c>
      <c r="J506" s="207">
        <v>1</v>
      </c>
      <c r="K506" s="1194" t="s">
        <v>1793</v>
      </c>
      <c r="L506" s="1195" t="s">
        <v>5745</v>
      </c>
    </row>
    <row r="507" spans="1:12">
      <c r="A507" s="1230"/>
      <c r="B507" s="203" t="s">
        <v>1476</v>
      </c>
      <c r="C507" s="1197"/>
      <c r="D507" s="1199"/>
      <c r="E507" s="204" t="s">
        <v>1497</v>
      </c>
      <c r="F507" s="204" t="s">
        <v>67</v>
      </c>
      <c r="G507" s="204">
        <v>1</v>
      </c>
      <c r="H507" s="204">
        <v>274</v>
      </c>
      <c r="I507" s="204" t="s">
        <v>1487</v>
      </c>
      <c r="J507" s="208">
        <v>5</v>
      </c>
      <c r="K507" s="1194"/>
      <c r="L507" s="1195"/>
    </row>
    <row r="508" spans="1:12">
      <c r="A508" s="1230"/>
      <c r="B508" s="203" t="s">
        <v>1476</v>
      </c>
      <c r="C508" s="1197"/>
      <c r="D508" s="1199"/>
      <c r="E508" s="204" t="s">
        <v>2961</v>
      </c>
      <c r="F508" s="204" t="s">
        <v>7582</v>
      </c>
      <c r="G508" s="204">
        <v>2</v>
      </c>
      <c r="H508" s="204">
        <v>275</v>
      </c>
      <c r="I508" s="204" t="s">
        <v>1909</v>
      </c>
      <c r="J508" s="208">
        <v>1</v>
      </c>
      <c r="K508" s="1194"/>
      <c r="L508" s="1195"/>
    </row>
    <row r="509" spans="1:12">
      <c r="A509" s="1230"/>
      <c r="B509" s="203" t="s">
        <v>1476</v>
      </c>
      <c r="C509" s="1197"/>
      <c r="D509" s="1199"/>
      <c r="E509" s="204" t="s">
        <v>2962</v>
      </c>
      <c r="F509" s="204" t="s">
        <v>7583</v>
      </c>
      <c r="G509" s="204">
        <v>3</v>
      </c>
      <c r="H509" s="204">
        <v>276</v>
      </c>
      <c r="I509" s="204" t="s">
        <v>1909</v>
      </c>
      <c r="J509" s="208">
        <v>5</v>
      </c>
      <c r="K509" s="1194"/>
      <c r="L509" s="1195"/>
    </row>
    <row r="510" spans="1:12">
      <c r="A510" s="1230"/>
      <c r="B510" s="203" t="s">
        <v>1476</v>
      </c>
      <c r="C510" s="1197"/>
      <c r="D510" s="1199"/>
      <c r="E510" s="204" t="s">
        <v>2963</v>
      </c>
      <c r="F510" s="204" t="s">
        <v>7584</v>
      </c>
      <c r="G510" s="204">
        <v>4</v>
      </c>
      <c r="H510" s="204">
        <v>277</v>
      </c>
      <c r="I510" s="204" t="s">
        <v>1909</v>
      </c>
      <c r="J510" s="208">
        <v>7</v>
      </c>
      <c r="K510" s="1194"/>
      <c r="L510" s="1195"/>
    </row>
    <row r="511" spans="1:12">
      <c r="A511" s="1230"/>
      <c r="B511" s="203" t="s">
        <v>1476</v>
      </c>
      <c r="C511" s="1197"/>
      <c r="D511" s="1199"/>
      <c r="E511" s="204" t="s">
        <v>2323</v>
      </c>
      <c r="F511" s="204" t="s">
        <v>7585</v>
      </c>
      <c r="G511" s="204">
        <v>5</v>
      </c>
      <c r="H511" s="204">
        <v>278</v>
      </c>
      <c r="I511" s="204" t="s">
        <v>1909</v>
      </c>
      <c r="J511" s="208">
        <v>11</v>
      </c>
      <c r="K511" s="1194"/>
      <c r="L511" s="1195"/>
    </row>
    <row r="512" spans="1:12">
      <c r="A512" s="1230"/>
      <c r="B512" s="203" t="s">
        <v>1476</v>
      </c>
      <c r="C512" s="1197"/>
      <c r="D512" s="1199"/>
      <c r="E512" s="204" t="s">
        <v>6086</v>
      </c>
      <c r="F512" s="204" t="s">
        <v>7308</v>
      </c>
      <c r="G512" s="204">
        <v>6</v>
      </c>
      <c r="H512" s="204">
        <v>279</v>
      </c>
      <c r="I512" s="204" t="s">
        <v>1909</v>
      </c>
      <c r="J512" s="208">
        <v>13</v>
      </c>
      <c r="K512" s="1194"/>
      <c r="L512" s="1195"/>
    </row>
    <row r="513" spans="1:12">
      <c r="A513" s="1230"/>
      <c r="B513" s="203" t="s">
        <v>1476</v>
      </c>
      <c r="C513" s="1197"/>
      <c r="D513" s="1199"/>
      <c r="E513" s="204" t="s">
        <v>6087</v>
      </c>
      <c r="F513" s="204" t="s">
        <v>7309</v>
      </c>
      <c r="G513" s="204">
        <v>7</v>
      </c>
      <c r="H513" s="204">
        <v>280</v>
      </c>
      <c r="I513" s="204" t="s">
        <v>1909</v>
      </c>
      <c r="J513" s="208">
        <v>17</v>
      </c>
      <c r="K513" s="1194"/>
      <c r="L513" s="1195"/>
    </row>
    <row r="514" spans="1:12">
      <c r="A514" s="1230"/>
      <c r="B514" s="203" t="s">
        <v>1476</v>
      </c>
      <c r="C514" s="1197"/>
      <c r="D514" s="1199"/>
      <c r="E514" s="204" t="s">
        <v>2964</v>
      </c>
      <c r="F514" s="204" t="s">
        <v>7586</v>
      </c>
      <c r="G514" s="204">
        <v>8</v>
      </c>
      <c r="H514" s="204">
        <v>281</v>
      </c>
      <c r="I514" s="204" t="s">
        <v>1909</v>
      </c>
      <c r="J514" s="208">
        <v>19</v>
      </c>
      <c r="K514" s="1194"/>
      <c r="L514" s="1195"/>
    </row>
    <row r="515" spans="1:12">
      <c r="A515" s="1230"/>
      <c r="B515" s="203" t="s">
        <v>1476</v>
      </c>
      <c r="C515" s="1197"/>
      <c r="D515" s="1199"/>
      <c r="E515" s="204" t="s">
        <v>2965</v>
      </c>
      <c r="F515" s="204" t="s">
        <v>9824</v>
      </c>
      <c r="G515" s="204">
        <v>9</v>
      </c>
      <c r="H515" s="204">
        <v>282</v>
      </c>
      <c r="I515" s="204" t="s">
        <v>1909</v>
      </c>
      <c r="J515" s="208">
        <v>21</v>
      </c>
      <c r="K515" s="1194"/>
      <c r="L515" s="1195"/>
    </row>
    <row r="516" spans="1:12">
      <c r="A516" s="1230"/>
      <c r="B516" s="203" t="s">
        <v>1476</v>
      </c>
      <c r="C516" s="1197"/>
      <c r="D516" s="1199"/>
      <c r="E516" s="204" t="s">
        <v>2322</v>
      </c>
      <c r="F516" s="204" t="s">
        <v>7588</v>
      </c>
      <c r="G516" s="204">
        <v>10</v>
      </c>
      <c r="H516" s="204">
        <v>283</v>
      </c>
      <c r="I516" s="204" t="s">
        <v>1909</v>
      </c>
      <c r="J516" s="208">
        <v>27</v>
      </c>
      <c r="K516" s="1194"/>
      <c r="L516" s="1195"/>
    </row>
    <row r="517" spans="1:12">
      <c r="A517" s="1230"/>
      <c r="B517" s="203" t="s">
        <v>1476</v>
      </c>
      <c r="C517" s="1197"/>
      <c r="D517" s="1199"/>
      <c r="E517" s="204" t="s">
        <v>6088</v>
      </c>
      <c r="F517" s="204" t="s">
        <v>7310</v>
      </c>
      <c r="G517" s="204">
        <v>11</v>
      </c>
      <c r="H517" s="204">
        <v>284</v>
      </c>
      <c r="I517" s="204" t="s">
        <v>1909</v>
      </c>
      <c r="J517" s="208">
        <v>29</v>
      </c>
      <c r="K517" s="1194"/>
      <c r="L517" s="1195"/>
    </row>
    <row r="518" spans="1:12">
      <c r="A518" s="1230"/>
      <c r="B518" s="203" t="s">
        <v>1476</v>
      </c>
      <c r="C518" s="1197"/>
      <c r="D518" s="1199"/>
      <c r="E518" s="204" t="s">
        <v>6089</v>
      </c>
      <c r="F518" s="204" t="s">
        <v>7311</v>
      </c>
      <c r="G518" s="204">
        <v>12</v>
      </c>
      <c r="H518" s="204">
        <v>285</v>
      </c>
      <c r="I518" s="204" t="s">
        <v>1909</v>
      </c>
      <c r="J518" s="208">
        <v>33</v>
      </c>
      <c r="K518" s="1194"/>
      <c r="L518" s="1195"/>
    </row>
    <row r="519" spans="1:12">
      <c r="A519" s="1230"/>
      <c r="B519" s="203" t="s">
        <v>1476</v>
      </c>
      <c r="C519" s="1197"/>
      <c r="D519" s="1199"/>
      <c r="E519" s="204" t="s">
        <v>1497</v>
      </c>
      <c r="F519" s="204" t="s">
        <v>67</v>
      </c>
      <c r="G519" s="204">
        <v>13</v>
      </c>
      <c r="H519" s="204">
        <v>286</v>
      </c>
      <c r="I519" s="204" t="s">
        <v>1909</v>
      </c>
      <c r="J519" s="208">
        <v>35</v>
      </c>
      <c r="K519" s="1194"/>
      <c r="L519" s="1195"/>
    </row>
    <row r="520" spans="1:12">
      <c r="A520" s="1230"/>
      <c r="B520" s="203" t="s">
        <v>1476</v>
      </c>
      <c r="C520" s="1197"/>
      <c r="D520" s="1199"/>
      <c r="E520" s="204" t="s">
        <v>2522</v>
      </c>
      <c r="F520" s="204" t="s">
        <v>9825</v>
      </c>
      <c r="G520" s="204">
        <v>14</v>
      </c>
      <c r="H520" s="204">
        <v>287</v>
      </c>
      <c r="I520" s="204" t="s">
        <v>1966</v>
      </c>
      <c r="J520" s="208">
        <v>1</v>
      </c>
      <c r="K520" s="1194"/>
      <c r="L520" s="1195"/>
    </row>
    <row r="521" spans="1:12">
      <c r="A521" s="1230"/>
      <c r="B521" s="203" t="s">
        <v>1476</v>
      </c>
      <c r="C521" s="1197"/>
      <c r="D521" s="1199"/>
      <c r="E521" s="204" t="s">
        <v>2521</v>
      </c>
      <c r="F521" s="204" t="s">
        <v>9826</v>
      </c>
      <c r="G521" s="204">
        <v>15</v>
      </c>
      <c r="H521" s="204">
        <v>288</v>
      </c>
      <c r="I521" s="204" t="s">
        <v>1966</v>
      </c>
      <c r="J521" s="208">
        <v>2</v>
      </c>
      <c r="K521" s="1194"/>
      <c r="L521" s="1195"/>
    </row>
    <row r="522" spans="1:12">
      <c r="A522" s="1230"/>
      <c r="B522" s="203" t="s">
        <v>1476</v>
      </c>
      <c r="C522" s="1197"/>
      <c r="D522" s="1199"/>
      <c r="E522" s="204" t="s">
        <v>1497</v>
      </c>
      <c r="F522" s="204" t="s">
        <v>9827</v>
      </c>
      <c r="G522" s="204">
        <v>16</v>
      </c>
      <c r="H522" s="204">
        <v>289</v>
      </c>
      <c r="I522" s="204" t="s">
        <v>1966</v>
      </c>
      <c r="J522" s="208">
        <v>3</v>
      </c>
      <c r="K522" s="1194" t="s">
        <v>1794</v>
      </c>
      <c r="L522" s="1195" t="s">
        <v>5746</v>
      </c>
    </row>
    <row r="523" spans="1:12">
      <c r="A523" s="1230"/>
      <c r="B523" s="203" t="s">
        <v>1476</v>
      </c>
      <c r="C523" s="1197"/>
      <c r="D523" s="1199"/>
      <c r="E523" s="204" t="s">
        <v>2966</v>
      </c>
      <c r="F523" s="204" t="s">
        <v>9828</v>
      </c>
      <c r="G523" s="204">
        <v>17</v>
      </c>
      <c r="H523" s="204">
        <v>290</v>
      </c>
      <c r="I523" s="204" t="s">
        <v>1966</v>
      </c>
      <c r="J523" s="208">
        <v>4</v>
      </c>
      <c r="K523" s="1194"/>
      <c r="L523" s="1195"/>
    </row>
    <row r="524" spans="1:12">
      <c r="A524" s="1230"/>
      <c r="B524" s="203" t="s">
        <v>1476</v>
      </c>
      <c r="C524" s="1197"/>
      <c r="D524" s="1199"/>
      <c r="E524" s="204" t="s">
        <v>2525</v>
      </c>
      <c r="F524" s="204" t="s">
        <v>9829</v>
      </c>
      <c r="G524" s="204">
        <v>18</v>
      </c>
      <c r="H524" s="204">
        <v>291</v>
      </c>
      <c r="I524" s="204" t="s">
        <v>1966</v>
      </c>
      <c r="J524" s="208">
        <v>5</v>
      </c>
      <c r="K524" s="1194"/>
      <c r="L524" s="1195"/>
    </row>
    <row r="525" spans="1:12">
      <c r="A525" s="1230"/>
      <c r="B525" s="203" t="s">
        <v>1476</v>
      </c>
      <c r="C525" s="1197"/>
      <c r="D525" s="1199"/>
      <c r="E525" s="204" t="s">
        <v>2524</v>
      </c>
      <c r="F525" s="204" t="s">
        <v>9830</v>
      </c>
      <c r="G525" s="204">
        <v>19</v>
      </c>
      <c r="H525" s="204">
        <v>292</v>
      </c>
      <c r="I525" s="204" t="s">
        <v>1966</v>
      </c>
      <c r="J525" s="208">
        <v>6</v>
      </c>
      <c r="K525" s="1194"/>
      <c r="L525" s="1195"/>
    </row>
    <row r="526" spans="1:12">
      <c r="A526" s="1230"/>
      <c r="B526" s="203" t="s">
        <v>1476</v>
      </c>
      <c r="C526" s="1197"/>
      <c r="D526" s="1199"/>
      <c r="E526" s="204" t="s">
        <v>2523</v>
      </c>
      <c r="F526" s="204" t="s">
        <v>9831</v>
      </c>
      <c r="G526" s="204">
        <v>20</v>
      </c>
      <c r="H526" s="204">
        <v>293</v>
      </c>
      <c r="I526" s="204" t="s">
        <v>1966</v>
      </c>
      <c r="J526" s="208">
        <v>7</v>
      </c>
      <c r="K526" s="1194"/>
      <c r="L526" s="1195"/>
    </row>
    <row r="527" spans="1:12">
      <c r="A527" s="1230"/>
      <c r="B527" s="203" t="s">
        <v>1476</v>
      </c>
      <c r="C527" s="1197"/>
      <c r="D527" s="1199"/>
      <c r="E527" s="204" t="s">
        <v>2443</v>
      </c>
      <c r="F527" s="204" t="s">
        <v>9832</v>
      </c>
      <c r="G527" s="204">
        <v>21</v>
      </c>
      <c r="H527" s="204">
        <v>294</v>
      </c>
      <c r="I527" s="204" t="s">
        <v>6051</v>
      </c>
      <c r="J527" s="208">
        <v>1</v>
      </c>
      <c r="K527" s="1194"/>
      <c r="L527" s="1195"/>
    </row>
    <row r="528" spans="1:12">
      <c r="A528" s="1230"/>
      <c r="B528" s="203" t="s">
        <v>1476</v>
      </c>
      <c r="C528" s="1197"/>
      <c r="D528" s="1199"/>
      <c r="E528" s="204" t="s">
        <v>2444</v>
      </c>
      <c r="F528" s="204" t="s">
        <v>9833</v>
      </c>
      <c r="G528" s="204">
        <v>22</v>
      </c>
      <c r="H528" s="204">
        <v>295</v>
      </c>
      <c r="I528" s="204" t="s">
        <v>6051</v>
      </c>
      <c r="J528" s="208">
        <v>2</v>
      </c>
      <c r="K528" s="1194"/>
      <c r="L528" s="1195"/>
    </row>
    <row r="529" spans="1:12">
      <c r="A529" s="1230"/>
      <c r="B529" s="203" t="s">
        <v>1476</v>
      </c>
      <c r="C529" s="1197"/>
      <c r="D529" s="1199"/>
      <c r="E529" s="204" t="s">
        <v>2448</v>
      </c>
      <c r="F529" s="204" t="s">
        <v>9834</v>
      </c>
      <c r="G529" s="204">
        <v>23</v>
      </c>
      <c r="H529" s="204">
        <v>296</v>
      </c>
      <c r="I529" s="204" t="s">
        <v>6051</v>
      </c>
      <c r="J529" s="208">
        <v>3</v>
      </c>
      <c r="K529" s="1194"/>
      <c r="L529" s="1195"/>
    </row>
    <row r="530" spans="1:12">
      <c r="A530" s="1230"/>
      <c r="B530" s="203" t="s">
        <v>1476</v>
      </c>
      <c r="C530" s="1197"/>
      <c r="D530" s="1199"/>
      <c r="E530" s="204" t="s">
        <v>2447</v>
      </c>
      <c r="F530" s="204" t="s">
        <v>9835</v>
      </c>
      <c r="G530" s="204">
        <v>24</v>
      </c>
      <c r="H530" s="204">
        <v>297</v>
      </c>
      <c r="I530" s="204" t="s">
        <v>6051</v>
      </c>
      <c r="J530" s="208">
        <v>4</v>
      </c>
      <c r="K530" s="1194"/>
      <c r="L530" s="1195"/>
    </row>
    <row r="531" spans="1:12">
      <c r="A531" s="1230"/>
      <c r="B531" s="203" t="s">
        <v>1476</v>
      </c>
      <c r="C531" s="1197"/>
      <c r="D531" s="1199"/>
      <c r="E531" s="204" t="s">
        <v>2445</v>
      </c>
      <c r="F531" s="204" t="s">
        <v>9836</v>
      </c>
      <c r="G531" s="204">
        <v>25</v>
      </c>
      <c r="H531" s="204">
        <v>298</v>
      </c>
      <c r="I531" s="204" t="s">
        <v>6051</v>
      </c>
      <c r="J531" s="208">
        <v>5</v>
      </c>
      <c r="K531" s="1194"/>
      <c r="L531" s="1195"/>
    </row>
    <row r="532" spans="1:12">
      <c r="A532" s="1230"/>
      <c r="B532" s="203" t="s">
        <v>1476</v>
      </c>
      <c r="C532" s="1197"/>
      <c r="D532" s="1199"/>
      <c r="E532" s="204" t="s">
        <v>2446</v>
      </c>
      <c r="F532" s="204" t="s">
        <v>9837</v>
      </c>
      <c r="G532" s="204">
        <v>26</v>
      </c>
      <c r="H532" s="204">
        <v>299</v>
      </c>
      <c r="I532" s="204" t="s">
        <v>6051</v>
      </c>
      <c r="J532" s="208">
        <v>6</v>
      </c>
      <c r="K532" s="1194"/>
      <c r="L532" s="1195"/>
    </row>
    <row r="533" spans="1:12">
      <c r="A533" s="1230"/>
      <c r="B533" s="203" t="s">
        <v>1476</v>
      </c>
      <c r="C533" s="1197"/>
      <c r="D533" s="1199"/>
      <c r="E533" s="204" t="s">
        <v>2449</v>
      </c>
      <c r="F533" s="204" t="s">
        <v>9838</v>
      </c>
      <c r="G533" s="204">
        <v>27</v>
      </c>
      <c r="H533" s="204">
        <v>300</v>
      </c>
      <c r="I533" s="204" t="s">
        <v>6051</v>
      </c>
      <c r="J533" s="208">
        <v>7</v>
      </c>
      <c r="K533" s="1194"/>
      <c r="L533" s="1195"/>
    </row>
    <row r="534" spans="1:12">
      <c r="A534" s="1230"/>
      <c r="B534" s="203" t="s">
        <v>1476</v>
      </c>
      <c r="C534" s="1197"/>
      <c r="D534" s="1199"/>
      <c r="E534" s="204"/>
      <c r="F534" s="204"/>
      <c r="G534" s="204">
        <v>28</v>
      </c>
      <c r="H534" s="204">
        <v>301</v>
      </c>
      <c r="I534" s="204"/>
      <c r="J534" s="208"/>
      <c r="K534" s="1194"/>
      <c r="L534" s="1195"/>
    </row>
    <row r="535" spans="1:12">
      <c r="A535" s="1230"/>
      <c r="B535" s="203" t="s">
        <v>1476</v>
      </c>
      <c r="C535" s="1197"/>
      <c r="D535" s="1199"/>
      <c r="E535" s="204"/>
      <c r="F535" s="204"/>
      <c r="G535" s="204">
        <v>29</v>
      </c>
      <c r="H535" s="204">
        <v>302</v>
      </c>
      <c r="I535" s="204"/>
      <c r="J535" s="208"/>
      <c r="K535" s="1194"/>
      <c r="L535" s="1195"/>
    </row>
    <row r="536" spans="1:12">
      <c r="A536" s="1230"/>
      <c r="B536" s="203" t="s">
        <v>1476</v>
      </c>
      <c r="C536" s="1197"/>
      <c r="D536" s="1199"/>
      <c r="E536" s="204"/>
      <c r="F536" s="204"/>
      <c r="G536" s="204">
        <v>30</v>
      </c>
      <c r="H536" s="204">
        <v>303</v>
      </c>
      <c r="I536" s="204"/>
      <c r="J536" s="208"/>
      <c r="K536" s="1194"/>
      <c r="L536" s="1195"/>
    </row>
    <row r="537" spans="1:12">
      <c r="A537" s="1230"/>
      <c r="B537" s="205" t="s">
        <v>1476</v>
      </c>
      <c r="C537" s="1197"/>
      <c r="D537" s="1199"/>
      <c r="E537" s="206"/>
      <c r="F537" s="206"/>
      <c r="G537" s="206">
        <v>31</v>
      </c>
      <c r="H537" s="206">
        <v>304</v>
      </c>
      <c r="I537" s="206"/>
      <c r="J537" s="209"/>
      <c r="K537" s="1194"/>
      <c r="L537" s="1195"/>
    </row>
    <row r="538" spans="1:12">
      <c r="A538" s="1230"/>
      <c r="B538" s="200" t="s">
        <v>1476</v>
      </c>
      <c r="C538" s="1196" t="s">
        <v>1422</v>
      </c>
      <c r="D538" s="1198" t="s">
        <v>1477</v>
      </c>
      <c r="E538" s="201" t="s">
        <v>2463</v>
      </c>
      <c r="F538" s="201" t="s">
        <v>9839</v>
      </c>
      <c r="G538" s="201">
        <v>0</v>
      </c>
      <c r="H538" s="201">
        <v>305</v>
      </c>
      <c r="I538" s="201" t="s">
        <v>6077</v>
      </c>
      <c r="J538" s="207">
        <v>1</v>
      </c>
      <c r="K538" s="1194" t="s">
        <v>1843</v>
      </c>
      <c r="L538" s="1195" t="s">
        <v>5747</v>
      </c>
    </row>
    <row r="539" spans="1:12">
      <c r="A539" s="1230"/>
      <c r="B539" s="203" t="s">
        <v>1476</v>
      </c>
      <c r="C539" s="1197"/>
      <c r="D539" s="1199"/>
      <c r="E539" s="204" t="s">
        <v>2464</v>
      </c>
      <c r="F539" s="204" t="s">
        <v>9840</v>
      </c>
      <c r="G539" s="204">
        <v>1</v>
      </c>
      <c r="H539" s="204">
        <v>306</v>
      </c>
      <c r="I539" s="204" t="s">
        <v>6077</v>
      </c>
      <c r="J539" s="208">
        <v>2</v>
      </c>
      <c r="K539" s="1194"/>
      <c r="L539" s="1195"/>
    </row>
    <row r="540" spans="1:12">
      <c r="A540" s="1230"/>
      <c r="B540" s="203" t="s">
        <v>1476</v>
      </c>
      <c r="C540" s="1197"/>
      <c r="D540" s="1199"/>
      <c r="E540" s="204" t="s">
        <v>2468</v>
      </c>
      <c r="F540" s="204" t="s">
        <v>9841</v>
      </c>
      <c r="G540" s="204">
        <v>2</v>
      </c>
      <c r="H540" s="204">
        <v>307</v>
      </c>
      <c r="I540" s="204" t="s">
        <v>6077</v>
      </c>
      <c r="J540" s="208">
        <v>3</v>
      </c>
      <c r="K540" s="1194"/>
      <c r="L540" s="1195"/>
    </row>
    <row r="541" spans="1:12">
      <c r="A541" s="1230"/>
      <c r="B541" s="203" t="s">
        <v>1476</v>
      </c>
      <c r="C541" s="1197"/>
      <c r="D541" s="1199"/>
      <c r="E541" s="204" t="s">
        <v>2467</v>
      </c>
      <c r="F541" s="204" t="s">
        <v>9842</v>
      </c>
      <c r="G541" s="204">
        <v>3</v>
      </c>
      <c r="H541" s="204">
        <v>308</v>
      </c>
      <c r="I541" s="204" t="s">
        <v>6077</v>
      </c>
      <c r="J541" s="208">
        <v>4</v>
      </c>
      <c r="K541" s="1194"/>
      <c r="L541" s="1195"/>
    </row>
    <row r="542" spans="1:12">
      <c r="A542" s="1230"/>
      <c r="B542" s="203" t="s">
        <v>1476</v>
      </c>
      <c r="C542" s="1197"/>
      <c r="D542" s="1199"/>
      <c r="E542" s="204" t="s">
        <v>2465</v>
      </c>
      <c r="F542" s="204" t="s">
        <v>9843</v>
      </c>
      <c r="G542" s="204">
        <v>4</v>
      </c>
      <c r="H542" s="204">
        <v>309</v>
      </c>
      <c r="I542" s="204" t="s">
        <v>6077</v>
      </c>
      <c r="J542" s="208">
        <v>5</v>
      </c>
      <c r="K542" s="1194"/>
      <c r="L542" s="1195"/>
    </row>
    <row r="543" spans="1:12">
      <c r="A543" s="1230"/>
      <c r="B543" s="203" t="s">
        <v>1476</v>
      </c>
      <c r="C543" s="1197"/>
      <c r="D543" s="1199"/>
      <c r="E543" s="204" t="s">
        <v>2466</v>
      </c>
      <c r="F543" s="204" t="s">
        <v>9844</v>
      </c>
      <c r="G543" s="204">
        <v>5</v>
      </c>
      <c r="H543" s="204">
        <v>310</v>
      </c>
      <c r="I543" s="204" t="s">
        <v>6077</v>
      </c>
      <c r="J543" s="208">
        <v>6</v>
      </c>
      <c r="K543" s="1194"/>
      <c r="L543" s="1195"/>
    </row>
    <row r="544" spans="1:12">
      <c r="A544" s="1230"/>
      <c r="B544" s="203" t="s">
        <v>1476</v>
      </c>
      <c r="C544" s="1197"/>
      <c r="D544" s="1199"/>
      <c r="E544" s="204" t="s">
        <v>2469</v>
      </c>
      <c r="F544" s="204" t="s">
        <v>9845</v>
      </c>
      <c r="G544" s="204">
        <v>6</v>
      </c>
      <c r="H544" s="204">
        <v>311</v>
      </c>
      <c r="I544" s="204" t="s">
        <v>6077</v>
      </c>
      <c r="J544" s="208">
        <v>7</v>
      </c>
      <c r="K544" s="1194"/>
      <c r="L544" s="1195"/>
    </row>
    <row r="545" spans="1:12">
      <c r="A545" s="1230"/>
      <c r="B545" s="203" t="s">
        <v>1476</v>
      </c>
      <c r="C545" s="1197"/>
      <c r="D545" s="1199"/>
      <c r="E545" s="204" t="s">
        <v>2474</v>
      </c>
      <c r="F545" s="204" t="s">
        <v>9846</v>
      </c>
      <c r="G545" s="204">
        <v>7</v>
      </c>
      <c r="H545" s="204">
        <v>312</v>
      </c>
      <c r="I545" s="204" t="s">
        <v>6078</v>
      </c>
      <c r="J545" s="208">
        <v>1</v>
      </c>
      <c r="K545" s="1194"/>
      <c r="L545" s="1195"/>
    </row>
    <row r="546" spans="1:12">
      <c r="A546" s="1230"/>
      <c r="B546" s="203" t="s">
        <v>1476</v>
      </c>
      <c r="C546" s="1197"/>
      <c r="D546" s="1199"/>
      <c r="E546" s="204" t="s">
        <v>2473</v>
      </c>
      <c r="F546" s="204" t="s">
        <v>9847</v>
      </c>
      <c r="G546" s="204">
        <v>8</v>
      </c>
      <c r="H546" s="204">
        <v>313</v>
      </c>
      <c r="I546" s="204" t="s">
        <v>6078</v>
      </c>
      <c r="J546" s="208">
        <v>2</v>
      </c>
      <c r="K546" s="1194"/>
      <c r="L546" s="1195"/>
    </row>
    <row r="547" spans="1:12">
      <c r="A547" s="1230"/>
      <c r="B547" s="203" t="s">
        <v>1476</v>
      </c>
      <c r="C547" s="1197"/>
      <c r="D547" s="1199"/>
      <c r="E547" s="204" t="s">
        <v>1497</v>
      </c>
      <c r="F547" s="204" t="s">
        <v>9848</v>
      </c>
      <c r="G547" s="204">
        <v>9</v>
      </c>
      <c r="H547" s="204">
        <v>314</v>
      </c>
      <c r="I547" s="204" t="s">
        <v>6078</v>
      </c>
      <c r="J547" s="208">
        <v>3</v>
      </c>
      <c r="K547" s="1194"/>
      <c r="L547" s="1195"/>
    </row>
    <row r="548" spans="1:12">
      <c r="A548" s="1230"/>
      <c r="B548" s="203" t="s">
        <v>1476</v>
      </c>
      <c r="C548" s="1197"/>
      <c r="D548" s="1199"/>
      <c r="E548" s="204" t="s">
        <v>2967</v>
      </c>
      <c r="F548" s="204" t="s">
        <v>9849</v>
      </c>
      <c r="G548" s="204">
        <v>10</v>
      </c>
      <c r="H548" s="204">
        <v>315</v>
      </c>
      <c r="I548" s="204" t="s">
        <v>6078</v>
      </c>
      <c r="J548" s="208">
        <v>4</v>
      </c>
      <c r="K548" s="1194"/>
      <c r="L548" s="1195"/>
    </row>
    <row r="549" spans="1:12">
      <c r="A549" s="1230"/>
      <c r="B549" s="203" t="s">
        <v>1476</v>
      </c>
      <c r="C549" s="1197"/>
      <c r="D549" s="1199"/>
      <c r="E549" s="204" t="s">
        <v>2477</v>
      </c>
      <c r="F549" s="204" t="s">
        <v>9850</v>
      </c>
      <c r="G549" s="204">
        <v>11</v>
      </c>
      <c r="H549" s="204">
        <v>316</v>
      </c>
      <c r="I549" s="204" t="s">
        <v>6078</v>
      </c>
      <c r="J549" s="208">
        <v>5</v>
      </c>
      <c r="K549" s="1194"/>
      <c r="L549" s="1195"/>
    </row>
    <row r="550" spans="1:12">
      <c r="A550" s="1230"/>
      <c r="B550" s="203" t="s">
        <v>1476</v>
      </c>
      <c r="C550" s="1197"/>
      <c r="D550" s="1199"/>
      <c r="E550" s="204" t="s">
        <v>2476</v>
      </c>
      <c r="F550" s="204" t="s">
        <v>9851</v>
      </c>
      <c r="G550" s="204">
        <v>12</v>
      </c>
      <c r="H550" s="204">
        <v>317</v>
      </c>
      <c r="I550" s="204" t="s">
        <v>6078</v>
      </c>
      <c r="J550" s="208">
        <v>6</v>
      </c>
      <c r="K550" s="1194"/>
      <c r="L550" s="1195"/>
    </row>
    <row r="551" spans="1:12">
      <c r="A551" s="1230"/>
      <c r="B551" s="203" t="s">
        <v>1476</v>
      </c>
      <c r="C551" s="1197"/>
      <c r="D551" s="1199"/>
      <c r="E551" s="204" t="s">
        <v>2475</v>
      </c>
      <c r="F551" s="204" t="s">
        <v>9852</v>
      </c>
      <c r="G551" s="204">
        <v>13</v>
      </c>
      <c r="H551" s="204">
        <v>318</v>
      </c>
      <c r="I551" s="204" t="s">
        <v>6078</v>
      </c>
      <c r="J551" s="208">
        <v>7</v>
      </c>
      <c r="K551" s="1194"/>
      <c r="L551" s="1195"/>
    </row>
    <row r="552" spans="1:12">
      <c r="A552" s="1230"/>
      <c r="B552" s="203" t="s">
        <v>1476</v>
      </c>
      <c r="C552" s="1197"/>
      <c r="D552" s="1199"/>
      <c r="E552" s="204" t="s">
        <v>2482</v>
      </c>
      <c r="F552" s="204" t="s">
        <v>9853</v>
      </c>
      <c r="G552" s="204">
        <v>14</v>
      </c>
      <c r="H552" s="204">
        <v>319</v>
      </c>
      <c r="I552" s="204" t="s">
        <v>6079</v>
      </c>
      <c r="J552" s="208">
        <v>1</v>
      </c>
      <c r="K552" s="1194"/>
      <c r="L552" s="1195"/>
    </row>
    <row r="553" spans="1:12">
      <c r="A553" s="1230"/>
      <c r="B553" s="203" t="s">
        <v>1476</v>
      </c>
      <c r="C553" s="1197"/>
      <c r="D553" s="1199"/>
      <c r="E553" s="204" t="s">
        <v>2481</v>
      </c>
      <c r="F553" s="204" t="s">
        <v>9854</v>
      </c>
      <c r="G553" s="204">
        <v>15</v>
      </c>
      <c r="H553" s="204">
        <v>320</v>
      </c>
      <c r="I553" s="204" t="s">
        <v>6079</v>
      </c>
      <c r="J553" s="208">
        <v>2</v>
      </c>
      <c r="K553" s="1194"/>
      <c r="L553" s="1195"/>
    </row>
    <row r="554" spans="1:12">
      <c r="A554" s="1230"/>
      <c r="B554" s="203" t="s">
        <v>1476</v>
      </c>
      <c r="C554" s="1197"/>
      <c r="D554" s="1199"/>
      <c r="E554" s="204" t="s">
        <v>1497</v>
      </c>
      <c r="F554" s="204" t="s">
        <v>9855</v>
      </c>
      <c r="G554" s="204">
        <v>16</v>
      </c>
      <c r="H554" s="204">
        <v>321</v>
      </c>
      <c r="I554" s="204" t="s">
        <v>6079</v>
      </c>
      <c r="J554" s="208">
        <v>3</v>
      </c>
      <c r="K554" s="1194" t="s">
        <v>1846</v>
      </c>
      <c r="L554" s="1195" t="s">
        <v>5748</v>
      </c>
    </row>
    <row r="555" spans="1:12">
      <c r="A555" s="1230"/>
      <c r="B555" s="203" t="s">
        <v>1476</v>
      </c>
      <c r="C555" s="1197"/>
      <c r="D555" s="1199"/>
      <c r="E555" s="204" t="s">
        <v>2968</v>
      </c>
      <c r="F555" s="204" t="s">
        <v>9856</v>
      </c>
      <c r="G555" s="204">
        <v>17</v>
      </c>
      <c r="H555" s="204">
        <v>322</v>
      </c>
      <c r="I555" s="204" t="s">
        <v>6079</v>
      </c>
      <c r="J555" s="208">
        <v>4</v>
      </c>
      <c r="K555" s="1194"/>
      <c r="L555" s="1195"/>
    </row>
    <row r="556" spans="1:12">
      <c r="A556" s="1230"/>
      <c r="B556" s="203" t="s">
        <v>1476</v>
      </c>
      <c r="C556" s="1197"/>
      <c r="D556" s="1199"/>
      <c r="E556" s="204" t="s">
        <v>2485</v>
      </c>
      <c r="F556" s="204" t="s">
        <v>9857</v>
      </c>
      <c r="G556" s="204">
        <v>18</v>
      </c>
      <c r="H556" s="204">
        <v>323</v>
      </c>
      <c r="I556" s="204" t="s">
        <v>6079</v>
      </c>
      <c r="J556" s="208">
        <v>5</v>
      </c>
      <c r="K556" s="1194"/>
      <c r="L556" s="1195"/>
    </row>
    <row r="557" spans="1:12">
      <c r="A557" s="1230"/>
      <c r="B557" s="203" t="s">
        <v>1476</v>
      </c>
      <c r="C557" s="1197"/>
      <c r="D557" s="1199"/>
      <c r="E557" s="204" t="s">
        <v>2484</v>
      </c>
      <c r="F557" s="204" t="s">
        <v>9858</v>
      </c>
      <c r="G557" s="204">
        <v>19</v>
      </c>
      <c r="H557" s="204">
        <v>324</v>
      </c>
      <c r="I557" s="204" t="s">
        <v>6079</v>
      </c>
      <c r="J557" s="208">
        <v>6</v>
      </c>
      <c r="K557" s="1194"/>
      <c r="L557" s="1195"/>
    </row>
    <row r="558" spans="1:12">
      <c r="A558" s="1230"/>
      <c r="B558" s="203" t="s">
        <v>1476</v>
      </c>
      <c r="C558" s="1197"/>
      <c r="D558" s="1199"/>
      <c r="E558" s="204" t="s">
        <v>2483</v>
      </c>
      <c r="F558" s="204" t="s">
        <v>9859</v>
      </c>
      <c r="G558" s="204">
        <v>20</v>
      </c>
      <c r="H558" s="204">
        <v>325</v>
      </c>
      <c r="I558" s="204" t="s">
        <v>6079</v>
      </c>
      <c r="J558" s="208">
        <v>7</v>
      </c>
      <c r="K558" s="1194"/>
      <c r="L558" s="1195"/>
    </row>
    <row r="559" spans="1:12">
      <c r="A559" s="1230"/>
      <c r="B559" s="203" t="s">
        <v>1476</v>
      </c>
      <c r="C559" s="1197"/>
      <c r="D559" s="1199"/>
      <c r="E559" s="204" t="s">
        <v>2510</v>
      </c>
      <c r="F559" s="204" t="s">
        <v>9860</v>
      </c>
      <c r="G559" s="204">
        <v>21</v>
      </c>
      <c r="H559" s="204">
        <v>326</v>
      </c>
      <c r="I559" s="204" t="s">
        <v>6083</v>
      </c>
      <c r="J559" s="208">
        <v>1</v>
      </c>
      <c r="K559" s="1194"/>
      <c r="L559" s="1195"/>
    </row>
    <row r="560" spans="1:12">
      <c r="A560" s="1230"/>
      <c r="B560" s="203" t="s">
        <v>1476</v>
      </c>
      <c r="C560" s="1197"/>
      <c r="D560" s="1199"/>
      <c r="E560" s="204" t="s">
        <v>2511</v>
      </c>
      <c r="F560" s="204" t="s">
        <v>9861</v>
      </c>
      <c r="G560" s="204">
        <v>22</v>
      </c>
      <c r="H560" s="204">
        <v>327</v>
      </c>
      <c r="I560" s="204" t="s">
        <v>6083</v>
      </c>
      <c r="J560" s="208">
        <v>2</v>
      </c>
      <c r="K560" s="1194"/>
      <c r="L560" s="1195"/>
    </row>
    <row r="561" spans="1:12">
      <c r="A561" s="1230"/>
      <c r="B561" s="203" t="s">
        <v>1476</v>
      </c>
      <c r="C561" s="1197"/>
      <c r="D561" s="1199"/>
      <c r="E561" s="204" t="s">
        <v>2515</v>
      </c>
      <c r="F561" s="204" t="s">
        <v>9862</v>
      </c>
      <c r="G561" s="204">
        <v>23</v>
      </c>
      <c r="H561" s="204">
        <v>328</v>
      </c>
      <c r="I561" s="204" t="s">
        <v>6083</v>
      </c>
      <c r="J561" s="208">
        <v>3</v>
      </c>
      <c r="K561" s="1194"/>
      <c r="L561" s="1195"/>
    </row>
    <row r="562" spans="1:12">
      <c r="A562" s="1230"/>
      <c r="B562" s="203" t="s">
        <v>1476</v>
      </c>
      <c r="C562" s="1197"/>
      <c r="D562" s="1199"/>
      <c r="E562" s="204" t="s">
        <v>2514</v>
      </c>
      <c r="F562" s="204" t="s">
        <v>9863</v>
      </c>
      <c r="G562" s="204">
        <v>24</v>
      </c>
      <c r="H562" s="204">
        <v>329</v>
      </c>
      <c r="I562" s="204" t="s">
        <v>6083</v>
      </c>
      <c r="J562" s="208">
        <v>4</v>
      </c>
      <c r="K562" s="1194"/>
      <c r="L562" s="1195"/>
    </row>
    <row r="563" spans="1:12">
      <c r="A563" s="1230"/>
      <c r="B563" s="203" t="s">
        <v>1476</v>
      </c>
      <c r="C563" s="1197"/>
      <c r="D563" s="1199"/>
      <c r="E563" s="204" t="s">
        <v>2512</v>
      </c>
      <c r="F563" s="204" t="s">
        <v>9864</v>
      </c>
      <c r="G563" s="204">
        <v>25</v>
      </c>
      <c r="H563" s="204">
        <v>330</v>
      </c>
      <c r="I563" s="204" t="s">
        <v>6083</v>
      </c>
      <c r="J563" s="208">
        <v>5</v>
      </c>
      <c r="K563" s="1194"/>
      <c r="L563" s="1195"/>
    </row>
    <row r="564" spans="1:12">
      <c r="A564" s="1230"/>
      <c r="B564" s="203" t="s">
        <v>1476</v>
      </c>
      <c r="C564" s="1197"/>
      <c r="D564" s="1199"/>
      <c r="E564" s="204" t="s">
        <v>2513</v>
      </c>
      <c r="F564" s="204" t="s">
        <v>9865</v>
      </c>
      <c r="G564" s="204">
        <v>26</v>
      </c>
      <c r="H564" s="204">
        <v>331</v>
      </c>
      <c r="I564" s="204" t="s">
        <v>6083</v>
      </c>
      <c r="J564" s="208">
        <v>6</v>
      </c>
      <c r="K564" s="1194"/>
      <c r="L564" s="1195"/>
    </row>
    <row r="565" spans="1:12">
      <c r="A565" s="1230"/>
      <c r="B565" s="203" t="s">
        <v>1476</v>
      </c>
      <c r="C565" s="1197"/>
      <c r="D565" s="1199"/>
      <c r="E565" s="204" t="s">
        <v>2516</v>
      </c>
      <c r="F565" s="204" t="s">
        <v>9866</v>
      </c>
      <c r="G565" s="204">
        <v>27</v>
      </c>
      <c r="H565" s="204">
        <v>332</v>
      </c>
      <c r="I565" s="204" t="s">
        <v>6083</v>
      </c>
      <c r="J565" s="208">
        <v>7</v>
      </c>
      <c r="K565" s="1194"/>
      <c r="L565" s="1195"/>
    </row>
    <row r="566" spans="1:12">
      <c r="A566" s="1230"/>
      <c r="B566" s="203" t="s">
        <v>1476</v>
      </c>
      <c r="C566" s="1197"/>
      <c r="D566" s="1199"/>
      <c r="E566" s="204"/>
      <c r="F566" s="204"/>
      <c r="G566" s="204">
        <v>28</v>
      </c>
      <c r="H566" s="204">
        <v>333</v>
      </c>
      <c r="I566" s="204"/>
      <c r="J566" s="208"/>
      <c r="K566" s="1194"/>
      <c r="L566" s="1195"/>
    </row>
    <row r="567" spans="1:12">
      <c r="A567" s="1230"/>
      <c r="B567" s="203" t="s">
        <v>1476</v>
      </c>
      <c r="C567" s="1197"/>
      <c r="D567" s="1199"/>
      <c r="E567" s="204"/>
      <c r="F567" s="204"/>
      <c r="G567" s="204">
        <v>29</v>
      </c>
      <c r="H567" s="204">
        <v>334</v>
      </c>
      <c r="I567" s="204"/>
      <c r="J567" s="208"/>
      <c r="K567" s="1194"/>
      <c r="L567" s="1195"/>
    </row>
    <row r="568" spans="1:12">
      <c r="A568" s="1230"/>
      <c r="B568" s="203" t="s">
        <v>1476</v>
      </c>
      <c r="C568" s="1197"/>
      <c r="D568" s="1199"/>
      <c r="E568" s="204"/>
      <c r="F568" s="204"/>
      <c r="G568" s="204">
        <v>30</v>
      </c>
      <c r="H568" s="204">
        <v>335</v>
      </c>
      <c r="I568" s="204"/>
      <c r="J568" s="208"/>
      <c r="K568" s="1194"/>
      <c r="L568" s="1195"/>
    </row>
    <row r="569" spans="1:12">
      <c r="A569" s="1230"/>
      <c r="B569" s="205" t="s">
        <v>1476</v>
      </c>
      <c r="C569" s="1197"/>
      <c r="D569" s="1199"/>
      <c r="E569" s="206"/>
      <c r="F569" s="206"/>
      <c r="G569" s="206">
        <v>31</v>
      </c>
      <c r="H569" s="206">
        <v>336</v>
      </c>
      <c r="I569" s="206"/>
      <c r="J569" s="209"/>
      <c r="K569" s="1194"/>
      <c r="L569" s="1195"/>
    </row>
    <row r="570" spans="1:12">
      <c r="A570" s="1230"/>
      <c r="B570" s="200" t="s">
        <v>1476</v>
      </c>
      <c r="C570" s="1196" t="s">
        <v>1423</v>
      </c>
      <c r="D570" s="1198" t="s">
        <v>1477</v>
      </c>
      <c r="E570" s="201" t="s">
        <v>6090</v>
      </c>
      <c r="F570" s="201" t="s">
        <v>9867</v>
      </c>
      <c r="G570" s="201">
        <v>0</v>
      </c>
      <c r="H570" s="201">
        <v>337</v>
      </c>
      <c r="I570" s="201" t="s">
        <v>6084</v>
      </c>
      <c r="J570" s="207">
        <v>1</v>
      </c>
      <c r="K570" s="1194" t="s">
        <v>1847</v>
      </c>
      <c r="L570" s="1195" t="s">
        <v>5749</v>
      </c>
    </row>
    <row r="571" spans="1:12">
      <c r="A571" s="1230"/>
      <c r="B571" s="203" t="s">
        <v>1476</v>
      </c>
      <c r="C571" s="1197"/>
      <c r="D571" s="1199"/>
      <c r="E571" s="204" t="s">
        <v>6091</v>
      </c>
      <c r="F571" s="204" t="s">
        <v>9868</v>
      </c>
      <c r="G571" s="204">
        <v>1</v>
      </c>
      <c r="H571" s="204">
        <v>338</v>
      </c>
      <c r="I571" s="204" t="s">
        <v>6084</v>
      </c>
      <c r="J571" s="208">
        <v>2</v>
      </c>
      <c r="K571" s="1194"/>
      <c r="L571" s="1195"/>
    </row>
    <row r="572" spans="1:12">
      <c r="A572" s="1230"/>
      <c r="B572" s="203" t="s">
        <v>1476</v>
      </c>
      <c r="C572" s="1197"/>
      <c r="D572" s="1199"/>
      <c r="E572" s="204" t="s">
        <v>1497</v>
      </c>
      <c r="F572" s="204" t="s">
        <v>9869</v>
      </c>
      <c r="G572" s="204">
        <v>2</v>
      </c>
      <c r="H572" s="204">
        <v>339</v>
      </c>
      <c r="I572" s="204" t="s">
        <v>6084</v>
      </c>
      <c r="J572" s="208">
        <v>3</v>
      </c>
      <c r="K572" s="1194"/>
      <c r="L572" s="1195"/>
    </row>
    <row r="573" spans="1:12">
      <c r="A573" s="1230"/>
      <c r="B573" s="203" t="s">
        <v>1476</v>
      </c>
      <c r="C573" s="1197"/>
      <c r="D573" s="1199"/>
      <c r="E573" s="204" t="s">
        <v>2969</v>
      </c>
      <c r="F573" s="204" t="s">
        <v>9870</v>
      </c>
      <c r="G573" s="204">
        <v>3</v>
      </c>
      <c r="H573" s="204">
        <v>340</v>
      </c>
      <c r="I573" s="204" t="s">
        <v>6084</v>
      </c>
      <c r="J573" s="208">
        <v>4</v>
      </c>
      <c r="K573" s="1194"/>
      <c r="L573" s="1195"/>
    </row>
    <row r="574" spans="1:12">
      <c r="A574" s="1230"/>
      <c r="B574" s="203" t="s">
        <v>1476</v>
      </c>
      <c r="C574" s="1197"/>
      <c r="D574" s="1199"/>
      <c r="E574" s="204" t="s">
        <v>6092</v>
      </c>
      <c r="F574" s="204" t="s">
        <v>9871</v>
      </c>
      <c r="G574" s="204">
        <v>4</v>
      </c>
      <c r="H574" s="204">
        <v>341</v>
      </c>
      <c r="I574" s="204" t="s">
        <v>6084</v>
      </c>
      <c r="J574" s="208">
        <v>5</v>
      </c>
      <c r="K574" s="1194"/>
      <c r="L574" s="1195"/>
    </row>
    <row r="575" spans="1:12">
      <c r="A575" s="1230"/>
      <c r="B575" s="203" t="s">
        <v>1476</v>
      </c>
      <c r="C575" s="1197"/>
      <c r="D575" s="1199"/>
      <c r="E575" s="204" t="s">
        <v>6093</v>
      </c>
      <c r="F575" s="204" t="s">
        <v>9872</v>
      </c>
      <c r="G575" s="204">
        <v>5</v>
      </c>
      <c r="H575" s="204">
        <v>342</v>
      </c>
      <c r="I575" s="204" t="s">
        <v>6084</v>
      </c>
      <c r="J575" s="208">
        <v>6</v>
      </c>
      <c r="K575" s="1194"/>
      <c r="L575" s="1195"/>
    </row>
    <row r="576" spans="1:12">
      <c r="A576" s="1230"/>
      <c r="B576" s="203" t="s">
        <v>1476</v>
      </c>
      <c r="C576" s="1197"/>
      <c r="D576" s="1199"/>
      <c r="E576" s="204" t="s">
        <v>6094</v>
      </c>
      <c r="F576" s="204" t="s">
        <v>9873</v>
      </c>
      <c r="G576" s="204">
        <v>6</v>
      </c>
      <c r="H576" s="204">
        <v>343</v>
      </c>
      <c r="I576" s="204" t="s">
        <v>6084</v>
      </c>
      <c r="J576" s="208">
        <v>7</v>
      </c>
      <c r="K576" s="1194"/>
      <c r="L576" s="1195"/>
    </row>
    <row r="577" spans="1:12">
      <c r="A577" s="1230"/>
      <c r="B577" s="203" t="s">
        <v>1476</v>
      </c>
      <c r="C577" s="1197"/>
      <c r="D577" s="1199"/>
      <c r="E577" s="204" t="s">
        <v>7233</v>
      </c>
      <c r="F577" s="204" t="s">
        <v>9874</v>
      </c>
      <c r="G577" s="204">
        <v>7</v>
      </c>
      <c r="H577" s="204">
        <v>344</v>
      </c>
      <c r="I577" s="204" t="s">
        <v>6085</v>
      </c>
      <c r="J577" s="208">
        <v>1</v>
      </c>
      <c r="K577" s="1194"/>
      <c r="L577" s="1195"/>
    </row>
    <row r="578" spans="1:12">
      <c r="A578" s="1230"/>
      <c r="B578" s="203" t="s">
        <v>1476</v>
      </c>
      <c r="C578" s="1197"/>
      <c r="D578" s="1199"/>
      <c r="E578" s="204" t="s">
        <v>7234</v>
      </c>
      <c r="F578" s="204" t="s">
        <v>9875</v>
      </c>
      <c r="G578" s="204">
        <v>8</v>
      </c>
      <c r="H578" s="204">
        <v>345</v>
      </c>
      <c r="I578" s="204" t="s">
        <v>6085</v>
      </c>
      <c r="J578" s="208">
        <v>2</v>
      </c>
      <c r="K578" s="1194"/>
      <c r="L578" s="1195"/>
    </row>
    <row r="579" spans="1:12">
      <c r="A579" s="1230"/>
      <c r="B579" s="203" t="s">
        <v>1476</v>
      </c>
      <c r="C579" s="1197"/>
      <c r="D579" s="1199"/>
      <c r="E579" s="204" t="s">
        <v>7235</v>
      </c>
      <c r="F579" s="204" t="s">
        <v>9876</v>
      </c>
      <c r="G579" s="204">
        <v>9</v>
      </c>
      <c r="H579" s="204">
        <v>346</v>
      </c>
      <c r="I579" s="204" t="s">
        <v>6085</v>
      </c>
      <c r="J579" s="208">
        <v>3</v>
      </c>
      <c r="K579" s="1194"/>
      <c r="L579" s="1195"/>
    </row>
    <row r="580" spans="1:12">
      <c r="A580" s="1230"/>
      <c r="B580" s="203" t="s">
        <v>1476</v>
      </c>
      <c r="C580" s="1197"/>
      <c r="D580" s="1199"/>
      <c r="E580" s="204" t="s">
        <v>7236</v>
      </c>
      <c r="F580" s="204" t="s">
        <v>9877</v>
      </c>
      <c r="G580" s="204">
        <v>10</v>
      </c>
      <c r="H580" s="204">
        <v>347</v>
      </c>
      <c r="I580" s="204" t="s">
        <v>6085</v>
      </c>
      <c r="J580" s="208">
        <v>4</v>
      </c>
      <c r="K580" s="1194"/>
      <c r="L580" s="1195"/>
    </row>
    <row r="581" spans="1:12">
      <c r="A581" s="1230"/>
      <c r="B581" s="203" t="s">
        <v>1476</v>
      </c>
      <c r="C581" s="1197"/>
      <c r="D581" s="1199"/>
      <c r="E581" s="204" t="s">
        <v>7237</v>
      </c>
      <c r="F581" s="204" t="s">
        <v>9878</v>
      </c>
      <c r="G581" s="204">
        <v>11</v>
      </c>
      <c r="H581" s="204">
        <v>348</v>
      </c>
      <c r="I581" s="204" t="s">
        <v>6085</v>
      </c>
      <c r="J581" s="208">
        <v>5</v>
      </c>
      <c r="K581" s="1194"/>
      <c r="L581" s="1195"/>
    </row>
    <row r="582" spans="1:12">
      <c r="A582" s="1230"/>
      <c r="B582" s="203" t="s">
        <v>1476</v>
      </c>
      <c r="C582" s="1197"/>
      <c r="D582" s="1199"/>
      <c r="E582" s="204" t="s">
        <v>7238</v>
      </c>
      <c r="F582" s="204" t="s">
        <v>9879</v>
      </c>
      <c r="G582" s="204">
        <v>12</v>
      </c>
      <c r="H582" s="204">
        <v>349</v>
      </c>
      <c r="I582" s="204" t="s">
        <v>6085</v>
      </c>
      <c r="J582" s="208">
        <v>6</v>
      </c>
      <c r="K582" s="1194"/>
      <c r="L582" s="1195"/>
    </row>
    <row r="583" spans="1:12">
      <c r="A583" s="1230"/>
      <c r="B583" s="203" t="s">
        <v>1476</v>
      </c>
      <c r="C583" s="1197"/>
      <c r="D583" s="1199"/>
      <c r="E583" s="204" t="s">
        <v>7239</v>
      </c>
      <c r="F583" s="204" t="s">
        <v>9880</v>
      </c>
      <c r="G583" s="204">
        <v>13</v>
      </c>
      <c r="H583" s="204">
        <v>350</v>
      </c>
      <c r="I583" s="204" t="s">
        <v>6085</v>
      </c>
      <c r="J583" s="208">
        <v>7</v>
      </c>
      <c r="K583" s="1194"/>
      <c r="L583" s="1195"/>
    </row>
    <row r="584" spans="1:12">
      <c r="A584" s="1230"/>
      <c r="B584" s="203" t="s">
        <v>1476</v>
      </c>
      <c r="C584" s="1197"/>
      <c r="D584" s="1199"/>
      <c r="E584" s="204" t="s">
        <v>6095</v>
      </c>
      <c r="F584" s="204" t="s">
        <v>9881</v>
      </c>
      <c r="G584" s="204">
        <v>14</v>
      </c>
      <c r="H584" s="204">
        <v>351</v>
      </c>
      <c r="I584" s="204" t="s">
        <v>1860</v>
      </c>
      <c r="J584" s="208">
        <v>1</v>
      </c>
      <c r="K584" s="1194"/>
      <c r="L584" s="1195"/>
    </row>
    <row r="585" spans="1:12">
      <c r="A585" s="1230"/>
      <c r="B585" s="203" t="s">
        <v>1476</v>
      </c>
      <c r="C585" s="1197"/>
      <c r="D585" s="1199"/>
      <c r="E585" s="204" t="s">
        <v>6096</v>
      </c>
      <c r="F585" s="204" t="s">
        <v>9882</v>
      </c>
      <c r="G585" s="204">
        <v>15</v>
      </c>
      <c r="H585" s="204">
        <v>352</v>
      </c>
      <c r="I585" s="204" t="s">
        <v>1860</v>
      </c>
      <c r="J585" s="208">
        <v>4</v>
      </c>
      <c r="K585" s="1194"/>
      <c r="L585" s="1195"/>
    </row>
    <row r="586" spans="1:12">
      <c r="A586" s="1230"/>
      <c r="B586" s="203" t="s">
        <v>1476</v>
      </c>
      <c r="C586" s="1197"/>
      <c r="D586" s="1199"/>
      <c r="E586" s="204" t="s">
        <v>6097</v>
      </c>
      <c r="F586" s="204" t="s">
        <v>9883</v>
      </c>
      <c r="G586" s="204">
        <v>16</v>
      </c>
      <c r="H586" s="204">
        <v>353</v>
      </c>
      <c r="I586" s="204" t="s">
        <v>1860</v>
      </c>
      <c r="J586" s="208">
        <v>5</v>
      </c>
      <c r="K586" s="1194" t="s">
        <v>1861</v>
      </c>
      <c r="L586" s="1195" t="s">
        <v>5750</v>
      </c>
    </row>
    <row r="587" spans="1:12">
      <c r="A587" s="1230"/>
      <c r="B587" s="203" t="s">
        <v>1476</v>
      </c>
      <c r="C587" s="1197"/>
      <c r="D587" s="1199"/>
      <c r="E587" s="204" t="s">
        <v>1277</v>
      </c>
      <c r="F587" s="204" t="s">
        <v>8520</v>
      </c>
      <c r="G587" s="204">
        <v>17</v>
      </c>
      <c r="H587" s="204">
        <v>354</v>
      </c>
      <c r="I587" s="204" t="s">
        <v>49</v>
      </c>
      <c r="J587" s="208" t="s">
        <v>49</v>
      </c>
      <c r="K587" s="1194"/>
      <c r="L587" s="1195"/>
    </row>
    <row r="588" spans="1:12">
      <c r="A588" s="1230"/>
      <c r="B588" s="203" t="s">
        <v>1476</v>
      </c>
      <c r="C588" s="1197"/>
      <c r="D588" s="1199"/>
      <c r="E588" s="204" t="s">
        <v>1286</v>
      </c>
      <c r="F588" s="204" t="s">
        <v>8521</v>
      </c>
      <c r="G588" s="204">
        <v>18</v>
      </c>
      <c r="H588" s="204">
        <v>355</v>
      </c>
      <c r="I588" s="204" t="s">
        <v>49</v>
      </c>
      <c r="J588" s="208" t="s">
        <v>49</v>
      </c>
      <c r="K588" s="1194"/>
      <c r="L588" s="1195"/>
    </row>
    <row r="589" spans="1:12">
      <c r="A589" s="1230"/>
      <c r="B589" s="203" t="s">
        <v>1476</v>
      </c>
      <c r="C589" s="1197"/>
      <c r="D589" s="1199"/>
      <c r="E589" s="204" t="s">
        <v>1278</v>
      </c>
      <c r="F589" s="204" t="s">
        <v>8523</v>
      </c>
      <c r="G589" s="204">
        <v>19</v>
      </c>
      <c r="H589" s="204">
        <v>356</v>
      </c>
      <c r="I589" s="204" t="s">
        <v>49</v>
      </c>
      <c r="J589" s="208" t="s">
        <v>49</v>
      </c>
      <c r="K589" s="1194"/>
      <c r="L589" s="1195"/>
    </row>
    <row r="590" spans="1:12">
      <c r="A590" s="1230"/>
      <c r="B590" s="203" t="s">
        <v>1476</v>
      </c>
      <c r="C590" s="1197"/>
      <c r="D590" s="1199"/>
      <c r="E590" s="204" t="s">
        <v>1280</v>
      </c>
      <c r="F590" s="204" t="s">
        <v>8525</v>
      </c>
      <c r="G590" s="204">
        <v>20</v>
      </c>
      <c r="H590" s="204">
        <v>357</v>
      </c>
      <c r="I590" s="204" t="s">
        <v>49</v>
      </c>
      <c r="J590" s="208" t="s">
        <v>49</v>
      </c>
      <c r="K590" s="1194"/>
      <c r="L590" s="1195"/>
    </row>
    <row r="591" spans="1:12">
      <c r="A591" s="1230"/>
      <c r="B591" s="203" t="s">
        <v>1476</v>
      </c>
      <c r="C591" s="1197"/>
      <c r="D591" s="1199"/>
      <c r="E591" s="204" t="s">
        <v>1281</v>
      </c>
      <c r="F591" s="204" t="s">
        <v>8526</v>
      </c>
      <c r="G591" s="204">
        <v>21</v>
      </c>
      <c r="H591" s="204">
        <v>358</v>
      </c>
      <c r="I591" s="204" t="s">
        <v>49</v>
      </c>
      <c r="J591" s="208" t="s">
        <v>49</v>
      </c>
      <c r="K591" s="1194"/>
      <c r="L591" s="1195"/>
    </row>
    <row r="592" spans="1:12">
      <c r="A592" s="1230"/>
      <c r="B592" s="203" t="s">
        <v>1476</v>
      </c>
      <c r="C592" s="1197"/>
      <c r="D592" s="1199"/>
      <c r="E592" s="204" t="s">
        <v>1282</v>
      </c>
      <c r="F592" s="204" t="s">
        <v>9884</v>
      </c>
      <c r="G592" s="204">
        <v>22</v>
      </c>
      <c r="H592" s="204">
        <v>359</v>
      </c>
      <c r="I592" s="204" t="s">
        <v>49</v>
      </c>
      <c r="J592" s="208" t="s">
        <v>49</v>
      </c>
      <c r="K592" s="1194"/>
      <c r="L592" s="1195"/>
    </row>
    <row r="593" spans="1:12">
      <c r="A593" s="1230"/>
      <c r="B593" s="203" t="s">
        <v>1476</v>
      </c>
      <c r="C593" s="1197"/>
      <c r="D593" s="1199"/>
      <c r="E593" s="204" t="s">
        <v>1285</v>
      </c>
      <c r="F593" s="204" t="s">
        <v>9559</v>
      </c>
      <c r="G593" s="204">
        <v>23</v>
      </c>
      <c r="H593" s="204">
        <v>360</v>
      </c>
      <c r="I593" s="204" t="s">
        <v>49</v>
      </c>
      <c r="J593" s="208" t="s">
        <v>49</v>
      </c>
      <c r="K593" s="1194"/>
      <c r="L593" s="1195"/>
    </row>
    <row r="594" spans="1:12">
      <c r="A594" s="1230"/>
      <c r="B594" s="203" t="s">
        <v>1476</v>
      </c>
      <c r="C594" s="1197"/>
      <c r="D594" s="1199"/>
      <c r="E594" s="204"/>
      <c r="F594" s="204"/>
      <c r="G594" s="204">
        <v>24</v>
      </c>
      <c r="H594" s="204">
        <v>361</v>
      </c>
      <c r="I594" s="204"/>
      <c r="J594" s="208"/>
      <c r="K594" s="1194"/>
      <c r="L594" s="1195"/>
    </row>
    <row r="595" spans="1:12">
      <c r="A595" s="1230"/>
      <c r="B595" s="203" t="s">
        <v>1476</v>
      </c>
      <c r="C595" s="1197"/>
      <c r="D595" s="1199"/>
      <c r="E595" s="204"/>
      <c r="F595" s="204"/>
      <c r="G595" s="204">
        <v>25</v>
      </c>
      <c r="H595" s="204">
        <v>362</v>
      </c>
      <c r="I595" s="204"/>
      <c r="J595" s="208"/>
      <c r="K595" s="1194"/>
      <c r="L595" s="1195"/>
    </row>
    <row r="596" spans="1:12">
      <c r="A596" s="1230"/>
      <c r="B596" s="203" t="s">
        <v>1476</v>
      </c>
      <c r="C596" s="1197"/>
      <c r="D596" s="1199"/>
      <c r="E596" s="204"/>
      <c r="F596" s="204"/>
      <c r="G596" s="204">
        <v>26</v>
      </c>
      <c r="H596" s="204">
        <v>363</v>
      </c>
      <c r="I596" s="204"/>
      <c r="J596" s="208"/>
      <c r="K596" s="1194"/>
      <c r="L596" s="1195"/>
    </row>
    <row r="597" spans="1:12">
      <c r="A597" s="1230"/>
      <c r="B597" s="203" t="s">
        <v>1476</v>
      </c>
      <c r="C597" s="1197"/>
      <c r="D597" s="1199"/>
      <c r="E597" s="204"/>
      <c r="F597" s="204"/>
      <c r="G597" s="204">
        <v>27</v>
      </c>
      <c r="H597" s="204">
        <v>364</v>
      </c>
      <c r="I597" s="204"/>
      <c r="J597" s="208"/>
      <c r="K597" s="1194"/>
      <c r="L597" s="1195"/>
    </row>
    <row r="598" spans="1:12">
      <c r="A598" s="1230"/>
      <c r="B598" s="203" t="s">
        <v>1476</v>
      </c>
      <c r="C598" s="1197"/>
      <c r="D598" s="1199"/>
      <c r="E598" s="204"/>
      <c r="F598" s="204"/>
      <c r="G598" s="204">
        <v>28</v>
      </c>
      <c r="H598" s="204">
        <v>365</v>
      </c>
      <c r="I598" s="204"/>
      <c r="J598" s="208"/>
      <c r="K598" s="1194"/>
      <c r="L598" s="1195"/>
    </row>
    <row r="599" spans="1:12">
      <c r="A599" s="1230"/>
      <c r="B599" s="203" t="s">
        <v>1476</v>
      </c>
      <c r="C599" s="1197"/>
      <c r="D599" s="1199"/>
      <c r="E599" s="204"/>
      <c r="F599" s="204"/>
      <c r="G599" s="204">
        <v>29</v>
      </c>
      <c r="H599" s="204">
        <v>366</v>
      </c>
      <c r="I599" s="204"/>
      <c r="J599" s="208"/>
      <c r="K599" s="1194"/>
      <c r="L599" s="1195"/>
    </row>
    <row r="600" spans="1:12">
      <c r="A600" s="1230"/>
      <c r="B600" s="203" t="s">
        <v>1476</v>
      </c>
      <c r="C600" s="1197"/>
      <c r="D600" s="1199"/>
      <c r="E600" s="204"/>
      <c r="F600" s="204"/>
      <c r="G600" s="204">
        <v>30</v>
      </c>
      <c r="H600" s="204">
        <v>367</v>
      </c>
      <c r="I600" s="204"/>
      <c r="J600" s="208"/>
      <c r="K600" s="1194"/>
      <c r="L600" s="1195"/>
    </row>
    <row r="601" spans="1:12">
      <c r="A601" s="1230"/>
      <c r="B601" s="205" t="s">
        <v>1476</v>
      </c>
      <c r="C601" s="1197"/>
      <c r="D601" s="1199"/>
      <c r="E601" s="206"/>
      <c r="F601" s="206"/>
      <c r="G601" s="206">
        <v>31</v>
      </c>
      <c r="H601" s="206">
        <v>368</v>
      </c>
      <c r="I601" s="206"/>
      <c r="J601" s="209"/>
      <c r="K601" s="1194"/>
      <c r="L601" s="1195"/>
    </row>
    <row r="602" spans="1:12">
      <c r="A602" s="1230"/>
      <c r="B602" s="200" t="s">
        <v>1449</v>
      </c>
      <c r="C602" s="1207" t="s">
        <v>1424</v>
      </c>
      <c r="D602" s="1198" t="s">
        <v>1450</v>
      </c>
      <c r="E602" s="201" t="s">
        <v>7219</v>
      </c>
      <c r="F602" s="201" t="s">
        <v>8045</v>
      </c>
      <c r="G602" s="201">
        <v>0</v>
      </c>
      <c r="H602" s="201">
        <v>21</v>
      </c>
      <c r="I602" s="201" t="s">
        <v>1451</v>
      </c>
      <c r="J602" s="207">
        <v>1</v>
      </c>
    </row>
    <row r="603" spans="1:12">
      <c r="A603" s="1230"/>
      <c r="B603" s="203" t="s">
        <v>1449</v>
      </c>
      <c r="C603" s="1208"/>
      <c r="D603" s="1199"/>
      <c r="E603" s="204" t="s">
        <v>7219</v>
      </c>
      <c r="F603" s="204" t="s">
        <v>9885</v>
      </c>
      <c r="G603" s="204">
        <v>1</v>
      </c>
      <c r="H603" s="204">
        <v>22</v>
      </c>
      <c r="I603" s="204" t="s">
        <v>1452</v>
      </c>
      <c r="J603" s="208">
        <v>1</v>
      </c>
    </row>
    <row r="604" spans="1:12">
      <c r="A604" s="1230"/>
      <c r="B604" s="203" t="s">
        <v>1449</v>
      </c>
      <c r="C604" s="1208"/>
      <c r="D604" s="1199"/>
      <c r="E604" s="204" t="s">
        <v>7219</v>
      </c>
      <c r="F604" s="204" t="s">
        <v>8044</v>
      </c>
      <c r="G604" s="204">
        <v>2</v>
      </c>
      <c r="H604" s="204">
        <v>23</v>
      </c>
      <c r="I604" s="204" t="s">
        <v>1453</v>
      </c>
      <c r="J604" s="208">
        <v>1</v>
      </c>
    </row>
    <row r="605" spans="1:12" ht="15.75" thickBot="1">
      <c r="A605" s="1230"/>
      <c r="B605" s="205" t="s">
        <v>1449</v>
      </c>
      <c r="C605" s="1208"/>
      <c r="D605" s="1199"/>
      <c r="E605" s="206"/>
      <c r="F605" s="206"/>
      <c r="G605" s="206">
        <v>3</v>
      </c>
      <c r="H605" s="206">
        <v>24</v>
      </c>
      <c r="I605" s="206"/>
      <c r="J605" s="209"/>
    </row>
    <row r="606" spans="1:12" ht="15.75" thickBot="1">
      <c r="A606" s="1230"/>
      <c r="B606" s="200" t="s">
        <v>1461</v>
      </c>
      <c r="C606" s="1209" t="s">
        <v>1425</v>
      </c>
      <c r="D606" s="1198" t="s">
        <v>1462</v>
      </c>
      <c r="E606" s="201" t="s">
        <v>555</v>
      </c>
      <c r="F606" s="201" t="s">
        <v>9886</v>
      </c>
      <c r="G606" s="201">
        <v>1</v>
      </c>
      <c r="H606" s="201">
        <v>97</v>
      </c>
      <c r="I606" s="201" t="s">
        <v>1480</v>
      </c>
      <c r="J606" s="207">
        <v>5</v>
      </c>
      <c r="K606" s="756" t="s">
        <v>1602</v>
      </c>
      <c r="L606" s="1195" t="s">
        <v>5751</v>
      </c>
    </row>
    <row r="607" spans="1:12" ht="15.75" thickBot="1">
      <c r="A607" s="1230"/>
      <c r="B607" s="203" t="s">
        <v>1461</v>
      </c>
      <c r="C607" s="1210"/>
      <c r="D607" s="1199"/>
      <c r="E607" s="204" t="s">
        <v>1497</v>
      </c>
      <c r="F607" s="204" t="s">
        <v>67</v>
      </c>
      <c r="G607" s="204">
        <v>2</v>
      </c>
      <c r="H607" s="204">
        <v>98</v>
      </c>
      <c r="I607" s="204" t="s">
        <v>1480</v>
      </c>
      <c r="J607" s="208">
        <v>7</v>
      </c>
      <c r="K607" s="756" t="s">
        <v>1603</v>
      </c>
      <c r="L607" s="1195"/>
    </row>
    <row r="608" spans="1:12" ht="15.75" thickBot="1">
      <c r="A608" s="1230"/>
      <c r="B608" s="203" t="s">
        <v>1461</v>
      </c>
      <c r="C608" s="1210"/>
      <c r="D608" s="1199"/>
      <c r="E608" s="204" t="s">
        <v>650</v>
      </c>
      <c r="F608" s="204" t="s">
        <v>9887</v>
      </c>
      <c r="G608" s="204">
        <v>3</v>
      </c>
      <c r="H608" s="204">
        <v>99</v>
      </c>
      <c r="I608" s="204" t="s">
        <v>1483</v>
      </c>
      <c r="J608" s="208">
        <v>3</v>
      </c>
      <c r="K608" s="756" t="s">
        <v>1604</v>
      </c>
      <c r="L608" s="1195"/>
    </row>
    <row r="609" spans="1:12" ht="15.75" thickBot="1">
      <c r="A609" s="1230"/>
      <c r="B609" s="203" t="s">
        <v>1461</v>
      </c>
      <c r="C609" s="1210"/>
      <c r="D609" s="1199"/>
      <c r="E609" s="204" t="s">
        <v>654</v>
      </c>
      <c r="F609" s="204" t="s">
        <v>9888</v>
      </c>
      <c r="G609" s="204">
        <v>4</v>
      </c>
      <c r="H609" s="204">
        <v>100</v>
      </c>
      <c r="I609" s="204" t="s">
        <v>1494</v>
      </c>
      <c r="J609" s="208">
        <v>3</v>
      </c>
      <c r="K609" s="756" t="s">
        <v>1606</v>
      </c>
      <c r="L609" s="1195"/>
    </row>
    <row r="610" spans="1:12" ht="15.75" thickBot="1">
      <c r="A610" s="1230"/>
      <c r="B610" s="203" t="s">
        <v>1461</v>
      </c>
      <c r="C610" s="1210"/>
      <c r="D610" s="1199"/>
      <c r="E610" s="204" t="s">
        <v>660</v>
      </c>
      <c r="F610" s="204" t="s">
        <v>9889</v>
      </c>
      <c r="G610" s="204">
        <v>5</v>
      </c>
      <c r="H610" s="204">
        <v>101</v>
      </c>
      <c r="I610" s="204" t="s">
        <v>1494</v>
      </c>
      <c r="J610" s="208">
        <v>9</v>
      </c>
      <c r="K610" s="756" t="s">
        <v>1607</v>
      </c>
      <c r="L610" s="1195"/>
    </row>
    <row r="611" spans="1:12" ht="15.75" thickBot="1">
      <c r="A611" s="1230"/>
      <c r="B611" s="203" t="s">
        <v>1461</v>
      </c>
      <c r="C611" s="1210"/>
      <c r="D611" s="1199"/>
      <c r="E611" s="204" t="s">
        <v>668</v>
      </c>
      <c r="F611" s="204" t="s">
        <v>667</v>
      </c>
      <c r="G611" s="204">
        <v>6</v>
      </c>
      <c r="H611" s="204">
        <v>102</v>
      </c>
      <c r="I611" s="204" t="s">
        <v>1494</v>
      </c>
      <c r="J611" s="208">
        <v>17</v>
      </c>
      <c r="K611" s="756" t="s">
        <v>1608</v>
      </c>
      <c r="L611" s="1195"/>
    </row>
    <row r="612" spans="1:12" ht="15.75" thickBot="1">
      <c r="A612" s="1230"/>
      <c r="B612" s="203" t="s">
        <v>1461</v>
      </c>
      <c r="C612" s="1210"/>
      <c r="D612" s="1199"/>
      <c r="E612" s="204" t="s">
        <v>673</v>
      </c>
      <c r="F612" s="204" t="s">
        <v>672</v>
      </c>
      <c r="G612" s="204">
        <v>7</v>
      </c>
      <c r="H612" s="204">
        <v>103</v>
      </c>
      <c r="I612" s="204" t="s">
        <v>1494</v>
      </c>
      <c r="J612" s="208">
        <v>23</v>
      </c>
      <c r="K612" s="756" t="s">
        <v>1609</v>
      </c>
      <c r="L612" s="1195"/>
    </row>
    <row r="613" spans="1:12" ht="15.75" thickBot="1">
      <c r="A613" s="1230"/>
      <c r="B613" s="203" t="s">
        <v>1461</v>
      </c>
      <c r="C613" s="1210"/>
      <c r="D613" s="1199"/>
      <c r="E613" s="204" t="s">
        <v>1497</v>
      </c>
      <c r="F613" s="204" t="s">
        <v>67</v>
      </c>
      <c r="G613" s="204">
        <v>8</v>
      </c>
      <c r="H613" s="204">
        <v>104</v>
      </c>
      <c r="I613" s="204" t="s">
        <v>1494</v>
      </c>
      <c r="J613" s="208">
        <v>27</v>
      </c>
      <c r="K613" s="756" t="s">
        <v>1610</v>
      </c>
      <c r="L613" s="1195"/>
    </row>
    <row r="614" spans="1:12" ht="15.75" thickBot="1">
      <c r="A614" s="1230"/>
      <c r="B614" s="203" t="s">
        <v>1461</v>
      </c>
      <c r="C614" s="1210"/>
      <c r="D614" s="1199"/>
      <c r="E614" s="204" t="s">
        <v>580</v>
      </c>
      <c r="F614" s="204" t="s">
        <v>588</v>
      </c>
      <c r="G614" s="204">
        <v>9</v>
      </c>
      <c r="H614" s="204">
        <v>105</v>
      </c>
      <c r="I614" s="204" t="s">
        <v>1732</v>
      </c>
      <c r="J614" s="208">
        <v>1</v>
      </c>
      <c r="K614" s="756" t="s">
        <v>1611</v>
      </c>
      <c r="L614" s="1195"/>
    </row>
    <row r="615" spans="1:12" ht="15.75" thickBot="1">
      <c r="A615" s="1230"/>
      <c r="B615" s="203" t="s">
        <v>1461</v>
      </c>
      <c r="C615" s="1210"/>
      <c r="D615" s="1199"/>
      <c r="E615" s="204" t="s">
        <v>812</v>
      </c>
      <c r="F615" s="204" t="s">
        <v>9890</v>
      </c>
      <c r="G615" s="204">
        <v>10</v>
      </c>
      <c r="H615" s="204">
        <v>106</v>
      </c>
      <c r="I615" s="204" t="s">
        <v>1732</v>
      </c>
      <c r="J615" s="208">
        <v>3</v>
      </c>
      <c r="K615" s="756" t="s">
        <v>1612</v>
      </c>
      <c r="L615" s="1195"/>
    </row>
    <row r="616" spans="1:12" ht="15.75" thickBot="1">
      <c r="A616" s="1230"/>
      <c r="B616" s="203" t="s">
        <v>1461</v>
      </c>
      <c r="C616" s="1210"/>
      <c r="D616" s="1199"/>
      <c r="E616" s="204"/>
      <c r="F616" s="204"/>
      <c r="G616" s="204">
        <v>11</v>
      </c>
      <c r="H616" s="204">
        <v>107</v>
      </c>
      <c r="I616" s="204"/>
      <c r="J616" s="208"/>
      <c r="K616" s="756" t="s">
        <v>1613</v>
      </c>
      <c r="L616" s="1195"/>
    </row>
    <row r="617" spans="1:12" ht="15.75" thickBot="1">
      <c r="A617" s="1230"/>
      <c r="B617" s="205" t="s">
        <v>1461</v>
      </c>
      <c r="C617" s="1210"/>
      <c r="D617" s="1199"/>
      <c r="E617" s="206"/>
      <c r="F617" s="206"/>
      <c r="G617" s="206">
        <v>12</v>
      </c>
      <c r="H617" s="206">
        <v>108</v>
      </c>
      <c r="I617" s="206"/>
      <c r="J617" s="209"/>
      <c r="K617" s="756" t="s">
        <v>1614</v>
      </c>
      <c r="L617" s="1195"/>
    </row>
    <row r="618" spans="1:12" ht="15.75" thickBot="1">
      <c r="A618" s="1230"/>
      <c r="B618" s="210" t="s">
        <v>1476</v>
      </c>
      <c r="C618" s="1205" t="s">
        <v>1426</v>
      </c>
      <c r="D618" s="1198" t="s">
        <v>1477</v>
      </c>
      <c r="E618" s="201" t="s">
        <v>2328</v>
      </c>
      <c r="F618" s="201" t="s">
        <v>9891</v>
      </c>
      <c r="G618" s="201">
        <v>0</v>
      </c>
      <c r="H618" s="201">
        <v>369</v>
      </c>
      <c r="I618" s="201"/>
      <c r="J618" s="207"/>
      <c r="K618" s="1194" t="s">
        <v>1872</v>
      </c>
      <c r="L618" s="1195" t="s">
        <v>5752</v>
      </c>
    </row>
    <row r="619" spans="1:12" ht="15.75" thickBot="1">
      <c r="A619" s="1230"/>
      <c r="B619" s="211" t="s">
        <v>1476</v>
      </c>
      <c r="C619" s="1206"/>
      <c r="D619" s="1199"/>
      <c r="E619" s="204" t="s">
        <v>2327</v>
      </c>
      <c r="F619" s="204" t="s">
        <v>9892</v>
      </c>
      <c r="G619" s="204">
        <v>1</v>
      </c>
      <c r="H619" s="204">
        <v>370</v>
      </c>
      <c r="I619" s="204"/>
      <c r="J619" s="208"/>
      <c r="K619" s="1194"/>
      <c r="L619" s="1195"/>
    </row>
    <row r="620" spans="1:12" ht="15.75" thickBot="1">
      <c r="A620" s="1230"/>
      <c r="B620" s="211" t="s">
        <v>1476</v>
      </c>
      <c r="C620" s="1206"/>
      <c r="D620" s="1199"/>
      <c r="E620" s="204" t="s">
        <v>1497</v>
      </c>
      <c r="F620" s="204" t="s">
        <v>9893</v>
      </c>
      <c r="G620" s="204">
        <v>2</v>
      </c>
      <c r="H620" s="204">
        <v>371</v>
      </c>
      <c r="I620" s="204"/>
      <c r="J620" s="208"/>
      <c r="K620" s="1194"/>
      <c r="L620" s="1195"/>
    </row>
    <row r="621" spans="1:12" ht="15.75" thickBot="1">
      <c r="A621" s="1230"/>
      <c r="B621" s="211" t="s">
        <v>1476</v>
      </c>
      <c r="C621" s="1206"/>
      <c r="D621" s="1199"/>
      <c r="E621" s="204" t="s">
        <v>2326</v>
      </c>
      <c r="F621" s="204" t="s">
        <v>9894</v>
      </c>
      <c r="G621" s="204">
        <v>3</v>
      </c>
      <c r="H621" s="204">
        <v>372</v>
      </c>
      <c r="I621" s="204"/>
      <c r="J621" s="208"/>
      <c r="K621" s="1194"/>
      <c r="L621" s="1195"/>
    </row>
    <row r="622" spans="1:12" ht="15.75" thickBot="1">
      <c r="A622" s="1230"/>
      <c r="B622" s="211" t="s">
        <v>1476</v>
      </c>
      <c r="C622" s="1206"/>
      <c r="D622" s="1199"/>
      <c r="E622" s="204" t="s">
        <v>2329</v>
      </c>
      <c r="F622" s="204" t="s">
        <v>9895</v>
      </c>
      <c r="G622" s="204">
        <v>4</v>
      </c>
      <c r="H622" s="204">
        <v>373</v>
      </c>
      <c r="I622" s="204"/>
      <c r="J622" s="208"/>
      <c r="K622" s="1194"/>
      <c r="L622" s="1195"/>
    </row>
    <row r="623" spans="1:12" ht="15.75" thickBot="1">
      <c r="A623" s="1230"/>
      <c r="B623" s="211" t="s">
        <v>1476</v>
      </c>
      <c r="C623" s="1206"/>
      <c r="D623" s="1199"/>
      <c r="E623" s="204" t="s">
        <v>2331</v>
      </c>
      <c r="F623" s="204" t="s">
        <v>9896</v>
      </c>
      <c r="G623" s="204">
        <v>5</v>
      </c>
      <c r="H623" s="204">
        <v>374</v>
      </c>
      <c r="I623" s="204"/>
      <c r="J623" s="208"/>
      <c r="K623" s="1194"/>
      <c r="L623" s="1195"/>
    </row>
    <row r="624" spans="1:12" ht="15.75" thickBot="1">
      <c r="A624" s="1230"/>
      <c r="B624" s="211" t="s">
        <v>1476</v>
      </c>
      <c r="C624" s="1206"/>
      <c r="D624" s="1199"/>
      <c r="E624" s="204" t="s">
        <v>2330</v>
      </c>
      <c r="F624" s="204" t="s">
        <v>9897</v>
      </c>
      <c r="G624" s="204">
        <v>6</v>
      </c>
      <c r="H624" s="204">
        <v>375</v>
      </c>
      <c r="I624" s="204"/>
      <c r="J624" s="208"/>
      <c r="K624" s="1194"/>
      <c r="L624" s="1195"/>
    </row>
    <row r="625" spans="1:12" ht="15.75" thickBot="1">
      <c r="A625" s="1230"/>
      <c r="B625" s="211" t="s">
        <v>1476</v>
      </c>
      <c r="C625" s="1206"/>
      <c r="D625" s="1199"/>
      <c r="E625" s="204" t="s">
        <v>1351</v>
      </c>
      <c r="F625" s="204" t="s">
        <v>1700</v>
      </c>
      <c r="G625" s="204">
        <v>7</v>
      </c>
      <c r="H625" s="204">
        <v>376</v>
      </c>
      <c r="I625" s="204"/>
      <c r="J625" s="208"/>
      <c r="K625" s="1194"/>
      <c r="L625" s="1195"/>
    </row>
    <row r="626" spans="1:12" ht="15.75" thickBot="1">
      <c r="A626" s="1230"/>
      <c r="B626" s="211" t="s">
        <v>1476</v>
      </c>
      <c r="C626" s="1206"/>
      <c r="D626" s="1199"/>
      <c r="E626" s="204" t="s">
        <v>1352</v>
      </c>
      <c r="F626" s="204" t="s">
        <v>1701</v>
      </c>
      <c r="G626" s="204">
        <v>8</v>
      </c>
      <c r="H626" s="204">
        <v>377</v>
      </c>
      <c r="I626" s="204"/>
      <c r="J626" s="208"/>
      <c r="K626" s="1194"/>
      <c r="L626" s="1195"/>
    </row>
    <row r="627" spans="1:12" ht="15.75" thickBot="1">
      <c r="A627" s="1230"/>
      <c r="B627" s="211" t="s">
        <v>1476</v>
      </c>
      <c r="C627" s="1206"/>
      <c r="D627" s="1199"/>
      <c r="E627" s="204" t="s">
        <v>1356</v>
      </c>
      <c r="F627" s="204" t="s">
        <v>1705</v>
      </c>
      <c r="G627" s="204">
        <v>9</v>
      </c>
      <c r="H627" s="204">
        <v>378</v>
      </c>
      <c r="I627" s="204"/>
      <c r="J627" s="208"/>
      <c r="K627" s="1194"/>
      <c r="L627" s="1195"/>
    </row>
    <row r="628" spans="1:12" ht="15.75" thickBot="1">
      <c r="A628" s="1230"/>
      <c r="B628" s="211" t="s">
        <v>1476</v>
      </c>
      <c r="C628" s="1206"/>
      <c r="D628" s="1199"/>
      <c r="E628" s="204" t="s">
        <v>1349</v>
      </c>
      <c r="F628" s="204" t="s">
        <v>1706</v>
      </c>
      <c r="G628" s="204">
        <v>10</v>
      </c>
      <c r="H628" s="204">
        <v>379</v>
      </c>
      <c r="I628" s="204"/>
      <c r="J628" s="208"/>
      <c r="K628" s="1194"/>
      <c r="L628" s="1195"/>
    </row>
    <row r="629" spans="1:12" ht="15.75" thickBot="1">
      <c r="A629" s="1230"/>
      <c r="B629" s="211" t="s">
        <v>1476</v>
      </c>
      <c r="C629" s="1206"/>
      <c r="D629" s="1199"/>
      <c r="E629" s="204" t="s">
        <v>1354</v>
      </c>
      <c r="F629" s="204" t="s">
        <v>1702</v>
      </c>
      <c r="G629" s="204">
        <v>11</v>
      </c>
      <c r="H629" s="204">
        <v>380</v>
      </c>
      <c r="I629" s="204"/>
      <c r="J629" s="208"/>
      <c r="K629" s="1194"/>
      <c r="L629" s="1195"/>
    </row>
    <row r="630" spans="1:12" ht="15.75" thickBot="1">
      <c r="A630" s="1230"/>
      <c r="B630" s="211" t="s">
        <v>1476</v>
      </c>
      <c r="C630" s="1206"/>
      <c r="D630" s="1199"/>
      <c r="E630" s="204" t="s">
        <v>1355</v>
      </c>
      <c r="F630" s="204" t="s">
        <v>1703</v>
      </c>
      <c r="G630" s="204">
        <v>12</v>
      </c>
      <c r="H630" s="204">
        <v>381</v>
      </c>
      <c r="I630" s="204"/>
      <c r="J630" s="208"/>
      <c r="K630" s="1194"/>
      <c r="L630" s="1195"/>
    </row>
    <row r="631" spans="1:12" ht="15.75" thickBot="1">
      <c r="A631" s="1230"/>
      <c r="B631" s="211" t="s">
        <v>1476</v>
      </c>
      <c r="C631" s="1206"/>
      <c r="D631" s="1199"/>
      <c r="E631" s="204" t="s">
        <v>1350</v>
      </c>
      <c r="F631" s="204" t="s">
        <v>6647</v>
      </c>
      <c r="G631" s="204">
        <v>13</v>
      </c>
      <c r="H631" s="204">
        <v>382</v>
      </c>
      <c r="I631" s="204"/>
      <c r="J631" s="208"/>
      <c r="K631" s="1194"/>
      <c r="L631" s="1195"/>
    </row>
    <row r="632" spans="1:12" ht="15.75" thickBot="1">
      <c r="A632" s="1230"/>
      <c r="B632" s="211" t="s">
        <v>1476</v>
      </c>
      <c r="C632" s="1206"/>
      <c r="D632" s="1199"/>
      <c r="E632" s="204"/>
      <c r="F632" s="204"/>
      <c r="G632" s="204">
        <v>14</v>
      </c>
      <c r="H632" s="204">
        <v>383</v>
      </c>
      <c r="I632" s="204"/>
      <c r="J632" s="208"/>
      <c r="K632" s="1194"/>
      <c r="L632" s="1195"/>
    </row>
    <row r="633" spans="1:12" ht="15.75" thickBot="1">
      <c r="A633" s="1230"/>
      <c r="B633" s="212" t="s">
        <v>1476</v>
      </c>
      <c r="C633" s="1206"/>
      <c r="D633" s="1199"/>
      <c r="E633" s="206"/>
      <c r="F633" s="206"/>
      <c r="G633" s="206">
        <v>15</v>
      </c>
      <c r="H633" s="206">
        <v>384</v>
      </c>
      <c r="I633" s="206"/>
      <c r="J633" s="209"/>
      <c r="K633" s="1194"/>
      <c r="L633" s="1195"/>
    </row>
    <row r="634" spans="1:12" ht="15.75" thickBot="1">
      <c r="A634" s="1230"/>
      <c r="B634" s="210" t="s">
        <v>1554</v>
      </c>
      <c r="C634" s="1206"/>
      <c r="D634" s="1198" t="s">
        <v>1555</v>
      </c>
      <c r="E634" s="201" t="s">
        <v>2332</v>
      </c>
      <c r="F634" s="201" t="s">
        <v>9898</v>
      </c>
      <c r="G634" s="201">
        <v>0</v>
      </c>
      <c r="H634" s="201">
        <v>113</v>
      </c>
      <c r="I634" s="201" t="s">
        <v>1692</v>
      </c>
      <c r="J634" s="207">
        <v>8</v>
      </c>
      <c r="K634" s="1194" t="s">
        <v>1844</v>
      </c>
      <c r="L634" s="1195" t="s">
        <v>1845</v>
      </c>
    </row>
    <row r="635" spans="1:12" ht="15.75" thickBot="1">
      <c r="A635" s="1230"/>
      <c r="B635" s="211" t="s">
        <v>1554</v>
      </c>
      <c r="C635" s="1206"/>
      <c r="D635" s="1199"/>
      <c r="E635" s="204" t="s">
        <v>2333</v>
      </c>
      <c r="F635" s="204" t="s">
        <v>11025</v>
      </c>
      <c r="G635" s="204">
        <v>1</v>
      </c>
      <c r="H635" s="204">
        <v>114</v>
      </c>
      <c r="I635" s="204" t="s">
        <v>1692</v>
      </c>
      <c r="J635" s="208">
        <v>9</v>
      </c>
      <c r="K635" s="1194"/>
      <c r="L635" s="1195"/>
    </row>
    <row r="636" spans="1:12" ht="15.75" thickBot="1">
      <c r="A636" s="1230"/>
      <c r="B636" s="211" t="s">
        <v>1554</v>
      </c>
      <c r="C636" s="1206"/>
      <c r="D636" s="1199"/>
      <c r="E636" s="204" t="s">
        <v>2334</v>
      </c>
      <c r="F636" s="204" t="s">
        <v>11026</v>
      </c>
      <c r="G636" s="204">
        <v>2</v>
      </c>
      <c r="H636" s="204">
        <v>115</v>
      </c>
      <c r="I636" s="204" t="s">
        <v>1692</v>
      </c>
      <c r="J636" s="208">
        <v>10</v>
      </c>
      <c r="K636" s="1194"/>
      <c r="L636" s="1195"/>
    </row>
    <row r="637" spans="1:12" ht="15.75" thickBot="1">
      <c r="A637" s="1230"/>
      <c r="B637" s="211" t="s">
        <v>1554</v>
      </c>
      <c r="C637" s="1206"/>
      <c r="D637" s="1199"/>
      <c r="E637" s="204" t="s">
        <v>1695</v>
      </c>
      <c r="F637" s="204" t="s">
        <v>1696</v>
      </c>
      <c r="G637" s="204">
        <v>3</v>
      </c>
      <c r="H637" s="204">
        <v>116</v>
      </c>
      <c r="I637" s="204" t="s">
        <v>1697</v>
      </c>
      <c r="J637" s="208">
        <v>8</v>
      </c>
      <c r="K637" s="1194"/>
      <c r="L637" s="1195"/>
    </row>
    <row r="638" spans="1:12" ht="15.75" thickBot="1">
      <c r="A638" s="1230"/>
      <c r="B638" s="211" t="s">
        <v>1554</v>
      </c>
      <c r="C638" s="1206"/>
      <c r="D638" s="1199"/>
      <c r="E638" s="204" t="s">
        <v>1698</v>
      </c>
      <c r="F638" s="204" t="s">
        <v>10490</v>
      </c>
      <c r="G638" s="204">
        <v>4</v>
      </c>
      <c r="H638" s="204">
        <v>117</v>
      </c>
      <c r="I638" s="204" t="s">
        <v>1697</v>
      </c>
      <c r="J638" s="208">
        <v>9</v>
      </c>
      <c r="K638" s="1194"/>
      <c r="L638" s="1195"/>
    </row>
    <row r="639" spans="1:12" ht="15.75" thickBot="1">
      <c r="A639" s="1230"/>
      <c r="B639" s="211" t="s">
        <v>1554</v>
      </c>
      <c r="C639" s="1206"/>
      <c r="D639" s="1199"/>
      <c r="E639" s="204" t="s">
        <v>1906</v>
      </c>
      <c r="F639" s="204" t="s">
        <v>1907</v>
      </c>
      <c r="G639" s="204">
        <v>5</v>
      </c>
      <c r="H639" s="204">
        <v>118</v>
      </c>
      <c r="I639" s="204" t="s">
        <v>1697</v>
      </c>
      <c r="J639" s="208">
        <v>10</v>
      </c>
      <c r="K639" s="1194"/>
      <c r="L639" s="1195"/>
    </row>
    <row r="640" spans="1:12" ht="15.75" thickBot="1">
      <c r="A640" s="1230"/>
      <c r="B640" s="211" t="s">
        <v>1554</v>
      </c>
      <c r="C640" s="1206"/>
      <c r="D640" s="1199"/>
      <c r="E640" s="204" t="s">
        <v>2342</v>
      </c>
      <c r="F640" s="204" t="s">
        <v>9899</v>
      </c>
      <c r="G640" s="204">
        <v>6</v>
      </c>
      <c r="H640" s="204">
        <v>119</v>
      </c>
      <c r="I640" s="204" t="s">
        <v>1981</v>
      </c>
      <c r="J640" s="208">
        <v>8</v>
      </c>
      <c r="K640" s="1194"/>
      <c r="L640" s="1195"/>
    </row>
    <row r="641" spans="1:12" ht="15.75" thickBot="1">
      <c r="A641" s="1230"/>
      <c r="B641" s="211" t="s">
        <v>1554</v>
      </c>
      <c r="C641" s="1206"/>
      <c r="D641" s="1199"/>
      <c r="E641" s="204" t="s">
        <v>2343</v>
      </c>
      <c r="F641" s="204" t="s">
        <v>11027</v>
      </c>
      <c r="G641" s="204">
        <v>7</v>
      </c>
      <c r="H641" s="204">
        <v>120</v>
      </c>
      <c r="I641" s="204" t="s">
        <v>1981</v>
      </c>
      <c r="J641" s="208">
        <v>9</v>
      </c>
      <c r="K641" s="1194"/>
      <c r="L641" s="1195"/>
    </row>
    <row r="642" spans="1:12" ht="15.75" thickBot="1">
      <c r="A642" s="1230"/>
      <c r="B642" s="211" t="s">
        <v>1554</v>
      </c>
      <c r="C642" s="1206"/>
      <c r="D642" s="1199"/>
      <c r="E642" s="204" t="s">
        <v>2344</v>
      </c>
      <c r="F642" s="204" t="s">
        <v>11028</v>
      </c>
      <c r="G642" s="204">
        <v>8</v>
      </c>
      <c r="H642" s="204">
        <v>121</v>
      </c>
      <c r="I642" s="204" t="s">
        <v>1981</v>
      </c>
      <c r="J642" s="208">
        <v>10</v>
      </c>
      <c r="K642" s="1194"/>
      <c r="L642" s="1195"/>
    </row>
    <row r="643" spans="1:12" ht="15.75" thickBot="1">
      <c r="A643" s="1230"/>
      <c r="B643" s="211" t="s">
        <v>1554</v>
      </c>
      <c r="C643" s="1206"/>
      <c r="D643" s="1199"/>
      <c r="E643" s="204" t="s">
        <v>2352</v>
      </c>
      <c r="F643" s="204" t="s">
        <v>9900</v>
      </c>
      <c r="G643" s="204">
        <v>9</v>
      </c>
      <c r="H643" s="204">
        <v>122</v>
      </c>
      <c r="I643" s="204" t="s">
        <v>6067</v>
      </c>
      <c r="J643" s="208">
        <v>8</v>
      </c>
      <c r="K643" s="1194"/>
      <c r="L643" s="1195"/>
    </row>
    <row r="644" spans="1:12" ht="15.75" thickBot="1">
      <c r="A644" s="1230"/>
      <c r="B644" s="211" t="s">
        <v>1554</v>
      </c>
      <c r="C644" s="1206"/>
      <c r="D644" s="1199"/>
      <c r="E644" s="204" t="s">
        <v>2353</v>
      </c>
      <c r="F644" s="204" t="s">
        <v>11029</v>
      </c>
      <c r="G644" s="204">
        <v>10</v>
      </c>
      <c r="H644" s="204">
        <v>123</v>
      </c>
      <c r="I644" s="204" t="s">
        <v>6067</v>
      </c>
      <c r="J644" s="208">
        <v>9</v>
      </c>
      <c r="K644" s="1194"/>
      <c r="L644" s="1195"/>
    </row>
    <row r="645" spans="1:12" ht="15.75" thickBot="1">
      <c r="A645" s="1230"/>
      <c r="B645" s="211" t="s">
        <v>1554</v>
      </c>
      <c r="C645" s="1206"/>
      <c r="D645" s="1199"/>
      <c r="E645" s="204" t="s">
        <v>2354</v>
      </c>
      <c r="F645" s="204" t="s">
        <v>11030</v>
      </c>
      <c r="G645" s="204">
        <v>11</v>
      </c>
      <c r="H645" s="204">
        <v>124</v>
      </c>
      <c r="I645" s="204" t="s">
        <v>6067</v>
      </c>
      <c r="J645" s="208">
        <v>10</v>
      </c>
      <c r="K645" s="1194"/>
      <c r="L645" s="1195"/>
    </row>
    <row r="646" spans="1:12" ht="15.75" thickBot="1">
      <c r="A646" s="1230"/>
      <c r="B646" s="211" t="s">
        <v>1554</v>
      </c>
      <c r="C646" s="1206"/>
      <c r="D646" s="1199"/>
      <c r="E646" s="204" t="s">
        <v>2389</v>
      </c>
      <c r="F646" s="204" t="s">
        <v>9901</v>
      </c>
      <c r="G646" s="204">
        <v>12</v>
      </c>
      <c r="H646" s="204">
        <v>125</v>
      </c>
      <c r="I646" s="204" t="s">
        <v>6052</v>
      </c>
      <c r="J646" s="208">
        <v>8</v>
      </c>
      <c r="K646" s="1194"/>
      <c r="L646" s="1195"/>
    </row>
    <row r="647" spans="1:12" ht="15.75" thickBot="1">
      <c r="A647" s="1230"/>
      <c r="B647" s="211" t="s">
        <v>1554</v>
      </c>
      <c r="C647" s="1206"/>
      <c r="D647" s="1199"/>
      <c r="E647" s="204" t="s">
        <v>2390</v>
      </c>
      <c r="F647" s="204" t="s">
        <v>11031</v>
      </c>
      <c r="G647" s="204">
        <v>13</v>
      </c>
      <c r="H647" s="204">
        <v>126</v>
      </c>
      <c r="I647" s="204" t="s">
        <v>6052</v>
      </c>
      <c r="J647" s="208">
        <v>9</v>
      </c>
      <c r="K647" s="1194"/>
      <c r="L647" s="1195"/>
    </row>
    <row r="648" spans="1:12" ht="15.75" thickBot="1">
      <c r="A648" s="1230"/>
      <c r="B648" s="211" t="s">
        <v>1554</v>
      </c>
      <c r="C648" s="1206"/>
      <c r="D648" s="1199"/>
      <c r="E648" s="204" t="s">
        <v>2391</v>
      </c>
      <c r="F648" s="204" t="s">
        <v>11032</v>
      </c>
      <c r="G648" s="204">
        <v>14</v>
      </c>
      <c r="H648" s="204">
        <v>127</v>
      </c>
      <c r="I648" s="204" t="s">
        <v>6052</v>
      </c>
      <c r="J648" s="208">
        <v>10</v>
      </c>
      <c r="K648" s="1194"/>
      <c r="L648" s="1195"/>
    </row>
    <row r="649" spans="1:12" ht="15.75" thickBot="1">
      <c r="A649" s="1230"/>
      <c r="B649" s="212" t="s">
        <v>1554</v>
      </c>
      <c r="C649" s="1206"/>
      <c r="D649" s="1199"/>
      <c r="E649" s="206"/>
      <c r="F649" s="206"/>
      <c r="G649" s="206">
        <v>15</v>
      </c>
      <c r="H649" s="206">
        <v>128</v>
      </c>
      <c r="I649" s="206"/>
      <c r="J649" s="209"/>
      <c r="K649" s="1194"/>
      <c r="L649" s="1195"/>
    </row>
    <row r="650" spans="1:12" ht="15.75" thickBot="1">
      <c r="A650" s="1230"/>
      <c r="B650" s="210" t="s">
        <v>1476</v>
      </c>
      <c r="C650" s="1205" t="s">
        <v>1427</v>
      </c>
      <c r="D650" s="1198" t="s">
        <v>1477</v>
      </c>
      <c r="E650" s="201" t="s">
        <v>1351</v>
      </c>
      <c r="F650" s="201" t="s">
        <v>1700</v>
      </c>
      <c r="G650" s="201">
        <v>0</v>
      </c>
      <c r="H650" s="201">
        <v>385</v>
      </c>
      <c r="I650" s="201" t="s">
        <v>1792</v>
      </c>
      <c r="J650" s="207">
        <v>1</v>
      </c>
      <c r="K650" s="1194" t="s">
        <v>1899</v>
      </c>
      <c r="L650" s="1195" t="s">
        <v>5753</v>
      </c>
    </row>
    <row r="651" spans="1:12" ht="15.75" thickBot="1">
      <c r="A651" s="1230"/>
      <c r="B651" s="211" t="s">
        <v>1476</v>
      </c>
      <c r="C651" s="1206"/>
      <c r="D651" s="1199"/>
      <c r="E651" s="204" t="s">
        <v>1352</v>
      </c>
      <c r="F651" s="204" t="s">
        <v>1701</v>
      </c>
      <c r="G651" s="204">
        <v>1</v>
      </c>
      <c r="H651" s="204">
        <v>386</v>
      </c>
      <c r="I651" s="204" t="s">
        <v>1792</v>
      </c>
      <c r="J651" s="208">
        <v>2</v>
      </c>
      <c r="K651" s="1194"/>
      <c r="L651" s="1195"/>
    </row>
    <row r="652" spans="1:12" ht="15.75" thickBot="1">
      <c r="A652" s="1230"/>
      <c r="B652" s="211" t="s">
        <v>1476</v>
      </c>
      <c r="C652" s="1206"/>
      <c r="D652" s="1199"/>
      <c r="E652" s="204" t="s">
        <v>1356</v>
      </c>
      <c r="F652" s="204" t="s">
        <v>1705</v>
      </c>
      <c r="G652" s="204">
        <v>2</v>
      </c>
      <c r="H652" s="204">
        <v>387</v>
      </c>
      <c r="I652" s="204" t="s">
        <v>1792</v>
      </c>
      <c r="J652" s="208">
        <v>3</v>
      </c>
      <c r="K652" s="1194"/>
      <c r="L652" s="1195"/>
    </row>
    <row r="653" spans="1:12" ht="15.75" thickBot="1">
      <c r="A653" s="1230"/>
      <c r="B653" s="211" t="s">
        <v>1476</v>
      </c>
      <c r="C653" s="1206"/>
      <c r="D653" s="1199"/>
      <c r="E653" s="204" t="s">
        <v>1349</v>
      </c>
      <c r="F653" s="204" t="s">
        <v>1706</v>
      </c>
      <c r="G653" s="204">
        <v>3</v>
      </c>
      <c r="H653" s="204">
        <v>388</v>
      </c>
      <c r="I653" s="204" t="s">
        <v>1792</v>
      </c>
      <c r="J653" s="208">
        <v>4</v>
      </c>
      <c r="K653" s="1194"/>
      <c r="L653" s="1195"/>
    </row>
    <row r="654" spans="1:12" ht="15.75" thickBot="1">
      <c r="A654" s="1230"/>
      <c r="B654" s="211" t="s">
        <v>1476</v>
      </c>
      <c r="C654" s="1206"/>
      <c r="D654" s="1199"/>
      <c r="E654" s="204" t="s">
        <v>1354</v>
      </c>
      <c r="F654" s="204" t="s">
        <v>1702</v>
      </c>
      <c r="G654" s="204">
        <v>4</v>
      </c>
      <c r="H654" s="204">
        <v>389</v>
      </c>
      <c r="I654" s="204" t="s">
        <v>1792</v>
      </c>
      <c r="J654" s="208">
        <v>5</v>
      </c>
      <c r="K654" s="1194"/>
      <c r="L654" s="1195"/>
    </row>
    <row r="655" spans="1:12" ht="15.75" thickBot="1">
      <c r="A655" s="1230"/>
      <c r="B655" s="211" t="s">
        <v>1476</v>
      </c>
      <c r="C655" s="1206"/>
      <c r="D655" s="1199"/>
      <c r="E655" s="204" t="s">
        <v>1355</v>
      </c>
      <c r="F655" s="204" t="s">
        <v>1703</v>
      </c>
      <c r="G655" s="204">
        <v>5</v>
      </c>
      <c r="H655" s="204">
        <v>390</v>
      </c>
      <c r="I655" s="204" t="s">
        <v>1792</v>
      </c>
      <c r="J655" s="208">
        <v>6</v>
      </c>
      <c r="K655" s="1194"/>
      <c r="L655" s="1195"/>
    </row>
    <row r="656" spans="1:12" ht="15.75" thickBot="1">
      <c r="A656" s="1230"/>
      <c r="B656" s="211" t="s">
        <v>1476</v>
      </c>
      <c r="C656" s="1206"/>
      <c r="D656" s="1199"/>
      <c r="E656" s="204" t="s">
        <v>1350</v>
      </c>
      <c r="F656" s="204" t="s">
        <v>6647</v>
      </c>
      <c r="G656" s="204">
        <v>6</v>
      </c>
      <c r="H656" s="204">
        <v>391</v>
      </c>
      <c r="I656" s="204" t="s">
        <v>1792</v>
      </c>
      <c r="J656" s="208">
        <v>7</v>
      </c>
      <c r="K656" s="1194"/>
      <c r="L656" s="1195"/>
    </row>
    <row r="657" spans="1:12" ht="15.75" thickBot="1">
      <c r="A657" s="1230"/>
      <c r="B657" s="211" t="s">
        <v>1476</v>
      </c>
      <c r="C657" s="1206"/>
      <c r="D657" s="1199"/>
      <c r="E657" s="204" t="s">
        <v>2392</v>
      </c>
      <c r="F657" s="204" t="s">
        <v>9902</v>
      </c>
      <c r="G657" s="204">
        <v>7</v>
      </c>
      <c r="H657" s="204">
        <v>392</v>
      </c>
      <c r="I657" s="204" t="s">
        <v>1975</v>
      </c>
      <c r="J657" s="208">
        <v>1</v>
      </c>
      <c r="K657" s="1194"/>
      <c r="L657" s="1195"/>
    </row>
    <row r="658" spans="1:12" ht="15.75" thickBot="1">
      <c r="A658" s="1230"/>
      <c r="B658" s="211" t="s">
        <v>1476</v>
      </c>
      <c r="C658" s="1206"/>
      <c r="D658" s="1199"/>
      <c r="E658" s="204" t="s">
        <v>2393</v>
      </c>
      <c r="F658" s="204" t="s">
        <v>9903</v>
      </c>
      <c r="G658" s="204">
        <v>8</v>
      </c>
      <c r="H658" s="204">
        <v>393</v>
      </c>
      <c r="I658" s="204" t="s">
        <v>1975</v>
      </c>
      <c r="J658" s="208">
        <v>2</v>
      </c>
      <c r="K658" s="1194"/>
      <c r="L658" s="1195"/>
    </row>
    <row r="659" spans="1:12" ht="15.75" thickBot="1">
      <c r="A659" s="1230"/>
      <c r="B659" s="211" t="s">
        <v>1476</v>
      </c>
      <c r="C659" s="1206"/>
      <c r="D659" s="1199"/>
      <c r="E659" s="204" t="s">
        <v>2397</v>
      </c>
      <c r="F659" s="204" t="s">
        <v>9904</v>
      </c>
      <c r="G659" s="204">
        <v>9</v>
      </c>
      <c r="H659" s="204">
        <v>394</v>
      </c>
      <c r="I659" s="204" t="s">
        <v>1975</v>
      </c>
      <c r="J659" s="208">
        <v>3</v>
      </c>
      <c r="K659" s="1194"/>
      <c r="L659" s="1195"/>
    </row>
    <row r="660" spans="1:12" ht="15.75" thickBot="1">
      <c r="A660" s="1230"/>
      <c r="B660" s="211" t="s">
        <v>1476</v>
      </c>
      <c r="C660" s="1206"/>
      <c r="D660" s="1199"/>
      <c r="E660" s="204" t="s">
        <v>2396</v>
      </c>
      <c r="F660" s="204" t="s">
        <v>9905</v>
      </c>
      <c r="G660" s="204">
        <v>10</v>
      </c>
      <c r="H660" s="204">
        <v>395</v>
      </c>
      <c r="I660" s="204" t="s">
        <v>1975</v>
      </c>
      <c r="J660" s="208">
        <v>4</v>
      </c>
      <c r="K660" s="1194"/>
      <c r="L660" s="1195"/>
    </row>
    <row r="661" spans="1:12" ht="15.75" thickBot="1">
      <c r="A661" s="1230"/>
      <c r="B661" s="211" t="s">
        <v>1476</v>
      </c>
      <c r="C661" s="1206"/>
      <c r="D661" s="1199"/>
      <c r="E661" s="204" t="s">
        <v>2394</v>
      </c>
      <c r="F661" s="204" t="s">
        <v>9906</v>
      </c>
      <c r="G661" s="204">
        <v>11</v>
      </c>
      <c r="H661" s="204">
        <v>396</v>
      </c>
      <c r="I661" s="204" t="s">
        <v>1975</v>
      </c>
      <c r="J661" s="208">
        <v>5</v>
      </c>
      <c r="K661" s="1194"/>
      <c r="L661" s="1195"/>
    </row>
    <row r="662" spans="1:12" ht="15.75" thickBot="1">
      <c r="A662" s="1230"/>
      <c r="B662" s="211" t="s">
        <v>1476</v>
      </c>
      <c r="C662" s="1206"/>
      <c r="D662" s="1199"/>
      <c r="E662" s="204" t="s">
        <v>2395</v>
      </c>
      <c r="F662" s="204" t="s">
        <v>9907</v>
      </c>
      <c r="G662" s="204">
        <v>12</v>
      </c>
      <c r="H662" s="204">
        <v>397</v>
      </c>
      <c r="I662" s="204" t="s">
        <v>1975</v>
      </c>
      <c r="J662" s="208">
        <v>6</v>
      </c>
      <c r="K662" s="1194"/>
      <c r="L662" s="1195"/>
    </row>
    <row r="663" spans="1:12" ht="15.75" thickBot="1">
      <c r="A663" s="1230"/>
      <c r="B663" s="211" t="s">
        <v>1476</v>
      </c>
      <c r="C663" s="1206"/>
      <c r="D663" s="1199"/>
      <c r="E663" s="204" t="s">
        <v>2398</v>
      </c>
      <c r="F663" s="204" t="s">
        <v>9908</v>
      </c>
      <c r="G663" s="204">
        <v>13</v>
      </c>
      <c r="H663" s="204">
        <v>398</v>
      </c>
      <c r="I663" s="204" t="s">
        <v>1975</v>
      </c>
      <c r="J663" s="208">
        <v>7</v>
      </c>
      <c r="K663" s="1194"/>
      <c r="L663" s="1195"/>
    </row>
    <row r="664" spans="1:12" ht="15.75" thickBot="1">
      <c r="A664" s="1230"/>
      <c r="B664" s="211" t="s">
        <v>1476</v>
      </c>
      <c r="C664" s="1206"/>
      <c r="D664" s="1199"/>
      <c r="E664" s="204"/>
      <c r="F664" s="204"/>
      <c r="G664" s="204">
        <v>14</v>
      </c>
      <c r="H664" s="204">
        <v>399</v>
      </c>
      <c r="I664" s="204"/>
      <c r="J664" s="208"/>
      <c r="K664" s="1194"/>
      <c r="L664" s="1195"/>
    </row>
    <row r="665" spans="1:12" ht="15.75" thickBot="1">
      <c r="A665" s="1230"/>
      <c r="B665" s="212" t="s">
        <v>1476</v>
      </c>
      <c r="C665" s="1206"/>
      <c r="D665" s="1199"/>
      <c r="E665" s="206"/>
      <c r="F665" s="206"/>
      <c r="G665" s="206">
        <v>15</v>
      </c>
      <c r="H665" s="206">
        <v>400</v>
      </c>
      <c r="I665" s="206"/>
      <c r="J665" s="209"/>
      <c r="K665" s="1194"/>
      <c r="L665" s="1195"/>
    </row>
    <row r="666" spans="1:12" ht="15.75" thickBot="1">
      <c r="A666" s="1230"/>
      <c r="B666" s="210" t="s">
        <v>1554</v>
      </c>
      <c r="C666" s="1206"/>
      <c r="D666" s="1198" t="s">
        <v>1555</v>
      </c>
      <c r="E666" s="201" t="s">
        <v>1695</v>
      </c>
      <c r="F666" s="201" t="s">
        <v>1696</v>
      </c>
      <c r="G666" s="201">
        <v>0</v>
      </c>
      <c r="H666" s="201">
        <v>129</v>
      </c>
      <c r="I666" s="201" t="s">
        <v>1792</v>
      </c>
      <c r="J666" s="207">
        <v>8</v>
      </c>
      <c r="K666" s="1194" t="s">
        <v>1869</v>
      </c>
      <c r="L666" s="1195" t="s">
        <v>1870</v>
      </c>
    </row>
    <row r="667" spans="1:12" ht="15.75" thickBot="1">
      <c r="A667" s="1230"/>
      <c r="B667" s="211" t="s">
        <v>1554</v>
      </c>
      <c r="C667" s="1206"/>
      <c r="D667" s="1199"/>
      <c r="E667" s="204" t="s">
        <v>1698</v>
      </c>
      <c r="F667" s="204" t="s">
        <v>10490</v>
      </c>
      <c r="G667" s="204">
        <v>1</v>
      </c>
      <c r="H667" s="204">
        <v>130</v>
      </c>
      <c r="I667" s="204" t="s">
        <v>1792</v>
      </c>
      <c r="J667" s="208">
        <v>9</v>
      </c>
      <c r="K667" s="1194"/>
      <c r="L667" s="1195"/>
    </row>
    <row r="668" spans="1:12" ht="15.75" thickBot="1">
      <c r="A668" s="1230"/>
      <c r="B668" s="211" t="s">
        <v>1554</v>
      </c>
      <c r="C668" s="1206"/>
      <c r="D668" s="1199"/>
      <c r="E668" s="204" t="s">
        <v>1906</v>
      </c>
      <c r="F668" s="204" t="s">
        <v>1907</v>
      </c>
      <c r="G668" s="204">
        <v>2</v>
      </c>
      <c r="H668" s="204">
        <v>131</v>
      </c>
      <c r="I668" s="204" t="s">
        <v>1792</v>
      </c>
      <c r="J668" s="208">
        <v>10</v>
      </c>
      <c r="K668" s="1194"/>
      <c r="L668" s="1195"/>
    </row>
    <row r="669" spans="1:12" ht="15.75" thickBot="1">
      <c r="A669" s="1230"/>
      <c r="B669" s="211" t="s">
        <v>1554</v>
      </c>
      <c r="C669" s="1206"/>
      <c r="D669" s="1199"/>
      <c r="E669" s="204" t="s">
        <v>2399</v>
      </c>
      <c r="F669" s="204" t="s">
        <v>9909</v>
      </c>
      <c r="G669" s="204">
        <v>3</v>
      </c>
      <c r="H669" s="204">
        <v>132</v>
      </c>
      <c r="I669" s="204" t="s">
        <v>1975</v>
      </c>
      <c r="J669" s="208">
        <v>8</v>
      </c>
      <c r="K669" s="1194"/>
      <c r="L669" s="1195"/>
    </row>
    <row r="670" spans="1:12" ht="15.75" thickBot="1">
      <c r="A670" s="1230"/>
      <c r="B670" s="211" t="s">
        <v>1554</v>
      </c>
      <c r="C670" s="1206"/>
      <c r="D670" s="1199"/>
      <c r="E670" s="204" t="s">
        <v>2400</v>
      </c>
      <c r="F670" s="204" t="s">
        <v>11033</v>
      </c>
      <c r="G670" s="204">
        <v>4</v>
      </c>
      <c r="H670" s="204">
        <v>133</v>
      </c>
      <c r="I670" s="204" t="s">
        <v>1975</v>
      </c>
      <c r="J670" s="208">
        <v>9</v>
      </c>
      <c r="K670" s="1194"/>
      <c r="L670" s="1195"/>
    </row>
    <row r="671" spans="1:12" ht="15.75" thickBot="1">
      <c r="A671" s="1230"/>
      <c r="B671" s="211" t="s">
        <v>1554</v>
      </c>
      <c r="C671" s="1206"/>
      <c r="D671" s="1199"/>
      <c r="E671" s="204" t="s">
        <v>2401</v>
      </c>
      <c r="F671" s="204" t="s">
        <v>11034</v>
      </c>
      <c r="G671" s="204">
        <v>5</v>
      </c>
      <c r="H671" s="204">
        <v>134</v>
      </c>
      <c r="I671" s="204" t="s">
        <v>1975</v>
      </c>
      <c r="J671" s="208">
        <v>10</v>
      </c>
      <c r="K671" s="1194"/>
      <c r="L671" s="1195"/>
    </row>
    <row r="672" spans="1:12" ht="15.75" thickBot="1">
      <c r="A672" s="1230"/>
      <c r="B672" s="211" t="s">
        <v>1554</v>
      </c>
      <c r="C672" s="1206"/>
      <c r="D672" s="1199"/>
      <c r="E672" s="204" t="s">
        <v>2407</v>
      </c>
      <c r="F672" s="204" t="s">
        <v>9910</v>
      </c>
      <c r="G672" s="204">
        <v>6</v>
      </c>
      <c r="H672" s="204">
        <v>135</v>
      </c>
      <c r="I672" s="204" t="s">
        <v>6074</v>
      </c>
      <c r="J672" s="208">
        <v>8</v>
      </c>
      <c r="K672" s="1194"/>
      <c r="L672" s="1195"/>
    </row>
    <row r="673" spans="1:12" ht="15.75" thickBot="1">
      <c r="A673" s="1230"/>
      <c r="B673" s="211" t="s">
        <v>1554</v>
      </c>
      <c r="C673" s="1206"/>
      <c r="D673" s="1199"/>
      <c r="E673" s="204" t="s">
        <v>2408</v>
      </c>
      <c r="F673" s="204" t="s">
        <v>11035</v>
      </c>
      <c r="G673" s="204">
        <v>7</v>
      </c>
      <c r="H673" s="204">
        <v>136</v>
      </c>
      <c r="I673" s="204" t="s">
        <v>6074</v>
      </c>
      <c r="J673" s="208">
        <v>9</v>
      </c>
      <c r="K673" s="1194"/>
      <c r="L673" s="1195"/>
    </row>
    <row r="674" spans="1:12" ht="15.75" thickBot="1">
      <c r="A674" s="1230"/>
      <c r="B674" s="211" t="s">
        <v>1554</v>
      </c>
      <c r="C674" s="1206"/>
      <c r="D674" s="1199"/>
      <c r="E674" s="204" t="s">
        <v>2409</v>
      </c>
      <c r="F674" s="204" t="s">
        <v>11036</v>
      </c>
      <c r="G674" s="204">
        <v>8</v>
      </c>
      <c r="H674" s="204">
        <v>137</v>
      </c>
      <c r="I674" s="204" t="s">
        <v>6074</v>
      </c>
      <c r="J674" s="208">
        <v>10</v>
      </c>
      <c r="K674" s="1194"/>
      <c r="L674" s="1195"/>
    </row>
    <row r="675" spans="1:12" ht="15.75" thickBot="1">
      <c r="A675" s="1230"/>
      <c r="B675" s="211" t="s">
        <v>1554</v>
      </c>
      <c r="C675" s="1206"/>
      <c r="D675" s="1199"/>
      <c r="E675" s="204" t="s">
        <v>2417</v>
      </c>
      <c r="F675" s="204" t="s">
        <v>9911</v>
      </c>
      <c r="G675" s="204">
        <v>9</v>
      </c>
      <c r="H675" s="204">
        <v>138</v>
      </c>
      <c r="I675" s="204" t="s">
        <v>6075</v>
      </c>
      <c r="J675" s="208">
        <v>8</v>
      </c>
      <c r="K675" s="1194"/>
      <c r="L675" s="1195"/>
    </row>
    <row r="676" spans="1:12" ht="15.75" thickBot="1">
      <c r="A676" s="1230"/>
      <c r="B676" s="211" t="s">
        <v>1554</v>
      </c>
      <c r="C676" s="1206"/>
      <c r="D676" s="1199"/>
      <c r="E676" s="204" t="s">
        <v>2418</v>
      </c>
      <c r="F676" s="204" t="s">
        <v>11037</v>
      </c>
      <c r="G676" s="204">
        <v>10</v>
      </c>
      <c r="H676" s="204">
        <v>139</v>
      </c>
      <c r="I676" s="204" t="s">
        <v>6075</v>
      </c>
      <c r="J676" s="208">
        <v>9</v>
      </c>
      <c r="K676" s="1194"/>
      <c r="L676" s="1195"/>
    </row>
    <row r="677" spans="1:12" ht="15.75" thickBot="1">
      <c r="A677" s="1230"/>
      <c r="B677" s="211" t="s">
        <v>1554</v>
      </c>
      <c r="C677" s="1206"/>
      <c r="D677" s="1199"/>
      <c r="E677" s="204" t="s">
        <v>2419</v>
      </c>
      <c r="F677" s="204" t="s">
        <v>11038</v>
      </c>
      <c r="G677" s="204">
        <v>11</v>
      </c>
      <c r="H677" s="204">
        <v>140</v>
      </c>
      <c r="I677" s="204" t="s">
        <v>6075</v>
      </c>
      <c r="J677" s="208">
        <v>10</v>
      </c>
      <c r="K677" s="1194"/>
      <c r="L677" s="1195"/>
    </row>
    <row r="678" spans="1:12" ht="15.75" thickBot="1">
      <c r="A678" s="1230"/>
      <c r="B678" s="211" t="s">
        <v>1554</v>
      </c>
      <c r="C678" s="1206"/>
      <c r="D678" s="1199"/>
      <c r="E678" s="204" t="s">
        <v>2325</v>
      </c>
      <c r="F678" s="204" t="s">
        <v>9912</v>
      </c>
      <c r="G678" s="204">
        <v>12</v>
      </c>
      <c r="H678" s="204">
        <v>141</v>
      </c>
      <c r="I678" s="204" t="s">
        <v>1862</v>
      </c>
      <c r="J678" s="208">
        <v>1</v>
      </c>
      <c r="K678" s="1194"/>
      <c r="L678" s="1195"/>
    </row>
    <row r="679" spans="1:12" ht="15.75" thickBot="1">
      <c r="A679" s="1230"/>
      <c r="B679" s="211" t="s">
        <v>1554</v>
      </c>
      <c r="C679" s="1206"/>
      <c r="D679" s="1199"/>
      <c r="E679" s="204" t="s">
        <v>6070</v>
      </c>
      <c r="F679" s="204" t="s">
        <v>9913</v>
      </c>
      <c r="G679" s="204">
        <v>13</v>
      </c>
      <c r="H679" s="204">
        <v>142</v>
      </c>
      <c r="I679" s="204" t="s">
        <v>1862</v>
      </c>
      <c r="J679" s="208">
        <v>3</v>
      </c>
      <c r="K679" s="1194"/>
      <c r="L679" s="1195"/>
    </row>
    <row r="680" spans="1:12" ht="15.75" thickBot="1">
      <c r="A680" s="1230"/>
      <c r="B680" s="211" t="s">
        <v>1554</v>
      </c>
      <c r="C680" s="1206"/>
      <c r="D680" s="1199"/>
      <c r="E680" s="204" t="s">
        <v>2150</v>
      </c>
      <c r="F680" s="204" t="s">
        <v>9733</v>
      </c>
      <c r="G680" s="204">
        <v>14</v>
      </c>
      <c r="H680" s="204">
        <v>143</v>
      </c>
      <c r="I680" s="204" t="s">
        <v>1863</v>
      </c>
      <c r="J680" s="208">
        <v>1</v>
      </c>
      <c r="K680" s="1194"/>
      <c r="L680" s="1195"/>
    </row>
    <row r="681" spans="1:12" ht="15.75" thickBot="1">
      <c r="A681" s="1230"/>
      <c r="B681" s="212" t="s">
        <v>1554</v>
      </c>
      <c r="C681" s="1206"/>
      <c r="D681" s="1199"/>
      <c r="E681" s="206" t="s">
        <v>2151</v>
      </c>
      <c r="F681" s="206" t="s">
        <v>9734</v>
      </c>
      <c r="G681" s="206">
        <v>15</v>
      </c>
      <c r="H681" s="206">
        <v>144</v>
      </c>
      <c r="I681" s="206" t="s">
        <v>1863</v>
      </c>
      <c r="J681" s="209">
        <v>3</v>
      </c>
      <c r="K681" s="1194"/>
      <c r="L681" s="1195"/>
    </row>
    <row r="682" spans="1:12" ht="15.75" thickBot="1">
      <c r="A682" s="1230"/>
      <c r="B682" s="200" t="s">
        <v>1476</v>
      </c>
      <c r="C682" s="1196" t="s">
        <v>1434</v>
      </c>
      <c r="D682" s="1198" t="s">
        <v>1477</v>
      </c>
      <c r="E682" s="201" t="s">
        <v>2953</v>
      </c>
      <c r="F682" s="201" t="s">
        <v>9914</v>
      </c>
      <c r="G682" s="201">
        <v>0</v>
      </c>
      <c r="H682" s="201">
        <v>401</v>
      </c>
      <c r="I682" s="201" t="s">
        <v>1487</v>
      </c>
      <c r="J682" s="207">
        <v>3</v>
      </c>
      <c r="K682" s="1194" t="s">
        <v>1902</v>
      </c>
      <c r="L682" s="1195" t="s">
        <v>5754</v>
      </c>
    </row>
    <row r="683" spans="1:12" ht="15.75" thickBot="1">
      <c r="A683" s="1230"/>
      <c r="B683" s="203" t="s">
        <v>1476</v>
      </c>
      <c r="C683" s="1197"/>
      <c r="D683" s="1199"/>
      <c r="E683" s="204" t="s">
        <v>2954</v>
      </c>
      <c r="F683" s="204" t="s">
        <v>7590</v>
      </c>
      <c r="G683" s="204">
        <v>1</v>
      </c>
      <c r="H683" s="204">
        <v>402</v>
      </c>
      <c r="I683" s="204" t="s">
        <v>1909</v>
      </c>
      <c r="J683" s="208">
        <v>3</v>
      </c>
      <c r="K683" s="1194"/>
      <c r="L683" s="1195"/>
    </row>
    <row r="684" spans="1:12" ht="15.75" thickBot="1">
      <c r="A684" s="1230"/>
      <c r="B684" s="203" t="s">
        <v>1476</v>
      </c>
      <c r="C684" s="1197"/>
      <c r="D684" s="1199"/>
      <c r="E684" s="204" t="s">
        <v>2955</v>
      </c>
      <c r="F684" s="204" t="s">
        <v>7591</v>
      </c>
      <c r="G684" s="204">
        <v>2</v>
      </c>
      <c r="H684" s="204">
        <v>403</v>
      </c>
      <c r="I684" s="204" t="s">
        <v>1909</v>
      </c>
      <c r="J684" s="208">
        <v>9</v>
      </c>
      <c r="K684" s="1194"/>
      <c r="L684" s="1195"/>
    </row>
    <row r="685" spans="1:12" ht="15.75" thickBot="1">
      <c r="A685" s="1230"/>
      <c r="B685" s="203" t="s">
        <v>1476</v>
      </c>
      <c r="C685" s="1197"/>
      <c r="D685" s="1199"/>
      <c r="E685" s="204" t="s">
        <v>2422</v>
      </c>
      <c r="F685" s="204" t="s">
        <v>7312</v>
      </c>
      <c r="G685" s="204">
        <v>3</v>
      </c>
      <c r="H685" s="204">
        <v>404</v>
      </c>
      <c r="I685" s="204" t="s">
        <v>1909</v>
      </c>
      <c r="J685" s="208">
        <v>15</v>
      </c>
      <c r="K685" s="1194"/>
      <c r="L685" s="1195"/>
    </row>
    <row r="686" spans="1:12" ht="15.75" thickBot="1">
      <c r="A686" s="1230"/>
      <c r="B686" s="203" t="s">
        <v>1476</v>
      </c>
      <c r="C686" s="1197"/>
      <c r="D686" s="1199"/>
      <c r="E686" s="204" t="s">
        <v>2956</v>
      </c>
      <c r="F686" s="204" t="s">
        <v>9915</v>
      </c>
      <c r="G686" s="204">
        <v>4</v>
      </c>
      <c r="H686" s="204">
        <v>405</v>
      </c>
      <c r="I686" s="204" t="s">
        <v>1909</v>
      </c>
      <c r="J686" s="208">
        <v>23</v>
      </c>
      <c r="K686" s="1194"/>
      <c r="L686" s="1195"/>
    </row>
    <row r="687" spans="1:12" ht="15.75" thickBot="1">
      <c r="A687" s="1230"/>
      <c r="B687" s="203" t="s">
        <v>1476</v>
      </c>
      <c r="C687" s="1197"/>
      <c r="D687" s="1199"/>
      <c r="E687" s="204" t="s">
        <v>2957</v>
      </c>
      <c r="F687" s="204" t="s">
        <v>9916</v>
      </c>
      <c r="G687" s="204">
        <v>5</v>
      </c>
      <c r="H687" s="204">
        <v>406</v>
      </c>
      <c r="I687" s="204" t="s">
        <v>1909</v>
      </c>
      <c r="J687" s="208">
        <v>25</v>
      </c>
      <c r="K687" s="1194"/>
      <c r="L687" s="1195"/>
    </row>
    <row r="688" spans="1:12" ht="15.75" thickBot="1">
      <c r="A688" s="1230"/>
      <c r="B688" s="203" t="s">
        <v>1476</v>
      </c>
      <c r="C688" s="1197"/>
      <c r="D688" s="1199"/>
      <c r="E688" s="204" t="s">
        <v>2421</v>
      </c>
      <c r="F688" s="204" t="s">
        <v>7313</v>
      </c>
      <c r="G688" s="204">
        <v>6</v>
      </c>
      <c r="H688" s="204">
        <v>407</v>
      </c>
      <c r="I688" s="204" t="s">
        <v>1909</v>
      </c>
      <c r="J688" s="208">
        <v>31</v>
      </c>
      <c r="K688" s="1194"/>
      <c r="L688" s="1195"/>
    </row>
    <row r="689" spans="1:12" ht="15.75" thickBot="1">
      <c r="A689" s="1230"/>
      <c r="B689" s="203" t="s">
        <v>1476</v>
      </c>
      <c r="C689" s="1197"/>
      <c r="D689" s="1199"/>
      <c r="E689" s="204" t="s">
        <v>1497</v>
      </c>
      <c r="F689" s="204" t="s">
        <v>67</v>
      </c>
      <c r="G689" s="204">
        <v>7</v>
      </c>
      <c r="H689" s="204">
        <v>408</v>
      </c>
      <c r="I689" s="204" t="s">
        <v>1909</v>
      </c>
      <c r="J689" s="208">
        <v>37</v>
      </c>
      <c r="K689" s="1194"/>
      <c r="L689" s="1195"/>
    </row>
    <row r="690" spans="1:12" ht="15.75" thickBot="1">
      <c r="A690" s="1230"/>
      <c r="B690" s="203" t="s">
        <v>1476</v>
      </c>
      <c r="C690" s="1197"/>
      <c r="D690" s="1199"/>
      <c r="E690" s="204" t="s">
        <v>1497</v>
      </c>
      <c r="F690" s="204" t="s">
        <v>67</v>
      </c>
      <c r="G690" s="204">
        <v>8</v>
      </c>
      <c r="H690" s="204">
        <v>409</v>
      </c>
      <c r="I690" s="204" t="s">
        <v>1909</v>
      </c>
      <c r="J690" s="208">
        <v>39</v>
      </c>
      <c r="K690" s="1194"/>
      <c r="L690" s="1195"/>
    </row>
    <row r="691" spans="1:12" ht="15.75" thickBot="1">
      <c r="A691" s="1230"/>
      <c r="B691" s="203" t="s">
        <v>1476</v>
      </c>
      <c r="C691" s="1197"/>
      <c r="D691" s="1199"/>
      <c r="E691" s="204" t="s">
        <v>2335</v>
      </c>
      <c r="F691" s="204" t="s">
        <v>9917</v>
      </c>
      <c r="G691" s="204">
        <v>9</v>
      </c>
      <c r="H691" s="204">
        <v>410</v>
      </c>
      <c r="I691" s="204" t="s">
        <v>1981</v>
      </c>
      <c r="J691" s="208">
        <v>1</v>
      </c>
      <c r="K691" s="1194"/>
      <c r="L691" s="1195"/>
    </row>
    <row r="692" spans="1:12" ht="15.75" thickBot="1">
      <c r="A692" s="1230"/>
      <c r="B692" s="203" t="s">
        <v>1476</v>
      </c>
      <c r="C692" s="1197"/>
      <c r="D692" s="1199"/>
      <c r="E692" s="204" t="s">
        <v>2336</v>
      </c>
      <c r="F692" s="204" t="s">
        <v>9918</v>
      </c>
      <c r="G692" s="204">
        <v>10</v>
      </c>
      <c r="H692" s="204">
        <v>411</v>
      </c>
      <c r="I692" s="204" t="s">
        <v>1981</v>
      </c>
      <c r="J692" s="208">
        <v>2</v>
      </c>
      <c r="K692" s="1194"/>
      <c r="L692" s="1195"/>
    </row>
    <row r="693" spans="1:12" ht="15.75" thickBot="1">
      <c r="A693" s="1230"/>
      <c r="B693" s="203" t="s">
        <v>1476</v>
      </c>
      <c r="C693" s="1197"/>
      <c r="D693" s="1199"/>
      <c r="E693" s="204" t="s">
        <v>2340</v>
      </c>
      <c r="F693" s="204" t="s">
        <v>9919</v>
      </c>
      <c r="G693" s="204">
        <v>11</v>
      </c>
      <c r="H693" s="204">
        <v>412</v>
      </c>
      <c r="I693" s="204" t="s">
        <v>1981</v>
      </c>
      <c r="J693" s="208">
        <v>3</v>
      </c>
      <c r="K693" s="1194"/>
      <c r="L693" s="1195"/>
    </row>
    <row r="694" spans="1:12" ht="15.75" thickBot="1">
      <c r="A694" s="1230"/>
      <c r="B694" s="203" t="s">
        <v>1476</v>
      </c>
      <c r="C694" s="1197"/>
      <c r="D694" s="1199"/>
      <c r="E694" s="204" t="s">
        <v>2339</v>
      </c>
      <c r="F694" s="204" t="s">
        <v>9920</v>
      </c>
      <c r="G694" s="204">
        <v>12</v>
      </c>
      <c r="H694" s="204">
        <v>413</v>
      </c>
      <c r="I694" s="204" t="s">
        <v>1981</v>
      </c>
      <c r="J694" s="208">
        <v>4</v>
      </c>
      <c r="K694" s="1194"/>
      <c r="L694" s="1195"/>
    </row>
    <row r="695" spans="1:12" ht="15.75" thickBot="1">
      <c r="A695" s="1230"/>
      <c r="B695" s="203" t="s">
        <v>1476</v>
      </c>
      <c r="C695" s="1197"/>
      <c r="D695" s="1199"/>
      <c r="E695" s="204" t="s">
        <v>2337</v>
      </c>
      <c r="F695" s="204" t="s">
        <v>9921</v>
      </c>
      <c r="G695" s="204">
        <v>13</v>
      </c>
      <c r="H695" s="204">
        <v>414</v>
      </c>
      <c r="I695" s="204" t="s">
        <v>1981</v>
      </c>
      <c r="J695" s="208">
        <v>5</v>
      </c>
      <c r="K695" s="1194"/>
      <c r="L695" s="1195"/>
    </row>
    <row r="696" spans="1:12" ht="15.75" thickBot="1">
      <c r="A696" s="1230"/>
      <c r="B696" s="203" t="s">
        <v>1476</v>
      </c>
      <c r="C696" s="1197"/>
      <c r="D696" s="1199"/>
      <c r="E696" s="204" t="s">
        <v>2338</v>
      </c>
      <c r="F696" s="204" t="s">
        <v>9922</v>
      </c>
      <c r="G696" s="204">
        <v>14</v>
      </c>
      <c r="H696" s="204">
        <v>415</v>
      </c>
      <c r="I696" s="204" t="s">
        <v>1981</v>
      </c>
      <c r="J696" s="208">
        <v>6</v>
      </c>
      <c r="K696" s="1194"/>
      <c r="L696" s="1195"/>
    </row>
    <row r="697" spans="1:12" ht="15.75" thickBot="1">
      <c r="A697" s="1230"/>
      <c r="B697" s="203" t="s">
        <v>1476</v>
      </c>
      <c r="C697" s="1197"/>
      <c r="D697" s="1199"/>
      <c r="E697" s="204" t="s">
        <v>2341</v>
      </c>
      <c r="F697" s="204" t="s">
        <v>9923</v>
      </c>
      <c r="G697" s="204">
        <v>15</v>
      </c>
      <c r="H697" s="204">
        <v>416</v>
      </c>
      <c r="I697" s="204" t="s">
        <v>1981</v>
      </c>
      <c r="J697" s="208">
        <v>7</v>
      </c>
      <c r="K697" s="1194"/>
      <c r="L697" s="1195"/>
    </row>
    <row r="698" spans="1:12" ht="15.75" thickBot="1">
      <c r="A698" s="1230"/>
      <c r="B698" s="203" t="s">
        <v>1476</v>
      </c>
      <c r="C698" s="1197"/>
      <c r="D698" s="1199"/>
      <c r="E698" s="204" t="s">
        <v>2345</v>
      </c>
      <c r="F698" s="204" t="s">
        <v>9924</v>
      </c>
      <c r="G698" s="204">
        <v>16</v>
      </c>
      <c r="H698" s="204">
        <v>417</v>
      </c>
      <c r="I698" s="204" t="s">
        <v>6067</v>
      </c>
      <c r="J698" s="208">
        <v>1</v>
      </c>
      <c r="K698" s="1194" t="s">
        <v>1908</v>
      </c>
      <c r="L698" s="1195" t="s">
        <v>5755</v>
      </c>
    </row>
    <row r="699" spans="1:12" ht="15.75" thickBot="1">
      <c r="A699" s="1230"/>
      <c r="B699" s="203" t="s">
        <v>1476</v>
      </c>
      <c r="C699" s="1197"/>
      <c r="D699" s="1199"/>
      <c r="E699" s="204" t="s">
        <v>2346</v>
      </c>
      <c r="F699" s="204" t="s">
        <v>9925</v>
      </c>
      <c r="G699" s="204">
        <v>17</v>
      </c>
      <c r="H699" s="204">
        <v>418</v>
      </c>
      <c r="I699" s="204" t="s">
        <v>6067</v>
      </c>
      <c r="J699" s="208">
        <v>2</v>
      </c>
      <c r="K699" s="1194"/>
      <c r="L699" s="1195"/>
    </row>
    <row r="700" spans="1:12" ht="15.75" thickBot="1">
      <c r="A700" s="1230"/>
      <c r="B700" s="203" t="s">
        <v>1476</v>
      </c>
      <c r="C700" s="1197"/>
      <c r="D700" s="1199"/>
      <c r="E700" s="204" t="s">
        <v>2350</v>
      </c>
      <c r="F700" s="204" t="s">
        <v>9926</v>
      </c>
      <c r="G700" s="204">
        <v>18</v>
      </c>
      <c r="H700" s="204">
        <v>419</v>
      </c>
      <c r="I700" s="204" t="s">
        <v>6067</v>
      </c>
      <c r="J700" s="208">
        <v>3</v>
      </c>
      <c r="K700" s="1194"/>
      <c r="L700" s="1195"/>
    </row>
    <row r="701" spans="1:12" ht="15.75" thickBot="1">
      <c r="A701" s="1230"/>
      <c r="B701" s="203" t="s">
        <v>1476</v>
      </c>
      <c r="C701" s="1197"/>
      <c r="D701" s="1199"/>
      <c r="E701" s="204" t="s">
        <v>2349</v>
      </c>
      <c r="F701" s="204" t="s">
        <v>9927</v>
      </c>
      <c r="G701" s="204">
        <v>19</v>
      </c>
      <c r="H701" s="204">
        <v>420</v>
      </c>
      <c r="I701" s="204" t="s">
        <v>6067</v>
      </c>
      <c r="J701" s="208">
        <v>4</v>
      </c>
      <c r="K701" s="1194"/>
      <c r="L701" s="1195"/>
    </row>
    <row r="702" spans="1:12" ht="15.75" thickBot="1">
      <c r="A702" s="1230"/>
      <c r="B702" s="203" t="s">
        <v>1476</v>
      </c>
      <c r="C702" s="1197"/>
      <c r="D702" s="1199"/>
      <c r="E702" s="204" t="s">
        <v>2347</v>
      </c>
      <c r="F702" s="204" t="s">
        <v>9928</v>
      </c>
      <c r="G702" s="204">
        <v>20</v>
      </c>
      <c r="H702" s="204">
        <v>421</v>
      </c>
      <c r="I702" s="204" t="s">
        <v>6067</v>
      </c>
      <c r="J702" s="208">
        <v>5</v>
      </c>
      <c r="K702" s="1194"/>
      <c r="L702" s="1195"/>
    </row>
    <row r="703" spans="1:12" ht="15.75" thickBot="1">
      <c r="A703" s="1230"/>
      <c r="B703" s="203" t="s">
        <v>1476</v>
      </c>
      <c r="C703" s="1197"/>
      <c r="D703" s="1199"/>
      <c r="E703" s="204" t="s">
        <v>2348</v>
      </c>
      <c r="F703" s="204" t="s">
        <v>9929</v>
      </c>
      <c r="G703" s="204">
        <v>21</v>
      </c>
      <c r="H703" s="204">
        <v>422</v>
      </c>
      <c r="I703" s="204" t="s">
        <v>6067</v>
      </c>
      <c r="J703" s="208">
        <v>6</v>
      </c>
      <c r="K703" s="1194"/>
      <c r="L703" s="1195"/>
    </row>
    <row r="704" spans="1:12" ht="15.75" thickBot="1">
      <c r="A704" s="1230"/>
      <c r="B704" s="203" t="s">
        <v>1476</v>
      </c>
      <c r="C704" s="1197"/>
      <c r="D704" s="1199"/>
      <c r="E704" s="204" t="s">
        <v>2351</v>
      </c>
      <c r="F704" s="204" t="s">
        <v>9930</v>
      </c>
      <c r="G704" s="204">
        <v>22</v>
      </c>
      <c r="H704" s="204">
        <v>423</v>
      </c>
      <c r="I704" s="204" t="s">
        <v>6067</v>
      </c>
      <c r="J704" s="208">
        <v>7</v>
      </c>
      <c r="K704" s="1194"/>
      <c r="L704" s="1195"/>
    </row>
    <row r="705" spans="1:12" ht="15.75" thickBot="1">
      <c r="A705" s="1230"/>
      <c r="B705" s="203" t="s">
        <v>1476</v>
      </c>
      <c r="C705" s="1197"/>
      <c r="D705" s="1199"/>
      <c r="E705" s="204" t="s">
        <v>2382</v>
      </c>
      <c r="F705" s="204" t="s">
        <v>9931</v>
      </c>
      <c r="G705" s="204">
        <v>23</v>
      </c>
      <c r="H705" s="204">
        <v>424</v>
      </c>
      <c r="I705" s="204" t="s">
        <v>6052</v>
      </c>
      <c r="J705" s="208">
        <v>1</v>
      </c>
      <c r="K705" s="1194"/>
      <c r="L705" s="1195"/>
    </row>
    <row r="706" spans="1:12" ht="15.75" thickBot="1">
      <c r="A706" s="1230"/>
      <c r="B706" s="203" t="s">
        <v>1476</v>
      </c>
      <c r="C706" s="1197"/>
      <c r="D706" s="1199"/>
      <c r="E706" s="204" t="s">
        <v>2383</v>
      </c>
      <c r="F706" s="204" t="s">
        <v>9932</v>
      </c>
      <c r="G706" s="204">
        <v>24</v>
      </c>
      <c r="H706" s="204">
        <v>425</v>
      </c>
      <c r="I706" s="204" t="s">
        <v>6052</v>
      </c>
      <c r="J706" s="208">
        <v>2</v>
      </c>
      <c r="K706" s="1194"/>
      <c r="L706" s="1195"/>
    </row>
    <row r="707" spans="1:12" ht="15.75" thickBot="1">
      <c r="A707" s="1230"/>
      <c r="B707" s="203" t="s">
        <v>1476</v>
      </c>
      <c r="C707" s="1197"/>
      <c r="D707" s="1199"/>
      <c r="E707" s="204" t="s">
        <v>2387</v>
      </c>
      <c r="F707" s="204" t="s">
        <v>9933</v>
      </c>
      <c r="G707" s="204">
        <v>25</v>
      </c>
      <c r="H707" s="204">
        <v>426</v>
      </c>
      <c r="I707" s="204" t="s">
        <v>6052</v>
      </c>
      <c r="J707" s="208">
        <v>3</v>
      </c>
      <c r="K707" s="1194"/>
      <c r="L707" s="1195"/>
    </row>
    <row r="708" spans="1:12" ht="15.75" thickBot="1">
      <c r="A708" s="1230"/>
      <c r="B708" s="203" t="s">
        <v>1476</v>
      </c>
      <c r="C708" s="1197"/>
      <c r="D708" s="1199"/>
      <c r="E708" s="204" t="s">
        <v>2386</v>
      </c>
      <c r="F708" s="204" t="s">
        <v>9934</v>
      </c>
      <c r="G708" s="204">
        <v>26</v>
      </c>
      <c r="H708" s="204">
        <v>427</v>
      </c>
      <c r="I708" s="204" t="s">
        <v>6052</v>
      </c>
      <c r="J708" s="208">
        <v>4</v>
      </c>
      <c r="K708" s="1194"/>
      <c r="L708" s="1195"/>
    </row>
    <row r="709" spans="1:12" ht="15.75" thickBot="1">
      <c r="A709" s="1230"/>
      <c r="B709" s="203" t="s">
        <v>1476</v>
      </c>
      <c r="C709" s="1197"/>
      <c r="D709" s="1199"/>
      <c r="E709" s="204" t="s">
        <v>2384</v>
      </c>
      <c r="F709" s="204" t="s">
        <v>9935</v>
      </c>
      <c r="G709" s="204">
        <v>27</v>
      </c>
      <c r="H709" s="204">
        <v>428</v>
      </c>
      <c r="I709" s="204" t="s">
        <v>6052</v>
      </c>
      <c r="J709" s="208">
        <v>5</v>
      </c>
      <c r="K709" s="1194"/>
      <c r="L709" s="1195"/>
    </row>
    <row r="710" spans="1:12" ht="15.75" thickBot="1">
      <c r="A710" s="1230"/>
      <c r="B710" s="203" t="s">
        <v>1476</v>
      </c>
      <c r="C710" s="1197"/>
      <c r="D710" s="1199"/>
      <c r="E710" s="204" t="s">
        <v>2385</v>
      </c>
      <c r="F710" s="204" t="s">
        <v>9936</v>
      </c>
      <c r="G710" s="204">
        <v>28</v>
      </c>
      <c r="H710" s="204">
        <v>429</v>
      </c>
      <c r="I710" s="204" t="s">
        <v>6052</v>
      </c>
      <c r="J710" s="208">
        <v>6</v>
      </c>
      <c r="K710" s="1194"/>
      <c r="L710" s="1195"/>
    </row>
    <row r="711" spans="1:12" ht="15.75" thickBot="1">
      <c r="A711" s="1230"/>
      <c r="B711" s="203" t="s">
        <v>1476</v>
      </c>
      <c r="C711" s="1197"/>
      <c r="D711" s="1199"/>
      <c r="E711" s="204" t="s">
        <v>2388</v>
      </c>
      <c r="F711" s="204" t="s">
        <v>9937</v>
      </c>
      <c r="G711" s="204">
        <v>29</v>
      </c>
      <c r="H711" s="204">
        <v>430</v>
      </c>
      <c r="I711" s="204" t="s">
        <v>6052</v>
      </c>
      <c r="J711" s="208">
        <v>7</v>
      </c>
      <c r="K711" s="1194"/>
      <c r="L711" s="1195"/>
    </row>
    <row r="712" spans="1:12" ht="15.75" thickBot="1">
      <c r="A712" s="1230"/>
      <c r="B712" s="203" t="s">
        <v>1476</v>
      </c>
      <c r="C712" s="1197"/>
      <c r="D712" s="1199"/>
      <c r="E712" s="204"/>
      <c r="F712" s="204"/>
      <c r="G712" s="204">
        <v>30</v>
      </c>
      <c r="H712" s="204">
        <v>431</v>
      </c>
      <c r="I712" s="204"/>
      <c r="J712" s="208"/>
      <c r="K712" s="1194"/>
      <c r="L712" s="1195"/>
    </row>
    <row r="713" spans="1:12" ht="15.75" thickBot="1">
      <c r="A713" s="1230"/>
      <c r="B713" s="205" t="s">
        <v>1476</v>
      </c>
      <c r="C713" s="1197"/>
      <c r="D713" s="1199"/>
      <c r="E713" s="206"/>
      <c r="F713" s="206"/>
      <c r="G713" s="206">
        <v>31</v>
      </c>
      <c r="H713" s="206">
        <v>432</v>
      </c>
      <c r="I713" s="206"/>
      <c r="J713" s="209"/>
      <c r="K713" s="1194"/>
      <c r="L713" s="1195"/>
    </row>
    <row r="714" spans="1:12" ht="15.75" thickBot="1">
      <c r="A714" s="1230"/>
      <c r="B714" s="200" t="s">
        <v>1476</v>
      </c>
      <c r="C714" s="1196" t="s">
        <v>5705</v>
      </c>
      <c r="D714" s="1198" t="s">
        <v>1477</v>
      </c>
      <c r="E714" s="201" t="s">
        <v>2403</v>
      </c>
      <c r="F714" s="201" t="s">
        <v>9938</v>
      </c>
      <c r="G714" s="201">
        <v>0</v>
      </c>
      <c r="H714" s="201">
        <v>433</v>
      </c>
      <c r="I714" s="201" t="s">
        <v>6074</v>
      </c>
      <c r="J714" s="207">
        <v>1</v>
      </c>
      <c r="K714" s="1194" t="s">
        <v>1912</v>
      </c>
      <c r="L714" s="1195" t="s">
        <v>5756</v>
      </c>
    </row>
    <row r="715" spans="1:12" ht="15.75" thickBot="1">
      <c r="A715" s="1230"/>
      <c r="B715" s="203" t="s">
        <v>1476</v>
      </c>
      <c r="C715" s="1197"/>
      <c r="D715" s="1199"/>
      <c r="E715" s="204" t="s">
        <v>2402</v>
      </c>
      <c r="F715" s="204" t="s">
        <v>9939</v>
      </c>
      <c r="G715" s="204">
        <v>1</v>
      </c>
      <c r="H715" s="204">
        <v>434</v>
      </c>
      <c r="I715" s="204" t="s">
        <v>6074</v>
      </c>
      <c r="J715" s="208">
        <v>2</v>
      </c>
      <c r="K715" s="1194"/>
      <c r="L715" s="1195"/>
    </row>
    <row r="716" spans="1:12" ht="15.75" thickBot="1">
      <c r="A716" s="1230"/>
      <c r="B716" s="203" t="s">
        <v>1476</v>
      </c>
      <c r="C716" s="1197"/>
      <c r="D716" s="1199"/>
      <c r="E716" s="204" t="s">
        <v>1497</v>
      </c>
      <c r="F716" s="204" t="s">
        <v>9940</v>
      </c>
      <c r="G716" s="204">
        <v>2</v>
      </c>
      <c r="H716" s="204">
        <v>435</v>
      </c>
      <c r="I716" s="204" t="s">
        <v>6074</v>
      </c>
      <c r="J716" s="208">
        <v>3</v>
      </c>
      <c r="K716" s="1194"/>
      <c r="L716" s="1195"/>
    </row>
    <row r="717" spans="1:12" ht="15.75" thickBot="1">
      <c r="A717" s="1230"/>
      <c r="B717" s="203" t="s">
        <v>1476</v>
      </c>
      <c r="C717" s="1197"/>
      <c r="D717" s="1199"/>
      <c r="E717" s="204" t="s">
        <v>2958</v>
      </c>
      <c r="F717" s="204" t="s">
        <v>9941</v>
      </c>
      <c r="G717" s="204">
        <v>3</v>
      </c>
      <c r="H717" s="204">
        <v>436</v>
      </c>
      <c r="I717" s="204" t="s">
        <v>6074</v>
      </c>
      <c r="J717" s="208">
        <v>4</v>
      </c>
      <c r="K717" s="1194"/>
      <c r="L717" s="1195"/>
    </row>
    <row r="718" spans="1:12" ht="15.75" thickBot="1">
      <c r="A718" s="1230"/>
      <c r="B718" s="203" t="s">
        <v>1476</v>
      </c>
      <c r="C718" s="1197"/>
      <c r="D718" s="1199"/>
      <c r="E718" s="204" t="s">
        <v>2406</v>
      </c>
      <c r="F718" s="204" t="s">
        <v>9942</v>
      </c>
      <c r="G718" s="204">
        <v>4</v>
      </c>
      <c r="H718" s="204">
        <v>437</v>
      </c>
      <c r="I718" s="204" t="s">
        <v>6074</v>
      </c>
      <c r="J718" s="208">
        <v>5</v>
      </c>
      <c r="K718" s="1194"/>
      <c r="L718" s="1195"/>
    </row>
    <row r="719" spans="1:12" ht="15.75" thickBot="1">
      <c r="A719" s="1230"/>
      <c r="B719" s="203" t="s">
        <v>1476</v>
      </c>
      <c r="C719" s="1197"/>
      <c r="D719" s="1199"/>
      <c r="E719" s="204" t="s">
        <v>2405</v>
      </c>
      <c r="F719" s="204" t="s">
        <v>9943</v>
      </c>
      <c r="G719" s="204">
        <v>5</v>
      </c>
      <c r="H719" s="204">
        <v>438</v>
      </c>
      <c r="I719" s="204" t="s">
        <v>6074</v>
      </c>
      <c r="J719" s="208">
        <v>6</v>
      </c>
      <c r="K719" s="1194"/>
      <c r="L719" s="1195"/>
    </row>
    <row r="720" spans="1:12" ht="15.75" thickBot="1">
      <c r="A720" s="1230"/>
      <c r="B720" s="203" t="s">
        <v>1476</v>
      </c>
      <c r="C720" s="1197"/>
      <c r="D720" s="1199"/>
      <c r="E720" s="204" t="s">
        <v>2404</v>
      </c>
      <c r="F720" s="204" t="s">
        <v>9944</v>
      </c>
      <c r="G720" s="204">
        <v>6</v>
      </c>
      <c r="H720" s="204">
        <v>439</v>
      </c>
      <c r="I720" s="204" t="s">
        <v>6074</v>
      </c>
      <c r="J720" s="208">
        <v>7</v>
      </c>
      <c r="K720" s="1194"/>
      <c r="L720" s="1195"/>
    </row>
    <row r="721" spans="1:12" ht="15.75" thickBot="1">
      <c r="A721" s="1230"/>
      <c r="B721" s="203" t="s">
        <v>1476</v>
      </c>
      <c r="C721" s="1197"/>
      <c r="D721" s="1199"/>
      <c r="E721" s="204" t="s">
        <v>2410</v>
      </c>
      <c r="F721" s="204" t="s">
        <v>9945</v>
      </c>
      <c r="G721" s="204">
        <v>7</v>
      </c>
      <c r="H721" s="204">
        <v>440</v>
      </c>
      <c r="I721" s="204" t="s">
        <v>6075</v>
      </c>
      <c r="J721" s="208">
        <v>1</v>
      </c>
      <c r="K721" s="1194"/>
      <c r="L721" s="1195"/>
    </row>
    <row r="722" spans="1:12" ht="15.75" thickBot="1">
      <c r="A722" s="1230"/>
      <c r="B722" s="203" t="s">
        <v>1476</v>
      </c>
      <c r="C722" s="1197"/>
      <c r="D722" s="1199"/>
      <c r="E722" s="204" t="s">
        <v>2411</v>
      </c>
      <c r="F722" s="204" t="s">
        <v>9946</v>
      </c>
      <c r="G722" s="204">
        <v>8</v>
      </c>
      <c r="H722" s="204">
        <v>441</v>
      </c>
      <c r="I722" s="204" t="s">
        <v>6075</v>
      </c>
      <c r="J722" s="208">
        <v>2</v>
      </c>
      <c r="K722" s="1194"/>
      <c r="L722" s="1195"/>
    </row>
    <row r="723" spans="1:12" ht="15.75" thickBot="1">
      <c r="A723" s="1230"/>
      <c r="B723" s="203" t="s">
        <v>1476</v>
      </c>
      <c r="C723" s="1197"/>
      <c r="D723" s="1199"/>
      <c r="E723" s="204" t="s">
        <v>2415</v>
      </c>
      <c r="F723" s="204" t="s">
        <v>9947</v>
      </c>
      <c r="G723" s="204">
        <v>9</v>
      </c>
      <c r="H723" s="204">
        <v>442</v>
      </c>
      <c r="I723" s="204" t="s">
        <v>6075</v>
      </c>
      <c r="J723" s="208">
        <v>3</v>
      </c>
      <c r="K723" s="1194"/>
      <c r="L723" s="1195"/>
    </row>
    <row r="724" spans="1:12" ht="15.75" thickBot="1">
      <c r="A724" s="1230"/>
      <c r="B724" s="203" t="s">
        <v>1476</v>
      </c>
      <c r="C724" s="1197"/>
      <c r="D724" s="1199"/>
      <c r="E724" s="204" t="s">
        <v>2414</v>
      </c>
      <c r="F724" s="204" t="s">
        <v>9948</v>
      </c>
      <c r="G724" s="204">
        <v>10</v>
      </c>
      <c r="H724" s="204">
        <v>443</v>
      </c>
      <c r="I724" s="204" t="s">
        <v>6075</v>
      </c>
      <c r="J724" s="208">
        <v>4</v>
      </c>
      <c r="K724" s="1194"/>
      <c r="L724" s="1195"/>
    </row>
    <row r="725" spans="1:12" ht="15.75" thickBot="1">
      <c r="A725" s="1230"/>
      <c r="B725" s="203" t="s">
        <v>1476</v>
      </c>
      <c r="C725" s="1197"/>
      <c r="D725" s="1199"/>
      <c r="E725" s="204" t="s">
        <v>2412</v>
      </c>
      <c r="F725" s="204" t="s">
        <v>9949</v>
      </c>
      <c r="G725" s="204">
        <v>11</v>
      </c>
      <c r="H725" s="204">
        <v>444</v>
      </c>
      <c r="I725" s="204" t="s">
        <v>6075</v>
      </c>
      <c r="J725" s="208">
        <v>5</v>
      </c>
      <c r="K725" s="1194"/>
      <c r="L725" s="1195"/>
    </row>
    <row r="726" spans="1:12" ht="15.75" thickBot="1">
      <c r="A726" s="1230"/>
      <c r="B726" s="203" t="s">
        <v>1476</v>
      </c>
      <c r="C726" s="1197"/>
      <c r="D726" s="1199"/>
      <c r="E726" s="204" t="s">
        <v>2413</v>
      </c>
      <c r="F726" s="204" t="s">
        <v>9950</v>
      </c>
      <c r="G726" s="204">
        <v>12</v>
      </c>
      <c r="H726" s="204">
        <v>445</v>
      </c>
      <c r="I726" s="204" t="s">
        <v>6075</v>
      </c>
      <c r="J726" s="208">
        <v>6</v>
      </c>
      <c r="K726" s="1194"/>
      <c r="L726" s="1195"/>
    </row>
    <row r="727" spans="1:12" ht="15.75" thickBot="1">
      <c r="A727" s="1230"/>
      <c r="B727" s="203" t="s">
        <v>1476</v>
      </c>
      <c r="C727" s="1197"/>
      <c r="D727" s="1199"/>
      <c r="E727" s="204" t="s">
        <v>2416</v>
      </c>
      <c r="F727" s="204" t="s">
        <v>9951</v>
      </c>
      <c r="G727" s="204">
        <v>13</v>
      </c>
      <c r="H727" s="204">
        <v>446</v>
      </c>
      <c r="I727" s="204" t="s">
        <v>6075</v>
      </c>
      <c r="J727" s="208">
        <v>7</v>
      </c>
      <c r="K727" s="1194"/>
      <c r="L727" s="1195"/>
    </row>
    <row r="728" spans="1:12" ht="15.75" thickBot="1">
      <c r="A728" s="1230"/>
      <c r="B728" s="203" t="s">
        <v>1476</v>
      </c>
      <c r="C728" s="1197"/>
      <c r="D728" s="1199"/>
      <c r="E728" s="204" t="s">
        <v>6071</v>
      </c>
      <c r="F728" s="204" t="s">
        <v>9952</v>
      </c>
      <c r="G728" s="204">
        <v>14</v>
      </c>
      <c r="H728" s="204">
        <v>447</v>
      </c>
      <c r="I728" s="204" t="s">
        <v>1862</v>
      </c>
      <c r="J728" s="208">
        <v>1</v>
      </c>
      <c r="K728" s="1194"/>
      <c r="L728" s="1195"/>
    </row>
    <row r="729" spans="1:12" ht="15.75" thickBot="1">
      <c r="A729" s="1230"/>
      <c r="B729" s="203" t="s">
        <v>1476</v>
      </c>
      <c r="C729" s="1197"/>
      <c r="D729" s="1199"/>
      <c r="E729" s="204" t="s">
        <v>6072</v>
      </c>
      <c r="F729" s="204" t="s">
        <v>9953</v>
      </c>
      <c r="G729" s="204">
        <v>15</v>
      </c>
      <c r="H729" s="204">
        <v>448</v>
      </c>
      <c r="I729" s="204" t="s">
        <v>1862</v>
      </c>
      <c r="J729" s="208">
        <v>4</v>
      </c>
      <c r="K729" s="1194"/>
      <c r="L729" s="1195"/>
    </row>
    <row r="730" spans="1:12" ht="15.75" thickBot="1">
      <c r="A730" s="1230"/>
      <c r="B730" s="203" t="s">
        <v>1476</v>
      </c>
      <c r="C730" s="1197"/>
      <c r="D730" s="1199"/>
      <c r="E730" s="204" t="s">
        <v>6073</v>
      </c>
      <c r="F730" s="204" t="s">
        <v>9954</v>
      </c>
      <c r="G730" s="204">
        <v>16</v>
      </c>
      <c r="H730" s="204">
        <v>449</v>
      </c>
      <c r="I730" s="204" t="s">
        <v>1862</v>
      </c>
      <c r="J730" s="208">
        <v>5</v>
      </c>
      <c r="K730" s="1194" t="s">
        <v>1914</v>
      </c>
      <c r="L730" s="1195" t="s">
        <v>5757</v>
      </c>
    </row>
    <row r="731" spans="1:12" ht="15.75" thickBot="1">
      <c r="A731" s="1230"/>
      <c r="B731" s="203" t="s">
        <v>1476</v>
      </c>
      <c r="C731" s="1197"/>
      <c r="D731" s="1199"/>
      <c r="E731" s="204" t="s">
        <v>21</v>
      </c>
      <c r="F731" s="204" t="s">
        <v>9760</v>
      </c>
      <c r="G731" s="204">
        <v>17</v>
      </c>
      <c r="H731" s="204">
        <v>450</v>
      </c>
      <c r="I731" s="204" t="s">
        <v>1863</v>
      </c>
      <c r="J731" s="208">
        <v>1</v>
      </c>
      <c r="K731" s="1194"/>
      <c r="L731" s="1195"/>
    </row>
    <row r="732" spans="1:12" ht="15.75" thickBot="1">
      <c r="A732" s="1230"/>
      <c r="B732" s="203" t="s">
        <v>1476</v>
      </c>
      <c r="C732" s="1197"/>
      <c r="D732" s="1199"/>
      <c r="E732" s="204" t="s">
        <v>1353</v>
      </c>
      <c r="F732" s="204" t="s">
        <v>9761</v>
      </c>
      <c r="G732" s="204">
        <v>18</v>
      </c>
      <c r="H732" s="204">
        <v>451</v>
      </c>
      <c r="I732" s="204" t="s">
        <v>1863</v>
      </c>
      <c r="J732" s="208">
        <v>4</v>
      </c>
      <c r="K732" s="1194"/>
      <c r="L732" s="1195"/>
    </row>
    <row r="733" spans="1:12" ht="15.75" thickBot="1">
      <c r="A733" s="1230"/>
      <c r="B733" s="203" t="s">
        <v>1476</v>
      </c>
      <c r="C733" s="1197"/>
      <c r="D733" s="1199"/>
      <c r="E733" s="204" t="s">
        <v>1349</v>
      </c>
      <c r="F733" s="204" t="s">
        <v>9762</v>
      </c>
      <c r="G733" s="204">
        <v>19</v>
      </c>
      <c r="H733" s="204">
        <v>452</v>
      </c>
      <c r="I733" s="204" t="s">
        <v>1863</v>
      </c>
      <c r="J733" s="208">
        <v>5</v>
      </c>
      <c r="K733" s="1194"/>
      <c r="L733" s="1195"/>
    </row>
    <row r="734" spans="1:12" ht="15.75" thickBot="1">
      <c r="A734" s="1230"/>
      <c r="B734" s="203" t="s">
        <v>1476</v>
      </c>
      <c r="C734" s="1197"/>
      <c r="D734" s="1199"/>
      <c r="E734" s="204" t="s">
        <v>1287</v>
      </c>
      <c r="F734" s="204" t="s">
        <v>8522</v>
      </c>
      <c r="G734" s="204">
        <v>20</v>
      </c>
      <c r="H734" s="204">
        <v>453</v>
      </c>
      <c r="I734" s="204" t="s">
        <v>49</v>
      </c>
      <c r="J734" s="208" t="s">
        <v>49</v>
      </c>
      <c r="K734" s="1194"/>
      <c r="L734" s="1195"/>
    </row>
    <row r="735" spans="1:12" ht="15.75" thickBot="1">
      <c r="A735" s="1230"/>
      <c r="B735" s="203" t="s">
        <v>1476</v>
      </c>
      <c r="C735" s="1197"/>
      <c r="D735" s="1199"/>
      <c r="E735" s="204" t="s">
        <v>1279</v>
      </c>
      <c r="F735" s="204" t="s">
        <v>8524</v>
      </c>
      <c r="G735" s="204">
        <v>21</v>
      </c>
      <c r="H735" s="204">
        <v>454</v>
      </c>
      <c r="I735" s="204" t="s">
        <v>49</v>
      </c>
      <c r="J735" s="208" t="s">
        <v>49</v>
      </c>
      <c r="K735" s="1194"/>
      <c r="L735" s="1195"/>
    </row>
    <row r="736" spans="1:12" ht="15.75" thickBot="1">
      <c r="A736" s="1230"/>
      <c r="B736" s="203" t="s">
        <v>1476</v>
      </c>
      <c r="C736" s="1197"/>
      <c r="D736" s="1199"/>
      <c r="E736" s="204" t="s">
        <v>1283</v>
      </c>
      <c r="F736" s="204" t="s">
        <v>8528</v>
      </c>
      <c r="G736" s="204">
        <v>22</v>
      </c>
      <c r="H736" s="204">
        <v>455</v>
      </c>
      <c r="I736" s="204" t="s">
        <v>49</v>
      </c>
      <c r="J736" s="208" t="s">
        <v>49</v>
      </c>
      <c r="K736" s="1194"/>
      <c r="L736" s="1195"/>
    </row>
    <row r="737" spans="1:12" ht="15.75" thickBot="1">
      <c r="A737" s="1230"/>
      <c r="B737" s="203" t="s">
        <v>1476</v>
      </c>
      <c r="C737" s="1197"/>
      <c r="D737" s="1199"/>
      <c r="E737" s="204" t="s">
        <v>1284</v>
      </c>
      <c r="F737" s="204" t="s">
        <v>9955</v>
      </c>
      <c r="G737" s="204">
        <v>23</v>
      </c>
      <c r="H737" s="204">
        <v>456</v>
      </c>
      <c r="I737" s="204" t="s">
        <v>49</v>
      </c>
      <c r="J737" s="208" t="s">
        <v>49</v>
      </c>
      <c r="K737" s="1194"/>
      <c r="L737" s="1195"/>
    </row>
    <row r="738" spans="1:12" ht="15.75" thickBot="1">
      <c r="A738" s="1230"/>
      <c r="B738" s="203" t="s">
        <v>1476</v>
      </c>
      <c r="C738" s="1197"/>
      <c r="D738" s="1199"/>
      <c r="E738" s="204"/>
      <c r="F738" s="204"/>
      <c r="G738" s="204">
        <v>24</v>
      </c>
      <c r="H738" s="204">
        <v>457</v>
      </c>
      <c r="I738" s="204"/>
      <c r="J738" s="208"/>
      <c r="K738" s="1194"/>
      <c r="L738" s="1195"/>
    </row>
    <row r="739" spans="1:12" ht="15.75" thickBot="1">
      <c r="A739" s="1230"/>
      <c r="B739" s="203" t="s">
        <v>1476</v>
      </c>
      <c r="C739" s="1197"/>
      <c r="D739" s="1199"/>
      <c r="E739" s="204"/>
      <c r="F739" s="204"/>
      <c r="G739" s="204">
        <v>25</v>
      </c>
      <c r="H739" s="204">
        <v>458</v>
      </c>
      <c r="I739" s="204"/>
      <c r="J739" s="208"/>
      <c r="K739" s="1194"/>
      <c r="L739" s="1195"/>
    </row>
    <row r="740" spans="1:12" ht="15.75" thickBot="1">
      <c r="A740" s="1230"/>
      <c r="B740" s="203" t="s">
        <v>1476</v>
      </c>
      <c r="C740" s="1197"/>
      <c r="D740" s="1199"/>
      <c r="E740" s="204"/>
      <c r="F740" s="204"/>
      <c r="G740" s="204">
        <v>26</v>
      </c>
      <c r="H740" s="204">
        <v>459</v>
      </c>
      <c r="I740" s="204"/>
      <c r="J740" s="208"/>
      <c r="K740" s="1194"/>
      <c r="L740" s="1195"/>
    </row>
    <row r="741" spans="1:12" ht="15.75" thickBot="1">
      <c r="A741" s="1230"/>
      <c r="B741" s="203" t="s">
        <v>1476</v>
      </c>
      <c r="C741" s="1197"/>
      <c r="D741" s="1199"/>
      <c r="E741" s="204"/>
      <c r="F741" s="204"/>
      <c r="G741" s="204">
        <v>27</v>
      </c>
      <c r="H741" s="204">
        <v>460</v>
      </c>
      <c r="I741" s="204"/>
      <c r="J741" s="208"/>
      <c r="K741" s="1194"/>
      <c r="L741" s="1195"/>
    </row>
    <row r="742" spans="1:12" ht="15.75" thickBot="1">
      <c r="A742" s="1230"/>
      <c r="B742" s="203" t="s">
        <v>1476</v>
      </c>
      <c r="C742" s="1197"/>
      <c r="D742" s="1199"/>
      <c r="E742" s="204"/>
      <c r="F742" s="204"/>
      <c r="G742" s="204">
        <v>28</v>
      </c>
      <c r="H742" s="204">
        <v>461</v>
      </c>
      <c r="I742" s="204"/>
      <c r="J742" s="208"/>
      <c r="K742" s="1194"/>
      <c r="L742" s="1195"/>
    </row>
    <row r="743" spans="1:12" ht="15.75" thickBot="1">
      <c r="A743" s="1230"/>
      <c r="B743" s="203" t="s">
        <v>1476</v>
      </c>
      <c r="C743" s="1197"/>
      <c r="D743" s="1199"/>
      <c r="E743" s="204"/>
      <c r="F743" s="204"/>
      <c r="G743" s="204">
        <v>29</v>
      </c>
      <c r="H743" s="204">
        <v>462</v>
      </c>
      <c r="I743" s="204"/>
      <c r="J743" s="208"/>
      <c r="K743" s="1194"/>
      <c r="L743" s="1195"/>
    </row>
    <row r="744" spans="1:12" ht="15.75" thickBot="1">
      <c r="A744" s="1230"/>
      <c r="B744" s="203" t="s">
        <v>1476</v>
      </c>
      <c r="C744" s="1197"/>
      <c r="D744" s="1199"/>
      <c r="E744" s="204"/>
      <c r="F744" s="204"/>
      <c r="G744" s="204">
        <v>30</v>
      </c>
      <c r="H744" s="204">
        <v>463</v>
      </c>
      <c r="I744" s="204"/>
      <c r="J744" s="208"/>
      <c r="K744" s="1194"/>
      <c r="L744" s="1195"/>
    </row>
    <row r="745" spans="1:12" ht="15.75" thickBot="1">
      <c r="A745" s="1230"/>
      <c r="B745" s="205" t="s">
        <v>1476</v>
      </c>
      <c r="C745" s="1197"/>
      <c r="D745" s="1199"/>
      <c r="E745" s="206"/>
      <c r="F745" s="206"/>
      <c r="G745" s="206">
        <v>31</v>
      </c>
      <c r="H745" s="206">
        <v>464</v>
      </c>
      <c r="I745" s="206"/>
      <c r="J745" s="209"/>
      <c r="K745" s="1194"/>
      <c r="L745" s="1195"/>
    </row>
    <row r="746" spans="1:12">
      <c r="A746" s="1230"/>
      <c r="B746" s="200" t="s">
        <v>1449</v>
      </c>
      <c r="C746" s="1207" t="s">
        <v>5706</v>
      </c>
      <c r="D746" s="1198" t="s">
        <v>1450</v>
      </c>
      <c r="E746" s="201" t="s">
        <v>7219</v>
      </c>
      <c r="F746" s="201" t="s">
        <v>9956</v>
      </c>
      <c r="G746" s="201">
        <v>0</v>
      </c>
      <c r="H746" s="201">
        <v>25</v>
      </c>
      <c r="I746" s="201" t="s">
        <v>1454</v>
      </c>
      <c r="J746" s="207">
        <v>1</v>
      </c>
    </row>
    <row r="747" spans="1:12">
      <c r="A747" s="1230"/>
      <c r="B747" s="203" t="s">
        <v>1449</v>
      </c>
      <c r="C747" s="1208"/>
      <c r="D747" s="1199"/>
      <c r="E747" s="204" t="s">
        <v>7219</v>
      </c>
      <c r="F747" s="204" t="s">
        <v>9957</v>
      </c>
      <c r="G747" s="204">
        <v>1</v>
      </c>
      <c r="H747" s="204">
        <v>26</v>
      </c>
      <c r="I747" s="204" t="s">
        <v>1455</v>
      </c>
      <c r="J747" s="208">
        <v>1</v>
      </c>
    </row>
    <row r="748" spans="1:12">
      <c r="A748" s="1230"/>
      <c r="B748" s="203" t="s">
        <v>1449</v>
      </c>
      <c r="C748" s="1208"/>
      <c r="D748" s="1199"/>
      <c r="E748" s="204" t="s">
        <v>7219</v>
      </c>
      <c r="F748" s="204" t="s">
        <v>67</v>
      </c>
      <c r="G748" s="204">
        <v>2</v>
      </c>
      <c r="H748" s="204">
        <v>27</v>
      </c>
      <c r="I748" s="204" t="s">
        <v>1456</v>
      </c>
      <c r="J748" s="208">
        <v>1</v>
      </c>
    </row>
    <row r="749" spans="1:12">
      <c r="A749" s="1231"/>
      <c r="B749" s="205" t="s">
        <v>1449</v>
      </c>
      <c r="C749" s="1208"/>
      <c r="D749" s="1199"/>
      <c r="E749" s="206"/>
      <c r="F749" s="206"/>
      <c r="G749" s="206">
        <v>3</v>
      </c>
      <c r="H749" s="206">
        <v>28</v>
      </c>
      <c r="I749" s="206"/>
      <c r="J749" s="209"/>
    </row>
    <row r="750" spans="1:12">
      <c r="A750" s="1232" t="s">
        <v>8482</v>
      </c>
      <c r="B750" s="200" t="s">
        <v>1461</v>
      </c>
      <c r="C750" s="1209" t="s">
        <v>1416</v>
      </c>
      <c r="D750" s="1198" t="s">
        <v>1462</v>
      </c>
      <c r="E750" s="201" t="s">
        <v>680</v>
      </c>
      <c r="F750" s="201" t="s">
        <v>9958</v>
      </c>
      <c r="G750" s="201">
        <v>1</v>
      </c>
      <c r="H750" s="201">
        <v>109</v>
      </c>
      <c r="I750" s="201" t="s">
        <v>1480</v>
      </c>
      <c r="J750" s="207">
        <v>1</v>
      </c>
      <c r="K750" s="756" t="s">
        <v>1622</v>
      </c>
      <c r="L750" s="1195" t="s">
        <v>5758</v>
      </c>
    </row>
    <row r="751" spans="1:12">
      <c r="A751" s="1233"/>
      <c r="B751" s="203" t="s">
        <v>1461</v>
      </c>
      <c r="C751" s="1210"/>
      <c r="D751" s="1199"/>
      <c r="E751" s="204" t="s">
        <v>1497</v>
      </c>
      <c r="F751" s="204" t="s">
        <v>67</v>
      </c>
      <c r="G751" s="204">
        <v>2</v>
      </c>
      <c r="H751" s="204">
        <v>110</v>
      </c>
      <c r="I751" s="204" t="s">
        <v>1480</v>
      </c>
      <c r="J751" s="208">
        <v>5</v>
      </c>
      <c r="K751" s="756" t="s">
        <v>1623</v>
      </c>
      <c r="L751" s="1195"/>
    </row>
    <row r="752" spans="1:12">
      <c r="A752" s="1233"/>
      <c r="B752" s="203" t="s">
        <v>1461</v>
      </c>
      <c r="C752" s="1210"/>
      <c r="D752" s="1199"/>
      <c r="E752" s="204" t="s">
        <v>684</v>
      </c>
      <c r="F752" s="204" t="s">
        <v>683</v>
      </c>
      <c r="G752" s="204">
        <v>3</v>
      </c>
      <c r="H752" s="204">
        <v>111</v>
      </c>
      <c r="I752" s="204" t="s">
        <v>1483</v>
      </c>
      <c r="J752" s="208">
        <v>1</v>
      </c>
      <c r="K752" s="756" t="s">
        <v>1624</v>
      </c>
      <c r="L752" s="1195"/>
    </row>
    <row r="753" spans="1:12">
      <c r="A753" s="1233"/>
      <c r="B753" s="203" t="s">
        <v>1461</v>
      </c>
      <c r="C753" s="1210"/>
      <c r="D753" s="1199"/>
      <c r="E753" s="204" t="s">
        <v>686</v>
      </c>
      <c r="F753" s="204" t="s">
        <v>9959</v>
      </c>
      <c r="G753" s="204">
        <v>4</v>
      </c>
      <c r="H753" s="204">
        <v>112</v>
      </c>
      <c r="I753" s="204" t="s">
        <v>1483</v>
      </c>
      <c r="J753" s="208">
        <v>3</v>
      </c>
      <c r="K753" s="756" t="s">
        <v>1625</v>
      </c>
      <c r="L753" s="1195"/>
    </row>
    <row r="754" spans="1:12">
      <c r="A754" s="1233"/>
      <c r="B754" s="203" t="s">
        <v>1461</v>
      </c>
      <c r="C754" s="1210"/>
      <c r="D754" s="1199"/>
      <c r="E754" s="204" t="s">
        <v>690</v>
      </c>
      <c r="F754" s="204" t="s">
        <v>9960</v>
      </c>
      <c r="G754" s="204">
        <v>5</v>
      </c>
      <c r="H754" s="204">
        <v>113</v>
      </c>
      <c r="I754" s="204" t="s">
        <v>1487</v>
      </c>
      <c r="J754" s="208">
        <v>1</v>
      </c>
      <c r="K754" s="756" t="s">
        <v>1626</v>
      </c>
      <c r="L754" s="1195"/>
    </row>
    <row r="755" spans="1:12">
      <c r="A755" s="1233"/>
      <c r="B755" s="203" t="s">
        <v>1461</v>
      </c>
      <c r="C755" s="1210"/>
      <c r="D755" s="1199"/>
      <c r="E755" s="204" t="s">
        <v>694</v>
      </c>
      <c r="F755" s="204" t="s">
        <v>9961</v>
      </c>
      <c r="G755" s="204">
        <v>6</v>
      </c>
      <c r="H755" s="204">
        <v>114</v>
      </c>
      <c r="I755" s="204" t="s">
        <v>1494</v>
      </c>
      <c r="J755" s="208">
        <v>1</v>
      </c>
      <c r="K755" s="756" t="s">
        <v>1627</v>
      </c>
      <c r="L755" s="1195"/>
    </row>
    <row r="756" spans="1:12">
      <c r="A756" s="1233"/>
      <c r="B756" s="203" t="s">
        <v>1461</v>
      </c>
      <c r="C756" s="1210"/>
      <c r="D756" s="1199"/>
      <c r="E756" s="204" t="s">
        <v>699</v>
      </c>
      <c r="F756" s="204" t="s">
        <v>9962</v>
      </c>
      <c r="G756" s="204">
        <v>7</v>
      </c>
      <c r="H756" s="204">
        <v>115</v>
      </c>
      <c r="I756" s="204" t="s">
        <v>1494</v>
      </c>
      <c r="J756" s="208">
        <v>3</v>
      </c>
      <c r="K756" s="756" t="s">
        <v>1628</v>
      </c>
      <c r="L756" s="1195"/>
    </row>
    <row r="757" spans="1:12">
      <c r="A757" s="1233"/>
      <c r="B757" s="203" t="s">
        <v>1461</v>
      </c>
      <c r="C757" s="1210"/>
      <c r="D757" s="1199"/>
      <c r="E757" s="204" t="s">
        <v>708</v>
      </c>
      <c r="F757" s="204" t="s">
        <v>707</v>
      </c>
      <c r="G757" s="204">
        <v>8</v>
      </c>
      <c r="H757" s="204">
        <v>116</v>
      </c>
      <c r="I757" s="204" t="s">
        <v>1494</v>
      </c>
      <c r="J757" s="208">
        <v>5</v>
      </c>
      <c r="K757" s="756" t="s">
        <v>1629</v>
      </c>
      <c r="L757" s="1195"/>
    </row>
    <row r="758" spans="1:12">
      <c r="A758" s="1233"/>
      <c r="B758" s="203" t="s">
        <v>1461</v>
      </c>
      <c r="C758" s="1210"/>
      <c r="D758" s="1199"/>
      <c r="E758" s="204" t="s">
        <v>711</v>
      </c>
      <c r="F758" s="204" t="s">
        <v>7594</v>
      </c>
      <c r="G758" s="204">
        <v>9</v>
      </c>
      <c r="H758" s="204">
        <v>117</v>
      </c>
      <c r="I758" s="204" t="s">
        <v>1494</v>
      </c>
      <c r="J758" s="208">
        <v>7</v>
      </c>
      <c r="K758" s="756" t="s">
        <v>1630</v>
      </c>
      <c r="L758" s="1195"/>
    </row>
    <row r="759" spans="1:12">
      <c r="A759" s="1233"/>
      <c r="B759" s="203" t="s">
        <v>1461</v>
      </c>
      <c r="C759" s="1210"/>
      <c r="D759" s="1199"/>
      <c r="E759" s="204" t="s">
        <v>715</v>
      </c>
      <c r="F759" s="204" t="s">
        <v>9963</v>
      </c>
      <c r="G759" s="204">
        <v>10</v>
      </c>
      <c r="H759" s="204">
        <v>118</v>
      </c>
      <c r="I759" s="204" t="s">
        <v>1494</v>
      </c>
      <c r="J759" s="208">
        <v>9</v>
      </c>
      <c r="K759" s="756" t="s">
        <v>1631</v>
      </c>
      <c r="L759" s="1195"/>
    </row>
    <row r="760" spans="1:12">
      <c r="A760" s="1233"/>
      <c r="B760" s="203" t="s">
        <v>1461</v>
      </c>
      <c r="C760" s="1210"/>
      <c r="D760" s="1199"/>
      <c r="E760" s="204" t="s">
        <v>1497</v>
      </c>
      <c r="F760" s="204" t="s">
        <v>67</v>
      </c>
      <c r="G760" s="204">
        <v>11</v>
      </c>
      <c r="H760" s="204">
        <v>119</v>
      </c>
      <c r="I760" s="204" t="s">
        <v>1494</v>
      </c>
      <c r="J760" s="208">
        <v>11</v>
      </c>
      <c r="K760" s="756" t="s">
        <v>1632</v>
      </c>
      <c r="L760" s="1195"/>
    </row>
    <row r="761" spans="1:12">
      <c r="A761" s="1233"/>
      <c r="B761" s="205" t="s">
        <v>1461</v>
      </c>
      <c r="C761" s="1210"/>
      <c r="D761" s="1199"/>
      <c r="E761" s="206" t="s">
        <v>581</v>
      </c>
      <c r="F761" s="206" t="s">
        <v>574</v>
      </c>
      <c r="G761" s="206">
        <v>12</v>
      </c>
      <c r="H761" s="206">
        <v>120</v>
      </c>
      <c r="I761" s="206" t="s">
        <v>1732</v>
      </c>
      <c r="J761" s="209">
        <v>1</v>
      </c>
      <c r="K761" s="756" t="s">
        <v>1633</v>
      </c>
      <c r="L761" s="1195"/>
    </row>
    <row r="762" spans="1:12">
      <c r="A762" s="1233"/>
      <c r="B762" s="210" t="s">
        <v>1476</v>
      </c>
      <c r="C762" s="1205" t="s">
        <v>1417</v>
      </c>
      <c r="D762" s="1198" t="s">
        <v>1477</v>
      </c>
      <c r="E762" s="201" t="s">
        <v>2977</v>
      </c>
      <c r="F762" s="201" t="s">
        <v>7595</v>
      </c>
      <c r="G762" s="201">
        <v>0</v>
      </c>
      <c r="H762" s="201">
        <v>465</v>
      </c>
      <c r="I762" s="201" t="s">
        <v>1909</v>
      </c>
      <c r="J762" s="207">
        <v>1</v>
      </c>
      <c r="K762" s="1194" t="s">
        <v>1930</v>
      </c>
      <c r="L762" s="1195" t="s">
        <v>5759</v>
      </c>
    </row>
    <row r="763" spans="1:12">
      <c r="A763" s="1233"/>
      <c r="B763" s="211" t="s">
        <v>1476</v>
      </c>
      <c r="C763" s="1206"/>
      <c r="D763" s="1199"/>
      <c r="E763" s="204" t="s">
        <v>2978</v>
      </c>
      <c r="F763" s="204" t="s">
        <v>7596</v>
      </c>
      <c r="G763" s="204">
        <v>1</v>
      </c>
      <c r="H763" s="204">
        <v>466</v>
      </c>
      <c r="I763" s="204" t="s">
        <v>1909</v>
      </c>
      <c r="J763" s="208">
        <v>3</v>
      </c>
      <c r="K763" s="1194"/>
      <c r="L763" s="1195"/>
    </row>
    <row r="764" spans="1:12">
      <c r="A764" s="1233"/>
      <c r="B764" s="211" t="s">
        <v>1476</v>
      </c>
      <c r="C764" s="1206"/>
      <c r="D764" s="1199"/>
      <c r="E764" s="204" t="s">
        <v>2979</v>
      </c>
      <c r="F764" s="204" t="s">
        <v>7597</v>
      </c>
      <c r="G764" s="204">
        <v>2</v>
      </c>
      <c r="H764" s="204">
        <v>467</v>
      </c>
      <c r="I764" s="204" t="s">
        <v>1909</v>
      </c>
      <c r="J764" s="208">
        <v>5</v>
      </c>
      <c r="K764" s="1194"/>
      <c r="L764" s="1195"/>
    </row>
    <row r="765" spans="1:12">
      <c r="A765" s="1233"/>
      <c r="B765" s="211" t="s">
        <v>1476</v>
      </c>
      <c r="C765" s="1206"/>
      <c r="D765" s="1199"/>
      <c r="E765" s="204" t="s">
        <v>2980</v>
      </c>
      <c r="F765" s="204" t="s">
        <v>7598</v>
      </c>
      <c r="G765" s="204">
        <v>3</v>
      </c>
      <c r="H765" s="204">
        <v>468</v>
      </c>
      <c r="I765" s="204" t="s">
        <v>1909</v>
      </c>
      <c r="J765" s="208">
        <v>7</v>
      </c>
      <c r="K765" s="1194"/>
      <c r="L765" s="1195"/>
    </row>
    <row r="766" spans="1:12">
      <c r="A766" s="1233"/>
      <c r="B766" s="211" t="s">
        <v>1476</v>
      </c>
      <c r="C766" s="1206"/>
      <c r="D766" s="1199"/>
      <c r="E766" s="204" t="s">
        <v>6168</v>
      </c>
      <c r="F766" s="204" t="s">
        <v>7314</v>
      </c>
      <c r="G766" s="204">
        <v>4</v>
      </c>
      <c r="H766" s="204">
        <v>469</v>
      </c>
      <c r="I766" s="204" t="s">
        <v>1909</v>
      </c>
      <c r="J766" s="208">
        <v>9</v>
      </c>
      <c r="K766" s="1194"/>
      <c r="L766" s="1195"/>
    </row>
    <row r="767" spans="1:12">
      <c r="A767" s="1233"/>
      <c r="B767" s="211" t="s">
        <v>1476</v>
      </c>
      <c r="C767" s="1206"/>
      <c r="D767" s="1199"/>
      <c r="E767" s="204" t="s">
        <v>6169</v>
      </c>
      <c r="F767" s="204" t="s">
        <v>7315</v>
      </c>
      <c r="G767" s="204">
        <v>5</v>
      </c>
      <c r="H767" s="204">
        <v>470</v>
      </c>
      <c r="I767" s="204" t="s">
        <v>1909</v>
      </c>
      <c r="J767" s="208">
        <v>11</v>
      </c>
      <c r="K767" s="1194"/>
      <c r="L767" s="1195"/>
    </row>
    <row r="768" spans="1:12">
      <c r="A768" s="1233"/>
      <c r="B768" s="211" t="s">
        <v>1476</v>
      </c>
      <c r="C768" s="1206"/>
      <c r="D768" s="1199"/>
      <c r="E768" s="204" t="s">
        <v>2981</v>
      </c>
      <c r="F768" s="204" t="s">
        <v>9964</v>
      </c>
      <c r="G768" s="204">
        <v>6</v>
      </c>
      <c r="H768" s="204">
        <v>471</v>
      </c>
      <c r="I768" s="204" t="s">
        <v>1909</v>
      </c>
      <c r="J768" s="208">
        <v>13</v>
      </c>
      <c r="K768" s="1194"/>
      <c r="L768" s="1195"/>
    </row>
    <row r="769" spans="1:12">
      <c r="A769" s="1233"/>
      <c r="B769" s="211" t="s">
        <v>1476</v>
      </c>
      <c r="C769" s="1206"/>
      <c r="D769" s="1199"/>
      <c r="E769" s="204" t="s">
        <v>2982</v>
      </c>
      <c r="F769" s="204" t="s">
        <v>9965</v>
      </c>
      <c r="G769" s="204">
        <v>7</v>
      </c>
      <c r="H769" s="204">
        <v>472</v>
      </c>
      <c r="I769" s="204" t="s">
        <v>1909</v>
      </c>
      <c r="J769" s="208">
        <v>15</v>
      </c>
      <c r="K769" s="1194"/>
      <c r="L769" s="1195"/>
    </row>
    <row r="770" spans="1:12">
      <c r="A770" s="1233"/>
      <c r="B770" s="211" t="s">
        <v>1476</v>
      </c>
      <c r="C770" s="1206"/>
      <c r="D770" s="1199"/>
      <c r="E770" s="204" t="s">
        <v>2983</v>
      </c>
      <c r="F770" s="204" t="s">
        <v>7601</v>
      </c>
      <c r="G770" s="204">
        <v>8</v>
      </c>
      <c r="H770" s="204">
        <v>473</v>
      </c>
      <c r="I770" s="204" t="s">
        <v>1909</v>
      </c>
      <c r="J770" s="208">
        <v>17</v>
      </c>
      <c r="K770" s="1194"/>
      <c r="L770" s="1195"/>
    </row>
    <row r="771" spans="1:12">
      <c r="A771" s="1233"/>
      <c r="B771" s="211" t="s">
        <v>1476</v>
      </c>
      <c r="C771" s="1206"/>
      <c r="D771" s="1199"/>
      <c r="E771" s="204" t="s">
        <v>6170</v>
      </c>
      <c r="F771" s="204" t="s">
        <v>7316</v>
      </c>
      <c r="G771" s="204">
        <v>9</v>
      </c>
      <c r="H771" s="204">
        <v>474</v>
      </c>
      <c r="I771" s="204" t="s">
        <v>1909</v>
      </c>
      <c r="J771" s="208">
        <v>19</v>
      </c>
      <c r="K771" s="1194"/>
      <c r="L771" s="1195"/>
    </row>
    <row r="772" spans="1:12">
      <c r="A772" s="1233"/>
      <c r="B772" s="211" t="s">
        <v>1476</v>
      </c>
      <c r="C772" s="1206"/>
      <c r="D772" s="1199"/>
      <c r="E772" s="204" t="s">
        <v>6171</v>
      </c>
      <c r="F772" s="204" t="s">
        <v>7317</v>
      </c>
      <c r="G772" s="204">
        <v>10</v>
      </c>
      <c r="H772" s="204">
        <v>475</v>
      </c>
      <c r="I772" s="204" t="s">
        <v>1909</v>
      </c>
      <c r="J772" s="208">
        <v>21</v>
      </c>
      <c r="K772" s="1194"/>
      <c r="L772" s="1195"/>
    </row>
    <row r="773" spans="1:12">
      <c r="A773" s="1233"/>
      <c r="B773" s="211" t="s">
        <v>1476</v>
      </c>
      <c r="C773" s="1206"/>
      <c r="D773" s="1199"/>
      <c r="E773" s="204" t="s">
        <v>1497</v>
      </c>
      <c r="F773" s="204" t="s">
        <v>67</v>
      </c>
      <c r="G773" s="204">
        <v>11</v>
      </c>
      <c r="H773" s="204">
        <v>476</v>
      </c>
      <c r="I773" s="204" t="s">
        <v>1909</v>
      </c>
      <c r="J773" s="208">
        <v>23</v>
      </c>
      <c r="K773" s="1194"/>
      <c r="L773" s="1195"/>
    </row>
    <row r="774" spans="1:12">
      <c r="A774" s="1233"/>
      <c r="B774" s="211" t="s">
        <v>1476</v>
      </c>
      <c r="C774" s="1206"/>
      <c r="D774" s="1199"/>
      <c r="E774" s="204" t="s">
        <v>6172</v>
      </c>
      <c r="F774" s="204" t="s">
        <v>9966</v>
      </c>
      <c r="G774" s="204">
        <v>12</v>
      </c>
      <c r="H774" s="204">
        <v>477</v>
      </c>
      <c r="I774" s="204" t="s">
        <v>1691</v>
      </c>
      <c r="J774" s="208">
        <v>1</v>
      </c>
      <c r="K774" s="1194"/>
      <c r="L774" s="1195"/>
    </row>
    <row r="775" spans="1:12">
      <c r="A775" s="1233"/>
      <c r="B775" s="211" t="s">
        <v>1476</v>
      </c>
      <c r="C775" s="1206"/>
      <c r="D775" s="1199"/>
      <c r="E775" s="204" t="s">
        <v>6173</v>
      </c>
      <c r="F775" s="204" t="s">
        <v>9967</v>
      </c>
      <c r="G775" s="204">
        <v>13</v>
      </c>
      <c r="H775" s="204">
        <v>478</v>
      </c>
      <c r="I775" s="204" t="s">
        <v>1691</v>
      </c>
      <c r="J775" s="208">
        <v>2</v>
      </c>
      <c r="K775" s="1194"/>
      <c r="L775" s="1195"/>
    </row>
    <row r="776" spans="1:12">
      <c r="A776" s="1233"/>
      <c r="B776" s="211" t="s">
        <v>1476</v>
      </c>
      <c r="C776" s="1206"/>
      <c r="D776" s="1199"/>
      <c r="E776" s="204" t="s">
        <v>6174</v>
      </c>
      <c r="F776" s="204" t="s">
        <v>9968</v>
      </c>
      <c r="G776" s="204">
        <v>14</v>
      </c>
      <c r="H776" s="204">
        <v>479</v>
      </c>
      <c r="I776" s="204" t="s">
        <v>1691</v>
      </c>
      <c r="J776" s="208">
        <v>3</v>
      </c>
      <c r="K776" s="1194"/>
      <c r="L776" s="1195"/>
    </row>
    <row r="777" spans="1:12">
      <c r="A777" s="1233"/>
      <c r="B777" s="212" t="s">
        <v>1476</v>
      </c>
      <c r="C777" s="1206"/>
      <c r="D777" s="1199"/>
      <c r="E777" s="206" t="s">
        <v>6175</v>
      </c>
      <c r="F777" s="206" t="s">
        <v>9969</v>
      </c>
      <c r="G777" s="206">
        <v>15</v>
      </c>
      <c r="H777" s="206">
        <v>480</v>
      </c>
      <c r="I777" s="206" t="s">
        <v>1691</v>
      </c>
      <c r="J777" s="209">
        <v>4</v>
      </c>
      <c r="K777" s="1194"/>
      <c r="L777" s="1195"/>
    </row>
    <row r="778" spans="1:12">
      <c r="A778" s="1233"/>
      <c r="B778" s="210" t="s">
        <v>1554</v>
      </c>
      <c r="C778" s="1206"/>
      <c r="D778" s="1198" t="s">
        <v>1555</v>
      </c>
      <c r="E778" s="201" t="s">
        <v>2984</v>
      </c>
      <c r="F778" s="201" t="s">
        <v>7602</v>
      </c>
      <c r="G778" s="201">
        <v>0</v>
      </c>
      <c r="H778" s="201">
        <v>145</v>
      </c>
      <c r="I778" s="201" t="s">
        <v>1552</v>
      </c>
      <c r="J778" s="207">
        <v>1</v>
      </c>
      <c r="K778" s="1194" t="s">
        <v>1888</v>
      </c>
      <c r="L778" s="1195" t="s">
        <v>1889</v>
      </c>
    </row>
    <row r="779" spans="1:12">
      <c r="A779" s="1233"/>
      <c r="B779" s="211" t="s">
        <v>1554</v>
      </c>
      <c r="C779" s="1206"/>
      <c r="D779" s="1199"/>
      <c r="E779" s="204" t="s">
        <v>1497</v>
      </c>
      <c r="F779" s="204" t="s">
        <v>67</v>
      </c>
      <c r="G779" s="204">
        <v>1</v>
      </c>
      <c r="H779" s="204">
        <v>146</v>
      </c>
      <c r="I779" s="204" t="s">
        <v>1552</v>
      </c>
      <c r="J779" s="208">
        <v>3</v>
      </c>
      <c r="K779" s="1194"/>
      <c r="L779" s="1195"/>
    </row>
    <row r="780" spans="1:12">
      <c r="A780" s="1233"/>
      <c r="B780" s="211" t="s">
        <v>1554</v>
      </c>
      <c r="C780" s="1206"/>
      <c r="D780" s="1199"/>
      <c r="E780" s="204" t="s">
        <v>6176</v>
      </c>
      <c r="F780" s="204" t="s">
        <v>9970</v>
      </c>
      <c r="G780" s="204">
        <v>2</v>
      </c>
      <c r="H780" s="204">
        <v>147</v>
      </c>
      <c r="I780" s="204" t="s">
        <v>1691</v>
      </c>
      <c r="J780" s="208">
        <v>8</v>
      </c>
      <c r="K780" s="1194"/>
      <c r="L780" s="1195"/>
    </row>
    <row r="781" spans="1:12">
      <c r="A781" s="1233"/>
      <c r="B781" s="211" t="s">
        <v>1554</v>
      </c>
      <c r="C781" s="1206"/>
      <c r="D781" s="1199"/>
      <c r="E781" s="204" t="s">
        <v>6177</v>
      </c>
      <c r="F781" s="204" t="s">
        <v>11039</v>
      </c>
      <c r="G781" s="204">
        <v>3</v>
      </c>
      <c r="H781" s="204">
        <v>148</v>
      </c>
      <c r="I781" s="204" t="s">
        <v>1691</v>
      </c>
      <c r="J781" s="208">
        <v>9</v>
      </c>
      <c r="K781" s="1194"/>
      <c r="L781" s="1195"/>
    </row>
    <row r="782" spans="1:12">
      <c r="A782" s="1233"/>
      <c r="B782" s="211" t="s">
        <v>1554</v>
      </c>
      <c r="C782" s="1206"/>
      <c r="D782" s="1199"/>
      <c r="E782" s="204" t="s">
        <v>6178</v>
      </c>
      <c r="F782" s="204" t="s">
        <v>11040</v>
      </c>
      <c r="G782" s="204">
        <v>4</v>
      </c>
      <c r="H782" s="204">
        <v>149</v>
      </c>
      <c r="I782" s="204" t="s">
        <v>1691</v>
      </c>
      <c r="J782" s="208">
        <v>10</v>
      </c>
      <c r="K782" s="1194"/>
      <c r="L782" s="1195"/>
    </row>
    <row r="783" spans="1:12">
      <c r="A783" s="1233"/>
      <c r="B783" s="211" t="s">
        <v>1554</v>
      </c>
      <c r="C783" s="1206"/>
      <c r="D783" s="1199"/>
      <c r="E783" s="204" t="s">
        <v>6179</v>
      </c>
      <c r="F783" s="204" t="s">
        <v>9971</v>
      </c>
      <c r="G783" s="204">
        <v>5</v>
      </c>
      <c r="H783" s="204">
        <v>150</v>
      </c>
      <c r="I783" s="204" t="s">
        <v>1692</v>
      </c>
      <c r="J783" s="208">
        <v>8</v>
      </c>
      <c r="K783" s="1194"/>
      <c r="L783" s="1195"/>
    </row>
    <row r="784" spans="1:12">
      <c r="A784" s="1233"/>
      <c r="B784" s="211" t="s">
        <v>1554</v>
      </c>
      <c r="C784" s="1206"/>
      <c r="D784" s="1199"/>
      <c r="E784" s="204" t="s">
        <v>6180</v>
      </c>
      <c r="F784" s="204" t="s">
        <v>11041</v>
      </c>
      <c r="G784" s="204">
        <v>6</v>
      </c>
      <c r="H784" s="204">
        <v>151</v>
      </c>
      <c r="I784" s="204" t="s">
        <v>1692</v>
      </c>
      <c r="J784" s="208">
        <v>9</v>
      </c>
      <c r="K784" s="1194"/>
      <c r="L784" s="1195"/>
    </row>
    <row r="785" spans="1:12">
      <c r="A785" s="1233"/>
      <c r="B785" s="211" t="s">
        <v>1554</v>
      </c>
      <c r="C785" s="1206"/>
      <c r="D785" s="1199"/>
      <c r="E785" s="204" t="s">
        <v>6181</v>
      </c>
      <c r="F785" s="204" t="s">
        <v>11042</v>
      </c>
      <c r="G785" s="204">
        <v>7</v>
      </c>
      <c r="H785" s="204">
        <v>152</v>
      </c>
      <c r="I785" s="204" t="s">
        <v>1692</v>
      </c>
      <c r="J785" s="208">
        <v>10</v>
      </c>
      <c r="K785" s="1194"/>
      <c r="L785" s="1195"/>
    </row>
    <row r="786" spans="1:12">
      <c r="A786" s="1233"/>
      <c r="B786" s="211" t="s">
        <v>1554</v>
      </c>
      <c r="C786" s="1206"/>
      <c r="D786" s="1199"/>
      <c r="E786" s="204" t="s">
        <v>7240</v>
      </c>
      <c r="F786" s="204" t="s">
        <v>9972</v>
      </c>
      <c r="G786" s="204">
        <v>8</v>
      </c>
      <c r="H786" s="204">
        <v>153</v>
      </c>
      <c r="I786" s="204" t="s">
        <v>1697</v>
      </c>
      <c r="J786" s="208">
        <v>8</v>
      </c>
      <c r="K786" s="1194"/>
      <c r="L786" s="1195"/>
    </row>
    <row r="787" spans="1:12">
      <c r="A787" s="1233"/>
      <c r="B787" s="211" t="s">
        <v>1554</v>
      </c>
      <c r="C787" s="1206"/>
      <c r="D787" s="1199"/>
      <c r="E787" s="204" t="s">
        <v>7241</v>
      </c>
      <c r="F787" s="204" t="s">
        <v>11043</v>
      </c>
      <c r="G787" s="204">
        <v>9</v>
      </c>
      <c r="H787" s="204">
        <v>154</v>
      </c>
      <c r="I787" s="204" t="s">
        <v>1697</v>
      </c>
      <c r="J787" s="208">
        <v>9</v>
      </c>
      <c r="K787" s="1194"/>
      <c r="L787" s="1195"/>
    </row>
    <row r="788" spans="1:12">
      <c r="A788" s="1233"/>
      <c r="B788" s="211" t="s">
        <v>1554</v>
      </c>
      <c r="C788" s="1206"/>
      <c r="D788" s="1199"/>
      <c r="E788" s="204" t="s">
        <v>7242</v>
      </c>
      <c r="F788" s="204" t="s">
        <v>11044</v>
      </c>
      <c r="G788" s="204">
        <v>10</v>
      </c>
      <c r="H788" s="204">
        <v>155</v>
      </c>
      <c r="I788" s="204" t="s">
        <v>1697</v>
      </c>
      <c r="J788" s="208">
        <v>10</v>
      </c>
      <c r="K788" s="1194"/>
      <c r="L788" s="1195"/>
    </row>
    <row r="789" spans="1:12">
      <c r="A789" s="1233"/>
      <c r="B789" s="211" t="s">
        <v>1554</v>
      </c>
      <c r="C789" s="1206"/>
      <c r="D789" s="1199"/>
      <c r="E789" s="204" t="s">
        <v>6182</v>
      </c>
      <c r="F789" s="204" t="s">
        <v>9973</v>
      </c>
      <c r="G789" s="204">
        <v>11</v>
      </c>
      <c r="H789" s="204">
        <v>156</v>
      </c>
      <c r="I789" s="204" t="s">
        <v>1792</v>
      </c>
      <c r="J789" s="208">
        <v>8</v>
      </c>
      <c r="K789" s="1194"/>
      <c r="L789" s="1195"/>
    </row>
    <row r="790" spans="1:12">
      <c r="A790" s="1233"/>
      <c r="B790" s="211" t="s">
        <v>1554</v>
      </c>
      <c r="C790" s="1206"/>
      <c r="D790" s="1199"/>
      <c r="E790" s="204" t="s">
        <v>6183</v>
      </c>
      <c r="F790" s="204" t="s">
        <v>11045</v>
      </c>
      <c r="G790" s="204">
        <v>12</v>
      </c>
      <c r="H790" s="204">
        <v>157</v>
      </c>
      <c r="I790" s="204" t="s">
        <v>1792</v>
      </c>
      <c r="J790" s="208">
        <v>9</v>
      </c>
      <c r="K790" s="1194"/>
      <c r="L790" s="1195"/>
    </row>
    <row r="791" spans="1:12">
      <c r="A791" s="1233"/>
      <c r="B791" s="211" t="s">
        <v>1554</v>
      </c>
      <c r="C791" s="1206"/>
      <c r="D791" s="1199"/>
      <c r="E791" s="204" t="s">
        <v>6184</v>
      </c>
      <c r="F791" s="204" t="s">
        <v>11046</v>
      </c>
      <c r="G791" s="204">
        <v>13</v>
      </c>
      <c r="H791" s="204">
        <v>158</v>
      </c>
      <c r="I791" s="204" t="s">
        <v>1792</v>
      </c>
      <c r="J791" s="208">
        <v>10</v>
      </c>
      <c r="K791" s="1194"/>
      <c r="L791" s="1195"/>
    </row>
    <row r="792" spans="1:12">
      <c r="A792" s="1233"/>
      <c r="B792" s="211" t="s">
        <v>1554</v>
      </c>
      <c r="C792" s="1206"/>
      <c r="D792" s="1199"/>
      <c r="E792" s="204"/>
      <c r="F792" s="204"/>
      <c r="G792" s="204">
        <v>14</v>
      </c>
      <c r="H792" s="204">
        <v>159</v>
      </c>
      <c r="I792" s="204"/>
      <c r="J792" s="208"/>
      <c r="K792" s="1194"/>
      <c r="L792" s="1195"/>
    </row>
    <row r="793" spans="1:12">
      <c r="A793" s="1233"/>
      <c r="B793" s="212" t="s">
        <v>1554</v>
      </c>
      <c r="C793" s="1206"/>
      <c r="D793" s="1199"/>
      <c r="E793" s="206"/>
      <c r="F793" s="206"/>
      <c r="G793" s="206">
        <v>15</v>
      </c>
      <c r="H793" s="206">
        <v>160</v>
      </c>
      <c r="I793" s="206"/>
      <c r="J793" s="209"/>
      <c r="K793" s="1194"/>
      <c r="L793" s="1195"/>
    </row>
    <row r="794" spans="1:12">
      <c r="A794" s="1233"/>
      <c r="B794" s="210" t="s">
        <v>1476</v>
      </c>
      <c r="C794" s="1205" t="s">
        <v>1418</v>
      </c>
      <c r="D794" s="1198" t="s">
        <v>1477</v>
      </c>
      <c r="E794" s="201" t="s">
        <v>6185</v>
      </c>
      <c r="F794" s="201" t="s">
        <v>9974</v>
      </c>
      <c r="G794" s="201">
        <v>0</v>
      </c>
      <c r="H794" s="201">
        <v>481</v>
      </c>
      <c r="I794" s="201" t="s">
        <v>1691</v>
      </c>
      <c r="J794" s="207">
        <v>5</v>
      </c>
      <c r="K794" s="1194" t="s">
        <v>1940</v>
      </c>
      <c r="L794" s="1195" t="s">
        <v>5760</v>
      </c>
    </row>
    <row r="795" spans="1:12">
      <c r="A795" s="1233"/>
      <c r="B795" s="211" t="s">
        <v>1476</v>
      </c>
      <c r="C795" s="1206"/>
      <c r="D795" s="1199"/>
      <c r="E795" s="204" t="s">
        <v>6186</v>
      </c>
      <c r="F795" s="204" t="s">
        <v>9975</v>
      </c>
      <c r="G795" s="204">
        <v>1</v>
      </c>
      <c r="H795" s="204">
        <v>482</v>
      </c>
      <c r="I795" s="204" t="s">
        <v>1691</v>
      </c>
      <c r="J795" s="208">
        <v>6</v>
      </c>
      <c r="K795" s="1194"/>
      <c r="L795" s="1195"/>
    </row>
    <row r="796" spans="1:12">
      <c r="A796" s="1233"/>
      <c r="B796" s="211" t="s">
        <v>1476</v>
      </c>
      <c r="C796" s="1206"/>
      <c r="D796" s="1199"/>
      <c r="E796" s="204" t="s">
        <v>6187</v>
      </c>
      <c r="F796" s="204" t="s">
        <v>9976</v>
      </c>
      <c r="G796" s="204">
        <v>2</v>
      </c>
      <c r="H796" s="204">
        <v>483</v>
      </c>
      <c r="I796" s="204" t="s">
        <v>1691</v>
      </c>
      <c r="J796" s="208">
        <v>7</v>
      </c>
      <c r="K796" s="1194"/>
      <c r="L796" s="1195"/>
    </row>
    <row r="797" spans="1:12">
      <c r="A797" s="1233"/>
      <c r="B797" s="211" t="s">
        <v>1476</v>
      </c>
      <c r="C797" s="1206"/>
      <c r="D797" s="1199"/>
      <c r="E797" s="204" t="s">
        <v>6188</v>
      </c>
      <c r="F797" s="204" t="s">
        <v>9977</v>
      </c>
      <c r="G797" s="204">
        <v>3</v>
      </c>
      <c r="H797" s="204">
        <v>484</v>
      </c>
      <c r="I797" s="204" t="s">
        <v>1692</v>
      </c>
      <c r="J797" s="208">
        <v>1</v>
      </c>
      <c r="K797" s="1194"/>
      <c r="L797" s="1195"/>
    </row>
    <row r="798" spans="1:12">
      <c r="A798" s="1233"/>
      <c r="B798" s="211" t="s">
        <v>1476</v>
      </c>
      <c r="C798" s="1206"/>
      <c r="D798" s="1199"/>
      <c r="E798" s="204" t="s">
        <v>6189</v>
      </c>
      <c r="F798" s="204" t="s">
        <v>9978</v>
      </c>
      <c r="G798" s="204">
        <v>4</v>
      </c>
      <c r="H798" s="204">
        <v>485</v>
      </c>
      <c r="I798" s="204" t="s">
        <v>1692</v>
      </c>
      <c r="J798" s="208">
        <v>2</v>
      </c>
      <c r="K798" s="1194"/>
      <c r="L798" s="1195"/>
    </row>
    <row r="799" spans="1:12">
      <c r="A799" s="1233"/>
      <c r="B799" s="211" t="s">
        <v>1476</v>
      </c>
      <c r="C799" s="1206"/>
      <c r="D799" s="1199"/>
      <c r="E799" s="204" t="s">
        <v>6190</v>
      </c>
      <c r="F799" s="204" t="s">
        <v>9979</v>
      </c>
      <c r="G799" s="204">
        <v>5</v>
      </c>
      <c r="H799" s="204">
        <v>486</v>
      </c>
      <c r="I799" s="204" t="s">
        <v>1692</v>
      </c>
      <c r="J799" s="208">
        <v>3</v>
      </c>
      <c r="K799" s="1194"/>
      <c r="L799" s="1195"/>
    </row>
    <row r="800" spans="1:12">
      <c r="A800" s="1233"/>
      <c r="B800" s="211" t="s">
        <v>1476</v>
      </c>
      <c r="C800" s="1206"/>
      <c r="D800" s="1199"/>
      <c r="E800" s="204" t="s">
        <v>6191</v>
      </c>
      <c r="F800" s="204" t="s">
        <v>9980</v>
      </c>
      <c r="G800" s="204">
        <v>6</v>
      </c>
      <c r="H800" s="204">
        <v>487</v>
      </c>
      <c r="I800" s="204" t="s">
        <v>1692</v>
      </c>
      <c r="J800" s="208">
        <v>4</v>
      </c>
      <c r="K800" s="1194"/>
      <c r="L800" s="1195"/>
    </row>
    <row r="801" spans="1:12">
      <c r="A801" s="1233"/>
      <c r="B801" s="211" t="s">
        <v>1476</v>
      </c>
      <c r="C801" s="1206"/>
      <c r="D801" s="1199"/>
      <c r="E801" s="204" t="s">
        <v>6192</v>
      </c>
      <c r="F801" s="204" t="s">
        <v>9981</v>
      </c>
      <c r="G801" s="204">
        <v>7</v>
      </c>
      <c r="H801" s="204">
        <v>488</v>
      </c>
      <c r="I801" s="204" t="s">
        <v>1692</v>
      </c>
      <c r="J801" s="208">
        <v>5</v>
      </c>
      <c r="K801" s="1194"/>
      <c r="L801" s="1195"/>
    </row>
    <row r="802" spans="1:12">
      <c r="A802" s="1233"/>
      <c r="B802" s="211" t="s">
        <v>1476</v>
      </c>
      <c r="C802" s="1206"/>
      <c r="D802" s="1199"/>
      <c r="E802" s="204" t="s">
        <v>6193</v>
      </c>
      <c r="F802" s="204" t="s">
        <v>9982</v>
      </c>
      <c r="G802" s="204">
        <v>8</v>
      </c>
      <c r="H802" s="204">
        <v>489</v>
      </c>
      <c r="I802" s="204" t="s">
        <v>1692</v>
      </c>
      <c r="J802" s="208">
        <v>6</v>
      </c>
      <c r="K802" s="1194"/>
      <c r="L802" s="1195"/>
    </row>
    <row r="803" spans="1:12">
      <c r="A803" s="1233"/>
      <c r="B803" s="211" t="s">
        <v>1476</v>
      </c>
      <c r="C803" s="1206"/>
      <c r="D803" s="1199"/>
      <c r="E803" s="204" t="s">
        <v>6194</v>
      </c>
      <c r="F803" s="204" t="s">
        <v>9983</v>
      </c>
      <c r="G803" s="204">
        <v>9</v>
      </c>
      <c r="H803" s="204">
        <v>490</v>
      </c>
      <c r="I803" s="204" t="s">
        <v>1692</v>
      </c>
      <c r="J803" s="208">
        <v>7</v>
      </c>
      <c r="K803" s="1194"/>
      <c r="L803" s="1195"/>
    </row>
    <row r="804" spans="1:12">
      <c r="A804" s="1233"/>
      <c r="B804" s="211" t="s">
        <v>1476</v>
      </c>
      <c r="C804" s="1206"/>
      <c r="D804" s="1199"/>
      <c r="E804" s="204" t="s">
        <v>7243</v>
      </c>
      <c r="F804" s="204" t="s">
        <v>9984</v>
      </c>
      <c r="G804" s="204">
        <v>10</v>
      </c>
      <c r="H804" s="204">
        <v>491</v>
      </c>
      <c r="I804" s="204" t="s">
        <v>1697</v>
      </c>
      <c r="J804" s="208">
        <v>1</v>
      </c>
      <c r="K804" s="1194"/>
      <c r="L804" s="1195"/>
    </row>
    <row r="805" spans="1:12">
      <c r="A805" s="1233"/>
      <c r="B805" s="211" t="s">
        <v>1476</v>
      </c>
      <c r="C805" s="1206"/>
      <c r="D805" s="1199"/>
      <c r="E805" s="204" t="s">
        <v>7244</v>
      </c>
      <c r="F805" s="204" t="s">
        <v>9985</v>
      </c>
      <c r="G805" s="204">
        <v>11</v>
      </c>
      <c r="H805" s="204">
        <v>492</v>
      </c>
      <c r="I805" s="204" t="s">
        <v>1697</v>
      </c>
      <c r="J805" s="208">
        <v>2</v>
      </c>
      <c r="K805" s="1194"/>
      <c r="L805" s="1195"/>
    </row>
    <row r="806" spans="1:12">
      <c r="A806" s="1233"/>
      <c r="B806" s="211" t="s">
        <v>1476</v>
      </c>
      <c r="C806" s="1206"/>
      <c r="D806" s="1199"/>
      <c r="E806" s="204" t="s">
        <v>7245</v>
      </c>
      <c r="F806" s="204" t="s">
        <v>9986</v>
      </c>
      <c r="G806" s="204">
        <v>12</v>
      </c>
      <c r="H806" s="204">
        <v>493</v>
      </c>
      <c r="I806" s="204" t="s">
        <v>1697</v>
      </c>
      <c r="J806" s="208">
        <v>3</v>
      </c>
      <c r="K806" s="1194"/>
      <c r="L806" s="1195"/>
    </row>
    <row r="807" spans="1:12">
      <c r="A807" s="1233"/>
      <c r="B807" s="211" t="s">
        <v>1476</v>
      </c>
      <c r="C807" s="1206"/>
      <c r="D807" s="1199"/>
      <c r="E807" s="204" t="s">
        <v>7246</v>
      </c>
      <c r="F807" s="204" t="s">
        <v>9987</v>
      </c>
      <c r="G807" s="204">
        <v>13</v>
      </c>
      <c r="H807" s="204">
        <v>494</v>
      </c>
      <c r="I807" s="204" t="s">
        <v>1697</v>
      </c>
      <c r="J807" s="208">
        <v>4</v>
      </c>
      <c r="K807" s="1194"/>
      <c r="L807" s="1195"/>
    </row>
    <row r="808" spans="1:12">
      <c r="A808" s="1233"/>
      <c r="B808" s="211" t="s">
        <v>1476</v>
      </c>
      <c r="C808" s="1206"/>
      <c r="D808" s="1199"/>
      <c r="E808" s="204" t="s">
        <v>7247</v>
      </c>
      <c r="F808" s="204" t="s">
        <v>9988</v>
      </c>
      <c r="G808" s="204">
        <v>14</v>
      </c>
      <c r="H808" s="204">
        <v>495</v>
      </c>
      <c r="I808" s="204" t="s">
        <v>1697</v>
      </c>
      <c r="J808" s="208">
        <v>5</v>
      </c>
      <c r="K808" s="1194"/>
      <c r="L808" s="1195"/>
    </row>
    <row r="809" spans="1:12">
      <c r="A809" s="1233"/>
      <c r="B809" s="212" t="s">
        <v>1476</v>
      </c>
      <c r="C809" s="1206"/>
      <c r="D809" s="1199"/>
      <c r="E809" s="206" t="s">
        <v>7248</v>
      </c>
      <c r="F809" s="206" t="s">
        <v>9989</v>
      </c>
      <c r="G809" s="206">
        <v>15</v>
      </c>
      <c r="H809" s="206">
        <v>496</v>
      </c>
      <c r="I809" s="206" t="s">
        <v>1697</v>
      </c>
      <c r="J809" s="209">
        <v>6</v>
      </c>
      <c r="K809" s="1194"/>
      <c r="L809" s="1195"/>
    </row>
    <row r="810" spans="1:12">
      <c r="A810" s="1233"/>
      <c r="B810" s="210" t="s">
        <v>1554</v>
      </c>
      <c r="C810" s="1206"/>
      <c r="D810" s="1198" t="s">
        <v>1555</v>
      </c>
      <c r="E810" s="201" t="s">
        <v>6195</v>
      </c>
      <c r="F810" s="201" t="s">
        <v>9990</v>
      </c>
      <c r="G810" s="201">
        <v>0</v>
      </c>
      <c r="H810" s="201">
        <v>161</v>
      </c>
      <c r="I810" s="201" t="s">
        <v>1975</v>
      </c>
      <c r="J810" s="207">
        <v>8</v>
      </c>
      <c r="K810" s="1194" t="s">
        <v>1900</v>
      </c>
      <c r="L810" s="1195" t="s">
        <v>1901</v>
      </c>
    </row>
    <row r="811" spans="1:12">
      <c r="A811" s="1233"/>
      <c r="B811" s="211" t="s">
        <v>1554</v>
      </c>
      <c r="C811" s="1206"/>
      <c r="D811" s="1199"/>
      <c r="E811" s="204" t="s">
        <v>6196</v>
      </c>
      <c r="F811" s="204" t="s">
        <v>11047</v>
      </c>
      <c r="G811" s="204">
        <v>1</v>
      </c>
      <c r="H811" s="204">
        <v>162</v>
      </c>
      <c r="I811" s="204" t="s">
        <v>1975</v>
      </c>
      <c r="J811" s="208">
        <v>9</v>
      </c>
      <c r="K811" s="1194"/>
      <c r="L811" s="1195"/>
    </row>
    <row r="812" spans="1:12">
      <c r="A812" s="1233"/>
      <c r="B812" s="211" t="s">
        <v>1554</v>
      </c>
      <c r="C812" s="1206"/>
      <c r="D812" s="1199"/>
      <c r="E812" s="204" t="s">
        <v>6197</v>
      </c>
      <c r="F812" s="204" t="s">
        <v>11048</v>
      </c>
      <c r="G812" s="204">
        <v>2</v>
      </c>
      <c r="H812" s="204">
        <v>163</v>
      </c>
      <c r="I812" s="204" t="s">
        <v>1975</v>
      </c>
      <c r="J812" s="208">
        <v>10</v>
      </c>
      <c r="K812" s="1194"/>
      <c r="L812" s="1195"/>
    </row>
    <row r="813" spans="1:12">
      <c r="A813" s="1233"/>
      <c r="B813" s="211" t="s">
        <v>1554</v>
      </c>
      <c r="C813" s="1206"/>
      <c r="D813" s="1199"/>
      <c r="E813" s="204" t="s">
        <v>6198</v>
      </c>
      <c r="F813" s="204" t="s">
        <v>9991</v>
      </c>
      <c r="G813" s="204">
        <v>3</v>
      </c>
      <c r="H813" s="204">
        <v>164</v>
      </c>
      <c r="I813" s="204" t="s">
        <v>1981</v>
      </c>
      <c r="J813" s="208">
        <v>8</v>
      </c>
      <c r="K813" s="1194"/>
      <c r="L813" s="1195"/>
    </row>
    <row r="814" spans="1:12">
      <c r="A814" s="1233"/>
      <c r="B814" s="211" t="s">
        <v>1554</v>
      </c>
      <c r="C814" s="1206"/>
      <c r="D814" s="1199"/>
      <c r="E814" s="204" t="s">
        <v>6199</v>
      </c>
      <c r="F814" s="204" t="s">
        <v>11049</v>
      </c>
      <c r="G814" s="204">
        <v>4</v>
      </c>
      <c r="H814" s="204">
        <v>165</v>
      </c>
      <c r="I814" s="204" t="s">
        <v>1981</v>
      </c>
      <c r="J814" s="208">
        <v>9</v>
      </c>
      <c r="K814" s="1194"/>
      <c r="L814" s="1195"/>
    </row>
    <row r="815" spans="1:12">
      <c r="A815" s="1233"/>
      <c r="B815" s="211" t="s">
        <v>1554</v>
      </c>
      <c r="C815" s="1206"/>
      <c r="D815" s="1199"/>
      <c r="E815" s="204" t="s">
        <v>6200</v>
      </c>
      <c r="F815" s="204" t="s">
        <v>11050</v>
      </c>
      <c r="G815" s="204">
        <v>5</v>
      </c>
      <c r="H815" s="204">
        <v>166</v>
      </c>
      <c r="I815" s="204" t="s">
        <v>1981</v>
      </c>
      <c r="J815" s="208">
        <v>10</v>
      </c>
      <c r="K815" s="1194"/>
      <c r="L815" s="1195"/>
    </row>
    <row r="816" spans="1:12">
      <c r="A816" s="1233"/>
      <c r="B816" s="211" t="s">
        <v>1554</v>
      </c>
      <c r="C816" s="1206"/>
      <c r="D816" s="1199"/>
      <c r="E816" s="204" t="s">
        <v>6201</v>
      </c>
      <c r="F816" s="204" t="s">
        <v>9992</v>
      </c>
      <c r="G816" s="204">
        <v>6</v>
      </c>
      <c r="H816" s="204">
        <v>167</v>
      </c>
      <c r="I816" s="204" t="s">
        <v>6067</v>
      </c>
      <c r="J816" s="208">
        <v>8</v>
      </c>
      <c r="K816" s="1194"/>
      <c r="L816" s="1195"/>
    </row>
    <row r="817" spans="1:12">
      <c r="A817" s="1233"/>
      <c r="B817" s="211" t="s">
        <v>1554</v>
      </c>
      <c r="C817" s="1206"/>
      <c r="D817" s="1199"/>
      <c r="E817" s="204" t="s">
        <v>6202</v>
      </c>
      <c r="F817" s="204" t="s">
        <v>11051</v>
      </c>
      <c r="G817" s="204">
        <v>7</v>
      </c>
      <c r="H817" s="204">
        <v>168</v>
      </c>
      <c r="I817" s="204" t="s">
        <v>6067</v>
      </c>
      <c r="J817" s="208">
        <v>9</v>
      </c>
      <c r="K817" s="1194"/>
      <c r="L817" s="1195"/>
    </row>
    <row r="818" spans="1:12">
      <c r="A818" s="1233"/>
      <c r="B818" s="211" t="s">
        <v>1554</v>
      </c>
      <c r="C818" s="1206"/>
      <c r="D818" s="1199"/>
      <c r="E818" s="204" t="s">
        <v>6203</v>
      </c>
      <c r="F818" s="204" t="s">
        <v>11052</v>
      </c>
      <c r="G818" s="204">
        <v>8</v>
      </c>
      <c r="H818" s="204">
        <v>169</v>
      </c>
      <c r="I818" s="204" t="s">
        <v>6067</v>
      </c>
      <c r="J818" s="208">
        <v>10</v>
      </c>
      <c r="K818" s="1194"/>
      <c r="L818" s="1195"/>
    </row>
    <row r="819" spans="1:12">
      <c r="A819" s="1233"/>
      <c r="B819" s="211" t="s">
        <v>1554</v>
      </c>
      <c r="C819" s="1206"/>
      <c r="D819" s="1199"/>
      <c r="E819" s="204" t="s">
        <v>6204</v>
      </c>
      <c r="F819" s="204" t="s">
        <v>9993</v>
      </c>
      <c r="G819" s="204">
        <v>9</v>
      </c>
      <c r="H819" s="204">
        <v>170</v>
      </c>
      <c r="I819" s="204" t="s">
        <v>6051</v>
      </c>
      <c r="J819" s="208">
        <v>8</v>
      </c>
      <c r="K819" s="1194"/>
      <c r="L819" s="1195"/>
    </row>
    <row r="820" spans="1:12">
      <c r="A820" s="1233"/>
      <c r="B820" s="211" t="s">
        <v>1554</v>
      </c>
      <c r="C820" s="1206"/>
      <c r="D820" s="1199"/>
      <c r="E820" s="204" t="s">
        <v>6205</v>
      </c>
      <c r="F820" s="204" t="s">
        <v>11053</v>
      </c>
      <c r="G820" s="204">
        <v>10</v>
      </c>
      <c r="H820" s="204">
        <v>171</v>
      </c>
      <c r="I820" s="204" t="s">
        <v>6051</v>
      </c>
      <c r="J820" s="208">
        <v>9</v>
      </c>
      <c r="K820" s="1194"/>
      <c r="L820" s="1195"/>
    </row>
    <row r="821" spans="1:12">
      <c r="A821" s="1233"/>
      <c r="B821" s="211" t="s">
        <v>1554</v>
      </c>
      <c r="C821" s="1206"/>
      <c r="D821" s="1199"/>
      <c r="E821" s="204" t="s">
        <v>6206</v>
      </c>
      <c r="F821" s="204" t="s">
        <v>11054</v>
      </c>
      <c r="G821" s="204">
        <v>11</v>
      </c>
      <c r="H821" s="204">
        <v>172</v>
      </c>
      <c r="I821" s="204" t="s">
        <v>6051</v>
      </c>
      <c r="J821" s="208">
        <v>10</v>
      </c>
      <c r="K821" s="1194"/>
      <c r="L821" s="1195"/>
    </row>
    <row r="822" spans="1:12">
      <c r="A822" s="1233"/>
      <c r="B822" s="211" t="s">
        <v>1554</v>
      </c>
      <c r="C822" s="1206"/>
      <c r="D822" s="1199"/>
      <c r="E822" s="204" t="s">
        <v>1695</v>
      </c>
      <c r="F822" s="204" t="s">
        <v>1696</v>
      </c>
      <c r="G822" s="204">
        <v>12</v>
      </c>
      <c r="H822" s="204">
        <v>173</v>
      </c>
      <c r="I822" s="204" t="s">
        <v>6078</v>
      </c>
      <c r="J822" s="208">
        <v>8</v>
      </c>
      <c r="K822" s="1194"/>
      <c r="L822" s="1195"/>
    </row>
    <row r="823" spans="1:12">
      <c r="A823" s="1233"/>
      <c r="B823" s="211" t="s">
        <v>1554</v>
      </c>
      <c r="C823" s="1206"/>
      <c r="D823" s="1199"/>
      <c r="E823" s="204" t="s">
        <v>1698</v>
      </c>
      <c r="F823" s="204" t="s">
        <v>10490</v>
      </c>
      <c r="G823" s="204">
        <v>13</v>
      </c>
      <c r="H823" s="204">
        <v>174</v>
      </c>
      <c r="I823" s="204" t="s">
        <v>6078</v>
      </c>
      <c r="J823" s="208">
        <v>9</v>
      </c>
      <c r="K823" s="1194"/>
      <c r="L823" s="1195"/>
    </row>
    <row r="824" spans="1:12">
      <c r="A824" s="1233"/>
      <c r="B824" s="211" t="s">
        <v>1554</v>
      </c>
      <c r="C824" s="1206"/>
      <c r="D824" s="1199"/>
      <c r="E824" s="204" t="s">
        <v>1906</v>
      </c>
      <c r="F824" s="204" t="s">
        <v>1907</v>
      </c>
      <c r="G824" s="204">
        <v>14</v>
      </c>
      <c r="H824" s="204">
        <v>175</v>
      </c>
      <c r="I824" s="204" t="s">
        <v>6078</v>
      </c>
      <c r="J824" s="208">
        <v>10</v>
      </c>
      <c r="K824" s="1194"/>
      <c r="L824" s="1195"/>
    </row>
    <row r="825" spans="1:12">
      <c r="A825" s="1233"/>
      <c r="B825" s="212" t="s">
        <v>1554</v>
      </c>
      <c r="C825" s="1206"/>
      <c r="D825" s="1199"/>
      <c r="E825" s="206"/>
      <c r="F825" s="206"/>
      <c r="G825" s="206">
        <v>15</v>
      </c>
      <c r="H825" s="206">
        <v>176</v>
      </c>
      <c r="I825" s="206"/>
      <c r="J825" s="209"/>
      <c r="K825" s="1194"/>
      <c r="L825" s="1195"/>
    </row>
    <row r="826" spans="1:12">
      <c r="A826" s="1233"/>
      <c r="B826" s="210" t="s">
        <v>1476</v>
      </c>
      <c r="C826" s="1205" t="s">
        <v>1419</v>
      </c>
      <c r="D826" s="1198" t="s">
        <v>1477</v>
      </c>
      <c r="E826" s="201" t="s">
        <v>7249</v>
      </c>
      <c r="F826" s="201" t="s">
        <v>9994</v>
      </c>
      <c r="G826" s="201">
        <v>0</v>
      </c>
      <c r="H826" s="201">
        <v>497</v>
      </c>
      <c r="I826" s="201" t="s">
        <v>1697</v>
      </c>
      <c r="J826" s="207">
        <v>7</v>
      </c>
      <c r="K826" s="1194" t="s">
        <v>1943</v>
      </c>
      <c r="L826" s="1195" t="s">
        <v>5761</v>
      </c>
    </row>
    <row r="827" spans="1:12">
      <c r="A827" s="1233"/>
      <c r="B827" s="211" t="s">
        <v>1476</v>
      </c>
      <c r="C827" s="1206"/>
      <c r="D827" s="1199"/>
      <c r="E827" s="204" t="s">
        <v>6207</v>
      </c>
      <c r="F827" s="204" t="s">
        <v>9995</v>
      </c>
      <c r="G827" s="204">
        <v>1</v>
      </c>
      <c r="H827" s="204">
        <v>498</v>
      </c>
      <c r="I827" s="204" t="s">
        <v>1792</v>
      </c>
      <c r="J827" s="208">
        <v>1</v>
      </c>
      <c r="K827" s="1194"/>
      <c r="L827" s="1195"/>
    </row>
    <row r="828" spans="1:12">
      <c r="A828" s="1233"/>
      <c r="B828" s="211" t="s">
        <v>1476</v>
      </c>
      <c r="C828" s="1206"/>
      <c r="D828" s="1199"/>
      <c r="E828" s="204" t="s">
        <v>6208</v>
      </c>
      <c r="F828" s="204" t="s">
        <v>9996</v>
      </c>
      <c r="G828" s="204">
        <v>2</v>
      </c>
      <c r="H828" s="204">
        <v>499</v>
      </c>
      <c r="I828" s="204" t="s">
        <v>1792</v>
      </c>
      <c r="J828" s="208">
        <v>2</v>
      </c>
      <c r="K828" s="1194"/>
      <c r="L828" s="1195"/>
    </row>
    <row r="829" spans="1:12">
      <c r="A829" s="1233"/>
      <c r="B829" s="211" t="s">
        <v>1476</v>
      </c>
      <c r="C829" s="1206"/>
      <c r="D829" s="1199"/>
      <c r="E829" s="204" t="s">
        <v>6209</v>
      </c>
      <c r="F829" s="204" t="s">
        <v>9997</v>
      </c>
      <c r="G829" s="204">
        <v>3</v>
      </c>
      <c r="H829" s="204">
        <v>500</v>
      </c>
      <c r="I829" s="204" t="s">
        <v>1792</v>
      </c>
      <c r="J829" s="208">
        <v>3</v>
      </c>
      <c r="K829" s="1194"/>
      <c r="L829" s="1195"/>
    </row>
    <row r="830" spans="1:12">
      <c r="A830" s="1233"/>
      <c r="B830" s="211" t="s">
        <v>1476</v>
      </c>
      <c r="C830" s="1206"/>
      <c r="D830" s="1199"/>
      <c r="E830" s="204" t="s">
        <v>6210</v>
      </c>
      <c r="F830" s="204" t="s">
        <v>9998</v>
      </c>
      <c r="G830" s="204">
        <v>4</v>
      </c>
      <c r="H830" s="204">
        <v>501</v>
      </c>
      <c r="I830" s="204" t="s">
        <v>1792</v>
      </c>
      <c r="J830" s="208">
        <v>4</v>
      </c>
      <c r="K830" s="1194"/>
      <c r="L830" s="1195"/>
    </row>
    <row r="831" spans="1:12">
      <c r="A831" s="1233"/>
      <c r="B831" s="211" t="s">
        <v>1476</v>
      </c>
      <c r="C831" s="1206"/>
      <c r="D831" s="1199"/>
      <c r="E831" s="204" t="s">
        <v>6211</v>
      </c>
      <c r="F831" s="204" t="s">
        <v>9999</v>
      </c>
      <c r="G831" s="204">
        <v>5</v>
      </c>
      <c r="H831" s="204">
        <v>502</v>
      </c>
      <c r="I831" s="204" t="s">
        <v>1792</v>
      </c>
      <c r="J831" s="208">
        <v>5</v>
      </c>
      <c r="K831" s="1194"/>
      <c r="L831" s="1195"/>
    </row>
    <row r="832" spans="1:12">
      <c r="A832" s="1233"/>
      <c r="B832" s="211" t="s">
        <v>1476</v>
      </c>
      <c r="C832" s="1206"/>
      <c r="D832" s="1199"/>
      <c r="E832" s="204" t="s">
        <v>6212</v>
      </c>
      <c r="F832" s="204" t="s">
        <v>10000</v>
      </c>
      <c r="G832" s="204">
        <v>6</v>
      </c>
      <c r="H832" s="204">
        <v>503</v>
      </c>
      <c r="I832" s="204" t="s">
        <v>1792</v>
      </c>
      <c r="J832" s="208">
        <v>6</v>
      </c>
      <c r="K832" s="1194"/>
      <c r="L832" s="1195"/>
    </row>
    <row r="833" spans="1:12">
      <c r="A833" s="1233"/>
      <c r="B833" s="211" t="s">
        <v>1476</v>
      </c>
      <c r="C833" s="1206"/>
      <c r="D833" s="1199"/>
      <c r="E833" s="204" t="s">
        <v>6213</v>
      </c>
      <c r="F833" s="204" t="s">
        <v>10001</v>
      </c>
      <c r="G833" s="204">
        <v>7</v>
      </c>
      <c r="H833" s="204">
        <v>504</v>
      </c>
      <c r="I833" s="204" t="s">
        <v>1792</v>
      </c>
      <c r="J833" s="208">
        <v>7</v>
      </c>
      <c r="K833" s="1194"/>
      <c r="L833" s="1195"/>
    </row>
    <row r="834" spans="1:12">
      <c r="A834" s="1233"/>
      <c r="B834" s="211" t="s">
        <v>1476</v>
      </c>
      <c r="C834" s="1206"/>
      <c r="D834" s="1199"/>
      <c r="E834" s="204" t="s">
        <v>6214</v>
      </c>
      <c r="F834" s="204" t="s">
        <v>10002</v>
      </c>
      <c r="G834" s="204">
        <v>8</v>
      </c>
      <c r="H834" s="204">
        <v>505</v>
      </c>
      <c r="I834" s="204" t="s">
        <v>1975</v>
      </c>
      <c r="J834" s="208">
        <v>1</v>
      </c>
      <c r="K834" s="1194"/>
      <c r="L834" s="1195"/>
    </row>
    <row r="835" spans="1:12">
      <c r="A835" s="1233"/>
      <c r="B835" s="211" t="s">
        <v>1476</v>
      </c>
      <c r="C835" s="1206"/>
      <c r="D835" s="1199"/>
      <c r="E835" s="204" t="s">
        <v>6215</v>
      </c>
      <c r="F835" s="204" t="s">
        <v>10003</v>
      </c>
      <c r="G835" s="204">
        <v>9</v>
      </c>
      <c r="H835" s="204">
        <v>506</v>
      </c>
      <c r="I835" s="204" t="s">
        <v>1975</v>
      </c>
      <c r="J835" s="208">
        <v>2</v>
      </c>
      <c r="K835" s="1194"/>
      <c r="L835" s="1195"/>
    </row>
    <row r="836" spans="1:12">
      <c r="A836" s="1233"/>
      <c r="B836" s="211" t="s">
        <v>1476</v>
      </c>
      <c r="C836" s="1206"/>
      <c r="D836" s="1199"/>
      <c r="E836" s="204" t="s">
        <v>6216</v>
      </c>
      <c r="F836" s="204" t="s">
        <v>10004</v>
      </c>
      <c r="G836" s="204">
        <v>10</v>
      </c>
      <c r="H836" s="204">
        <v>507</v>
      </c>
      <c r="I836" s="204" t="s">
        <v>1975</v>
      </c>
      <c r="J836" s="208">
        <v>3</v>
      </c>
      <c r="K836" s="1194"/>
      <c r="L836" s="1195"/>
    </row>
    <row r="837" spans="1:12">
      <c r="A837" s="1233"/>
      <c r="B837" s="211" t="s">
        <v>1476</v>
      </c>
      <c r="C837" s="1206"/>
      <c r="D837" s="1199"/>
      <c r="E837" s="204" t="s">
        <v>6217</v>
      </c>
      <c r="F837" s="204" t="s">
        <v>10005</v>
      </c>
      <c r="G837" s="204">
        <v>11</v>
      </c>
      <c r="H837" s="204">
        <v>508</v>
      </c>
      <c r="I837" s="204" t="s">
        <v>1975</v>
      </c>
      <c r="J837" s="208">
        <v>4</v>
      </c>
      <c r="K837" s="1194"/>
      <c r="L837" s="1195"/>
    </row>
    <row r="838" spans="1:12">
      <c r="A838" s="1233"/>
      <c r="B838" s="211" t="s">
        <v>1476</v>
      </c>
      <c r="C838" s="1206"/>
      <c r="D838" s="1199"/>
      <c r="E838" s="204" t="s">
        <v>6218</v>
      </c>
      <c r="F838" s="204" t="s">
        <v>10006</v>
      </c>
      <c r="G838" s="204">
        <v>12</v>
      </c>
      <c r="H838" s="204">
        <v>509</v>
      </c>
      <c r="I838" s="204" t="s">
        <v>1975</v>
      </c>
      <c r="J838" s="208">
        <v>5</v>
      </c>
      <c r="K838" s="1194"/>
      <c r="L838" s="1195"/>
    </row>
    <row r="839" spans="1:12">
      <c r="A839" s="1233"/>
      <c r="B839" s="211" t="s">
        <v>1476</v>
      </c>
      <c r="C839" s="1206"/>
      <c r="D839" s="1199"/>
      <c r="E839" s="204" t="s">
        <v>6219</v>
      </c>
      <c r="F839" s="204" t="s">
        <v>10007</v>
      </c>
      <c r="G839" s="204">
        <v>13</v>
      </c>
      <c r="H839" s="204">
        <v>510</v>
      </c>
      <c r="I839" s="204" t="s">
        <v>1975</v>
      </c>
      <c r="J839" s="208">
        <v>6</v>
      </c>
      <c r="K839" s="1194"/>
      <c r="L839" s="1195"/>
    </row>
    <row r="840" spans="1:12">
      <c r="A840" s="1233"/>
      <c r="B840" s="211" t="s">
        <v>1476</v>
      </c>
      <c r="C840" s="1206"/>
      <c r="D840" s="1199"/>
      <c r="E840" s="204" t="s">
        <v>6220</v>
      </c>
      <c r="F840" s="204" t="s">
        <v>10008</v>
      </c>
      <c r="G840" s="204">
        <v>14</v>
      </c>
      <c r="H840" s="204">
        <v>511</v>
      </c>
      <c r="I840" s="204" t="s">
        <v>1975</v>
      </c>
      <c r="J840" s="208">
        <v>7</v>
      </c>
      <c r="K840" s="1194"/>
      <c r="L840" s="1195"/>
    </row>
    <row r="841" spans="1:12">
      <c r="A841" s="1233"/>
      <c r="B841" s="212" t="s">
        <v>1476</v>
      </c>
      <c r="C841" s="1206"/>
      <c r="D841" s="1199"/>
      <c r="E841" s="206" t="s">
        <v>2985</v>
      </c>
      <c r="F841" s="206" t="s">
        <v>10009</v>
      </c>
      <c r="G841" s="206">
        <v>15</v>
      </c>
      <c r="H841" s="206">
        <v>512</v>
      </c>
      <c r="I841" s="206" t="s">
        <v>1550</v>
      </c>
      <c r="J841" s="209">
        <v>1</v>
      </c>
      <c r="K841" s="1194"/>
      <c r="L841" s="1195"/>
    </row>
    <row r="842" spans="1:12">
      <c r="A842" s="1233"/>
      <c r="B842" s="210" t="s">
        <v>1554</v>
      </c>
      <c r="C842" s="1206"/>
      <c r="D842" s="1198" t="s">
        <v>1555</v>
      </c>
      <c r="E842" s="201" t="s">
        <v>1695</v>
      </c>
      <c r="F842" s="201" t="s">
        <v>1696</v>
      </c>
      <c r="G842" s="201">
        <v>0</v>
      </c>
      <c r="H842" s="201">
        <v>177</v>
      </c>
      <c r="I842" s="201" t="s">
        <v>6074</v>
      </c>
      <c r="J842" s="207">
        <v>8</v>
      </c>
      <c r="K842" s="1194" t="s">
        <v>1903</v>
      </c>
      <c r="L842" s="1195" t="s">
        <v>1904</v>
      </c>
    </row>
    <row r="843" spans="1:12">
      <c r="A843" s="1233"/>
      <c r="B843" s="211" t="s">
        <v>1554</v>
      </c>
      <c r="C843" s="1206"/>
      <c r="D843" s="1199"/>
      <c r="E843" s="204" t="s">
        <v>1698</v>
      </c>
      <c r="F843" s="204" t="s">
        <v>10490</v>
      </c>
      <c r="G843" s="204">
        <v>1</v>
      </c>
      <c r="H843" s="204">
        <v>178</v>
      </c>
      <c r="I843" s="204" t="s">
        <v>6074</v>
      </c>
      <c r="J843" s="208">
        <v>9</v>
      </c>
      <c r="K843" s="1194"/>
      <c r="L843" s="1195"/>
    </row>
    <row r="844" spans="1:12">
      <c r="A844" s="1233"/>
      <c r="B844" s="211" t="s">
        <v>1554</v>
      </c>
      <c r="C844" s="1206"/>
      <c r="D844" s="1199"/>
      <c r="E844" s="204" t="s">
        <v>1906</v>
      </c>
      <c r="F844" s="204" t="s">
        <v>1907</v>
      </c>
      <c r="G844" s="204">
        <v>2</v>
      </c>
      <c r="H844" s="204">
        <v>179</v>
      </c>
      <c r="I844" s="204" t="s">
        <v>6074</v>
      </c>
      <c r="J844" s="208">
        <v>10</v>
      </c>
      <c r="K844" s="1194"/>
      <c r="L844" s="1195"/>
    </row>
    <row r="845" spans="1:12">
      <c r="A845" s="1233"/>
      <c r="B845" s="211" t="s">
        <v>1554</v>
      </c>
      <c r="C845" s="1206"/>
      <c r="D845" s="1199"/>
      <c r="E845" s="204" t="s">
        <v>9177</v>
      </c>
      <c r="F845" s="204" t="s">
        <v>10010</v>
      </c>
      <c r="G845" s="204">
        <v>3</v>
      </c>
      <c r="H845" s="204">
        <v>180</v>
      </c>
      <c r="I845" s="204" t="s">
        <v>6052</v>
      </c>
      <c r="J845" s="208">
        <v>8</v>
      </c>
      <c r="K845" s="1194"/>
      <c r="L845" s="1195"/>
    </row>
    <row r="846" spans="1:12">
      <c r="A846" s="1233"/>
      <c r="B846" s="211" t="s">
        <v>1554</v>
      </c>
      <c r="C846" s="1206"/>
      <c r="D846" s="1199"/>
      <c r="E846" s="204" t="s">
        <v>9178</v>
      </c>
      <c r="F846" s="204" t="s">
        <v>11055</v>
      </c>
      <c r="G846" s="204">
        <v>4</v>
      </c>
      <c r="H846" s="204">
        <v>181</v>
      </c>
      <c r="I846" s="204" t="s">
        <v>6052</v>
      </c>
      <c r="J846" s="208">
        <v>9</v>
      </c>
      <c r="K846" s="1194"/>
      <c r="L846" s="1195"/>
    </row>
    <row r="847" spans="1:12">
      <c r="A847" s="1233"/>
      <c r="B847" s="211" t="s">
        <v>1554</v>
      </c>
      <c r="C847" s="1206"/>
      <c r="D847" s="1199"/>
      <c r="E847" s="204" t="s">
        <v>9179</v>
      </c>
      <c r="F847" s="204" t="s">
        <v>11056</v>
      </c>
      <c r="G847" s="204">
        <v>5</v>
      </c>
      <c r="H847" s="204">
        <v>182</v>
      </c>
      <c r="I847" s="204" t="s">
        <v>6052</v>
      </c>
      <c r="J847" s="208">
        <v>10</v>
      </c>
      <c r="K847" s="1194"/>
      <c r="L847" s="1195"/>
    </row>
    <row r="848" spans="1:12">
      <c r="A848" s="1233"/>
      <c r="B848" s="211" t="s">
        <v>1554</v>
      </c>
      <c r="C848" s="1206"/>
      <c r="D848" s="1199"/>
      <c r="E848" s="204" t="s">
        <v>6221</v>
      </c>
      <c r="F848" s="204" t="s">
        <v>10011</v>
      </c>
      <c r="G848" s="204">
        <v>6</v>
      </c>
      <c r="H848" s="204">
        <v>183</v>
      </c>
      <c r="I848" s="204" t="s">
        <v>1860</v>
      </c>
      <c r="J848" s="208">
        <v>1</v>
      </c>
      <c r="K848" s="1194"/>
      <c r="L848" s="1195"/>
    </row>
    <row r="849" spans="1:12">
      <c r="A849" s="1233"/>
      <c r="B849" s="211" t="s">
        <v>1554</v>
      </c>
      <c r="C849" s="1206"/>
      <c r="D849" s="1199"/>
      <c r="E849" s="204" t="s">
        <v>2533</v>
      </c>
      <c r="F849" s="204" t="s">
        <v>10012</v>
      </c>
      <c r="G849" s="204">
        <v>7</v>
      </c>
      <c r="H849" s="204">
        <v>184</v>
      </c>
      <c r="I849" s="204" t="s">
        <v>1860</v>
      </c>
      <c r="J849" s="208">
        <v>3</v>
      </c>
      <c r="K849" s="1194"/>
      <c r="L849" s="1195"/>
    </row>
    <row r="850" spans="1:12">
      <c r="A850" s="1233"/>
      <c r="B850" s="211" t="s">
        <v>1554</v>
      </c>
      <c r="C850" s="1206"/>
      <c r="D850" s="1199"/>
      <c r="E850" s="204"/>
      <c r="F850" s="204"/>
      <c r="G850" s="204">
        <v>8</v>
      </c>
      <c r="H850" s="204">
        <v>185</v>
      </c>
      <c r="I850" s="204"/>
      <c r="J850" s="208"/>
      <c r="K850" s="1194"/>
      <c r="L850" s="1195"/>
    </row>
    <row r="851" spans="1:12">
      <c r="A851" s="1233"/>
      <c r="B851" s="211" t="s">
        <v>1554</v>
      </c>
      <c r="C851" s="1206"/>
      <c r="D851" s="1199"/>
      <c r="E851" s="204"/>
      <c r="F851" s="204"/>
      <c r="G851" s="204">
        <v>9</v>
      </c>
      <c r="H851" s="204">
        <v>186</v>
      </c>
      <c r="I851" s="204"/>
      <c r="J851" s="208"/>
      <c r="K851" s="1194"/>
      <c r="L851" s="1195"/>
    </row>
    <row r="852" spans="1:12">
      <c r="A852" s="1233"/>
      <c r="B852" s="211" t="s">
        <v>1554</v>
      </c>
      <c r="C852" s="1206"/>
      <c r="D852" s="1199"/>
      <c r="E852" s="204"/>
      <c r="F852" s="204"/>
      <c r="G852" s="204">
        <v>10</v>
      </c>
      <c r="H852" s="204">
        <v>187</v>
      </c>
      <c r="I852" s="204"/>
      <c r="J852" s="208"/>
      <c r="K852" s="1194"/>
      <c r="L852" s="1195"/>
    </row>
    <row r="853" spans="1:12">
      <c r="A853" s="1233"/>
      <c r="B853" s="211" t="s">
        <v>1554</v>
      </c>
      <c r="C853" s="1206"/>
      <c r="D853" s="1199"/>
      <c r="E853" s="204"/>
      <c r="F853" s="204"/>
      <c r="G853" s="204">
        <v>11</v>
      </c>
      <c r="H853" s="204">
        <v>188</v>
      </c>
      <c r="I853" s="204"/>
      <c r="J853" s="208"/>
      <c r="K853" s="1194"/>
      <c r="L853" s="1195"/>
    </row>
    <row r="854" spans="1:12">
      <c r="A854" s="1233"/>
      <c r="B854" s="211" t="s">
        <v>1554</v>
      </c>
      <c r="C854" s="1206"/>
      <c r="D854" s="1199"/>
      <c r="E854" s="204"/>
      <c r="F854" s="204"/>
      <c r="G854" s="204">
        <v>12</v>
      </c>
      <c r="H854" s="204">
        <v>189</v>
      </c>
      <c r="I854" s="204"/>
      <c r="J854" s="208"/>
      <c r="K854" s="1194"/>
      <c r="L854" s="1195"/>
    </row>
    <row r="855" spans="1:12">
      <c r="A855" s="1233"/>
      <c r="B855" s="211" t="s">
        <v>1554</v>
      </c>
      <c r="C855" s="1206"/>
      <c r="D855" s="1199"/>
      <c r="E855" s="204"/>
      <c r="F855" s="204"/>
      <c r="G855" s="204">
        <v>13</v>
      </c>
      <c r="H855" s="204">
        <v>190</v>
      </c>
      <c r="I855" s="204"/>
      <c r="J855" s="208"/>
      <c r="K855" s="1194"/>
      <c r="L855" s="1195"/>
    </row>
    <row r="856" spans="1:12">
      <c r="A856" s="1233"/>
      <c r="B856" s="211" t="s">
        <v>1554</v>
      </c>
      <c r="C856" s="1206"/>
      <c r="D856" s="1199"/>
      <c r="E856" s="204"/>
      <c r="F856" s="204"/>
      <c r="G856" s="204">
        <v>14</v>
      </c>
      <c r="H856" s="204">
        <v>191</v>
      </c>
      <c r="I856" s="204"/>
      <c r="J856" s="208"/>
      <c r="K856" s="1194"/>
      <c r="L856" s="1195"/>
    </row>
    <row r="857" spans="1:12">
      <c r="A857" s="1233"/>
      <c r="B857" s="212" t="s">
        <v>1554</v>
      </c>
      <c r="C857" s="1206"/>
      <c r="D857" s="1199"/>
      <c r="E857" s="206"/>
      <c r="F857" s="206"/>
      <c r="G857" s="206">
        <v>15</v>
      </c>
      <c r="H857" s="206">
        <v>192</v>
      </c>
      <c r="I857" s="206"/>
      <c r="J857" s="209"/>
      <c r="K857" s="1194"/>
      <c r="L857" s="1195"/>
    </row>
    <row r="858" spans="1:12">
      <c r="A858" s="1233"/>
      <c r="B858" s="200" t="s">
        <v>1476</v>
      </c>
      <c r="C858" s="1196" t="s">
        <v>1420</v>
      </c>
      <c r="D858" s="1198" t="s">
        <v>1477</v>
      </c>
      <c r="E858" s="201" t="s">
        <v>6222</v>
      </c>
      <c r="F858" s="201" t="s">
        <v>10013</v>
      </c>
      <c r="G858" s="201">
        <v>0</v>
      </c>
      <c r="H858" s="201">
        <v>513</v>
      </c>
      <c r="I858" s="201" t="s">
        <v>1981</v>
      </c>
      <c r="J858" s="207">
        <v>1</v>
      </c>
      <c r="K858" s="1194" t="s">
        <v>1944</v>
      </c>
      <c r="L858" s="1195" t="s">
        <v>5762</v>
      </c>
    </row>
    <row r="859" spans="1:12">
      <c r="A859" s="1233"/>
      <c r="B859" s="203" t="s">
        <v>1476</v>
      </c>
      <c r="C859" s="1197"/>
      <c r="D859" s="1199"/>
      <c r="E859" s="204" t="s">
        <v>6223</v>
      </c>
      <c r="F859" s="204" t="s">
        <v>10014</v>
      </c>
      <c r="G859" s="204">
        <v>1</v>
      </c>
      <c r="H859" s="204">
        <v>514</v>
      </c>
      <c r="I859" s="204" t="s">
        <v>1981</v>
      </c>
      <c r="J859" s="208">
        <v>2</v>
      </c>
      <c r="K859" s="1194"/>
      <c r="L859" s="1195"/>
    </row>
    <row r="860" spans="1:12">
      <c r="A860" s="1233"/>
      <c r="B860" s="203" t="s">
        <v>1476</v>
      </c>
      <c r="C860" s="1197"/>
      <c r="D860" s="1199"/>
      <c r="E860" s="204" t="s">
        <v>6224</v>
      </c>
      <c r="F860" s="204" t="s">
        <v>10015</v>
      </c>
      <c r="G860" s="204">
        <v>2</v>
      </c>
      <c r="H860" s="204">
        <v>515</v>
      </c>
      <c r="I860" s="204" t="s">
        <v>1981</v>
      </c>
      <c r="J860" s="208">
        <v>3</v>
      </c>
      <c r="K860" s="1194"/>
      <c r="L860" s="1195"/>
    </row>
    <row r="861" spans="1:12">
      <c r="A861" s="1233"/>
      <c r="B861" s="203" t="s">
        <v>1476</v>
      </c>
      <c r="C861" s="1197"/>
      <c r="D861" s="1199"/>
      <c r="E861" s="204" t="s">
        <v>6225</v>
      </c>
      <c r="F861" s="204" t="s">
        <v>10016</v>
      </c>
      <c r="G861" s="204">
        <v>3</v>
      </c>
      <c r="H861" s="204">
        <v>516</v>
      </c>
      <c r="I861" s="204" t="s">
        <v>1981</v>
      </c>
      <c r="J861" s="208">
        <v>4</v>
      </c>
      <c r="K861" s="1194"/>
      <c r="L861" s="1195"/>
    </row>
    <row r="862" spans="1:12">
      <c r="A862" s="1233"/>
      <c r="B862" s="203" t="s">
        <v>1476</v>
      </c>
      <c r="C862" s="1197"/>
      <c r="D862" s="1199"/>
      <c r="E862" s="204" t="s">
        <v>6226</v>
      </c>
      <c r="F862" s="204" t="s">
        <v>10017</v>
      </c>
      <c r="G862" s="204">
        <v>4</v>
      </c>
      <c r="H862" s="204">
        <v>517</v>
      </c>
      <c r="I862" s="204" t="s">
        <v>1981</v>
      </c>
      <c r="J862" s="208">
        <v>5</v>
      </c>
      <c r="K862" s="1194"/>
      <c r="L862" s="1195"/>
    </row>
    <row r="863" spans="1:12">
      <c r="A863" s="1233"/>
      <c r="B863" s="203" t="s">
        <v>1476</v>
      </c>
      <c r="C863" s="1197"/>
      <c r="D863" s="1199"/>
      <c r="E863" s="204" t="s">
        <v>6227</v>
      </c>
      <c r="F863" s="204" t="s">
        <v>10018</v>
      </c>
      <c r="G863" s="204">
        <v>5</v>
      </c>
      <c r="H863" s="204">
        <v>518</v>
      </c>
      <c r="I863" s="204" t="s">
        <v>1981</v>
      </c>
      <c r="J863" s="208">
        <v>6</v>
      </c>
      <c r="K863" s="1194"/>
      <c r="L863" s="1195"/>
    </row>
    <row r="864" spans="1:12">
      <c r="A864" s="1233"/>
      <c r="B864" s="203" t="s">
        <v>1476</v>
      </c>
      <c r="C864" s="1197"/>
      <c r="D864" s="1199"/>
      <c r="E864" s="204" t="s">
        <v>6228</v>
      </c>
      <c r="F864" s="204" t="s">
        <v>10019</v>
      </c>
      <c r="G864" s="204">
        <v>6</v>
      </c>
      <c r="H864" s="204">
        <v>519</v>
      </c>
      <c r="I864" s="204" t="s">
        <v>1981</v>
      </c>
      <c r="J864" s="208">
        <v>7</v>
      </c>
      <c r="K864" s="1194"/>
      <c r="L864" s="1195"/>
    </row>
    <row r="865" spans="1:12">
      <c r="A865" s="1233"/>
      <c r="B865" s="203" t="s">
        <v>1476</v>
      </c>
      <c r="C865" s="1197"/>
      <c r="D865" s="1199"/>
      <c r="E865" s="204" t="s">
        <v>6229</v>
      </c>
      <c r="F865" s="204" t="s">
        <v>10020</v>
      </c>
      <c r="G865" s="204">
        <v>7</v>
      </c>
      <c r="H865" s="204">
        <v>520</v>
      </c>
      <c r="I865" s="204" t="s">
        <v>6067</v>
      </c>
      <c r="J865" s="208">
        <v>1</v>
      </c>
      <c r="K865" s="1194"/>
      <c r="L865" s="1195"/>
    </row>
    <row r="866" spans="1:12">
      <c r="A866" s="1233"/>
      <c r="B866" s="203" t="s">
        <v>1476</v>
      </c>
      <c r="C866" s="1197"/>
      <c r="D866" s="1199"/>
      <c r="E866" s="204" t="s">
        <v>6230</v>
      </c>
      <c r="F866" s="204" t="s">
        <v>10021</v>
      </c>
      <c r="G866" s="204">
        <v>8</v>
      </c>
      <c r="H866" s="204">
        <v>521</v>
      </c>
      <c r="I866" s="204" t="s">
        <v>6067</v>
      </c>
      <c r="J866" s="208">
        <v>2</v>
      </c>
      <c r="K866" s="1194"/>
      <c r="L866" s="1195"/>
    </row>
    <row r="867" spans="1:12">
      <c r="A867" s="1233"/>
      <c r="B867" s="203" t="s">
        <v>1476</v>
      </c>
      <c r="C867" s="1197"/>
      <c r="D867" s="1199"/>
      <c r="E867" s="204" t="s">
        <v>6231</v>
      </c>
      <c r="F867" s="204" t="s">
        <v>10022</v>
      </c>
      <c r="G867" s="204">
        <v>9</v>
      </c>
      <c r="H867" s="204">
        <v>522</v>
      </c>
      <c r="I867" s="204" t="s">
        <v>6067</v>
      </c>
      <c r="J867" s="208">
        <v>3</v>
      </c>
      <c r="K867" s="1194"/>
      <c r="L867" s="1195"/>
    </row>
    <row r="868" spans="1:12">
      <c r="A868" s="1233"/>
      <c r="B868" s="203" t="s">
        <v>1476</v>
      </c>
      <c r="C868" s="1197"/>
      <c r="D868" s="1199"/>
      <c r="E868" s="204" t="s">
        <v>6232</v>
      </c>
      <c r="F868" s="204" t="s">
        <v>10023</v>
      </c>
      <c r="G868" s="204">
        <v>10</v>
      </c>
      <c r="H868" s="204">
        <v>523</v>
      </c>
      <c r="I868" s="204" t="s">
        <v>6067</v>
      </c>
      <c r="J868" s="208">
        <v>4</v>
      </c>
      <c r="K868" s="1194"/>
      <c r="L868" s="1195"/>
    </row>
    <row r="869" spans="1:12">
      <c r="A869" s="1233"/>
      <c r="B869" s="203" t="s">
        <v>1476</v>
      </c>
      <c r="C869" s="1197"/>
      <c r="D869" s="1199"/>
      <c r="E869" s="204" t="s">
        <v>6233</v>
      </c>
      <c r="F869" s="204" t="s">
        <v>10024</v>
      </c>
      <c r="G869" s="204">
        <v>11</v>
      </c>
      <c r="H869" s="204">
        <v>524</v>
      </c>
      <c r="I869" s="204" t="s">
        <v>6067</v>
      </c>
      <c r="J869" s="208">
        <v>5</v>
      </c>
      <c r="K869" s="1194"/>
      <c r="L869" s="1195"/>
    </row>
    <row r="870" spans="1:12">
      <c r="A870" s="1233"/>
      <c r="B870" s="203" t="s">
        <v>1476</v>
      </c>
      <c r="C870" s="1197"/>
      <c r="D870" s="1199"/>
      <c r="E870" s="204" t="s">
        <v>6234</v>
      </c>
      <c r="F870" s="204" t="s">
        <v>10025</v>
      </c>
      <c r="G870" s="204">
        <v>12</v>
      </c>
      <c r="H870" s="204">
        <v>525</v>
      </c>
      <c r="I870" s="204" t="s">
        <v>6067</v>
      </c>
      <c r="J870" s="208">
        <v>6</v>
      </c>
      <c r="K870" s="1194"/>
      <c r="L870" s="1195"/>
    </row>
    <row r="871" spans="1:12">
      <c r="A871" s="1233"/>
      <c r="B871" s="203" t="s">
        <v>1476</v>
      </c>
      <c r="C871" s="1197"/>
      <c r="D871" s="1199"/>
      <c r="E871" s="204" t="s">
        <v>6235</v>
      </c>
      <c r="F871" s="204" t="s">
        <v>10026</v>
      </c>
      <c r="G871" s="204">
        <v>13</v>
      </c>
      <c r="H871" s="204">
        <v>526</v>
      </c>
      <c r="I871" s="204" t="s">
        <v>6067</v>
      </c>
      <c r="J871" s="208">
        <v>7</v>
      </c>
      <c r="K871" s="1194"/>
      <c r="L871" s="1195"/>
    </row>
    <row r="872" spans="1:12">
      <c r="A872" s="1233"/>
      <c r="B872" s="203" t="s">
        <v>1476</v>
      </c>
      <c r="C872" s="1197"/>
      <c r="D872" s="1199"/>
      <c r="E872" s="204" t="s">
        <v>6236</v>
      </c>
      <c r="F872" s="204" t="s">
        <v>10027</v>
      </c>
      <c r="G872" s="204">
        <v>14</v>
      </c>
      <c r="H872" s="204">
        <v>527</v>
      </c>
      <c r="I872" s="204" t="s">
        <v>6051</v>
      </c>
      <c r="J872" s="208">
        <v>1</v>
      </c>
      <c r="K872" s="1194"/>
      <c r="L872" s="1195"/>
    </row>
    <row r="873" spans="1:12">
      <c r="A873" s="1233"/>
      <c r="B873" s="203" t="s">
        <v>1476</v>
      </c>
      <c r="C873" s="1197"/>
      <c r="D873" s="1199"/>
      <c r="E873" s="204" t="s">
        <v>6237</v>
      </c>
      <c r="F873" s="204" t="s">
        <v>10028</v>
      </c>
      <c r="G873" s="204">
        <v>15</v>
      </c>
      <c r="H873" s="204">
        <v>528</v>
      </c>
      <c r="I873" s="204" t="s">
        <v>6051</v>
      </c>
      <c r="J873" s="208">
        <v>2</v>
      </c>
      <c r="K873" s="1194"/>
      <c r="L873" s="1195"/>
    </row>
    <row r="874" spans="1:12">
      <c r="A874" s="1233"/>
      <c r="B874" s="203" t="s">
        <v>1476</v>
      </c>
      <c r="C874" s="1197"/>
      <c r="D874" s="1199"/>
      <c r="E874" s="204" t="s">
        <v>6238</v>
      </c>
      <c r="F874" s="204" t="s">
        <v>10029</v>
      </c>
      <c r="G874" s="204">
        <v>16</v>
      </c>
      <c r="H874" s="204">
        <v>529</v>
      </c>
      <c r="I874" s="204" t="s">
        <v>6051</v>
      </c>
      <c r="J874" s="208">
        <v>3</v>
      </c>
      <c r="K874" s="1194" t="s">
        <v>1959</v>
      </c>
      <c r="L874" s="1195" t="s">
        <v>5763</v>
      </c>
    </row>
    <row r="875" spans="1:12">
      <c r="A875" s="1233"/>
      <c r="B875" s="203" t="s">
        <v>1476</v>
      </c>
      <c r="C875" s="1197"/>
      <c r="D875" s="1199"/>
      <c r="E875" s="204" t="s">
        <v>6239</v>
      </c>
      <c r="F875" s="204" t="s">
        <v>10030</v>
      </c>
      <c r="G875" s="204">
        <v>17</v>
      </c>
      <c r="H875" s="204">
        <v>530</v>
      </c>
      <c r="I875" s="204" t="s">
        <v>6051</v>
      </c>
      <c r="J875" s="208">
        <v>4</v>
      </c>
      <c r="K875" s="1194"/>
      <c r="L875" s="1195"/>
    </row>
    <row r="876" spans="1:12">
      <c r="A876" s="1233"/>
      <c r="B876" s="203" t="s">
        <v>1476</v>
      </c>
      <c r="C876" s="1197"/>
      <c r="D876" s="1199"/>
      <c r="E876" s="204" t="s">
        <v>6240</v>
      </c>
      <c r="F876" s="204" t="s">
        <v>10031</v>
      </c>
      <c r="G876" s="204">
        <v>18</v>
      </c>
      <c r="H876" s="204">
        <v>531</v>
      </c>
      <c r="I876" s="204" t="s">
        <v>6051</v>
      </c>
      <c r="J876" s="208">
        <v>5</v>
      </c>
      <c r="K876" s="1194"/>
      <c r="L876" s="1195"/>
    </row>
    <row r="877" spans="1:12">
      <c r="A877" s="1233"/>
      <c r="B877" s="203" t="s">
        <v>1476</v>
      </c>
      <c r="C877" s="1197"/>
      <c r="D877" s="1199"/>
      <c r="E877" s="204" t="s">
        <v>6241</v>
      </c>
      <c r="F877" s="204" t="s">
        <v>10032</v>
      </c>
      <c r="G877" s="204">
        <v>19</v>
      </c>
      <c r="H877" s="204">
        <v>532</v>
      </c>
      <c r="I877" s="204" t="s">
        <v>6051</v>
      </c>
      <c r="J877" s="208">
        <v>6</v>
      </c>
      <c r="K877" s="1194"/>
      <c r="L877" s="1195"/>
    </row>
    <row r="878" spans="1:12">
      <c r="A878" s="1233"/>
      <c r="B878" s="203" t="s">
        <v>1476</v>
      </c>
      <c r="C878" s="1197"/>
      <c r="D878" s="1199"/>
      <c r="E878" s="204" t="s">
        <v>6242</v>
      </c>
      <c r="F878" s="204" t="s">
        <v>10033</v>
      </c>
      <c r="G878" s="204">
        <v>20</v>
      </c>
      <c r="H878" s="204">
        <v>533</v>
      </c>
      <c r="I878" s="204" t="s">
        <v>6051</v>
      </c>
      <c r="J878" s="208">
        <v>7</v>
      </c>
      <c r="K878" s="1194"/>
      <c r="L878" s="1195"/>
    </row>
    <row r="879" spans="1:12">
      <c r="A879" s="1233"/>
      <c r="B879" s="203" t="s">
        <v>1476</v>
      </c>
      <c r="C879" s="1197"/>
      <c r="D879" s="1199"/>
      <c r="E879" s="204" t="s">
        <v>1351</v>
      </c>
      <c r="F879" s="204" t="s">
        <v>1700</v>
      </c>
      <c r="G879" s="204">
        <v>21</v>
      </c>
      <c r="H879" s="204">
        <v>534</v>
      </c>
      <c r="I879" s="204" t="s">
        <v>6078</v>
      </c>
      <c r="J879" s="208">
        <v>1</v>
      </c>
      <c r="K879" s="1194"/>
      <c r="L879" s="1195"/>
    </row>
    <row r="880" spans="1:12">
      <c r="A880" s="1233"/>
      <c r="B880" s="203" t="s">
        <v>1476</v>
      </c>
      <c r="C880" s="1197"/>
      <c r="D880" s="1199"/>
      <c r="E880" s="204" t="s">
        <v>1352</v>
      </c>
      <c r="F880" s="204" t="s">
        <v>1701</v>
      </c>
      <c r="G880" s="204">
        <v>22</v>
      </c>
      <c r="H880" s="204">
        <v>535</v>
      </c>
      <c r="I880" s="204" t="s">
        <v>6078</v>
      </c>
      <c r="J880" s="208">
        <v>2</v>
      </c>
      <c r="K880" s="1194"/>
      <c r="L880" s="1195"/>
    </row>
    <row r="881" spans="1:12">
      <c r="A881" s="1233"/>
      <c r="B881" s="203" t="s">
        <v>1476</v>
      </c>
      <c r="C881" s="1197"/>
      <c r="D881" s="1199"/>
      <c r="E881" s="204" t="s">
        <v>1356</v>
      </c>
      <c r="F881" s="204" t="s">
        <v>1705</v>
      </c>
      <c r="G881" s="204">
        <v>23</v>
      </c>
      <c r="H881" s="204">
        <v>536</v>
      </c>
      <c r="I881" s="204" t="s">
        <v>6078</v>
      </c>
      <c r="J881" s="208">
        <v>3</v>
      </c>
      <c r="K881" s="1194"/>
      <c r="L881" s="1195"/>
    </row>
    <row r="882" spans="1:12">
      <c r="A882" s="1233"/>
      <c r="B882" s="203" t="s">
        <v>1476</v>
      </c>
      <c r="C882" s="1197"/>
      <c r="D882" s="1199"/>
      <c r="E882" s="204" t="s">
        <v>1349</v>
      </c>
      <c r="F882" s="204" t="s">
        <v>1706</v>
      </c>
      <c r="G882" s="204">
        <v>24</v>
      </c>
      <c r="H882" s="204">
        <v>537</v>
      </c>
      <c r="I882" s="204" t="s">
        <v>6078</v>
      </c>
      <c r="J882" s="208">
        <v>4</v>
      </c>
      <c r="K882" s="1194"/>
      <c r="L882" s="1195"/>
    </row>
    <row r="883" spans="1:12">
      <c r="A883" s="1233"/>
      <c r="B883" s="203" t="s">
        <v>1476</v>
      </c>
      <c r="C883" s="1197"/>
      <c r="D883" s="1199"/>
      <c r="E883" s="204" t="s">
        <v>1354</v>
      </c>
      <c r="F883" s="204" t="s">
        <v>1702</v>
      </c>
      <c r="G883" s="204">
        <v>25</v>
      </c>
      <c r="H883" s="204">
        <v>538</v>
      </c>
      <c r="I883" s="204" t="s">
        <v>6078</v>
      </c>
      <c r="J883" s="208">
        <v>5</v>
      </c>
      <c r="K883" s="1194"/>
      <c r="L883" s="1195"/>
    </row>
    <row r="884" spans="1:12">
      <c r="A884" s="1233"/>
      <c r="B884" s="203" t="s">
        <v>1476</v>
      </c>
      <c r="C884" s="1197"/>
      <c r="D884" s="1199"/>
      <c r="E884" s="204" t="s">
        <v>1355</v>
      </c>
      <c r="F884" s="204" t="s">
        <v>1703</v>
      </c>
      <c r="G884" s="204">
        <v>26</v>
      </c>
      <c r="H884" s="204">
        <v>539</v>
      </c>
      <c r="I884" s="204" t="s">
        <v>6078</v>
      </c>
      <c r="J884" s="208">
        <v>6</v>
      </c>
      <c r="K884" s="1194"/>
      <c r="L884" s="1195"/>
    </row>
    <row r="885" spans="1:12">
      <c r="A885" s="1233"/>
      <c r="B885" s="203" t="s">
        <v>1476</v>
      </c>
      <c r="C885" s="1197"/>
      <c r="D885" s="1199"/>
      <c r="E885" s="204" t="s">
        <v>1350</v>
      </c>
      <c r="F885" s="204" t="s">
        <v>6647</v>
      </c>
      <c r="G885" s="204">
        <v>27</v>
      </c>
      <c r="H885" s="204">
        <v>540</v>
      </c>
      <c r="I885" s="204" t="s">
        <v>6078</v>
      </c>
      <c r="J885" s="208">
        <v>7</v>
      </c>
      <c r="K885" s="1194"/>
      <c r="L885" s="1195"/>
    </row>
    <row r="886" spans="1:12">
      <c r="A886" s="1233"/>
      <c r="B886" s="203" t="s">
        <v>1476</v>
      </c>
      <c r="C886" s="1197"/>
      <c r="D886" s="1199"/>
      <c r="E886" s="204" t="s">
        <v>2532</v>
      </c>
      <c r="F886" s="204" t="s">
        <v>10034</v>
      </c>
      <c r="G886" s="204">
        <v>28</v>
      </c>
      <c r="H886" s="204">
        <v>541</v>
      </c>
      <c r="I886" s="204" t="s">
        <v>1860</v>
      </c>
      <c r="J886" s="208">
        <v>1</v>
      </c>
      <c r="K886" s="1194"/>
      <c r="L886" s="1195"/>
    </row>
    <row r="887" spans="1:12">
      <c r="A887" s="1233"/>
      <c r="B887" s="203" t="s">
        <v>1476</v>
      </c>
      <c r="C887" s="1197"/>
      <c r="D887" s="1199"/>
      <c r="E887" s="204" t="s">
        <v>2531</v>
      </c>
      <c r="F887" s="204" t="s">
        <v>10035</v>
      </c>
      <c r="G887" s="204">
        <v>29</v>
      </c>
      <c r="H887" s="204">
        <v>542</v>
      </c>
      <c r="I887" s="204" t="s">
        <v>1860</v>
      </c>
      <c r="J887" s="208">
        <v>4</v>
      </c>
      <c r="K887" s="1194"/>
      <c r="L887" s="1195"/>
    </row>
    <row r="888" spans="1:12">
      <c r="A888" s="1233"/>
      <c r="B888" s="203" t="s">
        <v>1476</v>
      </c>
      <c r="C888" s="1197"/>
      <c r="D888" s="1199"/>
      <c r="E888" s="204" t="s">
        <v>6243</v>
      </c>
      <c r="F888" s="204" t="s">
        <v>10036</v>
      </c>
      <c r="G888" s="204">
        <v>30</v>
      </c>
      <c r="H888" s="204">
        <v>543</v>
      </c>
      <c r="I888" s="204" t="s">
        <v>1860</v>
      </c>
      <c r="J888" s="208">
        <v>5</v>
      </c>
      <c r="K888" s="1194"/>
      <c r="L888" s="1195"/>
    </row>
    <row r="889" spans="1:12">
      <c r="A889" s="1233"/>
      <c r="B889" s="205" t="s">
        <v>1476</v>
      </c>
      <c r="C889" s="1197"/>
      <c r="D889" s="1199"/>
      <c r="E889" s="206"/>
      <c r="F889" s="206"/>
      <c r="G889" s="206">
        <v>31</v>
      </c>
      <c r="H889" s="206">
        <v>544</v>
      </c>
      <c r="I889" s="206"/>
      <c r="J889" s="209"/>
      <c r="K889" s="1194"/>
      <c r="L889" s="1195"/>
    </row>
    <row r="890" spans="1:12">
      <c r="A890" s="1233"/>
      <c r="B890" s="200" t="s">
        <v>1476</v>
      </c>
      <c r="C890" s="1196" t="s">
        <v>1421</v>
      </c>
      <c r="D890" s="1198" t="s">
        <v>1477</v>
      </c>
      <c r="E890" s="201" t="s">
        <v>1351</v>
      </c>
      <c r="F890" s="201" t="s">
        <v>1700</v>
      </c>
      <c r="G890" s="201">
        <v>0</v>
      </c>
      <c r="H890" s="201">
        <v>545</v>
      </c>
      <c r="I890" s="201" t="s">
        <v>6074</v>
      </c>
      <c r="J890" s="207">
        <v>1</v>
      </c>
      <c r="K890" s="1194" t="s">
        <v>1963</v>
      </c>
      <c r="L890" s="1195" t="s">
        <v>5764</v>
      </c>
    </row>
    <row r="891" spans="1:12">
      <c r="A891" s="1233"/>
      <c r="B891" s="203" t="s">
        <v>1476</v>
      </c>
      <c r="C891" s="1197"/>
      <c r="D891" s="1199"/>
      <c r="E891" s="204" t="s">
        <v>1352</v>
      </c>
      <c r="F891" s="204" t="s">
        <v>1701</v>
      </c>
      <c r="G891" s="204">
        <v>1</v>
      </c>
      <c r="H891" s="204">
        <v>546</v>
      </c>
      <c r="I891" s="204" t="s">
        <v>6074</v>
      </c>
      <c r="J891" s="208">
        <v>2</v>
      </c>
      <c r="K891" s="1194"/>
      <c r="L891" s="1195"/>
    </row>
    <row r="892" spans="1:12">
      <c r="A892" s="1233"/>
      <c r="B892" s="203" t="s">
        <v>1476</v>
      </c>
      <c r="C892" s="1197"/>
      <c r="D892" s="1199"/>
      <c r="E892" s="204" t="s">
        <v>1356</v>
      </c>
      <c r="F892" s="204" t="s">
        <v>1705</v>
      </c>
      <c r="G892" s="204">
        <v>2</v>
      </c>
      <c r="H892" s="204">
        <v>547</v>
      </c>
      <c r="I892" s="204" t="s">
        <v>6074</v>
      </c>
      <c r="J892" s="208">
        <v>3</v>
      </c>
      <c r="K892" s="1194"/>
      <c r="L892" s="1195"/>
    </row>
    <row r="893" spans="1:12">
      <c r="A893" s="1233"/>
      <c r="B893" s="203" t="s">
        <v>1476</v>
      </c>
      <c r="C893" s="1197"/>
      <c r="D893" s="1199"/>
      <c r="E893" s="204" t="s">
        <v>1349</v>
      </c>
      <c r="F893" s="204" t="s">
        <v>1706</v>
      </c>
      <c r="G893" s="204">
        <v>3</v>
      </c>
      <c r="H893" s="204">
        <v>548</v>
      </c>
      <c r="I893" s="204" t="s">
        <v>6074</v>
      </c>
      <c r="J893" s="208">
        <v>4</v>
      </c>
      <c r="K893" s="1194"/>
      <c r="L893" s="1195"/>
    </row>
    <row r="894" spans="1:12">
      <c r="A894" s="1233"/>
      <c r="B894" s="203" t="s">
        <v>1476</v>
      </c>
      <c r="C894" s="1197"/>
      <c r="D894" s="1199"/>
      <c r="E894" s="204" t="s">
        <v>1354</v>
      </c>
      <c r="F894" s="204" t="s">
        <v>1702</v>
      </c>
      <c r="G894" s="204">
        <v>4</v>
      </c>
      <c r="H894" s="204">
        <v>549</v>
      </c>
      <c r="I894" s="204" t="s">
        <v>6074</v>
      </c>
      <c r="J894" s="208">
        <v>5</v>
      </c>
      <c r="K894" s="1194"/>
      <c r="L894" s="1195"/>
    </row>
    <row r="895" spans="1:12">
      <c r="A895" s="1233"/>
      <c r="B895" s="203" t="s">
        <v>1476</v>
      </c>
      <c r="C895" s="1197"/>
      <c r="D895" s="1199"/>
      <c r="E895" s="204" t="s">
        <v>1355</v>
      </c>
      <c r="F895" s="204" t="s">
        <v>1703</v>
      </c>
      <c r="G895" s="204">
        <v>5</v>
      </c>
      <c r="H895" s="204">
        <v>550</v>
      </c>
      <c r="I895" s="204" t="s">
        <v>6074</v>
      </c>
      <c r="J895" s="208">
        <v>6</v>
      </c>
      <c r="K895" s="1194"/>
      <c r="L895" s="1195"/>
    </row>
    <row r="896" spans="1:12">
      <c r="A896" s="1233"/>
      <c r="B896" s="203" t="s">
        <v>1476</v>
      </c>
      <c r="C896" s="1197"/>
      <c r="D896" s="1199"/>
      <c r="E896" s="204" t="s">
        <v>1350</v>
      </c>
      <c r="F896" s="204" t="s">
        <v>6647</v>
      </c>
      <c r="G896" s="204">
        <v>6</v>
      </c>
      <c r="H896" s="204">
        <v>551</v>
      </c>
      <c r="I896" s="204" t="s">
        <v>6074</v>
      </c>
      <c r="J896" s="208">
        <v>7</v>
      </c>
      <c r="K896" s="1194"/>
      <c r="L896" s="1195"/>
    </row>
    <row r="897" spans="1:12">
      <c r="A897" s="1233"/>
      <c r="B897" s="203" t="s">
        <v>1476</v>
      </c>
      <c r="C897" s="1197"/>
      <c r="D897" s="1199"/>
      <c r="E897" s="204" t="s">
        <v>9180</v>
      </c>
      <c r="F897" s="204" t="s">
        <v>10037</v>
      </c>
      <c r="G897" s="204">
        <v>7</v>
      </c>
      <c r="H897" s="204">
        <v>552</v>
      </c>
      <c r="I897" s="204" t="s">
        <v>6052</v>
      </c>
      <c r="J897" s="208">
        <v>1</v>
      </c>
      <c r="K897" s="1194"/>
      <c r="L897" s="1195"/>
    </row>
    <row r="898" spans="1:12">
      <c r="A898" s="1233"/>
      <c r="B898" s="203" t="s">
        <v>1476</v>
      </c>
      <c r="C898" s="1197"/>
      <c r="D898" s="1199"/>
      <c r="E898" s="204" t="s">
        <v>9181</v>
      </c>
      <c r="F898" s="204" t="s">
        <v>10038</v>
      </c>
      <c r="G898" s="204">
        <v>8</v>
      </c>
      <c r="H898" s="204">
        <v>553</v>
      </c>
      <c r="I898" s="204" t="s">
        <v>6052</v>
      </c>
      <c r="J898" s="208">
        <v>2</v>
      </c>
      <c r="K898" s="1194"/>
      <c r="L898" s="1195"/>
    </row>
    <row r="899" spans="1:12">
      <c r="A899" s="1233"/>
      <c r="B899" s="203" t="s">
        <v>1476</v>
      </c>
      <c r="C899" s="1197"/>
      <c r="D899" s="1199"/>
      <c r="E899" s="204" t="s">
        <v>9182</v>
      </c>
      <c r="F899" s="204" t="s">
        <v>10039</v>
      </c>
      <c r="G899" s="204">
        <v>9</v>
      </c>
      <c r="H899" s="204">
        <v>554</v>
      </c>
      <c r="I899" s="204" t="s">
        <v>6052</v>
      </c>
      <c r="J899" s="208">
        <v>3</v>
      </c>
      <c r="K899" s="1194"/>
      <c r="L899" s="1195"/>
    </row>
    <row r="900" spans="1:12">
      <c r="A900" s="1233"/>
      <c r="B900" s="203" t="s">
        <v>1476</v>
      </c>
      <c r="C900" s="1197"/>
      <c r="D900" s="1199"/>
      <c r="E900" s="204" t="s">
        <v>9183</v>
      </c>
      <c r="F900" s="204" t="s">
        <v>10040</v>
      </c>
      <c r="G900" s="204">
        <v>10</v>
      </c>
      <c r="H900" s="204">
        <v>555</v>
      </c>
      <c r="I900" s="204" t="s">
        <v>6052</v>
      </c>
      <c r="J900" s="208">
        <v>4</v>
      </c>
      <c r="K900" s="1194"/>
      <c r="L900" s="1195"/>
    </row>
    <row r="901" spans="1:12">
      <c r="A901" s="1233"/>
      <c r="B901" s="203" t="s">
        <v>1476</v>
      </c>
      <c r="C901" s="1197"/>
      <c r="D901" s="1199"/>
      <c r="E901" s="204" t="s">
        <v>9184</v>
      </c>
      <c r="F901" s="204" t="s">
        <v>10041</v>
      </c>
      <c r="G901" s="204">
        <v>11</v>
      </c>
      <c r="H901" s="204">
        <v>556</v>
      </c>
      <c r="I901" s="204" t="s">
        <v>6052</v>
      </c>
      <c r="J901" s="208">
        <v>5</v>
      </c>
      <c r="K901" s="1194"/>
      <c r="L901" s="1195"/>
    </row>
    <row r="902" spans="1:12">
      <c r="A902" s="1233"/>
      <c r="B902" s="203" t="s">
        <v>1476</v>
      </c>
      <c r="C902" s="1197"/>
      <c r="D902" s="1199"/>
      <c r="E902" s="204" t="s">
        <v>9185</v>
      </c>
      <c r="F902" s="204" t="s">
        <v>10042</v>
      </c>
      <c r="G902" s="204">
        <v>12</v>
      </c>
      <c r="H902" s="204">
        <v>557</v>
      </c>
      <c r="I902" s="204" t="s">
        <v>6052</v>
      </c>
      <c r="J902" s="208">
        <v>6</v>
      </c>
      <c r="K902" s="1194"/>
      <c r="L902" s="1195"/>
    </row>
    <row r="903" spans="1:12">
      <c r="A903" s="1233"/>
      <c r="B903" s="203" t="s">
        <v>1476</v>
      </c>
      <c r="C903" s="1197"/>
      <c r="D903" s="1199"/>
      <c r="E903" s="204" t="s">
        <v>9186</v>
      </c>
      <c r="F903" s="204" t="s">
        <v>10043</v>
      </c>
      <c r="G903" s="204">
        <v>13</v>
      </c>
      <c r="H903" s="204">
        <v>558</v>
      </c>
      <c r="I903" s="204" t="s">
        <v>6052</v>
      </c>
      <c r="J903" s="208">
        <v>7</v>
      </c>
      <c r="K903" s="1194"/>
      <c r="L903" s="1195"/>
    </row>
    <row r="904" spans="1:12">
      <c r="A904" s="1233"/>
      <c r="B904" s="203" t="s">
        <v>1476</v>
      </c>
      <c r="C904" s="1197"/>
      <c r="D904" s="1199"/>
      <c r="E904" s="204" t="s">
        <v>1292</v>
      </c>
      <c r="F904" s="204" t="s">
        <v>8536</v>
      </c>
      <c r="G904" s="204">
        <v>14</v>
      </c>
      <c r="H904" s="204">
        <v>559</v>
      </c>
      <c r="I904" s="204" t="s">
        <v>49</v>
      </c>
      <c r="J904" s="208" t="s">
        <v>49</v>
      </c>
      <c r="K904" s="1194"/>
      <c r="L904" s="1195"/>
    </row>
    <row r="905" spans="1:12">
      <c r="A905" s="1233"/>
      <c r="B905" s="203" t="s">
        <v>1476</v>
      </c>
      <c r="C905" s="1197"/>
      <c r="D905" s="1199"/>
      <c r="E905" s="204" t="s">
        <v>1293</v>
      </c>
      <c r="F905" s="204" t="s">
        <v>10044</v>
      </c>
      <c r="G905" s="204">
        <v>15</v>
      </c>
      <c r="H905" s="204">
        <v>560</v>
      </c>
      <c r="I905" s="204" t="s">
        <v>49</v>
      </c>
      <c r="J905" s="208" t="s">
        <v>49</v>
      </c>
      <c r="K905" s="1194"/>
      <c r="L905" s="1195"/>
    </row>
    <row r="906" spans="1:12">
      <c r="A906" s="1233"/>
      <c r="B906" s="203" t="s">
        <v>1476</v>
      </c>
      <c r="C906" s="1197"/>
      <c r="D906" s="1199"/>
      <c r="E906" s="204" t="s">
        <v>1289</v>
      </c>
      <c r="F906" s="204" t="s">
        <v>8530</v>
      </c>
      <c r="G906" s="204">
        <v>16</v>
      </c>
      <c r="H906" s="204">
        <v>561</v>
      </c>
      <c r="I906" s="204" t="s">
        <v>49</v>
      </c>
      <c r="J906" s="208" t="s">
        <v>49</v>
      </c>
      <c r="K906" s="1194" t="s">
        <v>1968</v>
      </c>
      <c r="L906" s="1195" t="s">
        <v>5765</v>
      </c>
    </row>
    <row r="907" spans="1:12">
      <c r="A907" s="1233"/>
      <c r="B907" s="203" t="s">
        <v>1476</v>
      </c>
      <c r="C907" s="1197"/>
      <c r="D907" s="1199"/>
      <c r="E907" s="204" t="s">
        <v>1297</v>
      </c>
      <c r="F907" s="204" t="s">
        <v>8531</v>
      </c>
      <c r="G907" s="204">
        <v>17</v>
      </c>
      <c r="H907" s="204">
        <v>562</v>
      </c>
      <c r="I907" s="204" t="s">
        <v>49</v>
      </c>
      <c r="J907" s="208" t="s">
        <v>49</v>
      </c>
      <c r="K907" s="1194"/>
      <c r="L907" s="1195"/>
    </row>
    <row r="908" spans="1:12">
      <c r="A908" s="1233"/>
      <c r="B908" s="203" t="s">
        <v>1476</v>
      </c>
      <c r="C908" s="1197"/>
      <c r="D908" s="1199"/>
      <c r="E908" s="204" t="s">
        <v>1290</v>
      </c>
      <c r="F908" s="204" t="s">
        <v>8533</v>
      </c>
      <c r="G908" s="204">
        <v>18</v>
      </c>
      <c r="H908" s="204">
        <v>563</v>
      </c>
      <c r="I908" s="204" t="s">
        <v>49</v>
      </c>
      <c r="J908" s="208" t="s">
        <v>49</v>
      </c>
      <c r="K908" s="1194"/>
      <c r="L908" s="1195"/>
    </row>
    <row r="909" spans="1:12">
      <c r="A909" s="1233"/>
      <c r="B909" s="203" t="s">
        <v>1476</v>
      </c>
      <c r="C909" s="1197"/>
      <c r="D909" s="1199"/>
      <c r="E909" s="204" t="s">
        <v>1291</v>
      </c>
      <c r="F909" s="204" t="s">
        <v>8535</v>
      </c>
      <c r="G909" s="204">
        <v>19</v>
      </c>
      <c r="H909" s="204">
        <v>564</v>
      </c>
      <c r="I909" s="204" t="s">
        <v>49</v>
      </c>
      <c r="J909" s="208" t="s">
        <v>49</v>
      </c>
      <c r="K909" s="1194"/>
      <c r="L909" s="1195"/>
    </row>
    <row r="910" spans="1:12">
      <c r="A910" s="1233"/>
      <c r="B910" s="203" t="s">
        <v>1476</v>
      </c>
      <c r="C910" s="1197"/>
      <c r="D910" s="1199"/>
      <c r="E910" s="204" t="s">
        <v>1296</v>
      </c>
      <c r="F910" s="204" t="s">
        <v>9560</v>
      </c>
      <c r="G910" s="204">
        <v>20</v>
      </c>
      <c r="H910" s="204">
        <v>565</v>
      </c>
      <c r="I910" s="204" t="s">
        <v>49</v>
      </c>
      <c r="J910" s="208" t="s">
        <v>49</v>
      </c>
      <c r="K910" s="1194"/>
      <c r="L910" s="1195"/>
    </row>
    <row r="911" spans="1:12">
      <c r="A911" s="1233"/>
      <c r="B911" s="203" t="s">
        <v>1476</v>
      </c>
      <c r="C911" s="1197"/>
      <c r="D911" s="1199"/>
      <c r="E911" s="204"/>
      <c r="F911" s="204"/>
      <c r="G911" s="204">
        <v>21</v>
      </c>
      <c r="H911" s="204">
        <v>566</v>
      </c>
      <c r="I911" s="204"/>
      <c r="J911" s="208"/>
      <c r="K911" s="1194"/>
      <c r="L911" s="1195"/>
    </row>
    <row r="912" spans="1:12">
      <c r="A912" s="1233"/>
      <c r="B912" s="203" t="s">
        <v>1476</v>
      </c>
      <c r="C912" s="1197"/>
      <c r="D912" s="1199"/>
      <c r="E912" s="204"/>
      <c r="F912" s="204"/>
      <c r="G912" s="204">
        <v>22</v>
      </c>
      <c r="H912" s="204">
        <v>567</v>
      </c>
      <c r="I912" s="204"/>
      <c r="J912" s="208"/>
      <c r="K912" s="1194"/>
      <c r="L912" s="1195"/>
    </row>
    <row r="913" spans="1:12">
      <c r="A913" s="1233"/>
      <c r="B913" s="203" t="s">
        <v>1476</v>
      </c>
      <c r="C913" s="1197"/>
      <c r="D913" s="1199"/>
      <c r="E913" s="204"/>
      <c r="F913" s="204"/>
      <c r="G913" s="204">
        <v>23</v>
      </c>
      <c r="H913" s="204">
        <v>568</v>
      </c>
      <c r="I913" s="204"/>
      <c r="J913" s="208"/>
      <c r="K913" s="1194"/>
      <c r="L913" s="1195"/>
    </row>
    <row r="914" spans="1:12">
      <c r="A914" s="1233"/>
      <c r="B914" s="203" t="s">
        <v>1476</v>
      </c>
      <c r="C914" s="1197"/>
      <c r="D914" s="1199"/>
      <c r="E914" s="204"/>
      <c r="F914" s="204"/>
      <c r="G914" s="204">
        <v>24</v>
      </c>
      <c r="H914" s="204">
        <v>569</v>
      </c>
      <c r="I914" s="204"/>
      <c r="J914" s="208"/>
      <c r="K914" s="1194"/>
      <c r="L914" s="1195"/>
    </row>
    <row r="915" spans="1:12">
      <c r="A915" s="1233"/>
      <c r="B915" s="203" t="s">
        <v>1476</v>
      </c>
      <c r="C915" s="1197"/>
      <c r="D915" s="1199"/>
      <c r="E915" s="204"/>
      <c r="F915" s="204"/>
      <c r="G915" s="204">
        <v>25</v>
      </c>
      <c r="H915" s="204">
        <v>570</v>
      </c>
      <c r="I915" s="204"/>
      <c r="J915" s="208"/>
      <c r="K915" s="1194"/>
      <c r="L915" s="1195"/>
    </row>
    <row r="916" spans="1:12">
      <c r="A916" s="1233"/>
      <c r="B916" s="203" t="s">
        <v>1476</v>
      </c>
      <c r="C916" s="1197"/>
      <c r="D916" s="1199"/>
      <c r="E916" s="204"/>
      <c r="F916" s="204"/>
      <c r="G916" s="204">
        <v>26</v>
      </c>
      <c r="H916" s="204">
        <v>571</v>
      </c>
      <c r="I916" s="204"/>
      <c r="J916" s="208"/>
      <c r="K916" s="1194"/>
      <c r="L916" s="1195"/>
    </row>
    <row r="917" spans="1:12">
      <c r="A917" s="1233"/>
      <c r="B917" s="203" t="s">
        <v>1476</v>
      </c>
      <c r="C917" s="1197"/>
      <c r="D917" s="1199"/>
      <c r="E917" s="204"/>
      <c r="F917" s="204"/>
      <c r="G917" s="204">
        <v>27</v>
      </c>
      <c r="H917" s="204">
        <v>572</v>
      </c>
      <c r="I917" s="204"/>
      <c r="J917" s="208"/>
      <c r="K917" s="1194"/>
      <c r="L917" s="1195"/>
    </row>
    <row r="918" spans="1:12">
      <c r="A918" s="1233"/>
      <c r="B918" s="203" t="s">
        <v>1476</v>
      </c>
      <c r="C918" s="1197"/>
      <c r="D918" s="1199"/>
      <c r="E918" s="204"/>
      <c r="F918" s="204"/>
      <c r="G918" s="204">
        <v>28</v>
      </c>
      <c r="H918" s="204">
        <v>573</v>
      </c>
      <c r="I918" s="204"/>
      <c r="J918" s="208"/>
      <c r="K918" s="1194"/>
      <c r="L918" s="1195"/>
    </row>
    <row r="919" spans="1:12">
      <c r="A919" s="1233"/>
      <c r="B919" s="203" t="s">
        <v>1476</v>
      </c>
      <c r="C919" s="1197"/>
      <c r="D919" s="1199"/>
      <c r="E919" s="204"/>
      <c r="F919" s="204"/>
      <c r="G919" s="204">
        <v>29</v>
      </c>
      <c r="H919" s="204">
        <v>574</v>
      </c>
      <c r="I919" s="204"/>
      <c r="J919" s="208"/>
      <c r="K919" s="1194"/>
      <c r="L919" s="1195"/>
    </row>
    <row r="920" spans="1:12">
      <c r="A920" s="1233"/>
      <c r="B920" s="203" t="s">
        <v>1476</v>
      </c>
      <c r="C920" s="1197"/>
      <c r="D920" s="1199"/>
      <c r="E920" s="204"/>
      <c r="F920" s="204"/>
      <c r="G920" s="204">
        <v>30</v>
      </c>
      <c r="H920" s="204">
        <v>575</v>
      </c>
      <c r="I920" s="204"/>
      <c r="J920" s="208"/>
      <c r="K920" s="1194"/>
      <c r="L920" s="1195"/>
    </row>
    <row r="921" spans="1:12">
      <c r="A921" s="1233"/>
      <c r="B921" s="205" t="s">
        <v>1476</v>
      </c>
      <c r="C921" s="1197"/>
      <c r="D921" s="1199"/>
      <c r="E921" s="206"/>
      <c r="F921" s="206"/>
      <c r="G921" s="206">
        <v>31</v>
      </c>
      <c r="H921" s="206">
        <v>576</v>
      </c>
      <c r="I921" s="206"/>
      <c r="J921" s="209"/>
      <c r="K921" s="1194"/>
      <c r="L921" s="1195"/>
    </row>
    <row r="922" spans="1:12">
      <c r="A922" s="1233"/>
      <c r="B922" s="200" t="s">
        <v>1449</v>
      </c>
      <c r="C922" s="1207" t="s">
        <v>1422</v>
      </c>
      <c r="D922" s="1198" t="s">
        <v>1450</v>
      </c>
      <c r="E922" s="201" t="s">
        <v>7219</v>
      </c>
      <c r="F922" s="201" t="s">
        <v>10045</v>
      </c>
      <c r="G922" s="201">
        <v>0</v>
      </c>
      <c r="H922" s="201">
        <v>29</v>
      </c>
      <c r="I922" s="201" t="s">
        <v>1451</v>
      </c>
      <c r="J922" s="207">
        <v>1</v>
      </c>
    </row>
    <row r="923" spans="1:12">
      <c r="A923" s="1233"/>
      <c r="B923" s="203" t="s">
        <v>1449</v>
      </c>
      <c r="C923" s="1208"/>
      <c r="D923" s="1199"/>
      <c r="E923" s="204" t="s">
        <v>7219</v>
      </c>
      <c r="F923" s="204" t="s">
        <v>8043</v>
      </c>
      <c r="G923" s="204">
        <v>1</v>
      </c>
      <c r="H923" s="204">
        <v>30</v>
      </c>
      <c r="I923" s="204" t="s">
        <v>1452</v>
      </c>
      <c r="J923" s="208">
        <v>1</v>
      </c>
    </row>
    <row r="924" spans="1:12">
      <c r="A924" s="1233"/>
      <c r="B924" s="203" t="s">
        <v>1449</v>
      </c>
      <c r="C924" s="1208"/>
      <c r="D924" s="1199"/>
      <c r="E924" s="204"/>
      <c r="F924" s="204"/>
      <c r="G924" s="204">
        <v>2</v>
      </c>
      <c r="H924" s="204">
        <v>31</v>
      </c>
      <c r="I924" s="204"/>
      <c r="J924" s="208"/>
    </row>
    <row r="925" spans="1:12">
      <c r="A925" s="1233"/>
      <c r="B925" s="205" t="s">
        <v>1449</v>
      </c>
      <c r="C925" s="1208"/>
      <c r="D925" s="1199"/>
      <c r="E925" s="206"/>
      <c r="F925" s="206"/>
      <c r="G925" s="206">
        <v>3</v>
      </c>
      <c r="H925" s="206">
        <v>32</v>
      </c>
      <c r="I925" s="206"/>
      <c r="J925" s="209"/>
    </row>
    <row r="926" spans="1:12">
      <c r="A926" s="1233"/>
      <c r="B926" s="200" t="s">
        <v>1461</v>
      </c>
      <c r="C926" s="1209" t="s">
        <v>1423</v>
      </c>
      <c r="D926" s="1198" t="s">
        <v>1462</v>
      </c>
      <c r="E926" s="201" t="s">
        <v>682</v>
      </c>
      <c r="F926" s="201" t="s">
        <v>10046</v>
      </c>
      <c r="G926" s="201">
        <v>1</v>
      </c>
      <c r="H926" s="201">
        <v>121</v>
      </c>
      <c r="I926" s="201" t="s">
        <v>1562</v>
      </c>
      <c r="J926" s="207">
        <v>1</v>
      </c>
      <c r="K926" s="756" t="s">
        <v>1642</v>
      </c>
      <c r="L926" s="1195" t="s">
        <v>5766</v>
      </c>
    </row>
    <row r="927" spans="1:12">
      <c r="A927" s="1233"/>
      <c r="B927" s="203" t="s">
        <v>1461</v>
      </c>
      <c r="C927" s="1210"/>
      <c r="D927" s="1199"/>
      <c r="E927" s="204" t="s">
        <v>688</v>
      </c>
      <c r="F927" s="204" t="s">
        <v>10047</v>
      </c>
      <c r="G927" s="204">
        <v>2</v>
      </c>
      <c r="H927" s="204">
        <v>122</v>
      </c>
      <c r="I927" s="204" t="s">
        <v>1564</v>
      </c>
      <c r="J927" s="208">
        <v>1</v>
      </c>
      <c r="K927" s="756" t="s">
        <v>1643</v>
      </c>
      <c r="L927" s="1195"/>
    </row>
    <row r="928" spans="1:12">
      <c r="A928" s="1233"/>
      <c r="B928" s="203" t="s">
        <v>1461</v>
      </c>
      <c r="C928" s="1210"/>
      <c r="D928" s="1199"/>
      <c r="E928" s="204" t="s">
        <v>1497</v>
      </c>
      <c r="F928" s="204" t="s">
        <v>67</v>
      </c>
      <c r="G928" s="204">
        <v>3</v>
      </c>
      <c r="H928" s="204">
        <v>123</v>
      </c>
      <c r="I928" s="204" t="s">
        <v>1564</v>
      </c>
      <c r="J928" s="208">
        <v>3</v>
      </c>
      <c r="K928" s="756" t="s">
        <v>1644</v>
      </c>
      <c r="L928" s="1195"/>
    </row>
    <row r="929" spans="1:12">
      <c r="A929" s="1233"/>
      <c r="B929" s="203" t="s">
        <v>1461</v>
      </c>
      <c r="C929" s="1210"/>
      <c r="D929" s="1199"/>
      <c r="E929" s="204" t="s">
        <v>692</v>
      </c>
      <c r="F929" s="204" t="s">
        <v>10048</v>
      </c>
      <c r="G929" s="204">
        <v>4</v>
      </c>
      <c r="H929" s="204">
        <v>124</v>
      </c>
      <c r="I929" s="204" t="s">
        <v>1567</v>
      </c>
      <c r="J929" s="208">
        <v>1</v>
      </c>
      <c r="K929" s="756" t="s">
        <v>1645</v>
      </c>
      <c r="L929" s="1195"/>
    </row>
    <row r="930" spans="1:12">
      <c r="A930" s="1233"/>
      <c r="B930" s="203" t="s">
        <v>1461</v>
      </c>
      <c r="C930" s="1210"/>
      <c r="D930" s="1199"/>
      <c r="E930" s="204" t="s">
        <v>1497</v>
      </c>
      <c r="F930" s="204" t="s">
        <v>67</v>
      </c>
      <c r="G930" s="204">
        <v>5</v>
      </c>
      <c r="H930" s="204">
        <v>125</v>
      </c>
      <c r="I930" s="204" t="s">
        <v>1567</v>
      </c>
      <c r="J930" s="208">
        <v>3</v>
      </c>
      <c r="K930" s="756" t="s">
        <v>1646</v>
      </c>
      <c r="L930" s="1195"/>
    </row>
    <row r="931" spans="1:12">
      <c r="A931" s="1233"/>
      <c r="B931" s="203" t="s">
        <v>1461</v>
      </c>
      <c r="C931" s="1210"/>
      <c r="D931" s="1199"/>
      <c r="E931" s="204" t="s">
        <v>696</v>
      </c>
      <c r="F931" s="204" t="s">
        <v>10049</v>
      </c>
      <c r="G931" s="204">
        <v>6</v>
      </c>
      <c r="H931" s="204">
        <v>126</v>
      </c>
      <c r="I931" s="204" t="s">
        <v>1499</v>
      </c>
      <c r="J931" s="208">
        <v>1</v>
      </c>
      <c r="K931" s="756" t="s">
        <v>1647</v>
      </c>
      <c r="L931" s="1195"/>
    </row>
    <row r="932" spans="1:12">
      <c r="A932" s="1233"/>
      <c r="B932" s="203" t="s">
        <v>1461</v>
      </c>
      <c r="C932" s="1210"/>
      <c r="D932" s="1199"/>
      <c r="E932" s="204" t="s">
        <v>697</v>
      </c>
      <c r="F932" s="204" t="s">
        <v>10050</v>
      </c>
      <c r="G932" s="204">
        <v>7</v>
      </c>
      <c r="H932" s="204">
        <v>127</v>
      </c>
      <c r="I932" s="204" t="s">
        <v>1499</v>
      </c>
      <c r="J932" s="208">
        <v>3</v>
      </c>
      <c r="K932" s="756" t="s">
        <v>1648</v>
      </c>
      <c r="L932" s="1195"/>
    </row>
    <row r="933" spans="1:12">
      <c r="A933" s="1233"/>
      <c r="B933" s="203" t="s">
        <v>1461</v>
      </c>
      <c r="C933" s="1210"/>
      <c r="D933" s="1199"/>
      <c r="E933" s="204" t="s">
        <v>701</v>
      </c>
      <c r="F933" s="204" t="s">
        <v>10051</v>
      </c>
      <c r="G933" s="204">
        <v>8</v>
      </c>
      <c r="H933" s="204">
        <v>128</v>
      </c>
      <c r="I933" s="204" t="s">
        <v>1499</v>
      </c>
      <c r="J933" s="208">
        <v>5</v>
      </c>
      <c r="K933" s="756" t="s">
        <v>1649</v>
      </c>
      <c r="L933" s="1195"/>
    </row>
    <row r="934" spans="1:12">
      <c r="A934" s="1233"/>
      <c r="B934" s="203" t="s">
        <v>1461</v>
      </c>
      <c r="C934" s="1210"/>
      <c r="D934" s="1199"/>
      <c r="E934" s="204" t="s">
        <v>704</v>
      </c>
      <c r="F934" s="204" t="s">
        <v>10052</v>
      </c>
      <c r="G934" s="204">
        <v>9</v>
      </c>
      <c r="H934" s="204">
        <v>129</v>
      </c>
      <c r="I934" s="204" t="s">
        <v>1499</v>
      </c>
      <c r="J934" s="208">
        <v>7</v>
      </c>
      <c r="K934" s="756" t="s">
        <v>1650</v>
      </c>
      <c r="L934" s="1195"/>
    </row>
    <row r="935" spans="1:12">
      <c r="A935" s="1233"/>
      <c r="B935" s="203" t="s">
        <v>1461</v>
      </c>
      <c r="C935" s="1210"/>
      <c r="D935" s="1199"/>
      <c r="E935" s="204" t="s">
        <v>706</v>
      </c>
      <c r="F935" s="204" t="s">
        <v>10053</v>
      </c>
      <c r="G935" s="204">
        <v>10</v>
      </c>
      <c r="H935" s="204">
        <v>130</v>
      </c>
      <c r="I935" s="204" t="s">
        <v>1499</v>
      </c>
      <c r="J935" s="208">
        <v>9</v>
      </c>
      <c r="K935" s="756" t="s">
        <v>1651</v>
      </c>
      <c r="L935" s="1195"/>
    </row>
    <row r="936" spans="1:12">
      <c r="A936" s="1233"/>
      <c r="B936" s="203" t="s">
        <v>1461</v>
      </c>
      <c r="C936" s="1210"/>
      <c r="D936" s="1199"/>
      <c r="E936" s="204" t="s">
        <v>710</v>
      </c>
      <c r="F936" s="204" t="s">
        <v>709</v>
      </c>
      <c r="G936" s="204">
        <v>11</v>
      </c>
      <c r="H936" s="204">
        <v>131</v>
      </c>
      <c r="I936" s="204" t="s">
        <v>1499</v>
      </c>
      <c r="J936" s="208">
        <v>11</v>
      </c>
      <c r="K936" s="756" t="s">
        <v>1652</v>
      </c>
      <c r="L936" s="1195"/>
    </row>
    <row r="937" spans="1:12">
      <c r="A937" s="1233"/>
      <c r="B937" s="205" t="s">
        <v>1461</v>
      </c>
      <c r="C937" s="1210"/>
      <c r="D937" s="1199"/>
      <c r="E937" s="206" t="s">
        <v>713</v>
      </c>
      <c r="F937" s="206" t="s">
        <v>712</v>
      </c>
      <c r="G937" s="206">
        <v>12</v>
      </c>
      <c r="H937" s="206">
        <v>132</v>
      </c>
      <c r="I937" s="206" t="s">
        <v>1499</v>
      </c>
      <c r="J937" s="209">
        <v>13</v>
      </c>
      <c r="K937" s="756" t="s">
        <v>1653</v>
      </c>
      <c r="L937" s="1195"/>
    </row>
    <row r="938" spans="1:12">
      <c r="A938" s="1233"/>
      <c r="B938" s="200" t="s">
        <v>1461</v>
      </c>
      <c r="C938" s="1209" t="s">
        <v>1424</v>
      </c>
      <c r="D938" s="1198" t="s">
        <v>1462</v>
      </c>
      <c r="E938" s="201" t="s">
        <v>717</v>
      </c>
      <c r="F938" s="201" t="s">
        <v>10054</v>
      </c>
      <c r="G938" s="201">
        <v>1</v>
      </c>
      <c r="H938" s="201">
        <v>133</v>
      </c>
      <c r="I938" s="201" t="s">
        <v>1499</v>
      </c>
      <c r="J938" s="207">
        <v>15</v>
      </c>
      <c r="K938" s="756" t="s">
        <v>1654</v>
      </c>
      <c r="L938" s="1195" t="s">
        <v>5767</v>
      </c>
    </row>
    <row r="939" spans="1:12">
      <c r="A939" s="1233"/>
      <c r="B939" s="203" t="s">
        <v>1461</v>
      </c>
      <c r="C939" s="1210"/>
      <c r="D939" s="1199"/>
      <c r="E939" s="204" t="s">
        <v>719</v>
      </c>
      <c r="F939" s="204" t="s">
        <v>718</v>
      </c>
      <c r="G939" s="204">
        <v>2</v>
      </c>
      <c r="H939" s="204">
        <v>134</v>
      </c>
      <c r="I939" s="204" t="s">
        <v>1499</v>
      </c>
      <c r="J939" s="208">
        <v>17</v>
      </c>
      <c r="K939" s="756" t="s">
        <v>1655</v>
      </c>
      <c r="L939" s="1195"/>
    </row>
    <row r="940" spans="1:12">
      <c r="A940" s="1233"/>
      <c r="B940" s="203" t="s">
        <v>1461</v>
      </c>
      <c r="C940" s="1210"/>
      <c r="D940" s="1199"/>
      <c r="E940" s="204" t="s">
        <v>1497</v>
      </c>
      <c r="F940" s="204" t="s">
        <v>67</v>
      </c>
      <c r="G940" s="204">
        <v>3</v>
      </c>
      <c r="H940" s="204">
        <v>135</v>
      </c>
      <c r="I940" s="204" t="s">
        <v>1499</v>
      </c>
      <c r="J940" s="208">
        <v>19</v>
      </c>
      <c r="K940" s="756" t="s">
        <v>1656</v>
      </c>
      <c r="L940" s="1195"/>
    </row>
    <row r="941" spans="1:12">
      <c r="A941" s="1233"/>
      <c r="B941" s="203" t="s">
        <v>1461</v>
      </c>
      <c r="C941" s="1210"/>
      <c r="D941" s="1199"/>
      <c r="E941" s="204" t="s">
        <v>1497</v>
      </c>
      <c r="F941" s="204" t="s">
        <v>67</v>
      </c>
      <c r="G941" s="204">
        <v>4</v>
      </c>
      <c r="H941" s="204">
        <v>136</v>
      </c>
      <c r="I941" s="204" t="s">
        <v>1499</v>
      </c>
      <c r="J941" s="208">
        <v>21</v>
      </c>
      <c r="K941" s="756" t="s">
        <v>1657</v>
      </c>
      <c r="L941" s="1195"/>
    </row>
    <row r="942" spans="1:12">
      <c r="A942" s="1233"/>
      <c r="B942" s="203" t="s">
        <v>1461</v>
      </c>
      <c r="C942" s="1210"/>
      <c r="D942" s="1199"/>
      <c r="E942" s="204" t="s">
        <v>1752</v>
      </c>
      <c r="F942" s="204" t="s">
        <v>10055</v>
      </c>
      <c r="G942" s="204">
        <v>5</v>
      </c>
      <c r="H942" s="204">
        <v>137</v>
      </c>
      <c r="I942" s="204" t="s">
        <v>49</v>
      </c>
      <c r="J942" s="208" t="s">
        <v>49</v>
      </c>
      <c r="K942" s="756" t="s">
        <v>1658</v>
      </c>
      <c r="L942" s="1195"/>
    </row>
    <row r="943" spans="1:12">
      <c r="A943" s="1233"/>
      <c r="B943" s="203" t="s">
        <v>1461</v>
      </c>
      <c r="C943" s="1210"/>
      <c r="D943" s="1199"/>
      <c r="E943" s="204" t="s">
        <v>582</v>
      </c>
      <c r="F943" s="204" t="s">
        <v>589</v>
      </c>
      <c r="G943" s="204">
        <v>6</v>
      </c>
      <c r="H943" s="204">
        <v>138</v>
      </c>
      <c r="I943" s="204" t="s">
        <v>1520</v>
      </c>
      <c r="J943" s="208">
        <v>1</v>
      </c>
      <c r="K943" s="756" t="s">
        <v>1659</v>
      </c>
      <c r="L943" s="1195"/>
    </row>
    <row r="944" spans="1:12">
      <c r="A944" s="1233"/>
      <c r="B944" s="203" t="s">
        <v>1461</v>
      </c>
      <c r="C944" s="1210"/>
      <c r="D944" s="1199"/>
      <c r="E944" s="204" t="s">
        <v>1497</v>
      </c>
      <c r="F944" s="204" t="s">
        <v>67</v>
      </c>
      <c r="G944" s="204">
        <v>7</v>
      </c>
      <c r="H944" s="204">
        <v>139</v>
      </c>
      <c r="I944" s="204" t="s">
        <v>1520</v>
      </c>
      <c r="J944" s="208">
        <v>3</v>
      </c>
      <c r="K944" s="756" t="s">
        <v>1660</v>
      </c>
      <c r="L944" s="1195"/>
    </row>
    <row r="945" spans="1:12">
      <c r="A945" s="1233"/>
      <c r="B945" s="203" t="s">
        <v>1461</v>
      </c>
      <c r="C945" s="1210"/>
      <c r="D945" s="1199"/>
      <c r="E945" s="204"/>
      <c r="F945" s="204"/>
      <c r="G945" s="204">
        <v>8</v>
      </c>
      <c r="H945" s="204">
        <v>140</v>
      </c>
      <c r="I945" s="204"/>
      <c r="J945" s="208"/>
      <c r="K945" s="756" t="s">
        <v>1661</v>
      </c>
      <c r="L945" s="1195"/>
    </row>
    <row r="946" spans="1:12">
      <c r="A946" s="1233"/>
      <c r="B946" s="203" t="s">
        <v>1461</v>
      </c>
      <c r="C946" s="1210"/>
      <c r="D946" s="1199"/>
      <c r="E946" s="204"/>
      <c r="F946" s="204"/>
      <c r="G946" s="204">
        <v>9</v>
      </c>
      <c r="H946" s="204">
        <v>141</v>
      </c>
      <c r="I946" s="204"/>
      <c r="J946" s="208"/>
      <c r="K946" s="756" t="s">
        <v>1662</v>
      </c>
      <c r="L946" s="1195"/>
    </row>
    <row r="947" spans="1:12">
      <c r="A947" s="1233"/>
      <c r="B947" s="203" t="s">
        <v>1461</v>
      </c>
      <c r="C947" s="1210"/>
      <c r="D947" s="1199"/>
      <c r="E947" s="204"/>
      <c r="F947" s="204"/>
      <c r="G947" s="204">
        <v>10</v>
      </c>
      <c r="H947" s="204">
        <v>142</v>
      </c>
      <c r="I947" s="204"/>
      <c r="J947" s="208"/>
      <c r="K947" s="756" t="s">
        <v>1663</v>
      </c>
      <c r="L947" s="1195"/>
    </row>
    <row r="948" spans="1:12">
      <c r="A948" s="1233"/>
      <c r="B948" s="203" t="s">
        <v>1461</v>
      </c>
      <c r="C948" s="1210"/>
      <c r="D948" s="1199"/>
      <c r="E948" s="204"/>
      <c r="F948" s="204"/>
      <c r="G948" s="204">
        <v>11</v>
      </c>
      <c r="H948" s="204">
        <v>143</v>
      </c>
      <c r="I948" s="204"/>
      <c r="J948" s="208"/>
      <c r="K948" s="756" t="s">
        <v>1664</v>
      </c>
      <c r="L948" s="1195"/>
    </row>
    <row r="949" spans="1:12">
      <c r="A949" s="1233"/>
      <c r="B949" s="205" t="s">
        <v>1461</v>
      </c>
      <c r="C949" s="1210"/>
      <c r="D949" s="1199"/>
      <c r="E949" s="206"/>
      <c r="F949" s="206"/>
      <c r="G949" s="206">
        <v>12</v>
      </c>
      <c r="H949" s="206">
        <v>144</v>
      </c>
      <c r="I949" s="206"/>
      <c r="J949" s="209"/>
      <c r="K949" s="756" t="s">
        <v>1665</v>
      </c>
      <c r="L949" s="1195"/>
    </row>
    <row r="950" spans="1:12">
      <c r="A950" s="1233"/>
      <c r="B950" s="210" t="s">
        <v>1476</v>
      </c>
      <c r="C950" s="1205" t="s">
        <v>1425</v>
      </c>
      <c r="D950" s="1198" t="s">
        <v>1477</v>
      </c>
      <c r="E950" s="201" t="s">
        <v>6098</v>
      </c>
      <c r="F950" s="201" t="s">
        <v>7318</v>
      </c>
      <c r="G950" s="201">
        <v>0</v>
      </c>
      <c r="H950" s="201">
        <v>577</v>
      </c>
      <c r="I950" s="201" t="s">
        <v>1535</v>
      </c>
      <c r="J950" s="207">
        <v>1</v>
      </c>
      <c r="K950" s="1194" t="s">
        <v>1969</v>
      </c>
      <c r="L950" s="1195" t="s">
        <v>5768</v>
      </c>
    </row>
    <row r="951" spans="1:12">
      <c r="A951" s="1233"/>
      <c r="B951" s="211" t="s">
        <v>1476</v>
      </c>
      <c r="C951" s="1206"/>
      <c r="D951" s="1199"/>
      <c r="E951" s="204" t="s">
        <v>2970</v>
      </c>
      <c r="F951" s="204" t="s">
        <v>7604</v>
      </c>
      <c r="G951" s="204">
        <v>1</v>
      </c>
      <c r="H951" s="204">
        <v>578</v>
      </c>
      <c r="I951" s="204" t="s">
        <v>1535</v>
      </c>
      <c r="J951" s="208">
        <v>3</v>
      </c>
      <c r="K951" s="1194"/>
      <c r="L951" s="1195"/>
    </row>
    <row r="952" spans="1:12">
      <c r="A952" s="1233"/>
      <c r="B952" s="211" t="s">
        <v>1476</v>
      </c>
      <c r="C952" s="1206"/>
      <c r="D952" s="1199"/>
      <c r="E952" s="204" t="s">
        <v>2973</v>
      </c>
      <c r="F952" s="204" t="s">
        <v>10056</v>
      </c>
      <c r="G952" s="204">
        <v>2</v>
      </c>
      <c r="H952" s="204">
        <v>579</v>
      </c>
      <c r="I952" s="204" t="s">
        <v>1535</v>
      </c>
      <c r="J952" s="208">
        <v>5</v>
      </c>
      <c r="K952" s="1194"/>
      <c r="L952" s="1195"/>
    </row>
    <row r="953" spans="1:12">
      <c r="A953" s="1233"/>
      <c r="B953" s="211" t="s">
        <v>1476</v>
      </c>
      <c r="C953" s="1206"/>
      <c r="D953" s="1199"/>
      <c r="E953" s="204" t="s">
        <v>6099</v>
      </c>
      <c r="F953" s="204" t="s">
        <v>7319</v>
      </c>
      <c r="G953" s="204">
        <v>3</v>
      </c>
      <c r="H953" s="204">
        <v>580</v>
      </c>
      <c r="I953" s="204" t="s">
        <v>1535</v>
      </c>
      <c r="J953" s="208">
        <v>7</v>
      </c>
      <c r="K953" s="1194"/>
      <c r="L953" s="1195"/>
    </row>
    <row r="954" spans="1:12">
      <c r="A954" s="1233"/>
      <c r="B954" s="211" t="s">
        <v>1476</v>
      </c>
      <c r="C954" s="1206"/>
      <c r="D954" s="1199"/>
      <c r="E954" s="204" t="s">
        <v>2971</v>
      </c>
      <c r="F954" s="204" t="s">
        <v>7606</v>
      </c>
      <c r="G954" s="204">
        <v>4</v>
      </c>
      <c r="H954" s="204">
        <v>581</v>
      </c>
      <c r="I954" s="204" t="s">
        <v>1535</v>
      </c>
      <c r="J954" s="208">
        <v>9</v>
      </c>
      <c r="K954" s="1194"/>
      <c r="L954" s="1195"/>
    </row>
    <row r="955" spans="1:12">
      <c r="A955" s="1233"/>
      <c r="B955" s="211" t="s">
        <v>1476</v>
      </c>
      <c r="C955" s="1206"/>
      <c r="D955" s="1199"/>
      <c r="E955" s="204" t="s">
        <v>2972</v>
      </c>
      <c r="F955" s="204" t="s">
        <v>7607</v>
      </c>
      <c r="G955" s="204">
        <v>5</v>
      </c>
      <c r="H955" s="204">
        <v>582</v>
      </c>
      <c r="I955" s="204" t="s">
        <v>1535</v>
      </c>
      <c r="J955" s="208">
        <v>11</v>
      </c>
      <c r="K955" s="1194"/>
      <c r="L955" s="1195"/>
    </row>
    <row r="956" spans="1:12">
      <c r="A956" s="1233"/>
      <c r="B956" s="211" t="s">
        <v>1476</v>
      </c>
      <c r="C956" s="1206"/>
      <c r="D956" s="1199"/>
      <c r="E956" s="204" t="s">
        <v>6100</v>
      </c>
      <c r="F956" s="204" t="s">
        <v>10057</v>
      </c>
      <c r="G956" s="204">
        <v>6</v>
      </c>
      <c r="H956" s="204">
        <v>583</v>
      </c>
      <c r="I956" s="204" t="s">
        <v>1746</v>
      </c>
      <c r="J956" s="208">
        <v>1</v>
      </c>
      <c r="K956" s="1194"/>
      <c r="L956" s="1195"/>
    </row>
    <row r="957" spans="1:12">
      <c r="A957" s="1233"/>
      <c r="B957" s="211" t="s">
        <v>1476</v>
      </c>
      <c r="C957" s="1206"/>
      <c r="D957" s="1199"/>
      <c r="E957" s="204" t="s">
        <v>6101</v>
      </c>
      <c r="F957" s="204" t="s">
        <v>10058</v>
      </c>
      <c r="G957" s="204">
        <v>7</v>
      </c>
      <c r="H957" s="204">
        <v>584</v>
      </c>
      <c r="I957" s="204" t="s">
        <v>1746</v>
      </c>
      <c r="J957" s="208">
        <v>2</v>
      </c>
      <c r="K957" s="1194"/>
      <c r="L957" s="1195"/>
    </row>
    <row r="958" spans="1:12">
      <c r="A958" s="1233"/>
      <c r="B958" s="211" t="s">
        <v>1476</v>
      </c>
      <c r="C958" s="1206"/>
      <c r="D958" s="1199"/>
      <c r="E958" s="204" t="s">
        <v>6102</v>
      </c>
      <c r="F958" s="204" t="s">
        <v>10059</v>
      </c>
      <c r="G958" s="204">
        <v>8</v>
      </c>
      <c r="H958" s="204">
        <v>585</v>
      </c>
      <c r="I958" s="204" t="s">
        <v>1746</v>
      </c>
      <c r="J958" s="208">
        <v>3</v>
      </c>
      <c r="K958" s="1194"/>
      <c r="L958" s="1195"/>
    </row>
    <row r="959" spans="1:12">
      <c r="A959" s="1233"/>
      <c r="B959" s="211" t="s">
        <v>1476</v>
      </c>
      <c r="C959" s="1206"/>
      <c r="D959" s="1199"/>
      <c r="E959" s="204" t="s">
        <v>6103</v>
      </c>
      <c r="F959" s="204" t="s">
        <v>10060</v>
      </c>
      <c r="G959" s="204">
        <v>9</v>
      </c>
      <c r="H959" s="204">
        <v>586</v>
      </c>
      <c r="I959" s="204" t="s">
        <v>1746</v>
      </c>
      <c r="J959" s="208">
        <v>4</v>
      </c>
      <c r="K959" s="1194"/>
      <c r="L959" s="1195"/>
    </row>
    <row r="960" spans="1:12">
      <c r="A960" s="1233"/>
      <c r="B960" s="211" t="s">
        <v>1476</v>
      </c>
      <c r="C960" s="1206"/>
      <c r="D960" s="1199"/>
      <c r="E960" s="204" t="s">
        <v>6104</v>
      </c>
      <c r="F960" s="204" t="s">
        <v>10061</v>
      </c>
      <c r="G960" s="204">
        <v>10</v>
      </c>
      <c r="H960" s="204">
        <v>587</v>
      </c>
      <c r="I960" s="204" t="s">
        <v>1746</v>
      </c>
      <c r="J960" s="208">
        <v>5</v>
      </c>
      <c r="K960" s="1194"/>
      <c r="L960" s="1195"/>
    </row>
    <row r="961" spans="1:12">
      <c r="A961" s="1233"/>
      <c r="B961" s="211" t="s">
        <v>1476</v>
      </c>
      <c r="C961" s="1206"/>
      <c r="D961" s="1199"/>
      <c r="E961" s="204" t="s">
        <v>6105</v>
      </c>
      <c r="F961" s="204" t="s">
        <v>10062</v>
      </c>
      <c r="G961" s="204">
        <v>11</v>
      </c>
      <c r="H961" s="204">
        <v>588</v>
      </c>
      <c r="I961" s="204" t="s">
        <v>1746</v>
      </c>
      <c r="J961" s="208">
        <v>6</v>
      </c>
      <c r="K961" s="1194"/>
      <c r="L961" s="1195"/>
    </row>
    <row r="962" spans="1:12">
      <c r="A962" s="1233"/>
      <c r="B962" s="211" t="s">
        <v>1476</v>
      </c>
      <c r="C962" s="1206"/>
      <c r="D962" s="1199"/>
      <c r="E962" s="204" t="s">
        <v>6106</v>
      </c>
      <c r="F962" s="204" t="s">
        <v>10063</v>
      </c>
      <c r="G962" s="204">
        <v>12</v>
      </c>
      <c r="H962" s="204">
        <v>589</v>
      </c>
      <c r="I962" s="204" t="s">
        <v>1746</v>
      </c>
      <c r="J962" s="208">
        <v>7</v>
      </c>
      <c r="K962" s="1194"/>
      <c r="L962" s="1195"/>
    </row>
    <row r="963" spans="1:12">
      <c r="A963" s="1233"/>
      <c r="B963" s="211" t="s">
        <v>1476</v>
      </c>
      <c r="C963" s="1206"/>
      <c r="D963" s="1199"/>
      <c r="E963" s="204" t="s">
        <v>6107</v>
      </c>
      <c r="F963" s="204" t="s">
        <v>10064</v>
      </c>
      <c r="G963" s="204">
        <v>13</v>
      </c>
      <c r="H963" s="204">
        <v>590</v>
      </c>
      <c r="I963" s="204" t="s">
        <v>1747</v>
      </c>
      <c r="J963" s="208">
        <v>1</v>
      </c>
      <c r="K963" s="1194"/>
      <c r="L963" s="1195"/>
    </row>
    <row r="964" spans="1:12">
      <c r="A964" s="1233"/>
      <c r="B964" s="211" t="s">
        <v>1476</v>
      </c>
      <c r="C964" s="1206"/>
      <c r="D964" s="1199"/>
      <c r="E964" s="204" t="s">
        <v>6108</v>
      </c>
      <c r="F964" s="204" t="s">
        <v>10065</v>
      </c>
      <c r="G964" s="204">
        <v>14</v>
      </c>
      <c r="H964" s="204">
        <v>591</v>
      </c>
      <c r="I964" s="204" t="s">
        <v>1747</v>
      </c>
      <c r="J964" s="208">
        <v>2</v>
      </c>
      <c r="K964" s="1194"/>
      <c r="L964" s="1195"/>
    </row>
    <row r="965" spans="1:12">
      <c r="A965" s="1233"/>
      <c r="B965" s="212" t="s">
        <v>1476</v>
      </c>
      <c r="C965" s="1206"/>
      <c r="D965" s="1199"/>
      <c r="E965" s="206" t="s">
        <v>6109</v>
      </c>
      <c r="F965" s="206" t="s">
        <v>10066</v>
      </c>
      <c r="G965" s="206">
        <v>15</v>
      </c>
      <c r="H965" s="206">
        <v>592</v>
      </c>
      <c r="I965" s="206" t="s">
        <v>1747</v>
      </c>
      <c r="J965" s="209">
        <v>3</v>
      </c>
      <c r="K965" s="1194"/>
      <c r="L965" s="1195"/>
    </row>
    <row r="966" spans="1:12">
      <c r="A966" s="1233"/>
      <c r="B966" s="210" t="s">
        <v>1554</v>
      </c>
      <c r="C966" s="1206"/>
      <c r="D966" s="1198" t="s">
        <v>1555</v>
      </c>
      <c r="E966" s="201" t="s">
        <v>6110</v>
      </c>
      <c r="F966" s="201" t="s">
        <v>10067</v>
      </c>
      <c r="G966" s="201">
        <v>0</v>
      </c>
      <c r="H966" s="201">
        <v>193</v>
      </c>
      <c r="I966" s="201" t="s">
        <v>1746</v>
      </c>
      <c r="J966" s="207">
        <v>8</v>
      </c>
      <c r="K966" s="1194" t="s">
        <v>1923</v>
      </c>
      <c r="L966" s="1195" t="s">
        <v>1924</v>
      </c>
    </row>
    <row r="967" spans="1:12">
      <c r="A967" s="1233"/>
      <c r="B967" s="211" t="s">
        <v>1554</v>
      </c>
      <c r="C967" s="1206"/>
      <c r="D967" s="1199"/>
      <c r="E967" s="204" t="s">
        <v>6111</v>
      </c>
      <c r="F967" s="204" t="s">
        <v>11057</v>
      </c>
      <c r="G967" s="204">
        <v>1</v>
      </c>
      <c r="H967" s="204">
        <v>194</v>
      </c>
      <c r="I967" s="204" t="s">
        <v>1746</v>
      </c>
      <c r="J967" s="208">
        <v>9</v>
      </c>
      <c r="K967" s="1194"/>
      <c r="L967" s="1195"/>
    </row>
    <row r="968" spans="1:12">
      <c r="A968" s="1233"/>
      <c r="B968" s="211" t="s">
        <v>1554</v>
      </c>
      <c r="C968" s="1206"/>
      <c r="D968" s="1199"/>
      <c r="E968" s="204" t="s">
        <v>6112</v>
      </c>
      <c r="F968" s="204" t="s">
        <v>11058</v>
      </c>
      <c r="G968" s="204">
        <v>2</v>
      </c>
      <c r="H968" s="204">
        <v>195</v>
      </c>
      <c r="I968" s="204" t="s">
        <v>1746</v>
      </c>
      <c r="J968" s="208">
        <v>10</v>
      </c>
      <c r="K968" s="1194"/>
      <c r="L968" s="1195"/>
    </row>
    <row r="969" spans="1:12">
      <c r="A969" s="1233"/>
      <c r="B969" s="211" t="s">
        <v>1554</v>
      </c>
      <c r="C969" s="1206"/>
      <c r="D969" s="1199"/>
      <c r="E969" s="204" t="s">
        <v>6113</v>
      </c>
      <c r="F969" s="204" t="s">
        <v>10068</v>
      </c>
      <c r="G969" s="204">
        <v>3</v>
      </c>
      <c r="H969" s="204">
        <v>196</v>
      </c>
      <c r="I969" s="204" t="s">
        <v>1747</v>
      </c>
      <c r="J969" s="208">
        <v>8</v>
      </c>
      <c r="K969" s="1194"/>
      <c r="L969" s="1195"/>
    </row>
    <row r="970" spans="1:12">
      <c r="A970" s="1233"/>
      <c r="B970" s="211" t="s">
        <v>1554</v>
      </c>
      <c r="C970" s="1206"/>
      <c r="D970" s="1199"/>
      <c r="E970" s="204" t="s">
        <v>6114</v>
      </c>
      <c r="F970" s="204" t="s">
        <v>11059</v>
      </c>
      <c r="G970" s="204">
        <v>4</v>
      </c>
      <c r="H970" s="204">
        <v>197</v>
      </c>
      <c r="I970" s="204" t="s">
        <v>1747</v>
      </c>
      <c r="J970" s="208">
        <v>9</v>
      </c>
      <c r="K970" s="1194"/>
      <c r="L970" s="1195"/>
    </row>
    <row r="971" spans="1:12">
      <c r="A971" s="1233"/>
      <c r="B971" s="211" t="s">
        <v>1554</v>
      </c>
      <c r="C971" s="1206"/>
      <c r="D971" s="1199"/>
      <c r="E971" s="204" t="s">
        <v>6115</v>
      </c>
      <c r="F971" s="204" t="s">
        <v>11060</v>
      </c>
      <c r="G971" s="204">
        <v>5</v>
      </c>
      <c r="H971" s="204">
        <v>198</v>
      </c>
      <c r="I971" s="204" t="s">
        <v>1747</v>
      </c>
      <c r="J971" s="208">
        <v>10</v>
      </c>
      <c r="K971" s="1194"/>
      <c r="L971" s="1195"/>
    </row>
    <row r="972" spans="1:12">
      <c r="A972" s="1233"/>
      <c r="B972" s="211" t="s">
        <v>1554</v>
      </c>
      <c r="C972" s="1206"/>
      <c r="D972" s="1199"/>
      <c r="E972" s="204" t="s">
        <v>7250</v>
      </c>
      <c r="F972" s="204" t="s">
        <v>10069</v>
      </c>
      <c r="G972" s="204">
        <v>6</v>
      </c>
      <c r="H972" s="204">
        <v>199</v>
      </c>
      <c r="I972" s="204" t="s">
        <v>1905</v>
      </c>
      <c r="J972" s="208">
        <v>8</v>
      </c>
      <c r="K972" s="1194"/>
      <c r="L972" s="1195"/>
    </row>
    <row r="973" spans="1:12">
      <c r="A973" s="1233"/>
      <c r="B973" s="211" t="s">
        <v>1554</v>
      </c>
      <c r="C973" s="1206"/>
      <c r="D973" s="1199"/>
      <c r="E973" s="204" t="s">
        <v>7251</v>
      </c>
      <c r="F973" s="204" t="s">
        <v>11061</v>
      </c>
      <c r="G973" s="204">
        <v>7</v>
      </c>
      <c r="H973" s="204">
        <v>200</v>
      </c>
      <c r="I973" s="204" t="s">
        <v>1905</v>
      </c>
      <c r="J973" s="208">
        <v>9</v>
      </c>
      <c r="K973" s="1194"/>
      <c r="L973" s="1195"/>
    </row>
    <row r="974" spans="1:12">
      <c r="A974" s="1233"/>
      <c r="B974" s="211" t="s">
        <v>1554</v>
      </c>
      <c r="C974" s="1206"/>
      <c r="D974" s="1199"/>
      <c r="E974" s="204" t="s">
        <v>7252</v>
      </c>
      <c r="F974" s="204" t="s">
        <v>11062</v>
      </c>
      <c r="G974" s="204">
        <v>8</v>
      </c>
      <c r="H974" s="204">
        <v>201</v>
      </c>
      <c r="I974" s="204" t="s">
        <v>1905</v>
      </c>
      <c r="J974" s="208">
        <v>10</v>
      </c>
      <c r="K974" s="1194"/>
      <c r="L974" s="1195"/>
    </row>
    <row r="975" spans="1:12">
      <c r="A975" s="1233"/>
      <c r="B975" s="211" t="s">
        <v>1554</v>
      </c>
      <c r="C975" s="1206"/>
      <c r="D975" s="1199"/>
      <c r="E975" s="204" t="s">
        <v>6116</v>
      </c>
      <c r="F975" s="204" t="s">
        <v>10070</v>
      </c>
      <c r="G975" s="204">
        <v>9</v>
      </c>
      <c r="H975" s="204">
        <v>202</v>
      </c>
      <c r="I975" s="204" t="s">
        <v>1983</v>
      </c>
      <c r="J975" s="208">
        <v>8</v>
      </c>
      <c r="K975" s="1194"/>
      <c r="L975" s="1195"/>
    </row>
    <row r="976" spans="1:12">
      <c r="A976" s="1233"/>
      <c r="B976" s="211" t="s">
        <v>1554</v>
      </c>
      <c r="C976" s="1206"/>
      <c r="D976" s="1199"/>
      <c r="E976" s="204" t="s">
        <v>6117</v>
      </c>
      <c r="F976" s="204" t="s">
        <v>11063</v>
      </c>
      <c r="G976" s="204">
        <v>10</v>
      </c>
      <c r="H976" s="204">
        <v>203</v>
      </c>
      <c r="I976" s="204" t="s">
        <v>1983</v>
      </c>
      <c r="J976" s="208">
        <v>9</v>
      </c>
      <c r="K976" s="1194"/>
      <c r="L976" s="1195"/>
    </row>
    <row r="977" spans="1:12">
      <c r="A977" s="1233"/>
      <c r="B977" s="211" t="s">
        <v>1554</v>
      </c>
      <c r="C977" s="1206"/>
      <c r="D977" s="1199"/>
      <c r="E977" s="204" t="s">
        <v>6118</v>
      </c>
      <c r="F977" s="204" t="s">
        <v>11064</v>
      </c>
      <c r="G977" s="204">
        <v>11</v>
      </c>
      <c r="H977" s="204">
        <v>204</v>
      </c>
      <c r="I977" s="204" t="s">
        <v>1983</v>
      </c>
      <c r="J977" s="208">
        <v>10</v>
      </c>
      <c r="K977" s="1194"/>
      <c r="L977" s="1195"/>
    </row>
    <row r="978" spans="1:12">
      <c r="A978" s="1233"/>
      <c r="B978" s="211" t="s">
        <v>1554</v>
      </c>
      <c r="C978" s="1206"/>
      <c r="D978" s="1199"/>
      <c r="E978" s="204"/>
      <c r="F978" s="204"/>
      <c r="G978" s="204">
        <v>12</v>
      </c>
      <c r="H978" s="204">
        <v>205</v>
      </c>
      <c r="I978" s="204"/>
      <c r="J978" s="208"/>
      <c r="K978" s="1194"/>
      <c r="L978" s="1195"/>
    </row>
    <row r="979" spans="1:12">
      <c r="A979" s="1233"/>
      <c r="B979" s="211" t="s">
        <v>1554</v>
      </c>
      <c r="C979" s="1206"/>
      <c r="D979" s="1199"/>
      <c r="E979" s="204"/>
      <c r="F979" s="204"/>
      <c r="G979" s="204">
        <v>13</v>
      </c>
      <c r="H979" s="204">
        <v>206</v>
      </c>
      <c r="I979" s="204"/>
      <c r="J979" s="208"/>
      <c r="K979" s="1194"/>
      <c r="L979" s="1195"/>
    </row>
    <row r="980" spans="1:12">
      <c r="A980" s="1233"/>
      <c r="B980" s="211" t="s">
        <v>1554</v>
      </c>
      <c r="C980" s="1206"/>
      <c r="D980" s="1199"/>
      <c r="E980" s="204"/>
      <c r="F980" s="204"/>
      <c r="G980" s="204">
        <v>14</v>
      </c>
      <c r="H980" s="204">
        <v>207</v>
      </c>
      <c r="I980" s="204"/>
      <c r="J980" s="208"/>
      <c r="K980" s="1194"/>
      <c r="L980" s="1195"/>
    </row>
    <row r="981" spans="1:12">
      <c r="A981" s="1233"/>
      <c r="B981" s="212" t="s">
        <v>1554</v>
      </c>
      <c r="C981" s="1206"/>
      <c r="D981" s="1199"/>
      <c r="E981" s="206"/>
      <c r="F981" s="206"/>
      <c r="G981" s="206">
        <v>15</v>
      </c>
      <c r="H981" s="206">
        <v>208</v>
      </c>
      <c r="I981" s="206"/>
      <c r="J981" s="209"/>
      <c r="K981" s="1194"/>
      <c r="L981" s="1195"/>
    </row>
    <row r="982" spans="1:12">
      <c r="A982" s="1233"/>
      <c r="B982" s="210" t="s">
        <v>1476</v>
      </c>
      <c r="C982" s="1205" t="s">
        <v>1426</v>
      </c>
      <c r="D982" s="1198" t="s">
        <v>1477</v>
      </c>
      <c r="E982" s="201" t="s">
        <v>6119</v>
      </c>
      <c r="F982" s="201" t="s">
        <v>10071</v>
      </c>
      <c r="G982" s="201">
        <v>0</v>
      </c>
      <c r="H982" s="201">
        <v>593</v>
      </c>
      <c r="I982" s="201" t="s">
        <v>1747</v>
      </c>
      <c r="J982" s="207">
        <v>4</v>
      </c>
      <c r="K982" s="1194" t="s">
        <v>1970</v>
      </c>
      <c r="L982" s="1195" t="s">
        <v>5769</v>
      </c>
    </row>
    <row r="983" spans="1:12">
      <c r="A983" s="1233"/>
      <c r="B983" s="211" t="s">
        <v>1476</v>
      </c>
      <c r="C983" s="1206"/>
      <c r="D983" s="1199"/>
      <c r="E983" s="204" t="s">
        <v>6120</v>
      </c>
      <c r="F983" s="204" t="s">
        <v>10072</v>
      </c>
      <c r="G983" s="204">
        <v>1</v>
      </c>
      <c r="H983" s="204">
        <v>594</v>
      </c>
      <c r="I983" s="204" t="s">
        <v>1747</v>
      </c>
      <c r="J983" s="208">
        <v>5</v>
      </c>
      <c r="K983" s="1194"/>
      <c r="L983" s="1195"/>
    </row>
    <row r="984" spans="1:12">
      <c r="A984" s="1233"/>
      <c r="B984" s="211" t="s">
        <v>1476</v>
      </c>
      <c r="C984" s="1206"/>
      <c r="D984" s="1199"/>
      <c r="E984" s="204" t="s">
        <v>6121</v>
      </c>
      <c r="F984" s="204" t="s">
        <v>10073</v>
      </c>
      <c r="G984" s="204">
        <v>2</v>
      </c>
      <c r="H984" s="204">
        <v>595</v>
      </c>
      <c r="I984" s="204" t="s">
        <v>1747</v>
      </c>
      <c r="J984" s="208">
        <v>6</v>
      </c>
      <c r="K984" s="1194"/>
      <c r="L984" s="1195"/>
    </row>
    <row r="985" spans="1:12">
      <c r="A985" s="1233"/>
      <c r="B985" s="211" t="s">
        <v>1476</v>
      </c>
      <c r="C985" s="1206"/>
      <c r="D985" s="1199"/>
      <c r="E985" s="204" t="s">
        <v>6122</v>
      </c>
      <c r="F985" s="204" t="s">
        <v>10074</v>
      </c>
      <c r="G985" s="204">
        <v>3</v>
      </c>
      <c r="H985" s="204">
        <v>596</v>
      </c>
      <c r="I985" s="204" t="s">
        <v>1747</v>
      </c>
      <c r="J985" s="208">
        <v>7</v>
      </c>
      <c r="K985" s="1194"/>
      <c r="L985" s="1195"/>
    </row>
    <row r="986" spans="1:12">
      <c r="A986" s="1233"/>
      <c r="B986" s="211" t="s">
        <v>1476</v>
      </c>
      <c r="C986" s="1206"/>
      <c r="D986" s="1199"/>
      <c r="E986" s="204" t="s">
        <v>7253</v>
      </c>
      <c r="F986" s="204" t="s">
        <v>10075</v>
      </c>
      <c r="G986" s="204">
        <v>4</v>
      </c>
      <c r="H986" s="204">
        <v>597</v>
      </c>
      <c r="I986" s="204" t="s">
        <v>1905</v>
      </c>
      <c r="J986" s="208">
        <v>1</v>
      </c>
      <c r="K986" s="1194"/>
      <c r="L986" s="1195"/>
    </row>
    <row r="987" spans="1:12">
      <c r="A987" s="1233"/>
      <c r="B987" s="211" t="s">
        <v>1476</v>
      </c>
      <c r="C987" s="1206"/>
      <c r="D987" s="1199"/>
      <c r="E987" s="204" t="s">
        <v>7254</v>
      </c>
      <c r="F987" s="204" t="s">
        <v>10076</v>
      </c>
      <c r="G987" s="204">
        <v>5</v>
      </c>
      <c r="H987" s="204">
        <v>598</v>
      </c>
      <c r="I987" s="204" t="s">
        <v>1905</v>
      </c>
      <c r="J987" s="208">
        <v>2</v>
      </c>
      <c r="K987" s="1194"/>
      <c r="L987" s="1195"/>
    </row>
    <row r="988" spans="1:12">
      <c r="A988" s="1233"/>
      <c r="B988" s="211" t="s">
        <v>1476</v>
      </c>
      <c r="C988" s="1206"/>
      <c r="D988" s="1199"/>
      <c r="E988" s="204" t="s">
        <v>7255</v>
      </c>
      <c r="F988" s="204" t="s">
        <v>10077</v>
      </c>
      <c r="G988" s="204">
        <v>6</v>
      </c>
      <c r="H988" s="204">
        <v>599</v>
      </c>
      <c r="I988" s="204" t="s">
        <v>1905</v>
      </c>
      <c r="J988" s="208">
        <v>3</v>
      </c>
      <c r="K988" s="1194"/>
      <c r="L988" s="1195"/>
    </row>
    <row r="989" spans="1:12">
      <c r="A989" s="1233"/>
      <c r="B989" s="211" t="s">
        <v>1476</v>
      </c>
      <c r="C989" s="1206"/>
      <c r="D989" s="1199"/>
      <c r="E989" s="204" t="s">
        <v>7256</v>
      </c>
      <c r="F989" s="204" t="s">
        <v>10078</v>
      </c>
      <c r="G989" s="204">
        <v>7</v>
      </c>
      <c r="H989" s="204">
        <v>600</v>
      </c>
      <c r="I989" s="204" t="s">
        <v>1905</v>
      </c>
      <c r="J989" s="208">
        <v>4</v>
      </c>
      <c r="K989" s="1194"/>
      <c r="L989" s="1195"/>
    </row>
    <row r="990" spans="1:12">
      <c r="A990" s="1233"/>
      <c r="B990" s="211" t="s">
        <v>1476</v>
      </c>
      <c r="C990" s="1206"/>
      <c r="D990" s="1199"/>
      <c r="E990" s="204" t="s">
        <v>7257</v>
      </c>
      <c r="F990" s="204" t="s">
        <v>10079</v>
      </c>
      <c r="G990" s="204">
        <v>8</v>
      </c>
      <c r="H990" s="204">
        <v>601</v>
      </c>
      <c r="I990" s="204" t="s">
        <v>1905</v>
      </c>
      <c r="J990" s="208">
        <v>5</v>
      </c>
      <c r="K990" s="1194"/>
      <c r="L990" s="1195"/>
    </row>
    <row r="991" spans="1:12">
      <c r="A991" s="1233"/>
      <c r="B991" s="211" t="s">
        <v>1476</v>
      </c>
      <c r="C991" s="1206"/>
      <c r="D991" s="1199"/>
      <c r="E991" s="204" t="s">
        <v>7258</v>
      </c>
      <c r="F991" s="204" t="s">
        <v>10080</v>
      </c>
      <c r="G991" s="204">
        <v>9</v>
      </c>
      <c r="H991" s="204">
        <v>602</v>
      </c>
      <c r="I991" s="204" t="s">
        <v>1905</v>
      </c>
      <c r="J991" s="208">
        <v>6</v>
      </c>
      <c r="K991" s="1194"/>
      <c r="L991" s="1195"/>
    </row>
    <row r="992" spans="1:12">
      <c r="A992" s="1233"/>
      <c r="B992" s="211" t="s">
        <v>1476</v>
      </c>
      <c r="C992" s="1206"/>
      <c r="D992" s="1199"/>
      <c r="E992" s="204" t="s">
        <v>7259</v>
      </c>
      <c r="F992" s="204" t="s">
        <v>10081</v>
      </c>
      <c r="G992" s="204">
        <v>10</v>
      </c>
      <c r="H992" s="204">
        <v>603</v>
      </c>
      <c r="I992" s="204" t="s">
        <v>1905</v>
      </c>
      <c r="J992" s="208">
        <v>7</v>
      </c>
      <c r="K992" s="1194"/>
      <c r="L992" s="1195"/>
    </row>
    <row r="993" spans="1:12">
      <c r="A993" s="1233"/>
      <c r="B993" s="211" t="s">
        <v>1476</v>
      </c>
      <c r="C993" s="1206"/>
      <c r="D993" s="1199"/>
      <c r="E993" s="204" t="s">
        <v>6123</v>
      </c>
      <c r="F993" s="204" t="s">
        <v>10082</v>
      </c>
      <c r="G993" s="204">
        <v>11</v>
      </c>
      <c r="H993" s="204">
        <v>604</v>
      </c>
      <c r="I993" s="204" t="s">
        <v>1983</v>
      </c>
      <c r="J993" s="208">
        <v>1</v>
      </c>
      <c r="K993" s="1194"/>
      <c r="L993" s="1195"/>
    </row>
    <row r="994" spans="1:12">
      <c r="A994" s="1233"/>
      <c r="B994" s="211" t="s">
        <v>1476</v>
      </c>
      <c r="C994" s="1206"/>
      <c r="D994" s="1199"/>
      <c r="E994" s="204" t="s">
        <v>6124</v>
      </c>
      <c r="F994" s="204" t="s">
        <v>10083</v>
      </c>
      <c r="G994" s="204">
        <v>12</v>
      </c>
      <c r="H994" s="204">
        <v>605</v>
      </c>
      <c r="I994" s="204" t="s">
        <v>1983</v>
      </c>
      <c r="J994" s="208">
        <v>2</v>
      </c>
      <c r="K994" s="1194"/>
      <c r="L994" s="1195"/>
    </row>
    <row r="995" spans="1:12">
      <c r="A995" s="1233"/>
      <c r="B995" s="211" t="s">
        <v>1476</v>
      </c>
      <c r="C995" s="1206"/>
      <c r="D995" s="1199"/>
      <c r="E995" s="204" t="s">
        <v>6125</v>
      </c>
      <c r="F995" s="204" t="s">
        <v>10084</v>
      </c>
      <c r="G995" s="204">
        <v>13</v>
      </c>
      <c r="H995" s="204">
        <v>606</v>
      </c>
      <c r="I995" s="204" t="s">
        <v>1983</v>
      </c>
      <c r="J995" s="208">
        <v>3</v>
      </c>
      <c r="K995" s="1194"/>
      <c r="L995" s="1195"/>
    </row>
    <row r="996" spans="1:12">
      <c r="A996" s="1233"/>
      <c r="B996" s="211" t="s">
        <v>1476</v>
      </c>
      <c r="C996" s="1206"/>
      <c r="D996" s="1199"/>
      <c r="E996" s="204" t="s">
        <v>6126</v>
      </c>
      <c r="F996" s="204" t="s">
        <v>10085</v>
      </c>
      <c r="G996" s="204">
        <v>14</v>
      </c>
      <c r="H996" s="204">
        <v>607</v>
      </c>
      <c r="I996" s="204" t="s">
        <v>1983</v>
      </c>
      <c r="J996" s="208">
        <v>4</v>
      </c>
      <c r="K996" s="1194"/>
      <c r="L996" s="1195"/>
    </row>
    <row r="997" spans="1:12">
      <c r="A997" s="1233"/>
      <c r="B997" s="212" t="s">
        <v>1476</v>
      </c>
      <c r="C997" s="1206"/>
      <c r="D997" s="1199"/>
      <c r="E997" s="206" t="s">
        <v>6127</v>
      </c>
      <c r="F997" s="206" t="s">
        <v>10086</v>
      </c>
      <c r="G997" s="206">
        <v>15</v>
      </c>
      <c r="H997" s="206">
        <v>608</v>
      </c>
      <c r="I997" s="206" t="s">
        <v>1983</v>
      </c>
      <c r="J997" s="209">
        <v>5</v>
      </c>
      <c r="K997" s="1194"/>
      <c r="L997" s="1195"/>
    </row>
    <row r="998" spans="1:12">
      <c r="A998" s="1233"/>
      <c r="B998" s="210" t="s">
        <v>1554</v>
      </c>
      <c r="C998" s="1206"/>
      <c r="D998" s="1198" t="s">
        <v>1555</v>
      </c>
      <c r="E998" s="201" t="s">
        <v>6128</v>
      </c>
      <c r="F998" s="201" t="s">
        <v>10087</v>
      </c>
      <c r="G998" s="201">
        <v>0</v>
      </c>
      <c r="H998" s="201">
        <v>209</v>
      </c>
      <c r="I998" s="201" t="s">
        <v>1967</v>
      </c>
      <c r="J998" s="207">
        <v>8</v>
      </c>
      <c r="K998" s="1194" t="s">
        <v>1935</v>
      </c>
      <c r="L998" s="1195" t="s">
        <v>1936</v>
      </c>
    </row>
    <row r="999" spans="1:12">
      <c r="A999" s="1233"/>
      <c r="B999" s="211" t="s">
        <v>1554</v>
      </c>
      <c r="C999" s="1206"/>
      <c r="D999" s="1199"/>
      <c r="E999" s="204" t="s">
        <v>6129</v>
      </c>
      <c r="F999" s="204" t="s">
        <v>11065</v>
      </c>
      <c r="G999" s="204">
        <v>1</v>
      </c>
      <c r="H999" s="204">
        <v>210</v>
      </c>
      <c r="I999" s="204" t="s">
        <v>1967</v>
      </c>
      <c r="J999" s="208">
        <v>9</v>
      </c>
      <c r="K999" s="1194"/>
      <c r="L999" s="1195"/>
    </row>
    <row r="1000" spans="1:12">
      <c r="A1000" s="1233"/>
      <c r="B1000" s="211" t="s">
        <v>1554</v>
      </c>
      <c r="C1000" s="1206"/>
      <c r="D1000" s="1199"/>
      <c r="E1000" s="204" t="s">
        <v>6130</v>
      </c>
      <c r="F1000" s="204" t="s">
        <v>11066</v>
      </c>
      <c r="G1000" s="204">
        <v>2</v>
      </c>
      <c r="H1000" s="204">
        <v>211</v>
      </c>
      <c r="I1000" s="204" t="s">
        <v>1967</v>
      </c>
      <c r="J1000" s="208">
        <v>10</v>
      </c>
      <c r="K1000" s="1194"/>
      <c r="L1000" s="1195"/>
    </row>
    <row r="1001" spans="1:12">
      <c r="A1001" s="1233"/>
      <c r="B1001" s="211" t="s">
        <v>1554</v>
      </c>
      <c r="C1001" s="1206"/>
      <c r="D1001" s="1199"/>
      <c r="E1001" s="204" t="s">
        <v>6131</v>
      </c>
      <c r="F1001" s="204" t="s">
        <v>10088</v>
      </c>
      <c r="G1001" s="204">
        <v>3</v>
      </c>
      <c r="H1001" s="204">
        <v>212</v>
      </c>
      <c r="I1001" s="204" t="s">
        <v>1966</v>
      </c>
      <c r="J1001" s="208">
        <v>8</v>
      </c>
      <c r="K1001" s="1194"/>
      <c r="L1001" s="1195"/>
    </row>
    <row r="1002" spans="1:12">
      <c r="A1002" s="1233"/>
      <c r="B1002" s="211" t="s">
        <v>1554</v>
      </c>
      <c r="C1002" s="1206"/>
      <c r="D1002" s="1199"/>
      <c r="E1002" s="204" t="s">
        <v>6132</v>
      </c>
      <c r="F1002" s="204" t="s">
        <v>11067</v>
      </c>
      <c r="G1002" s="204">
        <v>4</v>
      </c>
      <c r="H1002" s="204">
        <v>213</v>
      </c>
      <c r="I1002" s="204" t="s">
        <v>1966</v>
      </c>
      <c r="J1002" s="208">
        <v>9</v>
      </c>
      <c r="K1002" s="1194"/>
      <c r="L1002" s="1195"/>
    </row>
    <row r="1003" spans="1:12">
      <c r="A1003" s="1233"/>
      <c r="B1003" s="211" t="s">
        <v>1554</v>
      </c>
      <c r="C1003" s="1206"/>
      <c r="D1003" s="1199"/>
      <c r="E1003" s="204" t="s">
        <v>6133</v>
      </c>
      <c r="F1003" s="204" t="s">
        <v>11068</v>
      </c>
      <c r="G1003" s="204">
        <v>5</v>
      </c>
      <c r="H1003" s="204">
        <v>214</v>
      </c>
      <c r="I1003" s="204" t="s">
        <v>1966</v>
      </c>
      <c r="J1003" s="208">
        <v>10</v>
      </c>
      <c r="K1003" s="1194"/>
      <c r="L1003" s="1195"/>
    </row>
    <row r="1004" spans="1:12">
      <c r="A1004" s="1233"/>
      <c r="B1004" s="211" t="s">
        <v>1554</v>
      </c>
      <c r="C1004" s="1206"/>
      <c r="D1004" s="1199"/>
      <c r="E1004" s="204" t="s">
        <v>6134</v>
      </c>
      <c r="F1004" s="204" t="s">
        <v>10089</v>
      </c>
      <c r="G1004" s="204">
        <v>6</v>
      </c>
      <c r="H1004" s="204">
        <v>215</v>
      </c>
      <c r="I1004" s="204" t="s">
        <v>6052</v>
      </c>
      <c r="J1004" s="208">
        <v>8</v>
      </c>
      <c r="K1004" s="1194"/>
      <c r="L1004" s="1195"/>
    </row>
    <row r="1005" spans="1:12">
      <c r="A1005" s="1233"/>
      <c r="B1005" s="211" t="s">
        <v>1554</v>
      </c>
      <c r="C1005" s="1206"/>
      <c r="D1005" s="1199"/>
      <c r="E1005" s="204" t="s">
        <v>6135</v>
      </c>
      <c r="F1005" s="204" t="s">
        <v>11069</v>
      </c>
      <c r="G1005" s="204">
        <v>7</v>
      </c>
      <c r="H1005" s="204">
        <v>216</v>
      </c>
      <c r="I1005" s="204" t="s">
        <v>6052</v>
      </c>
      <c r="J1005" s="208">
        <v>9</v>
      </c>
      <c r="K1005" s="1194"/>
      <c r="L1005" s="1195"/>
    </row>
    <row r="1006" spans="1:12">
      <c r="A1006" s="1233"/>
      <c r="B1006" s="211" t="s">
        <v>1554</v>
      </c>
      <c r="C1006" s="1206"/>
      <c r="D1006" s="1199"/>
      <c r="E1006" s="204" t="s">
        <v>6136</v>
      </c>
      <c r="F1006" s="204" t="s">
        <v>11070</v>
      </c>
      <c r="G1006" s="204">
        <v>8</v>
      </c>
      <c r="H1006" s="204">
        <v>217</v>
      </c>
      <c r="I1006" s="204" t="s">
        <v>6052</v>
      </c>
      <c r="J1006" s="208">
        <v>10</v>
      </c>
      <c r="K1006" s="1194"/>
      <c r="L1006" s="1195"/>
    </row>
    <row r="1007" spans="1:12">
      <c r="A1007" s="1233"/>
      <c r="B1007" s="211" t="s">
        <v>1554</v>
      </c>
      <c r="C1007" s="1206"/>
      <c r="D1007" s="1199"/>
      <c r="E1007" s="204" t="s">
        <v>6137</v>
      </c>
      <c r="F1007" s="204" t="s">
        <v>10090</v>
      </c>
      <c r="G1007" s="204">
        <v>9</v>
      </c>
      <c r="H1007" s="204">
        <v>218</v>
      </c>
      <c r="I1007" s="204" t="s">
        <v>6077</v>
      </c>
      <c r="J1007" s="208">
        <v>8</v>
      </c>
      <c r="K1007" s="1194"/>
      <c r="L1007" s="1195"/>
    </row>
    <row r="1008" spans="1:12">
      <c r="A1008" s="1233"/>
      <c r="B1008" s="211" t="s">
        <v>1554</v>
      </c>
      <c r="C1008" s="1206"/>
      <c r="D1008" s="1199"/>
      <c r="E1008" s="204" t="s">
        <v>6138</v>
      </c>
      <c r="F1008" s="204" t="s">
        <v>11071</v>
      </c>
      <c r="G1008" s="204">
        <v>10</v>
      </c>
      <c r="H1008" s="204">
        <v>219</v>
      </c>
      <c r="I1008" s="204" t="s">
        <v>6077</v>
      </c>
      <c r="J1008" s="208">
        <v>9</v>
      </c>
      <c r="K1008" s="1194"/>
      <c r="L1008" s="1195"/>
    </row>
    <row r="1009" spans="1:12">
      <c r="A1009" s="1233"/>
      <c r="B1009" s="211" t="s">
        <v>1554</v>
      </c>
      <c r="C1009" s="1206"/>
      <c r="D1009" s="1199"/>
      <c r="E1009" s="204" t="s">
        <v>6139</v>
      </c>
      <c r="F1009" s="204" t="s">
        <v>11072</v>
      </c>
      <c r="G1009" s="204">
        <v>11</v>
      </c>
      <c r="H1009" s="204">
        <v>220</v>
      </c>
      <c r="I1009" s="204" t="s">
        <v>6077</v>
      </c>
      <c r="J1009" s="208">
        <v>10</v>
      </c>
      <c r="K1009" s="1194"/>
      <c r="L1009" s="1195"/>
    </row>
    <row r="1010" spans="1:12">
      <c r="A1010" s="1233"/>
      <c r="B1010" s="211" t="s">
        <v>1554</v>
      </c>
      <c r="C1010" s="1206"/>
      <c r="D1010" s="1199"/>
      <c r="E1010" s="204" t="s">
        <v>1695</v>
      </c>
      <c r="F1010" s="204" t="s">
        <v>1696</v>
      </c>
      <c r="G1010" s="204">
        <v>12</v>
      </c>
      <c r="H1010" s="204">
        <v>221</v>
      </c>
      <c r="I1010" s="204" t="s">
        <v>6079</v>
      </c>
      <c r="J1010" s="208">
        <v>8</v>
      </c>
      <c r="K1010" s="1194"/>
      <c r="L1010" s="1195"/>
    </row>
    <row r="1011" spans="1:12">
      <c r="A1011" s="1233"/>
      <c r="B1011" s="211" t="s">
        <v>1554</v>
      </c>
      <c r="C1011" s="1206"/>
      <c r="D1011" s="1199"/>
      <c r="E1011" s="204" t="s">
        <v>1698</v>
      </c>
      <c r="F1011" s="204" t="s">
        <v>10490</v>
      </c>
      <c r="G1011" s="204">
        <v>13</v>
      </c>
      <c r="H1011" s="204">
        <v>222</v>
      </c>
      <c r="I1011" s="204" t="s">
        <v>6079</v>
      </c>
      <c r="J1011" s="208">
        <v>9</v>
      </c>
      <c r="K1011" s="1194"/>
      <c r="L1011" s="1195"/>
    </row>
    <row r="1012" spans="1:12">
      <c r="A1012" s="1233"/>
      <c r="B1012" s="211" t="s">
        <v>1554</v>
      </c>
      <c r="C1012" s="1206"/>
      <c r="D1012" s="1199"/>
      <c r="E1012" s="204" t="s">
        <v>1906</v>
      </c>
      <c r="F1012" s="204" t="s">
        <v>1907</v>
      </c>
      <c r="G1012" s="204">
        <v>14</v>
      </c>
      <c r="H1012" s="204">
        <v>223</v>
      </c>
      <c r="I1012" s="204" t="s">
        <v>6079</v>
      </c>
      <c r="J1012" s="208">
        <v>10</v>
      </c>
      <c r="K1012" s="1194"/>
      <c r="L1012" s="1195"/>
    </row>
    <row r="1013" spans="1:12">
      <c r="A1013" s="1233"/>
      <c r="B1013" s="212" t="s">
        <v>1554</v>
      </c>
      <c r="C1013" s="1206"/>
      <c r="D1013" s="1199"/>
      <c r="E1013" s="206"/>
      <c r="F1013" s="206"/>
      <c r="G1013" s="206">
        <v>15</v>
      </c>
      <c r="H1013" s="206">
        <v>224</v>
      </c>
      <c r="I1013" s="206"/>
      <c r="J1013" s="209"/>
      <c r="K1013" s="1194"/>
      <c r="L1013" s="1195"/>
    </row>
    <row r="1014" spans="1:12">
      <c r="A1014" s="1233"/>
      <c r="B1014" s="210" t="s">
        <v>1476</v>
      </c>
      <c r="C1014" s="1205" t="s">
        <v>1427</v>
      </c>
      <c r="D1014" s="1198" t="s">
        <v>1477</v>
      </c>
      <c r="E1014" s="201" t="s">
        <v>6140</v>
      </c>
      <c r="F1014" s="201" t="s">
        <v>10091</v>
      </c>
      <c r="G1014" s="201">
        <v>0</v>
      </c>
      <c r="H1014" s="201">
        <v>609</v>
      </c>
      <c r="I1014" s="201" t="s">
        <v>1983</v>
      </c>
      <c r="J1014" s="207">
        <v>6</v>
      </c>
      <c r="K1014" s="1194" t="s">
        <v>1982</v>
      </c>
      <c r="L1014" s="1195" t="s">
        <v>5770</v>
      </c>
    </row>
    <row r="1015" spans="1:12">
      <c r="A1015" s="1233"/>
      <c r="B1015" s="211" t="s">
        <v>1476</v>
      </c>
      <c r="C1015" s="1206"/>
      <c r="D1015" s="1199"/>
      <c r="E1015" s="204" t="s">
        <v>6141</v>
      </c>
      <c r="F1015" s="204" t="s">
        <v>10092</v>
      </c>
      <c r="G1015" s="204">
        <v>1</v>
      </c>
      <c r="H1015" s="204">
        <v>610</v>
      </c>
      <c r="I1015" s="204" t="s">
        <v>1983</v>
      </c>
      <c r="J1015" s="208">
        <v>7</v>
      </c>
      <c r="K1015" s="1194"/>
      <c r="L1015" s="1195"/>
    </row>
    <row r="1016" spans="1:12">
      <c r="A1016" s="1233"/>
      <c r="B1016" s="211" t="s">
        <v>1476</v>
      </c>
      <c r="C1016" s="1206"/>
      <c r="D1016" s="1199"/>
      <c r="E1016" s="204" t="s">
        <v>6142</v>
      </c>
      <c r="F1016" s="204" t="s">
        <v>10093</v>
      </c>
      <c r="G1016" s="204">
        <v>2</v>
      </c>
      <c r="H1016" s="204">
        <v>611</v>
      </c>
      <c r="I1016" s="204" t="s">
        <v>1967</v>
      </c>
      <c r="J1016" s="208">
        <v>1</v>
      </c>
      <c r="K1016" s="1194"/>
      <c r="L1016" s="1195"/>
    </row>
    <row r="1017" spans="1:12">
      <c r="A1017" s="1233"/>
      <c r="B1017" s="211" t="s">
        <v>1476</v>
      </c>
      <c r="C1017" s="1206"/>
      <c r="D1017" s="1199"/>
      <c r="E1017" s="204" t="s">
        <v>6143</v>
      </c>
      <c r="F1017" s="204" t="s">
        <v>10094</v>
      </c>
      <c r="G1017" s="204">
        <v>3</v>
      </c>
      <c r="H1017" s="204">
        <v>612</v>
      </c>
      <c r="I1017" s="204" t="s">
        <v>1967</v>
      </c>
      <c r="J1017" s="208">
        <v>2</v>
      </c>
      <c r="K1017" s="1194"/>
      <c r="L1017" s="1195"/>
    </row>
    <row r="1018" spans="1:12">
      <c r="A1018" s="1233"/>
      <c r="B1018" s="211" t="s">
        <v>1476</v>
      </c>
      <c r="C1018" s="1206"/>
      <c r="D1018" s="1199"/>
      <c r="E1018" s="204" t="s">
        <v>1497</v>
      </c>
      <c r="F1018" s="204" t="s">
        <v>10095</v>
      </c>
      <c r="G1018" s="204">
        <v>4</v>
      </c>
      <c r="H1018" s="204">
        <v>613</v>
      </c>
      <c r="I1018" s="204" t="s">
        <v>1967</v>
      </c>
      <c r="J1018" s="208">
        <v>3</v>
      </c>
      <c r="K1018" s="1194"/>
      <c r="L1018" s="1195"/>
    </row>
    <row r="1019" spans="1:12">
      <c r="A1019" s="1233"/>
      <c r="B1019" s="211" t="s">
        <v>1476</v>
      </c>
      <c r="C1019" s="1206"/>
      <c r="D1019" s="1199"/>
      <c r="E1019" s="204" t="s">
        <v>2974</v>
      </c>
      <c r="F1019" s="204" t="s">
        <v>10096</v>
      </c>
      <c r="G1019" s="204">
        <v>5</v>
      </c>
      <c r="H1019" s="204">
        <v>614</v>
      </c>
      <c r="I1019" s="204" t="s">
        <v>1967</v>
      </c>
      <c r="J1019" s="208">
        <v>4</v>
      </c>
      <c r="K1019" s="1194"/>
      <c r="L1019" s="1195"/>
    </row>
    <row r="1020" spans="1:12">
      <c r="A1020" s="1233"/>
      <c r="B1020" s="211" t="s">
        <v>1476</v>
      </c>
      <c r="C1020" s="1206"/>
      <c r="D1020" s="1199"/>
      <c r="E1020" s="204" t="s">
        <v>6144</v>
      </c>
      <c r="F1020" s="204" t="s">
        <v>10097</v>
      </c>
      <c r="G1020" s="204">
        <v>6</v>
      </c>
      <c r="H1020" s="204">
        <v>615</v>
      </c>
      <c r="I1020" s="204" t="s">
        <v>1967</v>
      </c>
      <c r="J1020" s="208">
        <v>5</v>
      </c>
      <c r="K1020" s="1194"/>
      <c r="L1020" s="1195"/>
    </row>
    <row r="1021" spans="1:12">
      <c r="A1021" s="1233"/>
      <c r="B1021" s="211" t="s">
        <v>1476</v>
      </c>
      <c r="C1021" s="1206"/>
      <c r="D1021" s="1199"/>
      <c r="E1021" s="204" t="s">
        <v>6145</v>
      </c>
      <c r="F1021" s="204" t="s">
        <v>10098</v>
      </c>
      <c r="G1021" s="204">
        <v>7</v>
      </c>
      <c r="H1021" s="204">
        <v>616</v>
      </c>
      <c r="I1021" s="204" t="s">
        <v>1967</v>
      </c>
      <c r="J1021" s="208">
        <v>6</v>
      </c>
      <c r="K1021" s="1194"/>
      <c r="L1021" s="1195"/>
    </row>
    <row r="1022" spans="1:12">
      <c r="A1022" s="1233"/>
      <c r="B1022" s="211" t="s">
        <v>1476</v>
      </c>
      <c r="C1022" s="1206"/>
      <c r="D1022" s="1199"/>
      <c r="E1022" s="204" t="s">
        <v>6146</v>
      </c>
      <c r="F1022" s="204" t="s">
        <v>10099</v>
      </c>
      <c r="G1022" s="204">
        <v>8</v>
      </c>
      <c r="H1022" s="204">
        <v>617</v>
      </c>
      <c r="I1022" s="204" t="s">
        <v>1967</v>
      </c>
      <c r="J1022" s="208">
        <v>7</v>
      </c>
      <c r="K1022" s="1194"/>
      <c r="L1022" s="1195"/>
    </row>
    <row r="1023" spans="1:12">
      <c r="A1023" s="1233"/>
      <c r="B1023" s="211" t="s">
        <v>1476</v>
      </c>
      <c r="C1023" s="1206"/>
      <c r="D1023" s="1199"/>
      <c r="E1023" s="204" t="s">
        <v>6147</v>
      </c>
      <c r="F1023" s="204" t="s">
        <v>10100</v>
      </c>
      <c r="G1023" s="204">
        <v>9</v>
      </c>
      <c r="H1023" s="204">
        <v>618</v>
      </c>
      <c r="I1023" s="204" t="s">
        <v>1966</v>
      </c>
      <c r="J1023" s="208">
        <v>1</v>
      </c>
      <c r="K1023" s="1194"/>
      <c r="L1023" s="1195"/>
    </row>
    <row r="1024" spans="1:12">
      <c r="A1024" s="1233"/>
      <c r="B1024" s="211" t="s">
        <v>1476</v>
      </c>
      <c r="C1024" s="1206"/>
      <c r="D1024" s="1199"/>
      <c r="E1024" s="204" t="s">
        <v>6148</v>
      </c>
      <c r="F1024" s="204" t="s">
        <v>10101</v>
      </c>
      <c r="G1024" s="204">
        <v>10</v>
      </c>
      <c r="H1024" s="204">
        <v>619</v>
      </c>
      <c r="I1024" s="204" t="s">
        <v>1966</v>
      </c>
      <c r="J1024" s="208">
        <v>2</v>
      </c>
      <c r="K1024" s="1194"/>
      <c r="L1024" s="1195"/>
    </row>
    <row r="1025" spans="1:12">
      <c r="A1025" s="1233"/>
      <c r="B1025" s="211" t="s">
        <v>1476</v>
      </c>
      <c r="C1025" s="1206"/>
      <c r="D1025" s="1199"/>
      <c r="E1025" s="204" t="s">
        <v>1497</v>
      </c>
      <c r="F1025" s="204" t="s">
        <v>10102</v>
      </c>
      <c r="G1025" s="204">
        <v>11</v>
      </c>
      <c r="H1025" s="204">
        <v>620</v>
      </c>
      <c r="I1025" s="204" t="s">
        <v>1966</v>
      </c>
      <c r="J1025" s="208">
        <v>3</v>
      </c>
      <c r="K1025" s="1194"/>
      <c r="L1025" s="1195"/>
    </row>
    <row r="1026" spans="1:12">
      <c r="A1026" s="1233"/>
      <c r="B1026" s="211" t="s">
        <v>1476</v>
      </c>
      <c r="C1026" s="1206"/>
      <c r="D1026" s="1199"/>
      <c r="E1026" s="204" t="s">
        <v>2975</v>
      </c>
      <c r="F1026" s="204" t="s">
        <v>10103</v>
      </c>
      <c r="G1026" s="204">
        <v>12</v>
      </c>
      <c r="H1026" s="204">
        <v>621</v>
      </c>
      <c r="I1026" s="204" t="s">
        <v>1966</v>
      </c>
      <c r="J1026" s="208">
        <v>4</v>
      </c>
      <c r="K1026" s="1194"/>
      <c r="L1026" s="1195"/>
    </row>
    <row r="1027" spans="1:12">
      <c r="A1027" s="1233"/>
      <c r="B1027" s="211" t="s">
        <v>1476</v>
      </c>
      <c r="C1027" s="1206"/>
      <c r="D1027" s="1199"/>
      <c r="E1027" s="204" t="s">
        <v>6149</v>
      </c>
      <c r="F1027" s="204" t="s">
        <v>10104</v>
      </c>
      <c r="G1027" s="204">
        <v>13</v>
      </c>
      <c r="H1027" s="204">
        <v>622</v>
      </c>
      <c r="I1027" s="204" t="s">
        <v>1966</v>
      </c>
      <c r="J1027" s="208">
        <v>5</v>
      </c>
      <c r="K1027" s="1194"/>
      <c r="L1027" s="1195"/>
    </row>
    <row r="1028" spans="1:12">
      <c r="A1028" s="1233"/>
      <c r="B1028" s="211" t="s">
        <v>1476</v>
      </c>
      <c r="C1028" s="1206"/>
      <c r="D1028" s="1199"/>
      <c r="E1028" s="204" t="s">
        <v>6150</v>
      </c>
      <c r="F1028" s="204" t="s">
        <v>10105</v>
      </c>
      <c r="G1028" s="204">
        <v>14</v>
      </c>
      <c r="H1028" s="204">
        <v>623</v>
      </c>
      <c r="I1028" s="204" t="s">
        <v>1966</v>
      </c>
      <c r="J1028" s="208">
        <v>6</v>
      </c>
      <c r="K1028" s="1194"/>
      <c r="L1028" s="1195"/>
    </row>
    <row r="1029" spans="1:12">
      <c r="A1029" s="1233"/>
      <c r="B1029" s="212" t="s">
        <v>1476</v>
      </c>
      <c r="C1029" s="1206"/>
      <c r="D1029" s="1199"/>
      <c r="E1029" s="206" t="s">
        <v>6151</v>
      </c>
      <c r="F1029" s="206" t="s">
        <v>10106</v>
      </c>
      <c r="G1029" s="206">
        <v>15</v>
      </c>
      <c r="H1029" s="206">
        <v>624</v>
      </c>
      <c r="I1029" s="206" t="s">
        <v>1966</v>
      </c>
      <c r="J1029" s="209">
        <v>7</v>
      </c>
      <c r="K1029" s="1194"/>
      <c r="L1029" s="1195"/>
    </row>
    <row r="1030" spans="1:12">
      <c r="A1030" s="1233"/>
      <c r="B1030" s="210" t="s">
        <v>1554</v>
      </c>
      <c r="C1030" s="1206"/>
      <c r="D1030" s="1198" t="s">
        <v>1555</v>
      </c>
      <c r="E1030" s="201" t="s">
        <v>1695</v>
      </c>
      <c r="F1030" s="201" t="s">
        <v>1696</v>
      </c>
      <c r="G1030" s="201">
        <v>0</v>
      </c>
      <c r="H1030" s="201">
        <v>225</v>
      </c>
      <c r="I1030" s="201" t="s">
        <v>6085</v>
      </c>
      <c r="J1030" s="207">
        <v>8</v>
      </c>
      <c r="K1030" s="1194" t="s">
        <v>1941</v>
      </c>
      <c r="L1030" s="1195" t="s">
        <v>1942</v>
      </c>
    </row>
    <row r="1031" spans="1:12">
      <c r="A1031" s="1233"/>
      <c r="B1031" s="211" t="s">
        <v>1554</v>
      </c>
      <c r="C1031" s="1206"/>
      <c r="D1031" s="1199"/>
      <c r="E1031" s="204" t="s">
        <v>1698</v>
      </c>
      <c r="F1031" s="204" t="s">
        <v>10490</v>
      </c>
      <c r="G1031" s="204">
        <v>1</v>
      </c>
      <c r="H1031" s="204">
        <v>226</v>
      </c>
      <c r="I1031" s="204" t="s">
        <v>6085</v>
      </c>
      <c r="J1031" s="208">
        <v>9</v>
      </c>
      <c r="K1031" s="1194"/>
      <c r="L1031" s="1195"/>
    </row>
    <row r="1032" spans="1:12">
      <c r="A1032" s="1233"/>
      <c r="B1032" s="211" t="s">
        <v>1554</v>
      </c>
      <c r="C1032" s="1206"/>
      <c r="D1032" s="1199"/>
      <c r="E1032" s="204" t="s">
        <v>1906</v>
      </c>
      <c r="F1032" s="204" t="s">
        <v>1907</v>
      </c>
      <c r="G1032" s="204">
        <v>2</v>
      </c>
      <c r="H1032" s="204">
        <v>227</v>
      </c>
      <c r="I1032" s="204" t="s">
        <v>6085</v>
      </c>
      <c r="J1032" s="208">
        <v>10</v>
      </c>
      <c r="K1032" s="1194"/>
      <c r="L1032" s="1195"/>
    </row>
    <row r="1033" spans="1:12">
      <c r="A1033" s="1233"/>
      <c r="B1033" s="211" t="s">
        <v>1554</v>
      </c>
      <c r="C1033" s="1206"/>
      <c r="D1033" s="1199"/>
      <c r="E1033" s="204" t="s">
        <v>9187</v>
      </c>
      <c r="F1033" s="204" t="s">
        <v>10107</v>
      </c>
      <c r="G1033" s="204">
        <v>3</v>
      </c>
      <c r="H1033" s="204">
        <v>228</v>
      </c>
      <c r="I1033" s="204" t="s">
        <v>6077</v>
      </c>
      <c r="J1033" s="208">
        <v>8</v>
      </c>
      <c r="K1033" s="1194"/>
      <c r="L1033" s="1195"/>
    </row>
    <row r="1034" spans="1:12">
      <c r="A1034" s="1233"/>
      <c r="B1034" s="211" t="s">
        <v>1554</v>
      </c>
      <c r="C1034" s="1206"/>
      <c r="D1034" s="1199"/>
      <c r="E1034" s="204" t="s">
        <v>9188</v>
      </c>
      <c r="F1034" s="204" t="s">
        <v>11073</v>
      </c>
      <c r="G1034" s="204">
        <v>4</v>
      </c>
      <c r="H1034" s="204">
        <v>229</v>
      </c>
      <c r="I1034" s="204" t="s">
        <v>6077</v>
      </c>
      <c r="J1034" s="208">
        <v>9</v>
      </c>
      <c r="K1034" s="1194"/>
      <c r="L1034" s="1195"/>
    </row>
    <row r="1035" spans="1:12">
      <c r="A1035" s="1233"/>
      <c r="B1035" s="211" t="s">
        <v>1554</v>
      </c>
      <c r="C1035" s="1206"/>
      <c r="D1035" s="1199"/>
      <c r="E1035" s="204" t="s">
        <v>9189</v>
      </c>
      <c r="F1035" s="204" t="s">
        <v>11074</v>
      </c>
      <c r="G1035" s="204">
        <v>5</v>
      </c>
      <c r="H1035" s="204">
        <v>230</v>
      </c>
      <c r="I1035" s="204" t="s">
        <v>6077</v>
      </c>
      <c r="J1035" s="208">
        <v>10</v>
      </c>
      <c r="K1035" s="1194"/>
      <c r="L1035" s="1195"/>
    </row>
    <row r="1036" spans="1:12">
      <c r="A1036" s="1233"/>
      <c r="B1036" s="211" t="s">
        <v>1554</v>
      </c>
      <c r="C1036" s="1206"/>
      <c r="D1036" s="1199"/>
      <c r="E1036" s="204" t="s">
        <v>6152</v>
      </c>
      <c r="F1036" s="204" t="s">
        <v>10108</v>
      </c>
      <c r="G1036" s="204">
        <v>6</v>
      </c>
      <c r="H1036" s="204">
        <v>231</v>
      </c>
      <c r="I1036" s="204" t="s">
        <v>1862</v>
      </c>
      <c r="J1036" s="208">
        <v>1</v>
      </c>
      <c r="K1036" s="1194"/>
      <c r="L1036" s="1195"/>
    </row>
    <row r="1037" spans="1:12">
      <c r="A1037" s="1233"/>
      <c r="B1037" s="211" t="s">
        <v>1554</v>
      </c>
      <c r="C1037" s="1206"/>
      <c r="D1037" s="1199"/>
      <c r="E1037" s="204" t="s">
        <v>2536</v>
      </c>
      <c r="F1037" s="204" t="s">
        <v>10109</v>
      </c>
      <c r="G1037" s="204">
        <v>7</v>
      </c>
      <c r="H1037" s="204">
        <v>232</v>
      </c>
      <c r="I1037" s="204" t="s">
        <v>1862</v>
      </c>
      <c r="J1037" s="208">
        <v>3</v>
      </c>
      <c r="K1037" s="1194"/>
      <c r="L1037" s="1195"/>
    </row>
    <row r="1038" spans="1:12">
      <c r="A1038" s="1233"/>
      <c r="B1038" s="211" t="s">
        <v>1554</v>
      </c>
      <c r="C1038" s="1206"/>
      <c r="D1038" s="1199"/>
      <c r="E1038" s="204" t="s">
        <v>2150</v>
      </c>
      <c r="F1038" s="204" t="s">
        <v>9733</v>
      </c>
      <c r="G1038" s="204">
        <v>8</v>
      </c>
      <c r="H1038" s="204">
        <v>233</v>
      </c>
      <c r="I1038" s="204" t="s">
        <v>1863</v>
      </c>
      <c r="J1038" s="208">
        <v>1</v>
      </c>
      <c r="K1038" s="1194"/>
      <c r="L1038" s="1195"/>
    </row>
    <row r="1039" spans="1:12">
      <c r="A1039" s="1233"/>
      <c r="B1039" s="211" t="s">
        <v>1554</v>
      </c>
      <c r="C1039" s="1206"/>
      <c r="D1039" s="1199"/>
      <c r="E1039" s="204" t="s">
        <v>2151</v>
      </c>
      <c r="F1039" s="204" t="s">
        <v>9734</v>
      </c>
      <c r="G1039" s="204">
        <v>9</v>
      </c>
      <c r="H1039" s="204">
        <v>234</v>
      </c>
      <c r="I1039" s="204" t="s">
        <v>1863</v>
      </c>
      <c r="J1039" s="208">
        <v>3</v>
      </c>
      <c r="K1039" s="1194"/>
      <c r="L1039" s="1195"/>
    </row>
    <row r="1040" spans="1:12">
      <c r="A1040" s="1233"/>
      <c r="B1040" s="211" t="s">
        <v>1554</v>
      </c>
      <c r="C1040" s="1206"/>
      <c r="D1040" s="1199"/>
      <c r="E1040" s="204"/>
      <c r="F1040" s="204"/>
      <c r="G1040" s="204">
        <v>10</v>
      </c>
      <c r="H1040" s="204">
        <v>235</v>
      </c>
      <c r="I1040" s="204"/>
      <c r="J1040" s="208"/>
      <c r="K1040" s="1194"/>
      <c r="L1040" s="1195"/>
    </row>
    <row r="1041" spans="1:12">
      <c r="A1041" s="1233"/>
      <c r="B1041" s="211" t="s">
        <v>1554</v>
      </c>
      <c r="C1041" s="1206"/>
      <c r="D1041" s="1199"/>
      <c r="E1041" s="204"/>
      <c r="F1041" s="204"/>
      <c r="G1041" s="204">
        <v>11</v>
      </c>
      <c r="H1041" s="204">
        <v>236</v>
      </c>
      <c r="I1041" s="204"/>
      <c r="J1041" s="208"/>
      <c r="K1041" s="1194"/>
      <c r="L1041" s="1195"/>
    </row>
    <row r="1042" spans="1:12">
      <c r="A1042" s="1233"/>
      <c r="B1042" s="211" t="s">
        <v>1554</v>
      </c>
      <c r="C1042" s="1206"/>
      <c r="D1042" s="1199"/>
      <c r="E1042" s="204"/>
      <c r="F1042" s="204"/>
      <c r="G1042" s="204">
        <v>12</v>
      </c>
      <c r="H1042" s="204">
        <v>237</v>
      </c>
      <c r="I1042" s="204"/>
      <c r="J1042" s="208"/>
      <c r="K1042" s="1194"/>
      <c r="L1042" s="1195"/>
    </row>
    <row r="1043" spans="1:12">
      <c r="A1043" s="1233"/>
      <c r="B1043" s="211" t="s">
        <v>1554</v>
      </c>
      <c r="C1043" s="1206"/>
      <c r="D1043" s="1199"/>
      <c r="E1043" s="204"/>
      <c r="F1043" s="204"/>
      <c r="G1043" s="204">
        <v>13</v>
      </c>
      <c r="H1043" s="204">
        <v>238</v>
      </c>
      <c r="I1043" s="204"/>
      <c r="J1043" s="208"/>
      <c r="K1043" s="1194"/>
      <c r="L1043" s="1195"/>
    </row>
    <row r="1044" spans="1:12">
      <c r="A1044" s="1233"/>
      <c r="B1044" s="211" t="s">
        <v>1554</v>
      </c>
      <c r="C1044" s="1206"/>
      <c r="D1044" s="1199"/>
      <c r="E1044" s="204"/>
      <c r="F1044" s="204"/>
      <c r="G1044" s="204">
        <v>14</v>
      </c>
      <c r="H1044" s="204">
        <v>239</v>
      </c>
      <c r="I1044" s="204"/>
      <c r="J1044" s="208"/>
      <c r="K1044" s="1194"/>
      <c r="L1044" s="1195"/>
    </row>
    <row r="1045" spans="1:12">
      <c r="A1045" s="1233"/>
      <c r="B1045" s="212" t="s">
        <v>1554</v>
      </c>
      <c r="C1045" s="1206"/>
      <c r="D1045" s="1199"/>
      <c r="E1045" s="206"/>
      <c r="F1045" s="206"/>
      <c r="G1045" s="206">
        <v>15</v>
      </c>
      <c r="H1045" s="206">
        <v>240</v>
      </c>
      <c r="I1045" s="206"/>
      <c r="J1045" s="209"/>
      <c r="K1045" s="1194"/>
      <c r="L1045" s="1195"/>
    </row>
    <row r="1046" spans="1:12">
      <c r="A1046" s="1233"/>
      <c r="B1046" s="200" t="s">
        <v>1476</v>
      </c>
      <c r="C1046" s="1196" t="s">
        <v>1434</v>
      </c>
      <c r="D1046" s="1198" t="s">
        <v>1477</v>
      </c>
      <c r="E1046" s="201" t="s">
        <v>6153</v>
      </c>
      <c r="F1046" s="201" t="s">
        <v>10110</v>
      </c>
      <c r="G1046" s="201">
        <v>0</v>
      </c>
      <c r="H1046" s="201">
        <v>625</v>
      </c>
      <c r="I1046" s="201" t="s">
        <v>6052</v>
      </c>
      <c r="J1046" s="207">
        <v>1</v>
      </c>
      <c r="K1046" s="1194" t="s">
        <v>1986</v>
      </c>
      <c r="L1046" s="1195" t="s">
        <v>5771</v>
      </c>
    </row>
    <row r="1047" spans="1:12">
      <c r="A1047" s="1233"/>
      <c r="B1047" s="203" t="s">
        <v>1476</v>
      </c>
      <c r="C1047" s="1197"/>
      <c r="D1047" s="1199"/>
      <c r="E1047" s="204" t="s">
        <v>6154</v>
      </c>
      <c r="F1047" s="204" t="s">
        <v>10111</v>
      </c>
      <c r="G1047" s="204">
        <v>1</v>
      </c>
      <c r="H1047" s="204">
        <v>626</v>
      </c>
      <c r="I1047" s="204" t="s">
        <v>6052</v>
      </c>
      <c r="J1047" s="208">
        <v>2</v>
      </c>
      <c r="K1047" s="1194"/>
      <c r="L1047" s="1195"/>
    </row>
    <row r="1048" spans="1:12">
      <c r="A1048" s="1233"/>
      <c r="B1048" s="203" t="s">
        <v>1476</v>
      </c>
      <c r="C1048" s="1197"/>
      <c r="D1048" s="1199"/>
      <c r="E1048" s="204" t="s">
        <v>6155</v>
      </c>
      <c r="F1048" s="204" t="s">
        <v>10112</v>
      </c>
      <c r="G1048" s="204">
        <v>2</v>
      </c>
      <c r="H1048" s="204">
        <v>627</v>
      </c>
      <c r="I1048" s="204" t="s">
        <v>6052</v>
      </c>
      <c r="J1048" s="208">
        <v>3</v>
      </c>
      <c r="K1048" s="1194"/>
      <c r="L1048" s="1195"/>
    </row>
    <row r="1049" spans="1:12">
      <c r="A1049" s="1233"/>
      <c r="B1049" s="203" t="s">
        <v>1476</v>
      </c>
      <c r="C1049" s="1197"/>
      <c r="D1049" s="1199"/>
      <c r="E1049" s="204" t="s">
        <v>6156</v>
      </c>
      <c r="F1049" s="204" t="s">
        <v>10113</v>
      </c>
      <c r="G1049" s="204">
        <v>3</v>
      </c>
      <c r="H1049" s="204">
        <v>628</v>
      </c>
      <c r="I1049" s="204" t="s">
        <v>6052</v>
      </c>
      <c r="J1049" s="208">
        <v>4</v>
      </c>
      <c r="K1049" s="1194"/>
      <c r="L1049" s="1195"/>
    </row>
    <row r="1050" spans="1:12">
      <c r="A1050" s="1233"/>
      <c r="B1050" s="203" t="s">
        <v>1476</v>
      </c>
      <c r="C1050" s="1197"/>
      <c r="D1050" s="1199"/>
      <c r="E1050" s="204" t="s">
        <v>6157</v>
      </c>
      <c r="F1050" s="204" t="s">
        <v>10114</v>
      </c>
      <c r="G1050" s="204">
        <v>4</v>
      </c>
      <c r="H1050" s="204">
        <v>629</v>
      </c>
      <c r="I1050" s="204" t="s">
        <v>6052</v>
      </c>
      <c r="J1050" s="208">
        <v>5</v>
      </c>
      <c r="K1050" s="1194"/>
      <c r="L1050" s="1195"/>
    </row>
    <row r="1051" spans="1:12">
      <c r="A1051" s="1233"/>
      <c r="B1051" s="203" t="s">
        <v>1476</v>
      </c>
      <c r="C1051" s="1197"/>
      <c r="D1051" s="1199"/>
      <c r="E1051" s="204" t="s">
        <v>6158</v>
      </c>
      <c r="F1051" s="204" t="s">
        <v>10115</v>
      </c>
      <c r="G1051" s="204">
        <v>5</v>
      </c>
      <c r="H1051" s="204">
        <v>630</v>
      </c>
      <c r="I1051" s="204" t="s">
        <v>6052</v>
      </c>
      <c r="J1051" s="208">
        <v>6</v>
      </c>
      <c r="K1051" s="1194"/>
      <c r="L1051" s="1195"/>
    </row>
    <row r="1052" spans="1:12">
      <c r="A1052" s="1233"/>
      <c r="B1052" s="203" t="s">
        <v>1476</v>
      </c>
      <c r="C1052" s="1197"/>
      <c r="D1052" s="1199"/>
      <c r="E1052" s="204" t="s">
        <v>6159</v>
      </c>
      <c r="F1052" s="204" t="s">
        <v>10116</v>
      </c>
      <c r="G1052" s="204">
        <v>6</v>
      </c>
      <c r="H1052" s="204">
        <v>631</v>
      </c>
      <c r="I1052" s="204" t="s">
        <v>6052</v>
      </c>
      <c r="J1052" s="208">
        <v>7</v>
      </c>
      <c r="K1052" s="1194"/>
      <c r="L1052" s="1195"/>
    </row>
    <row r="1053" spans="1:12">
      <c r="A1053" s="1233"/>
      <c r="B1053" s="203" t="s">
        <v>1476</v>
      </c>
      <c r="C1053" s="1197"/>
      <c r="D1053" s="1199"/>
      <c r="E1053" s="204" t="s">
        <v>6160</v>
      </c>
      <c r="F1053" s="204" t="s">
        <v>10117</v>
      </c>
      <c r="G1053" s="204">
        <v>7</v>
      </c>
      <c r="H1053" s="204">
        <v>632</v>
      </c>
      <c r="I1053" s="204" t="s">
        <v>6077</v>
      </c>
      <c r="J1053" s="208">
        <v>1</v>
      </c>
      <c r="K1053" s="1194"/>
      <c r="L1053" s="1195"/>
    </row>
    <row r="1054" spans="1:12">
      <c r="A1054" s="1233"/>
      <c r="B1054" s="203" t="s">
        <v>1476</v>
      </c>
      <c r="C1054" s="1197"/>
      <c r="D1054" s="1199"/>
      <c r="E1054" s="204" t="s">
        <v>6161</v>
      </c>
      <c r="F1054" s="204" t="s">
        <v>10118</v>
      </c>
      <c r="G1054" s="204">
        <v>8</v>
      </c>
      <c r="H1054" s="204">
        <v>633</v>
      </c>
      <c r="I1054" s="204" t="s">
        <v>6077</v>
      </c>
      <c r="J1054" s="208">
        <v>2</v>
      </c>
      <c r="K1054" s="1194"/>
      <c r="L1054" s="1195"/>
    </row>
    <row r="1055" spans="1:12">
      <c r="A1055" s="1233"/>
      <c r="B1055" s="203" t="s">
        <v>1476</v>
      </c>
      <c r="C1055" s="1197"/>
      <c r="D1055" s="1199"/>
      <c r="E1055" s="204" t="s">
        <v>6162</v>
      </c>
      <c r="F1055" s="204" t="s">
        <v>10119</v>
      </c>
      <c r="G1055" s="204">
        <v>9</v>
      </c>
      <c r="H1055" s="204">
        <v>634</v>
      </c>
      <c r="I1055" s="204" t="s">
        <v>6077</v>
      </c>
      <c r="J1055" s="208">
        <v>3</v>
      </c>
      <c r="K1055" s="1194"/>
      <c r="L1055" s="1195"/>
    </row>
    <row r="1056" spans="1:12">
      <c r="A1056" s="1233"/>
      <c r="B1056" s="203" t="s">
        <v>1476</v>
      </c>
      <c r="C1056" s="1197"/>
      <c r="D1056" s="1199"/>
      <c r="E1056" s="204" t="s">
        <v>6163</v>
      </c>
      <c r="F1056" s="204" t="s">
        <v>10120</v>
      </c>
      <c r="G1056" s="204">
        <v>10</v>
      </c>
      <c r="H1056" s="204">
        <v>635</v>
      </c>
      <c r="I1056" s="204" t="s">
        <v>6077</v>
      </c>
      <c r="J1056" s="208">
        <v>4</v>
      </c>
      <c r="K1056" s="1194"/>
      <c r="L1056" s="1195"/>
    </row>
    <row r="1057" spans="1:12">
      <c r="A1057" s="1233"/>
      <c r="B1057" s="203" t="s">
        <v>1476</v>
      </c>
      <c r="C1057" s="1197"/>
      <c r="D1057" s="1199"/>
      <c r="E1057" s="204" t="s">
        <v>6164</v>
      </c>
      <c r="F1057" s="204" t="s">
        <v>10121</v>
      </c>
      <c r="G1057" s="204">
        <v>11</v>
      </c>
      <c r="H1057" s="204">
        <v>636</v>
      </c>
      <c r="I1057" s="204" t="s">
        <v>6077</v>
      </c>
      <c r="J1057" s="208">
        <v>5</v>
      </c>
      <c r="K1057" s="1194"/>
      <c r="L1057" s="1195"/>
    </row>
    <row r="1058" spans="1:12">
      <c r="A1058" s="1233"/>
      <c r="B1058" s="203" t="s">
        <v>1476</v>
      </c>
      <c r="C1058" s="1197"/>
      <c r="D1058" s="1199"/>
      <c r="E1058" s="204" t="s">
        <v>6165</v>
      </c>
      <c r="F1058" s="204" t="s">
        <v>10122</v>
      </c>
      <c r="G1058" s="204">
        <v>12</v>
      </c>
      <c r="H1058" s="204">
        <v>637</v>
      </c>
      <c r="I1058" s="204" t="s">
        <v>6077</v>
      </c>
      <c r="J1058" s="208">
        <v>6</v>
      </c>
      <c r="K1058" s="1194"/>
      <c r="L1058" s="1195"/>
    </row>
    <row r="1059" spans="1:12">
      <c r="A1059" s="1233"/>
      <c r="B1059" s="203" t="s">
        <v>1476</v>
      </c>
      <c r="C1059" s="1197"/>
      <c r="D1059" s="1199"/>
      <c r="E1059" s="204" t="s">
        <v>6166</v>
      </c>
      <c r="F1059" s="204" t="s">
        <v>10123</v>
      </c>
      <c r="G1059" s="204">
        <v>13</v>
      </c>
      <c r="H1059" s="204">
        <v>638</v>
      </c>
      <c r="I1059" s="204" t="s">
        <v>6077</v>
      </c>
      <c r="J1059" s="208">
        <v>7</v>
      </c>
      <c r="K1059" s="1194"/>
      <c r="L1059" s="1195"/>
    </row>
    <row r="1060" spans="1:12">
      <c r="A1060" s="1233"/>
      <c r="B1060" s="203" t="s">
        <v>1476</v>
      </c>
      <c r="C1060" s="1197"/>
      <c r="D1060" s="1199"/>
      <c r="E1060" s="204" t="s">
        <v>1351</v>
      </c>
      <c r="F1060" s="204" t="s">
        <v>1700</v>
      </c>
      <c r="G1060" s="204">
        <v>14</v>
      </c>
      <c r="H1060" s="204">
        <v>639</v>
      </c>
      <c r="I1060" s="204" t="s">
        <v>6079</v>
      </c>
      <c r="J1060" s="208">
        <v>1</v>
      </c>
      <c r="K1060" s="1194"/>
      <c r="L1060" s="1195"/>
    </row>
    <row r="1061" spans="1:12">
      <c r="A1061" s="1233"/>
      <c r="B1061" s="203" t="s">
        <v>1476</v>
      </c>
      <c r="C1061" s="1197"/>
      <c r="D1061" s="1199"/>
      <c r="E1061" s="204" t="s">
        <v>1352</v>
      </c>
      <c r="F1061" s="204" t="s">
        <v>1701</v>
      </c>
      <c r="G1061" s="204">
        <v>15</v>
      </c>
      <c r="H1061" s="204">
        <v>640</v>
      </c>
      <c r="I1061" s="204" t="s">
        <v>6079</v>
      </c>
      <c r="J1061" s="208">
        <v>2</v>
      </c>
      <c r="K1061" s="1194"/>
      <c r="L1061" s="1195"/>
    </row>
    <row r="1062" spans="1:12">
      <c r="A1062" s="1233"/>
      <c r="B1062" s="203" t="s">
        <v>1476</v>
      </c>
      <c r="C1062" s="1197"/>
      <c r="D1062" s="1199"/>
      <c r="E1062" s="204" t="s">
        <v>1356</v>
      </c>
      <c r="F1062" s="204" t="s">
        <v>1705</v>
      </c>
      <c r="G1062" s="204">
        <v>16</v>
      </c>
      <c r="H1062" s="204">
        <v>641</v>
      </c>
      <c r="I1062" s="204" t="s">
        <v>6079</v>
      </c>
      <c r="J1062" s="208">
        <v>3</v>
      </c>
      <c r="K1062" s="1194" t="s">
        <v>1987</v>
      </c>
      <c r="L1062" s="1195" t="s">
        <v>5772</v>
      </c>
    </row>
    <row r="1063" spans="1:12">
      <c r="A1063" s="1233"/>
      <c r="B1063" s="203" t="s">
        <v>1476</v>
      </c>
      <c r="C1063" s="1197"/>
      <c r="D1063" s="1199"/>
      <c r="E1063" s="204" t="s">
        <v>1349</v>
      </c>
      <c r="F1063" s="204" t="s">
        <v>1706</v>
      </c>
      <c r="G1063" s="204">
        <v>17</v>
      </c>
      <c r="H1063" s="204">
        <v>642</v>
      </c>
      <c r="I1063" s="204" t="s">
        <v>6079</v>
      </c>
      <c r="J1063" s="208">
        <v>4</v>
      </c>
      <c r="K1063" s="1194"/>
      <c r="L1063" s="1195"/>
    </row>
    <row r="1064" spans="1:12">
      <c r="A1064" s="1233"/>
      <c r="B1064" s="203" t="s">
        <v>1476</v>
      </c>
      <c r="C1064" s="1197"/>
      <c r="D1064" s="1199"/>
      <c r="E1064" s="204" t="s">
        <v>1354</v>
      </c>
      <c r="F1064" s="204" t="s">
        <v>1702</v>
      </c>
      <c r="G1064" s="204">
        <v>18</v>
      </c>
      <c r="H1064" s="204">
        <v>643</v>
      </c>
      <c r="I1064" s="204" t="s">
        <v>6079</v>
      </c>
      <c r="J1064" s="208">
        <v>5</v>
      </c>
      <c r="K1064" s="1194"/>
      <c r="L1064" s="1195"/>
    </row>
    <row r="1065" spans="1:12">
      <c r="A1065" s="1233"/>
      <c r="B1065" s="203" t="s">
        <v>1476</v>
      </c>
      <c r="C1065" s="1197"/>
      <c r="D1065" s="1199"/>
      <c r="E1065" s="204" t="s">
        <v>1355</v>
      </c>
      <c r="F1065" s="204" t="s">
        <v>1703</v>
      </c>
      <c r="G1065" s="204">
        <v>19</v>
      </c>
      <c r="H1065" s="204">
        <v>644</v>
      </c>
      <c r="I1065" s="204" t="s">
        <v>6079</v>
      </c>
      <c r="J1065" s="208">
        <v>6</v>
      </c>
      <c r="K1065" s="1194"/>
      <c r="L1065" s="1195"/>
    </row>
    <row r="1066" spans="1:12">
      <c r="A1066" s="1233"/>
      <c r="B1066" s="203" t="s">
        <v>1476</v>
      </c>
      <c r="C1066" s="1197"/>
      <c r="D1066" s="1199"/>
      <c r="E1066" s="204" t="s">
        <v>1350</v>
      </c>
      <c r="F1066" s="204" t="s">
        <v>6647</v>
      </c>
      <c r="G1066" s="204">
        <v>20</v>
      </c>
      <c r="H1066" s="204">
        <v>645</v>
      </c>
      <c r="I1066" s="204" t="s">
        <v>6079</v>
      </c>
      <c r="J1066" s="208">
        <v>7</v>
      </c>
      <c r="K1066" s="1194"/>
      <c r="L1066" s="1195"/>
    </row>
    <row r="1067" spans="1:12">
      <c r="A1067" s="1233"/>
      <c r="B1067" s="203" t="s">
        <v>1476</v>
      </c>
      <c r="C1067" s="1197"/>
      <c r="D1067" s="1199"/>
      <c r="E1067" s="204" t="s">
        <v>1352</v>
      </c>
      <c r="F1067" s="204" t="s">
        <v>6630</v>
      </c>
      <c r="G1067" s="204">
        <v>21</v>
      </c>
      <c r="H1067" s="204">
        <v>646</v>
      </c>
      <c r="I1067" s="204" t="s">
        <v>6085</v>
      </c>
      <c r="J1067" s="208">
        <v>1</v>
      </c>
      <c r="K1067" s="1194"/>
      <c r="L1067" s="1195"/>
    </row>
    <row r="1068" spans="1:12">
      <c r="A1068" s="1233"/>
      <c r="B1068" s="203" t="s">
        <v>1476</v>
      </c>
      <c r="C1068" s="1197"/>
      <c r="D1068" s="1199"/>
      <c r="E1068" s="204" t="s">
        <v>1351</v>
      </c>
      <c r="F1068" s="204" t="s">
        <v>6631</v>
      </c>
      <c r="G1068" s="204">
        <v>22</v>
      </c>
      <c r="H1068" s="204">
        <v>647</v>
      </c>
      <c r="I1068" s="204" t="s">
        <v>6085</v>
      </c>
      <c r="J1068" s="208">
        <v>2</v>
      </c>
      <c r="K1068" s="1194"/>
      <c r="L1068" s="1195"/>
    </row>
    <row r="1069" spans="1:12">
      <c r="A1069" s="1233"/>
      <c r="B1069" s="203" t="s">
        <v>1476</v>
      </c>
      <c r="C1069" s="1197"/>
      <c r="D1069" s="1199"/>
      <c r="E1069" s="204" t="s">
        <v>1497</v>
      </c>
      <c r="F1069" s="204" t="s">
        <v>6644</v>
      </c>
      <c r="G1069" s="204">
        <v>23</v>
      </c>
      <c r="H1069" s="204">
        <v>648</v>
      </c>
      <c r="I1069" s="204" t="s">
        <v>6085</v>
      </c>
      <c r="J1069" s="208">
        <v>3</v>
      </c>
      <c r="K1069" s="1194"/>
      <c r="L1069" s="1195"/>
    </row>
    <row r="1070" spans="1:12">
      <c r="A1070" s="1233"/>
      <c r="B1070" s="203" t="s">
        <v>1476</v>
      </c>
      <c r="C1070" s="1197"/>
      <c r="D1070" s="1199"/>
      <c r="E1070" s="204" t="s">
        <v>1356</v>
      </c>
      <c r="F1070" s="204" t="s">
        <v>6645</v>
      </c>
      <c r="G1070" s="204">
        <v>24</v>
      </c>
      <c r="H1070" s="204">
        <v>649</v>
      </c>
      <c r="I1070" s="204" t="s">
        <v>6085</v>
      </c>
      <c r="J1070" s="208">
        <v>4</v>
      </c>
      <c r="K1070" s="1194"/>
      <c r="L1070" s="1195"/>
    </row>
    <row r="1071" spans="1:12">
      <c r="A1071" s="1233"/>
      <c r="B1071" s="203" t="s">
        <v>1476</v>
      </c>
      <c r="C1071" s="1197"/>
      <c r="D1071" s="1199"/>
      <c r="E1071" s="204" t="s">
        <v>1704</v>
      </c>
      <c r="F1071" s="204" t="s">
        <v>6646</v>
      </c>
      <c r="G1071" s="204">
        <v>25</v>
      </c>
      <c r="H1071" s="204">
        <v>650</v>
      </c>
      <c r="I1071" s="204" t="s">
        <v>6085</v>
      </c>
      <c r="J1071" s="208">
        <v>5</v>
      </c>
      <c r="K1071" s="1194"/>
      <c r="L1071" s="1195"/>
    </row>
    <row r="1072" spans="1:12">
      <c r="A1072" s="1233"/>
      <c r="B1072" s="203" t="s">
        <v>1476</v>
      </c>
      <c r="C1072" s="1197"/>
      <c r="D1072" s="1199"/>
      <c r="E1072" s="204" t="s">
        <v>1350</v>
      </c>
      <c r="F1072" s="204" t="s">
        <v>6647</v>
      </c>
      <c r="G1072" s="204">
        <v>26</v>
      </c>
      <c r="H1072" s="204">
        <v>651</v>
      </c>
      <c r="I1072" s="204" t="s">
        <v>6085</v>
      </c>
      <c r="J1072" s="208">
        <v>6</v>
      </c>
      <c r="K1072" s="1194"/>
      <c r="L1072" s="1195"/>
    </row>
    <row r="1073" spans="1:12">
      <c r="A1073" s="1233"/>
      <c r="B1073" s="203" t="s">
        <v>1476</v>
      </c>
      <c r="C1073" s="1197"/>
      <c r="D1073" s="1199"/>
      <c r="E1073" s="204" t="s">
        <v>21</v>
      </c>
      <c r="F1073" s="204" t="s">
        <v>6648</v>
      </c>
      <c r="G1073" s="204">
        <v>27</v>
      </c>
      <c r="H1073" s="204">
        <v>652</v>
      </c>
      <c r="I1073" s="204" t="s">
        <v>6085</v>
      </c>
      <c r="J1073" s="208">
        <v>7</v>
      </c>
      <c r="K1073" s="1194"/>
      <c r="L1073" s="1195"/>
    </row>
    <row r="1074" spans="1:12">
      <c r="A1074" s="1233"/>
      <c r="B1074" s="203" t="s">
        <v>1476</v>
      </c>
      <c r="C1074" s="1197"/>
      <c r="D1074" s="1199"/>
      <c r="E1074" s="204" t="s">
        <v>1294</v>
      </c>
      <c r="F1074" s="204" t="s">
        <v>8538</v>
      </c>
      <c r="G1074" s="204">
        <v>28</v>
      </c>
      <c r="H1074" s="204">
        <v>653</v>
      </c>
      <c r="I1074" s="204" t="s">
        <v>49</v>
      </c>
      <c r="J1074" s="208" t="s">
        <v>49</v>
      </c>
      <c r="K1074" s="1194"/>
      <c r="L1074" s="1195"/>
    </row>
    <row r="1075" spans="1:12">
      <c r="A1075" s="1233"/>
      <c r="B1075" s="203" t="s">
        <v>1476</v>
      </c>
      <c r="C1075" s="1197"/>
      <c r="D1075" s="1199"/>
      <c r="E1075" s="204" t="s">
        <v>1295</v>
      </c>
      <c r="F1075" s="204" t="s">
        <v>10124</v>
      </c>
      <c r="G1075" s="204">
        <v>29</v>
      </c>
      <c r="H1075" s="204">
        <v>654</v>
      </c>
      <c r="I1075" s="204" t="s">
        <v>49</v>
      </c>
      <c r="J1075" s="208" t="s">
        <v>49</v>
      </c>
      <c r="K1075" s="1194"/>
      <c r="L1075" s="1195"/>
    </row>
    <row r="1076" spans="1:12">
      <c r="A1076" s="1233"/>
      <c r="B1076" s="203" t="s">
        <v>1476</v>
      </c>
      <c r="C1076" s="1197"/>
      <c r="D1076" s="1199"/>
      <c r="E1076" s="204" t="s">
        <v>1497</v>
      </c>
      <c r="F1076" s="204" t="s">
        <v>67</v>
      </c>
      <c r="G1076" s="204">
        <v>30</v>
      </c>
      <c r="H1076" s="204">
        <v>655</v>
      </c>
      <c r="I1076" s="204" t="s">
        <v>1535</v>
      </c>
      <c r="J1076" s="208">
        <v>13</v>
      </c>
      <c r="K1076" s="1194"/>
      <c r="L1076" s="1195"/>
    </row>
    <row r="1077" spans="1:12">
      <c r="A1077" s="1233"/>
      <c r="B1077" s="205" t="s">
        <v>1476</v>
      </c>
      <c r="C1077" s="1197"/>
      <c r="D1077" s="1199"/>
      <c r="E1077" s="206" t="s">
        <v>1497</v>
      </c>
      <c r="F1077" s="206" t="s">
        <v>67</v>
      </c>
      <c r="G1077" s="206">
        <v>31</v>
      </c>
      <c r="H1077" s="206">
        <v>656</v>
      </c>
      <c r="I1077" s="206" t="s">
        <v>1535</v>
      </c>
      <c r="J1077" s="209">
        <v>15</v>
      </c>
      <c r="K1077" s="1194"/>
      <c r="L1077" s="1195"/>
    </row>
    <row r="1078" spans="1:12">
      <c r="A1078" s="1233"/>
      <c r="B1078" s="200" t="s">
        <v>1476</v>
      </c>
      <c r="C1078" s="1196" t="s">
        <v>5705</v>
      </c>
      <c r="D1078" s="1198" t="s">
        <v>1477</v>
      </c>
      <c r="E1078" s="201" t="s">
        <v>9190</v>
      </c>
      <c r="F1078" s="201" t="s">
        <v>10125</v>
      </c>
      <c r="G1078" s="201">
        <v>0</v>
      </c>
      <c r="H1078" s="201">
        <v>657</v>
      </c>
      <c r="I1078" s="201" t="s">
        <v>6077</v>
      </c>
      <c r="J1078" s="207">
        <v>1</v>
      </c>
      <c r="K1078" s="1194" t="s">
        <v>2001</v>
      </c>
      <c r="L1078" s="1195" t="s">
        <v>5773</v>
      </c>
    </row>
    <row r="1079" spans="1:12">
      <c r="A1079" s="1233"/>
      <c r="B1079" s="203" t="s">
        <v>1476</v>
      </c>
      <c r="C1079" s="1197"/>
      <c r="D1079" s="1199"/>
      <c r="E1079" s="204" t="s">
        <v>9191</v>
      </c>
      <c r="F1079" s="204" t="s">
        <v>10126</v>
      </c>
      <c r="G1079" s="204">
        <v>1</v>
      </c>
      <c r="H1079" s="204">
        <v>658</v>
      </c>
      <c r="I1079" s="204" t="s">
        <v>6077</v>
      </c>
      <c r="J1079" s="208">
        <v>2</v>
      </c>
      <c r="K1079" s="1194"/>
      <c r="L1079" s="1195"/>
    </row>
    <row r="1080" spans="1:12">
      <c r="A1080" s="1233"/>
      <c r="B1080" s="203" t="s">
        <v>1476</v>
      </c>
      <c r="C1080" s="1197"/>
      <c r="D1080" s="1199"/>
      <c r="E1080" s="204" t="s">
        <v>9192</v>
      </c>
      <c r="F1080" s="204" t="s">
        <v>10127</v>
      </c>
      <c r="G1080" s="204">
        <v>2</v>
      </c>
      <c r="H1080" s="204">
        <v>659</v>
      </c>
      <c r="I1080" s="204" t="s">
        <v>6077</v>
      </c>
      <c r="J1080" s="208">
        <v>3</v>
      </c>
      <c r="K1080" s="1194"/>
      <c r="L1080" s="1195"/>
    </row>
    <row r="1081" spans="1:12">
      <c r="A1081" s="1233"/>
      <c r="B1081" s="203" t="s">
        <v>1476</v>
      </c>
      <c r="C1081" s="1197"/>
      <c r="D1081" s="1199"/>
      <c r="E1081" s="204" t="s">
        <v>9193</v>
      </c>
      <c r="F1081" s="204" t="s">
        <v>10128</v>
      </c>
      <c r="G1081" s="204">
        <v>3</v>
      </c>
      <c r="H1081" s="204">
        <v>660</v>
      </c>
      <c r="I1081" s="204" t="s">
        <v>6077</v>
      </c>
      <c r="J1081" s="208">
        <v>4</v>
      </c>
      <c r="K1081" s="1194"/>
      <c r="L1081" s="1195"/>
    </row>
    <row r="1082" spans="1:12">
      <c r="A1082" s="1233"/>
      <c r="B1082" s="203" t="s">
        <v>1476</v>
      </c>
      <c r="C1082" s="1197"/>
      <c r="D1082" s="1199"/>
      <c r="E1082" s="204" t="s">
        <v>9194</v>
      </c>
      <c r="F1082" s="204" t="s">
        <v>10129</v>
      </c>
      <c r="G1082" s="204">
        <v>4</v>
      </c>
      <c r="H1082" s="204">
        <v>661</v>
      </c>
      <c r="I1082" s="204" t="s">
        <v>6077</v>
      </c>
      <c r="J1082" s="208">
        <v>5</v>
      </c>
      <c r="K1082" s="1194"/>
      <c r="L1082" s="1195"/>
    </row>
    <row r="1083" spans="1:12">
      <c r="A1083" s="1233"/>
      <c r="B1083" s="203" t="s">
        <v>1476</v>
      </c>
      <c r="C1083" s="1197"/>
      <c r="D1083" s="1199"/>
      <c r="E1083" s="204" t="s">
        <v>9195</v>
      </c>
      <c r="F1083" s="204" t="s">
        <v>10130</v>
      </c>
      <c r="G1083" s="204">
        <v>5</v>
      </c>
      <c r="H1083" s="204">
        <v>662</v>
      </c>
      <c r="I1083" s="204" t="s">
        <v>6077</v>
      </c>
      <c r="J1083" s="208">
        <v>6</v>
      </c>
      <c r="K1083" s="1194"/>
      <c r="L1083" s="1195"/>
    </row>
    <row r="1084" spans="1:12">
      <c r="A1084" s="1233"/>
      <c r="B1084" s="203" t="s">
        <v>1476</v>
      </c>
      <c r="C1084" s="1197"/>
      <c r="D1084" s="1199"/>
      <c r="E1084" s="204" t="s">
        <v>9196</v>
      </c>
      <c r="F1084" s="204" t="s">
        <v>10131</v>
      </c>
      <c r="G1084" s="204">
        <v>6</v>
      </c>
      <c r="H1084" s="204">
        <v>663</v>
      </c>
      <c r="I1084" s="204" t="s">
        <v>6077</v>
      </c>
      <c r="J1084" s="208">
        <v>7</v>
      </c>
      <c r="K1084" s="1194"/>
      <c r="L1084" s="1195"/>
    </row>
    <row r="1085" spans="1:12">
      <c r="A1085" s="1233"/>
      <c r="B1085" s="203" t="s">
        <v>1476</v>
      </c>
      <c r="C1085" s="1197"/>
      <c r="D1085" s="1199"/>
      <c r="E1085" s="204" t="s">
        <v>2535</v>
      </c>
      <c r="F1085" s="204" t="s">
        <v>10132</v>
      </c>
      <c r="G1085" s="204">
        <v>7</v>
      </c>
      <c r="H1085" s="204">
        <v>664</v>
      </c>
      <c r="I1085" s="204" t="s">
        <v>1862</v>
      </c>
      <c r="J1085" s="208">
        <v>1</v>
      </c>
      <c r="K1085" s="1194"/>
      <c r="L1085" s="1195"/>
    </row>
    <row r="1086" spans="1:12">
      <c r="A1086" s="1233"/>
      <c r="B1086" s="203" t="s">
        <v>1476</v>
      </c>
      <c r="C1086" s="1197"/>
      <c r="D1086" s="1199"/>
      <c r="E1086" s="204" t="s">
        <v>2534</v>
      </c>
      <c r="F1086" s="204" t="s">
        <v>10133</v>
      </c>
      <c r="G1086" s="204">
        <v>8</v>
      </c>
      <c r="H1086" s="204">
        <v>665</v>
      </c>
      <c r="I1086" s="204" t="s">
        <v>1862</v>
      </c>
      <c r="J1086" s="208">
        <v>4</v>
      </c>
      <c r="K1086" s="1194"/>
      <c r="L1086" s="1195"/>
    </row>
    <row r="1087" spans="1:12">
      <c r="A1087" s="1233"/>
      <c r="B1087" s="203" t="s">
        <v>1476</v>
      </c>
      <c r="C1087" s="1197"/>
      <c r="D1087" s="1199"/>
      <c r="E1087" s="204" t="s">
        <v>6167</v>
      </c>
      <c r="F1087" s="204" t="s">
        <v>10134</v>
      </c>
      <c r="G1087" s="204">
        <v>9</v>
      </c>
      <c r="H1087" s="204">
        <v>666</v>
      </c>
      <c r="I1087" s="204" t="s">
        <v>1862</v>
      </c>
      <c r="J1087" s="208">
        <v>5</v>
      </c>
      <c r="K1087" s="1194"/>
      <c r="L1087" s="1195"/>
    </row>
    <row r="1088" spans="1:12">
      <c r="A1088" s="1233"/>
      <c r="B1088" s="203" t="s">
        <v>1476</v>
      </c>
      <c r="C1088" s="1197"/>
      <c r="D1088" s="1199"/>
      <c r="E1088" s="204" t="s">
        <v>21</v>
      </c>
      <c r="F1088" s="204" t="s">
        <v>9760</v>
      </c>
      <c r="G1088" s="204">
        <v>10</v>
      </c>
      <c r="H1088" s="204">
        <v>667</v>
      </c>
      <c r="I1088" s="204" t="s">
        <v>1863</v>
      </c>
      <c r="J1088" s="208">
        <v>1</v>
      </c>
      <c r="K1088" s="1194"/>
      <c r="L1088" s="1195"/>
    </row>
    <row r="1089" spans="1:12">
      <c r="A1089" s="1233"/>
      <c r="B1089" s="203" t="s">
        <v>1476</v>
      </c>
      <c r="C1089" s="1197"/>
      <c r="D1089" s="1199"/>
      <c r="E1089" s="204" t="s">
        <v>1353</v>
      </c>
      <c r="F1089" s="204" t="s">
        <v>9761</v>
      </c>
      <c r="G1089" s="204">
        <v>11</v>
      </c>
      <c r="H1089" s="204">
        <v>668</v>
      </c>
      <c r="I1089" s="204" t="s">
        <v>1863</v>
      </c>
      <c r="J1089" s="208">
        <v>4</v>
      </c>
      <c r="K1089" s="1194"/>
      <c r="L1089" s="1195"/>
    </row>
    <row r="1090" spans="1:12">
      <c r="A1090" s="1233"/>
      <c r="B1090" s="203" t="s">
        <v>1476</v>
      </c>
      <c r="C1090" s="1197"/>
      <c r="D1090" s="1199"/>
      <c r="E1090" s="204" t="s">
        <v>1349</v>
      </c>
      <c r="F1090" s="204" t="s">
        <v>9762</v>
      </c>
      <c r="G1090" s="204">
        <v>12</v>
      </c>
      <c r="H1090" s="204">
        <v>669</v>
      </c>
      <c r="I1090" s="204" t="s">
        <v>1863</v>
      </c>
      <c r="J1090" s="208">
        <v>5</v>
      </c>
      <c r="K1090" s="1194"/>
      <c r="L1090" s="1195"/>
    </row>
    <row r="1091" spans="1:12">
      <c r="A1091" s="1233"/>
      <c r="B1091" s="203" t="s">
        <v>1476</v>
      </c>
      <c r="C1091" s="1197"/>
      <c r="D1091" s="1199"/>
      <c r="E1091" s="204" t="s">
        <v>1298</v>
      </c>
      <c r="F1091" s="204" t="s">
        <v>8532</v>
      </c>
      <c r="G1091" s="204">
        <v>13</v>
      </c>
      <c r="H1091" s="204">
        <v>670</v>
      </c>
      <c r="I1091" s="204" t="s">
        <v>49</v>
      </c>
      <c r="J1091" s="208" t="s">
        <v>49</v>
      </c>
      <c r="K1091" s="1194"/>
      <c r="L1091" s="1195"/>
    </row>
    <row r="1092" spans="1:12">
      <c r="A1092" s="1233"/>
      <c r="B1092" s="203" t="s">
        <v>1476</v>
      </c>
      <c r="C1092" s="1197"/>
      <c r="D1092" s="1199"/>
      <c r="E1092" s="204" t="s">
        <v>1288</v>
      </c>
      <c r="F1092" s="204" t="s">
        <v>8534</v>
      </c>
      <c r="G1092" s="204">
        <v>14</v>
      </c>
      <c r="H1092" s="204">
        <v>671</v>
      </c>
      <c r="I1092" s="204" t="s">
        <v>49</v>
      </c>
      <c r="J1092" s="208" t="s">
        <v>49</v>
      </c>
      <c r="K1092" s="1194"/>
      <c r="L1092" s="1195"/>
    </row>
    <row r="1093" spans="1:12">
      <c r="A1093" s="1233"/>
      <c r="B1093" s="203" t="s">
        <v>1476</v>
      </c>
      <c r="C1093" s="1197"/>
      <c r="D1093" s="1199"/>
      <c r="E1093" s="204" t="s">
        <v>2976</v>
      </c>
      <c r="F1093" s="204" t="s">
        <v>10135</v>
      </c>
      <c r="G1093" s="204">
        <v>15</v>
      </c>
      <c r="H1093" s="204">
        <v>672</v>
      </c>
      <c r="I1093" s="204" t="s">
        <v>1592</v>
      </c>
      <c r="J1093" s="208">
        <v>1</v>
      </c>
      <c r="K1093" s="1194"/>
      <c r="L1093" s="1195"/>
    </row>
    <row r="1094" spans="1:12">
      <c r="A1094" s="1233"/>
      <c r="B1094" s="203" t="s">
        <v>1476</v>
      </c>
      <c r="C1094" s="1197"/>
      <c r="D1094" s="1199"/>
      <c r="E1094" s="204" t="s">
        <v>1497</v>
      </c>
      <c r="F1094" s="204" t="s">
        <v>2119</v>
      </c>
      <c r="G1094" s="204">
        <v>16</v>
      </c>
      <c r="H1094" s="204">
        <v>673</v>
      </c>
      <c r="I1094" s="204" t="s">
        <v>1592</v>
      </c>
      <c r="J1094" s="208">
        <v>3</v>
      </c>
      <c r="K1094" s="1194" t="s">
        <v>2004</v>
      </c>
      <c r="L1094" s="1195" t="s">
        <v>5774</v>
      </c>
    </row>
    <row r="1095" spans="1:12">
      <c r="A1095" s="1233"/>
      <c r="B1095" s="203" t="s">
        <v>1476</v>
      </c>
      <c r="C1095" s="1197"/>
      <c r="D1095" s="1199"/>
      <c r="E1095" s="204"/>
      <c r="F1095" s="204"/>
      <c r="G1095" s="204">
        <v>17</v>
      </c>
      <c r="H1095" s="204">
        <v>674</v>
      </c>
      <c r="I1095" s="204"/>
      <c r="J1095" s="208"/>
      <c r="K1095" s="1194"/>
      <c r="L1095" s="1195"/>
    </row>
    <row r="1096" spans="1:12">
      <c r="A1096" s="1233"/>
      <c r="B1096" s="203" t="s">
        <v>1476</v>
      </c>
      <c r="C1096" s="1197"/>
      <c r="D1096" s="1199"/>
      <c r="E1096" s="204"/>
      <c r="F1096" s="204"/>
      <c r="G1096" s="204">
        <v>18</v>
      </c>
      <c r="H1096" s="204">
        <v>675</v>
      </c>
      <c r="I1096" s="204"/>
      <c r="J1096" s="208"/>
      <c r="K1096" s="1194"/>
      <c r="L1096" s="1195"/>
    </row>
    <row r="1097" spans="1:12">
      <c r="A1097" s="1233"/>
      <c r="B1097" s="203" t="s">
        <v>1476</v>
      </c>
      <c r="C1097" s="1197"/>
      <c r="D1097" s="1199"/>
      <c r="E1097" s="204"/>
      <c r="F1097" s="204"/>
      <c r="G1097" s="204">
        <v>19</v>
      </c>
      <c r="H1097" s="204">
        <v>676</v>
      </c>
      <c r="I1097" s="204"/>
      <c r="J1097" s="208"/>
      <c r="K1097" s="1194"/>
      <c r="L1097" s="1195"/>
    </row>
    <row r="1098" spans="1:12">
      <c r="A1098" s="1233"/>
      <c r="B1098" s="203" t="s">
        <v>1476</v>
      </c>
      <c r="C1098" s="1197"/>
      <c r="D1098" s="1199"/>
      <c r="E1098" s="204"/>
      <c r="F1098" s="204"/>
      <c r="G1098" s="204">
        <v>20</v>
      </c>
      <c r="H1098" s="204">
        <v>677</v>
      </c>
      <c r="I1098" s="204"/>
      <c r="J1098" s="208"/>
      <c r="K1098" s="1194"/>
      <c r="L1098" s="1195"/>
    </row>
    <row r="1099" spans="1:12">
      <c r="A1099" s="1233"/>
      <c r="B1099" s="203" t="s">
        <v>1476</v>
      </c>
      <c r="C1099" s="1197"/>
      <c r="D1099" s="1199"/>
      <c r="E1099" s="204"/>
      <c r="F1099" s="204"/>
      <c r="G1099" s="204">
        <v>21</v>
      </c>
      <c r="H1099" s="204">
        <v>678</v>
      </c>
      <c r="I1099" s="204"/>
      <c r="J1099" s="208"/>
      <c r="K1099" s="1194"/>
      <c r="L1099" s="1195"/>
    </row>
    <row r="1100" spans="1:12">
      <c r="A1100" s="1233"/>
      <c r="B1100" s="203" t="s">
        <v>1476</v>
      </c>
      <c r="C1100" s="1197"/>
      <c r="D1100" s="1199"/>
      <c r="E1100" s="204"/>
      <c r="F1100" s="204"/>
      <c r="G1100" s="204">
        <v>22</v>
      </c>
      <c r="H1100" s="204">
        <v>679</v>
      </c>
      <c r="I1100" s="204"/>
      <c r="J1100" s="208"/>
      <c r="K1100" s="1194"/>
      <c r="L1100" s="1195"/>
    </row>
    <row r="1101" spans="1:12">
      <c r="A1101" s="1233"/>
      <c r="B1101" s="203" t="s">
        <v>1476</v>
      </c>
      <c r="C1101" s="1197"/>
      <c r="D1101" s="1199"/>
      <c r="E1101" s="204"/>
      <c r="F1101" s="204"/>
      <c r="G1101" s="204">
        <v>23</v>
      </c>
      <c r="H1101" s="204">
        <v>680</v>
      </c>
      <c r="I1101" s="204"/>
      <c r="J1101" s="208"/>
      <c r="K1101" s="1194"/>
      <c r="L1101" s="1195"/>
    </row>
    <row r="1102" spans="1:12">
      <c r="A1102" s="1233"/>
      <c r="B1102" s="203" t="s">
        <v>1476</v>
      </c>
      <c r="C1102" s="1197"/>
      <c r="D1102" s="1199"/>
      <c r="E1102" s="204"/>
      <c r="F1102" s="204"/>
      <c r="G1102" s="204">
        <v>24</v>
      </c>
      <c r="H1102" s="204">
        <v>681</v>
      </c>
      <c r="I1102" s="204"/>
      <c r="J1102" s="208"/>
      <c r="K1102" s="1194"/>
      <c r="L1102" s="1195"/>
    </row>
    <row r="1103" spans="1:12">
      <c r="A1103" s="1233"/>
      <c r="B1103" s="203" t="s">
        <v>1476</v>
      </c>
      <c r="C1103" s="1197"/>
      <c r="D1103" s="1199"/>
      <c r="E1103" s="204"/>
      <c r="F1103" s="204"/>
      <c r="G1103" s="204">
        <v>25</v>
      </c>
      <c r="H1103" s="204">
        <v>682</v>
      </c>
      <c r="I1103" s="204"/>
      <c r="J1103" s="208"/>
      <c r="K1103" s="1194"/>
      <c r="L1103" s="1195"/>
    </row>
    <row r="1104" spans="1:12">
      <c r="A1104" s="1233"/>
      <c r="B1104" s="203" t="s">
        <v>1476</v>
      </c>
      <c r="C1104" s="1197"/>
      <c r="D1104" s="1199"/>
      <c r="E1104" s="204"/>
      <c r="F1104" s="204"/>
      <c r="G1104" s="204">
        <v>26</v>
      </c>
      <c r="H1104" s="204">
        <v>683</v>
      </c>
      <c r="I1104" s="204"/>
      <c r="J1104" s="208"/>
      <c r="K1104" s="1194"/>
      <c r="L1104" s="1195"/>
    </row>
    <row r="1105" spans="1:12">
      <c r="A1105" s="1233"/>
      <c r="B1105" s="203" t="s">
        <v>1476</v>
      </c>
      <c r="C1105" s="1197"/>
      <c r="D1105" s="1199"/>
      <c r="E1105" s="204"/>
      <c r="F1105" s="204"/>
      <c r="G1105" s="204">
        <v>27</v>
      </c>
      <c r="H1105" s="204">
        <v>684</v>
      </c>
      <c r="I1105" s="204"/>
      <c r="J1105" s="208"/>
      <c r="K1105" s="1194"/>
      <c r="L1105" s="1195"/>
    </row>
    <row r="1106" spans="1:12">
      <c r="A1106" s="1233"/>
      <c r="B1106" s="203" t="s">
        <v>1476</v>
      </c>
      <c r="C1106" s="1197"/>
      <c r="D1106" s="1199"/>
      <c r="E1106" s="204"/>
      <c r="F1106" s="204"/>
      <c r="G1106" s="204">
        <v>28</v>
      </c>
      <c r="H1106" s="204">
        <v>685</v>
      </c>
      <c r="I1106" s="204"/>
      <c r="J1106" s="208"/>
      <c r="K1106" s="1194"/>
      <c r="L1106" s="1195"/>
    </row>
    <row r="1107" spans="1:12">
      <c r="A1107" s="1233"/>
      <c r="B1107" s="203" t="s">
        <v>1476</v>
      </c>
      <c r="C1107" s="1197"/>
      <c r="D1107" s="1199"/>
      <c r="E1107" s="204"/>
      <c r="F1107" s="204"/>
      <c r="G1107" s="204">
        <v>29</v>
      </c>
      <c r="H1107" s="204">
        <v>686</v>
      </c>
      <c r="I1107" s="204"/>
      <c r="J1107" s="208"/>
      <c r="K1107" s="1194"/>
      <c r="L1107" s="1195"/>
    </row>
    <row r="1108" spans="1:12">
      <c r="A1108" s="1233"/>
      <c r="B1108" s="203" t="s">
        <v>1476</v>
      </c>
      <c r="C1108" s="1197"/>
      <c r="D1108" s="1199"/>
      <c r="E1108" s="204"/>
      <c r="F1108" s="204"/>
      <c r="G1108" s="204">
        <v>30</v>
      </c>
      <c r="H1108" s="204">
        <v>687</v>
      </c>
      <c r="I1108" s="204"/>
      <c r="J1108" s="208"/>
      <c r="K1108" s="1194"/>
      <c r="L1108" s="1195"/>
    </row>
    <row r="1109" spans="1:12">
      <c r="A1109" s="1233"/>
      <c r="B1109" s="205" t="s">
        <v>1476</v>
      </c>
      <c r="C1109" s="1197"/>
      <c r="D1109" s="1199"/>
      <c r="E1109" s="206"/>
      <c r="F1109" s="206"/>
      <c r="G1109" s="206">
        <v>31</v>
      </c>
      <c r="H1109" s="206">
        <v>688</v>
      </c>
      <c r="I1109" s="206"/>
      <c r="J1109" s="209"/>
      <c r="K1109" s="1194"/>
      <c r="L1109" s="1195"/>
    </row>
    <row r="1110" spans="1:12">
      <c r="A1110" s="1233"/>
      <c r="B1110" s="200" t="s">
        <v>1449</v>
      </c>
      <c r="C1110" s="1207" t="s">
        <v>5706</v>
      </c>
      <c r="D1110" s="1198" t="s">
        <v>1450</v>
      </c>
      <c r="E1110" s="201" t="s">
        <v>7219</v>
      </c>
      <c r="F1110" s="201" t="s">
        <v>10136</v>
      </c>
      <c r="G1110" s="201">
        <v>0</v>
      </c>
      <c r="H1110" s="201">
        <v>33</v>
      </c>
      <c r="I1110" s="201" t="s">
        <v>1453</v>
      </c>
      <c r="J1110" s="207">
        <v>1</v>
      </c>
    </row>
    <row r="1111" spans="1:12">
      <c r="A1111" s="1233"/>
      <c r="B1111" s="203" t="s">
        <v>1449</v>
      </c>
      <c r="C1111" s="1208"/>
      <c r="D1111" s="1199"/>
      <c r="E1111" s="204" t="s">
        <v>7219</v>
      </c>
      <c r="F1111" s="204" t="s">
        <v>67</v>
      </c>
      <c r="G1111" s="204">
        <v>1</v>
      </c>
      <c r="H1111" s="204">
        <v>34</v>
      </c>
      <c r="I1111" s="204" t="s">
        <v>1454</v>
      </c>
      <c r="J1111" s="208">
        <v>1</v>
      </c>
    </row>
    <row r="1112" spans="1:12">
      <c r="A1112" s="1233"/>
      <c r="B1112" s="203" t="s">
        <v>1449</v>
      </c>
      <c r="C1112" s="1208"/>
      <c r="D1112" s="1199"/>
      <c r="E1112" s="204"/>
      <c r="F1112" s="204"/>
      <c r="G1112" s="204">
        <v>2</v>
      </c>
      <c r="H1112" s="204">
        <v>35</v>
      </c>
      <c r="I1112" s="204"/>
      <c r="J1112" s="208"/>
    </row>
    <row r="1113" spans="1:12">
      <c r="A1113" s="1234"/>
      <c r="B1113" s="205" t="s">
        <v>1449</v>
      </c>
      <c r="C1113" s="1208"/>
      <c r="D1113" s="1199"/>
      <c r="E1113" s="206"/>
      <c r="F1113" s="206"/>
      <c r="G1113" s="206">
        <v>3</v>
      </c>
      <c r="H1113" s="206">
        <v>36</v>
      </c>
      <c r="I1113" s="206"/>
      <c r="J1113" s="209"/>
    </row>
    <row r="1114" spans="1:12">
      <c r="A1114" s="1221" t="s">
        <v>8483</v>
      </c>
      <c r="B1114" s="200" t="s">
        <v>1461</v>
      </c>
      <c r="C1114" s="1209" t="s">
        <v>1416</v>
      </c>
      <c r="D1114" s="1198" t="s">
        <v>1462</v>
      </c>
      <c r="E1114" s="201" t="s">
        <v>7260</v>
      </c>
      <c r="F1114" s="201" t="s">
        <v>10137</v>
      </c>
      <c r="G1114" s="201">
        <v>1</v>
      </c>
      <c r="H1114" s="201">
        <v>145</v>
      </c>
      <c r="I1114" s="201" t="s">
        <v>49</v>
      </c>
      <c r="J1114" s="207" t="s">
        <v>49</v>
      </c>
      <c r="K1114" s="756" t="s">
        <v>1666</v>
      </c>
      <c r="L1114" s="1195" t="s">
        <v>5775</v>
      </c>
    </row>
    <row r="1115" spans="1:12">
      <c r="A1115" s="1222"/>
      <c r="B1115" s="203" t="s">
        <v>1461</v>
      </c>
      <c r="C1115" s="1210"/>
      <c r="D1115" s="1199"/>
      <c r="E1115" s="204" t="s">
        <v>723</v>
      </c>
      <c r="F1115" s="204" t="s">
        <v>10138</v>
      </c>
      <c r="G1115" s="204">
        <v>2</v>
      </c>
      <c r="H1115" s="204">
        <v>146</v>
      </c>
      <c r="I1115" s="204" t="s">
        <v>1480</v>
      </c>
      <c r="J1115" s="208">
        <v>1</v>
      </c>
      <c r="K1115" s="756" t="s">
        <v>1667</v>
      </c>
      <c r="L1115" s="1195"/>
    </row>
    <row r="1116" spans="1:12">
      <c r="A1116" s="1222"/>
      <c r="B1116" s="203" t="s">
        <v>1461</v>
      </c>
      <c r="C1116" s="1210"/>
      <c r="D1116" s="1199"/>
      <c r="E1116" s="204" t="s">
        <v>725</v>
      </c>
      <c r="F1116" s="204" t="s">
        <v>10139</v>
      </c>
      <c r="G1116" s="204">
        <v>3</v>
      </c>
      <c r="H1116" s="204">
        <v>147</v>
      </c>
      <c r="I1116" s="204" t="s">
        <v>1480</v>
      </c>
      <c r="J1116" s="208">
        <v>5</v>
      </c>
      <c r="K1116" s="756" t="s">
        <v>1668</v>
      </c>
      <c r="L1116" s="1195"/>
    </row>
    <row r="1117" spans="1:12">
      <c r="A1117" s="1222"/>
      <c r="B1117" s="203" t="s">
        <v>1461</v>
      </c>
      <c r="C1117" s="1210"/>
      <c r="D1117" s="1199"/>
      <c r="E1117" s="204" t="s">
        <v>727</v>
      </c>
      <c r="F1117" s="204" t="s">
        <v>10140</v>
      </c>
      <c r="G1117" s="204">
        <v>4</v>
      </c>
      <c r="H1117" s="204">
        <v>148</v>
      </c>
      <c r="I1117" s="204" t="s">
        <v>1480</v>
      </c>
      <c r="J1117" s="208">
        <v>9</v>
      </c>
      <c r="K1117" s="756" t="s">
        <v>1669</v>
      </c>
      <c r="L1117" s="1195"/>
    </row>
    <row r="1118" spans="1:12">
      <c r="A1118" s="1222"/>
      <c r="B1118" s="203" t="s">
        <v>1461</v>
      </c>
      <c r="C1118" s="1210"/>
      <c r="D1118" s="1199"/>
      <c r="E1118" s="204" t="s">
        <v>729</v>
      </c>
      <c r="F1118" s="204" t="s">
        <v>10141</v>
      </c>
      <c r="G1118" s="204">
        <v>5</v>
      </c>
      <c r="H1118" s="204">
        <v>149</v>
      </c>
      <c r="I1118" s="204" t="s">
        <v>1483</v>
      </c>
      <c r="J1118" s="208">
        <v>1</v>
      </c>
      <c r="K1118" s="756" t="s">
        <v>1670</v>
      </c>
      <c r="L1118" s="1195"/>
    </row>
    <row r="1119" spans="1:12">
      <c r="A1119" s="1222"/>
      <c r="B1119" s="203" t="s">
        <v>1461</v>
      </c>
      <c r="C1119" s="1210"/>
      <c r="D1119" s="1199"/>
      <c r="E1119" s="204" t="s">
        <v>735</v>
      </c>
      <c r="F1119" s="204" t="s">
        <v>10142</v>
      </c>
      <c r="G1119" s="204">
        <v>6</v>
      </c>
      <c r="H1119" s="204">
        <v>150</v>
      </c>
      <c r="I1119" s="204" t="s">
        <v>1483</v>
      </c>
      <c r="J1119" s="208">
        <v>3</v>
      </c>
      <c r="K1119" s="756" t="s">
        <v>1671</v>
      </c>
      <c r="L1119" s="1195"/>
    </row>
    <row r="1120" spans="1:12">
      <c r="A1120" s="1222"/>
      <c r="B1120" s="203" t="s">
        <v>1461</v>
      </c>
      <c r="C1120" s="1210"/>
      <c r="D1120" s="1199"/>
      <c r="E1120" s="204" t="s">
        <v>736</v>
      </c>
      <c r="F1120" s="204" t="s">
        <v>10143</v>
      </c>
      <c r="G1120" s="204">
        <v>7</v>
      </c>
      <c r="H1120" s="204">
        <v>151</v>
      </c>
      <c r="I1120" s="204" t="s">
        <v>1483</v>
      </c>
      <c r="J1120" s="208">
        <v>5</v>
      </c>
      <c r="K1120" s="756" t="s">
        <v>1672</v>
      </c>
      <c r="L1120" s="1195"/>
    </row>
    <row r="1121" spans="1:12">
      <c r="A1121" s="1222"/>
      <c r="B1121" s="203" t="s">
        <v>1461</v>
      </c>
      <c r="C1121" s="1210"/>
      <c r="D1121" s="1199"/>
      <c r="E1121" s="204" t="s">
        <v>737</v>
      </c>
      <c r="F1121" s="204" t="s">
        <v>10144</v>
      </c>
      <c r="G1121" s="204">
        <v>8</v>
      </c>
      <c r="H1121" s="204">
        <v>152</v>
      </c>
      <c r="I1121" s="204" t="s">
        <v>1483</v>
      </c>
      <c r="J1121" s="208">
        <v>7</v>
      </c>
      <c r="K1121" s="756" t="s">
        <v>1673</v>
      </c>
      <c r="L1121" s="1195"/>
    </row>
    <row r="1122" spans="1:12">
      <c r="A1122" s="1222"/>
      <c r="B1122" s="203" t="s">
        <v>1461</v>
      </c>
      <c r="C1122" s="1210"/>
      <c r="D1122" s="1199"/>
      <c r="E1122" s="204" t="s">
        <v>738</v>
      </c>
      <c r="F1122" s="204" t="s">
        <v>10145</v>
      </c>
      <c r="G1122" s="204">
        <v>9</v>
      </c>
      <c r="H1122" s="204">
        <v>153</v>
      </c>
      <c r="I1122" s="204" t="s">
        <v>1483</v>
      </c>
      <c r="J1122" s="208">
        <v>9</v>
      </c>
      <c r="K1122" s="756" t="s">
        <v>1674</v>
      </c>
      <c r="L1122" s="1195"/>
    </row>
    <row r="1123" spans="1:12">
      <c r="A1123" s="1222"/>
      <c r="B1123" s="203" t="s">
        <v>1461</v>
      </c>
      <c r="C1123" s="1210"/>
      <c r="D1123" s="1199"/>
      <c r="E1123" s="204" t="s">
        <v>739</v>
      </c>
      <c r="F1123" s="204" t="s">
        <v>10146</v>
      </c>
      <c r="G1123" s="204">
        <v>10</v>
      </c>
      <c r="H1123" s="204">
        <v>154</v>
      </c>
      <c r="I1123" s="204" t="s">
        <v>1483</v>
      </c>
      <c r="J1123" s="208">
        <v>11</v>
      </c>
      <c r="K1123" s="756" t="s">
        <v>1675</v>
      </c>
      <c r="L1123" s="1195"/>
    </row>
    <row r="1124" spans="1:12">
      <c r="A1124" s="1222"/>
      <c r="B1124" s="203" t="s">
        <v>1461</v>
      </c>
      <c r="C1124" s="1210"/>
      <c r="D1124" s="1199"/>
      <c r="E1124" s="204" t="s">
        <v>1497</v>
      </c>
      <c r="F1124" s="204" t="s">
        <v>67</v>
      </c>
      <c r="G1124" s="204">
        <v>11</v>
      </c>
      <c r="H1124" s="204">
        <v>155</v>
      </c>
      <c r="I1124" s="204" t="s">
        <v>1562</v>
      </c>
      <c r="J1124" s="208">
        <v>1</v>
      </c>
      <c r="K1124" s="756" t="s">
        <v>1676</v>
      </c>
      <c r="L1124" s="1195"/>
    </row>
    <row r="1125" spans="1:12">
      <c r="A1125" s="1222"/>
      <c r="B1125" s="205" t="s">
        <v>1461</v>
      </c>
      <c r="C1125" s="1210"/>
      <c r="D1125" s="1199"/>
      <c r="E1125" s="206" t="s">
        <v>1497</v>
      </c>
      <c r="F1125" s="206" t="s">
        <v>67</v>
      </c>
      <c r="G1125" s="206">
        <v>12</v>
      </c>
      <c r="H1125" s="206">
        <v>156</v>
      </c>
      <c r="I1125" s="206" t="s">
        <v>1564</v>
      </c>
      <c r="J1125" s="209">
        <v>1</v>
      </c>
      <c r="K1125" s="756" t="s">
        <v>1677</v>
      </c>
      <c r="L1125" s="1195"/>
    </row>
    <row r="1126" spans="1:12">
      <c r="A1126" s="1222"/>
      <c r="B1126" s="200" t="s">
        <v>1461</v>
      </c>
      <c r="C1126" s="1209" t="s">
        <v>1417</v>
      </c>
      <c r="D1126" s="1198" t="s">
        <v>1462</v>
      </c>
      <c r="E1126" s="201" t="s">
        <v>583</v>
      </c>
      <c r="F1126" s="201" t="s">
        <v>575</v>
      </c>
      <c r="G1126" s="201">
        <v>1</v>
      </c>
      <c r="H1126" s="201">
        <v>157</v>
      </c>
      <c r="I1126" s="201" t="s">
        <v>1494</v>
      </c>
      <c r="J1126" s="207">
        <v>1</v>
      </c>
      <c r="K1126" s="756" t="s">
        <v>1678</v>
      </c>
      <c r="L1126" s="1195" t="s">
        <v>5776</v>
      </c>
    </row>
    <row r="1127" spans="1:12">
      <c r="A1127" s="1222"/>
      <c r="B1127" s="203" t="s">
        <v>1461</v>
      </c>
      <c r="C1127" s="1210"/>
      <c r="D1127" s="1199"/>
      <c r="E1127" s="204" t="s">
        <v>743</v>
      </c>
      <c r="F1127" s="204" t="s">
        <v>742</v>
      </c>
      <c r="G1127" s="204">
        <v>2</v>
      </c>
      <c r="H1127" s="204">
        <v>158</v>
      </c>
      <c r="I1127" s="204" t="s">
        <v>1494</v>
      </c>
      <c r="J1127" s="208">
        <v>3</v>
      </c>
      <c r="K1127" s="756" t="s">
        <v>1679</v>
      </c>
      <c r="L1127" s="1195"/>
    </row>
    <row r="1128" spans="1:12">
      <c r="A1128" s="1222"/>
      <c r="B1128" s="203" t="s">
        <v>1461</v>
      </c>
      <c r="C1128" s="1210"/>
      <c r="D1128" s="1199"/>
      <c r="E1128" s="204" t="s">
        <v>745</v>
      </c>
      <c r="F1128" s="204" t="s">
        <v>744</v>
      </c>
      <c r="G1128" s="204">
        <v>3</v>
      </c>
      <c r="H1128" s="204">
        <v>159</v>
      </c>
      <c r="I1128" s="204" t="s">
        <v>1494</v>
      </c>
      <c r="J1128" s="208">
        <v>5</v>
      </c>
      <c r="K1128" s="756" t="s">
        <v>1680</v>
      </c>
      <c r="L1128" s="1195"/>
    </row>
    <row r="1129" spans="1:12">
      <c r="A1129" s="1222"/>
      <c r="B1129" s="203" t="s">
        <v>1461</v>
      </c>
      <c r="C1129" s="1210"/>
      <c r="D1129" s="1199"/>
      <c r="E1129" s="204" t="s">
        <v>747</v>
      </c>
      <c r="F1129" s="204" t="s">
        <v>10147</v>
      </c>
      <c r="G1129" s="204">
        <v>4</v>
      </c>
      <c r="H1129" s="204">
        <v>160</v>
      </c>
      <c r="I1129" s="204" t="s">
        <v>1499</v>
      </c>
      <c r="J1129" s="208">
        <v>1</v>
      </c>
      <c r="K1129" s="756" t="s">
        <v>1681</v>
      </c>
      <c r="L1129" s="1195"/>
    </row>
    <row r="1130" spans="1:12">
      <c r="A1130" s="1222"/>
      <c r="B1130" s="203" t="s">
        <v>1461</v>
      </c>
      <c r="C1130" s="1210"/>
      <c r="D1130" s="1199"/>
      <c r="E1130" s="204" t="s">
        <v>751</v>
      </c>
      <c r="F1130" s="204" t="s">
        <v>10148</v>
      </c>
      <c r="G1130" s="204">
        <v>5</v>
      </c>
      <c r="H1130" s="204">
        <v>161</v>
      </c>
      <c r="I1130" s="204" t="s">
        <v>1499</v>
      </c>
      <c r="J1130" s="208">
        <v>3</v>
      </c>
      <c r="K1130" s="756" t="s">
        <v>1682</v>
      </c>
      <c r="L1130" s="1195"/>
    </row>
    <row r="1131" spans="1:12">
      <c r="A1131" s="1222"/>
      <c r="B1131" s="203" t="s">
        <v>1461</v>
      </c>
      <c r="C1131" s="1210"/>
      <c r="D1131" s="1199"/>
      <c r="E1131" s="204" t="s">
        <v>752</v>
      </c>
      <c r="F1131" s="204" t="s">
        <v>10149</v>
      </c>
      <c r="G1131" s="204">
        <v>6</v>
      </c>
      <c r="H1131" s="204">
        <v>162</v>
      </c>
      <c r="I1131" s="204" t="s">
        <v>1499</v>
      </c>
      <c r="J1131" s="208">
        <v>5</v>
      </c>
      <c r="K1131" s="756" t="s">
        <v>1683</v>
      </c>
      <c r="L1131" s="1195"/>
    </row>
    <row r="1132" spans="1:12">
      <c r="A1132" s="1222"/>
      <c r="B1132" s="203" t="s">
        <v>1461</v>
      </c>
      <c r="C1132" s="1210"/>
      <c r="D1132" s="1199"/>
      <c r="E1132" s="204" t="s">
        <v>753</v>
      </c>
      <c r="F1132" s="204" t="s">
        <v>10150</v>
      </c>
      <c r="G1132" s="204">
        <v>7</v>
      </c>
      <c r="H1132" s="204">
        <v>163</v>
      </c>
      <c r="I1132" s="204" t="s">
        <v>1499</v>
      </c>
      <c r="J1132" s="208">
        <v>7</v>
      </c>
      <c r="K1132" s="756" t="s">
        <v>1684</v>
      </c>
      <c r="L1132" s="1195"/>
    </row>
    <row r="1133" spans="1:12">
      <c r="A1133" s="1222"/>
      <c r="B1133" s="203" t="s">
        <v>1461</v>
      </c>
      <c r="C1133" s="1210"/>
      <c r="D1133" s="1199"/>
      <c r="E1133" s="204" t="s">
        <v>756</v>
      </c>
      <c r="F1133" s="204" t="s">
        <v>754</v>
      </c>
      <c r="G1133" s="204">
        <v>8</v>
      </c>
      <c r="H1133" s="204">
        <v>164</v>
      </c>
      <c r="I1133" s="204" t="s">
        <v>1732</v>
      </c>
      <c r="J1133" s="208">
        <v>1</v>
      </c>
      <c r="K1133" s="756" t="s">
        <v>1685</v>
      </c>
      <c r="L1133" s="1195"/>
    </row>
    <row r="1134" spans="1:12">
      <c r="A1134" s="1222"/>
      <c r="B1134" s="203" t="s">
        <v>1461</v>
      </c>
      <c r="C1134" s="1210"/>
      <c r="D1134" s="1199"/>
      <c r="E1134" s="204" t="s">
        <v>758</v>
      </c>
      <c r="F1134" s="204" t="s">
        <v>755</v>
      </c>
      <c r="G1134" s="204">
        <v>9</v>
      </c>
      <c r="H1134" s="204">
        <v>165</v>
      </c>
      <c r="I1134" s="204" t="s">
        <v>1732</v>
      </c>
      <c r="J1134" s="208">
        <v>3</v>
      </c>
      <c r="K1134" s="756" t="s">
        <v>1686</v>
      </c>
      <c r="L1134" s="1195"/>
    </row>
    <row r="1135" spans="1:12">
      <c r="A1135" s="1222"/>
      <c r="B1135" s="203" t="s">
        <v>1461</v>
      </c>
      <c r="C1135" s="1210"/>
      <c r="D1135" s="1199"/>
      <c r="E1135" s="204" t="s">
        <v>1218</v>
      </c>
      <c r="F1135" s="204" t="s">
        <v>1217</v>
      </c>
      <c r="G1135" s="204">
        <v>10</v>
      </c>
      <c r="H1135" s="204">
        <v>166</v>
      </c>
      <c r="I1135" s="204" t="s">
        <v>6249</v>
      </c>
      <c r="J1135" s="208">
        <v>1</v>
      </c>
      <c r="K1135" s="756" t="s">
        <v>1687</v>
      </c>
      <c r="L1135" s="1195"/>
    </row>
    <row r="1136" spans="1:12">
      <c r="A1136" s="1222"/>
      <c r="B1136" s="203" t="s">
        <v>1461</v>
      </c>
      <c r="C1136" s="1210"/>
      <c r="D1136" s="1199"/>
      <c r="E1136" s="204" t="s">
        <v>1497</v>
      </c>
      <c r="F1136" s="204" t="s">
        <v>67</v>
      </c>
      <c r="G1136" s="204">
        <v>11</v>
      </c>
      <c r="H1136" s="204">
        <v>167</v>
      </c>
      <c r="I1136" s="204" t="s">
        <v>6249</v>
      </c>
      <c r="J1136" s="208">
        <v>3</v>
      </c>
      <c r="K1136" s="756" t="s">
        <v>1688</v>
      </c>
      <c r="L1136" s="1195"/>
    </row>
    <row r="1137" spans="1:12">
      <c r="A1137" s="1222"/>
      <c r="B1137" s="205" t="s">
        <v>1461</v>
      </c>
      <c r="C1137" s="1210"/>
      <c r="D1137" s="1199"/>
      <c r="E1137" s="206" t="s">
        <v>1497</v>
      </c>
      <c r="F1137" s="206" t="s">
        <v>67</v>
      </c>
      <c r="G1137" s="206">
        <v>12</v>
      </c>
      <c r="H1137" s="206">
        <v>168</v>
      </c>
      <c r="I1137" s="206" t="s">
        <v>6250</v>
      </c>
      <c r="J1137" s="209">
        <v>1</v>
      </c>
      <c r="K1137" s="756" t="s">
        <v>1689</v>
      </c>
      <c r="L1137" s="1195"/>
    </row>
    <row r="1138" spans="1:12">
      <c r="A1138" s="1222"/>
      <c r="B1138" s="200" t="s">
        <v>1461</v>
      </c>
      <c r="C1138" s="1209" t="s">
        <v>1418</v>
      </c>
      <c r="D1138" s="1198" t="s">
        <v>1462</v>
      </c>
      <c r="E1138" s="201"/>
      <c r="F1138" s="201"/>
      <c r="G1138" s="201">
        <v>1</v>
      </c>
      <c r="H1138" s="201">
        <v>169</v>
      </c>
      <c r="I1138" s="201"/>
      <c r="J1138" s="207"/>
      <c r="K1138" s="756" t="s">
        <v>1708</v>
      </c>
      <c r="L1138" s="1195" t="s">
        <v>5777</v>
      </c>
    </row>
    <row r="1139" spans="1:12">
      <c r="A1139" s="1222"/>
      <c r="B1139" s="203" t="s">
        <v>1461</v>
      </c>
      <c r="C1139" s="1210"/>
      <c r="D1139" s="1199"/>
      <c r="E1139" s="204"/>
      <c r="F1139" s="204"/>
      <c r="G1139" s="204">
        <v>2</v>
      </c>
      <c r="H1139" s="204">
        <v>170</v>
      </c>
      <c r="I1139" s="204"/>
      <c r="J1139" s="208"/>
      <c r="K1139" s="756" t="s">
        <v>1709</v>
      </c>
      <c r="L1139" s="1195"/>
    </row>
    <row r="1140" spans="1:12">
      <c r="A1140" s="1222"/>
      <c r="B1140" s="203" t="s">
        <v>1461</v>
      </c>
      <c r="C1140" s="1210"/>
      <c r="D1140" s="1199"/>
      <c r="E1140" s="204"/>
      <c r="F1140" s="204"/>
      <c r="G1140" s="204">
        <v>3</v>
      </c>
      <c r="H1140" s="204">
        <v>171</v>
      </c>
      <c r="I1140" s="204"/>
      <c r="J1140" s="208"/>
      <c r="K1140" s="756" t="s">
        <v>1710</v>
      </c>
      <c r="L1140" s="1195"/>
    </row>
    <row r="1141" spans="1:12">
      <c r="A1141" s="1222"/>
      <c r="B1141" s="203" t="s">
        <v>1461</v>
      </c>
      <c r="C1141" s="1210"/>
      <c r="D1141" s="1199"/>
      <c r="E1141" s="204"/>
      <c r="F1141" s="204"/>
      <c r="G1141" s="204">
        <v>4</v>
      </c>
      <c r="H1141" s="204">
        <v>172</v>
      </c>
      <c r="I1141" s="204"/>
      <c r="J1141" s="208"/>
      <c r="K1141" s="756" t="s">
        <v>1711</v>
      </c>
      <c r="L1141" s="1195"/>
    </row>
    <row r="1142" spans="1:12">
      <c r="A1142" s="1222"/>
      <c r="B1142" s="203" t="s">
        <v>1461</v>
      </c>
      <c r="C1142" s="1210"/>
      <c r="D1142" s="1199"/>
      <c r="E1142" s="204"/>
      <c r="F1142" s="204"/>
      <c r="G1142" s="204">
        <v>5</v>
      </c>
      <c r="H1142" s="204">
        <v>173</v>
      </c>
      <c r="I1142" s="204"/>
      <c r="J1142" s="208"/>
      <c r="K1142" s="756" t="s">
        <v>1712</v>
      </c>
      <c r="L1142" s="1195"/>
    </row>
    <row r="1143" spans="1:12">
      <c r="A1143" s="1222"/>
      <c r="B1143" s="203" t="s">
        <v>1461</v>
      </c>
      <c r="C1143" s="1210"/>
      <c r="D1143" s="1199"/>
      <c r="E1143" s="204"/>
      <c r="F1143" s="204"/>
      <c r="G1143" s="204">
        <v>6</v>
      </c>
      <c r="H1143" s="204">
        <v>174</v>
      </c>
      <c r="I1143" s="204"/>
      <c r="J1143" s="208"/>
      <c r="K1143" s="756" t="s">
        <v>1713</v>
      </c>
      <c r="L1143" s="1195"/>
    </row>
    <row r="1144" spans="1:12">
      <c r="A1144" s="1222"/>
      <c r="B1144" s="203" t="s">
        <v>1461</v>
      </c>
      <c r="C1144" s="1210"/>
      <c r="D1144" s="1199"/>
      <c r="E1144" s="204"/>
      <c r="F1144" s="204"/>
      <c r="G1144" s="204">
        <v>7</v>
      </c>
      <c r="H1144" s="204">
        <v>175</v>
      </c>
      <c r="I1144" s="204"/>
      <c r="J1144" s="208"/>
      <c r="K1144" s="756" t="s">
        <v>1714</v>
      </c>
      <c r="L1144" s="1195"/>
    </row>
    <row r="1145" spans="1:12">
      <c r="A1145" s="1222"/>
      <c r="B1145" s="203" t="s">
        <v>1461</v>
      </c>
      <c r="C1145" s="1210"/>
      <c r="D1145" s="1199"/>
      <c r="E1145" s="204"/>
      <c r="F1145" s="204"/>
      <c r="G1145" s="204">
        <v>8</v>
      </c>
      <c r="H1145" s="204">
        <v>176</v>
      </c>
      <c r="I1145" s="204"/>
      <c r="J1145" s="208"/>
      <c r="K1145" s="756" t="s">
        <v>1715</v>
      </c>
      <c r="L1145" s="1195"/>
    </row>
    <row r="1146" spans="1:12">
      <c r="A1146" s="1222"/>
      <c r="B1146" s="203" t="s">
        <v>1461</v>
      </c>
      <c r="C1146" s="1210"/>
      <c r="D1146" s="1199"/>
      <c r="E1146" s="204"/>
      <c r="F1146" s="204"/>
      <c r="G1146" s="204">
        <v>9</v>
      </c>
      <c r="H1146" s="204">
        <v>177</v>
      </c>
      <c r="I1146" s="204"/>
      <c r="J1146" s="208"/>
      <c r="K1146" s="756" t="s">
        <v>1716</v>
      </c>
      <c r="L1146" s="1195"/>
    </row>
    <row r="1147" spans="1:12">
      <c r="A1147" s="1222"/>
      <c r="B1147" s="203" t="s">
        <v>1461</v>
      </c>
      <c r="C1147" s="1210"/>
      <c r="D1147" s="1199"/>
      <c r="E1147" s="204"/>
      <c r="F1147" s="204"/>
      <c r="G1147" s="204">
        <v>10</v>
      </c>
      <c r="H1147" s="204">
        <v>178</v>
      </c>
      <c r="I1147" s="204"/>
      <c r="J1147" s="208"/>
      <c r="K1147" s="756" t="s">
        <v>1717</v>
      </c>
      <c r="L1147" s="1195"/>
    </row>
    <row r="1148" spans="1:12">
      <c r="A1148" s="1222"/>
      <c r="B1148" s="203" t="s">
        <v>1461</v>
      </c>
      <c r="C1148" s="1210"/>
      <c r="D1148" s="1199"/>
      <c r="E1148" s="204"/>
      <c r="F1148" s="204"/>
      <c r="G1148" s="204">
        <v>11</v>
      </c>
      <c r="H1148" s="204">
        <v>179</v>
      </c>
      <c r="I1148" s="204"/>
      <c r="J1148" s="208"/>
      <c r="K1148" s="756" t="s">
        <v>1718</v>
      </c>
      <c r="L1148" s="1195"/>
    </row>
    <row r="1149" spans="1:12">
      <c r="A1149" s="1222"/>
      <c r="B1149" s="205" t="s">
        <v>1461</v>
      </c>
      <c r="C1149" s="1210"/>
      <c r="D1149" s="1199"/>
      <c r="E1149" s="206"/>
      <c r="F1149" s="206"/>
      <c r="G1149" s="206">
        <v>12</v>
      </c>
      <c r="H1149" s="206">
        <v>180</v>
      </c>
      <c r="I1149" s="206"/>
      <c r="J1149" s="209"/>
      <c r="K1149" s="756" t="s">
        <v>1719</v>
      </c>
      <c r="L1149" s="1195"/>
    </row>
    <row r="1150" spans="1:12">
      <c r="A1150" s="1222"/>
      <c r="B1150" s="200" t="s">
        <v>6039</v>
      </c>
      <c r="C1150" s="1227" t="s">
        <v>1419</v>
      </c>
      <c r="D1150" s="1198" t="s">
        <v>6040</v>
      </c>
      <c r="E1150" s="201" t="s">
        <v>1497</v>
      </c>
      <c r="F1150" s="201" t="s">
        <v>7608</v>
      </c>
      <c r="G1150" s="201">
        <v>1</v>
      </c>
      <c r="H1150" s="201">
        <v>1</v>
      </c>
      <c r="I1150" s="201" t="s">
        <v>1520</v>
      </c>
      <c r="J1150" s="207">
        <v>1</v>
      </c>
      <c r="K1150" s="756" t="s">
        <v>6041</v>
      </c>
      <c r="L1150" s="1195" t="s">
        <v>6042</v>
      </c>
    </row>
    <row r="1151" spans="1:12">
      <c r="A1151" s="1222"/>
      <c r="B1151" s="203" t="s">
        <v>6039</v>
      </c>
      <c r="C1151" s="1228"/>
      <c r="D1151" s="1199"/>
      <c r="E1151" s="204" t="s">
        <v>6248</v>
      </c>
      <c r="F1151" s="204" t="s">
        <v>7609</v>
      </c>
      <c r="G1151" s="204">
        <v>2</v>
      </c>
      <c r="H1151" s="204">
        <v>2</v>
      </c>
      <c r="I1151" s="204" t="s">
        <v>1520</v>
      </c>
      <c r="J1151" s="208">
        <v>3</v>
      </c>
      <c r="K1151" s="756" t="s">
        <v>6043</v>
      </c>
      <c r="L1151" s="1195"/>
    </row>
    <row r="1152" spans="1:12">
      <c r="A1152" s="1222"/>
      <c r="B1152" s="203" t="s">
        <v>6039</v>
      </c>
      <c r="C1152" s="1228"/>
      <c r="D1152" s="1199"/>
      <c r="E1152" s="204" t="s">
        <v>1497</v>
      </c>
      <c r="F1152" s="204" t="s">
        <v>67</v>
      </c>
      <c r="G1152" s="204">
        <v>3</v>
      </c>
      <c r="H1152" s="204">
        <v>3</v>
      </c>
      <c r="I1152" s="204" t="s">
        <v>6251</v>
      </c>
      <c r="J1152" s="208">
        <v>1</v>
      </c>
      <c r="K1152" s="756" t="s">
        <v>6044</v>
      </c>
      <c r="L1152" s="1195"/>
    </row>
    <row r="1153" spans="1:12">
      <c r="A1153" s="1222"/>
      <c r="B1153" s="205" t="s">
        <v>6039</v>
      </c>
      <c r="C1153" s="1228"/>
      <c r="D1153" s="1199"/>
      <c r="E1153" s="206"/>
      <c r="F1153" s="206"/>
      <c r="G1153" s="206">
        <v>4</v>
      </c>
      <c r="H1153" s="206">
        <v>4</v>
      </c>
      <c r="I1153" s="206"/>
      <c r="J1153" s="209"/>
      <c r="K1153" s="756" t="s">
        <v>6045</v>
      </c>
      <c r="L1153" s="1195"/>
    </row>
    <row r="1154" spans="1:12">
      <c r="A1154" s="1222"/>
      <c r="B1154" s="210" t="s">
        <v>1476</v>
      </c>
      <c r="C1154" s="1205" t="s">
        <v>1420</v>
      </c>
      <c r="D1154" s="1198" t="s">
        <v>1477</v>
      </c>
      <c r="E1154" s="201" t="s">
        <v>1300</v>
      </c>
      <c r="F1154" s="201" t="s">
        <v>8540</v>
      </c>
      <c r="G1154" s="201">
        <v>0</v>
      </c>
      <c r="H1154" s="201">
        <v>689</v>
      </c>
      <c r="I1154" s="201" t="s">
        <v>49</v>
      </c>
      <c r="J1154" s="207" t="s">
        <v>49</v>
      </c>
      <c r="K1154" s="1194" t="s">
        <v>2005</v>
      </c>
      <c r="L1154" s="1195" t="s">
        <v>5778</v>
      </c>
    </row>
    <row r="1155" spans="1:12">
      <c r="A1155" s="1222"/>
      <c r="B1155" s="211" t="s">
        <v>1476</v>
      </c>
      <c r="C1155" s="1206"/>
      <c r="D1155" s="1199"/>
      <c r="E1155" s="204" t="s">
        <v>1306</v>
      </c>
      <c r="F1155" s="204" t="s">
        <v>8541</v>
      </c>
      <c r="G1155" s="204">
        <v>1</v>
      </c>
      <c r="H1155" s="204">
        <v>690</v>
      </c>
      <c r="I1155" s="204" t="s">
        <v>49</v>
      </c>
      <c r="J1155" s="208" t="s">
        <v>49</v>
      </c>
      <c r="K1155" s="1194"/>
      <c r="L1155" s="1195"/>
    </row>
    <row r="1156" spans="1:12">
      <c r="A1156" s="1222"/>
      <c r="B1156" s="211" t="s">
        <v>1476</v>
      </c>
      <c r="C1156" s="1206"/>
      <c r="D1156" s="1199"/>
      <c r="E1156" s="204" t="s">
        <v>1301</v>
      </c>
      <c r="F1156" s="204" t="s">
        <v>8543</v>
      </c>
      <c r="G1156" s="204">
        <v>2</v>
      </c>
      <c r="H1156" s="204">
        <v>691</v>
      </c>
      <c r="I1156" s="204" t="s">
        <v>49</v>
      </c>
      <c r="J1156" s="208" t="s">
        <v>49</v>
      </c>
      <c r="K1156" s="1194"/>
      <c r="L1156" s="1195"/>
    </row>
    <row r="1157" spans="1:12">
      <c r="A1157" s="1222"/>
      <c r="B1157" s="211" t="s">
        <v>1476</v>
      </c>
      <c r="C1157" s="1206"/>
      <c r="D1157" s="1199"/>
      <c r="E1157" s="204" t="s">
        <v>1302</v>
      </c>
      <c r="F1157" s="204" t="s">
        <v>8545</v>
      </c>
      <c r="G1157" s="204">
        <v>3</v>
      </c>
      <c r="H1157" s="204">
        <v>692</v>
      </c>
      <c r="I1157" s="204" t="s">
        <v>49</v>
      </c>
      <c r="J1157" s="208" t="s">
        <v>49</v>
      </c>
      <c r="K1157" s="1194"/>
      <c r="L1157" s="1195"/>
    </row>
    <row r="1158" spans="1:12">
      <c r="A1158" s="1222"/>
      <c r="B1158" s="211" t="s">
        <v>1476</v>
      </c>
      <c r="C1158" s="1206"/>
      <c r="D1158" s="1199"/>
      <c r="E1158" s="204" t="s">
        <v>1362</v>
      </c>
      <c r="F1158" s="204" t="s">
        <v>8546</v>
      </c>
      <c r="G1158" s="204">
        <v>4</v>
      </c>
      <c r="H1158" s="204">
        <v>693</v>
      </c>
      <c r="I1158" s="204" t="s">
        <v>49</v>
      </c>
      <c r="J1158" s="208" t="s">
        <v>49</v>
      </c>
      <c r="K1158" s="1194"/>
      <c r="L1158" s="1195"/>
    </row>
    <row r="1159" spans="1:12">
      <c r="A1159" s="1222"/>
      <c r="B1159" s="211" t="s">
        <v>1476</v>
      </c>
      <c r="C1159" s="1206"/>
      <c r="D1159" s="1199"/>
      <c r="E1159" s="204" t="s">
        <v>1303</v>
      </c>
      <c r="F1159" s="204" t="s">
        <v>10151</v>
      </c>
      <c r="G1159" s="204">
        <v>5</v>
      </c>
      <c r="H1159" s="204">
        <v>694</v>
      </c>
      <c r="I1159" s="204" t="s">
        <v>49</v>
      </c>
      <c r="J1159" s="208" t="s">
        <v>49</v>
      </c>
      <c r="K1159" s="1194"/>
      <c r="L1159" s="1195"/>
    </row>
    <row r="1160" spans="1:12">
      <c r="A1160" s="1222"/>
      <c r="B1160" s="211" t="s">
        <v>1476</v>
      </c>
      <c r="C1160" s="1206"/>
      <c r="D1160" s="1199"/>
      <c r="E1160" s="204" t="s">
        <v>1305</v>
      </c>
      <c r="F1160" s="204" t="s">
        <v>9561</v>
      </c>
      <c r="G1160" s="204">
        <v>6</v>
      </c>
      <c r="H1160" s="204">
        <v>695</v>
      </c>
      <c r="I1160" s="204" t="s">
        <v>49</v>
      </c>
      <c r="J1160" s="208" t="s">
        <v>49</v>
      </c>
      <c r="K1160" s="1194"/>
      <c r="L1160" s="1195"/>
    </row>
    <row r="1161" spans="1:12">
      <c r="A1161" s="1222"/>
      <c r="B1161" s="211" t="s">
        <v>1476</v>
      </c>
      <c r="C1161" s="1206"/>
      <c r="D1161" s="1199"/>
      <c r="E1161" s="204" t="s">
        <v>6252</v>
      </c>
      <c r="F1161" s="204" t="s">
        <v>7610</v>
      </c>
      <c r="G1161" s="204">
        <v>7</v>
      </c>
      <c r="H1161" s="204">
        <v>696</v>
      </c>
      <c r="I1161" s="204" t="s">
        <v>1909</v>
      </c>
      <c r="J1161" s="208">
        <v>1</v>
      </c>
      <c r="K1161" s="1194"/>
      <c r="L1161" s="1195"/>
    </row>
    <row r="1162" spans="1:12">
      <c r="A1162" s="1222"/>
      <c r="B1162" s="211" t="s">
        <v>1476</v>
      </c>
      <c r="C1162" s="1206"/>
      <c r="D1162" s="1199"/>
      <c r="E1162" s="204" t="s">
        <v>6253</v>
      </c>
      <c r="F1162" s="204" t="s">
        <v>7611</v>
      </c>
      <c r="G1162" s="204">
        <v>8</v>
      </c>
      <c r="H1162" s="204">
        <v>697</v>
      </c>
      <c r="I1162" s="204" t="s">
        <v>1909</v>
      </c>
      <c r="J1162" s="208">
        <v>3</v>
      </c>
      <c r="K1162" s="1194"/>
      <c r="L1162" s="1195"/>
    </row>
    <row r="1163" spans="1:12">
      <c r="A1163" s="1222"/>
      <c r="B1163" s="211" t="s">
        <v>1476</v>
      </c>
      <c r="C1163" s="1206"/>
      <c r="D1163" s="1199"/>
      <c r="E1163" s="204" t="s">
        <v>2986</v>
      </c>
      <c r="F1163" s="204" t="s">
        <v>10152</v>
      </c>
      <c r="G1163" s="204">
        <v>9</v>
      </c>
      <c r="H1163" s="204">
        <v>698</v>
      </c>
      <c r="I1163" s="204" t="s">
        <v>1909</v>
      </c>
      <c r="J1163" s="208">
        <v>5</v>
      </c>
      <c r="K1163" s="1194"/>
      <c r="L1163" s="1195"/>
    </row>
    <row r="1164" spans="1:12">
      <c r="A1164" s="1222"/>
      <c r="B1164" s="211" t="s">
        <v>1476</v>
      </c>
      <c r="C1164" s="1206"/>
      <c r="D1164" s="1199"/>
      <c r="E1164" s="204" t="s">
        <v>6254</v>
      </c>
      <c r="F1164" s="204" t="s">
        <v>7613</v>
      </c>
      <c r="G1164" s="204">
        <v>10</v>
      </c>
      <c r="H1164" s="204">
        <v>699</v>
      </c>
      <c r="I1164" s="204" t="s">
        <v>1909</v>
      </c>
      <c r="J1164" s="208">
        <v>7</v>
      </c>
      <c r="K1164" s="1194"/>
      <c r="L1164" s="1195"/>
    </row>
    <row r="1165" spans="1:12">
      <c r="A1165" s="1222"/>
      <c r="B1165" s="211" t="s">
        <v>1476</v>
      </c>
      <c r="C1165" s="1206"/>
      <c r="D1165" s="1199"/>
      <c r="E1165" s="204" t="s">
        <v>6255</v>
      </c>
      <c r="F1165" s="204" t="s">
        <v>7614</v>
      </c>
      <c r="G1165" s="204">
        <v>11</v>
      </c>
      <c r="H1165" s="204">
        <v>700</v>
      </c>
      <c r="I1165" s="204" t="s">
        <v>1909</v>
      </c>
      <c r="J1165" s="208">
        <v>9</v>
      </c>
      <c r="K1165" s="1194"/>
      <c r="L1165" s="1195"/>
    </row>
    <row r="1166" spans="1:12">
      <c r="A1166" s="1222"/>
      <c r="B1166" s="211" t="s">
        <v>1476</v>
      </c>
      <c r="C1166" s="1206"/>
      <c r="D1166" s="1199"/>
      <c r="E1166" s="204" t="s">
        <v>6256</v>
      </c>
      <c r="F1166" s="204" t="s">
        <v>7615</v>
      </c>
      <c r="G1166" s="204">
        <v>12</v>
      </c>
      <c r="H1166" s="204">
        <v>701</v>
      </c>
      <c r="I1166" s="204" t="s">
        <v>1909</v>
      </c>
      <c r="J1166" s="208">
        <v>11</v>
      </c>
      <c r="K1166" s="1194"/>
      <c r="L1166" s="1195"/>
    </row>
    <row r="1167" spans="1:12">
      <c r="A1167" s="1222"/>
      <c r="B1167" s="211" t="s">
        <v>1476</v>
      </c>
      <c r="C1167" s="1206"/>
      <c r="D1167" s="1199"/>
      <c r="E1167" s="204" t="s">
        <v>2569</v>
      </c>
      <c r="F1167" s="204" t="s">
        <v>7616</v>
      </c>
      <c r="G1167" s="204">
        <v>13</v>
      </c>
      <c r="H1167" s="204">
        <v>702</v>
      </c>
      <c r="I1167" s="204" t="s">
        <v>1909</v>
      </c>
      <c r="J1167" s="208">
        <v>13</v>
      </c>
      <c r="K1167" s="1194"/>
      <c r="L1167" s="1195"/>
    </row>
    <row r="1168" spans="1:12">
      <c r="A1168" s="1222"/>
      <c r="B1168" s="211" t="s">
        <v>1476</v>
      </c>
      <c r="C1168" s="1206"/>
      <c r="D1168" s="1199"/>
      <c r="E1168" s="204" t="s">
        <v>2579</v>
      </c>
      <c r="F1168" s="204" t="s">
        <v>10153</v>
      </c>
      <c r="G1168" s="204">
        <v>14</v>
      </c>
      <c r="H1168" s="204">
        <v>703</v>
      </c>
      <c r="I1168" s="204" t="s">
        <v>1909</v>
      </c>
      <c r="J1168" s="208">
        <v>15</v>
      </c>
      <c r="K1168" s="1194"/>
      <c r="L1168" s="1195"/>
    </row>
    <row r="1169" spans="1:12">
      <c r="A1169" s="1222"/>
      <c r="B1169" s="212" t="s">
        <v>1476</v>
      </c>
      <c r="C1169" s="1206"/>
      <c r="D1169" s="1199"/>
      <c r="E1169" s="206" t="s">
        <v>1497</v>
      </c>
      <c r="F1169" s="206" t="s">
        <v>67</v>
      </c>
      <c r="G1169" s="206">
        <v>15</v>
      </c>
      <c r="H1169" s="206">
        <v>704</v>
      </c>
      <c r="I1169" s="206" t="s">
        <v>1556</v>
      </c>
      <c r="J1169" s="209">
        <v>1</v>
      </c>
      <c r="K1169" s="1194"/>
      <c r="L1169" s="1195"/>
    </row>
    <row r="1170" spans="1:12">
      <c r="A1170" s="1222"/>
      <c r="B1170" s="210" t="s">
        <v>1554</v>
      </c>
      <c r="C1170" s="1206"/>
      <c r="D1170" s="1198" t="s">
        <v>1555</v>
      </c>
      <c r="E1170" s="201" t="s">
        <v>6257</v>
      </c>
      <c r="F1170" s="201" t="s">
        <v>7618</v>
      </c>
      <c r="G1170" s="201">
        <v>0</v>
      </c>
      <c r="H1170" s="201">
        <v>241</v>
      </c>
      <c r="I1170" s="201" t="s">
        <v>1552</v>
      </c>
      <c r="J1170" s="207">
        <v>1</v>
      </c>
      <c r="K1170" s="1194" t="s">
        <v>1961</v>
      </c>
      <c r="L1170" s="1195" t="s">
        <v>1962</v>
      </c>
    </row>
    <row r="1171" spans="1:12">
      <c r="A1171" s="1222"/>
      <c r="B1171" s="211" t="s">
        <v>1554</v>
      </c>
      <c r="C1171" s="1206"/>
      <c r="D1171" s="1199"/>
      <c r="E1171" s="204" t="s">
        <v>6258</v>
      </c>
      <c r="F1171" s="204" t="s">
        <v>7619</v>
      </c>
      <c r="G1171" s="204">
        <v>1</v>
      </c>
      <c r="H1171" s="204">
        <v>242</v>
      </c>
      <c r="I1171" s="204" t="s">
        <v>1552</v>
      </c>
      <c r="J1171" s="208">
        <v>3</v>
      </c>
      <c r="K1171" s="1194"/>
      <c r="L1171" s="1195"/>
    </row>
    <row r="1172" spans="1:12">
      <c r="A1172" s="1222"/>
      <c r="B1172" s="211" t="s">
        <v>1554</v>
      </c>
      <c r="C1172" s="1206"/>
      <c r="D1172" s="1199"/>
      <c r="E1172" s="204" t="s">
        <v>6259</v>
      </c>
      <c r="F1172" s="204" t="s">
        <v>7620</v>
      </c>
      <c r="G1172" s="204">
        <v>2</v>
      </c>
      <c r="H1172" s="204">
        <v>243</v>
      </c>
      <c r="I1172" s="204" t="s">
        <v>1552</v>
      </c>
      <c r="J1172" s="208">
        <v>5</v>
      </c>
      <c r="K1172" s="1194"/>
      <c r="L1172" s="1195"/>
    </row>
    <row r="1173" spans="1:12">
      <c r="A1173" s="1222"/>
      <c r="B1173" s="211" t="s">
        <v>1554</v>
      </c>
      <c r="C1173" s="1206"/>
      <c r="D1173" s="1199"/>
      <c r="E1173" s="204" t="s">
        <v>1497</v>
      </c>
      <c r="F1173" s="204" t="s">
        <v>67</v>
      </c>
      <c r="G1173" s="204">
        <v>3</v>
      </c>
      <c r="H1173" s="204">
        <v>244</v>
      </c>
      <c r="I1173" s="204" t="s">
        <v>1594</v>
      </c>
      <c r="J1173" s="208">
        <v>1</v>
      </c>
      <c r="K1173" s="1194"/>
      <c r="L1173" s="1195"/>
    </row>
    <row r="1174" spans="1:12">
      <c r="A1174" s="1222"/>
      <c r="B1174" s="211" t="s">
        <v>1554</v>
      </c>
      <c r="C1174" s="1206"/>
      <c r="D1174" s="1199"/>
      <c r="E1174" s="204" t="s">
        <v>1497</v>
      </c>
      <c r="F1174" s="204" t="s">
        <v>67</v>
      </c>
      <c r="G1174" s="204">
        <v>4</v>
      </c>
      <c r="H1174" s="204">
        <v>245</v>
      </c>
      <c r="I1174" s="204" t="s">
        <v>1595</v>
      </c>
      <c r="J1174" s="208">
        <v>3</v>
      </c>
      <c r="K1174" s="1194"/>
      <c r="L1174" s="1195"/>
    </row>
    <row r="1175" spans="1:12">
      <c r="A1175" s="1222"/>
      <c r="B1175" s="211" t="s">
        <v>1554</v>
      </c>
      <c r="C1175" s="1206"/>
      <c r="D1175" s="1199"/>
      <c r="E1175" s="204" t="s">
        <v>2575</v>
      </c>
      <c r="F1175" s="204" t="s">
        <v>10154</v>
      </c>
      <c r="G1175" s="204">
        <v>5</v>
      </c>
      <c r="H1175" s="204">
        <v>246</v>
      </c>
      <c r="I1175" s="204" t="s">
        <v>1553</v>
      </c>
      <c r="J1175" s="208">
        <v>1</v>
      </c>
      <c r="K1175" s="1194"/>
      <c r="L1175" s="1195"/>
    </row>
    <row r="1176" spans="1:12">
      <c r="A1176" s="1222"/>
      <c r="B1176" s="211" t="s">
        <v>1554</v>
      </c>
      <c r="C1176" s="1206"/>
      <c r="D1176" s="1199"/>
      <c r="E1176" s="204" t="s">
        <v>6260</v>
      </c>
      <c r="F1176" s="204" t="s">
        <v>10155</v>
      </c>
      <c r="G1176" s="204">
        <v>6</v>
      </c>
      <c r="H1176" s="204">
        <v>247</v>
      </c>
      <c r="I1176" s="204" t="s">
        <v>1691</v>
      </c>
      <c r="J1176" s="208">
        <v>8</v>
      </c>
      <c r="K1176" s="1194"/>
      <c r="L1176" s="1195"/>
    </row>
    <row r="1177" spans="1:12">
      <c r="A1177" s="1222"/>
      <c r="B1177" s="211" t="s">
        <v>1554</v>
      </c>
      <c r="C1177" s="1206"/>
      <c r="D1177" s="1199"/>
      <c r="E1177" s="204" t="s">
        <v>6261</v>
      </c>
      <c r="F1177" s="204" t="s">
        <v>10156</v>
      </c>
      <c r="G1177" s="204">
        <v>7</v>
      </c>
      <c r="H1177" s="204">
        <v>248</v>
      </c>
      <c r="I1177" s="204" t="s">
        <v>1691</v>
      </c>
      <c r="J1177" s="208">
        <v>9</v>
      </c>
      <c r="K1177" s="1194"/>
      <c r="L1177" s="1195"/>
    </row>
    <row r="1178" spans="1:12">
      <c r="A1178" s="1222"/>
      <c r="B1178" s="211" t="s">
        <v>1554</v>
      </c>
      <c r="C1178" s="1206"/>
      <c r="D1178" s="1199"/>
      <c r="E1178" s="204" t="s">
        <v>6262</v>
      </c>
      <c r="F1178" s="204" t="s">
        <v>10157</v>
      </c>
      <c r="G1178" s="204">
        <v>8</v>
      </c>
      <c r="H1178" s="204">
        <v>249</v>
      </c>
      <c r="I1178" s="204" t="s">
        <v>1691</v>
      </c>
      <c r="J1178" s="208">
        <v>10</v>
      </c>
      <c r="K1178" s="1194"/>
      <c r="L1178" s="1195"/>
    </row>
    <row r="1179" spans="1:12">
      <c r="A1179" s="1222"/>
      <c r="B1179" s="211" t="s">
        <v>1554</v>
      </c>
      <c r="C1179" s="1206"/>
      <c r="D1179" s="1199"/>
      <c r="E1179" s="204" t="s">
        <v>6263</v>
      </c>
      <c r="F1179" s="204" t="s">
        <v>10158</v>
      </c>
      <c r="G1179" s="204">
        <v>9</v>
      </c>
      <c r="H1179" s="204">
        <v>250</v>
      </c>
      <c r="I1179" s="204" t="s">
        <v>1746</v>
      </c>
      <c r="J1179" s="208">
        <v>8</v>
      </c>
      <c r="K1179" s="1194"/>
      <c r="L1179" s="1195"/>
    </row>
    <row r="1180" spans="1:12">
      <c r="A1180" s="1222"/>
      <c r="B1180" s="211" t="s">
        <v>1554</v>
      </c>
      <c r="C1180" s="1206"/>
      <c r="D1180" s="1199"/>
      <c r="E1180" s="204" t="s">
        <v>6264</v>
      </c>
      <c r="F1180" s="204" t="s">
        <v>10159</v>
      </c>
      <c r="G1180" s="204">
        <v>10</v>
      </c>
      <c r="H1180" s="204">
        <v>251</v>
      </c>
      <c r="I1180" s="204" t="s">
        <v>1746</v>
      </c>
      <c r="J1180" s="208">
        <v>9</v>
      </c>
      <c r="K1180" s="1194"/>
      <c r="L1180" s="1195"/>
    </row>
    <row r="1181" spans="1:12">
      <c r="A1181" s="1222"/>
      <c r="B1181" s="211" t="s">
        <v>1554</v>
      </c>
      <c r="C1181" s="1206"/>
      <c r="D1181" s="1199"/>
      <c r="E1181" s="204" t="s">
        <v>6265</v>
      </c>
      <c r="F1181" s="204" t="s">
        <v>10160</v>
      </c>
      <c r="G1181" s="204">
        <v>11</v>
      </c>
      <c r="H1181" s="204">
        <v>252</v>
      </c>
      <c r="I1181" s="204" t="s">
        <v>1746</v>
      </c>
      <c r="J1181" s="208">
        <v>10</v>
      </c>
      <c r="K1181" s="1194"/>
      <c r="L1181" s="1195"/>
    </row>
    <row r="1182" spans="1:12">
      <c r="A1182" s="1222"/>
      <c r="B1182" s="211" t="s">
        <v>1554</v>
      </c>
      <c r="C1182" s="1206"/>
      <c r="D1182" s="1199"/>
      <c r="E1182" s="204" t="s">
        <v>6266</v>
      </c>
      <c r="F1182" s="204" t="s">
        <v>10161</v>
      </c>
      <c r="G1182" s="204">
        <v>12</v>
      </c>
      <c r="H1182" s="204">
        <v>253</v>
      </c>
      <c r="I1182" s="204" t="s">
        <v>1692</v>
      </c>
      <c r="J1182" s="208">
        <v>8</v>
      </c>
      <c r="K1182" s="1194"/>
      <c r="L1182" s="1195"/>
    </row>
    <row r="1183" spans="1:12">
      <c r="A1183" s="1222"/>
      <c r="B1183" s="211" t="s">
        <v>1554</v>
      </c>
      <c r="C1183" s="1206"/>
      <c r="D1183" s="1199"/>
      <c r="E1183" s="204" t="s">
        <v>6267</v>
      </c>
      <c r="F1183" s="204" t="s">
        <v>10162</v>
      </c>
      <c r="G1183" s="204">
        <v>13</v>
      </c>
      <c r="H1183" s="204">
        <v>254</v>
      </c>
      <c r="I1183" s="204" t="s">
        <v>1692</v>
      </c>
      <c r="J1183" s="208">
        <v>9</v>
      </c>
      <c r="K1183" s="1194"/>
      <c r="L1183" s="1195"/>
    </row>
    <row r="1184" spans="1:12">
      <c r="A1184" s="1222"/>
      <c r="B1184" s="211" t="s">
        <v>1554</v>
      </c>
      <c r="C1184" s="1206"/>
      <c r="D1184" s="1199"/>
      <c r="E1184" s="204" t="s">
        <v>6268</v>
      </c>
      <c r="F1184" s="204" t="s">
        <v>10163</v>
      </c>
      <c r="G1184" s="204">
        <v>14</v>
      </c>
      <c r="H1184" s="204">
        <v>255</v>
      </c>
      <c r="I1184" s="204" t="s">
        <v>1692</v>
      </c>
      <c r="J1184" s="208">
        <v>10</v>
      </c>
      <c r="K1184" s="1194"/>
      <c r="L1184" s="1195"/>
    </row>
    <row r="1185" spans="1:12">
      <c r="A1185" s="1222"/>
      <c r="B1185" s="212" t="s">
        <v>1554</v>
      </c>
      <c r="C1185" s="1206"/>
      <c r="D1185" s="1199"/>
      <c r="E1185" s="206" t="s">
        <v>1497</v>
      </c>
      <c r="F1185" s="206" t="s">
        <v>67</v>
      </c>
      <c r="G1185" s="206">
        <v>15</v>
      </c>
      <c r="H1185" s="206">
        <v>256</v>
      </c>
      <c r="I1185" s="206" t="s">
        <v>2023</v>
      </c>
      <c r="J1185" s="209">
        <v>1</v>
      </c>
      <c r="K1185" s="1194"/>
      <c r="L1185" s="1195"/>
    </row>
    <row r="1186" spans="1:12">
      <c r="A1186" s="1222"/>
      <c r="B1186" s="210" t="s">
        <v>1476</v>
      </c>
      <c r="C1186" s="1205" t="s">
        <v>1421</v>
      </c>
      <c r="D1186" s="1198" t="s">
        <v>1477</v>
      </c>
      <c r="E1186" s="201" t="s">
        <v>6269</v>
      </c>
      <c r="F1186" s="201" t="s">
        <v>10164</v>
      </c>
      <c r="G1186" s="201">
        <v>0</v>
      </c>
      <c r="H1186" s="201">
        <v>705</v>
      </c>
      <c r="I1186" s="201" t="s">
        <v>1981</v>
      </c>
      <c r="J1186" s="207">
        <v>1</v>
      </c>
      <c r="K1186" s="1194" t="s">
        <v>2018</v>
      </c>
      <c r="L1186" s="1195" t="s">
        <v>5779</v>
      </c>
    </row>
    <row r="1187" spans="1:12">
      <c r="A1187" s="1222"/>
      <c r="B1187" s="211" t="s">
        <v>1476</v>
      </c>
      <c r="C1187" s="1206"/>
      <c r="D1187" s="1199"/>
      <c r="E1187" s="204" t="s">
        <v>6270</v>
      </c>
      <c r="F1187" s="204" t="s">
        <v>10165</v>
      </c>
      <c r="G1187" s="204">
        <v>1</v>
      </c>
      <c r="H1187" s="204">
        <v>706</v>
      </c>
      <c r="I1187" s="204" t="s">
        <v>1981</v>
      </c>
      <c r="J1187" s="208">
        <v>2</v>
      </c>
      <c r="K1187" s="1194"/>
      <c r="L1187" s="1195"/>
    </row>
    <row r="1188" spans="1:12">
      <c r="A1188" s="1222"/>
      <c r="B1188" s="211" t="s">
        <v>1476</v>
      </c>
      <c r="C1188" s="1206"/>
      <c r="D1188" s="1199"/>
      <c r="E1188" s="204" t="s">
        <v>6271</v>
      </c>
      <c r="F1188" s="204" t="s">
        <v>10166</v>
      </c>
      <c r="G1188" s="204">
        <v>2</v>
      </c>
      <c r="H1188" s="204">
        <v>707</v>
      </c>
      <c r="I1188" s="204" t="s">
        <v>1981</v>
      </c>
      <c r="J1188" s="208">
        <v>3</v>
      </c>
      <c r="K1188" s="1194"/>
      <c r="L1188" s="1195"/>
    </row>
    <row r="1189" spans="1:12">
      <c r="A1189" s="1222"/>
      <c r="B1189" s="211" t="s">
        <v>1476</v>
      </c>
      <c r="C1189" s="1206"/>
      <c r="D1189" s="1199"/>
      <c r="E1189" s="204" t="s">
        <v>6272</v>
      </c>
      <c r="F1189" s="204" t="s">
        <v>10167</v>
      </c>
      <c r="G1189" s="204">
        <v>3</v>
      </c>
      <c r="H1189" s="204">
        <v>708</v>
      </c>
      <c r="I1189" s="204" t="s">
        <v>1981</v>
      </c>
      <c r="J1189" s="208">
        <v>4</v>
      </c>
      <c r="K1189" s="1194"/>
      <c r="L1189" s="1195"/>
    </row>
    <row r="1190" spans="1:12">
      <c r="A1190" s="1222"/>
      <c r="B1190" s="211" t="s">
        <v>1476</v>
      </c>
      <c r="C1190" s="1206"/>
      <c r="D1190" s="1199"/>
      <c r="E1190" s="204" t="s">
        <v>6273</v>
      </c>
      <c r="F1190" s="204" t="s">
        <v>10168</v>
      </c>
      <c r="G1190" s="204">
        <v>4</v>
      </c>
      <c r="H1190" s="204">
        <v>709</v>
      </c>
      <c r="I1190" s="204" t="s">
        <v>1981</v>
      </c>
      <c r="J1190" s="208">
        <v>5</v>
      </c>
      <c r="K1190" s="1194"/>
      <c r="L1190" s="1195"/>
    </row>
    <row r="1191" spans="1:12">
      <c r="A1191" s="1222"/>
      <c r="B1191" s="211" t="s">
        <v>1476</v>
      </c>
      <c r="C1191" s="1206"/>
      <c r="D1191" s="1199"/>
      <c r="E1191" s="204" t="s">
        <v>6274</v>
      </c>
      <c r="F1191" s="204" t="s">
        <v>10169</v>
      </c>
      <c r="G1191" s="204">
        <v>5</v>
      </c>
      <c r="H1191" s="204">
        <v>710</v>
      </c>
      <c r="I1191" s="204" t="s">
        <v>1981</v>
      </c>
      <c r="J1191" s="208">
        <v>6</v>
      </c>
      <c r="K1191" s="1194"/>
      <c r="L1191" s="1195"/>
    </row>
    <row r="1192" spans="1:12">
      <c r="A1192" s="1222"/>
      <c r="B1192" s="211" t="s">
        <v>1476</v>
      </c>
      <c r="C1192" s="1206"/>
      <c r="D1192" s="1199"/>
      <c r="E1192" s="204" t="s">
        <v>6275</v>
      </c>
      <c r="F1192" s="204" t="s">
        <v>10170</v>
      </c>
      <c r="G1192" s="204">
        <v>6</v>
      </c>
      <c r="H1192" s="204">
        <v>711</v>
      </c>
      <c r="I1192" s="204" t="s">
        <v>1981</v>
      </c>
      <c r="J1192" s="208">
        <v>7</v>
      </c>
      <c r="K1192" s="1194"/>
      <c r="L1192" s="1195"/>
    </row>
    <row r="1193" spans="1:12">
      <c r="A1193" s="1222"/>
      <c r="B1193" s="211" t="s">
        <v>1476</v>
      </c>
      <c r="C1193" s="1206"/>
      <c r="D1193" s="1199"/>
      <c r="E1193" s="204" t="s">
        <v>6276</v>
      </c>
      <c r="F1193" s="204" t="s">
        <v>10171</v>
      </c>
      <c r="G1193" s="204">
        <v>7</v>
      </c>
      <c r="H1193" s="204">
        <v>712</v>
      </c>
      <c r="I1193" s="204" t="s">
        <v>6067</v>
      </c>
      <c r="J1193" s="208">
        <v>1</v>
      </c>
      <c r="K1193" s="1194"/>
      <c r="L1193" s="1195"/>
    </row>
    <row r="1194" spans="1:12">
      <c r="A1194" s="1222"/>
      <c r="B1194" s="211" t="s">
        <v>1476</v>
      </c>
      <c r="C1194" s="1206"/>
      <c r="D1194" s="1199"/>
      <c r="E1194" s="204" t="s">
        <v>6277</v>
      </c>
      <c r="F1194" s="204" t="s">
        <v>10172</v>
      </c>
      <c r="G1194" s="204">
        <v>8</v>
      </c>
      <c r="H1194" s="204">
        <v>713</v>
      </c>
      <c r="I1194" s="204" t="s">
        <v>6067</v>
      </c>
      <c r="J1194" s="208">
        <v>2</v>
      </c>
      <c r="K1194" s="1194"/>
      <c r="L1194" s="1195"/>
    </row>
    <row r="1195" spans="1:12">
      <c r="A1195" s="1222"/>
      <c r="B1195" s="211" t="s">
        <v>1476</v>
      </c>
      <c r="C1195" s="1206"/>
      <c r="D1195" s="1199"/>
      <c r="E1195" s="204" t="s">
        <v>6278</v>
      </c>
      <c r="F1195" s="204" t="s">
        <v>10173</v>
      </c>
      <c r="G1195" s="204">
        <v>9</v>
      </c>
      <c r="H1195" s="204">
        <v>714</v>
      </c>
      <c r="I1195" s="204" t="s">
        <v>6067</v>
      </c>
      <c r="J1195" s="208">
        <v>3</v>
      </c>
      <c r="K1195" s="1194"/>
      <c r="L1195" s="1195"/>
    </row>
    <row r="1196" spans="1:12">
      <c r="A1196" s="1222"/>
      <c r="B1196" s="211" t="s">
        <v>1476</v>
      </c>
      <c r="C1196" s="1206"/>
      <c r="D1196" s="1199"/>
      <c r="E1196" s="204" t="s">
        <v>6279</v>
      </c>
      <c r="F1196" s="204" t="s">
        <v>10174</v>
      </c>
      <c r="G1196" s="204">
        <v>10</v>
      </c>
      <c r="H1196" s="204">
        <v>715</v>
      </c>
      <c r="I1196" s="204" t="s">
        <v>6067</v>
      </c>
      <c r="J1196" s="208">
        <v>4</v>
      </c>
      <c r="K1196" s="1194"/>
      <c r="L1196" s="1195"/>
    </row>
    <row r="1197" spans="1:12">
      <c r="A1197" s="1222"/>
      <c r="B1197" s="211" t="s">
        <v>1476</v>
      </c>
      <c r="C1197" s="1206"/>
      <c r="D1197" s="1199"/>
      <c r="E1197" s="204" t="s">
        <v>6280</v>
      </c>
      <c r="F1197" s="204" t="s">
        <v>10175</v>
      </c>
      <c r="G1197" s="204">
        <v>11</v>
      </c>
      <c r="H1197" s="204">
        <v>716</v>
      </c>
      <c r="I1197" s="204" t="s">
        <v>6067</v>
      </c>
      <c r="J1197" s="208">
        <v>5</v>
      </c>
      <c r="K1197" s="1194"/>
      <c r="L1197" s="1195"/>
    </row>
    <row r="1198" spans="1:12">
      <c r="A1198" s="1222"/>
      <c r="B1198" s="211" t="s">
        <v>1476</v>
      </c>
      <c r="C1198" s="1206"/>
      <c r="D1198" s="1199"/>
      <c r="E1198" s="204" t="s">
        <v>6281</v>
      </c>
      <c r="F1198" s="204" t="s">
        <v>10176</v>
      </c>
      <c r="G1198" s="204">
        <v>12</v>
      </c>
      <c r="H1198" s="204">
        <v>717</v>
      </c>
      <c r="I1198" s="204" t="s">
        <v>6067</v>
      </c>
      <c r="J1198" s="208">
        <v>6</v>
      </c>
      <c r="K1198" s="1194"/>
      <c r="L1198" s="1195"/>
    </row>
    <row r="1199" spans="1:12">
      <c r="A1199" s="1222"/>
      <c r="B1199" s="211" t="s">
        <v>1476</v>
      </c>
      <c r="C1199" s="1206"/>
      <c r="D1199" s="1199"/>
      <c r="E1199" s="204" t="s">
        <v>6282</v>
      </c>
      <c r="F1199" s="204" t="s">
        <v>10177</v>
      </c>
      <c r="G1199" s="204">
        <v>13</v>
      </c>
      <c r="H1199" s="204">
        <v>718</v>
      </c>
      <c r="I1199" s="204" t="s">
        <v>6067</v>
      </c>
      <c r="J1199" s="208">
        <v>7</v>
      </c>
      <c r="K1199" s="1194"/>
      <c r="L1199" s="1195"/>
    </row>
    <row r="1200" spans="1:12">
      <c r="A1200" s="1222"/>
      <c r="B1200" s="211" t="s">
        <v>1476</v>
      </c>
      <c r="C1200" s="1206"/>
      <c r="D1200" s="1199"/>
      <c r="E1200" s="204" t="s">
        <v>2573</v>
      </c>
      <c r="F1200" s="204" t="s">
        <v>10178</v>
      </c>
      <c r="G1200" s="204">
        <v>14</v>
      </c>
      <c r="H1200" s="204">
        <v>719</v>
      </c>
      <c r="I1200" s="204" t="s">
        <v>1910</v>
      </c>
      <c r="J1200" s="208">
        <v>1</v>
      </c>
      <c r="K1200" s="1194"/>
      <c r="L1200" s="1195"/>
    </row>
    <row r="1201" spans="1:12">
      <c r="A1201" s="1222"/>
      <c r="B1201" s="212" t="s">
        <v>1476</v>
      </c>
      <c r="C1201" s="1206"/>
      <c r="D1201" s="1199"/>
      <c r="E1201" s="206" t="s">
        <v>2578</v>
      </c>
      <c r="F1201" s="206" t="s">
        <v>10179</v>
      </c>
      <c r="G1201" s="206">
        <v>15</v>
      </c>
      <c r="H1201" s="206">
        <v>720</v>
      </c>
      <c r="I1201" s="206" t="s">
        <v>1910</v>
      </c>
      <c r="J1201" s="209">
        <v>3</v>
      </c>
      <c r="K1201" s="1194"/>
      <c r="L1201" s="1195"/>
    </row>
    <row r="1202" spans="1:12">
      <c r="A1202" s="1222"/>
      <c r="B1202" s="210" t="s">
        <v>1554</v>
      </c>
      <c r="C1202" s="1206"/>
      <c r="D1202" s="1198" t="s">
        <v>1555</v>
      </c>
      <c r="E1202" s="201" t="s">
        <v>6283</v>
      </c>
      <c r="F1202" s="201" t="s">
        <v>10180</v>
      </c>
      <c r="G1202" s="201">
        <v>0</v>
      </c>
      <c r="H1202" s="201">
        <v>257</v>
      </c>
      <c r="I1202" s="201" t="s">
        <v>1747</v>
      </c>
      <c r="J1202" s="207">
        <v>8</v>
      </c>
      <c r="K1202" s="1194" t="s">
        <v>1964</v>
      </c>
      <c r="L1202" s="1195" t="s">
        <v>1965</v>
      </c>
    </row>
    <row r="1203" spans="1:12">
      <c r="A1203" s="1222"/>
      <c r="B1203" s="211" t="s">
        <v>1554</v>
      </c>
      <c r="C1203" s="1206"/>
      <c r="D1203" s="1199"/>
      <c r="E1203" s="204" t="s">
        <v>6284</v>
      </c>
      <c r="F1203" s="204" t="s">
        <v>10181</v>
      </c>
      <c r="G1203" s="204">
        <v>1</v>
      </c>
      <c r="H1203" s="204">
        <v>258</v>
      </c>
      <c r="I1203" s="204" t="s">
        <v>1747</v>
      </c>
      <c r="J1203" s="208">
        <v>9</v>
      </c>
      <c r="K1203" s="1194"/>
      <c r="L1203" s="1195"/>
    </row>
    <row r="1204" spans="1:12">
      <c r="A1204" s="1222"/>
      <c r="B1204" s="211" t="s">
        <v>1554</v>
      </c>
      <c r="C1204" s="1206"/>
      <c r="D1204" s="1199"/>
      <c r="E1204" s="204" t="s">
        <v>6285</v>
      </c>
      <c r="F1204" s="204" t="s">
        <v>10182</v>
      </c>
      <c r="G1204" s="204">
        <v>2</v>
      </c>
      <c r="H1204" s="204">
        <v>259</v>
      </c>
      <c r="I1204" s="204" t="s">
        <v>1747</v>
      </c>
      <c r="J1204" s="208">
        <v>10</v>
      </c>
      <c r="K1204" s="1194"/>
      <c r="L1204" s="1195"/>
    </row>
    <row r="1205" spans="1:12">
      <c r="A1205" s="1222"/>
      <c r="B1205" s="211" t="s">
        <v>1554</v>
      </c>
      <c r="C1205" s="1206"/>
      <c r="D1205" s="1199"/>
      <c r="E1205" s="204" t="s">
        <v>6286</v>
      </c>
      <c r="F1205" s="204" t="s">
        <v>10183</v>
      </c>
      <c r="G1205" s="204">
        <v>3</v>
      </c>
      <c r="H1205" s="204">
        <v>260</v>
      </c>
      <c r="I1205" s="204" t="s">
        <v>1981</v>
      </c>
      <c r="J1205" s="208">
        <v>8</v>
      </c>
      <c r="K1205" s="1194"/>
      <c r="L1205" s="1195"/>
    </row>
    <row r="1206" spans="1:12">
      <c r="A1206" s="1222"/>
      <c r="B1206" s="211" t="s">
        <v>1554</v>
      </c>
      <c r="C1206" s="1206"/>
      <c r="D1206" s="1199"/>
      <c r="E1206" s="204" t="s">
        <v>6287</v>
      </c>
      <c r="F1206" s="204" t="s">
        <v>10184</v>
      </c>
      <c r="G1206" s="204">
        <v>4</v>
      </c>
      <c r="H1206" s="204">
        <v>261</v>
      </c>
      <c r="I1206" s="204" t="s">
        <v>1981</v>
      </c>
      <c r="J1206" s="208">
        <v>9</v>
      </c>
      <c r="K1206" s="1194"/>
      <c r="L1206" s="1195"/>
    </row>
    <row r="1207" spans="1:12">
      <c r="A1207" s="1222"/>
      <c r="B1207" s="211" t="s">
        <v>1554</v>
      </c>
      <c r="C1207" s="1206"/>
      <c r="D1207" s="1199"/>
      <c r="E1207" s="204" t="s">
        <v>6288</v>
      </c>
      <c r="F1207" s="204" t="s">
        <v>10185</v>
      </c>
      <c r="G1207" s="204">
        <v>5</v>
      </c>
      <c r="H1207" s="204">
        <v>262</v>
      </c>
      <c r="I1207" s="204" t="s">
        <v>1981</v>
      </c>
      <c r="J1207" s="208">
        <v>10</v>
      </c>
      <c r="K1207" s="1194"/>
      <c r="L1207" s="1195"/>
    </row>
    <row r="1208" spans="1:12">
      <c r="A1208" s="1222"/>
      <c r="B1208" s="211" t="s">
        <v>1554</v>
      </c>
      <c r="C1208" s="1206"/>
      <c r="D1208" s="1199"/>
      <c r="E1208" s="204" t="s">
        <v>6289</v>
      </c>
      <c r="F1208" s="204" t="s">
        <v>10186</v>
      </c>
      <c r="G1208" s="204">
        <v>6</v>
      </c>
      <c r="H1208" s="204">
        <v>263</v>
      </c>
      <c r="I1208" s="204" t="s">
        <v>6067</v>
      </c>
      <c r="J1208" s="208">
        <v>8</v>
      </c>
      <c r="K1208" s="1194"/>
      <c r="L1208" s="1195"/>
    </row>
    <row r="1209" spans="1:12">
      <c r="A1209" s="1222"/>
      <c r="B1209" s="211" t="s">
        <v>1554</v>
      </c>
      <c r="C1209" s="1206"/>
      <c r="D1209" s="1199"/>
      <c r="E1209" s="204" t="s">
        <v>6290</v>
      </c>
      <c r="F1209" s="204" t="s">
        <v>10187</v>
      </c>
      <c r="G1209" s="204">
        <v>7</v>
      </c>
      <c r="H1209" s="204">
        <v>264</v>
      </c>
      <c r="I1209" s="204" t="s">
        <v>6067</v>
      </c>
      <c r="J1209" s="208">
        <v>9</v>
      </c>
      <c r="K1209" s="1194"/>
      <c r="L1209" s="1195"/>
    </row>
    <row r="1210" spans="1:12">
      <c r="A1210" s="1222"/>
      <c r="B1210" s="211" t="s">
        <v>1554</v>
      </c>
      <c r="C1210" s="1206"/>
      <c r="D1210" s="1199"/>
      <c r="E1210" s="204" t="s">
        <v>6291</v>
      </c>
      <c r="F1210" s="204" t="s">
        <v>10188</v>
      </c>
      <c r="G1210" s="204">
        <v>8</v>
      </c>
      <c r="H1210" s="204">
        <v>265</v>
      </c>
      <c r="I1210" s="204" t="s">
        <v>6067</v>
      </c>
      <c r="J1210" s="208">
        <v>10</v>
      </c>
      <c r="K1210" s="1194"/>
      <c r="L1210" s="1195"/>
    </row>
    <row r="1211" spans="1:12">
      <c r="A1211" s="1222"/>
      <c r="B1211" s="211" t="s">
        <v>1554</v>
      </c>
      <c r="C1211" s="1206"/>
      <c r="D1211" s="1199"/>
      <c r="E1211" s="204" t="s">
        <v>6292</v>
      </c>
      <c r="F1211" s="204" t="s">
        <v>10189</v>
      </c>
      <c r="G1211" s="204">
        <v>9</v>
      </c>
      <c r="H1211" s="204">
        <v>266</v>
      </c>
      <c r="I1211" s="204" t="s">
        <v>1966</v>
      </c>
      <c r="J1211" s="208">
        <v>8</v>
      </c>
      <c r="K1211" s="1194"/>
      <c r="L1211" s="1195"/>
    </row>
    <row r="1212" spans="1:12">
      <c r="A1212" s="1222"/>
      <c r="B1212" s="211" t="s">
        <v>1554</v>
      </c>
      <c r="C1212" s="1206"/>
      <c r="D1212" s="1199"/>
      <c r="E1212" s="204" t="s">
        <v>6293</v>
      </c>
      <c r="F1212" s="204" t="s">
        <v>10190</v>
      </c>
      <c r="G1212" s="204">
        <v>10</v>
      </c>
      <c r="H1212" s="204">
        <v>267</v>
      </c>
      <c r="I1212" s="204" t="s">
        <v>1966</v>
      </c>
      <c r="J1212" s="208">
        <v>9</v>
      </c>
      <c r="K1212" s="1194"/>
      <c r="L1212" s="1195"/>
    </row>
    <row r="1213" spans="1:12">
      <c r="A1213" s="1222"/>
      <c r="B1213" s="211" t="s">
        <v>1554</v>
      </c>
      <c r="C1213" s="1206"/>
      <c r="D1213" s="1199"/>
      <c r="E1213" s="204" t="s">
        <v>6294</v>
      </c>
      <c r="F1213" s="204" t="s">
        <v>10191</v>
      </c>
      <c r="G1213" s="204">
        <v>11</v>
      </c>
      <c r="H1213" s="204">
        <v>268</v>
      </c>
      <c r="I1213" s="204" t="s">
        <v>1966</v>
      </c>
      <c r="J1213" s="208">
        <v>10</v>
      </c>
      <c r="K1213" s="1194"/>
      <c r="L1213" s="1195"/>
    </row>
    <row r="1214" spans="1:12">
      <c r="A1214" s="1222"/>
      <c r="B1214" s="211" t="s">
        <v>1554</v>
      </c>
      <c r="C1214" s="1206"/>
      <c r="D1214" s="1199"/>
      <c r="E1214" s="204" t="s">
        <v>1695</v>
      </c>
      <c r="F1214" s="204" t="s">
        <v>10192</v>
      </c>
      <c r="G1214" s="204">
        <v>12</v>
      </c>
      <c r="H1214" s="204">
        <v>269</v>
      </c>
      <c r="I1214" s="204" t="s">
        <v>6051</v>
      </c>
      <c r="J1214" s="208">
        <v>8</v>
      </c>
      <c r="K1214" s="1194"/>
      <c r="L1214" s="1195"/>
    </row>
    <row r="1215" spans="1:12">
      <c r="A1215" s="1222"/>
      <c r="B1215" s="211" t="s">
        <v>1554</v>
      </c>
      <c r="C1215" s="1206"/>
      <c r="D1215" s="1199"/>
      <c r="E1215" s="204" t="s">
        <v>1698</v>
      </c>
      <c r="F1215" s="204" t="s">
        <v>10193</v>
      </c>
      <c r="G1215" s="204">
        <v>13</v>
      </c>
      <c r="H1215" s="204">
        <v>270</v>
      </c>
      <c r="I1215" s="204" t="s">
        <v>6051</v>
      </c>
      <c r="J1215" s="208">
        <v>9</v>
      </c>
      <c r="K1215" s="1194"/>
      <c r="L1215" s="1195"/>
    </row>
    <row r="1216" spans="1:12">
      <c r="A1216" s="1222"/>
      <c r="B1216" s="211" t="s">
        <v>1554</v>
      </c>
      <c r="C1216" s="1206"/>
      <c r="D1216" s="1199"/>
      <c r="E1216" s="204" t="s">
        <v>1906</v>
      </c>
      <c r="F1216" s="204" t="s">
        <v>10194</v>
      </c>
      <c r="G1216" s="204">
        <v>14</v>
      </c>
      <c r="H1216" s="204">
        <v>271</v>
      </c>
      <c r="I1216" s="204" t="s">
        <v>6051</v>
      </c>
      <c r="J1216" s="208">
        <v>10</v>
      </c>
      <c r="K1216" s="1194"/>
      <c r="L1216" s="1195"/>
    </row>
    <row r="1217" spans="1:12">
      <c r="A1217" s="1222"/>
      <c r="B1217" s="212" t="s">
        <v>1554</v>
      </c>
      <c r="C1217" s="1206"/>
      <c r="D1217" s="1199"/>
      <c r="E1217" s="206"/>
      <c r="F1217" s="206"/>
      <c r="G1217" s="206">
        <v>15</v>
      </c>
      <c r="H1217" s="206">
        <v>272</v>
      </c>
      <c r="I1217" s="206"/>
      <c r="J1217" s="209"/>
      <c r="K1217" s="1194"/>
      <c r="L1217" s="1195"/>
    </row>
    <row r="1218" spans="1:12">
      <c r="A1218" s="1222"/>
      <c r="B1218" s="210" t="s">
        <v>1476</v>
      </c>
      <c r="C1218" s="1205" t="s">
        <v>1422</v>
      </c>
      <c r="D1218" s="1198" t="s">
        <v>1477</v>
      </c>
      <c r="E1218" s="201" t="s">
        <v>6295</v>
      </c>
      <c r="F1218" s="201" t="s">
        <v>10195</v>
      </c>
      <c r="G1218" s="201">
        <v>0</v>
      </c>
      <c r="H1218" s="201">
        <v>721</v>
      </c>
      <c r="I1218" s="201" t="s">
        <v>1966</v>
      </c>
      <c r="J1218" s="207">
        <v>1</v>
      </c>
      <c r="K1218" s="1194" t="s">
        <v>2024</v>
      </c>
      <c r="L1218" s="1195" t="s">
        <v>5780</v>
      </c>
    </row>
    <row r="1219" spans="1:12">
      <c r="A1219" s="1222"/>
      <c r="B1219" s="211" t="s">
        <v>1476</v>
      </c>
      <c r="C1219" s="1206"/>
      <c r="D1219" s="1199"/>
      <c r="E1219" s="204" t="s">
        <v>6296</v>
      </c>
      <c r="F1219" s="204" t="s">
        <v>10196</v>
      </c>
      <c r="G1219" s="204">
        <v>1</v>
      </c>
      <c r="H1219" s="204">
        <v>722</v>
      </c>
      <c r="I1219" s="204" t="s">
        <v>1966</v>
      </c>
      <c r="J1219" s="208">
        <v>2</v>
      </c>
      <c r="K1219" s="1194"/>
      <c r="L1219" s="1195"/>
    </row>
    <row r="1220" spans="1:12">
      <c r="A1220" s="1222"/>
      <c r="B1220" s="211" t="s">
        <v>1476</v>
      </c>
      <c r="C1220" s="1206"/>
      <c r="D1220" s="1199"/>
      <c r="E1220" s="204" t="s">
        <v>6297</v>
      </c>
      <c r="F1220" s="204" t="s">
        <v>10197</v>
      </c>
      <c r="G1220" s="204">
        <v>2</v>
      </c>
      <c r="H1220" s="204">
        <v>723</v>
      </c>
      <c r="I1220" s="204" t="s">
        <v>1966</v>
      </c>
      <c r="J1220" s="208">
        <v>3</v>
      </c>
      <c r="K1220" s="1194"/>
      <c r="L1220" s="1195"/>
    </row>
    <row r="1221" spans="1:12">
      <c r="A1221" s="1222"/>
      <c r="B1221" s="211" t="s">
        <v>1476</v>
      </c>
      <c r="C1221" s="1206"/>
      <c r="D1221" s="1199"/>
      <c r="E1221" s="204" t="s">
        <v>6298</v>
      </c>
      <c r="F1221" s="204" t="s">
        <v>10198</v>
      </c>
      <c r="G1221" s="204">
        <v>3</v>
      </c>
      <c r="H1221" s="204">
        <v>724</v>
      </c>
      <c r="I1221" s="204" t="s">
        <v>1966</v>
      </c>
      <c r="J1221" s="208">
        <v>4</v>
      </c>
      <c r="K1221" s="1194"/>
      <c r="L1221" s="1195"/>
    </row>
    <row r="1222" spans="1:12">
      <c r="A1222" s="1222"/>
      <c r="B1222" s="211" t="s">
        <v>1476</v>
      </c>
      <c r="C1222" s="1206"/>
      <c r="D1222" s="1199"/>
      <c r="E1222" s="204" t="s">
        <v>6299</v>
      </c>
      <c r="F1222" s="204" t="s">
        <v>10199</v>
      </c>
      <c r="G1222" s="204">
        <v>4</v>
      </c>
      <c r="H1222" s="204">
        <v>725</v>
      </c>
      <c r="I1222" s="204" t="s">
        <v>1966</v>
      </c>
      <c r="J1222" s="208">
        <v>5</v>
      </c>
      <c r="K1222" s="1194"/>
      <c r="L1222" s="1195"/>
    </row>
    <row r="1223" spans="1:12">
      <c r="A1223" s="1222"/>
      <c r="B1223" s="211" t="s">
        <v>1476</v>
      </c>
      <c r="C1223" s="1206"/>
      <c r="D1223" s="1199"/>
      <c r="E1223" s="204" t="s">
        <v>6300</v>
      </c>
      <c r="F1223" s="204" t="s">
        <v>10200</v>
      </c>
      <c r="G1223" s="204">
        <v>5</v>
      </c>
      <c r="H1223" s="204">
        <v>726</v>
      </c>
      <c r="I1223" s="204" t="s">
        <v>1966</v>
      </c>
      <c r="J1223" s="208">
        <v>6</v>
      </c>
      <c r="K1223" s="1194"/>
      <c r="L1223" s="1195"/>
    </row>
    <row r="1224" spans="1:12">
      <c r="A1224" s="1222"/>
      <c r="B1224" s="211" t="s">
        <v>1476</v>
      </c>
      <c r="C1224" s="1206"/>
      <c r="D1224" s="1199"/>
      <c r="E1224" s="204" t="s">
        <v>6301</v>
      </c>
      <c r="F1224" s="204" t="s">
        <v>10201</v>
      </c>
      <c r="G1224" s="204">
        <v>6</v>
      </c>
      <c r="H1224" s="204">
        <v>727</v>
      </c>
      <c r="I1224" s="204" t="s">
        <v>1966</v>
      </c>
      <c r="J1224" s="208">
        <v>7</v>
      </c>
      <c r="K1224" s="1194"/>
      <c r="L1224" s="1195"/>
    </row>
    <row r="1225" spans="1:12">
      <c r="A1225" s="1222"/>
      <c r="B1225" s="211" t="s">
        <v>1476</v>
      </c>
      <c r="C1225" s="1206"/>
      <c r="D1225" s="1199"/>
      <c r="E1225" s="204" t="s">
        <v>1351</v>
      </c>
      <c r="F1225" s="204" t="s">
        <v>10202</v>
      </c>
      <c r="G1225" s="204">
        <v>7</v>
      </c>
      <c r="H1225" s="204">
        <v>728</v>
      </c>
      <c r="I1225" s="204" t="s">
        <v>6051</v>
      </c>
      <c r="J1225" s="208">
        <v>1</v>
      </c>
      <c r="K1225" s="1194"/>
      <c r="L1225" s="1195"/>
    </row>
    <row r="1226" spans="1:12">
      <c r="A1226" s="1222"/>
      <c r="B1226" s="211" t="s">
        <v>1476</v>
      </c>
      <c r="C1226" s="1206"/>
      <c r="D1226" s="1199"/>
      <c r="E1226" s="204" t="s">
        <v>1352</v>
      </c>
      <c r="F1226" s="204" t="s">
        <v>10203</v>
      </c>
      <c r="G1226" s="204">
        <v>8</v>
      </c>
      <c r="H1226" s="204">
        <v>729</v>
      </c>
      <c r="I1226" s="204" t="s">
        <v>6051</v>
      </c>
      <c r="J1226" s="208">
        <v>2</v>
      </c>
      <c r="K1226" s="1194"/>
      <c r="L1226" s="1195"/>
    </row>
    <row r="1227" spans="1:12">
      <c r="A1227" s="1222"/>
      <c r="B1227" s="211" t="s">
        <v>1476</v>
      </c>
      <c r="C1227" s="1206"/>
      <c r="D1227" s="1199"/>
      <c r="E1227" s="204" t="s">
        <v>1356</v>
      </c>
      <c r="F1227" s="204" t="s">
        <v>10204</v>
      </c>
      <c r="G1227" s="204">
        <v>9</v>
      </c>
      <c r="H1227" s="204">
        <v>730</v>
      </c>
      <c r="I1227" s="204" t="s">
        <v>6051</v>
      </c>
      <c r="J1227" s="208">
        <v>3</v>
      </c>
      <c r="K1227" s="1194"/>
      <c r="L1227" s="1195"/>
    </row>
    <row r="1228" spans="1:12">
      <c r="A1228" s="1222"/>
      <c r="B1228" s="211" t="s">
        <v>1476</v>
      </c>
      <c r="C1228" s="1206"/>
      <c r="D1228" s="1199"/>
      <c r="E1228" s="204" t="s">
        <v>1349</v>
      </c>
      <c r="F1228" s="204" t="s">
        <v>10205</v>
      </c>
      <c r="G1228" s="204">
        <v>10</v>
      </c>
      <c r="H1228" s="204">
        <v>731</v>
      </c>
      <c r="I1228" s="204" t="s">
        <v>6051</v>
      </c>
      <c r="J1228" s="208">
        <v>4</v>
      </c>
      <c r="K1228" s="1194"/>
      <c r="L1228" s="1195"/>
    </row>
    <row r="1229" spans="1:12">
      <c r="A1229" s="1222"/>
      <c r="B1229" s="211" t="s">
        <v>1476</v>
      </c>
      <c r="C1229" s="1206"/>
      <c r="D1229" s="1199"/>
      <c r="E1229" s="204" t="s">
        <v>1354</v>
      </c>
      <c r="F1229" s="204" t="s">
        <v>10206</v>
      </c>
      <c r="G1229" s="204">
        <v>11</v>
      </c>
      <c r="H1229" s="204">
        <v>732</v>
      </c>
      <c r="I1229" s="204" t="s">
        <v>6051</v>
      </c>
      <c r="J1229" s="208">
        <v>5</v>
      </c>
      <c r="K1229" s="1194"/>
      <c r="L1229" s="1195"/>
    </row>
    <row r="1230" spans="1:12">
      <c r="A1230" s="1222"/>
      <c r="B1230" s="211" t="s">
        <v>1476</v>
      </c>
      <c r="C1230" s="1206"/>
      <c r="D1230" s="1199"/>
      <c r="E1230" s="204" t="s">
        <v>1355</v>
      </c>
      <c r="F1230" s="204" t="s">
        <v>10207</v>
      </c>
      <c r="G1230" s="204">
        <v>12</v>
      </c>
      <c r="H1230" s="204">
        <v>733</v>
      </c>
      <c r="I1230" s="204" t="s">
        <v>6051</v>
      </c>
      <c r="J1230" s="208">
        <v>6</v>
      </c>
      <c r="K1230" s="1194"/>
      <c r="L1230" s="1195"/>
    </row>
    <row r="1231" spans="1:12">
      <c r="A1231" s="1222"/>
      <c r="B1231" s="211" t="s">
        <v>1476</v>
      </c>
      <c r="C1231" s="1206"/>
      <c r="D1231" s="1199"/>
      <c r="E1231" s="204" t="s">
        <v>1350</v>
      </c>
      <c r="F1231" s="204" t="s">
        <v>10208</v>
      </c>
      <c r="G1231" s="204">
        <v>13</v>
      </c>
      <c r="H1231" s="204">
        <v>734</v>
      </c>
      <c r="I1231" s="204" t="s">
        <v>6051</v>
      </c>
      <c r="J1231" s="208">
        <v>7</v>
      </c>
      <c r="K1231" s="1194"/>
      <c r="L1231" s="1195"/>
    </row>
    <row r="1232" spans="1:12">
      <c r="A1232" s="1222"/>
      <c r="B1232" s="211" t="s">
        <v>1476</v>
      </c>
      <c r="C1232" s="1206"/>
      <c r="D1232" s="1199"/>
      <c r="E1232" s="204" t="s">
        <v>2571</v>
      </c>
      <c r="F1232" s="204" t="s">
        <v>10209</v>
      </c>
      <c r="G1232" s="204">
        <v>14</v>
      </c>
      <c r="H1232" s="204">
        <v>735</v>
      </c>
      <c r="I1232" s="204" t="s">
        <v>49</v>
      </c>
      <c r="J1232" s="208" t="s">
        <v>49</v>
      </c>
      <c r="K1232" s="1194"/>
      <c r="L1232" s="1195"/>
    </row>
    <row r="1233" spans="1:12">
      <c r="A1233" s="1222"/>
      <c r="B1233" s="212" t="s">
        <v>1476</v>
      </c>
      <c r="C1233" s="1206"/>
      <c r="D1233" s="1199"/>
      <c r="E1233" s="206"/>
      <c r="F1233" s="206"/>
      <c r="G1233" s="206">
        <v>15</v>
      </c>
      <c r="H1233" s="206">
        <v>736</v>
      </c>
      <c r="I1233" s="206"/>
      <c r="J1233" s="209"/>
      <c r="K1233" s="1194"/>
      <c r="L1233" s="1195"/>
    </row>
    <row r="1234" spans="1:12">
      <c r="A1234" s="1222"/>
      <c r="B1234" s="210" t="s">
        <v>1554</v>
      </c>
      <c r="C1234" s="1206"/>
      <c r="D1234" s="1198" t="s">
        <v>1555</v>
      </c>
      <c r="E1234" s="201" t="s">
        <v>6302</v>
      </c>
      <c r="F1234" s="201" t="s">
        <v>10210</v>
      </c>
      <c r="G1234" s="201">
        <v>0</v>
      </c>
      <c r="H1234" s="201">
        <v>273</v>
      </c>
      <c r="I1234" s="201" t="s">
        <v>6077</v>
      </c>
      <c r="J1234" s="207">
        <v>8</v>
      </c>
      <c r="K1234" s="1194" t="s">
        <v>1976</v>
      </c>
      <c r="L1234" s="1195" t="s">
        <v>1977</v>
      </c>
    </row>
    <row r="1235" spans="1:12">
      <c r="A1235" s="1222"/>
      <c r="B1235" s="211" t="s">
        <v>1554</v>
      </c>
      <c r="C1235" s="1206"/>
      <c r="D1235" s="1199"/>
      <c r="E1235" s="204" t="s">
        <v>6303</v>
      </c>
      <c r="F1235" s="204" t="s">
        <v>10211</v>
      </c>
      <c r="G1235" s="204">
        <v>1</v>
      </c>
      <c r="H1235" s="204">
        <v>274</v>
      </c>
      <c r="I1235" s="204" t="s">
        <v>6077</v>
      </c>
      <c r="J1235" s="208">
        <v>9</v>
      </c>
      <c r="K1235" s="1194"/>
      <c r="L1235" s="1195"/>
    </row>
    <row r="1236" spans="1:12">
      <c r="A1236" s="1222"/>
      <c r="B1236" s="211" t="s">
        <v>1554</v>
      </c>
      <c r="C1236" s="1206"/>
      <c r="D1236" s="1199"/>
      <c r="E1236" s="204" t="s">
        <v>6304</v>
      </c>
      <c r="F1236" s="204" t="s">
        <v>10212</v>
      </c>
      <c r="G1236" s="204">
        <v>2</v>
      </c>
      <c r="H1236" s="204">
        <v>275</v>
      </c>
      <c r="I1236" s="204" t="s">
        <v>6077</v>
      </c>
      <c r="J1236" s="208">
        <v>10</v>
      </c>
      <c r="K1236" s="1194"/>
      <c r="L1236" s="1195"/>
    </row>
    <row r="1237" spans="1:12">
      <c r="A1237" s="1222"/>
      <c r="B1237" s="211" t="s">
        <v>1554</v>
      </c>
      <c r="C1237" s="1206"/>
      <c r="D1237" s="1199"/>
      <c r="E1237" s="204"/>
      <c r="F1237" s="204"/>
      <c r="G1237" s="204">
        <v>3</v>
      </c>
      <c r="H1237" s="204">
        <v>276</v>
      </c>
      <c r="I1237" s="204"/>
      <c r="J1237" s="208"/>
      <c r="K1237" s="1194"/>
      <c r="L1237" s="1195"/>
    </row>
    <row r="1238" spans="1:12">
      <c r="A1238" s="1222"/>
      <c r="B1238" s="211" t="s">
        <v>1554</v>
      </c>
      <c r="C1238" s="1206"/>
      <c r="D1238" s="1199"/>
      <c r="E1238" s="204"/>
      <c r="F1238" s="204"/>
      <c r="G1238" s="204">
        <v>4</v>
      </c>
      <c r="H1238" s="204">
        <v>277</v>
      </c>
      <c r="I1238" s="204"/>
      <c r="J1238" s="208"/>
      <c r="K1238" s="1194"/>
      <c r="L1238" s="1195"/>
    </row>
    <row r="1239" spans="1:12">
      <c r="A1239" s="1222"/>
      <c r="B1239" s="211" t="s">
        <v>1554</v>
      </c>
      <c r="C1239" s="1206"/>
      <c r="D1239" s="1199"/>
      <c r="E1239" s="204"/>
      <c r="F1239" s="204"/>
      <c r="G1239" s="204">
        <v>5</v>
      </c>
      <c r="H1239" s="204">
        <v>278</v>
      </c>
      <c r="I1239" s="204"/>
      <c r="J1239" s="208"/>
      <c r="K1239" s="1194"/>
      <c r="L1239" s="1195"/>
    </row>
    <row r="1240" spans="1:12">
      <c r="A1240" s="1222"/>
      <c r="B1240" s="211" t="s">
        <v>1554</v>
      </c>
      <c r="C1240" s="1206"/>
      <c r="D1240" s="1199"/>
      <c r="E1240" s="204"/>
      <c r="F1240" s="204"/>
      <c r="G1240" s="204">
        <v>6</v>
      </c>
      <c r="H1240" s="204">
        <v>279</v>
      </c>
      <c r="I1240" s="204"/>
      <c r="J1240" s="208"/>
      <c r="K1240" s="1194"/>
      <c r="L1240" s="1195"/>
    </row>
    <row r="1241" spans="1:12">
      <c r="A1241" s="1222"/>
      <c r="B1241" s="211" t="s">
        <v>1554</v>
      </c>
      <c r="C1241" s="1206"/>
      <c r="D1241" s="1199"/>
      <c r="E1241" s="204"/>
      <c r="F1241" s="204"/>
      <c r="G1241" s="204">
        <v>7</v>
      </c>
      <c r="H1241" s="204">
        <v>280</v>
      </c>
      <c r="I1241" s="204"/>
      <c r="J1241" s="208"/>
      <c r="K1241" s="1194"/>
      <c r="L1241" s="1195"/>
    </row>
    <row r="1242" spans="1:12">
      <c r="A1242" s="1222"/>
      <c r="B1242" s="211" t="s">
        <v>1554</v>
      </c>
      <c r="C1242" s="1206"/>
      <c r="D1242" s="1199"/>
      <c r="E1242" s="204"/>
      <c r="F1242" s="204"/>
      <c r="G1242" s="204">
        <v>8</v>
      </c>
      <c r="H1242" s="204">
        <v>281</v>
      </c>
      <c r="I1242" s="204"/>
      <c r="J1242" s="208"/>
      <c r="K1242" s="1194"/>
      <c r="L1242" s="1195"/>
    </row>
    <row r="1243" spans="1:12">
      <c r="A1243" s="1222"/>
      <c r="B1243" s="211" t="s">
        <v>1554</v>
      </c>
      <c r="C1243" s="1206"/>
      <c r="D1243" s="1199"/>
      <c r="E1243" s="204"/>
      <c r="F1243" s="204"/>
      <c r="G1243" s="204">
        <v>9</v>
      </c>
      <c r="H1243" s="204">
        <v>282</v>
      </c>
      <c r="I1243" s="204"/>
      <c r="J1243" s="208"/>
      <c r="K1243" s="1194"/>
      <c r="L1243" s="1195"/>
    </row>
    <row r="1244" spans="1:12">
      <c r="A1244" s="1222"/>
      <c r="B1244" s="211" t="s">
        <v>1554</v>
      </c>
      <c r="C1244" s="1206"/>
      <c r="D1244" s="1199"/>
      <c r="E1244" s="204"/>
      <c r="F1244" s="204"/>
      <c r="G1244" s="204">
        <v>10</v>
      </c>
      <c r="H1244" s="204">
        <v>283</v>
      </c>
      <c r="I1244" s="204"/>
      <c r="J1244" s="208"/>
      <c r="K1244" s="1194"/>
      <c r="L1244" s="1195"/>
    </row>
    <row r="1245" spans="1:12">
      <c r="A1245" s="1222"/>
      <c r="B1245" s="211" t="s">
        <v>1554</v>
      </c>
      <c r="C1245" s="1206"/>
      <c r="D1245" s="1199"/>
      <c r="E1245" s="204"/>
      <c r="F1245" s="204"/>
      <c r="G1245" s="204">
        <v>11</v>
      </c>
      <c r="H1245" s="204">
        <v>284</v>
      </c>
      <c r="I1245" s="204"/>
      <c r="J1245" s="208"/>
      <c r="K1245" s="1194"/>
      <c r="L1245" s="1195"/>
    </row>
    <row r="1246" spans="1:12">
      <c r="A1246" s="1222"/>
      <c r="B1246" s="211" t="s">
        <v>1554</v>
      </c>
      <c r="C1246" s="1206"/>
      <c r="D1246" s="1199"/>
      <c r="E1246" s="204"/>
      <c r="F1246" s="204"/>
      <c r="G1246" s="204">
        <v>12</v>
      </c>
      <c r="H1246" s="204">
        <v>285</v>
      </c>
      <c r="I1246" s="204"/>
      <c r="J1246" s="208"/>
      <c r="K1246" s="1194"/>
      <c r="L1246" s="1195"/>
    </row>
    <row r="1247" spans="1:12">
      <c r="A1247" s="1222"/>
      <c r="B1247" s="211" t="s">
        <v>1554</v>
      </c>
      <c r="C1247" s="1206"/>
      <c r="D1247" s="1199"/>
      <c r="E1247" s="204"/>
      <c r="F1247" s="204"/>
      <c r="G1247" s="204">
        <v>13</v>
      </c>
      <c r="H1247" s="204">
        <v>286</v>
      </c>
      <c r="I1247" s="204"/>
      <c r="J1247" s="208"/>
      <c r="K1247" s="1194"/>
      <c r="L1247" s="1195"/>
    </row>
    <row r="1248" spans="1:12">
      <c r="A1248" s="1222"/>
      <c r="B1248" s="211" t="s">
        <v>1554</v>
      </c>
      <c r="C1248" s="1206"/>
      <c r="D1248" s="1199"/>
      <c r="E1248" s="204"/>
      <c r="F1248" s="204"/>
      <c r="G1248" s="204">
        <v>14</v>
      </c>
      <c r="H1248" s="204">
        <v>287</v>
      </c>
      <c r="I1248" s="204"/>
      <c r="J1248" s="208"/>
      <c r="K1248" s="1194"/>
      <c r="L1248" s="1195"/>
    </row>
    <row r="1249" spans="1:12">
      <c r="A1249" s="1222"/>
      <c r="B1249" s="212" t="s">
        <v>1554</v>
      </c>
      <c r="C1249" s="1206"/>
      <c r="D1249" s="1199"/>
      <c r="E1249" s="206"/>
      <c r="F1249" s="206"/>
      <c r="G1249" s="206">
        <v>15</v>
      </c>
      <c r="H1249" s="206">
        <v>288</v>
      </c>
      <c r="I1249" s="206"/>
      <c r="J1249" s="209"/>
      <c r="K1249" s="1194"/>
      <c r="L1249" s="1195"/>
    </row>
    <row r="1250" spans="1:12">
      <c r="A1250" s="1222"/>
      <c r="B1250" s="200" t="s">
        <v>1476</v>
      </c>
      <c r="C1250" s="1196" t="s">
        <v>1423</v>
      </c>
      <c r="D1250" s="1198" t="s">
        <v>1477</v>
      </c>
      <c r="E1250" s="201" t="s">
        <v>6305</v>
      </c>
      <c r="F1250" s="201" t="s">
        <v>10213</v>
      </c>
      <c r="G1250" s="201">
        <v>0</v>
      </c>
      <c r="H1250" s="201">
        <v>737</v>
      </c>
      <c r="I1250" s="201" t="s">
        <v>1691</v>
      </c>
      <c r="J1250" s="207">
        <v>1</v>
      </c>
      <c r="K1250" s="1194" t="s">
        <v>2025</v>
      </c>
      <c r="L1250" s="1195" t="s">
        <v>5781</v>
      </c>
    </row>
    <row r="1251" spans="1:12">
      <c r="A1251" s="1222"/>
      <c r="B1251" s="203" t="s">
        <v>1476</v>
      </c>
      <c r="C1251" s="1197"/>
      <c r="D1251" s="1199"/>
      <c r="E1251" s="204" t="s">
        <v>6306</v>
      </c>
      <c r="F1251" s="204" t="s">
        <v>10214</v>
      </c>
      <c r="G1251" s="204">
        <v>1</v>
      </c>
      <c r="H1251" s="204">
        <v>738</v>
      </c>
      <c r="I1251" s="204" t="s">
        <v>1691</v>
      </c>
      <c r="J1251" s="208">
        <v>2</v>
      </c>
      <c r="K1251" s="1194"/>
      <c r="L1251" s="1195"/>
    </row>
    <row r="1252" spans="1:12">
      <c r="A1252" s="1222"/>
      <c r="B1252" s="203" t="s">
        <v>1476</v>
      </c>
      <c r="C1252" s="1197"/>
      <c r="D1252" s="1199"/>
      <c r="E1252" s="204" t="s">
        <v>6307</v>
      </c>
      <c r="F1252" s="204" t="s">
        <v>10215</v>
      </c>
      <c r="G1252" s="204">
        <v>2</v>
      </c>
      <c r="H1252" s="204">
        <v>739</v>
      </c>
      <c r="I1252" s="204" t="s">
        <v>1691</v>
      </c>
      <c r="J1252" s="208">
        <v>3</v>
      </c>
      <c r="K1252" s="1194"/>
      <c r="L1252" s="1195"/>
    </row>
    <row r="1253" spans="1:12">
      <c r="A1253" s="1222"/>
      <c r="B1253" s="203" t="s">
        <v>1476</v>
      </c>
      <c r="C1253" s="1197"/>
      <c r="D1253" s="1199"/>
      <c r="E1253" s="204" t="s">
        <v>6308</v>
      </c>
      <c r="F1253" s="204" t="s">
        <v>10216</v>
      </c>
      <c r="G1253" s="204">
        <v>3</v>
      </c>
      <c r="H1253" s="204">
        <v>740</v>
      </c>
      <c r="I1253" s="204" t="s">
        <v>1691</v>
      </c>
      <c r="J1253" s="208">
        <v>4</v>
      </c>
      <c r="K1253" s="1194"/>
      <c r="L1253" s="1195"/>
    </row>
    <row r="1254" spans="1:12">
      <c r="A1254" s="1222"/>
      <c r="B1254" s="203" t="s">
        <v>1476</v>
      </c>
      <c r="C1254" s="1197"/>
      <c r="D1254" s="1199"/>
      <c r="E1254" s="204" t="s">
        <v>6309</v>
      </c>
      <c r="F1254" s="204" t="s">
        <v>10217</v>
      </c>
      <c r="G1254" s="204">
        <v>4</v>
      </c>
      <c r="H1254" s="204">
        <v>741</v>
      </c>
      <c r="I1254" s="204" t="s">
        <v>1691</v>
      </c>
      <c r="J1254" s="208">
        <v>5</v>
      </c>
      <c r="K1254" s="1194"/>
      <c r="L1254" s="1195"/>
    </row>
    <row r="1255" spans="1:12">
      <c r="A1255" s="1222"/>
      <c r="B1255" s="203" t="s">
        <v>1476</v>
      </c>
      <c r="C1255" s="1197"/>
      <c r="D1255" s="1199"/>
      <c r="E1255" s="204" t="s">
        <v>6310</v>
      </c>
      <c r="F1255" s="204" t="s">
        <v>10218</v>
      </c>
      <c r="G1255" s="204">
        <v>5</v>
      </c>
      <c r="H1255" s="204">
        <v>742</v>
      </c>
      <c r="I1255" s="204" t="s">
        <v>1691</v>
      </c>
      <c r="J1255" s="208">
        <v>6</v>
      </c>
      <c r="K1255" s="1194"/>
      <c r="L1255" s="1195"/>
    </row>
    <row r="1256" spans="1:12">
      <c r="A1256" s="1222"/>
      <c r="B1256" s="203" t="s">
        <v>1476</v>
      </c>
      <c r="C1256" s="1197"/>
      <c r="D1256" s="1199"/>
      <c r="E1256" s="204" t="s">
        <v>6311</v>
      </c>
      <c r="F1256" s="204" t="s">
        <v>10219</v>
      </c>
      <c r="G1256" s="204">
        <v>6</v>
      </c>
      <c r="H1256" s="204">
        <v>743</v>
      </c>
      <c r="I1256" s="204" t="s">
        <v>1691</v>
      </c>
      <c r="J1256" s="208">
        <v>7</v>
      </c>
      <c r="K1256" s="1194"/>
      <c r="L1256" s="1195"/>
    </row>
    <row r="1257" spans="1:12">
      <c r="A1257" s="1222"/>
      <c r="B1257" s="203" t="s">
        <v>1476</v>
      </c>
      <c r="C1257" s="1197"/>
      <c r="D1257" s="1199"/>
      <c r="E1257" s="204" t="s">
        <v>6312</v>
      </c>
      <c r="F1257" s="204" t="s">
        <v>10220</v>
      </c>
      <c r="G1257" s="204">
        <v>7</v>
      </c>
      <c r="H1257" s="204">
        <v>744</v>
      </c>
      <c r="I1257" s="204" t="s">
        <v>1746</v>
      </c>
      <c r="J1257" s="208">
        <v>1</v>
      </c>
      <c r="K1257" s="1194"/>
      <c r="L1257" s="1195"/>
    </row>
    <row r="1258" spans="1:12">
      <c r="A1258" s="1222"/>
      <c r="B1258" s="203" t="s">
        <v>1476</v>
      </c>
      <c r="C1258" s="1197"/>
      <c r="D1258" s="1199"/>
      <c r="E1258" s="204" t="s">
        <v>6313</v>
      </c>
      <c r="F1258" s="204" t="s">
        <v>10221</v>
      </c>
      <c r="G1258" s="204">
        <v>8</v>
      </c>
      <c r="H1258" s="204">
        <v>745</v>
      </c>
      <c r="I1258" s="204" t="s">
        <v>1746</v>
      </c>
      <c r="J1258" s="208">
        <v>2</v>
      </c>
      <c r="K1258" s="1194"/>
      <c r="L1258" s="1195"/>
    </row>
    <row r="1259" spans="1:12">
      <c r="A1259" s="1222"/>
      <c r="B1259" s="203" t="s">
        <v>1476</v>
      </c>
      <c r="C1259" s="1197"/>
      <c r="D1259" s="1199"/>
      <c r="E1259" s="204" t="s">
        <v>6314</v>
      </c>
      <c r="F1259" s="204" t="s">
        <v>10222</v>
      </c>
      <c r="G1259" s="204">
        <v>9</v>
      </c>
      <c r="H1259" s="204">
        <v>746</v>
      </c>
      <c r="I1259" s="204" t="s">
        <v>1746</v>
      </c>
      <c r="J1259" s="208">
        <v>3</v>
      </c>
      <c r="K1259" s="1194"/>
      <c r="L1259" s="1195"/>
    </row>
    <row r="1260" spans="1:12">
      <c r="A1260" s="1222"/>
      <c r="B1260" s="203" t="s">
        <v>1476</v>
      </c>
      <c r="C1260" s="1197"/>
      <c r="D1260" s="1199"/>
      <c r="E1260" s="204" t="s">
        <v>6315</v>
      </c>
      <c r="F1260" s="204" t="s">
        <v>10223</v>
      </c>
      <c r="G1260" s="204">
        <v>10</v>
      </c>
      <c r="H1260" s="204">
        <v>747</v>
      </c>
      <c r="I1260" s="204" t="s">
        <v>1746</v>
      </c>
      <c r="J1260" s="208">
        <v>4</v>
      </c>
      <c r="K1260" s="1194"/>
      <c r="L1260" s="1195"/>
    </row>
    <row r="1261" spans="1:12">
      <c r="A1261" s="1222"/>
      <c r="B1261" s="203" t="s">
        <v>1476</v>
      </c>
      <c r="C1261" s="1197"/>
      <c r="D1261" s="1199"/>
      <c r="E1261" s="204" t="s">
        <v>6316</v>
      </c>
      <c r="F1261" s="204" t="s">
        <v>10224</v>
      </c>
      <c r="G1261" s="204">
        <v>11</v>
      </c>
      <c r="H1261" s="204">
        <v>748</v>
      </c>
      <c r="I1261" s="204" t="s">
        <v>1746</v>
      </c>
      <c r="J1261" s="208">
        <v>5</v>
      </c>
      <c r="K1261" s="1194"/>
      <c r="L1261" s="1195"/>
    </row>
    <row r="1262" spans="1:12">
      <c r="A1262" s="1222"/>
      <c r="B1262" s="203" t="s">
        <v>1476</v>
      </c>
      <c r="C1262" s="1197"/>
      <c r="D1262" s="1199"/>
      <c r="E1262" s="204" t="s">
        <v>6317</v>
      </c>
      <c r="F1262" s="204" t="s">
        <v>10225</v>
      </c>
      <c r="G1262" s="204">
        <v>12</v>
      </c>
      <c r="H1262" s="204">
        <v>749</v>
      </c>
      <c r="I1262" s="204" t="s">
        <v>1746</v>
      </c>
      <c r="J1262" s="208">
        <v>6</v>
      </c>
      <c r="K1262" s="1194"/>
      <c r="L1262" s="1195"/>
    </row>
    <row r="1263" spans="1:12">
      <c r="A1263" s="1222"/>
      <c r="B1263" s="203" t="s">
        <v>1476</v>
      </c>
      <c r="C1263" s="1197"/>
      <c r="D1263" s="1199"/>
      <c r="E1263" s="204" t="s">
        <v>6318</v>
      </c>
      <c r="F1263" s="204" t="s">
        <v>10226</v>
      </c>
      <c r="G1263" s="204">
        <v>13</v>
      </c>
      <c r="H1263" s="204">
        <v>750</v>
      </c>
      <c r="I1263" s="204" t="s">
        <v>1746</v>
      </c>
      <c r="J1263" s="208">
        <v>7</v>
      </c>
      <c r="K1263" s="1194"/>
      <c r="L1263" s="1195"/>
    </row>
    <row r="1264" spans="1:12">
      <c r="A1264" s="1222"/>
      <c r="B1264" s="203" t="s">
        <v>1476</v>
      </c>
      <c r="C1264" s="1197"/>
      <c r="D1264" s="1199"/>
      <c r="E1264" s="204" t="s">
        <v>1497</v>
      </c>
      <c r="F1264" s="204" t="s">
        <v>67</v>
      </c>
      <c r="G1264" s="204">
        <v>14</v>
      </c>
      <c r="H1264" s="204">
        <v>751</v>
      </c>
      <c r="I1264" s="204" t="s">
        <v>1596</v>
      </c>
      <c r="J1264" s="208">
        <v>1</v>
      </c>
      <c r="K1264" s="1194"/>
      <c r="L1264" s="1195"/>
    </row>
    <row r="1265" spans="1:12">
      <c r="A1265" s="1222"/>
      <c r="B1265" s="203" t="s">
        <v>1476</v>
      </c>
      <c r="C1265" s="1197"/>
      <c r="D1265" s="1199"/>
      <c r="E1265" s="204" t="s">
        <v>1497</v>
      </c>
      <c r="F1265" s="204" t="s">
        <v>67</v>
      </c>
      <c r="G1265" s="204">
        <v>15</v>
      </c>
      <c r="H1265" s="204">
        <v>752</v>
      </c>
      <c r="I1265" s="204" t="s">
        <v>49</v>
      </c>
      <c r="J1265" s="208" t="s">
        <v>49</v>
      </c>
      <c r="K1265" s="1194"/>
      <c r="L1265" s="1195"/>
    </row>
    <row r="1266" spans="1:12">
      <c r="A1266" s="1222"/>
      <c r="B1266" s="203" t="s">
        <v>1476</v>
      </c>
      <c r="C1266" s="1197"/>
      <c r="D1266" s="1199"/>
      <c r="E1266" s="204" t="s">
        <v>6319</v>
      </c>
      <c r="F1266" s="204" t="s">
        <v>10227</v>
      </c>
      <c r="G1266" s="204">
        <v>16</v>
      </c>
      <c r="H1266" s="204">
        <v>753</v>
      </c>
      <c r="I1266" s="204" t="s">
        <v>1692</v>
      </c>
      <c r="J1266" s="208">
        <v>1</v>
      </c>
      <c r="K1266" s="1194" t="s">
        <v>2038</v>
      </c>
      <c r="L1266" s="1195" t="s">
        <v>5782</v>
      </c>
    </row>
    <row r="1267" spans="1:12">
      <c r="A1267" s="1222"/>
      <c r="B1267" s="203" t="s">
        <v>1476</v>
      </c>
      <c r="C1267" s="1197"/>
      <c r="D1267" s="1199"/>
      <c r="E1267" s="204" t="s">
        <v>6320</v>
      </c>
      <c r="F1267" s="204" t="s">
        <v>10228</v>
      </c>
      <c r="G1267" s="204">
        <v>17</v>
      </c>
      <c r="H1267" s="204">
        <v>754</v>
      </c>
      <c r="I1267" s="204" t="s">
        <v>1692</v>
      </c>
      <c r="J1267" s="208">
        <v>2</v>
      </c>
      <c r="K1267" s="1194"/>
      <c r="L1267" s="1195"/>
    </row>
    <row r="1268" spans="1:12">
      <c r="A1268" s="1222"/>
      <c r="B1268" s="203" t="s">
        <v>1476</v>
      </c>
      <c r="C1268" s="1197"/>
      <c r="D1268" s="1199"/>
      <c r="E1268" s="204" t="s">
        <v>6321</v>
      </c>
      <c r="F1268" s="204" t="s">
        <v>10229</v>
      </c>
      <c r="G1268" s="204">
        <v>18</v>
      </c>
      <c r="H1268" s="204">
        <v>755</v>
      </c>
      <c r="I1268" s="204" t="s">
        <v>1692</v>
      </c>
      <c r="J1268" s="208">
        <v>3</v>
      </c>
      <c r="K1268" s="1194"/>
      <c r="L1268" s="1195"/>
    </row>
    <row r="1269" spans="1:12">
      <c r="A1269" s="1222"/>
      <c r="B1269" s="203" t="s">
        <v>1476</v>
      </c>
      <c r="C1269" s="1197"/>
      <c r="D1269" s="1199"/>
      <c r="E1269" s="204" t="s">
        <v>1344</v>
      </c>
      <c r="F1269" s="204" t="s">
        <v>10230</v>
      </c>
      <c r="G1269" s="204">
        <v>19</v>
      </c>
      <c r="H1269" s="204">
        <v>756</v>
      </c>
      <c r="I1269" s="204" t="s">
        <v>1692</v>
      </c>
      <c r="J1269" s="208">
        <v>4</v>
      </c>
      <c r="K1269" s="1194"/>
      <c r="L1269" s="1195"/>
    </row>
    <row r="1270" spans="1:12">
      <c r="A1270" s="1222"/>
      <c r="B1270" s="203" t="s">
        <v>1476</v>
      </c>
      <c r="C1270" s="1197"/>
      <c r="D1270" s="1199"/>
      <c r="E1270" s="204" t="s">
        <v>6322</v>
      </c>
      <c r="F1270" s="204" t="s">
        <v>10231</v>
      </c>
      <c r="G1270" s="204">
        <v>20</v>
      </c>
      <c r="H1270" s="204">
        <v>757</v>
      </c>
      <c r="I1270" s="204" t="s">
        <v>1692</v>
      </c>
      <c r="J1270" s="208">
        <v>5</v>
      </c>
      <c r="K1270" s="1194"/>
      <c r="L1270" s="1195"/>
    </row>
    <row r="1271" spans="1:12">
      <c r="A1271" s="1222"/>
      <c r="B1271" s="203" t="s">
        <v>1476</v>
      </c>
      <c r="C1271" s="1197"/>
      <c r="D1271" s="1199"/>
      <c r="E1271" s="204" t="s">
        <v>6323</v>
      </c>
      <c r="F1271" s="204" t="s">
        <v>10232</v>
      </c>
      <c r="G1271" s="204">
        <v>21</v>
      </c>
      <c r="H1271" s="204">
        <v>758</v>
      </c>
      <c r="I1271" s="204" t="s">
        <v>1692</v>
      </c>
      <c r="J1271" s="208">
        <v>6</v>
      </c>
      <c r="K1271" s="1194"/>
      <c r="L1271" s="1195"/>
    </row>
    <row r="1272" spans="1:12">
      <c r="A1272" s="1222"/>
      <c r="B1272" s="203" t="s">
        <v>1476</v>
      </c>
      <c r="C1272" s="1197"/>
      <c r="D1272" s="1199"/>
      <c r="E1272" s="204" t="s">
        <v>6324</v>
      </c>
      <c r="F1272" s="204" t="s">
        <v>10233</v>
      </c>
      <c r="G1272" s="204">
        <v>22</v>
      </c>
      <c r="H1272" s="204">
        <v>759</v>
      </c>
      <c r="I1272" s="204" t="s">
        <v>1692</v>
      </c>
      <c r="J1272" s="208">
        <v>7</v>
      </c>
      <c r="K1272" s="1194"/>
      <c r="L1272" s="1195"/>
    </row>
    <row r="1273" spans="1:12">
      <c r="A1273" s="1222"/>
      <c r="B1273" s="203" t="s">
        <v>1476</v>
      </c>
      <c r="C1273" s="1197"/>
      <c r="D1273" s="1199"/>
      <c r="E1273" s="204" t="s">
        <v>6325</v>
      </c>
      <c r="F1273" s="204" t="s">
        <v>10234</v>
      </c>
      <c r="G1273" s="204">
        <v>23</v>
      </c>
      <c r="H1273" s="204">
        <v>760</v>
      </c>
      <c r="I1273" s="204" t="s">
        <v>1747</v>
      </c>
      <c r="J1273" s="208">
        <v>1</v>
      </c>
      <c r="K1273" s="1194"/>
      <c r="L1273" s="1195"/>
    </row>
    <row r="1274" spans="1:12">
      <c r="A1274" s="1222"/>
      <c r="B1274" s="203" t="s">
        <v>1476</v>
      </c>
      <c r="C1274" s="1197"/>
      <c r="D1274" s="1199"/>
      <c r="E1274" s="204" t="s">
        <v>6326</v>
      </c>
      <c r="F1274" s="204" t="s">
        <v>10235</v>
      </c>
      <c r="G1274" s="204">
        <v>24</v>
      </c>
      <c r="H1274" s="204">
        <v>761</v>
      </c>
      <c r="I1274" s="204" t="s">
        <v>1747</v>
      </c>
      <c r="J1274" s="208">
        <v>2</v>
      </c>
      <c r="K1274" s="1194"/>
      <c r="L1274" s="1195"/>
    </row>
    <row r="1275" spans="1:12">
      <c r="A1275" s="1222"/>
      <c r="B1275" s="203" t="s">
        <v>1476</v>
      </c>
      <c r="C1275" s="1197"/>
      <c r="D1275" s="1199"/>
      <c r="E1275" s="204" t="s">
        <v>6327</v>
      </c>
      <c r="F1275" s="204" t="s">
        <v>10236</v>
      </c>
      <c r="G1275" s="204">
        <v>25</v>
      </c>
      <c r="H1275" s="204">
        <v>762</v>
      </c>
      <c r="I1275" s="204" t="s">
        <v>1747</v>
      </c>
      <c r="J1275" s="208">
        <v>3</v>
      </c>
      <c r="K1275" s="1194"/>
      <c r="L1275" s="1195"/>
    </row>
    <row r="1276" spans="1:12">
      <c r="A1276" s="1222"/>
      <c r="B1276" s="203" t="s">
        <v>1476</v>
      </c>
      <c r="C1276" s="1197"/>
      <c r="D1276" s="1199"/>
      <c r="E1276" s="204" t="s">
        <v>6328</v>
      </c>
      <c r="F1276" s="204" t="s">
        <v>10237</v>
      </c>
      <c r="G1276" s="204">
        <v>26</v>
      </c>
      <c r="H1276" s="204">
        <v>763</v>
      </c>
      <c r="I1276" s="204" t="s">
        <v>1747</v>
      </c>
      <c r="J1276" s="208">
        <v>4</v>
      </c>
      <c r="K1276" s="1194"/>
      <c r="L1276" s="1195"/>
    </row>
    <row r="1277" spans="1:12">
      <c r="A1277" s="1222"/>
      <c r="B1277" s="203" t="s">
        <v>1476</v>
      </c>
      <c r="C1277" s="1197"/>
      <c r="D1277" s="1199"/>
      <c r="E1277" s="204" t="s">
        <v>6329</v>
      </c>
      <c r="F1277" s="204" t="s">
        <v>10238</v>
      </c>
      <c r="G1277" s="204">
        <v>27</v>
      </c>
      <c r="H1277" s="204">
        <v>764</v>
      </c>
      <c r="I1277" s="204" t="s">
        <v>1747</v>
      </c>
      <c r="J1277" s="208">
        <v>5</v>
      </c>
      <c r="K1277" s="1194"/>
      <c r="L1277" s="1195"/>
    </row>
    <row r="1278" spans="1:12">
      <c r="A1278" s="1222"/>
      <c r="B1278" s="203" t="s">
        <v>1476</v>
      </c>
      <c r="C1278" s="1197"/>
      <c r="D1278" s="1199"/>
      <c r="E1278" s="204" t="s">
        <v>6330</v>
      </c>
      <c r="F1278" s="204" t="s">
        <v>10239</v>
      </c>
      <c r="G1278" s="204">
        <v>28</v>
      </c>
      <c r="H1278" s="204">
        <v>765</v>
      </c>
      <c r="I1278" s="204" t="s">
        <v>1747</v>
      </c>
      <c r="J1278" s="208">
        <v>6</v>
      </c>
      <c r="K1278" s="1194"/>
      <c r="L1278" s="1195"/>
    </row>
    <row r="1279" spans="1:12">
      <c r="A1279" s="1222"/>
      <c r="B1279" s="203" t="s">
        <v>1476</v>
      </c>
      <c r="C1279" s="1197"/>
      <c r="D1279" s="1199"/>
      <c r="E1279" s="204" t="s">
        <v>6331</v>
      </c>
      <c r="F1279" s="204" t="s">
        <v>10240</v>
      </c>
      <c r="G1279" s="204">
        <v>29</v>
      </c>
      <c r="H1279" s="204">
        <v>766</v>
      </c>
      <c r="I1279" s="204" t="s">
        <v>1747</v>
      </c>
      <c r="J1279" s="208">
        <v>7</v>
      </c>
      <c r="K1279" s="1194"/>
      <c r="L1279" s="1195"/>
    </row>
    <row r="1280" spans="1:12">
      <c r="A1280" s="1222"/>
      <c r="B1280" s="203" t="s">
        <v>1476</v>
      </c>
      <c r="C1280" s="1197"/>
      <c r="D1280" s="1199"/>
      <c r="E1280" s="204"/>
      <c r="F1280" s="204"/>
      <c r="G1280" s="204">
        <v>30</v>
      </c>
      <c r="H1280" s="204">
        <v>767</v>
      </c>
      <c r="I1280" s="204"/>
      <c r="J1280" s="208"/>
      <c r="K1280" s="1194"/>
      <c r="L1280" s="1195"/>
    </row>
    <row r="1281" spans="1:12">
      <c r="A1281" s="1222"/>
      <c r="B1281" s="205" t="s">
        <v>1476</v>
      </c>
      <c r="C1281" s="1197"/>
      <c r="D1281" s="1199"/>
      <c r="E1281" s="206"/>
      <c r="F1281" s="206"/>
      <c r="G1281" s="206">
        <v>31</v>
      </c>
      <c r="H1281" s="206">
        <v>768</v>
      </c>
      <c r="I1281" s="206"/>
      <c r="J1281" s="209"/>
      <c r="K1281" s="1194"/>
      <c r="L1281" s="1195"/>
    </row>
    <row r="1282" spans="1:12">
      <c r="A1282" s="1222"/>
      <c r="B1282" s="200" t="s">
        <v>1476</v>
      </c>
      <c r="C1282" s="1196" t="s">
        <v>1424</v>
      </c>
      <c r="D1282" s="1198" t="s">
        <v>1477</v>
      </c>
      <c r="E1282" s="201" t="s">
        <v>6244</v>
      </c>
      <c r="F1282" s="201" t="s">
        <v>10241</v>
      </c>
      <c r="G1282" s="201">
        <v>0</v>
      </c>
      <c r="H1282" s="201">
        <v>769</v>
      </c>
      <c r="I1282" s="201" t="s">
        <v>6077</v>
      </c>
      <c r="J1282" s="207">
        <v>1</v>
      </c>
      <c r="K1282" s="1194" t="s">
        <v>2041</v>
      </c>
      <c r="L1282" s="1195" t="s">
        <v>5783</v>
      </c>
    </row>
    <row r="1283" spans="1:12">
      <c r="A1283" s="1222"/>
      <c r="B1283" s="203" t="s">
        <v>1476</v>
      </c>
      <c r="C1283" s="1197"/>
      <c r="D1283" s="1199"/>
      <c r="E1283" s="204" t="s">
        <v>6245</v>
      </c>
      <c r="F1283" s="204" t="s">
        <v>10242</v>
      </c>
      <c r="G1283" s="204">
        <v>1</v>
      </c>
      <c r="H1283" s="204">
        <v>770</v>
      </c>
      <c r="I1283" s="204" t="s">
        <v>6077</v>
      </c>
      <c r="J1283" s="208">
        <v>2</v>
      </c>
      <c r="K1283" s="1194"/>
      <c r="L1283" s="1195"/>
    </row>
    <row r="1284" spans="1:12">
      <c r="A1284" s="1222"/>
      <c r="B1284" s="203" t="s">
        <v>1476</v>
      </c>
      <c r="C1284" s="1197"/>
      <c r="D1284" s="1199"/>
      <c r="E1284" s="204" t="s">
        <v>6246</v>
      </c>
      <c r="F1284" s="204" t="s">
        <v>9450</v>
      </c>
      <c r="G1284" s="204">
        <v>2</v>
      </c>
      <c r="H1284" s="204">
        <v>771</v>
      </c>
      <c r="I1284" s="204" t="s">
        <v>6077</v>
      </c>
      <c r="J1284" s="208">
        <v>3</v>
      </c>
      <c r="K1284" s="1194"/>
      <c r="L1284" s="1195"/>
    </row>
    <row r="1285" spans="1:12">
      <c r="A1285" s="1222"/>
      <c r="B1285" s="203" t="s">
        <v>1476</v>
      </c>
      <c r="C1285" s="1197"/>
      <c r="D1285" s="1199"/>
      <c r="E1285" s="204" t="s">
        <v>9453</v>
      </c>
      <c r="F1285" s="204" t="s">
        <v>9451</v>
      </c>
      <c r="G1285" s="204">
        <v>3</v>
      </c>
      <c r="H1285" s="204">
        <v>772</v>
      </c>
      <c r="I1285" s="204" t="s">
        <v>6077</v>
      </c>
      <c r="J1285" s="208">
        <v>4</v>
      </c>
      <c r="K1285" s="1194"/>
      <c r="L1285" s="1195"/>
    </row>
    <row r="1286" spans="1:12">
      <c r="A1286" s="1222"/>
      <c r="B1286" s="203" t="s">
        <v>1476</v>
      </c>
      <c r="C1286" s="1197"/>
      <c r="D1286" s="1199"/>
      <c r="E1286" s="204" t="s">
        <v>9454</v>
      </c>
      <c r="F1286" s="204" t="s">
        <v>9452</v>
      </c>
      <c r="G1286" s="204">
        <v>4</v>
      </c>
      <c r="H1286" s="204">
        <v>773</v>
      </c>
      <c r="I1286" s="204" t="s">
        <v>6077</v>
      </c>
      <c r="J1286" s="208">
        <v>5</v>
      </c>
      <c r="K1286" s="1194"/>
      <c r="L1286" s="1195"/>
    </row>
    <row r="1287" spans="1:12">
      <c r="A1287" s="1222"/>
      <c r="B1287" s="203" t="s">
        <v>1476</v>
      </c>
      <c r="C1287" s="1197"/>
      <c r="D1287" s="1199"/>
      <c r="E1287" s="204" t="s">
        <v>9455</v>
      </c>
      <c r="F1287" s="204" t="s">
        <v>10243</v>
      </c>
      <c r="G1287" s="204">
        <v>5</v>
      </c>
      <c r="H1287" s="204">
        <v>774</v>
      </c>
      <c r="I1287" s="204" t="s">
        <v>6077</v>
      </c>
      <c r="J1287" s="208">
        <v>6</v>
      </c>
      <c r="K1287" s="1194"/>
      <c r="L1287" s="1195"/>
    </row>
    <row r="1288" spans="1:12">
      <c r="A1288" s="1222"/>
      <c r="B1288" s="203" t="s">
        <v>1476</v>
      </c>
      <c r="C1288" s="1197"/>
      <c r="D1288" s="1199"/>
      <c r="E1288" s="204" t="s">
        <v>6247</v>
      </c>
      <c r="F1288" s="204" t="s">
        <v>10244</v>
      </c>
      <c r="G1288" s="204">
        <v>6</v>
      </c>
      <c r="H1288" s="204">
        <v>775</v>
      </c>
      <c r="I1288" s="204" t="s">
        <v>6077</v>
      </c>
      <c r="J1288" s="208">
        <v>7</v>
      </c>
      <c r="K1288" s="1194"/>
      <c r="L1288" s="1195"/>
    </row>
    <row r="1289" spans="1:12">
      <c r="A1289" s="1222"/>
      <c r="B1289" s="203" t="s">
        <v>1476</v>
      </c>
      <c r="C1289" s="1197"/>
      <c r="D1289" s="1199"/>
      <c r="E1289" s="204"/>
      <c r="F1289" s="204"/>
      <c r="G1289" s="204">
        <v>7</v>
      </c>
      <c r="H1289" s="204">
        <v>776</v>
      </c>
      <c r="I1289" s="204"/>
      <c r="J1289" s="208"/>
      <c r="K1289" s="1194"/>
      <c r="L1289" s="1195"/>
    </row>
    <row r="1290" spans="1:12">
      <c r="A1290" s="1222"/>
      <c r="B1290" s="203" t="s">
        <v>1476</v>
      </c>
      <c r="C1290" s="1197"/>
      <c r="D1290" s="1199"/>
      <c r="E1290" s="204"/>
      <c r="F1290" s="204"/>
      <c r="G1290" s="204">
        <v>8</v>
      </c>
      <c r="H1290" s="204">
        <v>777</v>
      </c>
      <c r="I1290" s="204"/>
      <c r="J1290" s="208"/>
      <c r="K1290" s="1194"/>
      <c r="L1290" s="1195"/>
    </row>
    <row r="1291" spans="1:12">
      <c r="A1291" s="1222"/>
      <c r="B1291" s="203" t="s">
        <v>1476</v>
      </c>
      <c r="C1291" s="1197"/>
      <c r="D1291" s="1199"/>
      <c r="E1291" s="204"/>
      <c r="F1291" s="204"/>
      <c r="G1291" s="204">
        <v>9</v>
      </c>
      <c r="H1291" s="204">
        <v>778</v>
      </c>
      <c r="I1291" s="204"/>
      <c r="J1291" s="208"/>
      <c r="K1291" s="1194"/>
      <c r="L1291" s="1195"/>
    </row>
    <row r="1292" spans="1:12">
      <c r="A1292" s="1222"/>
      <c r="B1292" s="203" t="s">
        <v>1476</v>
      </c>
      <c r="C1292" s="1197"/>
      <c r="D1292" s="1199"/>
      <c r="E1292" s="204"/>
      <c r="F1292" s="204"/>
      <c r="G1292" s="204">
        <v>10</v>
      </c>
      <c r="H1292" s="204">
        <v>779</v>
      </c>
      <c r="I1292" s="204"/>
      <c r="J1292" s="208"/>
      <c r="K1292" s="1194"/>
      <c r="L1292" s="1195"/>
    </row>
    <row r="1293" spans="1:12">
      <c r="A1293" s="1222"/>
      <c r="B1293" s="203" t="s">
        <v>1476</v>
      </c>
      <c r="C1293" s="1197"/>
      <c r="D1293" s="1199"/>
      <c r="E1293" s="204"/>
      <c r="F1293" s="204"/>
      <c r="G1293" s="204">
        <v>11</v>
      </c>
      <c r="H1293" s="204">
        <v>780</v>
      </c>
      <c r="I1293" s="204"/>
      <c r="J1293" s="208"/>
      <c r="K1293" s="1194"/>
      <c r="L1293" s="1195"/>
    </row>
    <row r="1294" spans="1:12">
      <c r="A1294" s="1222"/>
      <c r="B1294" s="203" t="s">
        <v>1476</v>
      </c>
      <c r="C1294" s="1197"/>
      <c r="D1294" s="1199"/>
      <c r="E1294" s="204"/>
      <c r="F1294" s="204"/>
      <c r="G1294" s="204">
        <v>12</v>
      </c>
      <c r="H1294" s="204">
        <v>781</v>
      </c>
      <c r="I1294" s="204"/>
      <c r="J1294" s="208"/>
      <c r="K1294" s="1194"/>
      <c r="L1294" s="1195"/>
    </row>
    <row r="1295" spans="1:12">
      <c r="A1295" s="1222"/>
      <c r="B1295" s="203" t="s">
        <v>1476</v>
      </c>
      <c r="C1295" s="1197"/>
      <c r="D1295" s="1199"/>
      <c r="E1295" s="204"/>
      <c r="F1295" s="204"/>
      <c r="G1295" s="204">
        <v>13</v>
      </c>
      <c r="H1295" s="204">
        <v>782</v>
      </c>
      <c r="I1295" s="204"/>
      <c r="J1295" s="208"/>
      <c r="K1295" s="1194"/>
      <c r="L1295" s="1195"/>
    </row>
    <row r="1296" spans="1:12">
      <c r="A1296" s="1222"/>
      <c r="B1296" s="203" t="s">
        <v>1476</v>
      </c>
      <c r="C1296" s="1197"/>
      <c r="D1296" s="1199"/>
      <c r="E1296" s="204"/>
      <c r="F1296" s="204"/>
      <c r="G1296" s="204">
        <v>14</v>
      </c>
      <c r="H1296" s="204">
        <v>783</v>
      </c>
      <c r="I1296" s="204"/>
      <c r="J1296" s="208"/>
      <c r="K1296" s="1194"/>
      <c r="L1296" s="1195"/>
    </row>
    <row r="1297" spans="1:12">
      <c r="A1297" s="1222"/>
      <c r="B1297" s="203" t="s">
        <v>1476</v>
      </c>
      <c r="C1297" s="1197"/>
      <c r="D1297" s="1199"/>
      <c r="E1297" s="204"/>
      <c r="F1297" s="204"/>
      <c r="G1297" s="204">
        <v>15</v>
      </c>
      <c r="H1297" s="204">
        <v>784</v>
      </c>
      <c r="I1297" s="204"/>
      <c r="J1297" s="208"/>
      <c r="K1297" s="1194"/>
      <c r="L1297" s="1195"/>
    </row>
    <row r="1298" spans="1:12">
      <c r="A1298" s="1222"/>
      <c r="B1298" s="203" t="s">
        <v>1476</v>
      </c>
      <c r="C1298" s="1197"/>
      <c r="D1298" s="1199"/>
      <c r="E1298" s="204"/>
      <c r="F1298" s="204"/>
      <c r="G1298" s="204">
        <v>16</v>
      </c>
      <c r="H1298" s="204">
        <v>785</v>
      </c>
      <c r="I1298" s="204"/>
      <c r="J1298" s="208"/>
      <c r="K1298" s="1194" t="s">
        <v>2042</v>
      </c>
      <c r="L1298" s="1195" t="s">
        <v>5784</v>
      </c>
    </row>
    <row r="1299" spans="1:12">
      <c r="A1299" s="1222"/>
      <c r="B1299" s="203" t="s">
        <v>1476</v>
      </c>
      <c r="C1299" s="1197"/>
      <c r="D1299" s="1199"/>
      <c r="E1299" s="204"/>
      <c r="F1299" s="204"/>
      <c r="G1299" s="204">
        <v>17</v>
      </c>
      <c r="H1299" s="204">
        <v>786</v>
      </c>
      <c r="I1299" s="204"/>
      <c r="J1299" s="208"/>
      <c r="K1299" s="1194"/>
      <c r="L1299" s="1195"/>
    </row>
    <row r="1300" spans="1:12">
      <c r="A1300" s="1222"/>
      <c r="B1300" s="203" t="s">
        <v>1476</v>
      </c>
      <c r="C1300" s="1197"/>
      <c r="D1300" s="1199"/>
      <c r="E1300" s="204"/>
      <c r="F1300" s="204"/>
      <c r="G1300" s="204">
        <v>18</v>
      </c>
      <c r="H1300" s="204">
        <v>787</v>
      </c>
      <c r="I1300" s="204"/>
      <c r="J1300" s="208"/>
      <c r="K1300" s="1194"/>
      <c r="L1300" s="1195"/>
    </row>
    <row r="1301" spans="1:12">
      <c r="A1301" s="1222"/>
      <c r="B1301" s="203" t="s">
        <v>1476</v>
      </c>
      <c r="C1301" s="1197"/>
      <c r="D1301" s="1199"/>
      <c r="E1301" s="204"/>
      <c r="F1301" s="204"/>
      <c r="G1301" s="204">
        <v>19</v>
      </c>
      <c r="H1301" s="204">
        <v>788</v>
      </c>
      <c r="I1301" s="204"/>
      <c r="J1301" s="208"/>
      <c r="K1301" s="1194"/>
      <c r="L1301" s="1195"/>
    </row>
    <row r="1302" spans="1:12">
      <c r="A1302" s="1222"/>
      <c r="B1302" s="203" t="s">
        <v>1476</v>
      </c>
      <c r="C1302" s="1197"/>
      <c r="D1302" s="1199"/>
      <c r="E1302" s="204"/>
      <c r="F1302" s="204"/>
      <c r="G1302" s="204">
        <v>20</v>
      </c>
      <c r="H1302" s="204">
        <v>789</v>
      </c>
      <c r="I1302" s="204"/>
      <c r="J1302" s="208"/>
      <c r="K1302" s="1194"/>
      <c r="L1302" s="1195"/>
    </row>
    <row r="1303" spans="1:12">
      <c r="A1303" s="1222"/>
      <c r="B1303" s="203" t="s">
        <v>1476</v>
      </c>
      <c r="C1303" s="1197"/>
      <c r="D1303" s="1199"/>
      <c r="E1303" s="204"/>
      <c r="F1303" s="204"/>
      <c r="G1303" s="204">
        <v>21</v>
      </c>
      <c r="H1303" s="204">
        <v>790</v>
      </c>
      <c r="I1303" s="204"/>
      <c r="J1303" s="208"/>
      <c r="K1303" s="1194"/>
      <c r="L1303" s="1195"/>
    </row>
    <row r="1304" spans="1:12">
      <c r="A1304" s="1222"/>
      <c r="B1304" s="203" t="s">
        <v>1476</v>
      </c>
      <c r="C1304" s="1197"/>
      <c r="D1304" s="1199"/>
      <c r="E1304" s="204"/>
      <c r="F1304" s="204"/>
      <c r="G1304" s="204">
        <v>22</v>
      </c>
      <c r="H1304" s="204">
        <v>791</v>
      </c>
      <c r="I1304" s="204"/>
      <c r="J1304" s="208"/>
      <c r="K1304" s="1194"/>
      <c r="L1304" s="1195"/>
    </row>
    <row r="1305" spans="1:12">
      <c r="A1305" s="1222"/>
      <c r="B1305" s="203" t="s">
        <v>1476</v>
      </c>
      <c r="C1305" s="1197"/>
      <c r="D1305" s="1199"/>
      <c r="E1305" s="204"/>
      <c r="F1305" s="204"/>
      <c r="G1305" s="204">
        <v>23</v>
      </c>
      <c r="H1305" s="204">
        <v>792</v>
      </c>
      <c r="I1305" s="204"/>
      <c r="J1305" s="208"/>
      <c r="K1305" s="1194"/>
      <c r="L1305" s="1195"/>
    </row>
    <row r="1306" spans="1:12">
      <c r="A1306" s="1222"/>
      <c r="B1306" s="203" t="s">
        <v>1476</v>
      </c>
      <c r="C1306" s="1197"/>
      <c r="D1306" s="1199"/>
      <c r="E1306" s="204"/>
      <c r="F1306" s="204"/>
      <c r="G1306" s="204">
        <v>24</v>
      </c>
      <c r="H1306" s="204">
        <v>793</v>
      </c>
      <c r="I1306" s="204"/>
      <c r="J1306" s="208"/>
      <c r="K1306" s="1194"/>
      <c r="L1306" s="1195"/>
    </row>
    <row r="1307" spans="1:12">
      <c r="A1307" s="1222"/>
      <c r="B1307" s="203" t="s">
        <v>1476</v>
      </c>
      <c r="C1307" s="1197"/>
      <c r="D1307" s="1199"/>
      <c r="E1307" s="204"/>
      <c r="F1307" s="204"/>
      <c r="G1307" s="204">
        <v>25</v>
      </c>
      <c r="H1307" s="204">
        <v>794</v>
      </c>
      <c r="I1307" s="204"/>
      <c r="J1307" s="208"/>
      <c r="K1307" s="1194"/>
      <c r="L1307" s="1195"/>
    </row>
    <row r="1308" spans="1:12">
      <c r="A1308" s="1222"/>
      <c r="B1308" s="203" t="s">
        <v>1476</v>
      </c>
      <c r="C1308" s="1197"/>
      <c r="D1308" s="1199"/>
      <c r="E1308" s="204"/>
      <c r="F1308" s="204"/>
      <c r="G1308" s="204">
        <v>26</v>
      </c>
      <c r="H1308" s="204">
        <v>795</v>
      </c>
      <c r="I1308" s="204"/>
      <c r="J1308" s="208"/>
      <c r="K1308" s="1194"/>
      <c r="L1308" s="1195"/>
    </row>
    <row r="1309" spans="1:12">
      <c r="A1309" s="1222"/>
      <c r="B1309" s="203" t="s">
        <v>1476</v>
      </c>
      <c r="C1309" s="1197"/>
      <c r="D1309" s="1199"/>
      <c r="E1309" s="204"/>
      <c r="F1309" s="204"/>
      <c r="G1309" s="204">
        <v>27</v>
      </c>
      <c r="H1309" s="204">
        <v>796</v>
      </c>
      <c r="I1309" s="204"/>
      <c r="J1309" s="208"/>
      <c r="K1309" s="1194"/>
      <c r="L1309" s="1195"/>
    </row>
    <row r="1310" spans="1:12">
      <c r="A1310" s="1222"/>
      <c r="B1310" s="203" t="s">
        <v>1476</v>
      </c>
      <c r="C1310" s="1197"/>
      <c r="D1310" s="1199"/>
      <c r="E1310" s="204"/>
      <c r="F1310" s="204"/>
      <c r="G1310" s="204">
        <v>28</v>
      </c>
      <c r="H1310" s="204">
        <v>797</v>
      </c>
      <c r="I1310" s="204"/>
      <c r="J1310" s="208"/>
      <c r="K1310" s="1194"/>
      <c r="L1310" s="1195"/>
    </row>
    <row r="1311" spans="1:12">
      <c r="A1311" s="1222"/>
      <c r="B1311" s="203" t="s">
        <v>1476</v>
      </c>
      <c r="C1311" s="1197"/>
      <c r="D1311" s="1199"/>
      <c r="E1311" s="204"/>
      <c r="F1311" s="204"/>
      <c r="G1311" s="204">
        <v>29</v>
      </c>
      <c r="H1311" s="204">
        <v>798</v>
      </c>
      <c r="I1311" s="204"/>
      <c r="J1311" s="208"/>
      <c r="K1311" s="1194"/>
      <c r="L1311" s="1195"/>
    </row>
    <row r="1312" spans="1:12">
      <c r="A1312" s="1222"/>
      <c r="B1312" s="203" t="s">
        <v>1476</v>
      </c>
      <c r="C1312" s="1197"/>
      <c r="D1312" s="1199"/>
      <c r="E1312" s="204"/>
      <c r="F1312" s="204"/>
      <c r="G1312" s="204">
        <v>30</v>
      </c>
      <c r="H1312" s="204">
        <v>799</v>
      </c>
      <c r="I1312" s="204"/>
      <c r="J1312" s="208"/>
      <c r="K1312" s="1194"/>
      <c r="L1312" s="1195"/>
    </row>
    <row r="1313" spans="1:12">
      <c r="A1313" s="1222"/>
      <c r="B1313" s="205" t="s">
        <v>1476</v>
      </c>
      <c r="C1313" s="1197"/>
      <c r="D1313" s="1199"/>
      <c r="E1313" s="206"/>
      <c r="F1313" s="206"/>
      <c r="G1313" s="206">
        <v>31</v>
      </c>
      <c r="H1313" s="206">
        <v>800</v>
      </c>
      <c r="I1313" s="206"/>
      <c r="J1313" s="209"/>
      <c r="K1313" s="1194"/>
      <c r="L1313" s="1195"/>
    </row>
    <row r="1314" spans="1:12">
      <c r="A1314" s="1222"/>
      <c r="B1314" s="200" t="s">
        <v>1449</v>
      </c>
      <c r="C1314" s="1207" t="s">
        <v>1425</v>
      </c>
      <c r="D1314" s="1198" t="s">
        <v>1450</v>
      </c>
      <c r="E1314" s="201" t="s">
        <v>7219</v>
      </c>
      <c r="F1314" s="201" t="s">
        <v>10245</v>
      </c>
      <c r="G1314" s="201">
        <v>0</v>
      </c>
      <c r="H1314" s="201">
        <v>37</v>
      </c>
      <c r="I1314" s="201" t="s">
        <v>1451</v>
      </c>
      <c r="J1314" s="207">
        <v>1</v>
      </c>
    </row>
    <row r="1315" spans="1:12">
      <c r="A1315" s="1222"/>
      <c r="B1315" s="203" t="s">
        <v>1449</v>
      </c>
      <c r="C1315" s="1208"/>
      <c r="D1315" s="1199"/>
      <c r="E1315" s="204" t="s">
        <v>7219</v>
      </c>
      <c r="F1315" s="204" t="s">
        <v>8042</v>
      </c>
      <c r="G1315" s="204">
        <v>1</v>
      </c>
      <c r="H1315" s="204">
        <v>38</v>
      </c>
      <c r="I1315" s="204" t="s">
        <v>1452</v>
      </c>
      <c r="J1315" s="208">
        <v>1</v>
      </c>
    </row>
    <row r="1316" spans="1:12">
      <c r="A1316" s="1222"/>
      <c r="B1316" s="203" t="s">
        <v>1449</v>
      </c>
      <c r="C1316" s="1208"/>
      <c r="D1316" s="1199"/>
      <c r="E1316" s="204"/>
      <c r="F1316" s="204"/>
      <c r="G1316" s="204">
        <v>2</v>
      </c>
      <c r="H1316" s="204">
        <v>39</v>
      </c>
      <c r="I1316" s="204"/>
      <c r="J1316" s="208"/>
    </row>
    <row r="1317" spans="1:12">
      <c r="A1317" s="1222"/>
      <c r="B1317" s="205" t="s">
        <v>1449</v>
      </c>
      <c r="C1317" s="1208"/>
      <c r="D1317" s="1199"/>
      <c r="E1317" s="206"/>
      <c r="F1317" s="206"/>
      <c r="G1317" s="206">
        <v>3</v>
      </c>
      <c r="H1317" s="206">
        <v>40</v>
      </c>
      <c r="I1317" s="206"/>
      <c r="J1317" s="209"/>
    </row>
    <row r="1318" spans="1:12">
      <c r="A1318" s="1222"/>
      <c r="B1318" s="200" t="s">
        <v>1461</v>
      </c>
      <c r="C1318" s="1209" t="s">
        <v>1435</v>
      </c>
      <c r="D1318" s="1198" t="s">
        <v>1462</v>
      </c>
      <c r="E1318" s="201" t="s">
        <v>760</v>
      </c>
      <c r="F1318" s="201" t="s">
        <v>10246</v>
      </c>
      <c r="G1318" s="201">
        <v>1</v>
      </c>
      <c r="H1318" s="201">
        <v>181</v>
      </c>
      <c r="I1318" s="201" t="s">
        <v>1487</v>
      </c>
      <c r="J1318" s="207">
        <v>1</v>
      </c>
      <c r="K1318" s="756" t="s">
        <v>8981</v>
      </c>
      <c r="L1318" s="1195" t="s">
        <v>8982</v>
      </c>
    </row>
    <row r="1319" spans="1:12">
      <c r="A1319" s="1222"/>
      <c r="B1319" s="203" t="s">
        <v>1461</v>
      </c>
      <c r="C1319" s="1210"/>
      <c r="D1319" s="1199"/>
      <c r="E1319" s="204" t="s">
        <v>762</v>
      </c>
      <c r="F1319" s="204" t="s">
        <v>10247</v>
      </c>
      <c r="G1319" s="204">
        <v>2</v>
      </c>
      <c r="H1319" s="204">
        <v>182</v>
      </c>
      <c r="I1319" s="204" t="s">
        <v>1487</v>
      </c>
      <c r="J1319" s="208">
        <v>5</v>
      </c>
      <c r="K1319" s="756" t="s">
        <v>8983</v>
      </c>
      <c r="L1319" s="1195"/>
    </row>
    <row r="1320" spans="1:12">
      <c r="A1320" s="1222"/>
      <c r="B1320" s="203" t="s">
        <v>1461</v>
      </c>
      <c r="C1320" s="1210"/>
      <c r="D1320" s="1199"/>
      <c r="E1320" s="204" t="s">
        <v>764</v>
      </c>
      <c r="F1320" s="204" t="s">
        <v>10248</v>
      </c>
      <c r="G1320" s="204">
        <v>3</v>
      </c>
      <c r="H1320" s="204">
        <v>183</v>
      </c>
      <c r="I1320" s="204" t="s">
        <v>1487</v>
      </c>
      <c r="J1320" s="208">
        <v>9</v>
      </c>
      <c r="K1320" s="756" t="s">
        <v>8984</v>
      </c>
      <c r="L1320" s="1195"/>
    </row>
    <row r="1321" spans="1:12">
      <c r="A1321" s="1222"/>
      <c r="B1321" s="203" t="s">
        <v>1461</v>
      </c>
      <c r="C1321" s="1210"/>
      <c r="D1321" s="1199"/>
      <c r="E1321" s="204" t="s">
        <v>771</v>
      </c>
      <c r="F1321" s="204" t="s">
        <v>10249</v>
      </c>
      <c r="G1321" s="204">
        <v>4</v>
      </c>
      <c r="H1321" s="204">
        <v>184</v>
      </c>
      <c r="I1321" s="204" t="s">
        <v>1550</v>
      </c>
      <c r="J1321" s="208">
        <v>1</v>
      </c>
      <c r="K1321" s="756" t="s">
        <v>8985</v>
      </c>
      <c r="L1321" s="1195"/>
    </row>
    <row r="1322" spans="1:12">
      <c r="A1322" s="1222"/>
      <c r="B1322" s="203" t="s">
        <v>1461</v>
      </c>
      <c r="C1322" s="1210"/>
      <c r="D1322" s="1199"/>
      <c r="E1322" s="204" t="s">
        <v>772</v>
      </c>
      <c r="F1322" s="204" t="s">
        <v>10250</v>
      </c>
      <c r="G1322" s="204">
        <v>5</v>
      </c>
      <c r="H1322" s="204">
        <v>185</v>
      </c>
      <c r="I1322" s="204" t="s">
        <v>1550</v>
      </c>
      <c r="J1322" s="208">
        <v>3</v>
      </c>
      <c r="K1322" s="756" t="s">
        <v>8986</v>
      </c>
      <c r="L1322" s="1195"/>
    </row>
    <row r="1323" spans="1:12">
      <c r="A1323" s="1222"/>
      <c r="B1323" s="203" t="s">
        <v>1461</v>
      </c>
      <c r="C1323" s="1210"/>
      <c r="D1323" s="1199"/>
      <c r="E1323" s="204" t="s">
        <v>773</v>
      </c>
      <c r="F1323" s="204" t="s">
        <v>10251</v>
      </c>
      <c r="G1323" s="204">
        <v>6</v>
      </c>
      <c r="H1323" s="204">
        <v>186</v>
      </c>
      <c r="I1323" s="204" t="s">
        <v>1550</v>
      </c>
      <c r="J1323" s="208">
        <v>5</v>
      </c>
      <c r="K1323" s="756" t="s">
        <v>8987</v>
      </c>
      <c r="L1323" s="1195"/>
    </row>
    <row r="1324" spans="1:12">
      <c r="A1324" s="1222"/>
      <c r="B1324" s="203" t="s">
        <v>1461</v>
      </c>
      <c r="C1324" s="1210"/>
      <c r="D1324" s="1199"/>
      <c r="E1324" s="204" t="s">
        <v>774</v>
      </c>
      <c r="F1324" s="204" t="s">
        <v>10252</v>
      </c>
      <c r="G1324" s="204">
        <v>7</v>
      </c>
      <c r="H1324" s="204">
        <v>187</v>
      </c>
      <c r="I1324" s="204" t="s">
        <v>1550</v>
      </c>
      <c r="J1324" s="208">
        <v>7</v>
      </c>
      <c r="K1324" s="756" t="s">
        <v>8988</v>
      </c>
      <c r="L1324" s="1195"/>
    </row>
    <row r="1325" spans="1:12">
      <c r="A1325" s="1222"/>
      <c r="B1325" s="203" t="s">
        <v>1461</v>
      </c>
      <c r="C1325" s="1210"/>
      <c r="D1325" s="1199"/>
      <c r="E1325" s="204" t="s">
        <v>775</v>
      </c>
      <c r="F1325" s="204" t="s">
        <v>10253</v>
      </c>
      <c r="G1325" s="204">
        <v>8</v>
      </c>
      <c r="H1325" s="204">
        <v>188</v>
      </c>
      <c r="I1325" s="204" t="s">
        <v>1550</v>
      </c>
      <c r="J1325" s="208">
        <v>9</v>
      </c>
      <c r="K1325" s="756" t="s">
        <v>8989</v>
      </c>
      <c r="L1325" s="1195"/>
    </row>
    <row r="1326" spans="1:12">
      <c r="A1326" s="1222"/>
      <c r="B1326" s="203" t="s">
        <v>1461</v>
      </c>
      <c r="C1326" s="1210"/>
      <c r="D1326" s="1199"/>
      <c r="E1326" s="204" t="s">
        <v>776</v>
      </c>
      <c r="F1326" s="204" t="s">
        <v>10254</v>
      </c>
      <c r="G1326" s="204">
        <v>9</v>
      </c>
      <c r="H1326" s="204">
        <v>189</v>
      </c>
      <c r="I1326" s="204" t="s">
        <v>1550</v>
      </c>
      <c r="J1326" s="208">
        <v>11</v>
      </c>
      <c r="K1326" s="756" t="s">
        <v>8990</v>
      </c>
      <c r="L1326" s="1195"/>
    </row>
    <row r="1327" spans="1:12">
      <c r="A1327" s="1222"/>
      <c r="B1327" s="203" t="s">
        <v>1461</v>
      </c>
      <c r="C1327" s="1210"/>
      <c r="D1327" s="1199"/>
      <c r="E1327" s="204" t="s">
        <v>1497</v>
      </c>
      <c r="F1327" s="204" t="s">
        <v>67</v>
      </c>
      <c r="G1327" s="204">
        <v>10</v>
      </c>
      <c r="H1327" s="204">
        <v>190</v>
      </c>
      <c r="I1327" s="204" t="s">
        <v>1564</v>
      </c>
      <c r="J1327" s="208">
        <v>3</v>
      </c>
      <c r="K1327" s="756" t="s">
        <v>8991</v>
      </c>
      <c r="L1327" s="1195"/>
    </row>
    <row r="1328" spans="1:12">
      <c r="A1328" s="1222"/>
      <c r="B1328" s="203" t="s">
        <v>1461</v>
      </c>
      <c r="C1328" s="1210"/>
      <c r="D1328" s="1199"/>
      <c r="E1328" s="204" t="s">
        <v>584</v>
      </c>
      <c r="F1328" s="204" t="s">
        <v>590</v>
      </c>
      <c r="G1328" s="204">
        <v>11</v>
      </c>
      <c r="H1328" s="204">
        <v>191</v>
      </c>
      <c r="I1328" s="204" t="s">
        <v>1526</v>
      </c>
      <c r="J1328" s="208">
        <v>1</v>
      </c>
      <c r="K1328" s="756" t="s">
        <v>8992</v>
      </c>
      <c r="L1328" s="1195"/>
    </row>
    <row r="1329" spans="1:12">
      <c r="A1329" s="1222"/>
      <c r="B1329" s="205" t="s">
        <v>1461</v>
      </c>
      <c r="C1329" s="1210"/>
      <c r="D1329" s="1199"/>
      <c r="E1329" s="206" t="s">
        <v>780</v>
      </c>
      <c r="F1329" s="206" t="s">
        <v>779</v>
      </c>
      <c r="G1329" s="206">
        <v>12</v>
      </c>
      <c r="H1329" s="206">
        <v>192</v>
      </c>
      <c r="I1329" s="206" t="s">
        <v>1526</v>
      </c>
      <c r="J1329" s="209">
        <v>3</v>
      </c>
      <c r="K1329" s="756" t="s">
        <v>8993</v>
      </c>
      <c r="L1329" s="1195"/>
    </row>
    <row r="1330" spans="1:12">
      <c r="A1330" s="1222"/>
      <c r="B1330" s="200" t="s">
        <v>1461</v>
      </c>
      <c r="C1330" s="1209" t="s">
        <v>1436</v>
      </c>
      <c r="D1330" s="1198" t="s">
        <v>1462</v>
      </c>
      <c r="E1330" s="201" t="s">
        <v>782</v>
      </c>
      <c r="F1330" s="201" t="s">
        <v>781</v>
      </c>
      <c r="G1330" s="201">
        <v>1</v>
      </c>
      <c r="H1330" s="201">
        <v>193</v>
      </c>
      <c r="I1330" s="201" t="s">
        <v>1526</v>
      </c>
      <c r="J1330" s="207">
        <v>5</v>
      </c>
      <c r="K1330" s="756" t="s">
        <v>1720</v>
      </c>
      <c r="L1330" s="1195" t="s">
        <v>5785</v>
      </c>
    </row>
    <row r="1331" spans="1:12">
      <c r="A1331" s="1222"/>
      <c r="B1331" s="203" t="s">
        <v>1461</v>
      </c>
      <c r="C1331" s="1210"/>
      <c r="D1331" s="1199"/>
      <c r="E1331" s="204" t="s">
        <v>784</v>
      </c>
      <c r="F1331" s="204" t="s">
        <v>10255</v>
      </c>
      <c r="G1331" s="204">
        <v>2</v>
      </c>
      <c r="H1331" s="204">
        <v>194</v>
      </c>
      <c r="I1331" s="204" t="s">
        <v>1570</v>
      </c>
      <c r="J1331" s="208">
        <v>1</v>
      </c>
      <c r="K1331" s="756" t="s">
        <v>1721</v>
      </c>
      <c r="L1331" s="1195"/>
    </row>
    <row r="1332" spans="1:12">
      <c r="A1332" s="1222"/>
      <c r="B1332" s="203" t="s">
        <v>1461</v>
      </c>
      <c r="C1332" s="1210"/>
      <c r="D1332" s="1199"/>
      <c r="E1332" s="204" t="s">
        <v>788</v>
      </c>
      <c r="F1332" s="204" t="s">
        <v>10256</v>
      </c>
      <c r="G1332" s="204">
        <v>3</v>
      </c>
      <c r="H1332" s="204">
        <v>195</v>
      </c>
      <c r="I1332" s="204" t="s">
        <v>1570</v>
      </c>
      <c r="J1332" s="208">
        <v>3</v>
      </c>
      <c r="K1332" s="756" t="s">
        <v>1722</v>
      </c>
      <c r="L1332" s="1195"/>
    </row>
    <row r="1333" spans="1:12">
      <c r="A1333" s="1222"/>
      <c r="B1333" s="203" t="s">
        <v>1461</v>
      </c>
      <c r="C1333" s="1210"/>
      <c r="D1333" s="1199"/>
      <c r="E1333" s="204" t="s">
        <v>789</v>
      </c>
      <c r="F1333" s="204" t="s">
        <v>10257</v>
      </c>
      <c r="G1333" s="204">
        <v>4</v>
      </c>
      <c r="H1333" s="204">
        <v>196</v>
      </c>
      <c r="I1333" s="204" t="s">
        <v>1570</v>
      </c>
      <c r="J1333" s="208">
        <v>5</v>
      </c>
      <c r="K1333" s="756" t="s">
        <v>1723</v>
      </c>
      <c r="L1333" s="1195"/>
    </row>
    <row r="1334" spans="1:12">
      <c r="A1334" s="1222"/>
      <c r="B1334" s="203" t="s">
        <v>1461</v>
      </c>
      <c r="C1334" s="1210"/>
      <c r="D1334" s="1199"/>
      <c r="E1334" s="204" t="s">
        <v>790</v>
      </c>
      <c r="F1334" s="204" t="s">
        <v>10258</v>
      </c>
      <c r="G1334" s="204">
        <v>5</v>
      </c>
      <c r="H1334" s="204">
        <v>197</v>
      </c>
      <c r="I1334" s="204" t="s">
        <v>1570</v>
      </c>
      <c r="J1334" s="208">
        <v>7</v>
      </c>
      <c r="K1334" s="756" t="s">
        <v>1724</v>
      </c>
      <c r="L1334" s="1195"/>
    </row>
    <row r="1335" spans="1:12">
      <c r="A1335" s="1222"/>
      <c r="B1335" s="203" t="s">
        <v>1461</v>
      </c>
      <c r="C1335" s="1210"/>
      <c r="D1335" s="1199"/>
      <c r="E1335" s="204" t="s">
        <v>757</v>
      </c>
      <c r="F1335" s="204" t="s">
        <v>791</v>
      </c>
      <c r="G1335" s="204">
        <v>6</v>
      </c>
      <c r="H1335" s="204">
        <v>198</v>
      </c>
      <c r="I1335" s="204" t="s">
        <v>1573</v>
      </c>
      <c r="J1335" s="208">
        <v>1</v>
      </c>
      <c r="K1335" s="756" t="s">
        <v>1725</v>
      </c>
      <c r="L1335" s="1195"/>
    </row>
    <row r="1336" spans="1:12">
      <c r="A1336" s="1222"/>
      <c r="B1336" s="203" t="s">
        <v>1461</v>
      </c>
      <c r="C1336" s="1210"/>
      <c r="D1336" s="1199"/>
      <c r="E1336" s="204" t="s">
        <v>793</v>
      </c>
      <c r="F1336" s="204" t="s">
        <v>792</v>
      </c>
      <c r="G1336" s="204">
        <v>7</v>
      </c>
      <c r="H1336" s="204">
        <v>199</v>
      </c>
      <c r="I1336" s="204" t="s">
        <v>1573</v>
      </c>
      <c r="J1336" s="208">
        <v>3</v>
      </c>
      <c r="K1336" s="756" t="s">
        <v>1726</v>
      </c>
      <c r="L1336" s="1195"/>
    </row>
    <row r="1337" spans="1:12">
      <c r="A1337" s="1222"/>
      <c r="B1337" s="203" t="s">
        <v>1461</v>
      </c>
      <c r="C1337" s="1210"/>
      <c r="D1337" s="1199"/>
      <c r="E1337" s="204" t="s">
        <v>1497</v>
      </c>
      <c r="F1337" s="204" t="s">
        <v>67</v>
      </c>
      <c r="G1337" s="204">
        <v>8</v>
      </c>
      <c r="H1337" s="204">
        <v>200</v>
      </c>
      <c r="I1337" s="204" t="s">
        <v>6332</v>
      </c>
      <c r="J1337" s="208">
        <v>1</v>
      </c>
      <c r="K1337" s="756" t="s">
        <v>1727</v>
      </c>
      <c r="L1337" s="1195"/>
    </row>
    <row r="1338" spans="1:12">
      <c r="A1338" s="1222"/>
      <c r="B1338" s="203" t="s">
        <v>1461</v>
      </c>
      <c r="C1338" s="1210"/>
      <c r="D1338" s="1199"/>
      <c r="E1338" s="204" t="s">
        <v>1497</v>
      </c>
      <c r="F1338" s="204" t="s">
        <v>67</v>
      </c>
      <c r="G1338" s="204">
        <v>9</v>
      </c>
      <c r="H1338" s="204">
        <v>201</v>
      </c>
      <c r="I1338" s="204" t="s">
        <v>6249</v>
      </c>
      <c r="J1338" s="208">
        <v>5</v>
      </c>
      <c r="K1338" s="756" t="s">
        <v>1728</v>
      </c>
      <c r="L1338" s="1195"/>
    </row>
    <row r="1339" spans="1:12">
      <c r="A1339" s="1222"/>
      <c r="B1339" s="203" t="s">
        <v>1461</v>
      </c>
      <c r="C1339" s="1210"/>
      <c r="D1339" s="1199"/>
      <c r="E1339" s="204"/>
      <c r="F1339" s="204"/>
      <c r="G1339" s="204">
        <v>10</v>
      </c>
      <c r="H1339" s="204">
        <v>202</v>
      </c>
      <c r="I1339" s="204"/>
      <c r="J1339" s="208"/>
      <c r="K1339" s="756" t="s">
        <v>1729</v>
      </c>
      <c r="L1339" s="1195"/>
    </row>
    <row r="1340" spans="1:12">
      <c r="A1340" s="1222"/>
      <c r="B1340" s="203" t="s">
        <v>1461</v>
      </c>
      <c r="C1340" s="1210"/>
      <c r="D1340" s="1199"/>
      <c r="E1340" s="204"/>
      <c r="F1340" s="204"/>
      <c r="G1340" s="204">
        <v>11</v>
      </c>
      <c r="H1340" s="204">
        <v>203</v>
      </c>
      <c r="I1340" s="204"/>
      <c r="J1340" s="208"/>
      <c r="K1340" s="756" t="s">
        <v>1730</v>
      </c>
      <c r="L1340" s="1195"/>
    </row>
    <row r="1341" spans="1:12">
      <c r="A1341" s="1222"/>
      <c r="B1341" s="205" t="s">
        <v>1461</v>
      </c>
      <c r="C1341" s="1210"/>
      <c r="D1341" s="1199"/>
      <c r="E1341" s="206"/>
      <c r="F1341" s="206"/>
      <c r="G1341" s="206">
        <v>12</v>
      </c>
      <c r="H1341" s="206">
        <v>204</v>
      </c>
      <c r="I1341" s="206"/>
      <c r="J1341" s="209"/>
      <c r="K1341" s="756" t="s">
        <v>1731</v>
      </c>
      <c r="L1341" s="1195"/>
    </row>
    <row r="1342" spans="1:12">
      <c r="A1342" s="1222"/>
      <c r="B1342" s="200" t="s">
        <v>6039</v>
      </c>
      <c r="C1342" s="1227" t="s">
        <v>1437</v>
      </c>
      <c r="D1342" s="1198" t="s">
        <v>6040</v>
      </c>
      <c r="E1342" s="201" t="s">
        <v>1497</v>
      </c>
      <c r="F1342" s="201" t="s">
        <v>7621</v>
      </c>
      <c r="G1342" s="201">
        <v>1</v>
      </c>
      <c r="H1342" s="201">
        <v>5</v>
      </c>
      <c r="I1342" s="201" t="s">
        <v>1578</v>
      </c>
      <c r="J1342" s="207">
        <v>1</v>
      </c>
      <c r="K1342" s="756" t="s">
        <v>6046</v>
      </c>
      <c r="L1342" s="1195" t="s">
        <v>8994</v>
      </c>
    </row>
    <row r="1343" spans="1:12">
      <c r="A1343" s="1222"/>
      <c r="B1343" s="203" t="s">
        <v>6039</v>
      </c>
      <c r="C1343" s="1228"/>
      <c r="D1343" s="1199"/>
      <c r="E1343" s="204" t="s">
        <v>6333</v>
      </c>
      <c r="F1343" s="204" t="s">
        <v>7622</v>
      </c>
      <c r="G1343" s="204">
        <v>2</v>
      </c>
      <c r="H1343" s="204">
        <v>6</v>
      </c>
      <c r="I1343" s="204" t="s">
        <v>1578</v>
      </c>
      <c r="J1343" s="208">
        <v>3</v>
      </c>
      <c r="K1343" s="756" t="s">
        <v>6047</v>
      </c>
      <c r="L1343" s="1195"/>
    </row>
    <row r="1344" spans="1:12">
      <c r="A1344" s="1222"/>
      <c r="B1344" s="203" t="s">
        <v>6039</v>
      </c>
      <c r="C1344" s="1228"/>
      <c r="D1344" s="1199"/>
      <c r="E1344" s="204"/>
      <c r="F1344" s="204"/>
      <c r="G1344" s="204">
        <v>3</v>
      </c>
      <c r="H1344" s="204">
        <v>7</v>
      </c>
      <c r="I1344" s="204"/>
      <c r="J1344" s="208"/>
      <c r="K1344" s="756" t="s">
        <v>6048</v>
      </c>
      <c r="L1344" s="1195"/>
    </row>
    <row r="1345" spans="1:12">
      <c r="A1345" s="1222"/>
      <c r="B1345" s="205" t="s">
        <v>6039</v>
      </c>
      <c r="C1345" s="1228"/>
      <c r="D1345" s="1199"/>
      <c r="E1345" s="206"/>
      <c r="F1345" s="206"/>
      <c r="G1345" s="206">
        <v>4</v>
      </c>
      <c r="H1345" s="206">
        <v>8</v>
      </c>
      <c r="I1345" s="206"/>
      <c r="J1345" s="209"/>
      <c r="K1345" s="756" t="s">
        <v>6049</v>
      </c>
      <c r="L1345" s="1195"/>
    </row>
    <row r="1346" spans="1:12">
      <c r="A1346" s="1222"/>
      <c r="B1346" s="210" t="s">
        <v>1476</v>
      </c>
      <c r="C1346" s="1205" t="s">
        <v>1438</v>
      </c>
      <c r="D1346" s="1198" t="s">
        <v>1477</v>
      </c>
      <c r="E1346" s="201" t="s">
        <v>1307</v>
      </c>
      <c r="F1346" s="201" t="s">
        <v>8542</v>
      </c>
      <c r="G1346" s="201">
        <v>0</v>
      </c>
      <c r="H1346" s="201">
        <v>801</v>
      </c>
      <c r="I1346" s="201" t="s">
        <v>49</v>
      </c>
      <c r="J1346" s="207" t="s">
        <v>49</v>
      </c>
      <c r="K1346" s="1194" t="s">
        <v>2055</v>
      </c>
      <c r="L1346" s="1195" t="s">
        <v>5786</v>
      </c>
    </row>
    <row r="1347" spans="1:12">
      <c r="A1347" s="1222"/>
      <c r="B1347" s="211" t="s">
        <v>1476</v>
      </c>
      <c r="C1347" s="1206"/>
      <c r="D1347" s="1199"/>
      <c r="E1347" s="204" t="s">
        <v>1299</v>
      </c>
      <c r="F1347" s="204" t="s">
        <v>8544</v>
      </c>
      <c r="G1347" s="204">
        <v>1</v>
      </c>
      <c r="H1347" s="204">
        <v>802</v>
      </c>
      <c r="I1347" s="204" t="s">
        <v>49</v>
      </c>
      <c r="J1347" s="208" t="s">
        <v>49</v>
      </c>
      <c r="K1347" s="1194"/>
      <c r="L1347" s="1195"/>
    </row>
    <row r="1348" spans="1:12">
      <c r="A1348" s="1222"/>
      <c r="B1348" s="211" t="s">
        <v>1476</v>
      </c>
      <c r="C1348" s="1206"/>
      <c r="D1348" s="1199"/>
      <c r="E1348" s="204" t="s">
        <v>1304</v>
      </c>
      <c r="F1348" s="204" t="s">
        <v>8548</v>
      </c>
      <c r="G1348" s="204">
        <v>2</v>
      </c>
      <c r="H1348" s="204">
        <v>803</v>
      </c>
      <c r="I1348" s="204" t="s">
        <v>49</v>
      </c>
      <c r="J1348" s="208" t="s">
        <v>49</v>
      </c>
      <c r="K1348" s="1194"/>
      <c r="L1348" s="1195"/>
    </row>
    <row r="1349" spans="1:12">
      <c r="A1349" s="1222"/>
      <c r="B1349" s="211" t="s">
        <v>1476</v>
      </c>
      <c r="C1349" s="1206"/>
      <c r="D1349" s="1199"/>
      <c r="E1349" s="204" t="s">
        <v>1363</v>
      </c>
      <c r="F1349" s="204" t="s">
        <v>10259</v>
      </c>
      <c r="G1349" s="204">
        <v>3</v>
      </c>
      <c r="H1349" s="204">
        <v>804</v>
      </c>
      <c r="I1349" s="204" t="s">
        <v>49</v>
      </c>
      <c r="J1349" s="208" t="s">
        <v>49</v>
      </c>
      <c r="K1349" s="1194"/>
      <c r="L1349" s="1195"/>
    </row>
    <row r="1350" spans="1:12">
      <c r="A1350" s="1222"/>
      <c r="B1350" s="211" t="s">
        <v>1476</v>
      </c>
      <c r="C1350" s="1206"/>
      <c r="D1350" s="1199"/>
      <c r="E1350" s="204" t="s">
        <v>6334</v>
      </c>
      <c r="F1350" s="204" t="s">
        <v>7623</v>
      </c>
      <c r="G1350" s="204">
        <v>4</v>
      </c>
      <c r="H1350" s="204">
        <v>805</v>
      </c>
      <c r="I1350" s="204" t="s">
        <v>1535</v>
      </c>
      <c r="J1350" s="208">
        <v>1</v>
      </c>
      <c r="K1350" s="1194"/>
      <c r="L1350" s="1195"/>
    </row>
    <row r="1351" spans="1:12">
      <c r="A1351" s="1222"/>
      <c r="B1351" s="211" t="s">
        <v>1476</v>
      </c>
      <c r="C1351" s="1206"/>
      <c r="D1351" s="1199"/>
      <c r="E1351" s="204" t="s">
        <v>6335</v>
      </c>
      <c r="F1351" s="204" t="s">
        <v>7624</v>
      </c>
      <c r="G1351" s="204">
        <v>5</v>
      </c>
      <c r="H1351" s="204">
        <v>806</v>
      </c>
      <c r="I1351" s="204" t="s">
        <v>1535</v>
      </c>
      <c r="J1351" s="208">
        <v>3</v>
      </c>
      <c r="K1351" s="1194"/>
      <c r="L1351" s="1195"/>
    </row>
    <row r="1352" spans="1:12">
      <c r="A1352" s="1222"/>
      <c r="B1352" s="211" t="s">
        <v>1476</v>
      </c>
      <c r="C1352" s="1206"/>
      <c r="D1352" s="1199"/>
      <c r="E1352" s="204" t="s">
        <v>2987</v>
      </c>
      <c r="F1352" s="204" t="s">
        <v>10260</v>
      </c>
      <c r="G1352" s="204">
        <v>6</v>
      </c>
      <c r="H1352" s="204">
        <v>807</v>
      </c>
      <c r="I1352" s="204" t="s">
        <v>1535</v>
      </c>
      <c r="J1352" s="208">
        <v>5</v>
      </c>
      <c r="K1352" s="1194"/>
      <c r="L1352" s="1195"/>
    </row>
    <row r="1353" spans="1:12">
      <c r="A1353" s="1222"/>
      <c r="B1353" s="211" t="s">
        <v>1476</v>
      </c>
      <c r="C1353" s="1206"/>
      <c r="D1353" s="1199"/>
      <c r="E1353" s="204" t="s">
        <v>6336</v>
      </c>
      <c r="F1353" s="204" t="s">
        <v>7626</v>
      </c>
      <c r="G1353" s="204">
        <v>7</v>
      </c>
      <c r="H1353" s="204">
        <v>808</v>
      </c>
      <c r="I1353" s="204" t="s">
        <v>1535</v>
      </c>
      <c r="J1353" s="208">
        <v>7</v>
      </c>
      <c r="K1353" s="1194"/>
      <c r="L1353" s="1195"/>
    </row>
    <row r="1354" spans="1:12">
      <c r="A1354" s="1222"/>
      <c r="B1354" s="211" t="s">
        <v>1476</v>
      </c>
      <c r="C1354" s="1206"/>
      <c r="D1354" s="1199"/>
      <c r="E1354" s="204" t="s">
        <v>6337</v>
      </c>
      <c r="F1354" s="204" t="s">
        <v>7627</v>
      </c>
      <c r="G1354" s="204">
        <v>8</v>
      </c>
      <c r="H1354" s="204">
        <v>809</v>
      </c>
      <c r="I1354" s="204" t="s">
        <v>1535</v>
      </c>
      <c r="J1354" s="208">
        <v>9</v>
      </c>
      <c r="K1354" s="1194"/>
      <c r="L1354" s="1195"/>
    </row>
    <row r="1355" spans="1:12">
      <c r="A1355" s="1222"/>
      <c r="B1355" s="211" t="s">
        <v>1476</v>
      </c>
      <c r="C1355" s="1206"/>
      <c r="D1355" s="1199"/>
      <c r="E1355" s="204" t="s">
        <v>6338</v>
      </c>
      <c r="F1355" s="204" t="s">
        <v>7628</v>
      </c>
      <c r="G1355" s="204">
        <v>9</v>
      </c>
      <c r="H1355" s="204">
        <v>810</v>
      </c>
      <c r="I1355" s="204" t="s">
        <v>1535</v>
      </c>
      <c r="J1355" s="208">
        <v>11</v>
      </c>
      <c r="K1355" s="1194"/>
      <c r="L1355" s="1195"/>
    </row>
    <row r="1356" spans="1:12">
      <c r="A1356" s="1222"/>
      <c r="B1356" s="211" t="s">
        <v>1476</v>
      </c>
      <c r="C1356" s="1206"/>
      <c r="D1356" s="1199"/>
      <c r="E1356" s="204" t="s">
        <v>2570</v>
      </c>
      <c r="F1356" s="204" t="s">
        <v>7629</v>
      </c>
      <c r="G1356" s="204">
        <v>10</v>
      </c>
      <c r="H1356" s="204">
        <v>811</v>
      </c>
      <c r="I1356" s="204" t="s">
        <v>1535</v>
      </c>
      <c r="J1356" s="208">
        <v>13</v>
      </c>
      <c r="K1356" s="1194"/>
      <c r="L1356" s="1195"/>
    </row>
    <row r="1357" spans="1:12">
      <c r="A1357" s="1222"/>
      <c r="B1357" s="211" t="s">
        <v>1476</v>
      </c>
      <c r="C1357" s="1206"/>
      <c r="D1357" s="1199"/>
      <c r="E1357" s="204" t="s">
        <v>2580</v>
      </c>
      <c r="F1357" s="204" t="s">
        <v>10261</v>
      </c>
      <c r="G1357" s="204">
        <v>11</v>
      </c>
      <c r="H1357" s="204">
        <v>812</v>
      </c>
      <c r="I1357" s="204" t="s">
        <v>1535</v>
      </c>
      <c r="J1357" s="208">
        <v>15</v>
      </c>
      <c r="K1357" s="1194"/>
      <c r="L1357" s="1195"/>
    </row>
    <row r="1358" spans="1:12">
      <c r="A1358" s="1222"/>
      <c r="B1358" s="211" t="s">
        <v>1476</v>
      </c>
      <c r="C1358" s="1206"/>
      <c r="D1358" s="1199"/>
      <c r="E1358" s="204" t="s">
        <v>1497</v>
      </c>
      <c r="F1358" s="204" t="s">
        <v>67</v>
      </c>
      <c r="G1358" s="204">
        <v>12</v>
      </c>
      <c r="H1358" s="204">
        <v>813</v>
      </c>
      <c r="I1358" s="204" t="s">
        <v>1556</v>
      </c>
      <c r="J1358" s="208">
        <v>3</v>
      </c>
      <c r="K1358" s="1194"/>
      <c r="L1358" s="1195"/>
    </row>
    <row r="1359" spans="1:12">
      <c r="A1359" s="1222"/>
      <c r="B1359" s="211" t="s">
        <v>1476</v>
      </c>
      <c r="C1359" s="1206"/>
      <c r="D1359" s="1199"/>
      <c r="E1359" s="204" t="s">
        <v>1497</v>
      </c>
      <c r="F1359" s="204" t="s">
        <v>67</v>
      </c>
      <c r="G1359" s="204">
        <v>13</v>
      </c>
      <c r="H1359" s="204">
        <v>814</v>
      </c>
      <c r="I1359" s="204" t="s">
        <v>1556</v>
      </c>
      <c r="J1359" s="208">
        <v>5</v>
      </c>
      <c r="K1359" s="1194"/>
      <c r="L1359" s="1195"/>
    </row>
    <row r="1360" spans="1:12">
      <c r="A1360" s="1222"/>
      <c r="B1360" s="211" t="s">
        <v>1476</v>
      </c>
      <c r="C1360" s="1206"/>
      <c r="D1360" s="1199"/>
      <c r="E1360" s="204" t="s">
        <v>2574</v>
      </c>
      <c r="F1360" s="204" t="s">
        <v>10262</v>
      </c>
      <c r="G1360" s="204">
        <v>14</v>
      </c>
      <c r="H1360" s="204">
        <v>815</v>
      </c>
      <c r="I1360" s="204" t="s">
        <v>1911</v>
      </c>
      <c r="J1360" s="208">
        <v>1</v>
      </c>
      <c r="K1360" s="1194"/>
      <c r="L1360" s="1195"/>
    </row>
    <row r="1361" spans="1:12">
      <c r="A1361" s="1222"/>
      <c r="B1361" s="212" t="s">
        <v>1476</v>
      </c>
      <c r="C1361" s="1206"/>
      <c r="D1361" s="1199"/>
      <c r="E1361" s="206" t="s">
        <v>2577</v>
      </c>
      <c r="F1361" s="206" t="s">
        <v>10263</v>
      </c>
      <c r="G1361" s="206">
        <v>15</v>
      </c>
      <c r="H1361" s="206">
        <v>816</v>
      </c>
      <c r="I1361" s="206" t="s">
        <v>1911</v>
      </c>
      <c r="J1361" s="209">
        <v>3</v>
      </c>
      <c r="K1361" s="1194"/>
      <c r="L1361" s="1195"/>
    </row>
    <row r="1362" spans="1:12">
      <c r="A1362" s="1222"/>
      <c r="B1362" s="210" t="s">
        <v>1554</v>
      </c>
      <c r="C1362" s="1206"/>
      <c r="D1362" s="1198" t="s">
        <v>1555</v>
      </c>
      <c r="E1362" s="201" t="s">
        <v>6339</v>
      </c>
      <c r="F1362" s="201" t="s">
        <v>7631</v>
      </c>
      <c r="G1362" s="201">
        <v>0</v>
      </c>
      <c r="H1362" s="201">
        <v>289</v>
      </c>
      <c r="I1362" s="201" t="s">
        <v>1538</v>
      </c>
      <c r="J1362" s="207">
        <v>1</v>
      </c>
      <c r="K1362" s="1194" t="s">
        <v>1984</v>
      </c>
      <c r="L1362" s="1195" t="s">
        <v>1985</v>
      </c>
    </row>
    <row r="1363" spans="1:12">
      <c r="A1363" s="1222"/>
      <c r="B1363" s="211" t="s">
        <v>1554</v>
      </c>
      <c r="C1363" s="1206"/>
      <c r="D1363" s="1199"/>
      <c r="E1363" s="204" t="s">
        <v>6340</v>
      </c>
      <c r="F1363" s="204" t="s">
        <v>7632</v>
      </c>
      <c r="G1363" s="204">
        <v>1</v>
      </c>
      <c r="H1363" s="204">
        <v>290</v>
      </c>
      <c r="I1363" s="204" t="s">
        <v>1538</v>
      </c>
      <c r="J1363" s="208">
        <v>3</v>
      </c>
      <c r="K1363" s="1194"/>
      <c r="L1363" s="1195"/>
    </row>
    <row r="1364" spans="1:12">
      <c r="A1364" s="1222"/>
      <c r="B1364" s="211" t="s">
        <v>1554</v>
      </c>
      <c r="C1364" s="1206"/>
      <c r="D1364" s="1199"/>
      <c r="E1364" s="204" t="s">
        <v>6341</v>
      </c>
      <c r="F1364" s="204" t="s">
        <v>7633</v>
      </c>
      <c r="G1364" s="204">
        <v>2</v>
      </c>
      <c r="H1364" s="204">
        <v>291</v>
      </c>
      <c r="I1364" s="204" t="s">
        <v>1538</v>
      </c>
      <c r="J1364" s="208">
        <v>5</v>
      </c>
      <c r="K1364" s="1194"/>
      <c r="L1364" s="1195"/>
    </row>
    <row r="1365" spans="1:12">
      <c r="A1365" s="1222"/>
      <c r="B1365" s="211" t="s">
        <v>1554</v>
      </c>
      <c r="C1365" s="1206"/>
      <c r="D1365" s="1199"/>
      <c r="E1365" s="204" t="s">
        <v>2988</v>
      </c>
      <c r="F1365" s="204" t="s">
        <v>7634</v>
      </c>
      <c r="G1365" s="204">
        <v>3</v>
      </c>
      <c r="H1365" s="204">
        <v>292</v>
      </c>
      <c r="I1365" s="204" t="s">
        <v>1595</v>
      </c>
      <c r="J1365" s="208">
        <v>1</v>
      </c>
      <c r="K1365" s="1194"/>
      <c r="L1365" s="1195"/>
    </row>
    <row r="1366" spans="1:12">
      <c r="A1366" s="1222"/>
      <c r="B1366" s="211" t="s">
        <v>1554</v>
      </c>
      <c r="C1366" s="1206"/>
      <c r="D1366" s="1199"/>
      <c r="E1366" s="204" t="s">
        <v>2576</v>
      </c>
      <c r="F1366" s="204" t="s">
        <v>10264</v>
      </c>
      <c r="G1366" s="204">
        <v>4</v>
      </c>
      <c r="H1366" s="204">
        <v>293</v>
      </c>
      <c r="I1366" s="204" t="s">
        <v>1561</v>
      </c>
      <c r="J1366" s="208">
        <v>1</v>
      </c>
      <c r="K1366" s="1194"/>
      <c r="L1366" s="1195"/>
    </row>
    <row r="1367" spans="1:12">
      <c r="A1367" s="1222"/>
      <c r="B1367" s="211" t="s">
        <v>1554</v>
      </c>
      <c r="C1367" s="1206"/>
      <c r="D1367" s="1199"/>
      <c r="E1367" s="204" t="s">
        <v>6342</v>
      </c>
      <c r="F1367" s="204" t="s">
        <v>10265</v>
      </c>
      <c r="G1367" s="204">
        <v>5</v>
      </c>
      <c r="H1367" s="204">
        <v>294</v>
      </c>
      <c r="I1367" s="204" t="s">
        <v>1697</v>
      </c>
      <c r="J1367" s="208">
        <v>8</v>
      </c>
      <c r="K1367" s="1194"/>
      <c r="L1367" s="1195"/>
    </row>
    <row r="1368" spans="1:12">
      <c r="A1368" s="1222"/>
      <c r="B1368" s="211" t="s">
        <v>1554</v>
      </c>
      <c r="C1368" s="1206"/>
      <c r="D1368" s="1199"/>
      <c r="E1368" s="204" t="s">
        <v>6343</v>
      </c>
      <c r="F1368" s="204" t="s">
        <v>10266</v>
      </c>
      <c r="G1368" s="204">
        <v>6</v>
      </c>
      <c r="H1368" s="204">
        <v>295</v>
      </c>
      <c r="I1368" s="204" t="s">
        <v>1697</v>
      </c>
      <c r="J1368" s="208">
        <v>9</v>
      </c>
      <c r="K1368" s="1194"/>
      <c r="L1368" s="1195"/>
    </row>
    <row r="1369" spans="1:12">
      <c r="A1369" s="1222"/>
      <c r="B1369" s="211" t="s">
        <v>1554</v>
      </c>
      <c r="C1369" s="1206"/>
      <c r="D1369" s="1199"/>
      <c r="E1369" s="204" t="s">
        <v>6344</v>
      </c>
      <c r="F1369" s="204" t="s">
        <v>10267</v>
      </c>
      <c r="G1369" s="204">
        <v>7</v>
      </c>
      <c r="H1369" s="204">
        <v>296</v>
      </c>
      <c r="I1369" s="204" t="s">
        <v>1697</v>
      </c>
      <c r="J1369" s="208">
        <v>10</v>
      </c>
      <c r="K1369" s="1194"/>
      <c r="L1369" s="1195"/>
    </row>
    <row r="1370" spans="1:12">
      <c r="A1370" s="1222"/>
      <c r="B1370" s="211" t="s">
        <v>1554</v>
      </c>
      <c r="C1370" s="1206"/>
      <c r="D1370" s="1199"/>
      <c r="E1370" s="204" t="s">
        <v>6345</v>
      </c>
      <c r="F1370" s="204" t="s">
        <v>10268</v>
      </c>
      <c r="G1370" s="204">
        <v>8</v>
      </c>
      <c r="H1370" s="204">
        <v>297</v>
      </c>
      <c r="I1370" s="204" t="s">
        <v>1792</v>
      </c>
      <c r="J1370" s="208">
        <v>8</v>
      </c>
      <c r="K1370" s="1194"/>
      <c r="L1370" s="1195"/>
    </row>
    <row r="1371" spans="1:12">
      <c r="A1371" s="1222"/>
      <c r="B1371" s="211" t="s">
        <v>1554</v>
      </c>
      <c r="C1371" s="1206"/>
      <c r="D1371" s="1199"/>
      <c r="E1371" s="204" t="s">
        <v>6346</v>
      </c>
      <c r="F1371" s="204" t="s">
        <v>10269</v>
      </c>
      <c r="G1371" s="204">
        <v>9</v>
      </c>
      <c r="H1371" s="204">
        <v>298</v>
      </c>
      <c r="I1371" s="204" t="s">
        <v>1792</v>
      </c>
      <c r="J1371" s="208">
        <v>9</v>
      </c>
      <c r="K1371" s="1194"/>
      <c r="L1371" s="1195"/>
    </row>
    <row r="1372" spans="1:12">
      <c r="A1372" s="1222"/>
      <c r="B1372" s="211" t="s">
        <v>1554</v>
      </c>
      <c r="C1372" s="1206"/>
      <c r="D1372" s="1199"/>
      <c r="E1372" s="204" t="s">
        <v>6347</v>
      </c>
      <c r="F1372" s="204" t="s">
        <v>10270</v>
      </c>
      <c r="G1372" s="204">
        <v>10</v>
      </c>
      <c r="H1372" s="204">
        <v>299</v>
      </c>
      <c r="I1372" s="204" t="s">
        <v>1792</v>
      </c>
      <c r="J1372" s="208">
        <v>10</v>
      </c>
      <c r="K1372" s="1194"/>
      <c r="L1372" s="1195"/>
    </row>
    <row r="1373" spans="1:12">
      <c r="A1373" s="1222"/>
      <c r="B1373" s="211" t="s">
        <v>1554</v>
      </c>
      <c r="C1373" s="1206"/>
      <c r="D1373" s="1199"/>
      <c r="E1373" s="204" t="s">
        <v>6348</v>
      </c>
      <c r="F1373" s="204" t="s">
        <v>10271</v>
      </c>
      <c r="G1373" s="204">
        <v>11</v>
      </c>
      <c r="H1373" s="204">
        <v>300</v>
      </c>
      <c r="I1373" s="204" t="s">
        <v>1905</v>
      </c>
      <c r="J1373" s="208">
        <v>8</v>
      </c>
      <c r="K1373" s="1194"/>
      <c r="L1373" s="1195"/>
    </row>
    <row r="1374" spans="1:12">
      <c r="A1374" s="1222"/>
      <c r="B1374" s="211" t="s">
        <v>1554</v>
      </c>
      <c r="C1374" s="1206"/>
      <c r="D1374" s="1199"/>
      <c r="E1374" s="204" t="s">
        <v>6349</v>
      </c>
      <c r="F1374" s="204" t="s">
        <v>10272</v>
      </c>
      <c r="G1374" s="204">
        <v>12</v>
      </c>
      <c r="H1374" s="204">
        <v>301</v>
      </c>
      <c r="I1374" s="204" t="s">
        <v>1905</v>
      </c>
      <c r="J1374" s="208">
        <v>9</v>
      </c>
      <c r="K1374" s="1194"/>
      <c r="L1374" s="1195"/>
    </row>
    <row r="1375" spans="1:12">
      <c r="A1375" s="1222"/>
      <c r="B1375" s="211" t="s">
        <v>1554</v>
      </c>
      <c r="C1375" s="1206"/>
      <c r="D1375" s="1199"/>
      <c r="E1375" s="204" t="s">
        <v>6350</v>
      </c>
      <c r="F1375" s="204" t="s">
        <v>10273</v>
      </c>
      <c r="G1375" s="204">
        <v>13</v>
      </c>
      <c r="H1375" s="204">
        <v>302</v>
      </c>
      <c r="I1375" s="204" t="s">
        <v>1905</v>
      </c>
      <c r="J1375" s="208">
        <v>10</v>
      </c>
      <c r="K1375" s="1194"/>
      <c r="L1375" s="1195"/>
    </row>
    <row r="1376" spans="1:12">
      <c r="A1376" s="1222"/>
      <c r="B1376" s="211" t="s">
        <v>1554</v>
      </c>
      <c r="C1376" s="1206"/>
      <c r="D1376" s="1199"/>
      <c r="E1376" s="204" t="s">
        <v>1695</v>
      </c>
      <c r="F1376" s="204" t="s">
        <v>10192</v>
      </c>
      <c r="G1376" s="204">
        <v>14</v>
      </c>
      <c r="H1376" s="204">
        <v>303</v>
      </c>
      <c r="I1376" s="204" t="s">
        <v>6074</v>
      </c>
      <c r="J1376" s="208">
        <v>8</v>
      </c>
      <c r="K1376" s="1194"/>
      <c r="L1376" s="1195"/>
    </row>
    <row r="1377" spans="1:12">
      <c r="A1377" s="1222"/>
      <c r="B1377" s="212" t="s">
        <v>1554</v>
      </c>
      <c r="C1377" s="1206"/>
      <c r="D1377" s="1199"/>
      <c r="E1377" s="206" t="s">
        <v>1698</v>
      </c>
      <c r="F1377" s="206" t="s">
        <v>10193</v>
      </c>
      <c r="G1377" s="206">
        <v>15</v>
      </c>
      <c r="H1377" s="206">
        <v>304</v>
      </c>
      <c r="I1377" s="206" t="s">
        <v>6074</v>
      </c>
      <c r="J1377" s="209">
        <v>9</v>
      </c>
      <c r="K1377" s="1194"/>
      <c r="L1377" s="1195"/>
    </row>
    <row r="1378" spans="1:12">
      <c r="A1378" s="1222"/>
      <c r="B1378" s="210" t="s">
        <v>1476</v>
      </c>
      <c r="C1378" s="1205" t="s">
        <v>1439</v>
      </c>
      <c r="D1378" s="1198" t="s">
        <v>1477</v>
      </c>
      <c r="E1378" s="201" t="s">
        <v>6351</v>
      </c>
      <c r="F1378" s="201" t="s">
        <v>10274</v>
      </c>
      <c r="G1378" s="201">
        <v>0</v>
      </c>
      <c r="H1378" s="201">
        <v>817</v>
      </c>
      <c r="I1378" s="201" t="s">
        <v>1697</v>
      </c>
      <c r="J1378" s="207">
        <v>1</v>
      </c>
      <c r="K1378" s="1194" t="s">
        <v>2059</v>
      </c>
      <c r="L1378" s="1195" t="s">
        <v>5787</v>
      </c>
    </row>
    <row r="1379" spans="1:12">
      <c r="A1379" s="1222"/>
      <c r="B1379" s="211" t="s">
        <v>1476</v>
      </c>
      <c r="C1379" s="1206"/>
      <c r="D1379" s="1199"/>
      <c r="E1379" s="204" t="s">
        <v>6352</v>
      </c>
      <c r="F1379" s="204" t="s">
        <v>10275</v>
      </c>
      <c r="G1379" s="204">
        <v>1</v>
      </c>
      <c r="H1379" s="204">
        <v>818</v>
      </c>
      <c r="I1379" s="204" t="s">
        <v>1697</v>
      </c>
      <c r="J1379" s="208">
        <v>2</v>
      </c>
      <c r="K1379" s="1194"/>
      <c r="L1379" s="1195"/>
    </row>
    <row r="1380" spans="1:12">
      <c r="A1380" s="1222"/>
      <c r="B1380" s="211" t="s">
        <v>1476</v>
      </c>
      <c r="C1380" s="1206"/>
      <c r="D1380" s="1199"/>
      <c r="E1380" s="204" t="s">
        <v>6353</v>
      </c>
      <c r="F1380" s="204" t="s">
        <v>10276</v>
      </c>
      <c r="G1380" s="204">
        <v>2</v>
      </c>
      <c r="H1380" s="204">
        <v>819</v>
      </c>
      <c r="I1380" s="204" t="s">
        <v>1697</v>
      </c>
      <c r="J1380" s="208">
        <v>3</v>
      </c>
      <c r="K1380" s="1194"/>
      <c r="L1380" s="1195"/>
    </row>
    <row r="1381" spans="1:12">
      <c r="A1381" s="1222"/>
      <c r="B1381" s="211" t="s">
        <v>1476</v>
      </c>
      <c r="C1381" s="1206"/>
      <c r="D1381" s="1199"/>
      <c r="E1381" s="204" t="s">
        <v>6354</v>
      </c>
      <c r="F1381" s="204" t="s">
        <v>10277</v>
      </c>
      <c r="G1381" s="204">
        <v>3</v>
      </c>
      <c r="H1381" s="204">
        <v>820</v>
      </c>
      <c r="I1381" s="204" t="s">
        <v>1697</v>
      </c>
      <c r="J1381" s="208">
        <v>4</v>
      </c>
      <c r="K1381" s="1194"/>
      <c r="L1381" s="1195"/>
    </row>
    <row r="1382" spans="1:12">
      <c r="A1382" s="1222"/>
      <c r="B1382" s="211" t="s">
        <v>1476</v>
      </c>
      <c r="C1382" s="1206"/>
      <c r="D1382" s="1199"/>
      <c r="E1382" s="204" t="s">
        <v>6355</v>
      </c>
      <c r="F1382" s="204" t="s">
        <v>10278</v>
      </c>
      <c r="G1382" s="204">
        <v>4</v>
      </c>
      <c r="H1382" s="204">
        <v>821</v>
      </c>
      <c r="I1382" s="204" t="s">
        <v>1697</v>
      </c>
      <c r="J1382" s="208">
        <v>5</v>
      </c>
      <c r="K1382" s="1194"/>
      <c r="L1382" s="1195"/>
    </row>
    <row r="1383" spans="1:12">
      <c r="A1383" s="1222"/>
      <c r="B1383" s="211" t="s">
        <v>1476</v>
      </c>
      <c r="C1383" s="1206"/>
      <c r="D1383" s="1199"/>
      <c r="E1383" s="204" t="s">
        <v>6356</v>
      </c>
      <c r="F1383" s="204" t="s">
        <v>10279</v>
      </c>
      <c r="G1383" s="204">
        <v>5</v>
      </c>
      <c r="H1383" s="204">
        <v>822</v>
      </c>
      <c r="I1383" s="204" t="s">
        <v>1697</v>
      </c>
      <c r="J1383" s="208">
        <v>6</v>
      </c>
      <c r="K1383" s="1194"/>
      <c r="L1383" s="1195"/>
    </row>
    <row r="1384" spans="1:12">
      <c r="A1384" s="1222"/>
      <c r="B1384" s="211" t="s">
        <v>1476</v>
      </c>
      <c r="C1384" s="1206"/>
      <c r="D1384" s="1199"/>
      <c r="E1384" s="204" t="s">
        <v>6357</v>
      </c>
      <c r="F1384" s="204" t="s">
        <v>10280</v>
      </c>
      <c r="G1384" s="204">
        <v>6</v>
      </c>
      <c r="H1384" s="204">
        <v>823</v>
      </c>
      <c r="I1384" s="204" t="s">
        <v>1697</v>
      </c>
      <c r="J1384" s="208">
        <v>7</v>
      </c>
      <c r="K1384" s="1194"/>
      <c r="L1384" s="1195"/>
    </row>
    <row r="1385" spans="1:12">
      <c r="A1385" s="1222"/>
      <c r="B1385" s="211" t="s">
        <v>1476</v>
      </c>
      <c r="C1385" s="1206"/>
      <c r="D1385" s="1199"/>
      <c r="E1385" s="204" t="s">
        <v>6358</v>
      </c>
      <c r="F1385" s="204" t="s">
        <v>10281</v>
      </c>
      <c r="G1385" s="204">
        <v>7</v>
      </c>
      <c r="H1385" s="204">
        <v>824</v>
      </c>
      <c r="I1385" s="204" t="s">
        <v>1792</v>
      </c>
      <c r="J1385" s="208">
        <v>1</v>
      </c>
      <c r="K1385" s="1194"/>
      <c r="L1385" s="1195"/>
    </row>
    <row r="1386" spans="1:12">
      <c r="A1386" s="1222"/>
      <c r="B1386" s="211" t="s">
        <v>1476</v>
      </c>
      <c r="C1386" s="1206"/>
      <c r="D1386" s="1199"/>
      <c r="E1386" s="204" t="s">
        <v>6359</v>
      </c>
      <c r="F1386" s="204" t="s">
        <v>10282</v>
      </c>
      <c r="G1386" s="204">
        <v>8</v>
      </c>
      <c r="H1386" s="204">
        <v>825</v>
      </c>
      <c r="I1386" s="204" t="s">
        <v>1792</v>
      </c>
      <c r="J1386" s="208">
        <v>2</v>
      </c>
      <c r="K1386" s="1194"/>
      <c r="L1386" s="1195"/>
    </row>
    <row r="1387" spans="1:12">
      <c r="A1387" s="1222"/>
      <c r="B1387" s="211" t="s">
        <v>1476</v>
      </c>
      <c r="C1387" s="1206"/>
      <c r="D1387" s="1199"/>
      <c r="E1387" s="204" t="s">
        <v>6360</v>
      </c>
      <c r="F1387" s="204" t="s">
        <v>10283</v>
      </c>
      <c r="G1387" s="204">
        <v>9</v>
      </c>
      <c r="H1387" s="204">
        <v>826</v>
      </c>
      <c r="I1387" s="204" t="s">
        <v>1792</v>
      </c>
      <c r="J1387" s="208">
        <v>3</v>
      </c>
      <c r="K1387" s="1194"/>
      <c r="L1387" s="1195"/>
    </row>
    <row r="1388" spans="1:12">
      <c r="A1388" s="1222"/>
      <c r="B1388" s="211" t="s">
        <v>1476</v>
      </c>
      <c r="C1388" s="1206"/>
      <c r="D1388" s="1199"/>
      <c r="E1388" s="204" t="s">
        <v>6361</v>
      </c>
      <c r="F1388" s="204" t="s">
        <v>10284</v>
      </c>
      <c r="G1388" s="204">
        <v>10</v>
      </c>
      <c r="H1388" s="204">
        <v>827</v>
      </c>
      <c r="I1388" s="204" t="s">
        <v>1792</v>
      </c>
      <c r="J1388" s="208">
        <v>4</v>
      </c>
      <c r="K1388" s="1194"/>
      <c r="L1388" s="1195"/>
    </row>
    <row r="1389" spans="1:12">
      <c r="A1389" s="1222"/>
      <c r="B1389" s="211" t="s">
        <v>1476</v>
      </c>
      <c r="C1389" s="1206"/>
      <c r="D1389" s="1199"/>
      <c r="E1389" s="204" t="s">
        <v>6362</v>
      </c>
      <c r="F1389" s="204" t="s">
        <v>10285</v>
      </c>
      <c r="G1389" s="204">
        <v>11</v>
      </c>
      <c r="H1389" s="204">
        <v>828</v>
      </c>
      <c r="I1389" s="204" t="s">
        <v>1792</v>
      </c>
      <c r="J1389" s="208">
        <v>5</v>
      </c>
      <c r="K1389" s="1194"/>
      <c r="L1389" s="1195"/>
    </row>
    <row r="1390" spans="1:12">
      <c r="A1390" s="1222"/>
      <c r="B1390" s="211" t="s">
        <v>1476</v>
      </c>
      <c r="C1390" s="1206"/>
      <c r="D1390" s="1199"/>
      <c r="E1390" s="204" t="s">
        <v>6363</v>
      </c>
      <c r="F1390" s="204" t="s">
        <v>10286</v>
      </c>
      <c r="G1390" s="204">
        <v>12</v>
      </c>
      <c r="H1390" s="204">
        <v>829</v>
      </c>
      <c r="I1390" s="204" t="s">
        <v>1792</v>
      </c>
      <c r="J1390" s="208">
        <v>6</v>
      </c>
      <c r="K1390" s="1194"/>
      <c r="L1390" s="1195"/>
    </row>
    <row r="1391" spans="1:12">
      <c r="A1391" s="1222"/>
      <c r="B1391" s="211" t="s">
        <v>1476</v>
      </c>
      <c r="C1391" s="1206"/>
      <c r="D1391" s="1199"/>
      <c r="E1391" s="204" t="s">
        <v>6364</v>
      </c>
      <c r="F1391" s="204" t="s">
        <v>10287</v>
      </c>
      <c r="G1391" s="204">
        <v>13</v>
      </c>
      <c r="H1391" s="204">
        <v>830</v>
      </c>
      <c r="I1391" s="204" t="s">
        <v>1792</v>
      </c>
      <c r="J1391" s="208">
        <v>7</v>
      </c>
      <c r="K1391" s="1194"/>
      <c r="L1391" s="1195"/>
    </row>
    <row r="1392" spans="1:12">
      <c r="A1392" s="1222"/>
      <c r="B1392" s="211" t="s">
        <v>1476</v>
      </c>
      <c r="C1392" s="1206"/>
      <c r="D1392" s="1199"/>
      <c r="E1392" s="204" t="s">
        <v>2572</v>
      </c>
      <c r="F1392" s="204" t="s">
        <v>10288</v>
      </c>
      <c r="G1392" s="204">
        <v>14</v>
      </c>
      <c r="H1392" s="204">
        <v>831</v>
      </c>
      <c r="I1392" s="204" t="s">
        <v>49</v>
      </c>
      <c r="J1392" s="208" t="s">
        <v>49</v>
      </c>
      <c r="K1392" s="1194"/>
      <c r="L1392" s="1195"/>
    </row>
    <row r="1393" spans="1:12">
      <c r="A1393" s="1222"/>
      <c r="B1393" s="212" t="s">
        <v>1476</v>
      </c>
      <c r="C1393" s="1206"/>
      <c r="D1393" s="1199"/>
      <c r="E1393" s="206"/>
      <c r="F1393" s="206"/>
      <c r="G1393" s="206">
        <v>15</v>
      </c>
      <c r="H1393" s="206">
        <v>832</v>
      </c>
      <c r="I1393" s="206"/>
      <c r="J1393" s="209"/>
      <c r="K1393" s="1194"/>
      <c r="L1393" s="1195"/>
    </row>
    <row r="1394" spans="1:12">
      <c r="A1394" s="1222"/>
      <c r="B1394" s="210" t="s">
        <v>1554</v>
      </c>
      <c r="C1394" s="1206"/>
      <c r="D1394" s="1198" t="s">
        <v>1555</v>
      </c>
      <c r="E1394" s="201" t="s">
        <v>6365</v>
      </c>
      <c r="F1394" s="201" t="s">
        <v>10289</v>
      </c>
      <c r="G1394" s="201">
        <v>0</v>
      </c>
      <c r="H1394" s="201">
        <v>305</v>
      </c>
      <c r="I1394" s="201" t="s">
        <v>1975</v>
      </c>
      <c r="J1394" s="207">
        <v>8</v>
      </c>
      <c r="K1394" s="1194" t="s">
        <v>2002</v>
      </c>
      <c r="L1394" s="1195" t="s">
        <v>2003</v>
      </c>
    </row>
    <row r="1395" spans="1:12">
      <c r="A1395" s="1222"/>
      <c r="B1395" s="211" t="s">
        <v>1554</v>
      </c>
      <c r="C1395" s="1206"/>
      <c r="D1395" s="1199"/>
      <c r="E1395" s="204" t="s">
        <v>6366</v>
      </c>
      <c r="F1395" s="204" t="s">
        <v>10290</v>
      </c>
      <c r="G1395" s="204">
        <v>1</v>
      </c>
      <c r="H1395" s="204">
        <v>306</v>
      </c>
      <c r="I1395" s="204" t="s">
        <v>1975</v>
      </c>
      <c r="J1395" s="208">
        <v>9</v>
      </c>
      <c r="K1395" s="1194"/>
      <c r="L1395" s="1195"/>
    </row>
    <row r="1396" spans="1:12">
      <c r="A1396" s="1222"/>
      <c r="B1396" s="211" t="s">
        <v>1554</v>
      </c>
      <c r="C1396" s="1206"/>
      <c r="D1396" s="1199"/>
      <c r="E1396" s="204" t="s">
        <v>6367</v>
      </c>
      <c r="F1396" s="204" t="s">
        <v>10291</v>
      </c>
      <c r="G1396" s="204">
        <v>2</v>
      </c>
      <c r="H1396" s="204">
        <v>307</v>
      </c>
      <c r="I1396" s="204" t="s">
        <v>1975</v>
      </c>
      <c r="J1396" s="208">
        <v>10</v>
      </c>
      <c r="K1396" s="1194"/>
      <c r="L1396" s="1195"/>
    </row>
    <row r="1397" spans="1:12">
      <c r="A1397" s="1222"/>
      <c r="B1397" s="211" t="s">
        <v>1554</v>
      </c>
      <c r="C1397" s="1206"/>
      <c r="D1397" s="1199"/>
      <c r="E1397" s="204" t="s">
        <v>6368</v>
      </c>
      <c r="F1397" s="204" t="s">
        <v>10292</v>
      </c>
      <c r="G1397" s="204">
        <v>3</v>
      </c>
      <c r="H1397" s="204">
        <v>308</v>
      </c>
      <c r="I1397" s="204" t="s">
        <v>1967</v>
      </c>
      <c r="J1397" s="208">
        <v>8</v>
      </c>
      <c r="K1397" s="1194"/>
      <c r="L1397" s="1195"/>
    </row>
    <row r="1398" spans="1:12">
      <c r="A1398" s="1222"/>
      <c r="B1398" s="211" t="s">
        <v>1554</v>
      </c>
      <c r="C1398" s="1206"/>
      <c r="D1398" s="1199"/>
      <c r="E1398" s="204" t="s">
        <v>6369</v>
      </c>
      <c r="F1398" s="204" t="s">
        <v>10293</v>
      </c>
      <c r="G1398" s="204">
        <v>4</v>
      </c>
      <c r="H1398" s="204">
        <v>309</v>
      </c>
      <c r="I1398" s="204" t="s">
        <v>1967</v>
      </c>
      <c r="J1398" s="208">
        <v>9</v>
      </c>
      <c r="K1398" s="1194"/>
      <c r="L1398" s="1195"/>
    </row>
    <row r="1399" spans="1:12">
      <c r="A1399" s="1222"/>
      <c r="B1399" s="211" t="s">
        <v>1554</v>
      </c>
      <c r="C1399" s="1206"/>
      <c r="D1399" s="1199"/>
      <c r="E1399" s="204" t="s">
        <v>6370</v>
      </c>
      <c r="F1399" s="204" t="s">
        <v>10294</v>
      </c>
      <c r="G1399" s="204">
        <v>5</v>
      </c>
      <c r="H1399" s="204">
        <v>310</v>
      </c>
      <c r="I1399" s="204" t="s">
        <v>1967</v>
      </c>
      <c r="J1399" s="208">
        <v>10</v>
      </c>
      <c r="K1399" s="1194"/>
      <c r="L1399" s="1195"/>
    </row>
    <row r="1400" spans="1:12">
      <c r="A1400" s="1222"/>
      <c r="B1400" s="211" t="s">
        <v>1554</v>
      </c>
      <c r="C1400" s="1206"/>
      <c r="D1400" s="1199"/>
      <c r="E1400" s="204" t="s">
        <v>6371</v>
      </c>
      <c r="F1400" s="204" t="s">
        <v>10295</v>
      </c>
      <c r="G1400" s="204">
        <v>6</v>
      </c>
      <c r="H1400" s="204">
        <v>311</v>
      </c>
      <c r="I1400" s="204" t="s">
        <v>1983</v>
      </c>
      <c r="J1400" s="208">
        <v>8</v>
      </c>
      <c r="K1400" s="1194"/>
      <c r="L1400" s="1195"/>
    </row>
    <row r="1401" spans="1:12">
      <c r="A1401" s="1222"/>
      <c r="B1401" s="211" t="s">
        <v>1554</v>
      </c>
      <c r="C1401" s="1206"/>
      <c r="D1401" s="1199"/>
      <c r="E1401" s="204" t="s">
        <v>6372</v>
      </c>
      <c r="F1401" s="204" t="s">
        <v>10296</v>
      </c>
      <c r="G1401" s="204">
        <v>7</v>
      </c>
      <c r="H1401" s="204">
        <v>312</v>
      </c>
      <c r="I1401" s="204" t="s">
        <v>1983</v>
      </c>
      <c r="J1401" s="208">
        <v>9</v>
      </c>
      <c r="K1401" s="1194"/>
      <c r="L1401" s="1195"/>
    </row>
    <row r="1402" spans="1:12">
      <c r="A1402" s="1222"/>
      <c r="B1402" s="211" t="s">
        <v>1554</v>
      </c>
      <c r="C1402" s="1206"/>
      <c r="D1402" s="1199"/>
      <c r="E1402" s="204" t="s">
        <v>6373</v>
      </c>
      <c r="F1402" s="204" t="s">
        <v>10297</v>
      </c>
      <c r="G1402" s="204">
        <v>8</v>
      </c>
      <c r="H1402" s="204">
        <v>313</v>
      </c>
      <c r="I1402" s="204" t="s">
        <v>1983</v>
      </c>
      <c r="J1402" s="208">
        <v>10</v>
      </c>
      <c r="K1402" s="1194"/>
      <c r="L1402" s="1195"/>
    </row>
    <row r="1403" spans="1:12">
      <c r="A1403" s="1222"/>
      <c r="B1403" s="211" t="s">
        <v>1554</v>
      </c>
      <c r="C1403" s="1206"/>
      <c r="D1403" s="1199"/>
      <c r="E1403" s="204" t="s">
        <v>1695</v>
      </c>
      <c r="F1403" s="204" t="s">
        <v>10192</v>
      </c>
      <c r="G1403" s="204">
        <v>9</v>
      </c>
      <c r="H1403" s="204">
        <v>314</v>
      </c>
      <c r="I1403" s="204" t="s">
        <v>6052</v>
      </c>
      <c r="J1403" s="208">
        <v>8</v>
      </c>
      <c r="K1403" s="1194"/>
      <c r="L1403" s="1195"/>
    </row>
    <row r="1404" spans="1:12">
      <c r="A1404" s="1222"/>
      <c r="B1404" s="211" t="s">
        <v>1554</v>
      </c>
      <c r="C1404" s="1206"/>
      <c r="D1404" s="1199"/>
      <c r="E1404" s="204" t="s">
        <v>1698</v>
      </c>
      <c r="F1404" s="204" t="s">
        <v>10193</v>
      </c>
      <c r="G1404" s="204">
        <v>10</v>
      </c>
      <c r="H1404" s="204">
        <v>315</v>
      </c>
      <c r="I1404" s="204" t="s">
        <v>6052</v>
      </c>
      <c r="J1404" s="208">
        <v>9</v>
      </c>
      <c r="K1404" s="1194"/>
      <c r="L1404" s="1195"/>
    </row>
    <row r="1405" spans="1:12">
      <c r="A1405" s="1222"/>
      <c r="B1405" s="211" t="s">
        <v>1554</v>
      </c>
      <c r="C1405" s="1206"/>
      <c r="D1405" s="1199"/>
      <c r="E1405" s="204" t="s">
        <v>1906</v>
      </c>
      <c r="F1405" s="204" t="s">
        <v>10194</v>
      </c>
      <c r="G1405" s="204">
        <v>11</v>
      </c>
      <c r="H1405" s="204">
        <v>316</v>
      </c>
      <c r="I1405" s="204" t="s">
        <v>6052</v>
      </c>
      <c r="J1405" s="208">
        <v>10</v>
      </c>
      <c r="K1405" s="1194"/>
      <c r="L1405" s="1195"/>
    </row>
    <row r="1406" spans="1:12">
      <c r="A1406" s="1222"/>
      <c r="B1406" s="211" t="s">
        <v>1554</v>
      </c>
      <c r="C1406" s="1206"/>
      <c r="D1406" s="1199"/>
      <c r="E1406" s="204" t="s">
        <v>6374</v>
      </c>
      <c r="F1406" s="204" t="s">
        <v>10298</v>
      </c>
      <c r="G1406" s="204">
        <v>12</v>
      </c>
      <c r="H1406" s="204">
        <v>317</v>
      </c>
      <c r="I1406" s="204" t="s">
        <v>6078</v>
      </c>
      <c r="J1406" s="208">
        <v>8</v>
      </c>
      <c r="K1406" s="1194"/>
      <c r="L1406" s="1195"/>
    </row>
    <row r="1407" spans="1:12">
      <c r="A1407" s="1222"/>
      <c r="B1407" s="211" t="s">
        <v>1554</v>
      </c>
      <c r="C1407" s="1206"/>
      <c r="D1407" s="1199"/>
      <c r="E1407" s="204" t="s">
        <v>6375</v>
      </c>
      <c r="F1407" s="204" t="s">
        <v>10299</v>
      </c>
      <c r="G1407" s="204">
        <v>13</v>
      </c>
      <c r="H1407" s="204">
        <v>318</v>
      </c>
      <c r="I1407" s="204" t="s">
        <v>6078</v>
      </c>
      <c r="J1407" s="208">
        <v>9</v>
      </c>
      <c r="K1407" s="1194"/>
      <c r="L1407" s="1195"/>
    </row>
    <row r="1408" spans="1:12">
      <c r="A1408" s="1222"/>
      <c r="B1408" s="211" t="s">
        <v>1554</v>
      </c>
      <c r="C1408" s="1206"/>
      <c r="D1408" s="1199"/>
      <c r="E1408" s="204" t="s">
        <v>6376</v>
      </c>
      <c r="F1408" s="204" t="s">
        <v>10300</v>
      </c>
      <c r="G1408" s="204">
        <v>14</v>
      </c>
      <c r="H1408" s="204">
        <v>319</v>
      </c>
      <c r="I1408" s="204" t="s">
        <v>6078</v>
      </c>
      <c r="J1408" s="208">
        <v>10</v>
      </c>
      <c r="K1408" s="1194"/>
      <c r="L1408" s="1195"/>
    </row>
    <row r="1409" spans="1:12">
      <c r="A1409" s="1222"/>
      <c r="B1409" s="212" t="s">
        <v>1554</v>
      </c>
      <c r="C1409" s="1206"/>
      <c r="D1409" s="1199"/>
      <c r="E1409" s="206" t="s">
        <v>1906</v>
      </c>
      <c r="F1409" s="206" t="s">
        <v>10194</v>
      </c>
      <c r="G1409" s="206">
        <v>15</v>
      </c>
      <c r="H1409" s="206">
        <v>320</v>
      </c>
      <c r="I1409" s="206" t="s">
        <v>6074</v>
      </c>
      <c r="J1409" s="209">
        <v>10</v>
      </c>
      <c r="K1409" s="1194"/>
      <c r="L1409" s="1195"/>
    </row>
    <row r="1410" spans="1:12">
      <c r="A1410" s="1222"/>
      <c r="B1410" s="200" t="s">
        <v>1476</v>
      </c>
      <c r="C1410" s="1196" t="s">
        <v>1440</v>
      </c>
      <c r="D1410" s="1198" t="s">
        <v>1477</v>
      </c>
      <c r="E1410" s="201" t="s">
        <v>6377</v>
      </c>
      <c r="F1410" s="201" t="s">
        <v>10301</v>
      </c>
      <c r="G1410" s="201">
        <v>0</v>
      </c>
      <c r="H1410" s="201">
        <v>833</v>
      </c>
      <c r="I1410" s="201" t="s">
        <v>1905</v>
      </c>
      <c r="J1410" s="207">
        <v>1</v>
      </c>
      <c r="K1410" s="1194" t="s">
        <v>2060</v>
      </c>
      <c r="L1410" s="1195" t="s">
        <v>5788</v>
      </c>
    </row>
    <row r="1411" spans="1:12">
      <c r="A1411" s="1222"/>
      <c r="B1411" s="203" t="s">
        <v>1476</v>
      </c>
      <c r="C1411" s="1197"/>
      <c r="D1411" s="1199"/>
      <c r="E1411" s="204" t="s">
        <v>6378</v>
      </c>
      <c r="F1411" s="204" t="s">
        <v>10302</v>
      </c>
      <c r="G1411" s="204">
        <v>1</v>
      </c>
      <c r="H1411" s="204">
        <v>834</v>
      </c>
      <c r="I1411" s="204" t="s">
        <v>1905</v>
      </c>
      <c r="J1411" s="208">
        <v>2</v>
      </c>
      <c r="K1411" s="1194"/>
      <c r="L1411" s="1195"/>
    </row>
    <row r="1412" spans="1:12">
      <c r="A1412" s="1222"/>
      <c r="B1412" s="203" t="s">
        <v>1476</v>
      </c>
      <c r="C1412" s="1197"/>
      <c r="D1412" s="1199"/>
      <c r="E1412" s="204" t="s">
        <v>6379</v>
      </c>
      <c r="F1412" s="204" t="s">
        <v>10303</v>
      </c>
      <c r="G1412" s="204">
        <v>2</v>
      </c>
      <c r="H1412" s="204">
        <v>835</v>
      </c>
      <c r="I1412" s="204" t="s">
        <v>1905</v>
      </c>
      <c r="J1412" s="208">
        <v>3</v>
      </c>
      <c r="K1412" s="1194"/>
      <c r="L1412" s="1195"/>
    </row>
    <row r="1413" spans="1:12">
      <c r="A1413" s="1222"/>
      <c r="B1413" s="203" t="s">
        <v>1476</v>
      </c>
      <c r="C1413" s="1197"/>
      <c r="D1413" s="1199"/>
      <c r="E1413" s="204" t="s">
        <v>6380</v>
      </c>
      <c r="F1413" s="204" t="s">
        <v>10304</v>
      </c>
      <c r="G1413" s="204">
        <v>3</v>
      </c>
      <c r="H1413" s="204">
        <v>836</v>
      </c>
      <c r="I1413" s="204" t="s">
        <v>1905</v>
      </c>
      <c r="J1413" s="208">
        <v>4</v>
      </c>
      <c r="K1413" s="1194"/>
      <c r="L1413" s="1195"/>
    </row>
    <row r="1414" spans="1:12">
      <c r="A1414" s="1222"/>
      <c r="B1414" s="203" t="s">
        <v>1476</v>
      </c>
      <c r="C1414" s="1197"/>
      <c r="D1414" s="1199"/>
      <c r="E1414" s="204" t="s">
        <v>6381</v>
      </c>
      <c r="F1414" s="204" t="s">
        <v>10305</v>
      </c>
      <c r="G1414" s="204">
        <v>4</v>
      </c>
      <c r="H1414" s="204">
        <v>837</v>
      </c>
      <c r="I1414" s="204" t="s">
        <v>1905</v>
      </c>
      <c r="J1414" s="208">
        <v>5</v>
      </c>
      <c r="K1414" s="1194"/>
      <c r="L1414" s="1195"/>
    </row>
    <row r="1415" spans="1:12">
      <c r="A1415" s="1222"/>
      <c r="B1415" s="203" t="s">
        <v>1476</v>
      </c>
      <c r="C1415" s="1197"/>
      <c r="D1415" s="1199"/>
      <c r="E1415" s="204" t="s">
        <v>6382</v>
      </c>
      <c r="F1415" s="204" t="s">
        <v>10306</v>
      </c>
      <c r="G1415" s="204">
        <v>5</v>
      </c>
      <c r="H1415" s="204">
        <v>838</v>
      </c>
      <c r="I1415" s="204" t="s">
        <v>1905</v>
      </c>
      <c r="J1415" s="208">
        <v>6</v>
      </c>
      <c r="K1415" s="1194"/>
      <c r="L1415" s="1195"/>
    </row>
    <row r="1416" spans="1:12">
      <c r="A1416" s="1222"/>
      <c r="B1416" s="203" t="s">
        <v>1476</v>
      </c>
      <c r="C1416" s="1197"/>
      <c r="D1416" s="1199"/>
      <c r="E1416" s="204" t="s">
        <v>6383</v>
      </c>
      <c r="F1416" s="204" t="s">
        <v>10307</v>
      </c>
      <c r="G1416" s="204">
        <v>6</v>
      </c>
      <c r="H1416" s="204">
        <v>839</v>
      </c>
      <c r="I1416" s="204" t="s">
        <v>1905</v>
      </c>
      <c r="J1416" s="208">
        <v>7</v>
      </c>
      <c r="K1416" s="1194"/>
      <c r="L1416" s="1195"/>
    </row>
    <row r="1417" spans="1:12">
      <c r="A1417" s="1222"/>
      <c r="B1417" s="203" t="s">
        <v>1476</v>
      </c>
      <c r="C1417" s="1197"/>
      <c r="D1417" s="1199"/>
      <c r="E1417" s="204" t="s">
        <v>6384</v>
      </c>
      <c r="F1417" s="204" t="s">
        <v>10308</v>
      </c>
      <c r="G1417" s="204">
        <v>7</v>
      </c>
      <c r="H1417" s="204">
        <v>840</v>
      </c>
      <c r="I1417" s="204" t="s">
        <v>1975</v>
      </c>
      <c r="J1417" s="208">
        <v>1</v>
      </c>
      <c r="K1417" s="1194"/>
      <c r="L1417" s="1195"/>
    </row>
    <row r="1418" spans="1:12">
      <c r="A1418" s="1222"/>
      <c r="B1418" s="203" t="s">
        <v>1476</v>
      </c>
      <c r="C1418" s="1197"/>
      <c r="D1418" s="1199"/>
      <c r="E1418" s="204" t="s">
        <v>6385</v>
      </c>
      <c r="F1418" s="204" t="s">
        <v>10309</v>
      </c>
      <c r="G1418" s="204">
        <v>8</v>
      </c>
      <c r="H1418" s="204">
        <v>841</v>
      </c>
      <c r="I1418" s="204" t="s">
        <v>1975</v>
      </c>
      <c r="J1418" s="208">
        <v>2</v>
      </c>
      <c r="K1418" s="1194"/>
      <c r="L1418" s="1195"/>
    </row>
    <row r="1419" spans="1:12">
      <c r="A1419" s="1222"/>
      <c r="B1419" s="203" t="s">
        <v>1476</v>
      </c>
      <c r="C1419" s="1197"/>
      <c r="D1419" s="1199"/>
      <c r="E1419" s="204" t="s">
        <v>6386</v>
      </c>
      <c r="F1419" s="204" t="s">
        <v>10310</v>
      </c>
      <c r="G1419" s="204">
        <v>9</v>
      </c>
      <c r="H1419" s="204">
        <v>842</v>
      </c>
      <c r="I1419" s="204" t="s">
        <v>1975</v>
      </c>
      <c r="J1419" s="208">
        <v>3</v>
      </c>
      <c r="K1419" s="1194"/>
      <c r="L1419" s="1195"/>
    </row>
    <row r="1420" spans="1:12">
      <c r="A1420" s="1222"/>
      <c r="B1420" s="203" t="s">
        <v>1476</v>
      </c>
      <c r="C1420" s="1197"/>
      <c r="D1420" s="1199"/>
      <c r="E1420" s="204" t="s">
        <v>6387</v>
      </c>
      <c r="F1420" s="204" t="s">
        <v>10311</v>
      </c>
      <c r="G1420" s="204">
        <v>10</v>
      </c>
      <c r="H1420" s="204">
        <v>843</v>
      </c>
      <c r="I1420" s="204" t="s">
        <v>1975</v>
      </c>
      <c r="J1420" s="208">
        <v>4</v>
      </c>
      <c r="K1420" s="1194"/>
      <c r="L1420" s="1195"/>
    </row>
    <row r="1421" spans="1:12">
      <c r="A1421" s="1222"/>
      <c r="B1421" s="203" t="s">
        <v>1476</v>
      </c>
      <c r="C1421" s="1197"/>
      <c r="D1421" s="1199"/>
      <c r="E1421" s="204" t="s">
        <v>6388</v>
      </c>
      <c r="F1421" s="204" t="s">
        <v>10312</v>
      </c>
      <c r="G1421" s="204">
        <v>11</v>
      </c>
      <c r="H1421" s="204">
        <v>844</v>
      </c>
      <c r="I1421" s="204" t="s">
        <v>1975</v>
      </c>
      <c r="J1421" s="208">
        <v>5</v>
      </c>
      <c r="K1421" s="1194"/>
      <c r="L1421" s="1195"/>
    </row>
    <row r="1422" spans="1:12">
      <c r="A1422" s="1222"/>
      <c r="B1422" s="203" t="s">
        <v>1476</v>
      </c>
      <c r="C1422" s="1197"/>
      <c r="D1422" s="1199"/>
      <c r="E1422" s="204" t="s">
        <v>6389</v>
      </c>
      <c r="F1422" s="204" t="s">
        <v>10313</v>
      </c>
      <c r="G1422" s="204">
        <v>12</v>
      </c>
      <c r="H1422" s="204">
        <v>845</v>
      </c>
      <c r="I1422" s="204" t="s">
        <v>1975</v>
      </c>
      <c r="J1422" s="208">
        <v>6</v>
      </c>
      <c r="K1422" s="1194"/>
      <c r="L1422" s="1195"/>
    </row>
    <row r="1423" spans="1:12">
      <c r="A1423" s="1222"/>
      <c r="B1423" s="203" t="s">
        <v>1476</v>
      </c>
      <c r="C1423" s="1197"/>
      <c r="D1423" s="1199"/>
      <c r="E1423" s="204" t="s">
        <v>6390</v>
      </c>
      <c r="F1423" s="204" t="s">
        <v>10314</v>
      </c>
      <c r="G1423" s="204">
        <v>13</v>
      </c>
      <c r="H1423" s="204">
        <v>846</v>
      </c>
      <c r="I1423" s="204" t="s">
        <v>1975</v>
      </c>
      <c r="J1423" s="208">
        <v>7</v>
      </c>
      <c r="K1423" s="1194"/>
      <c r="L1423" s="1195"/>
    </row>
    <row r="1424" spans="1:12">
      <c r="A1424" s="1222"/>
      <c r="B1424" s="203" t="s">
        <v>1476</v>
      </c>
      <c r="C1424" s="1197"/>
      <c r="D1424" s="1199"/>
      <c r="E1424" s="204" t="s">
        <v>6391</v>
      </c>
      <c r="F1424" s="204" t="s">
        <v>10315</v>
      </c>
      <c r="G1424" s="204">
        <v>14</v>
      </c>
      <c r="H1424" s="204">
        <v>847</v>
      </c>
      <c r="I1424" s="204" t="s">
        <v>1967</v>
      </c>
      <c r="J1424" s="208">
        <v>1</v>
      </c>
      <c r="K1424" s="1194"/>
      <c r="L1424" s="1195"/>
    </row>
    <row r="1425" spans="1:12">
      <c r="A1425" s="1222"/>
      <c r="B1425" s="203" t="s">
        <v>1476</v>
      </c>
      <c r="C1425" s="1197"/>
      <c r="D1425" s="1199"/>
      <c r="E1425" s="204" t="s">
        <v>6392</v>
      </c>
      <c r="F1425" s="204" t="s">
        <v>10316</v>
      </c>
      <c r="G1425" s="204">
        <v>15</v>
      </c>
      <c r="H1425" s="204">
        <v>848</v>
      </c>
      <c r="I1425" s="204" t="s">
        <v>1967</v>
      </c>
      <c r="J1425" s="208">
        <v>2</v>
      </c>
      <c r="K1425" s="1194"/>
      <c r="L1425" s="1195"/>
    </row>
    <row r="1426" spans="1:12">
      <c r="A1426" s="1222"/>
      <c r="B1426" s="203" t="s">
        <v>1476</v>
      </c>
      <c r="C1426" s="1197"/>
      <c r="D1426" s="1199"/>
      <c r="E1426" s="204" t="s">
        <v>6393</v>
      </c>
      <c r="F1426" s="204" t="s">
        <v>10317</v>
      </c>
      <c r="G1426" s="204">
        <v>16</v>
      </c>
      <c r="H1426" s="204">
        <v>849</v>
      </c>
      <c r="I1426" s="204" t="s">
        <v>1967</v>
      </c>
      <c r="J1426" s="208">
        <v>3</v>
      </c>
      <c r="K1426" s="1194" t="s">
        <v>2074</v>
      </c>
      <c r="L1426" s="1195" t="s">
        <v>5789</v>
      </c>
    </row>
    <row r="1427" spans="1:12">
      <c r="A1427" s="1222"/>
      <c r="B1427" s="203" t="s">
        <v>1476</v>
      </c>
      <c r="C1427" s="1197"/>
      <c r="D1427" s="1199"/>
      <c r="E1427" s="204" t="s">
        <v>6394</v>
      </c>
      <c r="F1427" s="204" t="s">
        <v>10318</v>
      </c>
      <c r="G1427" s="204">
        <v>17</v>
      </c>
      <c r="H1427" s="204">
        <v>850</v>
      </c>
      <c r="I1427" s="204" t="s">
        <v>1967</v>
      </c>
      <c r="J1427" s="208">
        <v>4</v>
      </c>
      <c r="K1427" s="1194"/>
      <c r="L1427" s="1195"/>
    </row>
    <row r="1428" spans="1:12">
      <c r="A1428" s="1222"/>
      <c r="B1428" s="203" t="s">
        <v>1476</v>
      </c>
      <c r="C1428" s="1197"/>
      <c r="D1428" s="1199"/>
      <c r="E1428" s="204" t="s">
        <v>6395</v>
      </c>
      <c r="F1428" s="204" t="s">
        <v>10319</v>
      </c>
      <c r="G1428" s="204">
        <v>18</v>
      </c>
      <c r="H1428" s="204">
        <v>851</v>
      </c>
      <c r="I1428" s="204" t="s">
        <v>1967</v>
      </c>
      <c r="J1428" s="208">
        <v>5</v>
      </c>
      <c r="K1428" s="1194"/>
      <c r="L1428" s="1195"/>
    </row>
    <row r="1429" spans="1:12">
      <c r="A1429" s="1222"/>
      <c r="B1429" s="203" t="s">
        <v>1476</v>
      </c>
      <c r="C1429" s="1197"/>
      <c r="D1429" s="1199"/>
      <c r="E1429" s="204" t="s">
        <v>6396</v>
      </c>
      <c r="F1429" s="204" t="s">
        <v>10320</v>
      </c>
      <c r="G1429" s="204">
        <v>19</v>
      </c>
      <c r="H1429" s="204">
        <v>852</v>
      </c>
      <c r="I1429" s="204" t="s">
        <v>1967</v>
      </c>
      <c r="J1429" s="208">
        <v>6</v>
      </c>
      <c r="K1429" s="1194"/>
      <c r="L1429" s="1195"/>
    </row>
    <row r="1430" spans="1:12">
      <c r="A1430" s="1222"/>
      <c r="B1430" s="203" t="s">
        <v>1476</v>
      </c>
      <c r="C1430" s="1197"/>
      <c r="D1430" s="1199"/>
      <c r="E1430" s="204" t="s">
        <v>6397</v>
      </c>
      <c r="F1430" s="204" t="s">
        <v>10321</v>
      </c>
      <c r="G1430" s="204">
        <v>20</v>
      </c>
      <c r="H1430" s="204">
        <v>853</v>
      </c>
      <c r="I1430" s="204" t="s">
        <v>1967</v>
      </c>
      <c r="J1430" s="208">
        <v>7</v>
      </c>
      <c r="K1430" s="1194"/>
      <c r="L1430" s="1195"/>
    </row>
    <row r="1431" spans="1:12">
      <c r="A1431" s="1222"/>
      <c r="B1431" s="203" t="s">
        <v>1476</v>
      </c>
      <c r="C1431" s="1197"/>
      <c r="D1431" s="1199"/>
      <c r="E1431" s="204" t="s">
        <v>6398</v>
      </c>
      <c r="F1431" s="204" t="s">
        <v>10322</v>
      </c>
      <c r="G1431" s="204">
        <v>21</v>
      </c>
      <c r="H1431" s="204">
        <v>854</v>
      </c>
      <c r="I1431" s="204" t="s">
        <v>1983</v>
      </c>
      <c r="J1431" s="208">
        <v>1</v>
      </c>
      <c r="K1431" s="1194"/>
      <c r="L1431" s="1195"/>
    </row>
    <row r="1432" spans="1:12">
      <c r="A1432" s="1222"/>
      <c r="B1432" s="203" t="s">
        <v>1476</v>
      </c>
      <c r="C1432" s="1197"/>
      <c r="D1432" s="1199"/>
      <c r="E1432" s="204" t="s">
        <v>6399</v>
      </c>
      <c r="F1432" s="204" t="s">
        <v>10323</v>
      </c>
      <c r="G1432" s="204">
        <v>22</v>
      </c>
      <c r="H1432" s="204">
        <v>855</v>
      </c>
      <c r="I1432" s="204" t="s">
        <v>1983</v>
      </c>
      <c r="J1432" s="208">
        <v>2</v>
      </c>
      <c r="K1432" s="1194"/>
      <c r="L1432" s="1195"/>
    </row>
    <row r="1433" spans="1:12">
      <c r="A1433" s="1222"/>
      <c r="B1433" s="203" t="s">
        <v>1476</v>
      </c>
      <c r="C1433" s="1197"/>
      <c r="D1433" s="1199"/>
      <c r="E1433" s="204" t="s">
        <v>6400</v>
      </c>
      <c r="F1433" s="204" t="s">
        <v>10324</v>
      </c>
      <c r="G1433" s="204">
        <v>23</v>
      </c>
      <c r="H1433" s="204">
        <v>856</v>
      </c>
      <c r="I1433" s="204" t="s">
        <v>1983</v>
      </c>
      <c r="J1433" s="208">
        <v>3</v>
      </c>
      <c r="K1433" s="1194"/>
      <c r="L1433" s="1195"/>
    </row>
    <row r="1434" spans="1:12">
      <c r="A1434" s="1222"/>
      <c r="B1434" s="203" t="s">
        <v>1476</v>
      </c>
      <c r="C1434" s="1197"/>
      <c r="D1434" s="1199"/>
      <c r="E1434" s="204" t="s">
        <v>6401</v>
      </c>
      <c r="F1434" s="204" t="s">
        <v>10325</v>
      </c>
      <c r="G1434" s="204">
        <v>24</v>
      </c>
      <c r="H1434" s="204">
        <v>857</v>
      </c>
      <c r="I1434" s="204" t="s">
        <v>1983</v>
      </c>
      <c r="J1434" s="208">
        <v>4</v>
      </c>
      <c r="K1434" s="1194"/>
      <c r="L1434" s="1195"/>
    </row>
    <row r="1435" spans="1:12">
      <c r="A1435" s="1222"/>
      <c r="B1435" s="203" t="s">
        <v>1476</v>
      </c>
      <c r="C1435" s="1197"/>
      <c r="D1435" s="1199"/>
      <c r="E1435" s="204" t="s">
        <v>6402</v>
      </c>
      <c r="F1435" s="204" t="s">
        <v>10326</v>
      </c>
      <c r="G1435" s="204">
        <v>25</v>
      </c>
      <c r="H1435" s="204">
        <v>858</v>
      </c>
      <c r="I1435" s="204" t="s">
        <v>1983</v>
      </c>
      <c r="J1435" s="208">
        <v>5</v>
      </c>
      <c r="K1435" s="1194"/>
      <c r="L1435" s="1195"/>
    </row>
    <row r="1436" spans="1:12">
      <c r="A1436" s="1222"/>
      <c r="B1436" s="203" t="s">
        <v>1476</v>
      </c>
      <c r="C1436" s="1197"/>
      <c r="D1436" s="1199"/>
      <c r="E1436" s="204" t="s">
        <v>6403</v>
      </c>
      <c r="F1436" s="204" t="s">
        <v>10327</v>
      </c>
      <c r="G1436" s="204">
        <v>26</v>
      </c>
      <c r="H1436" s="204">
        <v>859</v>
      </c>
      <c r="I1436" s="204" t="s">
        <v>1983</v>
      </c>
      <c r="J1436" s="208">
        <v>6</v>
      </c>
      <c r="K1436" s="1194"/>
      <c r="L1436" s="1195"/>
    </row>
    <row r="1437" spans="1:12">
      <c r="A1437" s="1222"/>
      <c r="B1437" s="203" t="s">
        <v>1476</v>
      </c>
      <c r="C1437" s="1197"/>
      <c r="D1437" s="1199"/>
      <c r="E1437" s="204" t="s">
        <v>6404</v>
      </c>
      <c r="F1437" s="204" t="s">
        <v>10328</v>
      </c>
      <c r="G1437" s="204">
        <v>27</v>
      </c>
      <c r="H1437" s="204">
        <v>860</v>
      </c>
      <c r="I1437" s="204" t="s">
        <v>1983</v>
      </c>
      <c r="J1437" s="208">
        <v>7</v>
      </c>
      <c r="K1437" s="1194"/>
      <c r="L1437" s="1195"/>
    </row>
    <row r="1438" spans="1:12">
      <c r="A1438" s="1222"/>
      <c r="B1438" s="203" t="s">
        <v>1476</v>
      </c>
      <c r="C1438" s="1197"/>
      <c r="D1438" s="1199"/>
      <c r="E1438" s="204"/>
      <c r="F1438" s="204"/>
      <c r="G1438" s="204">
        <v>28</v>
      </c>
      <c r="H1438" s="204">
        <v>861</v>
      </c>
      <c r="I1438" s="204"/>
      <c r="J1438" s="208"/>
      <c r="K1438" s="1194"/>
      <c r="L1438" s="1195"/>
    </row>
    <row r="1439" spans="1:12">
      <c r="A1439" s="1222"/>
      <c r="B1439" s="203" t="s">
        <v>1476</v>
      </c>
      <c r="C1439" s="1197"/>
      <c r="D1439" s="1199"/>
      <c r="E1439" s="204"/>
      <c r="F1439" s="204"/>
      <c r="G1439" s="204">
        <v>29</v>
      </c>
      <c r="H1439" s="204">
        <v>862</v>
      </c>
      <c r="I1439" s="204"/>
      <c r="J1439" s="208"/>
      <c r="K1439" s="1194"/>
      <c r="L1439" s="1195"/>
    </row>
    <row r="1440" spans="1:12">
      <c r="A1440" s="1222"/>
      <c r="B1440" s="203" t="s">
        <v>1476</v>
      </c>
      <c r="C1440" s="1197"/>
      <c r="D1440" s="1199"/>
      <c r="E1440" s="204"/>
      <c r="F1440" s="204"/>
      <c r="G1440" s="204">
        <v>30</v>
      </c>
      <c r="H1440" s="204">
        <v>863</v>
      </c>
      <c r="I1440" s="204"/>
      <c r="J1440" s="208"/>
      <c r="K1440" s="1194"/>
      <c r="L1440" s="1195"/>
    </row>
    <row r="1441" spans="1:12">
      <c r="A1441" s="1222"/>
      <c r="B1441" s="205" t="s">
        <v>1476</v>
      </c>
      <c r="C1441" s="1197"/>
      <c r="D1441" s="1199"/>
      <c r="E1441" s="206"/>
      <c r="F1441" s="206"/>
      <c r="G1441" s="206">
        <v>31</v>
      </c>
      <c r="H1441" s="206">
        <v>864</v>
      </c>
      <c r="I1441" s="206"/>
      <c r="J1441" s="209"/>
      <c r="K1441" s="1194"/>
      <c r="L1441" s="1195"/>
    </row>
    <row r="1442" spans="1:12">
      <c r="A1442" s="1222"/>
      <c r="B1442" s="200" t="s">
        <v>1476</v>
      </c>
      <c r="C1442" s="1196" t="s">
        <v>5790</v>
      </c>
      <c r="D1442" s="1198" t="s">
        <v>1477</v>
      </c>
      <c r="E1442" s="201" t="s">
        <v>1351</v>
      </c>
      <c r="F1442" s="201" t="s">
        <v>10202</v>
      </c>
      <c r="G1442" s="201">
        <v>0</v>
      </c>
      <c r="H1442" s="201">
        <v>865</v>
      </c>
      <c r="I1442" s="201" t="s">
        <v>6052</v>
      </c>
      <c r="J1442" s="207">
        <v>1</v>
      </c>
      <c r="K1442" s="1194" t="s">
        <v>2077</v>
      </c>
      <c r="L1442" s="1195" t="s">
        <v>5791</v>
      </c>
    </row>
    <row r="1443" spans="1:12">
      <c r="A1443" s="1222"/>
      <c r="B1443" s="203" t="s">
        <v>1476</v>
      </c>
      <c r="C1443" s="1197"/>
      <c r="D1443" s="1199"/>
      <c r="E1443" s="204" t="s">
        <v>1352</v>
      </c>
      <c r="F1443" s="204" t="s">
        <v>10203</v>
      </c>
      <c r="G1443" s="204">
        <v>1</v>
      </c>
      <c r="H1443" s="204">
        <v>866</v>
      </c>
      <c r="I1443" s="204" t="s">
        <v>6052</v>
      </c>
      <c r="J1443" s="208">
        <v>2</v>
      </c>
      <c r="K1443" s="1194"/>
      <c r="L1443" s="1195"/>
    </row>
    <row r="1444" spans="1:12">
      <c r="A1444" s="1222"/>
      <c r="B1444" s="203" t="s">
        <v>1476</v>
      </c>
      <c r="C1444" s="1197"/>
      <c r="D1444" s="1199"/>
      <c r="E1444" s="204" t="s">
        <v>1356</v>
      </c>
      <c r="F1444" s="204" t="s">
        <v>10204</v>
      </c>
      <c r="G1444" s="204">
        <v>2</v>
      </c>
      <c r="H1444" s="204">
        <v>867</v>
      </c>
      <c r="I1444" s="204" t="s">
        <v>6052</v>
      </c>
      <c r="J1444" s="208">
        <v>3</v>
      </c>
      <c r="K1444" s="1194"/>
      <c r="L1444" s="1195"/>
    </row>
    <row r="1445" spans="1:12">
      <c r="A1445" s="1222"/>
      <c r="B1445" s="203" t="s">
        <v>1476</v>
      </c>
      <c r="C1445" s="1197"/>
      <c r="D1445" s="1199"/>
      <c r="E1445" s="204" t="s">
        <v>1349</v>
      </c>
      <c r="F1445" s="204" t="s">
        <v>10205</v>
      </c>
      <c r="G1445" s="204">
        <v>3</v>
      </c>
      <c r="H1445" s="204">
        <v>868</v>
      </c>
      <c r="I1445" s="204" t="s">
        <v>6052</v>
      </c>
      <c r="J1445" s="208">
        <v>4</v>
      </c>
      <c r="K1445" s="1194"/>
      <c r="L1445" s="1195"/>
    </row>
    <row r="1446" spans="1:12">
      <c r="A1446" s="1222"/>
      <c r="B1446" s="203" t="s">
        <v>1476</v>
      </c>
      <c r="C1446" s="1197"/>
      <c r="D1446" s="1199"/>
      <c r="E1446" s="204" t="s">
        <v>1354</v>
      </c>
      <c r="F1446" s="204" t="s">
        <v>10206</v>
      </c>
      <c r="G1446" s="204">
        <v>4</v>
      </c>
      <c r="H1446" s="204">
        <v>869</v>
      </c>
      <c r="I1446" s="204" t="s">
        <v>6052</v>
      </c>
      <c r="J1446" s="208">
        <v>5</v>
      </c>
      <c r="K1446" s="1194"/>
      <c r="L1446" s="1195"/>
    </row>
    <row r="1447" spans="1:12">
      <c r="A1447" s="1222"/>
      <c r="B1447" s="203" t="s">
        <v>1476</v>
      </c>
      <c r="C1447" s="1197"/>
      <c r="D1447" s="1199"/>
      <c r="E1447" s="204" t="s">
        <v>1355</v>
      </c>
      <c r="F1447" s="204" t="s">
        <v>10207</v>
      </c>
      <c r="G1447" s="204">
        <v>5</v>
      </c>
      <c r="H1447" s="204">
        <v>870</v>
      </c>
      <c r="I1447" s="204" t="s">
        <v>6052</v>
      </c>
      <c r="J1447" s="208">
        <v>6</v>
      </c>
      <c r="K1447" s="1194"/>
      <c r="L1447" s="1195"/>
    </row>
    <row r="1448" spans="1:12">
      <c r="A1448" s="1222"/>
      <c r="B1448" s="203" t="s">
        <v>1476</v>
      </c>
      <c r="C1448" s="1197"/>
      <c r="D1448" s="1199"/>
      <c r="E1448" s="204" t="s">
        <v>1350</v>
      </c>
      <c r="F1448" s="204" t="s">
        <v>10208</v>
      </c>
      <c r="G1448" s="204">
        <v>6</v>
      </c>
      <c r="H1448" s="204">
        <v>871</v>
      </c>
      <c r="I1448" s="204" t="s">
        <v>6052</v>
      </c>
      <c r="J1448" s="208">
        <v>7</v>
      </c>
      <c r="K1448" s="1194"/>
      <c r="L1448" s="1195"/>
    </row>
    <row r="1449" spans="1:12">
      <c r="A1449" s="1222"/>
      <c r="B1449" s="203" t="s">
        <v>1476</v>
      </c>
      <c r="C1449" s="1197"/>
      <c r="D1449" s="1199"/>
      <c r="E1449" s="204" t="s">
        <v>6405</v>
      </c>
      <c r="F1449" s="204" t="s">
        <v>10329</v>
      </c>
      <c r="G1449" s="204">
        <v>7</v>
      </c>
      <c r="H1449" s="204">
        <v>872</v>
      </c>
      <c r="I1449" s="204" t="s">
        <v>6078</v>
      </c>
      <c r="J1449" s="208">
        <v>1</v>
      </c>
      <c r="K1449" s="1194"/>
      <c r="L1449" s="1195"/>
    </row>
    <row r="1450" spans="1:12">
      <c r="A1450" s="1222"/>
      <c r="B1450" s="203" t="s">
        <v>1476</v>
      </c>
      <c r="C1450" s="1197"/>
      <c r="D1450" s="1199"/>
      <c r="E1450" s="204" t="s">
        <v>6406</v>
      </c>
      <c r="F1450" s="204" t="s">
        <v>10330</v>
      </c>
      <c r="G1450" s="204">
        <v>8</v>
      </c>
      <c r="H1450" s="204">
        <v>873</v>
      </c>
      <c r="I1450" s="204" t="s">
        <v>6078</v>
      </c>
      <c r="J1450" s="208">
        <v>2</v>
      </c>
      <c r="K1450" s="1194"/>
      <c r="L1450" s="1195"/>
    </row>
    <row r="1451" spans="1:12">
      <c r="A1451" s="1222"/>
      <c r="B1451" s="203" t="s">
        <v>1476</v>
      </c>
      <c r="C1451" s="1197"/>
      <c r="D1451" s="1199"/>
      <c r="E1451" s="204" t="s">
        <v>6407</v>
      </c>
      <c r="F1451" s="204" t="s">
        <v>10331</v>
      </c>
      <c r="G1451" s="204">
        <v>9</v>
      </c>
      <c r="H1451" s="204">
        <v>874</v>
      </c>
      <c r="I1451" s="204" t="s">
        <v>6078</v>
      </c>
      <c r="J1451" s="208">
        <v>3</v>
      </c>
      <c r="K1451" s="1194"/>
      <c r="L1451" s="1195"/>
    </row>
    <row r="1452" spans="1:12">
      <c r="A1452" s="1222"/>
      <c r="B1452" s="203" t="s">
        <v>1476</v>
      </c>
      <c r="C1452" s="1197"/>
      <c r="D1452" s="1199"/>
      <c r="E1452" s="204" t="s">
        <v>9456</v>
      </c>
      <c r="F1452" s="204" t="s">
        <v>10332</v>
      </c>
      <c r="G1452" s="204">
        <v>10</v>
      </c>
      <c r="H1452" s="204">
        <v>875</v>
      </c>
      <c r="I1452" s="204" t="s">
        <v>6078</v>
      </c>
      <c r="J1452" s="208">
        <v>4</v>
      </c>
      <c r="K1452" s="1194"/>
      <c r="L1452" s="1195"/>
    </row>
    <row r="1453" spans="1:12">
      <c r="A1453" s="1222"/>
      <c r="B1453" s="203" t="s">
        <v>1476</v>
      </c>
      <c r="C1453" s="1197"/>
      <c r="D1453" s="1199"/>
      <c r="E1453" s="204" t="s">
        <v>6405</v>
      </c>
      <c r="F1453" s="204" t="s">
        <v>10333</v>
      </c>
      <c r="G1453" s="204">
        <v>11</v>
      </c>
      <c r="H1453" s="204">
        <v>876</v>
      </c>
      <c r="I1453" s="204" t="s">
        <v>6078</v>
      </c>
      <c r="J1453" s="208">
        <v>5</v>
      </c>
      <c r="K1453" s="1194"/>
      <c r="L1453" s="1195"/>
    </row>
    <row r="1454" spans="1:12">
      <c r="A1454" s="1222"/>
      <c r="B1454" s="203" t="s">
        <v>1476</v>
      </c>
      <c r="C1454" s="1197"/>
      <c r="D1454" s="1199"/>
      <c r="E1454" s="204" t="s">
        <v>6406</v>
      </c>
      <c r="F1454" s="204" t="s">
        <v>10334</v>
      </c>
      <c r="G1454" s="204">
        <v>12</v>
      </c>
      <c r="H1454" s="204">
        <v>877</v>
      </c>
      <c r="I1454" s="204" t="s">
        <v>6078</v>
      </c>
      <c r="J1454" s="208">
        <v>6</v>
      </c>
      <c r="K1454" s="1194"/>
      <c r="L1454" s="1195"/>
    </row>
    <row r="1455" spans="1:12">
      <c r="A1455" s="1222"/>
      <c r="B1455" s="203" t="s">
        <v>1476</v>
      </c>
      <c r="C1455" s="1197"/>
      <c r="D1455" s="1199"/>
      <c r="E1455" s="204" t="s">
        <v>6408</v>
      </c>
      <c r="F1455" s="204" t="s">
        <v>10335</v>
      </c>
      <c r="G1455" s="204">
        <v>13</v>
      </c>
      <c r="H1455" s="204">
        <v>878</v>
      </c>
      <c r="I1455" s="204" t="s">
        <v>6078</v>
      </c>
      <c r="J1455" s="208">
        <v>7</v>
      </c>
      <c r="K1455" s="1194"/>
      <c r="L1455" s="1195"/>
    </row>
    <row r="1456" spans="1:12">
      <c r="A1456" s="1222"/>
      <c r="B1456" s="203" t="s">
        <v>1476</v>
      </c>
      <c r="C1456" s="1197"/>
      <c r="D1456" s="1199"/>
      <c r="E1456" s="204" t="s">
        <v>1351</v>
      </c>
      <c r="F1456" s="204" t="s">
        <v>10202</v>
      </c>
      <c r="G1456" s="204">
        <v>14</v>
      </c>
      <c r="H1456" s="204">
        <v>879</v>
      </c>
      <c r="I1456" s="204" t="s">
        <v>6074</v>
      </c>
      <c r="J1456" s="208">
        <v>1</v>
      </c>
      <c r="K1456" s="1194"/>
      <c r="L1456" s="1195"/>
    </row>
    <row r="1457" spans="1:12">
      <c r="A1457" s="1222"/>
      <c r="B1457" s="203" t="s">
        <v>1476</v>
      </c>
      <c r="C1457" s="1197"/>
      <c r="D1457" s="1199"/>
      <c r="E1457" s="204" t="s">
        <v>1352</v>
      </c>
      <c r="F1457" s="204" t="s">
        <v>10203</v>
      </c>
      <c r="G1457" s="204">
        <v>15</v>
      </c>
      <c r="H1457" s="204">
        <v>880</v>
      </c>
      <c r="I1457" s="204" t="s">
        <v>6074</v>
      </c>
      <c r="J1457" s="208">
        <v>2</v>
      </c>
      <c r="K1457" s="1194"/>
      <c r="L1457" s="1195"/>
    </row>
    <row r="1458" spans="1:12">
      <c r="A1458" s="1222"/>
      <c r="B1458" s="203" t="s">
        <v>1476</v>
      </c>
      <c r="C1458" s="1197"/>
      <c r="D1458" s="1199"/>
      <c r="E1458" s="204" t="s">
        <v>1356</v>
      </c>
      <c r="F1458" s="204" t="s">
        <v>10204</v>
      </c>
      <c r="G1458" s="204">
        <v>16</v>
      </c>
      <c r="H1458" s="204">
        <v>881</v>
      </c>
      <c r="I1458" s="204" t="s">
        <v>6074</v>
      </c>
      <c r="J1458" s="208">
        <v>3</v>
      </c>
      <c r="K1458" s="1194" t="s">
        <v>2080</v>
      </c>
      <c r="L1458" s="1195" t="s">
        <v>5792</v>
      </c>
    </row>
    <row r="1459" spans="1:12">
      <c r="A1459" s="1222"/>
      <c r="B1459" s="203" t="s">
        <v>1476</v>
      </c>
      <c r="C1459" s="1197"/>
      <c r="D1459" s="1199"/>
      <c r="E1459" s="204" t="s">
        <v>1349</v>
      </c>
      <c r="F1459" s="204" t="s">
        <v>10205</v>
      </c>
      <c r="G1459" s="204">
        <v>17</v>
      </c>
      <c r="H1459" s="204">
        <v>882</v>
      </c>
      <c r="I1459" s="204" t="s">
        <v>6074</v>
      </c>
      <c r="J1459" s="208">
        <v>4</v>
      </c>
      <c r="K1459" s="1194"/>
      <c r="L1459" s="1195"/>
    </row>
    <row r="1460" spans="1:12">
      <c r="A1460" s="1222"/>
      <c r="B1460" s="203" t="s">
        <v>1476</v>
      </c>
      <c r="C1460" s="1197"/>
      <c r="D1460" s="1199"/>
      <c r="E1460" s="204" t="s">
        <v>1351</v>
      </c>
      <c r="F1460" s="204" t="s">
        <v>10206</v>
      </c>
      <c r="G1460" s="204">
        <v>18</v>
      </c>
      <c r="H1460" s="204">
        <v>883</v>
      </c>
      <c r="I1460" s="204" t="s">
        <v>6074</v>
      </c>
      <c r="J1460" s="208">
        <v>5</v>
      </c>
      <c r="K1460" s="1194"/>
      <c r="L1460" s="1195"/>
    </row>
    <row r="1461" spans="1:12">
      <c r="A1461" s="1222"/>
      <c r="B1461" s="203" t="s">
        <v>1476</v>
      </c>
      <c r="C1461" s="1197"/>
      <c r="D1461" s="1199"/>
      <c r="E1461" s="204" t="s">
        <v>1352</v>
      </c>
      <c r="F1461" s="204" t="s">
        <v>10207</v>
      </c>
      <c r="G1461" s="204">
        <v>19</v>
      </c>
      <c r="H1461" s="204">
        <v>884</v>
      </c>
      <c r="I1461" s="204" t="s">
        <v>6074</v>
      </c>
      <c r="J1461" s="208">
        <v>6</v>
      </c>
      <c r="K1461" s="1194"/>
      <c r="L1461" s="1195"/>
    </row>
    <row r="1462" spans="1:12">
      <c r="A1462" s="1222"/>
      <c r="B1462" s="203" t="s">
        <v>1476</v>
      </c>
      <c r="C1462" s="1197"/>
      <c r="D1462" s="1199"/>
      <c r="E1462" s="204" t="s">
        <v>1350</v>
      </c>
      <c r="F1462" s="204" t="s">
        <v>10208</v>
      </c>
      <c r="G1462" s="204">
        <v>20</v>
      </c>
      <c r="H1462" s="204">
        <v>885</v>
      </c>
      <c r="I1462" s="204" t="s">
        <v>6074</v>
      </c>
      <c r="J1462" s="208">
        <v>7</v>
      </c>
      <c r="K1462" s="1194"/>
      <c r="L1462" s="1195"/>
    </row>
    <row r="1463" spans="1:12">
      <c r="A1463" s="1222"/>
      <c r="B1463" s="203" t="s">
        <v>1476</v>
      </c>
      <c r="C1463" s="1197"/>
      <c r="D1463" s="1199"/>
      <c r="E1463" s="204"/>
      <c r="F1463" s="204"/>
      <c r="G1463" s="204">
        <v>21</v>
      </c>
      <c r="H1463" s="204">
        <v>886</v>
      </c>
      <c r="I1463" s="204"/>
      <c r="J1463" s="208"/>
      <c r="K1463" s="1194"/>
      <c r="L1463" s="1195"/>
    </row>
    <row r="1464" spans="1:12">
      <c r="A1464" s="1222"/>
      <c r="B1464" s="203" t="s">
        <v>1476</v>
      </c>
      <c r="C1464" s="1197"/>
      <c r="D1464" s="1199"/>
      <c r="E1464" s="204"/>
      <c r="F1464" s="204"/>
      <c r="G1464" s="204">
        <v>22</v>
      </c>
      <c r="H1464" s="204">
        <v>887</v>
      </c>
      <c r="I1464" s="204"/>
      <c r="J1464" s="208"/>
      <c r="K1464" s="1194"/>
      <c r="L1464" s="1195"/>
    </row>
    <row r="1465" spans="1:12">
      <c r="A1465" s="1222"/>
      <c r="B1465" s="203" t="s">
        <v>1476</v>
      </c>
      <c r="C1465" s="1197"/>
      <c r="D1465" s="1199"/>
      <c r="E1465" s="204"/>
      <c r="F1465" s="204"/>
      <c r="G1465" s="204">
        <v>23</v>
      </c>
      <c r="H1465" s="204">
        <v>888</v>
      </c>
      <c r="I1465" s="204"/>
      <c r="J1465" s="208"/>
      <c r="K1465" s="1194"/>
      <c r="L1465" s="1195"/>
    </row>
    <row r="1466" spans="1:12">
      <c r="A1466" s="1222"/>
      <c r="B1466" s="203" t="s">
        <v>1476</v>
      </c>
      <c r="C1466" s="1197"/>
      <c r="D1466" s="1199"/>
      <c r="E1466" s="204"/>
      <c r="F1466" s="204"/>
      <c r="G1466" s="204">
        <v>24</v>
      </c>
      <c r="H1466" s="204">
        <v>889</v>
      </c>
      <c r="I1466" s="204"/>
      <c r="J1466" s="208"/>
      <c r="K1466" s="1194"/>
      <c r="L1466" s="1195"/>
    </row>
    <row r="1467" spans="1:12">
      <c r="A1467" s="1222"/>
      <c r="B1467" s="203" t="s">
        <v>1476</v>
      </c>
      <c r="C1467" s="1197"/>
      <c r="D1467" s="1199"/>
      <c r="E1467" s="204"/>
      <c r="F1467" s="204"/>
      <c r="G1467" s="204">
        <v>25</v>
      </c>
      <c r="H1467" s="204">
        <v>890</v>
      </c>
      <c r="I1467" s="204"/>
      <c r="J1467" s="208"/>
      <c r="K1467" s="1194"/>
      <c r="L1467" s="1195"/>
    </row>
    <row r="1468" spans="1:12">
      <c r="A1468" s="1222"/>
      <c r="B1468" s="203" t="s">
        <v>1476</v>
      </c>
      <c r="C1468" s="1197"/>
      <c r="D1468" s="1199"/>
      <c r="E1468" s="204"/>
      <c r="F1468" s="204"/>
      <c r="G1468" s="204">
        <v>26</v>
      </c>
      <c r="H1468" s="204">
        <v>891</v>
      </c>
      <c r="I1468" s="204"/>
      <c r="J1468" s="208"/>
      <c r="K1468" s="1194"/>
      <c r="L1468" s="1195"/>
    </row>
    <row r="1469" spans="1:12">
      <c r="A1469" s="1222"/>
      <c r="B1469" s="203" t="s">
        <v>1476</v>
      </c>
      <c r="C1469" s="1197"/>
      <c r="D1469" s="1199"/>
      <c r="E1469" s="204"/>
      <c r="F1469" s="204"/>
      <c r="G1469" s="204">
        <v>27</v>
      </c>
      <c r="H1469" s="204">
        <v>892</v>
      </c>
      <c r="I1469" s="204"/>
      <c r="J1469" s="208"/>
      <c r="K1469" s="1194"/>
      <c r="L1469" s="1195"/>
    </row>
    <row r="1470" spans="1:12">
      <c r="A1470" s="1222"/>
      <c r="B1470" s="203" t="s">
        <v>1476</v>
      </c>
      <c r="C1470" s="1197"/>
      <c r="D1470" s="1199"/>
      <c r="E1470" s="204"/>
      <c r="F1470" s="204"/>
      <c r="G1470" s="204">
        <v>28</v>
      </c>
      <c r="H1470" s="204">
        <v>893</v>
      </c>
      <c r="I1470" s="204"/>
      <c r="J1470" s="208"/>
      <c r="K1470" s="1194"/>
      <c r="L1470" s="1195"/>
    </row>
    <row r="1471" spans="1:12">
      <c r="A1471" s="1222"/>
      <c r="B1471" s="203" t="s">
        <v>1476</v>
      </c>
      <c r="C1471" s="1197"/>
      <c r="D1471" s="1199"/>
      <c r="E1471" s="204"/>
      <c r="F1471" s="204"/>
      <c r="G1471" s="204">
        <v>29</v>
      </c>
      <c r="H1471" s="204">
        <v>894</v>
      </c>
      <c r="I1471" s="204"/>
      <c r="J1471" s="208"/>
      <c r="K1471" s="1194"/>
      <c r="L1471" s="1195"/>
    </row>
    <row r="1472" spans="1:12">
      <c r="A1472" s="1222"/>
      <c r="B1472" s="203" t="s">
        <v>1476</v>
      </c>
      <c r="C1472" s="1197"/>
      <c r="D1472" s="1199"/>
      <c r="E1472" s="204"/>
      <c r="F1472" s="204"/>
      <c r="G1472" s="204">
        <v>30</v>
      </c>
      <c r="H1472" s="204">
        <v>895</v>
      </c>
      <c r="I1472" s="204"/>
      <c r="J1472" s="208"/>
      <c r="K1472" s="1194"/>
      <c r="L1472" s="1195"/>
    </row>
    <row r="1473" spans="1:12">
      <c r="A1473" s="1222"/>
      <c r="B1473" s="205" t="s">
        <v>1476</v>
      </c>
      <c r="C1473" s="1197"/>
      <c r="D1473" s="1199"/>
      <c r="E1473" s="206"/>
      <c r="F1473" s="206"/>
      <c r="G1473" s="206">
        <v>31</v>
      </c>
      <c r="H1473" s="206">
        <v>896</v>
      </c>
      <c r="I1473" s="206"/>
      <c r="J1473" s="209"/>
      <c r="K1473" s="1194"/>
      <c r="L1473" s="1195"/>
    </row>
    <row r="1474" spans="1:12">
      <c r="A1474" s="1222"/>
      <c r="B1474" s="200" t="s">
        <v>1449</v>
      </c>
      <c r="C1474" s="1207" t="s">
        <v>5793</v>
      </c>
      <c r="D1474" s="1198" t="s">
        <v>1450</v>
      </c>
      <c r="E1474" s="201" t="s">
        <v>7219</v>
      </c>
      <c r="F1474" s="201" t="s">
        <v>10336</v>
      </c>
      <c r="G1474" s="201">
        <v>0</v>
      </c>
      <c r="H1474" s="201">
        <v>41</v>
      </c>
      <c r="I1474" s="201" t="s">
        <v>1453</v>
      </c>
      <c r="J1474" s="207">
        <v>1</v>
      </c>
    </row>
    <row r="1475" spans="1:12">
      <c r="A1475" s="1222"/>
      <c r="B1475" s="203" t="s">
        <v>1449</v>
      </c>
      <c r="C1475" s="1208"/>
      <c r="D1475" s="1199"/>
      <c r="E1475" s="204" t="s">
        <v>1497</v>
      </c>
      <c r="F1475" s="204" t="s">
        <v>67</v>
      </c>
      <c r="G1475" s="204">
        <v>1</v>
      </c>
      <c r="H1475" s="204">
        <v>42</v>
      </c>
      <c r="I1475" s="204" t="s">
        <v>1454</v>
      </c>
      <c r="J1475" s="208">
        <v>1</v>
      </c>
    </row>
    <row r="1476" spans="1:12">
      <c r="A1476" s="1222"/>
      <c r="B1476" s="203" t="s">
        <v>1449</v>
      </c>
      <c r="C1476" s="1208"/>
      <c r="D1476" s="1199"/>
      <c r="E1476" s="204"/>
      <c r="F1476" s="204"/>
      <c r="G1476" s="204">
        <v>2</v>
      </c>
      <c r="H1476" s="204">
        <v>43</v>
      </c>
      <c r="I1476" s="204"/>
      <c r="J1476" s="208"/>
    </row>
    <row r="1477" spans="1:12">
      <c r="A1477" s="1223"/>
      <c r="B1477" s="205" t="s">
        <v>1449</v>
      </c>
      <c r="C1477" s="1208"/>
      <c r="D1477" s="1199"/>
      <c r="E1477" s="206"/>
      <c r="F1477" s="206"/>
      <c r="G1477" s="206">
        <v>3</v>
      </c>
      <c r="H1477" s="206">
        <v>44</v>
      </c>
      <c r="I1477" s="206"/>
      <c r="J1477" s="209"/>
    </row>
    <row r="1478" spans="1:12">
      <c r="A1478" s="1224" t="s">
        <v>8484</v>
      </c>
      <c r="B1478" s="200" t="s">
        <v>1461</v>
      </c>
      <c r="C1478" s="1209" t="s">
        <v>1416</v>
      </c>
      <c r="D1478" s="1198" t="s">
        <v>1462</v>
      </c>
      <c r="E1478" s="201" t="s">
        <v>7261</v>
      </c>
      <c r="F1478" s="201" t="s">
        <v>10337</v>
      </c>
      <c r="G1478" s="201">
        <v>1</v>
      </c>
      <c r="H1478" s="201">
        <v>205</v>
      </c>
      <c r="I1478" s="201" t="s">
        <v>49</v>
      </c>
      <c r="J1478" s="207" t="s">
        <v>49</v>
      </c>
      <c r="K1478" s="756" t="s">
        <v>1733</v>
      </c>
      <c r="L1478" s="1195" t="s">
        <v>5794</v>
      </c>
    </row>
    <row r="1479" spans="1:12">
      <c r="A1479" s="1225"/>
      <c r="B1479" s="203" t="s">
        <v>1461</v>
      </c>
      <c r="C1479" s="1210"/>
      <c r="D1479" s="1199"/>
      <c r="E1479" s="204" t="s">
        <v>1497</v>
      </c>
      <c r="F1479" s="204" t="s">
        <v>67</v>
      </c>
      <c r="G1479" s="204">
        <v>2</v>
      </c>
      <c r="H1479" s="204">
        <v>206</v>
      </c>
      <c r="I1479" s="204" t="s">
        <v>1494</v>
      </c>
      <c r="J1479" s="208">
        <v>1</v>
      </c>
      <c r="K1479" s="756" t="s">
        <v>1734</v>
      </c>
      <c r="L1479" s="1195"/>
    </row>
    <row r="1480" spans="1:12">
      <c r="A1480" s="1225"/>
      <c r="B1480" s="203" t="s">
        <v>1461</v>
      </c>
      <c r="C1480" s="1210"/>
      <c r="D1480" s="1199"/>
      <c r="E1480" s="204" t="s">
        <v>799</v>
      </c>
      <c r="F1480" s="204" t="s">
        <v>797</v>
      </c>
      <c r="G1480" s="204">
        <v>3</v>
      </c>
      <c r="H1480" s="204">
        <v>207</v>
      </c>
      <c r="I1480" s="204" t="s">
        <v>1494</v>
      </c>
      <c r="J1480" s="208">
        <v>3</v>
      </c>
      <c r="K1480" s="756" t="s">
        <v>1735</v>
      </c>
      <c r="L1480" s="1195"/>
    </row>
    <row r="1481" spans="1:12">
      <c r="A1481" s="1225"/>
      <c r="B1481" s="203" t="s">
        <v>1461</v>
      </c>
      <c r="C1481" s="1210"/>
      <c r="D1481" s="1199"/>
      <c r="E1481" s="204" t="s">
        <v>546</v>
      </c>
      <c r="F1481" s="204" t="s">
        <v>10338</v>
      </c>
      <c r="G1481" s="204">
        <v>4</v>
      </c>
      <c r="H1481" s="204">
        <v>208</v>
      </c>
      <c r="I1481" s="204" t="s">
        <v>1494</v>
      </c>
      <c r="J1481" s="208">
        <v>5</v>
      </c>
      <c r="K1481" s="756" t="s">
        <v>1736</v>
      </c>
      <c r="L1481" s="1195"/>
    </row>
    <row r="1482" spans="1:12">
      <c r="A1482" s="1225"/>
      <c r="B1482" s="203" t="s">
        <v>1461</v>
      </c>
      <c r="C1482" s="1210"/>
      <c r="D1482" s="1199"/>
      <c r="E1482" s="204" t="s">
        <v>548</v>
      </c>
      <c r="F1482" s="204" t="s">
        <v>10339</v>
      </c>
      <c r="G1482" s="204">
        <v>5</v>
      </c>
      <c r="H1482" s="204">
        <v>209</v>
      </c>
      <c r="I1482" s="204" t="s">
        <v>1494</v>
      </c>
      <c r="J1482" s="208">
        <v>7</v>
      </c>
      <c r="K1482" s="756" t="s">
        <v>1737</v>
      </c>
      <c r="L1482" s="1195"/>
    </row>
    <row r="1483" spans="1:12">
      <c r="A1483" s="1225"/>
      <c r="B1483" s="203" t="s">
        <v>1461</v>
      </c>
      <c r="C1483" s="1210"/>
      <c r="D1483" s="1199"/>
      <c r="E1483" s="204" t="s">
        <v>1497</v>
      </c>
      <c r="F1483" s="204" t="s">
        <v>67</v>
      </c>
      <c r="G1483" s="204">
        <v>6</v>
      </c>
      <c r="H1483" s="204">
        <v>210</v>
      </c>
      <c r="I1483" s="204" t="s">
        <v>1494</v>
      </c>
      <c r="J1483" s="208">
        <v>9</v>
      </c>
      <c r="K1483" s="756" t="s">
        <v>1738</v>
      </c>
      <c r="L1483" s="1195"/>
    </row>
    <row r="1484" spans="1:12">
      <c r="A1484" s="1225"/>
      <c r="B1484" s="203" t="s">
        <v>1461</v>
      </c>
      <c r="C1484" s="1210"/>
      <c r="D1484" s="1199"/>
      <c r="E1484" s="204" t="s">
        <v>808</v>
      </c>
      <c r="F1484" s="204" t="s">
        <v>10340</v>
      </c>
      <c r="G1484" s="204">
        <v>7</v>
      </c>
      <c r="H1484" s="204">
        <v>211</v>
      </c>
      <c r="I1484" s="204" t="s">
        <v>1494</v>
      </c>
      <c r="J1484" s="208">
        <v>11</v>
      </c>
      <c r="K1484" s="756" t="s">
        <v>1739</v>
      </c>
      <c r="L1484" s="1195"/>
    </row>
    <row r="1485" spans="1:12">
      <c r="A1485" s="1225"/>
      <c r="B1485" s="203" t="s">
        <v>1461</v>
      </c>
      <c r="C1485" s="1210"/>
      <c r="D1485" s="1199"/>
      <c r="E1485" s="204" t="s">
        <v>1497</v>
      </c>
      <c r="F1485" s="204" t="s">
        <v>67</v>
      </c>
      <c r="G1485" s="204">
        <v>8</v>
      </c>
      <c r="H1485" s="204">
        <v>212</v>
      </c>
      <c r="I1485" s="204" t="s">
        <v>1494</v>
      </c>
      <c r="J1485" s="208">
        <v>13</v>
      </c>
      <c r="K1485" s="756" t="s">
        <v>1740</v>
      </c>
      <c r="L1485" s="1195"/>
    </row>
    <row r="1486" spans="1:12">
      <c r="A1486" s="1225"/>
      <c r="B1486" s="203" t="s">
        <v>1461</v>
      </c>
      <c r="C1486" s="1210"/>
      <c r="D1486" s="1199"/>
      <c r="E1486" s="204" t="s">
        <v>813</v>
      </c>
      <c r="F1486" s="204" t="s">
        <v>10341</v>
      </c>
      <c r="G1486" s="204">
        <v>9</v>
      </c>
      <c r="H1486" s="204">
        <v>213</v>
      </c>
      <c r="I1486" s="204" t="s">
        <v>1494</v>
      </c>
      <c r="J1486" s="208">
        <v>15</v>
      </c>
      <c r="K1486" s="756" t="s">
        <v>1741</v>
      </c>
      <c r="L1486" s="1195"/>
    </row>
    <row r="1487" spans="1:12">
      <c r="A1487" s="1225"/>
      <c r="B1487" s="203" t="s">
        <v>1461</v>
      </c>
      <c r="C1487" s="1210"/>
      <c r="D1487" s="1199"/>
      <c r="E1487" s="204" t="s">
        <v>815</v>
      </c>
      <c r="F1487" s="204" t="s">
        <v>10342</v>
      </c>
      <c r="G1487" s="204">
        <v>10</v>
      </c>
      <c r="H1487" s="204">
        <v>214</v>
      </c>
      <c r="I1487" s="204" t="s">
        <v>1494</v>
      </c>
      <c r="J1487" s="208">
        <v>17</v>
      </c>
      <c r="K1487" s="756" t="s">
        <v>1742</v>
      </c>
      <c r="L1487" s="1195"/>
    </row>
    <row r="1488" spans="1:12">
      <c r="A1488" s="1225"/>
      <c r="B1488" s="203" t="s">
        <v>1461</v>
      </c>
      <c r="C1488" s="1210"/>
      <c r="D1488" s="1199"/>
      <c r="E1488" s="204" t="s">
        <v>1238</v>
      </c>
      <c r="F1488" s="204" t="s">
        <v>10343</v>
      </c>
      <c r="G1488" s="204">
        <v>11</v>
      </c>
      <c r="H1488" s="204">
        <v>215</v>
      </c>
      <c r="I1488" s="204" t="s">
        <v>1499</v>
      </c>
      <c r="J1488" s="208">
        <v>1</v>
      </c>
      <c r="K1488" s="756" t="s">
        <v>1743</v>
      </c>
      <c r="L1488" s="1195"/>
    </row>
    <row r="1489" spans="1:12">
      <c r="A1489" s="1225"/>
      <c r="B1489" s="205" t="s">
        <v>1461</v>
      </c>
      <c r="C1489" s="1210"/>
      <c r="D1489" s="1199"/>
      <c r="E1489" s="206" t="s">
        <v>1239</v>
      </c>
      <c r="F1489" s="206" t="s">
        <v>10344</v>
      </c>
      <c r="G1489" s="206">
        <v>12</v>
      </c>
      <c r="H1489" s="206">
        <v>216</v>
      </c>
      <c r="I1489" s="206" t="s">
        <v>1499</v>
      </c>
      <c r="J1489" s="209">
        <v>3</v>
      </c>
      <c r="K1489" s="756" t="s">
        <v>1744</v>
      </c>
      <c r="L1489" s="1195"/>
    </row>
    <row r="1490" spans="1:12">
      <c r="A1490" s="1225"/>
      <c r="B1490" s="200" t="s">
        <v>1461</v>
      </c>
      <c r="C1490" s="1209" t="s">
        <v>1417</v>
      </c>
      <c r="D1490" s="1198" t="s">
        <v>1462</v>
      </c>
      <c r="E1490" s="201" t="s">
        <v>816</v>
      </c>
      <c r="F1490" s="201" t="s">
        <v>10345</v>
      </c>
      <c r="G1490" s="201">
        <v>1</v>
      </c>
      <c r="H1490" s="201">
        <v>217</v>
      </c>
      <c r="I1490" s="201" t="s">
        <v>1499</v>
      </c>
      <c r="J1490" s="207">
        <v>5</v>
      </c>
      <c r="K1490" s="756" t="s">
        <v>8995</v>
      </c>
      <c r="L1490" s="1195" t="s">
        <v>8996</v>
      </c>
    </row>
    <row r="1491" spans="1:12">
      <c r="A1491" s="1225"/>
      <c r="B1491" s="203" t="s">
        <v>1461</v>
      </c>
      <c r="C1491" s="1210"/>
      <c r="D1491" s="1199"/>
      <c r="E1491" s="204" t="s">
        <v>818</v>
      </c>
      <c r="F1491" s="204" t="s">
        <v>10346</v>
      </c>
      <c r="G1491" s="204">
        <v>2</v>
      </c>
      <c r="H1491" s="204">
        <v>218</v>
      </c>
      <c r="I1491" s="204" t="s">
        <v>1499</v>
      </c>
      <c r="J1491" s="208">
        <v>7</v>
      </c>
      <c r="K1491" s="756" t="s">
        <v>8997</v>
      </c>
      <c r="L1491" s="1195"/>
    </row>
    <row r="1492" spans="1:12">
      <c r="A1492" s="1225"/>
      <c r="B1492" s="203" t="s">
        <v>1461</v>
      </c>
      <c r="C1492" s="1210"/>
      <c r="D1492" s="1199"/>
      <c r="E1492" s="204" t="s">
        <v>820</v>
      </c>
      <c r="F1492" s="204" t="s">
        <v>10347</v>
      </c>
      <c r="G1492" s="204">
        <v>3</v>
      </c>
      <c r="H1492" s="204">
        <v>219</v>
      </c>
      <c r="I1492" s="204" t="s">
        <v>1499</v>
      </c>
      <c r="J1492" s="208">
        <v>9</v>
      </c>
      <c r="K1492" s="756" t="s">
        <v>8998</v>
      </c>
      <c r="L1492" s="1195"/>
    </row>
    <row r="1493" spans="1:12">
      <c r="A1493" s="1225"/>
      <c r="B1493" s="203" t="s">
        <v>1461</v>
      </c>
      <c r="C1493" s="1210"/>
      <c r="D1493" s="1199"/>
      <c r="E1493" s="204" t="s">
        <v>822</v>
      </c>
      <c r="F1493" s="204" t="s">
        <v>10348</v>
      </c>
      <c r="G1493" s="204">
        <v>4</v>
      </c>
      <c r="H1493" s="204">
        <v>220</v>
      </c>
      <c r="I1493" s="204" t="s">
        <v>1732</v>
      </c>
      <c r="J1493" s="208">
        <v>1</v>
      </c>
      <c r="K1493" s="756" t="s">
        <v>8999</v>
      </c>
      <c r="L1493" s="1195"/>
    </row>
    <row r="1494" spans="1:12">
      <c r="A1494" s="1225"/>
      <c r="B1494" s="203" t="s">
        <v>1461</v>
      </c>
      <c r="C1494" s="1210"/>
      <c r="D1494" s="1199"/>
      <c r="E1494" s="204" t="s">
        <v>824</v>
      </c>
      <c r="F1494" s="204" t="s">
        <v>10349</v>
      </c>
      <c r="G1494" s="204">
        <v>5</v>
      </c>
      <c r="H1494" s="204">
        <v>221</v>
      </c>
      <c r="I1494" s="204" t="s">
        <v>1732</v>
      </c>
      <c r="J1494" s="208">
        <v>3</v>
      </c>
      <c r="K1494" s="756" t="s">
        <v>9000</v>
      </c>
      <c r="L1494" s="1195"/>
    </row>
    <row r="1495" spans="1:12">
      <c r="A1495" s="1225"/>
      <c r="B1495" s="203" t="s">
        <v>1461</v>
      </c>
      <c r="C1495" s="1210"/>
      <c r="D1495" s="1199"/>
      <c r="E1495" s="204" t="s">
        <v>1497</v>
      </c>
      <c r="F1495" s="204" t="s">
        <v>67</v>
      </c>
      <c r="G1495" s="204">
        <v>6</v>
      </c>
      <c r="H1495" s="204">
        <v>222</v>
      </c>
      <c r="I1495" s="204" t="s">
        <v>1573</v>
      </c>
      <c r="J1495" s="208">
        <v>1</v>
      </c>
      <c r="K1495" s="756" t="s">
        <v>9001</v>
      </c>
      <c r="L1495" s="1195"/>
    </row>
    <row r="1496" spans="1:12">
      <c r="A1496" s="1225"/>
      <c r="B1496" s="203" t="s">
        <v>1461</v>
      </c>
      <c r="C1496" s="1210"/>
      <c r="D1496" s="1199"/>
      <c r="E1496" s="204" t="s">
        <v>1497</v>
      </c>
      <c r="F1496" s="204" t="s">
        <v>67</v>
      </c>
      <c r="G1496" s="204">
        <v>7</v>
      </c>
      <c r="H1496" s="204">
        <v>223</v>
      </c>
      <c r="I1496" s="204" t="s">
        <v>1573</v>
      </c>
      <c r="J1496" s="208">
        <v>3</v>
      </c>
      <c r="K1496" s="756" t="s">
        <v>9002</v>
      </c>
      <c r="L1496" s="1195"/>
    </row>
    <row r="1497" spans="1:12">
      <c r="A1497" s="1225"/>
      <c r="B1497" s="203" t="s">
        <v>1461</v>
      </c>
      <c r="C1497" s="1210"/>
      <c r="D1497" s="1199"/>
      <c r="E1497" s="204" t="s">
        <v>854</v>
      </c>
      <c r="F1497" s="204" t="s">
        <v>850</v>
      </c>
      <c r="G1497" s="204">
        <v>8</v>
      </c>
      <c r="H1497" s="204">
        <v>224</v>
      </c>
      <c r="I1497" s="204" t="s">
        <v>1578</v>
      </c>
      <c r="J1497" s="208">
        <v>1</v>
      </c>
      <c r="K1497" s="756" t="s">
        <v>9003</v>
      </c>
      <c r="L1497" s="1195"/>
    </row>
    <row r="1498" spans="1:12">
      <c r="A1498" s="1225"/>
      <c r="B1498" s="203" t="s">
        <v>1461</v>
      </c>
      <c r="C1498" s="1210"/>
      <c r="D1498" s="1199"/>
      <c r="E1498" s="204" t="s">
        <v>856</v>
      </c>
      <c r="F1498" s="204" t="s">
        <v>852</v>
      </c>
      <c r="G1498" s="204">
        <v>9</v>
      </c>
      <c r="H1498" s="204">
        <v>225</v>
      </c>
      <c r="I1498" s="204" t="s">
        <v>1578</v>
      </c>
      <c r="J1498" s="208">
        <v>5</v>
      </c>
      <c r="K1498" s="756" t="s">
        <v>9004</v>
      </c>
      <c r="L1498" s="1195"/>
    </row>
    <row r="1499" spans="1:12">
      <c r="A1499" s="1225"/>
      <c r="B1499" s="203" t="s">
        <v>1461</v>
      </c>
      <c r="C1499" s="1210"/>
      <c r="D1499" s="1199"/>
      <c r="E1499" s="204" t="s">
        <v>859</v>
      </c>
      <c r="F1499" s="204" t="s">
        <v>858</v>
      </c>
      <c r="G1499" s="204">
        <v>10</v>
      </c>
      <c r="H1499" s="204">
        <v>226</v>
      </c>
      <c r="I1499" s="204" t="s">
        <v>1578</v>
      </c>
      <c r="J1499" s="208">
        <v>9</v>
      </c>
      <c r="K1499" s="756" t="s">
        <v>9005</v>
      </c>
      <c r="L1499" s="1195"/>
    </row>
    <row r="1500" spans="1:12">
      <c r="A1500" s="1225"/>
      <c r="B1500" s="203" t="s">
        <v>1461</v>
      </c>
      <c r="C1500" s="1210"/>
      <c r="D1500" s="1199"/>
      <c r="E1500" s="204" t="s">
        <v>1497</v>
      </c>
      <c r="F1500" s="204" t="s">
        <v>67</v>
      </c>
      <c r="G1500" s="204">
        <v>11</v>
      </c>
      <c r="H1500" s="204">
        <v>227</v>
      </c>
      <c r="I1500" s="204" t="s">
        <v>1578</v>
      </c>
      <c r="J1500" s="208">
        <v>11</v>
      </c>
      <c r="K1500" s="756" t="s">
        <v>9006</v>
      </c>
      <c r="L1500" s="1195"/>
    </row>
    <row r="1501" spans="1:12">
      <c r="A1501" s="1225"/>
      <c r="B1501" s="205" t="s">
        <v>1461</v>
      </c>
      <c r="C1501" s="1210"/>
      <c r="D1501" s="1199"/>
      <c r="E1501" s="206" t="s">
        <v>861</v>
      </c>
      <c r="F1501" s="206" t="s">
        <v>860</v>
      </c>
      <c r="G1501" s="206">
        <v>12</v>
      </c>
      <c r="H1501" s="206">
        <v>228</v>
      </c>
      <c r="I1501" s="206" t="s">
        <v>6332</v>
      </c>
      <c r="J1501" s="209">
        <v>1</v>
      </c>
      <c r="K1501" s="756" t="s">
        <v>9007</v>
      </c>
      <c r="L1501" s="1195"/>
    </row>
    <row r="1502" spans="1:12">
      <c r="A1502" s="1225"/>
      <c r="B1502" s="200" t="s">
        <v>1461</v>
      </c>
      <c r="C1502" s="1209" t="s">
        <v>1418</v>
      </c>
      <c r="D1502" s="1198" t="s">
        <v>1462</v>
      </c>
      <c r="E1502" s="201"/>
      <c r="F1502" s="201"/>
      <c r="G1502" s="201">
        <v>1</v>
      </c>
      <c r="H1502" s="201">
        <v>229</v>
      </c>
      <c r="I1502" s="201"/>
      <c r="J1502" s="207"/>
      <c r="K1502" s="756" t="s">
        <v>1753</v>
      </c>
      <c r="L1502" s="1195" t="s">
        <v>5795</v>
      </c>
    </row>
    <row r="1503" spans="1:12">
      <c r="A1503" s="1225"/>
      <c r="B1503" s="203" t="s">
        <v>1461</v>
      </c>
      <c r="C1503" s="1210"/>
      <c r="D1503" s="1199"/>
      <c r="E1503" s="204"/>
      <c r="F1503" s="204"/>
      <c r="G1503" s="204">
        <v>2</v>
      </c>
      <c r="H1503" s="204">
        <v>230</v>
      </c>
      <c r="I1503" s="204"/>
      <c r="J1503" s="208"/>
      <c r="K1503" s="756" t="s">
        <v>1754</v>
      </c>
      <c r="L1503" s="1195"/>
    </row>
    <row r="1504" spans="1:12">
      <c r="A1504" s="1225"/>
      <c r="B1504" s="203" t="s">
        <v>1461</v>
      </c>
      <c r="C1504" s="1210"/>
      <c r="D1504" s="1199"/>
      <c r="E1504" s="204"/>
      <c r="F1504" s="204"/>
      <c r="G1504" s="204">
        <v>3</v>
      </c>
      <c r="H1504" s="204">
        <v>231</v>
      </c>
      <c r="I1504" s="204"/>
      <c r="J1504" s="208"/>
      <c r="K1504" s="756" t="s">
        <v>1755</v>
      </c>
      <c r="L1504" s="1195"/>
    </row>
    <row r="1505" spans="1:12">
      <c r="A1505" s="1225"/>
      <c r="B1505" s="203" t="s">
        <v>1461</v>
      </c>
      <c r="C1505" s="1210"/>
      <c r="D1505" s="1199"/>
      <c r="E1505" s="204"/>
      <c r="F1505" s="204"/>
      <c r="G1505" s="204">
        <v>4</v>
      </c>
      <c r="H1505" s="204">
        <v>232</v>
      </c>
      <c r="I1505" s="204"/>
      <c r="J1505" s="208"/>
      <c r="K1505" s="756" t="s">
        <v>1756</v>
      </c>
      <c r="L1505" s="1195"/>
    </row>
    <row r="1506" spans="1:12">
      <c r="A1506" s="1225"/>
      <c r="B1506" s="203" t="s">
        <v>1461</v>
      </c>
      <c r="C1506" s="1210"/>
      <c r="D1506" s="1199"/>
      <c r="E1506" s="204"/>
      <c r="F1506" s="204"/>
      <c r="G1506" s="204">
        <v>5</v>
      </c>
      <c r="H1506" s="204">
        <v>233</v>
      </c>
      <c r="I1506" s="204"/>
      <c r="J1506" s="208"/>
      <c r="K1506" s="756" t="s">
        <v>1757</v>
      </c>
      <c r="L1506" s="1195"/>
    </row>
    <row r="1507" spans="1:12">
      <c r="A1507" s="1225"/>
      <c r="B1507" s="203" t="s">
        <v>1461</v>
      </c>
      <c r="C1507" s="1210"/>
      <c r="D1507" s="1199"/>
      <c r="E1507" s="204"/>
      <c r="F1507" s="204"/>
      <c r="G1507" s="204">
        <v>6</v>
      </c>
      <c r="H1507" s="204">
        <v>234</v>
      </c>
      <c r="I1507" s="204"/>
      <c r="J1507" s="208"/>
      <c r="K1507" s="756" t="s">
        <v>1758</v>
      </c>
      <c r="L1507" s="1195"/>
    </row>
    <row r="1508" spans="1:12">
      <c r="A1508" s="1225"/>
      <c r="B1508" s="203" t="s">
        <v>1461</v>
      </c>
      <c r="C1508" s="1210"/>
      <c r="D1508" s="1199"/>
      <c r="E1508" s="204"/>
      <c r="F1508" s="204"/>
      <c r="G1508" s="204">
        <v>7</v>
      </c>
      <c r="H1508" s="204">
        <v>235</v>
      </c>
      <c r="I1508" s="204"/>
      <c r="J1508" s="208"/>
      <c r="K1508" s="756" t="s">
        <v>1759</v>
      </c>
      <c r="L1508" s="1195"/>
    </row>
    <row r="1509" spans="1:12">
      <c r="A1509" s="1225"/>
      <c r="B1509" s="203" t="s">
        <v>1461</v>
      </c>
      <c r="C1509" s="1210"/>
      <c r="D1509" s="1199"/>
      <c r="E1509" s="204"/>
      <c r="F1509" s="204"/>
      <c r="G1509" s="204">
        <v>8</v>
      </c>
      <c r="H1509" s="204">
        <v>236</v>
      </c>
      <c r="I1509" s="204"/>
      <c r="J1509" s="208"/>
      <c r="K1509" s="756" t="s">
        <v>1760</v>
      </c>
      <c r="L1509" s="1195"/>
    </row>
    <row r="1510" spans="1:12">
      <c r="A1510" s="1225"/>
      <c r="B1510" s="203" t="s">
        <v>1461</v>
      </c>
      <c r="C1510" s="1210"/>
      <c r="D1510" s="1199"/>
      <c r="E1510" s="204"/>
      <c r="F1510" s="204"/>
      <c r="G1510" s="204">
        <v>9</v>
      </c>
      <c r="H1510" s="204">
        <v>237</v>
      </c>
      <c r="I1510" s="204"/>
      <c r="J1510" s="208"/>
      <c r="K1510" s="756" t="s">
        <v>1761</v>
      </c>
      <c r="L1510" s="1195"/>
    </row>
    <row r="1511" spans="1:12">
      <c r="A1511" s="1225"/>
      <c r="B1511" s="203" t="s">
        <v>1461</v>
      </c>
      <c r="C1511" s="1210"/>
      <c r="D1511" s="1199"/>
      <c r="E1511" s="204"/>
      <c r="F1511" s="204"/>
      <c r="G1511" s="204">
        <v>10</v>
      </c>
      <c r="H1511" s="204">
        <v>238</v>
      </c>
      <c r="I1511" s="204"/>
      <c r="J1511" s="208"/>
      <c r="K1511" s="756" t="s">
        <v>1762</v>
      </c>
      <c r="L1511" s="1195"/>
    </row>
    <row r="1512" spans="1:12">
      <c r="A1512" s="1225"/>
      <c r="B1512" s="203" t="s">
        <v>1461</v>
      </c>
      <c r="C1512" s="1210"/>
      <c r="D1512" s="1199"/>
      <c r="E1512" s="204"/>
      <c r="F1512" s="204"/>
      <c r="G1512" s="204">
        <v>11</v>
      </c>
      <c r="H1512" s="204">
        <v>239</v>
      </c>
      <c r="I1512" s="204"/>
      <c r="J1512" s="208"/>
      <c r="K1512" s="756" t="s">
        <v>1763</v>
      </c>
      <c r="L1512" s="1195"/>
    </row>
    <row r="1513" spans="1:12">
      <c r="A1513" s="1225"/>
      <c r="B1513" s="205" t="s">
        <v>1461</v>
      </c>
      <c r="C1513" s="1210"/>
      <c r="D1513" s="1199"/>
      <c r="E1513" s="206"/>
      <c r="F1513" s="206"/>
      <c r="G1513" s="206">
        <v>12</v>
      </c>
      <c r="H1513" s="206">
        <v>240</v>
      </c>
      <c r="I1513" s="206"/>
      <c r="J1513" s="209"/>
      <c r="K1513" s="756" t="s">
        <v>1764</v>
      </c>
      <c r="L1513" s="1195"/>
    </row>
    <row r="1514" spans="1:12">
      <c r="A1514" s="1225"/>
      <c r="B1514" s="210" t="s">
        <v>1476</v>
      </c>
      <c r="C1514" s="1205" t="s">
        <v>1419</v>
      </c>
      <c r="D1514" s="1198" t="s">
        <v>1477</v>
      </c>
      <c r="E1514" s="201" t="s">
        <v>1392</v>
      </c>
      <c r="F1514" s="201" t="s">
        <v>8606</v>
      </c>
      <c r="G1514" s="201">
        <v>0</v>
      </c>
      <c r="H1514" s="201">
        <v>897</v>
      </c>
      <c r="I1514" s="201" t="s">
        <v>49</v>
      </c>
      <c r="J1514" s="207" t="s">
        <v>49</v>
      </c>
      <c r="K1514" s="1194" t="s">
        <v>2081</v>
      </c>
      <c r="L1514" s="1195" t="s">
        <v>5796</v>
      </c>
    </row>
    <row r="1515" spans="1:12">
      <c r="A1515" s="1225"/>
      <c r="B1515" s="211" t="s">
        <v>1476</v>
      </c>
      <c r="C1515" s="1206"/>
      <c r="D1515" s="1199"/>
      <c r="E1515" s="204" t="s">
        <v>1393</v>
      </c>
      <c r="F1515" s="204" t="s">
        <v>8607</v>
      </c>
      <c r="G1515" s="204">
        <v>1</v>
      </c>
      <c r="H1515" s="204">
        <v>898</v>
      </c>
      <c r="I1515" s="204" t="s">
        <v>49</v>
      </c>
      <c r="J1515" s="208" t="s">
        <v>49</v>
      </c>
      <c r="K1515" s="1194"/>
      <c r="L1515" s="1195"/>
    </row>
    <row r="1516" spans="1:12">
      <c r="A1516" s="1225"/>
      <c r="B1516" s="211" t="s">
        <v>1476</v>
      </c>
      <c r="C1516" s="1206"/>
      <c r="D1516" s="1199"/>
      <c r="E1516" s="204" t="s">
        <v>1395</v>
      </c>
      <c r="F1516" s="204" t="s">
        <v>8609</v>
      </c>
      <c r="G1516" s="204">
        <v>2</v>
      </c>
      <c r="H1516" s="204">
        <v>899</v>
      </c>
      <c r="I1516" s="204" t="s">
        <v>49</v>
      </c>
      <c r="J1516" s="208" t="s">
        <v>49</v>
      </c>
      <c r="K1516" s="1194"/>
      <c r="L1516" s="1195"/>
    </row>
    <row r="1517" spans="1:12">
      <c r="A1517" s="1225"/>
      <c r="B1517" s="211" t="s">
        <v>1476</v>
      </c>
      <c r="C1517" s="1206"/>
      <c r="D1517" s="1199"/>
      <c r="E1517" s="204" t="s">
        <v>1397</v>
      </c>
      <c r="F1517" s="204" t="s">
        <v>8611</v>
      </c>
      <c r="G1517" s="204">
        <v>3</v>
      </c>
      <c r="H1517" s="204">
        <v>900</v>
      </c>
      <c r="I1517" s="204" t="s">
        <v>49</v>
      </c>
      <c r="J1517" s="208" t="s">
        <v>49</v>
      </c>
      <c r="K1517" s="1194"/>
      <c r="L1517" s="1195"/>
    </row>
    <row r="1518" spans="1:12">
      <c r="A1518" s="1225"/>
      <c r="B1518" s="211" t="s">
        <v>1476</v>
      </c>
      <c r="C1518" s="1206"/>
      <c r="D1518" s="1199"/>
      <c r="E1518" s="204" t="s">
        <v>1398</v>
      </c>
      <c r="F1518" s="204" t="s">
        <v>8612</v>
      </c>
      <c r="G1518" s="204">
        <v>4</v>
      </c>
      <c r="H1518" s="204">
        <v>901</v>
      </c>
      <c r="I1518" s="204" t="s">
        <v>49</v>
      </c>
      <c r="J1518" s="208" t="s">
        <v>49</v>
      </c>
      <c r="K1518" s="1194"/>
      <c r="L1518" s="1195"/>
    </row>
    <row r="1519" spans="1:12">
      <c r="A1519" s="1225"/>
      <c r="B1519" s="211" t="s">
        <v>1476</v>
      </c>
      <c r="C1519" s="1206"/>
      <c r="D1519" s="1199"/>
      <c r="E1519" s="204" t="s">
        <v>1399</v>
      </c>
      <c r="F1519" s="204" t="s">
        <v>10350</v>
      </c>
      <c r="G1519" s="204">
        <v>5</v>
      </c>
      <c r="H1519" s="204">
        <v>902</v>
      </c>
      <c r="I1519" s="204" t="s">
        <v>49</v>
      </c>
      <c r="J1519" s="208" t="s">
        <v>49</v>
      </c>
      <c r="K1519" s="1194"/>
      <c r="L1519" s="1195"/>
    </row>
    <row r="1520" spans="1:12">
      <c r="A1520" s="1225"/>
      <c r="B1520" s="211" t="s">
        <v>1476</v>
      </c>
      <c r="C1520" s="1206"/>
      <c r="D1520" s="1199"/>
      <c r="E1520" s="204" t="s">
        <v>1402</v>
      </c>
      <c r="F1520" s="204" t="s">
        <v>9573</v>
      </c>
      <c r="G1520" s="204">
        <v>6</v>
      </c>
      <c r="H1520" s="204">
        <v>903</v>
      </c>
      <c r="I1520" s="204" t="s">
        <v>49</v>
      </c>
      <c r="J1520" s="208" t="s">
        <v>49</v>
      </c>
      <c r="K1520" s="1194"/>
      <c r="L1520" s="1195"/>
    </row>
    <row r="1521" spans="1:12">
      <c r="A1521" s="1225"/>
      <c r="B1521" s="211" t="s">
        <v>1476</v>
      </c>
      <c r="C1521" s="1206"/>
      <c r="D1521" s="1199"/>
      <c r="E1521" s="204" t="s">
        <v>3034</v>
      </c>
      <c r="F1521" s="204" t="s">
        <v>10351</v>
      </c>
      <c r="G1521" s="204">
        <v>7</v>
      </c>
      <c r="H1521" s="204">
        <v>904</v>
      </c>
      <c r="I1521" s="204" t="s">
        <v>1909</v>
      </c>
      <c r="J1521" s="208">
        <v>1</v>
      </c>
      <c r="K1521" s="1194"/>
      <c r="L1521" s="1195"/>
    </row>
    <row r="1522" spans="1:12">
      <c r="A1522" s="1225"/>
      <c r="B1522" s="211" t="s">
        <v>1476</v>
      </c>
      <c r="C1522" s="1206"/>
      <c r="D1522" s="1199"/>
      <c r="E1522" s="204" t="s">
        <v>3035</v>
      </c>
      <c r="F1522" s="204" t="s">
        <v>10352</v>
      </c>
      <c r="G1522" s="204">
        <v>8</v>
      </c>
      <c r="H1522" s="204">
        <v>905</v>
      </c>
      <c r="I1522" s="204" t="s">
        <v>1909</v>
      </c>
      <c r="J1522" s="208">
        <v>3</v>
      </c>
      <c r="K1522" s="1194"/>
      <c r="L1522" s="1195"/>
    </row>
    <row r="1523" spans="1:12">
      <c r="A1523" s="1225"/>
      <c r="B1523" s="211" t="s">
        <v>1476</v>
      </c>
      <c r="C1523" s="1206"/>
      <c r="D1523" s="1199"/>
      <c r="E1523" s="204" t="s">
        <v>2832</v>
      </c>
      <c r="F1523" s="204" t="s">
        <v>7636</v>
      </c>
      <c r="G1523" s="204">
        <v>9</v>
      </c>
      <c r="H1523" s="204">
        <v>906</v>
      </c>
      <c r="I1523" s="204" t="s">
        <v>1556</v>
      </c>
      <c r="J1523" s="208">
        <v>1</v>
      </c>
      <c r="K1523" s="1194"/>
      <c r="L1523" s="1195"/>
    </row>
    <row r="1524" spans="1:12">
      <c r="A1524" s="1225"/>
      <c r="B1524" s="211" t="s">
        <v>1476</v>
      </c>
      <c r="C1524" s="1206"/>
      <c r="D1524" s="1199"/>
      <c r="E1524" s="204" t="s">
        <v>3036</v>
      </c>
      <c r="F1524" s="204" t="s">
        <v>7637</v>
      </c>
      <c r="G1524" s="204">
        <v>10</v>
      </c>
      <c r="H1524" s="204">
        <v>907</v>
      </c>
      <c r="I1524" s="204" t="s">
        <v>1556</v>
      </c>
      <c r="J1524" s="208">
        <v>3</v>
      </c>
      <c r="K1524" s="1194"/>
      <c r="L1524" s="1195"/>
    </row>
    <row r="1525" spans="1:12">
      <c r="A1525" s="1225"/>
      <c r="B1525" s="211" t="s">
        <v>1476</v>
      </c>
      <c r="C1525" s="1206"/>
      <c r="D1525" s="1199"/>
      <c r="E1525" s="204" t="s">
        <v>2833</v>
      </c>
      <c r="F1525" s="204" t="s">
        <v>7638</v>
      </c>
      <c r="G1525" s="204">
        <v>11</v>
      </c>
      <c r="H1525" s="204">
        <v>908</v>
      </c>
      <c r="I1525" s="204" t="s">
        <v>1556</v>
      </c>
      <c r="J1525" s="208">
        <v>5</v>
      </c>
      <c r="K1525" s="1194"/>
      <c r="L1525" s="1195"/>
    </row>
    <row r="1526" spans="1:12">
      <c r="A1526" s="1225"/>
      <c r="B1526" s="211" t="s">
        <v>1476</v>
      </c>
      <c r="C1526" s="1206"/>
      <c r="D1526" s="1199"/>
      <c r="E1526" s="204" t="s">
        <v>2835</v>
      </c>
      <c r="F1526" s="204" t="s">
        <v>7639</v>
      </c>
      <c r="G1526" s="204">
        <v>12</v>
      </c>
      <c r="H1526" s="204">
        <v>909</v>
      </c>
      <c r="I1526" s="204" t="s">
        <v>1556</v>
      </c>
      <c r="J1526" s="208">
        <v>7</v>
      </c>
      <c r="K1526" s="1194"/>
      <c r="L1526" s="1195"/>
    </row>
    <row r="1527" spans="1:12">
      <c r="A1527" s="1225"/>
      <c r="B1527" s="211" t="s">
        <v>1476</v>
      </c>
      <c r="C1527" s="1206"/>
      <c r="D1527" s="1199"/>
      <c r="E1527" s="204" t="s">
        <v>1251</v>
      </c>
      <c r="F1527" s="204" t="s">
        <v>7640</v>
      </c>
      <c r="G1527" s="204">
        <v>13</v>
      </c>
      <c r="H1527" s="204">
        <v>910</v>
      </c>
      <c r="I1527" s="204" t="s">
        <v>1556</v>
      </c>
      <c r="J1527" s="208">
        <v>9</v>
      </c>
      <c r="K1527" s="1194"/>
      <c r="L1527" s="1195"/>
    </row>
    <row r="1528" spans="1:12">
      <c r="A1528" s="1225"/>
      <c r="B1528" s="211" t="s">
        <v>1476</v>
      </c>
      <c r="C1528" s="1206"/>
      <c r="D1528" s="1199"/>
      <c r="E1528" s="204" t="s">
        <v>2834</v>
      </c>
      <c r="F1528" s="204" t="s">
        <v>7641</v>
      </c>
      <c r="G1528" s="204">
        <v>14</v>
      </c>
      <c r="H1528" s="204">
        <v>911</v>
      </c>
      <c r="I1528" s="204" t="s">
        <v>1556</v>
      </c>
      <c r="J1528" s="208">
        <v>11</v>
      </c>
      <c r="K1528" s="1194"/>
      <c r="L1528" s="1195"/>
    </row>
    <row r="1529" spans="1:12">
      <c r="A1529" s="1225"/>
      <c r="B1529" s="212" t="s">
        <v>1476</v>
      </c>
      <c r="C1529" s="1206"/>
      <c r="D1529" s="1199"/>
      <c r="E1529" s="206" t="s">
        <v>2836</v>
      </c>
      <c r="F1529" s="206" t="s">
        <v>7642</v>
      </c>
      <c r="G1529" s="206">
        <v>15</v>
      </c>
      <c r="H1529" s="206">
        <v>912</v>
      </c>
      <c r="I1529" s="206" t="s">
        <v>1556</v>
      </c>
      <c r="J1529" s="209">
        <v>13</v>
      </c>
      <c r="K1529" s="1194"/>
      <c r="L1529" s="1195"/>
    </row>
    <row r="1530" spans="1:12">
      <c r="A1530" s="1225"/>
      <c r="B1530" s="210" t="s">
        <v>1554</v>
      </c>
      <c r="C1530" s="1206"/>
      <c r="D1530" s="1198" t="s">
        <v>1555</v>
      </c>
      <c r="E1530" s="201" t="s">
        <v>1559</v>
      </c>
      <c r="F1530" s="201" t="s">
        <v>10353</v>
      </c>
      <c r="G1530" s="201">
        <v>0</v>
      </c>
      <c r="H1530" s="201">
        <v>321</v>
      </c>
      <c r="I1530" s="201" t="s">
        <v>1552</v>
      </c>
      <c r="J1530" s="207">
        <v>1</v>
      </c>
      <c r="K1530" s="1194" t="s">
        <v>2021</v>
      </c>
      <c r="L1530" s="1195" t="s">
        <v>2022</v>
      </c>
    </row>
    <row r="1531" spans="1:12">
      <c r="A1531" s="1225"/>
      <c r="B1531" s="211" t="s">
        <v>1554</v>
      </c>
      <c r="C1531" s="1206"/>
      <c r="D1531" s="1199"/>
      <c r="E1531" s="204" t="s">
        <v>1597</v>
      </c>
      <c r="F1531" s="204" t="s">
        <v>10354</v>
      </c>
      <c r="G1531" s="204">
        <v>1</v>
      </c>
      <c r="H1531" s="204">
        <v>322</v>
      </c>
      <c r="I1531" s="204" t="s">
        <v>1552</v>
      </c>
      <c r="J1531" s="208">
        <v>3</v>
      </c>
      <c r="K1531" s="1194"/>
      <c r="L1531" s="1195"/>
    </row>
    <row r="1532" spans="1:12">
      <c r="A1532" s="1225"/>
      <c r="B1532" s="211" t="s">
        <v>1554</v>
      </c>
      <c r="C1532" s="1206"/>
      <c r="D1532" s="1199"/>
      <c r="E1532" s="204" t="s">
        <v>3037</v>
      </c>
      <c r="F1532" s="204" t="s">
        <v>10355</v>
      </c>
      <c r="G1532" s="204">
        <v>2</v>
      </c>
      <c r="H1532" s="204">
        <v>323</v>
      </c>
      <c r="I1532" s="204" t="s">
        <v>1552</v>
      </c>
      <c r="J1532" s="208">
        <v>5</v>
      </c>
      <c r="K1532" s="1194"/>
      <c r="L1532" s="1195"/>
    </row>
    <row r="1533" spans="1:12">
      <c r="A1533" s="1225"/>
      <c r="B1533" s="211" t="s">
        <v>1554</v>
      </c>
      <c r="C1533" s="1206"/>
      <c r="D1533" s="1199"/>
      <c r="E1533" s="204" t="s">
        <v>3038</v>
      </c>
      <c r="F1533" s="204" t="s">
        <v>10356</v>
      </c>
      <c r="G1533" s="204">
        <v>3</v>
      </c>
      <c r="H1533" s="204">
        <v>324</v>
      </c>
      <c r="I1533" s="204" t="s">
        <v>1552</v>
      </c>
      <c r="J1533" s="208">
        <v>7</v>
      </c>
      <c r="K1533" s="1194"/>
      <c r="L1533" s="1195"/>
    </row>
    <row r="1534" spans="1:12">
      <c r="A1534" s="1225"/>
      <c r="B1534" s="211" t="s">
        <v>1554</v>
      </c>
      <c r="C1534" s="1206"/>
      <c r="D1534" s="1199"/>
      <c r="E1534" s="204" t="s">
        <v>3039</v>
      </c>
      <c r="F1534" s="204" t="s">
        <v>7643</v>
      </c>
      <c r="G1534" s="204">
        <v>4</v>
      </c>
      <c r="H1534" s="204">
        <v>325</v>
      </c>
      <c r="I1534" s="204" t="s">
        <v>1595</v>
      </c>
      <c r="J1534" s="208">
        <v>1</v>
      </c>
      <c r="K1534" s="1194"/>
      <c r="L1534" s="1195"/>
    </row>
    <row r="1535" spans="1:12">
      <c r="A1535" s="1225"/>
      <c r="B1535" s="211" t="s">
        <v>1554</v>
      </c>
      <c r="C1535" s="1206"/>
      <c r="D1535" s="1199"/>
      <c r="E1535" s="204" t="s">
        <v>1497</v>
      </c>
      <c r="F1535" s="204" t="s">
        <v>2119</v>
      </c>
      <c r="G1535" s="204">
        <v>5</v>
      </c>
      <c r="H1535" s="204">
        <v>326</v>
      </c>
      <c r="I1535" s="204" t="s">
        <v>1595</v>
      </c>
      <c r="J1535" s="208">
        <v>5</v>
      </c>
      <c r="K1535" s="1194"/>
      <c r="L1535" s="1195"/>
    </row>
    <row r="1536" spans="1:12">
      <c r="A1536" s="1225"/>
      <c r="B1536" s="211" t="s">
        <v>1554</v>
      </c>
      <c r="C1536" s="1206"/>
      <c r="D1536" s="1199"/>
      <c r="E1536" s="204" t="s">
        <v>2837</v>
      </c>
      <c r="F1536" s="204" t="s">
        <v>10357</v>
      </c>
      <c r="G1536" s="204">
        <v>6</v>
      </c>
      <c r="H1536" s="204">
        <v>327</v>
      </c>
      <c r="I1536" s="204" t="s">
        <v>1553</v>
      </c>
      <c r="J1536" s="208">
        <v>1</v>
      </c>
      <c r="K1536" s="1194"/>
      <c r="L1536" s="1195"/>
    </row>
    <row r="1537" spans="1:12">
      <c r="A1537" s="1225"/>
      <c r="B1537" s="211" t="s">
        <v>1554</v>
      </c>
      <c r="C1537" s="1206"/>
      <c r="D1537" s="1199"/>
      <c r="E1537" s="204" t="s">
        <v>2838</v>
      </c>
      <c r="F1537" s="204" t="s">
        <v>10358</v>
      </c>
      <c r="G1537" s="204">
        <v>7</v>
      </c>
      <c r="H1537" s="204">
        <v>328</v>
      </c>
      <c r="I1537" s="204" t="s">
        <v>1911</v>
      </c>
      <c r="J1537" s="208">
        <v>1</v>
      </c>
      <c r="K1537" s="1194"/>
      <c r="L1537" s="1195"/>
    </row>
    <row r="1538" spans="1:12">
      <c r="A1538" s="1225"/>
      <c r="B1538" s="211" t="s">
        <v>1554</v>
      </c>
      <c r="C1538" s="1206"/>
      <c r="D1538" s="1199"/>
      <c r="E1538" s="204" t="s">
        <v>2843</v>
      </c>
      <c r="F1538" s="204" t="s">
        <v>10359</v>
      </c>
      <c r="G1538" s="204">
        <v>8</v>
      </c>
      <c r="H1538" s="204">
        <v>329</v>
      </c>
      <c r="I1538" s="204" t="s">
        <v>1561</v>
      </c>
      <c r="J1538" s="208">
        <v>1</v>
      </c>
      <c r="K1538" s="1194"/>
      <c r="L1538" s="1195"/>
    </row>
    <row r="1539" spans="1:12">
      <c r="A1539" s="1225"/>
      <c r="B1539" s="211" t="s">
        <v>1554</v>
      </c>
      <c r="C1539" s="1206"/>
      <c r="D1539" s="1199"/>
      <c r="E1539" s="204" t="s">
        <v>2844</v>
      </c>
      <c r="F1539" s="204" t="s">
        <v>10360</v>
      </c>
      <c r="G1539" s="204">
        <v>9</v>
      </c>
      <c r="H1539" s="204">
        <v>330</v>
      </c>
      <c r="I1539" s="204" t="s">
        <v>1561</v>
      </c>
      <c r="J1539" s="208">
        <v>3</v>
      </c>
      <c r="K1539" s="1194"/>
      <c r="L1539" s="1195"/>
    </row>
    <row r="1540" spans="1:12">
      <c r="A1540" s="1225"/>
      <c r="B1540" s="211" t="s">
        <v>1554</v>
      </c>
      <c r="C1540" s="1206"/>
      <c r="D1540" s="1199"/>
      <c r="E1540" s="204" t="s">
        <v>2845</v>
      </c>
      <c r="F1540" s="204" t="s">
        <v>10361</v>
      </c>
      <c r="G1540" s="204">
        <v>10</v>
      </c>
      <c r="H1540" s="204">
        <v>331</v>
      </c>
      <c r="I1540" s="204" t="s">
        <v>1561</v>
      </c>
      <c r="J1540" s="208">
        <v>5</v>
      </c>
      <c r="K1540" s="1194"/>
      <c r="L1540" s="1195"/>
    </row>
    <row r="1541" spans="1:12">
      <c r="A1541" s="1225"/>
      <c r="B1541" s="211" t="s">
        <v>1554</v>
      </c>
      <c r="C1541" s="1206"/>
      <c r="D1541" s="1199"/>
      <c r="E1541" s="204" t="s">
        <v>1497</v>
      </c>
      <c r="F1541" s="204" t="s">
        <v>2119</v>
      </c>
      <c r="G1541" s="204">
        <v>11</v>
      </c>
      <c r="H1541" s="204">
        <v>332</v>
      </c>
      <c r="I1541" s="204" t="s">
        <v>1635</v>
      </c>
      <c r="J1541" s="208">
        <v>1</v>
      </c>
      <c r="K1541" s="1194"/>
      <c r="L1541" s="1195"/>
    </row>
    <row r="1542" spans="1:12">
      <c r="A1542" s="1225"/>
      <c r="B1542" s="211" t="s">
        <v>1554</v>
      </c>
      <c r="C1542" s="1206"/>
      <c r="D1542" s="1199"/>
      <c r="E1542" s="204" t="s">
        <v>1497</v>
      </c>
      <c r="F1542" s="204" t="s">
        <v>2119</v>
      </c>
      <c r="G1542" s="204">
        <v>12</v>
      </c>
      <c r="H1542" s="204">
        <v>333</v>
      </c>
      <c r="I1542" s="204" t="s">
        <v>6429</v>
      </c>
      <c r="J1542" s="208">
        <v>1</v>
      </c>
      <c r="K1542" s="1194"/>
      <c r="L1542" s="1195"/>
    </row>
    <row r="1543" spans="1:12">
      <c r="A1543" s="1225"/>
      <c r="B1543" s="211" t="s">
        <v>1554</v>
      </c>
      <c r="C1543" s="1206"/>
      <c r="D1543" s="1199"/>
      <c r="E1543" s="204" t="s">
        <v>2846</v>
      </c>
      <c r="F1543" s="204" t="s">
        <v>7644</v>
      </c>
      <c r="G1543" s="204">
        <v>13</v>
      </c>
      <c r="H1543" s="204">
        <v>334</v>
      </c>
      <c r="I1543" s="204" t="s">
        <v>1636</v>
      </c>
      <c r="J1543" s="208">
        <v>1</v>
      </c>
      <c r="K1543" s="1194"/>
      <c r="L1543" s="1195"/>
    </row>
    <row r="1544" spans="1:12">
      <c r="A1544" s="1225"/>
      <c r="B1544" s="211" t="s">
        <v>1554</v>
      </c>
      <c r="C1544" s="1206"/>
      <c r="D1544" s="1199"/>
      <c r="E1544" s="204" t="s">
        <v>1497</v>
      </c>
      <c r="F1544" s="204" t="s">
        <v>2119</v>
      </c>
      <c r="G1544" s="204">
        <v>14</v>
      </c>
      <c r="H1544" s="204">
        <v>335</v>
      </c>
      <c r="I1544" s="204" t="s">
        <v>1636</v>
      </c>
      <c r="J1544" s="208">
        <v>5</v>
      </c>
      <c r="K1544" s="1194"/>
      <c r="L1544" s="1195"/>
    </row>
    <row r="1545" spans="1:12">
      <c r="A1545" s="1225"/>
      <c r="B1545" s="212" t="s">
        <v>1554</v>
      </c>
      <c r="C1545" s="1206"/>
      <c r="D1545" s="1199"/>
      <c r="E1545" s="206"/>
      <c r="F1545" s="206" t="s">
        <v>3071</v>
      </c>
      <c r="G1545" s="206">
        <v>15</v>
      </c>
      <c r="H1545" s="206">
        <v>336</v>
      </c>
      <c r="I1545" s="206"/>
      <c r="J1545" s="209"/>
      <c r="K1545" s="1194"/>
      <c r="L1545" s="1195"/>
    </row>
    <row r="1546" spans="1:12">
      <c r="A1546" s="1225"/>
      <c r="B1546" s="210" t="s">
        <v>1476</v>
      </c>
      <c r="C1546" s="1205" t="s">
        <v>1420</v>
      </c>
      <c r="D1546" s="1198" t="s">
        <v>1477</v>
      </c>
      <c r="E1546" s="201" t="s">
        <v>1252</v>
      </c>
      <c r="F1546" s="201" t="s">
        <v>7645</v>
      </c>
      <c r="G1546" s="201">
        <v>0</v>
      </c>
      <c r="H1546" s="201">
        <v>913</v>
      </c>
      <c r="I1546" s="201" t="s">
        <v>1556</v>
      </c>
      <c r="J1546" s="207">
        <v>15</v>
      </c>
      <c r="K1546" s="1194" t="s">
        <v>2082</v>
      </c>
      <c r="L1546" s="1195" t="s">
        <v>5797</v>
      </c>
    </row>
    <row r="1547" spans="1:12">
      <c r="A1547" s="1225"/>
      <c r="B1547" s="211" t="s">
        <v>1476</v>
      </c>
      <c r="C1547" s="1206"/>
      <c r="D1547" s="1199"/>
      <c r="E1547" s="204" t="s">
        <v>1497</v>
      </c>
      <c r="F1547" s="204" t="s">
        <v>2119</v>
      </c>
      <c r="G1547" s="204">
        <v>1</v>
      </c>
      <c r="H1547" s="204">
        <v>914</v>
      </c>
      <c r="I1547" s="204" t="s">
        <v>1556</v>
      </c>
      <c r="J1547" s="208">
        <v>17</v>
      </c>
      <c r="K1547" s="1194"/>
      <c r="L1547" s="1195"/>
    </row>
    <row r="1548" spans="1:12">
      <c r="A1548" s="1225"/>
      <c r="B1548" s="211" t="s">
        <v>1476</v>
      </c>
      <c r="C1548" s="1206"/>
      <c r="D1548" s="1199"/>
      <c r="E1548" s="204" t="s">
        <v>1497</v>
      </c>
      <c r="F1548" s="204" t="s">
        <v>2119</v>
      </c>
      <c r="G1548" s="204">
        <v>2</v>
      </c>
      <c r="H1548" s="204">
        <v>915</v>
      </c>
      <c r="I1548" s="204" t="s">
        <v>1556</v>
      </c>
      <c r="J1548" s="208">
        <v>19</v>
      </c>
      <c r="K1548" s="1194"/>
      <c r="L1548" s="1195"/>
    </row>
    <row r="1549" spans="1:12">
      <c r="A1549" s="1225"/>
      <c r="B1549" s="211" t="s">
        <v>1476</v>
      </c>
      <c r="C1549" s="1206"/>
      <c r="D1549" s="1199"/>
      <c r="E1549" s="204" t="s">
        <v>2847</v>
      </c>
      <c r="F1549" s="204" t="s">
        <v>10362</v>
      </c>
      <c r="G1549" s="204">
        <v>3</v>
      </c>
      <c r="H1549" s="204">
        <v>916</v>
      </c>
      <c r="I1549" s="204" t="s">
        <v>1910</v>
      </c>
      <c r="J1549" s="208">
        <v>1</v>
      </c>
      <c r="K1549" s="1194"/>
      <c r="L1549" s="1195"/>
    </row>
    <row r="1550" spans="1:12">
      <c r="A1550" s="1225"/>
      <c r="B1550" s="211" t="s">
        <v>1476</v>
      </c>
      <c r="C1550" s="1206"/>
      <c r="D1550" s="1199"/>
      <c r="E1550" s="204" t="s">
        <v>2848</v>
      </c>
      <c r="F1550" s="204" t="s">
        <v>10363</v>
      </c>
      <c r="G1550" s="204">
        <v>4</v>
      </c>
      <c r="H1550" s="204">
        <v>917</v>
      </c>
      <c r="I1550" s="204" t="s">
        <v>1910</v>
      </c>
      <c r="J1550" s="208">
        <v>3</v>
      </c>
      <c r="K1550" s="1194"/>
      <c r="L1550" s="1195"/>
    </row>
    <row r="1551" spans="1:12">
      <c r="A1551" s="1225"/>
      <c r="B1551" s="211" t="s">
        <v>1476</v>
      </c>
      <c r="C1551" s="1206"/>
      <c r="D1551" s="1199"/>
      <c r="E1551" s="204" t="s">
        <v>2849</v>
      </c>
      <c r="F1551" s="204" t="s">
        <v>10364</v>
      </c>
      <c r="G1551" s="204">
        <v>5</v>
      </c>
      <c r="H1551" s="204">
        <v>918</v>
      </c>
      <c r="I1551" s="204" t="s">
        <v>1910</v>
      </c>
      <c r="J1551" s="208">
        <v>5</v>
      </c>
      <c r="K1551" s="1194"/>
      <c r="L1551" s="1195"/>
    </row>
    <row r="1552" spans="1:12">
      <c r="A1552" s="1225"/>
      <c r="B1552" s="211" t="s">
        <v>1476</v>
      </c>
      <c r="C1552" s="1206"/>
      <c r="D1552" s="1199"/>
      <c r="E1552" s="185" t="s">
        <v>2854</v>
      </c>
      <c r="F1552" s="204" t="s">
        <v>10365</v>
      </c>
      <c r="G1552" s="204">
        <v>6</v>
      </c>
      <c r="H1552" s="204">
        <v>919</v>
      </c>
      <c r="I1552" s="204" t="s">
        <v>1910</v>
      </c>
      <c r="J1552" s="208">
        <v>7</v>
      </c>
      <c r="K1552" s="1194"/>
      <c r="L1552" s="1195"/>
    </row>
    <row r="1553" spans="1:12">
      <c r="A1553" s="1225"/>
      <c r="B1553" s="211" t="s">
        <v>1476</v>
      </c>
      <c r="C1553" s="1206"/>
      <c r="D1553" s="1199"/>
      <c r="E1553" s="204" t="s">
        <v>2855</v>
      </c>
      <c r="F1553" s="204" t="s">
        <v>10366</v>
      </c>
      <c r="G1553" s="204">
        <v>7</v>
      </c>
      <c r="H1553" s="204">
        <v>920</v>
      </c>
      <c r="I1553" s="204" t="s">
        <v>1910</v>
      </c>
      <c r="J1553" s="208">
        <v>9</v>
      </c>
      <c r="K1553" s="1194"/>
      <c r="L1553" s="1195"/>
    </row>
    <row r="1554" spans="1:12">
      <c r="A1554" s="1225"/>
      <c r="B1554" s="211" t="s">
        <v>1476</v>
      </c>
      <c r="C1554" s="1206"/>
      <c r="D1554" s="1199"/>
      <c r="E1554" s="204" t="s">
        <v>2851</v>
      </c>
      <c r="F1554" s="204" t="s">
        <v>10367</v>
      </c>
      <c r="G1554" s="204">
        <v>8</v>
      </c>
      <c r="H1554" s="204">
        <v>921</v>
      </c>
      <c r="I1554" s="204" t="s">
        <v>1910</v>
      </c>
      <c r="J1554" s="208">
        <v>11</v>
      </c>
      <c r="K1554" s="1194"/>
      <c r="L1554" s="1195"/>
    </row>
    <row r="1555" spans="1:12">
      <c r="A1555" s="1225"/>
      <c r="B1555" s="211" t="s">
        <v>1476</v>
      </c>
      <c r="C1555" s="1206"/>
      <c r="D1555" s="1199"/>
      <c r="E1555" s="204" t="s">
        <v>2852</v>
      </c>
      <c r="F1555" s="204" t="s">
        <v>10368</v>
      </c>
      <c r="G1555" s="204">
        <v>9</v>
      </c>
      <c r="H1555" s="204">
        <v>922</v>
      </c>
      <c r="I1555" s="204" t="s">
        <v>1910</v>
      </c>
      <c r="J1555" s="208">
        <v>13</v>
      </c>
      <c r="K1555" s="1194"/>
      <c r="L1555" s="1195"/>
    </row>
    <row r="1556" spans="1:12">
      <c r="A1556" s="1225"/>
      <c r="B1556" s="211" t="s">
        <v>1476</v>
      </c>
      <c r="C1556" s="1206"/>
      <c r="D1556" s="1199"/>
      <c r="E1556" s="204" t="s">
        <v>2853</v>
      </c>
      <c r="F1556" s="204" t="s">
        <v>10369</v>
      </c>
      <c r="G1556" s="204">
        <v>10</v>
      </c>
      <c r="H1556" s="204">
        <v>923</v>
      </c>
      <c r="I1556" s="204" t="s">
        <v>1910</v>
      </c>
      <c r="J1556" s="208">
        <v>15</v>
      </c>
      <c r="K1556" s="1194"/>
      <c r="L1556" s="1195"/>
    </row>
    <row r="1557" spans="1:12">
      <c r="A1557" s="1225"/>
      <c r="B1557" s="211" t="s">
        <v>1476</v>
      </c>
      <c r="C1557" s="1206"/>
      <c r="D1557" s="1199"/>
      <c r="E1557" s="204" t="s">
        <v>2856</v>
      </c>
      <c r="F1557" s="204" t="s">
        <v>10370</v>
      </c>
      <c r="G1557" s="204">
        <v>11</v>
      </c>
      <c r="H1557" s="204">
        <v>924</v>
      </c>
      <c r="I1557" s="204" t="s">
        <v>1910</v>
      </c>
      <c r="J1557" s="208">
        <v>17</v>
      </c>
      <c r="K1557" s="1194"/>
      <c r="L1557" s="1195"/>
    </row>
    <row r="1558" spans="1:12">
      <c r="A1558" s="1225"/>
      <c r="B1558" s="211" t="s">
        <v>1476</v>
      </c>
      <c r="C1558" s="1206"/>
      <c r="D1558" s="1199"/>
      <c r="E1558" s="204" t="s">
        <v>2857</v>
      </c>
      <c r="F1558" s="204" t="s">
        <v>10371</v>
      </c>
      <c r="G1558" s="204">
        <v>12</v>
      </c>
      <c r="H1558" s="204">
        <v>925</v>
      </c>
      <c r="I1558" s="204" t="s">
        <v>49</v>
      </c>
      <c r="J1558" s="208" t="s">
        <v>49</v>
      </c>
      <c r="K1558" s="1194"/>
      <c r="L1558" s="1195"/>
    </row>
    <row r="1559" spans="1:12">
      <c r="A1559" s="1225"/>
      <c r="B1559" s="211" t="s">
        <v>1476</v>
      </c>
      <c r="C1559" s="1206"/>
      <c r="D1559" s="1199"/>
      <c r="E1559" s="204" t="s">
        <v>2858</v>
      </c>
      <c r="F1559" s="204" t="s">
        <v>10372</v>
      </c>
      <c r="G1559" s="204">
        <v>13</v>
      </c>
      <c r="H1559" s="204">
        <v>926</v>
      </c>
      <c r="I1559" s="204" t="s">
        <v>49</v>
      </c>
      <c r="J1559" s="208" t="s">
        <v>49</v>
      </c>
      <c r="K1559" s="1194"/>
      <c r="L1559" s="1195"/>
    </row>
    <row r="1560" spans="1:12">
      <c r="A1560" s="1225"/>
      <c r="B1560" s="211" t="s">
        <v>1476</v>
      </c>
      <c r="C1560" s="1206"/>
      <c r="D1560" s="1199"/>
      <c r="E1560" s="204" t="s">
        <v>1497</v>
      </c>
      <c r="F1560" s="204" t="s">
        <v>2119</v>
      </c>
      <c r="G1560" s="204">
        <v>14</v>
      </c>
      <c r="H1560" s="204">
        <v>927</v>
      </c>
      <c r="I1560" s="204" t="s">
        <v>49</v>
      </c>
      <c r="J1560" s="208" t="s">
        <v>49</v>
      </c>
      <c r="K1560" s="1194"/>
      <c r="L1560" s="1195"/>
    </row>
    <row r="1561" spans="1:12">
      <c r="A1561" s="1225"/>
      <c r="B1561" s="212" t="s">
        <v>1476</v>
      </c>
      <c r="C1561" s="1206"/>
      <c r="D1561" s="1199"/>
      <c r="E1561" s="206" t="s">
        <v>1497</v>
      </c>
      <c r="F1561" s="206" t="s">
        <v>2119</v>
      </c>
      <c r="G1561" s="206">
        <v>15</v>
      </c>
      <c r="H1561" s="206">
        <v>928</v>
      </c>
      <c r="I1561" s="206" t="s">
        <v>49</v>
      </c>
      <c r="J1561" s="209" t="s">
        <v>49</v>
      </c>
      <c r="K1561" s="1194"/>
      <c r="L1561" s="1195"/>
    </row>
    <row r="1562" spans="1:12">
      <c r="A1562" s="1225"/>
      <c r="B1562" s="210" t="s">
        <v>1554</v>
      </c>
      <c r="C1562" s="1206"/>
      <c r="D1562" s="1198" t="s">
        <v>1555</v>
      </c>
      <c r="E1562" s="201" t="s">
        <v>6430</v>
      </c>
      <c r="F1562" s="201" t="s">
        <v>10373</v>
      </c>
      <c r="G1562" s="201">
        <v>0</v>
      </c>
      <c r="H1562" s="201">
        <v>337</v>
      </c>
      <c r="I1562" s="201" t="s">
        <v>1691</v>
      </c>
      <c r="J1562" s="207">
        <v>8</v>
      </c>
      <c r="K1562" s="1194" t="s">
        <v>2039</v>
      </c>
      <c r="L1562" s="1195" t="s">
        <v>2040</v>
      </c>
    </row>
    <row r="1563" spans="1:12">
      <c r="A1563" s="1225"/>
      <c r="B1563" s="211" t="s">
        <v>1554</v>
      </c>
      <c r="C1563" s="1206"/>
      <c r="D1563" s="1199"/>
      <c r="E1563" s="204" t="s">
        <v>6431</v>
      </c>
      <c r="F1563" s="204" t="s">
        <v>10374</v>
      </c>
      <c r="G1563" s="204">
        <v>1</v>
      </c>
      <c r="H1563" s="204">
        <v>338</v>
      </c>
      <c r="I1563" s="204" t="s">
        <v>1691</v>
      </c>
      <c r="J1563" s="208">
        <v>9</v>
      </c>
      <c r="K1563" s="1194"/>
      <c r="L1563" s="1195"/>
    </row>
    <row r="1564" spans="1:12">
      <c r="A1564" s="1225"/>
      <c r="B1564" s="211" t="s">
        <v>1554</v>
      </c>
      <c r="C1564" s="1206"/>
      <c r="D1564" s="1199"/>
      <c r="E1564" s="204" t="s">
        <v>6432</v>
      </c>
      <c r="F1564" s="204" t="s">
        <v>10375</v>
      </c>
      <c r="G1564" s="204">
        <v>2</v>
      </c>
      <c r="H1564" s="204">
        <v>339</v>
      </c>
      <c r="I1564" s="204" t="s">
        <v>1691</v>
      </c>
      <c r="J1564" s="208">
        <v>10</v>
      </c>
      <c r="K1564" s="1194"/>
      <c r="L1564" s="1195"/>
    </row>
    <row r="1565" spans="1:12">
      <c r="A1565" s="1225"/>
      <c r="B1565" s="211" t="s">
        <v>1554</v>
      </c>
      <c r="C1565" s="1206"/>
      <c r="D1565" s="1199"/>
      <c r="E1565" s="204" t="s">
        <v>6433</v>
      </c>
      <c r="F1565" s="204" t="s">
        <v>10376</v>
      </c>
      <c r="G1565" s="204">
        <v>3</v>
      </c>
      <c r="H1565" s="204">
        <v>340</v>
      </c>
      <c r="I1565" s="204" t="s">
        <v>1692</v>
      </c>
      <c r="J1565" s="208">
        <v>8</v>
      </c>
      <c r="K1565" s="1194"/>
      <c r="L1565" s="1195"/>
    </row>
    <row r="1566" spans="1:12">
      <c r="A1566" s="1225"/>
      <c r="B1566" s="211" t="s">
        <v>1554</v>
      </c>
      <c r="C1566" s="1206"/>
      <c r="D1566" s="1199"/>
      <c r="E1566" s="204" t="s">
        <v>6434</v>
      </c>
      <c r="F1566" s="204" t="s">
        <v>10377</v>
      </c>
      <c r="G1566" s="204">
        <v>4</v>
      </c>
      <c r="H1566" s="204">
        <v>341</v>
      </c>
      <c r="I1566" s="204" t="s">
        <v>1692</v>
      </c>
      <c r="J1566" s="208">
        <v>9</v>
      </c>
      <c r="K1566" s="1194"/>
      <c r="L1566" s="1195"/>
    </row>
    <row r="1567" spans="1:12">
      <c r="A1567" s="1225"/>
      <c r="B1567" s="211" t="s">
        <v>1554</v>
      </c>
      <c r="C1567" s="1206"/>
      <c r="D1567" s="1199"/>
      <c r="E1567" s="204" t="s">
        <v>6435</v>
      </c>
      <c r="F1567" s="204" t="s">
        <v>10378</v>
      </c>
      <c r="G1567" s="204">
        <v>5</v>
      </c>
      <c r="H1567" s="204">
        <v>342</v>
      </c>
      <c r="I1567" s="204" t="s">
        <v>1692</v>
      </c>
      <c r="J1567" s="208">
        <v>10</v>
      </c>
      <c r="K1567" s="1194"/>
      <c r="L1567" s="1195"/>
    </row>
    <row r="1568" spans="1:12">
      <c r="A1568" s="1225"/>
      <c r="B1568" s="211" t="s">
        <v>1554</v>
      </c>
      <c r="C1568" s="1206"/>
      <c r="D1568" s="1199"/>
      <c r="E1568" s="204" t="s">
        <v>2863</v>
      </c>
      <c r="F1568" s="204" t="s">
        <v>10379</v>
      </c>
      <c r="G1568" s="204">
        <v>6</v>
      </c>
      <c r="H1568" s="204">
        <v>343</v>
      </c>
      <c r="I1568" s="204" t="s">
        <v>1860</v>
      </c>
      <c r="J1568" s="208">
        <v>1</v>
      </c>
      <c r="K1568" s="1194"/>
      <c r="L1568" s="1195"/>
    </row>
    <row r="1569" spans="1:12">
      <c r="A1569" s="1225"/>
      <c r="B1569" s="211" t="s">
        <v>1554</v>
      </c>
      <c r="C1569" s="1206"/>
      <c r="D1569" s="1199"/>
      <c r="E1569" s="204" t="s">
        <v>2866</v>
      </c>
      <c r="F1569" s="204" t="s">
        <v>10380</v>
      </c>
      <c r="G1569" s="204">
        <v>7</v>
      </c>
      <c r="H1569" s="204">
        <v>344</v>
      </c>
      <c r="I1569" s="204" t="s">
        <v>1860</v>
      </c>
      <c r="J1569" s="208">
        <v>3</v>
      </c>
      <c r="K1569" s="1194"/>
      <c r="L1569" s="1195"/>
    </row>
    <row r="1570" spans="1:12">
      <c r="A1570" s="1225"/>
      <c r="B1570" s="211" t="s">
        <v>1554</v>
      </c>
      <c r="C1570" s="1206"/>
      <c r="D1570" s="1199"/>
      <c r="E1570" s="204" t="s">
        <v>2864</v>
      </c>
      <c r="F1570" s="204" t="s">
        <v>10381</v>
      </c>
      <c r="G1570" s="204">
        <v>8</v>
      </c>
      <c r="H1570" s="204">
        <v>345</v>
      </c>
      <c r="I1570" s="204" t="s">
        <v>1862</v>
      </c>
      <c r="J1570" s="208">
        <v>1</v>
      </c>
      <c r="K1570" s="1194"/>
      <c r="L1570" s="1195"/>
    </row>
    <row r="1571" spans="1:12">
      <c r="A1571" s="1225"/>
      <c r="B1571" s="211" t="s">
        <v>1554</v>
      </c>
      <c r="C1571" s="1206"/>
      <c r="D1571" s="1199"/>
      <c r="E1571" s="204" t="s">
        <v>2867</v>
      </c>
      <c r="F1571" s="204" t="s">
        <v>10382</v>
      </c>
      <c r="G1571" s="204">
        <v>9</v>
      </c>
      <c r="H1571" s="204">
        <v>346</v>
      </c>
      <c r="I1571" s="204" t="s">
        <v>1862</v>
      </c>
      <c r="J1571" s="208">
        <v>3</v>
      </c>
      <c r="K1571" s="1194"/>
      <c r="L1571" s="1195"/>
    </row>
    <row r="1572" spans="1:12">
      <c r="A1572" s="1225"/>
      <c r="B1572" s="211" t="s">
        <v>1554</v>
      </c>
      <c r="C1572" s="1206"/>
      <c r="D1572" s="1199"/>
      <c r="E1572" s="204" t="s">
        <v>1894</v>
      </c>
      <c r="F1572" s="204" t="s">
        <v>10383</v>
      </c>
      <c r="G1572" s="204">
        <v>10</v>
      </c>
      <c r="H1572" s="204">
        <v>347</v>
      </c>
      <c r="I1572" s="204" t="s">
        <v>1863</v>
      </c>
      <c r="J1572" s="208">
        <v>1</v>
      </c>
      <c r="K1572" s="1194"/>
      <c r="L1572" s="1195"/>
    </row>
    <row r="1573" spans="1:12">
      <c r="A1573" s="1225"/>
      <c r="B1573" s="211" t="s">
        <v>1554</v>
      </c>
      <c r="C1573" s="1206"/>
      <c r="D1573" s="1199"/>
      <c r="E1573" s="204" t="s">
        <v>1895</v>
      </c>
      <c r="F1573" s="204" t="s">
        <v>10384</v>
      </c>
      <c r="G1573" s="204">
        <v>11</v>
      </c>
      <c r="H1573" s="204">
        <v>348</v>
      </c>
      <c r="I1573" s="204" t="s">
        <v>1863</v>
      </c>
      <c r="J1573" s="208">
        <v>3</v>
      </c>
      <c r="K1573" s="1194"/>
      <c r="L1573" s="1195"/>
    </row>
    <row r="1574" spans="1:12">
      <c r="A1574" s="1225"/>
      <c r="B1574" s="211" t="s">
        <v>1554</v>
      </c>
      <c r="C1574" s="1206"/>
      <c r="D1574" s="1199"/>
      <c r="E1574" s="204" t="s">
        <v>1896</v>
      </c>
      <c r="F1574" s="204" t="s">
        <v>10385</v>
      </c>
      <c r="G1574" s="204">
        <v>12</v>
      </c>
      <c r="H1574" s="204">
        <v>349</v>
      </c>
      <c r="I1574" s="204" t="s">
        <v>1864</v>
      </c>
      <c r="J1574" s="208">
        <v>1</v>
      </c>
      <c r="K1574" s="1194"/>
      <c r="L1574" s="1195"/>
    </row>
    <row r="1575" spans="1:12">
      <c r="A1575" s="1225"/>
      <c r="B1575" s="211" t="s">
        <v>1554</v>
      </c>
      <c r="C1575" s="1206"/>
      <c r="D1575" s="1199"/>
      <c r="E1575" s="204" t="s">
        <v>1897</v>
      </c>
      <c r="F1575" s="204" t="s">
        <v>10386</v>
      </c>
      <c r="G1575" s="204">
        <v>13</v>
      </c>
      <c r="H1575" s="204">
        <v>350</v>
      </c>
      <c r="I1575" s="204" t="s">
        <v>1864</v>
      </c>
      <c r="J1575" s="208">
        <v>3</v>
      </c>
      <c r="K1575" s="1194"/>
      <c r="L1575" s="1195"/>
    </row>
    <row r="1576" spans="1:12">
      <c r="A1576" s="1225"/>
      <c r="B1576" s="211" t="s">
        <v>1554</v>
      </c>
      <c r="C1576" s="1206"/>
      <c r="D1576" s="1199"/>
      <c r="E1576" s="204" t="s">
        <v>2865</v>
      </c>
      <c r="F1576" s="204" t="s">
        <v>10387</v>
      </c>
      <c r="G1576" s="204">
        <v>14</v>
      </c>
      <c r="H1576" s="204">
        <v>351</v>
      </c>
      <c r="I1576" s="204" t="s">
        <v>1865</v>
      </c>
      <c r="J1576" s="208">
        <v>1</v>
      </c>
      <c r="K1576" s="1194"/>
      <c r="L1576" s="1195"/>
    </row>
    <row r="1577" spans="1:12">
      <c r="A1577" s="1225"/>
      <c r="B1577" s="212" t="s">
        <v>1554</v>
      </c>
      <c r="C1577" s="1206"/>
      <c r="D1577" s="1199"/>
      <c r="E1577" s="206" t="s">
        <v>2868</v>
      </c>
      <c r="F1577" s="206" t="s">
        <v>10388</v>
      </c>
      <c r="G1577" s="206">
        <v>15</v>
      </c>
      <c r="H1577" s="206">
        <v>352</v>
      </c>
      <c r="I1577" s="206" t="s">
        <v>1865</v>
      </c>
      <c r="J1577" s="209">
        <v>3</v>
      </c>
      <c r="K1577" s="1194"/>
      <c r="L1577" s="1195"/>
    </row>
    <row r="1578" spans="1:12">
      <c r="A1578" s="1225"/>
      <c r="B1578" s="210" t="s">
        <v>1476</v>
      </c>
      <c r="C1578" s="1205" t="s">
        <v>1421</v>
      </c>
      <c r="D1578" s="1198" t="s">
        <v>1477</v>
      </c>
      <c r="E1578" s="201" t="s">
        <v>2850</v>
      </c>
      <c r="F1578" s="201" t="s">
        <v>7646</v>
      </c>
      <c r="G1578" s="201">
        <v>0</v>
      </c>
      <c r="H1578" s="201">
        <v>929</v>
      </c>
      <c r="I1578" s="201" t="s">
        <v>2058</v>
      </c>
      <c r="J1578" s="207">
        <v>1</v>
      </c>
      <c r="K1578" s="1194" t="s">
        <v>2083</v>
      </c>
      <c r="L1578" s="1195" t="s">
        <v>5798</v>
      </c>
    </row>
    <row r="1579" spans="1:12">
      <c r="A1579" s="1225"/>
      <c r="B1579" s="211" t="s">
        <v>1476</v>
      </c>
      <c r="C1579" s="1206"/>
      <c r="D1579" s="1199"/>
      <c r="E1579" s="204" t="s">
        <v>2872</v>
      </c>
      <c r="F1579" s="204" t="s">
        <v>10389</v>
      </c>
      <c r="G1579" s="204">
        <v>1</v>
      </c>
      <c r="H1579" s="204">
        <v>930</v>
      </c>
      <c r="I1579" s="204" t="s">
        <v>2058</v>
      </c>
      <c r="J1579" s="208">
        <v>5</v>
      </c>
      <c r="K1579" s="1194"/>
      <c r="L1579" s="1195"/>
    </row>
    <row r="1580" spans="1:12">
      <c r="A1580" s="1225"/>
      <c r="B1580" s="211" t="s">
        <v>1476</v>
      </c>
      <c r="C1580" s="1206"/>
      <c r="D1580" s="1199"/>
      <c r="E1580" s="204" t="s">
        <v>2873</v>
      </c>
      <c r="F1580" s="204" t="s">
        <v>10390</v>
      </c>
      <c r="G1580" s="204">
        <v>2</v>
      </c>
      <c r="H1580" s="204">
        <v>931</v>
      </c>
      <c r="I1580" s="204" t="s">
        <v>2058</v>
      </c>
      <c r="J1580" s="208">
        <v>7</v>
      </c>
      <c r="K1580" s="1194"/>
      <c r="L1580" s="1195"/>
    </row>
    <row r="1581" spans="1:12">
      <c r="A1581" s="1225"/>
      <c r="B1581" s="211" t="s">
        <v>1476</v>
      </c>
      <c r="C1581" s="1206"/>
      <c r="D1581" s="1199"/>
      <c r="E1581" s="204" t="s">
        <v>2874</v>
      </c>
      <c r="F1581" s="204" t="s">
        <v>10391</v>
      </c>
      <c r="G1581" s="204">
        <v>3</v>
      </c>
      <c r="H1581" s="204">
        <v>932</v>
      </c>
      <c r="I1581" s="204" t="s">
        <v>2058</v>
      </c>
      <c r="J1581" s="208">
        <v>9</v>
      </c>
      <c r="K1581" s="1194"/>
      <c r="L1581" s="1195"/>
    </row>
    <row r="1582" spans="1:12">
      <c r="A1582" s="1225"/>
      <c r="B1582" s="211" t="s">
        <v>1476</v>
      </c>
      <c r="C1582" s="1206"/>
      <c r="D1582" s="1199"/>
      <c r="E1582" s="204" t="s">
        <v>2870</v>
      </c>
      <c r="F1582" s="204" t="s">
        <v>10392</v>
      </c>
      <c r="G1582" s="204">
        <v>4</v>
      </c>
      <c r="H1582" s="204">
        <v>933</v>
      </c>
      <c r="I1582" s="204" t="s">
        <v>2058</v>
      </c>
      <c r="J1582" s="208">
        <v>11</v>
      </c>
      <c r="K1582" s="1194"/>
      <c r="L1582" s="1195"/>
    </row>
    <row r="1583" spans="1:12">
      <c r="A1583" s="1225"/>
      <c r="B1583" s="211" t="s">
        <v>1476</v>
      </c>
      <c r="C1583" s="1206"/>
      <c r="D1583" s="1199"/>
      <c r="E1583" s="204" t="s">
        <v>2871</v>
      </c>
      <c r="F1583" s="204" t="s">
        <v>10393</v>
      </c>
      <c r="G1583" s="204">
        <v>5</v>
      </c>
      <c r="H1583" s="204">
        <v>934</v>
      </c>
      <c r="I1583" s="204" t="s">
        <v>2058</v>
      </c>
      <c r="J1583" s="208">
        <v>13</v>
      </c>
      <c r="K1583" s="1194"/>
      <c r="L1583" s="1195"/>
    </row>
    <row r="1584" spans="1:12">
      <c r="A1584" s="1225"/>
      <c r="B1584" s="211" t="s">
        <v>1476</v>
      </c>
      <c r="C1584" s="1206"/>
      <c r="D1584" s="1199"/>
      <c r="E1584" s="204" t="s">
        <v>7262</v>
      </c>
      <c r="F1584" s="204" t="s">
        <v>10394</v>
      </c>
      <c r="G1584" s="204">
        <v>6</v>
      </c>
      <c r="H1584" s="204">
        <v>935</v>
      </c>
      <c r="I1584" s="204" t="s">
        <v>2058</v>
      </c>
      <c r="J1584" s="208">
        <v>15</v>
      </c>
      <c r="K1584" s="1194"/>
      <c r="L1584" s="1195"/>
    </row>
    <row r="1585" spans="1:12">
      <c r="A1585" s="1225"/>
      <c r="B1585" s="211" t="s">
        <v>1476</v>
      </c>
      <c r="C1585" s="1206"/>
      <c r="D1585" s="1199"/>
      <c r="E1585" s="204" t="s">
        <v>7263</v>
      </c>
      <c r="F1585" s="204" t="s">
        <v>10395</v>
      </c>
      <c r="G1585" s="204">
        <v>7</v>
      </c>
      <c r="H1585" s="204">
        <v>936</v>
      </c>
      <c r="I1585" s="204" t="s">
        <v>2058</v>
      </c>
      <c r="J1585" s="208">
        <v>17</v>
      </c>
      <c r="K1585" s="1194"/>
      <c r="L1585" s="1195"/>
    </row>
    <row r="1586" spans="1:12">
      <c r="A1586" s="1225"/>
      <c r="B1586" s="211" t="s">
        <v>1476</v>
      </c>
      <c r="C1586" s="1206"/>
      <c r="D1586" s="1199"/>
      <c r="E1586" s="204" t="s">
        <v>1246</v>
      </c>
      <c r="F1586" s="204" t="s">
        <v>10396</v>
      </c>
      <c r="G1586" s="204">
        <v>8</v>
      </c>
      <c r="H1586" s="204">
        <v>937</v>
      </c>
      <c r="I1586" s="204" t="s">
        <v>2058</v>
      </c>
      <c r="J1586" s="208">
        <v>19</v>
      </c>
      <c r="K1586" s="1194"/>
      <c r="L1586" s="1195"/>
    </row>
    <row r="1587" spans="1:12">
      <c r="A1587" s="1225"/>
      <c r="B1587" s="211" t="s">
        <v>1476</v>
      </c>
      <c r="C1587" s="1206"/>
      <c r="D1587" s="1199"/>
      <c r="E1587" s="204" t="s">
        <v>1248</v>
      </c>
      <c r="F1587" s="204" t="s">
        <v>10397</v>
      </c>
      <c r="G1587" s="204">
        <v>9</v>
      </c>
      <c r="H1587" s="204">
        <v>938</v>
      </c>
      <c r="I1587" s="204" t="s">
        <v>2058</v>
      </c>
      <c r="J1587" s="208">
        <v>21</v>
      </c>
      <c r="K1587" s="1194"/>
      <c r="L1587" s="1195"/>
    </row>
    <row r="1588" spans="1:12">
      <c r="A1588" s="1225"/>
      <c r="B1588" s="211" t="s">
        <v>1476</v>
      </c>
      <c r="C1588" s="1206"/>
      <c r="D1588" s="1199"/>
      <c r="E1588" s="204" t="s">
        <v>2869</v>
      </c>
      <c r="F1588" s="204" t="s">
        <v>7656</v>
      </c>
      <c r="G1588" s="204">
        <v>10</v>
      </c>
      <c r="H1588" s="204">
        <v>939</v>
      </c>
      <c r="I1588" s="204" t="s">
        <v>2058</v>
      </c>
      <c r="J1588" s="208">
        <v>23</v>
      </c>
      <c r="K1588" s="1194"/>
      <c r="L1588" s="1195"/>
    </row>
    <row r="1589" spans="1:12">
      <c r="A1589" s="1225"/>
      <c r="B1589" s="211" t="s">
        <v>1476</v>
      </c>
      <c r="C1589" s="1206"/>
      <c r="D1589" s="1199"/>
      <c r="E1589" s="204" t="s">
        <v>1497</v>
      </c>
      <c r="F1589" s="204" t="s">
        <v>67</v>
      </c>
      <c r="G1589" s="204">
        <v>11</v>
      </c>
      <c r="H1589" s="204">
        <v>940</v>
      </c>
      <c r="I1589" s="204" t="s">
        <v>2058</v>
      </c>
      <c r="J1589" s="208">
        <v>27</v>
      </c>
      <c r="K1589" s="1194"/>
      <c r="L1589" s="1195"/>
    </row>
    <row r="1590" spans="1:12">
      <c r="A1590" s="1225"/>
      <c r="B1590" s="211" t="s">
        <v>1476</v>
      </c>
      <c r="C1590" s="1206"/>
      <c r="D1590" s="1199"/>
      <c r="E1590" s="204" t="s">
        <v>1497</v>
      </c>
      <c r="F1590" s="204" t="s">
        <v>67</v>
      </c>
      <c r="G1590" s="204">
        <v>12</v>
      </c>
      <c r="H1590" s="204">
        <v>941</v>
      </c>
      <c r="I1590" s="204" t="s">
        <v>2058</v>
      </c>
      <c r="J1590" s="208">
        <v>29</v>
      </c>
      <c r="K1590" s="1194"/>
      <c r="L1590" s="1195"/>
    </row>
    <row r="1591" spans="1:12">
      <c r="A1591" s="1225"/>
      <c r="B1591" s="211" t="s">
        <v>1476</v>
      </c>
      <c r="C1591" s="1206"/>
      <c r="D1591" s="1199"/>
      <c r="E1591" s="204" t="s">
        <v>1497</v>
      </c>
      <c r="F1591" s="204" t="s">
        <v>67</v>
      </c>
      <c r="G1591" s="204">
        <v>13</v>
      </c>
      <c r="H1591" s="204">
        <v>942</v>
      </c>
      <c r="I1591" s="204" t="s">
        <v>2058</v>
      </c>
      <c r="J1591" s="208">
        <v>31</v>
      </c>
      <c r="K1591" s="1194"/>
      <c r="L1591" s="1195"/>
    </row>
    <row r="1592" spans="1:12">
      <c r="A1592" s="1225"/>
      <c r="B1592" s="211" t="s">
        <v>1476</v>
      </c>
      <c r="C1592" s="1206"/>
      <c r="D1592" s="1199"/>
      <c r="E1592" s="204" t="s">
        <v>2875</v>
      </c>
      <c r="F1592" s="204" t="s">
        <v>10398</v>
      </c>
      <c r="G1592" s="204">
        <v>14</v>
      </c>
      <c r="H1592" s="204">
        <v>943</v>
      </c>
      <c r="I1592" s="204" t="s">
        <v>1860</v>
      </c>
      <c r="J1592" s="208">
        <v>1</v>
      </c>
      <c r="K1592" s="1194"/>
      <c r="L1592" s="1195"/>
    </row>
    <row r="1593" spans="1:12">
      <c r="A1593" s="1225"/>
      <c r="B1593" s="212" t="s">
        <v>1476</v>
      </c>
      <c r="C1593" s="1206"/>
      <c r="D1593" s="1199"/>
      <c r="E1593" s="206" t="s">
        <v>2876</v>
      </c>
      <c r="F1593" s="206" t="s">
        <v>10399</v>
      </c>
      <c r="G1593" s="206">
        <v>15</v>
      </c>
      <c r="H1593" s="206">
        <v>944</v>
      </c>
      <c r="I1593" s="206" t="s">
        <v>1860</v>
      </c>
      <c r="J1593" s="209">
        <v>4</v>
      </c>
      <c r="K1593" s="1194"/>
      <c r="L1593" s="1195"/>
    </row>
    <row r="1594" spans="1:12">
      <c r="A1594" s="1225"/>
      <c r="B1594" s="210" t="s">
        <v>1554</v>
      </c>
      <c r="C1594" s="1206"/>
      <c r="D1594" s="1198" t="s">
        <v>1555</v>
      </c>
      <c r="E1594" s="201" t="s">
        <v>2879</v>
      </c>
      <c r="F1594" s="201" t="s">
        <v>10400</v>
      </c>
      <c r="G1594" s="201">
        <v>0</v>
      </c>
      <c r="H1594" s="201">
        <v>353</v>
      </c>
      <c r="I1594" s="201" t="s">
        <v>1866</v>
      </c>
      <c r="J1594" s="207">
        <v>1</v>
      </c>
      <c r="K1594" s="1194" t="s">
        <v>2056</v>
      </c>
      <c r="L1594" s="1195" t="s">
        <v>2057</v>
      </c>
    </row>
    <row r="1595" spans="1:12">
      <c r="A1595" s="1225"/>
      <c r="B1595" s="211" t="s">
        <v>1554</v>
      </c>
      <c r="C1595" s="1206"/>
      <c r="D1595" s="1199"/>
      <c r="E1595" s="204" t="s">
        <v>6436</v>
      </c>
      <c r="F1595" s="204" t="s">
        <v>10401</v>
      </c>
      <c r="G1595" s="204">
        <v>1</v>
      </c>
      <c r="H1595" s="204">
        <v>354</v>
      </c>
      <c r="I1595" s="204" t="s">
        <v>1866</v>
      </c>
      <c r="J1595" s="208">
        <v>3</v>
      </c>
      <c r="K1595" s="1194"/>
      <c r="L1595" s="1195"/>
    </row>
    <row r="1596" spans="1:12">
      <c r="A1596" s="1225"/>
      <c r="B1596" s="211" t="s">
        <v>1554</v>
      </c>
      <c r="C1596" s="1206"/>
      <c r="D1596" s="1199"/>
      <c r="E1596" s="204" t="s">
        <v>2884</v>
      </c>
      <c r="F1596" s="204" t="s">
        <v>10402</v>
      </c>
      <c r="G1596" s="204">
        <v>2</v>
      </c>
      <c r="H1596" s="204">
        <v>355</v>
      </c>
      <c r="I1596" s="204" t="s">
        <v>1867</v>
      </c>
      <c r="J1596" s="208">
        <v>1</v>
      </c>
      <c r="K1596" s="1194"/>
      <c r="L1596" s="1195"/>
    </row>
    <row r="1597" spans="1:12">
      <c r="A1597" s="1225"/>
      <c r="B1597" s="211" t="s">
        <v>1554</v>
      </c>
      <c r="C1597" s="1206"/>
      <c r="D1597" s="1199"/>
      <c r="E1597" s="204" t="s">
        <v>2885</v>
      </c>
      <c r="F1597" s="204" t="s">
        <v>10403</v>
      </c>
      <c r="G1597" s="204">
        <v>3</v>
      </c>
      <c r="H1597" s="204">
        <v>356</v>
      </c>
      <c r="I1597" s="204" t="s">
        <v>1867</v>
      </c>
      <c r="J1597" s="208">
        <v>3</v>
      </c>
      <c r="K1597" s="1194"/>
      <c r="L1597" s="1195"/>
    </row>
    <row r="1598" spans="1:12">
      <c r="A1598" s="1225"/>
      <c r="B1598" s="211" t="s">
        <v>1554</v>
      </c>
      <c r="C1598" s="1206"/>
      <c r="D1598" s="1199"/>
      <c r="E1598" s="204" t="s">
        <v>2886</v>
      </c>
      <c r="F1598" s="204" t="s">
        <v>10404</v>
      </c>
      <c r="G1598" s="204">
        <v>4</v>
      </c>
      <c r="H1598" s="204">
        <v>357</v>
      </c>
      <c r="I1598" s="204" t="s">
        <v>1864</v>
      </c>
      <c r="J1598" s="208">
        <v>1</v>
      </c>
      <c r="K1598" s="1194"/>
      <c r="L1598" s="1195"/>
    </row>
    <row r="1599" spans="1:12">
      <c r="A1599" s="1225"/>
      <c r="B1599" s="211" t="s">
        <v>1554</v>
      </c>
      <c r="C1599" s="1206"/>
      <c r="D1599" s="1199"/>
      <c r="E1599" s="204" t="s">
        <v>2887</v>
      </c>
      <c r="F1599" s="204" t="s">
        <v>10405</v>
      </c>
      <c r="G1599" s="204">
        <v>5</v>
      </c>
      <c r="H1599" s="204">
        <v>358</v>
      </c>
      <c r="I1599" s="204" t="s">
        <v>1864</v>
      </c>
      <c r="J1599" s="208">
        <v>3</v>
      </c>
      <c r="K1599" s="1194"/>
      <c r="L1599" s="1195"/>
    </row>
    <row r="1600" spans="1:12">
      <c r="A1600" s="1225"/>
      <c r="B1600" s="211" t="s">
        <v>1554</v>
      </c>
      <c r="C1600" s="1206"/>
      <c r="D1600" s="1199"/>
      <c r="E1600" s="204" t="s">
        <v>1892</v>
      </c>
      <c r="F1600" s="204" t="s">
        <v>10406</v>
      </c>
      <c r="G1600" s="204">
        <v>6</v>
      </c>
      <c r="H1600" s="204">
        <v>359</v>
      </c>
      <c r="I1600" s="204" t="s">
        <v>1871</v>
      </c>
      <c r="J1600" s="208">
        <v>1</v>
      </c>
      <c r="K1600" s="1194"/>
      <c r="L1600" s="1195"/>
    </row>
    <row r="1601" spans="1:12">
      <c r="A1601" s="1225"/>
      <c r="B1601" s="211" t="s">
        <v>1554</v>
      </c>
      <c r="C1601" s="1206"/>
      <c r="D1601" s="1199"/>
      <c r="E1601" s="204" t="s">
        <v>1893</v>
      </c>
      <c r="F1601" s="204" t="s">
        <v>10407</v>
      </c>
      <c r="G1601" s="204">
        <v>7</v>
      </c>
      <c r="H1601" s="204">
        <v>360</v>
      </c>
      <c r="I1601" s="204" t="s">
        <v>1871</v>
      </c>
      <c r="J1601" s="208">
        <v>3</v>
      </c>
      <c r="K1601" s="1194"/>
      <c r="L1601" s="1195"/>
    </row>
    <row r="1602" spans="1:12">
      <c r="A1602" s="1225"/>
      <c r="B1602" s="211" t="s">
        <v>1554</v>
      </c>
      <c r="C1602" s="1206"/>
      <c r="D1602" s="1199"/>
      <c r="E1602" s="204" t="s">
        <v>2889</v>
      </c>
      <c r="F1602" s="204" t="s">
        <v>10408</v>
      </c>
      <c r="G1602" s="204">
        <v>8</v>
      </c>
      <c r="H1602" s="204">
        <v>361</v>
      </c>
      <c r="I1602" s="204" t="s">
        <v>1915</v>
      </c>
      <c r="J1602" s="208">
        <v>1</v>
      </c>
      <c r="K1602" s="1194"/>
      <c r="L1602" s="1195"/>
    </row>
    <row r="1603" spans="1:12">
      <c r="A1603" s="1225"/>
      <c r="B1603" s="211" t="s">
        <v>1554</v>
      </c>
      <c r="C1603" s="1206"/>
      <c r="D1603" s="1199"/>
      <c r="E1603" s="204" t="s">
        <v>2888</v>
      </c>
      <c r="F1603" s="204" t="s">
        <v>10409</v>
      </c>
      <c r="G1603" s="204">
        <v>9</v>
      </c>
      <c r="H1603" s="204">
        <v>362</v>
      </c>
      <c r="I1603" s="204" t="s">
        <v>1915</v>
      </c>
      <c r="J1603" s="208">
        <v>3</v>
      </c>
      <c r="K1603" s="1194"/>
      <c r="L1603" s="1195"/>
    </row>
    <row r="1604" spans="1:12">
      <c r="A1604" s="1225"/>
      <c r="B1604" s="211" t="s">
        <v>1554</v>
      </c>
      <c r="C1604" s="1206"/>
      <c r="D1604" s="1199"/>
      <c r="E1604" s="204" t="s">
        <v>2150</v>
      </c>
      <c r="F1604" s="204" t="s">
        <v>9733</v>
      </c>
      <c r="G1604" s="204">
        <v>10</v>
      </c>
      <c r="H1604" s="204">
        <v>363</v>
      </c>
      <c r="I1604" s="204" t="s">
        <v>1917</v>
      </c>
      <c r="J1604" s="208">
        <v>1</v>
      </c>
      <c r="K1604" s="1194"/>
      <c r="L1604" s="1195"/>
    </row>
    <row r="1605" spans="1:12">
      <c r="A1605" s="1225"/>
      <c r="B1605" s="211" t="s">
        <v>1554</v>
      </c>
      <c r="C1605" s="1206"/>
      <c r="D1605" s="1199"/>
      <c r="E1605" s="204" t="s">
        <v>2151</v>
      </c>
      <c r="F1605" s="204" t="s">
        <v>9734</v>
      </c>
      <c r="G1605" s="204">
        <v>11</v>
      </c>
      <c r="H1605" s="204">
        <v>364</v>
      </c>
      <c r="I1605" s="204" t="s">
        <v>1917</v>
      </c>
      <c r="J1605" s="208">
        <v>3</v>
      </c>
      <c r="K1605" s="1194"/>
      <c r="L1605" s="1195"/>
    </row>
    <row r="1606" spans="1:12">
      <c r="A1606" s="1225"/>
      <c r="B1606" s="211" t="s">
        <v>1554</v>
      </c>
      <c r="C1606" s="1206"/>
      <c r="D1606" s="1199"/>
      <c r="E1606" s="204"/>
      <c r="F1606" s="204"/>
      <c r="G1606" s="204">
        <v>12</v>
      </c>
      <c r="H1606" s="204">
        <v>365</v>
      </c>
      <c r="I1606" s="204"/>
      <c r="J1606" s="208"/>
      <c r="K1606" s="1194"/>
      <c r="L1606" s="1195"/>
    </row>
    <row r="1607" spans="1:12">
      <c r="A1607" s="1225"/>
      <c r="B1607" s="211" t="s">
        <v>1554</v>
      </c>
      <c r="C1607" s="1206"/>
      <c r="D1607" s="1199"/>
      <c r="E1607" s="204"/>
      <c r="F1607" s="204"/>
      <c r="G1607" s="204">
        <v>13</v>
      </c>
      <c r="H1607" s="204">
        <v>366</v>
      </c>
      <c r="I1607" s="204"/>
      <c r="J1607" s="208"/>
      <c r="K1607" s="1194"/>
      <c r="L1607" s="1195"/>
    </row>
    <row r="1608" spans="1:12">
      <c r="A1608" s="1225"/>
      <c r="B1608" s="211" t="s">
        <v>1554</v>
      </c>
      <c r="C1608" s="1206"/>
      <c r="D1608" s="1199"/>
      <c r="E1608" s="204"/>
      <c r="F1608" s="204"/>
      <c r="G1608" s="204">
        <v>14</v>
      </c>
      <c r="H1608" s="204">
        <v>367</v>
      </c>
      <c r="I1608" s="204"/>
      <c r="J1608" s="208"/>
      <c r="K1608" s="1194"/>
      <c r="L1608" s="1195"/>
    </row>
    <row r="1609" spans="1:12">
      <c r="A1609" s="1225"/>
      <c r="B1609" s="212" t="s">
        <v>1554</v>
      </c>
      <c r="C1609" s="1206"/>
      <c r="D1609" s="1199"/>
      <c r="E1609" s="206"/>
      <c r="F1609" s="206"/>
      <c r="G1609" s="206">
        <v>15</v>
      </c>
      <c r="H1609" s="206">
        <v>368</v>
      </c>
      <c r="I1609" s="206"/>
      <c r="J1609" s="209"/>
      <c r="K1609" s="1194"/>
      <c r="L1609" s="1195"/>
    </row>
    <row r="1610" spans="1:12">
      <c r="A1610" s="1225"/>
      <c r="B1610" s="200" t="s">
        <v>1476</v>
      </c>
      <c r="C1610" s="1196" t="s">
        <v>1422</v>
      </c>
      <c r="D1610" s="1198" t="s">
        <v>1477</v>
      </c>
      <c r="E1610" s="201" t="s">
        <v>6437</v>
      </c>
      <c r="F1610" s="201" t="s">
        <v>10410</v>
      </c>
      <c r="G1610" s="201">
        <v>0</v>
      </c>
      <c r="H1610" s="201">
        <v>945</v>
      </c>
      <c r="I1610" s="201" t="s">
        <v>1691</v>
      </c>
      <c r="J1610" s="207">
        <v>1</v>
      </c>
      <c r="K1610" s="1194" t="s">
        <v>2108</v>
      </c>
      <c r="L1610" s="1195" t="s">
        <v>5799</v>
      </c>
    </row>
    <row r="1611" spans="1:12">
      <c r="A1611" s="1225"/>
      <c r="B1611" s="203" t="s">
        <v>1476</v>
      </c>
      <c r="C1611" s="1197"/>
      <c r="D1611" s="1199"/>
      <c r="E1611" s="204" t="s">
        <v>6438</v>
      </c>
      <c r="F1611" s="204" t="s">
        <v>10411</v>
      </c>
      <c r="G1611" s="204">
        <v>1</v>
      </c>
      <c r="H1611" s="204">
        <v>946</v>
      </c>
      <c r="I1611" s="204" t="s">
        <v>1691</v>
      </c>
      <c r="J1611" s="208">
        <v>2</v>
      </c>
      <c r="K1611" s="1194"/>
      <c r="L1611" s="1195"/>
    </row>
    <row r="1612" spans="1:12">
      <c r="A1612" s="1225"/>
      <c r="B1612" s="203" t="s">
        <v>1476</v>
      </c>
      <c r="C1612" s="1197"/>
      <c r="D1612" s="1199"/>
      <c r="E1612" s="204" t="s">
        <v>6439</v>
      </c>
      <c r="F1612" s="204" t="s">
        <v>10412</v>
      </c>
      <c r="G1612" s="204">
        <v>2</v>
      </c>
      <c r="H1612" s="204">
        <v>947</v>
      </c>
      <c r="I1612" s="204" t="s">
        <v>1691</v>
      </c>
      <c r="J1612" s="208">
        <v>3</v>
      </c>
      <c r="K1612" s="1194"/>
      <c r="L1612" s="1195"/>
    </row>
    <row r="1613" spans="1:12">
      <c r="A1613" s="1225"/>
      <c r="B1613" s="203" t="s">
        <v>1476</v>
      </c>
      <c r="C1613" s="1197"/>
      <c r="D1613" s="1199"/>
      <c r="E1613" s="204" t="s">
        <v>6440</v>
      </c>
      <c r="F1613" s="204" t="s">
        <v>10413</v>
      </c>
      <c r="G1613" s="204">
        <v>3</v>
      </c>
      <c r="H1613" s="204">
        <v>948</v>
      </c>
      <c r="I1613" s="204" t="s">
        <v>1691</v>
      </c>
      <c r="J1613" s="208">
        <v>4</v>
      </c>
      <c r="K1613" s="1194"/>
      <c r="L1613" s="1195"/>
    </row>
    <row r="1614" spans="1:12">
      <c r="A1614" s="1225"/>
      <c r="B1614" s="203" t="s">
        <v>1476</v>
      </c>
      <c r="C1614" s="1197"/>
      <c r="D1614" s="1199"/>
      <c r="E1614" s="204" t="s">
        <v>6441</v>
      </c>
      <c r="F1614" s="204" t="s">
        <v>10414</v>
      </c>
      <c r="G1614" s="204">
        <v>4</v>
      </c>
      <c r="H1614" s="204">
        <v>949</v>
      </c>
      <c r="I1614" s="204" t="s">
        <v>1691</v>
      </c>
      <c r="J1614" s="208">
        <v>5</v>
      </c>
      <c r="K1614" s="1194"/>
      <c r="L1614" s="1195"/>
    </row>
    <row r="1615" spans="1:12">
      <c r="A1615" s="1225"/>
      <c r="B1615" s="203" t="s">
        <v>1476</v>
      </c>
      <c r="C1615" s="1197"/>
      <c r="D1615" s="1199"/>
      <c r="E1615" s="204" t="s">
        <v>6442</v>
      </c>
      <c r="F1615" s="204" t="s">
        <v>10415</v>
      </c>
      <c r="G1615" s="204">
        <v>5</v>
      </c>
      <c r="H1615" s="204">
        <v>950</v>
      </c>
      <c r="I1615" s="204" t="s">
        <v>1691</v>
      </c>
      <c r="J1615" s="208">
        <v>6</v>
      </c>
      <c r="K1615" s="1194"/>
      <c r="L1615" s="1195"/>
    </row>
    <row r="1616" spans="1:12">
      <c r="A1616" s="1225"/>
      <c r="B1616" s="203" t="s">
        <v>1476</v>
      </c>
      <c r="C1616" s="1197"/>
      <c r="D1616" s="1199"/>
      <c r="E1616" s="204" t="s">
        <v>6443</v>
      </c>
      <c r="F1616" s="204" t="s">
        <v>10416</v>
      </c>
      <c r="G1616" s="204">
        <v>6</v>
      </c>
      <c r="H1616" s="204">
        <v>951</v>
      </c>
      <c r="I1616" s="204" t="s">
        <v>1691</v>
      </c>
      <c r="J1616" s="208">
        <v>7</v>
      </c>
      <c r="K1616" s="1194"/>
      <c r="L1616" s="1195"/>
    </row>
    <row r="1617" spans="1:12">
      <c r="A1617" s="1225"/>
      <c r="B1617" s="203" t="s">
        <v>1476</v>
      </c>
      <c r="C1617" s="1197"/>
      <c r="D1617" s="1199"/>
      <c r="E1617" s="204" t="s">
        <v>6444</v>
      </c>
      <c r="F1617" s="204" t="s">
        <v>10417</v>
      </c>
      <c r="G1617" s="204">
        <v>7</v>
      </c>
      <c r="H1617" s="204">
        <v>952</v>
      </c>
      <c r="I1617" s="204" t="s">
        <v>1692</v>
      </c>
      <c r="J1617" s="208">
        <v>1</v>
      </c>
      <c r="K1617" s="1194"/>
      <c r="L1617" s="1195"/>
    </row>
    <row r="1618" spans="1:12">
      <c r="A1618" s="1225"/>
      <c r="B1618" s="203" t="s">
        <v>1476</v>
      </c>
      <c r="C1618" s="1197"/>
      <c r="D1618" s="1199"/>
      <c r="E1618" s="204" t="s">
        <v>6445</v>
      </c>
      <c r="F1618" s="204" t="s">
        <v>10418</v>
      </c>
      <c r="G1618" s="204">
        <v>8</v>
      </c>
      <c r="H1618" s="204">
        <v>953</v>
      </c>
      <c r="I1618" s="204" t="s">
        <v>1692</v>
      </c>
      <c r="J1618" s="208">
        <v>2</v>
      </c>
      <c r="K1618" s="1194"/>
      <c r="L1618" s="1195"/>
    </row>
    <row r="1619" spans="1:12">
      <c r="A1619" s="1225"/>
      <c r="B1619" s="203" t="s">
        <v>1476</v>
      </c>
      <c r="C1619" s="1197"/>
      <c r="D1619" s="1199"/>
      <c r="E1619" s="204" t="s">
        <v>6446</v>
      </c>
      <c r="F1619" s="204" t="s">
        <v>10419</v>
      </c>
      <c r="G1619" s="204">
        <v>9</v>
      </c>
      <c r="H1619" s="204">
        <v>954</v>
      </c>
      <c r="I1619" s="204" t="s">
        <v>1692</v>
      </c>
      <c r="J1619" s="208">
        <v>3</v>
      </c>
      <c r="K1619" s="1194"/>
      <c r="L1619" s="1195"/>
    </row>
    <row r="1620" spans="1:12">
      <c r="A1620" s="1225"/>
      <c r="B1620" s="203" t="s">
        <v>1476</v>
      </c>
      <c r="C1620" s="1197"/>
      <c r="D1620" s="1199"/>
      <c r="E1620" s="204" t="s">
        <v>6447</v>
      </c>
      <c r="F1620" s="204" t="s">
        <v>10420</v>
      </c>
      <c r="G1620" s="204">
        <v>10</v>
      </c>
      <c r="H1620" s="204">
        <v>955</v>
      </c>
      <c r="I1620" s="204" t="s">
        <v>1692</v>
      </c>
      <c r="J1620" s="208">
        <v>4</v>
      </c>
      <c r="K1620" s="1194"/>
      <c r="L1620" s="1195"/>
    </row>
    <row r="1621" spans="1:12">
      <c r="A1621" s="1225"/>
      <c r="B1621" s="203" t="s">
        <v>1476</v>
      </c>
      <c r="C1621" s="1197"/>
      <c r="D1621" s="1199"/>
      <c r="E1621" s="204" t="s">
        <v>6448</v>
      </c>
      <c r="F1621" s="204" t="s">
        <v>10421</v>
      </c>
      <c r="G1621" s="204">
        <v>11</v>
      </c>
      <c r="H1621" s="204">
        <v>956</v>
      </c>
      <c r="I1621" s="204" t="s">
        <v>1692</v>
      </c>
      <c r="J1621" s="208">
        <v>5</v>
      </c>
      <c r="K1621" s="1194"/>
      <c r="L1621" s="1195"/>
    </row>
    <row r="1622" spans="1:12">
      <c r="A1622" s="1225"/>
      <c r="B1622" s="203" t="s">
        <v>1476</v>
      </c>
      <c r="C1622" s="1197"/>
      <c r="D1622" s="1199"/>
      <c r="E1622" s="204" t="s">
        <v>6449</v>
      </c>
      <c r="F1622" s="204" t="s">
        <v>10422</v>
      </c>
      <c r="G1622" s="204">
        <v>12</v>
      </c>
      <c r="H1622" s="204">
        <v>957</v>
      </c>
      <c r="I1622" s="204" t="s">
        <v>1692</v>
      </c>
      <c r="J1622" s="208">
        <v>6</v>
      </c>
      <c r="K1622" s="1194"/>
      <c r="L1622" s="1195"/>
    </row>
    <row r="1623" spans="1:12">
      <c r="A1623" s="1225"/>
      <c r="B1623" s="203" t="s">
        <v>1476</v>
      </c>
      <c r="C1623" s="1197"/>
      <c r="D1623" s="1199"/>
      <c r="E1623" s="204" t="s">
        <v>6450</v>
      </c>
      <c r="F1623" s="204" t="s">
        <v>10423</v>
      </c>
      <c r="G1623" s="204">
        <v>13</v>
      </c>
      <c r="H1623" s="204">
        <v>958</v>
      </c>
      <c r="I1623" s="204" t="s">
        <v>1692</v>
      </c>
      <c r="J1623" s="208">
        <v>7</v>
      </c>
      <c r="K1623" s="1194"/>
      <c r="L1623" s="1195"/>
    </row>
    <row r="1624" spans="1:12">
      <c r="A1624" s="1225"/>
      <c r="B1624" s="203" t="s">
        <v>1476</v>
      </c>
      <c r="C1624" s="1197"/>
      <c r="D1624" s="1199"/>
      <c r="E1624" s="204" t="s">
        <v>2891</v>
      </c>
      <c r="F1624" s="204" t="s">
        <v>10424</v>
      </c>
      <c r="G1624" s="204">
        <v>14</v>
      </c>
      <c r="H1624" s="204">
        <v>959</v>
      </c>
      <c r="I1624" s="204" t="s">
        <v>1862</v>
      </c>
      <c r="J1624" s="208">
        <v>1</v>
      </c>
      <c r="K1624" s="1194"/>
      <c r="L1624" s="1195"/>
    </row>
    <row r="1625" spans="1:12">
      <c r="A1625" s="1225"/>
      <c r="B1625" s="203" t="s">
        <v>1476</v>
      </c>
      <c r="C1625" s="1197"/>
      <c r="D1625" s="1199"/>
      <c r="E1625" s="204" t="s">
        <v>2890</v>
      </c>
      <c r="F1625" s="204" t="s">
        <v>10425</v>
      </c>
      <c r="G1625" s="204">
        <v>15</v>
      </c>
      <c r="H1625" s="204">
        <v>960</v>
      </c>
      <c r="I1625" s="204" t="s">
        <v>1862</v>
      </c>
      <c r="J1625" s="208">
        <v>4</v>
      </c>
      <c r="K1625" s="1194"/>
      <c r="L1625" s="1195"/>
    </row>
    <row r="1626" spans="1:12">
      <c r="A1626" s="1225"/>
      <c r="B1626" s="203" t="s">
        <v>1476</v>
      </c>
      <c r="C1626" s="1197"/>
      <c r="D1626" s="1199"/>
      <c r="E1626" s="204" t="s">
        <v>1880</v>
      </c>
      <c r="F1626" s="204" t="s">
        <v>10426</v>
      </c>
      <c r="G1626" s="204">
        <v>16</v>
      </c>
      <c r="H1626" s="204">
        <v>961</v>
      </c>
      <c r="I1626" s="204" t="s">
        <v>1863</v>
      </c>
      <c r="J1626" s="208">
        <v>1</v>
      </c>
      <c r="K1626" s="1194" t="s">
        <v>2111</v>
      </c>
      <c r="L1626" s="1195" t="s">
        <v>5800</v>
      </c>
    </row>
    <row r="1627" spans="1:12">
      <c r="A1627" s="1225"/>
      <c r="B1627" s="203" t="s">
        <v>1476</v>
      </c>
      <c r="C1627" s="1197"/>
      <c r="D1627" s="1199"/>
      <c r="E1627" s="204" t="s">
        <v>1882</v>
      </c>
      <c r="F1627" s="204" t="s">
        <v>10427</v>
      </c>
      <c r="G1627" s="204">
        <v>17</v>
      </c>
      <c r="H1627" s="204">
        <v>962</v>
      </c>
      <c r="I1627" s="204" t="s">
        <v>1863</v>
      </c>
      <c r="J1627" s="208">
        <v>4</v>
      </c>
      <c r="K1627" s="1194"/>
      <c r="L1627" s="1195"/>
    </row>
    <row r="1628" spans="1:12">
      <c r="A1628" s="1225"/>
      <c r="B1628" s="203" t="s">
        <v>1476</v>
      </c>
      <c r="C1628" s="1197"/>
      <c r="D1628" s="1199"/>
      <c r="E1628" s="204" t="s">
        <v>1884</v>
      </c>
      <c r="F1628" s="204" t="s">
        <v>10428</v>
      </c>
      <c r="G1628" s="204">
        <v>18</v>
      </c>
      <c r="H1628" s="204">
        <v>963</v>
      </c>
      <c r="I1628" s="204" t="s">
        <v>1864</v>
      </c>
      <c r="J1628" s="208">
        <v>1</v>
      </c>
      <c r="K1628" s="1194"/>
      <c r="L1628" s="1195"/>
    </row>
    <row r="1629" spans="1:12">
      <c r="A1629" s="1225"/>
      <c r="B1629" s="203" t="s">
        <v>1476</v>
      </c>
      <c r="C1629" s="1197"/>
      <c r="D1629" s="1199"/>
      <c r="E1629" s="204" t="s">
        <v>1886</v>
      </c>
      <c r="F1629" s="204" t="s">
        <v>10429</v>
      </c>
      <c r="G1629" s="204">
        <v>19</v>
      </c>
      <c r="H1629" s="204">
        <v>964</v>
      </c>
      <c r="I1629" s="204" t="s">
        <v>1864</v>
      </c>
      <c r="J1629" s="208">
        <v>4</v>
      </c>
      <c r="K1629" s="1194"/>
      <c r="L1629" s="1195"/>
    </row>
    <row r="1630" spans="1:12">
      <c r="A1630" s="1225"/>
      <c r="B1630" s="203" t="s">
        <v>1476</v>
      </c>
      <c r="C1630" s="1197"/>
      <c r="D1630" s="1199"/>
      <c r="E1630" s="204" t="s">
        <v>2900</v>
      </c>
      <c r="F1630" s="204" t="s">
        <v>10430</v>
      </c>
      <c r="G1630" s="204">
        <v>20</v>
      </c>
      <c r="H1630" s="204">
        <v>965</v>
      </c>
      <c r="I1630" s="204" t="s">
        <v>1865</v>
      </c>
      <c r="J1630" s="208">
        <v>1</v>
      </c>
      <c r="K1630" s="1194"/>
      <c r="L1630" s="1195"/>
    </row>
    <row r="1631" spans="1:12">
      <c r="A1631" s="1225"/>
      <c r="B1631" s="203" t="s">
        <v>1476</v>
      </c>
      <c r="C1631" s="1197"/>
      <c r="D1631" s="1199"/>
      <c r="E1631" s="204" t="s">
        <v>2901</v>
      </c>
      <c r="F1631" s="204" t="s">
        <v>10431</v>
      </c>
      <c r="G1631" s="204">
        <v>21</v>
      </c>
      <c r="H1631" s="204">
        <v>966</v>
      </c>
      <c r="I1631" s="204" t="s">
        <v>1865</v>
      </c>
      <c r="J1631" s="208">
        <v>4</v>
      </c>
      <c r="K1631" s="1194"/>
      <c r="L1631" s="1195"/>
    </row>
    <row r="1632" spans="1:12">
      <c r="A1632" s="1225"/>
      <c r="B1632" s="203" t="s">
        <v>1476</v>
      </c>
      <c r="C1632" s="1197"/>
      <c r="D1632" s="1199"/>
      <c r="E1632" s="204" t="s">
        <v>2892</v>
      </c>
      <c r="F1632" s="204" t="s">
        <v>10432</v>
      </c>
      <c r="G1632" s="204">
        <v>22</v>
      </c>
      <c r="H1632" s="204">
        <v>967</v>
      </c>
      <c r="I1632" s="204" t="s">
        <v>1866</v>
      </c>
      <c r="J1632" s="208">
        <v>1</v>
      </c>
      <c r="K1632" s="1194"/>
      <c r="L1632" s="1195"/>
    </row>
    <row r="1633" spans="1:12">
      <c r="A1633" s="1225"/>
      <c r="B1633" s="203" t="s">
        <v>1476</v>
      </c>
      <c r="C1633" s="1197"/>
      <c r="D1633" s="1199"/>
      <c r="E1633" s="204" t="s">
        <v>2893</v>
      </c>
      <c r="F1633" s="204" t="s">
        <v>10433</v>
      </c>
      <c r="G1633" s="204">
        <v>23</v>
      </c>
      <c r="H1633" s="204">
        <v>968</v>
      </c>
      <c r="I1633" s="204" t="s">
        <v>1866</v>
      </c>
      <c r="J1633" s="208">
        <v>4</v>
      </c>
      <c r="K1633" s="1194"/>
      <c r="L1633" s="1195"/>
    </row>
    <row r="1634" spans="1:12">
      <c r="A1634" s="1225"/>
      <c r="B1634" s="203" t="s">
        <v>1476</v>
      </c>
      <c r="C1634" s="1197"/>
      <c r="D1634" s="1199"/>
      <c r="E1634" s="204" t="s">
        <v>2897</v>
      </c>
      <c r="F1634" s="204" t="s">
        <v>10434</v>
      </c>
      <c r="G1634" s="204">
        <v>24</v>
      </c>
      <c r="H1634" s="204">
        <v>969</v>
      </c>
      <c r="I1634" s="204" t="s">
        <v>1867</v>
      </c>
      <c r="J1634" s="208">
        <v>1</v>
      </c>
      <c r="K1634" s="1194"/>
      <c r="L1634" s="1195"/>
    </row>
    <row r="1635" spans="1:12">
      <c r="A1635" s="1225"/>
      <c r="B1635" s="203" t="s">
        <v>1476</v>
      </c>
      <c r="C1635" s="1197"/>
      <c r="D1635" s="1199"/>
      <c r="E1635" s="204" t="s">
        <v>2894</v>
      </c>
      <c r="F1635" s="204" t="s">
        <v>10435</v>
      </c>
      <c r="G1635" s="204">
        <v>25</v>
      </c>
      <c r="H1635" s="204">
        <v>970</v>
      </c>
      <c r="I1635" s="204" t="s">
        <v>1867</v>
      </c>
      <c r="J1635" s="208">
        <v>4</v>
      </c>
      <c r="K1635" s="1194"/>
      <c r="L1635" s="1195"/>
    </row>
    <row r="1636" spans="1:12">
      <c r="A1636" s="1225"/>
      <c r="B1636" s="203" t="s">
        <v>1476</v>
      </c>
      <c r="C1636" s="1197"/>
      <c r="D1636" s="1199"/>
      <c r="E1636" s="204" t="s">
        <v>2898</v>
      </c>
      <c r="F1636" s="204" t="s">
        <v>10436</v>
      </c>
      <c r="G1636" s="204">
        <v>26</v>
      </c>
      <c r="H1636" s="204">
        <v>971</v>
      </c>
      <c r="I1636" s="204" t="s">
        <v>1868</v>
      </c>
      <c r="J1636" s="208">
        <v>1</v>
      </c>
      <c r="K1636" s="1194"/>
      <c r="L1636" s="1195"/>
    </row>
    <row r="1637" spans="1:12">
      <c r="A1637" s="1225"/>
      <c r="B1637" s="203" t="s">
        <v>1476</v>
      </c>
      <c r="C1637" s="1197"/>
      <c r="D1637" s="1199"/>
      <c r="E1637" s="204" t="s">
        <v>2895</v>
      </c>
      <c r="F1637" s="204" t="s">
        <v>10437</v>
      </c>
      <c r="G1637" s="204">
        <v>27</v>
      </c>
      <c r="H1637" s="204">
        <v>972</v>
      </c>
      <c r="I1637" s="204" t="s">
        <v>1864</v>
      </c>
      <c r="J1637" s="208">
        <v>4</v>
      </c>
      <c r="K1637" s="1194"/>
      <c r="L1637" s="1195"/>
    </row>
    <row r="1638" spans="1:12">
      <c r="A1638" s="1225"/>
      <c r="B1638" s="203" t="s">
        <v>1476</v>
      </c>
      <c r="C1638" s="1197"/>
      <c r="D1638" s="1199"/>
      <c r="E1638" s="204" t="s">
        <v>1877</v>
      </c>
      <c r="F1638" s="204" t="s">
        <v>10438</v>
      </c>
      <c r="G1638" s="204">
        <v>28</v>
      </c>
      <c r="H1638" s="204">
        <v>973</v>
      </c>
      <c r="I1638" s="204" t="s">
        <v>1871</v>
      </c>
      <c r="J1638" s="208">
        <v>1</v>
      </c>
      <c r="K1638" s="1194"/>
      <c r="L1638" s="1195"/>
    </row>
    <row r="1639" spans="1:12">
      <c r="A1639" s="1225"/>
      <c r="B1639" s="203" t="s">
        <v>1476</v>
      </c>
      <c r="C1639" s="1197"/>
      <c r="D1639" s="1199"/>
      <c r="E1639" s="204" t="s">
        <v>1879</v>
      </c>
      <c r="F1639" s="204" t="s">
        <v>10439</v>
      </c>
      <c r="G1639" s="204">
        <v>29</v>
      </c>
      <c r="H1639" s="204">
        <v>974</v>
      </c>
      <c r="I1639" s="204" t="s">
        <v>1871</v>
      </c>
      <c r="J1639" s="208">
        <v>4</v>
      </c>
      <c r="K1639" s="1194"/>
      <c r="L1639" s="1195"/>
    </row>
    <row r="1640" spans="1:12">
      <c r="A1640" s="1225"/>
      <c r="B1640" s="203" t="s">
        <v>1476</v>
      </c>
      <c r="C1640" s="1197"/>
      <c r="D1640" s="1199"/>
      <c r="E1640" s="204" t="s">
        <v>2899</v>
      </c>
      <c r="F1640" s="204" t="s">
        <v>10440</v>
      </c>
      <c r="G1640" s="204">
        <v>30</v>
      </c>
      <c r="H1640" s="204">
        <v>975</v>
      </c>
      <c r="I1640" s="204" t="s">
        <v>1915</v>
      </c>
      <c r="J1640" s="208">
        <v>1</v>
      </c>
      <c r="K1640" s="1194"/>
      <c r="L1640" s="1195"/>
    </row>
    <row r="1641" spans="1:12">
      <c r="A1641" s="1225"/>
      <c r="B1641" s="205" t="s">
        <v>1476</v>
      </c>
      <c r="C1641" s="1197"/>
      <c r="D1641" s="1199"/>
      <c r="E1641" s="206" t="s">
        <v>2896</v>
      </c>
      <c r="F1641" s="206" t="s">
        <v>10441</v>
      </c>
      <c r="G1641" s="206">
        <v>31</v>
      </c>
      <c r="H1641" s="206">
        <v>976</v>
      </c>
      <c r="I1641" s="206" t="s">
        <v>1915</v>
      </c>
      <c r="J1641" s="209">
        <v>4</v>
      </c>
      <c r="K1641" s="1194"/>
      <c r="L1641" s="1195"/>
    </row>
    <row r="1642" spans="1:12">
      <c r="A1642" s="1225"/>
      <c r="B1642" s="200" t="s">
        <v>1476</v>
      </c>
      <c r="C1642" s="1196" t="s">
        <v>1423</v>
      </c>
      <c r="D1642" s="1198" t="s">
        <v>1477</v>
      </c>
      <c r="E1642" s="201" t="s">
        <v>21</v>
      </c>
      <c r="F1642" s="201" t="s">
        <v>9760</v>
      </c>
      <c r="G1642" s="201">
        <v>0</v>
      </c>
      <c r="H1642" s="201">
        <v>977</v>
      </c>
      <c r="I1642" s="201" t="s">
        <v>1917</v>
      </c>
      <c r="J1642" s="207">
        <v>1</v>
      </c>
      <c r="K1642" s="1194" t="s">
        <v>2114</v>
      </c>
      <c r="L1642" s="1195" t="s">
        <v>5801</v>
      </c>
    </row>
    <row r="1643" spans="1:12">
      <c r="A1643" s="1225"/>
      <c r="B1643" s="203" t="s">
        <v>1476</v>
      </c>
      <c r="C1643" s="1197"/>
      <c r="D1643" s="1199"/>
      <c r="E1643" s="204" t="s">
        <v>1353</v>
      </c>
      <c r="F1643" s="204" t="s">
        <v>9761</v>
      </c>
      <c r="G1643" s="204">
        <v>1</v>
      </c>
      <c r="H1643" s="204">
        <v>978</v>
      </c>
      <c r="I1643" s="204" t="s">
        <v>1917</v>
      </c>
      <c r="J1643" s="208">
        <v>4</v>
      </c>
      <c r="K1643" s="1194"/>
      <c r="L1643" s="1195"/>
    </row>
    <row r="1644" spans="1:12">
      <c r="A1644" s="1225"/>
      <c r="B1644" s="203" t="s">
        <v>1476</v>
      </c>
      <c r="C1644" s="1197"/>
      <c r="D1644" s="1199"/>
      <c r="E1644" s="204"/>
      <c r="F1644" s="204"/>
      <c r="G1644" s="204">
        <v>2</v>
      </c>
      <c r="H1644" s="204">
        <v>979</v>
      </c>
      <c r="I1644" s="204"/>
      <c r="J1644" s="208"/>
      <c r="K1644" s="1194"/>
      <c r="L1644" s="1195"/>
    </row>
    <row r="1645" spans="1:12">
      <c r="A1645" s="1225"/>
      <c r="B1645" s="203" t="s">
        <v>1476</v>
      </c>
      <c r="C1645" s="1197"/>
      <c r="D1645" s="1199"/>
      <c r="E1645" s="204"/>
      <c r="F1645" s="204"/>
      <c r="G1645" s="204">
        <v>3</v>
      </c>
      <c r="H1645" s="204">
        <v>980</v>
      </c>
      <c r="I1645" s="204"/>
      <c r="J1645" s="208"/>
      <c r="K1645" s="1194"/>
      <c r="L1645" s="1195"/>
    </row>
    <row r="1646" spans="1:12">
      <c r="A1646" s="1225"/>
      <c r="B1646" s="203" t="s">
        <v>1476</v>
      </c>
      <c r="C1646" s="1197"/>
      <c r="D1646" s="1199"/>
      <c r="E1646" s="204"/>
      <c r="F1646" s="204"/>
      <c r="G1646" s="204">
        <v>4</v>
      </c>
      <c r="H1646" s="204">
        <v>981</v>
      </c>
      <c r="I1646" s="204"/>
      <c r="J1646" s="208"/>
      <c r="K1646" s="1194"/>
      <c r="L1646" s="1195"/>
    </row>
    <row r="1647" spans="1:12">
      <c r="A1647" s="1225"/>
      <c r="B1647" s="203" t="s">
        <v>1476</v>
      </c>
      <c r="C1647" s="1197"/>
      <c r="D1647" s="1199"/>
      <c r="E1647" s="204"/>
      <c r="F1647" s="204"/>
      <c r="G1647" s="204">
        <v>5</v>
      </c>
      <c r="H1647" s="204">
        <v>982</v>
      </c>
      <c r="I1647" s="204"/>
      <c r="J1647" s="208"/>
      <c r="K1647" s="1194"/>
      <c r="L1647" s="1195"/>
    </row>
    <row r="1648" spans="1:12">
      <c r="A1648" s="1225"/>
      <c r="B1648" s="203" t="s">
        <v>1476</v>
      </c>
      <c r="C1648" s="1197"/>
      <c r="D1648" s="1199"/>
      <c r="E1648" s="204"/>
      <c r="F1648" s="204"/>
      <c r="G1648" s="204">
        <v>6</v>
      </c>
      <c r="H1648" s="204">
        <v>983</v>
      </c>
      <c r="I1648" s="204"/>
      <c r="J1648" s="208"/>
      <c r="K1648" s="1194"/>
      <c r="L1648" s="1195"/>
    </row>
    <row r="1649" spans="1:12">
      <c r="A1649" s="1225"/>
      <c r="B1649" s="203" t="s">
        <v>1476</v>
      </c>
      <c r="C1649" s="1197"/>
      <c r="D1649" s="1199"/>
      <c r="E1649" s="204"/>
      <c r="F1649" s="204"/>
      <c r="G1649" s="204">
        <v>7</v>
      </c>
      <c r="H1649" s="204">
        <v>984</v>
      </c>
      <c r="I1649" s="204"/>
      <c r="J1649" s="208"/>
      <c r="K1649" s="1194"/>
      <c r="L1649" s="1195"/>
    </row>
    <row r="1650" spans="1:12">
      <c r="A1650" s="1225"/>
      <c r="B1650" s="203" t="s">
        <v>1476</v>
      </c>
      <c r="C1650" s="1197"/>
      <c r="D1650" s="1199"/>
      <c r="E1650" s="204"/>
      <c r="F1650" s="204"/>
      <c r="G1650" s="204">
        <v>8</v>
      </c>
      <c r="H1650" s="204">
        <v>985</v>
      </c>
      <c r="I1650" s="204"/>
      <c r="J1650" s="208"/>
      <c r="K1650" s="1194"/>
      <c r="L1650" s="1195"/>
    </row>
    <row r="1651" spans="1:12">
      <c r="A1651" s="1225"/>
      <c r="B1651" s="203" t="s">
        <v>1476</v>
      </c>
      <c r="C1651" s="1197"/>
      <c r="D1651" s="1199"/>
      <c r="E1651" s="204"/>
      <c r="F1651" s="204"/>
      <c r="G1651" s="204">
        <v>9</v>
      </c>
      <c r="H1651" s="204">
        <v>986</v>
      </c>
      <c r="I1651" s="204"/>
      <c r="J1651" s="208"/>
      <c r="K1651" s="1194"/>
      <c r="L1651" s="1195"/>
    </row>
    <row r="1652" spans="1:12">
      <c r="A1652" s="1225"/>
      <c r="B1652" s="203" t="s">
        <v>1476</v>
      </c>
      <c r="C1652" s="1197"/>
      <c r="D1652" s="1199"/>
      <c r="E1652" s="204"/>
      <c r="F1652" s="204"/>
      <c r="G1652" s="204">
        <v>10</v>
      </c>
      <c r="H1652" s="204">
        <v>987</v>
      </c>
      <c r="I1652" s="204"/>
      <c r="J1652" s="208"/>
      <c r="K1652" s="1194"/>
      <c r="L1652" s="1195"/>
    </row>
    <row r="1653" spans="1:12">
      <c r="A1653" s="1225"/>
      <c r="B1653" s="203" t="s">
        <v>1476</v>
      </c>
      <c r="C1653" s="1197"/>
      <c r="D1653" s="1199"/>
      <c r="E1653" s="204"/>
      <c r="F1653" s="204"/>
      <c r="G1653" s="204">
        <v>11</v>
      </c>
      <c r="H1653" s="204">
        <v>988</v>
      </c>
      <c r="I1653" s="204"/>
      <c r="J1653" s="208"/>
      <c r="K1653" s="1194"/>
      <c r="L1653" s="1195"/>
    </row>
    <row r="1654" spans="1:12">
      <c r="A1654" s="1225"/>
      <c r="B1654" s="203" t="s">
        <v>1476</v>
      </c>
      <c r="C1654" s="1197"/>
      <c r="D1654" s="1199"/>
      <c r="E1654" s="204"/>
      <c r="F1654" s="204"/>
      <c r="G1654" s="204">
        <v>12</v>
      </c>
      <c r="H1654" s="204">
        <v>989</v>
      </c>
      <c r="I1654" s="204"/>
      <c r="J1654" s="208"/>
      <c r="K1654" s="1194"/>
      <c r="L1654" s="1195"/>
    </row>
    <row r="1655" spans="1:12">
      <c r="A1655" s="1225"/>
      <c r="B1655" s="203" t="s">
        <v>1476</v>
      </c>
      <c r="C1655" s="1197"/>
      <c r="D1655" s="1199"/>
      <c r="E1655" s="204"/>
      <c r="F1655" s="204"/>
      <c r="G1655" s="204">
        <v>13</v>
      </c>
      <c r="H1655" s="204">
        <v>990</v>
      </c>
      <c r="I1655" s="204"/>
      <c r="J1655" s="208"/>
      <c r="K1655" s="1194"/>
      <c r="L1655" s="1195"/>
    </row>
    <row r="1656" spans="1:12">
      <c r="A1656" s="1225"/>
      <c r="B1656" s="203" t="s">
        <v>1476</v>
      </c>
      <c r="C1656" s="1197"/>
      <c r="D1656" s="1199"/>
      <c r="E1656" s="204"/>
      <c r="F1656" s="204"/>
      <c r="G1656" s="204">
        <v>14</v>
      </c>
      <c r="H1656" s="204">
        <v>991</v>
      </c>
      <c r="I1656" s="204"/>
      <c r="J1656" s="208"/>
      <c r="K1656" s="1194"/>
      <c r="L1656" s="1195"/>
    </row>
    <row r="1657" spans="1:12">
      <c r="A1657" s="1225"/>
      <c r="B1657" s="203" t="s">
        <v>1476</v>
      </c>
      <c r="C1657" s="1197"/>
      <c r="D1657" s="1199"/>
      <c r="E1657" s="204"/>
      <c r="F1657" s="204"/>
      <c r="G1657" s="204">
        <v>15</v>
      </c>
      <c r="H1657" s="204">
        <v>992</v>
      </c>
      <c r="I1657" s="204"/>
      <c r="J1657" s="208"/>
      <c r="K1657" s="1194"/>
      <c r="L1657" s="1195"/>
    </row>
    <row r="1658" spans="1:12">
      <c r="A1658" s="1225"/>
      <c r="B1658" s="203" t="s">
        <v>1476</v>
      </c>
      <c r="C1658" s="1197"/>
      <c r="D1658" s="1199"/>
      <c r="E1658" s="204"/>
      <c r="F1658" s="204"/>
      <c r="G1658" s="204">
        <v>16</v>
      </c>
      <c r="H1658" s="204">
        <v>993</v>
      </c>
      <c r="I1658" s="204"/>
      <c r="J1658" s="208"/>
      <c r="K1658" s="1194" t="s">
        <v>2115</v>
      </c>
      <c r="L1658" s="1195" t="s">
        <v>5802</v>
      </c>
    </row>
    <row r="1659" spans="1:12">
      <c r="A1659" s="1225"/>
      <c r="B1659" s="203" t="s">
        <v>1476</v>
      </c>
      <c r="C1659" s="1197"/>
      <c r="D1659" s="1199"/>
      <c r="E1659" s="204"/>
      <c r="F1659" s="204"/>
      <c r="G1659" s="204">
        <v>17</v>
      </c>
      <c r="H1659" s="204">
        <v>994</v>
      </c>
      <c r="I1659" s="204"/>
      <c r="J1659" s="208"/>
      <c r="K1659" s="1194"/>
      <c r="L1659" s="1195"/>
    </row>
    <row r="1660" spans="1:12">
      <c r="A1660" s="1225"/>
      <c r="B1660" s="203" t="s">
        <v>1476</v>
      </c>
      <c r="C1660" s="1197"/>
      <c r="D1660" s="1199"/>
      <c r="E1660" s="204"/>
      <c r="F1660" s="204"/>
      <c r="G1660" s="204">
        <v>18</v>
      </c>
      <c r="H1660" s="204">
        <v>995</v>
      </c>
      <c r="I1660" s="204"/>
      <c r="J1660" s="208"/>
      <c r="K1660" s="1194"/>
      <c r="L1660" s="1195"/>
    </row>
    <row r="1661" spans="1:12">
      <c r="A1661" s="1225"/>
      <c r="B1661" s="203" t="s">
        <v>1476</v>
      </c>
      <c r="C1661" s="1197"/>
      <c r="D1661" s="1199"/>
      <c r="E1661" s="204"/>
      <c r="F1661" s="204"/>
      <c r="G1661" s="204">
        <v>19</v>
      </c>
      <c r="H1661" s="204">
        <v>996</v>
      </c>
      <c r="I1661" s="204"/>
      <c r="J1661" s="208"/>
      <c r="K1661" s="1194"/>
      <c r="L1661" s="1195"/>
    </row>
    <row r="1662" spans="1:12">
      <c r="A1662" s="1225"/>
      <c r="B1662" s="203" t="s">
        <v>1476</v>
      </c>
      <c r="C1662" s="1197"/>
      <c r="D1662" s="1199"/>
      <c r="E1662" s="204"/>
      <c r="F1662" s="204"/>
      <c r="G1662" s="204">
        <v>20</v>
      </c>
      <c r="H1662" s="204">
        <v>997</v>
      </c>
      <c r="I1662" s="204"/>
      <c r="J1662" s="208"/>
      <c r="K1662" s="1194"/>
      <c r="L1662" s="1195"/>
    </row>
    <row r="1663" spans="1:12">
      <c r="A1663" s="1225"/>
      <c r="B1663" s="203" t="s">
        <v>1476</v>
      </c>
      <c r="C1663" s="1197"/>
      <c r="D1663" s="1199"/>
      <c r="E1663" s="204"/>
      <c r="F1663" s="204"/>
      <c r="G1663" s="204">
        <v>21</v>
      </c>
      <c r="H1663" s="204">
        <v>998</v>
      </c>
      <c r="I1663" s="204"/>
      <c r="J1663" s="208"/>
      <c r="K1663" s="1194"/>
      <c r="L1663" s="1195"/>
    </row>
    <row r="1664" spans="1:12">
      <c r="A1664" s="1225"/>
      <c r="B1664" s="203" t="s">
        <v>1476</v>
      </c>
      <c r="C1664" s="1197"/>
      <c r="D1664" s="1199"/>
      <c r="E1664" s="204"/>
      <c r="F1664" s="204"/>
      <c r="G1664" s="204">
        <v>22</v>
      </c>
      <c r="H1664" s="204">
        <v>999</v>
      </c>
      <c r="I1664" s="204"/>
      <c r="J1664" s="208"/>
      <c r="K1664" s="1194"/>
      <c r="L1664" s="1195"/>
    </row>
    <row r="1665" spans="1:12">
      <c r="A1665" s="1225"/>
      <c r="B1665" s="203" t="s">
        <v>1476</v>
      </c>
      <c r="C1665" s="1197"/>
      <c r="D1665" s="1199"/>
      <c r="E1665" s="204"/>
      <c r="F1665" s="204"/>
      <c r="G1665" s="204">
        <v>23</v>
      </c>
      <c r="H1665" s="204">
        <v>1000</v>
      </c>
      <c r="I1665" s="204"/>
      <c r="J1665" s="208"/>
      <c r="K1665" s="1194"/>
      <c r="L1665" s="1195"/>
    </row>
    <row r="1666" spans="1:12">
      <c r="A1666" s="1225"/>
      <c r="B1666" s="203" t="s">
        <v>1476</v>
      </c>
      <c r="C1666" s="1197"/>
      <c r="D1666" s="1199"/>
      <c r="E1666" s="204"/>
      <c r="F1666" s="204"/>
      <c r="G1666" s="204">
        <v>24</v>
      </c>
      <c r="H1666" s="204">
        <v>1001</v>
      </c>
      <c r="I1666" s="204"/>
      <c r="J1666" s="208"/>
      <c r="K1666" s="1194"/>
      <c r="L1666" s="1195"/>
    </row>
    <row r="1667" spans="1:12">
      <c r="A1667" s="1225"/>
      <c r="B1667" s="203" t="s">
        <v>1476</v>
      </c>
      <c r="C1667" s="1197"/>
      <c r="D1667" s="1199"/>
      <c r="E1667" s="204"/>
      <c r="F1667" s="204"/>
      <c r="G1667" s="204">
        <v>25</v>
      </c>
      <c r="H1667" s="204">
        <v>1002</v>
      </c>
      <c r="I1667" s="204"/>
      <c r="J1667" s="208"/>
      <c r="K1667" s="1194"/>
      <c r="L1667" s="1195"/>
    </row>
    <row r="1668" spans="1:12">
      <c r="A1668" s="1225"/>
      <c r="B1668" s="203" t="s">
        <v>1476</v>
      </c>
      <c r="C1668" s="1197"/>
      <c r="D1668" s="1199"/>
      <c r="E1668" s="204"/>
      <c r="F1668" s="204"/>
      <c r="G1668" s="204">
        <v>26</v>
      </c>
      <c r="H1668" s="204">
        <v>1003</v>
      </c>
      <c r="I1668" s="204"/>
      <c r="J1668" s="208"/>
      <c r="K1668" s="1194"/>
      <c r="L1668" s="1195"/>
    </row>
    <row r="1669" spans="1:12">
      <c r="A1669" s="1225"/>
      <c r="B1669" s="203" t="s">
        <v>1476</v>
      </c>
      <c r="C1669" s="1197"/>
      <c r="D1669" s="1199"/>
      <c r="E1669" s="204"/>
      <c r="F1669" s="204"/>
      <c r="G1669" s="204">
        <v>27</v>
      </c>
      <c r="H1669" s="204">
        <v>1004</v>
      </c>
      <c r="I1669" s="204"/>
      <c r="J1669" s="208"/>
      <c r="K1669" s="1194"/>
      <c r="L1669" s="1195"/>
    </row>
    <row r="1670" spans="1:12">
      <c r="A1670" s="1225"/>
      <c r="B1670" s="203" t="s">
        <v>1476</v>
      </c>
      <c r="C1670" s="1197"/>
      <c r="D1670" s="1199"/>
      <c r="E1670" s="204"/>
      <c r="F1670" s="204"/>
      <c r="G1670" s="204">
        <v>28</v>
      </c>
      <c r="H1670" s="204">
        <v>1005</v>
      </c>
      <c r="I1670" s="204"/>
      <c r="J1670" s="208"/>
      <c r="K1670" s="1194"/>
      <c r="L1670" s="1195"/>
    </row>
    <row r="1671" spans="1:12">
      <c r="A1671" s="1225"/>
      <c r="B1671" s="203" t="s">
        <v>1476</v>
      </c>
      <c r="C1671" s="1197"/>
      <c r="D1671" s="1199"/>
      <c r="E1671" s="204"/>
      <c r="F1671" s="204"/>
      <c r="G1671" s="204">
        <v>29</v>
      </c>
      <c r="H1671" s="204">
        <v>1006</v>
      </c>
      <c r="I1671" s="204"/>
      <c r="J1671" s="208"/>
      <c r="K1671" s="1194"/>
      <c r="L1671" s="1195"/>
    </row>
    <row r="1672" spans="1:12">
      <c r="A1672" s="1225"/>
      <c r="B1672" s="203" t="s">
        <v>1476</v>
      </c>
      <c r="C1672" s="1197"/>
      <c r="D1672" s="1199"/>
      <c r="E1672" s="204"/>
      <c r="F1672" s="204"/>
      <c r="G1672" s="204">
        <v>30</v>
      </c>
      <c r="H1672" s="204">
        <v>1007</v>
      </c>
      <c r="I1672" s="204"/>
      <c r="J1672" s="208"/>
      <c r="K1672" s="1194"/>
      <c r="L1672" s="1195"/>
    </row>
    <row r="1673" spans="1:12">
      <c r="A1673" s="1225"/>
      <c r="B1673" s="205" t="s">
        <v>1476</v>
      </c>
      <c r="C1673" s="1197"/>
      <c r="D1673" s="1199"/>
      <c r="E1673" s="206"/>
      <c r="F1673" s="206"/>
      <c r="G1673" s="206">
        <v>31</v>
      </c>
      <c r="H1673" s="206">
        <v>1008</v>
      </c>
      <c r="I1673" s="206"/>
      <c r="J1673" s="209"/>
      <c r="K1673" s="1194"/>
      <c r="L1673" s="1195"/>
    </row>
    <row r="1674" spans="1:12">
      <c r="A1674" s="1225"/>
      <c r="B1674" s="200" t="s">
        <v>1449</v>
      </c>
      <c r="C1674" s="1207" t="s">
        <v>1424</v>
      </c>
      <c r="D1674" s="1198" t="s">
        <v>1450</v>
      </c>
      <c r="E1674" s="201" t="s">
        <v>7219</v>
      </c>
      <c r="F1674" s="201" t="s">
        <v>7657</v>
      </c>
      <c r="G1674" s="201">
        <v>0</v>
      </c>
      <c r="H1674" s="201">
        <v>45</v>
      </c>
      <c r="I1674" s="201" t="s">
        <v>1451</v>
      </c>
      <c r="J1674" s="207">
        <v>1</v>
      </c>
    </row>
    <row r="1675" spans="1:12">
      <c r="A1675" s="1225"/>
      <c r="B1675" s="203" t="s">
        <v>1449</v>
      </c>
      <c r="C1675" s="1208"/>
      <c r="D1675" s="1199"/>
      <c r="E1675" s="204" t="s">
        <v>7219</v>
      </c>
      <c r="F1675" s="204" t="s">
        <v>67</v>
      </c>
      <c r="G1675" s="204">
        <v>1</v>
      </c>
      <c r="H1675" s="204">
        <v>46</v>
      </c>
      <c r="I1675" s="204" t="s">
        <v>1452</v>
      </c>
      <c r="J1675" s="208">
        <v>1</v>
      </c>
    </row>
    <row r="1676" spans="1:12">
      <c r="A1676" s="1225"/>
      <c r="B1676" s="203" t="s">
        <v>1449</v>
      </c>
      <c r="C1676" s="1208"/>
      <c r="D1676" s="1199"/>
      <c r="E1676" s="204"/>
      <c r="F1676" s="204"/>
      <c r="G1676" s="204">
        <v>2</v>
      </c>
      <c r="H1676" s="204">
        <v>47</v>
      </c>
      <c r="I1676" s="204"/>
      <c r="J1676" s="208"/>
    </row>
    <row r="1677" spans="1:12">
      <c r="A1677" s="1225"/>
      <c r="B1677" s="205" t="s">
        <v>1449</v>
      </c>
      <c r="C1677" s="1208"/>
      <c r="D1677" s="1199"/>
      <c r="E1677" s="206"/>
      <c r="F1677" s="206"/>
      <c r="G1677" s="206">
        <v>3</v>
      </c>
      <c r="H1677" s="206">
        <v>48</v>
      </c>
      <c r="I1677" s="206"/>
      <c r="J1677" s="209"/>
    </row>
    <row r="1678" spans="1:12">
      <c r="A1678" s="1225"/>
      <c r="B1678" s="200" t="s">
        <v>1461</v>
      </c>
      <c r="C1678" s="1209" t="s">
        <v>1425</v>
      </c>
      <c r="D1678" s="1198" t="s">
        <v>1462</v>
      </c>
      <c r="E1678" s="201" t="s">
        <v>1497</v>
      </c>
      <c r="F1678" s="201" t="s">
        <v>67</v>
      </c>
      <c r="G1678" s="201">
        <v>1</v>
      </c>
      <c r="H1678" s="201">
        <v>241</v>
      </c>
      <c r="I1678" s="201" t="s">
        <v>1520</v>
      </c>
      <c r="J1678" s="207">
        <v>1</v>
      </c>
      <c r="K1678" s="756" t="s">
        <v>1765</v>
      </c>
      <c r="L1678" s="1195" t="s">
        <v>5803</v>
      </c>
    </row>
    <row r="1679" spans="1:12">
      <c r="A1679" s="1225"/>
      <c r="B1679" s="203" t="s">
        <v>1461</v>
      </c>
      <c r="C1679" s="1210"/>
      <c r="D1679" s="1199"/>
      <c r="E1679" s="724" t="s">
        <v>826</v>
      </c>
      <c r="F1679" s="724" t="s">
        <v>825</v>
      </c>
      <c r="G1679" s="724">
        <v>2</v>
      </c>
      <c r="H1679" s="724">
        <v>242</v>
      </c>
      <c r="I1679" s="724" t="s">
        <v>1520</v>
      </c>
      <c r="J1679" s="725">
        <v>3</v>
      </c>
      <c r="K1679" s="756" t="s">
        <v>1766</v>
      </c>
      <c r="L1679" s="1195"/>
    </row>
    <row r="1680" spans="1:12">
      <c r="A1680" s="1225"/>
      <c r="B1680" s="203" t="s">
        <v>1461</v>
      </c>
      <c r="C1680" s="1210"/>
      <c r="D1680" s="1199"/>
      <c r="E1680" s="204" t="s">
        <v>547</v>
      </c>
      <c r="F1680" s="204" t="s">
        <v>10442</v>
      </c>
      <c r="G1680" s="204">
        <v>3</v>
      </c>
      <c r="H1680" s="204">
        <v>243</v>
      </c>
      <c r="I1680" s="204" t="s">
        <v>1520</v>
      </c>
      <c r="J1680" s="208">
        <v>5</v>
      </c>
      <c r="K1680" s="756" t="s">
        <v>1767</v>
      </c>
      <c r="L1680" s="1195"/>
    </row>
    <row r="1681" spans="1:12">
      <c r="A1681" s="1225"/>
      <c r="B1681" s="203" t="s">
        <v>1461</v>
      </c>
      <c r="C1681" s="1210"/>
      <c r="D1681" s="1199"/>
      <c r="E1681" s="204" t="s">
        <v>549</v>
      </c>
      <c r="F1681" s="204" t="s">
        <v>10443</v>
      </c>
      <c r="G1681" s="204">
        <v>4</v>
      </c>
      <c r="H1681" s="204">
        <v>244</v>
      </c>
      <c r="I1681" s="204" t="s">
        <v>1520</v>
      </c>
      <c r="J1681" s="208">
        <v>7</v>
      </c>
      <c r="K1681" s="756" t="s">
        <v>1768</v>
      </c>
      <c r="L1681" s="1195"/>
    </row>
    <row r="1682" spans="1:12">
      <c r="A1682" s="1225"/>
      <c r="B1682" s="203" t="s">
        <v>1461</v>
      </c>
      <c r="C1682" s="1210"/>
      <c r="D1682" s="1199"/>
      <c r="E1682" s="204" t="s">
        <v>1497</v>
      </c>
      <c r="F1682" s="204" t="s">
        <v>67</v>
      </c>
      <c r="G1682" s="204">
        <v>5</v>
      </c>
      <c r="H1682" s="204">
        <v>245</v>
      </c>
      <c r="I1682" s="204" t="s">
        <v>1520</v>
      </c>
      <c r="J1682" s="208">
        <v>9</v>
      </c>
      <c r="K1682" s="756" t="s">
        <v>1769</v>
      </c>
      <c r="L1682" s="1195"/>
    </row>
    <row r="1683" spans="1:12">
      <c r="A1683" s="1225"/>
      <c r="B1683" s="203" t="s">
        <v>1461</v>
      </c>
      <c r="C1683" s="1210"/>
      <c r="D1683" s="1199"/>
      <c r="E1683" s="724" t="s">
        <v>830</v>
      </c>
      <c r="F1683" s="724" t="s">
        <v>10444</v>
      </c>
      <c r="G1683" s="724">
        <v>6</v>
      </c>
      <c r="H1683" s="724">
        <v>246</v>
      </c>
      <c r="I1683" s="724" t="s">
        <v>1520</v>
      </c>
      <c r="J1683" s="725">
        <v>11</v>
      </c>
      <c r="K1683" s="756" t="s">
        <v>1770</v>
      </c>
      <c r="L1683" s="1195"/>
    </row>
    <row r="1684" spans="1:12">
      <c r="A1684" s="1225"/>
      <c r="B1684" s="203" t="s">
        <v>1461</v>
      </c>
      <c r="C1684" s="1210"/>
      <c r="D1684" s="1199"/>
      <c r="E1684" s="204" t="s">
        <v>1497</v>
      </c>
      <c r="F1684" s="204" t="s">
        <v>67</v>
      </c>
      <c r="G1684" s="204">
        <v>7</v>
      </c>
      <c r="H1684" s="204">
        <v>247</v>
      </c>
      <c r="I1684" s="204" t="s">
        <v>1520</v>
      </c>
      <c r="J1684" s="208">
        <v>13</v>
      </c>
      <c r="K1684" s="756" t="s">
        <v>1771</v>
      </c>
      <c r="L1684" s="1195"/>
    </row>
    <row r="1685" spans="1:12">
      <c r="A1685" s="1225"/>
      <c r="B1685" s="203" t="s">
        <v>1461</v>
      </c>
      <c r="C1685" s="1210"/>
      <c r="D1685" s="1199"/>
      <c r="E1685" s="724" t="s">
        <v>833</v>
      </c>
      <c r="F1685" s="724" t="s">
        <v>10445</v>
      </c>
      <c r="G1685" s="724">
        <v>8</v>
      </c>
      <c r="H1685" s="724">
        <v>248</v>
      </c>
      <c r="I1685" s="724" t="s">
        <v>1520</v>
      </c>
      <c r="J1685" s="725">
        <v>15</v>
      </c>
      <c r="K1685" s="756" t="s">
        <v>1772</v>
      </c>
      <c r="L1685" s="1195"/>
    </row>
    <row r="1686" spans="1:12">
      <c r="A1686" s="1225"/>
      <c r="B1686" s="203" t="s">
        <v>1461</v>
      </c>
      <c r="C1686" s="1210"/>
      <c r="D1686" s="1199"/>
      <c r="E1686" s="204" t="s">
        <v>835</v>
      </c>
      <c r="F1686" s="204" t="s">
        <v>10446</v>
      </c>
      <c r="G1686" s="204">
        <v>9</v>
      </c>
      <c r="H1686" s="204">
        <v>249</v>
      </c>
      <c r="I1686" s="204" t="s">
        <v>1520</v>
      </c>
      <c r="J1686" s="208">
        <v>17</v>
      </c>
      <c r="K1686" s="756" t="s">
        <v>1773</v>
      </c>
      <c r="L1686" s="1195"/>
    </row>
    <row r="1687" spans="1:12">
      <c r="A1687" s="1225"/>
      <c r="B1687" s="203" t="s">
        <v>1461</v>
      </c>
      <c r="C1687" s="1210"/>
      <c r="D1687" s="1199"/>
      <c r="E1687" s="204" t="s">
        <v>837</v>
      </c>
      <c r="F1687" s="204" t="s">
        <v>10447</v>
      </c>
      <c r="G1687" s="204">
        <v>10</v>
      </c>
      <c r="H1687" s="204">
        <v>250</v>
      </c>
      <c r="I1687" s="204" t="s">
        <v>1499</v>
      </c>
      <c r="J1687" s="208">
        <v>1</v>
      </c>
      <c r="K1687" s="756" t="s">
        <v>1774</v>
      </c>
      <c r="L1687" s="1195"/>
    </row>
    <row r="1688" spans="1:12">
      <c r="A1688" s="1225"/>
      <c r="B1688" s="203" t="s">
        <v>1461</v>
      </c>
      <c r="C1688" s="1210"/>
      <c r="D1688" s="1199"/>
      <c r="E1688" s="204" t="s">
        <v>841</v>
      </c>
      <c r="F1688" s="204" t="s">
        <v>10448</v>
      </c>
      <c r="G1688" s="204">
        <v>11</v>
      </c>
      <c r="H1688" s="204">
        <v>251</v>
      </c>
      <c r="I1688" s="204" t="s">
        <v>1499</v>
      </c>
      <c r="J1688" s="208">
        <v>3</v>
      </c>
      <c r="K1688" s="756" t="s">
        <v>1775</v>
      </c>
      <c r="L1688" s="1195"/>
    </row>
    <row r="1689" spans="1:12">
      <c r="A1689" s="1225"/>
      <c r="B1689" s="205" t="s">
        <v>1461</v>
      </c>
      <c r="C1689" s="1210"/>
      <c r="D1689" s="1199"/>
      <c r="E1689" s="206" t="s">
        <v>842</v>
      </c>
      <c r="F1689" s="206" t="s">
        <v>10449</v>
      </c>
      <c r="G1689" s="206">
        <v>12</v>
      </c>
      <c r="H1689" s="206">
        <v>252</v>
      </c>
      <c r="I1689" s="206" t="s">
        <v>1499</v>
      </c>
      <c r="J1689" s="209">
        <v>5</v>
      </c>
      <c r="K1689" s="756" t="s">
        <v>1776</v>
      </c>
      <c r="L1689" s="1195"/>
    </row>
    <row r="1690" spans="1:12">
      <c r="A1690" s="1225"/>
      <c r="B1690" s="200" t="s">
        <v>1461</v>
      </c>
      <c r="C1690" s="1209" t="s">
        <v>1426</v>
      </c>
      <c r="D1690" s="1198" t="s">
        <v>1462</v>
      </c>
      <c r="E1690" s="769" t="s">
        <v>843</v>
      </c>
      <c r="F1690" s="769" t="s">
        <v>10450</v>
      </c>
      <c r="G1690" s="769">
        <v>1</v>
      </c>
      <c r="H1690" s="769">
        <v>253</v>
      </c>
      <c r="I1690" s="770" t="s">
        <v>1526</v>
      </c>
      <c r="J1690" s="771">
        <v>7</v>
      </c>
      <c r="K1690" s="756" t="s">
        <v>1777</v>
      </c>
      <c r="L1690" s="1195" t="s">
        <v>5804</v>
      </c>
    </row>
    <row r="1691" spans="1:12">
      <c r="A1691" s="1225"/>
      <c r="B1691" s="203" t="s">
        <v>1461</v>
      </c>
      <c r="C1691" s="1210"/>
      <c r="D1691" s="1199"/>
      <c r="E1691" s="724" t="s">
        <v>848</v>
      </c>
      <c r="F1691" s="724" t="s">
        <v>10451</v>
      </c>
      <c r="G1691" s="724">
        <v>2</v>
      </c>
      <c r="H1691" s="724">
        <v>254</v>
      </c>
      <c r="I1691" s="772" t="s">
        <v>1526</v>
      </c>
      <c r="J1691" s="773">
        <v>7</v>
      </c>
      <c r="K1691" s="756" t="s">
        <v>1778</v>
      </c>
      <c r="L1691" s="1195"/>
    </row>
    <row r="1692" spans="1:12">
      <c r="A1692" s="1225"/>
      <c r="B1692" s="203" t="s">
        <v>1461</v>
      </c>
      <c r="C1692" s="1210"/>
      <c r="D1692" s="1199"/>
      <c r="E1692" s="724" t="s">
        <v>846</v>
      </c>
      <c r="F1692" s="724" t="s">
        <v>10452</v>
      </c>
      <c r="G1692" s="724">
        <v>3</v>
      </c>
      <c r="H1692" s="724">
        <v>255</v>
      </c>
      <c r="I1692" s="724" t="s">
        <v>1570</v>
      </c>
      <c r="J1692" s="725">
        <v>1</v>
      </c>
      <c r="K1692" s="756" t="s">
        <v>1779</v>
      </c>
      <c r="L1692" s="1195"/>
    </row>
    <row r="1693" spans="1:12">
      <c r="A1693" s="1225"/>
      <c r="B1693" s="203" t="s">
        <v>1461</v>
      </c>
      <c r="C1693" s="1210"/>
      <c r="D1693" s="1199"/>
      <c r="E1693" s="204" t="s">
        <v>849</v>
      </c>
      <c r="F1693" s="204" t="s">
        <v>10453</v>
      </c>
      <c r="G1693" s="204">
        <v>4</v>
      </c>
      <c r="H1693" s="204">
        <v>256</v>
      </c>
      <c r="I1693" s="204" t="s">
        <v>1570</v>
      </c>
      <c r="J1693" s="208">
        <v>3</v>
      </c>
      <c r="K1693" s="756" t="s">
        <v>1780</v>
      </c>
      <c r="L1693" s="1195"/>
    </row>
    <row r="1694" spans="1:12">
      <c r="A1694" s="1225"/>
      <c r="B1694" s="203" t="s">
        <v>1461</v>
      </c>
      <c r="C1694" s="1210"/>
      <c r="D1694" s="1199"/>
      <c r="E1694" s="204" t="s">
        <v>1497</v>
      </c>
      <c r="F1694" s="204" t="s">
        <v>67</v>
      </c>
      <c r="G1694" s="204">
        <v>5</v>
      </c>
      <c r="H1694" s="204">
        <v>257</v>
      </c>
      <c r="I1694" s="204" t="s">
        <v>1573</v>
      </c>
      <c r="J1694" s="208">
        <v>5</v>
      </c>
      <c r="K1694" s="756" t="s">
        <v>1781</v>
      </c>
      <c r="L1694" s="1195"/>
    </row>
    <row r="1695" spans="1:12">
      <c r="A1695" s="1225"/>
      <c r="B1695" s="203" t="s">
        <v>1461</v>
      </c>
      <c r="C1695" s="1210"/>
      <c r="D1695" s="1199"/>
      <c r="E1695" s="204" t="s">
        <v>855</v>
      </c>
      <c r="F1695" s="204" t="s">
        <v>851</v>
      </c>
      <c r="G1695" s="204">
        <v>6</v>
      </c>
      <c r="H1695" s="204">
        <v>258</v>
      </c>
      <c r="I1695" s="204" t="s">
        <v>1578</v>
      </c>
      <c r="J1695" s="208">
        <v>3</v>
      </c>
      <c r="K1695" s="756" t="s">
        <v>1782</v>
      </c>
      <c r="L1695" s="1195"/>
    </row>
    <row r="1696" spans="1:12">
      <c r="A1696" s="1225"/>
      <c r="B1696" s="203" t="s">
        <v>1461</v>
      </c>
      <c r="C1696" s="1210"/>
      <c r="D1696" s="1199"/>
      <c r="E1696" s="204" t="s">
        <v>857</v>
      </c>
      <c r="F1696" s="204" t="s">
        <v>853</v>
      </c>
      <c r="G1696" s="204">
        <v>7</v>
      </c>
      <c r="H1696" s="204">
        <v>259</v>
      </c>
      <c r="I1696" s="204" t="s">
        <v>1578</v>
      </c>
      <c r="J1696" s="208">
        <v>7</v>
      </c>
      <c r="K1696" s="756" t="s">
        <v>1783</v>
      </c>
      <c r="L1696" s="1195"/>
    </row>
    <row r="1697" spans="1:12">
      <c r="A1697" s="1225"/>
      <c r="B1697" s="203" t="s">
        <v>1461</v>
      </c>
      <c r="C1697" s="1210"/>
      <c r="D1697" s="1199"/>
      <c r="E1697" s="204" t="s">
        <v>1497</v>
      </c>
      <c r="F1697" s="204" t="s">
        <v>67</v>
      </c>
      <c r="G1697" s="204">
        <v>8</v>
      </c>
      <c r="H1697" s="204">
        <v>260</v>
      </c>
      <c r="I1697" s="204" t="s">
        <v>1578</v>
      </c>
      <c r="J1697" s="208">
        <v>13</v>
      </c>
      <c r="K1697" s="756" t="s">
        <v>1784</v>
      </c>
      <c r="L1697" s="1195"/>
    </row>
    <row r="1698" spans="1:12">
      <c r="A1698" s="1225"/>
      <c r="B1698" s="203" t="s">
        <v>1461</v>
      </c>
      <c r="C1698" s="1210"/>
      <c r="D1698" s="1199"/>
      <c r="E1698" s="204" t="s">
        <v>1497</v>
      </c>
      <c r="F1698" s="204" t="s">
        <v>67</v>
      </c>
      <c r="G1698" s="204">
        <v>9</v>
      </c>
      <c r="H1698" s="204">
        <v>261</v>
      </c>
      <c r="I1698" s="204" t="s">
        <v>1578</v>
      </c>
      <c r="J1698" s="208">
        <v>15</v>
      </c>
      <c r="K1698" s="756" t="s">
        <v>1785</v>
      </c>
      <c r="L1698" s="1195"/>
    </row>
    <row r="1699" spans="1:12">
      <c r="A1699" s="1225"/>
      <c r="B1699" s="203" t="s">
        <v>1461</v>
      </c>
      <c r="C1699" s="1210"/>
      <c r="D1699" s="1199"/>
      <c r="E1699" s="204" t="s">
        <v>1497</v>
      </c>
      <c r="F1699" s="204" t="s">
        <v>67</v>
      </c>
      <c r="G1699" s="204">
        <v>10</v>
      </c>
      <c r="H1699" s="204">
        <v>262</v>
      </c>
      <c r="I1699" s="204" t="s">
        <v>6332</v>
      </c>
      <c r="J1699" s="208">
        <v>3</v>
      </c>
      <c r="K1699" s="756" t="s">
        <v>1786</v>
      </c>
      <c r="L1699" s="1195"/>
    </row>
    <row r="1700" spans="1:12">
      <c r="A1700" s="1225"/>
      <c r="B1700" s="203" t="s">
        <v>1461</v>
      </c>
      <c r="C1700" s="1210"/>
      <c r="D1700" s="1199"/>
      <c r="E1700" s="204"/>
      <c r="F1700" s="204"/>
      <c r="G1700" s="204">
        <v>11</v>
      </c>
      <c r="H1700" s="204">
        <v>263</v>
      </c>
      <c r="I1700" s="204"/>
      <c r="J1700" s="208"/>
      <c r="K1700" s="756" t="s">
        <v>1787</v>
      </c>
      <c r="L1700" s="1195"/>
    </row>
    <row r="1701" spans="1:12">
      <c r="A1701" s="1225"/>
      <c r="B1701" s="205" t="s">
        <v>1461</v>
      </c>
      <c r="C1701" s="1210"/>
      <c r="D1701" s="1199"/>
      <c r="E1701" s="206"/>
      <c r="F1701" s="206"/>
      <c r="G1701" s="206">
        <v>12</v>
      </c>
      <c r="H1701" s="206">
        <v>264</v>
      </c>
      <c r="I1701" s="206"/>
      <c r="J1701" s="209"/>
      <c r="K1701" s="756" t="s">
        <v>1788</v>
      </c>
      <c r="L1701" s="1195"/>
    </row>
    <row r="1702" spans="1:12">
      <c r="A1702" s="1225"/>
      <c r="B1702" s="210" t="s">
        <v>1476</v>
      </c>
      <c r="C1702" s="1205" t="s">
        <v>1427</v>
      </c>
      <c r="D1702" s="1198" t="s">
        <v>1477</v>
      </c>
      <c r="E1702" s="201" t="s">
        <v>1394</v>
      </c>
      <c r="F1702" s="201" t="s">
        <v>8608</v>
      </c>
      <c r="G1702" s="201">
        <v>0</v>
      </c>
      <c r="H1702" s="201">
        <v>1009</v>
      </c>
      <c r="I1702" s="201" t="s">
        <v>49</v>
      </c>
      <c r="J1702" s="207" t="s">
        <v>49</v>
      </c>
      <c r="K1702" s="1194" t="s">
        <v>2130</v>
      </c>
      <c r="L1702" s="1195" t="s">
        <v>5805</v>
      </c>
    </row>
    <row r="1703" spans="1:12">
      <c r="A1703" s="1225"/>
      <c r="B1703" s="211" t="s">
        <v>1476</v>
      </c>
      <c r="C1703" s="1206"/>
      <c r="D1703" s="1199"/>
      <c r="E1703" s="204" t="s">
        <v>1396</v>
      </c>
      <c r="F1703" s="204" t="s">
        <v>8610</v>
      </c>
      <c r="G1703" s="204">
        <v>1</v>
      </c>
      <c r="H1703" s="204">
        <v>1010</v>
      </c>
      <c r="I1703" s="204" t="s">
        <v>49</v>
      </c>
      <c r="J1703" s="208" t="s">
        <v>49</v>
      </c>
      <c r="K1703" s="1194"/>
      <c r="L1703" s="1195"/>
    </row>
    <row r="1704" spans="1:12">
      <c r="A1704" s="1225"/>
      <c r="B1704" s="211" t="s">
        <v>1476</v>
      </c>
      <c r="C1704" s="1206"/>
      <c r="D1704" s="1199"/>
      <c r="E1704" s="204" t="s">
        <v>1400</v>
      </c>
      <c r="F1704" s="204" t="s">
        <v>8614</v>
      </c>
      <c r="G1704" s="204">
        <v>2</v>
      </c>
      <c r="H1704" s="204">
        <v>1011</v>
      </c>
      <c r="I1704" s="204" t="s">
        <v>49</v>
      </c>
      <c r="J1704" s="208" t="s">
        <v>49</v>
      </c>
      <c r="K1704" s="1194"/>
      <c r="L1704" s="1195"/>
    </row>
    <row r="1705" spans="1:12">
      <c r="A1705" s="1225"/>
      <c r="B1705" s="211" t="s">
        <v>1476</v>
      </c>
      <c r="C1705" s="1206"/>
      <c r="D1705" s="1199"/>
      <c r="E1705" s="204" t="s">
        <v>1401</v>
      </c>
      <c r="F1705" s="204" t="s">
        <v>10454</v>
      </c>
      <c r="G1705" s="204">
        <v>3</v>
      </c>
      <c r="H1705" s="204">
        <v>1012</v>
      </c>
      <c r="I1705" s="204" t="s">
        <v>49</v>
      </c>
      <c r="J1705" s="208" t="s">
        <v>49</v>
      </c>
      <c r="K1705" s="1194"/>
      <c r="L1705" s="1195"/>
    </row>
    <row r="1706" spans="1:12">
      <c r="A1706" s="1225"/>
      <c r="B1706" s="211" t="s">
        <v>1476</v>
      </c>
      <c r="C1706" s="1206"/>
      <c r="D1706" s="1199"/>
      <c r="E1706" s="204" t="s">
        <v>6409</v>
      </c>
      <c r="F1706" s="204" t="s">
        <v>10455</v>
      </c>
      <c r="G1706" s="204">
        <v>4</v>
      </c>
      <c r="H1706" s="204">
        <v>1013</v>
      </c>
      <c r="I1706" s="204" t="s">
        <v>1535</v>
      </c>
      <c r="J1706" s="208">
        <v>1</v>
      </c>
      <c r="K1706" s="1194"/>
      <c r="L1706" s="1195"/>
    </row>
    <row r="1707" spans="1:12">
      <c r="A1707" s="1225"/>
      <c r="B1707" s="211" t="s">
        <v>1476</v>
      </c>
      <c r="C1707" s="1206"/>
      <c r="D1707" s="1199"/>
      <c r="E1707" s="204" t="s">
        <v>6410</v>
      </c>
      <c r="F1707" s="204" t="s">
        <v>10456</v>
      </c>
      <c r="G1707" s="204">
        <v>5</v>
      </c>
      <c r="H1707" s="204">
        <v>1014</v>
      </c>
      <c r="I1707" s="204" t="s">
        <v>1535</v>
      </c>
      <c r="J1707" s="208">
        <v>3</v>
      </c>
      <c r="K1707" s="1194"/>
      <c r="L1707" s="1195"/>
    </row>
    <row r="1708" spans="1:12">
      <c r="A1708" s="1225"/>
      <c r="B1708" s="211" t="s">
        <v>1476</v>
      </c>
      <c r="C1708" s="1206"/>
      <c r="D1708" s="1199"/>
      <c r="E1708" s="204" t="s">
        <v>2774</v>
      </c>
      <c r="F1708" s="204" t="s">
        <v>7660</v>
      </c>
      <c r="G1708" s="204">
        <v>6</v>
      </c>
      <c r="H1708" s="204">
        <v>1015</v>
      </c>
      <c r="I1708" s="204" t="s">
        <v>1594</v>
      </c>
      <c r="J1708" s="208">
        <v>1</v>
      </c>
      <c r="K1708" s="1194"/>
      <c r="L1708" s="1195"/>
    </row>
    <row r="1709" spans="1:12">
      <c r="A1709" s="1225"/>
      <c r="B1709" s="211" t="s">
        <v>1476</v>
      </c>
      <c r="C1709" s="1206"/>
      <c r="D1709" s="1199"/>
      <c r="E1709" s="204" t="s">
        <v>2775</v>
      </c>
      <c r="F1709" s="204" t="s">
        <v>2019</v>
      </c>
      <c r="G1709" s="204">
        <v>7</v>
      </c>
      <c r="H1709" s="204">
        <v>1016</v>
      </c>
      <c r="I1709" s="204" t="s">
        <v>1594</v>
      </c>
      <c r="J1709" s="208">
        <v>3</v>
      </c>
      <c r="K1709" s="1194"/>
      <c r="L1709" s="1195"/>
    </row>
    <row r="1710" spans="1:12">
      <c r="A1710" s="1225"/>
      <c r="B1710" s="211" t="s">
        <v>1476</v>
      </c>
      <c r="C1710" s="1206"/>
      <c r="D1710" s="1199"/>
      <c r="E1710" s="204" t="s">
        <v>2777</v>
      </c>
      <c r="F1710" s="204" t="s">
        <v>7661</v>
      </c>
      <c r="G1710" s="204">
        <v>8</v>
      </c>
      <c r="H1710" s="204">
        <v>1017</v>
      </c>
      <c r="I1710" s="204" t="s">
        <v>1594</v>
      </c>
      <c r="J1710" s="208">
        <v>5</v>
      </c>
      <c r="K1710" s="1194"/>
      <c r="L1710" s="1195"/>
    </row>
    <row r="1711" spans="1:12">
      <c r="A1711" s="1225"/>
      <c r="B1711" s="211" t="s">
        <v>1476</v>
      </c>
      <c r="C1711" s="1206"/>
      <c r="D1711" s="1199"/>
      <c r="E1711" s="204" t="s">
        <v>2776</v>
      </c>
      <c r="F1711" s="204" t="s">
        <v>2020</v>
      </c>
      <c r="G1711" s="204">
        <v>9</v>
      </c>
      <c r="H1711" s="204">
        <v>1018</v>
      </c>
      <c r="I1711" s="204" t="s">
        <v>1594</v>
      </c>
      <c r="J1711" s="208">
        <v>7</v>
      </c>
      <c r="K1711" s="1194"/>
      <c r="L1711" s="1195"/>
    </row>
    <row r="1712" spans="1:12">
      <c r="A1712" s="1225"/>
      <c r="B1712" s="211" t="s">
        <v>1476</v>
      </c>
      <c r="C1712" s="1206"/>
      <c r="D1712" s="1199"/>
      <c r="E1712" s="204" t="s">
        <v>2778</v>
      </c>
      <c r="F1712" s="204" t="s">
        <v>7662</v>
      </c>
      <c r="G1712" s="204">
        <v>10</v>
      </c>
      <c r="H1712" s="204">
        <v>1019</v>
      </c>
      <c r="I1712" s="204" t="s">
        <v>1594</v>
      </c>
      <c r="J1712" s="208">
        <v>9</v>
      </c>
      <c r="K1712" s="1194"/>
      <c r="L1712" s="1195"/>
    </row>
    <row r="1713" spans="1:12">
      <c r="A1713" s="1225"/>
      <c r="B1713" s="211" t="s">
        <v>1476</v>
      </c>
      <c r="C1713" s="1206"/>
      <c r="D1713" s="1199"/>
      <c r="E1713" s="204" t="s">
        <v>1497</v>
      </c>
      <c r="F1713" s="204" t="s">
        <v>67</v>
      </c>
      <c r="G1713" s="204">
        <v>11</v>
      </c>
      <c r="H1713" s="204">
        <v>1020</v>
      </c>
      <c r="I1713" s="204" t="s">
        <v>1594</v>
      </c>
      <c r="J1713" s="208">
        <v>11</v>
      </c>
      <c r="K1713" s="1194"/>
      <c r="L1713" s="1195"/>
    </row>
    <row r="1714" spans="1:12">
      <c r="A1714" s="1225"/>
      <c r="B1714" s="211" t="s">
        <v>1476</v>
      </c>
      <c r="C1714" s="1206"/>
      <c r="D1714" s="1199"/>
      <c r="E1714" s="204" t="s">
        <v>2780</v>
      </c>
      <c r="F1714" s="204" t="s">
        <v>10457</v>
      </c>
      <c r="G1714" s="204">
        <v>12</v>
      </c>
      <c r="H1714" s="204">
        <v>1021</v>
      </c>
      <c r="I1714" s="204" t="s">
        <v>49</v>
      </c>
      <c r="J1714" s="208" t="s">
        <v>49</v>
      </c>
      <c r="K1714" s="1194"/>
      <c r="L1714" s="1195"/>
    </row>
    <row r="1715" spans="1:12">
      <c r="A1715" s="1225"/>
      <c r="B1715" s="211" t="s">
        <v>1476</v>
      </c>
      <c r="C1715" s="1206"/>
      <c r="D1715" s="1199"/>
      <c r="E1715" s="204" t="s">
        <v>2779</v>
      </c>
      <c r="F1715" s="204" t="s">
        <v>10458</v>
      </c>
      <c r="G1715" s="204">
        <v>13</v>
      </c>
      <c r="H1715" s="204">
        <v>1022</v>
      </c>
      <c r="I1715" s="204" t="s">
        <v>49</v>
      </c>
      <c r="J1715" s="208" t="s">
        <v>49</v>
      </c>
      <c r="K1715" s="1194"/>
      <c r="L1715" s="1195"/>
    </row>
    <row r="1716" spans="1:12">
      <c r="A1716" s="1225"/>
      <c r="B1716" s="211" t="s">
        <v>1476</v>
      </c>
      <c r="C1716" s="1206"/>
      <c r="D1716" s="1199"/>
      <c r="E1716" s="204" t="s">
        <v>2782</v>
      </c>
      <c r="F1716" s="204" t="s">
        <v>10459</v>
      </c>
      <c r="G1716" s="204">
        <v>14</v>
      </c>
      <c r="H1716" s="204">
        <v>1023</v>
      </c>
      <c r="I1716" s="204" t="s">
        <v>1873</v>
      </c>
      <c r="J1716" s="208">
        <v>1</v>
      </c>
      <c r="K1716" s="1194"/>
      <c r="L1716" s="1195"/>
    </row>
    <row r="1717" spans="1:12">
      <c r="A1717" s="1225"/>
      <c r="B1717" s="212" t="s">
        <v>1476</v>
      </c>
      <c r="C1717" s="1206"/>
      <c r="D1717" s="1199"/>
      <c r="E1717" s="206" t="s">
        <v>2783</v>
      </c>
      <c r="F1717" s="206" t="s">
        <v>10460</v>
      </c>
      <c r="G1717" s="206">
        <v>15</v>
      </c>
      <c r="H1717" s="206">
        <v>1024</v>
      </c>
      <c r="I1717" s="206" t="s">
        <v>1873</v>
      </c>
      <c r="J1717" s="209">
        <v>4</v>
      </c>
      <c r="K1717" s="1194"/>
      <c r="L1717" s="1195"/>
    </row>
    <row r="1718" spans="1:12">
      <c r="A1718" s="1225"/>
      <c r="B1718" s="210" t="s">
        <v>1554</v>
      </c>
      <c r="C1718" s="1206"/>
      <c r="D1718" s="1198" t="s">
        <v>1555</v>
      </c>
      <c r="E1718" s="201" t="s">
        <v>1560</v>
      </c>
      <c r="F1718" s="201" t="s">
        <v>10461</v>
      </c>
      <c r="G1718" s="201">
        <v>0</v>
      </c>
      <c r="H1718" s="201">
        <v>369</v>
      </c>
      <c r="I1718" s="201" t="s">
        <v>1538</v>
      </c>
      <c r="J1718" s="207">
        <v>1</v>
      </c>
      <c r="K1718" s="1194" t="s">
        <v>2075</v>
      </c>
      <c r="L1718" s="1195" t="s">
        <v>2076</v>
      </c>
    </row>
    <row r="1719" spans="1:12">
      <c r="A1719" s="1225"/>
      <c r="B1719" s="211" t="s">
        <v>1554</v>
      </c>
      <c r="C1719" s="1206"/>
      <c r="D1719" s="1199"/>
      <c r="E1719" s="204" t="s">
        <v>1600</v>
      </c>
      <c r="F1719" s="204" t="s">
        <v>10462</v>
      </c>
      <c r="G1719" s="204">
        <v>1</v>
      </c>
      <c r="H1719" s="204">
        <v>370</v>
      </c>
      <c r="I1719" s="204" t="s">
        <v>1538</v>
      </c>
      <c r="J1719" s="208">
        <v>3</v>
      </c>
      <c r="K1719" s="1194"/>
      <c r="L1719" s="1195"/>
    </row>
    <row r="1720" spans="1:12">
      <c r="A1720" s="1225"/>
      <c r="B1720" s="211" t="s">
        <v>1554</v>
      </c>
      <c r="C1720" s="1206"/>
      <c r="D1720" s="1199"/>
      <c r="E1720" s="204" t="s">
        <v>3031</v>
      </c>
      <c r="F1720" s="204" t="s">
        <v>10463</v>
      </c>
      <c r="G1720" s="204">
        <v>2</v>
      </c>
      <c r="H1720" s="204">
        <v>371</v>
      </c>
      <c r="I1720" s="204" t="s">
        <v>1538</v>
      </c>
      <c r="J1720" s="208">
        <v>5</v>
      </c>
      <c r="K1720" s="1194"/>
      <c r="L1720" s="1195"/>
    </row>
    <row r="1721" spans="1:12">
      <c r="A1721" s="1225"/>
      <c r="B1721" s="211" t="s">
        <v>1554</v>
      </c>
      <c r="C1721" s="1206"/>
      <c r="D1721" s="1199"/>
      <c r="E1721" s="204" t="s">
        <v>3032</v>
      </c>
      <c r="F1721" s="204" t="s">
        <v>10464</v>
      </c>
      <c r="G1721" s="204">
        <v>3</v>
      </c>
      <c r="H1721" s="204">
        <v>372</v>
      </c>
      <c r="I1721" s="204" t="s">
        <v>1538</v>
      </c>
      <c r="J1721" s="208">
        <v>7</v>
      </c>
      <c r="K1721" s="1194"/>
      <c r="L1721" s="1195"/>
    </row>
    <row r="1722" spans="1:12">
      <c r="A1722" s="1225"/>
      <c r="B1722" s="211" t="s">
        <v>1554</v>
      </c>
      <c r="C1722" s="1206"/>
      <c r="D1722" s="1199"/>
      <c r="E1722" s="204" t="s">
        <v>3033</v>
      </c>
      <c r="F1722" s="204" t="s">
        <v>7663</v>
      </c>
      <c r="G1722" s="204">
        <v>4</v>
      </c>
      <c r="H1722" s="204">
        <v>373</v>
      </c>
      <c r="I1722" s="204" t="s">
        <v>1595</v>
      </c>
      <c r="J1722" s="208">
        <v>3</v>
      </c>
      <c r="K1722" s="1194"/>
      <c r="L1722" s="1195"/>
    </row>
    <row r="1723" spans="1:12">
      <c r="A1723" s="1225"/>
      <c r="B1723" s="211" t="s">
        <v>1554</v>
      </c>
      <c r="C1723" s="1206"/>
      <c r="D1723" s="1199"/>
      <c r="E1723" s="204" t="s">
        <v>1497</v>
      </c>
      <c r="F1723" s="204" t="s">
        <v>67</v>
      </c>
      <c r="G1723" s="204">
        <v>5</v>
      </c>
      <c r="H1723" s="204">
        <v>374</v>
      </c>
      <c r="I1723" s="204" t="s">
        <v>1595</v>
      </c>
      <c r="J1723" s="208">
        <v>7</v>
      </c>
      <c r="K1723" s="1194"/>
      <c r="L1723" s="1195"/>
    </row>
    <row r="1724" spans="1:12">
      <c r="A1724" s="1225"/>
      <c r="B1724" s="211" t="s">
        <v>1554</v>
      </c>
      <c r="C1724" s="1206"/>
      <c r="D1724" s="1199"/>
      <c r="E1724" s="204" t="s">
        <v>2784</v>
      </c>
      <c r="F1724" s="204" t="s">
        <v>10465</v>
      </c>
      <c r="G1724" s="204">
        <v>6</v>
      </c>
      <c r="H1724" s="204">
        <v>375</v>
      </c>
      <c r="I1724" s="204" t="s">
        <v>2023</v>
      </c>
      <c r="J1724" s="208">
        <v>1</v>
      </c>
      <c r="K1724" s="1194"/>
      <c r="L1724" s="1195"/>
    </row>
    <row r="1725" spans="1:12">
      <c r="A1725" s="1225"/>
      <c r="B1725" s="211" t="s">
        <v>1554</v>
      </c>
      <c r="C1725" s="1206"/>
      <c r="D1725" s="1199"/>
      <c r="E1725" s="204" t="s">
        <v>7264</v>
      </c>
      <c r="F1725" s="204" t="s">
        <v>10466</v>
      </c>
      <c r="G1725" s="204">
        <v>7</v>
      </c>
      <c r="H1725" s="204">
        <v>376</v>
      </c>
      <c r="I1725" s="204" t="s">
        <v>1601</v>
      </c>
      <c r="J1725" s="208">
        <v>1</v>
      </c>
      <c r="K1725" s="1194"/>
      <c r="L1725" s="1195"/>
    </row>
    <row r="1726" spans="1:12">
      <c r="A1726" s="1225"/>
      <c r="B1726" s="211" t="s">
        <v>1554</v>
      </c>
      <c r="C1726" s="1206"/>
      <c r="D1726" s="1199"/>
      <c r="E1726" s="204" t="s">
        <v>2789</v>
      </c>
      <c r="F1726" s="204" t="s">
        <v>10467</v>
      </c>
      <c r="G1726" s="204">
        <v>8</v>
      </c>
      <c r="H1726" s="204">
        <v>377</v>
      </c>
      <c r="I1726" s="204" t="s">
        <v>1619</v>
      </c>
      <c r="J1726" s="208">
        <v>1</v>
      </c>
      <c r="K1726" s="1194"/>
      <c r="L1726" s="1195"/>
    </row>
    <row r="1727" spans="1:12">
      <c r="A1727" s="1225"/>
      <c r="B1727" s="211" t="s">
        <v>1554</v>
      </c>
      <c r="C1727" s="1206"/>
      <c r="D1727" s="1199"/>
      <c r="E1727" s="204" t="s">
        <v>2790</v>
      </c>
      <c r="F1727" s="204" t="s">
        <v>10468</v>
      </c>
      <c r="G1727" s="204">
        <v>9</v>
      </c>
      <c r="H1727" s="204">
        <v>378</v>
      </c>
      <c r="I1727" s="204" t="s">
        <v>1619</v>
      </c>
      <c r="J1727" s="208">
        <v>3</v>
      </c>
      <c r="K1727" s="1194"/>
      <c r="L1727" s="1195"/>
    </row>
    <row r="1728" spans="1:12">
      <c r="A1728" s="1225"/>
      <c r="B1728" s="211" t="s">
        <v>1554</v>
      </c>
      <c r="C1728" s="1206"/>
      <c r="D1728" s="1199"/>
      <c r="E1728" s="204" t="s">
        <v>2791</v>
      </c>
      <c r="F1728" s="204" t="s">
        <v>10469</v>
      </c>
      <c r="G1728" s="204">
        <v>10</v>
      </c>
      <c r="H1728" s="204">
        <v>379</v>
      </c>
      <c r="I1728" s="204" t="s">
        <v>1619</v>
      </c>
      <c r="J1728" s="208">
        <v>5</v>
      </c>
      <c r="K1728" s="1194"/>
      <c r="L1728" s="1195"/>
    </row>
    <row r="1729" spans="1:12">
      <c r="A1729" s="1225"/>
      <c r="B1729" s="211" t="s">
        <v>1554</v>
      </c>
      <c r="C1729" s="1206"/>
      <c r="D1729" s="1199"/>
      <c r="E1729" s="204" t="s">
        <v>2792</v>
      </c>
      <c r="F1729" s="204" t="s">
        <v>10470</v>
      </c>
      <c r="G1729" s="204">
        <v>11</v>
      </c>
      <c r="H1729" s="204">
        <v>380</v>
      </c>
      <c r="I1729" s="204" t="s">
        <v>1636</v>
      </c>
      <c r="J1729" s="208">
        <v>3</v>
      </c>
      <c r="K1729" s="1194"/>
      <c r="L1729" s="1195"/>
    </row>
    <row r="1730" spans="1:12">
      <c r="A1730" s="1225"/>
      <c r="B1730" s="211" t="s">
        <v>1554</v>
      </c>
      <c r="C1730" s="1206"/>
      <c r="D1730" s="1199"/>
      <c r="E1730" s="204" t="s">
        <v>1497</v>
      </c>
      <c r="F1730" s="204" t="s">
        <v>67</v>
      </c>
      <c r="G1730" s="204">
        <v>12</v>
      </c>
      <c r="H1730" s="204">
        <v>381</v>
      </c>
      <c r="I1730" s="204" t="s">
        <v>1636</v>
      </c>
      <c r="J1730" s="208">
        <v>7</v>
      </c>
      <c r="K1730" s="1194"/>
      <c r="L1730" s="1195"/>
    </row>
    <row r="1731" spans="1:12">
      <c r="A1731" s="1225"/>
      <c r="B1731" s="211" t="s">
        <v>1554</v>
      </c>
      <c r="C1731" s="1206"/>
      <c r="D1731" s="1199"/>
      <c r="E1731" s="204" t="s">
        <v>6411</v>
      </c>
      <c r="F1731" s="204" t="s">
        <v>10471</v>
      </c>
      <c r="G1731" s="204">
        <v>13</v>
      </c>
      <c r="H1731" s="204">
        <v>382</v>
      </c>
      <c r="I1731" s="204" t="s">
        <v>1746</v>
      </c>
      <c r="J1731" s="208">
        <v>8</v>
      </c>
      <c r="K1731" s="1194"/>
      <c r="L1731" s="1195"/>
    </row>
    <row r="1732" spans="1:12">
      <c r="A1732" s="1225"/>
      <c r="B1732" s="211" t="s">
        <v>1554</v>
      </c>
      <c r="C1732" s="1206"/>
      <c r="D1732" s="1199"/>
      <c r="E1732" s="204" t="s">
        <v>6412</v>
      </c>
      <c r="F1732" s="204" t="s">
        <v>10472</v>
      </c>
      <c r="G1732" s="204">
        <v>14</v>
      </c>
      <c r="H1732" s="204">
        <v>383</v>
      </c>
      <c r="I1732" s="204" t="s">
        <v>1746</v>
      </c>
      <c r="J1732" s="208">
        <v>9</v>
      </c>
      <c r="K1732" s="1194"/>
      <c r="L1732" s="1195"/>
    </row>
    <row r="1733" spans="1:12">
      <c r="A1733" s="1225"/>
      <c r="B1733" s="212" t="s">
        <v>1554</v>
      </c>
      <c r="C1733" s="1206"/>
      <c r="D1733" s="1199"/>
      <c r="E1733" s="206" t="s">
        <v>6413</v>
      </c>
      <c r="F1733" s="206" t="s">
        <v>10473</v>
      </c>
      <c r="G1733" s="206">
        <v>15</v>
      </c>
      <c r="H1733" s="206">
        <v>384</v>
      </c>
      <c r="I1733" s="206" t="s">
        <v>1746</v>
      </c>
      <c r="J1733" s="209">
        <v>10</v>
      </c>
      <c r="K1733" s="1194"/>
      <c r="L1733" s="1195"/>
    </row>
    <row r="1734" spans="1:12">
      <c r="A1734" s="1225"/>
      <c r="B1734" s="210" t="s">
        <v>1476</v>
      </c>
      <c r="C1734" s="1205" t="s">
        <v>1434</v>
      </c>
      <c r="D1734" s="1198" t="s">
        <v>1477</v>
      </c>
      <c r="E1734" s="201" t="s">
        <v>2793</v>
      </c>
      <c r="F1734" s="201" t="s">
        <v>10474</v>
      </c>
      <c r="G1734" s="201">
        <v>0</v>
      </c>
      <c r="H1734" s="201">
        <v>1025</v>
      </c>
      <c r="I1734" s="201" t="s">
        <v>1596</v>
      </c>
      <c r="J1734" s="207">
        <v>1</v>
      </c>
      <c r="K1734" s="1194" t="s">
        <v>2133</v>
      </c>
      <c r="L1734" s="1195" t="s">
        <v>5806</v>
      </c>
    </row>
    <row r="1735" spans="1:12">
      <c r="A1735" s="1225"/>
      <c r="B1735" s="211" t="s">
        <v>1476</v>
      </c>
      <c r="C1735" s="1206"/>
      <c r="D1735" s="1199"/>
      <c r="E1735" s="204" t="s">
        <v>2794</v>
      </c>
      <c r="F1735" s="204" t="s">
        <v>10475</v>
      </c>
      <c r="G1735" s="204">
        <v>1</v>
      </c>
      <c r="H1735" s="204">
        <v>1026</v>
      </c>
      <c r="I1735" s="204" t="s">
        <v>1596</v>
      </c>
      <c r="J1735" s="208">
        <v>3</v>
      </c>
      <c r="K1735" s="1194"/>
      <c r="L1735" s="1195"/>
    </row>
    <row r="1736" spans="1:12">
      <c r="A1736" s="1225"/>
      <c r="B1736" s="211" t="s">
        <v>1476</v>
      </c>
      <c r="C1736" s="1206"/>
      <c r="D1736" s="1199"/>
      <c r="E1736" s="204" t="s">
        <v>2795</v>
      </c>
      <c r="F1736" s="204" t="s">
        <v>10476</v>
      </c>
      <c r="G1736" s="204">
        <v>2</v>
      </c>
      <c r="H1736" s="204">
        <v>1027</v>
      </c>
      <c r="I1736" s="204" t="s">
        <v>1596</v>
      </c>
      <c r="J1736" s="208">
        <v>5</v>
      </c>
      <c r="K1736" s="1194"/>
      <c r="L1736" s="1195"/>
    </row>
    <row r="1737" spans="1:12">
      <c r="A1737" s="1225"/>
      <c r="B1737" s="211" t="s">
        <v>1476</v>
      </c>
      <c r="C1737" s="1206"/>
      <c r="D1737" s="1199"/>
      <c r="E1737" s="204" t="s">
        <v>2797</v>
      </c>
      <c r="F1737" s="204" t="s">
        <v>10477</v>
      </c>
      <c r="G1737" s="204">
        <v>3</v>
      </c>
      <c r="H1737" s="204">
        <v>1028</v>
      </c>
      <c r="I1737" s="204" t="s">
        <v>1596</v>
      </c>
      <c r="J1737" s="208">
        <v>7</v>
      </c>
      <c r="K1737" s="1194"/>
      <c r="L1737" s="1195"/>
    </row>
    <row r="1738" spans="1:12">
      <c r="A1738" s="1225"/>
      <c r="B1738" s="211" t="s">
        <v>1476</v>
      </c>
      <c r="C1738" s="1206"/>
      <c r="D1738" s="1199"/>
      <c r="E1738" s="204" t="s">
        <v>2796</v>
      </c>
      <c r="F1738" s="204" t="s">
        <v>10478</v>
      </c>
      <c r="G1738" s="204">
        <v>4</v>
      </c>
      <c r="H1738" s="204">
        <v>1029</v>
      </c>
      <c r="I1738" s="204" t="s">
        <v>1596</v>
      </c>
      <c r="J1738" s="208">
        <v>9</v>
      </c>
      <c r="K1738" s="1194"/>
      <c r="L1738" s="1195"/>
    </row>
    <row r="1739" spans="1:12">
      <c r="A1739" s="1225"/>
      <c r="B1739" s="211" t="s">
        <v>1476</v>
      </c>
      <c r="C1739" s="1206"/>
      <c r="D1739" s="1199"/>
      <c r="E1739" s="204" t="s">
        <v>6414</v>
      </c>
      <c r="F1739" s="204" t="s">
        <v>10479</v>
      </c>
      <c r="G1739" s="204">
        <v>5</v>
      </c>
      <c r="H1739" s="204">
        <v>1030</v>
      </c>
      <c r="I1739" s="204" t="s">
        <v>1596</v>
      </c>
      <c r="J1739" s="208">
        <v>11</v>
      </c>
      <c r="K1739" s="1194"/>
      <c r="L1739" s="1195"/>
    </row>
    <row r="1740" spans="1:12">
      <c r="A1740" s="1225"/>
      <c r="B1740" s="211" t="s">
        <v>1476</v>
      </c>
      <c r="C1740" s="1206"/>
      <c r="D1740" s="1199"/>
      <c r="E1740" s="204" t="s">
        <v>6415</v>
      </c>
      <c r="F1740" s="204" t="s">
        <v>10480</v>
      </c>
      <c r="G1740" s="204">
        <v>6</v>
      </c>
      <c r="H1740" s="204">
        <v>1031</v>
      </c>
      <c r="I1740" s="204" t="s">
        <v>1596</v>
      </c>
      <c r="J1740" s="208">
        <v>13</v>
      </c>
      <c r="K1740" s="1194"/>
      <c r="L1740" s="1195"/>
    </row>
    <row r="1741" spans="1:12">
      <c r="A1741" s="1225"/>
      <c r="B1741" s="211" t="s">
        <v>1476</v>
      </c>
      <c r="C1741" s="1206"/>
      <c r="D1741" s="1199"/>
      <c r="E1741" s="204" t="s">
        <v>6416</v>
      </c>
      <c r="F1741" s="204" t="s">
        <v>10481</v>
      </c>
      <c r="G1741" s="204">
        <v>7</v>
      </c>
      <c r="H1741" s="204">
        <v>1032</v>
      </c>
      <c r="I1741" s="204" t="s">
        <v>1596</v>
      </c>
      <c r="J1741" s="208">
        <v>15</v>
      </c>
      <c r="K1741" s="1194"/>
      <c r="L1741" s="1195"/>
    </row>
    <row r="1742" spans="1:12">
      <c r="A1742" s="1225"/>
      <c r="B1742" s="211" t="s">
        <v>1476</v>
      </c>
      <c r="C1742" s="1206"/>
      <c r="D1742" s="1199"/>
      <c r="E1742" s="204" t="s">
        <v>2798</v>
      </c>
      <c r="F1742" s="204" t="s">
        <v>10482</v>
      </c>
      <c r="G1742" s="204">
        <v>8</v>
      </c>
      <c r="H1742" s="204">
        <v>1033</v>
      </c>
      <c r="I1742" s="204" t="s">
        <v>1596</v>
      </c>
      <c r="J1742" s="208">
        <v>17</v>
      </c>
      <c r="K1742" s="1194"/>
      <c r="L1742" s="1195"/>
    </row>
    <row r="1743" spans="1:12">
      <c r="A1743" s="1225"/>
      <c r="B1743" s="211" t="s">
        <v>1476</v>
      </c>
      <c r="C1743" s="1206"/>
      <c r="D1743" s="1199"/>
      <c r="E1743" s="204" t="s">
        <v>2799</v>
      </c>
      <c r="F1743" s="204" t="s">
        <v>10483</v>
      </c>
      <c r="G1743" s="204">
        <v>9</v>
      </c>
      <c r="H1743" s="204">
        <v>1034</v>
      </c>
      <c r="I1743" s="204" t="s">
        <v>2058</v>
      </c>
      <c r="J1743" s="208">
        <v>3</v>
      </c>
      <c r="K1743" s="1194"/>
      <c r="L1743" s="1195"/>
    </row>
    <row r="1744" spans="1:12">
      <c r="A1744" s="1225"/>
      <c r="B1744" s="211" t="s">
        <v>1476</v>
      </c>
      <c r="C1744" s="1206"/>
      <c r="D1744" s="1199"/>
      <c r="E1744" s="204" t="s">
        <v>2800</v>
      </c>
      <c r="F1744" s="204" t="s">
        <v>10484</v>
      </c>
      <c r="G1744" s="204">
        <v>10</v>
      </c>
      <c r="H1744" s="204">
        <v>1035</v>
      </c>
      <c r="I1744" s="204" t="s">
        <v>2058</v>
      </c>
      <c r="J1744" s="208">
        <v>25</v>
      </c>
      <c r="K1744" s="1194"/>
      <c r="L1744" s="1195"/>
    </row>
    <row r="1745" spans="1:12">
      <c r="A1745" s="1225"/>
      <c r="B1745" s="211" t="s">
        <v>1476</v>
      </c>
      <c r="C1745" s="1206"/>
      <c r="D1745" s="1199"/>
      <c r="E1745" s="204" t="s">
        <v>2801</v>
      </c>
      <c r="F1745" s="204" t="s">
        <v>10485</v>
      </c>
      <c r="G1745" s="204">
        <v>11</v>
      </c>
      <c r="H1745" s="204">
        <v>1036</v>
      </c>
      <c r="I1745" s="204" t="s">
        <v>1616</v>
      </c>
      <c r="J1745" s="208">
        <v>1</v>
      </c>
      <c r="K1745" s="1194"/>
      <c r="L1745" s="1195"/>
    </row>
    <row r="1746" spans="1:12">
      <c r="A1746" s="1225"/>
      <c r="B1746" s="211" t="s">
        <v>1476</v>
      </c>
      <c r="C1746" s="1206"/>
      <c r="D1746" s="1199"/>
      <c r="E1746" s="204" t="s">
        <v>2812</v>
      </c>
      <c r="F1746" s="204" t="s">
        <v>10486</v>
      </c>
      <c r="G1746" s="204">
        <v>12</v>
      </c>
      <c r="H1746" s="204">
        <v>1037</v>
      </c>
      <c r="I1746" s="204" t="s">
        <v>1616</v>
      </c>
      <c r="J1746" s="208">
        <v>3</v>
      </c>
      <c r="K1746" s="1194"/>
      <c r="L1746" s="1195"/>
    </row>
    <row r="1747" spans="1:12">
      <c r="A1747" s="1225"/>
      <c r="B1747" s="211" t="s">
        <v>1476</v>
      </c>
      <c r="C1747" s="1206"/>
      <c r="D1747" s="1199"/>
      <c r="E1747" s="204" t="s">
        <v>2802</v>
      </c>
      <c r="F1747" s="204" t="s">
        <v>10487</v>
      </c>
      <c r="G1747" s="204">
        <v>13</v>
      </c>
      <c r="H1747" s="204">
        <v>1038</v>
      </c>
      <c r="I1747" s="204" t="s">
        <v>1616</v>
      </c>
      <c r="J1747" s="208">
        <v>5</v>
      </c>
      <c r="K1747" s="1194"/>
      <c r="L1747" s="1195"/>
    </row>
    <row r="1748" spans="1:12">
      <c r="A1748" s="1225"/>
      <c r="B1748" s="211" t="s">
        <v>1476</v>
      </c>
      <c r="C1748" s="1206"/>
      <c r="D1748" s="1199"/>
      <c r="E1748" s="204" t="s">
        <v>2804</v>
      </c>
      <c r="F1748" s="204" t="s">
        <v>10488</v>
      </c>
      <c r="G1748" s="204">
        <v>14</v>
      </c>
      <c r="H1748" s="204">
        <v>1039</v>
      </c>
      <c r="I1748" s="204" t="s">
        <v>1616</v>
      </c>
      <c r="J1748" s="208">
        <v>7</v>
      </c>
      <c r="K1748" s="1194"/>
      <c r="L1748" s="1195"/>
    </row>
    <row r="1749" spans="1:12">
      <c r="A1749" s="1225"/>
      <c r="B1749" s="212" t="s">
        <v>1476</v>
      </c>
      <c r="C1749" s="1206"/>
      <c r="D1749" s="1199"/>
      <c r="E1749" s="206" t="s">
        <v>2803</v>
      </c>
      <c r="F1749" s="206" t="s">
        <v>10489</v>
      </c>
      <c r="G1749" s="206">
        <v>15</v>
      </c>
      <c r="H1749" s="206">
        <v>1040</v>
      </c>
      <c r="I1749" s="206" t="s">
        <v>1616</v>
      </c>
      <c r="J1749" s="209">
        <v>9</v>
      </c>
      <c r="K1749" s="1194"/>
      <c r="L1749" s="1195"/>
    </row>
    <row r="1750" spans="1:12">
      <c r="A1750" s="1225"/>
      <c r="B1750" s="210" t="s">
        <v>1554</v>
      </c>
      <c r="C1750" s="1206"/>
      <c r="D1750" s="1198" t="s">
        <v>1555</v>
      </c>
      <c r="E1750" s="201" t="s">
        <v>1695</v>
      </c>
      <c r="F1750" s="201" t="s">
        <v>1696</v>
      </c>
      <c r="G1750" s="201">
        <v>0</v>
      </c>
      <c r="H1750" s="201">
        <v>385</v>
      </c>
      <c r="I1750" s="201" t="s">
        <v>1747</v>
      </c>
      <c r="J1750" s="207">
        <v>8</v>
      </c>
      <c r="K1750" s="1194" t="s">
        <v>2078</v>
      </c>
      <c r="L1750" s="1195" t="s">
        <v>2079</v>
      </c>
    </row>
    <row r="1751" spans="1:12">
      <c r="A1751" s="1225"/>
      <c r="B1751" s="211" t="s">
        <v>1554</v>
      </c>
      <c r="C1751" s="1206"/>
      <c r="D1751" s="1199"/>
      <c r="E1751" s="204" t="s">
        <v>1698</v>
      </c>
      <c r="F1751" s="204" t="s">
        <v>10490</v>
      </c>
      <c r="G1751" s="204">
        <v>1</v>
      </c>
      <c r="H1751" s="204">
        <v>386</v>
      </c>
      <c r="I1751" s="204" t="s">
        <v>1747</v>
      </c>
      <c r="J1751" s="208">
        <v>9</v>
      </c>
      <c r="K1751" s="1194"/>
      <c r="L1751" s="1195"/>
    </row>
    <row r="1752" spans="1:12">
      <c r="A1752" s="1225"/>
      <c r="B1752" s="211" t="s">
        <v>1554</v>
      </c>
      <c r="C1752" s="1206"/>
      <c r="D1752" s="1199"/>
      <c r="E1752" s="204" t="s">
        <v>1906</v>
      </c>
      <c r="F1752" s="204" t="s">
        <v>1907</v>
      </c>
      <c r="G1752" s="204">
        <v>2</v>
      </c>
      <c r="H1752" s="204">
        <v>387</v>
      </c>
      <c r="I1752" s="204" t="s">
        <v>1747</v>
      </c>
      <c r="J1752" s="208">
        <v>10</v>
      </c>
      <c r="K1752" s="1194"/>
      <c r="L1752" s="1195"/>
    </row>
    <row r="1753" spans="1:12">
      <c r="A1753" s="1225"/>
      <c r="B1753" s="211" t="s">
        <v>1554</v>
      </c>
      <c r="C1753" s="1206"/>
      <c r="D1753" s="1199"/>
      <c r="E1753" s="204" t="s">
        <v>2808</v>
      </c>
      <c r="F1753" s="204" t="s">
        <v>10491</v>
      </c>
      <c r="G1753" s="204">
        <v>3</v>
      </c>
      <c r="H1753" s="204">
        <v>388</v>
      </c>
      <c r="I1753" s="204" t="s">
        <v>1873</v>
      </c>
      <c r="J1753" s="208">
        <v>1</v>
      </c>
      <c r="K1753" s="1194"/>
      <c r="L1753" s="1195"/>
    </row>
    <row r="1754" spans="1:12">
      <c r="A1754" s="1225"/>
      <c r="B1754" s="211" t="s">
        <v>1554</v>
      </c>
      <c r="C1754" s="1206"/>
      <c r="D1754" s="1199"/>
      <c r="E1754" s="204" t="s">
        <v>2809</v>
      </c>
      <c r="F1754" s="204" t="s">
        <v>10492</v>
      </c>
      <c r="G1754" s="204">
        <v>4</v>
      </c>
      <c r="H1754" s="204">
        <v>389</v>
      </c>
      <c r="I1754" s="204" t="s">
        <v>1873</v>
      </c>
      <c r="J1754" s="208">
        <v>3</v>
      </c>
      <c r="K1754" s="1194"/>
      <c r="L1754" s="1195"/>
    </row>
    <row r="1755" spans="1:12">
      <c r="A1755" s="1225"/>
      <c r="B1755" s="211" t="s">
        <v>1554</v>
      </c>
      <c r="C1755" s="1206"/>
      <c r="D1755" s="1199"/>
      <c r="E1755" s="204" t="s">
        <v>2811</v>
      </c>
      <c r="F1755" s="204" t="s">
        <v>10493</v>
      </c>
      <c r="G1755" s="204">
        <v>5</v>
      </c>
      <c r="H1755" s="204">
        <v>390</v>
      </c>
      <c r="I1755" s="204" t="s">
        <v>1875</v>
      </c>
      <c r="J1755" s="208">
        <v>1</v>
      </c>
      <c r="K1755" s="1194"/>
      <c r="L1755" s="1195"/>
    </row>
    <row r="1756" spans="1:12">
      <c r="A1756" s="1225"/>
      <c r="B1756" s="211" t="s">
        <v>1554</v>
      </c>
      <c r="C1756" s="1206"/>
      <c r="D1756" s="1199"/>
      <c r="E1756" s="204" t="s">
        <v>2810</v>
      </c>
      <c r="F1756" s="204" t="s">
        <v>10494</v>
      </c>
      <c r="G1756" s="204">
        <v>6</v>
      </c>
      <c r="H1756" s="204">
        <v>391</v>
      </c>
      <c r="I1756" s="204" t="s">
        <v>1875</v>
      </c>
      <c r="J1756" s="208">
        <v>3</v>
      </c>
      <c r="K1756" s="1194"/>
      <c r="L1756" s="1195"/>
    </row>
    <row r="1757" spans="1:12">
      <c r="A1757" s="1225"/>
      <c r="B1757" s="211" t="s">
        <v>1554</v>
      </c>
      <c r="C1757" s="1206"/>
      <c r="D1757" s="1199"/>
      <c r="E1757" s="204" t="s">
        <v>1934</v>
      </c>
      <c r="F1757" s="204" t="s">
        <v>10495</v>
      </c>
      <c r="G1757" s="204">
        <v>7</v>
      </c>
      <c r="H1757" s="204">
        <v>392</v>
      </c>
      <c r="I1757" s="204" t="s">
        <v>1878</v>
      </c>
      <c r="J1757" s="208">
        <v>1</v>
      </c>
      <c r="K1757" s="1194"/>
      <c r="L1757" s="1195"/>
    </row>
    <row r="1758" spans="1:12">
      <c r="A1758" s="1225"/>
      <c r="B1758" s="211" t="s">
        <v>1554</v>
      </c>
      <c r="C1758" s="1206"/>
      <c r="D1758" s="1199"/>
      <c r="E1758" s="204" t="s">
        <v>1937</v>
      </c>
      <c r="F1758" s="204" t="s">
        <v>10496</v>
      </c>
      <c r="G1758" s="204">
        <v>8</v>
      </c>
      <c r="H1758" s="204">
        <v>393</v>
      </c>
      <c r="I1758" s="204" t="s">
        <v>1878</v>
      </c>
      <c r="J1758" s="208">
        <v>3</v>
      </c>
      <c r="K1758" s="1194"/>
      <c r="L1758" s="1195"/>
    </row>
    <row r="1759" spans="1:12">
      <c r="A1759" s="1225"/>
      <c r="B1759" s="211" t="s">
        <v>1554</v>
      </c>
      <c r="C1759" s="1206"/>
      <c r="D1759" s="1199"/>
      <c r="E1759" s="204" t="s">
        <v>6417</v>
      </c>
      <c r="F1759" s="204" t="s">
        <v>10497</v>
      </c>
      <c r="G1759" s="204">
        <v>9</v>
      </c>
      <c r="H1759" s="204">
        <v>394</v>
      </c>
      <c r="I1759" s="204" t="s">
        <v>1898</v>
      </c>
      <c r="J1759" s="208">
        <v>1</v>
      </c>
      <c r="K1759" s="1194"/>
      <c r="L1759" s="1195"/>
    </row>
    <row r="1760" spans="1:12">
      <c r="A1760" s="1225"/>
      <c r="B1760" s="211" t="s">
        <v>1554</v>
      </c>
      <c r="C1760" s="1206"/>
      <c r="D1760" s="1199"/>
      <c r="E1760" s="204" t="s">
        <v>6418</v>
      </c>
      <c r="F1760" s="204" t="s">
        <v>10498</v>
      </c>
      <c r="G1760" s="204">
        <v>10</v>
      </c>
      <c r="H1760" s="204">
        <v>395</v>
      </c>
      <c r="I1760" s="204" t="s">
        <v>1898</v>
      </c>
      <c r="J1760" s="208">
        <v>3</v>
      </c>
      <c r="K1760" s="1194"/>
      <c r="L1760" s="1195"/>
    </row>
    <row r="1761" spans="1:12">
      <c r="A1761" s="1225"/>
      <c r="B1761" s="211" t="s">
        <v>1554</v>
      </c>
      <c r="C1761" s="1206"/>
      <c r="D1761" s="1199"/>
      <c r="E1761" s="204" t="s">
        <v>1927</v>
      </c>
      <c r="F1761" s="204" t="s">
        <v>10499</v>
      </c>
      <c r="G1761" s="204">
        <v>11</v>
      </c>
      <c r="H1761" s="204">
        <v>396</v>
      </c>
      <c r="I1761" s="204" t="s">
        <v>1913</v>
      </c>
      <c r="J1761" s="208">
        <v>1</v>
      </c>
      <c r="K1761" s="1194"/>
      <c r="L1761" s="1195"/>
    </row>
    <row r="1762" spans="1:12">
      <c r="A1762" s="1225"/>
      <c r="B1762" s="211" t="s">
        <v>1554</v>
      </c>
      <c r="C1762" s="1206"/>
      <c r="D1762" s="1199"/>
      <c r="E1762" s="204" t="s">
        <v>1928</v>
      </c>
      <c r="F1762" s="204" t="s">
        <v>10500</v>
      </c>
      <c r="G1762" s="204">
        <v>12</v>
      </c>
      <c r="H1762" s="204">
        <v>397</v>
      </c>
      <c r="I1762" s="204" t="s">
        <v>1913</v>
      </c>
      <c r="J1762" s="208">
        <v>3</v>
      </c>
      <c r="K1762" s="1194"/>
      <c r="L1762" s="1195"/>
    </row>
    <row r="1763" spans="1:12">
      <c r="A1763" s="1225"/>
      <c r="B1763" s="211" t="s">
        <v>1554</v>
      </c>
      <c r="C1763" s="1206"/>
      <c r="D1763" s="1199"/>
      <c r="E1763" s="204" t="s">
        <v>2150</v>
      </c>
      <c r="F1763" s="204" t="s">
        <v>9733</v>
      </c>
      <c r="G1763" s="204">
        <v>13</v>
      </c>
      <c r="H1763" s="204">
        <v>398</v>
      </c>
      <c r="I1763" s="204" t="s">
        <v>1916</v>
      </c>
      <c r="J1763" s="208">
        <v>1</v>
      </c>
      <c r="K1763" s="1194"/>
      <c r="L1763" s="1195"/>
    </row>
    <row r="1764" spans="1:12">
      <c r="A1764" s="1225"/>
      <c r="B1764" s="211" t="s">
        <v>1554</v>
      </c>
      <c r="C1764" s="1206"/>
      <c r="D1764" s="1199"/>
      <c r="E1764" s="204" t="s">
        <v>2151</v>
      </c>
      <c r="F1764" s="204" t="s">
        <v>9734</v>
      </c>
      <c r="G1764" s="204">
        <v>14</v>
      </c>
      <c r="H1764" s="204">
        <v>399</v>
      </c>
      <c r="I1764" s="204" t="s">
        <v>1916</v>
      </c>
      <c r="J1764" s="208">
        <v>3</v>
      </c>
      <c r="K1764" s="1194"/>
      <c r="L1764" s="1195"/>
    </row>
    <row r="1765" spans="1:12">
      <c r="A1765" s="1225"/>
      <c r="B1765" s="212" t="s">
        <v>1554</v>
      </c>
      <c r="C1765" s="1206"/>
      <c r="D1765" s="1199"/>
      <c r="E1765" s="206"/>
      <c r="F1765" s="206"/>
      <c r="G1765" s="206">
        <v>15</v>
      </c>
      <c r="H1765" s="206">
        <v>400</v>
      </c>
      <c r="I1765" s="206"/>
      <c r="J1765" s="209"/>
      <c r="K1765" s="1194"/>
      <c r="L1765" s="1195"/>
    </row>
    <row r="1766" spans="1:12">
      <c r="A1766" s="1225"/>
      <c r="B1766" s="210" t="s">
        <v>1476</v>
      </c>
      <c r="C1766" s="1205" t="s">
        <v>5705</v>
      </c>
      <c r="D1766" s="1198" t="s">
        <v>1477</v>
      </c>
      <c r="E1766" s="201" t="s">
        <v>7265</v>
      </c>
      <c r="F1766" s="201" t="s">
        <v>10501</v>
      </c>
      <c r="G1766" s="201">
        <v>0</v>
      </c>
      <c r="H1766" s="201">
        <v>1041</v>
      </c>
      <c r="I1766" s="201" t="s">
        <v>1616</v>
      </c>
      <c r="J1766" s="207">
        <v>11</v>
      </c>
      <c r="K1766" s="1194" t="s">
        <v>2134</v>
      </c>
      <c r="L1766" s="1195" t="s">
        <v>5807</v>
      </c>
    </row>
    <row r="1767" spans="1:12">
      <c r="A1767" s="1225"/>
      <c r="B1767" s="211" t="s">
        <v>1476</v>
      </c>
      <c r="C1767" s="1206"/>
      <c r="D1767" s="1199"/>
      <c r="E1767" s="204" t="s">
        <v>2813</v>
      </c>
      <c r="F1767" s="204" t="s">
        <v>10502</v>
      </c>
      <c r="G1767" s="204">
        <v>1</v>
      </c>
      <c r="H1767" s="204">
        <v>1042</v>
      </c>
      <c r="I1767" s="204" t="s">
        <v>1616</v>
      </c>
      <c r="J1767" s="208">
        <v>13</v>
      </c>
      <c r="K1767" s="1194"/>
      <c r="L1767" s="1195"/>
    </row>
    <row r="1768" spans="1:12">
      <c r="A1768" s="1225"/>
      <c r="B1768" s="211" t="s">
        <v>1476</v>
      </c>
      <c r="C1768" s="1206"/>
      <c r="D1768" s="1199"/>
      <c r="E1768" s="204" t="s">
        <v>1247</v>
      </c>
      <c r="F1768" s="204" t="s">
        <v>10503</v>
      </c>
      <c r="G1768" s="204">
        <v>2</v>
      </c>
      <c r="H1768" s="204">
        <v>1043</v>
      </c>
      <c r="I1768" s="204" t="s">
        <v>1616</v>
      </c>
      <c r="J1768" s="208">
        <v>15</v>
      </c>
      <c r="K1768" s="1194"/>
      <c r="L1768" s="1195"/>
    </row>
    <row r="1769" spans="1:12">
      <c r="A1769" s="1225"/>
      <c r="B1769" s="211" t="s">
        <v>1476</v>
      </c>
      <c r="C1769" s="1206"/>
      <c r="D1769" s="1199"/>
      <c r="E1769" s="204" t="s">
        <v>1249</v>
      </c>
      <c r="F1769" s="204" t="s">
        <v>10504</v>
      </c>
      <c r="G1769" s="204">
        <v>3</v>
      </c>
      <c r="H1769" s="204">
        <v>1044</v>
      </c>
      <c r="I1769" s="204" t="s">
        <v>1616</v>
      </c>
      <c r="J1769" s="208">
        <v>17</v>
      </c>
      <c r="K1769" s="1194"/>
      <c r="L1769" s="1195"/>
    </row>
    <row r="1770" spans="1:12">
      <c r="A1770" s="1225"/>
      <c r="B1770" s="211" t="s">
        <v>1476</v>
      </c>
      <c r="C1770" s="1206"/>
      <c r="D1770" s="1199"/>
      <c r="E1770" s="204" t="s">
        <v>1497</v>
      </c>
      <c r="F1770" s="204" t="s">
        <v>67</v>
      </c>
      <c r="G1770" s="204">
        <v>4</v>
      </c>
      <c r="H1770" s="204">
        <v>1045</v>
      </c>
      <c r="I1770" s="204" t="s">
        <v>1616</v>
      </c>
      <c r="J1770" s="208">
        <v>19</v>
      </c>
      <c r="K1770" s="1194"/>
      <c r="L1770" s="1195"/>
    </row>
    <row r="1771" spans="1:12">
      <c r="A1771" s="1225"/>
      <c r="B1771" s="211" t="s">
        <v>1476</v>
      </c>
      <c r="C1771" s="1206"/>
      <c r="D1771" s="1199"/>
      <c r="E1771" s="204" t="s">
        <v>1497</v>
      </c>
      <c r="F1771" s="204" t="s">
        <v>67</v>
      </c>
      <c r="G1771" s="204">
        <v>5</v>
      </c>
      <c r="H1771" s="204">
        <v>1046</v>
      </c>
      <c r="I1771" s="204" t="s">
        <v>1616</v>
      </c>
      <c r="J1771" s="208">
        <v>21</v>
      </c>
      <c r="K1771" s="1194"/>
      <c r="L1771" s="1195"/>
    </row>
    <row r="1772" spans="1:12">
      <c r="A1772" s="1225"/>
      <c r="B1772" s="211" t="s">
        <v>1476</v>
      </c>
      <c r="C1772" s="1206"/>
      <c r="D1772" s="1199"/>
      <c r="E1772" s="204" t="s">
        <v>1497</v>
      </c>
      <c r="F1772" s="204" t="s">
        <v>67</v>
      </c>
      <c r="G1772" s="204">
        <v>6</v>
      </c>
      <c r="H1772" s="204">
        <v>1047</v>
      </c>
      <c r="I1772" s="204" t="s">
        <v>1616</v>
      </c>
      <c r="J1772" s="208">
        <v>23</v>
      </c>
      <c r="K1772" s="1194"/>
      <c r="L1772" s="1195"/>
    </row>
    <row r="1773" spans="1:12">
      <c r="A1773" s="1225"/>
      <c r="B1773" s="211" t="s">
        <v>1476</v>
      </c>
      <c r="C1773" s="1206"/>
      <c r="D1773" s="1199"/>
      <c r="E1773" s="204" t="s">
        <v>6419</v>
      </c>
      <c r="F1773" s="204" t="s">
        <v>10505</v>
      </c>
      <c r="G1773" s="204">
        <v>7</v>
      </c>
      <c r="H1773" s="204">
        <v>1048</v>
      </c>
      <c r="I1773" s="204" t="s">
        <v>1746</v>
      </c>
      <c r="J1773" s="208">
        <v>1</v>
      </c>
      <c r="K1773" s="1194"/>
      <c r="L1773" s="1195"/>
    </row>
    <row r="1774" spans="1:12">
      <c r="A1774" s="1225"/>
      <c r="B1774" s="211" t="s">
        <v>1476</v>
      </c>
      <c r="C1774" s="1206"/>
      <c r="D1774" s="1199"/>
      <c r="E1774" s="204" t="s">
        <v>6420</v>
      </c>
      <c r="F1774" s="204" t="s">
        <v>10506</v>
      </c>
      <c r="G1774" s="204">
        <v>8</v>
      </c>
      <c r="H1774" s="204">
        <v>1049</v>
      </c>
      <c r="I1774" s="204" t="s">
        <v>1746</v>
      </c>
      <c r="J1774" s="208">
        <v>2</v>
      </c>
      <c r="K1774" s="1194"/>
      <c r="L1774" s="1195"/>
    </row>
    <row r="1775" spans="1:12">
      <c r="A1775" s="1225"/>
      <c r="B1775" s="211" t="s">
        <v>1476</v>
      </c>
      <c r="C1775" s="1206"/>
      <c r="D1775" s="1199"/>
      <c r="E1775" s="204" t="s">
        <v>6421</v>
      </c>
      <c r="F1775" s="204" t="s">
        <v>10507</v>
      </c>
      <c r="G1775" s="204">
        <v>9</v>
      </c>
      <c r="H1775" s="204">
        <v>1050</v>
      </c>
      <c r="I1775" s="204" t="s">
        <v>1746</v>
      </c>
      <c r="J1775" s="208">
        <v>3</v>
      </c>
      <c r="K1775" s="1194"/>
      <c r="L1775" s="1195"/>
    </row>
    <row r="1776" spans="1:12">
      <c r="A1776" s="1225"/>
      <c r="B1776" s="211" t="s">
        <v>1476</v>
      </c>
      <c r="C1776" s="1206"/>
      <c r="D1776" s="1199"/>
      <c r="E1776" s="204" t="s">
        <v>6422</v>
      </c>
      <c r="F1776" s="204" t="s">
        <v>10508</v>
      </c>
      <c r="G1776" s="204">
        <v>10</v>
      </c>
      <c r="H1776" s="204">
        <v>1051</v>
      </c>
      <c r="I1776" s="204" t="s">
        <v>1746</v>
      </c>
      <c r="J1776" s="208">
        <v>4</v>
      </c>
      <c r="K1776" s="1194"/>
      <c r="L1776" s="1195"/>
    </row>
    <row r="1777" spans="1:12">
      <c r="A1777" s="1225"/>
      <c r="B1777" s="211" t="s">
        <v>1476</v>
      </c>
      <c r="C1777" s="1206"/>
      <c r="D1777" s="1199"/>
      <c r="E1777" s="204" t="s">
        <v>6423</v>
      </c>
      <c r="F1777" s="204" t="s">
        <v>10509</v>
      </c>
      <c r="G1777" s="204">
        <v>11</v>
      </c>
      <c r="H1777" s="204">
        <v>1052</v>
      </c>
      <c r="I1777" s="204" t="s">
        <v>1746</v>
      </c>
      <c r="J1777" s="208">
        <v>5</v>
      </c>
      <c r="K1777" s="1194"/>
      <c r="L1777" s="1195"/>
    </row>
    <row r="1778" spans="1:12">
      <c r="A1778" s="1225"/>
      <c r="B1778" s="211" t="s">
        <v>1476</v>
      </c>
      <c r="C1778" s="1206"/>
      <c r="D1778" s="1199"/>
      <c r="E1778" s="204" t="s">
        <v>6424</v>
      </c>
      <c r="F1778" s="204" t="s">
        <v>10510</v>
      </c>
      <c r="G1778" s="204">
        <v>12</v>
      </c>
      <c r="H1778" s="204">
        <v>1053</v>
      </c>
      <c r="I1778" s="204" t="s">
        <v>1746</v>
      </c>
      <c r="J1778" s="208">
        <v>6</v>
      </c>
      <c r="K1778" s="1194"/>
      <c r="L1778" s="1195"/>
    </row>
    <row r="1779" spans="1:12">
      <c r="A1779" s="1225"/>
      <c r="B1779" s="211" t="s">
        <v>1476</v>
      </c>
      <c r="C1779" s="1206"/>
      <c r="D1779" s="1199"/>
      <c r="E1779" s="204" t="s">
        <v>6425</v>
      </c>
      <c r="F1779" s="204" t="s">
        <v>10511</v>
      </c>
      <c r="G1779" s="204">
        <v>13</v>
      </c>
      <c r="H1779" s="204">
        <v>1054</v>
      </c>
      <c r="I1779" s="204" t="s">
        <v>1746</v>
      </c>
      <c r="J1779" s="208">
        <v>7</v>
      </c>
      <c r="K1779" s="1194"/>
      <c r="L1779" s="1195"/>
    </row>
    <row r="1780" spans="1:12">
      <c r="A1780" s="1225"/>
      <c r="B1780" s="211" t="s">
        <v>1476</v>
      </c>
      <c r="C1780" s="1206"/>
      <c r="D1780" s="1199"/>
      <c r="E1780" s="204" t="s">
        <v>2814</v>
      </c>
      <c r="F1780" s="204" t="s">
        <v>10512</v>
      </c>
      <c r="G1780" s="204">
        <v>14</v>
      </c>
      <c r="H1780" s="204">
        <v>1055</v>
      </c>
      <c r="I1780" s="204" t="s">
        <v>1875</v>
      </c>
      <c r="J1780" s="208">
        <v>1</v>
      </c>
      <c r="K1780" s="1194"/>
      <c r="L1780" s="1195"/>
    </row>
    <row r="1781" spans="1:12">
      <c r="A1781" s="1225"/>
      <c r="B1781" s="212" t="s">
        <v>1476</v>
      </c>
      <c r="C1781" s="1206"/>
      <c r="D1781" s="1199"/>
      <c r="E1781" s="206" t="s">
        <v>2815</v>
      </c>
      <c r="F1781" s="206" t="s">
        <v>10513</v>
      </c>
      <c r="G1781" s="206">
        <v>15</v>
      </c>
      <c r="H1781" s="206">
        <v>1056</v>
      </c>
      <c r="I1781" s="206" t="s">
        <v>1875</v>
      </c>
      <c r="J1781" s="209">
        <v>4</v>
      </c>
      <c r="K1781" s="1194"/>
      <c r="L1781" s="1195"/>
    </row>
    <row r="1782" spans="1:12">
      <c r="A1782" s="1225"/>
      <c r="B1782" s="210" t="s">
        <v>1554</v>
      </c>
      <c r="C1782" s="1206"/>
      <c r="D1782" s="1198" t="s">
        <v>1555</v>
      </c>
      <c r="E1782" s="201" t="s">
        <v>2150</v>
      </c>
      <c r="F1782" s="201" t="s">
        <v>9733</v>
      </c>
      <c r="G1782" s="201">
        <v>0</v>
      </c>
      <c r="H1782" s="201">
        <v>401</v>
      </c>
      <c r="I1782" s="201" t="s">
        <v>1918</v>
      </c>
      <c r="J1782" s="207">
        <v>1</v>
      </c>
      <c r="K1782" s="1194" t="s">
        <v>2109</v>
      </c>
      <c r="L1782" s="1195" t="s">
        <v>2110</v>
      </c>
    </row>
    <row r="1783" spans="1:12">
      <c r="A1783" s="1225"/>
      <c r="B1783" s="211" t="s">
        <v>1554</v>
      </c>
      <c r="C1783" s="1206"/>
      <c r="D1783" s="1199"/>
      <c r="E1783" s="204" t="s">
        <v>2151</v>
      </c>
      <c r="F1783" s="204" t="s">
        <v>9734</v>
      </c>
      <c r="G1783" s="204">
        <v>1</v>
      </c>
      <c r="H1783" s="204">
        <v>402</v>
      </c>
      <c r="I1783" s="204" t="s">
        <v>1918</v>
      </c>
      <c r="J1783" s="208">
        <v>3</v>
      </c>
      <c r="K1783" s="1194"/>
      <c r="L1783" s="1195"/>
    </row>
    <row r="1784" spans="1:12">
      <c r="A1784" s="1225"/>
      <c r="B1784" s="211" t="s">
        <v>1554</v>
      </c>
      <c r="C1784" s="1206"/>
      <c r="D1784" s="1199"/>
      <c r="E1784" s="204" t="s">
        <v>1938</v>
      </c>
      <c r="F1784" s="204" t="s">
        <v>10514</v>
      </c>
      <c r="G1784" s="204">
        <v>2</v>
      </c>
      <c r="H1784" s="204">
        <v>403</v>
      </c>
      <c r="I1784" s="204" t="s">
        <v>1881</v>
      </c>
      <c r="J1784" s="208">
        <v>1</v>
      </c>
      <c r="K1784" s="1194"/>
      <c r="L1784" s="1195"/>
    </row>
    <row r="1785" spans="1:12">
      <c r="A1785" s="1225"/>
      <c r="B1785" s="211" t="s">
        <v>1554</v>
      </c>
      <c r="C1785" s="1206"/>
      <c r="D1785" s="1199"/>
      <c r="E1785" s="204" t="s">
        <v>1939</v>
      </c>
      <c r="F1785" s="204" t="s">
        <v>10515</v>
      </c>
      <c r="G1785" s="204">
        <v>3</v>
      </c>
      <c r="H1785" s="204">
        <v>404</v>
      </c>
      <c r="I1785" s="204" t="s">
        <v>1881</v>
      </c>
      <c r="J1785" s="208">
        <v>3</v>
      </c>
      <c r="K1785" s="1194"/>
      <c r="L1785" s="1195"/>
    </row>
    <row r="1786" spans="1:12">
      <c r="A1786" s="1225"/>
      <c r="B1786" s="211" t="s">
        <v>1554</v>
      </c>
      <c r="C1786" s="1206"/>
      <c r="D1786" s="1199"/>
      <c r="E1786" s="204" t="s">
        <v>2821</v>
      </c>
      <c r="F1786" s="204" t="s">
        <v>10516</v>
      </c>
      <c r="G1786" s="204">
        <v>4</v>
      </c>
      <c r="H1786" s="204">
        <v>405</v>
      </c>
      <c r="I1786" s="204" t="s">
        <v>1883</v>
      </c>
      <c r="J1786" s="208">
        <v>1</v>
      </c>
      <c r="K1786" s="1194"/>
      <c r="L1786" s="1195"/>
    </row>
    <row r="1787" spans="1:12">
      <c r="A1787" s="1225"/>
      <c r="B1787" s="211" t="s">
        <v>1554</v>
      </c>
      <c r="C1787" s="1206"/>
      <c r="D1787" s="1199"/>
      <c r="E1787" s="204" t="s">
        <v>6426</v>
      </c>
      <c r="F1787" s="204" t="s">
        <v>10517</v>
      </c>
      <c r="G1787" s="204">
        <v>5</v>
      </c>
      <c r="H1787" s="204">
        <v>406</v>
      </c>
      <c r="I1787" s="204" t="s">
        <v>1883</v>
      </c>
      <c r="J1787" s="208">
        <v>3</v>
      </c>
      <c r="K1787" s="1194"/>
      <c r="L1787" s="1195"/>
    </row>
    <row r="1788" spans="1:12">
      <c r="A1788" s="1225"/>
      <c r="B1788" s="211" t="s">
        <v>1554</v>
      </c>
      <c r="C1788" s="1206"/>
      <c r="D1788" s="1199"/>
      <c r="E1788" s="204" t="s">
        <v>2822</v>
      </c>
      <c r="F1788" s="204" t="s">
        <v>10518</v>
      </c>
      <c r="G1788" s="204">
        <v>6</v>
      </c>
      <c r="H1788" s="204">
        <v>407</v>
      </c>
      <c r="I1788" s="204" t="s">
        <v>1885</v>
      </c>
      <c r="J1788" s="208">
        <v>1</v>
      </c>
      <c r="K1788" s="1194"/>
      <c r="L1788" s="1195"/>
    </row>
    <row r="1789" spans="1:12">
      <c r="A1789" s="1225"/>
      <c r="B1789" s="211" t="s">
        <v>1554</v>
      </c>
      <c r="C1789" s="1206"/>
      <c r="D1789" s="1199"/>
      <c r="E1789" s="204" t="s">
        <v>2823</v>
      </c>
      <c r="F1789" s="204" t="s">
        <v>10519</v>
      </c>
      <c r="G1789" s="204">
        <v>7</v>
      </c>
      <c r="H1789" s="204">
        <v>408</v>
      </c>
      <c r="I1789" s="204" t="s">
        <v>1885</v>
      </c>
      <c r="J1789" s="208">
        <v>3</v>
      </c>
      <c r="K1789" s="1194"/>
      <c r="L1789" s="1195"/>
    </row>
    <row r="1790" spans="1:12">
      <c r="A1790" s="1225"/>
      <c r="B1790" s="211" t="s">
        <v>1554</v>
      </c>
      <c r="C1790" s="1206"/>
      <c r="D1790" s="1199"/>
      <c r="E1790" s="204" t="s">
        <v>2824</v>
      </c>
      <c r="F1790" s="204" t="s">
        <v>10520</v>
      </c>
      <c r="G1790" s="204">
        <v>8</v>
      </c>
      <c r="H1790" s="204">
        <v>409</v>
      </c>
      <c r="I1790" s="204" t="s">
        <v>1887</v>
      </c>
      <c r="J1790" s="208">
        <v>1</v>
      </c>
      <c r="K1790" s="1194"/>
      <c r="L1790" s="1195"/>
    </row>
    <row r="1791" spans="1:12">
      <c r="A1791" s="1225"/>
      <c r="B1791" s="211" t="s">
        <v>1554</v>
      </c>
      <c r="C1791" s="1206"/>
      <c r="D1791" s="1199"/>
      <c r="E1791" s="204" t="s">
        <v>2825</v>
      </c>
      <c r="F1791" s="204" t="s">
        <v>10521</v>
      </c>
      <c r="G1791" s="204">
        <v>9</v>
      </c>
      <c r="H1791" s="204">
        <v>410</v>
      </c>
      <c r="I1791" s="204" t="s">
        <v>1887</v>
      </c>
      <c r="J1791" s="208">
        <v>3</v>
      </c>
      <c r="K1791" s="1194"/>
      <c r="L1791" s="1195"/>
    </row>
    <row r="1792" spans="1:12">
      <c r="A1792" s="1225"/>
      <c r="B1792" s="211" t="s">
        <v>1554</v>
      </c>
      <c r="C1792" s="1206"/>
      <c r="D1792" s="1199"/>
      <c r="E1792" s="204"/>
      <c r="F1792" s="204"/>
      <c r="G1792" s="204">
        <v>10</v>
      </c>
      <c r="H1792" s="204">
        <v>411</v>
      </c>
      <c r="I1792" s="204"/>
      <c r="J1792" s="208"/>
      <c r="K1792" s="1194"/>
      <c r="L1792" s="1195"/>
    </row>
    <row r="1793" spans="1:12">
      <c r="A1793" s="1225"/>
      <c r="B1793" s="211" t="s">
        <v>1554</v>
      </c>
      <c r="C1793" s="1206"/>
      <c r="D1793" s="1199"/>
      <c r="E1793" s="204"/>
      <c r="F1793" s="204"/>
      <c r="G1793" s="204">
        <v>11</v>
      </c>
      <c r="H1793" s="204">
        <v>412</v>
      </c>
      <c r="I1793" s="204"/>
      <c r="J1793" s="208"/>
      <c r="K1793" s="1194"/>
      <c r="L1793" s="1195"/>
    </row>
    <row r="1794" spans="1:12">
      <c r="A1794" s="1225"/>
      <c r="B1794" s="211" t="s">
        <v>1554</v>
      </c>
      <c r="C1794" s="1206"/>
      <c r="D1794" s="1199"/>
      <c r="E1794" s="204"/>
      <c r="F1794" s="204"/>
      <c r="G1794" s="204">
        <v>12</v>
      </c>
      <c r="H1794" s="204">
        <v>413</v>
      </c>
      <c r="I1794" s="204"/>
      <c r="J1794" s="208"/>
      <c r="K1794" s="1194"/>
      <c r="L1794" s="1195"/>
    </row>
    <row r="1795" spans="1:12">
      <c r="A1795" s="1225"/>
      <c r="B1795" s="211" t="s">
        <v>1554</v>
      </c>
      <c r="C1795" s="1206"/>
      <c r="D1795" s="1199"/>
      <c r="E1795" s="204"/>
      <c r="F1795" s="204"/>
      <c r="G1795" s="204">
        <v>13</v>
      </c>
      <c r="H1795" s="204">
        <v>414</v>
      </c>
      <c r="I1795" s="204"/>
      <c r="J1795" s="208"/>
      <c r="K1795" s="1194"/>
      <c r="L1795" s="1195"/>
    </row>
    <row r="1796" spans="1:12">
      <c r="A1796" s="1225"/>
      <c r="B1796" s="211" t="s">
        <v>1554</v>
      </c>
      <c r="C1796" s="1206"/>
      <c r="D1796" s="1199"/>
      <c r="E1796" s="204"/>
      <c r="F1796" s="204"/>
      <c r="G1796" s="204">
        <v>14</v>
      </c>
      <c r="H1796" s="204">
        <v>415</v>
      </c>
      <c r="I1796" s="204"/>
      <c r="J1796" s="208"/>
      <c r="K1796" s="1194"/>
      <c r="L1796" s="1195"/>
    </row>
    <row r="1797" spans="1:12">
      <c r="A1797" s="1225"/>
      <c r="B1797" s="212" t="s">
        <v>1554</v>
      </c>
      <c r="C1797" s="1206"/>
      <c r="D1797" s="1199"/>
      <c r="E1797" s="206"/>
      <c r="F1797" s="206"/>
      <c r="G1797" s="206">
        <v>15</v>
      </c>
      <c r="H1797" s="206">
        <v>416</v>
      </c>
      <c r="I1797" s="206"/>
      <c r="J1797" s="209"/>
      <c r="K1797" s="1194"/>
      <c r="L1797" s="1195"/>
    </row>
    <row r="1798" spans="1:12">
      <c r="A1798" s="1225"/>
      <c r="B1798" s="200" t="s">
        <v>1476</v>
      </c>
      <c r="C1798" s="1196" t="s">
        <v>5706</v>
      </c>
      <c r="D1798" s="1198" t="s">
        <v>1477</v>
      </c>
      <c r="E1798" s="201" t="s">
        <v>1351</v>
      </c>
      <c r="F1798" s="201" t="s">
        <v>1700</v>
      </c>
      <c r="G1798" s="201">
        <v>0</v>
      </c>
      <c r="H1798" s="201">
        <v>1057</v>
      </c>
      <c r="I1798" s="201" t="s">
        <v>1747</v>
      </c>
      <c r="J1798" s="207">
        <v>1</v>
      </c>
      <c r="K1798" s="1194" t="s">
        <v>2147</v>
      </c>
      <c r="L1798" s="1195" t="s">
        <v>5808</v>
      </c>
    </row>
    <row r="1799" spans="1:12">
      <c r="A1799" s="1225"/>
      <c r="B1799" s="203" t="s">
        <v>1476</v>
      </c>
      <c r="C1799" s="1197"/>
      <c r="D1799" s="1199"/>
      <c r="E1799" s="204" t="s">
        <v>1352</v>
      </c>
      <c r="F1799" s="204" t="s">
        <v>1701</v>
      </c>
      <c r="G1799" s="204">
        <v>1</v>
      </c>
      <c r="H1799" s="204">
        <v>1058</v>
      </c>
      <c r="I1799" s="204" t="s">
        <v>1747</v>
      </c>
      <c r="J1799" s="208">
        <v>2</v>
      </c>
      <c r="K1799" s="1194"/>
      <c r="L1799" s="1195"/>
    </row>
    <row r="1800" spans="1:12">
      <c r="A1800" s="1225"/>
      <c r="B1800" s="203" t="s">
        <v>1476</v>
      </c>
      <c r="C1800" s="1197"/>
      <c r="D1800" s="1199"/>
      <c r="E1800" s="204" t="s">
        <v>1356</v>
      </c>
      <c r="F1800" s="204" t="s">
        <v>1705</v>
      </c>
      <c r="G1800" s="204">
        <v>2</v>
      </c>
      <c r="H1800" s="204">
        <v>1059</v>
      </c>
      <c r="I1800" s="204" t="s">
        <v>1747</v>
      </c>
      <c r="J1800" s="208">
        <v>3</v>
      </c>
      <c r="K1800" s="1194"/>
      <c r="L1800" s="1195"/>
    </row>
    <row r="1801" spans="1:12">
      <c r="A1801" s="1225"/>
      <c r="B1801" s="203" t="s">
        <v>1476</v>
      </c>
      <c r="C1801" s="1197"/>
      <c r="D1801" s="1199"/>
      <c r="E1801" s="204" t="s">
        <v>1349</v>
      </c>
      <c r="F1801" s="204" t="s">
        <v>1706</v>
      </c>
      <c r="G1801" s="204">
        <v>3</v>
      </c>
      <c r="H1801" s="204">
        <v>1060</v>
      </c>
      <c r="I1801" s="204" t="s">
        <v>1747</v>
      </c>
      <c r="J1801" s="208">
        <v>4</v>
      </c>
      <c r="K1801" s="1194"/>
      <c r="L1801" s="1195"/>
    </row>
    <row r="1802" spans="1:12">
      <c r="A1802" s="1225"/>
      <c r="B1802" s="203" t="s">
        <v>1476</v>
      </c>
      <c r="C1802" s="1197"/>
      <c r="D1802" s="1199"/>
      <c r="E1802" s="204" t="s">
        <v>1354</v>
      </c>
      <c r="F1802" s="204" t="s">
        <v>1702</v>
      </c>
      <c r="G1802" s="204">
        <v>4</v>
      </c>
      <c r="H1802" s="204">
        <v>1061</v>
      </c>
      <c r="I1802" s="204" t="s">
        <v>1747</v>
      </c>
      <c r="J1802" s="208">
        <v>5</v>
      </c>
      <c r="K1802" s="1194"/>
      <c r="L1802" s="1195"/>
    </row>
    <row r="1803" spans="1:12">
      <c r="A1803" s="1225"/>
      <c r="B1803" s="203" t="s">
        <v>1476</v>
      </c>
      <c r="C1803" s="1197"/>
      <c r="D1803" s="1199"/>
      <c r="E1803" s="204" t="s">
        <v>1355</v>
      </c>
      <c r="F1803" s="204" t="s">
        <v>1703</v>
      </c>
      <c r="G1803" s="204">
        <v>5</v>
      </c>
      <c r="H1803" s="204">
        <v>1062</v>
      </c>
      <c r="I1803" s="204" t="s">
        <v>1747</v>
      </c>
      <c r="J1803" s="208">
        <v>6</v>
      </c>
      <c r="K1803" s="1194"/>
      <c r="L1803" s="1195"/>
    </row>
    <row r="1804" spans="1:12">
      <c r="A1804" s="1225"/>
      <c r="B1804" s="203" t="s">
        <v>1476</v>
      </c>
      <c r="C1804" s="1197"/>
      <c r="D1804" s="1199"/>
      <c r="E1804" s="204" t="s">
        <v>1350</v>
      </c>
      <c r="F1804" s="204" t="s">
        <v>6647</v>
      </c>
      <c r="G1804" s="204">
        <v>6</v>
      </c>
      <c r="H1804" s="204">
        <v>1063</v>
      </c>
      <c r="I1804" s="204" t="s">
        <v>1747</v>
      </c>
      <c r="J1804" s="208">
        <v>7</v>
      </c>
      <c r="K1804" s="1194"/>
      <c r="L1804" s="1195"/>
    </row>
    <row r="1805" spans="1:12">
      <c r="A1805" s="1225"/>
      <c r="B1805" s="203" t="s">
        <v>1476</v>
      </c>
      <c r="C1805" s="1197"/>
      <c r="D1805" s="1199"/>
      <c r="E1805" s="204" t="s">
        <v>1929</v>
      </c>
      <c r="F1805" s="204" t="s">
        <v>10522</v>
      </c>
      <c r="G1805" s="204">
        <v>7</v>
      </c>
      <c r="H1805" s="204">
        <v>1064</v>
      </c>
      <c r="I1805" s="204" t="s">
        <v>1878</v>
      </c>
      <c r="J1805" s="208">
        <v>1</v>
      </c>
      <c r="K1805" s="1194"/>
      <c r="L1805" s="1195"/>
    </row>
    <row r="1806" spans="1:12">
      <c r="A1806" s="1225"/>
      <c r="B1806" s="203" t="s">
        <v>1476</v>
      </c>
      <c r="C1806" s="1197"/>
      <c r="D1806" s="1199"/>
      <c r="E1806" s="204" t="s">
        <v>1931</v>
      </c>
      <c r="F1806" s="204" t="s">
        <v>10523</v>
      </c>
      <c r="G1806" s="204">
        <v>8</v>
      </c>
      <c r="H1806" s="204">
        <v>1065</v>
      </c>
      <c r="I1806" s="204" t="s">
        <v>1878</v>
      </c>
      <c r="J1806" s="208">
        <v>4</v>
      </c>
      <c r="K1806" s="1194"/>
      <c r="L1806" s="1195"/>
    </row>
    <row r="1807" spans="1:12">
      <c r="A1807" s="1225"/>
      <c r="B1807" s="203" t="s">
        <v>1476</v>
      </c>
      <c r="C1807" s="1197"/>
      <c r="D1807" s="1199"/>
      <c r="E1807" s="204" t="s">
        <v>1932</v>
      </c>
      <c r="F1807" s="204" t="s">
        <v>10524</v>
      </c>
      <c r="G1807" s="204">
        <v>9</v>
      </c>
      <c r="H1807" s="204">
        <v>1066</v>
      </c>
      <c r="I1807" s="204" t="s">
        <v>1881</v>
      </c>
      <c r="J1807" s="208">
        <v>1</v>
      </c>
      <c r="K1807" s="1194"/>
      <c r="L1807" s="1195"/>
    </row>
    <row r="1808" spans="1:12">
      <c r="A1808" s="1225"/>
      <c r="B1808" s="203" t="s">
        <v>1476</v>
      </c>
      <c r="C1808" s="1197"/>
      <c r="D1808" s="1199"/>
      <c r="E1808" s="204" t="s">
        <v>1933</v>
      </c>
      <c r="F1808" s="204" t="s">
        <v>10525</v>
      </c>
      <c r="G1808" s="204">
        <v>10</v>
      </c>
      <c r="H1808" s="204">
        <v>1067</v>
      </c>
      <c r="I1808" s="204" t="s">
        <v>1881</v>
      </c>
      <c r="J1808" s="208">
        <v>4</v>
      </c>
      <c r="K1808" s="1194"/>
      <c r="L1808" s="1195"/>
    </row>
    <row r="1809" spans="1:12">
      <c r="A1809" s="1225"/>
      <c r="B1809" s="203" t="s">
        <v>1476</v>
      </c>
      <c r="C1809" s="1197"/>
      <c r="D1809" s="1199"/>
      <c r="E1809" s="204" t="s">
        <v>2827</v>
      </c>
      <c r="F1809" s="204" t="s">
        <v>10526</v>
      </c>
      <c r="G1809" s="204">
        <v>11</v>
      </c>
      <c r="H1809" s="204">
        <v>1068</v>
      </c>
      <c r="I1809" s="204" t="s">
        <v>1883</v>
      </c>
      <c r="J1809" s="208">
        <v>1</v>
      </c>
      <c r="K1809" s="1194"/>
      <c r="L1809" s="1195"/>
    </row>
    <row r="1810" spans="1:12">
      <c r="A1810" s="1225"/>
      <c r="B1810" s="203" t="s">
        <v>1476</v>
      </c>
      <c r="C1810" s="1197"/>
      <c r="D1810" s="1199"/>
      <c r="E1810" s="204" t="s">
        <v>2826</v>
      </c>
      <c r="F1810" s="204" t="s">
        <v>10527</v>
      </c>
      <c r="G1810" s="204">
        <v>12</v>
      </c>
      <c r="H1810" s="204">
        <v>1069</v>
      </c>
      <c r="I1810" s="204" t="s">
        <v>1883</v>
      </c>
      <c r="J1810" s="208">
        <v>4</v>
      </c>
      <c r="K1810" s="1194"/>
      <c r="L1810" s="1195"/>
    </row>
    <row r="1811" spans="1:12">
      <c r="A1811" s="1225"/>
      <c r="B1811" s="203" t="s">
        <v>1476</v>
      </c>
      <c r="C1811" s="1197"/>
      <c r="D1811" s="1199"/>
      <c r="E1811" s="204" t="s">
        <v>2829</v>
      </c>
      <c r="F1811" s="204" t="s">
        <v>10528</v>
      </c>
      <c r="G1811" s="204">
        <v>13</v>
      </c>
      <c r="H1811" s="204">
        <v>1070</v>
      </c>
      <c r="I1811" s="204" t="s">
        <v>1885</v>
      </c>
      <c r="J1811" s="208">
        <v>1</v>
      </c>
      <c r="K1811" s="1194"/>
      <c r="L1811" s="1195"/>
    </row>
    <row r="1812" spans="1:12">
      <c r="A1812" s="1225"/>
      <c r="B1812" s="203" t="s">
        <v>1476</v>
      </c>
      <c r="C1812" s="1197"/>
      <c r="D1812" s="1199"/>
      <c r="E1812" s="204" t="s">
        <v>2828</v>
      </c>
      <c r="F1812" s="204" t="s">
        <v>10529</v>
      </c>
      <c r="G1812" s="204">
        <v>14</v>
      </c>
      <c r="H1812" s="204">
        <v>1071</v>
      </c>
      <c r="I1812" s="204" t="s">
        <v>1885</v>
      </c>
      <c r="J1812" s="208">
        <v>4</v>
      </c>
      <c r="K1812" s="1194"/>
      <c r="L1812" s="1195"/>
    </row>
    <row r="1813" spans="1:12">
      <c r="A1813" s="1225"/>
      <c r="B1813" s="203" t="s">
        <v>1476</v>
      </c>
      <c r="C1813" s="1197"/>
      <c r="D1813" s="1199"/>
      <c r="E1813" s="204" t="s">
        <v>2831</v>
      </c>
      <c r="F1813" s="204" t="s">
        <v>10530</v>
      </c>
      <c r="G1813" s="204">
        <v>15</v>
      </c>
      <c r="H1813" s="204">
        <v>1072</v>
      </c>
      <c r="I1813" s="204" t="s">
        <v>1887</v>
      </c>
      <c r="J1813" s="208">
        <v>1</v>
      </c>
      <c r="K1813" s="1194"/>
      <c r="L1813" s="1195"/>
    </row>
    <row r="1814" spans="1:12">
      <c r="A1814" s="1225"/>
      <c r="B1814" s="203" t="s">
        <v>1476</v>
      </c>
      <c r="C1814" s="1197"/>
      <c r="D1814" s="1199"/>
      <c r="E1814" s="204" t="s">
        <v>2830</v>
      </c>
      <c r="F1814" s="204" t="s">
        <v>10531</v>
      </c>
      <c r="G1814" s="204">
        <v>16</v>
      </c>
      <c r="H1814" s="204">
        <v>1073</v>
      </c>
      <c r="I1814" s="204" t="s">
        <v>1887</v>
      </c>
      <c r="J1814" s="208">
        <v>4</v>
      </c>
      <c r="K1814" s="1194" t="s">
        <v>5809</v>
      </c>
      <c r="L1814" s="1195" t="s">
        <v>5810</v>
      </c>
    </row>
    <row r="1815" spans="1:12">
      <c r="A1815" s="1225"/>
      <c r="B1815" s="203" t="s">
        <v>1476</v>
      </c>
      <c r="C1815" s="1197"/>
      <c r="D1815" s="1199"/>
      <c r="E1815" s="204" t="s">
        <v>6427</v>
      </c>
      <c r="F1815" s="204" t="s">
        <v>10532</v>
      </c>
      <c r="G1815" s="204">
        <v>17</v>
      </c>
      <c r="H1815" s="204">
        <v>1074</v>
      </c>
      <c r="I1815" s="204" t="s">
        <v>1898</v>
      </c>
      <c r="J1815" s="208">
        <v>1</v>
      </c>
      <c r="K1815" s="1194"/>
      <c r="L1815" s="1195"/>
    </row>
    <row r="1816" spans="1:12">
      <c r="A1816" s="1225"/>
      <c r="B1816" s="203" t="s">
        <v>1476</v>
      </c>
      <c r="C1816" s="1197"/>
      <c r="D1816" s="1199"/>
      <c r="E1816" s="204" t="s">
        <v>6428</v>
      </c>
      <c r="F1816" s="204" t="s">
        <v>10533</v>
      </c>
      <c r="G1816" s="204">
        <v>18</v>
      </c>
      <c r="H1816" s="204">
        <v>1075</v>
      </c>
      <c r="I1816" s="204" t="s">
        <v>1898</v>
      </c>
      <c r="J1816" s="208">
        <v>4</v>
      </c>
      <c r="K1816" s="1194"/>
      <c r="L1816" s="1195"/>
    </row>
    <row r="1817" spans="1:12">
      <c r="A1817" s="1225"/>
      <c r="B1817" s="203" t="s">
        <v>1476</v>
      </c>
      <c r="C1817" s="1197"/>
      <c r="D1817" s="1199"/>
      <c r="E1817" s="204" t="s">
        <v>1921</v>
      </c>
      <c r="F1817" s="204" t="s">
        <v>10534</v>
      </c>
      <c r="G1817" s="204">
        <v>19</v>
      </c>
      <c r="H1817" s="204">
        <v>1076</v>
      </c>
      <c r="I1817" s="204" t="s">
        <v>1913</v>
      </c>
      <c r="J1817" s="208">
        <v>1</v>
      </c>
      <c r="K1817" s="1194"/>
      <c r="L1817" s="1195"/>
    </row>
    <row r="1818" spans="1:12">
      <c r="A1818" s="1225"/>
      <c r="B1818" s="203" t="s">
        <v>1476</v>
      </c>
      <c r="C1818" s="1197"/>
      <c r="D1818" s="1199"/>
      <c r="E1818" s="204" t="s">
        <v>1922</v>
      </c>
      <c r="F1818" s="204" t="s">
        <v>10535</v>
      </c>
      <c r="G1818" s="204">
        <v>20</v>
      </c>
      <c r="H1818" s="204">
        <v>1077</v>
      </c>
      <c r="I1818" s="204" t="s">
        <v>1913</v>
      </c>
      <c r="J1818" s="208">
        <v>4</v>
      </c>
      <c r="K1818" s="1194"/>
      <c r="L1818" s="1195"/>
    </row>
    <row r="1819" spans="1:12">
      <c r="A1819" s="1225"/>
      <c r="B1819" s="203" t="s">
        <v>1476</v>
      </c>
      <c r="C1819" s="1197"/>
      <c r="D1819" s="1199"/>
      <c r="E1819" s="204" t="s">
        <v>21</v>
      </c>
      <c r="F1819" s="204" t="s">
        <v>9760</v>
      </c>
      <c r="G1819" s="204">
        <v>21</v>
      </c>
      <c r="H1819" s="204">
        <v>1078</v>
      </c>
      <c r="I1819" s="204" t="s">
        <v>1916</v>
      </c>
      <c r="J1819" s="208">
        <v>1</v>
      </c>
      <c r="K1819" s="1194"/>
      <c r="L1819" s="1195"/>
    </row>
    <row r="1820" spans="1:12">
      <c r="A1820" s="1225"/>
      <c r="B1820" s="203" t="s">
        <v>1476</v>
      </c>
      <c r="C1820" s="1197"/>
      <c r="D1820" s="1199"/>
      <c r="E1820" s="204" t="s">
        <v>1353</v>
      </c>
      <c r="F1820" s="204" t="s">
        <v>9761</v>
      </c>
      <c r="G1820" s="204">
        <v>22</v>
      </c>
      <c r="H1820" s="204">
        <v>1079</v>
      </c>
      <c r="I1820" s="204" t="s">
        <v>1916</v>
      </c>
      <c r="J1820" s="208">
        <v>4</v>
      </c>
      <c r="K1820" s="1194"/>
      <c r="L1820" s="1195"/>
    </row>
    <row r="1821" spans="1:12">
      <c r="A1821" s="1225"/>
      <c r="B1821" s="203" t="s">
        <v>1476</v>
      </c>
      <c r="C1821" s="1197"/>
      <c r="D1821" s="1199"/>
      <c r="E1821" s="204" t="s">
        <v>21</v>
      </c>
      <c r="F1821" s="204" t="s">
        <v>9760</v>
      </c>
      <c r="G1821" s="204">
        <v>23</v>
      </c>
      <c r="H1821" s="204">
        <v>1080</v>
      </c>
      <c r="I1821" s="204" t="s">
        <v>1918</v>
      </c>
      <c r="J1821" s="208">
        <v>1</v>
      </c>
      <c r="K1821" s="1194"/>
      <c r="L1821" s="1195"/>
    </row>
    <row r="1822" spans="1:12">
      <c r="A1822" s="1225"/>
      <c r="B1822" s="203" t="s">
        <v>1476</v>
      </c>
      <c r="C1822" s="1197"/>
      <c r="D1822" s="1199"/>
      <c r="E1822" s="204" t="s">
        <v>1353</v>
      </c>
      <c r="F1822" s="204" t="s">
        <v>9761</v>
      </c>
      <c r="G1822" s="204">
        <v>24</v>
      </c>
      <c r="H1822" s="204">
        <v>1081</v>
      </c>
      <c r="I1822" s="204" t="s">
        <v>1918</v>
      </c>
      <c r="J1822" s="208">
        <v>4</v>
      </c>
      <c r="K1822" s="1194"/>
      <c r="L1822" s="1195"/>
    </row>
    <row r="1823" spans="1:12">
      <c r="A1823" s="1225"/>
      <c r="B1823" s="203" t="s">
        <v>1476</v>
      </c>
      <c r="C1823" s="1197"/>
      <c r="D1823" s="1199"/>
      <c r="E1823" s="204"/>
      <c r="F1823" s="204"/>
      <c r="G1823" s="204">
        <v>25</v>
      </c>
      <c r="H1823" s="204">
        <v>1082</v>
      </c>
      <c r="I1823" s="204"/>
      <c r="J1823" s="208"/>
      <c r="K1823" s="1194"/>
      <c r="L1823" s="1195"/>
    </row>
    <row r="1824" spans="1:12">
      <c r="A1824" s="1225"/>
      <c r="B1824" s="203" t="s">
        <v>1476</v>
      </c>
      <c r="C1824" s="1197"/>
      <c r="D1824" s="1199"/>
      <c r="E1824" s="204"/>
      <c r="F1824" s="204"/>
      <c r="G1824" s="204">
        <v>26</v>
      </c>
      <c r="H1824" s="204">
        <v>1083</v>
      </c>
      <c r="I1824" s="204"/>
      <c r="J1824" s="208"/>
      <c r="K1824" s="1194"/>
      <c r="L1824" s="1195"/>
    </row>
    <row r="1825" spans="1:12">
      <c r="A1825" s="1225"/>
      <c r="B1825" s="203" t="s">
        <v>1476</v>
      </c>
      <c r="C1825" s="1197"/>
      <c r="D1825" s="1199"/>
      <c r="E1825" s="204"/>
      <c r="F1825" s="204"/>
      <c r="G1825" s="204">
        <v>27</v>
      </c>
      <c r="H1825" s="204">
        <v>1084</v>
      </c>
      <c r="I1825" s="204"/>
      <c r="J1825" s="208"/>
      <c r="K1825" s="1194"/>
      <c r="L1825" s="1195"/>
    </row>
    <row r="1826" spans="1:12">
      <c r="A1826" s="1225"/>
      <c r="B1826" s="203" t="s">
        <v>1476</v>
      </c>
      <c r="C1826" s="1197"/>
      <c r="D1826" s="1199"/>
      <c r="E1826" s="204"/>
      <c r="F1826" s="204"/>
      <c r="G1826" s="204">
        <v>28</v>
      </c>
      <c r="H1826" s="204">
        <v>1085</v>
      </c>
      <c r="I1826" s="204"/>
      <c r="J1826" s="208"/>
      <c r="K1826" s="1194"/>
      <c r="L1826" s="1195"/>
    </row>
    <row r="1827" spans="1:12">
      <c r="A1827" s="1225"/>
      <c r="B1827" s="203" t="s">
        <v>1476</v>
      </c>
      <c r="C1827" s="1197"/>
      <c r="D1827" s="1199"/>
      <c r="E1827" s="204"/>
      <c r="F1827" s="204"/>
      <c r="G1827" s="204">
        <v>29</v>
      </c>
      <c r="H1827" s="204">
        <v>1086</v>
      </c>
      <c r="I1827" s="204"/>
      <c r="J1827" s="208"/>
      <c r="K1827" s="1194"/>
      <c r="L1827" s="1195"/>
    </row>
    <row r="1828" spans="1:12">
      <c r="A1828" s="1225"/>
      <c r="B1828" s="203" t="s">
        <v>1476</v>
      </c>
      <c r="C1828" s="1197"/>
      <c r="D1828" s="1199"/>
      <c r="E1828" s="204"/>
      <c r="F1828" s="204"/>
      <c r="G1828" s="204">
        <v>30</v>
      </c>
      <c r="H1828" s="204">
        <v>1087</v>
      </c>
      <c r="I1828" s="204"/>
      <c r="J1828" s="208"/>
      <c r="K1828" s="1194"/>
      <c r="L1828" s="1195"/>
    </row>
    <row r="1829" spans="1:12">
      <c r="A1829" s="1226"/>
      <c r="B1829" s="205" t="s">
        <v>1476</v>
      </c>
      <c r="C1829" s="1197"/>
      <c r="D1829" s="1199"/>
      <c r="E1829" s="206"/>
      <c r="F1829" s="206"/>
      <c r="G1829" s="206">
        <v>31</v>
      </c>
      <c r="H1829" s="206">
        <v>1088</v>
      </c>
      <c r="I1829" s="206"/>
      <c r="J1829" s="209"/>
      <c r="K1829" s="1194"/>
      <c r="L1829" s="1195"/>
    </row>
    <row r="1830" spans="1:12">
      <c r="A1830" s="1218" t="s">
        <v>8485</v>
      </c>
      <c r="B1830" s="200" t="s">
        <v>1461</v>
      </c>
      <c r="C1830" s="1209" t="s">
        <v>1416</v>
      </c>
      <c r="D1830" s="1198" t="s">
        <v>1462</v>
      </c>
      <c r="E1830" s="201" t="s">
        <v>864</v>
      </c>
      <c r="F1830" s="201" t="s">
        <v>1132</v>
      </c>
      <c r="G1830" s="201">
        <v>1</v>
      </c>
      <c r="H1830" s="201">
        <v>265</v>
      </c>
      <c r="I1830" s="201" t="s">
        <v>1494</v>
      </c>
      <c r="J1830" s="207">
        <v>1</v>
      </c>
      <c r="K1830" s="756" t="s">
        <v>1795</v>
      </c>
      <c r="L1830" s="1195" t="s">
        <v>5811</v>
      </c>
    </row>
    <row r="1831" spans="1:12">
      <c r="A1831" s="1219"/>
      <c r="B1831" s="203" t="s">
        <v>1461</v>
      </c>
      <c r="C1831" s="1210"/>
      <c r="D1831" s="1199"/>
      <c r="E1831" s="204" t="s">
        <v>923</v>
      </c>
      <c r="F1831" s="204" t="s">
        <v>1142</v>
      </c>
      <c r="G1831" s="204">
        <v>2</v>
      </c>
      <c r="H1831" s="204">
        <v>266</v>
      </c>
      <c r="I1831" s="204" t="s">
        <v>1494</v>
      </c>
      <c r="J1831" s="208">
        <v>3</v>
      </c>
      <c r="K1831" s="756" t="s">
        <v>1796</v>
      </c>
      <c r="L1831" s="1195"/>
    </row>
    <row r="1832" spans="1:12">
      <c r="A1832" s="1219"/>
      <c r="B1832" s="203" t="s">
        <v>1461</v>
      </c>
      <c r="C1832" s="1210"/>
      <c r="D1832" s="1199"/>
      <c r="E1832" s="204" t="s">
        <v>986</v>
      </c>
      <c r="F1832" s="204" t="s">
        <v>10536</v>
      </c>
      <c r="G1832" s="204">
        <v>3</v>
      </c>
      <c r="H1832" s="204">
        <v>267</v>
      </c>
      <c r="I1832" s="204" t="s">
        <v>1494</v>
      </c>
      <c r="J1832" s="208">
        <v>5</v>
      </c>
      <c r="K1832" s="756" t="s">
        <v>1797</v>
      </c>
      <c r="L1832" s="1195"/>
    </row>
    <row r="1833" spans="1:12">
      <c r="A1833" s="1219"/>
      <c r="B1833" s="203" t="s">
        <v>1461</v>
      </c>
      <c r="C1833" s="1210"/>
      <c r="D1833" s="1199"/>
      <c r="E1833" s="204" t="s">
        <v>992</v>
      </c>
      <c r="F1833" s="204" t="s">
        <v>10537</v>
      </c>
      <c r="G1833" s="204">
        <v>4</v>
      </c>
      <c r="H1833" s="204">
        <v>268</v>
      </c>
      <c r="I1833" s="204" t="s">
        <v>1494</v>
      </c>
      <c r="J1833" s="208">
        <v>7</v>
      </c>
      <c r="K1833" s="756" t="s">
        <v>1798</v>
      </c>
      <c r="L1833" s="1195"/>
    </row>
    <row r="1834" spans="1:12">
      <c r="A1834" s="1219"/>
      <c r="B1834" s="203" t="s">
        <v>1461</v>
      </c>
      <c r="C1834" s="1210"/>
      <c r="D1834" s="1199"/>
      <c r="E1834" s="204" t="s">
        <v>1047</v>
      </c>
      <c r="F1834" s="204" t="s">
        <v>10538</v>
      </c>
      <c r="G1834" s="204">
        <v>5</v>
      </c>
      <c r="H1834" s="204">
        <v>269</v>
      </c>
      <c r="I1834" s="204" t="s">
        <v>1494</v>
      </c>
      <c r="J1834" s="208">
        <v>9</v>
      </c>
      <c r="K1834" s="756" t="s">
        <v>1799</v>
      </c>
      <c r="L1834" s="1195"/>
    </row>
    <row r="1835" spans="1:12">
      <c r="A1835" s="1219"/>
      <c r="B1835" s="203" t="s">
        <v>1461</v>
      </c>
      <c r="C1835" s="1210"/>
      <c r="D1835" s="1199"/>
      <c r="E1835" s="204" t="s">
        <v>878</v>
      </c>
      <c r="F1835" s="204" t="s">
        <v>874</v>
      </c>
      <c r="G1835" s="204">
        <v>6</v>
      </c>
      <c r="H1835" s="204">
        <v>270</v>
      </c>
      <c r="I1835" s="204" t="s">
        <v>1732</v>
      </c>
      <c r="J1835" s="208">
        <v>1</v>
      </c>
      <c r="K1835" s="756" t="s">
        <v>1800</v>
      </c>
      <c r="L1835" s="1195"/>
    </row>
    <row r="1836" spans="1:12">
      <c r="A1836" s="1219"/>
      <c r="B1836" s="203" t="s">
        <v>1461</v>
      </c>
      <c r="C1836" s="1210"/>
      <c r="D1836" s="1199"/>
      <c r="E1836" s="204" t="s">
        <v>880</v>
      </c>
      <c r="F1836" s="204" t="s">
        <v>876</v>
      </c>
      <c r="G1836" s="204">
        <v>7</v>
      </c>
      <c r="H1836" s="204">
        <v>271</v>
      </c>
      <c r="I1836" s="204" t="s">
        <v>1732</v>
      </c>
      <c r="J1836" s="208">
        <v>5</v>
      </c>
      <c r="K1836" s="756" t="s">
        <v>1801</v>
      </c>
      <c r="L1836" s="1195"/>
    </row>
    <row r="1837" spans="1:12">
      <c r="A1837" s="1219"/>
      <c r="B1837" s="203" t="s">
        <v>1461</v>
      </c>
      <c r="C1837" s="1210"/>
      <c r="D1837" s="1199"/>
      <c r="E1837" s="204" t="s">
        <v>586</v>
      </c>
      <c r="F1837" s="204" t="s">
        <v>882</v>
      </c>
      <c r="G1837" s="204">
        <v>8</v>
      </c>
      <c r="H1837" s="204">
        <v>272</v>
      </c>
      <c r="I1837" s="204" t="s">
        <v>1732</v>
      </c>
      <c r="J1837" s="208">
        <v>9</v>
      </c>
      <c r="K1837" s="756" t="s">
        <v>1802</v>
      </c>
      <c r="L1837" s="1195"/>
    </row>
    <row r="1838" spans="1:12">
      <c r="A1838" s="1219"/>
      <c r="B1838" s="203" t="s">
        <v>1461</v>
      </c>
      <c r="C1838" s="1210"/>
      <c r="D1838" s="1199"/>
      <c r="E1838" s="204" t="s">
        <v>1497</v>
      </c>
      <c r="F1838" s="204" t="s">
        <v>67</v>
      </c>
      <c r="G1838" s="204">
        <v>9</v>
      </c>
      <c r="H1838" s="204">
        <v>273</v>
      </c>
      <c r="I1838" s="204" t="s">
        <v>1732</v>
      </c>
      <c r="J1838" s="208">
        <v>11</v>
      </c>
      <c r="K1838" s="756" t="s">
        <v>1803</v>
      </c>
      <c r="L1838" s="1195"/>
    </row>
    <row r="1839" spans="1:12">
      <c r="A1839" s="1219"/>
      <c r="B1839" s="203" t="s">
        <v>1461</v>
      </c>
      <c r="C1839" s="1210"/>
      <c r="D1839" s="1199"/>
      <c r="E1839" s="204" t="s">
        <v>884</v>
      </c>
      <c r="F1839" s="204" t="s">
        <v>883</v>
      </c>
      <c r="G1839" s="204">
        <v>10</v>
      </c>
      <c r="H1839" s="204">
        <v>274</v>
      </c>
      <c r="I1839" s="204" t="s">
        <v>1520</v>
      </c>
      <c r="J1839" s="208">
        <v>1</v>
      </c>
      <c r="K1839" s="756" t="s">
        <v>1804</v>
      </c>
      <c r="L1839" s="1195"/>
    </row>
    <row r="1840" spans="1:12">
      <c r="A1840" s="1219"/>
      <c r="B1840" s="203" t="s">
        <v>1461</v>
      </c>
      <c r="C1840" s="1210"/>
      <c r="D1840" s="1199"/>
      <c r="E1840" s="204" t="s">
        <v>889</v>
      </c>
      <c r="F1840" s="204" t="s">
        <v>886</v>
      </c>
      <c r="G1840" s="204">
        <v>11</v>
      </c>
      <c r="H1840" s="204">
        <v>275</v>
      </c>
      <c r="I1840" s="204" t="s">
        <v>1520</v>
      </c>
      <c r="J1840" s="208">
        <v>5</v>
      </c>
      <c r="K1840" s="756" t="s">
        <v>1805</v>
      </c>
      <c r="L1840" s="1195"/>
    </row>
    <row r="1841" spans="1:12">
      <c r="A1841" s="1219"/>
      <c r="B1841" s="205" t="s">
        <v>1461</v>
      </c>
      <c r="C1841" s="1210"/>
      <c r="D1841" s="1199"/>
      <c r="E1841" s="206" t="s">
        <v>892</v>
      </c>
      <c r="F1841" s="206" t="s">
        <v>10539</v>
      </c>
      <c r="G1841" s="206">
        <v>12</v>
      </c>
      <c r="H1841" s="206">
        <v>276</v>
      </c>
      <c r="I1841" s="206" t="s">
        <v>1520</v>
      </c>
      <c r="J1841" s="209">
        <v>9</v>
      </c>
      <c r="K1841" s="756" t="s">
        <v>1806</v>
      </c>
      <c r="L1841" s="1195"/>
    </row>
    <row r="1842" spans="1:12">
      <c r="A1842" s="1219"/>
      <c r="B1842" s="200" t="s">
        <v>1461</v>
      </c>
      <c r="C1842" s="1209" t="s">
        <v>1417</v>
      </c>
      <c r="D1842" s="1198" t="s">
        <v>1462</v>
      </c>
      <c r="E1842" s="201" t="s">
        <v>894</v>
      </c>
      <c r="F1842" s="201" t="s">
        <v>10540</v>
      </c>
      <c r="G1842" s="201">
        <v>1</v>
      </c>
      <c r="H1842" s="201">
        <v>277</v>
      </c>
      <c r="I1842" s="201" t="s">
        <v>1520</v>
      </c>
      <c r="J1842" s="207">
        <v>11</v>
      </c>
      <c r="K1842" s="756" t="s">
        <v>1807</v>
      </c>
      <c r="L1842" s="1195" t="s">
        <v>5812</v>
      </c>
    </row>
    <row r="1843" spans="1:12">
      <c r="A1843" s="1219"/>
      <c r="B1843" s="203" t="s">
        <v>1461</v>
      </c>
      <c r="C1843" s="1210"/>
      <c r="D1843" s="1199"/>
      <c r="E1843" s="204" t="s">
        <v>895</v>
      </c>
      <c r="F1843" s="204" t="s">
        <v>10541</v>
      </c>
      <c r="G1843" s="204">
        <v>2</v>
      </c>
      <c r="H1843" s="204">
        <v>278</v>
      </c>
      <c r="I1843" s="204" t="s">
        <v>1520</v>
      </c>
      <c r="J1843" s="208">
        <v>13</v>
      </c>
      <c r="K1843" s="756" t="s">
        <v>1808</v>
      </c>
      <c r="L1843" s="1195"/>
    </row>
    <row r="1844" spans="1:12">
      <c r="A1844" s="1219"/>
      <c r="B1844" s="203" t="s">
        <v>1461</v>
      </c>
      <c r="C1844" s="1210"/>
      <c r="D1844" s="1199"/>
      <c r="E1844" s="204" t="s">
        <v>897</v>
      </c>
      <c r="F1844" s="204" t="s">
        <v>896</v>
      </c>
      <c r="G1844" s="204">
        <v>3</v>
      </c>
      <c r="H1844" s="204">
        <v>279</v>
      </c>
      <c r="I1844" s="204" t="s">
        <v>1520</v>
      </c>
      <c r="J1844" s="208">
        <v>15</v>
      </c>
      <c r="K1844" s="756" t="s">
        <v>1809</v>
      </c>
      <c r="L1844" s="1195"/>
    </row>
    <row r="1845" spans="1:12">
      <c r="A1845" s="1219"/>
      <c r="B1845" s="203" t="s">
        <v>1461</v>
      </c>
      <c r="C1845" s="1210"/>
      <c r="D1845" s="1199"/>
      <c r="E1845" s="204" t="s">
        <v>905</v>
      </c>
      <c r="F1845" s="204" t="s">
        <v>904</v>
      </c>
      <c r="G1845" s="204">
        <v>4</v>
      </c>
      <c r="H1845" s="204">
        <v>280</v>
      </c>
      <c r="I1845" s="204" t="s">
        <v>1520</v>
      </c>
      <c r="J1845" s="208">
        <v>23</v>
      </c>
      <c r="K1845" s="756" t="s">
        <v>1810</v>
      </c>
      <c r="L1845" s="1195"/>
    </row>
    <row r="1846" spans="1:12">
      <c r="A1846" s="1219"/>
      <c r="B1846" s="203" t="s">
        <v>1461</v>
      </c>
      <c r="C1846" s="1210"/>
      <c r="D1846" s="1199"/>
      <c r="E1846" s="204" t="s">
        <v>1497</v>
      </c>
      <c r="F1846" s="204" t="s">
        <v>67</v>
      </c>
      <c r="G1846" s="204">
        <v>5</v>
      </c>
      <c r="H1846" s="204">
        <v>281</v>
      </c>
      <c r="I1846" s="204" t="s">
        <v>1520</v>
      </c>
      <c r="J1846" s="208">
        <v>35</v>
      </c>
      <c r="K1846" s="756" t="s">
        <v>1811</v>
      </c>
      <c r="L1846" s="1195"/>
    </row>
    <row r="1847" spans="1:12">
      <c r="A1847" s="1219"/>
      <c r="B1847" s="203" t="s">
        <v>1461</v>
      </c>
      <c r="C1847" s="1210"/>
      <c r="D1847" s="1199"/>
      <c r="E1847" s="204" t="s">
        <v>1497</v>
      </c>
      <c r="F1847" s="204" t="s">
        <v>67</v>
      </c>
      <c r="G1847" s="204">
        <v>6</v>
      </c>
      <c r="H1847" s="204">
        <v>282</v>
      </c>
      <c r="I1847" s="204" t="s">
        <v>1520</v>
      </c>
      <c r="J1847" s="208">
        <v>37</v>
      </c>
      <c r="K1847" s="756" t="s">
        <v>1812</v>
      </c>
      <c r="L1847" s="1195"/>
    </row>
    <row r="1848" spans="1:12">
      <c r="A1848" s="1219"/>
      <c r="B1848" s="203" t="s">
        <v>1461</v>
      </c>
      <c r="C1848" s="1210"/>
      <c r="D1848" s="1199"/>
      <c r="E1848" s="204" t="s">
        <v>913</v>
      </c>
      <c r="F1848" s="204" t="s">
        <v>912</v>
      </c>
      <c r="G1848" s="204">
        <v>7</v>
      </c>
      <c r="H1848" s="204">
        <v>283</v>
      </c>
      <c r="I1848" s="204" t="s">
        <v>1526</v>
      </c>
      <c r="J1848" s="208">
        <v>1</v>
      </c>
      <c r="K1848" s="756" t="s">
        <v>1813</v>
      </c>
      <c r="L1848" s="1195"/>
    </row>
    <row r="1849" spans="1:12">
      <c r="A1849" s="1219"/>
      <c r="B1849" s="203" t="s">
        <v>1461</v>
      </c>
      <c r="C1849" s="1210"/>
      <c r="D1849" s="1199"/>
      <c r="E1849" s="204" t="s">
        <v>917</v>
      </c>
      <c r="F1849" s="204" t="s">
        <v>916</v>
      </c>
      <c r="G1849" s="204">
        <v>8</v>
      </c>
      <c r="H1849" s="204">
        <v>284</v>
      </c>
      <c r="I1849" s="204" t="s">
        <v>1526</v>
      </c>
      <c r="J1849" s="208">
        <v>5</v>
      </c>
      <c r="K1849" s="756" t="s">
        <v>1814</v>
      </c>
      <c r="L1849" s="1195"/>
    </row>
    <row r="1850" spans="1:12">
      <c r="A1850" s="1219"/>
      <c r="B1850" s="203" t="s">
        <v>1461</v>
      </c>
      <c r="C1850" s="1210"/>
      <c r="D1850" s="1199"/>
      <c r="E1850" s="204" t="s">
        <v>921</v>
      </c>
      <c r="F1850" s="204" t="s">
        <v>920</v>
      </c>
      <c r="G1850" s="204">
        <v>9</v>
      </c>
      <c r="H1850" s="204">
        <v>285</v>
      </c>
      <c r="I1850" s="204" t="s">
        <v>1526</v>
      </c>
      <c r="J1850" s="208">
        <v>9</v>
      </c>
      <c r="K1850" s="756" t="s">
        <v>1815</v>
      </c>
      <c r="L1850" s="1195"/>
    </row>
    <row r="1851" spans="1:12">
      <c r="A1851" s="1219"/>
      <c r="B1851" s="203" t="s">
        <v>1461</v>
      </c>
      <c r="C1851" s="1210"/>
      <c r="D1851" s="1199"/>
      <c r="E1851" s="204" t="s">
        <v>1945</v>
      </c>
      <c r="F1851" s="204" t="s">
        <v>10542</v>
      </c>
      <c r="G1851" s="204">
        <v>10</v>
      </c>
      <c r="H1851" s="204">
        <v>286</v>
      </c>
      <c r="I1851" s="204" t="s">
        <v>49</v>
      </c>
      <c r="J1851" s="208" t="s">
        <v>49</v>
      </c>
      <c r="K1851" s="756" t="s">
        <v>1816</v>
      </c>
      <c r="L1851" s="1195"/>
    </row>
    <row r="1852" spans="1:12">
      <c r="A1852" s="1219"/>
      <c r="B1852" s="203" t="s">
        <v>1461</v>
      </c>
      <c r="C1852" s="1210"/>
      <c r="D1852" s="1199"/>
      <c r="E1852" s="204" t="s">
        <v>1070</v>
      </c>
      <c r="F1852" s="204" t="s">
        <v>10543</v>
      </c>
      <c r="G1852" s="204">
        <v>11</v>
      </c>
      <c r="H1852" s="204">
        <v>287</v>
      </c>
      <c r="I1852" s="204" t="s">
        <v>1494</v>
      </c>
      <c r="J1852" s="208">
        <v>11</v>
      </c>
      <c r="K1852" s="756" t="s">
        <v>1817</v>
      </c>
      <c r="L1852" s="1195"/>
    </row>
    <row r="1853" spans="1:12">
      <c r="A1853" s="1219"/>
      <c r="B1853" s="205" t="s">
        <v>1461</v>
      </c>
      <c r="C1853" s="1210"/>
      <c r="D1853" s="1199"/>
      <c r="E1853" s="206"/>
      <c r="F1853" s="206"/>
      <c r="G1853" s="206">
        <v>12</v>
      </c>
      <c r="H1853" s="206">
        <v>288</v>
      </c>
      <c r="I1853" s="206"/>
      <c r="J1853" s="209"/>
      <c r="K1853" s="756" t="s">
        <v>1818</v>
      </c>
      <c r="L1853" s="1195"/>
    </row>
    <row r="1854" spans="1:12">
      <c r="A1854" s="1219"/>
      <c r="B1854" s="210" t="s">
        <v>1476</v>
      </c>
      <c r="C1854" s="1205" t="s">
        <v>1418</v>
      </c>
      <c r="D1854" s="1198" t="s">
        <v>1477</v>
      </c>
      <c r="E1854" s="201" t="s">
        <v>51</v>
      </c>
      <c r="F1854" s="201" t="s">
        <v>10544</v>
      </c>
      <c r="G1854" s="201">
        <v>0</v>
      </c>
      <c r="H1854" s="201">
        <v>1089</v>
      </c>
      <c r="I1854" s="201" t="s">
        <v>1746</v>
      </c>
      <c r="J1854" s="207">
        <v>1</v>
      </c>
      <c r="K1854" s="1194" t="s">
        <v>5813</v>
      </c>
      <c r="L1854" s="1195" t="s">
        <v>5814</v>
      </c>
    </row>
    <row r="1855" spans="1:12">
      <c r="A1855" s="1219"/>
      <c r="B1855" s="211" t="s">
        <v>1476</v>
      </c>
      <c r="C1855" s="1206"/>
      <c r="D1855" s="1199"/>
      <c r="E1855" s="204" t="s">
        <v>50</v>
      </c>
      <c r="F1855" s="204" t="s">
        <v>10545</v>
      </c>
      <c r="G1855" s="204">
        <v>1</v>
      </c>
      <c r="H1855" s="204">
        <v>1090</v>
      </c>
      <c r="I1855" s="204" t="s">
        <v>1746</v>
      </c>
      <c r="J1855" s="208">
        <v>2</v>
      </c>
      <c r="K1855" s="1194"/>
      <c r="L1855" s="1195"/>
    </row>
    <row r="1856" spans="1:12">
      <c r="A1856" s="1219"/>
      <c r="B1856" s="211" t="s">
        <v>1476</v>
      </c>
      <c r="C1856" s="1206"/>
      <c r="D1856" s="1199"/>
      <c r="E1856" s="204" t="s">
        <v>1497</v>
      </c>
      <c r="F1856" s="204" t="s">
        <v>10546</v>
      </c>
      <c r="G1856" s="204">
        <v>2</v>
      </c>
      <c r="H1856" s="204">
        <v>1091</v>
      </c>
      <c r="I1856" s="204" t="s">
        <v>1746</v>
      </c>
      <c r="J1856" s="208">
        <v>3</v>
      </c>
      <c r="K1856" s="1194"/>
      <c r="L1856" s="1195"/>
    </row>
    <row r="1857" spans="1:12">
      <c r="A1857" s="1219"/>
      <c r="B1857" s="211" t="s">
        <v>1476</v>
      </c>
      <c r="C1857" s="1206"/>
      <c r="D1857" s="1199"/>
      <c r="E1857" s="204" t="s">
        <v>52</v>
      </c>
      <c r="F1857" s="204" t="s">
        <v>10547</v>
      </c>
      <c r="G1857" s="204">
        <v>3</v>
      </c>
      <c r="H1857" s="204">
        <v>1092</v>
      </c>
      <c r="I1857" s="204" t="s">
        <v>1746</v>
      </c>
      <c r="J1857" s="208">
        <v>4</v>
      </c>
      <c r="K1857" s="1194"/>
      <c r="L1857" s="1195"/>
    </row>
    <row r="1858" spans="1:12">
      <c r="A1858" s="1219"/>
      <c r="B1858" s="211" t="s">
        <v>1476</v>
      </c>
      <c r="C1858" s="1206"/>
      <c r="D1858" s="1199"/>
      <c r="E1858" s="204" t="s">
        <v>53</v>
      </c>
      <c r="F1858" s="204" t="s">
        <v>10548</v>
      </c>
      <c r="G1858" s="204">
        <v>4</v>
      </c>
      <c r="H1858" s="204">
        <v>1093</v>
      </c>
      <c r="I1858" s="204" t="s">
        <v>1746</v>
      </c>
      <c r="J1858" s="208">
        <v>5</v>
      </c>
      <c r="K1858" s="1194"/>
      <c r="L1858" s="1195"/>
    </row>
    <row r="1859" spans="1:12">
      <c r="A1859" s="1219"/>
      <c r="B1859" s="211" t="s">
        <v>1476</v>
      </c>
      <c r="C1859" s="1206"/>
      <c r="D1859" s="1199"/>
      <c r="E1859" s="204" t="s">
        <v>6481</v>
      </c>
      <c r="F1859" s="204" t="s">
        <v>10549</v>
      </c>
      <c r="G1859" s="204">
        <v>5</v>
      </c>
      <c r="H1859" s="204">
        <v>1094</v>
      </c>
      <c r="I1859" s="204" t="s">
        <v>1746</v>
      </c>
      <c r="J1859" s="208">
        <v>6</v>
      </c>
      <c r="K1859" s="1194"/>
      <c r="L1859" s="1195"/>
    </row>
    <row r="1860" spans="1:12">
      <c r="A1860" s="1219"/>
      <c r="B1860" s="211" t="s">
        <v>1476</v>
      </c>
      <c r="C1860" s="1206"/>
      <c r="D1860" s="1199"/>
      <c r="E1860" s="204" t="s">
        <v>6482</v>
      </c>
      <c r="F1860" s="204" t="s">
        <v>10550</v>
      </c>
      <c r="G1860" s="204">
        <v>6</v>
      </c>
      <c r="H1860" s="204">
        <v>1095</v>
      </c>
      <c r="I1860" s="204" t="s">
        <v>1746</v>
      </c>
      <c r="J1860" s="208">
        <v>7</v>
      </c>
      <c r="K1860" s="1194"/>
      <c r="L1860" s="1195"/>
    </row>
    <row r="1861" spans="1:12">
      <c r="A1861" s="1219"/>
      <c r="B1861" s="211" t="s">
        <v>1476</v>
      </c>
      <c r="C1861" s="1206"/>
      <c r="D1861" s="1199"/>
      <c r="E1861" s="204" t="s">
        <v>6483</v>
      </c>
      <c r="F1861" s="204" t="s">
        <v>10551</v>
      </c>
      <c r="G1861" s="204">
        <v>7</v>
      </c>
      <c r="H1861" s="204">
        <v>1096</v>
      </c>
      <c r="I1861" s="204" t="s">
        <v>1692</v>
      </c>
      <c r="J1861" s="208">
        <v>1</v>
      </c>
      <c r="K1861" s="1194"/>
      <c r="L1861" s="1195"/>
    </row>
    <row r="1862" spans="1:12">
      <c r="A1862" s="1219"/>
      <c r="B1862" s="211" t="s">
        <v>1476</v>
      </c>
      <c r="C1862" s="1206"/>
      <c r="D1862" s="1199"/>
      <c r="E1862" s="204" t="s">
        <v>6484</v>
      </c>
      <c r="F1862" s="204" t="s">
        <v>10552</v>
      </c>
      <c r="G1862" s="204">
        <v>8</v>
      </c>
      <c r="H1862" s="204">
        <v>1097</v>
      </c>
      <c r="I1862" s="204" t="s">
        <v>1692</v>
      </c>
      <c r="J1862" s="208">
        <v>2</v>
      </c>
      <c r="K1862" s="1194"/>
      <c r="L1862" s="1195"/>
    </row>
    <row r="1863" spans="1:12">
      <c r="A1863" s="1219"/>
      <c r="B1863" s="211" t="s">
        <v>1476</v>
      </c>
      <c r="C1863" s="1206"/>
      <c r="D1863" s="1199"/>
      <c r="E1863" s="204" t="s">
        <v>1497</v>
      </c>
      <c r="F1863" s="204" t="s">
        <v>10553</v>
      </c>
      <c r="G1863" s="204">
        <v>9</v>
      </c>
      <c r="H1863" s="204">
        <v>1098</v>
      </c>
      <c r="I1863" s="204" t="s">
        <v>1692</v>
      </c>
      <c r="J1863" s="208">
        <v>3</v>
      </c>
      <c r="K1863" s="1194"/>
      <c r="L1863" s="1195"/>
    </row>
    <row r="1864" spans="1:12">
      <c r="A1864" s="1219"/>
      <c r="B1864" s="211" t="s">
        <v>1476</v>
      </c>
      <c r="C1864" s="1206"/>
      <c r="D1864" s="1199"/>
      <c r="E1864" s="204" t="s">
        <v>2995</v>
      </c>
      <c r="F1864" s="204" t="s">
        <v>10554</v>
      </c>
      <c r="G1864" s="204">
        <v>10</v>
      </c>
      <c r="H1864" s="204">
        <v>1099</v>
      </c>
      <c r="I1864" s="204" t="s">
        <v>1692</v>
      </c>
      <c r="J1864" s="208">
        <v>4</v>
      </c>
      <c r="K1864" s="1194"/>
      <c r="L1864" s="1195"/>
    </row>
    <row r="1865" spans="1:12">
      <c r="A1865" s="1219"/>
      <c r="B1865" s="211" t="s">
        <v>1476</v>
      </c>
      <c r="C1865" s="1206"/>
      <c r="D1865" s="1199"/>
      <c r="E1865" s="204" t="s">
        <v>6485</v>
      </c>
      <c r="F1865" s="204" t="s">
        <v>10555</v>
      </c>
      <c r="G1865" s="204">
        <v>11</v>
      </c>
      <c r="H1865" s="204">
        <v>1100</v>
      </c>
      <c r="I1865" s="204" t="s">
        <v>1692</v>
      </c>
      <c r="J1865" s="208">
        <v>5</v>
      </c>
      <c r="K1865" s="1194"/>
      <c r="L1865" s="1195"/>
    </row>
    <row r="1866" spans="1:12">
      <c r="A1866" s="1219"/>
      <c r="B1866" s="211" t="s">
        <v>1476</v>
      </c>
      <c r="C1866" s="1206"/>
      <c r="D1866" s="1199"/>
      <c r="E1866" s="204" t="s">
        <v>6486</v>
      </c>
      <c r="F1866" s="204" t="s">
        <v>10556</v>
      </c>
      <c r="G1866" s="204">
        <v>12</v>
      </c>
      <c r="H1866" s="204">
        <v>1101</v>
      </c>
      <c r="I1866" s="204" t="s">
        <v>1692</v>
      </c>
      <c r="J1866" s="208">
        <v>6</v>
      </c>
      <c r="K1866" s="1194"/>
      <c r="L1866" s="1195"/>
    </row>
    <row r="1867" spans="1:12">
      <c r="A1867" s="1219"/>
      <c r="B1867" s="211" t="s">
        <v>1476</v>
      </c>
      <c r="C1867" s="1206"/>
      <c r="D1867" s="1199"/>
      <c r="E1867" s="204" t="s">
        <v>6487</v>
      </c>
      <c r="F1867" s="204" t="s">
        <v>10557</v>
      </c>
      <c r="G1867" s="204">
        <v>13</v>
      </c>
      <c r="H1867" s="204">
        <v>1102</v>
      </c>
      <c r="I1867" s="204" t="s">
        <v>1692</v>
      </c>
      <c r="J1867" s="208">
        <v>7</v>
      </c>
      <c r="K1867" s="1194"/>
      <c r="L1867" s="1195"/>
    </row>
    <row r="1868" spans="1:12">
      <c r="A1868" s="1219"/>
      <c r="B1868" s="211" t="s">
        <v>1476</v>
      </c>
      <c r="C1868" s="1206"/>
      <c r="D1868" s="1199"/>
      <c r="E1868" s="204"/>
      <c r="F1868" s="204"/>
      <c r="G1868" s="204">
        <v>14</v>
      </c>
      <c r="H1868" s="204">
        <v>1103</v>
      </c>
      <c r="I1868" s="204"/>
      <c r="J1868" s="208"/>
      <c r="K1868" s="1194"/>
      <c r="L1868" s="1195"/>
    </row>
    <row r="1869" spans="1:12">
      <c r="A1869" s="1219"/>
      <c r="B1869" s="212" t="s">
        <v>1476</v>
      </c>
      <c r="C1869" s="1206"/>
      <c r="D1869" s="1199"/>
      <c r="E1869" s="206"/>
      <c r="F1869" s="206"/>
      <c r="G1869" s="206">
        <v>15</v>
      </c>
      <c r="H1869" s="206">
        <v>1104</v>
      </c>
      <c r="I1869" s="206"/>
      <c r="J1869" s="209"/>
      <c r="K1869" s="1194"/>
      <c r="L1869" s="1195"/>
    </row>
    <row r="1870" spans="1:12">
      <c r="A1870" s="1219"/>
      <c r="B1870" s="210" t="s">
        <v>1554</v>
      </c>
      <c r="C1870" s="1206"/>
      <c r="D1870" s="1198" t="s">
        <v>1555</v>
      </c>
      <c r="E1870" s="201" t="s">
        <v>6488</v>
      </c>
      <c r="F1870" s="201" t="s">
        <v>7674</v>
      </c>
      <c r="G1870" s="201">
        <v>0</v>
      </c>
      <c r="H1870" s="201">
        <v>417</v>
      </c>
      <c r="I1870" s="201" t="s">
        <v>1552</v>
      </c>
      <c r="J1870" s="207">
        <v>1</v>
      </c>
      <c r="K1870" s="1194" t="s">
        <v>2112</v>
      </c>
      <c r="L1870" s="1195" t="s">
        <v>2113</v>
      </c>
    </row>
    <row r="1871" spans="1:12">
      <c r="A1871" s="1219"/>
      <c r="B1871" s="211" t="s">
        <v>1554</v>
      </c>
      <c r="C1871" s="1206"/>
      <c r="D1871" s="1199"/>
      <c r="E1871" s="204" t="s">
        <v>6489</v>
      </c>
      <c r="F1871" s="204" t="s">
        <v>7675</v>
      </c>
      <c r="G1871" s="204">
        <v>1</v>
      </c>
      <c r="H1871" s="204">
        <v>418</v>
      </c>
      <c r="I1871" s="204" t="s">
        <v>1535</v>
      </c>
      <c r="J1871" s="208">
        <v>1</v>
      </c>
      <c r="K1871" s="1194"/>
      <c r="L1871" s="1195"/>
    </row>
    <row r="1872" spans="1:12">
      <c r="A1872" s="1219"/>
      <c r="B1872" s="211" t="s">
        <v>1554</v>
      </c>
      <c r="C1872" s="1206"/>
      <c r="D1872" s="1199"/>
      <c r="E1872" s="204" t="s">
        <v>2629</v>
      </c>
      <c r="F1872" s="204" t="s">
        <v>7676</v>
      </c>
      <c r="G1872" s="204">
        <v>2</v>
      </c>
      <c r="H1872" s="204">
        <v>419</v>
      </c>
      <c r="I1872" s="204" t="s">
        <v>1911</v>
      </c>
      <c r="J1872" s="208">
        <v>1</v>
      </c>
      <c r="K1872" s="1194"/>
      <c r="L1872" s="1195"/>
    </row>
    <row r="1873" spans="1:12">
      <c r="A1873" s="1219"/>
      <c r="B1873" s="211" t="s">
        <v>1554</v>
      </c>
      <c r="C1873" s="1206"/>
      <c r="D1873" s="1199"/>
      <c r="E1873" s="204" t="s">
        <v>2626</v>
      </c>
      <c r="F1873" s="204" t="s">
        <v>7677</v>
      </c>
      <c r="G1873" s="204">
        <v>3</v>
      </c>
      <c r="H1873" s="204">
        <v>420</v>
      </c>
      <c r="I1873" s="204" t="s">
        <v>1911</v>
      </c>
      <c r="J1873" s="208">
        <v>5</v>
      </c>
      <c r="K1873" s="1194"/>
      <c r="L1873" s="1195"/>
    </row>
    <row r="1874" spans="1:12">
      <c r="A1874" s="1219"/>
      <c r="B1874" s="211" t="s">
        <v>1554</v>
      </c>
      <c r="C1874" s="1206"/>
      <c r="D1874" s="1199"/>
      <c r="E1874" s="204" t="s">
        <v>2631</v>
      </c>
      <c r="F1874" s="204" t="s">
        <v>7678</v>
      </c>
      <c r="G1874" s="204">
        <v>4</v>
      </c>
      <c r="H1874" s="204">
        <v>421</v>
      </c>
      <c r="I1874" s="204" t="s">
        <v>1911</v>
      </c>
      <c r="J1874" s="208">
        <v>9</v>
      </c>
      <c r="K1874" s="1194"/>
      <c r="L1874" s="1195"/>
    </row>
    <row r="1875" spans="1:12">
      <c r="A1875" s="1219"/>
      <c r="B1875" s="211" t="s">
        <v>1554</v>
      </c>
      <c r="C1875" s="1206"/>
      <c r="D1875" s="1199"/>
      <c r="E1875" s="204" t="s">
        <v>54</v>
      </c>
      <c r="F1875" s="204" t="s">
        <v>10558</v>
      </c>
      <c r="G1875" s="204">
        <v>5</v>
      </c>
      <c r="H1875" s="204">
        <v>422</v>
      </c>
      <c r="I1875" s="204" t="s">
        <v>1746</v>
      </c>
      <c r="J1875" s="208">
        <v>8</v>
      </c>
      <c r="K1875" s="1194"/>
      <c r="L1875" s="1195"/>
    </row>
    <row r="1876" spans="1:12">
      <c r="A1876" s="1219"/>
      <c r="B1876" s="211" t="s">
        <v>1554</v>
      </c>
      <c r="C1876" s="1206"/>
      <c r="D1876" s="1199"/>
      <c r="E1876" s="204" t="s">
        <v>55</v>
      </c>
      <c r="F1876" s="204" t="s">
        <v>11075</v>
      </c>
      <c r="G1876" s="204">
        <v>6</v>
      </c>
      <c r="H1876" s="204">
        <v>423</v>
      </c>
      <c r="I1876" s="204" t="s">
        <v>1746</v>
      </c>
      <c r="J1876" s="208">
        <v>9</v>
      </c>
      <c r="K1876" s="1194"/>
      <c r="L1876" s="1195"/>
    </row>
    <row r="1877" spans="1:12">
      <c r="A1877" s="1219"/>
      <c r="B1877" s="211" t="s">
        <v>1554</v>
      </c>
      <c r="C1877" s="1206"/>
      <c r="D1877" s="1199"/>
      <c r="E1877" s="204" t="s">
        <v>56</v>
      </c>
      <c r="F1877" s="204" t="s">
        <v>11076</v>
      </c>
      <c r="G1877" s="204">
        <v>7</v>
      </c>
      <c r="H1877" s="204">
        <v>424</v>
      </c>
      <c r="I1877" s="204" t="s">
        <v>1746</v>
      </c>
      <c r="J1877" s="208">
        <v>10</v>
      </c>
      <c r="K1877" s="1194"/>
      <c r="L1877" s="1195"/>
    </row>
    <row r="1878" spans="1:12">
      <c r="A1878" s="1219"/>
      <c r="B1878" s="211" t="s">
        <v>1554</v>
      </c>
      <c r="C1878" s="1206"/>
      <c r="D1878" s="1199"/>
      <c r="E1878" s="204" t="s">
        <v>6490</v>
      </c>
      <c r="F1878" s="204" t="s">
        <v>10559</v>
      </c>
      <c r="G1878" s="204">
        <v>8</v>
      </c>
      <c r="H1878" s="204">
        <v>425</v>
      </c>
      <c r="I1878" s="204" t="s">
        <v>1692</v>
      </c>
      <c r="J1878" s="208">
        <v>8</v>
      </c>
      <c r="K1878" s="1194"/>
      <c r="L1878" s="1195"/>
    </row>
    <row r="1879" spans="1:12">
      <c r="A1879" s="1219"/>
      <c r="B1879" s="211" t="s">
        <v>1554</v>
      </c>
      <c r="C1879" s="1206"/>
      <c r="D1879" s="1199"/>
      <c r="E1879" s="204" t="s">
        <v>6491</v>
      </c>
      <c r="F1879" s="204" t="s">
        <v>11077</v>
      </c>
      <c r="G1879" s="204">
        <v>9</v>
      </c>
      <c r="H1879" s="204">
        <v>426</v>
      </c>
      <c r="I1879" s="204" t="s">
        <v>1692</v>
      </c>
      <c r="J1879" s="208">
        <v>9</v>
      </c>
      <c r="K1879" s="1194"/>
      <c r="L1879" s="1195"/>
    </row>
    <row r="1880" spans="1:12">
      <c r="A1880" s="1219"/>
      <c r="B1880" s="211" t="s">
        <v>1554</v>
      </c>
      <c r="C1880" s="1206"/>
      <c r="D1880" s="1199"/>
      <c r="E1880" s="204" t="s">
        <v>6492</v>
      </c>
      <c r="F1880" s="204" t="s">
        <v>11078</v>
      </c>
      <c r="G1880" s="204">
        <v>10</v>
      </c>
      <c r="H1880" s="204">
        <v>427</v>
      </c>
      <c r="I1880" s="204" t="s">
        <v>1692</v>
      </c>
      <c r="J1880" s="208">
        <v>10</v>
      </c>
      <c r="K1880" s="1194"/>
      <c r="L1880" s="1195"/>
    </row>
    <row r="1881" spans="1:12">
      <c r="A1881" s="1219"/>
      <c r="B1881" s="211" t="s">
        <v>1554</v>
      </c>
      <c r="C1881" s="1206"/>
      <c r="D1881" s="1199"/>
      <c r="E1881" s="204" t="s">
        <v>6493</v>
      </c>
      <c r="F1881" s="204" t="s">
        <v>10560</v>
      </c>
      <c r="G1881" s="204">
        <v>11</v>
      </c>
      <c r="H1881" s="204">
        <v>428</v>
      </c>
      <c r="I1881" s="204" t="s">
        <v>1967</v>
      </c>
      <c r="J1881" s="208">
        <v>8</v>
      </c>
      <c r="K1881" s="1194"/>
      <c r="L1881" s="1195"/>
    </row>
    <row r="1882" spans="1:12">
      <c r="A1882" s="1219"/>
      <c r="B1882" s="211" t="s">
        <v>1554</v>
      </c>
      <c r="C1882" s="1206"/>
      <c r="D1882" s="1199"/>
      <c r="E1882" s="204" t="s">
        <v>6494</v>
      </c>
      <c r="F1882" s="204" t="s">
        <v>11079</v>
      </c>
      <c r="G1882" s="204">
        <v>12</v>
      </c>
      <c r="H1882" s="204">
        <v>429</v>
      </c>
      <c r="I1882" s="204" t="s">
        <v>1967</v>
      </c>
      <c r="J1882" s="208">
        <v>9</v>
      </c>
      <c r="K1882" s="1194"/>
      <c r="L1882" s="1195"/>
    </row>
    <row r="1883" spans="1:12">
      <c r="A1883" s="1219"/>
      <c r="B1883" s="211" t="s">
        <v>1554</v>
      </c>
      <c r="C1883" s="1206"/>
      <c r="D1883" s="1199"/>
      <c r="E1883" s="204" t="s">
        <v>6495</v>
      </c>
      <c r="F1883" s="204" t="s">
        <v>11080</v>
      </c>
      <c r="G1883" s="204">
        <v>13</v>
      </c>
      <c r="H1883" s="204">
        <v>430</v>
      </c>
      <c r="I1883" s="204" t="s">
        <v>1967</v>
      </c>
      <c r="J1883" s="208">
        <v>10</v>
      </c>
      <c r="K1883" s="1194"/>
      <c r="L1883" s="1195"/>
    </row>
    <row r="1884" spans="1:12">
      <c r="A1884" s="1219"/>
      <c r="B1884" s="211" t="s">
        <v>1554</v>
      </c>
      <c r="C1884" s="1206"/>
      <c r="D1884" s="1199"/>
      <c r="E1884" s="204"/>
      <c r="F1884" s="204"/>
      <c r="G1884" s="204">
        <v>14</v>
      </c>
      <c r="H1884" s="204">
        <v>431</v>
      </c>
      <c r="I1884" s="204"/>
      <c r="J1884" s="208"/>
      <c r="K1884" s="1194"/>
      <c r="L1884" s="1195"/>
    </row>
    <row r="1885" spans="1:12">
      <c r="A1885" s="1219"/>
      <c r="B1885" s="212" t="s">
        <v>1554</v>
      </c>
      <c r="C1885" s="1206"/>
      <c r="D1885" s="1199"/>
      <c r="E1885" s="206"/>
      <c r="F1885" s="206"/>
      <c r="G1885" s="206">
        <v>15</v>
      </c>
      <c r="H1885" s="206">
        <v>432</v>
      </c>
      <c r="I1885" s="206"/>
      <c r="J1885" s="209"/>
      <c r="K1885" s="1194"/>
      <c r="L1885" s="1195"/>
    </row>
    <row r="1886" spans="1:12">
      <c r="A1886" s="1219"/>
      <c r="B1886" s="210" t="s">
        <v>1476</v>
      </c>
      <c r="C1886" s="1205" t="s">
        <v>1419</v>
      </c>
      <c r="D1886" s="1198" t="s">
        <v>1477</v>
      </c>
      <c r="E1886" s="201" t="s">
        <v>6496</v>
      </c>
      <c r="F1886" s="201" t="s">
        <v>10561</v>
      </c>
      <c r="G1886" s="201">
        <v>0</v>
      </c>
      <c r="H1886" s="201">
        <v>1105</v>
      </c>
      <c r="I1886" s="201" t="s">
        <v>1792</v>
      </c>
      <c r="J1886" s="207">
        <v>1</v>
      </c>
      <c r="K1886" s="1194" t="s">
        <v>5815</v>
      </c>
      <c r="L1886" s="1195" t="s">
        <v>5816</v>
      </c>
    </row>
    <row r="1887" spans="1:12">
      <c r="A1887" s="1219"/>
      <c r="B1887" s="211" t="s">
        <v>1476</v>
      </c>
      <c r="C1887" s="1206"/>
      <c r="D1887" s="1199"/>
      <c r="E1887" s="204" t="s">
        <v>6497</v>
      </c>
      <c r="F1887" s="204" t="s">
        <v>10562</v>
      </c>
      <c r="G1887" s="204">
        <v>1</v>
      </c>
      <c r="H1887" s="204">
        <v>1106</v>
      </c>
      <c r="I1887" s="204" t="s">
        <v>1792</v>
      </c>
      <c r="J1887" s="208">
        <v>2</v>
      </c>
      <c r="K1887" s="1194"/>
      <c r="L1887" s="1195"/>
    </row>
    <row r="1888" spans="1:12">
      <c r="A1888" s="1219"/>
      <c r="B1888" s="211" t="s">
        <v>1476</v>
      </c>
      <c r="C1888" s="1206"/>
      <c r="D1888" s="1199"/>
      <c r="E1888" s="204" t="s">
        <v>1497</v>
      </c>
      <c r="F1888" s="204" t="s">
        <v>10563</v>
      </c>
      <c r="G1888" s="204">
        <v>2</v>
      </c>
      <c r="H1888" s="204">
        <v>1107</v>
      </c>
      <c r="I1888" s="204" t="s">
        <v>1792</v>
      </c>
      <c r="J1888" s="208">
        <v>3</v>
      </c>
      <c r="K1888" s="1194"/>
      <c r="L1888" s="1195"/>
    </row>
    <row r="1889" spans="1:12">
      <c r="A1889" s="1219"/>
      <c r="B1889" s="211" t="s">
        <v>1476</v>
      </c>
      <c r="C1889" s="1206"/>
      <c r="D1889" s="1199"/>
      <c r="E1889" s="204" t="s">
        <v>2996</v>
      </c>
      <c r="F1889" s="204" t="s">
        <v>10564</v>
      </c>
      <c r="G1889" s="204">
        <v>3</v>
      </c>
      <c r="H1889" s="204">
        <v>1108</v>
      </c>
      <c r="I1889" s="204" t="s">
        <v>1792</v>
      </c>
      <c r="J1889" s="208">
        <v>4</v>
      </c>
      <c r="K1889" s="1194"/>
      <c r="L1889" s="1195"/>
    </row>
    <row r="1890" spans="1:12">
      <c r="A1890" s="1219"/>
      <c r="B1890" s="211" t="s">
        <v>1476</v>
      </c>
      <c r="C1890" s="1206"/>
      <c r="D1890" s="1199"/>
      <c r="E1890" s="204" t="s">
        <v>6498</v>
      </c>
      <c r="F1890" s="204" t="s">
        <v>10565</v>
      </c>
      <c r="G1890" s="204">
        <v>4</v>
      </c>
      <c r="H1890" s="204">
        <v>1109</v>
      </c>
      <c r="I1890" s="204" t="s">
        <v>1792</v>
      </c>
      <c r="J1890" s="208">
        <v>5</v>
      </c>
      <c r="K1890" s="1194"/>
      <c r="L1890" s="1195"/>
    </row>
    <row r="1891" spans="1:12">
      <c r="A1891" s="1219"/>
      <c r="B1891" s="211" t="s">
        <v>1476</v>
      </c>
      <c r="C1891" s="1206"/>
      <c r="D1891" s="1199"/>
      <c r="E1891" s="204" t="s">
        <v>6499</v>
      </c>
      <c r="F1891" s="204" t="s">
        <v>10566</v>
      </c>
      <c r="G1891" s="204">
        <v>5</v>
      </c>
      <c r="H1891" s="204">
        <v>1110</v>
      </c>
      <c r="I1891" s="204" t="s">
        <v>1792</v>
      </c>
      <c r="J1891" s="208">
        <v>6</v>
      </c>
      <c r="K1891" s="1194"/>
      <c r="L1891" s="1195"/>
    </row>
    <row r="1892" spans="1:12">
      <c r="A1892" s="1219"/>
      <c r="B1892" s="211" t="s">
        <v>1476</v>
      </c>
      <c r="C1892" s="1206"/>
      <c r="D1892" s="1199"/>
      <c r="E1892" s="204" t="s">
        <v>6500</v>
      </c>
      <c r="F1892" s="204" t="s">
        <v>10567</v>
      </c>
      <c r="G1892" s="204">
        <v>6</v>
      </c>
      <c r="H1892" s="204">
        <v>1111</v>
      </c>
      <c r="I1892" s="204" t="s">
        <v>1792</v>
      </c>
      <c r="J1892" s="208">
        <v>7</v>
      </c>
      <c r="K1892" s="1194"/>
      <c r="L1892" s="1195"/>
    </row>
    <row r="1893" spans="1:12">
      <c r="A1893" s="1219"/>
      <c r="B1893" s="211" t="s">
        <v>1476</v>
      </c>
      <c r="C1893" s="1206"/>
      <c r="D1893" s="1199"/>
      <c r="E1893" s="204" t="s">
        <v>6501</v>
      </c>
      <c r="F1893" s="204" t="s">
        <v>10568</v>
      </c>
      <c r="G1893" s="204">
        <v>7</v>
      </c>
      <c r="H1893" s="204">
        <v>1112</v>
      </c>
      <c r="I1893" s="204" t="s">
        <v>1905</v>
      </c>
      <c r="J1893" s="208">
        <v>1</v>
      </c>
      <c r="K1893" s="1194"/>
      <c r="L1893" s="1195"/>
    </row>
    <row r="1894" spans="1:12">
      <c r="A1894" s="1219"/>
      <c r="B1894" s="211" t="s">
        <v>1476</v>
      </c>
      <c r="C1894" s="1206"/>
      <c r="D1894" s="1199"/>
      <c r="E1894" s="204" t="s">
        <v>6502</v>
      </c>
      <c r="F1894" s="204" t="s">
        <v>10569</v>
      </c>
      <c r="G1894" s="204">
        <v>8</v>
      </c>
      <c r="H1894" s="204">
        <v>1113</v>
      </c>
      <c r="I1894" s="204" t="s">
        <v>1905</v>
      </c>
      <c r="J1894" s="208">
        <v>2</v>
      </c>
      <c r="K1894" s="1194"/>
      <c r="L1894" s="1195"/>
    </row>
    <row r="1895" spans="1:12">
      <c r="A1895" s="1219"/>
      <c r="B1895" s="211" t="s">
        <v>1476</v>
      </c>
      <c r="C1895" s="1206"/>
      <c r="D1895" s="1199"/>
      <c r="E1895" s="204" t="s">
        <v>1497</v>
      </c>
      <c r="F1895" s="204" t="s">
        <v>10570</v>
      </c>
      <c r="G1895" s="204">
        <v>9</v>
      </c>
      <c r="H1895" s="204">
        <v>1114</v>
      </c>
      <c r="I1895" s="204" t="s">
        <v>1905</v>
      </c>
      <c r="J1895" s="208">
        <v>3</v>
      </c>
      <c r="K1895" s="1194"/>
      <c r="L1895" s="1195"/>
    </row>
    <row r="1896" spans="1:12">
      <c r="A1896" s="1219"/>
      <c r="B1896" s="211" t="s">
        <v>1476</v>
      </c>
      <c r="C1896" s="1206"/>
      <c r="D1896" s="1199"/>
      <c r="E1896" s="204" t="s">
        <v>2997</v>
      </c>
      <c r="F1896" s="204" t="s">
        <v>10571</v>
      </c>
      <c r="G1896" s="204">
        <v>10</v>
      </c>
      <c r="H1896" s="204">
        <v>1115</v>
      </c>
      <c r="I1896" s="204" t="s">
        <v>1905</v>
      </c>
      <c r="J1896" s="208">
        <v>4</v>
      </c>
      <c r="K1896" s="1194"/>
      <c r="L1896" s="1195"/>
    </row>
    <row r="1897" spans="1:12">
      <c r="A1897" s="1219"/>
      <c r="B1897" s="211" t="s">
        <v>1476</v>
      </c>
      <c r="C1897" s="1206"/>
      <c r="D1897" s="1199"/>
      <c r="E1897" s="204" t="s">
        <v>6503</v>
      </c>
      <c r="F1897" s="204" t="s">
        <v>10572</v>
      </c>
      <c r="G1897" s="204">
        <v>11</v>
      </c>
      <c r="H1897" s="204">
        <v>1116</v>
      </c>
      <c r="I1897" s="204" t="s">
        <v>1905</v>
      </c>
      <c r="J1897" s="208">
        <v>5</v>
      </c>
      <c r="K1897" s="1194"/>
      <c r="L1897" s="1195"/>
    </row>
    <row r="1898" spans="1:12">
      <c r="A1898" s="1219"/>
      <c r="B1898" s="211" t="s">
        <v>1476</v>
      </c>
      <c r="C1898" s="1206"/>
      <c r="D1898" s="1199"/>
      <c r="E1898" s="204" t="s">
        <v>6504</v>
      </c>
      <c r="F1898" s="204" t="s">
        <v>10573</v>
      </c>
      <c r="G1898" s="204">
        <v>12</v>
      </c>
      <c r="H1898" s="204">
        <v>1117</v>
      </c>
      <c r="I1898" s="204" t="s">
        <v>1905</v>
      </c>
      <c r="J1898" s="208">
        <v>6</v>
      </c>
      <c r="K1898" s="1194"/>
      <c r="L1898" s="1195"/>
    </row>
    <row r="1899" spans="1:12">
      <c r="A1899" s="1219"/>
      <c r="B1899" s="211" t="s">
        <v>1476</v>
      </c>
      <c r="C1899" s="1206"/>
      <c r="D1899" s="1199"/>
      <c r="E1899" s="204" t="s">
        <v>6505</v>
      </c>
      <c r="F1899" s="204" t="s">
        <v>10574</v>
      </c>
      <c r="G1899" s="204">
        <v>13</v>
      </c>
      <c r="H1899" s="204">
        <v>1118</v>
      </c>
      <c r="I1899" s="204" t="s">
        <v>1905</v>
      </c>
      <c r="J1899" s="208">
        <v>7</v>
      </c>
      <c r="K1899" s="1194"/>
      <c r="L1899" s="1195"/>
    </row>
    <row r="1900" spans="1:12">
      <c r="A1900" s="1219"/>
      <c r="B1900" s="211" t="s">
        <v>1476</v>
      </c>
      <c r="C1900" s="1206"/>
      <c r="D1900" s="1199"/>
      <c r="E1900" s="204"/>
      <c r="F1900" s="204"/>
      <c r="G1900" s="204">
        <v>14</v>
      </c>
      <c r="H1900" s="204">
        <v>1119</v>
      </c>
      <c r="I1900" s="204"/>
      <c r="J1900" s="208"/>
      <c r="K1900" s="1194"/>
      <c r="L1900" s="1195"/>
    </row>
    <row r="1901" spans="1:12">
      <c r="A1901" s="1219"/>
      <c r="B1901" s="212" t="s">
        <v>1476</v>
      </c>
      <c r="C1901" s="1206"/>
      <c r="D1901" s="1199"/>
      <c r="E1901" s="206"/>
      <c r="F1901" s="206"/>
      <c r="G1901" s="206">
        <v>15</v>
      </c>
      <c r="H1901" s="206">
        <v>1120</v>
      </c>
      <c r="I1901" s="206"/>
      <c r="J1901" s="209"/>
      <c r="K1901" s="1194"/>
      <c r="L1901" s="1195"/>
    </row>
    <row r="1902" spans="1:12">
      <c r="A1902" s="1219"/>
      <c r="B1902" s="210" t="s">
        <v>1554</v>
      </c>
      <c r="C1902" s="1206"/>
      <c r="D1902" s="1198" t="s">
        <v>1555</v>
      </c>
      <c r="E1902" s="201" t="s">
        <v>6506</v>
      </c>
      <c r="F1902" s="201" t="s">
        <v>10575</v>
      </c>
      <c r="G1902" s="201">
        <v>0</v>
      </c>
      <c r="H1902" s="201">
        <v>433</v>
      </c>
      <c r="I1902" s="201" t="s">
        <v>1792</v>
      </c>
      <c r="J1902" s="207">
        <v>8</v>
      </c>
      <c r="K1902" s="1194" t="s">
        <v>2131</v>
      </c>
      <c r="L1902" s="1195" t="s">
        <v>2132</v>
      </c>
    </row>
    <row r="1903" spans="1:12">
      <c r="A1903" s="1219"/>
      <c r="B1903" s="211" t="s">
        <v>1554</v>
      </c>
      <c r="C1903" s="1206"/>
      <c r="D1903" s="1199"/>
      <c r="E1903" s="204" t="s">
        <v>6507</v>
      </c>
      <c r="F1903" s="204" t="s">
        <v>11081</v>
      </c>
      <c r="G1903" s="204">
        <v>1</v>
      </c>
      <c r="H1903" s="204">
        <v>434</v>
      </c>
      <c r="I1903" s="204" t="s">
        <v>1792</v>
      </c>
      <c r="J1903" s="208">
        <v>9</v>
      </c>
      <c r="K1903" s="1194"/>
      <c r="L1903" s="1195"/>
    </row>
    <row r="1904" spans="1:12">
      <c r="A1904" s="1219"/>
      <c r="B1904" s="211" t="s">
        <v>1554</v>
      </c>
      <c r="C1904" s="1206"/>
      <c r="D1904" s="1199"/>
      <c r="E1904" s="204" t="s">
        <v>6508</v>
      </c>
      <c r="F1904" s="204" t="s">
        <v>11082</v>
      </c>
      <c r="G1904" s="204">
        <v>2</v>
      </c>
      <c r="H1904" s="204">
        <v>435</v>
      </c>
      <c r="I1904" s="204" t="s">
        <v>1792</v>
      </c>
      <c r="J1904" s="208">
        <v>10</v>
      </c>
      <c r="K1904" s="1194"/>
      <c r="L1904" s="1195"/>
    </row>
    <row r="1905" spans="1:12">
      <c r="A1905" s="1219"/>
      <c r="B1905" s="211" t="s">
        <v>1554</v>
      </c>
      <c r="C1905" s="1206"/>
      <c r="D1905" s="1199"/>
      <c r="E1905" s="204" t="s">
        <v>6509</v>
      </c>
      <c r="F1905" s="204" t="s">
        <v>10576</v>
      </c>
      <c r="G1905" s="204">
        <v>3</v>
      </c>
      <c r="H1905" s="204">
        <v>436</v>
      </c>
      <c r="I1905" s="204" t="s">
        <v>1905</v>
      </c>
      <c r="J1905" s="208">
        <v>8</v>
      </c>
      <c r="K1905" s="1194"/>
      <c r="L1905" s="1195"/>
    </row>
    <row r="1906" spans="1:12">
      <c r="A1906" s="1219"/>
      <c r="B1906" s="211" t="s">
        <v>1554</v>
      </c>
      <c r="C1906" s="1206"/>
      <c r="D1906" s="1199"/>
      <c r="E1906" s="204" t="s">
        <v>6510</v>
      </c>
      <c r="F1906" s="204" t="s">
        <v>11083</v>
      </c>
      <c r="G1906" s="204">
        <v>4</v>
      </c>
      <c r="H1906" s="204">
        <v>437</v>
      </c>
      <c r="I1906" s="204" t="s">
        <v>1905</v>
      </c>
      <c r="J1906" s="208">
        <v>9</v>
      </c>
      <c r="K1906" s="1194"/>
      <c r="L1906" s="1195"/>
    </row>
    <row r="1907" spans="1:12">
      <c r="A1907" s="1219"/>
      <c r="B1907" s="211" t="s">
        <v>1554</v>
      </c>
      <c r="C1907" s="1206"/>
      <c r="D1907" s="1199"/>
      <c r="E1907" s="204" t="s">
        <v>6511</v>
      </c>
      <c r="F1907" s="204" t="s">
        <v>11084</v>
      </c>
      <c r="G1907" s="204">
        <v>5</v>
      </c>
      <c r="H1907" s="204">
        <v>438</v>
      </c>
      <c r="I1907" s="204" t="s">
        <v>1905</v>
      </c>
      <c r="J1907" s="208">
        <v>10</v>
      </c>
      <c r="K1907" s="1194"/>
      <c r="L1907" s="1195"/>
    </row>
    <row r="1908" spans="1:12">
      <c r="A1908" s="1219"/>
      <c r="B1908" s="211" t="s">
        <v>1554</v>
      </c>
      <c r="C1908" s="1206"/>
      <c r="D1908" s="1199"/>
      <c r="E1908" s="204" t="s">
        <v>1695</v>
      </c>
      <c r="F1908" s="204" t="s">
        <v>1696</v>
      </c>
      <c r="G1908" s="204">
        <v>6</v>
      </c>
      <c r="H1908" s="204">
        <v>439</v>
      </c>
      <c r="I1908" s="204" t="s">
        <v>1983</v>
      </c>
      <c r="J1908" s="208">
        <v>8</v>
      </c>
      <c r="K1908" s="1194"/>
      <c r="L1908" s="1195"/>
    </row>
    <row r="1909" spans="1:12">
      <c r="A1909" s="1219"/>
      <c r="B1909" s="211" t="s">
        <v>1554</v>
      </c>
      <c r="C1909" s="1206"/>
      <c r="D1909" s="1199"/>
      <c r="E1909" s="204" t="s">
        <v>1698</v>
      </c>
      <c r="F1909" s="204" t="s">
        <v>10490</v>
      </c>
      <c r="G1909" s="204">
        <v>7</v>
      </c>
      <c r="H1909" s="204">
        <v>440</v>
      </c>
      <c r="I1909" s="204" t="s">
        <v>1983</v>
      </c>
      <c r="J1909" s="208">
        <v>9</v>
      </c>
      <c r="K1909" s="1194"/>
      <c r="L1909" s="1195"/>
    </row>
    <row r="1910" spans="1:12">
      <c r="A1910" s="1219"/>
      <c r="B1910" s="211" t="s">
        <v>1554</v>
      </c>
      <c r="C1910" s="1206"/>
      <c r="D1910" s="1199"/>
      <c r="E1910" s="204" t="s">
        <v>1906</v>
      </c>
      <c r="F1910" s="204" t="s">
        <v>1907</v>
      </c>
      <c r="G1910" s="204">
        <v>8</v>
      </c>
      <c r="H1910" s="204">
        <v>441</v>
      </c>
      <c r="I1910" s="204" t="s">
        <v>1983</v>
      </c>
      <c r="J1910" s="208">
        <v>10</v>
      </c>
      <c r="K1910" s="1194"/>
      <c r="L1910" s="1195"/>
    </row>
    <row r="1911" spans="1:12">
      <c r="A1911" s="1219"/>
      <c r="B1911" s="211" t="s">
        <v>1554</v>
      </c>
      <c r="C1911" s="1206"/>
      <c r="D1911" s="1199"/>
      <c r="E1911" s="204"/>
      <c r="F1911" s="204"/>
      <c r="G1911" s="204">
        <v>9</v>
      </c>
      <c r="H1911" s="204">
        <v>442</v>
      </c>
      <c r="I1911" s="204"/>
      <c r="J1911" s="208"/>
      <c r="K1911" s="1194"/>
      <c r="L1911" s="1195"/>
    </row>
    <row r="1912" spans="1:12">
      <c r="A1912" s="1219"/>
      <c r="B1912" s="211" t="s">
        <v>1554</v>
      </c>
      <c r="C1912" s="1206"/>
      <c r="D1912" s="1199"/>
      <c r="E1912" s="204"/>
      <c r="F1912" s="204"/>
      <c r="G1912" s="204">
        <v>10</v>
      </c>
      <c r="H1912" s="204">
        <v>443</v>
      </c>
      <c r="I1912" s="204"/>
      <c r="J1912" s="208"/>
      <c r="K1912" s="1194"/>
      <c r="L1912" s="1195"/>
    </row>
    <row r="1913" spans="1:12">
      <c r="A1913" s="1219"/>
      <c r="B1913" s="211" t="s">
        <v>1554</v>
      </c>
      <c r="C1913" s="1206"/>
      <c r="D1913" s="1199"/>
      <c r="E1913" s="204"/>
      <c r="F1913" s="204"/>
      <c r="G1913" s="204">
        <v>11</v>
      </c>
      <c r="H1913" s="204">
        <v>444</v>
      </c>
      <c r="I1913" s="204"/>
      <c r="J1913" s="208"/>
      <c r="K1913" s="1194"/>
      <c r="L1913" s="1195"/>
    </row>
    <row r="1914" spans="1:12">
      <c r="A1914" s="1219"/>
      <c r="B1914" s="211" t="s">
        <v>1554</v>
      </c>
      <c r="C1914" s="1206"/>
      <c r="D1914" s="1199"/>
      <c r="E1914" s="204"/>
      <c r="F1914" s="204"/>
      <c r="G1914" s="204">
        <v>12</v>
      </c>
      <c r="H1914" s="204">
        <v>445</v>
      </c>
      <c r="I1914" s="204"/>
      <c r="J1914" s="208"/>
      <c r="K1914" s="1194"/>
      <c r="L1914" s="1195"/>
    </row>
    <row r="1915" spans="1:12">
      <c r="A1915" s="1219"/>
      <c r="B1915" s="211" t="s">
        <v>1554</v>
      </c>
      <c r="C1915" s="1206"/>
      <c r="D1915" s="1199"/>
      <c r="E1915" s="204"/>
      <c r="F1915" s="204"/>
      <c r="G1915" s="204">
        <v>13</v>
      </c>
      <c r="H1915" s="204">
        <v>446</v>
      </c>
      <c r="I1915" s="204"/>
      <c r="J1915" s="208"/>
      <c r="K1915" s="1194"/>
      <c r="L1915" s="1195"/>
    </row>
    <row r="1916" spans="1:12">
      <c r="A1916" s="1219"/>
      <c r="B1916" s="211" t="s">
        <v>1554</v>
      </c>
      <c r="C1916" s="1206"/>
      <c r="D1916" s="1199"/>
      <c r="E1916" s="204"/>
      <c r="F1916" s="204"/>
      <c r="G1916" s="204">
        <v>14</v>
      </c>
      <c r="H1916" s="204">
        <v>447</v>
      </c>
      <c r="I1916" s="204"/>
      <c r="J1916" s="208"/>
      <c r="K1916" s="1194"/>
      <c r="L1916" s="1195"/>
    </row>
    <row r="1917" spans="1:12">
      <c r="A1917" s="1219"/>
      <c r="B1917" s="212" t="s">
        <v>1554</v>
      </c>
      <c r="C1917" s="1206"/>
      <c r="D1917" s="1199"/>
      <c r="E1917" s="206"/>
      <c r="F1917" s="206"/>
      <c r="G1917" s="206">
        <v>15</v>
      </c>
      <c r="H1917" s="206">
        <v>448</v>
      </c>
      <c r="I1917" s="206"/>
      <c r="J1917" s="209"/>
      <c r="K1917" s="1194"/>
      <c r="L1917" s="1195"/>
    </row>
    <row r="1918" spans="1:12">
      <c r="A1918" s="1219"/>
      <c r="B1918" s="200" t="s">
        <v>1476</v>
      </c>
      <c r="C1918" s="1196" t="s">
        <v>1420</v>
      </c>
      <c r="D1918" s="1198" t="s">
        <v>1477</v>
      </c>
      <c r="E1918" s="201" t="s">
        <v>2605</v>
      </c>
      <c r="F1918" s="201" t="s">
        <v>7679</v>
      </c>
      <c r="G1918" s="201">
        <v>0</v>
      </c>
      <c r="H1918" s="201">
        <v>1121</v>
      </c>
      <c r="I1918" s="201" t="s">
        <v>1909</v>
      </c>
      <c r="J1918" s="207">
        <v>1</v>
      </c>
      <c r="K1918" s="1194" t="s">
        <v>5817</v>
      </c>
      <c r="L1918" s="1195" t="s">
        <v>5818</v>
      </c>
    </row>
    <row r="1919" spans="1:12">
      <c r="A1919" s="1219"/>
      <c r="B1919" s="203" t="s">
        <v>1476</v>
      </c>
      <c r="C1919" s="1197"/>
      <c r="D1919" s="1199"/>
      <c r="E1919" s="204" t="s">
        <v>2606</v>
      </c>
      <c r="F1919" s="204" t="s">
        <v>7680</v>
      </c>
      <c r="G1919" s="204">
        <v>1</v>
      </c>
      <c r="H1919" s="204">
        <v>1122</v>
      </c>
      <c r="I1919" s="204" t="s">
        <v>1909</v>
      </c>
      <c r="J1919" s="208">
        <v>3</v>
      </c>
      <c r="K1919" s="1194"/>
      <c r="L1919" s="1195"/>
    </row>
    <row r="1920" spans="1:12">
      <c r="A1920" s="1219"/>
      <c r="B1920" s="203" t="s">
        <v>1476</v>
      </c>
      <c r="C1920" s="1197"/>
      <c r="D1920" s="1199"/>
      <c r="E1920" s="204" t="s">
        <v>1497</v>
      </c>
      <c r="F1920" s="204" t="s">
        <v>67</v>
      </c>
      <c r="G1920" s="204">
        <v>2</v>
      </c>
      <c r="H1920" s="204">
        <v>1123</v>
      </c>
      <c r="I1920" s="204" t="s">
        <v>1909</v>
      </c>
      <c r="J1920" s="208">
        <v>9</v>
      </c>
      <c r="K1920" s="1194"/>
      <c r="L1920" s="1195"/>
    </row>
    <row r="1921" spans="1:12">
      <c r="A1921" s="1219"/>
      <c r="B1921" s="203" t="s">
        <v>1476</v>
      </c>
      <c r="C1921" s="1197"/>
      <c r="D1921" s="1199"/>
      <c r="E1921" s="204" t="s">
        <v>6512</v>
      </c>
      <c r="F1921" s="204" t="s">
        <v>7681</v>
      </c>
      <c r="G1921" s="204">
        <v>3</v>
      </c>
      <c r="H1921" s="204">
        <v>1124</v>
      </c>
      <c r="I1921" s="204" t="s">
        <v>1910</v>
      </c>
      <c r="J1921" s="208">
        <v>1</v>
      </c>
      <c r="K1921" s="1194"/>
      <c r="L1921" s="1195"/>
    </row>
    <row r="1922" spans="1:12">
      <c r="A1922" s="1219"/>
      <c r="B1922" s="203" t="s">
        <v>1476</v>
      </c>
      <c r="C1922" s="1197"/>
      <c r="D1922" s="1199"/>
      <c r="E1922" s="204" t="s">
        <v>6513</v>
      </c>
      <c r="F1922" s="204" t="s">
        <v>7682</v>
      </c>
      <c r="G1922" s="204">
        <v>4</v>
      </c>
      <c r="H1922" s="204">
        <v>1125</v>
      </c>
      <c r="I1922" s="204" t="s">
        <v>1910</v>
      </c>
      <c r="J1922" s="208">
        <v>5</v>
      </c>
      <c r="K1922" s="1194"/>
      <c r="L1922" s="1195"/>
    </row>
    <row r="1923" spans="1:12">
      <c r="A1923" s="1219"/>
      <c r="B1923" s="203" t="s">
        <v>1476</v>
      </c>
      <c r="C1923" s="1197"/>
      <c r="D1923" s="1199"/>
      <c r="E1923" s="204" t="s">
        <v>6514</v>
      </c>
      <c r="F1923" s="204" t="s">
        <v>7683</v>
      </c>
      <c r="G1923" s="204">
        <v>5</v>
      </c>
      <c r="H1923" s="204">
        <v>1126</v>
      </c>
      <c r="I1923" s="204" t="s">
        <v>1910</v>
      </c>
      <c r="J1923" s="208">
        <v>9</v>
      </c>
      <c r="K1923" s="1194"/>
      <c r="L1923" s="1195"/>
    </row>
    <row r="1924" spans="1:12">
      <c r="A1924" s="1219"/>
      <c r="B1924" s="203" t="s">
        <v>1476</v>
      </c>
      <c r="C1924" s="1197"/>
      <c r="D1924" s="1199"/>
      <c r="E1924" s="204" t="s">
        <v>2628</v>
      </c>
      <c r="F1924" s="204" t="s">
        <v>7684</v>
      </c>
      <c r="G1924" s="204">
        <v>6</v>
      </c>
      <c r="H1924" s="204">
        <v>1127</v>
      </c>
      <c r="I1924" s="204" t="s">
        <v>1910</v>
      </c>
      <c r="J1924" s="208">
        <v>11</v>
      </c>
      <c r="K1924" s="1194"/>
      <c r="L1924" s="1195"/>
    </row>
    <row r="1925" spans="1:12">
      <c r="A1925" s="1219"/>
      <c r="B1925" s="203" t="s">
        <v>1476</v>
      </c>
      <c r="C1925" s="1197"/>
      <c r="D1925" s="1199"/>
      <c r="E1925" s="204" t="s">
        <v>2625</v>
      </c>
      <c r="F1925" s="204" t="s">
        <v>7685</v>
      </c>
      <c r="G1925" s="204">
        <v>7</v>
      </c>
      <c r="H1925" s="204">
        <v>1128</v>
      </c>
      <c r="I1925" s="204" t="s">
        <v>1910</v>
      </c>
      <c r="J1925" s="208">
        <v>15</v>
      </c>
      <c r="K1925" s="1194"/>
      <c r="L1925" s="1195"/>
    </row>
    <row r="1926" spans="1:12">
      <c r="A1926" s="1219"/>
      <c r="B1926" s="203" t="s">
        <v>1476</v>
      </c>
      <c r="C1926" s="1197"/>
      <c r="D1926" s="1199"/>
      <c r="E1926" s="204" t="s">
        <v>2630</v>
      </c>
      <c r="F1926" s="204" t="s">
        <v>7686</v>
      </c>
      <c r="G1926" s="204">
        <v>8</v>
      </c>
      <c r="H1926" s="204">
        <v>1129</v>
      </c>
      <c r="I1926" s="204" t="s">
        <v>1910</v>
      </c>
      <c r="J1926" s="208">
        <v>19</v>
      </c>
      <c r="K1926" s="1194"/>
      <c r="L1926" s="1195"/>
    </row>
    <row r="1927" spans="1:12">
      <c r="A1927" s="1219"/>
      <c r="B1927" s="203" t="s">
        <v>1476</v>
      </c>
      <c r="C1927" s="1197"/>
      <c r="D1927" s="1199"/>
      <c r="E1927" s="724" t="s">
        <v>9295</v>
      </c>
      <c r="F1927" s="724" t="s">
        <v>9296</v>
      </c>
      <c r="G1927" s="204">
        <v>9</v>
      </c>
      <c r="H1927" s="204">
        <v>1130</v>
      </c>
      <c r="I1927" s="204" t="s">
        <v>1910</v>
      </c>
      <c r="J1927" s="725">
        <v>21</v>
      </c>
      <c r="K1927" s="1194"/>
      <c r="L1927" s="1195"/>
    </row>
    <row r="1928" spans="1:12">
      <c r="A1928" s="1219"/>
      <c r="B1928" s="203" t="s">
        <v>1476</v>
      </c>
      <c r="C1928" s="1197"/>
      <c r="D1928" s="1199"/>
      <c r="E1928" s="204" t="s">
        <v>2613</v>
      </c>
      <c r="F1928" s="204" t="s">
        <v>7687</v>
      </c>
      <c r="G1928" s="204">
        <v>10</v>
      </c>
      <c r="H1928" s="204">
        <v>1131</v>
      </c>
      <c r="I1928" s="204" t="s">
        <v>1910</v>
      </c>
      <c r="J1928" s="208">
        <v>25</v>
      </c>
      <c r="K1928" s="1194"/>
      <c r="L1928" s="1195"/>
    </row>
    <row r="1929" spans="1:12">
      <c r="A1929" s="1219"/>
      <c r="B1929" s="203" t="s">
        <v>1476</v>
      </c>
      <c r="C1929" s="1197"/>
      <c r="D1929" s="1199"/>
      <c r="E1929" s="204" t="s">
        <v>2617</v>
      </c>
      <c r="F1929" s="204" t="s">
        <v>7688</v>
      </c>
      <c r="G1929" s="204">
        <v>11</v>
      </c>
      <c r="H1929" s="204">
        <v>1132</v>
      </c>
      <c r="I1929" s="204" t="s">
        <v>1910</v>
      </c>
      <c r="J1929" s="208">
        <v>29</v>
      </c>
      <c r="K1929" s="1194"/>
      <c r="L1929" s="1195"/>
    </row>
    <row r="1930" spans="1:12">
      <c r="A1930" s="1219"/>
      <c r="B1930" s="203" t="s">
        <v>1476</v>
      </c>
      <c r="C1930" s="1197"/>
      <c r="D1930" s="1199"/>
      <c r="E1930" s="204" t="s">
        <v>2610</v>
      </c>
      <c r="F1930" s="204" t="s">
        <v>7689</v>
      </c>
      <c r="G1930" s="204">
        <v>12</v>
      </c>
      <c r="H1930" s="204">
        <v>1133</v>
      </c>
      <c r="I1930" s="204" t="s">
        <v>1910</v>
      </c>
      <c r="J1930" s="208">
        <v>31</v>
      </c>
      <c r="K1930" s="1194"/>
      <c r="L1930" s="1195"/>
    </row>
    <row r="1931" spans="1:12">
      <c r="A1931" s="1219"/>
      <c r="B1931" s="203" t="s">
        <v>1476</v>
      </c>
      <c r="C1931" s="1197"/>
      <c r="D1931" s="1199"/>
      <c r="E1931" s="204" t="s">
        <v>2614</v>
      </c>
      <c r="F1931" s="204" t="s">
        <v>7690</v>
      </c>
      <c r="G1931" s="204">
        <v>13</v>
      </c>
      <c r="H1931" s="204">
        <v>1134</v>
      </c>
      <c r="I1931" s="204" t="s">
        <v>1910</v>
      </c>
      <c r="J1931" s="208">
        <v>35</v>
      </c>
      <c r="K1931" s="1194"/>
      <c r="L1931" s="1195"/>
    </row>
    <row r="1932" spans="1:12">
      <c r="A1932" s="1219"/>
      <c r="B1932" s="203" t="s">
        <v>1476</v>
      </c>
      <c r="C1932" s="1197"/>
      <c r="D1932" s="1199"/>
      <c r="E1932" s="204" t="s">
        <v>2618</v>
      </c>
      <c r="F1932" s="204" t="s">
        <v>7691</v>
      </c>
      <c r="G1932" s="204">
        <v>14</v>
      </c>
      <c r="H1932" s="204">
        <v>1135</v>
      </c>
      <c r="I1932" s="204" t="s">
        <v>1910</v>
      </c>
      <c r="J1932" s="208">
        <v>39</v>
      </c>
      <c r="K1932" s="1194"/>
      <c r="L1932" s="1195"/>
    </row>
    <row r="1933" spans="1:12">
      <c r="A1933" s="1219"/>
      <c r="B1933" s="203" t="s">
        <v>1476</v>
      </c>
      <c r="C1933" s="1197"/>
      <c r="D1933" s="1199"/>
      <c r="E1933" s="204" t="s">
        <v>2998</v>
      </c>
      <c r="F1933" s="204" t="s">
        <v>7692</v>
      </c>
      <c r="G1933" s="204">
        <v>15</v>
      </c>
      <c r="H1933" s="204">
        <v>1136</v>
      </c>
      <c r="I1933" s="204" t="s">
        <v>1910</v>
      </c>
      <c r="J1933" s="208">
        <v>41</v>
      </c>
      <c r="K1933" s="1194"/>
      <c r="L1933" s="1195"/>
    </row>
    <row r="1934" spans="1:12">
      <c r="A1934" s="1219"/>
      <c r="B1934" s="203" t="s">
        <v>1476</v>
      </c>
      <c r="C1934" s="1197"/>
      <c r="D1934" s="1199"/>
      <c r="E1934" s="204" t="s">
        <v>2999</v>
      </c>
      <c r="F1934" s="204" t="s">
        <v>7693</v>
      </c>
      <c r="G1934" s="204">
        <v>16</v>
      </c>
      <c r="H1934" s="204">
        <v>1137</v>
      </c>
      <c r="I1934" s="204" t="s">
        <v>1910</v>
      </c>
      <c r="J1934" s="208">
        <v>45</v>
      </c>
      <c r="K1934" s="1194" t="s">
        <v>5819</v>
      </c>
      <c r="L1934" s="1195" t="s">
        <v>5820</v>
      </c>
    </row>
    <row r="1935" spans="1:12">
      <c r="A1935" s="1219"/>
      <c r="B1935" s="203" t="s">
        <v>1476</v>
      </c>
      <c r="C1935" s="1197"/>
      <c r="D1935" s="1199"/>
      <c r="E1935" s="204" t="s">
        <v>2619</v>
      </c>
      <c r="F1935" s="204" t="s">
        <v>7694</v>
      </c>
      <c r="G1935" s="204">
        <v>17</v>
      </c>
      <c r="H1935" s="204">
        <v>1138</v>
      </c>
      <c r="I1935" s="204" t="s">
        <v>1910</v>
      </c>
      <c r="J1935" s="208">
        <v>49</v>
      </c>
      <c r="K1935" s="1194"/>
      <c r="L1935" s="1195"/>
    </row>
    <row r="1936" spans="1:12">
      <c r="A1936" s="1219"/>
      <c r="B1936" s="203" t="s">
        <v>1476</v>
      </c>
      <c r="C1936" s="1197"/>
      <c r="D1936" s="1199"/>
      <c r="E1936" s="204" t="s">
        <v>2611</v>
      </c>
      <c r="F1936" s="204" t="s">
        <v>7695</v>
      </c>
      <c r="G1936" s="204">
        <v>18</v>
      </c>
      <c r="H1936" s="204">
        <v>1139</v>
      </c>
      <c r="I1936" s="204" t="s">
        <v>1910</v>
      </c>
      <c r="J1936" s="208">
        <v>51</v>
      </c>
      <c r="K1936" s="1194"/>
      <c r="L1936" s="1195"/>
    </row>
    <row r="1937" spans="1:12">
      <c r="A1937" s="1219"/>
      <c r="B1937" s="203" t="s">
        <v>1476</v>
      </c>
      <c r="C1937" s="1197"/>
      <c r="D1937" s="1199"/>
      <c r="E1937" s="204" t="s">
        <v>2615</v>
      </c>
      <c r="F1937" s="204" t="s">
        <v>7696</v>
      </c>
      <c r="G1937" s="204">
        <v>19</v>
      </c>
      <c r="H1937" s="204">
        <v>1140</v>
      </c>
      <c r="I1937" s="204" t="s">
        <v>1910</v>
      </c>
      <c r="J1937" s="208">
        <v>55</v>
      </c>
      <c r="K1937" s="1194"/>
      <c r="L1937" s="1195"/>
    </row>
    <row r="1938" spans="1:12">
      <c r="A1938" s="1219"/>
      <c r="B1938" s="203" t="s">
        <v>1476</v>
      </c>
      <c r="C1938" s="1197"/>
      <c r="D1938" s="1199"/>
      <c r="E1938" s="204" t="s">
        <v>2620</v>
      </c>
      <c r="F1938" s="204" t="s">
        <v>7697</v>
      </c>
      <c r="G1938" s="204">
        <v>20</v>
      </c>
      <c r="H1938" s="204">
        <v>1141</v>
      </c>
      <c r="I1938" s="204" t="s">
        <v>1910</v>
      </c>
      <c r="J1938" s="208">
        <v>59</v>
      </c>
      <c r="K1938" s="1194"/>
      <c r="L1938" s="1195"/>
    </row>
    <row r="1939" spans="1:12">
      <c r="A1939" s="1219"/>
      <c r="B1939" s="203" t="s">
        <v>1476</v>
      </c>
      <c r="C1939" s="1197"/>
      <c r="D1939" s="1199"/>
      <c r="E1939" s="204" t="s">
        <v>6515</v>
      </c>
      <c r="F1939" s="204" t="s">
        <v>7698</v>
      </c>
      <c r="G1939" s="204">
        <v>21</v>
      </c>
      <c r="H1939" s="204">
        <v>1142</v>
      </c>
      <c r="I1939" s="204" t="s">
        <v>1910</v>
      </c>
      <c r="J1939" s="208">
        <v>61</v>
      </c>
      <c r="K1939" s="1194"/>
      <c r="L1939" s="1195"/>
    </row>
    <row r="1940" spans="1:12">
      <c r="A1940" s="1219"/>
      <c r="B1940" s="203" t="s">
        <v>1476</v>
      </c>
      <c r="C1940" s="1197"/>
      <c r="D1940" s="1199"/>
      <c r="E1940" s="204" t="s">
        <v>6516</v>
      </c>
      <c r="F1940" s="204" t="s">
        <v>7699</v>
      </c>
      <c r="G1940" s="204">
        <v>22</v>
      </c>
      <c r="H1940" s="204">
        <v>1143</v>
      </c>
      <c r="I1940" s="204" t="s">
        <v>1910</v>
      </c>
      <c r="J1940" s="208">
        <v>65</v>
      </c>
      <c r="K1940" s="1194"/>
      <c r="L1940" s="1195"/>
    </row>
    <row r="1941" spans="1:12">
      <c r="A1941" s="1219"/>
      <c r="B1941" s="203" t="s">
        <v>1476</v>
      </c>
      <c r="C1941" s="1197"/>
      <c r="D1941" s="1199"/>
      <c r="E1941" s="204" t="s">
        <v>6517</v>
      </c>
      <c r="F1941" s="204" t="s">
        <v>7700</v>
      </c>
      <c r="G1941" s="204">
        <v>23</v>
      </c>
      <c r="H1941" s="204">
        <v>1144</v>
      </c>
      <c r="I1941" s="204" t="s">
        <v>1910</v>
      </c>
      <c r="J1941" s="208">
        <v>69</v>
      </c>
      <c r="K1941" s="1194"/>
      <c r="L1941" s="1195"/>
    </row>
    <row r="1942" spans="1:12">
      <c r="A1942" s="1219"/>
      <c r="B1942" s="203" t="s">
        <v>1476</v>
      </c>
      <c r="C1942" s="1197"/>
      <c r="D1942" s="1199"/>
      <c r="E1942" s="204" t="s">
        <v>2612</v>
      </c>
      <c r="F1942" s="204" t="s">
        <v>7701</v>
      </c>
      <c r="G1942" s="204">
        <v>24</v>
      </c>
      <c r="H1942" s="204">
        <v>1145</v>
      </c>
      <c r="I1942" s="204" t="s">
        <v>1910</v>
      </c>
      <c r="J1942" s="208">
        <v>71</v>
      </c>
      <c r="K1942" s="1194"/>
      <c r="L1942" s="1195"/>
    </row>
    <row r="1943" spans="1:12">
      <c r="A1943" s="1219"/>
      <c r="B1943" s="203" t="s">
        <v>1476</v>
      </c>
      <c r="C1943" s="1197"/>
      <c r="D1943" s="1199"/>
      <c r="E1943" s="204" t="s">
        <v>2616</v>
      </c>
      <c r="F1943" s="204" t="s">
        <v>7702</v>
      </c>
      <c r="G1943" s="204">
        <v>25</v>
      </c>
      <c r="H1943" s="204">
        <v>1146</v>
      </c>
      <c r="I1943" s="204" t="s">
        <v>1910</v>
      </c>
      <c r="J1943" s="208">
        <v>75</v>
      </c>
      <c r="K1943" s="1194"/>
      <c r="L1943" s="1195"/>
    </row>
    <row r="1944" spans="1:12">
      <c r="A1944" s="1219"/>
      <c r="B1944" s="203" t="s">
        <v>1476</v>
      </c>
      <c r="C1944" s="1197"/>
      <c r="D1944" s="1199"/>
      <c r="E1944" s="204" t="s">
        <v>2621</v>
      </c>
      <c r="F1944" s="204" t="s">
        <v>7703</v>
      </c>
      <c r="G1944" s="204">
        <v>26</v>
      </c>
      <c r="H1944" s="204">
        <v>1147</v>
      </c>
      <c r="I1944" s="204" t="s">
        <v>1910</v>
      </c>
      <c r="J1944" s="208">
        <v>79</v>
      </c>
      <c r="K1944" s="1194"/>
      <c r="L1944" s="1195"/>
    </row>
    <row r="1945" spans="1:12">
      <c r="A1945" s="1219"/>
      <c r="B1945" s="203" t="s">
        <v>1476</v>
      </c>
      <c r="C1945" s="1197"/>
      <c r="D1945" s="1199"/>
      <c r="E1945" s="204" t="s">
        <v>2603</v>
      </c>
      <c r="F1945" s="204" t="s">
        <v>7704</v>
      </c>
      <c r="G1945" s="204">
        <v>27</v>
      </c>
      <c r="H1945" s="204">
        <v>1148</v>
      </c>
      <c r="I1945" s="204" t="s">
        <v>1553</v>
      </c>
      <c r="J1945" s="208">
        <v>1</v>
      </c>
      <c r="K1945" s="1194"/>
      <c r="L1945" s="1195"/>
    </row>
    <row r="1946" spans="1:12">
      <c r="A1946" s="1219"/>
      <c r="B1946" s="203" t="s">
        <v>1476</v>
      </c>
      <c r="C1946" s="1197"/>
      <c r="D1946" s="1199"/>
      <c r="E1946" s="204" t="s">
        <v>2604</v>
      </c>
      <c r="F1946" s="204" t="s">
        <v>7705</v>
      </c>
      <c r="G1946" s="204">
        <v>28</v>
      </c>
      <c r="H1946" s="204">
        <v>1149</v>
      </c>
      <c r="I1946" s="204" t="s">
        <v>1553</v>
      </c>
      <c r="J1946" s="208">
        <v>5</v>
      </c>
      <c r="K1946" s="1194"/>
      <c r="L1946" s="1195"/>
    </row>
    <row r="1947" spans="1:12">
      <c r="A1947" s="1219"/>
      <c r="B1947" s="203" t="s">
        <v>1476</v>
      </c>
      <c r="C1947" s="1197"/>
      <c r="D1947" s="1199"/>
      <c r="E1947" s="204" t="s">
        <v>1497</v>
      </c>
      <c r="F1947" s="204" t="s">
        <v>67</v>
      </c>
      <c r="G1947" s="204">
        <v>29</v>
      </c>
      <c r="H1947" s="204">
        <v>1150</v>
      </c>
      <c r="I1947" s="204" t="s">
        <v>1553</v>
      </c>
      <c r="J1947" s="208">
        <v>9</v>
      </c>
      <c r="K1947" s="1194"/>
      <c r="L1947" s="1195"/>
    </row>
    <row r="1948" spans="1:12">
      <c r="A1948" s="1219"/>
      <c r="B1948" s="203" t="s">
        <v>1476</v>
      </c>
      <c r="C1948" s="1197"/>
      <c r="D1948" s="1199"/>
      <c r="E1948" s="204" t="s">
        <v>1497</v>
      </c>
      <c r="F1948" s="204" t="s">
        <v>67</v>
      </c>
      <c r="G1948" s="204">
        <v>30</v>
      </c>
      <c r="H1948" s="204">
        <v>1151</v>
      </c>
      <c r="I1948" s="204" t="s">
        <v>1553</v>
      </c>
      <c r="J1948" s="208">
        <v>11</v>
      </c>
      <c r="K1948" s="1194"/>
      <c r="L1948" s="1195"/>
    </row>
    <row r="1949" spans="1:12">
      <c r="A1949" s="1219"/>
      <c r="B1949" s="205" t="s">
        <v>1476</v>
      </c>
      <c r="C1949" s="1197"/>
      <c r="D1949" s="1199"/>
      <c r="E1949" s="206" t="s">
        <v>1497</v>
      </c>
      <c r="F1949" s="206" t="s">
        <v>67</v>
      </c>
      <c r="G1949" s="206">
        <v>31</v>
      </c>
      <c r="H1949" s="206">
        <v>1152</v>
      </c>
      <c r="I1949" s="206" t="s">
        <v>1553</v>
      </c>
      <c r="J1949" s="209">
        <v>13</v>
      </c>
      <c r="K1949" s="1194"/>
      <c r="L1949" s="1195"/>
    </row>
    <row r="1950" spans="1:12">
      <c r="A1950" s="1219"/>
      <c r="B1950" s="200" t="s">
        <v>1476</v>
      </c>
      <c r="C1950" s="1196" t="s">
        <v>1421</v>
      </c>
      <c r="D1950" s="1198" t="s">
        <v>1477</v>
      </c>
      <c r="E1950" s="201" t="s">
        <v>6518</v>
      </c>
      <c r="F1950" s="201" t="s">
        <v>10577</v>
      </c>
      <c r="G1950" s="201">
        <v>0</v>
      </c>
      <c r="H1950" s="201">
        <v>1153</v>
      </c>
      <c r="I1950" s="201" t="s">
        <v>1967</v>
      </c>
      <c r="J1950" s="207">
        <v>1</v>
      </c>
      <c r="K1950" s="1194" t="s">
        <v>5821</v>
      </c>
      <c r="L1950" s="1195" t="s">
        <v>5822</v>
      </c>
    </row>
    <row r="1951" spans="1:12">
      <c r="A1951" s="1219"/>
      <c r="B1951" s="203" t="s">
        <v>1476</v>
      </c>
      <c r="C1951" s="1197"/>
      <c r="D1951" s="1199"/>
      <c r="E1951" s="204" t="s">
        <v>6519</v>
      </c>
      <c r="F1951" s="204" t="s">
        <v>10578</v>
      </c>
      <c r="G1951" s="204">
        <v>1</v>
      </c>
      <c r="H1951" s="204">
        <v>1154</v>
      </c>
      <c r="I1951" s="204" t="s">
        <v>1967</v>
      </c>
      <c r="J1951" s="208">
        <v>2</v>
      </c>
      <c r="K1951" s="1194"/>
      <c r="L1951" s="1195"/>
    </row>
    <row r="1952" spans="1:12">
      <c r="A1952" s="1219"/>
      <c r="B1952" s="203" t="s">
        <v>1476</v>
      </c>
      <c r="C1952" s="1197"/>
      <c r="D1952" s="1199"/>
      <c r="E1952" s="204" t="s">
        <v>1497</v>
      </c>
      <c r="F1952" s="204" t="s">
        <v>10579</v>
      </c>
      <c r="G1952" s="204">
        <v>2</v>
      </c>
      <c r="H1952" s="204">
        <v>1155</v>
      </c>
      <c r="I1952" s="204" t="s">
        <v>1967</v>
      </c>
      <c r="J1952" s="208">
        <v>3</v>
      </c>
      <c r="K1952" s="1194"/>
      <c r="L1952" s="1195"/>
    </row>
    <row r="1953" spans="1:12">
      <c r="A1953" s="1219"/>
      <c r="B1953" s="203" t="s">
        <v>1476</v>
      </c>
      <c r="C1953" s="1197"/>
      <c r="D1953" s="1199"/>
      <c r="E1953" s="204" t="s">
        <v>1497</v>
      </c>
      <c r="F1953" s="204" t="s">
        <v>10579</v>
      </c>
      <c r="G1953" s="204">
        <v>3</v>
      </c>
      <c r="H1953" s="204">
        <v>1156</v>
      </c>
      <c r="I1953" s="204" t="s">
        <v>1967</v>
      </c>
      <c r="J1953" s="208">
        <v>4</v>
      </c>
      <c r="K1953" s="1194"/>
      <c r="L1953" s="1195"/>
    </row>
    <row r="1954" spans="1:12">
      <c r="A1954" s="1219"/>
      <c r="B1954" s="203" t="s">
        <v>1476</v>
      </c>
      <c r="C1954" s="1197"/>
      <c r="D1954" s="1199"/>
      <c r="E1954" s="204" t="s">
        <v>1497</v>
      </c>
      <c r="F1954" s="204" t="s">
        <v>10579</v>
      </c>
      <c r="G1954" s="204">
        <v>4</v>
      </c>
      <c r="H1954" s="204">
        <v>1157</v>
      </c>
      <c r="I1954" s="204" t="s">
        <v>1967</v>
      </c>
      <c r="J1954" s="208">
        <v>5</v>
      </c>
      <c r="K1954" s="1194"/>
      <c r="L1954" s="1195"/>
    </row>
    <row r="1955" spans="1:12">
      <c r="A1955" s="1219"/>
      <c r="B1955" s="203" t="s">
        <v>1476</v>
      </c>
      <c r="C1955" s="1197"/>
      <c r="D1955" s="1199"/>
      <c r="E1955" s="204" t="s">
        <v>6520</v>
      </c>
      <c r="F1955" s="204" t="s">
        <v>10580</v>
      </c>
      <c r="G1955" s="204">
        <v>5</v>
      </c>
      <c r="H1955" s="204">
        <v>1158</v>
      </c>
      <c r="I1955" s="204" t="s">
        <v>1967</v>
      </c>
      <c r="J1955" s="208">
        <v>6</v>
      </c>
      <c r="K1955" s="1194"/>
      <c r="L1955" s="1195"/>
    </row>
    <row r="1956" spans="1:12">
      <c r="A1956" s="1219"/>
      <c r="B1956" s="203" t="s">
        <v>1476</v>
      </c>
      <c r="C1956" s="1197"/>
      <c r="D1956" s="1199"/>
      <c r="E1956" s="204" t="s">
        <v>6521</v>
      </c>
      <c r="F1956" s="204" t="s">
        <v>10581</v>
      </c>
      <c r="G1956" s="204">
        <v>6</v>
      </c>
      <c r="H1956" s="204">
        <v>1159</v>
      </c>
      <c r="I1956" s="204" t="s">
        <v>1967</v>
      </c>
      <c r="J1956" s="208">
        <v>7</v>
      </c>
      <c r="K1956" s="1194"/>
      <c r="L1956" s="1195"/>
    </row>
    <row r="1957" spans="1:12">
      <c r="A1957" s="1219"/>
      <c r="B1957" s="203" t="s">
        <v>1476</v>
      </c>
      <c r="C1957" s="1197"/>
      <c r="D1957" s="1199"/>
      <c r="E1957" s="204" t="s">
        <v>1352</v>
      </c>
      <c r="F1957" s="204" t="s">
        <v>6630</v>
      </c>
      <c r="G1957" s="204">
        <v>7</v>
      </c>
      <c r="H1957" s="204">
        <v>1160</v>
      </c>
      <c r="I1957" s="204" t="s">
        <v>1983</v>
      </c>
      <c r="J1957" s="208">
        <v>1</v>
      </c>
      <c r="K1957" s="1194"/>
      <c r="L1957" s="1195"/>
    </row>
    <row r="1958" spans="1:12">
      <c r="A1958" s="1219"/>
      <c r="B1958" s="203" t="s">
        <v>1476</v>
      </c>
      <c r="C1958" s="1197"/>
      <c r="D1958" s="1199"/>
      <c r="E1958" s="204" t="s">
        <v>1351</v>
      </c>
      <c r="F1958" s="204" t="s">
        <v>6631</v>
      </c>
      <c r="G1958" s="204">
        <v>8</v>
      </c>
      <c r="H1958" s="204">
        <v>1161</v>
      </c>
      <c r="I1958" s="204" t="s">
        <v>1983</v>
      </c>
      <c r="J1958" s="208">
        <v>2</v>
      </c>
      <c r="K1958" s="1194"/>
      <c r="L1958" s="1195"/>
    </row>
    <row r="1959" spans="1:12">
      <c r="A1959" s="1219"/>
      <c r="B1959" s="203" t="s">
        <v>1476</v>
      </c>
      <c r="C1959" s="1197"/>
      <c r="D1959" s="1199"/>
      <c r="E1959" s="204" t="s">
        <v>1497</v>
      </c>
      <c r="F1959" s="204" t="s">
        <v>6644</v>
      </c>
      <c r="G1959" s="204">
        <v>9</v>
      </c>
      <c r="H1959" s="204">
        <v>1162</v>
      </c>
      <c r="I1959" s="204" t="s">
        <v>1983</v>
      </c>
      <c r="J1959" s="208">
        <v>3</v>
      </c>
      <c r="K1959" s="1194"/>
      <c r="L1959" s="1195"/>
    </row>
    <row r="1960" spans="1:12">
      <c r="A1960" s="1219"/>
      <c r="B1960" s="203" t="s">
        <v>1476</v>
      </c>
      <c r="C1960" s="1197"/>
      <c r="D1960" s="1199"/>
      <c r="E1960" s="204" t="s">
        <v>1356</v>
      </c>
      <c r="F1960" s="204" t="s">
        <v>6645</v>
      </c>
      <c r="G1960" s="204">
        <v>10</v>
      </c>
      <c r="H1960" s="204">
        <v>1163</v>
      </c>
      <c r="I1960" s="204" t="s">
        <v>1983</v>
      </c>
      <c r="J1960" s="208">
        <v>4</v>
      </c>
      <c r="K1960" s="1194"/>
      <c r="L1960" s="1195"/>
    </row>
    <row r="1961" spans="1:12">
      <c r="A1961" s="1219"/>
      <c r="B1961" s="203" t="s">
        <v>1476</v>
      </c>
      <c r="C1961" s="1197"/>
      <c r="D1961" s="1199"/>
      <c r="E1961" s="204" t="s">
        <v>1704</v>
      </c>
      <c r="F1961" s="204" t="s">
        <v>6646</v>
      </c>
      <c r="G1961" s="204">
        <v>11</v>
      </c>
      <c r="H1961" s="204">
        <v>1164</v>
      </c>
      <c r="I1961" s="204" t="s">
        <v>1983</v>
      </c>
      <c r="J1961" s="208">
        <v>5</v>
      </c>
      <c r="K1961" s="1194"/>
      <c r="L1961" s="1195"/>
    </row>
    <row r="1962" spans="1:12">
      <c r="A1962" s="1219"/>
      <c r="B1962" s="203" t="s">
        <v>1476</v>
      </c>
      <c r="C1962" s="1197"/>
      <c r="D1962" s="1199"/>
      <c r="E1962" s="204" t="s">
        <v>1350</v>
      </c>
      <c r="F1962" s="204" t="s">
        <v>6647</v>
      </c>
      <c r="G1962" s="204">
        <v>12</v>
      </c>
      <c r="H1962" s="204">
        <v>1165</v>
      </c>
      <c r="I1962" s="204" t="s">
        <v>1983</v>
      </c>
      <c r="J1962" s="208">
        <v>6</v>
      </c>
      <c r="K1962" s="1194"/>
      <c r="L1962" s="1195"/>
    </row>
    <row r="1963" spans="1:12">
      <c r="A1963" s="1219"/>
      <c r="B1963" s="203" t="s">
        <v>1476</v>
      </c>
      <c r="C1963" s="1197"/>
      <c r="D1963" s="1199"/>
      <c r="E1963" s="204" t="s">
        <v>21</v>
      </c>
      <c r="F1963" s="204" t="s">
        <v>6648</v>
      </c>
      <c r="G1963" s="204">
        <v>13</v>
      </c>
      <c r="H1963" s="204">
        <v>1166</v>
      </c>
      <c r="I1963" s="204" t="s">
        <v>1983</v>
      </c>
      <c r="J1963" s="208">
        <v>7</v>
      </c>
      <c r="K1963" s="1194"/>
      <c r="L1963" s="1195"/>
    </row>
    <row r="1964" spans="1:12">
      <c r="A1964" s="1219"/>
      <c r="B1964" s="203" t="s">
        <v>1476</v>
      </c>
      <c r="C1964" s="1197"/>
      <c r="D1964" s="1199"/>
      <c r="E1964" s="204" t="s">
        <v>1308</v>
      </c>
      <c r="F1964" s="204" t="s">
        <v>8550</v>
      </c>
      <c r="G1964" s="204">
        <v>14</v>
      </c>
      <c r="H1964" s="204">
        <v>1167</v>
      </c>
      <c r="I1964" s="204" t="s">
        <v>49</v>
      </c>
      <c r="J1964" s="208" t="s">
        <v>49</v>
      </c>
      <c r="K1964" s="1194"/>
      <c r="L1964" s="1195"/>
    </row>
    <row r="1965" spans="1:12">
      <c r="A1965" s="1219"/>
      <c r="B1965" s="203" t="s">
        <v>1476</v>
      </c>
      <c r="C1965" s="1197"/>
      <c r="D1965" s="1199"/>
      <c r="E1965" s="204" t="s">
        <v>1316</v>
      </c>
      <c r="F1965" s="204" t="s">
        <v>8551</v>
      </c>
      <c r="G1965" s="204">
        <v>15</v>
      </c>
      <c r="H1965" s="204">
        <v>1168</v>
      </c>
      <c r="I1965" s="204" t="s">
        <v>49</v>
      </c>
      <c r="J1965" s="208" t="s">
        <v>49</v>
      </c>
      <c r="K1965" s="1194"/>
      <c r="L1965" s="1195"/>
    </row>
    <row r="1966" spans="1:12">
      <c r="A1966" s="1219"/>
      <c r="B1966" s="203" t="s">
        <v>1476</v>
      </c>
      <c r="C1966" s="1197"/>
      <c r="D1966" s="1199"/>
      <c r="E1966" s="204" t="s">
        <v>1365</v>
      </c>
      <c r="F1966" s="204" t="s">
        <v>8553</v>
      </c>
      <c r="G1966" s="204">
        <v>16</v>
      </c>
      <c r="H1966" s="204">
        <v>1169</v>
      </c>
      <c r="I1966" s="204" t="s">
        <v>49</v>
      </c>
      <c r="J1966" s="208" t="s">
        <v>49</v>
      </c>
      <c r="K1966" s="1194" t="s">
        <v>5823</v>
      </c>
      <c r="L1966" s="1195" t="s">
        <v>5824</v>
      </c>
    </row>
    <row r="1967" spans="1:12">
      <c r="A1967" s="1219"/>
      <c r="B1967" s="203" t="s">
        <v>1476</v>
      </c>
      <c r="C1967" s="1197"/>
      <c r="D1967" s="1199"/>
      <c r="E1967" s="204" t="s">
        <v>1309</v>
      </c>
      <c r="F1967" s="204" t="s">
        <v>8554</v>
      </c>
      <c r="G1967" s="204">
        <v>17</v>
      </c>
      <c r="H1967" s="204">
        <v>1170</v>
      </c>
      <c r="I1967" s="204" t="s">
        <v>49</v>
      </c>
      <c r="J1967" s="208" t="s">
        <v>49</v>
      </c>
      <c r="K1967" s="1194"/>
      <c r="L1967" s="1195"/>
    </row>
    <row r="1968" spans="1:12">
      <c r="A1968" s="1219"/>
      <c r="B1968" s="203" t="s">
        <v>1476</v>
      </c>
      <c r="C1968" s="1197"/>
      <c r="D1968" s="1199"/>
      <c r="E1968" s="204" t="s">
        <v>1366</v>
      </c>
      <c r="F1968" s="204" t="s">
        <v>8556</v>
      </c>
      <c r="G1968" s="204">
        <v>18</v>
      </c>
      <c r="H1968" s="204">
        <v>1171</v>
      </c>
      <c r="I1968" s="204" t="s">
        <v>49</v>
      </c>
      <c r="J1968" s="208" t="s">
        <v>49</v>
      </c>
      <c r="K1968" s="1194"/>
      <c r="L1968" s="1195"/>
    </row>
    <row r="1969" spans="1:12">
      <c r="A1969" s="1219"/>
      <c r="B1969" s="203" t="s">
        <v>1476</v>
      </c>
      <c r="C1969" s="1197"/>
      <c r="D1969" s="1199"/>
      <c r="E1969" s="204" t="s">
        <v>1312</v>
      </c>
      <c r="F1969" s="204" t="s">
        <v>8557</v>
      </c>
      <c r="G1969" s="204">
        <v>19</v>
      </c>
      <c r="H1969" s="204">
        <v>1172</v>
      </c>
      <c r="I1969" s="204" t="s">
        <v>49</v>
      </c>
      <c r="J1969" s="208" t="s">
        <v>49</v>
      </c>
      <c r="K1969" s="1194"/>
      <c r="L1969" s="1195"/>
    </row>
    <row r="1970" spans="1:12">
      <c r="A1970" s="1219"/>
      <c r="B1970" s="203" t="s">
        <v>1476</v>
      </c>
      <c r="C1970" s="1197"/>
      <c r="D1970" s="1199"/>
      <c r="E1970" s="204" t="s">
        <v>1311</v>
      </c>
      <c r="F1970" s="204" t="s">
        <v>8558</v>
      </c>
      <c r="G1970" s="204">
        <v>20</v>
      </c>
      <c r="H1970" s="204">
        <v>1173</v>
      </c>
      <c r="I1970" s="204" t="s">
        <v>49</v>
      </c>
      <c r="J1970" s="208" t="s">
        <v>49</v>
      </c>
      <c r="K1970" s="1194"/>
      <c r="L1970" s="1195"/>
    </row>
    <row r="1971" spans="1:12">
      <c r="A1971" s="1219"/>
      <c r="B1971" s="203" t="s">
        <v>1476</v>
      </c>
      <c r="C1971" s="1197"/>
      <c r="D1971" s="1199"/>
      <c r="E1971" s="204" t="s">
        <v>1313</v>
      </c>
      <c r="F1971" s="204" t="s">
        <v>8559</v>
      </c>
      <c r="G1971" s="204">
        <v>21</v>
      </c>
      <c r="H1971" s="204">
        <v>1174</v>
      </c>
      <c r="I1971" s="204" t="s">
        <v>49</v>
      </c>
      <c r="J1971" s="208" t="s">
        <v>49</v>
      </c>
      <c r="K1971" s="1194"/>
      <c r="L1971" s="1195"/>
    </row>
    <row r="1972" spans="1:12">
      <c r="A1972" s="1219"/>
      <c r="B1972" s="203" t="s">
        <v>1476</v>
      </c>
      <c r="C1972" s="1197"/>
      <c r="D1972" s="1199"/>
      <c r="E1972" s="204" t="s">
        <v>1314</v>
      </c>
      <c r="F1972" s="204" t="s">
        <v>10582</v>
      </c>
      <c r="G1972" s="204">
        <v>22</v>
      </c>
      <c r="H1972" s="204">
        <v>1175</v>
      </c>
      <c r="I1972" s="204" t="s">
        <v>49</v>
      </c>
      <c r="J1972" s="208" t="s">
        <v>49</v>
      </c>
      <c r="K1972" s="1194"/>
      <c r="L1972" s="1195"/>
    </row>
    <row r="1973" spans="1:12">
      <c r="A1973" s="1219"/>
      <c r="B1973" s="203" t="s">
        <v>1476</v>
      </c>
      <c r="C1973" s="1197"/>
      <c r="D1973" s="1199"/>
      <c r="E1973" s="204" t="s">
        <v>1368</v>
      </c>
      <c r="F1973" s="204" t="s">
        <v>9563</v>
      </c>
      <c r="G1973" s="204">
        <v>23</v>
      </c>
      <c r="H1973" s="204">
        <v>1176</v>
      </c>
      <c r="I1973" s="204" t="s">
        <v>49</v>
      </c>
      <c r="J1973" s="208" t="s">
        <v>49</v>
      </c>
      <c r="K1973" s="1194"/>
      <c r="L1973" s="1195"/>
    </row>
    <row r="1974" spans="1:12">
      <c r="A1974" s="1219"/>
      <c r="B1974" s="203" t="s">
        <v>1476</v>
      </c>
      <c r="C1974" s="1197"/>
      <c r="D1974" s="1199"/>
      <c r="E1974" s="204" t="s">
        <v>1364</v>
      </c>
      <c r="F1974" s="204" t="s">
        <v>9562</v>
      </c>
      <c r="G1974" s="204">
        <v>24</v>
      </c>
      <c r="H1974" s="204">
        <v>1177</v>
      </c>
      <c r="I1974" s="204" t="s">
        <v>49</v>
      </c>
      <c r="J1974" s="208" t="s">
        <v>49</v>
      </c>
      <c r="K1974" s="1194"/>
      <c r="L1974" s="1195"/>
    </row>
    <row r="1975" spans="1:12">
      <c r="A1975" s="1219"/>
      <c r="B1975" s="203" t="s">
        <v>1476</v>
      </c>
      <c r="C1975" s="1197"/>
      <c r="D1975" s="1199"/>
      <c r="E1975" s="204"/>
      <c r="F1975" s="204"/>
      <c r="G1975" s="204">
        <v>25</v>
      </c>
      <c r="H1975" s="204">
        <v>1178</v>
      </c>
      <c r="I1975" s="204"/>
      <c r="J1975" s="208"/>
      <c r="K1975" s="1194"/>
      <c r="L1975" s="1195"/>
    </row>
    <row r="1976" spans="1:12">
      <c r="A1976" s="1219"/>
      <c r="B1976" s="203" t="s">
        <v>1476</v>
      </c>
      <c r="C1976" s="1197"/>
      <c r="D1976" s="1199"/>
      <c r="E1976" s="204"/>
      <c r="F1976" s="204"/>
      <c r="G1976" s="204">
        <v>26</v>
      </c>
      <c r="H1976" s="204">
        <v>1179</v>
      </c>
      <c r="I1976" s="204"/>
      <c r="J1976" s="208"/>
      <c r="K1976" s="1194"/>
      <c r="L1976" s="1195"/>
    </row>
    <row r="1977" spans="1:12">
      <c r="A1977" s="1219"/>
      <c r="B1977" s="203" t="s">
        <v>1476</v>
      </c>
      <c r="C1977" s="1197"/>
      <c r="D1977" s="1199"/>
      <c r="E1977" s="204"/>
      <c r="F1977" s="204"/>
      <c r="G1977" s="204">
        <v>27</v>
      </c>
      <c r="H1977" s="204">
        <v>1180</v>
      </c>
      <c r="I1977" s="204"/>
      <c r="J1977" s="208"/>
      <c r="K1977" s="1194"/>
      <c r="L1977" s="1195"/>
    </row>
    <row r="1978" spans="1:12">
      <c r="A1978" s="1219"/>
      <c r="B1978" s="203" t="s">
        <v>1476</v>
      </c>
      <c r="C1978" s="1197"/>
      <c r="D1978" s="1199"/>
      <c r="E1978" s="204"/>
      <c r="F1978" s="204"/>
      <c r="G1978" s="204">
        <v>28</v>
      </c>
      <c r="H1978" s="204">
        <v>1181</v>
      </c>
      <c r="I1978" s="204"/>
      <c r="J1978" s="208"/>
      <c r="K1978" s="1194"/>
      <c r="L1978" s="1195"/>
    </row>
    <row r="1979" spans="1:12">
      <c r="A1979" s="1219"/>
      <c r="B1979" s="203" t="s">
        <v>1476</v>
      </c>
      <c r="C1979" s="1197"/>
      <c r="D1979" s="1199"/>
      <c r="E1979" s="204"/>
      <c r="F1979" s="204"/>
      <c r="G1979" s="204">
        <v>29</v>
      </c>
      <c r="H1979" s="204">
        <v>1182</v>
      </c>
      <c r="I1979" s="204"/>
      <c r="J1979" s="208"/>
      <c r="K1979" s="1194"/>
      <c r="L1979" s="1195"/>
    </row>
    <row r="1980" spans="1:12">
      <c r="A1980" s="1219"/>
      <c r="B1980" s="203" t="s">
        <v>1476</v>
      </c>
      <c r="C1980" s="1197"/>
      <c r="D1980" s="1199"/>
      <c r="E1980" s="204"/>
      <c r="F1980" s="204"/>
      <c r="G1980" s="204">
        <v>30</v>
      </c>
      <c r="H1980" s="204">
        <v>1183</v>
      </c>
      <c r="I1980" s="204"/>
      <c r="J1980" s="208"/>
      <c r="K1980" s="1194"/>
      <c r="L1980" s="1195"/>
    </row>
    <row r="1981" spans="1:12">
      <c r="A1981" s="1219"/>
      <c r="B1981" s="205" t="s">
        <v>1476</v>
      </c>
      <c r="C1981" s="1197"/>
      <c r="D1981" s="1199"/>
      <c r="E1981" s="206"/>
      <c r="F1981" s="206"/>
      <c r="G1981" s="206">
        <v>31</v>
      </c>
      <c r="H1981" s="206">
        <v>1184</v>
      </c>
      <c r="I1981" s="206"/>
      <c r="J1981" s="209"/>
      <c r="K1981" s="1194"/>
      <c r="L1981" s="1195"/>
    </row>
    <row r="1982" spans="1:12">
      <c r="A1982" s="1219"/>
      <c r="B1982" s="200" t="s">
        <v>1449</v>
      </c>
      <c r="C1982" s="1207" t="s">
        <v>1422</v>
      </c>
      <c r="D1982" s="1198" t="s">
        <v>1450</v>
      </c>
      <c r="E1982" s="201" t="s">
        <v>7219</v>
      </c>
      <c r="F1982" s="201" t="s">
        <v>10583</v>
      </c>
      <c r="G1982" s="201">
        <v>0</v>
      </c>
      <c r="H1982" s="201">
        <v>49</v>
      </c>
      <c r="I1982" s="201" t="s">
        <v>1451</v>
      </c>
      <c r="J1982" s="207">
        <v>1</v>
      </c>
    </row>
    <row r="1983" spans="1:12">
      <c r="A1983" s="1219"/>
      <c r="B1983" s="203" t="s">
        <v>1449</v>
      </c>
      <c r="C1983" s="1208"/>
      <c r="D1983" s="1199"/>
      <c r="E1983" s="204" t="s">
        <v>7219</v>
      </c>
      <c r="F1983" s="204" t="s">
        <v>7706</v>
      </c>
      <c r="G1983" s="204">
        <v>1</v>
      </c>
      <c r="H1983" s="204">
        <v>50</v>
      </c>
      <c r="I1983" s="204" t="s">
        <v>1452</v>
      </c>
      <c r="J1983" s="208">
        <v>1</v>
      </c>
    </row>
    <row r="1984" spans="1:12">
      <c r="A1984" s="1219"/>
      <c r="B1984" s="203" t="s">
        <v>1449</v>
      </c>
      <c r="C1984" s="1208"/>
      <c r="D1984" s="1199"/>
      <c r="E1984" s="204" t="s">
        <v>7219</v>
      </c>
      <c r="F1984" s="204" t="s">
        <v>7707</v>
      </c>
      <c r="G1984" s="204">
        <v>2</v>
      </c>
      <c r="H1984" s="204">
        <v>51</v>
      </c>
      <c r="I1984" s="204" t="s">
        <v>1454</v>
      </c>
      <c r="J1984" s="208">
        <v>1</v>
      </c>
    </row>
    <row r="1985" spans="1:12">
      <c r="A1985" s="1219"/>
      <c r="B1985" s="205" t="s">
        <v>1449</v>
      </c>
      <c r="C1985" s="1208"/>
      <c r="D1985" s="1199"/>
      <c r="E1985" s="206" t="s">
        <v>7219</v>
      </c>
      <c r="F1985" s="206" t="s">
        <v>7708</v>
      </c>
      <c r="G1985" s="206">
        <v>3</v>
      </c>
      <c r="H1985" s="206">
        <v>52</v>
      </c>
      <c r="I1985" s="206" t="s">
        <v>1456</v>
      </c>
      <c r="J1985" s="209">
        <v>1</v>
      </c>
    </row>
    <row r="1986" spans="1:12">
      <c r="A1986" s="1219"/>
      <c r="B1986" s="200" t="s">
        <v>1449</v>
      </c>
      <c r="C1986" s="1207" t="s">
        <v>1423</v>
      </c>
      <c r="D1986" s="1198" t="s">
        <v>1450</v>
      </c>
      <c r="E1986" s="201" t="s">
        <v>7219</v>
      </c>
      <c r="F1986" s="201" t="s">
        <v>67</v>
      </c>
      <c r="G1986" s="201">
        <v>0</v>
      </c>
      <c r="H1986" s="201">
        <v>53</v>
      </c>
      <c r="I1986" s="201" t="s">
        <v>1458</v>
      </c>
      <c r="J1986" s="207">
        <v>1</v>
      </c>
    </row>
    <row r="1987" spans="1:12">
      <c r="A1987" s="1219"/>
      <c r="B1987" s="203" t="s">
        <v>1449</v>
      </c>
      <c r="C1987" s="1208"/>
      <c r="D1987" s="1199"/>
      <c r="E1987" s="204"/>
      <c r="F1987" s="204"/>
      <c r="G1987" s="204">
        <v>1</v>
      </c>
      <c r="H1987" s="204">
        <v>54</v>
      </c>
      <c r="I1987" s="204"/>
      <c r="J1987" s="208"/>
    </row>
    <row r="1988" spans="1:12">
      <c r="A1988" s="1219"/>
      <c r="B1988" s="203" t="s">
        <v>1449</v>
      </c>
      <c r="C1988" s="1208"/>
      <c r="D1988" s="1199"/>
      <c r="E1988" s="204"/>
      <c r="F1988" s="204"/>
      <c r="G1988" s="204">
        <v>2</v>
      </c>
      <c r="H1988" s="204">
        <v>55</v>
      </c>
      <c r="I1988" s="204"/>
      <c r="J1988" s="208"/>
    </row>
    <row r="1989" spans="1:12">
      <c r="A1989" s="1219"/>
      <c r="B1989" s="205" t="s">
        <v>1449</v>
      </c>
      <c r="C1989" s="1208"/>
      <c r="D1989" s="1199"/>
      <c r="E1989" s="206"/>
      <c r="F1989" s="206"/>
      <c r="G1989" s="206">
        <v>3</v>
      </c>
      <c r="H1989" s="206">
        <v>56</v>
      </c>
      <c r="I1989" s="206"/>
      <c r="J1989" s="209"/>
    </row>
    <row r="1990" spans="1:12">
      <c r="A1990" s="1219"/>
      <c r="B1990" s="200" t="s">
        <v>1461</v>
      </c>
      <c r="C1990" s="1209" t="s">
        <v>1424</v>
      </c>
      <c r="D1990" s="1198" t="s">
        <v>1462</v>
      </c>
      <c r="E1990" s="201" t="s">
        <v>865</v>
      </c>
      <c r="F1990" s="201" t="s">
        <v>1133</v>
      </c>
      <c r="G1990" s="201">
        <v>1</v>
      </c>
      <c r="H1990" s="201">
        <v>289</v>
      </c>
      <c r="I1990" s="201" t="s">
        <v>1499</v>
      </c>
      <c r="J1990" s="207">
        <v>1</v>
      </c>
      <c r="K1990" s="756" t="s">
        <v>1819</v>
      </c>
      <c r="L1990" s="1195" t="s">
        <v>5825</v>
      </c>
    </row>
    <row r="1991" spans="1:12">
      <c r="A1991" s="1219"/>
      <c r="B1991" s="203" t="s">
        <v>1461</v>
      </c>
      <c r="C1991" s="1210"/>
      <c r="D1991" s="1199"/>
      <c r="E1991" s="204" t="s">
        <v>924</v>
      </c>
      <c r="F1991" s="204" t="s">
        <v>1143</v>
      </c>
      <c r="G1991" s="204">
        <v>2</v>
      </c>
      <c r="H1991" s="204">
        <v>290</v>
      </c>
      <c r="I1991" s="204" t="s">
        <v>1499</v>
      </c>
      <c r="J1991" s="208">
        <v>3</v>
      </c>
      <c r="K1991" s="756" t="s">
        <v>1820</v>
      </c>
      <c r="L1991" s="1195"/>
    </row>
    <row r="1992" spans="1:12">
      <c r="A1992" s="1219"/>
      <c r="B1992" s="203" t="s">
        <v>1461</v>
      </c>
      <c r="C1992" s="1210"/>
      <c r="D1992" s="1199"/>
      <c r="E1992" s="204" t="s">
        <v>993</v>
      </c>
      <c r="F1992" s="204" t="s">
        <v>10584</v>
      </c>
      <c r="G1992" s="204">
        <v>3</v>
      </c>
      <c r="H1992" s="204">
        <v>291</v>
      </c>
      <c r="I1992" s="204" t="s">
        <v>1499</v>
      </c>
      <c r="J1992" s="208">
        <v>5</v>
      </c>
      <c r="K1992" s="756" t="s">
        <v>1821</v>
      </c>
      <c r="L1992" s="1195"/>
    </row>
    <row r="1993" spans="1:12">
      <c r="A1993" s="1219"/>
      <c r="B1993" s="203" t="s">
        <v>1461</v>
      </c>
      <c r="C1993" s="1210"/>
      <c r="D1993" s="1199"/>
      <c r="E1993" s="204" t="s">
        <v>1075</v>
      </c>
      <c r="F1993" s="204" t="s">
        <v>10585</v>
      </c>
      <c r="G1993" s="204">
        <v>4</v>
      </c>
      <c r="H1993" s="204">
        <v>292</v>
      </c>
      <c r="I1993" s="204" t="s">
        <v>1499</v>
      </c>
      <c r="J1993" s="208">
        <v>7</v>
      </c>
      <c r="K1993" s="756" t="s">
        <v>1822</v>
      </c>
      <c r="L1993" s="1195"/>
    </row>
    <row r="1994" spans="1:12">
      <c r="A1994" s="1219"/>
      <c r="B1994" s="203" t="s">
        <v>1461</v>
      </c>
      <c r="C1994" s="1210"/>
      <c r="D1994" s="1199"/>
      <c r="E1994" s="204" t="s">
        <v>879</v>
      </c>
      <c r="F1994" s="204" t="s">
        <v>875</v>
      </c>
      <c r="G1994" s="204">
        <v>5</v>
      </c>
      <c r="H1994" s="204">
        <v>293</v>
      </c>
      <c r="I1994" s="204" t="s">
        <v>1732</v>
      </c>
      <c r="J1994" s="208">
        <v>3</v>
      </c>
      <c r="K1994" s="756" t="s">
        <v>1823</v>
      </c>
      <c r="L1994" s="1195"/>
    </row>
    <row r="1995" spans="1:12">
      <c r="A1995" s="1219"/>
      <c r="B1995" s="203" t="s">
        <v>1461</v>
      </c>
      <c r="C1995" s="1210"/>
      <c r="D1995" s="1199"/>
      <c r="E1995" s="204" t="s">
        <v>881</v>
      </c>
      <c r="F1995" s="204" t="s">
        <v>877</v>
      </c>
      <c r="G1995" s="204">
        <v>6</v>
      </c>
      <c r="H1995" s="204">
        <v>294</v>
      </c>
      <c r="I1995" s="204" t="s">
        <v>1732</v>
      </c>
      <c r="J1995" s="208">
        <v>7</v>
      </c>
      <c r="K1995" s="756" t="s">
        <v>1824</v>
      </c>
      <c r="L1995" s="1195"/>
    </row>
    <row r="1996" spans="1:12">
      <c r="A1996" s="1219"/>
      <c r="B1996" s="203" t="s">
        <v>1461</v>
      </c>
      <c r="C1996" s="1210"/>
      <c r="D1996" s="1199"/>
      <c r="E1996" s="204" t="s">
        <v>1497</v>
      </c>
      <c r="F1996" s="204" t="s">
        <v>67</v>
      </c>
      <c r="G1996" s="204">
        <v>7</v>
      </c>
      <c r="H1996" s="204">
        <v>295</v>
      </c>
      <c r="I1996" s="204" t="s">
        <v>1732</v>
      </c>
      <c r="J1996" s="208">
        <v>13</v>
      </c>
      <c r="K1996" s="756" t="s">
        <v>1825</v>
      </c>
      <c r="L1996" s="1195"/>
    </row>
    <row r="1997" spans="1:12">
      <c r="A1997" s="1219"/>
      <c r="B1997" s="203" t="s">
        <v>1461</v>
      </c>
      <c r="C1997" s="1210"/>
      <c r="D1997" s="1199"/>
      <c r="E1997" s="204" t="s">
        <v>1497</v>
      </c>
      <c r="F1997" s="204" t="s">
        <v>67</v>
      </c>
      <c r="G1997" s="204">
        <v>8</v>
      </c>
      <c r="H1997" s="204">
        <v>296</v>
      </c>
      <c r="I1997" s="204" t="s">
        <v>1732</v>
      </c>
      <c r="J1997" s="208">
        <v>15</v>
      </c>
      <c r="K1997" s="756" t="s">
        <v>1826</v>
      </c>
      <c r="L1997" s="1195"/>
    </row>
    <row r="1998" spans="1:12">
      <c r="A1998" s="1219"/>
      <c r="B1998" s="203" t="s">
        <v>1461</v>
      </c>
      <c r="C1998" s="1210"/>
      <c r="D1998" s="1199"/>
      <c r="E1998" s="204" t="s">
        <v>888</v>
      </c>
      <c r="F1998" s="204" t="s">
        <v>885</v>
      </c>
      <c r="G1998" s="204">
        <v>9</v>
      </c>
      <c r="H1998" s="204">
        <v>297</v>
      </c>
      <c r="I1998" s="204" t="s">
        <v>1520</v>
      </c>
      <c r="J1998" s="208">
        <v>3</v>
      </c>
      <c r="K1998" s="756" t="s">
        <v>1827</v>
      </c>
      <c r="L1998" s="1195"/>
    </row>
    <row r="1999" spans="1:12">
      <c r="A1999" s="1219"/>
      <c r="B1999" s="203" t="s">
        <v>1461</v>
      </c>
      <c r="C1999" s="1210"/>
      <c r="D1999" s="1199"/>
      <c r="E1999" s="204" t="s">
        <v>890</v>
      </c>
      <c r="F1999" s="204" t="s">
        <v>887</v>
      </c>
      <c r="G1999" s="204">
        <v>10</v>
      </c>
      <c r="H1999" s="204">
        <v>298</v>
      </c>
      <c r="I1999" s="204" t="s">
        <v>1520</v>
      </c>
      <c r="J1999" s="208">
        <v>7</v>
      </c>
      <c r="K1999" s="756" t="s">
        <v>1828</v>
      </c>
      <c r="L1999" s="1195"/>
    </row>
    <row r="2000" spans="1:12">
      <c r="A2000" s="1219"/>
      <c r="B2000" s="203" t="s">
        <v>1461</v>
      </c>
      <c r="C2000" s="1210"/>
      <c r="D2000" s="1199"/>
      <c r="E2000" s="204" t="s">
        <v>898</v>
      </c>
      <c r="F2000" s="204" t="s">
        <v>10586</v>
      </c>
      <c r="G2000" s="204">
        <v>11</v>
      </c>
      <c r="H2000" s="204">
        <v>299</v>
      </c>
      <c r="I2000" s="204" t="s">
        <v>1520</v>
      </c>
      <c r="J2000" s="208">
        <v>17</v>
      </c>
      <c r="K2000" s="756" t="s">
        <v>1829</v>
      </c>
      <c r="L2000" s="1195"/>
    </row>
    <row r="2001" spans="1:12">
      <c r="A2001" s="1219"/>
      <c r="B2001" s="205" t="s">
        <v>1461</v>
      </c>
      <c r="C2001" s="1210"/>
      <c r="D2001" s="1199"/>
      <c r="E2001" s="206" t="s">
        <v>899</v>
      </c>
      <c r="F2001" s="206" t="s">
        <v>903</v>
      </c>
      <c r="G2001" s="206">
        <v>12</v>
      </c>
      <c r="H2001" s="206">
        <v>300</v>
      </c>
      <c r="I2001" s="206" t="s">
        <v>1520</v>
      </c>
      <c r="J2001" s="209">
        <v>19</v>
      </c>
      <c r="K2001" s="756" t="s">
        <v>1830</v>
      </c>
      <c r="L2001" s="1195"/>
    </row>
    <row r="2002" spans="1:12">
      <c r="A2002" s="1219"/>
      <c r="B2002" s="200" t="s">
        <v>1461</v>
      </c>
      <c r="C2002" s="1209" t="s">
        <v>1425</v>
      </c>
      <c r="D2002" s="1198" t="s">
        <v>1462</v>
      </c>
      <c r="E2002" s="201" t="s">
        <v>900</v>
      </c>
      <c r="F2002" s="201" t="s">
        <v>10587</v>
      </c>
      <c r="G2002" s="201">
        <v>1</v>
      </c>
      <c r="H2002" s="201">
        <v>301</v>
      </c>
      <c r="I2002" s="201" t="s">
        <v>1520</v>
      </c>
      <c r="J2002" s="207">
        <v>21</v>
      </c>
      <c r="K2002" s="756" t="s">
        <v>1831</v>
      </c>
      <c r="L2002" s="1195" t="s">
        <v>5826</v>
      </c>
    </row>
    <row r="2003" spans="1:12">
      <c r="A2003" s="1219"/>
      <c r="B2003" s="203" t="s">
        <v>1461</v>
      </c>
      <c r="C2003" s="1210"/>
      <c r="D2003" s="1199"/>
      <c r="E2003" s="204" t="s">
        <v>901</v>
      </c>
      <c r="F2003" s="204" t="s">
        <v>10588</v>
      </c>
      <c r="G2003" s="204">
        <v>2</v>
      </c>
      <c r="H2003" s="204">
        <v>302</v>
      </c>
      <c r="I2003" s="204" t="s">
        <v>1520</v>
      </c>
      <c r="J2003" s="208">
        <v>25</v>
      </c>
      <c r="K2003" s="756" t="s">
        <v>1832</v>
      </c>
      <c r="L2003" s="1195"/>
    </row>
    <row r="2004" spans="1:12">
      <c r="A2004" s="1219"/>
      <c r="B2004" s="203" t="s">
        <v>1461</v>
      </c>
      <c r="C2004" s="1210"/>
      <c r="D2004" s="1199"/>
      <c r="E2004" s="204" t="s">
        <v>907</v>
      </c>
      <c r="F2004" s="204" t="s">
        <v>906</v>
      </c>
      <c r="G2004" s="204">
        <v>3</v>
      </c>
      <c r="H2004" s="204">
        <v>303</v>
      </c>
      <c r="I2004" s="204" t="s">
        <v>1520</v>
      </c>
      <c r="J2004" s="208">
        <v>27</v>
      </c>
      <c r="K2004" s="756" t="s">
        <v>1833</v>
      </c>
      <c r="L2004" s="1195"/>
    </row>
    <row r="2005" spans="1:12">
      <c r="A2005" s="1219"/>
      <c r="B2005" s="203" t="s">
        <v>1461</v>
      </c>
      <c r="C2005" s="1210"/>
      <c r="D2005" s="1199"/>
      <c r="E2005" s="204" t="s">
        <v>902</v>
      </c>
      <c r="F2005" s="204" t="s">
        <v>10589</v>
      </c>
      <c r="G2005" s="204">
        <v>4</v>
      </c>
      <c r="H2005" s="204">
        <v>304</v>
      </c>
      <c r="I2005" s="204" t="s">
        <v>1520</v>
      </c>
      <c r="J2005" s="208">
        <v>29</v>
      </c>
      <c r="K2005" s="756" t="s">
        <v>1834</v>
      </c>
      <c r="L2005" s="1195"/>
    </row>
    <row r="2006" spans="1:12">
      <c r="A2006" s="1219"/>
      <c r="B2006" s="203" t="s">
        <v>1461</v>
      </c>
      <c r="C2006" s="1210"/>
      <c r="D2006" s="1199"/>
      <c r="E2006" s="204" t="s">
        <v>910</v>
      </c>
      <c r="F2006" s="204" t="s">
        <v>10590</v>
      </c>
      <c r="G2006" s="204">
        <v>5</v>
      </c>
      <c r="H2006" s="204">
        <v>305</v>
      </c>
      <c r="I2006" s="204" t="s">
        <v>1520</v>
      </c>
      <c r="J2006" s="208">
        <v>31</v>
      </c>
      <c r="K2006" s="756" t="s">
        <v>1835</v>
      </c>
      <c r="L2006" s="1195"/>
    </row>
    <row r="2007" spans="1:12">
      <c r="A2007" s="1219"/>
      <c r="B2007" s="203" t="s">
        <v>1461</v>
      </c>
      <c r="C2007" s="1210"/>
      <c r="D2007" s="1199"/>
      <c r="E2007" s="204" t="s">
        <v>911</v>
      </c>
      <c r="F2007" s="204" t="s">
        <v>10591</v>
      </c>
      <c r="G2007" s="204">
        <v>6</v>
      </c>
      <c r="H2007" s="204">
        <v>306</v>
      </c>
      <c r="I2007" s="204" t="s">
        <v>1520</v>
      </c>
      <c r="J2007" s="208">
        <v>33</v>
      </c>
      <c r="K2007" s="756" t="s">
        <v>1836</v>
      </c>
      <c r="L2007" s="1195"/>
    </row>
    <row r="2008" spans="1:12">
      <c r="A2008" s="1219"/>
      <c r="B2008" s="203" t="s">
        <v>1461</v>
      </c>
      <c r="C2008" s="1210"/>
      <c r="D2008" s="1199"/>
      <c r="E2008" s="204" t="s">
        <v>1497</v>
      </c>
      <c r="F2008" s="204" t="s">
        <v>67</v>
      </c>
      <c r="G2008" s="204">
        <v>7</v>
      </c>
      <c r="H2008" s="204">
        <v>307</v>
      </c>
      <c r="I2008" s="204" t="s">
        <v>1520</v>
      </c>
      <c r="J2008" s="208">
        <v>39</v>
      </c>
      <c r="K2008" s="756" t="s">
        <v>1837</v>
      </c>
      <c r="L2008" s="1195"/>
    </row>
    <row r="2009" spans="1:12">
      <c r="A2009" s="1219"/>
      <c r="B2009" s="203" t="s">
        <v>1461</v>
      </c>
      <c r="C2009" s="1210"/>
      <c r="D2009" s="1199"/>
      <c r="E2009" s="204" t="s">
        <v>915</v>
      </c>
      <c r="F2009" s="204" t="s">
        <v>914</v>
      </c>
      <c r="G2009" s="204">
        <v>8</v>
      </c>
      <c r="H2009" s="204">
        <v>308</v>
      </c>
      <c r="I2009" s="204" t="s">
        <v>1526</v>
      </c>
      <c r="J2009" s="208">
        <v>3</v>
      </c>
      <c r="K2009" s="756" t="s">
        <v>1838</v>
      </c>
      <c r="L2009" s="1195"/>
    </row>
    <row r="2010" spans="1:12">
      <c r="A2010" s="1219"/>
      <c r="B2010" s="203" t="s">
        <v>1461</v>
      </c>
      <c r="C2010" s="1210"/>
      <c r="D2010" s="1199"/>
      <c r="E2010" s="204" t="s">
        <v>919</v>
      </c>
      <c r="F2010" s="204" t="s">
        <v>918</v>
      </c>
      <c r="G2010" s="204">
        <v>9</v>
      </c>
      <c r="H2010" s="204">
        <v>309</v>
      </c>
      <c r="I2010" s="204" t="s">
        <v>1526</v>
      </c>
      <c r="J2010" s="208">
        <v>7</v>
      </c>
      <c r="K2010" s="756" t="s">
        <v>1839</v>
      </c>
      <c r="L2010" s="1195"/>
    </row>
    <row r="2011" spans="1:12">
      <c r="A2011" s="1219"/>
      <c r="B2011" s="203" t="s">
        <v>1461</v>
      </c>
      <c r="C2011" s="1210"/>
      <c r="D2011" s="1199"/>
      <c r="E2011" s="204" t="s">
        <v>1497</v>
      </c>
      <c r="F2011" s="204" t="s">
        <v>67</v>
      </c>
      <c r="G2011" s="204">
        <v>10</v>
      </c>
      <c r="H2011" s="204">
        <v>310</v>
      </c>
      <c r="I2011" s="204" t="s">
        <v>1526</v>
      </c>
      <c r="J2011" s="208">
        <v>11</v>
      </c>
      <c r="K2011" s="756" t="s">
        <v>1840</v>
      </c>
      <c r="L2011" s="1195"/>
    </row>
    <row r="2012" spans="1:12">
      <c r="A2012" s="1219"/>
      <c r="B2012" s="203" t="s">
        <v>1461</v>
      </c>
      <c r="C2012" s="1210"/>
      <c r="D2012" s="1199"/>
      <c r="E2012" s="204"/>
      <c r="F2012" s="204"/>
      <c r="G2012" s="204">
        <v>11</v>
      </c>
      <c r="H2012" s="204">
        <v>311</v>
      </c>
      <c r="I2012" s="204"/>
      <c r="J2012" s="208"/>
      <c r="K2012" s="756" t="s">
        <v>1841</v>
      </c>
      <c r="L2012" s="1195"/>
    </row>
    <row r="2013" spans="1:12">
      <c r="A2013" s="1219"/>
      <c r="B2013" s="205" t="s">
        <v>1461</v>
      </c>
      <c r="C2013" s="1210"/>
      <c r="D2013" s="1199"/>
      <c r="E2013" s="206"/>
      <c r="F2013" s="206"/>
      <c r="G2013" s="206">
        <v>12</v>
      </c>
      <c r="H2013" s="206">
        <v>312</v>
      </c>
      <c r="I2013" s="206"/>
      <c r="J2013" s="209"/>
      <c r="K2013" s="756" t="s">
        <v>1842</v>
      </c>
      <c r="L2013" s="1195"/>
    </row>
    <row r="2014" spans="1:12">
      <c r="A2014" s="1219"/>
      <c r="B2014" s="210" t="s">
        <v>1476</v>
      </c>
      <c r="C2014" s="1205" t="s">
        <v>1426</v>
      </c>
      <c r="D2014" s="1198" t="s">
        <v>1477</v>
      </c>
      <c r="E2014" s="201" t="s">
        <v>43</v>
      </c>
      <c r="F2014" s="201" t="s">
        <v>10592</v>
      </c>
      <c r="G2014" s="201">
        <v>0</v>
      </c>
      <c r="H2014" s="201">
        <v>1185</v>
      </c>
      <c r="I2014" s="201" t="s">
        <v>1691</v>
      </c>
      <c r="J2014" s="207">
        <v>1</v>
      </c>
      <c r="K2014" s="1194" t="s">
        <v>5827</v>
      </c>
      <c r="L2014" s="1195" t="s">
        <v>5828</v>
      </c>
    </row>
    <row r="2015" spans="1:12">
      <c r="A2015" s="1219"/>
      <c r="B2015" s="211" t="s">
        <v>1476</v>
      </c>
      <c r="C2015" s="1206"/>
      <c r="D2015" s="1199"/>
      <c r="E2015" s="204" t="s">
        <v>42</v>
      </c>
      <c r="F2015" s="204" t="s">
        <v>10593</v>
      </c>
      <c r="G2015" s="204">
        <v>1</v>
      </c>
      <c r="H2015" s="204">
        <v>1186</v>
      </c>
      <c r="I2015" s="204" t="s">
        <v>1691</v>
      </c>
      <c r="J2015" s="208">
        <v>2</v>
      </c>
      <c r="K2015" s="1194"/>
      <c r="L2015" s="1195"/>
    </row>
    <row r="2016" spans="1:12">
      <c r="A2016" s="1219"/>
      <c r="B2016" s="211" t="s">
        <v>1476</v>
      </c>
      <c r="C2016" s="1206"/>
      <c r="D2016" s="1199"/>
      <c r="E2016" s="204" t="s">
        <v>1497</v>
      </c>
      <c r="F2016" s="204" t="s">
        <v>10594</v>
      </c>
      <c r="G2016" s="204">
        <v>2</v>
      </c>
      <c r="H2016" s="204">
        <v>1187</v>
      </c>
      <c r="I2016" s="204" t="s">
        <v>1691</v>
      </c>
      <c r="J2016" s="208">
        <v>3</v>
      </c>
      <c r="K2016" s="1194"/>
      <c r="L2016" s="1195"/>
    </row>
    <row r="2017" spans="1:12">
      <c r="A2017" s="1219"/>
      <c r="B2017" s="211" t="s">
        <v>1476</v>
      </c>
      <c r="C2017" s="1206"/>
      <c r="D2017" s="1199"/>
      <c r="E2017" s="204" t="s">
        <v>44</v>
      </c>
      <c r="F2017" s="204" t="s">
        <v>10595</v>
      </c>
      <c r="G2017" s="204">
        <v>3</v>
      </c>
      <c r="H2017" s="204">
        <v>1188</v>
      </c>
      <c r="I2017" s="204" t="s">
        <v>1691</v>
      </c>
      <c r="J2017" s="208">
        <v>4</v>
      </c>
      <c r="K2017" s="1194"/>
      <c r="L2017" s="1195"/>
    </row>
    <row r="2018" spans="1:12">
      <c r="A2018" s="1219"/>
      <c r="B2018" s="211" t="s">
        <v>1476</v>
      </c>
      <c r="C2018" s="1206"/>
      <c r="D2018" s="1199"/>
      <c r="E2018" s="204" t="s">
        <v>45</v>
      </c>
      <c r="F2018" s="204" t="s">
        <v>10596</v>
      </c>
      <c r="G2018" s="204">
        <v>4</v>
      </c>
      <c r="H2018" s="204">
        <v>1189</v>
      </c>
      <c r="I2018" s="204" t="s">
        <v>1691</v>
      </c>
      <c r="J2018" s="208">
        <v>5</v>
      </c>
      <c r="K2018" s="1194"/>
      <c r="L2018" s="1195"/>
    </row>
    <row r="2019" spans="1:12">
      <c r="A2019" s="1219"/>
      <c r="B2019" s="211" t="s">
        <v>1476</v>
      </c>
      <c r="C2019" s="1206"/>
      <c r="D2019" s="1199"/>
      <c r="E2019" s="204" t="s">
        <v>6451</v>
      </c>
      <c r="F2019" s="204" t="s">
        <v>10597</v>
      </c>
      <c r="G2019" s="204">
        <v>5</v>
      </c>
      <c r="H2019" s="204">
        <v>1190</v>
      </c>
      <c r="I2019" s="204" t="s">
        <v>1691</v>
      </c>
      <c r="J2019" s="208">
        <v>6</v>
      </c>
      <c r="K2019" s="1194"/>
      <c r="L2019" s="1195"/>
    </row>
    <row r="2020" spans="1:12">
      <c r="A2020" s="1219"/>
      <c r="B2020" s="211" t="s">
        <v>1476</v>
      </c>
      <c r="C2020" s="1206"/>
      <c r="D2020" s="1199"/>
      <c r="E2020" s="204" t="s">
        <v>6452</v>
      </c>
      <c r="F2020" s="204" t="s">
        <v>10598</v>
      </c>
      <c r="G2020" s="204">
        <v>6</v>
      </c>
      <c r="H2020" s="204">
        <v>1191</v>
      </c>
      <c r="I2020" s="204" t="s">
        <v>1691</v>
      </c>
      <c r="J2020" s="208">
        <v>7</v>
      </c>
      <c r="K2020" s="1194"/>
      <c r="L2020" s="1195"/>
    </row>
    <row r="2021" spans="1:12">
      <c r="A2021" s="1219"/>
      <c r="B2021" s="211" t="s">
        <v>1476</v>
      </c>
      <c r="C2021" s="1206"/>
      <c r="D2021" s="1199"/>
      <c r="E2021" s="204" t="s">
        <v>6453</v>
      </c>
      <c r="F2021" s="204" t="s">
        <v>10599</v>
      </c>
      <c r="G2021" s="204">
        <v>7</v>
      </c>
      <c r="H2021" s="204">
        <v>1192</v>
      </c>
      <c r="I2021" s="204" t="s">
        <v>1747</v>
      </c>
      <c r="J2021" s="208">
        <v>1</v>
      </c>
      <c r="K2021" s="1194"/>
      <c r="L2021" s="1195"/>
    </row>
    <row r="2022" spans="1:12">
      <c r="A2022" s="1219"/>
      <c r="B2022" s="211" t="s">
        <v>1476</v>
      </c>
      <c r="C2022" s="1206"/>
      <c r="D2022" s="1199"/>
      <c r="E2022" s="204" t="s">
        <v>6454</v>
      </c>
      <c r="F2022" s="204" t="s">
        <v>10600</v>
      </c>
      <c r="G2022" s="204">
        <v>8</v>
      </c>
      <c r="H2022" s="204">
        <v>1193</v>
      </c>
      <c r="I2022" s="204" t="s">
        <v>1747</v>
      </c>
      <c r="J2022" s="208">
        <v>2</v>
      </c>
      <c r="K2022" s="1194"/>
      <c r="L2022" s="1195"/>
    </row>
    <row r="2023" spans="1:12">
      <c r="A2023" s="1219"/>
      <c r="B2023" s="211" t="s">
        <v>1476</v>
      </c>
      <c r="C2023" s="1206"/>
      <c r="D2023" s="1199"/>
      <c r="E2023" s="204" t="s">
        <v>1497</v>
      </c>
      <c r="F2023" s="204" t="s">
        <v>10601</v>
      </c>
      <c r="G2023" s="204">
        <v>9</v>
      </c>
      <c r="H2023" s="204">
        <v>1194</v>
      </c>
      <c r="I2023" s="204" t="s">
        <v>1747</v>
      </c>
      <c r="J2023" s="208">
        <v>3</v>
      </c>
      <c r="K2023" s="1194"/>
      <c r="L2023" s="1195"/>
    </row>
    <row r="2024" spans="1:12">
      <c r="A2024" s="1219"/>
      <c r="B2024" s="211" t="s">
        <v>1476</v>
      </c>
      <c r="C2024" s="1206"/>
      <c r="D2024" s="1199"/>
      <c r="E2024" s="204" t="s">
        <v>2990</v>
      </c>
      <c r="F2024" s="204" t="s">
        <v>10602</v>
      </c>
      <c r="G2024" s="204">
        <v>10</v>
      </c>
      <c r="H2024" s="204">
        <v>1195</v>
      </c>
      <c r="I2024" s="204" t="s">
        <v>1747</v>
      </c>
      <c r="J2024" s="208">
        <v>4</v>
      </c>
      <c r="K2024" s="1194"/>
      <c r="L2024" s="1195"/>
    </row>
    <row r="2025" spans="1:12">
      <c r="A2025" s="1219"/>
      <c r="B2025" s="211" t="s">
        <v>1476</v>
      </c>
      <c r="C2025" s="1206"/>
      <c r="D2025" s="1199"/>
      <c r="E2025" s="204" t="s">
        <v>6455</v>
      </c>
      <c r="F2025" s="204" t="s">
        <v>10603</v>
      </c>
      <c r="G2025" s="204">
        <v>11</v>
      </c>
      <c r="H2025" s="204">
        <v>1196</v>
      </c>
      <c r="I2025" s="204" t="s">
        <v>1747</v>
      </c>
      <c r="J2025" s="208">
        <v>5</v>
      </c>
      <c r="K2025" s="1194"/>
      <c r="L2025" s="1195"/>
    </row>
    <row r="2026" spans="1:12">
      <c r="A2026" s="1219"/>
      <c r="B2026" s="211" t="s">
        <v>1476</v>
      </c>
      <c r="C2026" s="1206"/>
      <c r="D2026" s="1199"/>
      <c r="E2026" s="204" t="s">
        <v>6456</v>
      </c>
      <c r="F2026" s="204" t="s">
        <v>10604</v>
      </c>
      <c r="G2026" s="204">
        <v>12</v>
      </c>
      <c r="H2026" s="204">
        <v>1197</v>
      </c>
      <c r="I2026" s="204" t="s">
        <v>1747</v>
      </c>
      <c r="J2026" s="208">
        <v>6</v>
      </c>
      <c r="K2026" s="1194"/>
      <c r="L2026" s="1195"/>
    </row>
    <row r="2027" spans="1:12">
      <c r="A2027" s="1219"/>
      <c r="B2027" s="211" t="s">
        <v>1476</v>
      </c>
      <c r="C2027" s="1206"/>
      <c r="D2027" s="1199"/>
      <c r="E2027" s="204" t="s">
        <v>6457</v>
      </c>
      <c r="F2027" s="204" t="s">
        <v>10605</v>
      </c>
      <c r="G2027" s="204">
        <v>13</v>
      </c>
      <c r="H2027" s="204">
        <v>1198</v>
      </c>
      <c r="I2027" s="204" t="s">
        <v>1747</v>
      </c>
      <c r="J2027" s="208">
        <v>7</v>
      </c>
      <c r="K2027" s="1194"/>
      <c r="L2027" s="1195"/>
    </row>
    <row r="2028" spans="1:12">
      <c r="A2028" s="1219"/>
      <c r="B2028" s="211" t="s">
        <v>1476</v>
      </c>
      <c r="C2028" s="1206"/>
      <c r="D2028" s="1199"/>
      <c r="E2028" s="204"/>
      <c r="F2028" s="204"/>
      <c r="G2028" s="204">
        <v>14</v>
      </c>
      <c r="H2028" s="204">
        <v>1199</v>
      </c>
      <c r="I2028" s="204"/>
      <c r="J2028" s="208"/>
      <c r="K2028" s="1194"/>
      <c r="L2028" s="1195"/>
    </row>
    <row r="2029" spans="1:12">
      <c r="A2029" s="1219"/>
      <c r="B2029" s="212" t="s">
        <v>1476</v>
      </c>
      <c r="C2029" s="1206"/>
      <c r="D2029" s="1199"/>
      <c r="E2029" s="206"/>
      <c r="F2029" s="206"/>
      <c r="G2029" s="206">
        <v>15</v>
      </c>
      <c r="H2029" s="206">
        <v>1200</v>
      </c>
      <c r="I2029" s="206"/>
      <c r="J2029" s="209"/>
      <c r="K2029" s="1194"/>
      <c r="L2029" s="1195"/>
    </row>
    <row r="2030" spans="1:12">
      <c r="A2030" s="1219"/>
      <c r="B2030" s="210" t="s">
        <v>1554</v>
      </c>
      <c r="C2030" s="1206"/>
      <c r="D2030" s="1198" t="s">
        <v>1555</v>
      </c>
      <c r="E2030" s="201" t="s">
        <v>1497</v>
      </c>
      <c r="F2030" s="201" t="s">
        <v>67</v>
      </c>
      <c r="G2030" s="201">
        <v>0</v>
      </c>
      <c r="H2030" s="201">
        <v>449</v>
      </c>
      <c r="I2030" s="201" t="s">
        <v>1552</v>
      </c>
      <c r="J2030" s="207">
        <v>3</v>
      </c>
      <c r="K2030" s="1194" t="s">
        <v>2148</v>
      </c>
      <c r="L2030" s="1195" t="s">
        <v>2149</v>
      </c>
    </row>
    <row r="2031" spans="1:12">
      <c r="A2031" s="1219"/>
      <c r="B2031" s="211" t="s">
        <v>1554</v>
      </c>
      <c r="C2031" s="1206"/>
      <c r="D2031" s="1199"/>
      <c r="E2031" s="204" t="s">
        <v>1497</v>
      </c>
      <c r="F2031" s="204" t="s">
        <v>67</v>
      </c>
      <c r="G2031" s="204">
        <v>1</v>
      </c>
      <c r="H2031" s="204">
        <v>450</v>
      </c>
      <c r="I2031" s="204" t="s">
        <v>1535</v>
      </c>
      <c r="J2031" s="208">
        <v>3</v>
      </c>
      <c r="K2031" s="1194"/>
      <c r="L2031" s="1195"/>
    </row>
    <row r="2032" spans="1:12">
      <c r="A2032" s="1219"/>
      <c r="B2032" s="211" t="s">
        <v>1554</v>
      </c>
      <c r="C2032" s="1206"/>
      <c r="D2032" s="1199"/>
      <c r="E2032" s="204" t="s">
        <v>2607</v>
      </c>
      <c r="F2032" s="204" t="s">
        <v>7710</v>
      </c>
      <c r="G2032" s="204">
        <v>2</v>
      </c>
      <c r="H2032" s="204">
        <v>451</v>
      </c>
      <c r="I2032" s="204" t="s">
        <v>1911</v>
      </c>
      <c r="J2032" s="208">
        <v>3</v>
      </c>
      <c r="K2032" s="1194"/>
      <c r="L2032" s="1195"/>
    </row>
    <row r="2033" spans="1:12">
      <c r="A2033" s="1219"/>
      <c r="B2033" s="211" t="s">
        <v>1554</v>
      </c>
      <c r="C2033" s="1206"/>
      <c r="D2033" s="1199"/>
      <c r="E2033" s="204" t="s">
        <v>2608</v>
      </c>
      <c r="F2033" s="204" t="s">
        <v>7711</v>
      </c>
      <c r="G2033" s="204">
        <v>3</v>
      </c>
      <c r="H2033" s="204">
        <v>452</v>
      </c>
      <c r="I2033" s="204" t="s">
        <v>1911</v>
      </c>
      <c r="J2033" s="208">
        <v>7</v>
      </c>
      <c r="K2033" s="1194"/>
      <c r="L2033" s="1195"/>
    </row>
    <row r="2034" spans="1:12">
      <c r="A2034" s="1219"/>
      <c r="B2034" s="211" t="s">
        <v>1554</v>
      </c>
      <c r="C2034" s="1206"/>
      <c r="D2034" s="1199"/>
      <c r="E2034" s="204" t="s">
        <v>1497</v>
      </c>
      <c r="F2034" s="204" t="s">
        <v>67</v>
      </c>
      <c r="G2034" s="204">
        <v>4</v>
      </c>
      <c r="H2034" s="204">
        <v>453</v>
      </c>
      <c r="I2034" s="204" t="s">
        <v>1911</v>
      </c>
      <c r="J2034" s="208">
        <v>11</v>
      </c>
      <c r="K2034" s="1194"/>
      <c r="L2034" s="1195"/>
    </row>
    <row r="2035" spans="1:12">
      <c r="A2035" s="1219"/>
      <c r="B2035" s="211" t="s">
        <v>1554</v>
      </c>
      <c r="C2035" s="1206"/>
      <c r="D2035" s="1199"/>
      <c r="E2035" s="204" t="s">
        <v>46</v>
      </c>
      <c r="F2035" s="204" t="s">
        <v>10606</v>
      </c>
      <c r="G2035" s="204">
        <v>5</v>
      </c>
      <c r="H2035" s="204">
        <v>454</v>
      </c>
      <c r="I2035" s="204" t="s">
        <v>1691</v>
      </c>
      <c r="J2035" s="208">
        <v>8</v>
      </c>
      <c r="K2035" s="1194"/>
      <c r="L2035" s="1195"/>
    </row>
    <row r="2036" spans="1:12">
      <c r="A2036" s="1219"/>
      <c r="B2036" s="211" t="s">
        <v>1554</v>
      </c>
      <c r="C2036" s="1206"/>
      <c r="D2036" s="1199"/>
      <c r="E2036" s="204" t="s">
        <v>47</v>
      </c>
      <c r="F2036" s="204" t="s">
        <v>11085</v>
      </c>
      <c r="G2036" s="204">
        <v>6</v>
      </c>
      <c r="H2036" s="204">
        <v>455</v>
      </c>
      <c r="I2036" s="204" t="s">
        <v>1691</v>
      </c>
      <c r="J2036" s="208">
        <v>9</v>
      </c>
      <c r="K2036" s="1194"/>
      <c r="L2036" s="1195"/>
    </row>
    <row r="2037" spans="1:12">
      <c r="A2037" s="1219"/>
      <c r="B2037" s="211" t="s">
        <v>1554</v>
      </c>
      <c r="C2037" s="1206"/>
      <c r="D2037" s="1199"/>
      <c r="E2037" s="204" t="s">
        <v>48</v>
      </c>
      <c r="F2037" s="204" t="s">
        <v>11086</v>
      </c>
      <c r="G2037" s="204">
        <v>7</v>
      </c>
      <c r="H2037" s="204">
        <v>456</v>
      </c>
      <c r="I2037" s="204" t="s">
        <v>1691</v>
      </c>
      <c r="J2037" s="208">
        <v>10</v>
      </c>
      <c r="K2037" s="1194"/>
      <c r="L2037" s="1195"/>
    </row>
    <row r="2038" spans="1:12">
      <c r="A2038" s="1219"/>
      <c r="B2038" s="211" t="s">
        <v>1554</v>
      </c>
      <c r="C2038" s="1206"/>
      <c r="D2038" s="1199"/>
      <c r="E2038" s="204" t="s">
        <v>6458</v>
      </c>
      <c r="F2038" s="204" t="s">
        <v>10607</v>
      </c>
      <c r="G2038" s="204">
        <v>8</v>
      </c>
      <c r="H2038" s="204">
        <v>457</v>
      </c>
      <c r="I2038" s="204" t="s">
        <v>1747</v>
      </c>
      <c r="J2038" s="208">
        <v>8</v>
      </c>
      <c r="K2038" s="1194"/>
      <c r="L2038" s="1195"/>
    </row>
    <row r="2039" spans="1:12">
      <c r="A2039" s="1219"/>
      <c r="B2039" s="211" t="s">
        <v>1554</v>
      </c>
      <c r="C2039" s="1206"/>
      <c r="D2039" s="1199"/>
      <c r="E2039" s="204" t="s">
        <v>6459</v>
      </c>
      <c r="F2039" s="204" t="s">
        <v>11087</v>
      </c>
      <c r="G2039" s="204">
        <v>9</v>
      </c>
      <c r="H2039" s="204">
        <v>458</v>
      </c>
      <c r="I2039" s="204" t="s">
        <v>1747</v>
      </c>
      <c r="J2039" s="208">
        <v>9</v>
      </c>
      <c r="K2039" s="1194"/>
      <c r="L2039" s="1195"/>
    </row>
    <row r="2040" spans="1:12">
      <c r="A2040" s="1219"/>
      <c r="B2040" s="211" t="s">
        <v>1554</v>
      </c>
      <c r="C2040" s="1206"/>
      <c r="D2040" s="1199"/>
      <c r="E2040" s="204" t="s">
        <v>6460</v>
      </c>
      <c r="F2040" s="204" t="s">
        <v>11088</v>
      </c>
      <c r="G2040" s="204">
        <v>10</v>
      </c>
      <c r="H2040" s="204">
        <v>459</v>
      </c>
      <c r="I2040" s="204" t="s">
        <v>1747</v>
      </c>
      <c r="J2040" s="208">
        <v>10</v>
      </c>
      <c r="K2040" s="1194"/>
      <c r="L2040" s="1195"/>
    </row>
    <row r="2041" spans="1:12">
      <c r="A2041" s="1219"/>
      <c r="B2041" s="211" t="s">
        <v>1554</v>
      </c>
      <c r="C2041" s="1206"/>
      <c r="D2041" s="1199"/>
      <c r="E2041" s="204" t="s">
        <v>1695</v>
      </c>
      <c r="F2041" s="204" t="s">
        <v>1696</v>
      </c>
      <c r="G2041" s="204">
        <v>11</v>
      </c>
      <c r="H2041" s="204">
        <v>460</v>
      </c>
      <c r="I2041" s="204" t="s">
        <v>1981</v>
      </c>
      <c r="J2041" s="208">
        <v>8</v>
      </c>
      <c r="K2041" s="1194"/>
      <c r="L2041" s="1195"/>
    </row>
    <row r="2042" spans="1:12">
      <c r="A2042" s="1219"/>
      <c r="B2042" s="211" t="s">
        <v>1554</v>
      </c>
      <c r="C2042" s="1206"/>
      <c r="D2042" s="1199"/>
      <c r="E2042" s="204" t="s">
        <v>1698</v>
      </c>
      <c r="F2042" s="204" t="s">
        <v>10490</v>
      </c>
      <c r="G2042" s="204">
        <v>12</v>
      </c>
      <c r="H2042" s="204">
        <v>461</v>
      </c>
      <c r="I2042" s="204" t="s">
        <v>1981</v>
      </c>
      <c r="J2042" s="208">
        <v>9</v>
      </c>
      <c r="K2042" s="1194"/>
      <c r="L2042" s="1195"/>
    </row>
    <row r="2043" spans="1:12">
      <c r="A2043" s="1219"/>
      <c r="B2043" s="211" t="s">
        <v>1554</v>
      </c>
      <c r="C2043" s="1206"/>
      <c r="D2043" s="1199"/>
      <c r="E2043" s="204" t="s">
        <v>1906</v>
      </c>
      <c r="F2043" s="204" t="s">
        <v>1907</v>
      </c>
      <c r="G2043" s="204">
        <v>13</v>
      </c>
      <c r="H2043" s="204">
        <v>462</v>
      </c>
      <c r="I2043" s="204" t="s">
        <v>1981</v>
      </c>
      <c r="J2043" s="208">
        <v>10</v>
      </c>
      <c r="K2043" s="1194"/>
      <c r="L2043" s="1195"/>
    </row>
    <row r="2044" spans="1:12">
      <c r="A2044" s="1219"/>
      <c r="B2044" s="211" t="s">
        <v>1554</v>
      </c>
      <c r="C2044" s="1206"/>
      <c r="D2044" s="1199"/>
      <c r="E2044" s="204"/>
      <c r="F2044" s="204"/>
      <c r="G2044" s="204">
        <v>14</v>
      </c>
      <c r="H2044" s="204">
        <v>463</v>
      </c>
      <c r="I2044" s="204"/>
      <c r="J2044" s="208"/>
      <c r="K2044" s="1194"/>
      <c r="L2044" s="1195"/>
    </row>
    <row r="2045" spans="1:12">
      <c r="A2045" s="1219"/>
      <c r="B2045" s="212" t="s">
        <v>1554</v>
      </c>
      <c r="C2045" s="1206"/>
      <c r="D2045" s="1199"/>
      <c r="E2045" s="206"/>
      <c r="F2045" s="206"/>
      <c r="G2045" s="206">
        <v>15</v>
      </c>
      <c r="H2045" s="206">
        <v>464</v>
      </c>
      <c r="I2045" s="206"/>
      <c r="J2045" s="209"/>
      <c r="K2045" s="1194"/>
      <c r="L2045" s="1195"/>
    </row>
    <row r="2046" spans="1:12">
      <c r="A2046" s="1219"/>
      <c r="B2046" s="210" t="s">
        <v>1476</v>
      </c>
      <c r="C2046" s="1205" t="s">
        <v>1427</v>
      </c>
      <c r="D2046" s="1198" t="s">
        <v>1477</v>
      </c>
      <c r="E2046" s="201" t="s">
        <v>6461</v>
      </c>
      <c r="F2046" s="201" t="s">
        <v>10608</v>
      </c>
      <c r="G2046" s="201">
        <v>0</v>
      </c>
      <c r="H2046" s="201">
        <v>1201</v>
      </c>
      <c r="I2046" s="201" t="s">
        <v>1697</v>
      </c>
      <c r="J2046" s="207">
        <v>1</v>
      </c>
      <c r="K2046" s="1194" t="s">
        <v>5829</v>
      </c>
      <c r="L2046" s="1195" t="s">
        <v>5830</v>
      </c>
    </row>
    <row r="2047" spans="1:12">
      <c r="A2047" s="1219"/>
      <c r="B2047" s="211" t="s">
        <v>1476</v>
      </c>
      <c r="C2047" s="1206"/>
      <c r="D2047" s="1199"/>
      <c r="E2047" s="204" t="s">
        <v>6462</v>
      </c>
      <c r="F2047" s="204" t="s">
        <v>10609</v>
      </c>
      <c r="G2047" s="204">
        <v>1</v>
      </c>
      <c r="H2047" s="204">
        <v>1202</v>
      </c>
      <c r="I2047" s="204" t="s">
        <v>1697</v>
      </c>
      <c r="J2047" s="208">
        <v>2</v>
      </c>
      <c r="K2047" s="1194"/>
      <c r="L2047" s="1195"/>
    </row>
    <row r="2048" spans="1:12">
      <c r="A2048" s="1219"/>
      <c r="B2048" s="211" t="s">
        <v>1476</v>
      </c>
      <c r="C2048" s="1206"/>
      <c r="D2048" s="1199"/>
      <c r="E2048" s="204" t="s">
        <v>1497</v>
      </c>
      <c r="F2048" s="204" t="s">
        <v>10610</v>
      </c>
      <c r="G2048" s="204">
        <v>2</v>
      </c>
      <c r="H2048" s="204">
        <v>1203</v>
      </c>
      <c r="I2048" s="204" t="s">
        <v>1697</v>
      </c>
      <c r="J2048" s="208">
        <v>3</v>
      </c>
      <c r="K2048" s="1194"/>
      <c r="L2048" s="1195"/>
    </row>
    <row r="2049" spans="1:12">
      <c r="A2049" s="1219"/>
      <c r="B2049" s="211" t="s">
        <v>1476</v>
      </c>
      <c r="C2049" s="1206"/>
      <c r="D2049" s="1199"/>
      <c r="E2049" s="204" t="s">
        <v>2991</v>
      </c>
      <c r="F2049" s="204" t="s">
        <v>10611</v>
      </c>
      <c r="G2049" s="204">
        <v>3</v>
      </c>
      <c r="H2049" s="204">
        <v>1204</v>
      </c>
      <c r="I2049" s="204" t="s">
        <v>1697</v>
      </c>
      <c r="J2049" s="208">
        <v>4</v>
      </c>
      <c r="K2049" s="1194"/>
      <c r="L2049" s="1195"/>
    </row>
    <row r="2050" spans="1:12">
      <c r="A2050" s="1219"/>
      <c r="B2050" s="211" t="s">
        <v>1476</v>
      </c>
      <c r="C2050" s="1206"/>
      <c r="D2050" s="1199"/>
      <c r="E2050" s="204" t="s">
        <v>6463</v>
      </c>
      <c r="F2050" s="204" t="s">
        <v>10612</v>
      </c>
      <c r="G2050" s="204">
        <v>4</v>
      </c>
      <c r="H2050" s="204">
        <v>1205</v>
      </c>
      <c r="I2050" s="204" t="s">
        <v>1697</v>
      </c>
      <c r="J2050" s="208">
        <v>5</v>
      </c>
      <c r="K2050" s="1194"/>
      <c r="L2050" s="1195"/>
    </row>
    <row r="2051" spans="1:12">
      <c r="A2051" s="1219"/>
      <c r="B2051" s="211" t="s">
        <v>1476</v>
      </c>
      <c r="C2051" s="1206"/>
      <c r="D2051" s="1199"/>
      <c r="E2051" s="204" t="s">
        <v>6464</v>
      </c>
      <c r="F2051" s="204" t="s">
        <v>10613</v>
      </c>
      <c r="G2051" s="204">
        <v>5</v>
      </c>
      <c r="H2051" s="204">
        <v>1206</v>
      </c>
      <c r="I2051" s="204" t="s">
        <v>1697</v>
      </c>
      <c r="J2051" s="208">
        <v>6</v>
      </c>
      <c r="K2051" s="1194"/>
      <c r="L2051" s="1195"/>
    </row>
    <row r="2052" spans="1:12">
      <c r="A2052" s="1219"/>
      <c r="B2052" s="211" t="s">
        <v>1476</v>
      </c>
      <c r="C2052" s="1206"/>
      <c r="D2052" s="1199"/>
      <c r="E2052" s="204" t="s">
        <v>6465</v>
      </c>
      <c r="F2052" s="204" t="s">
        <v>10614</v>
      </c>
      <c r="G2052" s="204">
        <v>6</v>
      </c>
      <c r="H2052" s="204">
        <v>1207</v>
      </c>
      <c r="I2052" s="204" t="s">
        <v>1697</v>
      </c>
      <c r="J2052" s="208">
        <v>7</v>
      </c>
      <c r="K2052" s="1194"/>
      <c r="L2052" s="1195"/>
    </row>
    <row r="2053" spans="1:12">
      <c r="A2053" s="1219"/>
      <c r="B2053" s="211" t="s">
        <v>1476</v>
      </c>
      <c r="C2053" s="1206"/>
      <c r="D2053" s="1199"/>
      <c r="E2053" s="204" t="s">
        <v>6466</v>
      </c>
      <c r="F2053" s="204" t="s">
        <v>10615</v>
      </c>
      <c r="G2053" s="204">
        <v>7</v>
      </c>
      <c r="H2053" s="204">
        <v>1208</v>
      </c>
      <c r="I2053" s="204" t="s">
        <v>1975</v>
      </c>
      <c r="J2053" s="208">
        <v>1</v>
      </c>
      <c r="K2053" s="1194"/>
      <c r="L2053" s="1195"/>
    </row>
    <row r="2054" spans="1:12">
      <c r="A2054" s="1219"/>
      <c r="B2054" s="211" t="s">
        <v>1476</v>
      </c>
      <c r="C2054" s="1206"/>
      <c r="D2054" s="1199"/>
      <c r="E2054" s="204" t="s">
        <v>6467</v>
      </c>
      <c r="F2054" s="204" t="s">
        <v>10616</v>
      </c>
      <c r="G2054" s="204">
        <v>8</v>
      </c>
      <c r="H2054" s="204">
        <v>1209</v>
      </c>
      <c r="I2054" s="204" t="s">
        <v>1975</v>
      </c>
      <c r="J2054" s="208">
        <v>2</v>
      </c>
      <c r="K2054" s="1194"/>
      <c r="L2054" s="1195"/>
    </row>
    <row r="2055" spans="1:12">
      <c r="A2055" s="1219"/>
      <c r="B2055" s="211" t="s">
        <v>1476</v>
      </c>
      <c r="C2055" s="1206"/>
      <c r="D2055" s="1199"/>
      <c r="E2055" s="204" t="s">
        <v>1497</v>
      </c>
      <c r="F2055" s="204" t="s">
        <v>10617</v>
      </c>
      <c r="G2055" s="204">
        <v>9</v>
      </c>
      <c r="H2055" s="204">
        <v>1210</v>
      </c>
      <c r="I2055" s="204" t="s">
        <v>1975</v>
      </c>
      <c r="J2055" s="208">
        <v>3</v>
      </c>
      <c r="K2055" s="1194"/>
      <c r="L2055" s="1195"/>
    </row>
    <row r="2056" spans="1:12">
      <c r="A2056" s="1219"/>
      <c r="B2056" s="211" t="s">
        <v>1476</v>
      </c>
      <c r="C2056" s="1206"/>
      <c r="D2056" s="1199"/>
      <c r="E2056" s="204" t="s">
        <v>2992</v>
      </c>
      <c r="F2056" s="204" t="s">
        <v>10618</v>
      </c>
      <c r="G2056" s="204">
        <v>10</v>
      </c>
      <c r="H2056" s="204">
        <v>1211</v>
      </c>
      <c r="I2056" s="204" t="s">
        <v>1975</v>
      </c>
      <c r="J2056" s="208">
        <v>4</v>
      </c>
      <c r="K2056" s="1194"/>
      <c r="L2056" s="1195"/>
    </row>
    <row r="2057" spans="1:12">
      <c r="A2057" s="1219"/>
      <c r="B2057" s="211" t="s">
        <v>1476</v>
      </c>
      <c r="C2057" s="1206"/>
      <c r="D2057" s="1199"/>
      <c r="E2057" s="204" t="s">
        <v>6468</v>
      </c>
      <c r="F2057" s="204" t="s">
        <v>10619</v>
      </c>
      <c r="G2057" s="204">
        <v>11</v>
      </c>
      <c r="H2057" s="204">
        <v>1212</v>
      </c>
      <c r="I2057" s="204" t="s">
        <v>1975</v>
      </c>
      <c r="J2057" s="208">
        <v>5</v>
      </c>
      <c r="K2057" s="1194"/>
      <c r="L2057" s="1195"/>
    </row>
    <row r="2058" spans="1:12">
      <c r="A2058" s="1219"/>
      <c r="B2058" s="211" t="s">
        <v>1476</v>
      </c>
      <c r="C2058" s="1206"/>
      <c r="D2058" s="1199"/>
      <c r="E2058" s="204" t="s">
        <v>6469</v>
      </c>
      <c r="F2058" s="204" t="s">
        <v>10620</v>
      </c>
      <c r="G2058" s="204">
        <v>12</v>
      </c>
      <c r="H2058" s="204">
        <v>1213</v>
      </c>
      <c r="I2058" s="204" t="s">
        <v>1975</v>
      </c>
      <c r="J2058" s="208">
        <v>6</v>
      </c>
      <c r="K2058" s="1194"/>
      <c r="L2058" s="1195"/>
    </row>
    <row r="2059" spans="1:12">
      <c r="A2059" s="1219"/>
      <c r="B2059" s="211" t="s">
        <v>1476</v>
      </c>
      <c r="C2059" s="1206"/>
      <c r="D2059" s="1199"/>
      <c r="E2059" s="204" t="s">
        <v>6470</v>
      </c>
      <c r="F2059" s="204" t="s">
        <v>10621</v>
      </c>
      <c r="G2059" s="204">
        <v>13</v>
      </c>
      <c r="H2059" s="204">
        <v>1214</v>
      </c>
      <c r="I2059" s="204" t="s">
        <v>1975</v>
      </c>
      <c r="J2059" s="208">
        <v>7</v>
      </c>
      <c r="K2059" s="1194"/>
      <c r="L2059" s="1195"/>
    </row>
    <row r="2060" spans="1:12">
      <c r="A2060" s="1219"/>
      <c r="B2060" s="211" t="s">
        <v>1476</v>
      </c>
      <c r="C2060" s="1206"/>
      <c r="D2060" s="1199"/>
      <c r="E2060" s="204"/>
      <c r="F2060" s="204"/>
      <c r="G2060" s="204">
        <v>14</v>
      </c>
      <c r="H2060" s="204">
        <v>1215</v>
      </c>
      <c r="I2060" s="204"/>
      <c r="J2060" s="208"/>
      <c r="K2060" s="1194"/>
      <c r="L2060" s="1195"/>
    </row>
    <row r="2061" spans="1:12">
      <c r="A2061" s="1219"/>
      <c r="B2061" s="212" t="s">
        <v>1476</v>
      </c>
      <c r="C2061" s="1206"/>
      <c r="D2061" s="1199"/>
      <c r="E2061" s="206"/>
      <c r="F2061" s="206"/>
      <c r="G2061" s="206">
        <v>15</v>
      </c>
      <c r="H2061" s="206">
        <v>1216</v>
      </c>
      <c r="I2061" s="206"/>
      <c r="J2061" s="209"/>
      <c r="K2061" s="1194"/>
      <c r="L2061" s="1195"/>
    </row>
    <row r="2062" spans="1:12">
      <c r="A2062" s="1219"/>
      <c r="B2062" s="210" t="s">
        <v>1554</v>
      </c>
      <c r="C2062" s="1206"/>
      <c r="D2062" s="1198" t="s">
        <v>1555</v>
      </c>
      <c r="E2062" s="201" t="s">
        <v>6471</v>
      </c>
      <c r="F2062" s="201" t="s">
        <v>10622</v>
      </c>
      <c r="G2062" s="201">
        <v>0</v>
      </c>
      <c r="H2062" s="201">
        <v>465</v>
      </c>
      <c r="I2062" s="201" t="s">
        <v>1697</v>
      </c>
      <c r="J2062" s="207">
        <v>8</v>
      </c>
      <c r="K2062" s="1194" t="s">
        <v>5831</v>
      </c>
      <c r="L2062" s="1195" t="s">
        <v>5832</v>
      </c>
    </row>
    <row r="2063" spans="1:12">
      <c r="A2063" s="1219"/>
      <c r="B2063" s="211" t="s">
        <v>1554</v>
      </c>
      <c r="C2063" s="1206"/>
      <c r="D2063" s="1199"/>
      <c r="E2063" s="204" t="s">
        <v>6472</v>
      </c>
      <c r="F2063" s="204" t="s">
        <v>11089</v>
      </c>
      <c r="G2063" s="204">
        <v>1</v>
      </c>
      <c r="H2063" s="204">
        <v>466</v>
      </c>
      <c r="I2063" s="204" t="s">
        <v>1697</v>
      </c>
      <c r="J2063" s="208">
        <v>9</v>
      </c>
      <c r="K2063" s="1194"/>
      <c r="L2063" s="1195"/>
    </row>
    <row r="2064" spans="1:12">
      <c r="A2064" s="1219"/>
      <c r="B2064" s="211" t="s">
        <v>1554</v>
      </c>
      <c r="C2064" s="1206"/>
      <c r="D2064" s="1199"/>
      <c r="E2064" s="204" t="s">
        <v>6473</v>
      </c>
      <c r="F2064" s="204" t="s">
        <v>11090</v>
      </c>
      <c r="G2064" s="204">
        <v>2</v>
      </c>
      <c r="H2064" s="204">
        <v>467</v>
      </c>
      <c r="I2064" s="204" t="s">
        <v>1697</v>
      </c>
      <c r="J2064" s="208">
        <v>10</v>
      </c>
      <c r="K2064" s="1194"/>
      <c r="L2064" s="1195"/>
    </row>
    <row r="2065" spans="1:12">
      <c r="A2065" s="1219"/>
      <c r="B2065" s="211" t="s">
        <v>1554</v>
      </c>
      <c r="C2065" s="1206"/>
      <c r="D2065" s="1199"/>
      <c r="E2065" s="204" t="s">
        <v>6474</v>
      </c>
      <c r="F2065" s="204" t="s">
        <v>10623</v>
      </c>
      <c r="G2065" s="204">
        <v>3</v>
      </c>
      <c r="H2065" s="204">
        <v>468</v>
      </c>
      <c r="I2065" s="204" t="s">
        <v>1975</v>
      </c>
      <c r="J2065" s="208">
        <v>8</v>
      </c>
      <c r="K2065" s="1194"/>
      <c r="L2065" s="1195"/>
    </row>
    <row r="2066" spans="1:12">
      <c r="A2066" s="1219"/>
      <c r="B2066" s="211" t="s">
        <v>1554</v>
      </c>
      <c r="C2066" s="1206"/>
      <c r="D2066" s="1199"/>
      <c r="E2066" s="204" t="s">
        <v>6475</v>
      </c>
      <c r="F2066" s="204" t="s">
        <v>11091</v>
      </c>
      <c r="G2066" s="204">
        <v>4</v>
      </c>
      <c r="H2066" s="204">
        <v>469</v>
      </c>
      <c r="I2066" s="204" t="s">
        <v>1975</v>
      </c>
      <c r="J2066" s="208">
        <v>9</v>
      </c>
      <c r="K2066" s="1194"/>
      <c r="L2066" s="1195"/>
    </row>
    <row r="2067" spans="1:12">
      <c r="A2067" s="1219"/>
      <c r="B2067" s="211" t="s">
        <v>1554</v>
      </c>
      <c r="C2067" s="1206"/>
      <c r="D2067" s="1199"/>
      <c r="E2067" s="204" t="s">
        <v>6476</v>
      </c>
      <c r="F2067" s="204" t="s">
        <v>11092</v>
      </c>
      <c r="G2067" s="204">
        <v>5</v>
      </c>
      <c r="H2067" s="204">
        <v>470</v>
      </c>
      <c r="I2067" s="204" t="s">
        <v>1975</v>
      </c>
      <c r="J2067" s="208">
        <v>10</v>
      </c>
      <c r="K2067" s="1194"/>
      <c r="L2067" s="1195"/>
    </row>
    <row r="2068" spans="1:12">
      <c r="A2068" s="1219"/>
      <c r="B2068" s="211" t="s">
        <v>1554</v>
      </c>
      <c r="C2068" s="1206"/>
      <c r="D2068" s="1199"/>
      <c r="E2068" s="204"/>
      <c r="F2068" s="204"/>
      <c r="G2068" s="204">
        <v>6</v>
      </c>
      <c r="H2068" s="204">
        <v>471</v>
      </c>
      <c r="I2068" s="204"/>
      <c r="J2068" s="208"/>
      <c r="K2068" s="1194"/>
      <c r="L2068" s="1195"/>
    </row>
    <row r="2069" spans="1:12">
      <c r="A2069" s="1219"/>
      <c r="B2069" s="211" t="s">
        <v>1554</v>
      </c>
      <c r="C2069" s="1206"/>
      <c r="D2069" s="1199"/>
      <c r="E2069" s="204"/>
      <c r="F2069" s="204"/>
      <c r="G2069" s="204">
        <v>7</v>
      </c>
      <c r="H2069" s="204">
        <v>472</v>
      </c>
      <c r="I2069" s="204"/>
      <c r="J2069" s="208"/>
      <c r="K2069" s="1194"/>
      <c r="L2069" s="1195"/>
    </row>
    <row r="2070" spans="1:12">
      <c r="A2070" s="1219"/>
      <c r="B2070" s="211" t="s">
        <v>1554</v>
      </c>
      <c r="C2070" s="1206"/>
      <c r="D2070" s="1199"/>
      <c r="E2070" s="204"/>
      <c r="F2070" s="204"/>
      <c r="G2070" s="204">
        <v>8</v>
      </c>
      <c r="H2070" s="204">
        <v>473</v>
      </c>
      <c r="I2070" s="204"/>
      <c r="J2070" s="208"/>
      <c r="K2070" s="1194"/>
      <c r="L2070" s="1195"/>
    </row>
    <row r="2071" spans="1:12">
      <c r="A2071" s="1219"/>
      <c r="B2071" s="211" t="s">
        <v>1554</v>
      </c>
      <c r="C2071" s="1206"/>
      <c r="D2071" s="1199"/>
      <c r="E2071" s="204"/>
      <c r="F2071" s="204"/>
      <c r="G2071" s="204">
        <v>9</v>
      </c>
      <c r="H2071" s="204">
        <v>474</v>
      </c>
      <c r="I2071" s="204"/>
      <c r="J2071" s="208"/>
      <c r="K2071" s="1194"/>
      <c r="L2071" s="1195"/>
    </row>
    <row r="2072" spans="1:12">
      <c r="A2072" s="1219"/>
      <c r="B2072" s="211" t="s">
        <v>1554</v>
      </c>
      <c r="C2072" s="1206"/>
      <c r="D2072" s="1199"/>
      <c r="E2072" s="204"/>
      <c r="F2072" s="204"/>
      <c r="G2072" s="204">
        <v>10</v>
      </c>
      <c r="H2072" s="204">
        <v>475</v>
      </c>
      <c r="I2072" s="204"/>
      <c r="J2072" s="208"/>
      <c r="K2072" s="1194"/>
      <c r="L2072" s="1195"/>
    </row>
    <row r="2073" spans="1:12">
      <c r="A2073" s="1219"/>
      <c r="B2073" s="211" t="s">
        <v>1554</v>
      </c>
      <c r="C2073" s="1206"/>
      <c r="D2073" s="1199"/>
      <c r="E2073" s="204"/>
      <c r="F2073" s="204"/>
      <c r="G2073" s="204">
        <v>11</v>
      </c>
      <c r="H2073" s="204">
        <v>476</v>
      </c>
      <c r="I2073" s="204"/>
      <c r="J2073" s="208"/>
      <c r="K2073" s="1194"/>
      <c r="L2073" s="1195"/>
    </row>
    <row r="2074" spans="1:12">
      <c r="A2074" s="1219"/>
      <c r="B2074" s="211" t="s">
        <v>1554</v>
      </c>
      <c r="C2074" s="1206"/>
      <c r="D2074" s="1199"/>
      <c r="E2074" s="204"/>
      <c r="F2074" s="204"/>
      <c r="G2074" s="204">
        <v>12</v>
      </c>
      <c r="H2074" s="204">
        <v>477</v>
      </c>
      <c r="I2074" s="204"/>
      <c r="J2074" s="208"/>
      <c r="K2074" s="1194"/>
      <c r="L2074" s="1195"/>
    </row>
    <row r="2075" spans="1:12">
      <c r="A2075" s="1219"/>
      <c r="B2075" s="211" t="s">
        <v>1554</v>
      </c>
      <c r="C2075" s="1206"/>
      <c r="D2075" s="1199"/>
      <c r="E2075" s="204"/>
      <c r="F2075" s="204"/>
      <c r="G2075" s="204">
        <v>13</v>
      </c>
      <c r="H2075" s="204">
        <v>478</v>
      </c>
      <c r="I2075" s="204"/>
      <c r="J2075" s="208"/>
      <c r="K2075" s="1194"/>
      <c r="L2075" s="1195"/>
    </row>
    <row r="2076" spans="1:12">
      <c r="A2076" s="1219"/>
      <c r="B2076" s="211" t="s">
        <v>1554</v>
      </c>
      <c r="C2076" s="1206"/>
      <c r="D2076" s="1199"/>
      <c r="E2076" s="204"/>
      <c r="F2076" s="204"/>
      <c r="G2076" s="204">
        <v>14</v>
      </c>
      <c r="H2076" s="204">
        <v>479</v>
      </c>
      <c r="I2076" s="204"/>
      <c r="J2076" s="208"/>
      <c r="K2076" s="1194"/>
      <c r="L2076" s="1195"/>
    </row>
    <row r="2077" spans="1:12">
      <c r="A2077" s="1219"/>
      <c r="B2077" s="212" t="s">
        <v>1554</v>
      </c>
      <c r="C2077" s="1206"/>
      <c r="D2077" s="1199"/>
      <c r="E2077" s="206"/>
      <c r="F2077" s="206"/>
      <c r="G2077" s="206">
        <v>15</v>
      </c>
      <c r="H2077" s="206">
        <v>480</v>
      </c>
      <c r="I2077" s="206"/>
      <c r="J2077" s="209"/>
      <c r="K2077" s="1194"/>
      <c r="L2077" s="1195"/>
    </row>
    <row r="2078" spans="1:12">
      <c r="A2078" s="1219"/>
      <c r="B2078" s="200" t="s">
        <v>1476</v>
      </c>
      <c r="C2078" s="1196" t="s">
        <v>1434</v>
      </c>
      <c r="D2078" s="1198" t="s">
        <v>1477</v>
      </c>
      <c r="E2078" s="201" t="s">
        <v>2592</v>
      </c>
      <c r="F2078" s="201" t="s">
        <v>7712</v>
      </c>
      <c r="G2078" s="201">
        <v>0</v>
      </c>
      <c r="H2078" s="201">
        <v>1217</v>
      </c>
      <c r="I2078" s="201" t="s">
        <v>1909</v>
      </c>
      <c r="J2078" s="207">
        <v>5</v>
      </c>
      <c r="K2078" s="1194" t="s">
        <v>5833</v>
      </c>
      <c r="L2078" s="1195" t="s">
        <v>5834</v>
      </c>
    </row>
    <row r="2079" spans="1:12">
      <c r="A2079" s="1219"/>
      <c r="B2079" s="203" t="s">
        <v>1476</v>
      </c>
      <c r="C2079" s="1197"/>
      <c r="D2079" s="1199"/>
      <c r="E2079" s="204" t="s">
        <v>2593</v>
      </c>
      <c r="F2079" s="204" t="s">
        <v>7713</v>
      </c>
      <c r="G2079" s="204">
        <v>1</v>
      </c>
      <c r="H2079" s="204">
        <v>1218</v>
      </c>
      <c r="I2079" s="204" t="s">
        <v>1909</v>
      </c>
      <c r="J2079" s="208">
        <v>7</v>
      </c>
      <c r="K2079" s="1194"/>
      <c r="L2079" s="1195"/>
    </row>
    <row r="2080" spans="1:12">
      <c r="A2080" s="1219"/>
      <c r="B2080" s="203" t="s">
        <v>1476</v>
      </c>
      <c r="C2080" s="1197"/>
      <c r="D2080" s="1199"/>
      <c r="E2080" s="204" t="s">
        <v>6477</v>
      </c>
      <c r="F2080" s="204" t="s">
        <v>7714</v>
      </c>
      <c r="G2080" s="204">
        <v>2</v>
      </c>
      <c r="H2080" s="204">
        <v>1219</v>
      </c>
      <c r="I2080" s="204" t="s">
        <v>1910</v>
      </c>
      <c r="J2080" s="208">
        <v>3</v>
      </c>
      <c r="K2080" s="1194"/>
      <c r="L2080" s="1195"/>
    </row>
    <row r="2081" spans="1:12">
      <c r="A2081" s="1219"/>
      <c r="B2081" s="203" t="s">
        <v>1476</v>
      </c>
      <c r="C2081" s="1197"/>
      <c r="D2081" s="1199"/>
      <c r="E2081" s="204" t="s">
        <v>6478</v>
      </c>
      <c r="F2081" s="204" t="s">
        <v>7715</v>
      </c>
      <c r="G2081" s="204">
        <v>3</v>
      </c>
      <c r="H2081" s="204">
        <v>1220</v>
      </c>
      <c r="I2081" s="204" t="s">
        <v>1910</v>
      </c>
      <c r="J2081" s="208">
        <v>7</v>
      </c>
      <c r="K2081" s="1194"/>
      <c r="L2081" s="1195"/>
    </row>
    <row r="2082" spans="1:12">
      <c r="A2082" s="1219"/>
      <c r="B2082" s="203" t="s">
        <v>1476</v>
      </c>
      <c r="C2082" s="1197"/>
      <c r="D2082" s="1199"/>
      <c r="E2082" s="204" t="s">
        <v>2623</v>
      </c>
      <c r="F2082" s="204" t="s">
        <v>7716</v>
      </c>
      <c r="G2082" s="204">
        <v>4</v>
      </c>
      <c r="H2082" s="204">
        <v>1221</v>
      </c>
      <c r="I2082" s="204" t="s">
        <v>1910</v>
      </c>
      <c r="J2082" s="208">
        <v>13</v>
      </c>
      <c r="K2082" s="1194"/>
      <c r="L2082" s="1195"/>
    </row>
    <row r="2083" spans="1:12">
      <c r="A2083" s="1219"/>
      <c r="B2083" s="203" t="s">
        <v>1476</v>
      </c>
      <c r="C2083" s="1197"/>
      <c r="D2083" s="1199"/>
      <c r="E2083" s="204" t="s">
        <v>2627</v>
      </c>
      <c r="F2083" s="204" t="s">
        <v>7717</v>
      </c>
      <c r="G2083" s="204">
        <v>5</v>
      </c>
      <c r="H2083" s="204">
        <v>1222</v>
      </c>
      <c r="I2083" s="204" t="s">
        <v>1910</v>
      </c>
      <c r="J2083" s="208">
        <v>17</v>
      </c>
      <c r="K2083" s="1194"/>
      <c r="L2083" s="1195"/>
    </row>
    <row r="2084" spans="1:12">
      <c r="A2084" s="1219"/>
      <c r="B2084" s="203" t="s">
        <v>1476</v>
      </c>
      <c r="C2084" s="1197"/>
      <c r="D2084" s="1199"/>
      <c r="E2084" s="204" t="s">
        <v>2622</v>
      </c>
      <c r="F2084" s="204" t="s">
        <v>7718</v>
      </c>
      <c r="G2084" s="204">
        <v>6</v>
      </c>
      <c r="H2084" s="204">
        <v>1223</v>
      </c>
      <c r="I2084" s="204" t="s">
        <v>1910</v>
      </c>
      <c r="J2084" s="208">
        <v>23</v>
      </c>
      <c r="K2084" s="1194"/>
      <c r="L2084" s="1195"/>
    </row>
    <row r="2085" spans="1:12">
      <c r="A2085" s="1219"/>
      <c r="B2085" s="203" t="s">
        <v>1476</v>
      </c>
      <c r="C2085" s="1197"/>
      <c r="D2085" s="1199"/>
      <c r="E2085" s="204" t="s">
        <v>2594</v>
      </c>
      <c r="F2085" s="204" t="s">
        <v>7719</v>
      </c>
      <c r="G2085" s="204">
        <v>7</v>
      </c>
      <c r="H2085" s="204">
        <v>1224</v>
      </c>
      <c r="I2085" s="204" t="s">
        <v>1910</v>
      </c>
      <c r="J2085" s="208">
        <v>27</v>
      </c>
      <c r="K2085" s="1194"/>
      <c r="L2085" s="1195"/>
    </row>
    <row r="2086" spans="1:12">
      <c r="A2086" s="1219"/>
      <c r="B2086" s="203" t="s">
        <v>1476</v>
      </c>
      <c r="C2086" s="1197"/>
      <c r="D2086" s="1199"/>
      <c r="E2086" s="204" t="s">
        <v>2595</v>
      </c>
      <c r="F2086" s="204" t="s">
        <v>7720</v>
      </c>
      <c r="G2086" s="204">
        <v>8</v>
      </c>
      <c r="H2086" s="204">
        <v>1225</v>
      </c>
      <c r="I2086" s="204" t="s">
        <v>1910</v>
      </c>
      <c r="J2086" s="208">
        <v>33</v>
      </c>
      <c r="K2086" s="1194"/>
      <c r="L2086" s="1195"/>
    </row>
    <row r="2087" spans="1:12">
      <c r="A2087" s="1219"/>
      <c r="B2087" s="203" t="s">
        <v>1476</v>
      </c>
      <c r="C2087" s="1197"/>
      <c r="D2087" s="1199"/>
      <c r="E2087" s="204" t="s">
        <v>2596</v>
      </c>
      <c r="F2087" s="204" t="s">
        <v>7721</v>
      </c>
      <c r="G2087" s="204">
        <v>9</v>
      </c>
      <c r="H2087" s="204">
        <v>1226</v>
      </c>
      <c r="I2087" s="204" t="s">
        <v>1910</v>
      </c>
      <c r="J2087" s="208">
        <v>37</v>
      </c>
      <c r="K2087" s="1194"/>
      <c r="L2087" s="1195"/>
    </row>
    <row r="2088" spans="1:12">
      <c r="A2088" s="1219"/>
      <c r="B2088" s="203" t="s">
        <v>1476</v>
      </c>
      <c r="C2088" s="1197"/>
      <c r="D2088" s="1199"/>
      <c r="E2088" s="204" t="s">
        <v>2993</v>
      </c>
      <c r="F2088" s="204" t="s">
        <v>7722</v>
      </c>
      <c r="G2088" s="204">
        <v>10</v>
      </c>
      <c r="H2088" s="204">
        <v>1227</v>
      </c>
      <c r="I2088" s="204" t="s">
        <v>1910</v>
      </c>
      <c r="J2088" s="208">
        <v>43</v>
      </c>
      <c r="K2088" s="1194"/>
      <c r="L2088" s="1195"/>
    </row>
    <row r="2089" spans="1:12">
      <c r="A2089" s="1219"/>
      <c r="B2089" s="203" t="s">
        <v>1476</v>
      </c>
      <c r="C2089" s="1197"/>
      <c r="D2089" s="1199"/>
      <c r="E2089" s="204" t="s">
        <v>2994</v>
      </c>
      <c r="F2089" s="204" t="s">
        <v>7723</v>
      </c>
      <c r="G2089" s="204">
        <v>11</v>
      </c>
      <c r="H2089" s="204">
        <v>1228</v>
      </c>
      <c r="I2089" s="204" t="s">
        <v>1910</v>
      </c>
      <c r="J2089" s="208">
        <v>47</v>
      </c>
      <c r="K2089" s="1194"/>
      <c r="L2089" s="1195"/>
    </row>
    <row r="2090" spans="1:12">
      <c r="A2090" s="1219"/>
      <c r="B2090" s="203" t="s">
        <v>1476</v>
      </c>
      <c r="C2090" s="1197"/>
      <c r="D2090" s="1199"/>
      <c r="E2090" s="204" t="s">
        <v>2597</v>
      </c>
      <c r="F2090" s="204" t="s">
        <v>7724</v>
      </c>
      <c r="G2090" s="204">
        <v>12</v>
      </c>
      <c r="H2090" s="204">
        <v>1229</v>
      </c>
      <c r="I2090" s="204" t="s">
        <v>1910</v>
      </c>
      <c r="J2090" s="208">
        <v>53</v>
      </c>
      <c r="K2090" s="1194"/>
      <c r="L2090" s="1195"/>
    </row>
    <row r="2091" spans="1:12">
      <c r="A2091" s="1219"/>
      <c r="B2091" s="203" t="s">
        <v>1476</v>
      </c>
      <c r="C2091" s="1197"/>
      <c r="D2091" s="1199"/>
      <c r="E2091" s="204" t="s">
        <v>2598</v>
      </c>
      <c r="F2091" s="204" t="s">
        <v>7725</v>
      </c>
      <c r="G2091" s="204">
        <v>13</v>
      </c>
      <c r="H2091" s="204">
        <v>1230</v>
      </c>
      <c r="I2091" s="204" t="s">
        <v>1910</v>
      </c>
      <c r="J2091" s="208">
        <v>57</v>
      </c>
      <c r="K2091" s="1194"/>
      <c r="L2091" s="1195"/>
    </row>
    <row r="2092" spans="1:12">
      <c r="A2092" s="1219"/>
      <c r="B2092" s="203" t="s">
        <v>1476</v>
      </c>
      <c r="C2092" s="1197"/>
      <c r="D2092" s="1199"/>
      <c r="E2092" s="204" t="s">
        <v>6479</v>
      </c>
      <c r="F2092" s="204" t="s">
        <v>7726</v>
      </c>
      <c r="G2092" s="204">
        <v>14</v>
      </c>
      <c r="H2092" s="204">
        <v>1231</v>
      </c>
      <c r="I2092" s="204" t="s">
        <v>1910</v>
      </c>
      <c r="J2092" s="208">
        <v>63</v>
      </c>
      <c r="K2092" s="1194"/>
      <c r="L2092" s="1195"/>
    </row>
    <row r="2093" spans="1:12">
      <c r="A2093" s="1219"/>
      <c r="B2093" s="203" t="s">
        <v>1476</v>
      </c>
      <c r="C2093" s="1197"/>
      <c r="D2093" s="1199"/>
      <c r="E2093" s="204" t="s">
        <v>6480</v>
      </c>
      <c r="F2093" s="204" t="s">
        <v>7727</v>
      </c>
      <c r="G2093" s="204">
        <v>15</v>
      </c>
      <c r="H2093" s="204">
        <v>1232</v>
      </c>
      <c r="I2093" s="204" t="s">
        <v>1910</v>
      </c>
      <c r="J2093" s="208">
        <v>67</v>
      </c>
      <c r="K2093" s="1194"/>
      <c r="L2093" s="1195"/>
    </row>
    <row r="2094" spans="1:12">
      <c r="A2094" s="1219"/>
      <c r="B2094" s="203" t="s">
        <v>1476</v>
      </c>
      <c r="C2094" s="1197"/>
      <c r="D2094" s="1199"/>
      <c r="E2094" s="204" t="s">
        <v>2599</v>
      </c>
      <c r="F2094" s="204" t="s">
        <v>7728</v>
      </c>
      <c r="G2094" s="204">
        <v>16</v>
      </c>
      <c r="H2094" s="204">
        <v>1233</v>
      </c>
      <c r="I2094" s="204" t="s">
        <v>1910</v>
      </c>
      <c r="J2094" s="208">
        <v>73</v>
      </c>
      <c r="K2094" s="1194" t="s">
        <v>5835</v>
      </c>
      <c r="L2094" s="1195" t="s">
        <v>5836</v>
      </c>
    </row>
    <row r="2095" spans="1:12">
      <c r="A2095" s="1219"/>
      <c r="B2095" s="203" t="s">
        <v>1476</v>
      </c>
      <c r="C2095" s="1197"/>
      <c r="D2095" s="1199"/>
      <c r="E2095" s="204" t="s">
        <v>2600</v>
      </c>
      <c r="F2095" s="204" t="s">
        <v>7729</v>
      </c>
      <c r="G2095" s="204">
        <v>17</v>
      </c>
      <c r="H2095" s="204">
        <v>1234</v>
      </c>
      <c r="I2095" s="204" t="s">
        <v>1910</v>
      </c>
      <c r="J2095" s="208">
        <v>77</v>
      </c>
      <c r="K2095" s="1194"/>
      <c r="L2095" s="1195"/>
    </row>
    <row r="2096" spans="1:12">
      <c r="A2096" s="1219"/>
      <c r="B2096" s="203" t="s">
        <v>1476</v>
      </c>
      <c r="C2096" s="1197"/>
      <c r="D2096" s="1199"/>
      <c r="E2096" s="204" t="s">
        <v>2601</v>
      </c>
      <c r="F2096" s="204" t="s">
        <v>7730</v>
      </c>
      <c r="G2096" s="204">
        <v>18</v>
      </c>
      <c r="H2096" s="204">
        <v>1235</v>
      </c>
      <c r="I2096" s="204" t="s">
        <v>1553</v>
      </c>
      <c r="J2096" s="208">
        <v>3</v>
      </c>
      <c r="K2096" s="1194"/>
      <c r="L2096" s="1195"/>
    </row>
    <row r="2097" spans="1:12">
      <c r="A2097" s="1219"/>
      <c r="B2097" s="203" t="s">
        <v>1476</v>
      </c>
      <c r="C2097" s="1197"/>
      <c r="D2097" s="1199"/>
      <c r="E2097" s="204" t="s">
        <v>2602</v>
      </c>
      <c r="F2097" s="204" t="s">
        <v>7731</v>
      </c>
      <c r="G2097" s="204">
        <v>19</v>
      </c>
      <c r="H2097" s="204">
        <v>1236</v>
      </c>
      <c r="I2097" s="204" t="s">
        <v>1553</v>
      </c>
      <c r="J2097" s="208">
        <v>7</v>
      </c>
      <c r="K2097" s="1194"/>
      <c r="L2097" s="1195"/>
    </row>
    <row r="2098" spans="1:12">
      <c r="A2098" s="1219"/>
      <c r="B2098" s="203" t="s">
        <v>1476</v>
      </c>
      <c r="C2098" s="1197"/>
      <c r="D2098" s="1199"/>
      <c r="E2098" s="204" t="s">
        <v>1497</v>
      </c>
      <c r="F2098" s="204" t="s">
        <v>67</v>
      </c>
      <c r="G2098" s="204">
        <v>20</v>
      </c>
      <c r="H2098" s="204">
        <v>1237</v>
      </c>
      <c r="I2098" s="204" t="s">
        <v>1553</v>
      </c>
      <c r="J2098" s="208">
        <v>15</v>
      </c>
      <c r="K2098" s="1194"/>
      <c r="L2098" s="1195"/>
    </row>
    <row r="2099" spans="1:12">
      <c r="A2099" s="1219"/>
      <c r="B2099" s="203" t="s">
        <v>1476</v>
      </c>
      <c r="C2099" s="1197"/>
      <c r="D2099" s="1199"/>
      <c r="E2099" s="204" t="s">
        <v>1497</v>
      </c>
      <c r="F2099" s="204" t="s">
        <v>67</v>
      </c>
      <c r="G2099" s="204">
        <v>21</v>
      </c>
      <c r="H2099" s="204">
        <v>1238</v>
      </c>
      <c r="I2099" s="204" t="s">
        <v>1553</v>
      </c>
      <c r="J2099" s="208">
        <v>17</v>
      </c>
      <c r="K2099" s="1194"/>
      <c r="L2099" s="1195"/>
    </row>
    <row r="2100" spans="1:12">
      <c r="A2100" s="1219"/>
      <c r="B2100" s="203" t="s">
        <v>1476</v>
      </c>
      <c r="C2100" s="1197"/>
      <c r="D2100" s="1199"/>
      <c r="E2100" s="204" t="s">
        <v>1497</v>
      </c>
      <c r="F2100" s="204" t="s">
        <v>67</v>
      </c>
      <c r="G2100" s="204">
        <v>22</v>
      </c>
      <c r="H2100" s="204">
        <v>1239</v>
      </c>
      <c r="I2100" s="204" t="s">
        <v>1553</v>
      </c>
      <c r="J2100" s="208">
        <v>19</v>
      </c>
      <c r="K2100" s="1194"/>
      <c r="L2100" s="1195"/>
    </row>
    <row r="2101" spans="1:12">
      <c r="A2101" s="1219"/>
      <c r="B2101" s="203" t="s">
        <v>1476</v>
      </c>
      <c r="C2101" s="1197"/>
      <c r="D2101" s="1199"/>
      <c r="E2101" s="204" t="s">
        <v>1497</v>
      </c>
      <c r="F2101" s="204" t="s">
        <v>67</v>
      </c>
      <c r="G2101" s="204">
        <v>23</v>
      </c>
      <c r="H2101" s="204">
        <v>1240</v>
      </c>
      <c r="I2101" s="204" t="s">
        <v>1553</v>
      </c>
      <c r="J2101" s="208">
        <v>21</v>
      </c>
      <c r="K2101" s="1194"/>
      <c r="L2101" s="1195"/>
    </row>
    <row r="2102" spans="1:12">
      <c r="A2102" s="1219"/>
      <c r="B2102" s="203" t="s">
        <v>1476</v>
      </c>
      <c r="C2102" s="1197"/>
      <c r="D2102" s="1199"/>
      <c r="E2102" s="204"/>
      <c r="F2102" s="204"/>
      <c r="G2102" s="204">
        <v>24</v>
      </c>
      <c r="H2102" s="204">
        <v>1241</v>
      </c>
      <c r="I2102" s="204"/>
      <c r="J2102" s="208"/>
      <c r="K2102" s="1194"/>
      <c r="L2102" s="1195"/>
    </row>
    <row r="2103" spans="1:12">
      <c r="A2103" s="1219"/>
      <c r="B2103" s="203" t="s">
        <v>1476</v>
      </c>
      <c r="C2103" s="1197"/>
      <c r="D2103" s="1199"/>
      <c r="E2103" s="204"/>
      <c r="F2103" s="204"/>
      <c r="G2103" s="204">
        <v>25</v>
      </c>
      <c r="H2103" s="204">
        <v>1242</v>
      </c>
      <c r="I2103" s="204"/>
      <c r="J2103" s="208"/>
      <c r="K2103" s="1194"/>
      <c r="L2103" s="1195"/>
    </row>
    <row r="2104" spans="1:12">
      <c r="A2104" s="1219"/>
      <c r="B2104" s="203" t="s">
        <v>1476</v>
      </c>
      <c r="C2104" s="1197"/>
      <c r="D2104" s="1199"/>
      <c r="E2104" s="204"/>
      <c r="F2104" s="204"/>
      <c r="G2104" s="204">
        <v>26</v>
      </c>
      <c r="H2104" s="204">
        <v>1243</v>
      </c>
      <c r="I2104" s="204"/>
      <c r="J2104" s="208"/>
      <c r="K2104" s="1194"/>
      <c r="L2104" s="1195"/>
    </row>
    <row r="2105" spans="1:12">
      <c r="A2105" s="1219"/>
      <c r="B2105" s="203" t="s">
        <v>1476</v>
      </c>
      <c r="C2105" s="1197"/>
      <c r="D2105" s="1199"/>
      <c r="E2105" s="204"/>
      <c r="F2105" s="204"/>
      <c r="G2105" s="204">
        <v>27</v>
      </c>
      <c r="H2105" s="204">
        <v>1244</v>
      </c>
      <c r="I2105" s="204"/>
      <c r="J2105" s="208"/>
      <c r="K2105" s="1194"/>
      <c r="L2105" s="1195"/>
    </row>
    <row r="2106" spans="1:12">
      <c r="A2106" s="1219"/>
      <c r="B2106" s="203" t="s">
        <v>1476</v>
      </c>
      <c r="C2106" s="1197"/>
      <c r="D2106" s="1199"/>
      <c r="E2106" s="204"/>
      <c r="F2106" s="204"/>
      <c r="G2106" s="204">
        <v>28</v>
      </c>
      <c r="H2106" s="204">
        <v>1245</v>
      </c>
      <c r="I2106" s="204"/>
      <c r="J2106" s="208"/>
      <c r="K2106" s="1194"/>
      <c r="L2106" s="1195"/>
    </row>
    <row r="2107" spans="1:12">
      <c r="A2107" s="1219"/>
      <c r="B2107" s="203" t="s">
        <v>1476</v>
      </c>
      <c r="C2107" s="1197"/>
      <c r="D2107" s="1199"/>
      <c r="E2107" s="204"/>
      <c r="F2107" s="204"/>
      <c r="G2107" s="204">
        <v>29</v>
      </c>
      <c r="H2107" s="204">
        <v>1246</v>
      </c>
      <c r="I2107" s="204"/>
      <c r="J2107" s="208"/>
      <c r="K2107" s="1194"/>
      <c r="L2107" s="1195"/>
    </row>
    <row r="2108" spans="1:12">
      <c r="A2108" s="1219"/>
      <c r="B2108" s="203" t="s">
        <v>1476</v>
      </c>
      <c r="C2108" s="1197"/>
      <c r="D2108" s="1199"/>
      <c r="E2108" s="204"/>
      <c r="F2108" s="204"/>
      <c r="G2108" s="204">
        <v>30</v>
      </c>
      <c r="H2108" s="204">
        <v>1247</v>
      </c>
      <c r="I2108" s="204"/>
      <c r="J2108" s="208"/>
      <c r="K2108" s="1194"/>
      <c r="L2108" s="1195"/>
    </row>
    <row r="2109" spans="1:12">
      <c r="A2109" s="1219"/>
      <c r="B2109" s="205" t="s">
        <v>1476</v>
      </c>
      <c r="C2109" s="1197"/>
      <c r="D2109" s="1199"/>
      <c r="E2109" s="206"/>
      <c r="F2109" s="206"/>
      <c r="G2109" s="206">
        <v>31</v>
      </c>
      <c r="H2109" s="206">
        <v>1248</v>
      </c>
      <c r="I2109" s="206"/>
      <c r="J2109" s="209"/>
      <c r="K2109" s="1194"/>
      <c r="L2109" s="1195"/>
    </row>
    <row r="2110" spans="1:12">
      <c r="A2110" s="1219"/>
      <c r="B2110" s="200" t="s">
        <v>1476</v>
      </c>
      <c r="C2110" s="1196" t="s">
        <v>5705</v>
      </c>
      <c r="D2110" s="1198" t="s">
        <v>1477</v>
      </c>
      <c r="E2110" s="201" t="s">
        <v>1352</v>
      </c>
      <c r="F2110" s="201" t="s">
        <v>6630</v>
      </c>
      <c r="G2110" s="201">
        <v>0</v>
      </c>
      <c r="H2110" s="201">
        <v>1249</v>
      </c>
      <c r="I2110" s="201" t="s">
        <v>1981</v>
      </c>
      <c r="J2110" s="207">
        <v>1</v>
      </c>
      <c r="K2110" s="1194" t="s">
        <v>5837</v>
      </c>
      <c r="L2110" s="1195" t="s">
        <v>5838</v>
      </c>
    </row>
    <row r="2111" spans="1:12">
      <c r="A2111" s="1219"/>
      <c r="B2111" s="203" t="s">
        <v>1476</v>
      </c>
      <c r="C2111" s="1197"/>
      <c r="D2111" s="1199"/>
      <c r="E2111" s="204" t="s">
        <v>1351</v>
      </c>
      <c r="F2111" s="204" t="s">
        <v>6631</v>
      </c>
      <c r="G2111" s="204">
        <v>1</v>
      </c>
      <c r="H2111" s="204">
        <v>1250</v>
      </c>
      <c r="I2111" s="204" t="s">
        <v>1981</v>
      </c>
      <c r="J2111" s="208">
        <v>2</v>
      </c>
      <c r="K2111" s="1194"/>
      <c r="L2111" s="1195"/>
    </row>
    <row r="2112" spans="1:12">
      <c r="A2112" s="1219"/>
      <c r="B2112" s="203" t="s">
        <v>1476</v>
      </c>
      <c r="C2112" s="1197"/>
      <c r="D2112" s="1199"/>
      <c r="E2112" s="204" t="s">
        <v>1497</v>
      </c>
      <c r="F2112" s="204" t="s">
        <v>6644</v>
      </c>
      <c r="G2112" s="204">
        <v>2</v>
      </c>
      <c r="H2112" s="204">
        <v>1251</v>
      </c>
      <c r="I2112" s="204" t="s">
        <v>1981</v>
      </c>
      <c r="J2112" s="208">
        <v>3</v>
      </c>
      <c r="K2112" s="1194"/>
      <c r="L2112" s="1195"/>
    </row>
    <row r="2113" spans="1:12">
      <c r="A2113" s="1219"/>
      <c r="B2113" s="203" t="s">
        <v>1476</v>
      </c>
      <c r="C2113" s="1197"/>
      <c r="D2113" s="1199"/>
      <c r="E2113" s="204" t="s">
        <v>1497</v>
      </c>
      <c r="F2113" s="204" t="s">
        <v>6644</v>
      </c>
      <c r="G2113" s="204">
        <v>3</v>
      </c>
      <c r="H2113" s="204">
        <v>1252</v>
      </c>
      <c r="I2113" s="204" t="s">
        <v>1981</v>
      </c>
      <c r="J2113" s="208">
        <v>4</v>
      </c>
      <c r="K2113" s="1194"/>
      <c r="L2113" s="1195"/>
    </row>
    <row r="2114" spans="1:12">
      <c r="A2114" s="1219"/>
      <c r="B2114" s="203" t="s">
        <v>1476</v>
      </c>
      <c r="C2114" s="1197"/>
      <c r="D2114" s="1199"/>
      <c r="E2114" s="204" t="s">
        <v>1497</v>
      </c>
      <c r="F2114" s="204" t="s">
        <v>6644</v>
      </c>
      <c r="G2114" s="204">
        <v>4</v>
      </c>
      <c r="H2114" s="204">
        <v>1253</v>
      </c>
      <c r="I2114" s="204" t="s">
        <v>1981</v>
      </c>
      <c r="J2114" s="208">
        <v>5</v>
      </c>
      <c r="K2114" s="1194"/>
      <c r="L2114" s="1195"/>
    </row>
    <row r="2115" spans="1:12">
      <c r="A2115" s="1219"/>
      <c r="B2115" s="203" t="s">
        <v>1476</v>
      </c>
      <c r="C2115" s="1197"/>
      <c r="D2115" s="1199"/>
      <c r="E2115" s="204" t="s">
        <v>1349</v>
      </c>
      <c r="F2115" s="204" t="s">
        <v>9762</v>
      </c>
      <c r="G2115" s="204">
        <v>5</v>
      </c>
      <c r="H2115" s="204">
        <v>1254</v>
      </c>
      <c r="I2115" s="204" t="s">
        <v>1981</v>
      </c>
      <c r="J2115" s="208">
        <v>6</v>
      </c>
      <c r="K2115" s="1194"/>
      <c r="L2115" s="1195"/>
    </row>
    <row r="2116" spans="1:12">
      <c r="A2116" s="1219"/>
      <c r="B2116" s="203" t="s">
        <v>1476</v>
      </c>
      <c r="C2116" s="1197"/>
      <c r="D2116" s="1199"/>
      <c r="E2116" s="204" t="s">
        <v>1350</v>
      </c>
      <c r="F2116" s="204" t="s">
        <v>6647</v>
      </c>
      <c r="G2116" s="204">
        <v>6</v>
      </c>
      <c r="H2116" s="204">
        <v>1255</v>
      </c>
      <c r="I2116" s="204" t="s">
        <v>1981</v>
      </c>
      <c r="J2116" s="208">
        <v>7</v>
      </c>
      <c r="K2116" s="1194"/>
      <c r="L2116" s="1195"/>
    </row>
    <row r="2117" spans="1:12">
      <c r="A2117" s="1219"/>
      <c r="B2117" s="203" t="s">
        <v>1476</v>
      </c>
      <c r="C2117" s="1197"/>
      <c r="D2117" s="1199"/>
      <c r="E2117" s="204" t="s">
        <v>1317</v>
      </c>
      <c r="F2117" s="204" t="s">
        <v>8552</v>
      </c>
      <c r="G2117" s="204">
        <v>7</v>
      </c>
      <c r="H2117" s="204">
        <v>1256</v>
      </c>
      <c r="I2117" s="204" t="s">
        <v>49</v>
      </c>
      <c r="J2117" s="208" t="s">
        <v>49</v>
      </c>
      <c r="K2117" s="1194"/>
      <c r="L2117" s="1195"/>
    </row>
    <row r="2118" spans="1:12">
      <c r="A2118" s="1219"/>
      <c r="B2118" s="203" t="s">
        <v>1476</v>
      </c>
      <c r="C2118" s="1197"/>
      <c r="D2118" s="1199"/>
      <c r="E2118" s="204" t="s">
        <v>1310</v>
      </c>
      <c r="F2118" s="204" t="s">
        <v>8555</v>
      </c>
      <c r="G2118" s="204">
        <v>8</v>
      </c>
      <c r="H2118" s="204">
        <v>1257</v>
      </c>
      <c r="I2118" s="204" t="s">
        <v>49</v>
      </c>
      <c r="J2118" s="208" t="s">
        <v>49</v>
      </c>
      <c r="K2118" s="1194"/>
      <c r="L2118" s="1195"/>
    </row>
    <row r="2119" spans="1:12">
      <c r="A2119" s="1219"/>
      <c r="B2119" s="203" t="s">
        <v>1476</v>
      </c>
      <c r="C2119" s="1197"/>
      <c r="D2119" s="1199"/>
      <c r="E2119" s="204" t="s">
        <v>1315</v>
      </c>
      <c r="F2119" s="204" t="s">
        <v>8561</v>
      </c>
      <c r="G2119" s="204">
        <v>9</v>
      </c>
      <c r="H2119" s="204">
        <v>1258</v>
      </c>
      <c r="I2119" s="204" t="s">
        <v>49</v>
      </c>
      <c r="J2119" s="208" t="s">
        <v>49</v>
      </c>
      <c r="K2119" s="1194"/>
      <c r="L2119" s="1195"/>
    </row>
    <row r="2120" spans="1:12">
      <c r="A2120" s="1219"/>
      <c r="B2120" s="203" t="s">
        <v>1476</v>
      </c>
      <c r="C2120" s="1197"/>
      <c r="D2120" s="1199"/>
      <c r="E2120" s="204" t="s">
        <v>1367</v>
      </c>
      <c r="F2120" s="204" t="s">
        <v>10624</v>
      </c>
      <c r="G2120" s="204">
        <v>10</v>
      </c>
      <c r="H2120" s="204">
        <v>1259</v>
      </c>
      <c r="I2120" s="204" t="s">
        <v>49</v>
      </c>
      <c r="J2120" s="208" t="s">
        <v>49</v>
      </c>
      <c r="K2120" s="1194"/>
      <c r="L2120" s="1195"/>
    </row>
    <row r="2121" spans="1:12">
      <c r="A2121" s="1219"/>
      <c r="B2121" s="203" t="s">
        <v>1476</v>
      </c>
      <c r="C2121" s="1197"/>
      <c r="D2121" s="1199"/>
      <c r="E2121" s="204"/>
      <c r="F2121" s="204"/>
      <c r="G2121" s="204">
        <v>11</v>
      </c>
      <c r="H2121" s="204">
        <v>1260</v>
      </c>
      <c r="I2121" s="204"/>
      <c r="J2121" s="208"/>
      <c r="K2121" s="1194"/>
      <c r="L2121" s="1195"/>
    </row>
    <row r="2122" spans="1:12">
      <c r="A2122" s="1219"/>
      <c r="B2122" s="203" t="s">
        <v>1476</v>
      </c>
      <c r="C2122" s="1197"/>
      <c r="D2122" s="1199"/>
      <c r="E2122" s="204"/>
      <c r="F2122" s="204"/>
      <c r="G2122" s="204">
        <v>12</v>
      </c>
      <c r="H2122" s="204">
        <v>1261</v>
      </c>
      <c r="I2122" s="204"/>
      <c r="J2122" s="208"/>
      <c r="K2122" s="1194"/>
      <c r="L2122" s="1195"/>
    </row>
    <row r="2123" spans="1:12">
      <c r="A2123" s="1219"/>
      <c r="B2123" s="203" t="s">
        <v>1476</v>
      </c>
      <c r="C2123" s="1197"/>
      <c r="D2123" s="1199"/>
      <c r="E2123" s="204"/>
      <c r="F2123" s="204"/>
      <c r="G2123" s="204">
        <v>13</v>
      </c>
      <c r="H2123" s="204">
        <v>1262</v>
      </c>
      <c r="I2123" s="204"/>
      <c r="J2123" s="208"/>
      <c r="K2123" s="1194"/>
      <c r="L2123" s="1195"/>
    </row>
    <row r="2124" spans="1:12">
      <c r="A2124" s="1219"/>
      <c r="B2124" s="203" t="s">
        <v>1476</v>
      </c>
      <c r="C2124" s="1197"/>
      <c r="D2124" s="1199"/>
      <c r="E2124" s="204"/>
      <c r="F2124" s="204"/>
      <c r="G2124" s="204">
        <v>14</v>
      </c>
      <c r="H2124" s="204">
        <v>1263</v>
      </c>
      <c r="I2124" s="204"/>
      <c r="J2124" s="208"/>
      <c r="K2124" s="1194"/>
      <c r="L2124" s="1195"/>
    </row>
    <row r="2125" spans="1:12">
      <c r="A2125" s="1219"/>
      <c r="B2125" s="203" t="s">
        <v>1476</v>
      </c>
      <c r="C2125" s="1197"/>
      <c r="D2125" s="1199"/>
      <c r="E2125" s="204"/>
      <c r="F2125" s="204"/>
      <c r="G2125" s="204">
        <v>15</v>
      </c>
      <c r="H2125" s="204">
        <v>1264</v>
      </c>
      <c r="I2125" s="204"/>
      <c r="J2125" s="208"/>
      <c r="K2125" s="1194"/>
      <c r="L2125" s="1195"/>
    </row>
    <row r="2126" spans="1:12">
      <c r="A2126" s="1219"/>
      <c r="B2126" s="203" t="s">
        <v>1476</v>
      </c>
      <c r="C2126" s="1197"/>
      <c r="D2126" s="1199"/>
      <c r="E2126" s="204"/>
      <c r="F2126" s="204"/>
      <c r="G2126" s="204">
        <v>16</v>
      </c>
      <c r="H2126" s="204">
        <v>1265</v>
      </c>
      <c r="I2126" s="204"/>
      <c r="J2126" s="208"/>
      <c r="K2126" s="1194" t="s">
        <v>5839</v>
      </c>
      <c r="L2126" s="1195" t="s">
        <v>5840</v>
      </c>
    </row>
    <row r="2127" spans="1:12">
      <c r="A2127" s="1219"/>
      <c r="B2127" s="203" t="s">
        <v>1476</v>
      </c>
      <c r="C2127" s="1197"/>
      <c r="D2127" s="1199"/>
      <c r="E2127" s="204"/>
      <c r="F2127" s="204"/>
      <c r="G2127" s="204">
        <v>17</v>
      </c>
      <c r="H2127" s="204">
        <v>1266</v>
      </c>
      <c r="I2127" s="204"/>
      <c r="J2127" s="208"/>
      <c r="K2127" s="1194"/>
      <c r="L2127" s="1195"/>
    </row>
    <row r="2128" spans="1:12">
      <c r="A2128" s="1219"/>
      <c r="B2128" s="203" t="s">
        <v>1476</v>
      </c>
      <c r="C2128" s="1197"/>
      <c r="D2128" s="1199"/>
      <c r="E2128" s="204"/>
      <c r="F2128" s="204"/>
      <c r="G2128" s="204">
        <v>18</v>
      </c>
      <c r="H2128" s="204">
        <v>1267</v>
      </c>
      <c r="I2128" s="204"/>
      <c r="J2128" s="208"/>
      <c r="K2128" s="1194"/>
      <c r="L2128" s="1195"/>
    </row>
    <row r="2129" spans="1:12">
      <c r="A2129" s="1219"/>
      <c r="B2129" s="203" t="s">
        <v>1476</v>
      </c>
      <c r="C2129" s="1197"/>
      <c r="D2129" s="1199"/>
      <c r="E2129" s="204"/>
      <c r="F2129" s="204"/>
      <c r="G2129" s="204">
        <v>19</v>
      </c>
      <c r="H2129" s="204">
        <v>1268</v>
      </c>
      <c r="I2129" s="204"/>
      <c r="J2129" s="208"/>
      <c r="K2129" s="1194"/>
      <c r="L2129" s="1195"/>
    </row>
    <row r="2130" spans="1:12">
      <c r="A2130" s="1219"/>
      <c r="B2130" s="203" t="s">
        <v>1476</v>
      </c>
      <c r="C2130" s="1197"/>
      <c r="D2130" s="1199"/>
      <c r="E2130" s="204"/>
      <c r="F2130" s="204"/>
      <c r="G2130" s="204">
        <v>20</v>
      </c>
      <c r="H2130" s="204">
        <v>1269</v>
      </c>
      <c r="I2130" s="204"/>
      <c r="J2130" s="208"/>
      <c r="K2130" s="1194"/>
      <c r="L2130" s="1195"/>
    </row>
    <row r="2131" spans="1:12">
      <c r="A2131" s="1219"/>
      <c r="B2131" s="203" t="s">
        <v>1476</v>
      </c>
      <c r="C2131" s="1197"/>
      <c r="D2131" s="1199"/>
      <c r="E2131" s="204"/>
      <c r="F2131" s="204"/>
      <c r="G2131" s="204">
        <v>21</v>
      </c>
      <c r="H2131" s="204">
        <v>1270</v>
      </c>
      <c r="I2131" s="204"/>
      <c r="J2131" s="208"/>
      <c r="K2131" s="1194"/>
      <c r="L2131" s="1195"/>
    </row>
    <row r="2132" spans="1:12">
      <c r="A2132" s="1219"/>
      <c r="B2132" s="203" t="s">
        <v>1476</v>
      </c>
      <c r="C2132" s="1197"/>
      <c r="D2132" s="1199"/>
      <c r="E2132" s="204"/>
      <c r="F2132" s="204"/>
      <c r="G2132" s="204">
        <v>22</v>
      </c>
      <c r="H2132" s="204">
        <v>1271</v>
      </c>
      <c r="I2132" s="204"/>
      <c r="J2132" s="208"/>
      <c r="K2132" s="1194"/>
      <c r="L2132" s="1195"/>
    </row>
    <row r="2133" spans="1:12">
      <c r="A2133" s="1219"/>
      <c r="B2133" s="203" t="s">
        <v>1476</v>
      </c>
      <c r="C2133" s="1197"/>
      <c r="D2133" s="1199"/>
      <c r="E2133" s="204"/>
      <c r="F2133" s="204"/>
      <c r="G2133" s="204">
        <v>23</v>
      </c>
      <c r="H2133" s="204">
        <v>1272</v>
      </c>
      <c r="I2133" s="204"/>
      <c r="J2133" s="208"/>
      <c r="K2133" s="1194"/>
      <c r="L2133" s="1195"/>
    </row>
    <row r="2134" spans="1:12">
      <c r="A2134" s="1219"/>
      <c r="B2134" s="203" t="s">
        <v>1476</v>
      </c>
      <c r="C2134" s="1197"/>
      <c r="D2134" s="1199"/>
      <c r="E2134" s="204"/>
      <c r="F2134" s="204"/>
      <c r="G2134" s="204">
        <v>24</v>
      </c>
      <c r="H2134" s="204">
        <v>1273</v>
      </c>
      <c r="I2134" s="204"/>
      <c r="J2134" s="208"/>
      <c r="K2134" s="1194"/>
      <c r="L2134" s="1195"/>
    </row>
    <row r="2135" spans="1:12">
      <c r="A2135" s="1219"/>
      <c r="B2135" s="203" t="s">
        <v>1476</v>
      </c>
      <c r="C2135" s="1197"/>
      <c r="D2135" s="1199"/>
      <c r="E2135" s="204"/>
      <c r="F2135" s="204"/>
      <c r="G2135" s="204">
        <v>25</v>
      </c>
      <c r="H2135" s="204">
        <v>1274</v>
      </c>
      <c r="I2135" s="204"/>
      <c r="J2135" s="208"/>
      <c r="K2135" s="1194"/>
      <c r="L2135" s="1195"/>
    </row>
    <row r="2136" spans="1:12">
      <c r="A2136" s="1219"/>
      <c r="B2136" s="203" t="s">
        <v>1476</v>
      </c>
      <c r="C2136" s="1197"/>
      <c r="D2136" s="1199"/>
      <c r="E2136" s="204"/>
      <c r="F2136" s="204"/>
      <c r="G2136" s="204">
        <v>26</v>
      </c>
      <c r="H2136" s="204">
        <v>1275</v>
      </c>
      <c r="I2136" s="204"/>
      <c r="J2136" s="208"/>
      <c r="K2136" s="1194"/>
      <c r="L2136" s="1195"/>
    </row>
    <row r="2137" spans="1:12">
      <c r="A2137" s="1219"/>
      <c r="B2137" s="203" t="s">
        <v>1476</v>
      </c>
      <c r="C2137" s="1197"/>
      <c r="D2137" s="1199"/>
      <c r="E2137" s="204"/>
      <c r="F2137" s="204"/>
      <c r="G2137" s="204">
        <v>27</v>
      </c>
      <c r="H2137" s="204">
        <v>1276</v>
      </c>
      <c r="I2137" s="204"/>
      <c r="J2137" s="208"/>
      <c r="K2137" s="1194"/>
      <c r="L2137" s="1195"/>
    </row>
    <row r="2138" spans="1:12">
      <c r="A2138" s="1219"/>
      <c r="B2138" s="203" t="s">
        <v>1476</v>
      </c>
      <c r="C2138" s="1197"/>
      <c r="D2138" s="1199"/>
      <c r="E2138" s="204"/>
      <c r="F2138" s="204"/>
      <c r="G2138" s="204">
        <v>28</v>
      </c>
      <c r="H2138" s="204">
        <v>1277</v>
      </c>
      <c r="I2138" s="204"/>
      <c r="J2138" s="208"/>
      <c r="K2138" s="1194"/>
      <c r="L2138" s="1195"/>
    </row>
    <row r="2139" spans="1:12">
      <c r="A2139" s="1219"/>
      <c r="B2139" s="203" t="s">
        <v>1476</v>
      </c>
      <c r="C2139" s="1197"/>
      <c r="D2139" s="1199"/>
      <c r="E2139" s="204"/>
      <c r="F2139" s="204"/>
      <c r="G2139" s="204">
        <v>29</v>
      </c>
      <c r="H2139" s="204">
        <v>1278</v>
      </c>
      <c r="I2139" s="204"/>
      <c r="J2139" s="208"/>
      <c r="K2139" s="1194"/>
      <c r="L2139" s="1195"/>
    </row>
    <row r="2140" spans="1:12">
      <c r="A2140" s="1219"/>
      <c r="B2140" s="203" t="s">
        <v>1476</v>
      </c>
      <c r="C2140" s="1197"/>
      <c r="D2140" s="1199"/>
      <c r="E2140" s="204"/>
      <c r="F2140" s="204"/>
      <c r="G2140" s="204">
        <v>30</v>
      </c>
      <c r="H2140" s="204">
        <v>1279</v>
      </c>
      <c r="I2140" s="204"/>
      <c r="J2140" s="208"/>
      <c r="K2140" s="1194"/>
      <c r="L2140" s="1195"/>
    </row>
    <row r="2141" spans="1:12">
      <c r="A2141" s="1219"/>
      <c r="B2141" s="205" t="s">
        <v>1476</v>
      </c>
      <c r="C2141" s="1197"/>
      <c r="D2141" s="1199"/>
      <c r="E2141" s="206"/>
      <c r="F2141" s="206"/>
      <c r="G2141" s="206">
        <v>31</v>
      </c>
      <c r="H2141" s="206">
        <v>1280</v>
      </c>
      <c r="I2141" s="206"/>
      <c r="J2141" s="209"/>
      <c r="K2141" s="1194"/>
      <c r="L2141" s="1195"/>
    </row>
    <row r="2142" spans="1:12">
      <c r="A2142" s="1219"/>
      <c r="B2142" s="200" t="s">
        <v>1449</v>
      </c>
      <c r="C2142" s="1207" t="s">
        <v>5706</v>
      </c>
      <c r="D2142" s="1198" t="s">
        <v>1450</v>
      </c>
      <c r="E2142" s="201" t="s">
        <v>7219</v>
      </c>
      <c r="F2142" s="201" t="s">
        <v>7732</v>
      </c>
      <c r="G2142" s="201">
        <v>0</v>
      </c>
      <c r="H2142" s="201">
        <v>57</v>
      </c>
      <c r="I2142" s="201" t="s">
        <v>1453</v>
      </c>
      <c r="J2142" s="207">
        <v>1</v>
      </c>
    </row>
    <row r="2143" spans="1:12">
      <c r="A2143" s="1219"/>
      <c r="B2143" s="203" t="s">
        <v>1449</v>
      </c>
      <c r="C2143" s="1208"/>
      <c r="D2143" s="1199"/>
      <c r="E2143" s="204" t="s">
        <v>7219</v>
      </c>
      <c r="F2143" s="204" t="s">
        <v>7733</v>
      </c>
      <c r="G2143" s="204">
        <v>1</v>
      </c>
      <c r="H2143" s="204">
        <v>58</v>
      </c>
      <c r="I2143" s="204" t="s">
        <v>1455</v>
      </c>
      <c r="J2143" s="208">
        <v>1</v>
      </c>
    </row>
    <row r="2144" spans="1:12">
      <c r="A2144" s="1219"/>
      <c r="B2144" s="203" t="s">
        <v>1449</v>
      </c>
      <c r="C2144" s="1208"/>
      <c r="D2144" s="1199"/>
      <c r="E2144" s="204" t="s">
        <v>7219</v>
      </c>
      <c r="F2144" s="204" t="s">
        <v>67</v>
      </c>
      <c r="G2144" s="204">
        <v>2</v>
      </c>
      <c r="H2144" s="204">
        <v>59</v>
      </c>
      <c r="I2144" s="204" t="s">
        <v>1459</v>
      </c>
      <c r="J2144" s="208">
        <v>1</v>
      </c>
    </row>
    <row r="2145" spans="1:12">
      <c r="A2145" s="1220"/>
      <c r="B2145" s="205" t="s">
        <v>1449</v>
      </c>
      <c r="C2145" s="1208"/>
      <c r="D2145" s="1199"/>
      <c r="E2145" s="206" t="s">
        <v>7219</v>
      </c>
      <c r="F2145" s="206" t="s">
        <v>7734</v>
      </c>
      <c r="G2145" s="206">
        <v>3</v>
      </c>
      <c r="H2145" s="206">
        <v>60</v>
      </c>
      <c r="I2145" s="206" t="s">
        <v>1457</v>
      </c>
      <c r="J2145" s="209">
        <v>1</v>
      </c>
    </row>
    <row r="2146" spans="1:12">
      <c r="A2146" s="1215" t="s">
        <v>8486</v>
      </c>
      <c r="B2146" s="200" t="s">
        <v>1461</v>
      </c>
      <c r="C2146" s="1209" t="s">
        <v>1416</v>
      </c>
      <c r="D2146" s="1198" t="s">
        <v>1462</v>
      </c>
      <c r="E2146" s="201" t="s">
        <v>866</v>
      </c>
      <c r="F2146" s="201" t="s">
        <v>1134</v>
      </c>
      <c r="G2146" s="201">
        <v>1</v>
      </c>
      <c r="H2146" s="201">
        <v>313</v>
      </c>
      <c r="I2146" s="201" t="s">
        <v>1494</v>
      </c>
      <c r="J2146" s="207">
        <v>1</v>
      </c>
      <c r="K2146" s="756" t="s">
        <v>1848</v>
      </c>
      <c r="L2146" s="1195" t="s">
        <v>5841</v>
      </c>
    </row>
    <row r="2147" spans="1:12">
      <c r="A2147" s="1216"/>
      <c r="B2147" s="203" t="s">
        <v>1461</v>
      </c>
      <c r="C2147" s="1210"/>
      <c r="D2147" s="1199"/>
      <c r="E2147" s="204" t="s">
        <v>925</v>
      </c>
      <c r="F2147" s="204" t="s">
        <v>1144</v>
      </c>
      <c r="G2147" s="204">
        <v>2</v>
      </c>
      <c r="H2147" s="204">
        <v>314</v>
      </c>
      <c r="I2147" s="204" t="s">
        <v>1494</v>
      </c>
      <c r="J2147" s="208">
        <v>3</v>
      </c>
      <c r="K2147" s="756" t="s">
        <v>1849</v>
      </c>
      <c r="L2147" s="1195"/>
    </row>
    <row r="2148" spans="1:12">
      <c r="A2148" s="1216"/>
      <c r="B2148" s="203" t="s">
        <v>1461</v>
      </c>
      <c r="C2148" s="1210"/>
      <c r="D2148" s="1199"/>
      <c r="E2148" s="204" t="s">
        <v>994</v>
      </c>
      <c r="F2148" s="204" t="s">
        <v>10625</v>
      </c>
      <c r="G2148" s="204">
        <v>3</v>
      </c>
      <c r="H2148" s="204">
        <v>315</v>
      </c>
      <c r="I2148" s="204" t="s">
        <v>1494</v>
      </c>
      <c r="J2148" s="208">
        <v>5</v>
      </c>
      <c r="K2148" s="756" t="s">
        <v>1850</v>
      </c>
      <c r="L2148" s="1195"/>
    </row>
    <row r="2149" spans="1:12">
      <c r="A2149" s="1216"/>
      <c r="B2149" s="203" t="s">
        <v>1461</v>
      </c>
      <c r="C2149" s="1210"/>
      <c r="D2149" s="1199"/>
      <c r="E2149" s="204" t="s">
        <v>1076</v>
      </c>
      <c r="F2149" s="204" t="s">
        <v>10626</v>
      </c>
      <c r="G2149" s="204">
        <v>4</v>
      </c>
      <c r="H2149" s="204">
        <v>316</v>
      </c>
      <c r="I2149" s="204" t="s">
        <v>1494</v>
      </c>
      <c r="J2149" s="208">
        <v>7</v>
      </c>
      <c r="K2149" s="756" t="s">
        <v>1851</v>
      </c>
      <c r="L2149" s="1195"/>
    </row>
    <row r="2150" spans="1:12">
      <c r="A2150" s="1216"/>
      <c r="B2150" s="203" t="s">
        <v>1461</v>
      </c>
      <c r="C2150" s="1210"/>
      <c r="D2150" s="1199"/>
      <c r="E2150" s="204" t="s">
        <v>941</v>
      </c>
      <c r="F2150" s="204" t="s">
        <v>940</v>
      </c>
      <c r="G2150" s="204">
        <v>5</v>
      </c>
      <c r="H2150" s="204">
        <v>317</v>
      </c>
      <c r="I2150" s="204" t="s">
        <v>1732</v>
      </c>
      <c r="J2150" s="208">
        <v>3</v>
      </c>
      <c r="K2150" s="756" t="s">
        <v>1852</v>
      </c>
      <c r="L2150" s="1195"/>
    </row>
    <row r="2151" spans="1:12">
      <c r="A2151" s="1216"/>
      <c r="B2151" s="203" t="s">
        <v>1461</v>
      </c>
      <c r="C2151" s="1210"/>
      <c r="D2151" s="1199"/>
      <c r="E2151" s="204" t="s">
        <v>958</v>
      </c>
      <c r="F2151" s="204" t="s">
        <v>957</v>
      </c>
      <c r="G2151" s="204">
        <v>6</v>
      </c>
      <c r="H2151" s="204">
        <v>318</v>
      </c>
      <c r="I2151" s="204" t="s">
        <v>1732</v>
      </c>
      <c r="J2151" s="208">
        <v>7</v>
      </c>
      <c r="K2151" s="756" t="s">
        <v>1853</v>
      </c>
      <c r="L2151" s="1195"/>
    </row>
    <row r="2152" spans="1:12">
      <c r="A2152" s="1216"/>
      <c r="B2152" s="203" t="s">
        <v>1461</v>
      </c>
      <c r="C2152" s="1210"/>
      <c r="D2152" s="1199"/>
      <c r="E2152" s="204" t="s">
        <v>1497</v>
      </c>
      <c r="F2152" s="204" t="s">
        <v>67</v>
      </c>
      <c r="G2152" s="204">
        <v>7</v>
      </c>
      <c r="H2152" s="204">
        <v>319</v>
      </c>
      <c r="I2152" s="204" t="s">
        <v>1732</v>
      </c>
      <c r="J2152" s="208">
        <v>13</v>
      </c>
      <c r="K2152" s="756" t="s">
        <v>1854</v>
      </c>
      <c r="L2152" s="1195"/>
    </row>
    <row r="2153" spans="1:12">
      <c r="A2153" s="1216"/>
      <c r="B2153" s="203" t="s">
        <v>1461</v>
      </c>
      <c r="C2153" s="1210"/>
      <c r="D2153" s="1199"/>
      <c r="E2153" s="204" t="s">
        <v>1497</v>
      </c>
      <c r="F2153" s="204" t="s">
        <v>67</v>
      </c>
      <c r="G2153" s="204">
        <v>8</v>
      </c>
      <c r="H2153" s="204">
        <v>320</v>
      </c>
      <c r="I2153" s="204" t="s">
        <v>1732</v>
      </c>
      <c r="J2153" s="208">
        <v>15</v>
      </c>
      <c r="K2153" s="756" t="s">
        <v>1855</v>
      </c>
      <c r="L2153" s="1195"/>
    </row>
    <row r="2154" spans="1:12">
      <c r="A2154" s="1216"/>
      <c r="B2154" s="203" t="s">
        <v>1461</v>
      </c>
      <c r="C2154" s="1210"/>
      <c r="D2154" s="1199"/>
      <c r="E2154" s="204" t="s">
        <v>943</v>
      </c>
      <c r="F2154" s="204" t="s">
        <v>942</v>
      </c>
      <c r="G2154" s="204">
        <v>9</v>
      </c>
      <c r="H2154" s="204">
        <v>321</v>
      </c>
      <c r="I2154" s="204" t="s">
        <v>1520</v>
      </c>
      <c r="J2154" s="208">
        <v>9</v>
      </c>
      <c r="K2154" s="756" t="s">
        <v>1856</v>
      </c>
      <c r="L2154" s="1195"/>
    </row>
    <row r="2155" spans="1:12">
      <c r="A2155" s="1216"/>
      <c r="B2155" s="203" t="s">
        <v>1461</v>
      </c>
      <c r="C2155" s="1210"/>
      <c r="D2155" s="1199"/>
      <c r="E2155" s="204" t="s">
        <v>960</v>
      </c>
      <c r="F2155" s="204" t="s">
        <v>959</v>
      </c>
      <c r="G2155" s="204">
        <v>10</v>
      </c>
      <c r="H2155" s="204">
        <v>322</v>
      </c>
      <c r="I2155" s="204" t="s">
        <v>1520</v>
      </c>
      <c r="J2155" s="208">
        <v>13</v>
      </c>
      <c r="K2155" s="756" t="s">
        <v>1857</v>
      </c>
      <c r="L2155" s="1195"/>
    </row>
    <row r="2156" spans="1:12">
      <c r="A2156" s="1216"/>
      <c r="B2156" s="203" t="s">
        <v>1461</v>
      </c>
      <c r="C2156" s="1210"/>
      <c r="D2156" s="1199"/>
      <c r="E2156" s="204" t="s">
        <v>975</v>
      </c>
      <c r="F2156" s="204" t="s">
        <v>10627</v>
      </c>
      <c r="G2156" s="204">
        <v>11</v>
      </c>
      <c r="H2156" s="204">
        <v>323</v>
      </c>
      <c r="I2156" s="204" t="s">
        <v>1520</v>
      </c>
      <c r="J2156" s="208">
        <v>17</v>
      </c>
      <c r="K2156" s="756" t="s">
        <v>1858</v>
      </c>
      <c r="L2156" s="1195"/>
    </row>
    <row r="2157" spans="1:12">
      <c r="A2157" s="1216"/>
      <c r="B2157" s="205" t="s">
        <v>1461</v>
      </c>
      <c r="C2157" s="1210"/>
      <c r="D2157" s="1199"/>
      <c r="E2157" s="206" t="s">
        <v>955</v>
      </c>
      <c r="F2157" s="206" t="s">
        <v>944</v>
      </c>
      <c r="G2157" s="206">
        <v>12</v>
      </c>
      <c r="H2157" s="206">
        <v>324</v>
      </c>
      <c r="I2157" s="206" t="s">
        <v>1520</v>
      </c>
      <c r="J2157" s="209">
        <v>19</v>
      </c>
      <c r="K2157" s="756" t="s">
        <v>1859</v>
      </c>
      <c r="L2157" s="1195"/>
    </row>
    <row r="2158" spans="1:12">
      <c r="A2158" s="1216"/>
      <c r="B2158" s="200" t="s">
        <v>1461</v>
      </c>
      <c r="C2158" s="1209" t="s">
        <v>1417</v>
      </c>
      <c r="D2158" s="1198" t="s">
        <v>1462</v>
      </c>
      <c r="E2158" s="201" t="s">
        <v>976</v>
      </c>
      <c r="F2158" s="201" t="s">
        <v>10628</v>
      </c>
      <c r="G2158" s="201">
        <v>1</v>
      </c>
      <c r="H2158" s="201">
        <v>325</v>
      </c>
      <c r="I2158" s="201" t="s">
        <v>1520</v>
      </c>
      <c r="J2158" s="207">
        <v>21</v>
      </c>
      <c r="K2158" s="756" t="s">
        <v>1946</v>
      </c>
      <c r="L2158" s="1195" t="s">
        <v>5842</v>
      </c>
    </row>
    <row r="2159" spans="1:12">
      <c r="A2159" s="1216"/>
      <c r="B2159" s="203" t="s">
        <v>1461</v>
      </c>
      <c r="C2159" s="1210"/>
      <c r="D2159" s="1199"/>
      <c r="E2159" s="204" t="s">
        <v>973</v>
      </c>
      <c r="F2159" s="204" t="s">
        <v>961</v>
      </c>
      <c r="G2159" s="204">
        <v>2</v>
      </c>
      <c r="H2159" s="204">
        <v>326</v>
      </c>
      <c r="I2159" s="204" t="s">
        <v>1520</v>
      </c>
      <c r="J2159" s="208">
        <v>27</v>
      </c>
      <c r="K2159" s="756" t="s">
        <v>1947</v>
      </c>
      <c r="L2159" s="1195"/>
    </row>
    <row r="2160" spans="1:12">
      <c r="A2160" s="1216"/>
      <c r="B2160" s="203" t="s">
        <v>1461</v>
      </c>
      <c r="C2160" s="1210"/>
      <c r="D2160" s="1199"/>
      <c r="E2160" s="204" t="s">
        <v>977</v>
      </c>
      <c r="F2160" s="204" t="s">
        <v>10629</v>
      </c>
      <c r="G2160" s="204">
        <v>3</v>
      </c>
      <c r="H2160" s="204">
        <v>327</v>
      </c>
      <c r="I2160" s="204" t="s">
        <v>1520</v>
      </c>
      <c r="J2160" s="208">
        <v>29</v>
      </c>
      <c r="K2160" s="756" t="s">
        <v>1948</v>
      </c>
      <c r="L2160" s="1195"/>
    </row>
    <row r="2161" spans="1:12">
      <c r="A2161" s="1216"/>
      <c r="B2161" s="203" t="s">
        <v>1461</v>
      </c>
      <c r="C2161" s="1210"/>
      <c r="D2161" s="1199"/>
      <c r="E2161" s="204" t="s">
        <v>1497</v>
      </c>
      <c r="F2161" s="204" t="s">
        <v>67</v>
      </c>
      <c r="G2161" s="204">
        <v>4</v>
      </c>
      <c r="H2161" s="204">
        <v>328</v>
      </c>
      <c r="I2161" s="204" t="s">
        <v>1520</v>
      </c>
      <c r="J2161" s="208">
        <v>37</v>
      </c>
      <c r="K2161" s="756" t="s">
        <v>1949</v>
      </c>
      <c r="L2161" s="1195"/>
    </row>
    <row r="2162" spans="1:12">
      <c r="A2162" s="1216"/>
      <c r="B2162" s="203" t="s">
        <v>1461</v>
      </c>
      <c r="C2162" s="1210"/>
      <c r="D2162" s="1199"/>
      <c r="E2162" s="204" t="s">
        <v>1497</v>
      </c>
      <c r="F2162" s="204" t="s">
        <v>67</v>
      </c>
      <c r="G2162" s="204">
        <v>5</v>
      </c>
      <c r="H2162" s="204">
        <v>329</v>
      </c>
      <c r="I2162" s="204" t="s">
        <v>1520</v>
      </c>
      <c r="J2162" s="208">
        <v>39</v>
      </c>
      <c r="K2162" s="756" t="s">
        <v>1950</v>
      </c>
      <c r="L2162" s="1195"/>
    </row>
    <row r="2163" spans="1:12">
      <c r="A2163" s="1216"/>
      <c r="B2163" s="203" t="s">
        <v>1461</v>
      </c>
      <c r="C2163" s="1210"/>
      <c r="D2163" s="1199"/>
      <c r="E2163" s="204" t="s">
        <v>946</v>
      </c>
      <c r="F2163" s="204" t="s">
        <v>945</v>
      </c>
      <c r="G2163" s="204">
        <v>6</v>
      </c>
      <c r="H2163" s="204">
        <v>330</v>
      </c>
      <c r="I2163" s="204" t="s">
        <v>1526</v>
      </c>
      <c r="J2163" s="208">
        <v>3</v>
      </c>
      <c r="K2163" s="756" t="s">
        <v>1951</v>
      </c>
      <c r="L2163" s="1195"/>
    </row>
    <row r="2164" spans="1:12">
      <c r="A2164" s="1216"/>
      <c r="B2164" s="203" t="s">
        <v>1461</v>
      </c>
      <c r="C2164" s="1210"/>
      <c r="D2164" s="1199"/>
      <c r="E2164" s="204" t="s">
        <v>963</v>
      </c>
      <c r="F2164" s="204" t="s">
        <v>962</v>
      </c>
      <c r="G2164" s="204">
        <v>7</v>
      </c>
      <c r="H2164" s="204">
        <v>331</v>
      </c>
      <c r="I2164" s="204" t="s">
        <v>1526</v>
      </c>
      <c r="J2164" s="208">
        <v>7</v>
      </c>
      <c r="K2164" s="756" t="s">
        <v>1952</v>
      </c>
      <c r="L2164" s="1195"/>
    </row>
    <row r="2165" spans="1:12">
      <c r="A2165" s="1216"/>
      <c r="B2165" s="203" t="s">
        <v>1461</v>
      </c>
      <c r="C2165" s="1210"/>
      <c r="D2165" s="1199"/>
      <c r="E2165" s="204" t="s">
        <v>1497</v>
      </c>
      <c r="F2165" s="204" t="s">
        <v>67</v>
      </c>
      <c r="G2165" s="204">
        <v>8</v>
      </c>
      <c r="H2165" s="204">
        <v>332</v>
      </c>
      <c r="I2165" s="204" t="s">
        <v>1526</v>
      </c>
      <c r="J2165" s="208">
        <v>11</v>
      </c>
      <c r="K2165" s="756" t="s">
        <v>1953</v>
      </c>
      <c r="L2165" s="1195"/>
    </row>
    <row r="2166" spans="1:12">
      <c r="A2166" s="1216"/>
      <c r="B2166" s="203" t="s">
        <v>1461</v>
      </c>
      <c r="C2166" s="1210"/>
      <c r="D2166" s="1199"/>
      <c r="E2166" s="204" t="s">
        <v>1988</v>
      </c>
      <c r="F2166" s="204" t="s">
        <v>10630</v>
      </c>
      <c r="G2166" s="204">
        <v>9</v>
      </c>
      <c r="H2166" s="204">
        <v>333</v>
      </c>
      <c r="I2166" s="204" t="s">
        <v>49</v>
      </c>
      <c r="J2166" s="208" t="s">
        <v>49</v>
      </c>
      <c r="K2166" s="756" t="s">
        <v>1954</v>
      </c>
      <c r="L2166" s="1195"/>
    </row>
    <row r="2167" spans="1:12">
      <c r="A2167" s="1216"/>
      <c r="B2167" s="203" t="s">
        <v>1461</v>
      </c>
      <c r="C2167" s="1210"/>
      <c r="D2167" s="1199"/>
      <c r="E2167" s="204"/>
      <c r="F2167" s="204"/>
      <c r="G2167" s="204">
        <v>10</v>
      </c>
      <c r="H2167" s="204">
        <v>334</v>
      </c>
      <c r="I2167" s="204"/>
      <c r="J2167" s="208"/>
      <c r="K2167" s="756" t="s">
        <v>1955</v>
      </c>
      <c r="L2167" s="1195"/>
    </row>
    <row r="2168" spans="1:12">
      <c r="A2168" s="1216"/>
      <c r="B2168" s="203" t="s">
        <v>1461</v>
      </c>
      <c r="C2168" s="1210"/>
      <c r="D2168" s="1199"/>
      <c r="E2168" s="204"/>
      <c r="F2168" s="204"/>
      <c r="G2168" s="204">
        <v>11</v>
      </c>
      <c r="H2168" s="204">
        <v>335</v>
      </c>
      <c r="I2168" s="204"/>
      <c r="J2168" s="208"/>
      <c r="K2168" s="756" t="s">
        <v>1956</v>
      </c>
      <c r="L2168" s="1195"/>
    </row>
    <row r="2169" spans="1:12">
      <c r="A2169" s="1216"/>
      <c r="B2169" s="205" t="s">
        <v>1461</v>
      </c>
      <c r="C2169" s="1210"/>
      <c r="D2169" s="1199"/>
      <c r="E2169" s="206"/>
      <c r="F2169" s="206"/>
      <c r="G2169" s="206">
        <v>12</v>
      </c>
      <c r="H2169" s="206">
        <v>336</v>
      </c>
      <c r="I2169" s="206"/>
      <c r="J2169" s="209"/>
      <c r="K2169" s="756" t="s">
        <v>1957</v>
      </c>
      <c r="L2169" s="1195"/>
    </row>
    <row r="2170" spans="1:12">
      <c r="A2170" s="1216"/>
      <c r="B2170" s="210" t="s">
        <v>1476</v>
      </c>
      <c r="C2170" s="1205" t="s">
        <v>1418</v>
      </c>
      <c r="D2170" s="1198" t="s">
        <v>1477</v>
      </c>
      <c r="E2170" s="201" t="s">
        <v>1352</v>
      </c>
      <c r="F2170" s="201" t="s">
        <v>6630</v>
      </c>
      <c r="G2170" s="201">
        <v>0</v>
      </c>
      <c r="H2170" s="201">
        <v>1281</v>
      </c>
      <c r="I2170" s="201" t="s">
        <v>1746</v>
      </c>
      <c r="J2170" s="207">
        <v>1</v>
      </c>
      <c r="K2170" s="1194" t="s">
        <v>5843</v>
      </c>
      <c r="L2170" s="1195" t="s">
        <v>5844</v>
      </c>
    </row>
    <row r="2171" spans="1:12">
      <c r="A2171" s="1216"/>
      <c r="B2171" s="211" t="s">
        <v>1476</v>
      </c>
      <c r="C2171" s="1206"/>
      <c r="D2171" s="1199"/>
      <c r="E2171" s="204" t="s">
        <v>1351</v>
      </c>
      <c r="F2171" s="204" t="s">
        <v>6631</v>
      </c>
      <c r="G2171" s="204">
        <v>1</v>
      </c>
      <c r="H2171" s="204">
        <v>1282</v>
      </c>
      <c r="I2171" s="204" t="s">
        <v>1746</v>
      </c>
      <c r="J2171" s="208">
        <v>2</v>
      </c>
      <c r="K2171" s="1194"/>
      <c r="L2171" s="1195"/>
    </row>
    <row r="2172" spans="1:12">
      <c r="A2172" s="1216"/>
      <c r="B2172" s="211" t="s">
        <v>1476</v>
      </c>
      <c r="C2172" s="1206"/>
      <c r="D2172" s="1199"/>
      <c r="E2172" s="204" t="s">
        <v>1497</v>
      </c>
      <c r="F2172" s="204" t="s">
        <v>6644</v>
      </c>
      <c r="G2172" s="204">
        <v>2</v>
      </c>
      <c r="H2172" s="204">
        <v>1283</v>
      </c>
      <c r="I2172" s="204" t="s">
        <v>1746</v>
      </c>
      <c r="J2172" s="208">
        <v>3</v>
      </c>
      <c r="K2172" s="1194"/>
      <c r="L2172" s="1195"/>
    </row>
    <row r="2173" spans="1:12">
      <c r="A2173" s="1216"/>
      <c r="B2173" s="211" t="s">
        <v>1476</v>
      </c>
      <c r="C2173" s="1206"/>
      <c r="D2173" s="1199"/>
      <c r="E2173" s="204" t="s">
        <v>1497</v>
      </c>
      <c r="F2173" s="204" t="s">
        <v>6644</v>
      </c>
      <c r="G2173" s="204">
        <v>3</v>
      </c>
      <c r="H2173" s="204">
        <v>1284</v>
      </c>
      <c r="I2173" s="204" t="s">
        <v>1746</v>
      </c>
      <c r="J2173" s="208">
        <v>4</v>
      </c>
      <c r="K2173" s="1194"/>
      <c r="L2173" s="1195"/>
    </row>
    <row r="2174" spans="1:12">
      <c r="A2174" s="1216"/>
      <c r="B2174" s="211" t="s">
        <v>1476</v>
      </c>
      <c r="C2174" s="1206"/>
      <c r="D2174" s="1199"/>
      <c r="E2174" s="204" t="s">
        <v>1497</v>
      </c>
      <c r="F2174" s="204" t="s">
        <v>6644</v>
      </c>
      <c r="G2174" s="204">
        <v>4</v>
      </c>
      <c r="H2174" s="204">
        <v>1285</v>
      </c>
      <c r="I2174" s="204" t="s">
        <v>1746</v>
      </c>
      <c r="J2174" s="208">
        <v>5</v>
      </c>
      <c r="K2174" s="1194"/>
      <c r="L2174" s="1195"/>
    </row>
    <row r="2175" spans="1:12">
      <c r="A2175" s="1216"/>
      <c r="B2175" s="211" t="s">
        <v>1476</v>
      </c>
      <c r="C2175" s="1206"/>
      <c r="D2175" s="1199"/>
      <c r="E2175" s="204" t="s">
        <v>1349</v>
      </c>
      <c r="F2175" s="204" t="s">
        <v>9762</v>
      </c>
      <c r="G2175" s="204">
        <v>5</v>
      </c>
      <c r="H2175" s="204">
        <v>1286</v>
      </c>
      <c r="I2175" s="204" t="s">
        <v>1746</v>
      </c>
      <c r="J2175" s="208">
        <v>6</v>
      </c>
      <c r="K2175" s="1194"/>
      <c r="L2175" s="1195"/>
    </row>
    <row r="2176" spans="1:12">
      <c r="A2176" s="1216"/>
      <c r="B2176" s="211" t="s">
        <v>1476</v>
      </c>
      <c r="C2176" s="1206"/>
      <c r="D2176" s="1199"/>
      <c r="E2176" s="204" t="s">
        <v>1350</v>
      </c>
      <c r="F2176" s="204" t="s">
        <v>6647</v>
      </c>
      <c r="G2176" s="204">
        <v>6</v>
      </c>
      <c r="H2176" s="204">
        <v>1287</v>
      </c>
      <c r="I2176" s="204" t="s">
        <v>1746</v>
      </c>
      <c r="J2176" s="208">
        <v>7</v>
      </c>
      <c r="K2176" s="1194"/>
      <c r="L2176" s="1195"/>
    </row>
    <row r="2177" spans="1:12">
      <c r="A2177" s="1216"/>
      <c r="B2177" s="211" t="s">
        <v>1476</v>
      </c>
      <c r="C2177" s="1206"/>
      <c r="D2177" s="1199"/>
      <c r="E2177" s="204" t="s">
        <v>6575</v>
      </c>
      <c r="F2177" s="204" t="s">
        <v>10631</v>
      </c>
      <c r="G2177" s="204">
        <v>7</v>
      </c>
      <c r="H2177" s="204">
        <v>1288</v>
      </c>
      <c r="I2177" s="204" t="s">
        <v>1747</v>
      </c>
      <c r="J2177" s="208">
        <v>1</v>
      </c>
      <c r="K2177" s="1194"/>
      <c r="L2177" s="1195"/>
    </row>
    <row r="2178" spans="1:12">
      <c r="A2178" s="1216"/>
      <c r="B2178" s="211" t="s">
        <v>1476</v>
      </c>
      <c r="C2178" s="1206"/>
      <c r="D2178" s="1199"/>
      <c r="E2178" s="204" t="s">
        <v>6576</v>
      </c>
      <c r="F2178" s="204" t="s">
        <v>10632</v>
      </c>
      <c r="G2178" s="204">
        <v>8</v>
      </c>
      <c r="H2178" s="204">
        <v>1289</v>
      </c>
      <c r="I2178" s="204" t="s">
        <v>1747</v>
      </c>
      <c r="J2178" s="208">
        <v>2</v>
      </c>
      <c r="K2178" s="1194"/>
      <c r="L2178" s="1195"/>
    </row>
    <row r="2179" spans="1:12">
      <c r="A2179" s="1216"/>
      <c r="B2179" s="211" t="s">
        <v>1476</v>
      </c>
      <c r="C2179" s="1206"/>
      <c r="D2179" s="1199"/>
      <c r="E2179" s="204" t="s">
        <v>6577</v>
      </c>
      <c r="F2179" s="204" t="s">
        <v>10633</v>
      </c>
      <c r="G2179" s="204">
        <v>9</v>
      </c>
      <c r="H2179" s="204">
        <v>1290</v>
      </c>
      <c r="I2179" s="204" t="s">
        <v>1747</v>
      </c>
      <c r="J2179" s="208">
        <v>3</v>
      </c>
      <c r="K2179" s="1194"/>
      <c r="L2179" s="1195"/>
    </row>
    <row r="2180" spans="1:12">
      <c r="A2180" s="1216"/>
      <c r="B2180" s="211" t="s">
        <v>1476</v>
      </c>
      <c r="C2180" s="1206"/>
      <c r="D2180" s="1199"/>
      <c r="E2180" s="204" t="s">
        <v>6578</v>
      </c>
      <c r="F2180" s="204" t="s">
        <v>10634</v>
      </c>
      <c r="G2180" s="204">
        <v>10</v>
      </c>
      <c r="H2180" s="204">
        <v>1291</v>
      </c>
      <c r="I2180" s="204" t="s">
        <v>1747</v>
      </c>
      <c r="J2180" s="208">
        <v>4</v>
      </c>
      <c r="K2180" s="1194"/>
      <c r="L2180" s="1195"/>
    </row>
    <row r="2181" spans="1:12">
      <c r="A2181" s="1216"/>
      <c r="B2181" s="211" t="s">
        <v>1476</v>
      </c>
      <c r="C2181" s="1206"/>
      <c r="D2181" s="1199"/>
      <c r="E2181" s="204" t="s">
        <v>6579</v>
      </c>
      <c r="F2181" s="204" t="s">
        <v>10635</v>
      </c>
      <c r="G2181" s="204">
        <v>11</v>
      </c>
      <c r="H2181" s="204">
        <v>1292</v>
      </c>
      <c r="I2181" s="204" t="s">
        <v>1747</v>
      </c>
      <c r="J2181" s="208">
        <v>5</v>
      </c>
      <c r="K2181" s="1194"/>
      <c r="L2181" s="1195"/>
    </row>
    <row r="2182" spans="1:12">
      <c r="A2182" s="1216"/>
      <c r="B2182" s="211" t="s">
        <v>1476</v>
      </c>
      <c r="C2182" s="1206"/>
      <c r="D2182" s="1199"/>
      <c r="E2182" s="204" t="s">
        <v>6580</v>
      </c>
      <c r="F2182" s="204" t="s">
        <v>10636</v>
      </c>
      <c r="G2182" s="204">
        <v>12</v>
      </c>
      <c r="H2182" s="204">
        <v>1293</v>
      </c>
      <c r="I2182" s="204" t="s">
        <v>1747</v>
      </c>
      <c r="J2182" s="208">
        <v>6</v>
      </c>
      <c r="K2182" s="1194"/>
      <c r="L2182" s="1195"/>
    </row>
    <row r="2183" spans="1:12">
      <c r="A2183" s="1216"/>
      <c r="B2183" s="211" t="s">
        <v>1476</v>
      </c>
      <c r="C2183" s="1206"/>
      <c r="D2183" s="1199"/>
      <c r="E2183" s="204" t="s">
        <v>6581</v>
      </c>
      <c r="F2183" s="204" t="s">
        <v>10637</v>
      </c>
      <c r="G2183" s="204">
        <v>13</v>
      </c>
      <c r="H2183" s="204">
        <v>1294</v>
      </c>
      <c r="I2183" s="204" t="s">
        <v>1747</v>
      </c>
      <c r="J2183" s="208">
        <v>7</v>
      </c>
      <c r="K2183" s="1194"/>
      <c r="L2183" s="1195"/>
    </row>
    <row r="2184" spans="1:12">
      <c r="A2184" s="1216"/>
      <c r="B2184" s="211" t="s">
        <v>1476</v>
      </c>
      <c r="C2184" s="1206"/>
      <c r="D2184" s="1199"/>
      <c r="E2184" s="204"/>
      <c r="F2184" s="204"/>
      <c r="G2184" s="204">
        <v>14</v>
      </c>
      <c r="H2184" s="204">
        <v>1295</v>
      </c>
      <c r="I2184" s="204"/>
      <c r="J2184" s="208"/>
      <c r="K2184" s="1194"/>
      <c r="L2184" s="1195"/>
    </row>
    <row r="2185" spans="1:12">
      <c r="A2185" s="1216"/>
      <c r="B2185" s="212" t="s">
        <v>1476</v>
      </c>
      <c r="C2185" s="1206"/>
      <c r="D2185" s="1199"/>
      <c r="E2185" s="206"/>
      <c r="F2185" s="206"/>
      <c r="G2185" s="206">
        <v>15</v>
      </c>
      <c r="H2185" s="206">
        <v>1296</v>
      </c>
      <c r="I2185" s="206"/>
      <c r="J2185" s="209"/>
      <c r="K2185" s="1194"/>
      <c r="L2185" s="1195"/>
    </row>
    <row r="2186" spans="1:12">
      <c r="A2186" s="1216"/>
      <c r="B2186" s="210" t="s">
        <v>1554</v>
      </c>
      <c r="C2186" s="1206"/>
      <c r="D2186" s="1198" t="s">
        <v>1555</v>
      </c>
      <c r="E2186" s="201" t="s">
        <v>6582</v>
      </c>
      <c r="F2186" s="201" t="s">
        <v>7738</v>
      </c>
      <c r="G2186" s="201">
        <v>0</v>
      </c>
      <c r="H2186" s="201">
        <v>481</v>
      </c>
      <c r="I2186" s="201" t="s">
        <v>1552</v>
      </c>
      <c r="J2186" s="207">
        <v>1</v>
      </c>
      <c r="K2186" s="1194" t="s">
        <v>5845</v>
      </c>
      <c r="L2186" s="1195" t="s">
        <v>5846</v>
      </c>
    </row>
    <row r="2187" spans="1:12">
      <c r="A2187" s="1216"/>
      <c r="B2187" s="211" t="s">
        <v>1554</v>
      </c>
      <c r="C2187" s="1206"/>
      <c r="D2187" s="1199"/>
      <c r="E2187" s="204" t="s">
        <v>1497</v>
      </c>
      <c r="F2187" s="204" t="s">
        <v>67</v>
      </c>
      <c r="G2187" s="204">
        <v>1</v>
      </c>
      <c r="H2187" s="204">
        <v>482</v>
      </c>
      <c r="I2187" s="204" t="s">
        <v>1552</v>
      </c>
      <c r="J2187" s="208">
        <v>3</v>
      </c>
      <c r="K2187" s="1194"/>
      <c r="L2187" s="1195"/>
    </row>
    <row r="2188" spans="1:12">
      <c r="A2188" s="1216"/>
      <c r="B2188" s="211" t="s">
        <v>1554</v>
      </c>
      <c r="C2188" s="1206"/>
      <c r="D2188" s="1199"/>
      <c r="E2188" s="204" t="s">
        <v>3000</v>
      </c>
      <c r="F2188" s="204" t="s">
        <v>7739</v>
      </c>
      <c r="G2188" s="204">
        <v>2</v>
      </c>
      <c r="H2188" s="204">
        <v>483</v>
      </c>
      <c r="I2188" s="204" t="s">
        <v>1535</v>
      </c>
      <c r="J2188" s="208">
        <v>1</v>
      </c>
      <c r="K2188" s="1194"/>
      <c r="L2188" s="1195"/>
    </row>
    <row r="2189" spans="1:12">
      <c r="A2189" s="1216"/>
      <c r="B2189" s="211" t="s">
        <v>1554</v>
      </c>
      <c r="C2189" s="1206"/>
      <c r="D2189" s="1199"/>
      <c r="E2189" s="204" t="s">
        <v>2667</v>
      </c>
      <c r="F2189" s="204" t="s">
        <v>7740</v>
      </c>
      <c r="G2189" s="204">
        <v>3</v>
      </c>
      <c r="H2189" s="204">
        <v>484</v>
      </c>
      <c r="I2189" s="204" t="s">
        <v>1535</v>
      </c>
      <c r="J2189" s="208">
        <v>5</v>
      </c>
      <c r="K2189" s="1194"/>
      <c r="L2189" s="1195"/>
    </row>
    <row r="2190" spans="1:12">
      <c r="A2190" s="1216"/>
      <c r="B2190" s="211" t="s">
        <v>1554</v>
      </c>
      <c r="C2190" s="1206"/>
      <c r="D2190" s="1199"/>
      <c r="E2190" s="204" t="s">
        <v>2673</v>
      </c>
      <c r="F2190" s="204" t="s">
        <v>7741</v>
      </c>
      <c r="G2190" s="204">
        <v>4</v>
      </c>
      <c r="H2190" s="204">
        <v>485</v>
      </c>
      <c r="I2190" s="204" t="s">
        <v>1535</v>
      </c>
      <c r="J2190" s="208">
        <v>9</v>
      </c>
      <c r="K2190" s="1194"/>
      <c r="L2190" s="1195"/>
    </row>
    <row r="2191" spans="1:12">
      <c r="A2191" s="1216"/>
      <c r="B2191" s="211" t="s">
        <v>1554</v>
      </c>
      <c r="C2191" s="1206"/>
      <c r="D2191" s="1199"/>
      <c r="E2191" s="204" t="s">
        <v>1497</v>
      </c>
      <c r="F2191" s="204" t="s">
        <v>67</v>
      </c>
      <c r="G2191" s="204">
        <v>5</v>
      </c>
      <c r="H2191" s="204">
        <v>486</v>
      </c>
      <c r="I2191" s="204" t="s">
        <v>1535</v>
      </c>
      <c r="J2191" s="208">
        <v>13</v>
      </c>
      <c r="K2191" s="1194"/>
      <c r="L2191" s="1195"/>
    </row>
    <row r="2192" spans="1:12">
      <c r="A2192" s="1216"/>
      <c r="B2192" s="211" t="s">
        <v>1554</v>
      </c>
      <c r="C2192" s="1206"/>
      <c r="D2192" s="1199"/>
      <c r="E2192" s="204" t="s">
        <v>1695</v>
      </c>
      <c r="F2192" s="204" t="s">
        <v>1696</v>
      </c>
      <c r="G2192" s="204">
        <v>6</v>
      </c>
      <c r="H2192" s="204">
        <v>487</v>
      </c>
      <c r="I2192" s="204" t="s">
        <v>1746</v>
      </c>
      <c r="J2192" s="208">
        <v>8</v>
      </c>
      <c r="K2192" s="1194"/>
      <c r="L2192" s="1195"/>
    </row>
    <row r="2193" spans="1:12">
      <c r="A2193" s="1216"/>
      <c r="B2193" s="211" t="s">
        <v>1554</v>
      </c>
      <c r="C2193" s="1206"/>
      <c r="D2193" s="1199"/>
      <c r="E2193" s="204" t="s">
        <v>1698</v>
      </c>
      <c r="F2193" s="204" t="s">
        <v>10490</v>
      </c>
      <c r="G2193" s="204">
        <v>7</v>
      </c>
      <c r="H2193" s="204">
        <v>488</v>
      </c>
      <c r="I2193" s="204" t="s">
        <v>1746</v>
      </c>
      <c r="J2193" s="208">
        <v>9</v>
      </c>
      <c r="K2193" s="1194"/>
      <c r="L2193" s="1195"/>
    </row>
    <row r="2194" spans="1:12">
      <c r="A2194" s="1216"/>
      <c r="B2194" s="211" t="s">
        <v>1554</v>
      </c>
      <c r="C2194" s="1206"/>
      <c r="D2194" s="1199"/>
      <c r="E2194" s="204" t="s">
        <v>1906</v>
      </c>
      <c r="F2194" s="204" t="s">
        <v>1907</v>
      </c>
      <c r="G2194" s="204">
        <v>8</v>
      </c>
      <c r="H2194" s="204">
        <v>489</v>
      </c>
      <c r="I2194" s="204" t="s">
        <v>1746</v>
      </c>
      <c r="J2194" s="208">
        <v>10</v>
      </c>
      <c r="K2194" s="1194"/>
      <c r="L2194" s="1195"/>
    </row>
    <row r="2195" spans="1:12">
      <c r="A2195" s="1216"/>
      <c r="B2195" s="211" t="s">
        <v>1554</v>
      </c>
      <c r="C2195" s="1206"/>
      <c r="D2195" s="1199"/>
      <c r="E2195" s="204" t="s">
        <v>6583</v>
      </c>
      <c r="F2195" s="204" t="s">
        <v>10638</v>
      </c>
      <c r="G2195" s="204">
        <v>9</v>
      </c>
      <c r="H2195" s="204">
        <v>490</v>
      </c>
      <c r="I2195" s="204" t="s">
        <v>1747</v>
      </c>
      <c r="J2195" s="208">
        <v>8</v>
      </c>
      <c r="K2195" s="1194"/>
      <c r="L2195" s="1195"/>
    </row>
    <row r="2196" spans="1:12">
      <c r="A2196" s="1216"/>
      <c r="B2196" s="211" t="s">
        <v>1554</v>
      </c>
      <c r="C2196" s="1206"/>
      <c r="D2196" s="1199"/>
      <c r="E2196" s="204" t="s">
        <v>6584</v>
      </c>
      <c r="F2196" s="204" t="s">
        <v>11093</v>
      </c>
      <c r="G2196" s="204">
        <v>10</v>
      </c>
      <c r="H2196" s="204">
        <v>491</v>
      </c>
      <c r="I2196" s="204" t="s">
        <v>1747</v>
      </c>
      <c r="J2196" s="208">
        <v>9</v>
      </c>
      <c r="K2196" s="1194"/>
      <c r="L2196" s="1195"/>
    </row>
    <row r="2197" spans="1:12">
      <c r="A2197" s="1216"/>
      <c r="B2197" s="211" t="s">
        <v>1554</v>
      </c>
      <c r="C2197" s="1206"/>
      <c r="D2197" s="1199"/>
      <c r="E2197" s="204" t="s">
        <v>6585</v>
      </c>
      <c r="F2197" s="204" t="s">
        <v>11094</v>
      </c>
      <c r="G2197" s="204">
        <v>11</v>
      </c>
      <c r="H2197" s="204">
        <v>492</v>
      </c>
      <c r="I2197" s="204" t="s">
        <v>1747</v>
      </c>
      <c r="J2197" s="208">
        <v>10</v>
      </c>
      <c r="K2197" s="1194"/>
      <c r="L2197" s="1195"/>
    </row>
    <row r="2198" spans="1:12">
      <c r="A2198" s="1216"/>
      <c r="B2198" s="211" t="s">
        <v>1554</v>
      </c>
      <c r="C2198" s="1206"/>
      <c r="D2198" s="1199"/>
      <c r="E2198" s="204" t="s">
        <v>6586</v>
      </c>
      <c r="F2198" s="204" t="s">
        <v>10639</v>
      </c>
      <c r="G2198" s="204">
        <v>12</v>
      </c>
      <c r="H2198" s="204">
        <v>493</v>
      </c>
      <c r="I2198" s="204" t="s">
        <v>1983</v>
      </c>
      <c r="J2198" s="208">
        <v>8</v>
      </c>
      <c r="K2198" s="1194"/>
      <c r="L2198" s="1195"/>
    </row>
    <row r="2199" spans="1:12">
      <c r="A2199" s="1216"/>
      <c r="B2199" s="211" t="s">
        <v>1554</v>
      </c>
      <c r="C2199" s="1206"/>
      <c r="D2199" s="1199"/>
      <c r="E2199" s="204" t="s">
        <v>6587</v>
      </c>
      <c r="F2199" s="204" t="s">
        <v>11095</v>
      </c>
      <c r="G2199" s="204">
        <v>13</v>
      </c>
      <c r="H2199" s="204">
        <v>494</v>
      </c>
      <c r="I2199" s="204" t="s">
        <v>1983</v>
      </c>
      <c r="J2199" s="208">
        <v>9</v>
      </c>
      <c r="K2199" s="1194"/>
      <c r="L2199" s="1195"/>
    </row>
    <row r="2200" spans="1:12">
      <c r="A2200" s="1216"/>
      <c r="B2200" s="211" t="s">
        <v>1554</v>
      </c>
      <c r="C2200" s="1206"/>
      <c r="D2200" s="1199"/>
      <c r="E2200" s="204" t="s">
        <v>6588</v>
      </c>
      <c r="F2200" s="204" t="s">
        <v>11096</v>
      </c>
      <c r="G2200" s="204">
        <v>14</v>
      </c>
      <c r="H2200" s="204">
        <v>495</v>
      </c>
      <c r="I2200" s="204" t="s">
        <v>1983</v>
      </c>
      <c r="J2200" s="208">
        <v>10</v>
      </c>
      <c r="K2200" s="1194"/>
      <c r="L2200" s="1195"/>
    </row>
    <row r="2201" spans="1:12">
      <c r="A2201" s="1216"/>
      <c r="B2201" s="212" t="s">
        <v>1554</v>
      </c>
      <c r="C2201" s="1206"/>
      <c r="D2201" s="1199"/>
      <c r="E2201" s="206"/>
      <c r="F2201" s="206"/>
      <c r="G2201" s="206">
        <v>15</v>
      </c>
      <c r="H2201" s="206">
        <v>496</v>
      </c>
      <c r="I2201" s="206"/>
      <c r="J2201" s="209"/>
      <c r="K2201" s="1194"/>
      <c r="L2201" s="1195"/>
    </row>
    <row r="2202" spans="1:12">
      <c r="A2202" s="1216"/>
      <c r="B2202" s="210" t="s">
        <v>1476</v>
      </c>
      <c r="C2202" s="1205" t="s">
        <v>1419</v>
      </c>
      <c r="D2202" s="1198" t="s">
        <v>1477</v>
      </c>
      <c r="E2202" s="201" t="s">
        <v>6589</v>
      </c>
      <c r="F2202" s="201" t="s">
        <v>10640</v>
      </c>
      <c r="G2202" s="201">
        <v>0</v>
      </c>
      <c r="H2202" s="201">
        <v>1297</v>
      </c>
      <c r="I2202" s="201" t="s">
        <v>1792</v>
      </c>
      <c r="J2202" s="207">
        <v>1</v>
      </c>
      <c r="K2202" s="1194" t="s">
        <v>5847</v>
      </c>
      <c r="L2202" s="1195" t="s">
        <v>5848</v>
      </c>
    </row>
    <row r="2203" spans="1:12">
      <c r="A2203" s="1216"/>
      <c r="B2203" s="211" t="s">
        <v>1476</v>
      </c>
      <c r="C2203" s="1206"/>
      <c r="D2203" s="1199"/>
      <c r="E2203" s="204" t="s">
        <v>6590</v>
      </c>
      <c r="F2203" s="204" t="s">
        <v>10641</v>
      </c>
      <c r="G2203" s="204">
        <v>1</v>
      </c>
      <c r="H2203" s="204">
        <v>1298</v>
      </c>
      <c r="I2203" s="204" t="s">
        <v>1792</v>
      </c>
      <c r="J2203" s="208">
        <v>2</v>
      </c>
      <c r="K2203" s="1194"/>
      <c r="L2203" s="1195"/>
    </row>
    <row r="2204" spans="1:12">
      <c r="A2204" s="1216"/>
      <c r="B2204" s="211" t="s">
        <v>1476</v>
      </c>
      <c r="C2204" s="1206"/>
      <c r="D2204" s="1199"/>
      <c r="E2204" s="204" t="s">
        <v>6591</v>
      </c>
      <c r="F2204" s="204" t="s">
        <v>10642</v>
      </c>
      <c r="G2204" s="204">
        <v>2</v>
      </c>
      <c r="H2204" s="204">
        <v>1299</v>
      </c>
      <c r="I2204" s="204" t="s">
        <v>1792</v>
      </c>
      <c r="J2204" s="208">
        <v>3</v>
      </c>
      <c r="K2204" s="1194"/>
      <c r="L2204" s="1195"/>
    </row>
    <row r="2205" spans="1:12">
      <c r="A2205" s="1216"/>
      <c r="B2205" s="211" t="s">
        <v>1476</v>
      </c>
      <c r="C2205" s="1206"/>
      <c r="D2205" s="1199"/>
      <c r="E2205" s="204" t="s">
        <v>6592</v>
      </c>
      <c r="F2205" s="204" t="s">
        <v>10643</v>
      </c>
      <c r="G2205" s="204">
        <v>3</v>
      </c>
      <c r="H2205" s="204">
        <v>1300</v>
      </c>
      <c r="I2205" s="204" t="s">
        <v>1792</v>
      </c>
      <c r="J2205" s="208">
        <v>4</v>
      </c>
      <c r="K2205" s="1194"/>
      <c r="L2205" s="1195"/>
    </row>
    <row r="2206" spans="1:12">
      <c r="A2206" s="1216"/>
      <c r="B2206" s="211" t="s">
        <v>1476</v>
      </c>
      <c r="C2206" s="1206"/>
      <c r="D2206" s="1199"/>
      <c r="E2206" s="204" t="s">
        <v>6593</v>
      </c>
      <c r="F2206" s="204" t="s">
        <v>10644</v>
      </c>
      <c r="G2206" s="204">
        <v>4</v>
      </c>
      <c r="H2206" s="204">
        <v>1301</v>
      </c>
      <c r="I2206" s="204" t="s">
        <v>1792</v>
      </c>
      <c r="J2206" s="208">
        <v>5</v>
      </c>
      <c r="K2206" s="1194"/>
      <c r="L2206" s="1195"/>
    </row>
    <row r="2207" spans="1:12">
      <c r="A2207" s="1216"/>
      <c r="B2207" s="211" t="s">
        <v>1476</v>
      </c>
      <c r="C2207" s="1206"/>
      <c r="D2207" s="1199"/>
      <c r="E2207" s="204" t="s">
        <v>6594</v>
      </c>
      <c r="F2207" s="204" t="s">
        <v>10645</v>
      </c>
      <c r="G2207" s="204">
        <v>5</v>
      </c>
      <c r="H2207" s="204">
        <v>1302</v>
      </c>
      <c r="I2207" s="204" t="s">
        <v>1792</v>
      </c>
      <c r="J2207" s="208">
        <v>6</v>
      </c>
      <c r="K2207" s="1194"/>
      <c r="L2207" s="1195"/>
    </row>
    <row r="2208" spans="1:12">
      <c r="A2208" s="1216"/>
      <c r="B2208" s="211" t="s">
        <v>1476</v>
      </c>
      <c r="C2208" s="1206"/>
      <c r="D2208" s="1199"/>
      <c r="E2208" s="204" t="s">
        <v>6595</v>
      </c>
      <c r="F2208" s="204" t="s">
        <v>10646</v>
      </c>
      <c r="G2208" s="204">
        <v>6</v>
      </c>
      <c r="H2208" s="204">
        <v>1303</v>
      </c>
      <c r="I2208" s="204" t="s">
        <v>1792</v>
      </c>
      <c r="J2208" s="208">
        <v>7</v>
      </c>
      <c r="K2208" s="1194"/>
      <c r="L2208" s="1195"/>
    </row>
    <row r="2209" spans="1:12">
      <c r="A2209" s="1216"/>
      <c r="B2209" s="211" t="s">
        <v>1476</v>
      </c>
      <c r="C2209" s="1206"/>
      <c r="D2209" s="1199"/>
      <c r="E2209" s="204" t="s">
        <v>6596</v>
      </c>
      <c r="F2209" s="204" t="s">
        <v>10647</v>
      </c>
      <c r="G2209" s="204">
        <v>7</v>
      </c>
      <c r="H2209" s="204">
        <v>1304</v>
      </c>
      <c r="I2209" s="204" t="s">
        <v>1967</v>
      </c>
      <c r="J2209" s="208">
        <v>1</v>
      </c>
      <c r="K2209" s="1194"/>
      <c r="L2209" s="1195"/>
    </row>
    <row r="2210" spans="1:12">
      <c r="A2210" s="1216"/>
      <c r="B2210" s="211" t="s">
        <v>1476</v>
      </c>
      <c r="C2210" s="1206"/>
      <c r="D2210" s="1199"/>
      <c r="E2210" s="204" t="s">
        <v>6597</v>
      </c>
      <c r="F2210" s="204" t="s">
        <v>10648</v>
      </c>
      <c r="G2210" s="204">
        <v>8</v>
      </c>
      <c r="H2210" s="204">
        <v>1305</v>
      </c>
      <c r="I2210" s="204" t="s">
        <v>1967</v>
      </c>
      <c r="J2210" s="208">
        <v>2</v>
      </c>
      <c r="K2210" s="1194"/>
      <c r="L2210" s="1195"/>
    </row>
    <row r="2211" spans="1:12">
      <c r="A2211" s="1216"/>
      <c r="B2211" s="211" t="s">
        <v>1476</v>
      </c>
      <c r="C2211" s="1206"/>
      <c r="D2211" s="1199"/>
      <c r="E2211" s="204" t="s">
        <v>6598</v>
      </c>
      <c r="F2211" s="204" t="s">
        <v>10649</v>
      </c>
      <c r="G2211" s="204">
        <v>9</v>
      </c>
      <c r="H2211" s="204">
        <v>1306</v>
      </c>
      <c r="I2211" s="204" t="s">
        <v>1967</v>
      </c>
      <c r="J2211" s="208">
        <v>3</v>
      </c>
      <c r="K2211" s="1194"/>
      <c r="L2211" s="1195"/>
    </row>
    <row r="2212" spans="1:12">
      <c r="A2212" s="1216"/>
      <c r="B2212" s="211" t="s">
        <v>1476</v>
      </c>
      <c r="C2212" s="1206"/>
      <c r="D2212" s="1199"/>
      <c r="E2212" s="204" t="s">
        <v>6599</v>
      </c>
      <c r="F2212" s="204" t="s">
        <v>10650</v>
      </c>
      <c r="G2212" s="204">
        <v>10</v>
      </c>
      <c r="H2212" s="204">
        <v>1307</v>
      </c>
      <c r="I2212" s="204" t="s">
        <v>1967</v>
      </c>
      <c r="J2212" s="208">
        <v>4</v>
      </c>
      <c r="K2212" s="1194"/>
      <c r="L2212" s="1195"/>
    </row>
    <row r="2213" spans="1:12">
      <c r="A2213" s="1216"/>
      <c r="B2213" s="211" t="s">
        <v>1476</v>
      </c>
      <c r="C2213" s="1206"/>
      <c r="D2213" s="1199"/>
      <c r="E2213" s="204" t="s">
        <v>6600</v>
      </c>
      <c r="F2213" s="204" t="s">
        <v>10651</v>
      </c>
      <c r="G2213" s="204">
        <v>11</v>
      </c>
      <c r="H2213" s="204">
        <v>1308</v>
      </c>
      <c r="I2213" s="204" t="s">
        <v>1967</v>
      </c>
      <c r="J2213" s="208">
        <v>5</v>
      </c>
      <c r="K2213" s="1194"/>
      <c r="L2213" s="1195"/>
    </row>
    <row r="2214" spans="1:12">
      <c r="A2214" s="1216"/>
      <c r="B2214" s="211" t="s">
        <v>1476</v>
      </c>
      <c r="C2214" s="1206"/>
      <c r="D2214" s="1199"/>
      <c r="E2214" s="204" t="s">
        <v>6601</v>
      </c>
      <c r="F2214" s="204" t="s">
        <v>10652</v>
      </c>
      <c r="G2214" s="204">
        <v>12</v>
      </c>
      <c r="H2214" s="204">
        <v>1309</v>
      </c>
      <c r="I2214" s="204" t="s">
        <v>1967</v>
      </c>
      <c r="J2214" s="208">
        <v>6</v>
      </c>
      <c r="K2214" s="1194"/>
      <c r="L2214" s="1195"/>
    </row>
    <row r="2215" spans="1:12">
      <c r="A2215" s="1216"/>
      <c r="B2215" s="211" t="s">
        <v>1476</v>
      </c>
      <c r="C2215" s="1206"/>
      <c r="D2215" s="1199"/>
      <c r="E2215" s="204" t="s">
        <v>6602</v>
      </c>
      <c r="F2215" s="204" t="s">
        <v>10653</v>
      </c>
      <c r="G2215" s="204">
        <v>13</v>
      </c>
      <c r="H2215" s="204">
        <v>1310</v>
      </c>
      <c r="I2215" s="204" t="s">
        <v>1967</v>
      </c>
      <c r="J2215" s="208">
        <v>7</v>
      </c>
      <c r="K2215" s="1194"/>
      <c r="L2215" s="1195"/>
    </row>
    <row r="2216" spans="1:12">
      <c r="A2216" s="1216"/>
      <c r="B2216" s="211" t="s">
        <v>1476</v>
      </c>
      <c r="C2216" s="1206"/>
      <c r="D2216" s="1199"/>
      <c r="E2216" s="204"/>
      <c r="F2216" s="204"/>
      <c r="G2216" s="204">
        <v>14</v>
      </c>
      <c r="H2216" s="204">
        <v>1311</v>
      </c>
      <c r="I2216" s="204"/>
      <c r="J2216" s="208"/>
      <c r="K2216" s="1194"/>
      <c r="L2216" s="1195"/>
    </row>
    <row r="2217" spans="1:12">
      <c r="A2217" s="1216"/>
      <c r="B2217" s="212" t="s">
        <v>1476</v>
      </c>
      <c r="C2217" s="1206"/>
      <c r="D2217" s="1199"/>
      <c r="E2217" s="206"/>
      <c r="F2217" s="206"/>
      <c r="G2217" s="206">
        <v>15</v>
      </c>
      <c r="H2217" s="206">
        <v>1312</v>
      </c>
      <c r="I2217" s="206"/>
      <c r="J2217" s="209"/>
      <c r="K2217" s="1194"/>
      <c r="L2217" s="1195"/>
    </row>
    <row r="2218" spans="1:12">
      <c r="A2218" s="1216"/>
      <c r="B2218" s="210" t="s">
        <v>1554</v>
      </c>
      <c r="C2218" s="1206"/>
      <c r="D2218" s="1198" t="s">
        <v>1555</v>
      </c>
      <c r="E2218" s="201" t="s">
        <v>6603</v>
      </c>
      <c r="F2218" s="201" t="s">
        <v>10654</v>
      </c>
      <c r="G2218" s="201">
        <v>0</v>
      </c>
      <c r="H2218" s="201">
        <v>497</v>
      </c>
      <c r="I2218" s="201" t="s">
        <v>1792</v>
      </c>
      <c r="J2218" s="207">
        <v>8</v>
      </c>
      <c r="K2218" s="1194" t="s">
        <v>5849</v>
      </c>
      <c r="L2218" s="1195" t="s">
        <v>5850</v>
      </c>
    </row>
    <row r="2219" spans="1:12">
      <c r="A2219" s="1216"/>
      <c r="B2219" s="211" t="s">
        <v>1554</v>
      </c>
      <c r="C2219" s="1206"/>
      <c r="D2219" s="1199"/>
      <c r="E2219" s="204" t="s">
        <v>6604</v>
      </c>
      <c r="F2219" s="204" t="s">
        <v>11097</v>
      </c>
      <c r="G2219" s="204">
        <v>1</v>
      </c>
      <c r="H2219" s="204">
        <v>498</v>
      </c>
      <c r="I2219" s="204" t="s">
        <v>1792</v>
      </c>
      <c r="J2219" s="208">
        <v>9</v>
      </c>
      <c r="K2219" s="1194"/>
      <c r="L2219" s="1195"/>
    </row>
    <row r="2220" spans="1:12">
      <c r="A2220" s="1216"/>
      <c r="B2220" s="211" t="s">
        <v>1554</v>
      </c>
      <c r="C2220" s="1206"/>
      <c r="D2220" s="1199"/>
      <c r="E2220" s="204" t="s">
        <v>6605</v>
      </c>
      <c r="F2220" s="204" t="s">
        <v>11098</v>
      </c>
      <c r="G2220" s="204">
        <v>2</v>
      </c>
      <c r="H2220" s="204">
        <v>499</v>
      </c>
      <c r="I2220" s="204" t="s">
        <v>1792</v>
      </c>
      <c r="J2220" s="208">
        <v>10</v>
      </c>
      <c r="K2220" s="1194"/>
      <c r="L2220" s="1195"/>
    </row>
    <row r="2221" spans="1:12">
      <c r="A2221" s="1216"/>
      <c r="B2221" s="211" t="s">
        <v>1554</v>
      </c>
      <c r="C2221" s="1206"/>
      <c r="D2221" s="1199"/>
      <c r="E2221" s="204" t="s">
        <v>6606</v>
      </c>
      <c r="F2221" s="204" t="s">
        <v>10655</v>
      </c>
      <c r="G2221" s="204">
        <v>3</v>
      </c>
      <c r="H2221" s="204">
        <v>500</v>
      </c>
      <c r="I2221" s="204" t="s">
        <v>1967</v>
      </c>
      <c r="J2221" s="208">
        <v>8</v>
      </c>
      <c r="K2221" s="1194"/>
      <c r="L2221" s="1195"/>
    </row>
    <row r="2222" spans="1:12">
      <c r="A2222" s="1216"/>
      <c r="B2222" s="211" t="s">
        <v>1554</v>
      </c>
      <c r="C2222" s="1206"/>
      <c r="D2222" s="1199"/>
      <c r="E2222" s="204" t="s">
        <v>6607</v>
      </c>
      <c r="F2222" s="204" t="s">
        <v>11099</v>
      </c>
      <c r="G2222" s="204">
        <v>4</v>
      </c>
      <c r="H2222" s="204">
        <v>501</v>
      </c>
      <c r="I2222" s="204" t="s">
        <v>1967</v>
      </c>
      <c r="J2222" s="208">
        <v>9</v>
      </c>
      <c r="K2222" s="1194"/>
      <c r="L2222" s="1195"/>
    </row>
    <row r="2223" spans="1:12">
      <c r="A2223" s="1216"/>
      <c r="B2223" s="211" t="s">
        <v>1554</v>
      </c>
      <c r="C2223" s="1206"/>
      <c r="D2223" s="1199"/>
      <c r="E2223" s="204" t="s">
        <v>6608</v>
      </c>
      <c r="F2223" s="204" t="s">
        <v>11100</v>
      </c>
      <c r="G2223" s="204">
        <v>5</v>
      </c>
      <c r="H2223" s="204">
        <v>502</v>
      </c>
      <c r="I2223" s="204" t="s">
        <v>1967</v>
      </c>
      <c r="J2223" s="208">
        <v>10</v>
      </c>
      <c r="K2223" s="1194"/>
      <c r="L2223" s="1195"/>
    </row>
    <row r="2224" spans="1:12">
      <c r="A2224" s="1216"/>
      <c r="B2224" s="211" t="s">
        <v>1554</v>
      </c>
      <c r="C2224" s="1206"/>
      <c r="D2224" s="1199"/>
      <c r="E2224" s="204"/>
      <c r="F2224" s="204"/>
      <c r="G2224" s="204">
        <v>6</v>
      </c>
      <c r="H2224" s="204">
        <v>503</v>
      </c>
      <c r="I2224" s="204"/>
      <c r="J2224" s="208"/>
      <c r="K2224" s="1194"/>
      <c r="L2224" s="1195"/>
    </row>
    <row r="2225" spans="1:12">
      <c r="A2225" s="1216"/>
      <c r="B2225" s="211" t="s">
        <v>1554</v>
      </c>
      <c r="C2225" s="1206"/>
      <c r="D2225" s="1199"/>
      <c r="E2225" s="204"/>
      <c r="F2225" s="204"/>
      <c r="G2225" s="204">
        <v>7</v>
      </c>
      <c r="H2225" s="204">
        <v>504</v>
      </c>
      <c r="I2225" s="204"/>
      <c r="J2225" s="208"/>
      <c r="K2225" s="1194"/>
      <c r="L2225" s="1195"/>
    </row>
    <row r="2226" spans="1:12">
      <c r="A2226" s="1216"/>
      <c r="B2226" s="211" t="s">
        <v>1554</v>
      </c>
      <c r="C2226" s="1206"/>
      <c r="D2226" s="1199"/>
      <c r="E2226" s="204"/>
      <c r="F2226" s="204"/>
      <c r="G2226" s="204">
        <v>8</v>
      </c>
      <c r="H2226" s="204">
        <v>505</v>
      </c>
      <c r="I2226" s="204"/>
      <c r="J2226" s="208"/>
      <c r="K2226" s="1194"/>
      <c r="L2226" s="1195"/>
    </row>
    <row r="2227" spans="1:12">
      <c r="A2227" s="1216"/>
      <c r="B2227" s="211" t="s">
        <v>1554</v>
      </c>
      <c r="C2227" s="1206"/>
      <c r="D2227" s="1199"/>
      <c r="E2227" s="204"/>
      <c r="F2227" s="204"/>
      <c r="G2227" s="204">
        <v>9</v>
      </c>
      <c r="H2227" s="204">
        <v>506</v>
      </c>
      <c r="I2227" s="204"/>
      <c r="J2227" s="208"/>
      <c r="K2227" s="1194"/>
      <c r="L2227" s="1195"/>
    </row>
    <row r="2228" spans="1:12">
      <c r="A2228" s="1216"/>
      <c r="B2228" s="211" t="s">
        <v>1554</v>
      </c>
      <c r="C2228" s="1206"/>
      <c r="D2228" s="1199"/>
      <c r="E2228" s="204"/>
      <c r="F2228" s="204"/>
      <c r="G2228" s="204">
        <v>10</v>
      </c>
      <c r="H2228" s="204">
        <v>507</v>
      </c>
      <c r="I2228" s="204"/>
      <c r="J2228" s="208"/>
      <c r="K2228" s="1194"/>
      <c r="L2228" s="1195"/>
    </row>
    <row r="2229" spans="1:12">
      <c r="A2229" s="1216"/>
      <c r="B2229" s="211" t="s">
        <v>1554</v>
      </c>
      <c r="C2229" s="1206"/>
      <c r="D2229" s="1199"/>
      <c r="E2229" s="204"/>
      <c r="F2229" s="204"/>
      <c r="G2229" s="204">
        <v>11</v>
      </c>
      <c r="H2229" s="204">
        <v>508</v>
      </c>
      <c r="I2229" s="204"/>
      <c r="J2229" s="208"/>
      <c r="K2229" s="1194"/>
      <c r="L2229" s="1195"/>
    </row>
    <row r="2230" spans="1:12">
      <c r="A2230" s="1216"/>
      <c r="B2230" s="211" t="s">
        <v>1554</v>
      </c>
      <c r="C2230" s="1206"/>
      <c r="D2230" s="1199"/>
      <c r="E2230" s="204"/>
      <c r="F2230" s="204"/>
      <c r="G2230" s="204">
        <v>12</v>
      </c>
      <c r="H2230" s="204">
        <v>509</v>
      </c>
      <c r="I2230" s="204"/>
      <c r="J2230" s="208"/>
      <c r="K2230" s="1194"/>
      <c r="L2230" s="1195"/>
    </row>
    <row r="2231" spans="1:12">
      <c r="A2231" s="1216"/>
      <c r="B2231" s="211" t="s">
        <v>1554</v>
      </c>
      <c r="C2231" s="1206"/>
      <c r="D2231" s="1199"/>
      <c r="E2231" s="204"/>
      <c r="F2231" s="204"/>
      <c r="G2231" s="204">
        <v>13</v>
      </c>
      <c r="H2231" s="204">
        <v>510</v>
      </c>
      <c r="I2231" s="204"/>
      <c r="J2231" s="208"/>
      <c r="K2231" s="1194"/>
      <c r="L2231" s="1195"/>
    </row>
    <row r="2232" spans="1:12">
      <c r="A2232" s="1216"/>
      <c r="B2232" s="211" t="s">
        <v>1554</v>
      </c>
      <c r="C2232" s="1206"/>
      <c r="D2232" s="1199"/>
      <c r="E2232" s="204"/>
      <c r="F2232" s="204"/>
      <c r="G2232" s="204">
        <v>14</v>
      </c>
      <c r="H2232" s="204">
        <v>511</v>
      </c>
      <c r="I2232" s="204"/>
      <c r="J2232" s="208"/>
      <c r="K2232" s="1194"/>
      <c r="L2232" s="1195"/>
    </row>
    <row r="2233" spans="1:12">
      <c r="A2233" s="1216"/>
      <c r="B2233" s="212" t="s">
        <v>1554</v>
      </c>
      <c r="C2233" s="1206"/>
      <c r="D2233" s="1199"/>
      <c r="E2233" s="206"/>
      <c r="F2233" s="206"/>
      <c r="G2233" s="206">
        <v>15</v>
      </c>
      <c r="H2233" s="206">
        <v>512</v>
      </c>
      <c r="I2233" s="206"/>
      <c r="J2233" s="209"/>
      <c r="K2233" s="1194"/>
      <c r="L2233" s="1195"/>
    </row>
    <row r="2234" spans="1:12">
      <c r="A2234" s="1216"/>
      <c r="B2234" s="200" t="s">
        <v>1476</v>
      </c>
      <c r="C2234" s="1196" t="s">
        <v>1420</v>
      </c>
      <c r="D2234" s="1198" t="s">
        <v>1477</v>
      </c>
      <c r="E2234" s="201" t="s">
        <v>6609</v>
      </c>
      <c r="F2234" s="201" t="s">
        <v>7742</v>
      </c>
      <c r="G2234" s="201">
        <v>0</v>
      </c>
      <c r="H2234" s="201">
        <v>1313</v>
      </c>
      <c r="I2234" s="201" t="s">
        <v>1909</v>
      </c>
      <c r="J2234" s="207">
        <v>3</v>
      </c>
      <c r="K2234" s="1194" t="s">
        <v>5851</v>
      </c>
      <c r="L2234" s="1195" t="s">
        <v>5852</v>
      </c>
    </row>
    <row r="2235" spans="1:12">
      <c r="A2235" s="1216"/>
      <c r="B2235" s="203" t="s">
        <v>1476</v>
      </c>
      <c r="C2235" s="1197"/>
      <c r="D2235" s="1199"/>
      <c r="E2235" s="204" t="s">
        <v>6610</v>
      </c>
      <c r="F2235" s="204" t="s">
        <v>7743</v>
      </c>
      <c r="G2235" s="204">
        <v>1</v>
      </c>
      <c r="H2235" s="204">
        <v>1314</v>
      </c>
      <c r="I2235" s="204" t="s">
        <v>1909</v>
      </c>
      <c r="J2235" s="208">
        <v>7</v>
      </c>
      <c r="K2235" s="1194"/>
      <c r="L2235" s="1195"/>
    </row>
    <row r="2236" spans="1:12">
      <c r="A2236" s="1216"/>
      <c r="B2236" s="203" t="s">
        <v>1476</v>
      </c>
      <c r="C2236" s="1197"/>
      <c r="D2236" s="1199"/>
      <c r="E2236" s="204" t="s">
        <v>2666</v>
      </c>
      <c r="F2236" s="204" t="s">
        <v>7744</v>
      </c>
      <c r="G2236" s="204">
        <v>2</v>
      </c>
      <c r="H2236" s="204">
        <v>1315</v>
      </c>
      <c r="I2236" s="204" t="s">
        <v>1909</v>
      </c>
      <c r="J2236" s="208">
        <v>13</v>
      </c>
      <c r="K2236" s="1194"/>
      <c r="L2236" s="1195"/>
    </row>
    <row r="2237" spans="1:12">
      <c r="A2237" s="1216"/>
      <c r="B2237" s="203" t="s">
        <v>1476</v>
      </c>
      <c r="C2237" s="1197"/>
      <c r="D2237" s="1199"/>
      <c r="E2237" s="204" t="s">
        <v>2672</v>
      </c>
      <c r="F2237" s="204" t="s">
        <v>7745</v>
      </c>
      <c r="G2237" s="204">
        <v>3</v>
      </c>
      <c r="H2237" s="204">
        <v>1316</v>
      </c>
      <c r="I2237" s="204" t="s">
        <v>1909</v>
      </c>
      <c r="J2237" s="208">
        <v>17</v>
      </c>
      <c r="K2237" s="1194"/>
      <c r="L2237" s="1195"/>
    </row>
    <row r="2238" spans="1:12">
      <c r="A2238" s="1216"/>
      <c r="B2238" s="203" t="s">
        <v>1476</v>
      </c>
      <c r="C2238" s="1197"/>
      <c r="D2238" s="1199"/>
      <c r="E2238" s="204" t="s">
        <v>2649</v>
      </c>
      <c r="F2238" s="204" t="s">
        <v>7746</v>
      </c>
      <c r="G2238" s="204">
        <v>4</v>
      </c>
      <c r="H2238" s="204">
        <v>1317</v>
      </c>
      <c r="I2238" s="204" t="s">
        <v>1909</v>
      </c>
      <c r="J2238" s="208">
        <v>21</v>
      </c>
      <c r="K2238" s="1194"/>
      <c r="L2238" s="1195"/>
    </row>
    <row r="2239" spans="1:12">
      <c r="A2239" s="1216"/>
      <c r="B2239" s="203" t="s">
        <v>1476</v>
      </c>
      <c r="C2239" s="1197"/>
      <c r="D2239" s="1199"/>
      <c r="E2239" s="204" t="s">
        <v>2665</v>
      </c>
      <c r="F2239" s="204" t="s">
        <v>7747</v>
      </c>
      <c r="G2239" s="204">
        <v>5</v>
      </c>
      <c r="H2239" s="204">
        <v>1318</v>
      </c>
      <c r="I2239" s="204" t="s">
        <v>1909</v>
      </c>
      <c r="J2239" s="208">
        <v>25</v>
      </c>
      <c r="K2239" s="1194"/>
      <c r="L2239" s="1195"/>
    </row>
    <row r="2240" spans="1:12">
      <c r="A2240" s="1216"/>
      <c r="B2240" s="203" t="s">
        <v>1476</v>
      </c>
      <c r="C2240" s="1197"/>
      <c r="D2240" s="1199"/>
      <c r="E2240" s="204" t="s">
        <v>2671</v>
      </c>
      <c r="F2240" s="204" t="s">
        <v>7748</v>
      </c>
      <c r="G2240" s="204">
        <v>6</v>
      </c>
      <c r="H2240" s="204">
        <v>1319</v>
      </c>
      <c r="I2240" s="204" t="s">
        <v>1909</v>
      </c>
      <c r="J2240" s="208">
        <v>29</v>
      </c>
      <c r="K2240" s="1194"/>
      <c r="L2240" s="1195"/>
    </row>
    <row r="2241" spans="1:12">
      <c r="A2241" s="1216"/>
      <c r="B2241" s="203" t="s">
        <v>1476</v>
      </c>
      <c r="C2241" s="1197"/>
      <c r="D2241" s="1199"/>
      <c r="E2241" s="204" t="s">
        <v>2681</v>
      </c>
      <c r="F2241" s="204" t="s">
        <v>7749</v>
      </c>
      <c r="G2241" s="204">
        <v>7</v>
      </c>
      <c r="H2241" s="204">
        <v>1320</v>
      </c>
      <c r="I2241" s="204" t="s">
        <v>1909</v>
      </c>
      <c r="J2241" s="208">
        <v>35</v>
      </c>
      <c r="K2241" s="1194"/>
      <c r="L2241" s="1195"/>
    </row>
    <row r="2242" spans="1:12">
      <c r="A2242" s="1216"/>
      <c r="B2242" s="203" t="s">
        <v>1476</v>
      </c>
      <c r="C2242" s="1197"/>
      <c r="D2242" s="1199"/>
      <c r="E2242" s="204" t="s">
        <v>2685</v>
      </c>
      <c r="F2242" s="204" t="s">
        <v>7750</v>
      </c>
      <c r="G2242" s="204">
        <v>8</v>
      </c>
      <c r="H2242" s="204">
        <v>1321</v>
      </c>
      <c r="I2242" s="204" t="s">
        <v>1909</v>
      </c>
      <c r="J2242" s="208">
        <v>39</v>
      </c>
      <c r="K2242" s="1194"/>
      <c r="L2242" s="1195"/>
    </row>
    <row r="2243" spans="1:12">
      <c r="A2243" s="1216"/>
      <c r="B2243" s="203" t="s">
        <v>1476</v>
      </c>
      <c r="C2243" s="1197"/>
      <c r="D2243" s="1199"/>
      <c r="E2243" s="204" t="s">
        <v>2682</v>
      </c>
      <c r="F2243" s="204" t="s">
        <v>7751</v>
      </c>
      <c r="G2243" s="204">
        <v>9</v>
      </c>
      <c r="H2243" s="204">
        <v>1322</v>
      </c>
      <c r="I2243" s="204" t="s">
        <v>1909</v>
      </c>
      <c r="J2243" s="208">
        <v>45</v>
      </c>
      <c r="K2243" s="1194"/>
      <c r="L2243" s="1195"/>
    </row>
    <row r="2244" spans="1:12">
      <c r="A2244" s="1216"/>
      <c r="B2244" s="203" t="s">
        <v>1476</v>
      </c>
      <c r="C2244" s="1197"/>
      <c r="D2244" s="1199"/>
      <c r="E2244" s="204" t="s">
        <v>2686</v>
      </c>
      <c r="F2244" s="204" t="s">
        <v>7752</v>
      </c>
      <c r="G2244" s="204">
        <v>10</v>
      </c>
      <c r="H2244" s="204">
        <v>1323</v>
      </c>
      <c r="I2244" s="204" t="s">
        <v>1909</v>
      </c>
      <c r="J2244" s="208">
        <v>49</v>
      </c>
      <c r="K2244" s="1194"/>
      <c r="L2244" s="1195"/>
    </row>
    <row r="2245" spans="1:12">
      <c r="A2245" s="1216"/>
      <c r="B2245" s="203" t="s">
        <v>1476</v>
      </c>
      <c r="C2245" s="1197"/>
      <c r="D2245" s="1199"/>
      <c r="E2245" s="204" t="s">
        <v>2683</v>
      </c>
      <c r="F2245" s="204" t="s">
        <v>7753</v>
      </c>
      <c r="G2245" s="204">
        <v>11</v>
      </c>
      <c r="H2245" s="204">
        <v>1324</v>
      </c>
      <c r="I2245" s="204" t="s">
        <v>1909</v>
      </c>
      <c r="J2245" s="208">
        <v>55</v>
      </c>
      <c r="K2245" s="1194"/>
      <c r="L2245" s="1195"/>
    </row>
    <row r="2246" spans="1:12">
      <c r="A2246" s="1216"/>
      <c r="B2246" s="203" t="s">
        <v>1476</v>
      </c>
      <c r="C2246" s="1197"/>
      <c r="D2246" s="1199"/>
      <c r="E2246" s="204" t="s">
        <v>2687</v>
      </c>
      <c r="F2246" s="204" t="s">
        <v>7754</v>
      </c>
      <c r="G2246" s="204">
        <v>12</v>
      </c>
      <c r="H2246" s="204">
        <v>1325</v>
      </c>
      <c r="I2246" s="204" t="s">
        <v>1909</v>
      </c>
      <c r="J2246" s="208">
        <v>59</v>
      </c>
      <c r="K2246" s="1194"/>
      <c r="L2246" s="1195"/>
    </row>
    <row r="2247" spans="1:12">
      <c r="A2247" s="1216"/>
      <c r="B2247" s="203" t="s">
        <v>1476</v>
      </c>
      <c r="C2247" s="1197"/>
      <c r="D2247" s="1199"/>
      <c r="E2247" s="204" t="s">
        <v>2624</v>
      </c>
      <c r="F2247" s="204" t="s">
        <v>7755</v>
      </c>
      <c r="G2247" s="204">
        <v>13</v>
      </c>
      <c r="H2247" s="204">
        <v>1326</v>
      </c>
      <c r="I2247" s="204" t="s">
        <v>1909</v>
      </c>
      <c r="J2247" s="208">
        <v>63</v>
      </c>
      <c r="K2247" s="1194"/>
      <c r="L2247" s="1195"/>
    </row>
    <row r="2248" spans="1:12">
      <c r="A2248" s="1216"/>
      <c r="B2248" s="203" t="s">
        <v>1476</v>
      </c>
      <c r="C2248" s="1197"/>
      <c r="D2248" s="1199"/>
      <c r="E2248" s="204" t="s">
        <v>6611</v>
      </c>
      <c r="F2248" s="204" t="s">
        <v>7756</v>
      </c>
      <c r="G2248" s="204">
        <v>14</v>
      </c>
      <c r="H2248" s="204">
        <v>1327</v>
      </c>
      <c r="I2248" s="204" t="s">
        <v>1909</v>
      </c>
      <c r="J2248" s="208">
        <v>67</v>
      </c>
      <c r="K2248" s="1194"/>
      <c r="L2248" s="1195"/>
    </row>
    <row r="2249" spans="1:12">
      <c r="A2249" s="1216"/>
      <c r="B2249" s="203" t="s">
        <v>1476</v>
      </c>
      <c r="C2249" s="1197"/>
      <c r="D2249" s="1199"/>
      <c r="E2249" s="204" t="s">
        <v>6612</v>
      </c>
      <c r="F2249" s="204" t="s">
        <v>7757</v>
      </c>
      <c r="G2249" s="204">
        <v>15</v>
      </c>
      <c r="H2249" s="204">
        <v>1328</v>
      </c>
      <c r="I2249" s="204" t="s">
        <v>1909</v>
      </c>
      <c r="J2249" s="208">
        <v>71</v>
      </c>
      <c r="K2249" s="1194"/>
      <c r="L2249" s="1195"/>
    </row>
    <row r="2250" spans="1:12">
      <c r="A2250" s="1216"/>
      <c r="B2250" s="203" t="s">
        <v>1476</v>
      </c>
      <c r="C2250" s="1197"/>
      <c r="D2250" s="1199"/>
      <c r="E2250" s="204" t="s">
        <v>2650</v>
      </c>
      <c r="F2250" s="204" t="s">
        <v>7758</v>
      </c>
      <c r="G2250" s="204">
        <v>16</v>
      </c>
      <c r="H2250" s="204">
        <v>1329</v>
      </c>
      <c r="I2250" s="204" t="s">
        <v>1909</v>
      </c>
      <c r="J2250" s="208">
        <v>75</v>
      </c>
      <c r="K2250" s="1194" t="s">
        <v>5853</v>
      </c>
      <c r="L2250" s="1195" t="s">
        <v>5854</v>
      </c>
    </row>
    <row r="2251" spans="1:12">
      <c r="A2251" s="1216"/>
      <c r="B2251" s="203" t="s">
        <v>1476</v>
      </c>
      <c r="C2251" s="1197"/>
      <c r="D2251" s="1199"/>
      <c r="E2251" s="204" t="s">
        <v>2651</v>
      </c>
      <c r="F2251" s="204" t="s">
        <v>7759</v>
      </c>
      <c r="G2251" s="204">
        <v>17</v>
      </c>
      <c r="H2251" s="204">
        <v>1330</v>
      </c>
      <c r="I2251" s="204" t="s">
        <v>1909</v>
      </c>
      <c r="J2251" s="208">
        <v>79</v>
      </c>
      <c r="K2251" s="1194"/>
      <c r="L2251" s="1195"/>
    </row>
    <row r="2252" spans="1:12">
      <c r="A2252" s="1216"/>
      <c r="B2252" s="203" t="s">
        <v>1476</v>
      </c>
      <c r="C2252" s="1197"/>
      <c r="D2252" s="1199"/>
      <c r="E2252" s="204" t="s">
        <v>2684</v>
      </c>
      <c r="F2252" s="204" t="s">
        <v>7760</v>
      </c>
      <c r="G2252" s="204">
        <v>18</v>
      </c>
      <c r="H2252" s="204">
        <v>1331</v>
      </c>
      <c r="I2252" s="204" t="s">
        <v>1909</v>
      </c>
      <c r="J2252" s="208">
        <v>83</v>
      </c>
      <c r="K2252" s="1194"/>
      <c r="L2252" s="1195"/>
    </row>
    <row r="2253" spans="1:12">
      <c r="A2253" s="1216"/>
      <c r="B2253" s="203" t="s">
        <v>1476</v>
      </c>
      <c r="C2253" s="1197"/>
      <c r="D2253" s="1199"/>
      <c r="E2253" s="204" t="s">
        <v>2688</v>
      </c>
      <c r="F2253" s="204" t="s">
        <v>7761</v>
      </c>
      <c r="G2253" s="204">
        <v>19</v>
      </c>
      <c r="H2253" s="204">
        <v>1332</v>
      </c>
      <c r="I2253" s="204" t="s">
        <v>1909</v>
      </c>
      <c r="J2253" s="208">
        <v>87</v>
      </c>
      <c r="K2253" s="1194"/>
      <c r="L2253" s="1195"/>
    </row>
    <row r="2254" spans="1:12">
      <c r="A2254" s="1216"/>
      <c r="B2254" s="203" t="s">
        <v>1476</v>
      </c>
      <c r="C2254" s="1197"/>
      <c r="D2254" s="1199"/>
      <c r="E2254" s="204" t="s">
        <v>1497</v>
      </c>
      <c r="F2254" s="204" t="s">
        <v>67</v>
      </c>
      <c r="G2254" s="204">
        <v>20</v>
      </c>
      <c r="H2254" s="204">
        <v>1333</v>
      </c>
      <c r="I2254" s="204" t="s">
        <v>1909</v>
      </c>
      <c r="J2254" s="208">
        <v>91</v>
      </c>
      <c r="K2254" s="1194"/>
      <c r="L2254" s="1195"/>
    </row>
    <row r="2255" spans="1:12">
      <c r="A2255" s="1216"/>
      <c r="B2255" s="203" t="s">
        <v>1476</v>
      </c>
      <c r="C2255" s="1197"/>
      <c r="D2255" s="1199"/>
      <c r="E2255" s="204" t="s">
        <v>1497</v>
      </c>
      <c r="F2255" s="204" t="s">
        <v>67</v>
      </c>
      <c r="G2255" s="204">
        <v>21</v>
      </c>
      <c r="H2255" s="204">
        <v>1334</v>
      </c>
      <c r="I2255" s="204" t="s">
        <v>1909</v>
      </c>
      <c r="J2255" s="208">
        <v>93</v>
      </c>
      <c r="K2255" s="1194"/>
      <c r="L2255" s="1195"/>
    </row>
    <row r="2256" spans="1:12">
      <c r="A2256" s="1216"/>
      <c r="B2256" s="203" t="s">
        <v>1476</v>
      </c>
      <c r="C2256" s="1197"/>
      <c r="D2256" s="1199"/>
      <c r="E2256" s="204" t="s">
        <v>1497</v>
      </c>
      <c r="F2256" s="204" t="s">
        <v>67</v>
      </c>
      <c r="G2256" s="204">
        <v>22</v>
      </c>
      <c r="H2256" s="204">
        <v>1335</v>
      </c>
      <c r="I2256" s="204" t="s">
        <v>1909</v>
      </c>
      <c r="J2256" s="208">
        <v>95</v>
      </c>
      <c r="K2256" s="1194"/>
      <c r="L2256" s="1195"/>
    </row>
    <row r="2257" spans="1:12">
      <c r="A2257" s="1216"/>
      <c r="B2257" s="203" t="s">
        <v>1476</v>
      </c>
      <c r="C2257" s="1197"/>
      <c r="D2257" s="1199"/>
      <c r="E2257" s="204" t="s">
        <v>1497</v>
      </c>
      <c r="F2257" s="204" t="s">
        <v>67</v>
      </c>
      <c r="G2257" s="204">
        <v>23</v>
      </c>
      <c r="H2257" s="204">
        <v>1336</v>
      </c>
      <c r="I2257" s="204" t="s">
        <v>1909</v>
      </c>
      <c r="J2257" s="208">
        <v>97</v>
      </c>
      <c r="K2257" s="1194"/>
      <c r="L2257" s="1195"/>
    </row>
    <row r="2258" spans="1:12">
      <c r="A2258" s="1216"/>
      <c r="B2258" s="203" t="s">
        <v>1476</v>
      </c>
      <c r="C2258" s="1197"/>
      <c r="D2258" s="1199"/>
      <c r="E2258" s="204" t="s">
        <v>2652</v>
      </c>
      <c r="F2258" s="204" t="s">
        <v>7762</v>
      </c>
      <c r="G2258" s="204">
        <v>24</v>
      </c>
      <c r="H2258" s="204">
        <v>1337</v>
      </c>
      <c r="I2258" s="204" t="s">
        <v>1910</v>
      </c>
      <c r="J2258" s="208">
        <v>3</v>
      </c>
      <c r="K2258" s="1194"/>
      <c r="L2258" s="1195"/>
    </row>
    <row r="2259" spans="1:12">
      <c r="A2259" s="1216"/>
      <c r="B2259" s="203" t="s">
        <v>1476</v>
      </c>
      <c r="C2259" s="1197"/>
      <c r="D2259" s="1199"/>
      <c r="E2259" s="204" t="s">
        <v>2653</v>
      </c>
      <c r="F2259" s="204" t="s">
        <v>7763</v>
      </c>
      <c r="G2259" s="204">
        <v>25</v>
      </c>
      <c r="H2259" s="204">
        <v>1338</v>
      </c>
      <c r="I2259" s="204" t="s">
        <v>1910</v>
      </c>
      <c r="J2259" s="208">
        <v>7</v>
      </c>
      <c r="K2259" s="1194"/>
      <c r="L2259" s="1195"/>
    </row>
    <row r="2260" spans="1:12">
      <c r="A2260" s="1216"/>
      <c r="B2260" s="203" t="s">
        <v>1476</v>
      </c>
      <c r="C2260" s="1197"/>
      <c r="D2260" s="1199"/>
      <c r="E2260" s="204"/>
      <c r="F2260" s="204"/>
      <c r="G2260" s="204">
        <v>26</v>
      </c>
      <c r="H2260" s="204">
        <v>1339</v>
      </c>
      <c r="I2260" s="204"/>
      <c r="J2260" s="208"/>
      <c r="K2260" s="1194"/>
      <c r="L2260" s="1195"/>
    </row>
    <row r="2261" spans="1:12">
      <c r="A2261" s="1216"/>
      <c r="B2261" s="203" t="s">
        <v>1476</v>
      </c>
      <c r="C2261" s="1197"/>
      <c r="D2261" s="1199"/>
      <c r="E2261" s="204"/>
      <c r="F2261" s="204"/>
      <c r="G2261" s="204">
        <v>27</v>
      </c>
      <c r="H2261" s="204">
        <v>1340</v>
      </c>
      <c r="I2261" s="204"/>
      <c r="J2261" s="208"/>
      <c r="K2261" s="1194"/>
      <c r="L2261" s="1195"/>
    </row>
    <row r="2262" spans="1:12">
      <c r="A2262" s="1216"/>
      <c r="B2262" s="203" t="s">
        <v>1476</v>
      </c>
      <c r="C2262" s="1197"/>
      <c r="D2262" s="1199"/>
      <c r="E2262" s="204"/>
      <c r="F2262" s="204"/>
      <c r="G2262" s="204">
        <v>28</v>
      </c>
      <c r="H2262" s="204">
        <v>1341</v>
      </c>
      <c r="I2262" s="204"/>
      <c r="J2262" s="208"/>
      <c r="K2262" s="1194"/>
      <c r="L2262" s="1195"/>
    </row>
    <row r="2263" spans="1:12">
      <c r="A2263" s="1216"/>
      <c r="B2263" s="203" t="s">
        <v>1476</v>
      </c>
      <c r="C2263" s="1197"/>
      <c r="D2263" s="1199"/>
      <c r="E2263" s="204"/>
      <c r="F2263" s="204"/>
      <c r="G2263" s="204">
        <v>29</v>
      </c>
      <c r="H2263" s="204">
        <v>1342</v>
      </c>
      <c r="I2263" s="204"/>
      <c r="J2263" s="208"/>
      <c r="K2263" s="1194"/>
      <c r="L2263" s="1195"/>
    </row>
    <row r="2264" spans="1:12">
      <c r="A2264" s="1216"/>
      <c r="B2264" s="203" t="s">
        <v>1476</v>
      </c>
      <c r="C2264" s="1197"/>
      <c r="D2264" s="1199"/>
      <c r="E2264" s="204"/>
      <c r="F2264" s="204"/>
      <c r="G2264" s="204">
        <v>30</v>
      </c>
      <c r="H2264" s="204">
        <v>1343</v>
      </c>
      <c r="I2264" s="204"/>
      <c r="J2264" s="208"/>
      <c r="K2264" s="1194"/>
      <c r="L2264" s="1195"/>
    </row>
    <row r="2265" spans="1:12">
      <c r="A2265" s="1216"/>
      <c r="B2265" s="205" t="s">
        <v>1476</v>
      </c>
      <c r="C2265" s="1197"/>
      <c r="D2265" s="1199"/>
      <c r="E2265" s="206"/>
      <c r="F2265" s="206"/>
      <c r="G2265" s="206">
        <v>31</v>
      </c>
      <c r="H2265" s="206">
        <v>1344</v>
      </c>
      <c r="I2265" s="206"/>
      <c r="J2265" s="209"/>
      <c r="K2265" s="1194"/>
      <c r="L2265" s="1195"/>
    </row>
    <row r="2266" spans="1:12">
      <c r="A2266" s="1216"/>
      <c r="B2266" s="200" t="s">
        <v>1476</v>
      </c>
      <c r="C2266" s="1196" t="s">
        <v>1421</v>
      </c>
      <c r="D2266" s="1198" t="s">
        <v>1477</v>
      </c>
      <c r="E2266" s="201" t="s">
        <v>6613</v>
      </c>
      <c r="F2266" s="201" t="s">
        <v>10656</v>
      </c>
      <c r="G2266" s="201">
        <v>0</v>
      </c>
      <c r="H2266" s="201">
        <v>1345</v>
      </c>
      <c r="I2266" s="201" t="s">
        <v>1983</v>
      </c>
      <c r="J2266" s="207">
        <v>1</v>
      </c>
      <c r="K2266" s="1194" t="s">
        <v>5855</v>
      </c>
      <c r="L2266" s="1195" t="s">
        <v>5856</v>
      </c>
    </row>
    <row r="2267" spans="1:12">
      <c r="A2267" s="1216"/>
      <c r="B2267" s="203" t="s">
        <v>1476</v>
      </c>
      <c r="C2267" s="1197"/>
      <c r="D2267" s="1199"/>
      <c r="E2267" s="204" t="s">
        <v>6614</v>
      </c>
      <c r="F2267" s="204" t="s">
        <v>10657</v>
      </c>
      <c r="G2267" s="204">
        <v>1</v>
      </c>
      <c r="H2267" s="204">
        <v>1346</v>
      </c>
      <c r="I2267" s="204" t="s">
        <v>1983</v>
      </c>
      <c r="J2267" s="208">
        <v>2</v>
      </c>
      <c r="K2267" s="1194"/>
      <c r="L2267" s="1195"/>
    </row>
    <row r="2268" spans="1:12">
      <c r="A2268" s="1216"/>
      <c r="B2268" s="203" t="s">
        <v>1476</v>
      </c>
      <c r="C2268" s="1197"/>
      <c r="D2268" s="1199"/>
      <c r="E2268" s="204" t="s">
        <v>6615</v>
      </c>
      <c r="F2268" s="204" t="s">
        <v>10658</v>
      </c>
      <c r="G2268" s="204">
        <v>2</v>
      </c>
      <c r="H2268" s="204">
        <v>1347</v>
      </c>
      <c r="I2268" s="204" t="s">
        <v>1983</v>
      </c>
      <c r="J2268" s="208">
        <v>3</v>
      </c>
      <c r="K2268" s="1194"/>
      <c r="L2268" s="1195"/>
    </row>
    <row r="2269" spans="1:12">
      <c r="A2269" s="1216"/>
      <c r="B2269" s="203" t="s">
        <v>1476</v>
      </c>
      <c r="C2269" s="1197"/>
      <c r="D2269" s="1199"/>
      <c r="E2269" s="204" t="s">
        <v>6616</v>
      </c>
      <c r="F2269" s="204" t="s">
        <v>10659</v>
      </c>
      <c r="G2269" s="204">
        <v>3</v>
      </c>
      <c r="H2269" s="204">
        <v>1348</v>
      </c>
      <c r="I2269" s="204" t="s">
        <v>1983</v>
      </c>
      <c r="J2269" s="208">
        <v>4</v>
      </c>
      <c r="K2269" s="1194"/>
      <c r="L2269" s="1195"/>
    </row>
    <row r="2270" spans="1:12">
      <c r="A2270" s="1216"/>
      <c r="B2270" s="203" t="s">
        <v>1476</v>
      </c>
      <c r="C2270" s="1197"/>
      <c r="D2270" s="1199"/>
      <c r="E2270" s="204" t="s">
        <v>6617</v>
      </c>
      <c r="F2270" s="204" t="s">
        <v>10660</v>
      </c>
      <c r="G2270" s="204">
        <v>4</v>
      </c>
      <c r="H2270" s="204">
        <v>1349</v>
      </c>
      <c r="I2270" s="204" t="s">
        <v>1983</v>
      </c>
      <c r="J2270" s="208">
        <v>5</v>
      </c>
      <c r="K2270" s="1194"/>
      <c r="L2270" s="1195"/>
    </row>
    <row r="2271" spans="1:12">
      <c r="A2271" s="1216"/>
      <c r="B2271" s="203" t="s">
        <v>1476</v>
      </c>
      <c r="C2271" s="1197"/>
      <c r="D2271" s="1199"/>
      <c r="E2271" s="204" t="s">
        <v>6618</v>
      </c>
      <c r="F2271" s="204" t="s">
        <v>10661</v>
      </c>
      <c r="G2271" s="204">
        <v>5</v>
      </c>
      <c r="H2271" s="204">
        <v>1350</v>
      </c>
      <c r="I2271" s="204" t="s">
        <v>1983</v>
      </c>
      <c r="J2271" s="208">
        <v>6</v>
      </c>
      <c r="K2271" s="1194"/>
      <c r="L2271" s="1195"/>
    </row>
    <row r="2272" spans="1:12">
      <c r="A2272" s="1216"/>
      <c r="B2272" s="203" t="s">
        <v>1476</v>
      </c>
      <c r="C2272" s="1197"/>
      <c r="D2272" s="1199"/>
      <c r="E2272" s="204" t="s">
        <v>6619</v>
      </c>
      <c r="F2272" s="204" t="s">
        <v>10662</v>
      </c>
      <c r="G2272" s="204">
        <v>6</v>
      </c>
      <c r="H2272" s="204">
        <v>1351</v>
      </c>
      <c r="I2272" s="204" t="s">
        <v>1983</v>
      </c>
      <c r="J2272" s="208">
        <v>7</v>
      </c>
      <c r="K2272" s="1194"/>
      <c r="L2272" s="1195"/>
    </row>
    <row r="2273" spans="1:12">
      <c r="A2273" s="1216"/>
      <c r="B2273" s="203" t="s">
        <v>1476</v>
      </c>
      <c r="C2273" s="1197"/>
      <c r="D2273" s="1199"/>
      <c r="E2273" s="204" t="s">
        <v>1320</v>
      </c>
      <c r="F2273" s="204" t="s">
        <v>8563</v>
      </c>
      <c r="G2273" s="204">
        <v>7</v>
      </c>
      <c r="H2273" s="204">
        <v>1352</v>
      </c>
      <c r="I2273" s="204" t="s">
        <v>49</v>
      </c>
      <c r="J2273" s="208" t="s">
        <v>49</v>
      </c>
      <c r="K2273" s="1194"/>
      <c r="L2273" s="1195"/>
    </row>
    <row r="2274" spans="1:12">
      <c r="A2274" s="1216"/>
      <c r="B2274" s="203" t="s">
        <v>1476</v>
      </c>
      <c r="C2274" s="1197"/>
      <c r="D2274" s="1199"/>
      <c r="E2274" s="204" t="s">
        <v>1325</v>
      </c>
      <c r="F2274" s="204" t="s">
        <v>8564</v>
      </c>
      <c r="G2274" s="204">
        <v>8</v>
      </c>
      <c r="H2274" s="204">
        <v>1353</v>
      </c>
      <c r="I2274" s="204" t="s">
        <v>49</v>
      </c>
      <c r="J2274" s="208" t="s">
        <v>49</v>
      </c>
      <c r="K2274" s="1194"/>
      <c r="L2274" s="1195"/>
    </row>
    <row r="2275" spans="1:12">
      <c r="A2275" s="1216"/>
      <c r="B2275" s="203" t="s">
        <v>1476</v>
      </c>
      <c r="C2275" s="1197"/>
      <c r="D2275" s="1199"/>
      <c r="E2275" s="204" t="s">
        <v>1318</v>
      </c>
      <c r="F2275" s="204" t="s">
        <v>8566</v>
      </c>
      <c r="G2275" s="204">
        <v>9</v>
      </c>
      <c r="H2275" s="204">
        <v>1354</v>
      </c>
      <c r="I2275" s="204" t="s">
        <v>49</v>
      </c>
      <c r="J2275" s="208" t="s">
        <v>49</v>
      </c>
      <c r="K2275" s="1194"/>
      <c r="L2275" s="1195"/>
    </row>
    <row r="2276" spans="1:12">
      <c r="A2276" s="1216"/>
      <c r="B2276" s="203" t="s">
        <v>1476</v>
      </c>
      <c r="C2276" s="1197"/>
      <c r="D2276" s="1199"/>
      <c r="E2276" s="204" t="s">
        <v>1370</v>
      </c>
      <c r="F2276" s="204" t="s">
        <v>8568</v>
      </c>
      <c r="G2276" s="204">
        <v>10</v>
      </c>
      <c r="H2276" s="204">
        <v>1355</v>
      </c>
      <c r="I2276" s="204" t="s">
        <v>49</v>
      </c>
      <c r="J2276" s="208" t="s">
        <v>49</v>
      </c>
      <c r="K2276" s="1194"/>
      <c r="L2276" s="1195"/>
    </row>
    <row r="2277" spans="1:12">
      <c r="A2277" s="1216"/>
      <c r="B2277" s="203" t="s">
        <v>1476</v>
      </c>
      <c r="C2277" s="1197"/>
      <c r="D2277" s="1199"/>
      <c r="E2277" s="204" t="s">
        <v>1321</v>
      </c>
      <c r="F2277" s="204" t="s">
        <v>8569</v>
      </c>
      <c r="G2277" s="204">
        <v>11</v>
      </c>
      <c r="H2277" s="204">
        <v>1356</v>
      </c>
      <c r="I2277" s="204" t="s">
        <v>49</v>
      </c>
      <c r="J2277" s="208" t="s">
        <v>49</v>
      </c>
      <c r="K2277" s="1194"/>
      <c r="L2277" s="1195"/>
    </row>
    <row r="2278" spans="1:12">
      <c r="A2278" s="1216"/>
      <c r="B2278" s="203" t="s">
        <v>1476</v>
      </c>
      <c r="C2278" s="1197"/>
      <c r="D2278" s="1199"/>
      <c r="E2278" s="204" t="s">
        <v>1322</v>
      </c>
      <c r="F2278" s="204" t="s">
        <v>8570</v>
      </c>
      <c r="G2278" s="204">
        <v>12</v>
      </c>
      <c r="H2278" s="204">
        <v>1357</v>
      </c>
      <c r="I2278" s="204" t="s">
        <v>49</v>
      </c>
      <c r="J2278" s="208" t="s">
        <v>49</v>
      </c>
      <c r="K2278" s="1194"/>
      <c r="L2278" s="1195"/>
    </row>
    <row r="2279" spans="1:12">
      <c r="A2279" s="1216"/>
      <c r="B2279" s="203" t="s">
        <v>1476</v>
      </c>
      <c r="C2279" s="1197"/>
      <c r="D2279" s="1199"/>
      <c r="E2279" s="204" t="s">
        <v>1323</v>
      </c>
      <c r="F2279" s="204" t="s">
        <v>10663</v>
      </c>
      <c r="G2279" s="204">
        <v>13</v>
      </c>
      <c r="H2279" s="204">
        <v>1358</v>
      </c>
      <c r="I2279" s="204" t="s">
        <v>49</v>
      </c>
      <c r="J2279" s="208" t="s">
        <v>49</v>
      </c>
      <c r="K2279" s="1194"/>
      <c r="L2279" s="1195"/>
    </row>
    <row r="2280" spans="1:12">
      <c r="A2280" s="1216"/>
      <c r="B2280" s="203" t="s">
        <v>1476</v>
      </c>
      <c r="C2280" s="1197"/>
      <c r="D2280" s="1199"/>
      <c r="E2280" s="204" t="s">
        <v>1372</v>
      </c>
      <c r="F2280" s="204" t="s">
        <v>9565</v>
      </c>
      <c r="G2280" s="204">
        <v>14</v>
      </c>
      <c r="H2280" s="204">
        <v>1359</v>
      </c>
      <c r="I2280" s="204" t="s">
        <v>49</v>
      </c>
      <c r="J2280" s="208" t="s">
        <v>49</v>
      </c>
      <c r="K2280" s="1194"/>
      <c r="L2280" s="1195"/>
    </row>
    <row r="2281" spans="1:12">
      <c r="A2281" s="1216"/>
      <c r="B2281" s="203" t="s">
        <v>1476</v>
      </c>
      <c r="C2281" s="1197"/>
      <c r="D2281" s="1199"/>
      <c r="E2281" s="204" t="s">
        <v>1369</v>
      </c>
      <c r="F2281" s="204" t="s">
        <v>9564</v>
      </c>
      <c r="G2281" s="204">
        <v>15</v>
      </c>
      <c r="H2281" s="204">
        <v>1360</v>
      </c>
      <c r="I2281" s="204" t="s">
        <v>49</v>
      </c>
      <c r="J2281" s="208" t="s">
        <v>49</v>
      </c>
      <c r="K2281" s="1194"/>
      <c r="L2281" s="1195"/>
    </row>
    <row r="2282" spans="1:12">
      <c r="A2282" s="1216"/>
      <c r="B2282" s="203" t="s">
        <v>1476</v>
      </c>
      <c r="C2282" s="1197"/>
      <c r="D2282" s="1199"/>
      <c r="E2282" s="204"/>
      <c r="F2282" s="204"/>
      <c r="G2282" s="204">
        <v>16</v>
      </c>
      <c r="H2282" s="204">
        <v>1361</v>
      </c>
      <c r="I2282" s="204"/>
      <c r="J2282" s="208"/>
      <c r="K2282" s="1194" t="s">
        <v>5857</v>
      </c>
      <c r="L2282" s="1195" t="s">
        <v>5858</v>
      </c>
    </row>
    <row r="2283" spans="1:12">
      <c r="A2283" s="1216"/>
      <c r="B2283" s="203" t="s">
        <v>1476</v>
      </c>
      <c r="C2283" s="1197"/>
      <c r="D2283" s="1199"/>
      <c r="E2283" s="204"/>
      <c r="F2283" s="204"/>
      <c r="G2283" s="204">
        <v>17</v>
      </c>
      <c r="H2283" s="204">
        <v>1362</v>
      </c>
      <c r="I2283" s="204"/>
      <c r="J2283" s="208"/>
      <c r="K2283" s="1194"/>
      <c r="L2283" s="1195"/>
    </row>
    <row r="2284" spans="1:12">
      <c r="A2284" s="1216"/>
      <c r="B2284" s="203" t="s">
        <v>1476</v>
      </c>
      <c r="C2284" s="1197"/>
      <c r="D2284" s="1199"/>
      <c r="E2284" s="204"/>
      <c r="F2284" s="204"/>
      <c r="G2284" s="204">
        <v>18</v>
      </c>
      <c r="H2284" s="204">
        <v>1363</v>
      </c>
      <c r="I2284" s="204"/>
      <c r="J2284" s="208"/>
      <c r="K2284" s="1194"/>
      <c r="L2284" s="1195"/>
    </row>
    <row r="2285" spans="1:12">
      <c r="A2285" s="1216"/>
      <c r="B2285" s="203" t="s">
        <v>1476</v>
      </c>
      <c r="C2285" s="1197"/>
      <c r="D2285" s="1199"/>
      <c r="E2285" s="204"/>
      <c r="F2285" s="204"/>
      <c r="G2285" s="204">
        <v>19</v>
      </c>
      <c r="H2285" s="204">
        <v>1364</v>
      </c>
      <c r="I2285" s="204"/>
      <c r="J2285" s="208"/>
      <c r="K2285" s="1194"/>
      <c r="L2285" s="1195"/>
    </row>
    <row r="2286" spans="1:12">
      <c r="A2286" s="1216"/>
      <c r="B2286" s="203" t="s">
        <v>1476</v>
      </c>
      <c r="C2286" s="1197"/>
      <c r="D2286" s="1199"/>
      <c r="E2286" s="204"/>
      <c r="F2286" s="204"/>
      <c r="G2286" s="204">
        <v>20</v>
      </c>
      <c r="H2286" s="204">
        <v>1365</v>
      </c>
      <c r="I2286" s="204"/>
      <c r="J2286" s="208"/>
      <c r="K2286" s="1194"/>
      <c r="L2286" s="1195"/>
    </row>
    <row r="2287" spans="1:12">
      <c r="A2287" s="1216"/>
      <c r="B2287" s="203" t="s">
        <v>1476</v>
      </c>
      <c r="C2287" s="1197"/>
      <c r="D2287" s="1199"/>
      <c r="E2287" s="204"/>
      <c r="F2287" s="204"/>
      <c r="G2287" s="204">
        <v>21</v>
      </c>
      <c r="H2287" s="204">
        <v>1366</v>
      </c>
      <c r="I2287" s="204"/>
      <c r="J2287" s="208"/>
      <c r="K2287" s="1194"/>
      <c r="L2287" s="1195"/>
    </row>
    <row r="2288" spans="1:12">
      <c r="A2288" s="1216"/>
      <c r="B2288" s="203" t="s">
        <v>1476</v>
      </c>
      <c r="C2288" s="1197"/>
      <c r="D2288" s="1199"/>
      <c r="E2288" s="204"/>
      <c r="F2288" s="204"/>
      <c r="G2288" s="204">
        <v>22</v>
      </c>
      <c r="H2288" s="204">
        <v>1367</v>
      </c>
      <c r="I2288" s="204"/>
      <c r="J2288" s="208"/>
      <c r="K2288" s="1194"/>
      <c r="L2288" s="1195"/>
    </row>
    <row r="2289" spans="1:12">
      <c r="A2289" s="1216"/>
      <c r="B2289" s="203" t="s">
        <v>1476</v>
      </c>
      <c r="C2289" s="1197"/>
      <c r="D2289" s="1199"/>
      <c r="E2289" s="204"/>
      <c r="F2289" s="204"/>
      <c r="G2289" s="204">
        <v>23</v>
      </c>
      <c r="H2289" s="204">
        <v>1368</v>
      </c>
      <c r="I2289" s="204"/>
      <c r="J2289" s="208"/>
      <c r="K2289" s="1194"/>
      <c r="L2289" s="1195"/>
    </row>
    <row r="2290" spans="1:12">
      <c r="A2290" s="1216"/>
      <c r="B2290" s="203" t="s">
        <v>1476</v>
      </c>
      <c r="C2290" s="1197"/>
      <c r="D2290" s="1199"/>
      <c r="E2290" s="204"/>
      <c r="F2290" s="204"/>
      <c r="G2290" s="204">
        <v>24</v>
      </c>
      <c r="H2290" s="204">
        <v>1369</v>
      </c>
      <c r="I2290" s="204"/>
      <c r="J2290" s="208"/>
      <c r="K2290" s="1194"/>
      <c r="L2290" s="1195"/>
    </row>
    <row r="2291" spans="1:12">
      <c r="A2291" s="1216"/>
      <c r="B2291" s="203" t="s">
        <v>1476</v>
      </c>
      <c r="C2291" s="1197"/>
      <c r="D2291" s="1199"/>
      <c r="E2291" s="204"/>
      <c r="F2291" s="204"/>
      <c r="G2291" s="204">
        <v>25</v>
      </c>
      <c r="H2291" s="204">
        <v>1370</v>
      </c>
      <c r="I2291" s="204"/>
      <c r="J2291" s="208"/>
      <c r="K2291" s="1194"/>
      <c r="L2291" s="1195"/>
    </row>
    <row r="2292" spans="1:12">
      <c r="A2292" s="1216"/>
      <c r="B2292" s="203" t="s">
        <v>1476</v>
      </c>
      <c r="C2292" s="1197"/>
      <c r="D2292" s="1199"/>
      <c r="E2292" s="204"/>
      <c r="F2292" s="204"/>
      <c r="G2292" s="204">
        <v>26</v>
      </c>
      <c r="H2292" s="204">
        <v>1371</v>
      </c>
      <c r="I2292" s="204"/>
      <c r="J2292" s="208"/>
      <c r="K2292" s="1194"/>
      <c r="L2292" s="1195"/>
    </row>
    <row r="2293" spans="1:12">
      <c r="A2293" s="1216"/>
      <c r="B2293" s="203" t="s">
        <v>1476</v>
      </c>
      <c r="C2293" s="1197"/>
      <c r="D2293" s="1199"/>
      <c r="E2293" s="204"/>
      <c r="F2293" s="204"/>
      <c r="G2293" s="204">
        <v>27</v>
      </c>
      <c r="H2293" s="204">
        <v>1372</v>
      </c>
      <c r="I2293" s="204"/>
      <c r="J2293" s="208"/>
      <c r="K2293" s="1194"/>
      <c r="L2293" s="1195"/>
    </row>
    <row r="2294" spans="1:12">
      <c r="A2294" s="1216"/>
      <c r="B2294" s="203" t="s">
        <v>1476</v>
      </c>
      <c r="C2294" s="1197"/>
      <c r="D2294" s="1199"/>
      <c r="E2294" s="204"/>
      <c r="F2294" s="204"/>
      <c r="G2294" s="204">
        <v>28</v>
      </c>
      <c r="H2294" s="204">
        <v>1373</v>
      </c>
      <c r="I2294" s="204"/>
      <c r="J2294" s="208"/>
      <c r="K2294" s="1194"/>
      <c r="L2294" s="1195"/>
    </row>
    <row r="2295" spans="1:12">
      <c r="A2295" s="1216"/>
      <c r="B2295" s="203" t="s">
        <v>1476</v>
      </c>
      <c r="C2295" s="1197"/>
      <c r="D2295" s="1199"/>
      <c r="E2295" s="204"/>
      <c r="F2295" s="204"/>
      <c r="G2295" s="204">
        <v>29</v>
      </c>
      <c r="H2295" s="204">
        <v>1374</v>
      </c>
      <c r="I2295" s="204"/>
      <c r="J2295" s="208"/>
      <c r="K2295" s="1194"/>
      <c r="L2295" s="1195"/>
    </row>
    <row r="2296" spans="1:12">
      <c r="A2296" s="1216"/>
      <c r="B2296" s="203" t="s">
        <v>1476</v>
      </c>
      <c r="C2296" s="1197"/>
      <c r="D2296" s="1199"/>
      <c r="E2296" s="204"/>
      <c r="F2296" s="204"/>
      <c r="G2296" s="204">
        <v>30</v>
      </c>
      <c r="H2296" s="204">
        <v>1375</v>
      </c>
      <c r="I2296" s="204"/>
      <c r="J2296" s="208"/>
      <c r="K2296" s="1194"/>
      <c r="L2296" s="1195"/>
    </row>
    <row r="2297" spans="1:12">
      <c r="A2297" s="1216"/>
      <c r="B2297" s="205" t="s">
        <v>1476</v>
      </c>
      <c r="C2297" s="1197"/>
      <c r="D2297" s="1199"/>
      <c r="E2297" s="206"/>
      <c r="F2297" s="206"/>
      <c r="G2297" s="206">
        <v>31</v>
      </c>
      <c r="H2297" s="206">
        <v>1376</v>
      </c>
      <c r="I2297" s="206"/>
      <c r="J2297" s="209"/>
      <c r="K2297" s="1194"/>
      <c r="L2297" s="1195"/>
    </row>
    <row r="2298" spans="1:12">
      <c r="A2298" s="1216"/>
      <c r="B2298" s="200" t="s">
        <v>1449</v>
      </c>
      <c r="C2298" s="1207" t="s">
        <v>1422</v>
      </c>
      <c r="D2298" s="1198" t="s">
        <v>1450</v>
      </c>
      <c r="E2298" s="201" t="s">
        <v>7219</v>
      </c>
      <c r="F2298" s="201" t="s">
        <v>10664</v>
      </c>
      <c r="G2298" s="201">
        <v>0</v>
      </c>
      <c r="H2298" s="201">
        <v>61</v>
      </c>
      <c r="I2298" s="201" t="s">
        <v>1451</v>
      </c>
      <c r="J2298" s="207">
        <v>1</v>
      </c>
    </row>
    <row r="2299" spans="1:12">
      <c r="A2299" s="1216"/>
      <c r="B2299" s="203" t="s">
        <v>1449</v>
      </c>
      <c r="C2299" s="1208"/>
      <c r="D2299" s="1199"/>
      <c r="E2299" s="204" t="s">
        <v>7219</v>
      </c>
      <c r="F2299" s="204" t="s">
        <v>7764</v>
      </c>
      <c r="G2299" s="204">
        <v>1</v>
      </c>
      <c r="H2299" s="204">
        <v>62</v>
      </c>
      <c r="I2299" s="204" t="s">
        <v>1454</v>
      </c>
      <c r="J2299" s="208">
        <v>1</v>
      </c>
    </row>
    <row r="2300" spans="1:12">
      <c r="A2300" s="1216"/>
      <c r="B2300" s="203" t="s">
        <v>1449</v>
      </c>
      <c r="C2300" s="1208"/>
      <c r="D2300" s="1199"/>
      <c r="E2300" s="204" t="s">
        <v>7219</v>
      </c>
      <c r="F2300" s="204" t="s">
        <v>7765</v>
      </c>
      <c r="G2300" s="204">
        <v>2</v>
      </c>
      <c r="H2300" s="204">
        <v>63</v>
      </c>
      <c r="I2300" s="204" t="s">
        <v>1456</v>
      </c>
      <c r="J2300" s="208">
        <v>1</v>
      </c>
    </row>
    <row r="2301" spans="1:12">
      <c r="A2301" s="1216"/>
      <c r="B2301" s="205" t="s">
        <v>1449</v>
      </c>
      <c r="C2301" s="1208"/>
      <c r="D2301" s="1199"/>
      <c r="E2301" s="206" t="s">
        <v>7219</v>
      </c>
      <c r="F2301" s="206" t="s">
        <v>7766</v>
      </c>
      <c r="G2301" s="206">
        <v>3</v>
      </c>
      <c r="H2301" s="206">
        <v>64</v>
      </c>
      <c r="I2301" s="206" t="s">
        <v>1458</v>
      </c>
      <c r="J2301" s="209">
        <v>1</v>
      </c>
    </row>
    <row r="2302" spans="1:12">
      <c r="A2302" s="1216"/>
      <c r="B2302" s="200" t="s">
        <v>1449</v>
      </c>
      <c r="C2302" s="1207" t="s">
        <v>1423</v>
      </c>
      <c r="D2302" s="1198" t="s">
        <v>1450</v>
      </c>
      <c r="E2302" s="201" t="s">
        <v>7219</v>
      </c>
      <c r="F2302" s="201" t="s">
        <v>67</v>
      </c>
      <c r="G2302" s="201">
        <v>0</v>
      </c>
      <c r="H2302" s="201">
        <v>65</v>
      </c>
      <c r="I2302" s="201" t="s">
        <v>1459</v>
      </c>
      <c r="J2302" s="207">
        <v>1</v>
      </c>
    </row>
    <row r="2303" spans="1:12">
      <c r="A2303" s="1216"/>
      <c r="B2303" s="203" t="s">
        <v>1449</v>
      </c>
      <c r="C2303" s="1208"/>
      <c r="D2303" s="1199"/>
      <c r="E2303" s="204" t="s">
        <v>7219</v>
      </c>
      <c r="F2303" s="204" t="s">
        <v>67</v>
      </c>
      <c r="G2303" s="204">
        <v>1</v>
      </c>
      <c r="H2303" s="204">
        <v>66</v>
      </c>
      <c r="I2303" s="204" t="s">
        <v>1460</v>
      </c>
      <c r="J2303" s="208">
        <v>1</v>
      </c>
    </row>
    <row r="2304" spans="1:12">
      <c r="A2304" s="1216"/>
      <c r="B2304" s="203" t="s">
        <v>1449</v>
      </c>
      <c r="C2304" s="1208"/>
      <c r="D2304" s="1199"/>
      <c r="E2304" s="204"/>
      <c r="F2304" s="204"/>
      <c r="G2304" s="204">
        <v>2</v>
      </c>
      <c r="H2304" s="204">
        <v>67</v>
      </c>
      <c r="I2304" s="204"/>
      <c r="J2304" s="208"/>
    </row>
    <row r="2305" spans="1:12">
      <c r="A2305" s="1216"/>
      <c r="B2305" s="205" t="s">
        <v>1449</v>
      </c>
      <c r="C2305" s="1208"/>
      <c r="D2305" s="1199"/>
      <c r="E2305" s="206"/>
      <c r="F2305" s="206"/>
      <c r="G2305" s="206">
        <v>3</v>
      </c>
      <c r="H2305" s="206">
        <v>68</v>
      </c>
      <c r="I2305" s="206"/>
      <c r="J2305" s="209"/>
    </row>
    <row r="2306" spans="1:12">
      <c r="A2306" s="1216"/>
      <c r="B2306" s="200" t="s">
        <v>1461</v>
      </c>
      <c r="C2306" s="1209" t="s">
        <v>1424</v>
      </c>
      <c r="D2306" s="1198" t="s">
        <v>1462</v>
      </c>
      <c r="E2306" s="201" t="s">
        <v>867</v>
      </c>
      <c r="F2306" s="201" t="s">
        <v>1135</v>
      </c>
      <c r="G2306" s="201">
        <v>1</v>
      </c>
      <c r="H2306" s="201">
        <v>337</v>
      </c>
      <c r="I2306" s="201" t="s">
        <v>1499</v>
      </c>
      <c r="J2306" s="207">
        <v>1</v>
      </c>
      <c r="K2306" s="756" t="s">
        <v>1989</v>
      </c>
      <c r="L2306" s="1195" t="s">
        <v>5859</v>
      </c>
    </row>
    <row r="2307" spans="1:12">
      <c r="A2307" s="1216"/>
      <c r="B2307" s="203" t="s">
        <v>1461</v>
      </c>
      <c r="C2307" s="1210"/>
      <c r="D2307" s="1199"/>
      <c r="E2307" s="204" t="s">
        <v>926</v>
      </c>
      <c r="F2307" s="204" t="s">
        <v>1145</v>
      </c>
      <c r="G2307" s="204">
        <v>2</v>
      </c>
      <c r="H2307" s="204">
        <v>338</v>
      </c>
      <c r="I2307" s="204" t="s">
        <v>1499</v>
      </c>
      <c r="J2307" s="208">
        <v>3</v>
      </c>
      <c r="K2307" s="756" t="s">
        <v>1990</v>
      </c>
      <c r="L2307" s="1195"/>
    </row>
    <row r="2308" spans="1:12">
      <c r="A2308" s="1216"/>
      <c r="B2308" s="203" t="s">
        <v>1461</v>
      </c>
      <c r="C2308" s="1210"/>
      <c r="D2308" s="1199"/>
      <c r="E2308" s="204"/>
      <c r="F2308" s="204"/>
      <c r="G2308" s="204">
        <v>3</v>
      </c>
      <c r="H2308" s="204">
        <v>339</v>
      </c>
      <c r="I2308" s="204"/>
      <c r="J2308" s="208"/>
      <c r="K2308" s="756" t="s">
        <v>1991</v>
      </c>
      <c r="L2308" s="1195"/>
    </row>
    <row r="2309" spans="1:12">
      <c r="A2309" s="1216"/>
      <c r="B2309" s="203" t="s">
        <v>1461</v>
      </c>
      <c r="C2309" s="1210"/>
      <c r="D2309" s="1199"/>
      <c r="E2309" s="204"/>
      <c r="F2309" s="204"/>
      <c r="G2309" s="204">
        <v>4</v>
      </c>
      <c r="H2309" s="204">
        <v>340</v>
      </c>
      <c r="I2309" s="204"/>
      <c r="J2309" s="208"/>
      <c r="K2309" s="756" t="s">
        <v>1992</v>
      </c>
      <c r="L2309" s="1195"/>
    </row>
    <row r="2310" spans="1:12">
      <c r="A2310" s="1216"/>
      <c r="B2310" s="203" t="s">
        <v>1461</v>
      </c>
      <c r="C2310" s="1210"/>
      <c r="D2310" s="1199"/>
      <c r="E2310" s="204"/>
      <c r="F2310" s="204"/>
      <c r="G2310" s="204">
        <v>5</v>
      </c>
      <c r="H2310" s="204">
        <v>341</v>
      </c>
      <c r="I2310" s="204"/>
      <c r="J2310" s="208"/>
      <c r="K2310" s="756" t="s">
        <v>1993</v>
      </c>
      <c r="L2310" s="1195"/>
    </row>
    <row r="2311" spans="1:12">
      <c r="A2311" s="1216"/>
      <c r="B2311" s="203" t="s">
        <v>1461</v>
      </c>
      <c r="C2311" s="1210"/>
      <c r="D2311" s="1199"/>
      <c r="E2311" s="204" t="s">
        <v>937</v>
      </c>
      <c r="F2311" s="204" t="s">
        <v>933</v>
      </c>
      <c r="G2311" s="204">
        <v>6</v>
      </c>
      <c r="H2311" s="204">
        <v>342</v>
      </c>
      <c r="I2311" s="204" t="s">
        <v>1732</v>
      </c>
      <c r="J2311" s="208">
        <v>1</v>
      </c>
      <c r="K2311" s="756" t="s">
        <v>1994</v>
      </c>
      <c r="L2311" s="1195"/>
    </row>
    <row r="2312" spans="1:12">
      <c r="A2312" s="1216"/>
      <c r="B2312" s="203" t="s">
        <v>1461</v>
      </c>
      <c r="C2312" s="1210"/>
      <c r="D2312" s="1199"/>
      <c r="E2312" s="204" t="s">
        <v>948</v>
      </c>
      <c r="F2312" s="204" t="s">
        <v>947</v>
      </c>
      <c r="G2312" s="204">
        <v>7</v>
      </c>
      <c r="H2312" s="204">
        <v>343</v>
      </c>
      <c r="I2312" s="204" t="s">
        <v>1732</v>
      </c>
      <c r="J2312" s="208">
        <v>5</v>
      </c>
      <c r="K2312" s="756" t="s">
        <v>1995</v>
      </c>
      <c r="L2312" s="1195"/>
    </row>
    <row r="2313" spans="1:12">
      <c r="A2313" s="1216"/>
      <c r="B2313" s="203" t="s">
        <v>1461</v>
      </c>
      <c r="C2313" s="1210"/>
      <c r="D2313" s="1199"/>
      <c r="E2313" s="204" t="s">
        <v>968</v>
      </c>
      <c r="F2313" s="204" t="s">
        <v>964</v>
      </c>
      <c r="G2313" s="204">
        <v>8</v>
      </c>
      <c r="H2313" s="204">
        <v>344</v>
      </c>
      <c r="I2313" s="204" t="s">
        <v>1732</v>
      </c>
      <c r="J2313" s="208">
        <v>9</v>
      </c>
      <c r="K2313" s="756" t="s">
        <v>1996</v>
      </c>
      <c r="L2313" s="1195"/>
    </row>
    <row r="2314" spans="1:12">
      <c r="A2314" s="1216"/>
      <c r="B2314" s="203" t="s">
        <v>1461</v>
      </c>
      <c r="C2314" s="1210"/>
      <c r="D2314" s="1199"/>
      <c r="E2314" s="204" t="s">
        <v>1497</v>
      </c>
      <c r="F2314" s="204" t="s">
        <v>67</v>
      </c>
      <c r="G2314" s="204">
        <v>9</v>
      </c>
      <c r="H2314" s="204">
        <v>345</v>
      </c>
      <c r="I2314" s="204" t="s">
        <v>1732</v>
      </c>
      <c r="J2314" s="208">
        <v>11</v>
      </c>
      <c r="K2314" s="756" t="s">
        <v>1997</v>
      </c>
      <c r="L2314" s="1195"/>
    </row>
    <row r="2315" spans="1:12">
      <c r="A2315" s="1216"/>
      <c r="B2315" s="203" t="s">
        <v>1461</v>
      </c>
      <c r="C2315" s="1210"/>
      <c r="D2315" s="1199"/>
      <c r="E2315" s="204" t="s">
        <v>938</v>
      </c>
      <c r="F2315" s="204" t="s">
        <v>934</v>
      </c>
      <c r="G2315" s="204">
        <v>10</v>
      </c>
      <c r="H2315" s="204">
        <v>346</v>
      </c>
      <c r="I2315" s="204" t="s">
        <v>1520</v>
      </c>
      <c r="J2315" s="208">
        <v>1</v>
      </c>
      <c r="K2315" s="756" t="s">
        <v>1998</v>
      </c>
      <c r="L2315" s="1195"/>
    </row>
    <row r="2316" spans="1:12">
      <c r="A2316" s="1216"/>
      <c r="B2316" s="203" t="s">
        <v>1461</v>
      </c>
      <c r="C2316" s="1210"/>
      <c r="D2316" s="1199"/>
      <c r="E2316" s="204" t="s">
        <v>969</v>
      </c>
      <c r="F2316" s="204" t="s">
        <v>10665</v>
      </c>
      <c r="G2316" s="204">
        <v>11</v>
      </c>
      <c r="H2316" s="204">
        <v>347</v>
      </c>
      <c r="I2316" s="204" t="s">
        <v>1520</v>
      </c>
      <c r="J2316" s="208">
        <v>3</v>
      </c>
      <c r="K2316" s="756" t="s">
        <v>1999</v>
      </c>
      <c r="L2316" s="1195"/>
    </row>
    <row r="2317" spans="1:12">
      <c r="A2317" s="1216"/>
      <c r="B2317" s="205" t="s">
        <v>1461</v>
      </c>
      <c r="C2317" s="1210"/>
      <c r="D2317" s="1199"/>
      <c r="E2317" s="206" t="s">
        <v>970</v>
      </c>
      <c r="F2317" s="206" t="s">
        <v>10666</v>
      </c>
      <c r="G2317" s="206">
        <v>12</v>
      </c>
      <c r="H2317" s="206">
        <v>348</v>
      </c>
      <c r="I2317" s="206" t="s">
        <v>1520</v>
      </c>
      <c r="J2317" s="209">
        <v>5</v>
      </c>
      <c r="K2317" s="756" t="s">
        <v>2000</v>
      </c>
      <c r="L2317" s="1195"/>
    </row>
    <row r="2318" spans="1:12">
      <c r="A2318" s="1216"/>
      <c r="B2318" s="200" t="s">
        <v>1461</v>
      </c>
      <c r="C2318" s="1209" t="s">
        <v>1425</v>
      </c>
      <c r="D2318" s="1198" t="s">
        <v>1462</v>
      </c>
      <c r="E2318" s="201" t="s">
        <v>971</v>
      </c>
      <c r="F2318" s="201" t="s">
        <v>10667</v>
      </c>
      <c r="G2318" s="201">
        <v>1</v>
      </c>
      <c r="H2318" s="201">
        <v>349</v>
      </c>
      <c r="I2318" s="201" t="s">
        <v>1520</v>
      </c>
      <c r="J2318" s="207">
        <v>7</v>
      </c>
      <c r="K2318" s="756" t="s">
        <v>2006</v>
      </c>
      <c r="L2318" s="1195" t="s">
        <v>5860</v>
      </c>
    </row>
    <row r="2319" spans="1:12">
      <c r="A2319" s="1216"/>
      <c r="B2319" s="203" t="s">
        <v>1461</v>
      </c>
      <c r="C2319" s="1210"/>
      <c r="D2319" s="1199"/>
      <c r="E2319" s="204" t="s">
        <v>950</v>
      </c>
      <c r="F2319" s="204" t="s">
        <v>949</v>
      </c>
      <c r="G2319" s="204">
        <v>2</v>
      </c>
      <c r="H2319" s="204">
        <v>350</v>
      </c>
      <c r="I2319" s="204" t="s">
        <v>1520</v>
      </c>
      <c r="J2319" s="208">
        <v>11</v>
      </c>
      <c r="K2319" s="756" t="s">
        <v>2007</v>
      </c>
      <c r="L2319" s="1195"/>
    </row>
    <row r="2320" spans="1:12">
      <c r="A2320" s="1216"/>
      <c r="B2320" s="203" t="s">
        <v>1461</v>
      </c>
      <c r="C2320" s="1210"/>
      <c r="D2320" s="1199"/>
      <c r="E2320" s="204" t="s">
        <v>954</v>
      </c>
      <c r="F2320" s="204" t="s">
        <v>935</v>
      </c>
      <c r="G2320" s="204">
        <v>3</v>
      </c>
      <c r="H2320" s="204">
        <v>351</v>
      </c>
      <c r="I2320" s="204" t="s">
        <v>1520</v>
      </c>
      <c r="J2320" s="208">
        <v>15</v>
      </c>
      <c r="K2320" s="756" t="s">
        <v>2008</v>
      </c>
      <c r="L2320" s="1195"/>
    </row>
    <row r="2321" spans="1:12">
      <c r="A2321" s="1216"/>
      <c r="B2321" s="203" t="s">
        <v>1461</v>
      </c>
      <c r="C2321" s="1210"/>
      <c r="D2321" s="1199"/>
      <c r="E2321" s="204" t="s">
        <v>972</v>
      </c>
      <c r="F2321" s="204" t="s">
        <v>951</v>
      </c>
      <c r="G2321" s="204">
        <v>4</v>
      </c>
      <c r="H2321" s="204">
        <v>352</v>
      </c>
      <c r="I2321" s="204" t="s">
        <v>1520</v>
      </c>
      <c r="J2321" s="208">
        <v>23</v>
      </c>
      <c r="K2321" s="756" t="s">
        <v>2009</v>
      </c>
      <c r="L2321" s="1195"/>
    </row>
    <row r="2322" spans="1:12">
      <c r="A2322" s="1216"/>
      <c r="B2322" s="203" t="s">
        <v>1461</v>
      </c>
      <c r="C2322" s="1210"/>
      <c r="D2322" s="1199"/>
      <c r="E2322" s="204" t="s">
        <v>956</v>
      </c>
      <c r="F2322" s="204" t="s">
        <v>10668</v>
      </c>
      <c r="G2322" s="204">
        <v>5</v>
      </c>
      <c r="H2322" s="204">
        <v>353</v>
      </c>
      <c r="I2322" s="204" t="s">
        <v>1520</v>
      </c>
      <c r="J2322" s="208">
        <v>25</v>
      </c>
      <c r="K2322" s="756" t="s">
        <v>2010</v>
      </c>
      <c r="L2322" s="1195"/>
    </row>
    <row r="2323" spans="1:12">
      <c r="A2323" s="1216"/>
      <c r="B2323" s="203" t="s">
        <v>1461</v>
      </c>
      <c r="C2323" s="1210"/>
      <c r="D2323" s="1199"/>
      <c r="E2323" s="204" t="s">
        <v>979</v>
      </c>
      <c r="F2323" s="204" t="s">
        <v>10669</v>
      </c>
      <c r="G2323" s="204">
        <v>6</v>
      </c>
      <c r="H2323" s="204">
        <v>354</v>
      </c>
      <c r="I2323" s="204" t="s">
        <v>1520</v>
      </c>
      <c r="J2323" s="208">
        <v>31</v>
      </c>
      <c r="K2323" s="756" t="s">
        <v>2011</v>
      </c>
      <c r="L2323" s="1195"/>
    </row>
    <row r="2324" spans="1:12">
      <c r="A2324" s="1216"/>
      <c r="B2324" s="203" t="s">
        <v>1461</v>
      </c>
      <c r="C2324" s="1210"/>
      <c r="D2324" s="1199"/>
      <c r="E2324" s="204" t="s">
        <v>981</v>
      </c>
      <c r="F2324" s="204" t="s">
        <v>10670</v>
      </c>
      <c r="G2324" s="204">
        <v>7</v>
      </c>
      <c r="H2324" s="204">
        <v>355</v>
      </c>
      <c r="I2324" s="204" t="s">
        <v>1520</v>
      </c>
      <c r="J2324" s="208">
        <v>33</v>
      </c>
      <c r="K2324" s="756" t="s">
        <v>2012</v>
      </c>
      <c r="L2324" s="1195"/>
    </row>
    <row r="2325" spans="1:12">
      <c r="A2325" s="1216"/>
      <c r="B2325" s="203" t="s">
        <v>1461</v>
      </c>
      <c r="C2325" s="1210"/>
      <c r="D2325" s="1199"/>
      <c r="E2325" s="204" t="s">
        <v>1497</v>
      </c>
      <c r="F2325" s="204" t="s">
        <v>67</v>
      </c>
      <c r="G2325" s="204">
        <v>8</v>
      </c>
      <c r="H2325" s="204">
        <v>356</v>
      </c>
      <c r="I2325" s="204" t="s">
        <v>1520</v>
      </c>
      <c r="J2325" s="208">
        <v>35</v>
      </c>
      <c r="K2325" s="756" t="s">
        <v>2013</v>
      </c>
      <c r="L2325" s="1195"/>
    </row>
    <row r="2326" spans="1:12">
      <c r="A2326" s="1216"/>
      <c r="B2326" s="203" t="s">
        <v>1461</v>
      </c>
      <c r="C2326" s="1210"/>
      <c r="D2326" s="1199"/>
      <c r="E2326" s="204" t="s">
        <v>939</v>
      </c>
      <c r="F2326" s="204" t="s">
        <v>936</v>
      </c>
      <c r="G2326" s="204">
        <v>9</v>
      </c>
      <c r="H2326" s="204">
        <v>357</v>
      </c>
      <c r="I2326" s="204" t="s">
        <v>1526</v>
      </c>
      <c r="J2326" s="208">
        <v>1</v>
      </c>
      <c r="K2326" s="756" t="s">
        <v>2014</v>
      </c>
      <c r="L2326" s="1195"/>
    </row>
    <row r="2327" spans="1:12">
      <c r="A2327" s="1216"/>
      <c r="B2327" s="203" t="s">
        <v>1461</v>
      </c>
      <c r="C2327" s="1210"/>
      <c r="D2327" s="1199"/>
      <c r="E2327" s="204" t="s">
        <v>953</v>
      </c>
      <c r="F2327" s="204" t="s">
        <v>952</v>
      </c>
      <c r="G2327" s="204">
        <v>10</v>
      </c>
      <c r="H2327" s="204">
        <v>358</v>
      </c>
      <c r="I2327" s="204" t="s">
        <v>1526</v>
      </c>
      <c r="J2327" s="208">
        <v>5</v>
      </c>
      <c r="K2327" s="756" t="s">
        <v>2015</v>
      </c>
      <c r="L2327" s="1195"/>
    </row>
    <row r="2328" spans="1:12">
      <c r="A2328" s="1216"/>
      <c r="B2328" s="203" t="s">
        <v>1461</v>
      </c>
      <c r="C2328" s="1210"/>
      <c r="D2328" s="1199"/>
      <c r="E2328" s="204" t="s">
        <v>967</v>
      </c>
      <c r="F2328" s="204" t="s">
        <v>966</v>
      </c>
      <c r="G2328" s="204">
        <v>11</v>
      </c>
      <c r="H2328" s="204">
        <v>359</v>
      </c>
      <c r="I2328" s="204" t="s">
        <v>1526</v>
      </c>
      <c r="J2328" s="208">
        <v>9</v>
      </c>
      <c r="K2328" s="756" t="s">
        <v>2016</v>
      </c>
      <c r="L2328" s="1195"/>
    </row>
    <row r="2329" spans="1:12">
      <c r="A2329" s="1216"/>
      <c r="B2329" s="205" t="s">
        <v>1461</v>
      </c>
      <c r="C2329" s="1210"/>
      <c r="D2329" s="1199"/>
      <c r="E2329" s="206"/>
      <c r="F2329" s="206"/>
      <c r="G2329" s="206">
        <v>12</v>
      </c>
      <c r="H2329" s="206">
        <v>360</v>
      </c>
      <c r="I2329" s="206"/>
      <c r="J2329" s="209"/>
      <c r="K2329" s="756" t="s">
        <v>2017</v>
      </c>
      <c r="L2329" s="1195"/>
    </row>
    <row r="2330" spans="1:12">
      <c r="A2330" s="1216"/>
      <c r="B2330" s="210" t="s">
        <v>1476</v>
      </c>
      <c r="C2330" s="1205" t="s">
        <v>1426</v>
      </c>
      <c r="D2330" s="1198" t="s">
        <v>1477</v>
      </c>
      <c r="E2330" s="201" t="s">
        <v>6522</v>
      </c>
      <c r="F2330" s="201" t="s">
        <v>10671</v>
      </c>
      <c r="G2330" s="201">
        <v>0</v>
      </c>
      <c r="H2330" s="201">
        <v>1377</v>
      </c>
      <c r="I2330" s="201" t="s">
        <v>1691</v>
      </c>
      <c r="J2330" s="207">
        <v>1</v>
      </c>
      <c r="K2330" s="1194" t="s">
        <v>5861</v>
      </c>
      <c r="L2330" s="1195" t="s">
        <v>5862</v>
      </c>
    </row>
    <row r="2331" spans="1:12">
      <c r="A2331" s="1216"/>
      <c r="B2331" s="211" t="s">
        <v>1476</v>
      </c>
      <c r="C2331" s="1206"/>
      <c r="D2331" s="1199"/>
      <c r="E2331" s="204" t="s">
        <v>6523</v>
      </c>
      <c r="F2331" s="204" t="s">
        <v>10672</v>
      </c>
      <c r="G2331" s="204">
        <v>1</v>
      </c>
      <c r="H2331" s="204">
        <v>1378</v>
      </c>
      <c r="I2331" s="204" t="s">
        <v>1691</v>
      </c>
      <c r="J2331" s="208">
        <v>2</v>
      </c>
      <c r="K2331" s="1194"/>
      <c r="L2331" s="1195"/>
    </row>
    <row r="2332" spans="1:12">
      <c r="A2332" s="1216"/>
      <c r="B2332" s="211" t="s">
        <v>1476</v>
      </c>
      <c r="C2332" s="1206"/>
      <c r="D2332" s="1199"/>
      <c r="E2332" s="204" t="s">
        <v>1497</v>
      </c>
      <c r="F2332" s="204" t="s">
        <v>10673</v>
      </c>
      <c r="G2332" s="204">
        <v>2</v>
      </c>
      <c r="H2332" s="204">
        <v>1379</v>
      </c>
      <c r="I2332" s="204" t="s">
        <v>1691</v>
      </c>
      <c r="J2332" s="208">
        <v>3</v>
      </c>
      <c r="K2332" s="1194"/>
      <c r="L2332" s="1195"/>
    </row>
    <row r="2333" spans="1:12">
      <c r="A2333" s="1216"/>
      <c r="B2333" s="211" t="s">
        <v>1476</v>
      </c>
      <c r="C2333" s="1206"/>
      <c r="D2333" s="1199"/>
      <c r="E2333" s="204" t="s">
        <v>1497</v>
      </c>
      <c r="F2333" s="204" t="s">
        <v>10673</v>
      </c>
      <c r="G2333" s="204">
        <v>3</v>
      </c>
      <c r="H2333" s="204">
        <v>1380</v>
      </c>
      <c r="I2333" s="204" t="s">
        <v>1691</v>
      </c>
      <c r="J2333" s="208">
        <v>4</v>
      </c>
      <c r="K2333" s="1194"/>
      <c r="L2333" s="1195"/>
    </row>
    <row r="2334" spans="1:12">
      <c r="A2334" s="1216"/>
      <c r="B2334" s="211" t="s">
        <v>1476</v>
      </c>
      <c r="C2334" s="1206"/>
      <c r="D2334" s="1199"/>
      <c r="E2334" s="204" t="s">
        <v>1497</v>
      </c>
      <c r="F2334" s="204" t="s">
        <v>10673</v>
      </c>
      <c r="G2334" s="204">
        <v>4</v>
      </c>
      <c r="H2334" s="204">
        <v>1381</v>
      </c>
      <c r="I2334" s="204" t="s">
        <v>1691</v>
      </c>
      <c r="J2334" s="208">
        <v>5</v>
      </c>
      <c r="K2334" s="1194"/>
      <c r="L2334" s="1195"/>
    </row>
    <row r="2335" spans="1:12">
      <c r="A2335" s="1216"/>
      <c r="B2335" s="211" t="s">
        <v>1476</v>
      </c>
      <c r="C2335" s="1206"/>
      <c r="D2335" s="1199"/>
      <c r="E2335" s="204" t="s">
        <v>6524</v>
      </c>
      <c r="F2335" s="204" t="s">
        <v>10674</v>
      </c>
      <c r="G2335" s="204">
        <v>5</v>
      </c>
      <c r="H2335" s="204">
        <v>1382</v>
      </c>
      <c r="I2335" s="204" t="s">
        <v>1691</v>
      </c>
      <c r="J2335" s="208">
        <v>6</v>
      </c>
      <c r="K2335" s="1194"/>
      <c r="L2335" s="1195"/>
    </row>
    <row r="2336" spans="1:12">
      <c r="A2336" s="1216"/>
      <c r="B2336" s="211" t="s">
        <v>1476</v>
      </c>
      <c r="C2336" s="1206"/>
      <c r="D2336" s="1199"/>
      <c r="E2336" s="204" t="s">
        <v>6525</v>
      </c>
      <c r="F2336" s="204" t="s">
        <v>10675</v>
      </c>
      <c r="G2336" s="204">
        <v>6</v>
      </c>
      <c r="H2336" s="204">
        <v>1383</v>
      </c>
      <c r="I2336" s="204" t="s">
        <v>1691</v>
      </c>
      <c r="J2336" s="208">
        <v>7</v>
      </c>
      <c r="K2336" s="1194"/>
      <c r="L2336" s="1195"/>
    </row>
    <row r="2337" spans="1:12">
      <c r="A2337" s="1216"/>
      <c r="B2337" s="211" t="s">
        <v>1476</v>
      </c>
      <c r="C2337" s="1206"/>
      <c r="D2337" s="1199"/>
      <c r="E2337" s="204" t="s">
        <v>1351</v>
      </c>
      <c r="F2337" s="204" t="s">
        <v>1700</v>
      </c>
      <c r="G2337" s="204">
        <v>7</v>
      </c>
      <c r="H2337" s="204">
        <v>1384</v>
      </c>
      <c r="I2337" s="204" t="s">
        <v>1692</v>
      </c>
      <c r="J2337" s="208">
        <v>1</v>
      </c>
      <c r="K2337" s="1194"/>
      <c r="L2337" s="1195"/>
    </row>
    <row r="2338" spans="1:12">
      <c r="A2338" s="1216"/>
      <c r="B2338" s="211" t="s">
        <v>1476</v>
      </c>
      <c r="C2338" s="1206"/>
      <c r="D2338" s="1199"/>
      <c r="E2338" s="204" t="s">
        <v>1352</v>
      </c>
      <c r="F2338" s="204" t="s">
        <v>1701</v>
      </c>
      <c r="G2338" s="204">
        <v>8</v>
      </c>
      <c r="H2338" s="204">
        <v>1385</v>
      </c>
      <c r="I2338" s="204" t="s">
        <v>1692</v>
      </c>
      <c r="J2338" s="208">
        <v>2</v>
      </c>
      <c r="K2338" s="1194"/>
      <c r="L2338" s="1195"/>
    </row>
    <row r="2339" spans="1:12">
      <c r="A2339" s="1216"/>
      <c r="B2339" s="211" t="s">
        <v>1476</v>
      </c>
      <c r="C2339" s="1206"/>
      <c r="D2339" s="1199"/>
      <c r="E2339" s="204" t="s">
        <v>1356</v>
      </c>
      <c r="F2339" s="204" t="s">
        <v>1705</v>
      </c>
      <c r="G2339" s="204">
        <v>9</v>
      </c>
      <c r="H2339" s="204">
        <v>1386</v>
      </c>
      <c r="I2339" s="204" t="s">
        <v>1692</v>
      </c>
      <c r="J2339" s="208">
        <v>3</v>
      </c>
      <c r="K2339" s="1194"/>
      <c r="L2339" s="1195"/>
    </row>
    <row r="2340" spans="1:12">
      <c r="A2340" s="1216"/>
      <c r="B2340" s="211" t="s">
        <v>1476</v>
      </c>
      <c r="C2340" s="1206"/>
      <c r="D2340" s="1199"/>
      <c r="E2340" s="204" t="s">
        <v>1349</v>
      </c>
      <c r="F2340" s="204" t="s">
        <v>1706</v>
      </c>
      <c r="G2340" s="204">
        <v>10</v>
      </c>
      <c r="H2340" s="204">
        <v>1387</v>
      </c>
      <c r="I2340" s="204" t="s">
        <v>1692</v>
      </c>
      <c r="J2340" s="208">
        <v>4</v>
      </c>
      <c r="K2340" s="1194"/>
      <c r="L2340" s="1195"/>
    </row>
    <row r="2341" spans="1:12">
      <c r="A2341" s="1216"/>
      <c r="B2341" s="211" t="s">
        <v>1476</v>
      </c>
      <c r="C2341" s="1206"/>
      <c r="D2341" s="1199"/>
      <c r="E2341" s="204" t="s">
        <v>1354</v>
      </c>
      <c r="F2341" s="204" t="s">
        <v>1702</v>
      </c>
      <c r="G2341" s="204">
        <v>11</v>
      </c>
      <c r="H2341" s="204">
        <v>1388</v>
      </c>
      <c r="I2341" s="204" t="s">
        <v>1692</v>
      </c>
      <c r="J2341" s="208">
        <v>5</v>
      </c>
      <c r="K2341" s="1194"/>
      <c r="L2341" s="1195"/>
    </row>
    <row r="2342" spans="1:12">
      <c r="A2342" s="1216"/>
      <c r="B2342" s="211" t="s">
        <v>1476</v>
      </c>
      <c r="C2342" s="1206"/>
      <c r="D2342" s="1199"/>
      <c r="E2342" s="204" t="s">
        <v>1355</v>
      </c>
      <c r="F2342" s="204" t="s">
        <v>1703</v>
      </c>
      <c r="G2342" s="204">
        <v>12</v>
      </c>
      <c r="H2342" s="204">
        <v>1389</v>
      </c>
      <c r="I2342" s="204" t="s">
        <v>1692</v>
      </c>
      <c r="J2342" s="208">
        <v>6</v>
      </c>
      <c r="K2342" s="1194"/>
      <c r="L2342" s="1195"/>
    </row>
    <row r="2343" spans="1:12">
      <c r="A2343" s="1216"/>
      <c r="B2343" s="211" t="s">
        <v>1476</v>
      </c>
      <c r="C2343" s="1206"/>
      <c r="D2343" s="1199"/>
      <c r="E2343" s="204" t="s">
        <v>1350</v>
      </c>
      <c r="F2343" s="204" t="s">
        <v>6647</v>
      </c>
      <c r="G2343" s="204">
        <v>13</v>
      </c>
      <c r="H2343" s="204">
        <v>1390</v>
      </c>
      <c r="I2343" s="204" t="s">
        <v>1692</v>
      </c>
      <c r="J2343" s="208">
        <v>7</v>
      </c>
      <c r="K2343" s="1194"/>
      <c r="L2343" s="1195"/>
    </row>
    <row r="2344" spans="1:12">
      <c r="A2344" s="1216"/>
      <c r="B2344" s="211" t="s">
        <v>1476</v>
      </c>
      <c r="C2344" s="1206"/>
      <c r="D2344" s="1199"/>
      <c r="E2344" s="204"/>
      <c r="F2344" s="204"/>
      <c r="G2344" s="204">
        <v>14</v>
      </c>
      <c r="H2344" s="204">
        <v>1391</v>
      </c>
      <c r="I2344" s="204"/>
      <c r="J2344" s="208"/>
      <c r="K2344" s="1194"/>
      <c r="L2344" s="1195"/>
    </row>
    <row r="2345" spans="1:12">
      <c r="A2345" s="1216"/>
      <c r="B2345" s="212" t="s">
        <v>1476</v>
      </c>
      <c r="C2345" s="1206"/>
      <c r="D2345" s="1199"/>
      <c r="E2345" s="206"/>
      <c r="F2345" s="206"/>
      <c r="G2345" s="206">
        <v>15</v>
      </c>
      <c r="H2345" s="206">
        <v>1392</v>
      </c>
      <c r="I2345" s="206"/>
      <c r="J2345" s="209"/>
      <c r="K2345" s="1194"/>
      <c r="L2345" s="1195"/>
    </row>
    <row r="2346" spans="1:12">
      <c r="A2346" s="1216"/>
      <c r="B2346" s="210" t="s">
        <v>1554</v>
      </c>
      <c r="C2346" s="1206"/>
      <c r="D2346" s="1198" t="s">
        <v>1555</v>
      </c>
      <c r="E2346" s="201" t="s">
        <v>2656</v>
      </c>
      <c r="F2346" s="201" t="s">
        <v>7767</v>
      </c>
      <c r="G2346" s="201">
        <v>0</v>
      </c>
      <c r="H2346" s="201">
        <v>513</v>
      </c>
      <c r="I2346" s="201" t="s">
        <v>1535</v>
      </c>
      <c r="J2346" s="207">
        <v>3</v>
      </c>
      <c r="K2346" s="1194" t="s">
        <v>5863</v>
      </c>
      <c r="L2346" s="1195" t="s">
        <v>5864</v>
      </c>
    </row>
    <row r="2347" spans="1:12">
      <c r="A2347" s="1216"/>
      <c r="B2347" s="211" t="s">
        <v>1554</v>
      </c>
      <c r="C2347" s="1206"/>
      <c r="D2347" s="1199"/>
      <c r="E2347" s="204" t="s">
        <v>2670</v>
      </c>
      <c r="F2347" s="204" t="s">
        <v>7768</v>
      </c>
      <c r="G2347" s="204">
        <v>1</v>
      </c>
      <c r="H2347" s="204">
        <v>514</v>
      </c>
      <c r="I2347" s="204" t="s">
        <v>1535</v>
      </c>
      <c r="J2347" s="208">
        <v>7</v>
      </c>
      <c r="K2347" s="1194"/>
      <c r="L2347" s="1195"/>
    </row>
    <row r="2348" spans="1:12">
      <c r="A2348" s="1216"/>
      <c r="B2348" s="211" t="s">
        <v>1554</v>
      </c>
      <c r="C2348" s="1206"/>
      <c r="D2348" s="1199"/>
      <c r="E2348" s="204" t="s">
        <v>2676</v>
      </c>
      <c r="F2348" s="204" t="s">
        <v>7769</v>
      </c>
      <c r="G2348" s="204">
        <v>2</v>
      </c>
      <c r="H2348" s="204">
        <v>515</v>
      </c>
      <c r="I2348" s="204" t="s">
        <v>1535</v>
      </c>
      <c r="J2348" s="208">
        <v>11</v>
      </c>
      <c r="K2348" s="1194"/>
      <c r="L2348" s="1195"/>
    </row>
    <row r="2349" spans="1:12">
      <c r="A2349" s="1216"/>
      <c r="B2349" s="211" t="s">
        <v>1554</v>
      </c>
      <c r="C2349" s="1206"/>
      <c r="D2349" s="1199"/>
      <c r="E2349" s="204" t="s">
        <v>6526</v>
      </c>
      <c r="F2349" s="204" t="s">
        <v>10676</v>
      </c>
      <c r="G2349" s="204">
        <v>3</v>
      </c>
      <c r="H2349" s="204">
        <v>516</v>
      </c>
      <c r="I2349" s="204" t="s">
        <v>1691</v>
      </c>
      <c r="J2349" s="208">
        <v>8</v>
      </c>
      <c r="K2349" s="1194"/>
      <c r="L2349" s="1195"/>
    </row>
    <row r="2350" spans="1:12">
      <c r="A2350" s="1216"/>
      <c r="B2350" s="211" t="s">
        <v>1554</v>
      </c>
      <c r="C2350" s="1206"/>
      <c r="D2350" s="1199"/>
      <c r="E2350" s="204" t="s">
        <v>6527</v>
      </c>
      <c r="F2350" s="204" t="s">
        <v>11101</v>
      </c>
      <c r="G2350" s="204">
        <v>4</v>
      </c>
      <c r="H2350" s="204">
        <v>517</v>
      </c>
      <c r="I2350" s="204" t="s">
        <v>1691</v>
      </c>
      <c r="J2350" s="208">
        <v>9</v>
      </c>
      <c r="K2350" s="1194"/>
      <c r="L2350" s="1195"/>
    </row>
    <row r="2351" spans="1:12">
      <c r="A2351" s="1216"/>
      <c r="B2351" s="211" t="s">
        <v>1554</v>
      </c>
      <c r="C2351" s="1206"/>
      <c r="D2351" s="1199"/>
      <c r="E2351" s="204" t="s">
        <v>6528</v>
      </c>
      <c r="F2351" s="204" t="s">
        <v>11102</v>
      </c>
      <c r="G2351" s="204">
        <v>5</v>
      </c>
      <c r="H2351" s="204">
        <v>518</v>
      </c>
      <c r="I2351" s="204" t="s">
        <v>1691</v>
      </c>
      <c r="J2351" s="208">
        <v>10</v>
      </c>
      <c r="K2351" s="1194"/>
      <c r="L2351" s="1195"/>
    </row>
    <row r="2352" spans="1:12">
      <c r="A2352" s="1216"/>
      <c r="B2352" s="211" t="s">
        <v>1554</v>
      </c>
      <c r="C2352" s="1206"/>
      <c r="D2352" s="1199"/>
      <c r="E2352" s="204" t="s">
        <v>1695</v>
      </c>
      <c r="F2352" s="204" t="s">
        <v>1696</v>
      </c>
      <c r="G2352" s="204">
        <v>6</v>
      </c>
      <c r="H2352" s="204">
        <v>519</v>
      </c>
      <c r="I2352" s="204" t="s">
        <v>1692</v>
      </c>
      <c r="J2352" s="208">
        <v>8</v>
      </c>
      <c r="K2352" s="1194"/>
      <c r="L2352" s="1195"/>
    </row>
    <row r="2353" spans="1:12">
      <c r="A2353" s="1216"/>
      <c r="B2353" s="211" t="s">
        <v>1554</v>
      </c>
      <c r="C2353" s="1206"/>
      <c r="D2353" s="1199"/>
      <c r="E2353" s="204" t="s">
        <v>1698</v>
      </c>
      <c r="F2353" s="204" t="s">
        <v>10490</v>
      </c>
      <c r="G2353" s="204">
        <v>7</v>
      </c>
      <c r="H2353" s="204">
        <v>520</v>
      </c>
      <c r="I2353" s="204" t="s">
        <v>1692</v>
      </c>
      <c r="J2353" s="208">
        <v>9</v>
      </c>
      <c r="K2353" s="1194"/>
      <c r="L2353" s="1195"/>
    </row>
    <row r="2354" spans="1:12">
      <c r="A2354" s="1216"/>
      <c r="B2354" s="211" t="s">
        <v>1554</v>
      </c>
      <c r="C2354" s="1206"/>
      <c r="D2354" s="1199"/>
      <c r="E2354" s="204" t="s">
        <v>1906</v>
      </c>
      <c r="F2354" s="204" t="s">
        <v>1907</v>
      </c>
      <c r="G2354" s="204">
        <v>8</v>
      </c>
      <c r="H2354" s="204">
        <v>521</v>
      </c>
      <c r="I2354" s="204" t="s">
        <v>1692</v>
      </c>
      <c r="J2354" s="208">
        <v>10</v>
      </c>
      <c r="K2354" s="1194"/>
      <c r="L2354" s="1195"/>
    </row>
    <row r="2355" spans="1:12">
      <c r="A2355" s="1216"/>
      <c r="B2355" s="211" t="s">
        <v>1554</v>
      </c>
      <c r="C2355" s="1206"/>
      <c r="D2355" s="1199"/>
      <c r="E2355" s="204" t="s">
        <v>6529</v>
      </c>
      <c r="F2355" s="204" t="s">
        <v>10677</v>
      </c>
      <c r="G2355" s="204">
        <v>9</v>
      </c>
      <c r="H2355" s="204">
        <v>522</v>
      </c>
      <c r="I2355" s="204" t="s">
        <v>1975</v>
      </c>
      <c r="J2355" s="208">
        <v>8</v>
      </c>
      <c r="K2355" s="1194"/>
      <c r="L2355" s="1195"/>
    </row>
    <row r="2356" spans="1:12">
      <c r="A2356" s="1216"/>
      <c r="B2356" s="211" t="s">
        <v>1554</v>
      </c>
      <c r="C2356" s="1206"/>
      <c r="D2356" s="1199"/>
      <c r="E2356" s="204" t="s">
        <v>6530</v>
      </c>
      <c r="F2356" s="204" t="s">
        <v>11103</v>
      </c>
      <c r="G2356" s="204">
        <v>10</v>
      </c>
      <c r="H2356" s="204">
        <v>523</v>
      </c>
      <c r="I2356" s="204" t="s">
        <v>1975</v>
      </c>
      <c r="J2356" s="208">
        <v>9</v>
      </c>
      <c r="K2356" s="1194"/>
      <c r="L2356" s="1195"/>
    </row>
    <row r="2357" spans="1:12">
      <c r="A2357" s="1216"/>
      <c r="B2357" s="211" t="s">
        <v>1554</v>
      </c>
      <c r="C2357" s="1206"/>
      <c r="D2357" s="1199"/>
      <c r="E2357" s="204" t="s">
        <v>6531</v>
      </c>
      <c r="F2357" s="204" t="s">
        <v>11104</v>
      </c>
      <c r="G2357" s="204">
        <v>11</v>
      </c>
      <c r="H2357" s="204">
        <v>524</v>
      </c>
      <c r="I2357" s="204" t="s">
        <v>1975</v>
      </c>
      <c r="J2357" s="208">
        <v>10</v>
      </c>
      <c r="K2357" s="1194"/>
      <c r="L2357" s="1195"/>
    </row>
    <row r="2358" spans="1:12">
      <c r="A2358" s="1216"/>
      <c r="B2358" s="211" t="s">
        <v>1554</v>
      </c>
      <c r="C2358" s="1206"/>
      <c r="D2358" s="1199"/>
      <c r="E2358" s="204" t="s">
        <v>6532</v>
      </c>
      <c r="F2358" s="204" t="s">
        <v>10678</v>
      </c>
      <c r="G2358" s="204">
        <v>12</v>
      </c>
      <c r="H2358" s="204">
        <v>525</v>
      </c>
      <c r="I2358" s="204" t="s">
        <v>1981</v>
      </c>
      <c r="J2358" s="208">
        <v>8</v>
      </c>
      <c r="K2358" s="1194"/>
      <c r="L2358" s="1195"/>
    </row>
    <row r="2359" spans="1:12">
      <c r="A2359" s="1216"/>
      <c r="B2359" s="211" t="s">
        <v>1554</v>
      </c>
      <c r="C2359" s="1206"/>
      <c r="D2359" s="1199"/>
      <c r="E2359" s="204" t="s">
        <v>6533</v>
      </c>
      <c r="F2359" s="204" t="s">
        <v>11105</v>
      </c>
      <c r="G2359" s="204">
        <v>13</v>
      </c>
      <c r="H2359" s="204">
        <v>526</v>
      </c>
      <c r="I2359" s="204" t="s">
        <v>1981</v>
      </c>
      <c r="J2359" s="208">
        <v>9</v>
      </c>
      <c r="K2359" s="1194"/>
      <c r="L2359" s="1195"/>
    </row>
    <row r="2360" spans="1:12">
      <c r="A2360" s="1216"/>
      <c r="B2360" s="211" t="s">
        <v>1554</v>
      </c>
      <c r="C2360" s="1206"/>
      <c r="D2360" s="1199"/>
      <c r="E2360" s="204" t="s">
        <v>6534</v>
      </c>
      <c r="F2360" s="204" t="s">
        <v>11106</v>
      </c>
      <c r="G2360" s="204">
        <v>14</v>
      </c>
      <c r="H2360" s="204">
        <v>527</v>
      </c>
      <c r="I2360" s="204" t="s">
        <v>1981</v>
      </c>
      <c r="J2360" s="208">
        <v>10</v>
      </c>
      <c r="K2360" s="1194"/>
      <c r="L2360" s="1195"/>
    </row>
    <row r="2361" spans="1:12">
      <c r="A2361" s="1216"/>
      <c r="B2361" s="212" t="s">
        <v>1554</v>
      </c>
      <c r="C2361" s="1206"/>
      <c r="D2361" s="1199"/>
      <c r="E2361" s="206"/>
      <c r="F2361" s="206"/>
      <c r="G2361" s="206">
        <v>15</v>
      </c>
      <c r="H2361" s="206">
        <v>528</v>
      </c>
      <c r="I2361" s="206"/>
      <c r="J2361" s="209"/>
      <c r="K2361" s="1194"/>
      <c r="L2361" s="1195"/>
    </row>
    <row r="2362" spans="1:12">
      <c r="A2362" s="1216"/>
      <c r="B2362" s="210" t="s">
        <v>1476</v>
      </c>
      <c r="C2362" s="1205" t="s">
        <v>1427</v>
      </c>
      <c r="D2362" s="1198" t="s">
        <v>1477</v>
      </c>
      <c r="E2362" s="201" t="s">
        <v>6535</v>
      </c>
      <c r="F2362" s="201" t="s">
        <v>10679</v>
      </c>
      <c r="G2362" s="201">
        <v>0</v>
      </c>
      <c r="H2362" s="201">
        <v>1393</v>
      </c>
      <c r="I2362" s="201" t="s">
        <v>1697</v>
      </c>
      <c r="J2362" s="207">
        <v>1</v>
      </c>
      <c r="K2362" s="1194" t="s">
        <v>5865</v>
      </c>
      <c r="L2362" s="1195" t="s">
        <v>5866</v>
      </c>
    </row>
    <row r="2363" spans="1:12">
      <c r="A2363" s="1216"/>
      <c r="B2363" s="211" t="s">
        <v>1476</v>
      </c>
      <c r="C2363" s="1206"/>
      <c r="D2363" s="1199"/>
      <c r="E2363" s="204" t="s">
        <v>6536</v>
      </c>
      <c r="F2363" s="204" t="s">
        <v>10680</v>
      </c>
      <c r="G2363" s="204">
        <v>1</v>
      </c>
      <c r="H2363" s="204">
        <v>1394</v>
      </c>
      <c r="I2363" s="204" t="s">
        <v>1697</v>
      </c>
      <c r="J2363" s="208">
        <v>2</v>
      </c>
      <c r="K2363" s="1194"/>
      <c r="L2363" s="1195"/>
    </row>
    <row r="2364" spans="1:12">
      <c r="A2364" s="1216"/>
      <c r="B2364" s="211" t="s">
        <v>1476</v>
      </c>
      <c r="C2364" s="1206"/>
      <c r="D2364" s="1199"/>
      <c r="E2364" s="204" t="s">
        <v>6537</v>
      </c>
      <c r="F2364" s="204" t="s">
        <v>10681</v>
      </c>
      <c r="G2364" s="204">
        <v>2</v>
      </c>
      <c r="H2364" s="204">
        <v>1395</v>
      </c>
      <c r="I2364" s="204" t="s">
        <v>1697</v>
      </c>
      <c r="J2364" s="208">
        <v>3</v>
      </c>
      <c r="K2364" s="1194"/>
      <c r="L2364" s="1195"/>
    </row>
    <row r="2365" spans="1:12">
      <c r="A2365" s="1216"/>
      <c r="B2365" s="211" t="s">
        <v>1476</v>
      </c>
      <c r="C2365" s="1206"/>
      <c r="D2365" s="1199"/>
      <c r="E2365" s="204" t="s">
        <v>6538</v>
      </c>
      <c r="F2365" s="204" t="s">
        <v>10682</v>
      </c>
      <c r="G2365" s="204">
        <v>3</v>
      </c>
      <c r="H2365" s="204">
        <v>1396</v>
      </c>
      <c r="I2365" s="204" t="s">
        <v>1697</v>
      </c>
      <c r="J2365" s="208">
        <v>4</v>
      </c>
      <c r="K2365" s="1194"/>
      <c r="L2365" s="1195"/>
    </row>
    <row r="2366" spans="1:12">
      <c r="A2366" s="1216"/>
      <c r="B2366" s="211" t="s">
        <v>1476</v>
      </c>
      <c r="C2366" s="1206"/>
      <c r="D2366" s="1199"/>
      <c r="E2366" s="204" t="s">
        <v>6539</v>
      </c>
      <c r="F2366" s="204" t="s">
        <v>10683</v>
      </c>
      <c r="G2366" s="204">
        <v>4</v>
      </c>
      <c r="H2366" s="204">
        <v>1397</v>
      </c>
      <c r="I2366" s="204" t="s">
        <v>1697</v>
      </c>
      <c r="J2366" s="208">
        <v>5</v>
      </c>
      <c r="K2366" s="1194"/>
      <c r="L2366" s="1195"/>
    </row>
    <row r="2367" spans="1:12">
      <c r="A2367" s="1216"/>
      <c r="B2367" s="211" t="s">
        <v>1476</v>
      </c>
      <c r="C2367" s="1206"/>
      <c r="D2367" s="1199"/>
      <c r="E2367" s="204" t="s">
        <v>6540</v>
      </c>
      <c r="F2367" s="204" t="s">
        <v>10684</v>
      </c>
      <c r="G2367" s="204">
        <v>5</v>
      </c>
      <c r="H2367" s="204">
        <v>1398</v>
      </c>
      <c r="I2367" s="204" t="s">
        <v>1697</v>
      </c>
      <c r="J2367" s="208">
        <v>6</v>
      </c>
      <c r="K2367" s="1194"/>
      <c r="L2367" s="1195"/>
    </row>
    <row r="2368" spans="1:12">
      <c r="A2368" s="1216"/>
      <c r="B2368" s="211" t="s">
        <v>1476</v>
      </c>
      <c r="C2368" s="1206"/>
      <c r="D2368" s="1199"/>
      <c r="E2368" s="204" t="s">
        <v>6541</v>
      </c>
      <c r="F2368" s="204" t="s">
        <v>10685</v>
      </c>
      <c r="G2368" s="204">
        <v>6</v>
      </c>
      <c r="H2368" s="204">
        <v>1399</v>
      </c>
      <c r="I2368" s="204" t="s">
        <v>1697</v>
      </c>
      <c r="J2368" s="208">
        <v>7</v>
      </c>
      <c r="K2368" s="1194"/>
      <c r="L2368" s="1195"/>
    </row>
    <row r="2369" spans="1:12">
      <c r="A2369" s="1216"/>
      <c r="B2369" s="211" t="s">
        <v>1476</v>
      </c>
      <c r="C2369" s="1206"/>
      <c r="D2369" s="1199"/>
      <c r="E2369" s="204" t="s">
        <v>6542</v>
      </c>
      <c r="F2369" s="204" t="s">
        <v>10686</v>
      </c>
      <c r="G2369" s="204">
        <v>7</v>
      </c>
      <c r="H2369" s="204">
        <v>1400</v>
      </c>
      <c r="I2369" s="204" t="s">
        <v>1905</v>
      </c>
      <c r="J2369" s="208">
        <v>1</v>
      </c>
      <c r="K2369" s="1194"/>
      <c r="L2369" s="1195"/>
    </row>
    <row r="2370" spans="1:12">
      <c r="A2370" s="1216"/>
      <c r="B2370" s="211" t="s">
        <v>1476</v>
      </c>
      <c r="C2370" s="1206"/>
      <c r="D2370" s="1199"/>
      <c r="E2370" s="204" t="s">
        <v>6543</v>
      </c>
      <c r="F2370" s="204" t="s">
        <v>10687</v>
      </c>
      <c r="G2370" s="204">
        <v>8</v>
      </c>
      <c r="H2370" s="204">
        <v>1401</v>
      </c>
      <c r="I2370" s="204" t="s">
        <v>1905</v>
      </c>
      <c r="J2370" s="208">
        <v>2</v>
      </c>
      <c r="K2370" s="1194"/>
      <c r="L2370" s="1195"/>
    </row>
    <row r="2371" spans="1:12">
      <c r="A2371" s="1216"/>
      <c r="B2371" s="211" t="s">
        <v>1476</v>
      </c>
      <c r="C2371" s="1206"/>
      <c r="D2371" s="1199"/>
      <c r="E2371" s="204" t="s">
        <v>6544</v>
      </c>
      <c r="F2371" s="204" t="s">
        <v>10688</v>
      </c>
      <c r="G2371" s="204">
        <v>9</v>
      </c>
      <c r="H2371" s="204">
        <v>1402</v>
      </c>
      <c r="I2371" s="204" t="s">
        <v>1905</v>
      </c>
      <c r="J2371" s="208">
        <v>3</v>
      </c>
      <c r="K2371" s="1194"/>
      <c r="L2371" s="1195"/>
    </row>
    <row r="2372" spans="1:12">
      <c r="A2372" s="1216"/>
      <c r="B2372" s="211" t="s">
        <v>1476</v>
      </c>
      <c r="C2372" s="1206"/>
      <c r="D2372" s="1199"/>
      <c r="E2372" s="204" t="s">
        <v>6545</v>
      </c>
      <c r="F2372" s="204" t="s">
        <v>10689</v>
      </c>
      <c r="G2372" s="204">
        <v>10</v>
      </c>
      <c r="H2372" s="204">
        <v>1403</v>
      </c>
      <c r="I2372" s="204" t="s">
        <v>1905</v>
      </c>
      <c r="J2372" s="208">
        <v>4</v>
      </c>
      <c r="K2372" s="1194"/>
      <c r="L2372" s="1195"/>
    </row>
    <row r="2373" spans="1:12">
      <c r="A2373" s="1216"/>
      <c r="B2373" s="211" t="s">
        <v>1476</v>
      </c>
      <c r="C2373" s="1206"/>
      <c r="D2373" s="1199"/>
      <c r="E2373" s="204" t="s">
        <v>6546</v>
      </c>
      <c r="F2373" s="204" t="s">
        <v>10690</v>
      </c>
      <c r="G2373" s="204">
        <v>11</v>
      </c>
      <c r="H2373" s="204">
        <v>1404</v>
      </c>
      <c r="I2373" s="204" t="s">
        <v>1905</v>
      </c>
      <c r="J2373" s="208">
        <v>5</v>
      </c>
      <c r="K2373" s="1194"/>
      <c r="L2373" s="1195"/>
    </row>
    <row r="2374" spans="1:12">
      <c r="A2374" s="1216"/>
      <c r="B2374" s="211" t="s">
        <v>1476</v>
      </c>
      <c r="C2374" s="1206"/>
      <c r="D2374" s="1199"/>
      <c r="E2374" s="204" t="s">
        <v>6547</v>
      </c>
      <c r="F2374" s="204" t="s">
        <v>10691</v>
      </c>
      <c r="G2374" s="204">
        <v>12</v>
      </c>
      <c r="H2374" s="204">
        <v>1405</v>
      </c>
      <c r="I2374" s="204" t="s">
        <v>1905</v>
      </c>
      <c r="J2374" s="208">
        <v>6</v>
      </c>
      <c r="K2374" s="1194"/>
      <c r="L2374" s="1195"/>
    </row>
    <row r="2375" spans="1:12">
      <c r="A2375" s="1216"/>
      <c r="B2375" s="211" t="s">
        <v>1476</v>
      </c>
      <c r="C2375" s="1206"/>
      <c r="D2375" s="1199"/>
      <c r="E2375" s="204" t="s">
        <v>6548</v>
      </c>
      <c r="F2375" s="204" t="s">
        <v>10692</v>
      </c>
      <c r="G2375" s="204">
        <v>13</v>
      </c>
      <c r="H2375" s="204">
        <v>1406</v>
      </c>
      <c r="I2375" s="204" t="s">
        <v>1905</v>
      </c>
      <c r="J2375" s="208">
        <v>7</v>
      </c>
      <c r="K2375" s="1194"/>
      <c r="L2375" s="1195"/>
    </row>
    <row r="2376" spans="1:12">
      <c r="A2376" s="1216"/>
      <c r="B2376" s="211" t="s">
        <v>1476</v>
      </c>
      <c r="C2376" s="1206"/>
      <c r="D2376" s="1199"/>
      <c r="E2376" s="204"/>
      <c r="F2376" s="204"/>
      <c r="G2376" s="204">
        <v>14</v>
      </c>
      <c r="H2376" s="204">
        <v>1407</v>
      </c>
      <c r="I2376" s="204"/>
      <c r="J2376" s="208"/>
      <c r="K2376" s="1194"/>
      <c r="L2376" s="1195"/>
    </row>
    <row r="2377" spans="1:12">
      <c r="A2377" s="1216"/>
      <c r="B2377" s="212" t="s">
        <v>1476</v>
      </c>
      <c r="C2377" s="1206"/>
      <c r="D2377" s="1199"/>
      <c r="E2377" s="206"/>
      <c r="F2377" s="206"/>
      <c r="G2377" s="206">
        <v>15</v>
      </c>
      <c r="H2377" s="206">
        <v>1408</v>
      </c>
      <c r="I2377" s="206"/>
      <c r="J2377" s="209"/>
      <c r="K2377" s="1194"/>
      <c r="L2377" s="1195"/>
    </row>
    <row r="2378" spans="1:12">
      <c r="A2378" s="1216"/>
      <c r="B2378" s="210" t="s">
        <v>1554</v>
      </c>
      <c r="C2378" s="1206"/>
      <c r="D2378" s="1198" t="s">
        <v>1555</v>
      </c>
      <c r="E2378" s="201" t="s">
        <v>6549</v>
      </c>
      <c r="F2378" s="201" t="s">
        <v>10693</v>
      </c>
      <c r="G2378" s="201">
        <v>0</v>
      </c>
      <c r="H2378" s="201">
        <v>529</v>
      </c>
      <c r="I2378" s="201" t="s">
        <v>1697</v>
      </c>
      <c r="J2378" s="207">
        <v>8</v>
      </c>
      <c r="K2378" s="1194" t="s">
        <v>5867</v>
      </c>
      <c r="L2378" s="1195" t="s">
        <v>5868</v>
      </c>
    </row>
    <row r="2379" spans="1:12">
      <c r="A2379" s="1216"/>
      <c r="B2379" s="211" t="s">
        <v>1554</v>
      </c>
      <c r="C2379" s="1206"/>
      <c r="D2379" s="1199"/>
      <c r="E2379" s="204" t="s">
        <v>6550</v>
      </c>
      <c r="F2379" s="204" t="s">
        <v>11107</v>
      </c>
      <c r="G2379" s="204">
        <v>1</v>
      </c>
      <c r="H2379" s="204">
        <v>530</v>
      </c>
      <c r="I2379" s="204" t="s">
        <v>1697</v>
      </c>
      <c r="J2379" s="208">
        <v>9</v>
      </c>
      <c r="K2379" s="1194"/>
      <c r="L2379" s="1195"/>
    </row>
    <row r="2380" spans="1:12">
      <c r="A2380" s="1216"/>
      <c r="B2380" s="211" t="s">
        <v>1554</v>
      </c>
      <c r="C2380" s="1206"/>
      <c r="D2380" s="1199"/>
      <c r="E2380" s="204" t="s">
        <v>6551</v>
      </c>
      <c r="F2380" s="204" t="s">
        <v>11108</v>
      </c>
      <c r="G2380" s="204">
        <v>2</v>
      </c>
      <c r="H2380" s="204">
        <v>531</v>
      </c>
      <c r="I2380" s="204" t="s">
        <v>1697</v>
      </c>
      <c r="J2380" s="208">
        <v>10</v>
      </c>
      <c r="K2380" s="1194"/>
      <c r="L2380" s="1195"/>
    </row>
    <row r="2381" spans="1:12">
      <c r="A2381" s="1216"/>
      <c r="B2381" s="211" t="s">
        <v>1554</v>
      </c>
      <c r="C2381" s="1206"/>
      <c r="D2381" s="1199"/>
      <c r="E2381" s="204" t="s">
        <v>6552</v>
      </c>
      <c r="F2381" s="204" t="s">
        <v>10694</v>
      </c>
      <c r="G2381" s="204">
        <v>3</v>
      </c>
      <c r="H2381" s="204">
        <v>532</v>
      </c>
      <c r="I2381" s="204" t="s">
        <v>1905</v>
      </c>
      <c r="J2381" s="208">
        <v>8</v>
      </c>
      <c r="K2381" s="1194"/>
      <c r="L2381" s="1195"/>
    </row>
    <row r="2382" spans="1:12">
      <c r="A2382" s="1216"/>
      <c r="B2382" s="211" t="s">
        <v>1554</v>
      </c>
      <c r="C2382" s="1206"/>
      <c r="D2382" s="1199"/>
      <c r="E2382" s="204" t="s">
        <v>6553</v>
      </c>
      <c r="F2382" s="204" t="s">
        <v>11109</v>
      </c>
      <c r="G2382" s="204">
        <v>4</v>
      </c>
      <c r="H2382" s="204">
        <v>533</v>
      </c>
      <c r="I2382" s="204" t="s">
        <v>1905</v>
      </c>
      <c r="J2382" s="208">
        <v>9</v>
      </c>
      <c r="K2382" s="1194"/>
      <c r="L2382" s="1195"/>
    </row>
    <row r="2383" spans="1:12">
      <c r="A2383" s="1216"/>
      <c r="B2383" s="211" t="s">
        <v>1554</v>
      </c>
      <c r="C2383" s="1206"/>
      <c r="D2383" s="1199"/>
      <c r="E2383" s="204" t="s">
        <v>6554</v>
      </c>
      <c r="F2383" s="204" t="s">
        <v>11110</v>
      </c>
      <c r="G2383" s="204">
        <v>5</v>
      </c>
      <c r="H2383" s="204">
        <v>534</v>
      </c>
      <c r="I2383" s="204" t="s">
        <v>1905</v>
      </c>
      <c r="J2383" s="208">
        <v>10</v>
      </c>
      <c r="K2383" s="1194"/>
      <c r="L2383" s="1195"/>
    </row>
    <row r="2384" spans="1:12">
      <c r="A2384" s="1216"/>
      <c r="B2384" s="211" t="s">
        <v>1554</v>
      </c>
      <c r="C2384" s="1206"/>
      <c r="D2384" s="1199"/>
      <c r="E2384" s="204"/>
      <c r="F2384" s="204"/>
      <c r="G2384" s="204">
        <v>6</v>
      </c>
      <c r="H2384" s="204">
        <v>535</v>
      </c>
      <c r="I2384" s="204"/>
      <c r="J2384" s="208"/>
      <c r="K2384" s="1194"/>
      <c r="L2384" s="1195"/>
    </row>
    <row r="2385" spans="1:12">
      <c r="A2385" s="1216"/>
      <c r="B2385" s="211" t="s">
        <v>1554</v>
      </c>
      <c r="C2385" s="1206"/>
      <c r="D2385" s="1199"/>
      <c r="E2385" s="204"/>
      <c r="F2385" s="204"/>
      <c r="G2385" s="204">
        <v>7</v>
      </c>
      <c r="H2385" s="204">
        <v>536</v>
      </c>
      <c r="I2385" s="204"/>
      <c r="J2385" s="208"/>
      <c r="K2385" s="1194"/>
      <c r="L2385" s="1195"/>
    </row>
    <row r="2386" spans="1:12">
      <c r="A2386" s="1216"/>
      <c r="B2386" s="211" t="s">
        <v>1554</v>
      </c>
      <c r="C2386" s="1206"/>
      <c r="D2386" s="1199"/>
      <c r="E2386" s="204"/>
      <c r="F2386" s="204"/>
      <c r="G2386" s="204">
        <v>8</v>
      </c>
      <c r="H2386" s="204">
        <v>537</v>
      </c>
      <c r="I2386" s="204"/>
      <c r="J2386" s="208"/>
      <c r="K2386" s="1194"/>
      <c r="L2386" s="1195"/>
    </row>
    <row r="2387" spans="1:12">
      <c r="A2387" s="1216"/>
      <c r="B2387" s="211" t="s">
        <v>1554</v>
      </c>
      <c r="C2387" s="1206"/>
      <c r="D2387" s="1199"/>
      <c r="E2387" s="204"/>
      <c r="F2387" s="204"/>
      <c r="G2387" s="204">
        <v>9</v>
      </c>
      <c r="H2387" s="204">
        <v>538</v>
      </c>
      <c r="I2387" s="204"/>
      <c r="J2387" s="208"/>
      <c r="K2387" s="1194"/>
      <c r="L2387" s="1195"/>
    </row>
    <row r="2388" spans="1:12">
      <c r="A2388" s="1216"/>
      <c r="B2388" s="211" t="s">
        <v>1554</v>
      </c>
      <c r="C2388" s="1206"/>
      <c r="D2388" s="1199"/>
      <c r="E2388" s="204"/>
      <c r="F2388" s="204"/>
      <c r="G2388" s="204">
        <v>10</v>
      </c>
      <c r="H2388" s="204">
        <v>539</v>
      </c>
      <c r="I2388" s="204"/>
      <c r="J2388" s="208"/>
      <c r="K2388" s="1194"/>
      <c r="L2388" s="1195"/>
    </row>
    <row r="2389" spans="1:12">
      <c r="A2389" s="1216"/>
      <c r="B2389" s="211" t="s">
        <v>1554</v>
      </c>
      <c r="C2389" s="1206"/>
      <c r="D2389" s="1199"/>
      <c r="E2389" s="204"/>
      <c r="F2389" s="204"/>
      <c r="G2389" s="204">
        <v>11</v>
      </c>
      <c r="H2389" s="204">
        <v>540</v>
      </c>
      <c r="I2389" s="204"/>
      <c r="J2389" s="208"/>
      <c r="K2389" s="1194"/>
      <c r="L2389" s="1195"/>
    </row>
    <row r="2390" spans="1:12">
      <c r="A2390" s="1216"/>
      <c r="B2390" s="211" t="s">
        <v>1554</v>
      </c>
      <c r="C2390" s="1206"/>
      <c r="D2390" s="1199"/>
      <c r="E2390" s="204"/>
      <c r="F2390" s="204"/>
      <c r="G2390" s="204">
        <v>12</v>
      </c>
      <c r="H2390" s="204">
        <v>541</v>
      </c>
      <c r="I2390" s="204"/>
      <c r="J2390" s="208"/>
      <c r="K2390" s="1194"/>
      <c r="L2390" s="1195"/>
    </row>
    <row r="2391" spans="1:12">
      <c r="A2391" s="1216"/>
      <c r="B2391" s="211" t="s">
        <v>1554</v>
      </c>
      <c r="C2391" s="1206"/>
      <c r="D2391" s="1199"/>
      <c r="E2391" s="204"/>
      <c r="F2391" s="204"/>
      <c r="G2391" s="204">
        <v>13</v>
      </c>
      <c r="H2391" s="204">
        <v>542</v>
      </c>
      <c r="I2391" s="204"/>
      <c r="J2391" s="208"/>
      <c r="K2391" s="1194"/>
      <c r="L2391" s="1195"/>
    </row>
    <row r="2392" spans="1:12">
      <c r="A2392" s="1216"/>
      <c r="B2392" s="211" t="s">
        <v>1554</v>
      </c>
      <c r="C2392" s="1206"/>
      <c r="D2392" s="1199"/>
      <c r="E2392" s="204"/>
      <c r="F2392" s="204"/>
      <c r="G2392" s="204">
        <v>14</v>
      </c>
      <c r="H2392" s="204">
        <v>543</v>
      </c>
      <c r="I2392" s="204"/>
      <c r="J2392" s="208"/>
      <c r="K2392" s="1194"/>
      <c r="L2392" s="1195"/>
    </row>
    <row r="2393" spans="1:12">
      <c r="A2393" s="1216"/>
      <c r="B2393" s="212" t="s">
        <v>1554</v>
      </c>
      <c r="C2393" s="1206"/>
      <c r="D2393" s="1199"/>
      <c r="E2393" s="206"/>
      <c r="F2393" s="206"/>
      <c r="G2393" s="206">
        <v>15</v>
      </c>
      <c r="H2393" s="206">
        <v>544</v>
      </c>
      <c r="I2393" s="206"/>
      <c r="J2393" s="209"/>
      <c r="K2393" s="1194"/>
      <c r="L2393" s="1195"/>
    </row>
    <row r="2394" spans="1:12">
      <c r="A2394" s="1216"/>
      <c r="B2394" s="200" t="s">
        <v>1476</v>
      </c>
      <c r="C2394" s="1196" t="s">
        <v>1434</v>
      </c>
      <c r="D2394" s="1198" t="s">
        <v>1477</v>
      </c>
      <c r="E2394" s="201" t="s">
        <v>6555</v>
      </c>
      <c r="F2394" s="201" t="s">
        <v>7770</v>
      </c>
      <c r="G2394" s="201">
        <v>0</v>
      </c>
      <c r="H2394" s="201">
        <v>1409</v>
      </c>
      <c r="I2394" s="201" t="s">
        <v>1909</v>
      </c>
      <c r="J2394" s="207">
        <v>1</v>
      </c>
      <c r="K2394" s="1194" t="s">
        <v>5869</v>
      </c>
      <c r="L2394" s="1195" t="s">
        <v>5870</v>
      </c>
    </row>
    <row r="2395" spans="1:12">
      <c r="A2395" s="1216"/>
      <c r="B2395" s="203" t="s">
        <v>1476</v>
      </c>
      <c r="C2395" s="1197"/>
      <c r="D2395" s="1199"/>
      <c r="E2395" s="204" t="s">
        <v>6556</v>
      </c>
      <c r="F2395" s="204" t="s">
        <v>7771</v>
      </c>
      <c r="G2395" s="204">
        <v>1</v>
      </c>
      <c r="H2395" s="204">
        <v>1410</v>
      </c>
      <c r="I2395" s="204" t="s">
        <v>1909</v>
      </c>
      <c r="J2395" s="208">
        <v>5</v>
      </c>
      <c r="K2395" s="1194"/>
      <c r="L2395" s="1195"/>
    </row>
    <row r="2396" spans="1:12">
      <c r="A2396" s="1216"/>
      <c r="B2396" s="203" t="s">
        <v>1476</v>
      </c>
      <c r="C2396" s="1197"/>
      <c r="D2396" s="1199"/>
      <c r="E2396" s="204" t="s">
        <v>6557</v>
      </c>
      <c r="F2396" s="204" t="s">
        <v>7772</v>
      </c>
      <c r="G2396" s="204">
        <v>2</v>
      </c>
      <c r="H2396" s="204">
        <v>1411</v>
      </c>
      <c r="I2396" s="204" t="s">
        <v>1909</v>
      </c>
      <c r="J2396" s="208">
        <v>9</v>
      </c>
      <c r="K2396" s="1194"/>
      <c r="L2396" s="1195"/>
    </row>
    <row r="2397" spans="1:12">
      <c r="A2397" s="1216"/>
      <c r="B2397" s="203" t="s">
        <v>1476</v>
      </c>
      <c r="C2397" s="1197"/>
      <c r="D2397" s="1199"/>
      <c r="E2397" s="204" t="s">
        <v>2655</v>
      </c>
      <c r="F2397" s="204" t="s">
        <v>7773</v>
      </c>
      <c r="G2397" s="204">
        <v>3</v>
      </c>
      <c r="H2397" s="204">
        <v>1412</v>
      </c>
      <c r="I2397" s="204" t="s">
        <v>1909</v>
      </c>
      <c r="J2397" s="208">
        <v>11</v>
      </c>
      <c r="K2397" s="1194"/>
      <c r="L2397" s="1195"/>
    </row>
    <row r="2398" spans="1:12">
      <c r="A2398" s="1216"/>
      <c r="B2398" s="203" t="s">
        <v>1476</v>
      </c>
      <c r="C2398" s="1197"/>
      <c r="D2398" s="1199"/>
      <c r="E2398" s="204" t="s">
        <v>2669</v>
      </c>
      <c r="F2398" s="204" t="s">
        <v>7774</v>
      </c>
      <c r="G2398" s="204">
        <v>4</v>
      </c>
      <c r="H2398" s="204">
        <v>1413</v>
      </c>
      <c r="I2398" s="204" t="s">
        <v>1909</v>
      </c>
      <c r="J2398" s="208">
        <v>15</v>
      </c>
      <c r="K2398" s="1194"/>
      <c r="L2398" s="1195"/>
    </row>
    <row r="2399" spans="1:12">
      <c r="A2399" s="1216"/>
      <c r="B2399" s="203" t="s">
        <v>1476</v>
      </c>
      <c r="C2399" s="1197"/>
      <c r="D2399" s="1199"/>
      <c r="E2399" s="204" t="s">
        <v>2675</v>
      </c>
      <c r="F2399" s="204" t="s">
        <v>7775</v>
      </c>
      <c r="G2399" s="204">
        <v>5</v>
      </c>
      <c r="H2399" s="204">
        <v>1414</v>
      </c>
      <c r="I2399" s="204" t="s">
        <v>1909</v>
      </c>
      <c r="J2399" s="208">
        <v>19</v>
      </c>
      <c r="K2399" s="1194"/>
      <c r="L2399" s="1195"/>
    </row>
    <row r="2400" spans="1:12">
      <c r="A2400" s="1216"/>
      <c r="B2400" s="203" t="s">
        <v>1476</v>
      </c>
      <c r="C2400" s="1197"/>
      <c r="D2400" s="1199"/>
      <c r="E2400" s="204" t="s">
        <v>2654</v>
      </c>
      <c r="F2400" s="204" t="s">
        <v>7776</v>
      </c>
      <c r="G2400" s="204">
        <v>6</v>
      </c>
      <c r="H2400" s="204">
        <v>1415</v>
      </c>
      <c r="I2400" s="204" t="s">
        <v>1909</v>
      </c>
      <c r="J2400" s="208">
        <v>23</v>
      </c>
      <c r="K2400" s="1194"/>
      <c r="L2400" s="1195"/>
    </row>
    <row r="2401" spans="1:12">
      <c r="A2401" s="1216"/>
      <c r="B2401" s="203" t="s">
        <v>1476</v>
      </c>
      <c r="C2401" s="1197"/>
      <c r="D2401" s="1199"/>
      <c r="E2401" s="204" t="s">
        <v>2668</v>
      </c>
      <c r="F2401" s="204" t="s">
        <v>7777</v>
      </c>
      <c r="G2401" s="204">
        <v>7</v>
      </c>
      <c r="H2401" s="204">
        <v>1416</v>
      </c>
      <c r="I2401" s="204" t="s">
        <v>1909</v>
      </c>
      <c r="J2401" s="208">
        <v>27</v>
      </c>
      <c r="K2401" s="1194"/>
      <c r="L2401" s="1195"/>
    </row>
    <row r="2402" spans="1:12">
      <c r="A2402" s="1216"/>
      <c r="B2402" s="203" t="s">
        <v>1476</v>
      </c>
      <c r="C2402" s="1197"/>
      <c r="D2402" s="1199"/>
      <c r="E2402" s="204" t="s">
        <v>2674</v>
      </c>
      <c r="F2402" s="204" t="s">
        <v>7778</v>
      </c>
      <c r="G2402" s="204">
        <v>8</v>
      </c>
      <c r="H2402" s="204">
        <v>1417</v>
      </c>
      <c r="I2402" s="204" t="s">
        <v>1909</v>
      </c>
      <c r="J2402" s="208">
        <v>31</v>
      </c>
      <c r="K2402" s="1194"/>
      <c r="L2402" s="1195"/>
    </row>
    <row r="2403" spans="1:12">
      <c r="A2403" s="1216"/>
      <c r="B2403" s="203" t="s">
        <v>1476</v>
      </c>
      <c r="C2403" s="1197"/>
      <c r="D2403" s="1199"/>
      <c r="E2403" s="204" t="s">
        <v>2657</v>
      </c>
      <c r="F2403" s="204" t="s">
        <v>7779</v>
      </c>
      <c r="G2403" s="204">
        <v>9</v>
      </c>
      <c r="H2403" s="204">
        <v>1418</v>
      </c>
      <c r="I2403" s="204" t="s">
        <v>1909</v>
      </c>
      <c r="J2403" s="208">
        <v>33</v>
      </c>
      <c r="K2403" s="1194"/>
      <c r="L2403" s="1195"/>
    </row>
    <row r="2404" spans="1:12">
      <c r="A2404" s="1216"/>
      <c r="B2404" s="203" t="s">
        <v>1476</v>
      </c>
      <c r="C2404" s="1197"/>
      <c r="D2404" s="1199"/>
      <c r="E2404" s="204" t="s">
        <v>2661</v>
      </c>
      <c r="F2404" s="204" t="s">
        <v>7780</v>
      </c>
      <c r="G2404" s="204">
        <v>10</v>
      </c>
      <c r="H2404" s="204">
        <v>1419</v>
      </c>
      <c r="I2404" s="204" t="s">
        <v>1909</v>
      </c>
      <c r="J2404" s="208">
        <v>37</v>
      </c>
      <c r="K2404" s="1194"/>
      <c r="L2404" s="1195"/>
    </row>
    <row r="2405" spans="1:12">
      <c r="A2405" s="1216"/>
      <c r="B2405" s="203" t="s">
        <v>1476</v>
      </c>
      <c r="C2405" s="1197"/>
      <c r="D2405" s="1199"/>
      <c r="E2405" s="204" t="s">
        <v>2677</v>
      </c>
      <c r="F2405" s="204" t="s">
        <v>7781</v>
      </c>
      <c r="G2405" s="204">
        <v>11</v>
      </c>
      <c r="H2405" s="204">
        <v>1420</v>
      </c>
      <c r="I2405" s="204" t="s">
        <v>1909</v>
      </c>
      <c r="J2405" s="208">
        <v>41</v>
      </c>
      <c r="K2405" s="1194"/>
      <c r="L2405" s="1195"/>
    </row>
    <row r="2406" spans="1:12">
      <c r="A2406" s="1216"/>
      <c r="B2406" s="203" t="s">
        <v>1476</v>
      </c>
      <c r="C2406" s="1197"/>
      <c r="D2406" s="1199"/>
      <c r="E2406" s="204" t="s">
        <v>2658</v>
      </c>
      <c r="F2406" s="204" t="s">
        <v>7782</v>
      </c>
      <c r="G2406" s="204">
        <v>12</v>
      </c>
      <c r="H2406" s="204">
        <v>1421</v>
      </c>
      <c r="I2406" s="204" t="s">
        <v>1909</v>
      </c>
      <c r="J2406" s="208">
        <v>43</v>
      </c>
      <c r="K2406" s="1194"/>
      <c r="L2406" s="1195"/>
    </row>
    <row r="2407" spans="1:12">
      <c r="A2407" s="1216"/>
      <c r="B2407" s="203" t="s">
        <v>1476</v>
      </c>
      <c r="C2407" s="1197"/>
      <c r="D2407" s="1199"/>
      <c r="E2407" s="204" t="s">
        <v>2662</v>
      </c>
      <c r="F2407" s="204" t="s">
        <v>7783</v>
      </c>
      <c r="G2407" s="204">
        <v>13</v>
      </c>
      <c r="H2407" s="204">
        <v>1422</v>
      </c>
      <c r="I2407" s="204" t="s">
        <v>1909</v>
      </c>
      <c r="J2407" s="208">
        <v>47</v>
      </c>
      <c r="K2407" s="1194"/>
      <c r="L2407" s="1195"/>
    </row>
    <row r="2408" spans="1:12">
      <c r="A2408" s="1216"/>
      <c r="B2408" s="203" t="s">
        <v>1476</v>
      </c>
      <c r="C2408" s="1197"/>
      <c r="D2408" s="1199"/>
      <c r="E2408" s="204" t="s">
        <v>2678</v>
      </c>
      <c r="F2408" s="204" t="s">
        <v>7784</v>
      </c>
      <c r="G2408" s="204">
        <v>14</v>
      </c>
      <c r="H2408" s="204">
        <v>1423</v>
      </c>
      <c r="I2408" s="204" t="s">
        <v>1909</v>
      </c>
      <c r="J2408" s="208">
        <v>51</v>
      </c>
      <c r="K2408" s="1194"/>
      <c r="L2408" s="1195"/>
    </row>
    <row r="2409" spans="1:12">
      <c r="A2409" s="1216"/>
      <c r="B2409" s="203" t="s">
        <v>1476</v>
      </c>
      <c r="C2409" s="1197"/>
      <c r="D2409" s="1199"/>
      <c r="E2409" s="204" t="s">
        <v>2659</v>
      </c>
      <c r="F2409" s="204" t="s">
        <v>7785</v>
      </c>
      <c r="G2409" s="204">
        <v>15</v>
      </c>
      <c r="H2409" s="204">
        <v>1424</v>
      </c>
      <c r="I2409" s="204" t="s">
        <v>1909</v>
      </c>
      <c r="J2409" s="208">
        <v>53</v>
      </c>
      <c r="K2409" s="1194"/>
      <c r="L2409" s="1195"/>
    </row>
    <row r="2410" spans="1:12">
      <c r="A2410" s="1216"/>
      <c r="B2410" s="203" t="s">
        <v>1476</v>
      </c>
      <c r="C2410" s="1197"/>
      <c r="D2410" s="1199"/>
      <c r="E2410" s="204" t="s">
        <v>2663</v>
      </c>
      <c r="F2410" s="204" t="s">
        <v>7786</v>
      </c>
      <c r="G2410" s="204">
        <v>16</v>
      </c>
      <c r="H2410" s="204">
        <v>1425</v>
      </c>
      <c r="I2410" s="204" t="s">
        <v>1909</v>
      </c>
      <c r="J2410" s="208">
        <v>57</v>
      </c>
      <c r="K2410" s="1194" t="s">
        <v>5871</v>
      </c>
      <c r="L2410" s="1195" t="s">
        <v>5872</v>
      </c>
    </row>
    <row r="2411" spans="1:12">
      <c r="A2411" s="1216"/>
      <c r="B2411" s="203" t="s">
        <v>1476</v>
      </c>
      <c r="C2411" s="1197"/>
      <c r="D2411" s="1199"/>
      <c r="E2411" s="204" t="s">
        <v>2679</v>
      </c>
      <c r="F2411" s="204" t="s">
        <v>7787</v>
      </c>
      <c r="G2411" s="204">
        <v>17</v>
      </c>
      <c r="H2411" s="204">
        <v>1426</v>
      </c>
      <c r="I2411" s="204" t="s">
        <v>1909</v>
      </c>
      <c r="J2411" s="208">
        <v>61</v>
      </c>
      <c r="K2411" s="1194"/>
      <c r="L2411" s="1195"/>
    </row>
    <row r="2412" spans="1:12">
      <c r="A2412" s="1216"/>
      <c r="B2412" s="203" t="s">
        <v>1476</v>
      </c>
      <c r="C2412" s="1197"/>
      <c r="D2412" s="1199"/>
      <c r="E2412" s="204" t="s">
        <v>6558</v>
      </c>
      <c r="F2412" s="204" t="s">
        <v>7788</v>
      </c>
      <c r="G2412" s="204">
        <v>18</v>
      </c>
      <c r="H2412" s="204">
        <v>1427</v>
      </c>
      <c r="I2412" s="204" t="s">
        <v>1909</v>
      </c>
      <c r="J2412" s="208">
        <v>65</v>
      </c>
      <c r="K2412" s="1194"/>
      <c r="L2412" s="1195"/>
    </row>
    <row r="2413" spans="1:12">
      <c r="A2413" s="1216"/>
      <c r="B2413" s="203" t="s">
        <v>1476</v>
      </c>
      <c r="C2413" s="1197"/>
      <c r="D2413" s="1199"/>
      <c r="E2413" s="204" t="s">
        <v>6559</v>
      </c>
      <c r="F2413" s="204" t="s">
        <v>7789</v>
      </c>
      <c r="G2413" s="204">
        <v>19</v>
      </c>
      <c r="H2413" s="204">
        <v>1428</v>
      </c>
      <c r="I2413" s="204" t="s">
        <v>1909</v>
      </c>
      <c r="J2413" s="208">
        <v>69</v>
      </c>
      <c r="K2413" s="1194"/>
      <c r="L2413" s="1195"/>
    </row>
    <row r="2414" spans="1:12">
      <c r="A2414" s="1216"/>
      <c r="B2414" s="203" t="s">
        <v>1476</v>
      </c>
      <c r="C2414" s="1197"/>
      <c r="D2414" s="1199"/>
      <c r="E2414" s="204" t="s">
        <v>6560</v>
      </c>
      <c r="F2414" s="204" t="s">
        <v>7790</v>
      </c>
      <c r="G2414" s="204">
        <v>20</v>
      </c>
      <c r="H2414" s="204">
        <v>1429</v>
      </c>
      <c r="I2414" s="204" t="s">
        <v>1909</v>
      </c>
      <c r="J2414" s="208">
        <v>73</v>
      </c>
      <c r="K2414" s="1194"/>
      <c r="L2414" s="1195"/>
    </row>
    <row r="2415" spans="1:12">
      <c r="A2415" s="1216"/>
      <c r="B2415" s="203" t="s">
        <v>1476</v>
      </c>
      <c r="C2415" s="1197"/>
      <c r="D2415" s="1199"/>
      <c r="E2415" s="204" t="s">
        <v>2644</v>
      </c>
      <c r="F2415" s="204" t="s">
        <v>7791</v>
      </c>
      <c r="G2415" s="204">
        <v>21</v>
      </c>
      <c r="H2415" s="204">
        <v>1430</v>
      </c>
      <c r="I2415" s="204" t="s">
        <v>1909</v>
      </c>
      <c r="J2415" s="208">
        <v>77</v>
      </c>
      <c r="K2415" s="1194"/>
      <c r="L2415" s="1195"/>
    </row>
    <row r="2416" spans="1:12">
      <c r="A2416" s="1216"/>
      <c r="B2416" s="203" t="s">
        <v>1476</v>
      </c>
      <c r="C2416" s="1197"/>
      <c r="D2416" s="1199"/>
      <c r="E2416" s="204" t="s">
        <v>2660</v>
      </c>
      <c r="F2416" s="204" t="s">
        <v>7792</v>
      </c>
      <c r="G2416" s="204">
        <v>22</v>
      </c>
      <c r="H2416" s="204">
        <v>1431</v>
      </c>
      <c r="I2416" s="204" t="s">
        <v>1909</v>
      </c>
      <c r="J2416" s="208">
        <v>81</v>
      </c>
      <c r="K2416" s="1194"/>
      <c r="L2416" s="1195"/>
    </row>
    <row r="2417" spans="1:12">
      <c r="A2417" s="1216"/>
      <c r="B2417" s="203" t="s">
        <v>1476</v>
      </c>
      <c r="C2417" s="1197"/>
      <c r="D2417" s="1199"/>
      <c r="E2417" s="204" t="s">
        <v>2664</v>
      </c>
      <c r="F2417" s="204" t="s">
        <v>7793</v>
      </c>
      <c r="G2417" s="204">
        <v>23</v>
      </c>
      <c r="H2417" s="204">
        <v>1432</v>
      </c>
      <c r="I2417" s="204" t="s">
        <v>1909</v>
      </c>
      <c r="J2417" s="208">
        <v>85</v>
      </c>
      <c r="K2417" s="1194"/>
      <c r="L2417" s="1195"/>
    </row>
    <row r="2418" spans="1:12">
      <c r="A2418" s="1216"/>
      <c r="B2418" s="203" t="s">
        <v>1476</v>
      </c>
      <c r="C2418" s="1197"/>
      <c r="D2418" s="1199"/>
      <c r="E2418" s="204" t="s">
        <v>2680</v>
      </c>
      <c r="F2418" s="204" t="s">
        <v>7794</v>
      </c>
      <c r="G2418" s="204">
        <v>24</v>
      </c>
      <c r="H2418" s="204">
        <v>1433</v>
      </c>
      <c r="I2418" s="204" t="s">
        <v>1909</v>
      </c>
      <c r="J2418" s="208">
        <v>89</v>
      </c>
      <c r="K2418" s="1194"/>
      <c r="L2418" s="1195"/>
    </row>
    <row r="2419" spans="1:12">
      <c r="A2419" s="1216"/>
      <c r="B2419" s="203" t="s">
        <v>1476</v>
      </c>
      <c r="C2419" s="1197"/>
      <c r="D2419" s="1199"/>
      <c r="E2419" s="204" t="s">
        <v>1497</v>
      </c>
      <c r="F2419" s="204" t="s">
        <v>67</v>
      </c>
      <c r="G2419" s="204">
        <v>25</v>
      </c>
      <c r="H2419" s="204">
        <v>1434</v>
      </c>
      <c r="I2419" s="204" t="s">
        <v>1909</v>
      </c>
      <c r="J2419" s="208">
        <v>99</v>
      </c>
      <c r="K2419" s="1194"/>
      <c r="L2419" s="1195"/>
    </row>
    <row r="2420" spans="1:12">
      <c r="A2420" s="1216"/>
      <c r="B2420" s="203" t="s">
        <v>1476</v>
      </c>
      <c r="C2420" s="1197"/>
      <c r="D2420" s="1199"/>
      <c r="E2420" s="204" t="s">
        <v>1497</v>
      </c>
      <c r="F2420" s="204" t="s">
        <v>67</v>
      </c>
      <c r="G2420" s="204">
        <v>26</v>
      </c>
      <c r="H2420" s="204">
        <v>1435</v>
      </c>
      <c r="I2420" s="204" t="s">
        <v>1909</v>
      </c>
      <c r="J2420" s="208">
        <v>101</v>
      </c>
      <c r="K2420" s="1194"/>
      <c r="L2420" s="1195"/>
    </row>
    <row r="2421" spans="1:12">
      <c r="A2421" s="1216"/>
      <c r="B2421" s="203" t="s">
        <v>1476</v>
      </c>
      <c r="C2421" s="1197"/>
      <c r="D2421" s="1199"/>
      <c r="E2421" s="204" t="s">
        <v>1497</v>
      </c>
      <c r="F2421" s="204" t="s">
        <v>67</v>
      </c>
      <c r="G2421" s="204">
        <v>27</v>
      </c>
      <c r="H2421" s="204">
        <v>1436</v>
      </c>
      <c r="I2421" s="204" t="s">
        <v>1909</v>
      </c>
      <c r="J2421" s="208">
        <v>103</v>
      </c>
      <c r="K2421" s="1194"/>
      <c r="L2421" s="1195"/>
    </row>
    <row r="2422" spans="1:12">
      <c r="A2422" s="1216"/>
      <c r="B2422" s="203" t="s">
        <v>1476</v>
      </c>
      <c r="C2422" s="1197"/>
      <c r="D2422" s="1199"/>
      <c r="E2422" s="204" t="s">
        <v>2645</v>
      </c>
      <c r="F2422" s="204" t="s">
        <v>7795</v>
      </c>
      <c r="G2422" s="204">
        <v>28</v>
      </c>
      <c r="H2422" s="204">
        <v>1437</v>
      </c>
      <c r="I2422" s="204" t="s">
        <v>1910</v>
      </c>
      <c r="J2422" s="208">
        <v>1</v>
      </c>
      <c r="K2422" s="1194"/>
      <c r="L2422" s="1195"/>
    </row>
    <row r="2423" spans="1:12">
      <c r="A2423" s="1216"/>
      <c r="B2423" s="203" t="s">
        <v>1476</v>
      </c>
      <c r="C2423" s="1197"/>
      <c r="D2423" s="1199"/>
      <c r="E2423" s="204" t="s">
        <v>2646</v>
      </c>
      <c r="F2423" s="204" t="s">
        <v>7796</v>
      </c>
      <c r="G2423" s="204">
        <v>29</v>
      </c>
      <c r="H2423" s="204">
        <v>1438</v>
      </c>
      <c r="I2423" s="204" t="s">
        <v>1910</v>
      </c>
      <c r="J2423" s="208">
        <v>5</v>
      </c>
      <c r="K2423" s="1194"/>
      <c r="L2423" s="1195"/>
    </row>
    <row r="2424" spans="1:12">
      <c r="A2424" s="1216"/>
      <c r="B2424" s="203" t="s">
        <v>1476</v>
      </c>
      <c r="C2424" s="1197"/>
      <c r="D2424" s="1199"/>
      <c r="E2424" s="204" t="s">
        <v>1497</v>
      </c>
      <c r="F2424" s="204" t="s">
        <v>67</v>
      </c>
      <c r="G2424" s="204">
        <v>30</v>
      </c>
      <c r="H2424" s="204">
        <v>1439</v>
      </c>
      <c r="I2424" s="204" t="s">
        <v>1910</v>
      </c>
      <c r="J2424" s="208">
        <v>9</v>
      </c>
      <c r="K2424" s="1194"/>
      <c r="L2424" s="1195"/>
    </row>
    <row r="2425" spans="1:12">
      <c r="A2425" s="1216"/>
      <c r="B2425" s="205" t="s">
        <v>1476</v>
      </c>
      <c r="C2425" s="1197"/>
      <c r="D2425" s="1199"/>
      <c r="E2425" s="206"/>
      <c r="F2425" s="206"/>
      <c r="G2425" s="206">
        <v>31</v>
      </c>
      <c r="H2425" s="206">
        <v>1440</v>
      </c>
      <c r="I2425" s="206"/>
      <c r="J2425" s="209"/>
      <c r="K2425" s="1194"/>
      <c r="L2425" s="1195"/>
    </row>
    <row r="2426" spans="1:12">
      <c r="A2426" s="1216"/>
      <c r="B2426" s="200" t="s">
        <v>1476</v>
      </c>
      <c r="C2426" s="1196" t="s">
        <v>5705</v>
      </c>
      <c r="D2426" s="1198" t="s">
        <v>1477</v>
      </c>
      <c r="E2426" s="201" t="s">
        <v>6561</v>
      </c>
      <c r="F2426" s="201" t="s">
        <v>10695</v>
      </c>
      <c r="G2426" s="201">
        <v>0</v>
      </c>
      <c r="H2426" s="201">
        <v>1441</v>
      </c>
      <c r="I2426" s="201" t="s">
        <v>1975</v>
      </c>
      <c r="J2426" s="207">
        <v>1</v>
      </c>
      <c r="K2426" s="1194" t="s">
        <v>5873</v>
      </c>
      <c r="L2426" s="1195" t="s">
        <v>5874</v>
      </c>
    </row>
    <row r="2427" spans="1:12">
      <c r="A2427" s="1216"/>
      <c r="B2427" s="203" t="s">
        <v>1476</v>
      </c>
      <c r="C2427" s="1197"/>
      <c r="D2427" s="1199"/>
      <c r="E2427" s="204" t="s">
        <v>6562</v>
      </c>
      <c r="F2427" s="204" t="s">
        <v>10696</v>
      </c>
      <c r="G2427" s="204">
        <v>1</v>
      </c>
      <c r="H2427" s="204">
        <v>1442</v>
      </c>
      <c r="I2427" s="204" t="s">
        <v>1975</v>
      </c>
      <c r="J2427" s="208">
        <v>2</v>
      </c>
      <c r="K2427" s="1194"/>
      <c r="L2427" s="1195"/>
    </row>
    <row r="2428" spans="1:12">
      <c r="A2428" s="1216"/>
      <c r="B2428" s="203" t="s">
        <v>1476</v>
      </c>
      <c r="C2428" s="1197"/>
      <c r="D2428" s="1199"/>
      <c r="E2428" s="204" t="s">
        <v>6563</v>
      </c>
      <c r="F2428" s="204" t="s">
        <v>10697</v>
      </c>
      <c r="G2428" s="204">
        <v>2</v>
      </c>
      <c r="H2428" s="204">
        <v>1443</v>
      </c>
      <c r="I2428" s="204" t="s">
        <v>1975</v>
      </c>
      <c r="J2428" s="208">
        <v>3</v>
      </c>
      <c r="K2428" s="1194"/>
      <c r="L2428" s="1195"/>
    </row>
    <row r="2429" spans="1:12">
      <c r="A2429" s="1216"/>
      <c r="B2429" s="203" t="s">
        <v>1476</v>
      </c>
      <c r="C2429" s="1197"/>
      <c r="D2429" s="1199"/>
      <c r="E2429" s="204" t="s">
        <v>6564</v>
      </c>
      <c r="F2429" s="204" t="s">
        <v>10698</v>
      </c>
      <c r="G2429" s="204">
        <v>3</v>
      </c>
      <c r="H2429" s="204">
        <v>1444</v>
      </c>
      <c r="I2429" s="204" t="s">
        <v>1975</v>
      </c>
      <c r="J2429" s="208">
        <v>4</v>
      </c>
      <c r="K2429" s="1194"/>
      <c r="L2429" s="1195"/>
    </row>
    <row r="2430" spans="1:12">
      <c r="A2430" s="1216"/>
      <c r="B2430" s="203" t="s">
        <v>1476</v>
      </c>
      <c r="C2430" s="1197"/>
      <c r="D2430" s="1199"/>
      <c r="E2430" s="204" t="s">
        <v>6565</v>
      </c>
      <c r="F2430" s="204" t="s">
        <v>10699</v>
      </c>
      <c r="G2430" s="204">
        <v>4</v>
      </c>
      <c r="H2430" s="204">
        <v>1445</v>
      </c>
      <c r="I2430" s="204" t="s">
        <v>1975</v>
      </c>
      <c r="J2430" s="208">
        <v>5</v>
      </c>
      <c r="K2430" s="1194"/>
      <c r="L2430" s="1195"/>
    </row>
    <row r="2431" spans="1:12">
      <c r="A2431" s="1216"/>
      <c r="B2431" s="203" t="s">
        <v>1476</v>
      </c>
      <c r="C2431" s="1197"/>
      <c r="D2431" s="1199"/>
      <c r="E2431" s="204" t="s">
        <v>6566</v>
      </c>
      <c r="F2431" s="204" t="s">
        <v>10700</v>
      </c>
      <c r="G2431" s="204">
        <v>5</v>
      </c>
      <c r="H2431" s="204">
        <v>1446</v>
      </c>
      <c r="I2431" s="204" t="s">
        <v>1975</v>
      </c>
      <c r="J2431" s="208">
        <v>6</v>
      </c>
      <c r="K2431" s="1194"/>
      <c r="L2431" s="1195"/>
    </row>
    <row r="2432" spans="1:12">
      <c r="A2432" s="1216"/>
      <c r="B2432" s="203" t="s">
        <v>1476</v>
      </c>
      <c r="C2432" s="1197"/>
      <c r="D2432" s="1199"/>
      <c r="E2432" s="204" t="s">
        <v>6567</v>
      </c>
      <c r="F2432" s="204" t="s">
        <v>10701</v>
      </c>
      <c r="G2432" s="204">
        <v>6</v>
      </c>
      <c r="H2432" s="204">
        <v>1447</v>
      </c>
      <c r="I2432" s="204" t="s">
        <v>1975</v>
      </c>
      <c r="J2432" s="208">
        <v>7</v>
      </c>
      <c r="K2432" s="1194"/>
      <c r="L2432" s="1195"/>
    </row>
    <row r="2433" spans="1:12">
      <c r="A2433" s="1216"/>
      <c r="B2433" s="203" t="s">
        <v>1476</v>
      </c>
      <c r="C2433" s="1197"/>
      <c r="D2433" s="1199"/>
      <c r="E2433" s="204" t="s">
        <v>6568</v>
      </c>
      <c r="F2433" s="204" t="s">
        <v>10702</v>
      </c>
      <c r="G2433" s="204">
        <v>7</v>
      </c>
      <c r="H2433" s="204">
        <v>1448</v>
      </c>
      <c r="I2433" s="204" t="s">
        <v>1981</v>
      </c>
      <c r="J2433" s="208">
        <v>1</v>
      </c>
      <c r="K2433" s="1194"/>
      <c r="L2433" s="1195"/>
    </row>
    <row r="2434" spans="1:12">
      <c r="A2434" s="1216"/>
      <c r="B2434" s="203" t="s">
        <v>1476</v>
      </c>
      <c r="C2434" s="1197"/>
      <c r="D2434" s="1199"/>
      <c r="E2434" s="204" t="s">
        <v>6569</v>
      </c>
      <c r="F2434" s="204" t="s">
        <v>10703</v>
      </c>
      <c r="G2434" s="204">
        <v>8</v>
      </c>
      <c r="H2434" s="204">
        <v>1449</v>
      </c>
      <c r="I2434" s="204" t="s">
        <v>1981</v>
      </c>
      <c r="J2434" s="208">
        <v>2</v>
      </c>
      <c r="K2434" s="1194"/>
      <c r="L2434" s="1195"/>
    </row>
    <row r="2435" spans="1:12">
      <c r="A2435" s="1216"/>
      <c r="B2435" s="203" t="s">
        <v>1476</v>
      </c>
      <c r="C2435" s="1197"/>
      <c r="D2435" s="1199"/>
      <c r="E2435" s="204" t="s">
        <v>6570</v>
      </c>
      <c r="F2435" s="204" t="s">
        <v>10704</v>
      </c>
      <c r="G2435" s="204">
        <v>9</v>
      </c>
      <c r="H2435" s="204">
        <v>1450</v>
      </c>
      <c r="I2435" s="204" t="s">
        <v>1981</v>
      </c>
      <c r="J2435" s="208">
        <v>3</v>
      </c>
      <c r="K2435" s="1194"/>
      <c r="L2435" s="1195"/>
    </row>
    <row r="2436" spans="1:12">
      <c r="A2436" s="1216"/>
      <c r="B2436" s="203" t="s">
        <v>1476</v>
      </c>
      <c r="C2436" s="1197"/>
      <c r="D2436" s="1199"/>
      <c r="E2436" s="204" t="s">
        <v>6571</v>
      </c>
      <c r="F2436" s="204" t="s">
        <v>10705</v>
      </c>
      <c r="G2436" s="204">
        <v>10</v>
      </c>
      <c r="H2436" s="204">
        <v>1451</v>
      </c>
      <c r="I2436" s="204" t="s">
        <v>1981</v>
      </c>
      <c r="J2436" s="208">
        <v>4</v>
      </c>
      <c r="K2436" s="1194"/>
      <c r="L2436" s="1195"/>
    </row>
    <row r="2437" spans="1:12">
      <c r="A2437" s="1216"/>
      <c r="B2437" s="203" t="s">
        <v>1476</v>
      </c>
      <c r="C2437" s="1197"/>
      <c r="D2437" s="1199"/>
      <c r="E2437" s="204" t="s">
        <v>6572</v>
      </c>
      <c r="F2437" s="204" t="s">
        <v>10706</v>
      </c>
      <c r="G2437" s="204">
        <v>11</v>
      </c>
      <c r="H2437" s="204">
        <v>1452</v>
      </c>
      <c r="I2437" s="204" t="s">
        <v>1981</v>
      </c>
      <c r="J2437" s="208">
        <v>5</v>
      </c>
      <c r="K2437" s="1194"/>
      <c r="L2437" s="1195"/>
    </row>
    <row r="2438" spans="1:12">
      <c r="A2438" s="1216"/>
      <c r="B2438" s="203" t="s">
        <v>1476</v>
      </c>
      <c r="C2438" s="1197"/>
      <c r="D2438" s="1199"/>
      <c r="E2438" s="204" t="s">
        <v>6573</v>
      </c>
      <c r="F2438" s="204" t="s">
        <v>10707</v>
      </c>
      <c r="G2438" s="204">
        <v>12</v>
      </c>
      <c r="H2438" s="204">
        <v>1453</v>
      </c>
      <c r="I2438" s="204" t="s">
        <v>1981</v>
      </c>
      <c r="J2438" s="208">
        <v>6</v>
      </c>
      <c r="K2438" s="1194"/>
      <c r="L2438" s="1195"/>
    </row>
    <row r="2439" spans="1:12">
      <c r="A2439" s="1216"/>
      <c r="B2439" s="203" t="s">
        <v>1476</v>
      </c>
      <c r="C2439" s="1197"/>
      <c r="D2439" s="1199"/>
      <c r="E2439" s="204" t="s">
        <v>6574</v>
      </c>
      <c r="F2439" s="204" t="s">
        <v>10708</v>
      </c>
      <c r="G2439" s="204">
        <v>13</v>
      </c>
      <c r="H2439" s="204">
        <v>1454</v>
      </c>
      <c r="I2439" s="204" t="s">
        <v>1981</v>
      </c>
      <c r="J2439" s="208">
        <v>7</v>
      </c>
      <c r="K2439" s="1194"/>
      <c r="L2439" s="1195"/>
    </row>
    <row r="2440" spans="1:12">
      <c r="A2440" s="1216"/>
      <c r="B2440" s="203" t="s">
        <v>1476</v>
      </c>
      <c r="C2440" s="1197"/>
      <c r="D2440" s="1199"/>
      <c r="E2440" s="204"/>
      <c r="F2440" s="204"/>
      <c r="G2440" s="204">
        <v>14</v>
      </c>
      <c r="H2440" s="204">
        <v>1455</v>
      </c>
      <c r="I2440" s="204"/>
      <c r="J2440" s="208"/>
      <c r="K2440" s="1194"/>
      <c r="L2440" s="1195"/>
    </row>
    <row r="2441" spans="1:12">
      <c r="A2441" s="1216"/>
      <c r="B2441" s="203" t="s">
        <v>1476</v>
      </c>
      <c r="C2441" s="1197"/>
      <c r="D2441" s="1199"/>
      <c r="E2441" s="204"/>
      <c r="F2441" s="204"/>
      <c r="G2441" s="204">
        <v>15</v>
      </c>
      <c r="H2441" s="204">
        <v>1456</v>
      </c>
      <c r="I2441" s="204"/>
      <c r="J2441" s="208"/>
      <c r="K2441" s="1194"/>
      <c r="L2441" s="1195"/>
    </row>
    <row r="2442" spans="1:12">
      <c r="A2442" s="1216"/>
      <c r="B2442" s="203" t="s">
        <v>1476</v>
      </c>
      <c r="C2442" s="1197"/>
      <c r="D2442" s="1199"/>
      <c r="E2442" s="204" t="s">
        <v>1326</v>
      </c>
      <c r="F2442" s="204" t="s">
        <v>8565</v>
      </c>
      <c r="G2442" s="204">
        <v>16</v>
      </c>
      <c r="H2442" s="204">
        <v>1457</v>
      </c>
      <c r="I2442" s="204" t="s">
        <v>49</v>
      </c>
      <c r="J2442" s="208" t="s">
        <v>49</v>
      </c>
      <c r="K2442" s="1194" t="s">
        <v>5875</v>
      </c>
      <c r="L2442" s="1195" t="s">
        <v>5876</v>
      </c>
    </row>
    <row r="2443" spans="1:12">
      <c r="A2443" s="1216"/>
      <c r="B2443" s="203" t="s">
        <v>1476</v>
      </c>
      <c r="C2443" s="1197"/>
      <c r="D2443" s="1199"/>
      <c r="E2443" s="204" t="s">
        <v>1319</v>
      </c>
      <c r="F2443" s="204" t="s">
        <v>8567</v>
      </c>
      <c r="G2443" s="204">
        <v>17</v>
      </c>
      <c r="H2443" s="204">
        <v>1458</v>
      </c>
      <c r="I2443" s="204" t="s">
        <v>49</v>
      </c>
      <c r="J2443" s="208" t="s">
        <v>49</v>
      </c>
      <c r="K2443" s="1194"/>
      <c r="L2443" s="1195"/>
    </row>
    <row r="2444" spans="1:12">
      <c r="A2444" s="1216"/>
      <c r="B2444" s="203" t="s">
        <v>1476</v>
      </c>
      <c r="C2444" s="1197"/>
      <c r="D2444" s="1199"/>
      <c r="E2444" s="204" t="s">
        <v>1324</v>
      </c>
      <c r="F2444" s="204" t="s">
        <v>8572</v>
      </c>
      <c r="G2444" s="204">
        <v>18</v>
      </c>
      <c r="H2444" s="204">
        <v>1459</v>
      </c>
      <c r="I2444" s="204" t="s">
        <v>49</v>
      </c>
      <c r="J2444" s="208" t="s">
        <v>49</v>
      </c>
      <c r="K2444" s="1194"/>
      <c r="L2444" s="1195"/>
    </row>
    <row r="2445" spans="1:12">
      <c r="A2445" s="1216"/>
      <c r="B2445" s="203" t="s">
        <v>1476</v>
      </c>
      <c r="C2445" s="1197"/>
      <c r="D2445" s="1199"/>
      <c r="E2445" s="204" t="s">
        <v>1371</v>
      </c>
      <c r="F2445" s="204" t="s">
        <v>10709</v>
      </c>
      <c r="G2445" s="204">
        <v>19</v>
      </c>
      <c r="H2445" s="204">
        <v>1460</v>
      </c>
      <c r="I2445" s="204" t="s">
        <v>49</v>
      </c>
      <c r="J2445" s="208" t="s">
        <v>49</v>
      </c>
      <c r="K2445" s="1194"/>
      <c r="L2445" s="1195"/>
    </row>
    <row r="2446" spans="1:12">
      <c r="A2446" s="1216"/>
      <c r="B2446" s="203" t="s">
        <v>1476</v>
      </c>
      <c r="C2446" s="1197"/>
      <c r="D2446" s="1199"/>
      <c r="E2446" s="204"/>
      <c r="F2446" s="204"/>
      <c r="G2446" s="204">
        <v>20</v>
      </c>
      <c r="H2446" s="204">
        <v>1461</v>
      </c>
      <c r="I2446" s="204"/>
      <c r="J2446" s="208"/>
      <c r="K2446" s="1194"/>
      <c r="L2446" s="1195"/>
    </row>
    <row r="2447" spans="1:12">
      <c r="A2447" s="1216"/>
      <c r="B2447" s="203" t="s">
        <v>1476</v>
      </c>
      <c r="C2447" s="1197"/>
      <c r="D2447" s="1199"/>
      <c r="E2447" s="204"/>
      <c r="F2447" s="204"/>
      <c r="G2447" s="204">
        <v>21</v>
      </c>
      <c r="H2447" s="204">
        <v>1462</v>
      </c>
      <c r="I2447" s="204"/>
      <c r="J2447" s="208"/>
      <c r="K2447" s="1194"/>
      <c r="L2447" s="1195"/>
    </row>
    <row r="2448" spans="1:12">
      <c r="A2448" s="1216"/>
      <c r="B2448" s="203" t="s">
        <v>1476</v>
      </c>
      <c r="C2448" s="1197"/>
      <c r="D2448" s="1199"/>
      <c r="E2448" s="204"/>
      <c r="F2448" s="204"/>
      <c r="G2448" s="204">
        <v>22</v>
      </c>
      <c r="H2448" s="204">
        <v>1463</v>
      </c>
      <c r="I2448" s="204"/>
      <c r="J2448" s="208"/>
      <c r="K2448" s="1194"/>
      <c r="L2448" s="1195"/>
    </row>
    <row r="2449" spans="1:12">
      <c r="A2449" s="1216"/>
      <c r="B2449" s="203" t="s">
        <v>1476</v>
      </c>
      <c r="C2449" s="1197"/>
      <c r="D2449" s="1199"/>
      <c r="E2449" s="204"/>
      <c r="F2449" s="204"/>
      <c r="G2449" s="204">
        <v>23</v>
      </c>
      <c r="H2449" s="204">
        <v>1464</v>
      </c>
      <c r="I2449" s="204"/>
      <c r="J2449" s="208"/>
      <c r="K2449" s="1194"/>
      <c r="L2449" s="1195"/>
    </row>
    <row r="2450" spans="1:12">
      <c r="A2450" s="1216"/>
      <c r="B2450" s="203" t="s">
        <v>1476</v>
      </c>
      <c r="C2450" s="1197"/>
      <c r="D2450" s="1199"/>
      <c r="E2450" s="204"/>
      <c r="F2450" s="204"/>
      <c r="G2450" s="204">
        <v>24</v>
      </c>
      <c r="H2450" s="204">
        <v>1465</v>
      </c>
      <c r="I2450" s="204"/>
      <c r="J2450" s="208"/>
      <c r="K2450" s="1194"/>
      <c r="L2450" s="1195"/>
    </row>
    <row r="2451" spans="1:12">
      <c r="A2451" s="1216"/>
      <c r="B2451" s="203" t="s">
        <v>1476</v>
      </c>
      <c r="C2451" s="1197"/>
      <c r="D2451" s="1199"/>
      <c r="E2451" s="204"/>
      <c r="F2451" s="204"/>
      <c r="G2451" s="204">
        <v>25</v>
      </c>
      <c r="H2451" s="204">
        <v>1466</v>
      </c>
      <c r="I2451" s="204"/>
      <c r="J2451" s="208"/>
      <c r="K2451" s="1194"/>
      <c r="L2451" s="1195"/>
    </row>
    <row r="2452" spans="1:12">
      <c r="A2452" s="1216"/>
      <c r="B2452" s="203" t="s">
        <v>1476</v>
      </c>
      <c r="C2452" s="1197"/>
      <c r="D2452" s="1199"/>
      <c r="E2452" s="204"/>
      <c r="F2452" s="204"/>
      <c r="G2452" s="204">
        <v>26</v>
      </c>
      <c r="H2452" s="204">
        <v>1467</v>
      </c>
      <c r="I2452" s="204"/>
      <c r="J2452" s="208"/>
      <c r="K2452" s="1194"/>
      <c r="L2452" s="1195"/>
    </row>
    <row r="2453" spans="1:12">
      <c r="A2453" s="1216"/>
      <c r="B2453" s="203" t="s">
        <v>1476</v>
      </c>
      <c r="C2453" s="1197"/>
      <c r="D2453" s="1199"/>
      <c r="E2453" s="204"/>
      <c r="F2453" s="204"/>
      <c r="G2453" s="204">
        <v>27</v>
      </c>
      <c r="H2453" s="204">
        <v>1468</v>
      </c>
      <c r="I2453" s="204"/>
      <c r="J2453" s="208"/>
      <c r="K2453" s="1194"/>
      <c r="L2453" s="1195"/>
    </row>
    <row r="2454" spans="1:12">
      <c r="A2454" s="1216"/>
      <c r="B2454" s="203" t="s">
        <v>1476</v>
      </c>
      <c r="C2454" s="1197"/>
      <c r="D2454" s="1199"/>
      <c r="E2454" s="204"/>
      <c r="F2454" s="204"/>
      <c r="G2454" s="204">
        <v>28</v>
      </c>
      <c r="H2454" s="204">
        <v>1469</v>
      </c>
      <c r="I2454" s="204"/>
      <c r="J2454" s="208"/>
      <c r="K2454" s="1194"/>
      <c r="L2454" s="1195"/>
    </row>
    <row r="2455" spans="1:12">
      <c r="A2455" s="1216"/>
      <c r="B2455" s="203" t="s">
        <v>1476</v>
      </c>
      <c r="C2455" s="1197"/>
      <c r="D2455" s="1199"/>
      <c r="E2455" s="204"/>
      <c r="F2455" s="204"/>
      <c r="G2455" s="204">
        <v>29</v>
      </c>
      <c r="H2455" s="204">
        <v>1470</v>
      </c>
      <c r="I2455" s="204"/>
      <c r="J2455" s="208"/>
      <c r="K2455" s="1194"/>
      <c r="L2455" s="1195"/>
    </row>
    <row r="2456" spans="1:12">
      <c r="A2456" s="1216"/>
      <c r="B2456" s="203" t="s">
        <v>1476</v>
      </c>
      <c r="C2456" s="1197"/>
      <c r="D2456" s="1199"/>
      <c r="E2456" s="204"/>
      <c r="F2456" s="204"/>
      <c r="G2456" s="204">
        <v>30</v>
      </c>
      <c r="H2456" s="204">
        <v>1471</v>
      </c>
      <c r="I2456" s="204"/>
      <c r="J2456" s="208"/>
      <c r="K2456" s="1194"/>
      <c r="L2456" s="1195"/>
    </row>
    <row r="2457" spans="1:12">
      <c r="A2457" s="1216"/>
      <c r="B2457" s="205" t="s">
        <v>1476</v>
      </c>
      <c r="C2457" s="1197"/>
      <c r="D2457" s="1199"/>
      <c r="E2457" s="206"/>
      <c r="F2457" s="206"/>
      <c r="G2457" s="206">
        <v>31</v>
      </c>
      <c r="H2457" s="206">
        <v>1472</v>
      </c>
      <c r="I2457" s="206"/>
      <c r="J2457" s="209"/>
      <c r="K2457" s="1194"/>
      <c r="L2457" s="1195"/>
    </row>
    <row r="2458" spans="1:12">
      <c r="A2458" s="1216"/>
      <c r="B2458" s="200" t="s">
        <v>1449</v>
      </c>
      <c r="C2458" s="1207" t="s">
        <v>5706</v>
      </c>
      <c r="D2458" s="1198" t="s">
        <v>1450</v>
      </c>
      <c r="E2458" s="201" t="s">
        <v>7219</v>
      </c>
      <c r="F2458" s="201" t="s">
        <v>8046</v>
      </c>
      <c r="G2458" s="201">
        <v>0</v>
      </c>
      <c r="H2458" s="201">
        <v>69</v>
      </c>
      <c r="I2458" s="201" t="s">
        <v>1452</v>
      </c>
      <c r="J2458" s="207">
        <v>1</v>
      </c>
    </row>
    <row r="2459" spans="1:12">
      <c r="A2459" s="1216"/>
      <c r="B2459" s="203" t="s">
        <v>1449</v>
      </c>
      <c r="C2459" s="1208"/>
      <c r="D2459" s="1199"/>
      <c r="E2459" s="204" t="s">
        <v>7219</v>
      </c>
      <c r="F2459" s="204" t="s">
        <v>7797</v>
      </c>
      <c r="G2459" s="204">
        <v>1</v>
      </c>
      <c r="H2459" s="204">
        <v>70</v>
      </c>
      <c r="I2459" s="204" t="s">
        <v>1453</v>
      </c>
      <c r="J2459" s="208">
        <v>1</v>
      </c>
    </row>
    <row r="2460" spans="1:12">
      <c r="A2460" s="1216"/>
      <c r="B2460" s="203" t="s">
        <v>1449</v>
      </c>
      <c r="C2460" s="1208"/>
      <c r="D2460" s="1199"/>
      <c r="E2460" s="204" t="s">
        <v>7219</v>
      </c>
      <c r="F2460" s="204" t="s">
        <v>7798</v>
      </c>
      <c r="G2460" s="204">
        <v>2</v>
      </c>
      <c r="H2460" s="204">
        <v>71</v>
      </c>
      <c r="I2460" s="204" t="s">
        <v>1455</v>
      </c>
      <c r="J2460" s="208">
        <v>1</v>
      </c>
    </row>
    <row r="2461" spans="1:12">
      <c r="A2461" s="1217"/>
      <c r="B2461" s="205" t="s">
        <v>1449</v>
      </c>
      <c r="C2461" s="1208"/>
      <c r="D2461" s="1199"/>
      <c r="E2461" s="206" t="s">
        <v>7219</v>
      </c>
      <c r="F2461" s="206" t="s">
        <v>7799</v>
      </c>
      <c r="G2461" s="206">
        <v>3</v>
      </c>
      <c r="H2461" s="206">
        <v>72</v>
      </c>
      <c r="I2461" s="206" t="s">
        <v>1457</v>
      </c>
      <c r="J2461" s="209">
        <v>1</v>
      </c>
    </row>
    <row r="2462" spans="1:12">
      <c r="A2462" s="1212" t="s">
        <v>8487</v>
      </c>
      <c r="B2462" s="200" t="s">
        <v>1461</v>
      </c>
      <c r="C2462" s="1209" t="s">
        <v>1416</v>
      </c>
      <c r="D2462" s="1198" t="s">
        <v>1462</v>
      </c>
      <c r="E2462" s="201" t="s">
        <v>559</v>
      </c>
      <c r="F2462" s="201" t="s">
        <v>10710</v>
      </c>
      <c r="G2462" s="201">
        <v>1</v>
      </c>
      <c r="H2462" s="201">
        <v>361</v>
      </c>
      <c r="I2462" s="201" t="s">
        <v>1480</v>
      </c>
      <c r="J2462" s="207">
        <v>1</v>
      </c>
      <c r="K2462" s="756" t="s">
        <v>2026</v>
      </c>
      <c r="L2462" s="1195" t="s">
        <v>5877</v>
      </c>
    </row>
    <row r="2463" spans="1:12">
      <c r="A2463" s="1213"/>
      <c r="B2463" s="203" t="s">
        <v>1461</v>
      </c>
      <c r="C2463" s="1210"/>
      <c r="D2463" s="1199"/>
      <c r="E2463" s="204" t="s">
        <v>1003</v>
      </c>
      <c r="F2463" s="204" t="s">
        <v>10711</v>
      </c>
      <c r="G2463" s="204">
        <v>2</v>
      </c>
      <c r="H2463" s="204">
        <v>362</v>
      </c>
      <c r="I2463" s="204" t="s">
        <v>1483</v>
      </c>
      <c r="J2463" s="208">
        <v>1</v>
      </c>
      <c r="K2463" s="756" t="s">
        <v>2027</v>
      </c>
      <c r="L2463" s="1195"/>
    </row>
    <row r="2464" spans="1:12">
      <c r="A2464" s="1213"/>
      <c r="B2464" s="203" t="s">
        <v>1461</v>
      </c>
      <c r="C2464" s="1210"/>
      <c r="D2464" s="1199"/>
      <c r="E2464" s="204" t="s">
        <v>868</v>
      </c>
      <c r="F2464" s="204" t="s">
        <v>1136</v>
      </c>
      <c r="G2464" s="204">
        <v>3</v>
      </c>
      <c r="H2464" s="204">
        <v>363</v>
      </c>
      <c r="I2464" s="204" t="s">
        <v>1494</v>
      </c>
      <c r="J2464" s="208">
        <v>1</v>
      </c>
      <c r="K2464" s="756" t="s">
        <v>2028</v>
      </c>
      <c r="L2464" s="1195"/>
    </row>
    <row r="2465" spans="1:12">
      <c r="A2465" s="1213"/>
      <c r="B2465" s="203" t="s">
        <v>1461</v>
      </c>
      <c r="C2465" s="1210"/>
      <c r="D2465" s="1199"/>
      <c r="E2465" s="204" t="s">
        <v>927</v>
      </c>
      <c r="F2465" s="204" t="s">
        <v>1146</v>
      </c>
      <c r="G2465" s="204">
        <v>4</v>
      </c>
      <c r="H2465" s="204">
        <v>364</v>
      </c>
      <c r="I2465" s="204" t="s">
        <v>1494</v>
      </c>
      <c r="J2465" s="208">
        <v>3</v>
      </c>
      <c r="K2465" s="756" t="s">
        <v>2029</v>
      </c>
      <c r="L2465" s="1195"/>
    </row>
    <row r="2466" spans="1:12">
      <c r="A2466" s="1213"/>
      <c r="B2466" s="203" t="s">
        <v>1461</v>
      </c>
      <c r="C2466" s="1210"/>
      <c r="D2466" s="1199"/>
      <c r="E2466" s="204" t="s">
        <v>988</v>
      </c>
      <c r="F2466" s="204" t="s">
        <v>10712</v>
      </c>
      <c r="G2466" s="204">
        <v>5</v>
      </c>
      <c r="H2466" s="204">
        <v>365</v>
      </c>
      <c r="I2466" s="204" t="s">
        <v>1494</v>
      </c>
      <c r="J2466" s="208">
        <v>5</v>
      </c>
      <c r="K2466" s="756" t="s">
        <v>2030</v>
      </c>
      <c r="L2466" s="1195"/>
    </row>
    <row r="2467" spans="1:12">
      <c r="A2467" s="1213"/>
      <c r="B2467" s="203" t="s">
        <v>1461</v>
      </c>
      <c r="C2467" s="1210"/>
      <c r="D2467" s="1199"/>
      <c r="E2467" s="204" t="s">
        <v>996</v>
      </c>
      <c r="F2467" s="204" t="s">
        <v>10713</v>
      </c>
      <c r="G2467" s="204">
        <v>6</v>
      </c>
      <c r="H2467" s="204">
        <v>366</v>
      </c>
      <c r="I2467" s="204" t="s">
        <v>1494</v>
      </c>
      <c r="J2467" s="208">
        <v>7</v>
      </c>
      <c r="K2467" s="756" t="s">
        <v>2031</v>
      </c>
      <c r="L2467" s="1195"/>
    </row>
    <row r="2468" spans="1:12">
      <c r="A2468" s="1213"/>
      <c r="B2468" s="203" t="s">
        <v>1461</v>
      </c>
      <c r="C2468" s="1210"/>
      <c r="D2468" s="1199"/>
      <c r="E2468" s="204"/>
      <c r="F2468" s="204"/>
      <c r="G2468" s="204">
        <v>7</v>
      </c>
      <c r="H2468" s="204">
        <v>367</v>
      </c>
      <c r="I2468" s="204"/>
      <c r="J2468" s="208"/>
      <c r="K2468" s="756" t="s">
        <v>2032</v>
      </c>
      <c r="L2468" s="1195"/>
    </row>
    <row r="2469" spans="1:12">
      <c r="A2469" s="1213"/>
      <c r="B2469" s="203" t="s">
        <v>1461</v>
      </c>
      <c r="C2469" s="1210"/>
      <c r="D2469" s="1199"/>
      <c r="E2469" s="204" t="s">
        <v>1497</v>
      </c>
      <c r="F2469" s="204" t="s">
        <v>67</v>
      </c>
      <c r="G2469" s="204">
        <v>8</v>
      </c>
      <c r="H2469" s="204">
        <v>368</v>
      </c>
      <c r="I2469" s="204" t="s">
        <v>1732</v>
      </c>
      <c r="J2469" s="208">
        <v>1</v>
      </c>
      <c r="K2469" s="756" t="s">
        <v>2033</v>
      </c>
      <c r="L2469" s="1195"/>
    </row>
    <row r="2470" spans="1:12">
      <c r="A2470" s="1213"/>
      <c r="B2470" s="203" t="s">
        <v>1461</v>
      </c>
      <c r="C2470" s="1210"/>
      <c r="D2470" s="1199"/>
      <c r="E2470" s="204" t="s">
        <v>1005</v>
      </c>
      <c r="F2470" s="204" t="s">
        <v>10714</v>
      </c>
      <c r="G2470" s="204">
        <v>9</v>
      </c>
      <c r="H2470" s="204">
        <v>369</v>
      </c>
      <c r="I2470" s="204" t="s">
        <v>1520</v>
      </c>
      <c r="J2470" s="208">
        <v>1</v>
      </c>
      <c r="K2470" s="756" t="s">
        <v>2034</v>
      </c>
      <c r="L2470" s="1195"/>
    </row>
    <row r="2471" spans="1:12">
      <c r="A2471" s="1213"/>
      <c r="B2471" s="203" t="s">
        <v>1461</v>
      </c>
      <c r="C2471" s="1210"/>
      <c r="D2471" s="1199"/>
      <c r="E2471" s="204" t="s">
        <v>1007</v>
      </c>
      <c r="F2471" s="204" t="s">
        <v>10715</v>
      </c>
      <c r="G2471" s="204">
        <v>10</v>
      </c>
      <c r="H2471" s="204">
        <v>370</v>
      </c>
      <c r="I2471" s="204" t="s">
        <v>1520</v>
      </c>
      <c r="J2471" s="208">
        <v>3</v>
      </c>
      <c r="K2471" s="756" t="s">
        <v>2035</v>
      </c>
      <c r="L2471" s="1195"/>
    </row>
    <row r="2472" spans="1:12">
      <c r="A2472" s="1213"/>
      <c r="B2472" s="203" t="s">
        <v>1461</v>
      </c>
      <c r="C2472" s="1210"/>
      <c r="D2472" s="1199"/>
      <c r="E2472" s="204" t="s">
        <v>1013</v>
      </c>
      <c r="F2472" s="204" t="s">
        <v>10716</v>
      </c>
      <c r="G2472" s="204">
        <v>11</v>
      </c>
      <c r="H2472" s="204">
        <v>371</v>
      </c>
      <c r="I2472" s="204" t="s">
        <v>1520</v>
      </c>
      <c r="J2472" s="208">
        <v>7</v>
      </c>
      <c r="K2472" s="756" t="s">
        <v>2036</v>
      </c>
      <c r="L2472" s="1195"/>
    </row>
    <row r="2473" spans="1:12">
      <c r="A2473" s="1213"/>
      <c r="B2473" s="205" t="s">
        <v>1461</v>
      </c>
      <c r="C2473" s="1210"/>
      <c r="D2473" s="1199"/>
      <c r="E2473" s="206" t="s">
        <v>1014</v>
      </c>
      <c r="F2473" s="206" t="s">
        <v>10717</v>
      </c>
      <c r="G2473" s="206">
        <v>12</v>
      </c>
      <c r="H2473" s="206">
        <v>372</v>
      </c>
      <c r="I2473" s="206" t="s">
        <v>1520</v>
      </c>
      <c r="J2473" s="209">
        <v>9</v>
      </c>
      <c r="K2473" s="756" t="s">
        <v>2037</v>
      </c>
      <c r="L2473" s="1195"/>
    </row>
    <row r="2474" spans="1:12">
      <c r="A2474" s="1213"/>
      <c r="B2474" s="200" t="s">
        <v>1461</v>
      </c>
      <c r="C2474" s="1209" t="s">
        <v>1417</v>
      </c>
      <c r="D2474" s="1198" t="s">
        <v>1462</v>
      </c>
      <c r="E2474" s="201" t="s">
        <v>551</v>
      </c>
      <c r="F2474" s="201" t="s">
        <v>10718</v>
      </c>
      <c r="G2474" s="201">
        <v>1</v>
      </c>
      <c r="H2474" s="201">
        <v>373</v>
      </c>
      <c r="I2474" s="201" t="s">
        <v>1520</v>
      </c>
      <c r="J2474" s="207">
        <v>13</v>
      </c>
      <c r="K2474" s="756" t="s">
        <v>2043</v>
      </c>
      <c r="L2474" s="1195" t="s">
        <v>5878</v>
      </c>
    </row>
    <row r="2475" spans="1:12">
      <c r="A2475" s="1213"/>
      <c r="B2475" s="203" t="s">
        <v>1461</v>
      </c>
      <c r="C2475" s="1210"/>
      <c r="D2475" s="1199"/>
      <c r="E2475" s="204" t="s">
        <v>1018</v>
      </c>
      <c r="F2475" s="204" t="s">
        <v>10719</v>
      </c>
      <c r="G2475" s="204">
        <v>2</v>
      </c>
      <c r="H2475" s="204">
        <v>374</v>
      </c>
      <c r="I2475" s="204" t="s">
        <v>1520</v>
      </c>
      <c r="J2475" s="208">
        <v>17</v>
      </c>
      <c r="K2475" s="756" t="s">
        <v>2044</v>
      </c>
      <c r="L2475" s="1195"/>
    </row>
    <row r="2476" spans="1:12">
      <c r="A2476" s="1213"/>
      <c r="B2476" s="203" t="s">
        <v>1461</v>
      </c>
      <c r="C2476" s="1210"/>
      <c r="D2476" s="1199"/>
      <c r="E2476" s="204" t="s">
        <v>1021</v>
      </c>
      <c r="F2476" s="204" t="s">
        <v>10720</v>
      </c>
      <c r="G2476" s="204">
        <v>3</v>
      </c>
      <c r="H2476" s="204">
        <v>375</v>
      </c>
      <c r="I2476" s="204" t="s">
        <v>1520</v>
      </c>
      <c r="J2476" s="208">
        <v>19</v>
      </c>
      <c r="K2476" s="756" t="s">
        <v>2045</v>
      </c>
      <c r="L2476" s="1195"/>
    </row>
    <row r="2477" spans="1:12">
      <c r="A2477" s="1213"/>
      <c r="B2477" s="203" t="s">
        <v>1461</v>
      </c>
      <c r="C2477" s="1210"/>
      <c r="D2477" s="1199"/>
      <c r="E2477" s="204" t="s">
        <v>1024</v>
      </c>
      <c r="F2477" s="204" t="s">
        <v>10721</v>
      </c>
      <c r="G2477" s="204">
        <v>4</v>
      </c>
      <c r="H2477" s="204">
        <v>376</v>
      </c>
      <c r="I2477" s="204" t="s">
        <v>1520</v>
      </c>
      <c r="J2477" s="208">
        <v>21</v>
      </c>
      <c r="K2477" s="756" t="s">
        <v>2046</v>
      </c>
      <c r="L2477" s="1195"/>
    </row>
    <row r="2478" spans="1:12">
      <c r="A2478" s="1213"/>
      <c r="B2478" s="203" t="s">
        <v>1461</v>
      </c>
      <c r="C2478" s="1210"/>
      <c r="D2478" s="1199"/>
      <c r="E2478" s="204" t="s">
        <v>1029</v>
      </c>
      <c r="F2478" s="204" t="s">
        <v>10722</v>
      </c>
      <c r="G2478" s="204">
        <v>5</v>
      </c>
      <c r="H2478" s="204">
        <v>377</v>
      </c>
      <c r="I2478" s="204" t="s">
        <v>1520</v>
      </c>
      <c r="J2478" s="208">
        <v>27</v>
      </c>
      <c r="K2478" s="756" t="s">
        <v>2047</v>
      </c>
      <c r="L2478" s="1195"/>
    </row>
    <row r="2479" spans="1:12">
      <c r="A2479" s="1213"/>
      <c r="B2479" s="203" t="s">
        <v>1461</v>
      </c>
      <c r="C2479" s="1210"/>
      <c r="D2479" s="1199"/>
      <c r="E2479" s="204" t="s">
        <v>1036</v>
      </c>
      <c r="F2479" s="204" t="s">
        <v>10723</v>
      </c>
      <c r="G2479" s="204">
        <v>6</v>
      </c>
      <c r="H2479" s="204">
        <v>378</v>
      </c>
      <c r="I2479" s="204" t="s">
        <v>1520</v>
      </c>
      <c r="J2479" s="208">
        <v>33</v>
      </c>
      <c r="K2479" s="756" t="s">
        <v>2048</v>
      </c>
      <c r="L2479" s="1195"/>
    </row>
    <row r="2480" spans="1:12">
      <c r="A2480" s="1213"/>
      <c r="B2480" s="203" t="s">
        <v>1461</v>
      </c>
      <c r="C2480" s="1210"/>
      <c r="D2480" s="1199"/>
      <c r="E2480" s="204" t="s">
        <v>1037</v>
      </c>
      <c r="F2480" s="204" t="s">
        <v>10724</v>
      </c>
      <c r="G2480" s="204">
        <v>7</v>
      </c>
      <c r="H2480" s="204">
        <v>379</v>
      </c>
      <c r="I2480" s="204" t="s">
        <v>1520</v>
      </c>
      <c r="J2480" s="208">
        <v>35</v>
      </c>
      <c r="K2480" s="756" t="s">
        <v>2049</v>
      </c>
      <c r="L2480" s="1195"/>
    </row>
    <row r="2481" spans="1:12">
      <c r="A2481" s="1213"/>
      <c r="B2481" s="203" t="s">
        <v>1461</v>
      </c>
      <c r="C2481" s="1210"/>
      <c r="D2481" s="1199"/>
      <c r="E2481" s="204" t="s">
        <v>1497</v>
      </c>
      <c r="F2481" s="204" t="s">
        <v>67</v>
      </c>
      <c r="G2481" s="204">
        <v>8</v>
      </c>
      <c r="H2481" s="204">
        <v>380</v>
      </c>
      <c r="I2481" s="204" t="s">
        <v>1520</v>
      </c>
      <c r="J2481" s="208">
        <v>39</v>
      </c>
      <c r="K2481" s="756" t="s">
        <v>2050</v>
      </c>
      <c r="L2481" s="1195"/>
    </row>
    <row r="2482" spans="1:12">
      <c r="A2482" s="1213"/>
      <c r="B2482" s="203" t="s">
        <v>1461</v>
      </c>
      <c r="C2482" s="1210"/>
      <c r="D2482" s="1199"/>
      <c r="E2482" s="204" t="s">
        <v>1497</v>
      </c>
      <c r="F2482" s="204" t="s">
        <v>67</v>
      </c>
      <c r="G2482" s="204">
        <v>9</v>
      </c>
      <c r="H2482" s="204">
        <v>381</v>
      </c>
      <c r="I2482" s="204" t="s">
        <v>1520</v>
      </c>
      <c r="J2482" s="208">
        <v>41</v>
      </c>
      <c r="K2482" s="756" t="s">
        <v>2051</v>
      </c>
      <c r="L2482" s="1195"/>
    </row>
    <row r="2483" spans="1:12">
      <c r="A2483" s="1213"/>
      <c r="B2483" s="203" t="s">
        <v>1461</v>
      </c>
      <c r="C2483" s="1210"/>
      <c r="D2483" s="1199"/>
      <c r="E2483" s="204"/>
      <c r="F2483" s="204"/>
      <c r="G2483" s="204">
        <v>10</v>
      </c>
      <c r="H2483" s="204">
        <v>382</v>
      </c>
      <c r="I2483" s="204"/>
      <c r="J2483" s="208"/>
      <c r="K2483" s="756" t="s">
        <v>2052</v>
      </c>
      <c r="L2483" s="1195"/>
    </row>
    <row r="2484" spans="1:12">
      <c r="A2484" s="1213"/>
      <c r="B2484" s="203" t="s">
        <v>1461</v>
      </c>
      <c r="C2484" s="1210"/>
      <c r="D2484" s="1199"/>
      <c r="E2484" s="204"/>
      <c r="F2484" s="204"/>
      <c r="G2484" s="204">
        <v>11</v>
      </c>
      <c r="H2484" s="204">
        <v>383</v>
      </c>
      <c r="I2484" s="204"/>
      <c r="J2484" s="208"/>
      <c r="K2484" s="756" t="s">
        <v>2053</v>
      </c>
      <c r="L2484" s="1195"/>
    </row>
    <row r="2485" spans="1:12">
      <c r="A2485" s="1213"/>
      <c r="B2485" s="205" t="s">
        <v>1461</v>
      </c>
      <c r="C2485" s="1210"/>
      <c r="D2485" s="1199"/>
      <c r="E2485" s="206"/>
      <c r="F2485" s="206"/>
      <c r="G2485" s="206">
        <v>12</v>
      </c>
      <c r="H2485" s="206">
        <v>384</v>
      </c>
      <c r="I2485" s="206"/>
      <c r="J2485" s="209"/>
      <c r="K2485" s="756" t="s">
        <v>2054</v>
      </c>
      <c r="L2485" s="1195"/>
    </row>
    <row r="2486" spans="1:12">
      <c r="A2486" s="1213"/>
      <c r="B2486" s="210" t="s">
        <v>1476</v>
      </c>
      <c r="C2486" s="1205" t="s">
        <v>1418</v>
      </c>
      <c r="D2486" s="1198" t="s">
        <v>1477</v>
      </c>
      <c r="E2486" s="201" t="s">
        <v>6693</v>
      </c>
      <c r="F2486" s="201" t="s">
        <v>7322</v>
      </c>
      <c r="G2486" s="201">
        <v>0</v>
      </c>
      <c r="H2486" s="201">
        <v>1473</v>
      </c>
      <c r="I2486" s="201" t="s">
        <v>1746</v>
      </c>
      <c r="J2486" s="207">
        <v>1</v>
      </c>
      <c r="K2486" s="1194" t="s">
        <v>5879</v>
      </c>
      <c r="L2486" s="1195" t="s">
        <v>5880</v>
      </c>
    </row>
    <row r="2487" spans="1:12">
      <c r="A2487" s="1213"/>
      <c r="B2487" s="211" t="s">
        <v>1476</v>
      </c>
      <c r="C2487" s="1206"/>
      <c r="D2487" s="1199"/>
      <c r="E2487" s="204" t="s">
        <v>6694</v>
      </c>
      <c r="F2487" s="204" t="s">
        <v>7323</v>
      </c>
      <c r="G2487" s="204">
        <v>1</v>
      </c>
      <c r="H2487" s="204">
        <v>1474</v>
      </c>
      <c r="I2487" s="204" t="s">
        <v>1746</v>
      </c>
      <c r="J2487" s="208">
        <v>2</v>
      </c>
      <c r="K2487" s="1194"/>
      <c r="L2487" s="1195"/>
    </row>
    <row r="2488" spans="1:12">
      <c r="A2488" s="1213"/>
      <c r="B2488" s="211" t="s">
        <v>1476</v>
      </c>
      <c r="C2488" s="1206"/>
      <c r="D2488" s="1199"/>
      <c r="E2488" s="204" t="s">
        <v>1497</v>
      </c>
      <c r="F2488" s="204" t="s">
        <v>7324</v>
      </c>
      <c r="G2488" s="204">
        <v>2</v>
      </c>
      <c r="H2488" s="204">
        <v>1475</v>
      </c>
      <c r="I2488" s="204" t="s">
        <v>1746</v>
      </c>
      <c r="J2488" s="208">
        <v>3</v>
      </c>
      <c r="K2488" s="1194"/>
      <c r="L2488" s="1195"/>
    </row>
    <row r="2489" spans="1:12">
      <c r="A2489" s="1213"/>
      <c r="B2489" s="211" t="s">
        <v>1476</v>
      </c>
      <c r="C2489" s="1206"/>
      <c r="D2489" s="1199"/>
      <c r="E2489" s="204" t="s">
        <v>2697</v>
      </c>
      <c r="F2489" s="204" t="s">
        <v>7325</v>
      </c>
      <c r="G2489" s="204">
        <v>3</v>
      </c>
      <c r="H2489" s="204">
        <v>1476</v>
      </c>
      <c r="I2489" s="204" t="s">
        <v>1746</v>
      </c>
      <c r="J2489" s="208">
        <v>4</v>
      </c>
      <c r="K2489" s="1194"/>
      <c r="L2489" s="1195"/>
    </row>
    <row r="2490" spans="1:12">
      <c r="A2490" s="1213"/>
      <c r="B2490" s="211" t="s">
        <v>1476</v>
      </c>
      <c r="C2490" s="1206"/>
      <c r="D2490" s="1199"/>
      <c r="E2490" s="204" t="s">
        <v>6695</v>
      </c>
      <c r="F2490" s="204" t="s">
        <v>7326</v>
      </c>
      <c r="G2490" s="204">
        <v>4</v>
      </c>
      <c r="H2490" s="204">
        <v>1477</v>
      </c>
      <c r="I2490" s="204" t="s">
        <v>1746</v>
      </c>
      <c r="J2490" s="208">
        <v>5</v>
      </c>
      <c r="K2490" s="1194"/>
      <c r="L2490" s="1195"/>
    </row>
    <row r="2491" spans="1:12">
      <c r="A2491" s="1213"/>
      <c r="B2491" s="211" t="s">
        <v>1476</v>
      </c>
      <c r="C2491" s="1206"/>
      <c r="D2491" s="1199"/>
      <c r="E2491" s="204" t="s">
        <v>6696</v>
      </c>
      <c r="F2491" s="204" t="s">
        <v>7327</v>
      </c>
      <c r="G2491" s="204">
        <v>5</v>
      </c>
      <c r="H2491" s="204">
        <v>1478</v>
      </c>
      <c r="I2491" s="204" t="s">
        <v>1746</v>
      </c>
      <c r="J2491" s="208">
        <v>6</v>
      </c>
      <c r="K2491" s="1194"/>
      <c r="L2491" s="1195"/>
    </row>
    <row r="2492" spans="1:12">
      <c r="A2492" s="1213"/>
      <c r="B2492" s="211" t="s">
        <v>1476</v>
      </c>
      <c r="C2492" s="1206"/>
      <c r="D2492" s="1199"/>
      <c r="E2492" s="204" t="s">
        <v>6697</v>
      </c>
      <c r="F2492" s="204" t="s">
        <v>7328</v>
      </c>
      <c r="G2492" s="204">
        <v>6</v>
      </c>
      <c r="H2492" s="204">
        <v>1479</v>
      </c>
      <c r="I2492" s="204" t="s">
        <v>1746</v>
      </c>
      <c r="J2492" s="208">
        <v>7</v>
      </c>
      <c r="K2492" s="1194"/>
      <c r="L2492" s="1195"/>
    </row>
    <row r="2493" spans="1:12">
      <c r="A2493" s="1213"/>
      <c r="B2493" s="211" t="s">
        <v>1476</v>
      </c>
      <c r="C2493" s="1206"/>
      <c r="D2493" s="1199"/>
      <c r="E2493" s="204" t="s">
        <v>6698</v>
      </c>
      <c r="F2493" s="204" t="s">
        <v>7329</v>
      </c>
      <c r="G2493" s="204">
        <v>7</v>
      </c>
      <c r="H2493" s="204">
        <v>1480</v>
      </c>
      <c r="I2493" s="204" t="s">
        <v>1747</v>
      </c>
      <c r="J2493" s="208">
        <v>1</v>
      </c>
      <c r="K2493" s="1194"/>
      <c r="L2493" s="1195"/>
    </row>
    <row r="2494" spans="1:12">
      <c r="A2494" s="1213"/>
      <c r="B2494" s="211" t="s">
        <v>1476</v>
      </c>
      <c r="C2494" s="1206"/>
      <c r="D2494" s="1199"/>
      <c r="E2494" s="204" t="s">
        <v>6699</v>
      </c>
      <c r="F2494" s="204" t="s">
        <v>7330</v>
      </c>
      <c r="G2494" s="204">
        <v>8</v>
      </c>
      <c r="H2494" s="204">
        <v>1481</v>
      </c>
      <c r="I2494" s="204" t="s">
        <v>1747</v>
      </c>
      <c r="J2494" s="208">
        <v>2</v>
      </c>
      <c r="K2494" s="1194"/>
      <c r="L2494" s="1195"/>
    </row>
    <row r="2495" spans="1:12">
      <c r="A2495" s="1213"/>
      <c r="B2495" s="211" t="s">
        <v>1476</v>
      </c>
      <c r="C2495" s="1206"/>
      <c r="D2495" s="1199"/>
      <c r="E2495" s="204" t="s">
        <v>1497</v>
      </c>
      <c r="F2495" s="204" t="s">
        <v>7331</v>
      </c>
      <c r="G2495" s="204">
        <v>9</v>
      </c>
      <c r="H2495" s="204">
        <v>1482</v>
      </c>
      <c r="I2495" s="204" t="s">
        <v>1747</v>
      </c>
      <c r="J2495" s="208">
        <v>3</v>
      </c>
      <c r="K2495" s="1194"/>
      <c r="L2495" s="1195"/>
    </row>
    <row r="2496" spans="1:12">
      <c r="A2496" s="1213"/>
      <c r="B2496" s="211" t="s">
        <v>1476</v>
      </c>
      <c r="C2496" s="1206"/>
      <c r="D2496" s="1199"/>
      <c r="E2496" s="204" t="s">
        <v>2698</v>
      </c>
      <c r="F2496" s="204" t="s">
        <v>7332</v>
      </c>
      <c r="G2496" s="204">
        <v>10</v>
      </c>
      <c r="H2496" s="204">
        <v>1483</v>
      </c>
      <c r="I2496" s="204" t="s">
        <v>1747</v>
      </c>
      <c r="J2496" s="208">
        <v>4</v>
      </c>
      <c r="K2496" s="1194"/>
      <c r="L2496" s="1195"/>
    </row>
    <row r="2497" spans="1:12">
      <c r="A2497" s="1213"/>
      <c r="B2497" s="211" t="s">
        <v>1476</v>
      </c>
      <c r="C2497" s="1206"/>
      <c r="D2497" s="1199"/>
      <c r="E2497" s="204" t="s">
        <v>6700</v>
      </c>
      <c r="F2497" s="204" t="s">
        <v>7333</v>
      </c>
      <c r="G2497" s="204">
        <v>11</v>
      </c>
      <c r="H2497" s="204">
        <v>1484</v>
      </c>
      <c r="I2497" s="204" t="s">
        <v>1747</v>
      </c>
      <c r="J2497" s="208">
        <v>5</v>
      </c>
      <c r="K2497" s="1194"/>
      <c r="L2497" s="1195"/>
    </row>
    <row r="2498" spans="1:12">
      <c r="A2498" s="1213"/>
      <c r="B2498" s="211" t="s">
        <v>1476</v>
      </c>
      <c r="C2498" s="1206"/>
      <c r="D2498" s="1199"/>
      <c r="E2498" s="204" t="s">
        <v>6701</v>
      </c>
      <c r="F2498" s="204" t="s">
        <v>7334</v>
      </c>
      <c r="G2498" s="204">
        <v>12</v>
      </c>
      <c r="H2498" s="204">
        <v>1485</v>
      </c>
      <c r="I2498" s="204" t="s">
        <v>1747</v>
      </c>
      <c r="J2498" s="208">
        <v>6</v>
      </c>
      <c r="K2498" s="1194"/>
      <c r="L2498" s="1195"/>
    </row>
    <row r="2499" spans="1:12">
      <c r="A2499" s="1213"/>
      <c r="B2499" s="211" t="s">
        <v>1476</v>
      </c>
      <c r="C2499" s="1206"/>
      <c r="D2499" s="1199"/>
      <c r="E2499" s="204" t="s">
        <v>6702</v>
      </c>
      <c r="F2499" s="204" t="s">
        <v>7335</v>
      </c>
      <c r="G2499" s="204">
        <v>13</v>
      </c>
      <c r="H2499" s="204">
        <v>1486</v>
      </c>
      <c r="I2499" s="204" t="s">
        <v>1747</v>
      </c>
      <c r="J2499" s="208">
        <v>7</v>
      </c>
      <c r="K2499" s="1194"/>
      <c r="L2499" s="1195"/>
    </row>
    <row r="2500" spans="1:12">
      <c r="A2500" s="1213"/>
      <c r="B2500" s="211" t="s">
        <v>1476</v>
      </c>
      <c r="C2500" s="1206"/>
      <c r="D2500" s="1199"/>
      <c r="E2500" s="204" t="s">
        <v>1351</v>
      </c>
      <c r="F2500" s="204" t="s">
        <v>6630</v>
      </c>
      <c r="G2500" s="204">
        <v>14</v>
      </c>
      <c r="H2500" s="204">
        <v>1487</v>
      </c>
      <c r="I2500" s="204" t="s">
        <v>1697</v>
      </c>
      <c r="J2500" s="208">
        <v>1</v>
      </c>
      <c r="K2500" s="1194"/>
      <c r="L2500" s="1195"/>
    </row>
    <row r="2501" spans="1:12">
      <c r="A2501" s="1213"/>
      <c r="B2501" s="212" t="s">
        <v>1476</v>
      </c>
      <c r="C2501" s="1206"/>
      <c r="D2501" s="1199"/>
      <c r="E2501" s="206" t="s">
        <v>1352</v>
      </c>
      <c r="F2501" s="206" t="s">
        <v>6631</v>
      </c>
      <c r="G2501" s="206">
        <v>15</v>
      </c>
      <c r="H2501" s="206">
        <v>1488</v>
      </c>
      <c r="I2501" s="206" t="s">
        <v>1697</v>
      </c>
      <c r="J2501" s="209">
        <v>2</v>
      </c>
      <c r="K2501" s="1194"/>
      <c r="L2501" s="1195"/>
    </row>
    <row r="2502" spans="1:12">
      <c r="A2502" s="1213"/>
      <c r="B2502" s="210" t="s">
        <v>1554</v>
      </c>
      <c r="C2502" s="1206"/>
      <c r="D2502" s="1198" t="s">
        <v>1555</v>
      </c>
      <c r="E2502" s="201" t="s">
        <v>6703</v>
      </c>
      <c r="F2502" s="201" t="s">
        <v>7336</v>
      </c>
      <c r="G2502" s="201">
        <v>0</v>
      </c>
      <c r="H2502" s="201">
        <v>545</v>
      </c>
      <c r="I2502" s="201" t="s">
        <v>1746</v>
      </c>
      <c r="J2502" s="207">
        <v>8</v>
      </c>
      <c r="K2502" s="1194" t="s">
        <v>5881</v>
      </c>
      <c r="L2502" s="1195" t="s">
        <v>5882</v>
      </c>
    </row>
    <row r="2503" spans="1:12">
      <c r="A2503" s="1213"/>
      <c r="B2503" s="211" t="s">
        <v>1554</v>
      </c>
      <c r="C2503" s="1206"/>
      <c r="D2503" s="1199"/>
      <c r="E2503" s="204" t="s">
        <v>6704</v>
      </c>
      <c r="F2503" s="204" t="s">
        <v>11111</v>
      </c>
      <c r="G2503" s="204">
        <v>1</v>
      </c>
      <c r="H2503" s="204">
        <v>546</v>
      </c>
      <c r="I2503" s="204" t="s">
        <v>1746</v>
      </c>
      <c r="J2503" s="208">
        <v>9</v>
      </c>
      <c r="K2503" s="1194"/>
      <c r="L2503" s="1195"/>
    </row>
    <row r="2504" spans="1:12">
      <c r="A2504" s="1213"/>
      <c r="B2504" s="211" t="s">
        <v>1554</v>
      </c>
      <c r="C2504" s="1206"/>
      <c r="D2504" s="1199"/>
      <c r="E2504" s="204" t="s">
        <v>6705</v>
      </c>
      <c r="F2504" s="204" t="s">
        <v>7337</v>
      </c>
      <c r="G2504" s="204">
        <v>2</v>
      </c>
      <c r="H2504" s="204">
        <v>547</v>
      </c>
      <c r="I2504" s="204" t="s">
        <v>1746</v>
      </c>
      <c r="J2504" s="208">
        <v>10</v>
      </c>
      <c r="K2504" s="1194"/>
      <c r="L2504" s="1195"/>
    </row>
    <row r="2505" spans="1:12">
      <c r="A2505" s="1213"/>
      <c r="B2505" s="211" t="s">
        <v>1554</v>
      </c>
      <c r="C2505" s="1206"/>
      <c r="D2505" s="1199"/>
      <c r="E2505" s="204" t="s">
        <v>6706</v>
      </c>
      <c r="F2505" s="204" t="s">
        <v>7338</v>
      </c>
      <c r="G2505" s="204">
        <v>3</v>
      </c>
      <c r="H2505" s="204">
        <v>548</v>
      </c>
      <c r="I2505" s="204" t="s">
        <v>1747</v>
      </c>
      <c r="J2505" s="208">
        <v>8</v>
      </c>
      <c r="K2505" s="1194"/>
      <c r="L2505" s="1195"/>
    </row>
    <row r="2506" spans="1:12">
      <c r="A2506" s="1213"/>
      <c r="B2506" s="211" t="s">
        <v>1554</v>
      </c>
      <c r="C2506" s="1206"/>
      <c r="D2506" s="1199"/>
      <c r="E2506" s="204" t="s">
        <v>6707</v>
      </c>
      <c r="F2506" s="204" t="s">
        <v>11112</v>
      </c>
      <c r="G2506" s="204">
        <v>4</v>
      </c>
      <c r="H2506" s="204">
        <v>549</v>
      </c>
      <c r="I2506" s="204" t="s">
        <v>1747</v>
      </c>
      <c r="J2506" s="208">
        <v>9</v>
      </c>
      <c r="K2506" s="1194"/>
      <c r="L2506" s="1195"/>
    </row>
    <row r="2507" spans="1:12">
      <c r="A2507" s="1213"/>
      <c r="B2507" s="211" t="s">
        <v>1554</v>
      </c>
      <c r="C2507" s="1206"/>
      <c r="D2507" s="1199"/>
      <c r="E2507" s="204" t="s">
        <v>6708</v>
      </c>
      <c r="F2507" s="204" t="s">
        <v>7339</v>
      </c>
      <c r="G2507" s="204">
        <v>5</v>
      </c>
      <c r="H2507" s="204">
        <v>550</v>
      </c>
      <c r="I2507" s="204" t="s">
        <v>1747</v>
      </c>
      <c r="J2507" s="208">
        <v>10</v>
      </c>
      <c r="K2507" s="1194"/>
      <c r="L2507" s="1195"/>
    </row>
    <row r="2508" spans="1:12">
      <c r="A2508" s="1213"/>
      <c r="B2508" s="211" t="s">
        <v>1554</v>
      </c>
      <c r="C2508" s="1206"/>
      <c r="D2508" s="1199"/>
      <c r="E2508" s="204" t="s">
        <v>1695</v>
      </c>
      <c r="F2508" s="204" t="s">
        <v>1696</v>
      </c>
      <c r="G2508" s="204">
        <v>6</v>
      </c>
      <c r="H2508" s="204">
        <v>551</v>
      </c>
      <c r="I2508" s="204" t="s">
        <v>1697</v>
      </c>
      <c r="J2508" s="208">
        <v>8</v>
      </c>
      <c r="K2508" s="1194"/>
      <c r="L2508" s="1195"/>
    </row>
    <row r="2509" spans="1:12">
      <c r="A2509" s="1213"/>
      <c r="B2509" s="211" t="s">
        <v>1554</v>
      </c>
      <c r="C2509" s="1206"/>
      <c r="D2509" s="1199"/>
      <c r="E2509" s="204" t="s">
        <v>1698</v>
      </c>
      <c r="F2509" s="204" t="s">
        <v>10490</v>
      </c>
      <c r="G2509" s="204">
        <v>7</v>
      </c>
      <c r="H2509" s="204">
        <v>552</v>
      </c>
      <c r="I2509" s="204" t="s">
        <v>1697</v>
      </c>
      <c r="J2509" s="208">
        <v>9</v>
      </c>
      <c r="K2509" s="1194"/>
      <c r="L2509" s="1195"/>
    </row>
    <row r="2510" spans="1:12">
      <c r="A2510" s="1213"/>
      <c r="B2510" s="211" t="s">
        <v>1554</v>
      </c>
      <c r="C2510" s="1206"/>
      <c r="D2510" s="1199"/>
      <c r="E2510" s="204" t="s">
        <v>1906</v>
      </c>
      <c r="F2510" s="204" t="s">
        <v>1907</v>
      </c>
      <c r="G2510" s="204">
        <v>8</v>
      </c>
      <c r="H2510" s="204">
        <v>553</v>
      </c>
      <c r="I2510" s="204" t="s">
        <v>1697</v>
      </c>
      <c r="J2510" s="208">
        <v>10</v>
      </c>
      <c r="K2510" s="1194"/>
      <c r="L2510" s="1195"/>
    </row>
    <row r="2511" spans="1:12">
      <c r="A2511" s="1213"/>
      <c r="B2511" s="211" t="s">
        <v>1554</v>
      </c>
      <c r="C2511" s="1206"/>
      <c r="D2511" s="1199"/>
      <c r="E2511" s="204" t="s">
        <v>1695</v>
      </c>
      <c r="F2511" s="204" t="s">
        <v>1696</v>
      </c>
      <c r="G2511" s="204">
        <v>9</v>
      </c>
      <c r="H2511" s="204">
        <v>554</v>
      </c>
      <c r="I2511" s="204" t="s">
        <v>1905</v>
      </c>
      <c r="J2511" s="208">
        <v>8</v>
      </c>
      <c r="K2511" s="1194"/>
      <c r="L2511" s="1195"/>
    </row>
    <row r="2512" spans="1:12">
      <c r="A2512" s="1213"/>
      <c r="B2512" s="211" t="s">
        <v>1554</v>
      </c>
      <c r="C2512" s="1206"/>
      <c r="D2512" s="1199"/>
      <c r="E2512" s="204" t="s">
        <v>1698</v>
      </c>
      <c r="F2512" s="204" t="s">
        <v>10490</v>
      </c>
      <c r="G2512" s="204">
        <v>10</v>
      </c>
      <c r="H2512" s="204">
        <v>555</v>
      </c>
      <c r="I2512" s="204" t="s">
        <v>1905</v>
      </c>
      <c r="J2512" s="208">
        <v>9</v>
      </c>
      <c r="K2512" s="1194"/>
      <c r="L2512" s="1195"/>
    </row>
    <row r="2513" spans="1:12">
      <c r="A2513" s="1213"/>
      <c r="B2513" s="211" t="s">
        <v>1554</v>
      </c>
      <c r="C2513" s="1206"/>
      <c r="D2513" s="1199"/>
      <c r="E2513" s="204" t="s">
        <v>1906</v>
      </c>
      <c r="F2513" s="204" t="s">
        <v>1907</v>
      </c>
      <c r="G2513" s="204">
        <v>11</v>
      </c>
      <c r="H2513" s="204">
        <v>556</v>
      </c>
      <c r="I2513" s="204" t="s">
        <v>1905</v>
      </c>
      <c r="J2513" s="208">
        <v>10</v>
      </c>
      <c r="K2513" s="1194"/>
      <c r="L2513" s="1195"/>
    </row>
    <row r="2514" spans="1:12">
      <c r="A2514" s="1213"/>
      <c r="B2514" s="211" t="s">
        <v>1554</v>
      </c>
      <c r="C2514" s="1206"/>
      <c r="D2514" s="1199"/>
      <c r="E2514" s="204" t="s">
        <v>6709</v>
      </c>
      <c r="F2514" s="204" t="s">
        <v>7340</v>
      </c>
      <c r="G2514" s="204">
        <v>12</v>
      </c>
      <c r="H2514" s="204">
        <v>557</v>
      </c>
      <c r="I2514" s="204" t="s">
        <v>1975</v>
      </c>
      <c r="J2514" s="208">
        <v>8</v>
      </c>
      <c r="K2514" s="1194"/>
      <c r="L2514" s="1195"/>
    </row>
    <row r="2515" spans="1:12">
      <c r="A2515" s="1213"/>
      <c r="B2515" s="211" t="s">
        <v>1554</v>
      </c>
      <c r="C2515" s="1206"/>
      <c r="D2515" s="1199"/>
      <c r="E2515" s="204" t="s">
        <v>6710</v>
      </c>
      <c r="F2515" s="204" t="s">
        <v>11113</v>
      </c>
      <c r="G2515" s="204">
        <v>13</v>
      </c>
      <c r="H2515" s="204">
        <v>558</v>
      </c>
      <c r="I2515" s="204" t="s">
        <v>1975</v>
      </c>
      <c r="J2515" s="208">
        <v>9</v>
      </c>
      <c r="K2515" s="1194"/>
      <c r="L2515" s="1195"/>
    </row>
    <row r="2516" spans="1:12">
      <c r="A2516" s="1213"/>
      <c r="B2516" s="211" t="s">
        <v>1554</v>
      </c>
      <c r="C2516" s="1206"/>
      <c r="D2516" s="1199"/>
      <c r="E2516" s="204" t="s">
        <v>6711</v>
      </c>
      <c r="F2516" s="204" t="s">
        <v>7341</v>
      </c>
      <c r="G2516" s="204">
        <v>14</v>
      </c>
      <c r="H2516" s="204">
        <v>559</v>
      </c>
      <c r="I2516" s="204" t="s">
        <v>1975</v>
      </c>
      <c r="J2516" s="208">
        <v>10</v>
      </c>
      <c r="K2516" s="1194"/>
      <c r="L2516" s="1195"/>
    </row>
    <row r="2517" spans="1:12">
      <c r="A2517" s="1213"/>
      <c r="B2517" s="212" t="s">
        <v>1554</v>
      </c>
      <c r="C2517" s="1206"/>
      <c r="D2517" s="1199"/>
      <c r="E2517" s="206"/>
      <c r="F2517" s="206"/>
      <c r="G2517" s="206">
        <v>15</v>
      </c>
      <c r="H2517" s="206">
        <v>560</v>
      </c>
      <c r="I2517" s="206"/>
      <c r="J2517" s="209"/>
      <c r="K2517" s="1194"/>
      <c r="L2517" s="1195"/>
    </row>
    <row r="2518" spans="1:12">
      <c r="A2518" s="1213"/>
      <c r="B2518" s="210" t="s">
        <v>1476</v>
      </c>
      <c r="C2518" s="1205" t="s">
        <v>1419</v>
      </c>
      <c r="D2518" s="1198" t="s">
        <v>1477</v>
      </c>
      <c r="E2518" s="201" t="s">
        <v>1497</v>
      </c>
      <c r="F2518" s="201" t="s">
        <v>6644</v>
      </c>
      <c r="G2518" s="201">
        <v>0</v>
      </c>
      <c r="H2518" s="201">
        <v>1489</v>
      </c>
      <c r="I2518" s="201" t="s">
        <v>1697</v>
      </c>
      <c r="J2518" s="207">
        <v>3</v>
      </c>
      <c r="K2518" s="1194" t="s">
        <v>5883</v>
      </c>
      <c r="L2518" s="1195" t="s">
        <v>5884</v>
      </c>
    </row>
    <row r="2519" spans="1:12">
      <c r="A2519" s="1213"/>
      <c r="B2519" s="211" t="s">
        <v>1476</v>
      </c>
      <c r="C2519" s="1206"/>
      <c r="D2519" s="1199"/>
      <c r="E2519" s="204" t="s">
        <v>1356</v>
      </c>
      <c r="F2519" s="204" t="s">
        <v>6645</v>
      </c>
      <c r="G2519" s="204">
        <v>1</v>
      </c>
      <c r="H2519" s="204">
        <v>1490</v>
      </c>
      <c r="I2519" s="204" t="s">
        <v>1697</v>
      </c>
      <c r="J2519" s="208">
        <v>4</v>
      </c>
      <c r="K2519" s="1194"/>
      <c r="L2519" s="1195"/>
    </row>
    <row r="2520" spans="1:12">
      <c r="A2520" s="1213"/>
      <c r="B2520" s="211" t="s">
        <v>1476</v>
      </c>
      <c r="C2520" s="1206"/>
      <c r="D2520" s="1199"/>
      <c r="E2520" s="204" t="s">
        <v>1704</v>
      </c>
      <c r="F2520" s="204" t="s">
        <v>6646</v>
      </c>
      <c r="G2520" s="204">
        <v>2</v>
      </c>
      <c r="H2520" s="204">
        <v>1491</v>
      </c>
      <c r="I2520" s="204" t="s">
        <v>1697</v>
      </c>
      <c r="J2520" s="208">
        <v>5</v>
      </c>
      <c r="K2520" s="1194"/>
      <c r="L2520" s="1195"/>
    </row>
    <row r="2521" spans="1:12">
      <c r="A2521" s="1213"/>
      <c r="B2521" s="211" t="s">
        <v>1476</v>
      </c>
      <c r="C2521" s="1206"/>
      <c r="D2521" s="1199"/>
      <c r="E2521" s="204" t="s">
        <v>1350</v>
      </c>
      <c r="F2521" s="204" t="s">
        <v>6647</v>
      </c>
      <c r="G2521" s="204">
        <v>3</v>
      </c>
      <c r="H2521" s="204">
        <v>1492</v>
      </c>
      <c r="I2521" s="204" t="s">
        <v>1697</v>
      </c>
      <c r="J2521" s="208">
        <v>6</v>
      </c>
      <c r="K2521" s="1194"/>
      <c r="L2521" s="1195"/>
    </row>
    <row r="2522" spans="1:12">
      <c r="A2522" s="1213"/>
      <c r="B2522" s="211" t="s">
        <v>1476</v>
      </c>
      <c r="C2522" s="1206"/>
      <c r="D2522" s="1199"/>
      <c r="E2522" s="204" t="s">
        <v>21</v>
      </c>
      <c r="F2522" s="204" t="s">
        <v>6648</v>
      </c>
      <c r="G2522" s="204">
        <v>4</v>
      </c>
      <c r="H2522" s="204">
        <v>1493</v>
      </c>
      <c r="I2522" s="204" t="s">
        <v>1697</v>
      </c>
      <c r="J2522" s="208">
        <v>7</v>
      </c>
      <c r="K2522" s="1194"/>
      <c r="L2522" s="1195"/>
    </row>
    <row r="2523" spans="1:12">
      <c r="A2523" s="1213"/>
      <c r="B2523" s="211" t="s">
        <v>1476</v>
      </c>
      <c r="C2523" s="1206"/>
      <c r="D2523" s="1199"/>
      <c r="E2523" s="204" t="s">
        <v>1351</v>
      </c>
      <c r="F2523" s="204" t="s">
        <v>6630</v>
      </c>
      <c r="G2523" s="204">
        <v>5</v>
      </c>
      <c r="H2523" s="204">
        <v>1494</v>
      </c>
      <c r="I2523" s="204" t="s">
        <v>1905</v>
      </c>
      <c r="J2523" s="208">
        <v>1</v>
      </c>
      <c r="K2523" s="1194"/>
      <c r="L2523" s="1195"/>
    </row>
    <row r="2524" spans="1:12">
      <c r="A2524" s="1213"/>
      <c r="B2524" s="211" t="s">
        <v>1476</v>
      </c>
      <c r="C2524" s="1206"/>
      <c r="D2524" s="1199"/>
      <c r="E2524" s="204" t="s">
        <v>1352</v>
      </c>
      <c r="F2524" s="204" t="s">
        <v>6631</v>
      </c>
      <c r="G2524" s="204">
        <v>6</v>
      </c>
      <c r="H2524" s="204">
        <v>1495</v>
      </c>
      <c r="I2524" s="204" t="s">
        <v>1905</v>
      </c>
      <c r="J2524" s="208">
        <v>2</v>
      </c>
      <c r="K2524" s="1194"/>
      <c r="L2524" s="1195"/>
    </row>
    <row r="2525" spans="1:12">
      <c r="A2525" s="1213"/>
      <c r="B2525" s="211" t="s">
        <v>1476</v>
      </c>
      <c r="C2525" s="1206"/>
      <c r="D2525" s="1199"/>
      <c r="E2525" s="204" t="s">
        <v>1497</v>
      </c>
      <c r="F2525" s="204" t="s">
        <v>6644</v>
      </c>
      <c r="G2525" s="204">
        <v>7</v>
      </c>
      <c r="H2525" s="204">
        <v>1496</v>
      </c>
      <c r="I2525" s="204" t="s">
        <v>1905</v>
      </c>
      <c r="J2525" s="208">
        <v>3</v>
      </c>
      <c r="K2525" s="1194"/>
      <c r="L2525" s="1195"/>
    </row>
    <row r="2526" spans="1:12">
      <c r="A2526" s="1213"/>
      <c r="B2526" s="211" t="s">
        <v>1476</v>
      </c>
      <c r="C2526" s="1206"/>
      <c r="D2526" s="1199"/>
      <c r="E2526" s="204" t="s">
        <v>1356</v>
      </c>
      <c r="F2526" s="204" t="s">
        <v>6645</v>
      </c>
      <c r="G2526" s="204">
        <v>8</v>
      </c>
      <c r="H2526" s="204">
        <v>1497</v>
      </c>
      <c r="I2526" s="204" t="s">
        <v>1905</v>
      </c>
      <c r="J2526" s="208">
        <v>4</v>
      </c>
      <c r="K2526" s="1194"/>
      <c r="L2526" s="1195"/>
    </row>
    <row r="2527" spans="1:12">
      <c r="A2527" s="1213"/>
      <c r="B2527" s="211" t="s">
        <v>1476</v>
      </c>
      <c r="C2527" s="1206"/>
      <c r="D2527" s="1199"/>
      <c r="E2527" s="204" t="s">
        <v>1704</v>
      </c>
      <c r="F2527" s="204" t="s">
        <v>6646</v>
      </c>
      <c r="G2527" s="204">
        <v>9</v>
      </c>
      <c r="H2527" s="204">
        <v>1498</v>
      </c>
      <c r="I2527" s="204" t="s">
        <v>1905</v>
      </c>
      <c r="J2527" s="208">
        <v>5</v>
      </c>
      <c r="K2527" s="1194"/>
      <c r="L2527" s="1195"/>
    </row>
    <row r="2528" spans="1:12">
      <c r="A2528" s="1213"/>
      <c r="B2528" s="211" t="s">
        <v>1476</v>
      </c>
      <c r="C2528" s="1206"/>
      <c r="D2528" s="1199"/>
      <c r="E2528" s="204" t="s">
        <v>1350</v>
      </c>
      <c r="F2528" s="204" t="s">
        <v>6647</v>
      </c>
      <c r="G2528" s="204">
        <v>10</v>
      </c>
      <c r="H2528" s="204">
        <v>1499</v>
      </c>
      <c r="I2528" s="204" t="s">
        <v>1905</v>
      </c>
      <c r="J2528" s="208">
        <v>6</v>
      </c>
      <c r="K2528" s="1194"/>
      <c r="L2528" s="1195"/>
    </row>
    <row r="2529" spans="1:12">
      <c r="A2529" s="1213"/>
      <c r="B2529" s="211" t="s">
        <v>1476</v>
      </c>
      <c r="C2529" s="1206"/>
      <c r="D2529" s="1199"/>
      <c r="E2529" s="204" t="s">
        <v>21</v>
      </c>
      <c r="F2529" s="204" t="s">
        <v>6648</v>
      </c>
      <c r="G2529" s="204">
        <v>11</v>
      </c>
      <c r="H2529" s="204">
        <v>1500</v>
      </c>
      <c r="I2529" s="204" t="s">
        <v>1905</v>
      </c>
      <c r="J2529" s="208">
        <v>7</v>
      </c>
      <c r="K2529" s="1194"/>
      <c r="L2529" s="1195"/>
    </row>
    <row r="2530" spans="1:12">
      <c r="A2530" s="1213"/>
      <c r="B2530" s="211" t="s">
        <v>1476</v>
      </c>
      <c r="C2530" s="1206"/>
      <c r="D2530" s="1199"/>
      <c r="E2530" s="204" t="s">
        <v>6712</v>
      </c>
      <c r="F2530" s="204" t="s">
        <v>7342</v>
      </c>
      <c r="G2530" s="204">
        <v>12</v>
      </c>
      <c r="H2530" s="204">
        <v>1501</v>
      </c>
      <c r="I2530" s="204" t="s">
        <v>1975</v>
      </c>
      <c r="J2530" s="208">
        <v>1</v>
      </c>
      <c r="K2530" s="1194"/>
      <c r="L2530" s="1195"/>
    </row>
    <row r="2531" spans="1:12">
      <c r="A2531" s="1213"/>
      <c r="B2531" s="211" t="s">
        <v>1476</v>
      </c>
      <c r="C2531" s="1206"/>
      <c r="D2531" s="1199"/>
      <c r="E2531" s="204" t="s">
        <v>6713</v>
      </c>
      <c r="F2531" s="204" t="s">
        <v>7343</v>
      </c>
      <c r="G2531" s="204">
        <v>13</v>
      </c>
      <c r="H2531" s="204">
        <v>1502</v>
      </c>
      <c r="I2531" s="204" t="s">
        <v>1975</v>
      </c>
      <c r="J2531" s="208">
        <v>2</v>
      </c>
      <c r="K2531" s="1194"/>
      <c r="L2531" s="1195"/>
    </row>
    <row r="2532" spans="1:12">
      <c r="A2532" s="1213"/>
      <c r="B2532" s="211" t="s">
        <v>1476</v>
      </c>
      <c r="C2532" s="1206"/>
      <c r="D2532" s="1199"/>
      <c r="E2532" s="204" t="s">
        <v>1497</v>
      </c>
      <c r="F2532" s="204" t="s">
        <v>7344</v>
      </c>
      <c r="G2532" s="204">
        <v>14</v>
      </c>
      <c r="H2532" s="204">
        <v>1503</v>
      </c>
      <c r="I2532" s="204" t="s">
        <v>1975</v>
      </c>
      <c r="J2532" s="208">
        <v>3</v>
      </c>
      <c r="K2532" s="1194"/>
      <c r="L2532" s="1195"/>
    </row>
    <row r="2533" spans="1:12">
      <c r="A2533" s="1213"/>
      <c r="B2533" s="212" t="s">
        <v>1476</v>
      </c>
      <c r="C2533" s="1206"/>
      <c r="D2533" s="1199"/>
      <c r="E2533" s="206" t="s">
        <v>2699</v>
      </c>
      <c r="F2533" s="206" t="s">
        <v>7345</v>
      </c>
      <c r="G2533" s="206">
        <v>15</v>
      </c>
      <c r="H2533" s="206">
        <v>1504</v>
      </c>
      <c r="I2533" s="206" t="s">
        <v>1975</v>
      </c>
      <c r="J2533" s="209">
        <v>4</v>
      </c>
      <c r="K2533" s="1194"/>
      <c r="L2533" s="1195"/>
    </row>
    <row r="2534" spans="1:12">
      <c r="A2534" s="1213"/>
      <c r="B2534" s="210" t="s">
        <v>1554</v>
      </c>
      <c r="C2534" s="1206"/>
      <c r="D2534" s="1198" t="s">
        <v>1555</v>
      </c>
      <c r="E2534" s="201" t="s">
        <v>6714</v>
      </c>
      <c r="F2534" s="201" t="s">
        <v>7346</v>
      </c>
      <c r="G2534" s="201">
        <v>0</v>
      </c>
      <c r="H2534" s="201">
        <v>561</v>
      </c>
      <c r="I2534" s="201" t="s">
        <v>1967</v>
      </c>
      <c r="J2534" s="207">
        <v>8</v>
      </c>
      <c r="K2534" s="1194" t="s">
        <v>5885</v>
      </c>
      <c r="L2534" s="1195" t="s">
        <v>5886</v>
      </c>
    </row>
    <row r="2535" spans="1:12">
      <c r="A2535" s="1213"/>
      <c r="B2535" s="211" t="s">
        <v>1554</v>
      </c>
      <c r="C2535" s="1206"/>
      <c r="D2535" s="1199"/>
      <c r="E2535" s="204" t="s">
        <v>6715</v>
      </c>
      <c r="F2535" s="204" t="s">
        <v>11114</v>
      </c>
      <c r="G2535" s="204">
        <v>1</v>
      </c>
      <c r="H2535" s="204">
        <v>562</v>
      </c>
      <c r="I2535" s="204" t="s">
        <v>1967</v>
      </c>
      <c r="J2535" s="208">
        <v>9</v>
      </c>
      <c r="K2535" s="1194"/>
      <c r="L2535" s="1195"/>
    </row>
    <row r="2536" spans="1:12">
      <c r="A2536" s="1213"/>
      <c r="B2536" s="211" t="s">
        <v>1554</v>
      </c>
      <c r="C2536" s="1206"/>
      <c r="D2536" s="1199"/>
      <c r="E2536" s="204" t="s">
        <v>6716</v>
      </c>
      <c r="F2536" s="204" t="s">
        <v>7347</v>
      </c>
      <c r="G2536" s="204">
        <v>2</v>
      </c>
      <c r="H2536" s="204">
        <v>563</v>
      </c>
      <c r="I2536" s="204" t="s">
        <v>1967</v>
      </c>
      <c r="J2536" s="208">
        <v>10</v>
      </c>
      <c r="K2536" s="1194"/>
      <c r="L2536" s="1195"/>
    </row>
    <row r="2537" spans="1:12">
      <c r="A2537" s="1213"/>
      <c r="B2537" s="211" t="s">
        <v>1554</v>
      </c>
      <c r="C2537" s="1206"/>
      <c r="D2537" s="1199"/>
      <c r="E2537" s="204" t="s">
        <v>6717</v>
      </c>
      <c r="F2537" s="204" t="s">
        <v>7348</v>
      </c>
      <c r="G2537" s="204">
        <v>3</v>
      </c>
      <c r="H2537" s="204">
        <v>564</v>
      </c>
      <c r="I2537" s="204" t="s">
        <v>6067</v>
      </c>
      <c r="J2537" s="208">
        <v>8</v>
      </c>
      <c r="K2537" s="1194"/>
      <c r="L2537" s="1195"/>
    </row>
    <row r="2538" spans="1:12">
      <c r="A2538" s="1213"/>
      <c r="B2538" s="211" t="s">
        <v>1554</v>
      </c>
      <c r="C2538" s="1206"/>
      <c r="D2538" s="1199"/>
      <c r="E2538" s="204" t="s">
        <v>6718</v>
      </c>
      <c r="F2538" s="204" t="s">
        <v>11115</v>
      </c>
      <c r="G2538" s="204">
        <v>4</v>
      </c>
      <c r="H2538" s="204">
        <v>565</v>
      </c>
      <c r="I2538" s="204" t="s">
        <v>6067</v>
      </c>
      <c r="J2538" s="208">
        <v>9</v>
      </c>
      <c r="K2538" s="1194"/>
      <c r="L2538" s="1195"/>
    </row>
    <row r="2539" spans="1:12">
      <c r="A2539" s="1213"/>
      <c r="B2539" s="211" t="s">
        <v>1554</v>
      </c>
      <c r="C2539" s="1206"/>
      <c r="D2539" s="1199"/>
      <c r="E2539" s="204" t="s">
        <v>6719</v>
      </c>
      <c r="F2539" s="204" t="s">
        <v>7349</v>
      </c>
      <c r="G2539" s="204">
        <v>5</v>
      </c>
      <c r="H2539" s="204">
        <v>566</v>
      </c>
      <c r="I2539" s="204" t="s">
        <v>6067</v>
      </c>
      <c r="J2539" s="208">
        <v>10</v>
      </c>
      <c r="K2539" s="1194"/>
      <c r="L2539" s="1195"/>
    </row>
    <row r="2540" spans="1:12">
      <c r="A2540" s="1213"/>
      <c r="B2540" s="211" t="s">
        <v>1554</v>
      </c>
      <c r="C2540" s="1206"/>
      <c r="D2540" s="1199"/>
      <c r="E2540" s="204" t="s">
        <v>6720</v>
      </c>
      <c r="F2540" s="204" t="s">
        <v>7350</v>
      </c>
      <c r="G2540" s="204">
        <v>6</v>
      </c>
      <c r="H2540" s="204">
        <v>567</v>
      </c>
      <c r="I2540" s="204" t="s">
        <v>1966</v>
      </c>
      <c r="J2540" s="208">
        <v>8</v>
      </c>
      <c r="K2540" s="1194"/>
      <c r="L2540" s="1195"/>
    </row>
    <row r="2541" spans="1:12">
      <c r="A2541" s="1213"/>
      <c r="B2541" s="211" t="s">
        <v>1554</v>
      </c>
      <c r="C2541" s="1206"/>
      <c r="D2541" s="1199"/>
      <c r="E2541" s="204" t="s">
        <v>6721</v>
      </c>
      <c r="F2541" s="204" t="s">
        <v>11116</v>
      </c>
      <c r="G2541" s="204">
        <v>7</v>
      </c>
      <c r="H2541" s="204">
        <v>568</v>
      </c>
      <c r="I2541" s="204" t="s">
        <v>1966</v>
      </c>
      <c r="J2541" s="208">
        <v>9</v>
      </c>
      <c r="K2541" s="1194"/>
      <c r="L2541" s="1195"/>
    </row>
    <row r="2542" spans="1:12">
      <c r="A2542" s="1213"/>
      <c r="B2542" s="211" t="s">
        <v>1554</v>
      </c>
      <c r="C2542" s="1206"/>
      <c r="D2542" s="1199"/>
      <c r="E2542" s="204" t="s">
        <v>6722</v>
      </c>
      <c r="F2542" s="204" t="s">
        <v>7351</v>
      </c>
      <c r="G2542" s="204">
        <v>8</v>
      </c>
      <c r="H2542" s="204">
        <v>569</v>
      </c>
      <c r="I2542" s="204" t="s">
        <v>1966</v>
      </c>
      <c r="J2542" s="208">
        <v>10</v>
      </c>
      <c r="K2542" s="1194"/>
      <c r="L2542" s="1195"/>
    </row>
    <row r="2543" spans="1:12">
      <c r="A2543" s="1213"/>
      <c r="B2543" s="211" t="s">
        <v>1554</v>
      </c>
      <c r="C2543" s="1206"/>
      <c r="D2543" s="1199"/>
      <c r="E2543" s="204" t="s">
        <v>6723</v>
      </c>
      <c r="F2543" s="204" t="s">
        <v>7352</v>
      </c>
      <c r="G2543" s="204">
        <v>9</v>
      </c>
      <c r="H2543" s="204">
        <v>570</v>
      </c>
      <c r="I2543" s="204" t="s">
        <v>6077</v>
      </c>
      <c r="J2543" s="208">
        <v>8</v>
      </c>
      <c r="K2543" s="1194"/>
      <c r="L2543" s="1195"/>
    </row>
    <row r="2544" spans="1:12">
      <c r="A2544" s="1213"/>
      <c r="B2544" s="211" t="s">
        <v>1554</v>
      </c>
      <c r="C2544" s="1206"/>
      <c r="D2544" s="1199"/>
      <c r="E2544" s="204" t="s">
        <v>6724</v>
      </c>
      <c r="F2544" s="204" t="s">
        <v>11117</v>
      </c>
      <c r="G2544" s="204">
        <v>10</v>
      </c>
      <c r="H2544" s="204">
        <v>571</v>
      </c>
      <c r="I2544" s="204" t="s">
        <v>6077</v>
      </c>
      <c r="J2544" s="208">
        <v>9</v>
      </c>
      <c r="K2544" s="1194"/>
      <c r="L2544" s="1195"/>
    </row>
    <row r="2545" spans="1:12">
      <c r="A2545" s="1213"/>
      <c r="B2545" s="211" t="s">
        <v>1554</v>
      </c>
      <c r="C2545" s="1206"/>
      <c r="D2545" s="1199"/>
      <c r="E2545" s="204" t="s">
        <v>6725</v>
      </c>
      <c r="F2545" s="204" t="s">
        <v>7353</v>
      </c>
      <c r="G2545" s="204">
        <v>11</v>
      </c>
      <c r="H2545" s="204">
        <v>572</v>
      </c>
      <c r="I2545" s="204" t="s">
        <v>6077</v>
      </c>
      <c r="J2545" s="208">
        <v>10</v>
      </c>
      <c r="K2545" s="1194"/>
      <c r="L2545" s="1195"/>
    </row>
    <row r="2546" spans="1:12">
      <c r="A2546" s="1213"/>
      <c r="B2546" s="211" t="s">
        <v>1554</v>
      </c>
      <c r="C2546" s="1206"/>
      <c r="D2546" s="1199"/>
      <c r="E2546" s="204"/>
      <c r="F2546" s="204"/>
      <c r="G2546" s="204">
        <v>12</v>
      </c>
      <c r="H2546" s="204">
        <v>573</v>
      </c>
      <c r="I2546" s="204"/>
      <c r="J2546" s="208"/>
      <c r="K2546" s="1194"/>
      <c r="L2546" s="1195"/>
    </row>
    <row r="2547" spans="1:12">
      <c r="A2547" s="1213"/>
      <c r="B2547" s="211" t="s">
        <v>1554</v>
      </c>
      <c r="C2547" s="1206"/>
      <c r="D2547" s="1199"/>
      <c r="E2547" s="204"/>
      <c r="F2547" s="204"/>
      <c r="G2547" s="204">
        <v>13</v>
      </c>
      <c r="H2547" s="204">
        <v>574</v>
      </c>
      <c r="I2547" s="204"/>
      <c r="J2547" s="208"/>
      <c r="K2547" s="1194"/>
      <c r="L2547" s="1195"/>
    </row>
    <row r="2548" spans="1:12">
      <c r="A2548" s="1213"/>
      <c r="B2548" s="211" t="s">
        <v>1554</v>
      </c>
      <c r="C2548" s="1206"/>
      <c r="D2548" s="1199"/>
      <c r="E2548" s="204"/>
      <c r="F2548" s="204"/>
      <c r="G2548" s="204">
        <v>14</v>
      </c>
      <c r="H2548" s="204">
        <v>575</v>
      </c>
      <c r="I2548" s="204"/>
      <c r="J2548" s="208"/>
      <c r="K2548" s="1194"/>
      <c r="L2548" s="1195"/>
    </row>
    <row r="2549" spans="1:12">
      <c r="A2549" s="1213"/>
      <c r="B2549" s="212" t="s">
        <v>1554</v>
      </c>
      <c r="C2549" s="1206"/>
      <c r="D2549" s="1199"/>
      <c r="E2549" s="206"/>
      <c r="F2549" s="206"/>
      <c r="G2549" s="206">
        <v>15</v>
      </c>
      <c r="H2549" s="206">
        <v>576</v>
      </c>
      <c r="I2549" s="206"/>
      <c r="J2549" s="209"/>
      <c r="K2549" s="1194"/>
      <c r="L2549" s="1195"/>
    </row>
    <row r="2550" spans="1:12">
      <c r="A2550" s="1213"/>
      <c r="B2550" s="210" t="s">
        <v>1476</v>
      </c>
      <c r="C2550" s="1205" t="s">
        <v>1420</v>
      </c>
      <c r="D2550" s="1198" t="s">
        <v>1477</v>
      </c>
      <c r="E2550" s="201" t="s">
        <v>6726</v>
      </c>
      <c r="F2550" s="201" t="s">
        <v>7354</v>
      </c>
      <c r="G2550" s="201">
        <v>0</v>
      </c>
      <c r="H2550" s="201">
        <v>1505</v>
      </c>
      <c r="I2550" s="201" t="s">
        <v>1975</v>
      </c>
      <c r="J2550" s="207">
        <v>5</v>
      </c>
      <c r="K2550" s="1194" t="s">
        <v>5887</v>
      </c>
      <c r="L2550" s="1195" t="s">
        <v>5888</v>
      </c>
    </row>
    <row r="2551" spans="1:12">
      <c r="A2551" s="1213"/>
      <c r="B2551" s="211" t="s">
        <v>1476</v>
      </c>
      <c r="C2551" s="1206"/>
      <c r="D2551" s="1199"/>
      <c r="E2551" s="204" t="s">
        <v>6727</v>
      </c>
      <c r="F2551" s="204" t="s">
        <v>7355</v>
      </c>
      <c r="G2551" s="204">
        <v>1</v>
      </c>
      <c r="H2551" s="204">
        <v>1506</v>
      </c>
      <c r="I2551" s="204" t="s">
        <v>1975</v>
      </c>
      <c r="J2551" s="208">
        <v>6</v>
      </c>
      <c r="K2551" s="1194"/>
      <c r="L2551" s="1195"/>
    </row>
    <row r="2552" spans="1:12">
      <c r="A2552" s="1213"/>
      <c r="B2552" s="211" t="s">
        <v>1476</v>
      </c>
      <c r="C2552" s="1206"/>
      <c r="D2552" s="1199"/>
      <c r="E2552" s="204" t="s">
        <v>6728</v>
      </c>
      <c r="F2552" s="204" t="s">
        <v>7356</v>
      </c>
      <c r="G2552" s="204">
        <v>2</v>
      </c>
      <c r="H2552" s="204">
        <v>1507</v>
      </c>
      <c r="I2552" s="204" t="s">
        <v>1975</v>
      </c>
      <c r="J2552" s="208">
        <v>7</v>
      </c>
      <c r="K2552" s="1194"/>
      <c r="L2552" s="1195"/>
    </row>
    <row r="2553" spans="1:12">
      <c r="A2553" s="1213"/>
      <c r="B2553" s="211" t="s">
        <v>1476</v>
      </c>
      <c r="C2553" s="1206"/>
      <c r="D2553" s="1199"/>
      <c r="E2553" s="204" t="s">
        <v>6729</v>
      </c>
      <c r="F2553" s="204" t="s">
        <v>7357</v>
      </c>
      <c r="G2553" s="204">
        <v>3</v>
      </c>
      <c r="H2553" s="204">
        <v>1508</v>
      </c>
      <c r="I2553" s="204" t="s">
        <v>1967</v>
      </c>
      <c r="J2553" s="208">
        <v>1</v>
      </c>
      <c r="K2553" s="1194"/>
      <c r="L2553" s="1195"/>
    </row>
    <row r="2554" spans="1:12">
      <c r="A2554" s="1213"/>
      <c r="B2554" s="211" t="s">
        <v>1476</v>
      </c>
      <c r="C2554" s="1206"/>
      <c r="D2554" s="1199"/>
      <c r="E2554" s="204" t="s">
        <v>6730</v>
      </c>
      <c r="F2554" s="204" t="s">
        <v>7358</v>
      </c>
      <c r="G2554" s="204">
        <v>4</v>
      </c>
      <c r="H2554" s="204">
        <v>1509</v>
      </c>
      <c r="I2554" s="204" t="s">
        <v>1967</v>
      </c>
      <c r="J2554" s="208">
        <v>2</v>
      </c>
      <c r="K2554" s="1194"/>
      <c r="L2554" s="1195"/>
    </row>
    <row r="2555" spans="1:12">
      <c r="A2555" s="1213"/>
      <c r="B2555" s="211" t="s">
        <v>1476</v>
      </c>
      <c r="C2555" s="1206"/>
      <c r="D2555" s="1199"/>
      <c r="E2555" s="204" t="s">
        <v>1497</v>
      </c>
      <c r="F2555" s="204" t="s">
        <v>7359</v>
      </c>
      <c r="G2555" s="204">
        <v>5</v>
      </c>
      <c r="H2555" s="204">
        <v>1510</v>
      </c>
      <c r="I2555" s="204" t="s">
        <v>1967</v>
      </c>
      <c r="J2555" s="208">
        <v>3</v>
      </c>
      <c r="K2555" s="1194"/>
      <c r="L2555" s="1195"/>
    </row>
    <row r="2556" spans="1:12">
      <c r="A2556" s="1213"/>
      <c r="B2556" s="211" t="s">
        <v>1476</v>
      </c>
      <c r="C2556" s="1206"/>
      <c r="D2556" s="1199"/>
      <c r="E2556" s="204" t="s">
        <v>2700</v>
      </c>
      <c r="F2556" s="204" t="s">
        <v>7360</v>
      </c>
      <c r="G2556" s="204">
        <v>6</v>
      </c>
      <c r="H2556" s="204">
        <v>1511</v>
      </c>
      <c r="I2556" s="204" t="s">
        <v>1967</v>
      </c>
      <c r="J2556" s="208">
        <v>4</v>
      </c>
      <c r="K2556" s="1194"/>
      <c r="L2556" s="1195"/>
    </row>
    <row r="2557" spans="1:12">
      <c r="A2557" s="1213"/>
      <c r="B2557" s="211" t="s">
        <v>1476</v>
      </c>
      <c r="C2557" s="1206"/>
      <c r="D2557" s="1199"/>
      <c r="E2557" s="204" t="s">
        <v>6731</v>
      </c>
      <c r="F2557" s="204" t="s">
        <v>7361</v>
      </c>
      <c r="G2557" s="204">
        <v>7</v>
      </c>
      <c r="H2557" s="204">
        <v>1512</v>
      </c>
      <c r="I2557" s="204" t="s">
        <v>1967</v>
      </c>
      <c r="J2557" s="208">
        <v>5</v>
      </c>
      <c r="K2557" s="1194"/>
      <c r="L2557" s="1195"/>
    </row>
    <row r="2558" spans="1:12">
      <c r="A2558" s="1213"/>
      <c r="B2558" s="211" t="s">
        <v>1476</v>
      </c>
      <c r="C2558" s="1206"/>
      <c r="D2558" s="1199"/>
      <c r="E2558" s="204" t="s">
        <v>6732</v>
      </c>
      <c r="F2558" s="204" t="s">
        <v>7362</v>
      </c>
      <c r="G2558" s="204">
        <v>8</v>
      </c>
      <c r="H2558" s="204">
        <v>1513</v>
      </c>
      <c r="I2558" s="204" t="s">
        <v>1967</v>
      </c>
      <c r="J2558" s="208">
        <v>6</v>
      </c>
      <c r="K2558" s="1194"/>
      <c r="L2558" s="1195"/>
    </row>
    <row r="2559" spans="1:12">
      <c r="A2559" s="1213"/>
      <c r="B2559" s="211" t="s">
        <v>1476</v>
      </c>
      <c r="C2559" s="1206"/>
      <c r="D2559" s="1199"/>
      <c r="E2559" s="204" t="s">
        <v>6733</v>
      </c>
      <c r="F2559" s="204" t="s">
        <v>7363</v>
      </c>
      <c r="G2559" s="204">
        <v>9</v>
      </c>
      <c r="H2559" s="204">
        <v>1514</v>
      </c>
      <c r="I2559" s="204" t="s">
        <v>1967</v>
      </c>
      <c r="J2559" s="208">
        <v>7</v>
      </c>
      <c r="K2559" s="1194"/>
      <c r="L2559" s="1195"/>
    </row>
    <row r="2560" spans="1:12">
      <c r="A2560" s="1213"/>
      <c r="B2560" s="211" t="s">
        <v>1476</v>
      </c>
      <c r="C2560" s="1206"/>
      <c r="D2560" s="1199"/>
      <c r="E2560" s="204" t="s">
        <v>1874</v>
      </c>
      <c r="F2560" s="204" t="s">
        <v>10725</v>
      </c>
      <c r="G2560" s="204">
        <v>10</v>
      </c>
      <c r="H2560" s="204">
        <v>1515</v>
      </c>
      <c r="I2560" s="204" t="s">
        <v>1860</v>
      </c>
      <c r="J2560" s="208">
        <v>1</v>
      </c>
      <c r="K2560" s="1194"/>
      <c r="L2560" s="1195"/>
    </row>
    <row r="2561" spans="1:12">
      <c r="A2561" s="1213"/>
      <c r="B2561" s="211" t="s">
        <v>1476</v>
      </c>
      <c r="C2561" s="1206"/>
      <c r="D2561" s="1199"/>
      <c r="E2561" s="204" t="s">
        <v>1876</v>
      </c>
      <c r="F2561" s="204" t="s">
        <v>10726</v>
      </c>
      <c r="G2561" s="204">
        <v>11</v>
      </c>
      <c r="H2561" s="204">
        <v>1516</v>
      </c>
      <c r="I2561" s="204" t="s">
        <v>1860</v>
      </c>
      <c r="J2561" s="208">
        <v>4</v>
      </c>
      <c r="K2561" s="1194"/>
      <c r="L2561" s="1195"/>
    </row>
    <row r="2562" spans="1:12">
      <c r="A2562" s="1213"/>
      <c r="B2562" s="211" t="s">
        <v>1476</v>
      </c>
      <c r="C2562" s="1206"/>
      <c r="D2562" s="1199"/>
      <c r="E2562" s="204" t="s">
        <v>2726</v>
      </c>
      <c r="F2562" s="204" t="s">
        <v>10727</v>
      </c>
      <c r="G2562" s="204">
        <v>12</v>
      </c>
      <c r="H2562" s="204">
        <v>1517</v>
      </c>
      <c r="I2562" s="204" t="s">
        <v>1860</v>
      </c>
      <c r="J2562" s="208">
        <v>5</v>
      </c>
      <c r="K2562" s="1194"/>
      <c r="L2562" s="1195"/>
    </row>
    <row r="2563" spans="1:12">
      <c r="A2563" s="1213"/>
      <c r="B2563" s="211" t="s">
        <v>1476</v>
      </c>
      <c r="C2563" s="1206"/>
      <c r="D2563" s="1199"/>
      <c r="E2563" s="204" t="s">
        <v>2728</v>
      </c>
      <c r="F2563" s="204" t="s">
        <v>10728</v>
      </c>
      <c r="G2563" s="204">
        <v>13</v>
      </c>
      <c r="H2563" s="204">
        <v>1518</v>
      </c>
      <c r="I2563" s="204" t="s">
        <v>1863</v>
      </c>
      <c r="J2563" s="208">
        <v>1</v>
      </c>
      <c r="K2563" s="1194"/>
      <c r="L2563" s="1195"/>
    </row>
    <row r="2564" spans="1:12">
      <c r="A2564" s="1213"/>
      <c r="B2564" s="211" t="s">
        <v>1476</v>
      </c>
      <c r="C2564" s="1206"/>
      <c r="D2564" s="1199"/>
      <c r="E2564" s="204" t="s">
        <v>2727</v>
      </c>
      <c r="F2564" s="204" t="s">
        <v>10729</v>
      </c>
      <c r="G2564" s="204">
        <v>14</v>
      </c>
      <c r="H2564" s="204">
        <v>1519</v>
      </c>
      <c r="I2564" s="204" t="s">
        <v>1863</v>
      </c>
      <c r="J2564" s="208">
        <v>4</v>
      </c>
      <c r="K2564" s="1194"/>
      <c r="L2564" s="1195"/>
    </row>
    <row r="2565" spans="1:12">
      <c r="A2565" s="1213"/>
      <c r="B2565" s="212" t="s">
        <v>1476</v>
      </c>
      <c r="C2565" s="1206"/>
      <c r="D2565" s="1199"/>
      <c r="E2565" s="206" t="s">
        <v>2729</v>
      </c>
      <c r="F2565" s="206" t="s">
        <v>10730</v>
      </c>
      <c r="G2565" s="206">
        <v>15</v>
      </c>
      <c r="H2565" s="206">
        <v>1520</v>
      </c>
      <c r="I2565" s="206" t="s">
        <v>1863</v>
      </c>
      <c r="J2565" s="209">
        <v>5</v>
      </c>
      <c r="K2565" s="1194"/>
      <c r="L2565" s="1195"/>
    </row>
    <row r="2566" spans="1:12">
      <c r="A2566" s="1213"/>
      <c r="B2566" s="210" t="s">
        <v>1554</v>
      </c>
      <c r="C2566" s="1206"/>
      <c r="D2566" s="1198" t="s">
        <v>1555</v>
      </c>
      <c r="E2566" s="201" t="s">
        <v>1890</v>
      </c>
      <c r="F2566" s="201" t="s">
        <v>10731</v>
      </c>
      <c r="G2566" s="201">
        <v>0</v>
      </c>
      <c r="H2566" s="201">
        <v>577</v>
      </c>
      <c r="I2566" s="201" t="s">
        <v>1860</v>
      </c>
      <c r="J2566" s="207">
        <v>1</v>
      </c>
      <c r="K2566" s="1194" t="s">
        <v>5889</v>
      </c>
      <c r="L2566" s="1195" t="s">
        <v>5890</v>
      </c>
    </row>
    <row r="2567" spans="1:12">
      <c r="A2567" s="1213"/>
      <c r="B2567" s="211" t="s">
        <v>1554</v>
      </c>
      <c r="C2567" s="1206"/>
      <c r="D2567" s="1199"/>
      <c r="E2567" s="204" t="s">
        <v>1891</v>
      </c>
      <c r="F2567" s="204" t="s">
        <v>10732</v>
      </c>
      <c r="G2567" s="204">
        <v>1</v>
      </c>
      <c r="H2567" s="204">
        <v>578</v>
      </c>
      <c r="I2567" s="204" t="s">
        <v>1860</v>
      </c>
      <c r="J2567" s="208">
        <v>3</v>
      </c>
      <c r="K2567" s="1194"/>
      <c r="L2567" s="1195"/>
    </row>
    <row r="2568" spans="1:12">
      <c r="A2568" s="1213"/>
      <c r="B2568" s="211" t="s">
        <v>1554</v>
      </c>
      <c r="C2568" s="1206"/>
      <c r="D2568" s="1199"/>
      <c r="E2568" s="204" t="s">
        <v>2731</v>
      </c>
      <c r="F2568" s="204" t="s">
        <v>10733</v>
      </c>
      <c r="G2568" s="204">
        <v>2</v>
      </c>
      <c r="H2568" s="204">
        <v>579</v>
      </c>
      <c r="I2568" s="204" t="s">
        <v>1863</v>
      </c>
      <c r="J2568" s="208">
        <v>1</v>
      </c>
      <c r="K2568" s="1194"/>
      <c r="L2568" s="1195"/>
    </row>
    <row r="2569" spans="1:12">
      <c r="A2569" s="1213"/>
      <c r="B2569" s="211" t="s">
        <v>1554</v>
      </c>
      <c r="C2569" s="1206"/>
      <c r="D2569" s="1199"/>
      <c r="E2569" s="204" t="s">
        <v>2730</v>
      </c>
      <c r="F2569" s="204" t="s">
        <v>10734</v>
      </c>
      <c r="G2569" s="204">
        <v>3</v>
      </c>
      <c r="H2569" s="204">
        <v>580</v>
      </c>
      <c r="I2569" s="204" t="s">
        <v>1863</v>
      </c>
      <c r="J2569" s="208">
        <v>3</v>
      </c>
      <c r="K2569" s="1194"/>
      <c r="L2569" s="1195"/>
    </row>
    <row r="2570" spans="1:12">
      <c r="A2570" s="1213"/>
      <c r="B2570" s="211" t="s">
        <v>1554</v>
      </c>
      <c r="C2570" s="1206"/>
      <c r="D2570" s="1199"/>
      <c r="E2570" s="204" t="s">
        <v>2736</v>
      </c>
      <c r="F2570" s="204" t="s">
        <v>10735</v>
      </c>
      <c r="G2570" s="204">
        <v>4</v>
      </c>
      <c r="H2570" s="204">
        <v>581</v>
      </c>
      <c r="I2570" s="204" t="s">
        <v>1864</v>
      </c>
      <c r="J2570" s="208">
        <v>1</v>
      </c>
      <c r="K2570" s="1194"/>
      <c r="L2570" s="1195"/>
    </row>
    <row r="2571" spans="1:12">
      <c r="A2571" s="1213"/>
      <c r="B2571" s="211" t="s">
        <v>1554</v>
      </c>
      <c r="C2571" s="1206"/>
      <c r="D2571" s="1199"/>
      <c r="E2571" s="204" t="s">
        <v>2735</v>
      </c>
      <c r="F2571" s="204" t="s">
        <v>10736</v>
      </c>
      <c r="G2571" s="204">
        <v>5</v>
      </c>
      <c r="H2571" s="204">
        <v>582</v>
      </c>
      <c r="I2571" s="204" t="s">
        <v>1864</v>
      </c>
      <c r="J2571" s="208">
        <v>3</v>
      </c>
      <c r="K2571" s="1194"/>
      <c r="L2571" s="1195"/>
    </row>
    <row r="2572" spans="1:12">
      <c r="A2572" s="1213"/>
      <c r="B2572" s="211" t="s">
        <v>1554</v>
      </c>
      <c r="C2572" s="1206"/>
      <c r="D2572" s="1199"/>
      <c r="E2572" s="204" t="s">
        <v>2150</v>
      </c>
      <c r="F2572" s="204" t="s">
        <v>9733</v>
      </c>
      <c r="G2572" s="204">
        <v>6</v>
      </c>
      <c r="H2572" s="204">
        <v>583</v>
      </c>
      <c r="I2572" s="204" t="s">
        <v>1868</v>
      </c>
      <c r="J2572" s="208">
        <v>1</v>
      </c>
      <c r="K2572" s="1194"/>
      <c r="L2572" s="1195"/>
    </row>
    <row r="2573" spans="1:12">
      <c r="A2573" s="1213"/>
      <c r="B2573" s="211" t="s">
        <v>1554</v>
      </c>
      <c r="C2573" s="1206"/>
      <c r="D2573" s="1199"/>
      <c r="E2573" s="204" t="s">
        <v>2151</v>
      </c>
      <c r="F2573" s="204" t="s">
        <v>9734</v>
      </c>
      <c r="G2573" s="204">
        <v>7</v>
      </c>
      <c r="H2573" s="204">
        <v>584</v>
      </c>
      <c r="I2573" s="204" t="s">
        <v>1868</v>
      </c>
      <c r="J2573" s="208">
        <v>3</v>
      </c>
      <c r="K2573" s="1194"/>
      <c r="L2573" s="1195"/>
    </row>
    <row r="2574" spans="1:12">
      <c r="A2574" s="1213"/>
      <c r="B2574" s="211" t="s">
        <v>1554</v>
      </c>
      <c r="C2574" s="1206"/>
      <c r="D2574" s="1199"/>
      <c r="E2574" s="204" t="s">
        <v>3004</v>
      </c>
      <c r="F2574" s="204" t="s">
        <v>10737</v>
      </c>
      <c r="G2574" s="204">
        <v>8</v>
      </c>
      <c r="H2574" s="204">
        <v>585</v>
      </c>
      <c r="I2574" s="204" t="s">
        <v>1552</v>
      </c>
      <c r="J2574" s="208">
        <v>1</v>
      </c>
      <c r="K2574" s="1194"/>
      <c r="L2574" s="1195"/>
    </row>
    <row r="2575" spans="1:12">
      <c r="A2575" s="1213"/>
      <c r="B2575" s="211" t="s">
        <v>1554</v>
      </c>
      <c r="C2575" s="1206"/>
      <c r="D2575" s="1199"/>
      <c r="E2575" s="204" t="s">
        <v>3005</v>
      </c>
      <c r="F2575" s="204" t="s">
        <v>10738</v>
      </c>
      <c r="G2575" s="204">
        <v>9</v>
      </c>
      <c r="H2575" s="204">
        <v>586</v>
      </c>
      <c r="I2575" s="204" t="s">
        <v>1552</v>
      </c>
      <c r="J2575" s="208">
        <v>3</v>
      </c>
      <c r="K2575" s="1194"/>
      <c r="L2575" s="1195"/>
    </row>
    <row r="2576" spans="1:12">
      <c r="A2576" s="1213"/>
      <c r="B2576" s="211" t="s">
        <v>1554</v>
      </c>
      <c r="C2576" s="1206"/>
      <c r="D2576" s="1199"/>
      <c r="E2576" s="204" t="s">
        <v>1497</v>
      </c>
      <c r="F2576" s="204" t="s">
        <v>2119</v>
      </c>
      <c r="G2576" s="204">
        <v>10</v>
      </c>
      <c r="H2576" s="204">
        <v>587</v>
      </c>
      <c r="I2576" s="204" t="s">
        <v>1552</v>
      </c>
      <c r="J2576" s="208">
        <v>5</v>
      </c>
      <c r="K2576" s="1194"/>
      <c r="L2576" s="1195"/>
    </row>
    <row r="2577" spans="1:12">
      <c r="A2577" s="1213"/>
      <c r="B2577" s="211" t="s">
        <v>1554</v>
      </c>
      <c r="C2577" s="1206"/>
      <c r="D2577" s="1199"/>
      <c r="E2577" s="204"/>
      <c r="F2577" s="204"/>
      <c r="G2577" s="204">
        <v>11</v>
      </c>
      <c r="H2577" s="204">
        <v>588</v>
      </c>
      <c r="I2577" s="204"/>
      <c r="J2577" s="208"/>
      <c r="K2577" s="1194"/>
      <c r="L2577" s="1195"/>
    </row>
    <row r="2578" spans="1:12">
      <c r="A2578" s="1213"/>
      <c r="B2578" s="211" t="s">
        <v>1554</v>
      </c>
      <c r="C2578" s="1206"/>
      <c r="D2578" s="1199"/>
      <c r="E2578" s="204"/>
      <c r="F2578" s="204"/>
      <c r="G2578" s="204">
        <v>12</v>
      </c>
      <c r="H2578" s="204">
        <v>589</v>
      </c>
      <c r="I2578" s="204"/>
      <c r="J2578" s="208"/>
      <c r="K2578" s="1194"/>
      <c r="L2578" s="1195"/>
    </row>
    <row r="2579" spans="1:12">
      <c r="A2579" s="1213"/>
      <c r="B2579" s="211" t="s">
        <v>1554</v>
      </c>
      <c r="C2579" s="1206"/>
      <c r="D2579" s="1199"/>
      <c r="E2579" s="204"/>
      <c r="F2579" s="204"/>
      <c r="G2579" s="204">
        <v>13</v>
      </c>
      <c r="H2579" s="204">
        <v>590</v>
      </c>
      <c r="I2579" s="204"/>
      <c r="J2579" s="208"/>
      <c r="K2579" s="1194"/>
      <c r="L2579" s="1195"/>
    </row>
    <row r="2580" spans="1:12">
      <c r="A2580" s="1213"/>
      <c r="B2580" s="211" t="s">
        <v>1554</v>
      </c>
      <c r="C2580" s="1206"/>
      <c r="D2580" s="1199"/>
      <c r="E2580" s="204"/>
      <c r="F2580" s="204"/>
      <c r="G2580" s="204">
        <v>14</v>
      </c>
      <c r="H2580" s="204">
        <v>591</v>
      </c>
      <c r="I2580" s="204"/>
      <c r="J2580" s="208"/>
      <c r="K2580" s="1194"/>
      <c r="L2580" s="1195"/>
    </row>
    <row r="2581" spans="1:12">
      <c r="A2581" s="1213"/>
      <c r="B2581" s="212" t="s">
        <v>1554</v>
      </c>
      <c r="C2581" s="1206"/>
      <c r="D2581" s="1199"/>
      <c r="E2581" s="206"/>
      <c r="F2581" s="206"/>
      <c r="G2581" s="206">
        <v>15</v>
      </c>
      <c r="H2581" s="206">
        <v>592</v>
      </c>
      <c r="I2581" s="206"/>
      <c r="J2581" s="209"/>
      <c r="K2581" s="1194"/>
      <c r="L2581" s="1195"/>
    </row>
    <row r="2582" spans="1:12">
      <c r="A2582" s="1213"/>
      <c r="B2582" s="200" t="s">
        <v>1476</v>
      </c>
      <c r="C2582" s="1196" t="s">
        <v>1421</v>
      </c>
      <c r="D2582" s="1198" t="s">
        <v>1477</v>
      </c>
      <c r="E2582" s="201" t="s">
        <v>1328</v>
      </c>
      <c r="F2582" s="201" t="s">
        <v>8574</v>
      </c>
      <c r="G2582" s="201">
        <v>0</v>
      </c>
      <c r="H2582" s="201">
        <v>1521</v>
      </c>
      <c r="I2582" s="201" t="s">
        <v>49</v>
      </c>
      <c r="J2582" s="207" t="s">
        <v>49</v>
      </c>
      <c r="K2582" s="1194" t="s">
        <v>5891</v>
      </c>
      <c r="L2582" s="1195" t="s">
        <v>5892</v>
      </c>
    </row>
    <row r="2583" spans="1:12">
      <c r="A2583" s="1213"/>
      <c r="B2583" s="203" t="s">
        <v>1476</v>
      </c>
      <c r="C2583" s="1197"/>
      <c r="D2583" s="1199"/>
      <c r="E2583" s="204" t="s">
        <v>1331</v>
      </c>
      <c r="F2583" s="204" t="s">
        <v>8575</v>
      </c>
      <c r="G2583" s="204">
        <v>1</v>
      </c>
      <c r="H2583" s="204">
        <v>1522</v>
      </c>
      <c r="I2583" s="204" t="s">
        <v>49</v>
      </c>
      <c r="J2583" s="208" t="s">
        <v>49</v>
      </c>
      <c r="K2583" s="1194"/>
      <c r="L2583" s="1195"/>
    </row>
    <row r="2584" spans="1:12">
      <c r="A2584" s="1213"/>
      <c r="B2584" s="203" t="s">
        <v>1476</v>
      </c>
      <c r="C2584" s="1197"/>
      <c r="D2584" s="1199"/>
      <c r="E2584" s="204" t="s">
        <v>1329</v>
      </c>
      <c r="F2584" s="204" t="s">
        <v>8577</v>
      </c>
      <c r="G2584" s="204">
        <v>2</v>
      </c>
      <c r="H2584" s="204">
        <v>1523</v>
      </c>
      <c r="I2584" s="204" t="s">
        <v>49</v>
      </c>
      <c r="J2584" s="208" t="s">
        <v>49</v>
      </c>
      <c r="K2584" s="1194"/>
      <c r="L2584" s="1195"/>
    </row>
    <row r="2585" spans="1:12">
      <c r="A2585" s="1213"/>
      <c r="B2585" s="203" t="s">
        <v>1476</v>
      </c>
      <c r="C2585" s="1197"/>
      <c r="D2585" s="1199"/>
      <c r="E2585" s="204" t="s">
        <v>1330</v>
      </c>
      <c r="F2585" s="204" t="s">
        <v>8579</v>
      </c>
      <c r="G2585" s="204">
        <v>3</v>
      </c>
      <c r="H2585" s="204">
        <v>1524</v>
      </c>
      <c r="I2585" s="204" t="s">
        <v>49</v>
      </c>
      <c r="J2585" s="208" t="s">
        <v>49</v>
      </c>
      <c r="K2585" s="1194"/>
      <c r="L2585" s="1195"/>
    </row>
    <row r="2586" spans="1:12">
      <c r="A2586" s="1213"/>
      <c r="B2586" s="203" t="s">
        <v>1476</v>
      </c>
      <c r="C2586" s="1197"/>
      <c r="D2586" s="1199"/>
      <c r="E2586" s="204" t="s">
        <v>1373</v>
      </c>
      <c r="F2586" s="204" t="s">
        <v>8580</v>
      </c>
      <c r="G2586" s="204">
        <v>4</v>
      </c>
      <c r="H2586" s="204">
        <v>1525</v>
      </c>
      <c r="I2586" s="204" t="s">
        <v>49</v>
      </c>
      <c r="J2586" s="208" t="s">
        <v>49</v>
      </c>
      <c r="K2586" s="1194"/>
      <c r="L2586" s="1195"/>
    </row>
    <row r="2587" spans="1:12">
      <c r="A2587" s="1213"/>
      <c r="B2587" s="203" t="s">
        <v>1476</v>
      </c>
      <c r="C2587" s="1197"/>
      <c r="D2587" s="1199"/>
      <c r="E2587" s="204" t="s">
        <v>1374</v>
      </c>
      <c r="F2587" s="204" t="s">
        <v>10739</v>
      </c>
      <c r="G2587" s="204">
        <v>5</v>
      </c>
      <c r="H2587" s="204">
        <v>1526</v>
      </c>
      <c r="I2587" s="204" t="s">
        <v>49</v>
      </c>
      <c r="J2587" s="208" t="s">
        <v>49</v>
      </c>
      <c r="K2587" s="1194"/>
      <c r="L2587" s="1195"/>
    </row>
    <row r="2588" spans="1:12">
      <c r="A2588" s="1213"/>
      <c r="B2588" s="203" t="s">
        <v>1476</v>
      </c>
      <c r="C2588" s="1197"/>
      <c r="D2588" s="1199"/>
      <c r="E2588" s="204" t="s">
        <v>1377</v>
      </c>
      <c r="F2588" s="204" t="s">
        <v>9566</v>
      </c>
      <c r="G2588" s="204">
        <v>6</v>
      </c>
      <c r="H2588" s="204">
        <v>1527</v>
      </c>
      <c r="I2588" s="204" t="s">
        <v>49</v>
      </c>
      <c r="J2588" s="208" t="s">
        <v>49</v>
      </c>
      <c r="K2588" s="1194"/>
      <c r="L2588" s="1195"/>
    </row>
    <row r="2589" spans="1:12">
      <c r="A2589" s="1213"/>
      <c r="B2589" s="203" t="s">
        <v>1476</v>
      </c>
      <c r="C2589" s="1197"/>
      <c r="D2589" s="1199"/>
      <c r="E2589" s="204" t="s">
        <v>3006</v>
      </c>
      <c r="F2589" s="204" t="s">
        <v>10740</v>
      </c>
      <c r="G2589" s="204">
        <v>7</v>
      </c>
      <c r="H2589" s="204">
        <v>1528</v>
      </c>
      <c r="I2589" s="204" t="s">
        <v>1487</v>
      </c>
      <c r="J2589" s="208">
        <v>1</v>
      </c>
      <c r="K2589" s="1194"/>
      <c r="L2589" s="1195"/>
    </row>
    <row r="2590" spans="1:12">
      <c r="A2590" s="1213"/>
      <c r="B2590" s="203" t="s">
        <v>1476</v>
      </c>
      <c r="C2590" s="1197"/>
      <c r="D2590" s="1199"/>
      <c r="E2590" s="204" t="s">
        <v>3007</v>
      </c>
      <c r="F2590" s="204" t="s">
        <v>10741</v>
      </c>
      <c r="G2590" s="204">
        <v>8</v>
      </c>
      <c r="H2590" s="204">
        <v>1529</v>
      </c>
      <c r="I2590" s="204" t="s">
        <v>1487</v>
      </c>
      <c r="J2590" s="208">
        <v>3</v>
      </c>
      <c r="K2590" s="1194"/>
      <c r="L2590" s="1195"/>
    </row>
    <row r="2591" spans="1:12">
      <c r="A2591" s="1213"/>
      <c r="B2591" s="203" t="s">
        <v>1476</v>
      </c>
      <c r="C2591" s="1197"/>
      <c r="D2591" s="1199"/>
      <c r="E2591" s="204" t="s">
        <v>3008</v>
      </c>
      <c r="F2591" s="204" t="s">
        <v>10742</v>
      </c>
      <c r="G2591" s="204">
        <v>9</v>
      </c>
      <c r="H2591" s="204">
        <v>1530</v>
      </c>
      <c r="I2591" s="204" t="s">
        <v>1909</v>
      </c>
      <c r="J2591" s="208">
        <v>1</v>
      </c>
      <c r="K2591" s="1194"/>
      <c r="L2591" s="1195"/>
    </row>
    <row r="2592" spans="1:12">
      <c r="A2592" s="1213"/>
      <c r="B2592" s="203" t="s">
        <v>1476</v>
      </c>
      <c r="C2592" s="1197"/>
      <c r="D2592" s="1199"/>
      <c r="E2592" s="204" t="s">
        <v>3009</v>
      </c>
      <c r="F2592" s="204" t="s">
        <v>10743</v>
      </c>
      <c r="G2592" s="204">
        <v>10</v>
      </c>
      <c r="H2592" s="204">
        <v>1531</v>
      </c>
      <c r="I2592" s="204" t="s">
        <v>1909</v>
      </c>
      <c r="J2592" s="208">
        <v>3</v>
      </c>
      <c r="K2592" s="1194"/>
      <c r="L2592" s="1195"/>
    </row>
    <row r="2593" spans="1:12">
      <c r="A2593" s="1213"/>
      <c r="B2593" s="203" t="s">
        <v>1476</v>
      </c>
      <c r="C2593" s="1197"/>
      <c r="D2593" s="1199"/>
      <c r="E2593" s="204" t="s">
        <v>3010</v>
      </c>
      <c r="F2593" s="204" t="s">
        <v>10744</v>
      </c>
      <c r="G2593" s="204">
        <v>11</v>
      </c>
      <c r="H2593" s="204">
        <v>1532</v>
      </c>
      <c r="I2593" s="204" t="s">
        <v>1909</v>
      </c>
      <c r="J2593" s="208">
        <v>7</v>
      </c>
      <c r="K2593" s="1194"/>
      <c r="L2593" s="1195"/>
    </row>
    <row r="2594" spans="1:12">
      <c r="A2594" s="1213"/>
      <c r="B2594" s="203" t="s">
        <v>1476</v>
      </c>
      <c r="C2594" s="1197"/>
      <c r="D2594" s="1199"/>
      <c r="E2594" s="204" t="s">
        <v>2733</v>
      </c>
      <c r="F2594" s="204" t="s">
        <v>10745</v>
      </c>
      <c r="G2594" s="204">
        <v>12</v>
      </c>
      <c r="H2594" s="204">
        <v>1533</v>
      </c>
      <c r="I2594" s="204" t="s">
        <v>1864</v>
      </c>
      <c r="J2594" s="208">
        <v>1</v>
      </c>
      <c r="K2594" s="1194"/>
      <c r="L2594" s="1195"/>
    </row>
    <row r="2595" spans="1:12">
      <c r="A2595" s="1213"/>
      <c r="B2595" s="203" t="s">
        <v>1476</v>
      </c>
      <c r="C2595" s="1197"/>
      <c r="D2595" s="1199"/>
      <c r="E2595" s="204" t="s">
        <v>2732</v>
      </c>
      <c r="F2595" s="204" t="s">
        <v>10746</v>
      </c>
      <c r="G2595" s="204">
        <v>13</v>
      </c>
      <c r="H2595" s="204">
        <v>1534</v>
      </c>
      <c r="I2595" s="204" t="s">
        <v>1864</v>
      </c>
      <c r="J2595" s="208">
        <v>4</v>
      </c>
      <c r="K2595" s="1194"/>
      <c r="L2595" s="1195"/>
    </row>
    <row r="2596" spans="1:12">
      <c r="A2596" s="1213"/>
      <c r="B2596" s="203" t="s">
        <v>1476</v>
      </c>
      <c r="C2596" s="1197"/>
      <c r="D2596" s="1199"/>
      <c r="E2596" s="204" t="s">
        <v>2734</v>
      </c>
      <c r="F2596" s="204" t="s">
        <v>10747</v>
      </c>
      <c r="G2596" s="204">
        <v>14</v>
      </c>
      <c r="H2596" s="204">
        <v>1535</v>
      </c>
      <c r="I2596" s="204" t="s">
        <v>1864</v>
      </c>
      <c r="J2596" s="208">
        <v>5</v>
      </c>
      <c r="K2596" s="1194"/>
      <c r="L2596" s="1195"/>
    </row>
    <row r="2597" spans="1:12">
      <c r="A2597" s="1213"/>
      <c r="B2597" s="203" t="s">
        <v>1476</v>
      </c>
      <c r="C2597" s="1197"/>
      <c r="D2597" s="1199"/>
      <c r="E2597" s="204"/>
      <c r="F2597" s="204"/>
      <c r="G2597" s="204">
        <v>15</v>
      </c>
      <c r="H2597" s="204">
        <v>1536</v>
      </c>
      <c r="I2597" s="204"/>
      <c r="J2597" s="208"/>
      <c r="K2597" s="1194"/>
      <c r="L2597" s="1195"/>
    </row>
    <row r="2598" spans="1:12">
      <c r="A2598" s="1213"/>
      <c r="B2598" s="203" t="s">
        <v>1476</v>
      </c>
      <c r="C2598" s="1197"/>
      <c r="D2598" s="1199"/>
      <c r="E2598" s="204" t="s">
        <v>21</v>
      </c>
      <c r="F2598" s="204" t="s">
        <v>9760</v>
      </c>
      <c r="G2598" s="204">
        <v>16</v>
      </c>
      <c r="H2598" s="204">
        <v>1537</v>
      </c>
      <c r="I2598" s="204" t="s">
        <v>1868</v>
      </c>
      <c r="J2598" s="208">
        <v>1</v>
      </c>
      <c r="K2598" s="1194" t="s">
        <v>5893</v>
      </c>
      <c r="L2598" s="1195" t="s">
        <v>5894</v>
      </c>
    </row>
    <row r="2599" spans="1:12">
      <c r="A2599" s="1213"/>
      <c r="B2599" s="203" t="s">
        <v>1476</v>
      </c>
      <c r="C2599" s="1197"/>
      <c r="D2599" s="1199"/>
      <c r="E2599" s="204" t="s">
        <v>1353</v>
      </c>
      <c r="F2599" s="204" t="s">
        <v>9761</v>
      </c>
      <c r="G2599" s="204">
        <v>17</v>
      </c>
      <c r="H2599" s="204">
        <v>1538</v>
      </c>
      <c r="I2599" s="204" t="s">
        <v>1868</v>
      </c>
      <c r="J2599" s="208">
        <v>4</v>
      </c>
      <c r="K2599" s="1194"/>
      <c r="L2599" s="1195"/>
    </row>
    <row r="2600" spans="1:12">
      <c r="A2600" s="1213"/>
      <c r="B2600" s="203" t="s">
        <v>1476</v>
      </c>
      <c r="C2600" s="1197"/>
      <c r="D2600" s="1199"/>
      <c r="E2600" s="204" t="s">
        <v>1349</v>
      </c>
      <c r="F2600" s="204" t="s">
        <v>9762</v>
      </c>
      <c r="G2600" s="204">
        <v>18</v>
      </c>
      <c r="H2600" s="204">
        <v>1539</v>
      </c>
      <c r="I2600" s="204" t="s">
        <v>1868</v>
      </c>
      <c r="J2600" s="208">
        <v>5</v>
      </c>
      <c r="K2600" s="1194"/>
      <c r="L2600" s="1195"/>
    </row>
    <row r="2601" spans="1:12">
      <c r="A2601" s="1213"/>
      <c r="B2601" s="203" t="s">
        <v>1476</v>
      </c>
      <c r="C2601" s="1197"/>
      <c r="D2601" s="1199"/>
      <c r="E2601" s="204"/>
      <c r="F2601" s="204"/>
      <c r="G2601" s="204">
        <v>19</v>
      </c>
      <c r="H2601" s="204">
        <v>1540</v>
      </c>
      <c r="I2601" s="204"/>
      <c r="J2601" s="208"/>
      <c r="K2601" s="1194"/>
      <c r="L2601" s="1195"/>
    </row>
    <row r="2602" spans="1:12">
      <c r="A2602" s="1213"/>
      <c r="B2602" s="203" t="s">
        <v>1476</v>
      </c>
      <c r="C2602" s="1197"/>
      <c r="D2602" s="1199"/>
      <c r="E2602" s="204"/>
      <c r="F2602" s="204"/>
      <c r="G2602" s="204">
        <v>20</v>
      </c>
      <c r="H2602" s="204">
        <v>1541</v>
      </c>
      <c r="I2602" s="204"/>
      <c r="J2602" s="208"/>
      <c r="K2602" s="1194"/>
      <c r="L2602" s="1195"/>
    </row>
    <row r="2603" spans="1:12">
      <c r="A2603" s="1213"/>
      <c r="B2603" s="203" t="s">
        <v>1476</v>
      </c>
      <c r="C2603" s="1197"/>
      <c r="D2603" s="1199"/>
      <c r="E2603" s="204"/>
      <c r="F2603" s="204"/>
      <c r="G2603" s="204">
        <v>21</v>
      </c>
      <c r="H2603" s="204">
        <v>1542</v>
      </c>
      <c r="I2603" s="204"/>
      <c r="J2603" s="208"/>
      <c r="K2603" s="1194"/>
      <c r="L2603" s="1195"/>
    </row>
    <row r="2604" spans="1:12">
      <c r="A2604" s="1213"/>
      <c r="B2604" s="203" t="s">
        <v>1476</v>
      </c>
      <c r="C2604" s="1197"/>
      <c r="D2604" s="1199"/>
      <c r="E2604" s="204"/>
      <c r="F2604" s="204"/>
      <c r="G2604" s="204">
        <v>22</v>
      </c>
      <c r="H2604" s="204">
        <v>1543</v>
      </c>
      <c r="I2604" s="204"/>
      <c r="J2604" s="208"/>
      <c r="K2604" s="1194"/>
      <c r="L2604" s="1195"/>
    </row>
    <row r="2605" spans="1:12">
      <c r="A2605" s="1213"/>
      <c r="B2605" s="203" t="s">
        <v>1476</v>
      </c>
      <c r="C2605" s="1197"/>
      <c r="D2605" s="1199"/>
      <c r="E2605" s="204"/>
      <c r="F2605" s="204"/>
      <c r="G2605" s="204">
        <v>23</v>
      </c>
      <c r="H2605" s="204">
        <v>1544</v>
      </c>
      <c r="I2605" s="204"/>
      <c r="J2605" s="208"/>
      <c r="K2605" s="1194"/>
      <c r="L2605" s="1195"/>
    </row>
    <row r="2606" spans="1:12">
      <c r="A2606" s="1213"/>
      <c r="B2606" s="203" t="s">
        <v>1476</v>
      </c>
      <c r="C2606" s="1197"/>
      <c r="D2606" s="1199"/>
      <c r="E2606" s="204"/>
      <c r="F2606" s="204"/>
      <c r="G2606" s="204">
        <v>24</v>
      </c>
      <c r="H2606" s="204">
        <v>1545</v>
      </c>
      <c r="I2606" s="204"/>
      <c r="J2606" s="208"/>
      <c r="K2606" s="1194"/>
      <c r="L2606" s="1195"/>
    </row>
    <row r="2607" spans="1:12">
      <c r="A2607" s="1213"/>
      <c r="B2607" s="203" t="s">
        <v>1476</v>
      </c>
      <c r="C2607" s="1197"/>
      <c r="D2607" s="1199"/>
      <c r="E2607" s="204"/>
      <c r="F2607" s="204"/>
      <c r="G2607" s="204">
        <v>25</v>
      </c>
      <c r="H2607" s="204">
        <v>1546</v>
      </c>
      <c r="I2607" s="204"/>
      <c r="J2607" s="208"/>
      <c r="K2607" s="1194"/>
      <c r="L2607" s="1195"/>
    </row>
    <row r="2608" spans="1:12">
      <c r="A2608" s="1213"/>
      <c r="B2608" s="203" t="s">
        <v>1476</v>
      </c>
      <c r="C2608" s="1197"/>
      <c r="D2608" s="1199"/>
      <c r="E2608" s="204"/>
      <c r="F2608" s="204"/>
      <c r="G2608" s="204">
        <v>26</v>
      </c>
      <c r="H2608" s="204">
        <v>1547</v>
      </c>
      <c r="I2608" s="204"/>
      <c r="J2608" s="208"/>
      <c r="K2608" s="1194"/>
      <c r="L2608" s="1195"/>
    </row>
    <row r="2609" spans="1:12">
      <c r="A2609" s="1213"/>
      <c r="B2609" s="203" t="s">
        <v>1476</v>
      </c>
      <c r="C2609" s="1197"/>
      <c r="D2609" s="1199"/>
      <c r="E2609" s="204"/>
      <c r="F2609" s="204"/>
      <c r="G2609" s="204">
        <v>27</v>
      </c>
      <c r="H2609" s="204">
        <v>1548</v>
      </c>
      <c r="I2609" s="204"/>
      <c r="J2609" s="208"/>
      <c r="K2609" s="1194"/>
      <c r="L2609" s="1195"/>
    </row>
    <row r="2610" spans="1:12">
      <c r="A2610" s="1213"/>
      <c r="B2610" s="203" t="s">
        <v>1476</v>
      </c>
      <c r="C2610" s="1197"/>
      <c r="D2610" s="1199"/>
      <c r="E2610" s="204"/>
      <c r="F2610" s="204"/>
      <c r="G2610" s="204">
        <v>28</v>
      </c>
      <c r="H2610" s="204">
        <v>1549</v>
      </c>
      <c r="I2610" s="204"/>
      <c r="J2610" s="208"/>
      <c r="K2610" s="1194"/>
      <c r="L2610" s="1195"/>
    </row>
    <row r="2611" spans="1:12">
      <c r="A2611" s="1213"/>
      <c r="B2611" s="203" t="s">
        <v>1476</v>
      </c>
      <c r="C2611" s="1197"/>
      <c r="D2611" s="1199"/>
      <c r="E2611" s="204"/>
      <c r="F2611" s="204"/>
      <c r="G2611" s="204">
        <v>29</v>
      </c>
      <c r="H2611" s="204">
        <v>1550</v>
      </c>
      <c r="I2611" s="204"/>
      <c r="J2611" s="208"/>
      <c r="K2611" s="1194"/>
      <c r="L2611" s="1195"/>
    </row>
    <row r="2612" spans="1:12">
      <c r="A2612" s="1213"/>
      <c r="B2612" s="203" t="s">
        <v>1476</v>
      </c>
      <c r="C2612" s="1197"/>
      <c r="D2612" s="1199"/>
      <c r="E2612" s="204"/>
      <c r="F2612" s="204"/>
      <c r="G2612" s="204">
        <v>30</v>
      </c>
      <c r="H2612" s="204">
        <v>1551</v>
      </c>
      <c r="I2612" s="204"/>
      <c r="J2612" s="208"/>
      <c r="K2612" s="1194"/>
      <c r="L2612" s="1195"/>
    </row>
    <row r="2613" spans="1:12">
      <c r="A2613" s="1213"/>
      <c r="B2613" s="205" t="s">
        <v>1476</v>
      </c>
      <c r="C2613" s="1197"/>
      <c r="D2613" s="1199"/>
      <c r="E2613" s="206"/>
      <c r="F2613" s="206"/>
      <c r="G2613" s="206">
        <v>31</v>
      </c>
      <c r="H2613" s="206">
        <v>1552</v>
      </c>
      <c r="I2613" s="206"/>
      <c r="J2613" s="209"/>
      <c r="K2613" s="1194"/>
      <c r="L2613" s="1195"/>
    </row>
    <row r="2614" spans="1:12">
      <c r="A2614" s="1213"/>
      <c r="B2614" s="200" t="s">
        <v>1476</v>
      </c>
      <c r="C2614" s="1196" t="s">
        <v>1422</v>
      </c>
      <c r="D2614" s="1198" t="s">
        <v>1477</v>
      </c>
      <c r="E2614" s="201" t="s">
        <v>6734</v>
      </c>
      <c r="F2614" s="201" t="s">
        <v>7364</v>
      </c>
      <c r="G2614" s="201">
        <v>0</v>
      </c>
      <c r="H2614" s="201">
        <v>1553</v>
      </c>
      <c r="I2614" s="201" t="s">
        <v>6067</v>
      </c>
      <c r="J2614" s="207">
        <v>1</v>
      </c>
      <c r="K2614" s="1194" t="s">
        <v>5895</v>
      </c>
      <c r="L2614" s="1195" t="s">
        <v>5896</v>
      </c>
    </row>
    <row r="2615" spans="1:12">
      <c r="A2615" s="1213"/>
      <c r="B2615" s="203" t="s">
        <v>1476</v>
      </c>
      <c r="C2615" s="1197"/>
      <c r="D2615" s="1199"/>
      <c r="E2615" s="204" t="s">
        <v>6735</v>
      </c>
      <c r="F2615" s="204" t="s">
        <v>7365</v>
      </c>
      <c r="G2615" s="204">
        <v>1</v>
      </c>
      <c r="H2615" s="204">
        <v>1554</v>
      </c>
      <c r="I2615" s="204" t="s">
        <v>6067</v>
      </c>
      <c r="J2615" s="208">
        <v>2</v>
      </c>
      <c r="K2615" s="1194"/>
      <c r="L2615" s="1195"/>
    </row>
    <row r="2616" spans="1:12">
      <c r="A2616" s="1213"/>
      <c r="B2616" s="203" t="s">
        <v>1476</v>
      </c>
      <c r="C2616" s="1197"/>
      <c r="D2616" s="1199"/>
      <c r="E2616" s="204" t="s">
        <v>1497</v>
      </c>
      <c r="F2616" s="204" t="s">
        <v>7366</v>
      </c>
      <c r="G2616" s="204">
        <v>2</v>
      </c>
      <c r="H2616" s="204">
        <v>1555</v>
      </c>
      <c r="I2616" s="204" t="s">
        <v>6067</v>
      </c>
      <c r="J2616" s="208">
        <v>3</v>
      </c>
      <c r="K2616" s="1194"/>
      <c r="L2616" s="1195"/>
    </row>
    <row r="2617" spans="1:12">
      <c r="A2617" s="1213"/>
      <c r="B2617" s="203" t="s">
        <v>1476</v>
      </c>
      <c r="C2617" s="1197"/>
      <c r="D2617" s="1199"/>
      <c r="E2617" s="204" t="s">
        <v>2701</v>
      </c>
      <c r="F2617" s="204" t="s">
        <v>7367</v>
      </c>
      <c r="G2617" s="204">
        <v>3</v>
      </c>
      <c r="H2617" s="204">
        <v>1556</v>
      </c>
      <c r="I2617" s="204" t="s">
        <v>6067</v>
      </c>
      <c r="J2617" s="208">
        <v>4</v>
      </c>
      <c r="K2617" s="1194"/>
      <c r="L2617" s="1195"/>
    </row>
    <row r="2618" spans="1:12">
      <c r="A2618" s="1213"/>
      <c r="B2618" s="203" t="s">
        <v>1476</v>
      </c>
      <c r="C2618" s="1197"/>
      <c r="D2618" s="1199"/>
      <c r="E2618" s="204" t="s">
        <v>6736</v>
      </c>
      <c r="F2618" s="204" t="s">
        <v>7368</v>
      </c>
      <c r="G2618" s="204">
        <v>4</v>
      </c>
      <c r="H2618" s="204">
        <v>1557</v>
      </c>
      <c r="I2618" s="204" t="s">
        <v>6067</v>
      </c>
      <c r="J2618" s="208">
        <v>5</v>
      </c>
      <c r="K2618" s="1194"/>
      <c r="L2618" s="1195"/>
    </row>
    <row r="2619" spans="1:12">
      <c r="A2619" s="1213"/>
      <c r="B2619" s="203" t="s">
        <v>1476</v>
      </c>
      <c r="C2619" s="1197"/>
      <c r="D2619" s="1199"/>
      <c r="E2619" s="204" t="s">
        <v>6737</v>
      </c>
      <c r="F2619" s="204" t="s">
        <v>7369</v>
      </c>
      <c r="G2619" s="204">
        <v>5</v>
      </c>
      <c r="H2619" s="204">
        <v>1558</v>
      </c>
      <c r="I2619" s="204" t="s">
        <v>6067</v>
      </c>
      <c r="J2619" s="208">
        <v>6</v>
      </c>
      <c r="K2619" s="1194"/>
      <c r="L2619" s="1195"/>
    </row>
    <row r="2620" spans="1:12">
      <c r="A2620" s="1213"/>
      <c r="B2620" s="203" t="s">
        <v>1476</v>
      </c>
      <c r="C2620" s="1197"/>
      <c r="D2620" s="1199"/>
      <c r="E2620" s="204" t="s">
        <v>6738</v>
      </c>
      <c r="F2620" s="204" t="s">
        <v>7370</v>
      </c>
      <c r="G2620" s="204">
        <v>6</v>
      </c>
      <c r="H2620" s="204">
        <v>1559</v>
      </c>
      <c r="I2620" s="204" t="s">
        <v>6067</v>
      </c>
      <c r="J2620" s="208">
        <v>7</v>
      </c>
      <c r="K2620" s="1194"/>
      <c r="L2620" s="1195"/>
    </row>
    <row r="2621" spans="1:12">
      <c r="A2621" s="1213"/>
      <c r="B2621" s="203" t="s">
        <v>1476</v>
      </c>
      <c r="C2621" s="1197"/>
      <c r="D2621" s="1199"/>
      <c r="E2621" s="204" t="s">
        <v>6739</v>
      </c>
      <c r="F2621" s="204" t="s">
        <v>7371</v>
      </c>
      <c r="G2621" s="204">
        <v>7</v>
      </c>
      <c r="H2621" s="204">
        <v>1560</v>
      </c>
      <c r="I2621" s="204" t="s">
        <v>1966</v>
      </c>
      <c r="J2621" s="208">
        <v>1</v>
      </c>
      <c r="K2621" s="1194"/>
      <c r="L2621" s="1195"/>
    </row>
    <row r="2622" spans="1:12">
      <c r="A2622" s="1213"/>
      <c r="B2622" s="203" t="s">
        <v>1476</v>
      </c>
      <c r="C2622" s="1197"/>
      <c r="D2622" s="1199"/>
      <c r="E2622" s="204" t="s">
        <v>6740</v>
      </c>
      <c r="F2622" s="204" t="s">
        <v>7372</v>
      </c>
      <c r="G2622" s="204">
        <v>8</v>
      </c>
      <c r="H2622" s="204">
        <v>1561</v>
      </c>
      <c r="I2622" s="204" t="s">
        <v>1966</v>
      </c>
      <c r="J2622" s="208">
        <v>2</v>
      </c>
      <c r="K2622" s="1194"/>
      <c r="L2622" s="1195"/>
    </row>
    <row r="2623" spans="1:12">
      <c r="A2623" s="1213"/>
      <c r="B2623" s="203" t="s">
        <v>1476</v>
      </c>
      <c r="C2623" s="1197"/>
      <c r="D2623" s="1199"/>
      <c r="E2623" s="204" t="s">
        <v>1497</v>
      </c>
      <c r="F2623" s="204" t="s">
        <v>7373</v>
      </c>
      <c r="G2623" s="204">
        <v>9</v>
      </c>
      <c r="H2623" s="204">
        <v>1562</v>
      </c>
      <c r="I2623" s="204" t="s">
        <v>1966</v>
      </c>
      <c r="J2623" s="208">
        <v>3</v>
      </c>
      <c r="K2623" s="1194"/>
      <c r="L2623" s="1195"/>
    </row>
    <row r="2624" spans="1:12">
      <c r="A2624" s="1213"/>
      <c r="B2624" s="203" t="s">
        <v>1476</v>
      </c>
      <c r="C2624" s="1197"/>
      <c r="D2624" s="1199"/>
      <c r="E2624" s="204" t="s">
        <v>2702</v>
      </c>
      <c r="F2624" s="204" t="s">
        <v>7374</v>
      </c>
      <c r="G2624" s="204">
        <v>10</v>
      </c>
      <c r="H2624" s="204">
        <v>1563</v>
      </c>
      <c r="I2624" s="204" t="s">
        <v>1966</v>
      </c>
      <c r="J2624" s="208">
        <v>4</v>
      </c>
      <c r="K2624" s="1194"/>
      <c r="L2624" s="1195"/>
    </row>
    <row r="2625" spans="1:12">
      <c r="A2625" s="1213"/>
      <c r="B2625" s="203" t="s">
        <v>1476</v>
      </c>
      <c r="C2625" s="1197"/>
      <c r="D2625" s="1199"/>
      <c r="E2625" s="204" t="s">
        <v>6741</v>
      </c>
      <c r="F2625" s="204" t="s">
        <v>7375</v>
      </c>
      <c r="G2625" s="204">
        <v>11</v>
      </c>
      <c r="H2625" s="204">
        <v>1564</v>
      </c>
      <c r="I2625" s="204" t="s">
        <v>1966</v>
      </c>
      <c r="J2625" s="208">
        <v>5</v>
      </c>
      <c r="K2625" s="1194"/>
      <c r="L2625" s="1195"/>
    </row>
    <row r="2626" spans="1:12">
      <c r="A2626" s="1213"/>
      <c r="B2626" s="203" t="s">
        <v>1476</v>
      </c>
      <c r="C2626" s="1197"/>
      <c r="D2626" s="1199"/>
      <c r="E2626" s="204" t="s">
        <v>6742</v>
      </c>
      <c r="F2626" s="204" t="s">
        <v>7376</v>
      </c>
      <c r="G2626" s="204">
        <v>12</v>
      </c>
      <c r="H2626" s="204">
        <v>1565</v>
      </c>
      <c r="I2626" s="204" t="s">
        <v>1966</v>
      </c>
      <c r="J2626" s="208">
        <v>6</v>
      </c>
      <c r="K2626" s="1194"/>
      <c r="L2626" s="1195"/>
    </row>
    <row r="2627" spans="1:12">
      <c r="A2627" s="1213"/>
      <c r="B2627" s="203" t="s">
        <v>1476</v>
      </c>
      <c r="C2627" s="1197"/>
      <c r="D2627" s="1199"/>
      <c r="E2627" s="204" t="s">
        <v>6743</v>
      </c>
      <c r="F2627" s="204" t="s">
        <v>7377</v>
      </c>
      <c r="G2627" s="204">
        <v>13</v>
      </c>
      <c r="H2627" s="204">
        <v>1566</v>
      </c>
      <c r="I2627" s="204" t="s">
        <v>1966</v>
      </c>
      <c r="J2627" s="208">
        <v>7</v>
      </c>
      <c r="K2627" s="1194"/>
      <c r="L2627" s="1195"/>
    </row>
    <row r="2628" spans="1:12">
      <c r="A2628" s="1213"/>
      <c r="B2628" s="203" t="s">
        <v>1476</v>
      </c>
      <c r="C2628" s="1197"/>
      <c r="D2628" s="1199"/>
      <c r="E2628" s="204" t="s">
        <v>6744</v>
      </c>
      <c r="F2628" s="204" t="s">
        <v>7378</v>
      </c>
      <c r="G2628" s="204">
        <v>14</v>
      </c>
      <c r="H2628" s="204">
        <v>1567</v>
      </c>
      <c r="I2628" s="204" t="s">
        <v>6077</v>
      </c>
      <c r="J2628" s="208">
        <v>1</v>
      </c>
      <c r="K2628" s="1194"/>
      <c r="L2628" s="1195"/>
    </row>
    <row r="2629" spans="1:12">
      <c r="A2629" s="1213"/>
      <c r="B2629" s="203" t="s">
        <v>1476</v>
      </c>
      <c r="C2629" s="1197"/>
      <c r="D2629" s="1199"/>
      <c r="E2629" s="204" t="s">
        <v>6745</v>
      </c>
      <c r="F2629" s="204" t="s">
        <v>7379</v>
      </c>
      <c r="G2629" s="204">
        <v>15</v>
      </c>
      <c r="H2629" s="204">
        <v>1568</v>
      </c>
      <c r="I2629" s="204" t="s">
        <v>6077</v>
      </c>
      <c r="J2629" s="208">
        <v>2</v>
      </c>
      <c r="K2629" s="1194"/>
      <c r="L2629" s="1195"/>
    </row>
    <row r="2630" spans="1:12">
      <c r="A2630" s="1213"/>
      <c r="B2630" s="203" t="s">
        <v>1476</v>
      </c>
      <c r="C2630" s="1197"/>
      <c r="D2630" s="1199"/>
      <c r="E2630" s="204" t="s">
        <v>1497</v>
      </c>
      <c r="F2630" s="204" t="s">
        <v>7380</v>
      </c>
      <c r="G2630" s="204">
        <v>16</v>
      </c>
      <c r="H2630" s="204">
        <v>1569</v>
      </c>
      <c r="I2630" s="204" t="s">
        <v>6077</v>
      </c>
      <c r="J2630" s="208">
        <v>3</v>
      </c>
      <c r="K2630" s="1194" t="s">
        <v>5897</v>
      </c>
      <c r="L2630" s="1195" t="s">
        <v>5898</v>
      </c>
    </row>
    <row r="2631" spans="1:12">
      <c r="A2631" s="1213"/>
      <c r="B2631" s="203" t="s">
        <v>1476</v>
      </c>
      <c r="C2631" s="1197"/>
      <c r="D2631" s="1199"/>
      <c r="E2631" s="204" t="s">
        <v>2703</v>
      </c>
      <c r="F2631" s="204" t="s">
        <v>7381</v>
      </c>
      <c r="G2631" s="204">
        <v>17</v>
      </c>
      <c r="H2631" s="204">
        <v>1570</v>
      </c>
      <c r="I2631" s="204" t="s">
        <v>6077</v>
      </c>
      <c r="J2631" s="208">
        <v>4</v>
      </c>
      <c r="K2631" s="1194"/>
      <c r="L2631" s="1195"/>
    </row>
    <row r="2632" spans="1:12">
      <c r="A2632" s="1213"/>
      <c r="B2632" s="203" t="s">
        <v>1476</v>
      </c>
      <c r="C2632" s="1197"/>
      <c r="D2632" s="1199"/>
      <c r="E2632" s="204" t="s">
        <v>6746</v>
      </c>
      <c r="F2632" s="204" t="s">
        <v>7382</v>
      </c>
      <c r="G2632" s="204">
        <v>18</v>
      </c>
      <c r="H2632" s="204">
        <v>1571</v>
      </c>
      <c r="I2632" s="204" t="s">
        <v>6077</v>
      </c>
      <c r="J2632" s="208">
        <v>5</v>
      </c>
      <c r="K2632" s="1194"/>
      <c r="L2632" s="1195"/>
    </row>
    <row r="2633" spans="1:12">
      <c r="A2633" s="1213"/>
      <c r="B2633" s="203" t="s">
        <v>1476</v>
      </c>
      <c r="C2633" s="1197"/>
      <c r="D2633" s="1199"/>
      <c r="E2633" s="204" t="s">
        <v>6747</v>
      </c>
      <c r="F2633" s="204" t="s">
        <v>7383</v>
      </c>
      <c r="G2633" s="204">
        <v>19</v>
      </c>
      <c r="H2633" s="204">
        <v>1572</v>
      </c>
      <c r="I2633" s="204" t="s">
        <v>6077</v>
      </c>
      <c r="J2633" s="208">
        <v>6</v>
      </c>
      <c r="K2633" s="1194"/>
      <c r="L2633" s="1195"/>
    </row>
    <row r="2634" spans="1:12">
      <c r="A2634" s="1213"/>
      <c r="B2634" s="203" t="s">
        <v>1476</v>
      </c>
      <c r="C2634" s="1197"/>
      <c r="D2634" s="1199"/>
      <c r="E2634" s="204" t="s">
        <v>6748</v>
      </c>
      <c r="F2634" s="204" t="s">
        <v>7384</v>
      </c>
      <c r="G2634" s="204">
        <v>20</v>
      </c>
      <c r="H2634" s="204">
        <v>1573</v>
      </c>
      <c r="I2634" s="204" t="s">
        <v>6077</v>
      </c>
      <c r="J2634" s="208">
        <v>7</v>
      </c>
      <c r="K2634" s="1194"/>
      <c r="L2634" s="1195"/>
    </row>
    <row r="2635" spans="1:12">
      <c r="A2635" s="1213"/>
      <c r="B2635" s="203" t="s">
        <v>1476</v>
      </c>
      <c r="C2635" s="1197"/>
      <c r="D2635" s="1199"/>
      <c r="E2635" s="204"/>
      <c r="F2635" s="204"/>
      <c r="G2635" s="204">
        <v>21</v>
      </c>
      <c r="H2635" s="204">
        <v>1574</v>
      </c>
      <c r="I2635" s="204"/>
      <c r="J2635" s="208"/>
      <c r="K2635" s="1194"/>
      <c r="L2635" s="1195"/>
    </row>
    <row r="2636" spans="1:12">
      <c r="A2636" s="1213"/>
      <c r="B2636" s="203" t="s">
        <v>1476</v>
      </c>
      <c r="C2636" s="1197"/>
      <c r="D2636" s="1199"/>
      <c r="E2636" s="204"/>
      <c r="F2636" s="204"/>
      <c r="G2636" s="204">
        <v>22</v>
      </c>
      <c r="H2636" s="204">
        <v>1575</v>
      </c>
      <c r="I2636" s="204"/>
      <c r="J2636" s="208"/>
      <c r="K2636" s="1194"/>
      <c r="L2636" s="1195"/>
    </row>
    <row r="2637" spans="1:12">
      <c r="A2637" s="1213"/>
      <c r="B2637" s="203" t="s">
        <v>1476</v>
      </c>
      <c r="C2637" s="1197"/>
      <c r="D2637" s="1199"/>
      <c r="E2637" s="204"/>
      <c r="F2637" s="204"/>
      <c r="G2637" s="204">
        <v>23</v>
      </c>
      <c r="H2637" s="204">
        <v>1576</v>
      </c>
      <c r="I2637" s="204"/>
      <c r="J2637" s="208"/>
      <c r="K2637" s="1194"/>
      <c r="L2637" s="1195"/>
    </row>
    <row r="2638" spans="1:12">
      <c r="A2638" s="1213"/>
      <c r="B2638" s="203" t="s">
        <v>1476</v>
      </c>
      <c r="C2638" s="1197"/>
      <c r="D2638" s="1199"/>
      <c r="E2638" s="204"/>
      <c r="F2638" s="204"/>
      <c r="G2638" s="204">
        <v>24</v>
      </c>
      <c r="H2638" s="204">
        <v>1577</v>
      </c>
      <c r="I2638" s="204"/>
      <c r="J2638" s="208"/>
      <c r="K2638" s="1194"/>
      <c r="L2638" s="1195"/>
    </row>
    <row r="2639" spans="1:12">
      <c r="A2639" s="1213"/>
      <c r="B2639" s="203" t="s">
        <v>1476</v>
      </c>
      <c r="C2639" s="1197"/>
      <c r="D2639" s="1199"/>
      <c r="E2639" s="204"/>
      <c r="F2639" s="204"/>
      <c r="G2639" s="204">
        <v>25</v>
      </c>
      <c r="H2639" s="204">
        <v>1578</v>
      </c>
      <c r="I2639" s="204"/>
      <c r="J2639" s="208"/>
      <c r="K2639" s="1194"/>
      <c r="L2639" s="1195"/>
    </row>
    <row r="2640" spans="1:12">
      <c r="A2640" s="1213"/>
      <c r="B2640" s="203" t="s">
        <v>1476</v>
      </c>
      <c r="C2640" s="1197"/>
      <c r="D2640" s="1199"/>
      <c r="E2640" s="204"/>
      <c r="F2640" s="204"/>
      <c r="G2640" s="204">
        <v>26</v>
      </c>
      <c r="H2640" s="204">
        <v>1579</v>
      </c>
      <c r="I2640" s="204"/>
      <c r="J2640" s="208"/>
      <c r="K2640" s="1194"/>
      <c r="L2640" s="1195"/>
    </row>
    <row r="2641" spans="1:12">
      <c r="A2641" s="1213"/>
      <c r="B2641" s="203" t="s">
        <v>1476</v>
      </c>
      <c r="C2641" s="1197"/>
      <c r="D2641" s="1199"/>
      <c r="E2641" s="204"/>
      <c r="F2641" s="204"/>
      <c r="G2641" s="204">
        <v>27</v>
      </c>
      <c r="H2641" s="204">
        <v>1580</v>
      </c>
      <c r="I2641" s="204"/>
      <c r="J2641" s="208"/>
      <c r="K2641" s="1194"/>
      <c r="L2641" s="1195"/>
    </row>
    <row r="2642" spans="1:12">
      <c r="A2642" s="1213"/>
      <c r="B2642" s="203" t="s">
        <v>1476</v>
      </c>
      <c r="C2642" s="1197"/>
      <c r="D2642" s="1199"/>
      <c r="E2642" s="204"/>
      <c r="F2642" s="204"/>
      <c r="G2642" s="204">
        <v>28</v>
      </c>
      <c r="H2642" s="204">
        <v>1581</v>
      </c>
      <c r="I2642" s="204"/>
      <c r="J2642" s="208"/>
      <c r="K2642" s="1194"/>
      <c r="L2642" s="1195"/>
    </row>
    <row r="2643" spans="1:12">
      <c r="A2643" s="1213"/>
      <c r="B2643" s="203" t="s">
        <v>1476</v>
      </c>
      <c r="C2643" s="1197"/>
      <c r="D2643" s="1199"/>
      <c r="E2643" s="204"/>
      <c r="F2643" s="204"/>
      <c r="G2643" s="204">
        <v>29</v>
      </c>
      <c r="H2643" s="204">
        <v>1582</v>
      </c>
      <c r="I2643" s="204"/>
      <c r="J2643" s="208"/>
      <c r="K2643" s="1194"/>
      <c r="L2643" s="1195"/>
    </row>
    <row r="2644" spans="1:12">
      <c r="A2644" s="1213"/>
      <c r="B2644" s="203" t="s">
        <v>1476</v>
      </c>
      <c r="C2644" s="1197"/>
      <c r="D2644" s="1199"/>
      <c r="E2644" s="204"/>
      <c r="F2644" s="204"/>
      <c r="G2644" s="204">
        <v>30</v>
      </c>
      <c r="H2644" s="204">
        <v>1583</v>
      </c>
      <c r="I2644" s="204"/>
      <c r="J2644" s="208"/>
      <c r="K2644" s="1194"/>
      <c r="L2644" s="1195"/>
    </row>
    <row r="2645" spans="1:12">
      <c r="A2645" s="1213"/>
      <c r="B2645" s="205" t="s">
        <v>1476</v>
      </c>
      <c r="C2645" s="1197"/>
      <c r="D2645" s="1199"/>
      <c r="E2645" s="206"/>
      <c r="F2645" s="206"/>
      <c r="G2645" s="206">
        <v>31</v>
      </c>
      <c r="H2645" s="206">
        <v>1584</v>
      </c>
      <c r="I2645" s="206"/>
      <c r="J2645" s="209"/>
      <c r="K2645" s="1194"/>
      <c r="L2645" s="1195"/>
    </row>
    <row r="2646" spans="1:12">
      <c r="A2646" s="1213"/>
      <c r="B2646" s="200" t="s">
        <v>1449</v>
      </c>
      <c r="C2646" s="1207" t="s">
        <v>1423</v>
      </c>
      <c r="D2646" s="1198" t="s">
        <v>1450</v>
      </c>
      <c r="E2646" s="201" t="s">
        <v>1497</v>
      </c>
      <c r="F2646" s="201" t="s">
        <v>7805</v>
      </c>
      <c r="G2646" s="201">
        <v>0</v>
      </c>
      <c r="H2646" s="201">
        <v>73</v>
      </c>
      <c r="I2646" s="201" t="s">
        <v>1451</v>
      </c>
      <c r="J2646" s="207">
        <v>1</v>
      </c>
    </row>
    <row r="2647" spans="1:12">
      <c r="A2647" s="1213"/>
      <c r="B2647" s="203" t="s">
        <v>1449</v>
      </c>
      <c r="C2647" s="1208"/>
      <c r="D2647" s="1199"/>
      <c r="E2647" s="204" t="s">
        <v>1497</v>
      </c>
      <c r="F2647" s="204" t="s">
        <v>67</v>
      </c>
      <c r="G2647" s="204">
        <v>1</v>
      </c>
      <c r="H2647" s="204">
        <v>74</v>
      </c>
      <c r="I2647" s="204" t="s">
        <v>1452</v>
      </c>
      <c r="J2647" s="208">
        <v>1</v>
      </c>
    </row>
    <row r="2648" spans="1:12">
      <c r="A2648" s="1213"/>
      <c r="B2648" s="203" t="s">
        <v>1449</v>
      </c>
      <c r="C2648" s="1208"/>
      <c r="D2648" s="1199"/>
      <c r="E2648" s="204"/>
      <c r="F2648" s="204"/>
      <c r="G2648" s="204">
        <v>2</v>
      </c>
      <c r="H2648" s="204">
        <v>75</v>
      </c>
      <c r="I2648" s="204"/>
      <c r="J2648" s="208"/>
    </row>
    <row r="2649" spans="1:12">
      <c r="A2649" s="1213"/>
      <c r="B2649" s="205" t="s">
        <v>1449</v>
      </c>
      <c r="C2649" s="1208"/>
      <c r="D2649" s="1199"/>
      <c r="E2649" s="206"/>
      <c r="F2649" s="206"/>
      <c r="G2649" s="206">
        <v>3</v>
      </c>
      <c r="H2649" s="206">
        <v>76</v>
      </c>
      <c r="I2649" s="206"/>
      <c r="J2649" s="209"/>
    </row>
    <row r="2650" spans="1:12">
      <c r="A2650" s="1213"/>
      <c r="B2650" s="200" t="s">
        <v>1461</v>
      </c>
      <c r="C2650" s="1209" t="s">
        <v>1424</v>
      </c>
      <c r="D2650" s="1198" t="s">
        <v>1462</v>
      </c>
      <c r="E2650" s="201" t="s">
        <v>1497</v>
      </c>
      <c r="F2650" s="201" t="s">
        <v>67</v>
      </c>
      <c r="G2650" s="201">
        <v>1</v>
      </c>
      <c r="H2650" s="201">
        <v>385</v>
      </c>
      <c r="I2650" s="201" t="s">
        <v>1480</v>
      </c>
      <c r="J2650" s="207">
        <v>3</v>
      </c>
      <c r="K2650" s="756" t="s">
        <v>2062</v>
      </c>
      <c r="L2650" s="1195" t="s">
        <v>5899</v>
      </c>
    </row>
    <row r="2651" spans="1:12">
      <c r="A2651" s="1213"/>
      <c r="B2651" s="203" t="s">
        <v>1461</v>
      </c>
      <c r="C2651" s="1210"/>
      <c r="D2651" s="1199"/>
      <c r="E2651" s="204" t="s">
        <v>1497</v>
      </c>
      <c r="F2651" s="204" t="s">
        <v>67</v>
      </c>
      <c r="G2651" s="204">
        <v>2</v>
      </c>
      <c r="H2651" s="204">
        <v>386</v>
      </c>
      <c r="I2651" s="204" t="s">
        <v>1483</v>
      </c>
      <c r="J2651" s="208">
        <v>3</v>
      </c>
      <c r="K2651" s="756" t="s">
        <v>2063</v>
      </c>
      <c r="L2651" s="1195"/>
    </row>
    <row r="2652" spans="1:12">
      <c r="A2652" s="1213"/>
      <c r="B2652" s="203" t="s">
        <v>1461</v>
      </c>
      <c r="C2652" s="1210"/>
      <c r="D2652" s="1199"/>
      <c r="E2652" s="204" t="s">
        <v>869</v>
      </c>
      <c r="F2652" s="204" t="s">
        <v>1137</v>
      </c>
      <c r="G2652" s="204">
        <v>3</v>
      </c>
      <c r="H2652" s="204">
        <v>387</v>
      </c>
      <c r="I2652" s="204" t="s">
        <v>1499</v>
      </c>
      <c r="J2652" s="208">
        <v>1</v>
      </c>
      <c r="K2652" s="756" t="s">
        <v>2064</v>
      </c>
      <c r="L2652" s="1195"/>
    </row>
    <row r="2653" spans="1:12">
      <c r="A2653" s="1213"/>
      <c r="B2653" s="203" t="s">
        <v>1461</v>
      </c>
      <c r="C2653" s="1210"/>
      <c r="D2653" s="1199"/>
      <c r="E2653" s="204" t="s">
        <v>928</v>
      </c>
      <c r="F2653" s="204" t="s">
        <v>1147</v>
      </c>
      <c r="G2653" s="204">
        <v>4</v>
      </c>
      <c r="H2653" s="204">
        <v>388</v>
      </c>
      <c r="I2653" s="204" t="s">
        <v>1499</v>
      </c>
      <c r="J2653" s="208">
        <v>3</v>
      </c>
      <c r="K2653" s="756" t="s">
        <v>2065</v>
      </c>
      <c r="L2653" s="1195"/>
    </row>
    <row r="2654" spans="1:12">
      <c r="A2654" s="1213"/>
      <c r="B2654" s="203" t="s">
        <v>1461</v>
      </c>
      <c r="C2654" s="1210"/>
      <c r="D2654" s="1199"/>
      <c r="E2654" s="204" t="s">
        <v>998</v>
      </c>
      <c r="F2654" s="204" t="s">
        <v>10748</v>
      </c>
      <c r="G2654" s="204">
        <v>5</v>
      </c>
      <c r="H2654" s="204">
        <v>389</v>
      </c>
      <c r="I2654" s="204" t="s">
        <v>1499</v>
      </c>
      <c r="J2654" s="208">
        <v>5</v>
      </c>
      <c r="K2654" s="756" t="s">
        <v>2066</v>
      </c>
      <c r="L2654" s="1195"/>
    </row>
    <row r="2655" spans="1:12">
      <c r="A2655" s="1213"/>
      <c r="B2655" s="203" t="s">
        <v>1461</v>
      </c>
      <c r="C2655" s="1210"/>
      <c r="D2655" s="1199"/>
      <c r="E2655" s="204" t="s">
        <v>995</v>
      </c>
      <c r="F2655" s="204" t="s">
        <v>10749</v>
      </c>
      <c r="G2655" s="204">
        <v>6</v>
      </c>
      <c r="H2655" s="204">
        <v>390</v>
      </c>
      <c r="I2655" s="204" t="s">
        <v>1499</v>
      </c>
      <c r="J2655" s="208">
        <v>7</v>
      </c>
      <c r="K2655" s="756" t="s">
        <v>2067</v>
      </c>
      <c r="L2655" s="1195"/>
    </row>
    <row r="2656" spans="1:12">
      <c r="A2656" s="1213"/>
      <c r="B2656" s="203" t="s">
        <v>1461</v>
      </c>
      <c r="C2656" s="1210"/>
      <c r="D2656" s="1199"/>
      <c r="E2656" s="204" t="s">
        <v>2061</v>
      </c>
      <c r="F2656" s="204" t="s">
        <v>10750</v>
      </c>
      <c r="G2656" s="204">
        <v>7</v>
      </c>
      <c r="H2656" s="204">
        <v>391</v>
      </c>
      <c r="I2656" s="204" t="s">
        <v>49</v>
      </c>
      <c r="J2656" s="208" t="s">
        <v>49</v>
      </c>
      <c r="K2656" s="756" t="s">
        <v>2068</v>
      </c>
      <c r="L2656" s="1195"/>
    </row>
    <row r="2657" spans="1:12">
      <c r="A2657" s="1213"/>
      <c r="B2657" s="203" t="s">
        <v>1461</v>
      </c>
      <c r="C2657" s="1210"/>
      <c r="D2657" s="1199"/>
      <c r="E2657" s="204" t="s">
        <v>1012</v>
      </c>
      <c r="F2657" s="204" t="s">
        <v>10751</v>
      </c>
      <c r="G2657" s="204">
        <v>8</v>
      </c>
      <c r="H2657" s="204">
        <v>392</v>
      </c>
      <c r="I2657" s="204" t="s">
        <v>1520</v>
      </c>
      <c r="J2657" s="208">
        <v>5</v>
      </c>
      <c r="K2657" s="756" t="s">
        <v>2069</v>
      </c>
      <c r="L2657" s="1195"/>
    </row>
    <row r="2658" spans="1:12">
      <c r="A2658" s="1213"/>
      <c r="B2658" s="203" t="s">
        <v>1461</v>
      </c>
      <c r="C2658" s="1210"/>
      <c r="D2658" s="1199"/>
      <c r="E2658" s="204" t="s">
        <v>1015</v>
      </c>
      <c r="F2658" s="204" t="s">
        <v>10752</v>
      </c>
      <c r="G2658" s="204">
        <v>9</v>
      </c>
      <c r="H2658" s="204">
        <v>393</v>
      </c>
      <c r="I2658" s="204" t="s">
        <v>1520</v>
      </c>
      <c r="J2658" s="208">
        <v>11</v>
      </c>
      <c r="K2658" s="756" t="s">
        <v>2070</v>
      </c>
      <c r="L2658" s="1195"/>
    </row>
    <row r="2659" spans="1:12">
      <c r="A2659" s="1213"/>
      <c r="B2659" s="203" t="s">
        <v>1461</v>
      </c>
      <c r="C2659" s="1210"/>
      <c r="D2659" s="1199"/>
      <c r="E2659" s="204" t="s">
        <v>552</v>
      </c>
      <c r="F2659" s="204" t="s">
        <v>10753</v>
      </c>
      <c r="G2659" s="204">
        <v>10</v>
      </c>
      <c r="H2659" s="204">
        <v>394</v>
      </c>
      <c r="I2659" s="204" t="s">
        <v>1520</v>
      </c>
      <c r="J2659" s="208">
        <v>15</v>
      </c>
      <c r="K2659" s="756" t="s">
        <v>2071</v>
      </c>
      <c r="L2659" s="1195"/>
    </row>
    <row r="2660" spans="1:12">
      <c r="A2660" s="1213"/>
      <c r="B2660" s="203" t="s">
        <v>1461</v>
      </c>
      <c r="C2660" s="1210"/>
      <c r="D2660" s="1199"/>
      <c r="E2660" s="204" t="s">
        <v>1025</v>
      </c>
      <c r="F2660" s="204" t="s">
        <v>10754</v>
      </c>
      <c r="G2660" s="204">
        <v>11</v>
      </c>
      <c r="H2660" s="204">
        <v>395</v>
      </c>
      <c r="I2660" s="204" t="s">
        <v>1520</v>
      </c>
      <c r="J2660" s="208">
        <v>23</v>
      </c>
      <c r="K2660" s="756" t="s">
        <v>2072</v>
      </c>
      <c r="L2660" s="1195"/>
    </row>
    <row r="2661" spans="1:12">
      <c r="A2661" s="1213"/>
      <c r="B2661" s="205" t="s">
        <v>1461</v>
      </c>
      <c r="C2661" s="1210"/>
      <c r="D2661" s="1199"/>
      <c r="E2661" s="206" t="s">
        <v>1027</v>
      </c>
      <c r="F2661" s="206" t="s">
        <v>10755</v>
      </c>
      <c r="G2661" s="206">
        <v>12</v>
      </c>
      <c r="H2661" s="206">
        <v>396</v>
      </c>
      <c r="I2661" s="206" t="s">
        <v>1520</v>
      </c>
      <c r="J2661" s="209">
        <v>25</v>
      </c>
      <c r="K2661" s="756" t="s">
        <v>2073</v>
      </c>
      <c r="L2661" s="1195"/>
    </row>
    <row r="2662" spans="1:12">
      <c r="A2662" s="1213"/>
      <c r="B2662" s="200" t="s">
        <v>1461</v>
      </c>
      <c r="C2662" s="1209" t="s">
        <v>1425</v>
      </c>
      <c r="D2662" s="1198" t="s">
        <v>1462</v>
      </c>
      <c r="E2662" s="201" t="s">
        <v>1031</v>
      </c>
      <c r="F2662" s="201" t="s">
        <v>1030</v>
      </c>
      <c r="G2662" s="201">
        <v>1</v>
      </c>
      <c r="H2662" s="201">
        <v>397</v>
      </c>
      <c r="I2662" s="201" t="s">
        <v>1520</v>
      </c>
      <c r="J2662" s="207">
        <v>29</v>
      </c>
      <c r="K2662" s="756" t="s">
        <v>2084</v>
      </c>
      <c r="L2662" s="1195" t="s">
        <v>5900</v>
      </c>
    </row>
    <row r="2663" spans="1:12">
      <c r="A2663" s="1213"/>
      <c r="B2663" s="203" t="s">
        <v>1461</v>
      </c>
      <c r="C2663" s="1210"/>
      <c r="D2663" s="1199"/>
      <c r="E2663" s="204" t="s">
        <v>1033</v>
      </c>
      <c r="F2663" s="204" t="s">
        <v>10756</v>
      </c>
      <c r="G2663" s="204">
        <v>2</v>
      </c>
      <c r="H2663" s="204">
        <v>398</v>
      </c>
      <c r="I2663" s="204" t="s">
        <v>1520</v>
      </c>
      <c r="J2663" s="208">
        <v>31</v>
      </c>
      <c r="K2663" s="756" t="s">
        <v>2085</v>
      </c>
      <c r="L2663" s="1195"/>
    </row>
    <row r="2664" spans="1:12">
      <c r="A2664" s="1213"/>
      <c r="B2664" s="203" t="s">
        <v>1461</v>
      </c>
      <c r="C2664" s="1210"/>
      <c r="D2664" s="1199"/>
      <c r="E2664" s="204" t="s">
        <v>1039</v>
      </c>
      <c r="F2664" s="204" t="s">
        <v>1038</v>
      </c>
      <c r="G2664" s="204">
        <v>3</v>
      </c>
      <c r="H2664" s="204">
        <v>399</v>
      </c>
      <c r="I2664" s="204" t="s">
        <v>1520</v>
      </c>
      <c r="J2664" s="208">
        <v>37</v>
      </c>
      <c r="K2664" s="756" t="s">
        <v>2086</v>
      </c>
      <c r="L2664" s="1195"/>
    </row>
    <row r="2665" spans="1:12">
      <c r="A2665" s="1213"/>
      <c r="B2665" s="203" t="s">
        <v>1461</v>
      </c>
      <c r="C2665" s="1210"/>
      <c r="D2665" s="1199"/>
      <c r="E2665" s="204" t="s">
        <v>1497</v>
      </c>
      <c r="F2665" s="204" t="s">
        <v>67</v>
      </c>
      <c r="G2665" s="204">
        <v>4</v>
      </c>
      <c r="H2665" s="204">
        <v>400</v>
      </c>
      <c r="I2665" s="204" t="s">
        <v>1520</v>
      </c>
      <c r="J2665" s="208">
        <v>43</v>
      </c>
      <c r="K2665" s="756" t="s">
        <v>2087</v>
      </c>
      <c r="L2665" s="1195"/>
    </row>
    <row r="2666" spans="1:12">
      <c r="A2666" s="1213"/>
      <c r="B2666" s="203" t="s">
        <v>1461</v>
      </c>
      <c r="C2666" s="1210"/>
      <c r="D2666" s="1199"/>
      <c r="E2666" s="204" t="s">
        <v>1497</v>
      </c>
      <c r="F2666" s="204" t="s">
        <v>67</v>
      </c>
      <c r="G2666" s="204">
        <v>5</v>
      </c>
      <c r="H2666" s="204">
        <v>401</v>
      </c>
      <c r="I2666" s="204" t="s">
        <v>1732</v>
      </c>
      <c r="J2666" s="208">
        <v>3</v>
      </c>
      <c r="K2666" s="756" t="s">
        <v>2088</v>
      </c>
      <c r="L2666" s="1195"/>
    </row>
    <row r="2667" spans="1:12">
      <c r="A2667" s="1213"/>
      <c r="B2667" s="203" t="s">
        <v>1461</v>
      </c>
      <c r="C2667" s="1210"/>
      <c r="D2667" s="1199"/>
      <c r="E2667" s="204"/>
      <c r="F2667" s="204"/>
      <c r="G2667" s="204">
        <v>6</v>
      </c>
      <c r="H2667" s="204">
        <v>402</v>
      </c>
      <c r="I2667" s="204"/>
      <c r="J2667" s="208"/>
      <c r="K2667" s="756" t="s">
        <v>2089</v>
      </c>
      <c r="L2667" s="1195"/>
    </row>
    <row r="2668" spans="1:12">
      <c r="A2668" s="1213"/>
      <c r="B2668" s="203" t="s">
        <v>1461</v>
      </c>
      <c r="C2668" s="1210"/>
      <c r="D2668" s="1199"/>
      <c r="E2668" s="204"/>
      <c r="F2668" s="204"/>
      <c r="G2668" s="204">
        <v>7</v>
      </c>
      <c r="H2668" s="204">
        <v>403</v>
      </c>
      <c r="I2668" s="204"/>
      <c r="J2668" s="208"/>
      <c r="K2668" s="756" t="s">
        <v>2090</v>
      </c>
      <c r="L2668" s="1195"/>
    </row>
    <row r="2669" spans="1:12">
      <c r="A2669" s="1213"/>
      <c r="B2669" s="203" t="s">
        <v>1461</v>
      </c>
      <c r="C2669" s="1210"/>
      <c r="D2669" s="1199"/>
      <c r="E2669" s="204"/>
      <c r="F2669" s="204"/>
      <c r="G2669" s="204">
        <v>8</v>
      </c>
      <c r="H2669" s="204">
        <v>404</v>
      </c>
      <c r="I2669" s="204"/>
      <c r="J2669" s="208"/>
      <c r="K2669" s="756" t="s">
        <v>2091</v>
      </c>
      <c r="L2669" s="1195"/>
    </row>
    <row r="2670" spans="1:12">
      <c r="A2670" s="1213"/>
      <c r="B2670" s="203" t="s">
        <v>1461</v>
      </c>
      <c r="C2670" s="1210"/>
      <c r="D2670" s="1199"/>
      <c r="E2670" s="204"/>
      <c r="F2670" s="204"/>
      <c r="G2670" s="204">
        <v>9</v>
      </c>
      <c r="H2670" s="204">
        <v>405</v>
      </c>
      <c r="I2670" s="204"/>
      <c r="J2670" s="208"/>
      <c r="K2670" s="756" t="s">
        <v>2092</v>
      </c>
      <c r="L2670" s="1195"/>
    </row>
    <row r="2671" spans="1:12">
      <c r="A2671" s="1213"/>
      <c r="B2671" s="203" t="s">
        <v>1461</v>
      </c>
      <c r="C2671" s="1210"/>
      <c r="D2671" s="1199"/>
      <c r="E2671" s="204"/>
      <c r="F2671" s="204"/>
      <c r="G2671" s="204">
        <v>10</v>
      </c>
      <c r="H2671" s="204">
        <v>406</v>
      </c>
      <c r="I2671" s="204"/>
      <c r="J2671" s="208"/>
      <c r="K2671" s="756" t="s">
        <v>2093</v>
      </c>
      <c r="L2671" s="1195"/>
    </row>
    <row r="2672" spans="1:12">
      <c r="A2672" s="1213"/>
      <c r="B2672" s="203" t="s">
        <v>1461</v>
      </c>
      <c r="C2672" s="1210"/>
      <c r="D2672" s="1199"/>
      <c r="E2672" s="204"/>
      <c r="F2672" s="204"/>
      <c r="G2672" s="204">
        <v>11</v>
      </c>
      <c r="H2672" s="204">
        <v>407</v>
      </c>
      <c r="I2672" s="204"/>
      <c r="J2672" s="208"/>
      <c r="K2672" s="756" t="s">
        <v>2094</v>
      </c>
      <c r="L2672" s="1195"/>
    </row>
    <row r="2673" spans="1:12">
      <c r="A2673" s="1213"/>
      <c r="B2673" s="205" t="s">
        <v>1461</v>
      </c>
      <c r="C2673" s="1210"/>
      <c r="D2673" s="1199"/>
      <c r="E2673" s="206"/>
      <c r="F2673" s="206"/>
      <c r="G2673" s="206">
        <v>12</v>
      </c>
      <c r="H2673" s="206">
        <v>408</v>
      </c>
      <c r="I2673" s="206"/>
      <c r="J2673" s="209"/>
      <c r="K2673" s="756" t="s">
        <v>2095</v>
      </c>
      <c r="L2673" s="1195"/>
    </row>
    <row r="2674" spans="1:12">
      <c r="A2674" s="1213"/>
      <c r="B2674" s="210" t="s">
        <v>1476</v>
      </c>
      <c r="C2674" s="1205" t="s">
        <v>1426</v>
      </c>
      <c r="D2674" s="1198" t="s">
        <v>1477</v>
      </c>
      <c r="E2674" s="201" t="s">
        <v>6620</v>
      </c>
      <c r="F2674" s="201" t="s">
        <v>7385</v>
      </c>
      <c r="G2674" s="201">
        <v>0</v>
      </c>
      <c r="H2674" s="201">
        <v>1585</v>
      </c>
      <c r="I2674" s="201" t="s">
        <v>1691</v>
      </c>
      <c r="J2674" s="207">
        <v>1</v>
      </c>
      <c r="K2674" s="1194" t="s">
        <v>5901</v>
      </c>
      <c r="L2674" s="1195" t="s">
        <v>5902</v>
      </c>
    </row>
    <row r="2675" spans="1:12">
      <c r="A2675" s="1213"/>
      <c r="B2675" s="211" t="s">
        <v>1476</v>
      </c>
      <c r="C2675" s="1206"/>
      <c r="D2675" s="1199"/>
      <c r="E2675" s="204" t="s">
        <v>6621</v>
      </c>
      <c r="F2675" s="204" t="s">
        <v>7386</v>
      </c>
      <c r="G2675" s="204">
        <v>1</v>
      </c>
      <c r="H2675" s="204">
        <v>1586</v>
      </c>
      <c r="I2675" s="204" t="s">
        <v>1691</v>
      </c>
      <c r="J2675" s="208">
        <v>2</v>
      </c>
      <c r="K2675" s="1194"/>
      <c r="L2675" s="1195"/>
    </row>
    <row r="2676" spans="1:12">
      <c r="A2676" s="1213"/>
      <c r="B2676" s="211" t="s">
        <v>1476</v>
      </c>
      <c r="C2676" s="1206"/>
      <c r="D2676" s="1199"/>
      <c r="E2676" s="204" t="s">
        <v>1497</v>
      </c>
      <c r="F2676" s="204" t="s">
        <v>7387</v>
      </c>
      <c r="G2676" s="204">
        <v>2</v>
      </c>
      <c r="H2676" s="204">
        <v>1587</v>
      </c>
      <c r="I2676" s="204" t="s">
        <v>1691</v>
      </c>
      <c r="J2676" s="208">
        <v>3</v>
      </c>
      <c r="K2676" s="1194"/>
      <c r="L2676" s="1195"/>
    </row>
    <row r="2677" spans="1:12">
      <c r="A2677" s="1213"/>
      <c r="B2677" s="211" t="s">
        <v>1476</v>
      </c>
      <c r="C2677" s="1206"/>
      <c r="D2677" s="1199"/>
      <c r="E2677" s="204" t="s">
        <v>2690</v>
      </c>
      <c r="F2677" s="204" t="s">
        <v>7388</v>
      </c>
      <c r="G2677" s="204">
        <v>3</v>
      </c>
      <c r="H2677" s="204">
        <v>1588</v>
      </c>
      <c r="I2677" s="204" t="s">
        <v>1691</v>
      </c>
      <c r="J2677" s="208">
        <v>4</v>
      </c>
      <c r="K2677" s="1194"/>
      <c r="L2677" s="1195"/>
    </row>
    <row r="2678" spans="1:12">
      <c r="A2678" s="1213"/>
      <c r="B2678" s="211" t="s">
        <v>1476</v>
      </c>
      <c r="C2678" s="1206"/>
      <c r="D2678" s="1199"/>
      <c r="E2678" s="204" t="s">
        <v>6622</v>
      </c>
      <c r="F2678" s="204" t="s">
        <v>7389</v>
      </c>
      <c r="G2678" s="204">
        <v>4</v>
      </c>
      <c r="H2678" s="204">
        <v>1589</v>
      </c>
      <c r="I2678" s="204" t="s">
        <v>1691</v>
      </c>
      <c r="J2678" s="208">
        <v>5</v>
      </c>
      <c r="K2678" s="1194"/>
      <c r="L2678" s="1195"/>
    </row>
    <row r="2679" spans="1:12">
      <c r="A2679" s="1213"/>
      <c r="B2679" s="211" t="s">
        <v>1476</v>
      </c>
      <c r="C2679" s="1206"/>
      <c r="D2679" s="1199"/>
      <c r="E2679" s="204" t="s">
        <v>6623</v>
      </c>
      <c r="F2679" s="204" t="s">
        <v>7390</v>
      </c>
      <c r="G2679" s="204">
        <v>5</v>
      </c>
      <c r="H2679" s="204">
        <v>1590</v>
      </c>
      <c r="I2679" s="204" t="s">
        <v>1691</v>
      </c>
      <c r="J2679" s="208">
        <v>6</v>
      </c>
      <c r="K2679" s="1194"/>
      <c r="L2679" s="1195"/>
    </row>
    <row r="2680" spans="1:12">
      <c r="A2680" s="1213"/>
      <c r="B2680" s="211" t="s">
        <v>1476</v>
      </c>
      <c r="C2680" s="1206"/>
      <c r="D2680" s="1199"/>
      <c r="E2680" s="204" t="s">
        <v>6624</v>
      </c>
      <c r="F2680" s="204" t="s">
        <v>7391</v>
      </c>
      <c r="G2680" s="204">
        <v>6</v>
      </c>
      <c r="H2680" s="204">
        <v>1591</v>
      </c>
      <c r="I2680" s="204" t="s">
        <v>1691</v>
      </c>
      <c r="J2680" s="208">
        <v>7</v>
      </c>
      <c r="K2680" s="1194"/>
      <c r="L2680" s="1195"/>
    </row>
    <row r="2681" spans="1:12">
      <c r="A2681" s="1213"/>
      <c r="B2681" s="211" t="s">
        <v>1476</v>
      </c>
      <c r="C2681" s="1206"/>
      <c r="D2681" s="1199"/>
      <c r="E2681" s="204" t="s">
        <v>6625</v>
      </c>
      <c r="F2681" s="204" t="s">
        <v>7392</v>
      </c>
      <c r="G2681" s="204">
        <v>7</v>
      </c>
      <c r="H2681" s="204">
        <v>1592</v>
      </c>
      <c r="I2681" s="204" t="s">
        <v>1692</v>
      </c>
      <c r="J2681" s="208">
        <v>1</v>
      </c>
      <c r="K2681" s="1194"/>
      <c r="L2681" s="1195"/>
    </row>
    <row r="2682" spans="1:12">
      <c r="A2682" s="1213"/>
      <c r="B2682" s="211" t="s">
        <v>1476</v>
      </c>
      <c r="C2682" s="1206"/>
      <c r="D2682" s="1199"/>
      <c r="E2682" s="204" t="s">
        <v>6626</v>
      </c>
      <c r="F2682" s="204" t="s">
        <v>7393</v>
      </c>
      <c r="G2682" s="204">
        <v>8</v>
      </c>
      <c r="H2682" s="204">
        <v>1593</v>
      </c>
      <c r="I2682" s="204" t="s">
        <v>1692</v>
      </c>
      <c r="J2682" s="208">
        <v>2</v>
      </c>
      <c r="K2682" s="1194"/>
      <c r="L2682" s="1195"/>
    </row>
    <row r="2683" spans="1:12">
      <c r="A2683" s="1213"/>
      <c r="B2683" s="211" t="s">
        <v>1476</v>
      </c>
      <c r="C2683" s="1206"/>
      <c r="D2683" s="1199"/>
      <c r="E2683" s="204" t="s">
        <v>1497</v>
      </c>
      <c r="F2683" s="204" t="s">
        <v>7394</v>
      </c>
      <c r="G2683" s="204">
        <v>9</v>
      </c>
      <c r="H2683" s="204">
        <v>1594</v>
      </c>
      <c r="I2683" s="204" t="s">
        <v>1692</v>
      </c>
      <c r="J2683" s="208">
        <v>3</v>
      </c>
      <c r="K2683" s="1194"/>
      <c r="L2683" s="1195"/>
    </row>
    <row r="2684" spans="1:12">
      <c r="A2684" s="1213"/>
      <c r="B2684" s="211" t="s">
        <v>1476</v>
      </c>
      <c r="C2684" s="1206"/>
      <c r="D2684" s="1199"/>
      <c r="E2684" s="204" t="s">
        <v>2691</v>
      </c>
      <c r="F2684" s="204" t="s">
        <v>7395</v>
      </c>
      <c r="G2684" s="204">
        <v>10</v>
      </c>
      <c r="H2684" s="204">
        <v>1595</v>
      </c>
      <c r="I2684" s="204" t="s">
        <v>1692</v>
      </c>
      <c r="J2684" s="208">
        <v>4</v>
      </c>
      <c r="K2684" s="1194"/>
      <c r="L2684" s="1195"/>
    </row>
    <row r="2685" spans="1:12">
      <c r="A2685" s="1213"/>
      <c r="B2685" s="211" t="s">
        <v>1476</v>
      </c>
      <c r="C2685" s="1206"/>
      <c r="D2685" s="1199"/>
      <c r="E2685" s="204" t="s">
        <v>6627</v>
      </c>
      <c r="F2685" s="204" t="s">
        <v>7396</v>
      </c>
      <c r="G2685" s="204">
        <v>11</v>
      </c>
      <c r="H2685" s="204">
        <v>1596</v>
      </c>
      <c r="I2685" s="204" t="s">
        <v>1692</v>
      </c>
      <c r="J2685" s="208">
        <v>5</v>
      </c>
      <c r="K2685" s="1194"/>
      <c r="L2685" s="1195"/>
    </row>
    <row r="2686" spans="1:12">
      <c r="A2686" s="1213"/>
      <c r="B2686" s="211" t="s">
        <v>1476</v>
      </c>
      <c r="C2686" s="1206"/>
      <c r="D2686" s="1199"/>
      <c r="E2686" s="204" t="s">
        <v>6628</v>
      </c>
      <c r="F2686" s="204" t="s">
        <v>7397</v>
      </c>
      <c r="G2686" s="204">
        <v>12</v>
      </c>
      <c r="H2686" s="204">
        <v>1597</v>
      </c>
      <c r="I2686" s="204" t="s">
        <v>1692</v>
      </c>
      <c r="J2686" s="208">
        <v>6</v>
      </c>
      <c r="K2686" s="1194"/>
      <c r="L2686" s="1195"/>
    </row>
    <row r="2687" spans="1:12">
      <c r="A2687" s="1213"/>
      <c r="B2687" s="211" t="s">
        <v>1476</v>
      </c>
      <c r="C2687" s="1206"/>
      <c r="D2687" s="1199"/>
      <c r="E2687" s="204" t="s">
        <v>6629</v>
      </c>
      <c r="F2687" s="204" t="s">
        <v>7398</v>
      </c>
      <c r="G2687" s="204">
        <v>13</v>
      </c>
      <c r="H2687" s="204">
        <v>1598</v>
      </c>
      <c r="I2687" s="204" t="s">
        <v>1692</v>
      </c>
      <c r="J2687" s="208">
        <v>7</v>
      </c>
      <c r="K2687" s="1194"/>
      <c r="L2687" s="1195"/>
    </row>
    <row r="2688" spans="1:12">
      <c r="A2688" s="1213"/>
      <c r="B2688" s="211" t="s">
        <v>1476</v>
      </c>
      <c r="C2688" s="1206"/>
      <c r="D2688" s="1199"/>
      <c r="E2688" s="204" t="s">
        <v>1351</v>
      </c>
      <c r="F2688" s="204" t="s">
        <v>6630</v>
      </c>
      <c r="G2688" s="204">
        <v>14</v>
      </c>
      <c r="H2688" s="204">
        <v>1599</v>
      </c>
      <c r="I2688" s="204" t="s">
        <v>1792</v>
      </c>
      <c r="J2688" s="208">
        <v>1</v>
      </c>
      <c r="K2688" s="1194"/>
      <c r="L2688" s="1195"/>
    </row>
    <row r="2689" spans="1:12">
      <c r="A2689" s="1213"/>
      <c r="B2689" s="212" t="s">
        <v>1476</v>
      </c>
      <c r="C2689" s="1206"/>
      <c r="D2689" s="1199"/>
      <c r="E2689" s="206" t="s">
        <v>1352</v>
      </c>
      <c r="F2689" s="206" t="s">
        <v>6631</v>
      </c>
      <c r="G2689" s="206">
        <v>15</v>
      </c>
      <c r="H2689" s="206">
        <v>1600</v>
      </c>
      <c r="I2689" s="206" t="s">
        <v>1792</v>
      </c>
      <c r="J2689" s="209">
        <v>2</v>
      </c>
      <c r="K2689" s="1194"/>
      <c r="L2689" s="1195"/>
    </row>
    <row r="2690" spans="1:12">
      <c r="A2690" s="1213"/>
      <c r="B2690" s="210" t="s">
        <v>1554</v>
      </c>
      <c r="C2690" s="1206"/>
      <c r="D2690" s="1198" t="s">
        <v>1555</v>
      </c>
      <c r="E2690" s="201" t="s">
        <v>6632</v>
      </c>
      <c r="F2690" s="201" t="s">
        <v>7399</v>
      </c>
      <c r="G2690" s="201">
        <v>0</v>
      </c>
      <c r="H2690" s="201">
        <v>593</v>
      </c>
      <c r="I2690" s="201" t="s">
        <v>1691</v>
      </c>
      <c r="J2690" s="207">
        <v>8</v>
      </c>
      <c r="K2690" s="1194" t="s">
        <v>5903</v>
      </c>
      <c r="L2690" s="1195" t="s">
        <v>5904</v>
      </c>
    </row>
    <row r="2691" spans="1:12">
      <c r="A2691" s="1213"/>
      <c r="B2691" s="211" t="s">
        <v>1554</v>
      </c>
      <c r="C2691" s="1206"/>
      <c r="D2691" s="1199"/>
      <c r="E2691" s="204" t="s">
        <v>6633</v>
      </c>
      <c r="F2691" s="204" t="s">
        <v>11118</v>
      </c>
      <c r="G2691" s="204">
        <v>1</v>
      </c>
      <c r="H2691" s="204">
        <v>594</v>
      </c>
      <c r="I2691" s="204" t="s">
        <v>1691</v>
      </c>
      <c r="J2691" s="208">
        <v>9</v>
      </c>
      <c r="K2691" s="1194"/>
      <c r="L2691" s="1195"/>
    </row>
    <row r="2692" spans="1:12">
      <c r="A2692" s="1213"/>
      <c r="B2692" s="211" t="s">
        <v>1554</v>
      </c>
      <c r="C2692" s="1206"/>
      <c r="D2692" s="1199"/>
      <c r="E2692" s="204" t="s">
        <v>6634</v>
      </c>
      <c r="F2692" s="204" t="s">
        <v>7400</v>
      </c>
      <c r="G2692" s="204">
        <v>2</v>
      </c>
      <c r="H2692" s="204">
        <v>595</v>
      </c>
      <c r="I2692" s="204" t="s">
        <v>1691</v>
      </c>
      <c r="J2692" s="208">
        <v>10</v>
      </c>
      <c r="K2692" s="1194"/>
      <c r="L2692" s="1195"/>
    </row>
    <row r="2693" spans="1:12">
      <c r="A2693" s="1213"/>
      <c r="B2693" s="211" t="s">
        <v>1554</v>
      </c>
      <c r="C2693" s="1206"/>
      <c r="D2693" s="1199"/>
      <c r="E2693" s="204" t="s">
        <v>6635</v>
      </c>
      <c r="F2693" s="204" t="s">
        <v>7401</v>
      </c>
      <c r="G2693" s="204">
        <v>3</v>
      </c>
      <c r="H2693" s="204">
        <v>596</v>
      </c>
      <c r="I2693" s="204" t="s">
        <v>1692</v>
      </c>
      <c r="J2693" s="208">
        <v>8</v>
      </c>
      <c r="K2693" s="1194"/>
      <c r="L2693" s="1195"/>
    </row>
    <row r="2694" spans="1:12">
      <c r="A2694" s="1213"/>
      <c r="B2694" s="211" t="s">
        <v>1554</v>
      </c>
      <c r="C2694" s="1206"/>
      <c r="D2694" s="1199"/>
      <c r="E2694" s="204" t="s">
        <v>6636</v>
      </c>
      <c r="F2694" s="204" t="s">
        <v>11119</v>
      </c>
      <c r="G2694" s="204">
        <v>4</v>
      </c>
      <c r="H2694" s="204">
        <v>597</v>
      </c>
      <c r="I2694" s="204" t="s">
        <v>1692</v>
      </c>
      <c r="J2694" s="208">
        <v>9</v>
      </c>
      <c r="K2694" s="1194"/>
      <c r="L2694" s="1195"/>
    </row>
    <row r="2695" spans="1:12">
      <c r="A2695" s="1213"/>
      <c r="B2695" s="211" t="s">
        <v>1554</v>
      </c>
      <c r="C2695" s="1206"/>
      <c r="D2695" s="1199"/>
      <c r="E2695" s="204" t="s">
        <v>6637</v>
      </c>
      <c r="F2695" s="204" t="s">
        <v>7402</v>
      </c>
      <c r="G2695" s="204">
        <v>5</v>
      </c>
      <c r="H2695" s="204">
        <v>598</v>
      </c>
      <c r="I2695" s="204" t="s">
        <v>1692</v>
      </c>
      <c r="J2695" s="208">
        <v>10</v>
      </c>
      <c r="K2695" s="1194"/>
      <c r="L2695" s="1195"/>
    </row>
    <row r="2696" spans="1:12">
      <c r="A2696" s="1213"/>
      <c r="B2696" s="211" t="s">
        <v>1554</v>
      </c>
      <c r="C2696" s="1206"/>
      <c r="D2696" s="1199"/>
      <c r="E2696" s="204" t="s">
        <v>1695</v>
      </c>
      <c r="F2696" s="204" t="s">
        <v>1696</v>
      </c>
      <c r="G2696" s="204">
        <v>6</v>
      </c>
      <c r="H2696" s="204">
        <v>599</v>
      </c>
      <c r="I2696" s="204" t="s">
        <v>1792</v>
      </c>
      <c r="J2696" s="208">
        <v>8</v>
      </c>
      <c r="K2696" s="1194"/>
      <c r="L2696" s="1195"/>
    </row>
    <row r="2697" spans="1:12">
      <c r="A2697" s="1213"/>
      <c r="B2697" s="211" t="s">
        <v>1554</v>
      </c>
      <c r="C2697" s="1206"/>
      <c r="D2697" s="1199"/>
      <c r="E2697" s="204" t="s">
        <v>1698</v>
      </c>
      <c r="F2697" s="204" t="s">
        <v>10490</v>
      </c>
      <c r="G2697" s="204">
        <v>7</v>
      </c>
      <c r="H2697" s="204">
        <v>600</v>
      </c>
      <c r="I2697" s="204" t="s">
        <v>1792</v>
      </c>
      <c r="J2697" s="208">
        <v>9</v>
      </c>
      <c r="K2697" s="1194"/>
      <c r="L2697" s="1195"/>
    </row>
    <row r="2698" spans="1:12">
      <c r="A2698" s="1213"/>
      <c r="B2698" s="211" t="s">
        <v>1554</v>
      </c>
      <c r="C2698" s="1206"/>
      <c r="D2698" s="1199"/>
      <c r="E2698" s="204" t="s">
        <v>1906</v>
      </c>
      <c r="F2698" s="204" t="s">
        <v>1907</v>
      </c>
      <c r="G2698" s="204">
        <v>8</v>
      </c>
      <c r="H2698" s="204">
        <v>601</v>
      </c>
      <c r="I2698" s="204" t="s">
        <v>1792</v>
      </c>
      <c r="J2698" s="208">
        <v>10</v>
      </c>
      <c r="K2698" s="1194"/>
      <c r="L2698" s="1195"/>
    </row>
    <row r="2699" spans="1:12">
      <c r="A2699" s="1213"/>
      <c r="B2699" s="211" t="s">
        <v>1554</v>
      </c>
      <c r="C2699" s="1206"/>
      <c r="D2699" s="1199"/>
      <c r="E2699" s="204" t="s">
        <v>6638</v>
      </c>
      <c r="F2699" s="204" t="s">
        <v>7403</v>
      </c>
      <c r="G2699" s="204">
        <v>9</v>
      </c>
      <c r="H2699" s="204">
        <v>602</v>
      </c>
      <c r="I2699" s="204" t="s">
        <v>1981</v>
      </c>
      <c r="J2699" s="208">
        <v>8</v>
      </c>
      <c r="K2699" s="1194"/>
      <c r="L2699" s="1195"/>
    </row>
    <row r="2700" spans="1:12">
      <c r="A2700" s="1213"/>
      <c r="B2700" s="211" t="s">
        <v>1554</v>
      </c>
      <c r="C2700" s="1206"/>
      <c r="D2700" s="1199"/>
      <c r="E2700" s="204" t="s">
        <v>6639</v>
      </c>
      <c r="F2700" s="204" t="s">
        <v>11120</v>
      </c>
      <c r="G2700" s="204">
        <v>10</v>
      </c>
      <c r="H2700" s="204">
        <v>603</v>
      </c>
      <c r="I2700" s="204" t="s">
        <v>1981</v>
      </c>
      <c r="J2700" s="208">
        <v>9</v>
      </c>
      <c r="K2700" s="1194"/>
      <c r="L2700" s="1195"/>
    </row>
    <row r="2701" spans="1:12">
      <c r="A2701" s="1213"/>
      <c r="B2701" s="211" t="s">
        <v>1554</v>
      </c>
      <c r="C2701" s="1206"/>
      <c r="D2701" s="1199"/>
      <c r="E2701" s="204" t="s">
        <v>6640</v>
      </c>
      <c r="F2701" s="204" t="s">
        <v>7404</v>
      </c>
      <c r="G2701" s="204">
        <v>11</v>
      </c>
      <c r="H2701" s="204">
        <v>604</v>
      </c>
      <c r="I2701" s="204" t="s">
        <v>1981</v>
      </c>
      <c r="J2701" s="208">
        <v>10</v>
      </c>
      <c r="K2701" s="1194"/>
      <c r="L2701" s="1195"/>
    </row>
    <row r="2702" spans="1:12">
      <c r="A2702" s="1213"/>
      <c r="B2702" s="211" t="s">
        <v>1554</v>
      </c>
      <c r="C2702" s="1206"/>
      <c r="D2702" s="1199"/>
      <c r="E2702" s="204" t="s">
        <v>6641</v>
      </c>
      <c r="F2702" s="204" t="s">
        <v>7405</v>
      </c>
      <c r="G2702" s="204">
        <v>12</v>
      </c>
      <c r="H2702" s="204">
        <v>605</v>
      </c>
      <c r="I2702" s="204" t="s">
        <v>1983</v>
      </c>
      <c r="J2702" s="208">
        <v>8</v>
      </c>
      <c r="K2702" s="1194"/>
      <c r="L2702" s="1195"/>
    </row>
    <row r="2703" spans="1:12">
      <c r="A2703" s="1213"/>
      <c r="B2703" s="211" t="s">
        <v>1554</v>
      </c>
      <c r="C2703" s="1206"/>
      <c r="D2703" s="1199"/>
      <c r="E2703" s="204" t="s">
        <v>6642</v>
      </c>
      <c r="F2703" s="204" t="s">
        <v>11121</v>
      </c>
      <c r="G2703" s="204">
        <v>13</v>
      </c>
      <c r="H2703" s="204">
        <v>606</v>
      </c>
      <c r="I2703" s="204" t="s">
        <v>1983</v>
      </c>
      <c r="J2703" s="208">
        <v>9</v>
      </c>
      <c r="K2703" s="1194"/>
      <c r="L2703" s="1195"/>
    </row>
    <row r="2704" spans="1:12">
      <c r="A2704" s="1213"/>
      <c r="B2704" s="211" t="s">
        <v>1554</v>
      </c>
      <c r="C2704" s="1206"/>
      <c r="D2704" s="1199"/>
      <c r="E2704" s="204" t="s">
        <v>6643</v>
      </c>
      <c r="F2704" s="204" t="s">
        <v>7406</v>
      </c>
      <c r="G2704" s="204">
        <v>14</v>
      </c>
      <c r="H2704" s="204">
        <v>607</v>
      </c>
      <c r="I2704" s="204" t="s">
        <v>1983</v>
      </c>
      <c r="J2704" s="208">
        <v>10</v>
      </c>
      <c r="K2704" s="1194"/>
      <c r="L2704" s="1195"/>
    </row>
    <row r="2705" spans="1:12">
      <c r="A2705" s="1213"/>
      <c r="B2705" s="212" t="s">
        <v>1554</v>
      </c>
      <c r="C2705" s="1206"/>
      <c r="D2705" s="1199"/>
      <c r="E2705" s="206"/>
      <c r="F2705" s="206"/>
      <c r="G2705" s="206">
        <v>15</v>
      </c>
      <c r="H2705" s="206">
        <v>608</v>
      </c>
      <c r="I2705" s="206"/>
      <c r="J2705" s="209"/>
      <c r="K2705" s="1194"/>
      <c r="L2705" s="1195"/>
    </row>
    <row r="2706" spans="1:12">
      <c r="A2706" s="1213"/>
      <c r="B2706" s="210" t="s">
        <v>1476</v>
      </c>
      <c r="C2706" s="1205" t="s">
        <v>1427</v>
      </c>
      <c r="D2706" s="1198" t="s">
        <v>1477</v>
      </c>
      <c r="E2706" s="201" t="s">
        <v>1497</v>
      </c>
      <c r="F2706" s="201" t="s">
        <v>6644</v>
      </c>
      <c r="G2706" s="201">
        <v>0</v>
      </c>
      <c r="H2706" s="201">
        <v>1601</v>
      </c>
      <c r="I2706" s="201" t="s">
        <v>1792</v>
      </c>
      <c r="J2706" s="207">
        <v>3</v>
      </c>
      <c r="K2706" s="1194" t="s">
        <v>5905</v>
      </c>
      <c r="L2706" s="1195" t="s">
        <v>5906</v>
      </c>
    </row>
    <row r="2707" spans="1:12">
      <c r="A2707" s="1213"/>
      <c r="B2707" s="211" t="s">
        <v>1476</v>
      </c>
      <c r="C2707" s="1206"/>
      <c r="D2707" s="1199"/>
      <c r="E2707" s="204" t="s">
        <v>1356</v>
      </c>
      <c r="F2707" s="204" t="s">
        <v>6645</v>
      </c>
      <c r="G2707" s="204">
        <v>1</v>
      </c>
      <c r="H2707" s="204">
        <v>1602</v>
      </c>
      <c r="I2707" s="204" t="s">
        <v>1792</v>
      </c>
      <c r="J2707" s="208">
        <v>4</v>
      </c>
      <c r="K2707" s="1194"/>
      <c r="L2707" s="1195"/>
    </row>
    <row r="2708" spans="1:12">
      <c r="A2708" s="1213"/>
      <c r="B2708" s="211" t="s">
        <v>1476</v>
      </c>
      <c r="C2708" s="1206"/>
      <c r="D2708" s="1199"/>
      <c r="E2708" s="204" t="s">
        <v>1704</v>
      </c>
      <c r="F2708" s="204" t="s">
        <v>6646</v>
      </c>
      <c r="G2708" s="204">
        <v>2</v>
      </c>
      <c r="H2708" s="204">
        <v>1603</v>
      </c>
      <c r="I2708" s="204" t="s">
        <v>1792</v>
      </c>
      <c r="J2708" s="208">
        <v>5</v>
      </c>
      <c r="K2708" s="1194"/>
      <c r="L2708" s="1195"/>
    </row>
    <row r="2709" spans="1:12">
      <c r="A2709" s="1213"/>
      <c r="B2709" s="211" t="s">
        <v>1476</v>
      </c>
      <c r="C2709" s="1206"/>
      <c r="D2709" s="1199"/>
      <c r="E2709" s="204" t="s">
        <v>1350</v>
      </c>
      <c r="F2709" s="204" t="s">
        <v>6647</v>
      </c>
      <c r="G2709" s="204">
        <v>3</v>
      </c>
      <c r="H2709" s="204">
        <v>1604</v>
      </c>
      <c r="I2709" s="204" t="s">
        <v>1792</v>
      </c>
      <c r="J2709" s="208">
        <v>6</v>
      </c>
      <c r="K2709" s="1194"/>
      <c r="L2709" s="1195"/>
    </row>
    <row r="2710" spans="1:12">
      <c r="A2710" s="1213"/>
      <c r="B2710" s="211" t="s">
        <v>1476</v>
      </c>
      <c r="C2710" s="1206"/>
      <c r="D2710" s="1199"/>
      <c r="E2710" s="204" t="s">
        <v>21</v>
      </c>
      <c r="F2710" s="204" t="s">
        <v>6648</v>
      </c>
      <c r="G2710" s="204">
        <v>4</v>
      </c>
      <c r="H2710" s="204">
        <v>1605</v>
      </c>
      <c r="I2710" s="204" t="s">
        <v>1792</v>
      </c>
      <c r="J2710" s="208">
        <v>7</v>
      </c>
      <c r="K2710" s="1194"/>
      <c r="L2710" s="1195"/>
    </row>
    <row r="2711" spans="1:12">
      <c r="A2711" s="1213"/>
      <c r="B2711" s="211" t="s">
        <v>1476</v>
      </c>
      <c r="C2711" s="1206"/>
      <c r="D2711" s="1199"/>
      <c r="E2711" s="204" t="s">
        <v>6649</v>
      </c>
      <c r="F2711" s="204" t="s">
        <v>7407</v>
      </c>
      <c r="G2711" s="204">
        <v>5</v>
      </c>
      <c r="H2711" s="204">
        <v>1606</v>
      </c>
      <c r="I2711" s="204" t="s">
        <v>1981</v>
      </c>
      <c r="J2711" s="208">
        <v>1</v>
      </c>
      <c r="K2711" s="1194"/>
      <c r="L2711" s="1195"/>
    </row>
    <row r="2712" spans="1:12">
      <c r="A2712" s="1213"/>
      <c r="B2712" s="211" t="s">
        <v>1476</v>
      </c>
      <c r="C2712" s="1206"/>
      <c r="D2712" s="1199"/>
      <c r="E2712" s="204" t="s">
        <v>6650</v>
      </c>
      <c r="F2712" s="204" t="s">
        <v>7408</v>
      </c>
      <c r="G2712" s="204">
        <v>6</v>
      </c>
      <c r="H2712" s="204">
        <v>1607</v>
      </c>
      <c r="I2712" s="204" t="s">
        <v>1981</v>
      </c>
      <c r="J2712" s="208">
        <v>2</v>
      </c>
      <c r="K2712" s="1194"/>
      <c r="L2712" s="1195"/>
    </row>
    <row r="2713" spans="1:12">
      <c r="A2713" s="1213"/>
      <c r="B2713" s="211" t="s">
        <v>1476</v>
      </c>
      <c r="C2713" s="1206"/>
      <c r="D2713" s="1199"/>
      <c r="E2713" s="204" t="s">
        <v>1497</v>
      </c>
      <c r="F2713" s="204" t="s">
        <v>7409</v>
      </c>
      <c r="G2713" s="204">
        <v>7</v>
      </c>
      <c r="H2713" s="204">
        <v>1608</v>
      </c>
      <c r="I2713" s="204" t="s">
        <v>1981</v>
      </c>
      <c r="J2713" s="208">
        <v>3</v>
      </c>
      <c r="K2713" s="1194"/>
      <c r="L2713" s="1195"/>
    </row>
    <row r="2714" spans="1:12">
      <c r="A2714" s="1213"/>
      <c r="B2714" s="211" t="s">
        <v>1476</v>
      </c>
      <c r="C2714" s="1206"/>
      <c r="D2714" s="1199"/>
      <c r="E2714" s="204" t="s">
        <v>2692</v>
      </c>
      <c r="F2714" s="204" t="s">
        <v>7410</v>
      </c>
      <c r="G2714" s="204">
        <v>8</v>
      </c>
      <c r="H2714" s="204">
        <v>1609</v>
      </c>
      <c r="I2714" s="204" t="s">
        <v>1981</v>
      </c>
      <c r="J2714" s="208">
        <v>4</v>
      </c>
      <c r="K2714" s="1194"/>
      <c r="L2714" s="1195"/>
    </row>
    <row r="2715" spans="1:12">
      <c r="A2715" s="1213"/>
      <c r="B2715" s="211" t="s">
        <v>1476</v>
      </c>
      <c r="C2715" s="1206"/>
      <c r="D2715" s="1199"/>
      <c r="E2715" s="204" t="s">
        <v>6651</v>
      </c>
      <c r="F2715" s="204" t="s">
        <v>7411</v>
      </c>
      <c r="G2715" s="204">
        <v>9</v>
      </c>
      <c r="H2715" s="204">
        <v>1610</v>
      </c>
      <c r="I2715" s="204" t="s">
        <v>1981</v>
      </c>
      <c r="J2715" s="208">
        <v>5</v>
      </c>
      <c r="K2715" s="1194"/>
      <c r="L2715" s="1195"/>
    </row>
    <row r="2716" spans="1:12">
      <c r="A2716" s="1213"/>
      <c r="B2716" s="211" t="s">
        <v>1476</v>
      </c>
      <c r="C2716" s="1206"/>
      <c r="D2716" s="1199"/>
      <c r="E2716" s="204" t="s">
        <v>6652</v>
      </c>
      <c r="F2716" s="204" t="s">
        <v>7412</v>
      </c>
      <c r="G2716" s="204">
        <v>10</v>
      </c>
      <c r="H2716" s="204">
        <v>1611</v>
      </c>
      <c r="I2716" s="204" t="s">
        <v>1981</v>
      </c>
      <c r="J2716" s="208">
        <v>6</v>
      </c>
      <c r="K2716" s="1194"/>
      <c r="L2716" s="1195"/>
    </row>
    <row r="2717" spans="1:12">
      <c r="A2717" s="1213"/>
      <c r="B2717" s="211" t="s">
        <v>1476</v>
      </c>
      <c r="C2717" s="1206"/>
      <c r="D2717" s="1199"/>
      <c r="E2717" s="204" t="s">
        <v>6653</v>
      </c>
      <c r="F2717" s="204" t="s">
        <v>7413</v>
      </c>
      <c r="G2717" s="204">
        <v>11</v>
      </c>
      <c r="H2717" s="204">
        <v>1612</v>
      </c>
      <c r="I2717" s="204" t="s">
        <v>1981</v>
      </c>
      <c r="J2717" s="208">
        <v>7</v>
      </c>
      <c r="K2717" s="1194"/>
      <c r="L2717" s="1195"/>
    </row>
    <row r="2718" spans="1:12">
      <c r="A2718" s="1213"/>
      <c r="B2718" s="211" t="s">
        <v>1476</v>
      </c>
      <c r="C2718" s="1206"/>
      <c r="D2718" s="1199"/>
      <c r="E2718" s="204" t="s">
        <v>6654</v>
      </c>
      <c r="F2718" s="204" t="s">
        <v>7414</v>
      </c>
      <c r="G2718" s="204">
        <v>12</v>
      </c>
      <c r="H2718" s="204">
        <v>1613</v>
      </c>
      <c r="I2718" s="204" t="s">
        <v>1983</v>
      </c>
      <c r="J2718" s="208">
        <v>1</v>
      </c>
      <c r="K2718" s="1194"/>
      <c r="L2718" s="1195"/>
    </row>
    <row r="2719" spans="1:12">
      <c r="A2719" s="1213"/>
      <c r="B2719" s="211" t="s">
        <v>1476</v>
      </c>
      <c r="C2719" s="1206"/>
      <c r="D2719" s="1199"/>
      <c r="E2719" s="204" t="s">
        <v>6655</v>
      </c>
      <c r="F2719" s="204" t="s">
        <v>7415</v>
      </c>
      <c r="G2719" s="204">
        <v>13</v>
      </c>
      <c r="H2719" s="204">
        <v>1614</v>
      </c>
      <c r="I2719" s="204" t="s">
        <v>1983</v>
      </c>
      <c r="J2719" s="208">
        <v>2</v>
      </c>
      <c r="K2719" s="1194"/>
      <c r="L2719" s="1195"/>
    </row>
    <row r="2720" spans="1:12">
      <c r="A2720" s="1213"/>
      <c r="B2720" s="211" t="s">
        <v>1476</v>
      </c>
      <c r="C2720" s="1206"/>
      <c r="D2720" s="1199"/>
      <c r="E2720" s="204" t="s">
        <v>1497</v>
      </c>
      <c r="F2720" s="204" t="s">
        <v>7416</v>
      </c>
      <c r="G2720" s="204">
        <v>14</v>
      </c>
      <c r="H2720" s="204">
        <v>1615</v>
      </c>
      <c r="I2720" s="204" t="s">
        <v>1983</v>
      </c>
      <c r="J2720" s="208">
        <v>3</v>
      </c>
      <c r="K2720" s="1194"/>
      <c r="L2720" s="1195"/>
    </row>
    <row r="2721" spans="1:12">
      <c r="A2721" s="1213"/>
      <c r="B2721" s="212" t="s">
        <v>1476</v>
      </c>
      <c r="C2721" s="1206"/>
      <c r="D2721" s="1199"/>
      <c r="E2721" s="206" t="s">
        <v>2693</v>
      </c>
      <c r="F2721" s="206" t="s">
        <v>7417</v>
      </c>
      <c r="G2721" s="206">
        <v>15</v>
      </c>
      <c r="H2721" s="206">
        <v>1616</v>
      </c>
      <c r="I2721" s="206" t="s">
        <v>1983</v>
      </c>
      <c r="J2721" s="209">
        <v>4</v>
      </c>
      <c r="K2721" s="1194"/>
      <c r="L2721" s="1195"/>
    </row>
    <row r="2722" spans="1:12">
      <c r="A2722" s="1213"/>
      <c r="B2722" s="210" t="s">
        <v>1554</v>
      </c>
      <c r="C2722" s="1206"/>
      <c r="D2722" s="1198" t="s">
        <v>1555</v>
      </c>
      <c r="E2722" s="201" t="s">
        <v>6656</v>
      </c>
      <c r="F2722" s="201" t="s">
        <v>7418</v>
      </c>
      <c r="G2722" s="201">
        <v>0</v>
      </c>
      <c r="H2722" s="201">
        <v>609</v>
      </c>
      <c r="I2722" s="201" t="s">
        <v>6051</v>
      </c>
      <c r="J2722" s="207">
        <v>8</v>
      </c>
      <c r="K2722" s="1194" t="s">
        <v>5907</v>
      </c>
      <c r="L2722" s="1195" t="s">
        <v>5908</v>
      </c>
    </row>
    <row r="2723" spans="1:12">
      <c r="A2723" s="1213"/>
      <c r="B2723" s="211" t="s">
        <v>1554</v>
      </c>
      <c r="C2723" s="1206"/>
      <c r="D2723" s="1199"/>
      <c r="E2723" s="204" t="s">
        <v>6657</v>
      </c>
      <c r="F2723" s="204" t="s">
        <v>11122</v>
      </c>
      <c r="G2723" s="204">
        <v>1</v>
      </c>
      <c r="H2723" s="204">
        <v>610</v>
      </c>
      <c r="I2723" s="204" t="s">
        <v>6051</v>
      </c>
      <c r="J2723" s="208">
        <v>9</v>
      </c>
      <c r="K2723" s="1194"/>
      <c r="L2723" s="1195"/>
    </row>
    <row r="2724" spans="1:12">
      <c r="A2724" s="1213"/>
      <c r="B2724" s="211" t="s">
        <v>1554</v>
      </c>
      <c r="C2724" s="1206"/>
      <c r="D2724" s="1199"/>
      <c r="E2724" s="204" t="s">
        <v>6658</v>
      </c>
      <c r="F2724" s="204" t="s">
        <v>7419</v>
      </c>
      <c r="G2724" s="204">
        <v>2</v>
      </c>
      <c r="H2724" s="204">
        <v>611</v>
      </c>
      <c r="I2724" s="204" t="s">
        <v>6051</v>
      </c>
      <c r="J2724" s="208">
        <v>10</v>
      </c>
      <c r="K2724" s="1194"/>
      <c r="L2724" s="1195"/>
    </row>
    <row r="2725" spans="1:12">
      <c r="A2725" s="1213"/>
      <c r="B2725" s="211" t="s">
        <v>1554</v>
      </c>
      <c r="C2725" s="1206"/>
      <c r="D2725" s="1199"/>
      <c r="E2725" s="204" t="s">
        <v>6659</v>
      </c>
      <c r="F2725" s="204" t="s">
        <v>7420</v>
      </c>
      <c r="G2725" s="204">
        <v>3</v>
      </c>
      <c r="H2725" s="204">
        <v>612</v>
      </c>
      <c r="I2725" s="204" t="s">
        <v>6052</v>
      </c>
      <c r="J2725" s="208">
        <v>8</v>
      </c>
      <c r="K2725" s="1194"/>
      <c r="L2725" s="1195"/>
    </row>
    <row r="2726" spans="1:12">
      <c r="A2726" s="1213"/>
      <c r="B2726" s="211" t="s">
        <v>1554</v>
      </c>
      <c r="C2726" s="1206"/>
      <c r="D2726" s="1199"/>
      <c r="E2726" s="204" t="s">
        <v>6660</v>
      </c>
      <c r="F2726" s="204" t="s">
        <v>11123</v>
      </c>
      <c r="G2726" s="204">
        <v>4</v>
      </c>
      <c r="H2726" s="204">
        <v>613</v>
      </c>
      <c r="I2726" s="204" t="s">
        <v>6052</v>
      </c>
      <c r="J2726" s="208">
        <v>9</v>
      </c>
      <c r="K2726" s="1194"/>
      <c r="L2726" s="1195"/>
    </row>
    <row r="2727" spans="1:12">
      <c r="A2727" s="1213"/>
      <c r="B2727" s="211" t="s">
        <v>1554</v>
      </c>
      <c r="C2727" s="1206"/>
      <c r="D2727" s="1199"/>
      <c r="E2727" s="204" t="s">
        <v>6661</v>
      </c>
      <c r="F2727" s="204" t="s">
        <v>7421</v>
      </c>
      <c r="G2727" s="204">
        <v>5</v>
      </c>
      <c r="H2727" s="204">
        <v>614</v>
      </c>
      <c r="I2727" s="204" t="s">
        <v>6052</v>
      </c>
      <c r="J2727" s="208">
        <v>10</v>
      </c>
      <c r="K2727" s="1194"/>
      <c r="L2727" s="1195"/>
    </row>
    <row r="2728" spans="1:12">
      <c r="A2728" s="1213"/>
      <c r="B2728" s="211" t="s">
        <v>1554</v>
      </c>
      <c r="C2728" s="1206"/>
      <c r="D2728" s="1199"/>
      <c r="E2728" s="204" t="s">
        <v>6662</v>
      </c>
      <c r="F2728" s="204" t="s">
        <v>7422</v>
      </c>
      <c r="G2728" s="204">
        <v>6</v>
      </c>
      <c r="H2728" s="204">
        <v>615</v>
      </c>
      <c r="I2728" s="204" t="s">
        <v>6078</v>
      </c>
      <c r="J2728" s="208">
        <v>8</v>
      </c>
      <c r="K2728" s="1194"/>
      <c r="L2728" s="1195"/>
    </row>
    <row r="2729" spans="1:12">
      <c r="A2729" s="1213"/>
      <c r="B2729" s="211" t="s">
        <v>1554</v>
      </c>
      <c r="C2729" s="1206"/>
      <c r="D2729" s="1199"/>
      <c r="E2729" s="204" t="s">
        <v>6663</v>
      </c>
      <c r="F2729" s="204" t="s">
        <v>11124</v>
      </c>
      <c r="G2729" s="204">
        <v>7</v>
      </c>
      <c r="H2729" s="204">
        <v>616</v>
      </c>
      <c r="I2729" s="204" t="s">
        <v>6078</v>
      </c>
      <c r="J2729" s="208">
        <v>9</v>
      </c>
      <c r="K2729" s="1194"/>
      <c r="L2729" s="1195"/>
    </row>
    <row r="2730" spans="1:12">
      <c r="A2730" s="1213"/>
      <c r="B2730" s="211" t="s">
        <v>1554</v>
      </c>
      <c r="C2730" s="1206"/>
      <c r="D2730" s="1199"/>
      <c r="E2730" s="204" t="s">
        <v>6664</v>
      </c>
      <c r="F2730" s="204" t="s">
        <v>7423</v>
      </c>
      <c r="G2730" s="204">
        <v>8</v>
      </c>
      <c r="H2730" s="204">
        <v>617</v>
      </c>
      <c r="I2730" s="204" t="s">
        <v>6078</v>
      </c>
      <c r="J2730" s="208">
        <v>10</v>
      </c>
      <c r="K2730" s="1194"/>
      <c r="L2730" s="1195"/>
    </row>
    <row r="2731" spans="1:12">
      <c r="A2731" s="1213"/>
      <c r="B2731" s="211" t="s">
        <v>1554</v>
      </c>
      <c r="C2731" s="1206"/>
      <c r="D2731" s="1199"/>
      <c r="E2731" s="204" t="s">
        <v>6665</v>
      </c>
      <c r="F2731" s="204" t="s">
        <v>7424</v>
      </c>
      <c r="G2731" s="204">
        <v>9</v>
      </c>
      <c r="H2731" s="204">
        <v>618</v>
      </c>
      <c r="I2731" s="204" t="s">
        <v>6074</v>
      </c>
      <c r="J2731" s="208">
        <v>8</v>
      </c>
      <c r="K2731" s="1194"/>
      <c r="L2731" s="1195"/>
    </row>
    <row r="2732" spans="1:12">
      <c r="A2732" s="1213"/>
      <c r="B2732" s="211" t="s">
        <v>1554</v>
      </c>
      <c r="C2732" s="1206"/>
      <c r="D2732" s="1199"/>
      <c r="E2732" s="204" t="s">
        <v>6666</v>
      </c>
      <c r="F2732" s="204" t="s">
        <v>11125</v>
      </c>
      <c r="G2732" s="204">
        <v>10</v>
      </c>
      <c r="H2732" s="204">
        <v>619</v>
      </c>
      <c r="I2732" s="204" t="s">
        <v>6074</v>
      </c>
      <c r="J2732" s="208">
        <v>9</v>
      </c>
      <c r="K2732" s="1194"/>
      <c r="L2732" s="1195"/>
    </row>
    <row r="2733" spans="1:12">
      <c r="A2733" s="1213"/>
      <c r="B2733" s="211" t="s">
        <v>1554</v>
      </c>
      <c r="C2733" s="1206"/>
      <c r="D2733" s="1199"/>
      <c r="E2733" s="204" t="s">
        <v>6667</v>
      </c>
      <c r="F2733" s="204" t="s">
        <v>7425</v>
      </c>
      <c r="G2733" s="204">
        <v>11</v>
      </c>
      <c r="H2733" s="204">
        <v>620</v>
      </c>
      <c r="I2733" s="204" t="s">
        <v>6074</v>
      </c>
      <c r="J2733" s="208">
        <v>10</v>
      </c>
      <c r="K2733" s="1194"/>
      <c r="L2733" s="1195"/>
    </row>
    <row r="2734" spans="1:12">
      <c r="A2734" s="1213"/>
      <c r="B2734" s="211" t="s">
        <v>1554</v>
      </c>
      <c r="C2734" s="1206"/>
      <c r="D2734" s="1199"/>
      <c r="E2734" s="204"/>
      <c r="F2734" s="204"/>
      <c r="G2734" s="204">
        <v>12</v>
      </c>
      <c r="H2734" s="204">
        <v>621</v>
      </c>
      <c r="I2734" s="204"/>
      <c r="J2734" s="208"/>
      <c r="K2734" s="1194"/>
      <c r="L2734" s="1195"/>
    </row>
    <row r="2735" spans="1:12">
      <c r="A2735" s="1213"/>
      <c r="B2735" s="211" t="s">
        <v>1554</v>
      </c>
      <c r="C2735" s="1206"/>
      <c r="D2735" s="1199"/>
      <c r="E2735" s="204"/>
      <c r="F2735" s="204"/>
      <c r="G2735" s="204">
        <v>13</v>
      </c>
      <c r="H2735" s="204">
        <v>622</v>
      </c>
      <c r="I2735" s="204"/>
      <c r="J2735" s="208"/>
      <c r="K2735" s="1194"/>
      <c r="L2735" s="1195"/>
    </row>
    <row r="2736" spans="1:12">
      <c r="A2736" s="1213"/>
      <c r="B2736" s="211" t="s">
        <v>1554</v>
      </c>
      <c r="C2736" s="1206"/>
      <c r="D2736" s="1199"/>
      <c r="E2736" s="204"/>
      <c r="F2736" s="204"/>
      <c r="G2736" s="204">
        <v>14</v>
      </c>
      <c r="H2736" s="204">
        <v>623</v>
      </c>
      <c r="I2736" s="204"/>
      <c r="J2736" s="208"/>
      <c r="K2736" s="1194"/>
      <c r="L2736" s="1195"/>
    </row>
    <row r="2737" spans="1:12">
      <c r="A2737" s="1213"/>
      <c r="B2737" s="212" t="s">
        <v>1554</v>
      </c>
      <c r="C2737" s="1206"/>
      <c r="D2737" s="1199"/>
      <c r="E2737" s="206"/>
      <c r="F2737" s="206"/>
      <c r="G2737" s="206">
        <v>15</v>
      </c>
      <c r="H2737" s="206">
        <v>624</v>
      </c>
      <c r="I2737" s="206"/>
      <c r="J2737" s="209"/>
      <c r="K2737" s="1194"/>
      <c r="L2737" s="1195"/>
    </row>
    <row r="2738" spans="1:12">
      <c r="A2738" s="1213"/>
      <c r="B2738" s="210" t="s">
        <v>1476</v>
      </c>
      <c r="C2738" s="1205" t="s">
        <v>1434</v>
      </c>
      <c r="D2738" s="1198" t="s">
        <v>1477</v>
      </c>
      <c r="E2738" s="201" t="s">
        <v>6668</v>
      </c>
      <c r="F2738" s="201" t="s">
        <v>7426</v>
      </c>
      <c r="G2738" s="201">
        <v>0</v>
      </c>
      <c r="H2738" s="201">
        <v>1617</v>
      </c>
      <c r="I2738" s="201" t="s">
        <v>1983</v>
      </c>
      <c r="J2738" s="207">
        <v>5</v>
      </c>
      <c r="K2738" s="1194" t="s">
        <v>5909</v>
      </c>
      <c r="L2738" s="1195" t="s">
        <v>5910</v>
      </c>
    </row>
    <row r="2739" spans="1:12">
      <c r="A2739" s="1213"/>
      <c r="B2739" s="211" t="s">
        <v>1476</v>
      </c>
      <c r="C2739" s="1206"/>
      <c r="D2739" s="1199"/>
      <c r="E2739" s="204" t="s">
        <v>6669</v>
      </c>
      <c r="F2739" s="204" t="s">
        <v>7427</v>
      </c>
      <c r="G2739" s="204">
        <v>1</v>
      </c>
      <c r="H2739" s="204">
        <v>1618</v>
      </c>
      <c r="I2739" s="204" t="s">
        <v>1983</v>
      </c>
      <c r="J2739" s="208">
        <v>6</v>
      </c>
      <c r="K2739" s="1194"/>
      <c r="L2739" s="1195"/>
    </row>
    <row r="2740" spans="1:12">
      <c r="A2740" s="1213"/>
      <c r="B2740" s="211" t="s">
        <v>1476</v>
      </c>
      <c r="C2740" s="1206"/>
      <c r="D2740" s="1199"/>
      <c r="E2740" s="204" t="s">
        <v>6670</v>
      </c>
      <c r="F2740" s="204" t="s">
        <v>7428</v>
      </c>
      <c r="G2740" s="204">
        <v>2</v>
      </c>
      <c r="H2740" s="204">
        <v>1619</v>
      </c>
      <c r="I2740" s="204" t="s">
        <v>1983</v>
      </c>
      <c r="J2740" s="208">
        <v>7</v>
      </c>
      <c r="K2740" s="1194"/>
      <c r="L2740" s="1195"/>
    </row>
    <row r="2741" spans="1:12">
      <c r="A2741" s="1213"/>
      <c r="B2741" s="211" t="s">
        <v>1476</v>
      </c>
      <c r="C2741" s="1206"/>
      <c r="D2741" s="1199"/>
      <c r="E2741" s="204" t="s">
        <v>6671</v>
      </c>
      <c r="F2741" s="204" t="s">
        <v>7429</v>
      </c>
      <c r="G2741" s="204">
        <v>3</v>
      </c>
      <c r="H2741" s="204">
        <v>1620</v>
      </c>
      <c r="I2741" s="204" t="s">
        <v>6051</v>
      </c>
      <c r="J2741" s="208">
        <v>1</v>
      </c>
      <c r="K2741" s="1194"/>
      <c r="L2741" s="1195"/>
    </row>
    <row r="2742" spans="1:12">
      <c r="A2742" s="1213"/>
      <c r="B2742" s="211" t="s">
        <v>1476</v>
      </c>
      <c r="C2742" s="1206"/>
      <c r="D2742" s="1199"/>
      <c r="E2742" s="204" t="s">
        <v>6672</v>
      </c>
      <c r="F2742" s="204" t="s">
        <v>7430</v>
      </c>
      <c r="G2742" s="204">
        <v>4</v>
      </c>
      <c r="H2742" s="204">
        <v>1621</v>
      </c>
      <c r="I2742" s="204" t="s">
        <v>6051</v>
      </c>
      <c r="J2742" s="208">
        <v>2</v>
      </c>
      <c r="K2742" s="1194"/>
      <c r="L2742" s="1195"/>
    </row>
    <row r="2743" spans="1:12">
      <c r="A2743" s="1213"/>
      <c r="B2743" s="211" t="s">
        <v>1476</v>
      </c>
      <c r="C2743" s="1206"/>
      <c r="D2743" s="1199"/>
      <c r="E2743" s="204" t="s">
        <v>1497</v>
      </c>
      <c r="F2743" s="204" t="s">
        <v>7431</v>
      </c>
      <c r="G2743" s="204">
        <v>5</v>
      </c>
      <c r="H2743" s="204">
        <v>1622</v>
      </c>
      <c r="I2743" s="204" t="s">
        <v>6051</v>
      </c>
      <c r="J2743" s="208">
        <v>3</v>
      </c>
      <c r="K2743" s="1194"/>
      <c r="L2743" s="1195"/>
    </row>
    <row r="2744" spans="1:12">
      <c r="A2744" s="1213"/>
      <c r="B2744" s="211" t="s">
        <v>1476</v>
      </c>
      <c r="C2744" s="1206"/>
      <c r="D2744" s="1199"/>
      <c r="E2744" s="204" t="s">
        <v>2694</v>
      </c>
      <c r="F2744" s="204" t="s">
        <v>7432</v>
      </c>
      <c r="G2744" s="204">
        <v>6</v>
      </c>
      <c r="H2744" s="204">
        <v>1623</v>
      </c>
      <c r="I2744" s="204" t="s">
        <v>6051</v>
      </c>
      <c r="J2744" s="208">
        <v>4</v>
      </c>
      <c r="K2744" s="1194"/>
      <c r="L2744" s="1195"/>
    </row>
    <row r="2745" spans="1:12">
      <c r="A2745" s="1213"/>
      <c r="B2745" s="211" t="s">
        <v>1476</v>
      </c>
      <c r="C2745" s="1206"/>
      <c r="D2745" s="1199"/>
      <c r="E2745" s="204" t="s">
        <v>6673</v>
      </c>
      <c r="F2745" s="204" t="s">
        <v>7433</v>
      </c>
      <c r="G2745" s="204">
        <v>7</v>
      </c>
      <c r="H2745" s="204">
        <v>1624</v>
      </c>
      <c r="I2745" s="204" t="s">
        <v>6051</v>
      </c>
      <c r="J2745" s="208">
        <v>5</v>
      </c>
      <c r="K2745" s="1194"/>
      <c r="L2745" s="1195"/>
    </row>
    <row r="2746" spans="1:12">
      <c r="A2746" s="1213"/>
      <c r="B2746" s="211" t="s">
        <v>1476</v>
      </c>
      <c r="C2746" s="1206"/>
      <c r="D2746" s="1199"/>
      <c r="E2746" s="204" t="s">
        <v>6674</v>
      </c>
      <c r="F2746" s="204" t="s">
        <v>7434</v>
      </c>
      <c r="G2746" s="204">
        <v>8</v>
      </c>
      <c r="H2746" s="204">
        <v>1625</v>
      </c>
      <c r="I2746" s="204" t="s">
        <v>6051</v>
      </c>
      <c r="J2746" s="208">
        <v>6</v>
      </c>
      <c r="K2746" s="1194"/>
      <c r="L2746" s="1195"/>
    </row>
    <row r="2747" spans="1:12">
      <c r="A2747" s="1213"/>
      <c r="B2747" s="211" t="s">
        <v>1476</v>
      </c>
      <c r="C2747" s="1206"/>
      <c r="D2747" s="1199"/>
      <c r="E2747" s="204" t="s">
        <v>6675</v>
      </c>
      <c r="F2747" s="204" t="s">
        <v>7435</v>
      </c>
      <c r="G2747" s="204">
        <v>9</v>
      </c>
      <c r="H2747" s="204">
        <v>1626</v>
      </c>
      <c r="I2747" s="204" t="s">
        <v>6051</v>
      </c>
      <c r="J2747" s="208">
        <v>7</v>
      </c>
      <c r="K2747" s="1194"/>
      <c r="L2747" s="1195"/>
    </row>
    <row r="2748" spans="1:12">
      <c r="A2748" s="1213"/>
      <c r="B2748" s="211" t="s">
        <v>1476</v>
      </c>
      <c r="C2748" s="1206"/>
      <c r="D2748" s="1199"/>
      <c r="E2748" s="204" t="s">
        <v>1919</v>
      </c>
      <c r="F2748" s="204" t="s">
        <v>10757</v>
      </c>
      <c r="G2748" s="204">
        <v>10</v>
      </c>
      <c r="H2748" s="204">
        <v>1627</v>
      </c>
      <c r="I2748" s="204" t="s">
        <v>1862</v>
      </c>
      <c r="J2748" s="208">
        <v>1</v>
      </c>
      <c r="K2748" s="1194"/>
      <c r="L2748" s="1195"/>
    </row>
    <row r="2749" spans="1:12">
      <c r="A2749" s="1213"/>
      <c r="B2749" s="211" t="s">
        <v>1476</v>
      </c>
      <c r="C2749" s="1206"/>
      <c r="D2749" s="1199"/>
      <c r="E2749" s="204" t="s">
        <v>1920</v>
      </c>
      <c r="F2749" s="204" t="s">
        <v>10758</v>
      </c>
      <c r="G2749" s="204">
        <v>11</v>
      </c>
      <c r="H2749" s="204">
        <v>1628</v>
      </c>
      <c r="I2749" s="204" t="s">
        <v>1862</v>
      </c>
      <c r="J2749" s="208">
        <v>4</v>
      </c>
      <c r="K2749" s="1194"/>
      <c r="L2749" s="1195"/>
    </row>
    <row r="2750" spans="1:12">
      <c r="A2750" s="1213"/>
      <c r="B2750" s="211" t="s">
        <v>1476</v>
      </c>
      <c r="C2750" s="1206"/>
      <c r="D2750" s="1199"/>
      <c r="E2750" s="204" t="s">
        <v>2705</v>
      </c>
      <c r="F2750" s="204" t="s">
        <v>10759</v>
      </c>
      <c r="G2750" s="204">
        <v>12</v>
      </c>
      <c r="H2750" s="204">
        <v>1629</v>
      </c>
      <c r="I2750" s="204" t="s">
        <v>1862</v>
      </c>
      <c r="J2750" s="208">
        <v>5</v>
      </c>
      <c r="K2750" s="1194"/>
      <c r="L2750" s="1195"/>
    </row>
    <row r="2751" spans="1:12">
      <c r="A2751" s="1213"/>
      <c r="B2751" s="211" t="s">
        <v>1476</v>
      </c>
      <c r="C2751" s="1206"/>
      <c r="D2751" s="1199"/>
      <c r="E2751" s="204" t="s">
        <v>2707</v>
      </c>
      <c r="F2751" s="204" t="s">
        <v>10760</v>
      </c>
      <c r="G2751" s="204">
        <v>13</v>
      </c>
      <c r="H2751" s="204">
        <v>1630</v>
      </c>
      <c r="I2751" s="204" t="s">
        <v>1865</v>
      </c>
      <c r="J2751" s="208">
        <v>1</v>
      </c>
      <c r="K2751" s="1194"/>
      <c r="L2751" s="1195"/>
    </row>
    <row r="2752" spans="1:12">
      <c r="A2752" s="1213"/>
      <c r="B2752" s="211" t="s">
        <v>1476</v>
      </c>
      <c r="C2752" s="1206"/>
      <c r="D2752" s="1199"/>
      <c r="E2752" s="204" t="s">
        <v>2706</v>
      </c>
      <c r="F2752" s="204" t="s">
        <v>10761</v>
      </c>
      <c r="G2752" s="204">
        <v>14</v>
      </c>
      <c r="H2752" s="204">
        <v>1631</v>
      </c>
      <c r="I2752" s="204" t="s">
        <v>1865</v>
      </c>
      <c r="J2752" s="208">
        <v>4</v>
      </c>
      <c r="K2752" s="1194"/>
      <c r="L2752" s="1195"/>
    </row>
    <row r="2753" spans="1:12">
      <c r="A2753" s="1213"/>
      <c r="B2753" s="212" t="s">
        <v>1476</v>
      </c>
      <c r="C2753" s="1206"/>
      <c r="D2753" s="1199"/>
      <c r="E2753" s="206" t="s">
        <v>2708</v>
      </c>
      <c r="F2753" s="206" t="s">
        <v>10762</v>
      </c>
      <c r="G2753" s="206">
        <v>15</v>
      </c>
      <c r="H2753" s="206">
        <v>1632</v>
      </c>
      <c r="I2753" s="206" t="s">
        <v>1865</v>
      </c>
      <c r="J2753" s="209">
        <v>5</v>
      </c>
      <c r="K2753" s="1194"/>
      <c r="L2753" s="1195"/>
    </row>
    <row r="2754" spans="1:12">
      <c r="A2754" s="1213"/>
      <c r="B2754" s="210" t="s">
        <v>1554</v>
      </c>
      <c r="C2754" s="1206"/>
      <c r="D2754" s="1198" t="s">
        <v>1555</v>
      </c>
      <c r="E2754" s="201" t="s">
        <v>1925</v>
      </c>
      <c r="F2754" s="201" t="s">
        <v>10763</v>
      </c>
      <c r="G2754" s="201">
        <v>0</v>
      </c>
      <c r="H2754" s="201">
        <v>625</v>
      </c>
      <c r="I2754" s="201" t="s">
        <v>1862</v>
      </c>
      <c r="J2754" s="207">
        <v>1</v>
      </c>
      <c r="K2754" s="1194" t="s">
        <v>5911</v>
      </c>
      <c r="L2754" s="1195" t="s">
        <v>5912</v>
      </c>
    </row>
    <row r="2755" spans="1:12">
      <c r="A2755" s="1213"/>
      <c r="B2755" s="211" t="s">
        <v>1554</v>
      </c>
      <c r="C2755" s="1206"/>
      <c r="D2755" s="1199"/>
      <c r="E2755" s="204" t="s">
        <v>1926</v>
      </c>
      <c r="F2755" s="204" t="s">
        <v>10764</v>
      </c>
      <c r="G2755" s="204">
        <v>1</v>
      </c>
      <c r="H2755" s="204">
        <v>626</v>
      </c>
      <c r="I2755" s="204" t="s">
        <v>1862</v>
      </c>
      <c r="J2755" s="208">
        <v>3</v>
      </c>
      <c r="K2755" s="1194"/>
      <c r="L2755" s="1195"/>
    </row>
    <row r="2756" spans="1:12">
      <c r="A2756" s="1213"/>
      <c r="B2756" s="211" t="s">
        <v>1554</v>
      </c>
      <c r="C2756" s="1206"/>
      <c r="D2756" s="1199"/>
      <c r="E2756" s="204" t="s">
        <v>2710</v>
      </c>
      <c r="F2756" s="204" t="s">
        <v>10765</v>
      </c>
      <c r="G2756" s="204">
        <v>2</v>
      </c>
      <c r="H2756" s="204">
        <v>627</v>
      </c>
      <c r="I2756" s="204" t="s">
        <v>1865</v>
      </c>
      <c r="J2756" s="208">
        <v>1</v>
      </c>
      <c r="K2756" s="1194"/>
      <c r="L2756" s="1195"/>
    </row>
    <row r="2757" spans="1:12">
      <c r="A2757" s="1213"/>
      <c r="B2757" s="211" t="s">
        <v>1554</v>
      </c>
      <c r="C2757" s="1206"/>
      <c r="D2757" s="1199"/>
      <c r="E2757" s="204" t="s">
        <v>2709</v>
      </c>
      <c r="F2757" s="204" t="s">
        <v>10766</v>
      </c>
      <c r="G2757" s="204">
        <v>3</v>
      </c>
      <c r="H2757" s="204">
        <v>628</v>
      </c>
      <c r="I2757" s="204" t="s">
        <v>1865</v>
      </c>
      <c r="J2757" s="208">
        <v>3</v>
      </c>
      <c r="K2757" s="1194"/>
      <c r="L2757" s="1195"/>
    </row>
    <row r="2758" spans="1:12">
      <c r="A2758" s="1213"/>
      <c r="B2758" s="211" t="s">
        <v>1554</v>
      </c>
      <c r="C2758" s="1206"/>
      <c r="D2758" s="1199"/>
      <c r="E2758" s="204" t="s">
        <v>2720</v>
      </c>
      <c r="F2758" s="204" t="s">
        <v>10767</v>
      </c>
      <c r="G2758" s="204">
        <v>4</v>
      </c>
      <c r="H2758" s="204">
        <v>629</v>
      </c>
      <c r="I2758" s="204" t="s">
        <v>1866</v>
      </c>
      <c r="J2758" s="208">
        <v>1</v>
      </c>
      <c r="K2758" s="1194"/>
      <c r="L2758" s="1195"/>
    </row>
    <row r="2759" spans="1:12">
      <c r="A2759" s="1213"/>
      <c r="B2759" s="211" t="s">
        <v>1554</v>
      </c>
      <c r="C2759" s="1206"/>
      <c r="D2759" s="1199"/>
      <c r="E2759" s="204" t="s">
        <v>2719</v>
      </c>
      <c r="F2759" s="204" t="s">
        <v>10768</v>
      </c>
      <c r="G2759" s="204">
        <v>5</v>
      </c>
      <c r="H2759" s="204">
        <v>630</v>
      </c>
      <c r="I2759" s="204" t="s">
        <v>1866</v>
      </c>
      <c r="J2759" s="208">
        <v>3</v>
      </c>
      <c r="K2759" s="1194"/>
      <c r="L2759" s="1195"/>
    </row>
    <row r="2760" spans="1:12">
      <c r="A2760" s="1213"/>
      <c r="B2760" s="211" t="s">
        <v>1554</v>
      </c>
      <c r="C2760" s="1206"/>
      <c r="D2760" s="1199"/>
      <c r="E2760" s="204" t="s">
        <v>2150</v>
      </c>
      <c r="F2760" s="204" t="s">
        <v>9733</v>
      </c>
      <c r="G2760" s="204">
        <v>6</v>
      </c>
      <c r="H2760" s="204">
        <v>631</v>
      </c>
      <c r="I2760" s="204" t="s">
        <v>1867</v>
      </c>
      <c r="J2760" s="208">
        <v>1</v>
      </c>
      <c r="K2760" s="1194"/>
      <c r="L2760" s="1195"/>
    </row>
    <row r="2761" spans="1:12">
      <c r="A2761" s="1213"/>
      <c r="B2761" s="211" t="s">
        <v>1554</v>
      </c>
      <c r="C2761" s="1206"/>
      <c r="D2761" s="1199"/>
      <c r="E2761" s="204" t="s">
        <v>2151</v>
      </c>
      <c r="F2761" s="204" t="s">
        <v>9734</v>
      </c>
      <c r="G2761" s="204">
        <v>7</v>
      </c>
      <c r="H2761" s="204">
        <v>632</v>
      </c>
      <c r="I2761" s="204" t="s">
        <v>1867</v>
      </c>
      <c r="J2761" s="208">
        <v>3</v>
      </c>
      <c r="K2761" s="1194"/>
      <c r="L2761" s="1195"/>
    </row>
    <row r="2762" spans="1:12">
      <c r="A2762" s="1213"/>
      <c r="B2762" s="211" t="s">
        <v>1554</v>
      </c>
      <c r="C2762" s="1206"/>
      <c r="D2762" s="1199"/>
      <c r="E2762" s="204" t="s">
        <v>2725</v>
      </c>
      <c r="F2762" s="204" t="s">
        <v>10769</v>
      </c>
      <c r="G2762" s="204">
        <v>8</v>
      </c>
      <c r="H2762" s="204">
        <v>633</v>
      </c>
      <c r="I2762" s="204" t="s">
        <v>1871</v>
      </c>
      <c r="J2762" s="208">
        <v>1</v>
      </c>
      <c r="K2762" s="1194"/>
      <c r="L2762" s="1195"/>
    </row>
    <row r="2763" spans="1:12">
      <c r="A2763" s="1213"/>
      <c r="B2763" s="211" t="s">
        <v>1554</v>
      </c>
      <c r="C2763" s="1206"/>
      <c r="D2763" s="1199"/>
      <c r="E2763" s="204" t="s">
        <v>2724</v>
      </c>
      <c r="F2763" s="204" t="s">
        <v>10770</v>
      </c>
      <c r="G2763" s="204">
        <v>9</v>
      </c>
      <c r="H2763" s="204">
        <v>634</v>
      </c>
      <c r="I2763" s="204" t="s">
        <v>1871</v>
      </c>
      <c r="J2763" s="208">
        <v>3</v>
      </c>
      <c r="K2763" s="1194"/>
      <c r="L2763" s="1195"/>
    </row>
    <row r="2764" spans="1:12">
      <c r="A2764" s="1213"/>
      <c r="B2764" s="211" t="s">
        <v>1554</v>
      </c>
      <c r="C2764" s="1206"/>
      <c r="D2764" s="1199"/>
      <c r="E2764" s="204"/>
      <c r="F2764" s="204"/>
      <c r="G2764" s="204">
        <v>10</v>
      </c>
      <c r="H2764" s="204">
        <v>635</v>
      </c>
      <c r="I2764" s="204"/>
      <c r="J2764" s="208"/>
      <c r="K2764" s="1194"/>
      <c r="L2764" s="1195"/>
    </row>
    <row r="2765" spans="1:12">
      <c r="A2765" s="1213"/>
      <c r="B2765" s="211" t="s">
        <v>1554</v>
      </c>
      <c r="C2765" s="1206"/>
      <c r="D2765" s="1199"/>
      <c r="E2765" s="204"/>
      <c r="F2765" s="204"/>
      <c r="G2765" s="204">
        <v>11</v>
      </c>
      <c r="H2765" s="204">
        <v>636</v>
      </c>
      <c r="I2765" s="204"/>
      <c r="J2765" s="208"/>
      <c r="K2765" s="1194"/>
      <c r="L2765" s="1195"/>
    </row>
    <row r="2766" spans="1:12">
      <c r="A2766" s="1213"/>
      <c r="B2766" s="211" t="s">
        <v>1554</v>
      </c>
      <c r="C2766" s="1206"/>
      <c r="D2766" s="1199"/>
      <c r="E2766" s="204"/>
      <c r="F2766" s="204"/>
      <c r="G2766" s="204">
        <v>12</v>
      </c>
      <c r="H2766" s="204">
        <v>637</v>
      </c>
      <c r="I2766" s="204"/>
      <c r="J2766" s="208"/>
      <c r="K2766" s="1194"/>
      <c r="L2766" s="1195"/>
    </row>
    <row r="2767" spans="1:12">
      <c r="A2767" s="1213"/>
      <c r="B2767" s="211" t="s">
        <v>1554</v>
      </c>
      <c r="C2767" s="1206"/>
      <c r="D2767" s="1199"/>
      <c r="E2767" s="204"/>
      <c r="F2767" s="204"/>
      <c r="G2767" s="204">
        <v>13</v>
      </c>
      <c r="H2767" s="204">
        <v>638</v>
      </c>
      <c r="I2767" s="204"/>
      <c r="J2767" s="208"/>
      <c r="K2767" s="1194"/>
      <c r="L2767" s="1195"/>
    </row>
    <row r="2768" spans="1:12">
      <c r="A2768" s="1213"/>
      <c r="B2768" s="211" t="s">
        <v>1554</v>
      </c>
      <c r="C2768" s="1206"/>
      <c r="D2768" s="1199"/>
      <c r="E2768" s="204"/>
      <c r="F2768" s="204"/>
      <c r="G2768" s="204">
        <v>14</v>
      </c>
      <c r="H2768" s="204">
        <v>639</v>
      </c>
      <c r="I2768" s="204"/>
      <c r="J2768" s="208"/>
      <c r="K2768" s="1194"/>
      <c r="L2768" s="1195"/>
    </row>
    <row r="2769" spans="1:12">
      <c r="A2769" s="1213"/>
      <c r="B2769" s="212" t="s">
        <v>1554</v>
      </c>
      <c r="C2769" s="1206"/>
      <c r="D2769" s="1199"/>
      <c r="E2769" s="206"/>
      <c r="F2769" s="206"/>
      <c r="G2769" s="206">
        <v>15</v>
      </c>
      <c r="H2769" s="206">
        <v>640</v>
      </c>
      <c r="I2769" s="206"/>
      <c r="J2769" s="209"/>
      <c r="K2769" s="1194"/>
      <c r="L2769" s="1195"/>
    </row>
    <row r="2770" spans="1:12">
      <c r="A2770" s="1213"/>
      <c r="B2770" s="200" t="s">
        <v>1476</v>
      </c>
      <c r="C2770" s="1196" t="s">
        <v>5705</v>
      </c>
      <c r="D2770" s="1198" t="s">
        <v>1477</v>
      </c>
      <c r="E2770" s="201" t="s">
        <v>1332</v>
      </c>
      <c r="F2770" s="201" t="s">
        <v>8576</v>
      </c>
      <c r="G2770" s="201">
        <v>0</v>
      </c>
      <c r="H2770" s="201">
        <v>1633</v>
      </c>
      <c r="I2770" s="201" t="s">
        <v>49</v>
      </c>
      <c r="J2770" s="207" t="s">
        <v>49</v>
      </c>
      <c r="K2770" s="1194" t="s">
        <v>5913</v>
      </c>
      <c r="L2770" s="1195" t="s">
        <v>5914</v>
      </c>
    </row>
    <row r="2771" spans="1:12">
      <c r="A2771" s="1213"/>
      <c r="B2771" s="203" t="s">
        <v>1476</v>
      </c>
      <c r="C2771" s="1197"/>
      <c r="D2771" s="1199"/>
      <c r="E2771" s="204" t="s">
        <v>1327</v>
      </c>
      <c r="F2771" s="204" t="s">
        <v>8578</v>
      </c>
      <c r="G2771" s="204">
        <v>1</v>
      </c>
      <c r="H2771" s="204">
        <v>1634</v>
      </c>
      <c r="I2771" s="204" t="s">
        <v>49</v>
      </c>
      <c r="J2771" s="208" t="s">
        <v>49</v>
      </c>
      <c r="K2771" s="1194"/>
      <c r="L2771" s="1195"/>
    </row>
    <row r="2772" spans="1:12">
      <c r="A2772" s="1213"/>
      <c r="B2772" s="203" t="s">
        <v>1476</v>
      </c>
      <c r="C2772" s="1197"/>
      <c r="D2772" s="1199"/>
      <c r="E2772" s="204" t="s">
        <v>1375</v>
      </c>
      <c r="F2772" s="204" t="s">
        <v>8582</v>
      </c>
      <c r="G2772" s="204">
        <v>2</v>
      </c>
      <c r="H2772" s="204">
        <v>1635</v>
      </c>
      <c r="I2772" s="204" t="s">
        <v>49</v>
      </c>
      <c r="J2772" s="208" t="s">
        <v>49</v>
      </c>
      <c r="K2772" s="1194"/>
      <c r="L2772" s="1195"/>
    </row>
    <row r="2773" spans="1:12">
      <c r="A2773" s="1213"/>
      <c r="B2773" s="203" t="s">
        <v>1476</v>
      </c>
      <c r="C2773" s="1197"/>
      <c r="D2773" s="1199"/>
      <c r="E2773" s="204" t="s">
        <v>1376</v>
      </c>
      <c r="F2773" s="204" t="s">
        <v>10771</v>
      </c>
      <c r="G2773" s="204">
        <v>3</v>
      </c>
      <c r="H2773" s="204">
        <v>1636</v>
      </c>
      <c r="I2773" s="204" t="s">
        <v>49</v>
      </c>
      <c r="J2773" s="208" t="s">
        <v>49</v>
      </c>
      <c r="K2773" s="1194"/>
      <c r="L2773" s="1195"/>
    </row>
    <row r="2774" spans="1:12">
      <c r="A2774" s="1213"/>
      <c r="B2774" s="203" t="s">
        <v>1476</v>
      </c>
      <c r="C2774" s="1197"/>
      <c r="D2774" s="1199"/>
      <c r="E2774" s="204" t="s">
        <v>1497</v>
      </c>
      <c r="F2774" s="204" t="s">
        <v>67</v>
      </c>
      <c r="G2774" s="204">
        <v>4</v>
      </c>
      <c r="H2774" s="204">
        <v>1637</v>
      </c>
      <c r="I2774" s="204" t="s">
        <v>1487</v>
      </c>
      <c r="J2774" s="208">
        <v>5</v>
      </c>
      <c r="K2774" s="1194"/>
      <c r="L2774" s="1195"/>
    </row>
    <row r="2775" spans="1:12">
      <c r="A2775" s="1213"/>
      <c r="B2775" s="203" t="s">
        <v>1476</v>
      </c>
      <c r="C2775" s="1197"/>
      <c r="D2775" s="1199"/>
      <c r="E2775" s="204" t="s">
        <v>3001</v>
      </c>
      <c r="F2775" s="204" t="s">
        <v>10772</v>
      </c>
      <c r="G2775" s="204">
        <v>5</v>
      </c>
      <c r="H2775" s="204">
        <v>1638</v>
      </c>
      <c r="I2775" s="204" t="s">
        <v>1909</v>
      </c>
      <c r="J2775" s="208">
        <v>5</v>
      </c>
      <c r="K2775" s="1194"/>
      <c r="L2775" s="1195"/>
    </row>
    <row r="2776" spans="1:12">
      <c r="A2776" s="1213"/>
      <c r="B2776" s="203" t="s">
        <v>1476</v>
      </c>
      <c r="C2776" s="1197"/>
      <c r="D2776" s="1199"/>
      <c r="E2776" s="204" t="s">
        <v>3002</v>
      </c>
      <c r="F2776" s="204" t="s">
        <v>10773</v>
      </c>
      <c r="G2776" s="204">
        <v>6</v>
      </c>
      <c r="H2776" s="204">
        <v>1639</v>
      </c>
      <c r="I2776" s="204" t="s">
        <v>1909</v>
      </c>
      <c r="J2776" s="208">
        <v>9</v>
      </c>
      <c r="K2776" s="1194"/>
      <c r="L2776" s="1195"/>
    </row>
    <row r="2777" spans="1:12">
      <c r="A2777" s="1213"/>
      <c r="B2777" s="203" t="s">
        <v>1476</v>
      </c>
      <c r="C2777" s="1197"/>
      <c r="D2777" s="1199"/>
      <c r="E2777" s="204" t="s">
        <v>3003</v>
      </c>
      <c r="F2777" s="204" t="s">
        <v>10774</v>
      </c>
      <c r="G2777" s="204">
        <v>7</v>
      </c>
      <c r="H2777" s="204">
        <v>1640</v>
      </c>
      <c r="I2777" s="204" t="s">
        <v>1909</v>
      </c>
      <c r="J2777" s="208">
        <v>11</v>
      </c>
      <c r="K2777" s="1194"/>
      <c r="L2777" s="1195"/>
    </row>
    <row r="2778" spans="1:12">
      <c r="A2778" s="1213"/>
      <c r="B2778" s="203" t="s">
        <v>1476</v>
      </c>
      <c r="C2778" s="1197"/>
      <c r="D2778" s="1199"/>
      <c r="E2778" s="204" t="s">
        <v>1497</v>
      </c>
      <c r="F2778" s="204" t="s">
        <v>67</v>
      </c>
      <c r="G2778" s="204">
        <v>8</v>
      </c>
      <c r="H2778" s="204">
        <v>1641</v>
      </c>
      <c r="I2778" s="204" t="s">
        <v>1909</v>
      </c>
      <c r="J2778" s="208">
        <v>13</v>
      </c>
      <c r="K2778" s="1194"/>
      <c r="L2778" s="1195"/>
    </row>
    <row r="2779" spans="1:12">
      <c r="A2779" s="1213"/>
      <c r="B2779" s="203" t="s">
        <v>1476</v>
      </c>
      <c r="C2779" s="1197"/>
      <c r="D2779" s="1199"/>
      <c r="E2779" s="204" t="s">
        <v>2717</v>
      </c>
      <c r="F2779" s="204" t="s">
        <v>10775</v>
      </c>
      <c r="G2779" s="204">
        <v>9</v>
      </c>
      <c r="H2779" s="204">
        <v>1642</v>
      </c>
      <c r="I2779" s="204" t="s">
        <v>1866</v>
      </c>
      <c r="J2779" s="208">
        <v>1</v>
      </c>
      <c r="K2779" s="1194"/>
      <c r="L2779" s="1195"/>
    </row>
    <row r="2780" spans="1:12">
      <c r="A2780" s="1213"/>
      <c r="B2780" s="203" t="s">
        <v>1476</v>
      </c>
      <c r="C2780" s="1197"/>
      <c r="D2780" s="1199"/>
      <c r="E2780" s="204" t="s">
        <v>2716</v>
      </c>
      <c r="F2780" s="204" t="s">
        <v>10776</v>
      </c>
      <c r="G2780" s="204">
        <v>10</v>
      </c>
      <c r="H2780" s="204">
        <v>1643</v>
      </c>
      <c r="I2780" s="204" t="s">
        <v>1866</v>
      </c>
      <c r="J2780" s="208">
        <v>4</v>
      </c>
      <c r="K2780" s="1194"/>
      <c r="L2780" s="1195"/>
    </row>
    <row r="2781" spans="1:12">
      <c r="A2781" s="1213"/>
      <c r="B2781" s="203" t="s">
        <v>1476</v>
      </c>
      <c r="C2781" s="1197"/>
      <c r="D2781" s="1199"/>
      <c r="E2781" s="204" t="s">
        <v>2718</v>
      </c>
      <c r="F2781" s="204" t="s">
        <v>10777</v>
      </c>
      <c r="G2781" s="204">
        <v>11</v>
      </c>
      <c r="H2781" s="204">
        <v>1644</v>
      </c>
      <c r="I2781" s="204" t="s">
        <v>1866</v>
      </c>
      <c r="J2781" s="208">
        <v>5</v>
      </c>
      <c r="K2781" s="1194"/>
      <c r="L2781" s="1195"/>
    </row>
    <row r="2782" spans="1:12">
      <c r="A2782" s="1213"/>
      <c r="B2782" s="203" t="s">
        <v>1476</v>
      </c>
      <c r="C2782" s="1197"/>
      <c r="D2782" s="1199"/>
      <c r="E2782" s="204"/>
      <c r="F2782" s="204"/>
      <c r="G2782" s="204">
        <v>12</v>
      </c>
      <c r="H2782" s="204">
        <v>1645</v>
      </c>
      <c r="I2782" s="204"/>
      <c r="J2782" s="208"/>
      <c r="K2782" s="1194"/>
      <c r="L2782" s="1195"/>
    </row>
    <row r="2783" spans="1:12">
      <c r="A2783" s="1213"/>
      <c r="B2783" s="203" t="s">
        <v>1476</v>
      </c>
      <c r="C2783" s="1197"/>
      <c r="D2783" s="1199"/>
      <c r="E2783" s="204"/>
      <c r="F2783" s="204"/>
      <c r="G2783" s="204">
        <v>13</v>
      </c>
      <c r="H2783" s="204">
        <v>1646</v>
      </c>
      <c r="I2783" s="204"/>
      <c r="J2783" s="208"/>
      <c r="K2783" s="1194"/>
      <c r="L2783" s="1195"/>
    </row>
    <row r="2784" spans="1:12">
      <c r="A2784" s="1213"/>
      <c r="B2784" s="203" t="s">
        <v>1476</v>
      </c>
      <c r="C2784" s="1197"/>
      <c r="D2784" s="1199"/>
      <c r="E2784" s="204"/>
      <c r="F2784" s="204"/>
      <c r="G2784" s="204">
        <v>14</v>
      </c>
      <c r="H2784" s="204">
        <v>1647</v>
      </c>
      <c r="I2784" s="204"/>
      <c r="J2784" s="208"/>
      <c r="K2784" s="1194"/>
      <c r="L2784" s="1195"/>
    </row>
    <row r="2785" spans="1:12">
      <c r="A2785" s="1213"/>
      <c r="B2785" s="203" t="s">
        <v>1476</v>
      </c>
      <c r="C2785" s="1197"/>
      <c r="D2785" s="1199"/>
      <c r="E2785" s="204"/>
      <c r="F2785" s="204"/>
      <c r="G2785" s="204">
        <v>15</v>
      </c>
      <c r="H2785" s="204">
        <v>1648</v>
      </c>
      <c r="I2785" s="204"/>
      <c r="J2785" s="208"/>
      <c r="K2785" s="1194"/>
      <c r="L2785" s="1195"/>
    </row>
    <row r="2786" spans="1:12">
      <c r="A2786" s="1213"/>
      <c r="B2786" s="203" t="s">
        <v>1476</v>
      </c>
      <c r="C2786" s="1197"/>
      <c r="D2786" s="1199"/>
      <c r="E2786" s="204" t="s">
        <v>21</v>
      </c>
      <c r="F2786" s="204" t="s">
        <v>9760</v>
      </c>
      <c r="G2786" s="204">
        <v>16</v>
      </c>
      <c r="H2786" s="204">
        <v>1649</v>
      </c>
      <c r="I2786" s="204" t="s">
        <v>1867</v>
      </c>
      <c r="J2786" s="208">
        <v>1</v>
      </c>
      <c r="K2786" s="1194" t="s">
        <v>5915</v>
      </c>
      <c r="L2786" s="1195" t="s">
        <v>5916</v>
      </c>
    </row>
    <row r="2787" spans="1:12">
      <c r="A2787" s="1213"/>
      <c r="B2787" s="203" t="s">
        <v>1476</v>
      </c>
      <c r="C2787" s="1197"/>
      <c r="D2787" s="1199"/>
      <c r="E2787" s="204" t="s">
        <v>1353</v>
      </c>
      <c r="F2787" s="204" t="s">
        <v>9761</v>
      </c>
      <c r="G2787" s="204">
        <v>17</v>
      </c>
      <c r="H2787" s="204">
        <v>1650</v>
      </c>
      <c r="I2787" s="204" t="s">
        <v>1867</v>
      </c>
      <c r="J2787" s="208">
        <v>4</v>
      </c>
      <c r="K2787" s="1194"/>
      <c r="L2787" s="1195"/>
    </row>
    <row r="2788" spans="1:12">
      <c r="A2788" s="1213"/>
      <c r="B2788" s="203" t="s">
        <v>1476</v>
      </c>
      <c r="C2788" s="1197"/>
      <c r="D2788" s="1199"/>
      <c r="E2788" s="204" t="s">
        <v>1349</v>
      </c>
      <c r="F2788" s="204" t="s">
        <v>9762</v>
      </c>
      <c r="G2788" s="204">
        <v>18</v>
      </c>
      <c r="H2788" s="204">
        <v>1651</v>
      </c>
      <c r="I2788" s="204" t="s">
        <v>1867</v>
      </c>
      <c r="J2788" s="208">
        <v>5</v>
      </c>
      <c r="K2788" s="1194"/>
      <c r="L2788" s="1195"/>
    </row>
    <row r="2789" spans="1:12">
      <c r="A2789" s="1213"/>
      <c r="B2789" s="203" t="s">
        <v>1476</v>
      </c>
      <c r="C2789" s="1197"/>
      <c r="D2789" s="1199"/>
      <c r="E2789" s="204" t="s">
        <v>2722</v>
      </c>
      <c r="F2789" s="204" t="s">
        <v>10778</v>
      </c>
      <c r="G2789" s="204">
        <v>19</v>
      </c>
      <c r="H2789" s="204">
        <v>1652</v>
      </c>
      <c r="I2789" s="204" t="s">
        <v>1871</v>
      </c>
      <c r="J2789" s="208">
        <v>1</v>
      </c>
      <c r="K2789" s="1194"/>
      <c r="L2789" s="1195"/>
    </row>
    <row r="2790" spans="1:12">
      <c r="A2790" s="1213"/>
      <c r="B2790" s="203" t="s">
        <v>1476</v>
      </c>
      <c r="C2790" s="1197"/>
      <c r="D2790" s="1199"/>
      <c r="E2790" s="204" t="s">
        <v>2721</v>
      </c>
      <c r="F2790" s="204" t="s">
        <v>10779</v>
      </c>
      <c r="G2790" s="204">
        <v>20</v>
      </c>
      <c r="H2790" s="204">
        <v>1653</v>
      </c>
      <c r="I2790" s="204" t="s">
        <v>1871</v>
      </c>
      <c r="J2790" s="208">
        <v>4</v>
      </c>
      <c r="K2790" s="1194"/>
      <c r="L2790" s="1195"/>
    </row>
    <row r="2791" spans="1:12">
      <c r="A2791" s="1213"/>
      <c r="B2791" s="203" t="s">
        <v>1476</v>
      </c>
      <c r="C2791" s="1197"/>
      <c r="D2791" s="1199"/>
      <c r="E2791" s="204" t="s">
        <v>2723</v>
      </c>
      <c r="F2791" s="204" t="s">
        <v>10780</v>
      </c>
      <c r="G2791" s="204">
        <v>21</v>
      </c>
      <c r="H2791" s="204">
        <v>1654</v>
      </c>
      <c r="I2791" s="204" t="s">
        <v>1871</v>
      </c>
      <c r="J2791" s="208">
        <v>5</v>
      </c>
      <c r="K2791" s="1194"/>
      <c r="L2791" s="1195"/>
    </row>
    <row r="2792" spans="1:12">
      <c r="A2792" s="1213"/>
      <c r="B2792" s="203" t="s">
        <v>1476</v>
      </c>
      <c r="C2792" s="1197"/>
      <c r="D2792" s="1199"/>
      <c r="E2792" s="204"/>
      <c r="F2792" s="204"/>
      <c r="G2792" s="204">
        <v>22</v>
      </c>
      <c r="H2792" s="204">
        <v>1655</v>
      </c>
      <c r="I2792" s="204"/>
      <c r="J2792" s="208"/>
      <c r="K2792" s="1194"/>
      <c r="L2792" s="1195"/>
    </row>
    <row r="2793" spans="1:12">
      <c r="A2793" s="1213"/>
      <c r="B2793" s="203" t="s">
        <v>1476</v>
      </c>
      <c r="C2793" s="1197"/>
      <c r="D2793" s="1199"/>
      <c r="E2793" s="204"/>
      <c r="F2793" s="204"/>
      <c r="G2793" s="204">
        <v>23</v>
      </c>
      <c r="H2793" s="204">
        <v>1656</v>
      </c>
      <c r="I2793" s="204"/>
      <c r="J2793" s="208"/>
      <c r="K2793" s="1194"/>
      <c r="L2793" s="1195"/>
    </row>
    <row r="2794" spans="1:12">
      <c r="A2794" s="1213"/>
      <c r="B2794" s="203" t="s">
        <v>1476</v>
      </c>
      <c r="C2794" s="1197"/>
      <c r="D2794" s="1199"/>
      <c r="E2794" s="204"/>
      <c r="F2794" s="204"/>
      <c r="G2794" s="204">
        <v>24</v>
      </c>
      <c r="H2794" s="204">
        <v>1657</v>
      </c>
      <c r="I2794" s="204"/>
      <c r="J2794" s="208"/>
      <c r="K2794" s="1194"/>
      <c r="L2794" s="1195"/>
    </row>
    <row r="2795" spans="1:12">
      <c r="A2795" s="1213"/>
      <c r="B2795" s="203" t="s">
        <v>1476</v>
      </c>
      <c r="C2795" s="1197"/>
      <c r="D2795" s="1199"/>
      <c r="E2795" s="204"/>
      <c r="F2795" s="204"/>
      <c r="G2795" s="204">
        <v>25</v>
      </c>
      <c r="H2795" s="204">
        <v>1658</v>
      </c>
      <c r="I2795" s="204"/>
      <c r="J2795" s="208"/>
      <c r="K2795" s="1194"/>
      <c r="L2795" s="1195"/>
    </row>
    <row r="2796" spans="1:12">
      <c r="A2796" s="1213"/>
      <c r="B2796" s="203" t="s">
        <v>1476</v>
      </c>
      <c r="C2796" s="1197"/>
      <c r="D2796" s="1199"/>
      <c r="E2796" s="204"/>
      <c r="F2796" s="204"/>
      <c r="G2796" s="204">
        <v>26</v>
      </c>
      <c r="H2796" s="204">
        <v>1659</v>
      </c>
      <c r="I2796" s="204"/>
      <c r="J2796" s="208"/>
      <c r="K2796" s="1194"/>
      <c r="L2796" s="1195"/>
    </row>
    <row r="2797" spans="1:12">
      <c r="A2797" s="1213"/>
      <c r="B2797" s="203" t="s">
        <v>1476</v>
      </c>
      <c r="C2797" s="1197"/>
      <c r="D2797" s="1199"/>
      <c r="E2797" s="204"/>
      <c r="F2797" s="204"/>
      <c r="G2797" s="204">
        <v>27</v>
      </c>
      <c r="H2797" s="204">
        <v>1660</v>
      </c>
      <c r="I2797" s="204"/>
      <c r="J2797" s="208"/>
      <c r="K2797" s="1194"/>
      <c r="L2797" s="1195"/>
    </row>
    <row r="2798" spans="1:12">
      <c r="A2798" s="1213"/>
      <c r="B2798" s="203" t="s">
        <v>1476</v>
      </c>
      <c r="C2798" s="1197"/>
      <c r="D2798" s="1199"/>
      <c r="E2798" s="204"/>
      <c r="F2798" s="204"/>
      <c r="G2798" s="204">
        <v>28</v>
      </c>
      <c r="H2798" s="204">
        <v>1661</v>
      </c>
      <c r="I2798" s="204"/>
      <c r="J2798" s="208"/>
      <c r="K2798" s="1194"/>
      <c r="L2798" s="1195"/>
    </row>
    <row r="2799" spans="1:12">
      <c r="A2799" s="1213"/>
      <c r="B2799" s="203" t="s">
        <v>1476</v>
      </c>
      <c r="C2799" s="1197"/>
      <c r="D2799" s="1199"/>
      <c r="E2799" s="204"/>
      <c r="F2799" s="204"/>
      <c r="G2799" s="204">
        <v>29</v>
      </c>
      <c r="H2799" s="204">
        <v>1662</v>
      </c>
      <c r="I2799" s="204"/>
      <c r="J2799" s="208"/>
      <c r="K2799" s="1194"/>
      <c r="L2799" s="1195"/>
    </row>
    <row r="2800" spans="1:12">
      <c r="A2800" s="1213"/>
      <c r="B2800" s="203" t="s">
        <v>1476</v>
      </c>
      <c r="C2800" s="1197"/>
      <c r="D2800" s="1199"/>
      <c r="E2800" s="204"/>
      <c r="F2800" s="204"/>
      <c r="G2800" s="204">
        <v>30</v>
      </c>
      <c r="H2800" s="204">
        <v>1663</v>
      </c>
      <c r="I2800" s="204"/>
      <c r="J2800" s="208"/>
      <c r="K2800" s="1194"/>
      <c r="L2800" s="1195"/>
    </row>
    <row r="2801" spans="1:12">
      <c r="A2801" s="1213"/>
      <c r="B2801" s="205" t="s">
        <v>1476</v>
      </c>
      <c r="C2801" s="1197"/>
      <c r="D2801" s="1199"/>
      <c r="E2801" s="206"/>
      <c r="F2801" s="206"/>
      <c r="G2801" s="206">
        <v>31</v>
      </c>
      <c r="H2801" s="206">
        <v>1664</v>
      </c>
      <c r="I2801" s="206"/>
      <c r="J2801" s="209"/>
      <c r="K2801" s="1194"/>
      <c r="L2801" s="1195"/>
    </row>
    <row r="2802" spans="1:12">
      <c r="A2802" s="1213"/>
      <c r="B2802" s="200" t="s">
        <v>1476</v>
      </c>
      <c r="C2802" s="1196" t="s">
        <v>5706</v>
      </c>
      <c r="D2802" s="1198" t="s">
        <v>1477</v>
      </c>
      <c r="E2802" s="201" t="s">
        <v>6676</v>
      </c>
      <c r="F2802" s="201" t="s">
        <v>7436</v>
      </c>
      <c r="G2802" s="201">
        <v>0</v>
      </c>
      <c r="H2802" s="201">
        <v>1665</v>
      </c>
      <c r="I2802" s="201" t="s">
        <v>6052</v>
      </c>
      <c r="J2802" s="207">
        <v>1</v>
      </c>
      <c r="K2802" s="1194" t="s">
        <v>5917</v>
      </c>
      <c r="L2802" s="1195" t="s">
        <v>5918</v>
      </c>
    </row>
    <row r="2803" spans="1:12">
      <c r="A2803" s="1213"/>
      <c r="B2803" s="203" t="s">
        <v>1476</v>
      </c>
      <c r="C2803" s="1197"/>
      <c r="D2803" s="1199"/>
      <c r="E2803" s="204" t="s">
        <v>6677</v>
      </c>
      <c r="F2803" s="204" t="s">
        <v>7437</v>
      </c>
      <c r="G2803" s="204">
        <v>1</v>
      </c>
      <c r="H2803" s="204">
        <v>1666</v>
      </c>
      <c r="I2803" s="204" t="s">
        <v>6052</v>
      </c>
      <c r="J2803" s="208">
        <v>2</v>
      </c>
      <c r="K2803" s="1194"/>
      <c r="L2803" s="1195"/>
    </row>
    <row r="2804" spans="1:12">
      <c r="A2804" s="1213"/>
      <c r="B2804" s="203" t="s">
        <v>1476</v>
      </c>
      <c r="C2804" s="1197"/>
      <c r="D2804" s="1199"/>
      <c r="E2804" s="204" t="s">
        <v>1497</v>
      </c>
      <c r="F2804" s="204" t="s">
        <v>7438</v>
      </c>
      <c r="G2804" s="204">
        <v>2</v>
      </c>
      <c r="H2804" s="204">
        <v>1667</v>
      </c>
      <c r="I2804" s="204" t="s">
        <v>6052</v>
      </c>
      <c r="J2804" s="208">
        <v>3</v>
      </c>
      <c r="K2804" s="1194"/>
      <c r="L2804" s="1195"/>
    </row>
    <row r="2805" spans="1:12">
      <c r="A2805" s="1213"/>
      <c r="B2805" s="203" t="s">
        <v>1476</v>
      </c>
      <c r="C2805" s="1197"/>
      <c r="D2805" s="1199"/>
      <c r="E2805" s="204" t="s">
        <v>2695</v>
      </c>
      <c r="F2805" s="204" t="s">
        <v>7439</v>
      </c>
      <c r="G2805" s="204">
        <v>3</v>
      </c>
      <c r="H2805" s="204">
        <v>1668</v>
      </c>
      <c r="I2805" s="204" t="s">
        <v>6052</v>
      </c>
      <c r="J2805" s="208">
        <v>4</v>
      </c>
      <c r="K2805" s="1194"/>
      <c r="L2805" s="1195"/>
    </row>
    <row r="2806" spans="1:12">
      <c r="A2806" s="1213"/>
      <c r="B2806" s="203" t="s">
        <v>1476</v>
      </c>
      <c r="C2806" s="1197"/>
      <c r="D2806" s="1199"/>
      <c r="E2806" s="204" t="s">
        <v>6678</v>
      </c>
      <c r="F2806" s="204" t="s">
        <v>7440</v>
      </c>
      <c r="G2806" s="204">
        <v>4</v>
      </c>
      <c r="H2806" s="204">
        <v>1669</v>
      </c>
      <c r="I2806" s="204" t="s">
        <v>6052</v>
      </c>
      <c r="J2806" s="208">
        <v>5</v>
      </c>
      <c r="K2806" s="1194"/>
      <c r="L2806" s="1195"/>
    </row>
    <row r="2807" spans="1:12">
      <c r="A2807" s="1213"/>
      <c r="B2807" s="203" t="s">
        <v>1476</v>
      </c>
      <c r="C2807" s="1197"/>
      <c r="D2807" s="1199"/>
      <c r="E2807" s="204" t="s">
        <v>6679</v>
      </c>
      <c r="F2807" s="204" t="s">
        <v>7441</v>
      </c>
      <c r="G2807" s="204">
        <v>5</v>
      </c>
      <c r="H2807" s="204">
        <v>1670</v>
      </c>
      <c r="I2807" s="204" t="s">
        <v>6052</v>
      </c>
      <c r="J2807" s="208">
        <v>6</v>
      </c>
      <c r="K2807" s="1194"/>
      <c r="L2807" s="1195"/>
    </row>
    <row r="2808" spans="1:12">
      <c r="A2808" s="1213"/>
      <c r="B2808" s="203" t="s">
        <v>1476</v>
      </c>
      <c r="C2808" s="1197"/>
      <c r="D2808" s="1199"/>
      <c r="E2808" s="204" t="s">
        <v>6680</v>
      </c>
      <c r="F2808" s="204" t="s">
        <v>7442</v>
      </c>
      <c r="G2808" s="204">
        <v>6</v>
      </c>
      <c r="H2808" s="204">
        <v>1671</v>
      </c>
      <c r="I2808" s="204" t="s">
        <v>6052</v>
      </c>
      <c r="J2808" s="208">
        <v>7</v>
      </c>
      <c r="K2808" s="1194"/>
      <c r="L2808" s="1195"/>
    </row>
    <row r="2809" spans="1:12">
      <c r="A2809" s="1213"/>
      <c r="B2809" s="203" t="s">
        <v>1476</v>
      </c>
      <c r="C2809" s="1197"/>
      <c r="D2809" s="1199"/>
      <c r="E2809" s="204" t="s">
        <v>6681</v>
      </c>
      <c r="F2809" s="204" t="s">
        <v>7809</v>
      </c>
      <c r="G2809" s="204">
        <v>7</v>
      </c>
      <c r="H2809" s="204">
        <v>1672</v>
      </c>
      <c r="I2809" s="204" t="s">
        <v>6078</v>
      </c>
      <c r="J2809" s="208">
        <v>1</v>
      </c>
      <c r="K2809" s="1194"/>
      <c r="L2809" s="1195"/>
    </row>
    <row r="2810" spans="1:12">
      <c r="A2810" s="1213"/>
      <c r="B2810" s="203" t="s">
        <v>1476</v>
      </c>
      <c r="C2810" s="1197"/>
      <c r="D2810" s="1199"/>
      <c r="E2810" s="204" t="s">
        <v>6682</v>
      </c>
      <c r="F2810" s="204" t="s">
        <v>7810</v>
      </c>
      <c r="G2810" s="204">
        <v>8</v>
      </c>
      <c r="H2810" s="204">
        <v>1673</v>
      </c>
      <c r="I2810" s="204" t="s">
        <v>6078</v>
      </c>
      <c r="J2810" s="208">
        <v>2</v>
      </c>
      <c r="K2810" s="1194"/>
      <c r="L2810" s="1195"/>
    </row>
    <row r="2811" spans="1:12">
      <c r="A2811" s="1213"/>
      <c r="B2811" s="203" t="s">
        <v>1476</v>
      </c>
      <c r="C2811" s="1197"/>
      <c r="D2811" s="1199"/>
      <c r="E2811" s="204" t="s">
        <v>6683</v>
      </c>
      <c r="F2811" s="204" t="s">
        <v>7443</v>
      </c>
      <c r="G2811" s="204">
        <v>9</v>
      </c>
      <c r="H2811" s="204">
        <v>1674</v>
      </c>
      <c r="I2811" s="204" t="s">
        <v>6078</v>
      </c>
      <c r="J2811" s="208">
        <v>3</v>
      </c>
      <c r="K2811" s="1194"/>
      <c r="L2811" s="1195"/>
    </row>
    <row r="2812" spans="1:12">
      <c r="A2812" s="1213"/>
      <c r="B2812" s="203" t="s">
        <v>1476</v>
      </c>
      <c r="C2812" s="1197"/>
      <c r="D2812" s="1199"/>
      <c r="E2812" s="204" t="s">
        <v>6684</v>
      </c>
      <c r="F2812" s="204" t="s">
        <v>7444</v>
      </c>
      <c r="G2812" s="204">
        <v>10</v>
      </c>
      <c r="H2812" s="204">
        <v>1675</v>
      </c>
      <c r="I2812" s="204" t="s">
        <v>6078</v>
      </c>
      <c r="J2812" s="208">
        <v>4</v>
      </c>
      <c r="K2812" s="1194"/>
      <c r="L2812" s="1195"/>
    </row>
    <row r="2813" spans="1:12">
      <c r="A2813" s="1213"/>
      <c r="B2813" s="203" t="s">
        <v>1476</v>
      </c>
      <c r="C2813" s="1197"/>
      <c r="D2813" s="1199"/>
      <c r="E2813" s="204" t="s">
        <v>6685</v>
      </c>
      <c r="F2813" s="204" t="s">
        <v>7811</v>
      </c>
      <c r="G2813" s="204">
        <v>11</v>
      </c>
      <c r="H2813" s="204">
        <v>1676</v>
      </c>
      <c r="I2813" s="204" t="s">
        <v>6078</v>
      </c>
      <c r="J2813" s="208">
        <v>5</v>
      </c>
      <c r="K2813" s="1194"/>
      <c r="L2813" s="1195"/>
    </row>
    <row r="2814" spans="1:12">
      <c r="A2814" s="1213"/>
      <c r="B2814" s="203" t="s">
        <v>1476</v>
      </c>
      <c r="C2814" s="1197"/>
      <c r="D2814" s="1199"/>
      <c r="E2814" s="204" t="s">
        <v>6686</v>
      </c>
      <c r="F2814" s="204" t="s">
        <v>7812</v>
      </c>
      <c r="G2814" s="204">
        <v>12</v>
      </c>
      <c r="H2814" s="204">
        <v>1677</v>
      </c>
      <c r="I2814" s="204" t="s">
        <v>6078</v>
      </c>
      <c r="J2814" s="208">
        <v>6</v>
      </c>
      <c r="K2814" s="1194"/>
      <c r="L2814" s="1195"/>
    </row>
    <row r="2815" spans="1:12">
      <c r="A2815" s="1213"/>
      <c r="B2815" s="203" t="s">
        <v>1476</v>
      </c>
      <c r="C2815" s="1197"/>
      <c r="D2815" s="1199"/>
      <c r="E2815" s="204" t="s">
        <v>6687</v>
      </c>
      <c r="F2815" s="204" t="s">
        <v>7445</v>
      </c>
      <c r="G2815" s="204">
        <v>13</v>
      </c>
      <c r="H2815" s="204">
        <v>1678</v>
      </c>
      <c r="I2815" s="204" t="s">
        <v>6078</v>
      </c>
      <c r="J2815" s="208">
        <v>7</v>
      </c>
      <c r="K2815" s="1194"/>
      <c r="L2815" s="1195"/>
    </row>
    <row r="2816" spans="1:12">
      <c r="A2816" s="1213"/>
      <c r="B2816" s="203" t="s">
        <v>1476</v>
      </c>
      <c r="C2816" s="1197"/>
      <c r="D2816" s="1199"/>
      <c r="E2816" s="204" t="s">
        <v>6688</v>
      </c>
      <c r="F2816" s="204" t="s">
        <v>7446</v>
      </c>
      <c r="G2816" s="204">
        <v>14</v>
      </c>
      <c r="H2816" s="204">
        <v>1679</v>
      </c>
      <c r="I2816" s="204" t="s">
        <v>6074</v>
      </c>
      <c r="J2816" s="208">
        <v>1</v>
      </c>
      <c r="K2816" s="1194"/>
      <c r="L2816" s="1195"/>
    </row>
    <row r="2817" spans="1:12">
      <c r="A2817" s="1213"/>
      <c r="B2817" s="203" t="s">
        <v>1476</v>
      </c>
      <c r="C2817" s="1197"/>
      <c r="D2817" s="1199"/>
      <c r="E2817" s="204" t="s">
        <v>6689</v>
      </c>
      <c r="F2817" s="204" t="s">
        <v>7447</v>
      </c>
      <c r="G2817" s="204">
        <v>15</v>
      </c>
      <c r="H2817" s="204">
        <v>1680</v>
      </c>
      <c r="I2817" s="204" t="s">
        <v>6074</v>
      </c>
      <c r="J2817" s="208">
        <v>2</v>
      </c>
      <c r="K2817" s="1194"/>
      <c r="L2817" s="1195"/>
    </row>
    <row r="2818" spans="1:12">
      <c r="A2818" s="1213"/>
      <c r="B2818" s="203" t="s">
        <v>1476</v>
      </c>
      <c r="C2818" s="1197"/>
      <c r="D2818" s="1199"/>
      <c r="E2818" s="204" t="s">
        <v>1497</v>
      </c>
      <c r="F2818" s="204" t="s">
        <v>7448</v>
      </c>
      <c r="G2818" s="204">
        <v>16</v>
      </c>
      <c r="H2818" s="204">
        <v>1681</v>
      </c>
      <c r="I2818" s="204" t="s">
        <v>6074</v>
      </c>
      <c r="J2818" s="208">
        <v>3</v>
      </c>
      <c r="K2818" s="1194" t="s">
        <v>5919</v>
      </c>
      <c r="L2818" s="1195" t="s">
        <v>5920</v>
      </c>
    </row>
    <row r="2819" spans="1:12">
      <c r="A2819" s="1213"/>
      <c r="B2819" s="203" t="s">
        <v>1476</v>
      </c>
      <c r="C2819" s="1197"/>
      <c r="D2819" s="1199"/>
      <c r="E2819" s="204" t="s">
        <v>2696</v>
      </c>
      <c r="F2819" s="204" t="s">
        <v>7449</v>
      </c>
      <c r="G2819" s="204">
        <v>17</v>
      </c>
      <c r="H2819" s="204">
        <v>1682</v>
      </c>
      <c r="I2819" s="204" t="s">
        <v>6074</v>
      </c>
      <c r="J2819" s="208">
        <v>4</v>
      </c>
      <c r="K2819" s="1194"/>
      <c r="L2819" s="1195"/>
    </row>
    <row r="2820" spans="1:12">
      <c r="A2820" s="1213"/>
      <c r="B2820" s="203" t="s">
        <v>1476</v>
      </c>
      <c r="C2820" s="1197"/>
      <c r="D2820" s="1199"/>
      <c r="E2820" s="204" t="s">
        <v>6690</v>
      </c>
      <c r="F2820" s="204" t="s">
        <v>7450</v>
      </c>
      <c r="G2820" s="204">
        <v>18</v>
      </c>
      <c r="H2820" s="204">
        <v>1683</v>
      </c>
      <c r="I2820" s="204" t="s">
        <v>6074</v>
      </c>
      <c r="J2820" s="208">
        <v>5</v>
      </c>
      <c r="K2820" s="1194"/>
      <c r="L2820" s="1195"/>
    </row>
    <row r="2821" spans="1:12">
      <c r="A2821" s="1213"/>
      <c r="B2821" s="203" t="s">
        <v>1476</v>
      </c>
      <c r="C2821" s="1197"/>
      <c r="D2821" s="1199"/>
      <c r="E2821" s="204" t="s">
        <v>6691</v>
      </c>
      <c r="F2821" s="204" t="s">
        <v>7451</v>
      </c>
      <c r="G2821" s="204">
        <v>19</v>
      </c>
      <c r="H2821" s="204">
        <v>1684</v>
      </c>
      <c r="I2821" s="204" t="s">
        <v>6074</v>
      </c>
      <c r="J2821" s="208">
        <v>6</v>
      </c>
      <c r="K2821" s="1194"/>
      <c r="L2821" s="1195"/>
    </row>
    <row r="2822" spans="1:12">
      <c r="A2822" s="1213"/>
      <c r="B2822" s="203" t="s">
        <v>1476</v>
      </c>
      <c r="C2822" s="1197"/>
      <c r="D2822" s="1199"/>
      <c r="E2822" s="204" t="s">
        <v>6692</v>
      </c>
      <c r="F2822" s="204" t="s">
        <v>7452</v>
      </c>
      <c r="G2822" s="204">
        <v>20</v>
      </c>
      <c r="H2822" s="204">
        <v>1685</v>
      </c>
      <c r="I2822" s="204" t="s">
        <v>6074</v>
      </c>
      <c r="J2822" s="208">
        <v>7</v>
      </c>
      <c r="K2822" s="1194"/>
      <c r="L2822" s="1195"/>
    </row>
    <row r="2823" spans="1:12">
      <c r="A2823" s="1213"/>
      <c r="B2823" s="203" t="s">
        <v>1476</v>
      </c>
      <c r="C2823" s="1197"/>
      <c r="D2823" s="1199"/>
      <c r="E2823" s="204"/>
      <c r="F2823" s="204"/>
      <c r="G2823" s="204">
        <v>21</v>
      </c>
      <c r="H2823" s="204">
        <v>1686</v>
      </c>
      <c r="I2823" s="204"/>
      <c r="J2823" s="208"/>
      <c r="K2823" s="1194"/>
      <c r="L2823" s="1195"/>
    </row>
    <row r="2824" spans="1:12">
      <c r="A2824" s="1213"/>
      <c r="B2824" s="203" t="s">
        <v>1476</v>
      </c>
      <c r="C2824" s="1197"/>
      <c r="D2824" s="1199"/>
      <c r="E2824" s="204"/>
      <c r="F2824" s="204"/>
      <c r="G2824" s="204">
        <v>22</v>
      </c>
      <c r="H2824" s="204">
        <v>1687</v>
      </c>
      <c r="I2824" s="204"/>
      <c r="J2824" s="208"/>
      <c r="K2824" s="1194"/>
      <c r="L2824" s="1195"/>
    </row>
    <row r="2825" spans="1:12">
      <c r="A2825" s="1213"/>
      <c r="B2825" s="203" t="s">
        <v>1476</v>
      </c>
      <c r="C2825" s="1197"/>
      <c r="D2825" s="1199"/>
      <c r="E2825" s="204"/>
      <c r="F2825" s="204"/>
      <c r="G2825" s="204">
        <v>23</v>
      </c>
      <c r="H2825" s="204">
        <v>1688</v>
      </c>
      <c r="I2825" s="204"/>
      <c r="J2825" s="208"/>
      <c r="K2825" s="1194"/>
      <c r="L2825" s="1195"/>
    </row>
    <row r="2826" spans="1:12">
      <c r="A2826" s="1213"/>
      <c r="B2826" s="203" t="s">
        <v>1476</v>
      </c>
      <c r="C2826" s="1197"/>
      <c r="D2826" s="1199"/>
      <c r="E2826" s="204"/>
      <c r="F2826" s="204"/>
      <c r="G2826" s="204">
        <v>24</v>
      </c>
      <c r="H2826" s="204">
        <v>1689</v>
      </c>
      <c r="I2826" s="204"/>
      <c r="J2826" s="208"/>
      <c r="K2826" s="1194"/>
      <c r="L2826" s="1195"/>
    </row>
    <row r="2827" spans="1:12">
      <c r="A2827" s="1213"/>
      <c r="B2827" s="203" t="s">
        <v>1476</v>
      </c>
      <c r="C2827" s="1197"/>
      <c r="D2827" s="1199"/>
      <c r="E2827" s="204"/>
      <c r="F2827" s="204"/>
      <c r="G2827" s="204">
        <v>25</v>
      </c>
      <c r="H2827" s="204">
        <v>1690</v>
      </c>
      <c r="I2827" s="204"/>
      <c r="J2827" s="208"/>
      <c r="K2827" s="1194"/>
      <c r="L2827" s="1195"/>
    </row>
    <row r="2828" spans="1:12">
      <c r="A2828" s="1213"/>
      <c r="B2828" s="203" t="s">
        <v>1476</v>
      </c>
      <c r="C2828" s="1197"/>
      <c r="D2828" s="1199"/>
      <c r="E2828" s="204"/>
      <c r="F2828" s="204"/>
      <c r="G2828" s="204">
        <v>26</v>
      </c>
      <c r="H2828" s="204">
        <v>1691</v>
      </c>
      <c r="I2828" s="204"/>
      <c r="J2828" s="208"/>
      <c r="K2828" s="1194"/>
      <c r="L2828" s="1195"/>
    </row>
    <row r="2829" spans="1:12">
      <c r="A2829" s="1213"/>
      <c r="B2829" s="203" t="s">
        <v>1476</v>
      </c>
      <c r="C2829" s="1197"/>
      <c r="D2829" s="1199"/>
      <c r="E2829" s="204"/>
      <c r="F2829" s="204"/>
      <c r="G2829" s="204">
        <v>27</v>
      </c>
      <c r="H2829" s="204">
        <v>1692</v>
      </c>
      <c r="I2829" s="204"/>
      <c r="J2829" s="208"/>
      <c r="K2829" s="1194"/>
      <c r="L2829" s="1195"/>
    </row>
    <row r="2830" spans="1:12">
      <c r="A2830" s="1213"/>
      <c r="B2830" s="203" t="s">
        <v>1476</v>
      </c>
      <c r="C2830" s="1197"/>
      <c r="D2830" s="1199"/>
      <c r="E2830" s="204"/>
      <c r="F2830" s="204"/>
      <c r="G2830" s="204">
        <v>28</v>
      </c>
      <c r="H2830" s="204">
        <v>1693</v>
      </c>
      <c r="I2830" s="204"/>
      <c r="J2830" s="208"/>
      <c r="K2830" s="1194"/>
      <c r="L2830" s="1195"/>
    </row>
    <row r="2831" spans="1:12">
      <c r="A2831" s="1213"/>
      <c r="B2831" s="203" t="s">
        <v>1476</v>
      </c>
      <c r="C2831" s="1197"/>
      <c r="D2831" s="1199"/>
      <c r="E2831" s="204"/>
      <c r="F2831" s="204"/>
      <c r="G2831" s="204">
        <v>29</v>
      </c>
      <c r="H2831" s="204">
        <v>1694</v>
      </c>
      <c r="I2831" s="204"/>
      <c r="J2831" s="208"/>
      <c r="K2831" s="1194"/>
      <c r="L2831" s="1195"/>
    </row>
    <row r="2832" spans="1:12">
      <c r="A2832" s="1213"/>
      <c r="B2832" s="203" t="s">
        <v>1476</v>
      </c>
      <c r="C2832" s="1197"/>
      <c r="D2832" s="1199"/>
      <c r="E2832" s="204"/>
      <c r="F2832" s="204"/>
      <c r="G2832" s="204">
        <v>30</v>
      </c>
      <c r="H2832" s="204">
        <v>1695</v>
      </c>
      <c r="I2832" s="204"/>
      <c r="J2832" s="208"/>
      <c r="K2832" s="1194"/>
      <c r="L2832" s="1195"/>
    </row>
    <row r="2833" spans="1:12">
      <c r="A2833" s="1214"/>
      <c r="B2833" s="205" t="s">
        <v>1476</v>
      </c>
      <c r="C2833" s="1197"/>
      <c r="D2833" s="1199"/>
      <c r="E2833" s="206"/>
      <c r="F2833" s="206"/>
      <c r="G2833" s="206">
        <v>31</v>
      </c>
      <c r="H2833" s="206">
        <v>1696</v>
      </c>
      <c r="I2833" s="206"/>
      <c r="J2833" s="209"/>
      <c r="K2833" s="1194"/>
      <c r="L2833" s="1195"/>
    </row>
    <row r="2834" spans="1:12">
      <c r="A2834" s="1202" t="s">
        <v>8488</v>
      </c>
      <c r="B2834" s="200" t="s">
        <v>1461</v>
      </c>
      <c r="C2834" s="1209" t="s">
        <v>1416</v>
      </c>
      <c r="D2834" s="1198" t="s">
        <v>1462</v>
      </c>
      <c r="E2834" s="201" t="s">
        <v>870</v>
      </c>
      <c r="F2834" s="201" t="s">
        <v>1138</v>
      </c>
      <c r="G2834" s="201">
        <v>1</v>
      </c>
      <c r="H2834" s="201">
        <v>409</v>
      </c>
      <c r="I2834" s="201" t="s">
        <v>1494</v>
      </c>
      <c r="J2834" s="207">
        <v>1</v>
      </c>
      <c r="K2834" s="756" t="s">
        <v>2096</v>
      </c>
      <c r="L2834" s="1195" t="s">
        <v>5921</v>
      </c>
    </row>
    <row r="2835" spans="1:12">
      <c r="A2835" s="1203"/>
      <c r="B2835" s="203" t="s">
        <v>1461</v>
      </c>
      <c r="C2835" s="1210"/>
      <c r="D2835" s="1199"/>
      <c r="E2835" s="204" t="s">
        <v>929</v>
      </c>
      <c r="F2835" s="204" t="s">
        <v>1148</v>
      </c>
      <c r="G2835" s="204">
        <v>2</v>
      </c>
      <c r="H2835" s="204">
        <v>410</v>
      </c>
      <c r="I2835" s="204" t="s">
        <v>1494</v>
      </c>
      <c r="J2835" s="208">
        <v>3</v>
      </c>
      <c r="K2835" s="756" t="s">
        <v>2097</v>
      </c>
      <c r="L2835" s="1195"/>
    </row>
    <row r="2836" spans="1:12">
      <c r="A2836" s="1203"/>
      <c r="B2836" s="203" t="s">
        <v>1461</v>
      </c>
      <c r="C2836" s="1210"/>
      <c r="D2836" s="1199"/>
      <c r="E2836" s="204" t="s">
        <v>1051</v>
      </c>
      <c r="F2836" s="204" t="s">
        <v>10781</v>
      </c>
      <c r="G2836" s="204">
        <v>3</v>
      </c>
      <c r="H2836" s="204">
        <v>411</v>
      </c>
      <c r="I2836" s="204" t="s">
        <v>1494</v>
      </c>
      <c r="J2836" s="208">
        <v>5</v>
      </c>
      <c r="K2836" s="756" t="s">
        <v>2098</v>
      </c>
      <c r="L2836" s="1195"/>
    </row>
    <row r="2837" spans="1:12">
      <c r="A2837" s="1203"/>
      <c r="B2837" s="203" t="s">
        <v>1461</v>
      </c>
      <c r="C2837" s="1210"/>
      <c r="D2837" s="1199"/>
      <c r="E2837" s="204" t="s">
        <v>1053</v>
      </c>
      <c r="F2837" s="204" t="s">
        <v>10782</v>
      </c>
      <c r="G2837" s="204">
        <v>4</v>
      </c>
      <c r="H2837" s="204">
        <v>412</v>
      </c>
      <c r="I2837" s="204" t="s">
        <v>1520</v>
      </c>
      <c r="J2837" s="208">
        <v>3</v>
      </c>
      <c r="K2837" s="756" t="s">
        <v>2099</v>
      </c>
      <c r="L2837" s="1195"/>
    </row>
    <row r="2838" spans="1:12">
      <c r="A2838" s="1203"/>
      <c r="B2838" s="203" t="s">
        <v>1461</v>
      </c>
      <c r="C2838" s="1210"/>
      <c r="D2838" s="1199"/>
      <c r="E2838" s="204" t="s">
        <v>1057</v>
      </c>
      <c r="F2838" s="204" t="s">
        <v>10783</v>
      </c>
      <c r="G2838" s="204">
        <v>5</v>
      </c>
      <c r="H2838" s="204">
        <v>413</v>
      </c>
      <c r="I2838" s="204" t="s">
        <v>1520</v>
      </c>
      <c r="J2838" s="208">
        <v>9</v>
      </c>
      <c r="K2838" s="756" t="s">
        <v>2100</v>
      </c>
      <c r="L2838" s="1195"/>
    </row>
    <row r="2839" spans="1:12">
      <c r="A2839" s="1203"/>
      <c r="B2839" s="203" t="s">
        <v>1461</v>
      </c>
      <c r="C2839" s="1210"/>
      <c r="D2839" s="1199"/>
      <c r="E2839" s="204" t="s">
        <v>1065</v>
      </c>
      <c r="F2839" s="204" t="s">
        <v>10784</v>
      </c>
      <c r="G2839" s="204">
        <v>6</v>
      </c>
      <c r="H2839" s="204">
        <v>414</v>
      </c>
      <c r="I2839" s="204" t="s">
        <v>1520</v>
      </c>
      <c r="J2839" s="208">
        <v>15</v>
      </c>
      <c r="K2839" s="756" t="s">
        <v>2101</v>
      </c>
      <c r="L2839" s="1195"/>
    </row>
    <row r="2840" spans="1:12">
      <c r="A2840" s="1203"/>
      <c r="B2840" s="203" t="s">
        <v>1461</v>
      </c>
      <c r="C2840" s="1210"/>
      <c r="D2840" s="1199"/>
      <c r="E2840" s="204" t="s">
        <v>1067</v>
      </c>
      <c r="F2840" s="204" t="s">
        <v>7453</v>
      </c>
      <c r="G2840" s="204">
        <v>7</v>
      </c>
      <c r="H2840" s="204">
        <v>415</v>
      </c>
      <c r="I2840" s="204" t="s">
        <v>1520</v>
      </c>
      <c r="J2840" s="208">
        <v>19</v>
      </c>
      <c r="K2840" s="756" t="s">
        <v>2102</v>
      </c>
      <c r="L2840" s="1195"/>
    </row>
    <row r="2841" spans="1:12">
      <c r="A2841" s="1203"/>
      <c r="B2841" s="203" t="s">
        <v>1461</v>
      </c>
      <c r="C2841" s="1210"/>
      <c r="D2841" s="1199"/>
      <c r="E2841" s="204" t="s">
        <v>1497</v>
      </c>
      <c r="F2841" s="204" t="s">
        <v>67</v>
      </c>
      <c r="G2841" s="204">
        <v>8</v>
      </c>
      <c r="H2841" s="204">
        <v>416</v>
      </c>
      <c r="I2841" s="204" t="s">
        <v>1520</v>
      </c>
      <c r="J2841" s="208">
        <v>23</v>
      </c>
      <c r="K2841" s="756" t="s">
        <v>2103</v>
      </c>
      <c r="L2841" s="1195"/>
    </row>
    <row r="2842" spans="1:12">
      <c r="A2842" s="1203"/>
      <c r="B2842" s="203" t="s">
        <v>1461</v>
      </c>
      <c r="C2842" s="1210"/>
      <c r="D2842" s="1199"/>
      <c r="E2842" s="204" t="s">
        <v>2116</v>
      </c>
      <c r="F2842" s="204" t="s">
        <v>10785</v>
      </c>
      <c r="G2842" s="204">
        <v>9</v>
      </c>
      <c r="H2842" s="204">
        <v>417</v>
      </c>
      <c r="I2842" s="204" t="s">
        <v>49</v>
      </c>
      <c r="J2842" s="208" t="s">
        <v>49</v>
      </c>
      <c r="K2842" s="756" t="s">
        <v>2104</v>
      </c>
      <c r="L2842" s="1195"/>
    </row>
    <row r="2843" spans="1:12">
      <c r="A2843" s="1203"/>
      <c r="B2843" s="203" t="s">
        <v>1461</v>
      </c>
      <c r="C2843" s="1210"/>
      <c r="D2843" s="1199"/>
      <c r="E2843" s="204" t="s">
        <v>1497</v>
      </c>
      <c r="F2843" s="204" t="s">
        <v>67</v>
      </c>
      <c r="G2843" s="204">
        <v>10</v>
      </c>
      <c r="H2843" s="204">
        <v>418</v>
      </c>
      <c r="I2843" s="204" t="s">
        <v>1732</v>
      </c>
      <c r="J2843" s="208">
        <v>1</v>
      </c>
      <c r="K2843" s="756" t="s">
        <v>2105</v>
      </c>
      <c r="L2843" s="1195"/>
    </row>
    <row r="2844" spans="1:12">
      <c r="A2844" s="1203"/>
      <c r="B2844" s="203" t="s">
        <v>1461</v>
      </c>
      <c r="C2844" s="1210"/>
      <c r="D2844" s="1199"/>
      <c r="E2844" s="204"/>
      <c r="F2844" s="204"/>
      <c r="G2844" s="204">
        <v>11</v>
      </c>
      <c r="H2844" s="204">
        <v>419</v>
      </c>
      <c r="I2844" s="204"/>
      <c r="J2844" s="208"/>
      <c r="K2844" s="756" t="s">
        <v>2106</v>
      </c>
      <c r="L2844" s="1195"/>
    </row>
    <row r="2845" spans="1:12">
      <c r="A2845" s="1203"/>
      <c r="B2845" s="205" t="s">
        <v>1461</v>
      </c>
      <c r="C2845" s="1210"/>
      <c r="D2845" s="1199"/>
      <c r="E2845" s="206"/>
      <c r="F2845" s="206"/>
      <c r="G2845" s="206">
        <v>12</v>
      </c>
      <c r="H2845" s="206">
        <v>420</v>
      </c>
      <c r="I2845" s="206"/>
      <c r="J2845" s="209"/>
      <c r="K2845" s="756" t="s">
        <v>2107</v>
      </c>
      <c r="L2845" s="1195"/>
    </row>
    <row r="2846" spans="1:12">
      <c r="A2846" s="1203"/>
      <c r="B2846" s="210" t="s">
        <v>1476</v>
      </c>
      <c r="C2846" s="1205" t="s">
        <v>1417</v>
      </c>
      <c r="D2846" s="1198" t="s">
        <v>1477</v>
      </c>
      <c r="E2846" s="201" t="s">
        <v>6830</v>
      </c>
      <c r="F2846" s="201" t="s">
        <v>7454</v>
      </c>
      <c r="G2846" s="201">
        <v>0</v>
      </c>
      <c r="H2846" s="201">
        <v>1697</v>
      </c>
      <c r="I2846" s="201" t="s">
        <v>1691</v>
      </c>
      <c r="J2846" s="207">
        <v>1</v>
      </c>
      <c r="K2846" s="1194" t="s">
        <v>5922</v>
      </c>
      <c r="L2846" s="1195" t="s">
        <v>5923</v>
      </c>
    </row>
    <row r="2847" spans="1:12">
      <c r="A2847" s="1203"/>
      <c r="B2847" s="211" t="s">
        <v>1476</v>
      </c>
      <c r="C2847" s="1206"/>
      <c r="D2847" s="1199"/>
      <c r="E2847" s="204" t="s">
        <v>6831</v>
      </c>
      <c r="F2847" s="204" t="s">
        <v>7455</v>
      </c>
      <c r="G2847" s="204">
        <v>1</v>
      </c>
      <c r="H2847" s="204">
        <v>1698</v>
      </c>
      <c r="I2847" s="204" t="s">
        <v>1691</v>
      </c>
      <c r="J2847" s="208">
        <v>2</v>
      </c>
      <c r="K2847" s="1194"/>
      <c r="L2847" s="1195"/>
    </row>
    <row r="2848" spans="1:12">
      <c r="A2848" s="1203"/>
      <c r="B2848" s="211" t="s">
        <v>1476</v>
      </c>
      <c r="C2848" s="1206"/>
      <c r="D2848" s="1199"/>
      <c r="E2848" s="204" t="s">
        <v>1497</v>
      </c>
      <c r="F2848" s="204" t="s">
        <v>7456</v>
      </c>
      <c r="G2848" s="204">
        <v>2</v>
      </c>
      <c r="H2848" s="204">
        <v>1699</v>
      </c>
      <c r="I2848" s="204" t="s">
        <v>1691</v>
      </c>
      <c r="J2848" s="208">
        <v>3</v>
      </c>
      <c r="K2848" s="1194"/>
      <c r="L2848" s="1195"/>
    </row>
    <row r="2849" spans="1:12">
      <c r="A2849" s="1203"/>
      <c r="B2849" s="211" t="s">
        <v>1476</v>
      </c>
      <c r="C2849" s="1206"/>
      <c r="D2849" s="1199"/>
      <c r="E2849" s="204" t="s">
        <v>6832</v>
      </c>
      <c r="F2849" s="204" t="s">
        <v>7457</v>
      </c>
      <c r="G2849" s="204">
        <v>3</v>
      </c>
      <c r="H2849" s="204">
        <v>1700</v>
      </c>
      <c r="I2849" s="204" t="s">
        <v>1691</v>
      </c>
      <c r="J2849" s="208">
        <v>4</v>
      </c>
      <c r="K2849" s="1194"/>
      <c r="L2849" s="1195"/>
    </row>
    <row r="2850" spans="1:12">
      <c r="A2850" s="1203"/>
      <c r="B2850" s="211" t="s">
        <v>1476</v>
      </c>
      <c r="C2850" s="1206"/>
      <c r="D2850" s="1199"/>
      <c r="E2850" s="204" t="s">
        <v>6833</v>
      </c>
      <c r="F2850" s="204" t="s">
        <v>7458</v>
      </c>
      <c r="G2850" s="204">
        <v>4</v>
      </c>
      <c r="H2850" s="204">
        <v>1701</v>
      </c>
      <c r="I2850" s="204" t="s">
        <v>1691</v>
      </c>
      <c r="J2850" s="208">
        <v>5</v>
      </c>
      <c r="K2850" s="1194"/>
      <c r="L2850" s="1195"/>
    </row>
    <row r="2851" spans="1:12">
      <c r="A2851" s="1203"/>
      <c r="B2851" s="211" t="s">
        <v>1476</v>
      </c>
      <c r="C2851" s="1206"/>
      <c r="D2851" s="1199"/>
      <c r="E2851" s="204" t="s">
        <v>6834</v>
      </c>
      <c r="F2851" s="204" t="s">
        <v>7459</v>
      </c>
      <c r="G2851" s="204">
        <v>5</v>
      </c>
      <c r="H2851" s="204">
        <v>1702</v>
      </c>
      <c r="I2851" s="204" t="s">
        <v>1691</v>
      </c>
      <c r="J2851" s="208">
        <v>6</v>
      </c>
      <c r="K2851" s="1194"/>
      <c r="L2851" s="1195"/>
    </row>
    <row r="2852" spans="1:12">
      <c r="A2852" s="1203"/>
      <c r="B2852" s="211" t="s">
        <v>1476</v>
      </c>
      <c r="C2852" s="1206"/>
      <c r="D2852" s="1199"/>
      <c r="E2852" s="204" t="s">
        <v>6835</v>
      </c>
      <c r="F2852" s="204" t="s">
        <v>7460</v>
      </c>
      <c r="G2852" s="204">
        <v>6</v>
      </c>
      <c r="H2852" s="204">
        <v>1703</v>
      </c>
      <c r="I2852" s="204" t="s">
        <v>1691</v>
      </c>
      <c r="J2852" s="208">
        <v>7</v>
      </c>
      <c r="K2852" s="1194"/>
      <c r="L2852" s="1195"/>
    </row>
    <row r="2853" spans="1:12">
      <c r="A2853" s="1203"/>
      <c r="B2853" s="211" t="s">
        <v>1476</v>
      </c>
      <c r="C2853" s="1206"/>
      <c r="D2853" s="1199"/>
      <c r="E2853" s="204" t="s">
        <v>6836</v>
      </c>
      <c r="F2853" s="204" t="s">
        <v>7813</v>
      </c>
      <c r="G2853" s="204">
        <v>7</v>
      </c>
      <c r="H2853" s="204">
        <v>1704</v>
      </c>
      <c r="I2853" s="204" t="s">
        <v>1747</v>
      </c>
      <c r="J2853" s="208">
        <v>1</v>
      </c>
      <c r="K2853" s="1194"/>
      <c r="L2853" s="1195"/>
    </row>
    <row r="2854" spans="1:12">
      <c r="A2854" s="1203"/>
      <c r="B2854" s="211" t="s">
        <v>1476</v>
      </c>
      <c r="C2854" s="1206"/>
      <c r="D2854" s="1199"/>
      <c r="E2854" s="204" t="s">
        <v>6837</v>
      </c>
      <c r="F2854" s="204" t="s">
        <v>7814</v>
      </c>
      <c r="G2854" s="204">
        <v>8</v>
      </c>
      <c r="H2854" s="204">
        <v>1705</v>
      </c>
      <c r="I2854" s="204" t="s">
        <v>1747</v>
      </c>
      <c r="J2854" s="208">
        <v>2</v>
      </c>
      <c r="K2854" s="1194"/>
      <c r="L2854" s="1195"/>
    </row>
    <row r="2855" spans="1:12">
      <c r="A2855" s="1203"/>
      <c r="B2855" s="211" t="s">
        <v>1476</v>
      </c>
      <c r="C2855" s="1206"/>
      <c r="D2855" s="1199"/>
      <c r="E2855" s="204" t="s">
        <v>6838</v>
      </c>
      <c r="F2855" s="204" t="s">
        <v>7461</v>
      </c>
      <c r="G2855" s="204">
        <v>9</v>
      </c>
      <c r="H2855" s="204">
        <v>1706</v>
      </c>
      <c r="I2855" s="204" t="s">
        <v>1747</v>
      </c>
      <c r="J2855" s="208">
        <v>3</v>
      </c>
      <c r="K2855" s="1194"/>
      <c r="L2855" s="1195"/>
    </row>
    <row r="2856" spans="1:12">
      <c r="A2856" s="1203"/>
      <c r="B2856" s="211" t="s">
        <v>1476</v>
      </c>
      <c r="C2856" s="1206"/>
      <c r="D2856" s="1199"/>
      <c r="E2856" s="204" t="s">
        <v>6839</v>
      </c>
      <c r="F2856" s="204" t="s">
        <v>7462</v>
      </c>
      <c r="G2856" s="204">
        <v>10</v>
      </c>
      <c r="H2856" s="204">
        <v>1707</v>
      </c>
      <c r="I2856" s="204" t="s">
        <v>1747</v>
      </c>
      <c r="J2856" s="208">
        <v>4</v>
      </c>
      <c r="K2856" s="1194"/>
      <c r="L2856" s="1195"/>
    </row>
    <row r="2857" spans="1:12">
      <c r="A2857" s="1203"/>
      <c r="B2857" s="211" t="s">
        <v>1476</v>
      </c>
      <c r="C2857" s="1206"/>
      <c r="D2857" s="1199"/>
      <c r="E2857" s="204" t="s">
        <v>6840</v>
      </c>
      <c r="F2857" s="204" t="s">
        <v>7815</v>
      </c>
      <c r="G2857" s="204">
        <v>11</v>
      </c>
      <c r="H2857" s="204">
        <v>1708</v>
      </c>
      <c r="I2857" s="204" t="s">
        <v>1747</v>
      </c>
      <c r="J2857" s="208">
        <v>5</v>
      </c>
      <c r="K2857" s="1194"/>
      <c r="L2857" s="1195"/>
    </row>
    <row r="2858" spans="1:12">
      <c r="A2858" s="1203"/>
      <c r="B2858" s="211" t="s">
        <v>1476</v>
      </c>
      <c r="C2858" s="1206"/>
      <c r="D2858" s="1199"/>
      <c r="E2858" s="204" t="s">
        <v>6841</v>
      </c>
      <c r="F2858" s="204" t="s">
        <v>7816</v>
      </c>
      <c r="G2858" s="204">
        <v>12</v>
      </c>
      <c r="H2858" s="204">
        <v>1709</v>
      </c>
      <c r="I2858" s="204" t="s">
        <v>1747</v>
      </c>
      <c r="J2858" s="208">
        <v>6</v>
      </c>
      <c r="K2858" s="1194"/>
      <c r="L2858" s="1195"/>
    </row>
    <row r="2859" spans="1:12">
      <c r="A2859" s="1203"/>
      <c r="B2859" s="211" t="s">
        <v>1476</v>
      </c>
      <c r="C2859" s="1206"/>
      <c r="D2859" s="1199"/>
      <c r="E2859" s="204" t="s">
        <v>6842</v>
      </c>
      <c r="F2859" s="204" t="s">
        <v>7463</v>
      </c>
      <c r="G2859" s="204">
        <v>13</v>
      </c>
      <c r="H2859" s="204">
        <v>1710</v>
      </c>
      <c r="I2859" s="204" t="s">
        <v>1747</v>
      </c>
      <c r="J2859" s="208">
        <v>7</v>
      </c>
      <c r="K2859" s="1194"/>
      <c r="L2859" s="1195"/>
    </row>
    <row r="2860" spans="1:12">
      <c r="A2860" s="1203"/>
      <c r="B2860" s="211" t="s">
        <v>1476</v>
      </c>
      <c r="C2860" s="1206"/>
      <c r="D2860" s="1199"/>
      <c r="E2860" s="204"/>
      <c r="F2860" s="204"/>
      <c r="G2860" s="204">
        <v>14</v>
      </c>
      <c r="H2860" s="204">
        <v>1711</v>
      </c>
      <c r="I2860" s="204"/>
      <c r="J2860" s="208"/>
      <c r="K2860" s="1194"/>
      <c r="L2860" s="1195"/>
    </row>
    <row r="2861" spans="1:12">
      <c r="A2861" s="1203"/>
      <c r="B2861" s="212" t="s">
        <v>1476</v>
      </c>
      <c r="C2861" s="1206"/>
      <c r="D2861" s="1199"/>
      <c r="E2861" s="206"/>
      <c r="F2861" s="206"/>
      <c r="G2861" s="206">
        <v>15</v>
      </c>
      <c r="H2861" s="206">
        <v>1712</v>
      </c>
      <c r="I2861" s="206"/>
      <c r="J2861" s="209"/>
      <c r="K2861" s="1194"/>
      <c r="L2861" s="1195"/>
    </row>
    <row r="2862" spans="1:12">
      <c r="A2862" s="1203"/>
      <c r="B2862" s="210" t="s">
        <v>1554</v>
      </c>
      <c r="C2862" s="1206"/>
      <c r="D2862" s="1198" t="s">
        <v>1555</v>
      </c>
      <c r="E2862" s="201" t="s">
        <v>6843</v>
      </c>
      <c r="F2862" s="201" t="s">
        <v>7464</v>
      </c>
      <c r="G2862" s="201">
        <v>0</v>
      </c>
      <c r="H2862" s="201">
        <v>641</v>
      </c>
      <c r="I2862" s="201" t="s">
        <v>1691</v>
      </c>
      <c r="J2862" s="207">
        <v>8</v>
      </c>
      <c r="K2862" s="1194" t="s">
        <v>5924</v>
      </c>
      <c r="L2862" s="1195" t="s">
        <v>5925</v>
      </c>
    </row>
    <row r="2863" spans="1:12">
      <c r="A2863" s="1203"/>
      <c r="B2863" s="211" t="s">
        <v>1554</v>
      </c>
      <c r="C2863" s="1206"/>
      <c r="D2863" s="1199"/>
      <c r="E2863" s="204" t="s">
        <v>6844</v>
      </c>
      <c r="F2863" s="204" t="s">
        <v>11126</v>
      </c>
      <c r="G2863" s="204">
        <v>1</v>
      </c>
      <c r="H2863" s="204">
        <v>642</v>
      </c>
      <c r="I2863" s="204" t="s">
        <v>1691</v>
      </c>
      <c r="J2863" s="208">
        <v>9</v>
      </c>
      <c r="K2863" s="1194"/>
      <c r="L2863" s="1195"/>
    </row>
    <row r="2864" spans="1:12">
      <c r="A2864" s="1203"/>
      <c r="B2864" s="211" t="s">
        <v>1554</v>
      </c>
      <c r="C2864" s="1206"/>
      <c r="D2864" s="1199"/>
      <c r="E2864" s="204" t="s">
        <v>6845</v>
      </c>
      <c r="F2864" s="204" t="s">
        <v>7465</v>
      </c>
      <c r="G2864" s="204">
        <v>2</v>
      </c>
      <c r="H2864" s="204">
        <v>643</v>
      </c>
      <c r="I2864" s="204" t="s">
        <v>1691</v>
      </c>
      <c r="J2864" s="208">
        <v>10</v>
      </c>
      <c r="K2864" s="1194"/>
      <c r="L2864" s="1195"/>
    </row>
    <row r="2865" spans="1:12">
      <c r="A2865" s="1203"/>
      <c r="B2865" s="211" t="s">
        <v>1554</v>
      </c>
      <c r="C2865" s="1206"/>
      <c r="D2865" s="1199"/>
      <c r="E2865" s="204" t="s">
        <v>6846</v>
      </c>
      <c r="F2865" s="204" t="s">
        <v>7466</v>
      </c>
      <c r="G2865" s="204">
        <v>3</v>
      </c>
      <c r="H2865" s="204">
        <v>644</v>
      </c>
      <c r="I2865" s="204" t="s">
        <v>1747</v>
      </c>
      <c r="J2865" s="208">
        <v>8</v>
      </c>
      <c r="K2865" s="1194"/>
      <c r="L2865" s="1195"/>
    </row>
    <row r="2866" spans="1:12">
      <c r="A2866" s="1203"/>
      <c r="B2866" s="211" t="s">
        <v>1554</v>
      </c>
      <c r="C2866" s="1206"/>
      <c r="D2866" s="1199"/>
      <c r="E2866" s="204" t="s">
        <v>6847</v>
      </c>
      <c r="F2866" s="204" t="s">
        <v>11127</v>
      </c>
      <c r="G2866" s="204">
        <v>4</v>
      </c>
      <c r="H2866" s="204">
        <v>645</v>
      </c>
      <c r="I2866" s="204" t="s">
        <v>1747</v>
      </c>
      <c r="J2866" s="208">
        <v>9</v>
      </c>
      <c r="K2866" s="1194"/>
      <c r="L2866" s="1195"/>
    </row>
    <row r="2867" spans="1:12">
      <c r="A2867" s="1203"/>
      <c r="B2867" s="211" t="s">
        <v>1554</v>
      </c>
      <c r="C2867" s="1206"/>
      <c r="D2867" s="1199"/>
      <c r="E2867" s="204" t="s">
        <v>6848</v>
      </c>
      <c r="F2867" s="204" t="s">
        <v>7467</v>
      </c>
      <c r="G2867" s="204">
        <v>5</v>
      </c>
      <c r="H2867" s="204">
        <v>646</v>
      </c>
      <c r="I2867" s="204" t="s">
        <v>1747</v>
      </c>
      <c r="J2867" s="208">
        <v>10</v>
      </c>
      <c r="K2867" s="1194"/>
      <c r="L2867" s="1195"/>
    </row>
    <row r="2868" spans="1:12">
      <c r="A2868" s="1203"/>
      <c r="B2868" s="211" t="s">
        <v>1554</v>
      </c>
      <c r="C2868" s="1206"/>
      <c r="D2868" s="1199"/>
      <c r="E2868" s="204" t="s">
        <v>6849</v>
      </c>
      <c r="F2868" s="204" t="s">
        <v>7468</v>
      </c>
      <c r="G2868" s="204">
        <v>6</v>
      </c>
      <c r="H2868" s="204">
        <v>647</v>
      </c>
      <c r="I2868" s="204" t="s">
        <v>1905</v>
      </c>
      <c r="J2868" s="208">
        <v>8</v>
      </c>
      <c r="K2868" s="1194"/>
      <c r="L2868" s="1195"/>
    </row>
    <row r="2869" spans="1:12">
      <c r="A2869" s="1203"/>
      <c r="B2869" s="211" t="s">
        <v>1554</v>
      </c>
      <c r="C2869" s="1206"/>
      <c r="D2869" s="1199"/>
      <c r="E2869" s="204" t="s">
        <v>6850</v>
      </c>
      <c r="F2869" s="204" t="s">
        <v>11128</v>
      </c>
      <c r="G2869" s="204">
        <v>7</v>
      </c>
      <c r="H2869" s="204">
        <v>648</v>
      </c>
      <c r="I2869" s="204" t="s">
        <v>1905</v>
      </c>
      <c r="J2869" s="208">
        <v>9</v>
      </c>
      <c r="K2869" s="1194"/>
      <c r="L2869" s="1195"/>
    </row>
    <row r="2870" spans="1:12">
      <c r="A2870" s="1203"/>
      <c r="B2870" s="211" t="s">
        <v>1554</v>
      </c>
      <c r="C2870" s="1206"/>
      <c r="D2870" s="1199"/>
      <c r="E2870" s="204" t="s">
        <v>6851</v>
      </c>
      <c r="F2870" s="204" t="s">
        <v>7469</v>
      </c>
      <c r="G2870" s="204">
        <v>8</v>
      </c>
      <c r="H2870" s="204">
        <v>649</v>
      </c>
      <c r="I2870" s="204" t="s">
        <v>1905</v>
      </c>
      <c r="J2870" s="208">
        <v>10</v>
      </c>
      <c r="K2870" s="1194"/>
      <c r="L2870" s="1195"/>
    </row>
    <row r="2871" spans="1:12">
      <c r="A2871" s="1203"/>
      <c r="B2871" s="211" t="s">
        <v>1554</v>
      </c>
      <c r="C2871" s="1206"/>
      <c r="D2871" s="1199"/>
      <c r="E2871" s="204" t="s">
        <v>6852</v>
      </c>
      <c r="F2871" s="204" t="s">
        <v>7470</v>
      </c>
      <c r="G2871" s="204">
        <v>9</v>
      </c>
      <c r="H2871" s="204">
        <v>650</v>
      </c>
      <c r="I2871" s="204" t="s">
        <v>1975</v>
      </c>
      <c r="J2871" s="208">
        <v>8</v>
      </c>
      <c r="K2871" s="1194"/>
      <c r="L2871" s="1195"/>
    </row>
    <row r="2872" spans="1:12">
      <c r="A2872" s="1203"/>
      <c r="B2872" s="211" t="s">
        <v>1554</v>
      </c>
      <c r="C2872" s="1206"/>
      <c r="D2872" s="1199"/>
      <c r="E2872" s="204" t="s">
        <v>6853</v>
      </c>
      <c r="F2872" s="204" t="s">
        <v>11129</v>
      </c>
      <c r="G2872" s="204">
        <v>10</v>
      </c>
      <c r="H2872" s="204">
        <v>651</v>
      </c>
      <c r="I2872" s="204" t="s">
        <v>1975</v>
      </c>
      <c r="J2872" s="208">
        <v>9</v>
      </c>
      <c r="K2872" s="1194"/>
      <c r="L2872" s="1195"/>
    </row>
    <row r="2873" spans="1:12">
      <c r="A2873" s="1203"/>
      <c r="B2873" s="211" t="s">
        <v>1554</v>
      </c>
      <c r="C2873" s="1206"/>
      <c r="D2873" s="1199"/>
      <c r="E2873" s="204" t="s">
        <v>6854</v>
      </c>
      <c r="F2873" s="204" t="s">
        <v>7471</v>
      </c>
      <c r="G2873" s="204">
        <v>11</v>
      </c>
      <c r="H2873" s="204">
        <v>652</v>
      </c>
      <c r="I2873" s="204" t="s">
        <v>1975</v>
      </c>
      <c r="J2873" s="208">
        <v>10</v>
      </c>
      <c r="K2873" s="1194"/>
      <c r="L2873" s="1195"/>
    </row>
    <row r="2874" spans="1:12">
      <c r="A2874" s="1203"/>
      <c r="B2874" s="211" t="s">
        <v>1554</v>
      </c>
      <c r="C2874" s="1206"/>
      <c r="D2874" s="1199"/>
      <c r="E2874" s="204" t="s">
        <v>6855</v>
      </c>
      <c r="F2874" s="204" t="s">
        <v>7472</v>
      </c>
      <c r="G2874" s="204">
        <v>12</v>
      </c>
      <c r="H2874" s="204">
        <v>653</v>
      </c>
      <c r="I2874" s="204" t="s">
        <v>1967</v>
      </c>
      <c r="J2874" s="208">
        <v>8</v>
      </c>
      <c r="K2874" s="1194"/>
      <c r="L2874" s="1195"/>
    </row>
    <row r="2875" spans="1:12">
      <c r="A2875" s="1203"/>
      <c r="B2875" s="211" t="s">
        <v>1554</v>
      </c>
      <c r="C2875" s="1206"/>
      <c r="D2875" s="1199"/>
      <c r="E2875" s="204" t="s">
        <v>6856</v>
      </c>
      <c r="F2875" s="204" t="s">
        <v>11130</v>
      </c>
      <c r="G2875" s="204">
        <v>13</v>
      </c>
      <c r="H2875" s="204">
        <v>654</v>
      </c>
      <c r="I2875" s="204" t="s">
        <v>1967</v>
      </c>
      <c r="J2875" s="208">
        <v>9</v>
      </c>
      <c r="K2875" s="1194"/>
      <c r="L2875" s="1195"/>
    </row>
    <row r="2876" spans="1:12">
      <c r="A2876" s="1203"/>
      <c r="B2876" s="211" t="s">
        <v>1554</v>
      </c>
      <c r="C2876" s="1206"/>
      <c r="D2876" s="1199"/>
      <c r="E2876" s="204" t="s">
        <v>6857</v>
      </c>
      <c r="F2876" s="204" t="s">
        <v>7473</v>
      </c>
      <c r="G2876" s="204">
        <v>14</v>
      </c>
      <c r="H2876" s="204">
        <v>655</v>
      </c>
      <c r="I2876" s="204" t="s">
        <v>1967</v>
      </c>
      <c r="J2876" s="208">
        <v>10</v>
      </c>
      <c r="K2876" s="1194"/>
      <c r="L2876" s="1195"/>
    </row>
    <row r="2877" spans="1:12">
      <c r="A2877" s="1203"/>
      <c r="B2877" s="212" t="s">
        <v>1554</v>
      </c>
      <c r="C2877" s="1206"/>
      <c r="D2877" s="1199"/>
      <c r="E2877" s="206"/>
      <c r="F2877" s="206"/>
      <c r="G2877" s="206">
        <v>15</v>
      </c>
      <c r="H2877" s="206">
        <v>656</v>
      </c>
      <c r="I2877" s="206"/>
      <c r="J2877" s="209"/>
      <c r="K2877" s="1194"/>
      <c r="L2877" s="1195"/>
    </row>
    <row r="2878" spans="1:12">
      <c r="A2878" s="1203"/>
      <c r="B2878" s="210" t="s">
        <v>1476</v>
      </c>
      <c r="C2878" s="1205" t="s">
        <v>1418</v>
      </c>
      <c r="D2878" s="1198" t="s">
        <v>1477</v>
      </c>
      <c r="E2878" s="201" t="s">
        <v>6858</v>
      </c>
      <c r="F2878" s="201" t="s">
        <v>7817</v>
      </c>
      <c r="G2878" s="201">
        <v>0</v>
      </c>
      <c r="H2878" s="201">
        <v>1713</v>
      </c>
      <c r="I2878" s="201" t="s">
        <v>1905</v>
      </c>
      <c r="J2878" s="207">
        <v>1</v>
      </c>
      <c r="K2878" s="1194" t="s">
        <v>5926</v>
      </c>
      <c r="L2878" s="1195" t="s">
        <v>5927</v>
      </c>
    </row>
    <row r="2879" spans="1:12">
      <c r="A2879" s="1203"/>
      <c r="B2879" s="211" t="s">
        <v>1476</v>
      </c>
      <c r="C2879" s="1206"/>
      <c r="D2879" s="1199"/>
      <c r="E2879" s="204" t="s">
        <v>6859</v>
      </c>
      <c r="F2879" s="204" t="s">
        <v>7818</v>
      </c>
      <c r="G2879" s="204">
        <v>1</v>
      </c>
      <c r="H2879" s="204">
        <v>1714</v>
      </c>
      <c r="I2879" s="204" t="s">
        <v>1905</v>
      </c>
      <c r="J2879" s="208">
        <v>2</v>
      </c>
      <c r="K2879" s="1194"/>
      <c r="L2879" s="1195"/>
    </row>
    <row r="2880" spans="1:12">
      <c r="A2880" s="1203"/>
      <c r="B2880" s="211" t="s">
        <v>1476</v>
      </c>
      <c r="C2880" s="1206"/>
      <c r="D2880" s="1199"/>
      <c r="E2880" s="204" t="s">
        <v>6860</v>
      </c>
      <c r="F2880" s="204" t="s">
        <v>7474</v>
      </c>
      <c r="G2880" s="204">
        <v>2</v>
      </c>
      <c r="H2880" s="204">
        <v>1715</v>
      </c>
      <c r="I2880" s="204" t="s">
        <v>1905</v>
      </c>
      <c r="J2880" s="208">
        <v>3</v>
      </c>
      <c r="K2880" s="1194"/>
      <c r="L2880" s="1195"/>
    </row>
    <row r="2881" spans="1:12">
      <c r="A2881" s="1203"/>
      <c r="B2881" s="211" t="s">
        <v>1476</v>
      </c>
      <c r="C2881" s="1206"/>
      <c r="D2881" s="1199"/>
      <c r="E2881" s="204" t="s">
        <v>6861</v>
      </c>
      <c r="F2881" s="204" t="s">
        <v>7475</v>
      </c>
      <c r="G2881" s="204">
        <v>3</v>
      </c>
      <c r="H2881" s="204">
        <v>1716</v>
      </c>
      <c r="I2881" s="204" t="s">
        <v>1905</v>
      </c>
      <c r="J2881" s="208">
        <v>4</v>
      </c>
      <c r="K2881" s="1194"/>
      <c r="L2881" s="1195"/>
    </row>
    <row r="2882" spans="1:12">
      <c r="A2882" s="1203"/>
      <c r="B2882" s="211" t="s">
        <v>1476</v>
      </c>
      <c r="C2882" s="1206"/>
      <c r="D2882" s="1199"/>
      <c r="E2882" s="204" t="s">
        <v>6862</v>
      </c>
      <c r="F2882" s="204" t="s">
        <v>7819</v>
      </c>
      <c r="G2882" s="204">
        <v>4</v>
      </c>
      <c r="H2882" s="204">
        <v>1717</v>
      </c>
      <c r="I2882" s="204" t="s">
        <v>1905</v>
      </c>
      <c r="J2882" s="208">
        <v>5</v>
      </c>
      <c r="K2882" s="1194"/>
      <c r="L2882" s="1195"/>
    </row>
    <row r="2883" spans="1:12">
      <c r="A2883" s="1203"/>
      <c r="B2883" s="211" t="s">
        <v>1476</v>
      </c>
      <c r="C2883" s="1206"/>
      <c r="D2883" s="1199"/>
      <c r="E2883" s="204" t="s">
        <v>6864</v>
      </c>
      <c r="F2883" s="204" t="s">
        <v>7820</v>
      </c>
      <c r="G2883" s="204">
        <v>5</v>
      </c>
      <c r="H2883" s="204">
        <v>1718</v>
      </c>
      <c r="I2883" s="204" t="s">
        <v>1905</v>
      </c>
      <c r="J2883" s="208">
        <v>6</v>
      </c>
      <c r="K2883" s="1194"/>
      <c r="L2883" s="1195"/>
    </row>
    <row r="2884" spans="1:12">
      <c r="A2884" s="1203"/>
      <c r="B2884" s="211" t="s">
        <v>1476</v>
      </c>
      <c r="C2884" s="1206"/>
      <c r="D2884" s="1199"/>
      <c r="E2884" s="204" t="s">
        <v>6865</v>
      </c>
      <c r="F2884" s="204" t="s">
        <v>7476</v>
      </c>
      <c r="G2884" s="204">
        <v>6</v>
      </c>
      <c r="H2884" s="204">
        <v>1719</v>
      </c>
      <c r="I2884" s="204" t="s">
        <v>1905</v>
      </c>
      <c r="J2884" s="208">
        <v>7</v>
      </c>
      <c r="K2884" s="1194"/>
      <c r="L2884" s="1195"/>
    </row>
    <row r="2885" spans="1:12">
      <c r="A2885" s="1203"/>
      <c r="B2885" s="211" t="s">
        <v>1476</v>
      </c>
      <c r="C2885" s="1206"/>
      <c r="D2885" s="1199"/>
      <c r="E2885" s="204" t="s">
        <v>6866</v>
      </c>
      <c r="F2885" s="204" t="s">
        <v>7821</v>
      </c>
      <c r="G2885" s="204">
        <v>7</v>
      </c>
      <c r="H2885" s="204">
        <v>1720</v>
      </c>
      <c r="I2885" s="204" t="s">
        <v>1975</v>
      </c>
      <c r="J2885" s="208">
        <v>1</v>
      </c>
      <c r="K2885" s="1194"/>
      <c r="L2885" s="1195"/>
    </row>
    <row r="2886" spans="1:12">
      <c r="A2886" s="1203"/>
      <c r="B2886" s="211" t="s">
        <v>1476</v>
      </c>
      <c r="C2886" s="1206"/>
      <c r="D2886" s="1199"/>
      <c r="E2886" s="204" t="s">
        <v>6867</v>
      </c>
      <c r="F2886" s="204" t="s">
        <v>7822</v>
      </c>
      <c r="G2886" s="204">
        <v>8</v>
      </c>
      <c r="H2886" s="204">
        <v>1721</v>
      </c>
      <c r="I2886" s="204" t="s">
        <v>1975</v>
      </c>
      <c r="J2886" s="208">
        <v>2</v>
      </c>
      <c r="K2886" s="1194"/>
      <c r="L2886" s="1195"/>
    </row>
    <row r="2887" spans="1:12">
      <c r="A2887" s="1203"/>
      <c r="B2887" s="211" t="s">
        <v>1476</v>
      </c>
      <c r="C2887" s="1206"/>
      <c r="D2887" s="1199"/>
      <c r="E2887" s="204" t="s">
        <v>6868</v>
      </c>
      <c r="F2887" s="204" t="s">
        <v>7477</v>
      </c>
      <c r="G2887" s="204">
        <v>9</v>
      </c>
      <c r="H2887" s="204">
        <v>1722</v>
      </c>
      <c r="I2887" s="204" t="s">
        <v>1975</v>
      </c>
      <c r="J2887" s="208">
        <v>3</v>
      </c>
      <c r="K2887" s="1194"/>
      <c r="L2887" s="1195"/>
    </row>
    <row r="2888" spans="1:12">
      <c r="A2888" s="1203"/>
      <c r="B2888" s="211" t="s">
        <v>1476</v>
      </c>
      <c r="C2888" s="1206"/>
      <c r="D2888" s="1199"/>
      <c r="E2888" s="204" t="s">
        <v>6869</v>
      </c>
      <c r="F2888" s="204" t="s">
        <v>7478</v>
      </c>
      <c r="G2888" s="204">
        <v>10</v>
      </c>
      <c r="H2888" s="204">
        <v>1723</v>
      </c>
      <c r="I2888" s="204" t="s">
        <v>1975</v>
      </c>
      <c r="J2888" s="208">
        <v>4</v>
      </c>
      <c r="K2888" s="1194"/>
      <c r="L2888" s="1195"/>
    </row>
    <row r="2889" spans="1:12">
      <c r="A2889" s="1203"/>
      <c r="B2889" s="211" t="s">
        <v>1476</v>
      </c>
      <c r="C2889" s="1206"/>
      <c r="D2889" s="1199"/>
      <c r="E2889" s="204" t="s">
        <v>6870</v>
      </c>
      <c r="F2889" s="204" t="s">
        <v>7823</v>
      </c>
      <c r="G2889" s="204">
        <v>11</v>
      </c>
      <c r="H2889" s="204">
        <v>1724</v>
      </c>
      <c r="I2889" s="204" t="s">
        <v>1975</v>
      </c>
      <c r="J2889" s="208">
        <v>5</v>
      </c>
      <c r="K2889" s="1194"/>
      <c r="L2889" s="1195"/>
    </row>
    <row r="2890" spans="1:12">
      <c r="A2890" s="1203"/>
      <c r="B2890" s="211" t="s">
        <v>1476</v>
      </c>
      <c r="C2890" s="1206"/>
      <c r="D2890" s="1199"/>
      <c r="E2890" s="204" t="s">
        <v>6871</v>
      </c>
      <c r="F2890" s="204" t="s">
        <v>7824</v>
      </c>
      <c r="G2890" s="204">
        <v>12</v>
      </c>
      <c r="H2890" s="204">
        <v>1725</v>
      </c>
      <c r="I2890" s="204" t="s">
        <v>1975</v>
      </c>
      <c r="J2890" s="208">
        <v>6</v>
      </c>
      <c r="K2890" s="1194"/>
      <c r="L2890" s="1195"/>
    </row>
    <row r="2891" spans="1:12">
      <c r="A2891" s="1203"/>
      <c r="B2891" s="211" t="s">
        <v>1476</v>
      </c>
      <c r="C2891" s="1206"/>
      <c r="D2891" s="1199"/>
      <c r="E2891" s="204" t="s">
        <v>6872</v>
      </c>
      <c r="F2891" s="204" t="s">
        <v>7479</v>
      </c>
      <c r="G2891" s="204">
        <v>13</v>
      </c>
      <c r="H2891" s="204">
        <v>1726</v>
      </c>
      <c r="I2891" s="204" t="s">
        <v>1975</v>
      </c>
      <c r="J2891" s="208">
        <v>7</v>
      </c>
      <c r="K2891" s="1194"/>
      <c r="L2891" s="1195"/>
    </row>
    <row r="2892" spans="1:12">
      <c r="A2892" s="1203"/>
      <c r="B2892" s="211" t="s">
        <v>1476</v>
      </c>
      <c r="C2892" s="1206"/>
      <c r="D2892" s="1199"/>
      <c r="E2892" s="204"/>
      <c r="F2892" s="204"/>
      <c r="G2892" s="204">
        <v>14</v>
      </c>
      <c r="H2892" s="204">
        <v>1727</v>
      </c>
      <c r="I2892" s="204"/>
      <c r="J2892" s="208"/>
      <c r="K2892" s="1194"/>
      <c r="L2892" s="1195"/>
    </row>
    <row r="2893" spans="1:12">
      <c r="A2893" s="1203"/>
      <c r="B2893" s="212" t="s">
        <v>1476</v>
      </c>
      <c r="C2893" s="1206"/>
      <c r="D2893" s="1199"/>
      <c r="E2893" s="206"/>
      <c r="F2893" s="206"/>
      <c r="G2893" s="206">
        <v>15</v>
      </c>
      <c r="H2893" s="206">
        <v>1728</v>
      </c>
      <c r="I2893" s="206"/>
      <c r="J2893" s="209"/>
      <c r="K2893" s="1194"/>
      <c r="L2893" s="1195"/>
    </row>
    <row r="2894" spans="1:12">
      <c r="A2894" s="1203"/>
      <c r="B2894" s="210" t="s">
        <v>1554</v>
      </c>
      <c r="C2894" s="1206"/>
      <c r="D2894" s="1198" t="s">
        <v>1555</v>
      </c>
      <c r="E2894" s="201" t="s">
        <v>1695</v>
      </c>
      <c r="F2894" s="201" t="s">
        <v>1696</v>
      </c>
      <c r="G2894" s="201">
        <v>0</v>
      </c>
      <c r="H2894" s="201">
        <v>657</v>
      </c>
      <c r="I2894" s="201" t="s">
        <v>1983</v>
      </c>
      <c r="J2894" s="207">
        <v>8</v>
      </c>
      <c r="K2894" s="1194" t="s">
        <v>5928</v>
      </c>
      <c r="L2894" s="1195" t="s">
        <v>5929</v>
      </c>
    </row>
    <row r="2895" spans="1:12">
      <c r="A2895" s="1203"/>
      <c r="B2895" s="211" t="s">
        <v>1554</v>
      </c>
      <c r="C2895" s="1206"/>
      <c r="D2895" s="1199"/>
      <c r="E2895" s="204" t="s">
        <v>1698</v>
      </c>
      <c r="F2895" s="204" t="s">
        <v>10490</v>
      </c>
      <c r="G2895" s="204">
        <v>1</v>
      </c>
      <c r="H2895" s="204">
        <v>658</v>
      </c>
      <c r="I2895" s="204" t="s">
        <v>1983</v>
      </c>
      <c r="J2895" s="208">
        <v>9</v>
      </c>
      <c r="K2895" s="1194"/>
      <c r="L2895" s="1195"/>
    </row>
    <row r="2896" spans="1:12">
      <c r="A2896" s="1203"/>
      <c r="B2896" s="211" t="s">
        <v>1554</v>
      </c>
      <c r="C2896" s="1206"/>
      <c r="D2896" s="1199"/>
      <c r="E2896" s="204" t="s">
        <v>1906</v>
      </c>
      <c r="F2896" s="204" t="s">
        <v>1907</v>
      </c>
      <c r="G2896" s="204">
        <v>2</v>
      </c>
      <c r="H2896" s="204">
        <v>659</v>
      </c>
      <c r="I2896" s="204" t="s">
        <v>1983</v>
      </c>
      <c r="J2896" s="208">
        <v>10</v>
      </c>
      <c r="K2896" s="1194"/>
      <c r="L2896" s="1195"/>
    </row>
    <row r="2897" spans="1:12">
      <c r="A2897" s="1203"/>
      <c r="B2897" s="211" t="s">
        <v>1554</v>
      </c>
      <c r="C2897" s="1206"/>
      <c r="D2897" s="1199"/>
      <c r="E2897" s="204" t="s">
        <v>1695</v>
      </c>
      <c r="F2897" s="204" t="s">
        <v>1696</v>
      </c>
      <c r="G2897" s="204">
        <v>3</v>
      </c>
      <c r="H2897" s="204">
        <v>660</v>
      </c>
      <c r="I2897" s="204" t="s">
        <v>1966</v>
      </c>
      <c r="J2897" s="208">
        <v>8</v>
      </c>
      <c r="K2897" s="1194"/>
      <c r="L2897" s="1195"/>
    </row>
    <row r="2898" spans="1:12">
      <c r="A2898" s="1203"/>
      <c r="B2898" s="211" t="s">
        <v>1554</v>
      </c>
      <c r="C2898" s="1206"/>
      <c r="D2898" s="1199"/>
      <c r="E2898" s="204" t="s">
        <v>1698</v>
      </c>
      <c r="F2898" s="204" t="s">
        <v>10490</v>
      </c>
      <c r="G2898" s="204">
        <v>4</v>
      </c>
      <c r="H2898" s="204">
        <v>661</v>
      </c>
      <c r="I2898" s="204" t="s">
        <v>1966</v>
      </c>
      <c r="J2898" s="208">
        <v>9</v>
      </c>
      <c r="K2898" s="1194"/>
      <c r="L2898" s="1195"/>
    </row>
    <row r="2899" spans="1:12">
      <c r="A2899" s="1203"/>
      <c r="B2899" s="211" t="s">
        <v>1554</v>
      </c>
      <c r="C2899" s="1206"/>
      <c r="D2899" s="1199"/>
      <c r="E2899" s="204" t="s">
        <v>1906</v>
      </c>
      <c r="F2899" s="204" t="s">
        <v>1907</v>
      </c>
      <c r="G2899" s="204">
        <v>5</v>
      </c>
      <c r="H2899" s="204">
        <v>662</v>
      </c>
      <c r="I2899" s="204" t="s">
        <v>1966</v>
      </c>
      <c r="J2899" s="208">
        <v>10</v>
      </c>
      <c r="K2899" s="1194"/>
      <c r="L2899" s="1195"/>
    </row>
    <row r="2900" spans="1:12">
      <c r="A2900" s="1203"/>
      <c r="B2900" s="211" t="s">
        <v>1554</v>
      </c>
      <c r="C2900" s="1206"/>
      <c r="D2900" s="1199"/>
      <c r="E2900" s="204" t="s">
        <v>6873</v>
      </c>
      <c r="F2900" s="204" t="s">
        <v>7480</v>
      </c>
      <c r="G2900" s="204">
        <v>6</v>
      </c>
      <c r="H2900" s="204">
        <v>663</v>
      </c>
      <c r="I2900" s="204" t="s">
        <v>6077</v>
      </c>
      <c r="J2900" s="208">
        <v>8</v>
      </c>
      <c r="K2900" s="1194"/>
      <c r="L2900" s="1195"/>
    </row>
    <row r="2901" spans="1:12">
      <c r="A2901" s="1203"/>
      <c r="B2901" s="211" t="s">
        <v>1554</v>
      </c>
      <c r="C2901" s="1206"/>
      <c r="D2901" s="1199"/>
      <c r="E2901" s="204" t="s">
        <v>6874</v>
      </c>
      <c r="F2901" s="204" t="s">
        <v>11131</v>
      </c>
      <c r="G2901" s="204">
        <v>7</v>
      </c>
      <c r="H2901" s="204">
        <v>664</v>
      </c>
      <c r="I2901" s="204" t="s">
        <v>6077</v>
      </c>
      <c r="J2901" s="208">
        <v>9</v>
      </c>
      <c r="K2901" s="1194"/>
      <c r="L2901" s="1195"/>
    </row>
    <row r="2902" spans="1:12">
      <c r="A2902" s="1203"/>
      <c r="B2902" s="211" t="s">
        <v>1554</v>
      </c>
      <c r="C2902" s="1206"/>
      <c r="D2902" s="1199"/>
      <c r="E2902" s="204" t="s">
        <v>6875</v>
      </c>
      <c r="F2902" s="204" t="s">
        <v>7481</v>
      </c>
      <c r="G2902" s="204">
        <v>8</v>
      </c>
      <c r="H2902" s="204">
        <v>665</v>
      </c>
      <c r="I2902" s="204" t="s">
        <v>6077</v>
      </c>
      <c r="J2902" s="208">
        <v>10</v>
      </c>
      <c r="K2902" s="1194"/>
      <c r="L2902" s="1195"/>
    </row>
    <row r="2903" spans="1:12">
      <c r="A2903" s="1203"/>
      <c r="B2903" s="211" t="s">
        <v>1554</v>
      </c>
      <c r="C2903" s="1206"/>
      <c r="D2903" s="1199"/>
      <c r="E2903" s="204" t="s">
        <v>6876</v>
      </c>
      <c r="F2903" s="204" t="s">
        <v>7482</v>
      </c>
      <c r="G2903" s="204">
        <v>9</v>
      </c>
      <c r="H2903" s="204">
        <v>666</v>
      </c>
      <c r="I2903" s="204" t="s">
        <v>6078</v>
      </c>
      <c r="J2903" s="208">
        <v>8</v>
      </c>
      <c r="K2903" s="1194"/>
      <c r="L2903" s="1195"/>
    </row>
    <row r="2904" spans="1:12">
      <c r="A2904" s="1203"/>
      <c r="B2904" s="211" t="s">
        <v>1554</v>
      </c>
      <c r="C2904" s="1206"/>
      <c r="D2904" s="1199"/>
      <c r="E2904" s="204" t="s">
        <v>6877</v>
      </c>
      <c r="F2904" s="204" t="s">
        <v>11132</v>
      </c>
      <c r="G2904" s="204">
        <v>10</v>
      </c>
      <c r="H2904" s="204">
        <v>667</v>
      </c>
      <c r="I2904" s="204" t="s">
        <v>6078</v>
      </c>
      <c r="J2904" s="208">
        <v>9</v>
      </c>
      <c r="K2904" s="1194"/>
      <c r="L2904" s="1195"/>
    </row>
    <row r="2905" spans="1:12">
      <c r="A2905" s="1203"/>
      <c r="B2905" s="211" t="s">
        <v>1554</v>
      </c>
      <c r="C2905" s="1206"/>
      <c r="D2905" s="1199"/>
      <c r="E2905" s="204" t="s">
        <v>6878</v>
      </c>
      <c r="F2905" s="204" t="s">
        <v>7483</v>
      </c>
      <c r="G2905" s="204">
        <v>11</v>
      </c>
      <c r="H2905" s="204">
        <v>668</v>
      </c>
      <c r="I2905" s="204" t="s">
        <v>6078</v>
      </c>
      <c r="J2905" s="208">
        <v>10</v>
      </c>
      <c r="K2905" s="1194"/>
      <c r="L2905" s="1195"/>
    </row>
    <row r="2906" spans="1:12">
      <c r="A2906" s="1203"/>
      <c r="B2906" s="211" t="s">
        <v>1554</v>
      </c>
      <c r="C2906" s="1206"/>
      <c r="D2906" s="1199"/>
      <c r="E2906" s="204" t="s">
        <v>6879</v>
      </c>
      <c r="F2906" s="204" t="s">
        <v>7484</v>
      </c>
      <c r="G2906" s="204">
        <v>12</v>
      </c>
      <c r="H2906" s="204">
        <v>669</v>
      </c>
      <c r="I2906" s="204" t="s">
        <v>6074</v>
      </c>
      <c r="J2906" s="208">
        <v>8</v>
      </c>
      <c r="K2906" s="1194"/>
      <c r="L2906" s="1195"/>
    </row>
    <row r="2907" spans="1:12">
      <c r="A2907" s="1203"/>
      <c r="B2907" s="211" t="s">
        <v>1554</v>
      </c>
      <c r="C2907" s="1206"/>
      <c r="D2907" s="1199"/>
      <c r="E2907" s="204" t="s">
        <v>6880</v>
      </c>
      <c r="F2907" s="204" t="s">
        <v>11133</v>
      </c>
      <c r="G2907" s="204">
        <v>13</v>
      </c>
      <c r="H2907" s="204">
        <v>670</v>
      </c>
      <c r="I2907" s="204" t="s">
        <v>6074</v>
      </c>
      <c r="J2907" s="208">
        <v>9</v>
      </c>
      <c r="K2907" s="1194"/>
      <c r="L2907" s="1195"/>
    </row>
    <row r="2908" spans="1:12">
      <c r="A2908" s="1203"/>
      <c r="B2908" s="211" t="s">
        <v>1554</v>
      </c>
      <c r="C2908" s="1206"/>
      <c r="D2908" s="1199"/>
      <c r="E2908" s="204" t="s">
        <v>6881</v>
      </c>
      <c r="F2908" s="204" t="s">
        <v>7485</v>
      </c>
      <c r="G2908" s="204">
        <v>14</v>
      </c>
      <c r="H2908" s="204">
        <v>671</v>
      </c>
      <c r="I2908" s="204" t="s">
        <v>6074</v>
      </c>
      <c r="J2908" s="208">
        <v>10</v>
      </c>
      <c r="K2908" s="1194"/>
      <c r="L2908" s="1195"/>
    </row>
    <row r="2909" spans="1:12">
      <c r="A2909" s="1203"/>
      <c r="B2909" s="212" t="s">
        <v>1554</v>
      </c>
      <c r="C2909" s="1206"/>
      <c r="D2909" s="1199"/>
      <c r="E2909" s="206"/>
      <c r="F2909" s="206"/>
      <c r="G2909" s="206">
        <v>15</v>
      </c>
      <c r="H2909" s="206">
        <v>672</v>
      </c>
      <c r="I2909" s="206"/>
      <c r="J2909" s="209"/>
      <c r="K2909" s="1194"/>
      <c r="L2909" s="1195"/>
    </row>
    <row r="2910" spans="1:12">
      <c r="A2910" s="1203"/>
      <c r="B2910" s="210" t="s">
        <v>1476</v>
      </c>
      <c r="C2910" s="1205" t="s">
        <v>1419</v>
      </c>
      <c r="D2910" s="1198" t="s">
        <v>1477</v>
      </c>
      <c r="E2910" s="201" t="s">
        <v>6882</v>
      </c>
      <c r="F2910" s="201" t="s">
        <v>7825</v>
      </c>
      <c r="G2910" s="201">
        <v>0</v>
      </c>
      <c r="H2910" s="201">
        <v>1729</v>
      </c>
      <c r="I2910" s="201" t="s">
        <v>1967</v>
      </c>
      <c r="J2910" s="207">
        <v>1</v>
      </c>
      <c r="K2910" s="1194" t="s">
        <v>5930</v>
      </c>
      <c r="L2910" s="1195" t="s">
        <v>5931</v>
      </c>
    </row>
    <row r="2911" spans="1:12">
      <c r="A2911" s="1203"/>
      <c r="B2911" s="211" t="s">
        <v>1476</v>
      </c>
      <c r="C2911" s="1206"/>
      <c r="D2911" s="1199"/>
      <c r="E2911" s="204" t="s">
        <v>6883</v>
      </c>
      <c r="F2911" s="204" t="s">
        <v>7826</v>
      </c>
      <c r="G2911" s="204">
        <v>1</v>
      </c>
      <c r="H2911" s="204">
        <v>1730</v>
      </c>
      <c r="I2911" s="204" t="s">
        <v>1967</v>
      </c>
      <c r="J2911" s="208">
        <v>2</v>
      </c>
      <c r="K2911" s="1194"/>
      <c r="L2911" s="1195"/>
    </row>
    <row r="2912" spans="1:12">
      <c r="A2912" s="1203"/>
      <c r="B2912" s="211" t="s">
        <v>1476</v>
      </c>
      <c r="C2912" s="1206"/>
      <c r="D2912" s="1199"/>
      <c r="E2912" s="204" t="s">
        <v>6884</v>
      </c>
      <c r="F2912" s="204" t="s">
        <v>7486</v>
      </c>
      <c r="G2912" s="204">
        <v>2</v>
      </c>
      <c r="H2912" s="204">
        <v>1731</v>
      </c>
      <c r="I2912" s="204" t="s">
        <v>1967</v>
      </c>
      <c r="J2912" s="208">
        <v>3</v>
      </c>
      <c r="K2912" s="1194"/>
      <c r="L2912" s="1195"/>
    </row>
    <row r="2913" spans="1:12">
      <c r="A2913" s="1203"/>
      <c r="B2913" s="211" t="s">
        <v>1476</v>
      </c>
      <c r="C2913" s="1206"/>
      <c r="D2913" s="1199"/>
      <c r="E2913" s="204" t="s">
        <v>6885</v>
      </c>
      <c r="F2913" s="204" t="s">
        <v>7487</v>
      </c>
      <c r="G2913" s="204">
        <v>3</v>
      </c>
      <c r="H2913" s="204">
        <v>1732</v>
      </c>
      <c r="I2913" s="204" t="s">
        <v>1967</v>
      </c>
      <c r="J2913" s="208">
        <v>4</v>
      </c>
      <c r="K2913" s="1194"/>
      <c r="L2913" s="1195"/>
    </row>
    <row r="2914" spans="1:12">
      <c r="A2914" s="1203"/>
      <c r="B2914" s="211" t="s">
        <v>1476</v>
      </c>
      <c r="C2914" s="1206"/>
      <c r="D2914" s="1199"/>
      <c r="E2914" s="204" t="s">
        <v>6886</v>
      </c>
      <c r="F2914" s="204" t="s">
        <v>7827</v>
      </c>
      <c r="G2914" s="204">
        <v>4</v>
      </c>
      <c r="H2914" s="204">
        <v>1733</v>
      </c>
      <c r="I2914" s="204" t="s">
        <v>1967</v>
      </c>
      <c r="J2914" s="208">
        <v>5</v>
      </c>
      <c r="K2914" s="1194"/>
      <c r="L2914" s="1195"/>
    </row>
    <row r="2915" spans="1:12">
      <c r="A2915" s="1203"/>
      <c r="B2915" s="211" t="s">
        <v>1476</v>
      </c>
      <c r="C2915" s="1206"/>
      <c r="D2915" s="1199"/>
      <c r="E2915" s="204" t="s">
        <v>6887</v>
      </c>
      <c r="F2915" s="204" t="s">
        <v>7828</v>
      </c>
      <c r="G2915" s="204">
        <v>5</v>
      </c>
      <c r="H2915" s="204">
        <v>1734</v>
      </c>
      <c r="I2915" s="204" t="s">
        <v>1967</v>
      </c>
      <c r="J2915" s="208">
        <v>6</v>
      </c>
      <c r="K2915" s="1194"/>
      <c r="L2915" s="1195"/>
    </row>
    <row r="2916" spans="1:12">
      <c r="A2916" s="1203"/>
      <c r="B2916" s="211" t="s">
        <v>1476</v>
      </c>
      <c r="C2916" s="1206"/>
      <c r="D2916" s="1199"/>
      <c r="E2916" s="204" t="s">
        <v>6888</v>
      </c>
      <c r="F2916" s="204" t="s">
        <v>7488</v>
      </c>
      <c r="G2916" s="204">
        <v>6</v>
      </c>
      <c r="H2916" s="204">
        <v>1735</v>
      </c>
      <c r="I2916" s="204" t="s">
        <v>1967</v>
      </c>
      <c r="J2916" s="208">
        <v>7</v>
      </c>
      <c r="K2916" s="1194"/>
      <c r="L2916" s="1195"/>
    </row>
    <row r="2917" spans="1:12">
      <c r="A2917" s="1203"/>
      <c r="B2917" s="211" t="s">
        <v>1476</v>
      </c>
      <c r="C2917" s="1206"/>
      <c r="D2917" s="1199"/>
      <c r="E2917" s="204" t="s">
        <v>1351</v>
      </c>
      <c r="F2917" s="204" t="s">
        <v>1700</v>
      </c>
      <c r="G2917" s="204">
        <v>7</v>
      </c>
      <c r="H2917" s="204">
        <v>1736</v>
      </c>
      <c r="I2917" s="204" t="s">
        <v>1983</v>
      </c>
      <c r="J2917" s="208">
        <v>1</v>
      </c>
      <c r="K2917" s="1194"/>
      <c r="L2917" s="1195"/>
    </row>
    <row r="2918" spans="1:12">
      <c r="A2918" s="1203"/>
      <c r="B2918" s="211" t="s">
        <v>1476</v>
      </c>
      <c r="C2918" s="1206"/>
      <c r="D2918" s="1199"/>
      <c r="E2918" s="204" t="s">
        <v>1352</v>
      </c>
      <c r="F2918" s="204" t="s">
        <v>1701</v>
      </c>
      <c r="G2918" s="204">
        <v>8</v>
      </c>
      <c r="H2918" s="204">
        <v>1737</v>
      </c>
      <c r="I2918" s="204" t="s">
        <v>1983</v>
      </c>
      <c r="J2918" s="208">
        <v>2</v>
      </c>
      <c r="K2918" s="1194"/>
      <c r="L2918" s="1195"/>
    </row>
    <row r="2919" spans="1:12">
      <c r="A2919" s="1203"/>
      <c r="B2919" s="211" t="s">
        <v>1476</v>
      </c>
      <c r="C2919" s="1206"/>
      <c r="D2919" s="1199"/>
      <c r="E2919" s="204" t="s">
        <v>1356</v>
      </c>
      <c r="F2919" s="204" t="s">
        <v>1705</v>
      </c>
      <c r="G2919" s="204">
        <v>9</v>
      </c>
      <c r="H2919" s="204">
        <v>1738</v>
      </c>
      <c r="I2919" s="204" t="s">
        <v>1983</v>
      </c>
      <c r="J2919" s="208">
        <v>3</v>
      </c>
      <c r="K2919" s="1194"/>
      <c r="L2919" s="1195"/>
    </row>
    <row r="2920" spans="1:12">
      <c r="A2920" s="1203"/>
      <c r="B2920" s="211" t="s">
        <v>1476</v>
      </c>
      <c r="C2920" s="1206"/>
      <c r="D2920" s="1199"/>
      <c r="E2920" s="204" t="s">
        <v>1349</v>
      </c>
      <c r="F2920" s="204" t="s">
        <v>1706</v>
      </c>
      <c r="G2920" s="204">
        <v>10</v>
      </c>
      <c r="H2920" s="204">
        <v>1739</v>
      </c>
      <c r="I2920" s="204" t="s">
        <v>1983</v>
      </c>
      <c r="J2920" s="208">
        <v>4</v>
      </c>
      <c r="K2920" s="1194"/>
      <c r="L2920" s="1195"/>
    </row>
    <row r="2921" spans="1:12">
      <c r="A2921" s="1203"/>
      <c r="B2921" s="211" t="s">
        <v>1476</v>
      </c>
      <c r="C2921" s="1206"/>
      <c r="D2921" s="1199"/>
      <c r="E2921" s="204" t="s">
        <v>1354</v>
      </c>
      <c r="F2921" s="204" t="s">
        <v>1702</v>
      </c>
      <c r="G2921" s="204">
        <v>11</v>
      </c>
      <c r="H2921" s="204">
        <v>1740</v>
      </c>
      <c r="I2921" s="204" t="s">
        <v>1983</v>
      </c>
      <c r="J2921" s="208">
        <v>5</v>
      </c>
      <c r="K2921" s="1194"/>
      <c r="L2921" s="1195"/>
    </row>
    <row r="2922" spans="1:12">
      <c r="A2922" s="1203"/>
      <c r="B2922" s="211" t="s">
        <v>1476</v>
      </c>
      <c r="C2922" s="1206"/>
      <c r="D2922" s="1199"/>
      <c r="E2922" s="204" t="s">
        <v>1355</v>
      </c>
      <c r="F2922" s="204" t="s">
        <v>1703</v>
      </c>
      <c r="G2922" s="204">
        <v>12</v>
      </c>
      <c r="H2922" s="204">
        <v>1741</v>
      </c>
      <c r="I2922" s="204" t="s">
        <v>1983</v>
      </c>
      <c r="J2922" s="208">
        <v>6</v>
      </c>
      <c r="K2922" s="1194"/>
      <c r="L2922" s="1195"/>
    </row>
    <row r="2923" spans="1:12">
      <c r="A2923" s="1203"/>
      <c r="B2923" s="211" t="s">
        <v>1476</v>
      </c>
      <c r="C2923" s="1206"/>
      <c r="D2923" s="1199"/>
      <c r="E2923" s="204" t="s">
        <v>1350</v>
      </c>
      <c r="F2923" s="204" t="s">
        <v>6647</v>
      </c>
      <c r="G2923" s="204">
        <v>13</v>
      </c>
      <c r="H2923" s="204">
        <v>1742</v>
      </c>
      <c r="I2923" s="204" t="s">
        <v>1983</v>
      </c>
      <c r="J2923" s="208">
        <v>7</v>
      </c>
      <c r="K2923" s="1194"/>
      <c r="L2923" s="1195"/>
    </row>
    <row r="2924" spans="1:12">
      <c r="A2924" s="1203"/>
      <c r="B2924" s="211" t="s">
        <v>1476</v>
      </c>
      <c r="C2924" s="1206"/>
      <c r="D2924" s="1199"/>
      <c r="E2924" s="204"/>
      <c r="F2924" s="204"/>
      <c r="G2924" s="204">
        <v>14</v>
      </c>
      <c r="H2924" s="204">
        <v>1743</v>
      </c>
      <c r="I2924" s="204"/>
      <c r="J2924" s="208"/>
      <c r="K2924" s="1194"/>
      <c r="L2924" s="1195"/>
    </row>
    <row r="2925" spans="1:12">
      <c r="A2925" s="1203"/>
      <c r="B2925" s="212" t="s">
        <v>1476</v>
      </c>
      <c r="C2925" s="1206"/>
      <c r="D2925" s="1199"/>
      <c r="E2925" s="206"/>
      <c r="F2925" s="206"/>
      <c r="G2925" s="206">
        <v>15</v>
      </c>
      <c r="H2925" s="206">
        <v>1744</v>
      </c>
      <c r="I2925" s="206"/>
      <c r="J2925" s="209"/>
      <c r="K2925" s="1194"/>
      <c r="L2925" s="1195"/>
    </row>
    <row r="2926" spans="1:12">
      <c r="A2926" s="1203"/>
      <c r="B2926" s="210" t="s">
        <v>1554</v>
      </c>
      <c r="C2926" s="1206"/>
      <c r="D2926" s="1198" t="s">
        <v>1555</v>
      </c>
      <c r="E2926" s="201" t="s">
        <v>6889</v>
      </c>
      <c r="F2926" s="201" t="s">
        <v>7489</v>
      </c>
      <c r="G2926" s="201">
        <v>0</v>
      </c>
      <c r="H2926" s="201">
        <v>673</v>
      </c>
      <c r="I2926" s="201" t="s">
        <v>6084</v>
      </c>
      <c r="J2926" s="207">
        <v>8</v>
      </c>
      <c r="K2926" s="1194" t="s">
        <v>5932</v>
      </c>
      <c r="L2926" s="1195" t="s">
        <v>5933</v>
      </c>
    </row>
    <row r="2927" spans="1:12">
      <c r="A2927" s="1203"/>
      <c r="B2927" s="211" t="s">
        <v>1554</v>
      </c>
      <c r="C2927" s="1206"/>
      <c r="D2927" s="1199"/>
      <c r="E2927" s="204" t="s">
        <v>6890</v>
      </c>
      <c r="F2927" s="204" t="s">
        <v>11134</v>
      </c>
      <c r="G2927" s="204">
        <v>1</v>
      </c>
      <c r="H2927" s="204">
        <v>674</v>
      </c>
      <c r="I2927" s="204" t="s">
        <v>6084</v>
      </c>
      <c r="J2927" s="208">
        <v>9</v>
      </c>
      <c r="K2927" s="1194"/>
      <c r="L2927" s="1195"/>
    </row>
    <row r="2928" spans="1:12">
      <c r="A2928" s="1203"/>
      <c r="B2928" s="211" t="s">
        <v>1554</v>
      </c>
      <c r="C2928" s="1206"/>
      <c r="D2928" s="1199"/>
      <c r="E2928" s="204" t="s">
        <v>6891</v>
      </c>
      <c r="F2928" s="204" t="s">
        <v>7490</v>
      </c>
      <c r="G2928" s="204">
        <v>2</v>
      </c>
      <c r="H2928" s="204">
        <v>675</v>
      </c>
      <c r="I2928" s="204" t="s">
        <v>6084</v>
      </c>
      <c r="J2928" s="208">
        <v>10</v>
      </c>
      <c r="K2928" s="1194"/>
      <c r="L2928" s="1195"/>
    </row>
    <row r="2929" spans="1:12">
      <c r="A2929" s="1203"/>
      <c r="B2929" s="211" t="s">
        <v>1554</v>
      </c>
      <c r="C2929" s="1206"/>
      <c r="D2929" s="1199"/>
      <c r="E2929" s="204" t="s">
        <v>6892</v>
      </c>
      <c r="F2929" s="204" t="s">
        <v>7491</v>
      </c>
      <c r="G2929" s="204">
        <v>3</v>
      </c>
      <c r="H2929" s="204">
        <v>676</v>
      </c>
      <c r="I2929" s="204" t="s">
        <v>6085</v>
      </c>
      <c r="J2929" s="208">
        <v>8</v>
      </c>
      <c r="K2929" s="1194"/>
      <c r="L2929" s="1195"/>
    </row>
    <row r="2930" spans="1:12">
      <c r="A2930" s="1203"/>
      <c r="B2930" s="211" t="s">
        <v>1554</v>
      </c>
      <c r="C2930" s="1206"/>
      <c r="D2930" s="1199"/>
      <c r="E2930" s="204" t="s">
        <v>6893</v>
      </c>
      <c r="F2930" s="204" t="s">
        <v>11135</v>
      </c>
      <c r="G2930" s="204">
        <v>4</v>
      </c>
      <c r="H2930" s="204">
        <v>677</v>
      </c>
      <c r="I2930" s="204" t="s">
        <v>6085</v>
      </c>
      <c r="J2930" s="208">
        <v>9</v>
      </c>
      <c r="K2930" s="1194"/>
      <c r="L2930" s="1195"/>
    </row>
    <row r="2931" spans="1:12">
      <c r="A2931" s="1203"/>
      <c r="B2931" s="211" t="s">
        <v>1554</v>
      </c>
      <c r="C2931" s="1206"/>
      <c r="D2931" s="1199"/>
      <c r="E2931" s="204" t="s">
        <v>6894</v>
      </c>
      <c r="F2931" s="204" t="s">
        <v>7492</v>
      </c>
      <c r="G2931" s="204">
        <v>5</v>
      </c>
      <c r="H2931" s="204">
        <v>678</v>
      </c>
      <c r="I2931" s="204" t="s">
        <v>6085</v>
      </c>
      <c r="J2931" s="208">
        <v>10</v>
      </c>
      <c r="K2931" s="1194"/>
      <c r="L2931" s="1195"/>
    </row>
    <row r="2932" spans="1:12">
      <c r="A2932" s="1203"/>
      <c r="B2932" s="211" t="s">
        <v>1554</v>
      </c>
      <c r="C2932" s="1206"/>
      <c r="D2932" s="1199"/>
      <c r="E2932" s="204" t="s">
        <v>2714</v>
      </c>
      <c r="F2932" s="204" t="s">
        <v>10786</v>
      </c>
      <c r="G2932" s="204">
        <v>6</v>
      </c>
      <c r="H2932" s="204">
        <v>679</v>
      </c>
      <c r="I2932" s="204" t="s">
        <v>1860</v>
      </c>
      <c r="J2932" s="208">
        <v>1</v>
      </c>
      <c r="K2932" s="1194"/>
      <c r="L2932" s="1195"/>
    </row>
    <row r="2933" spans="1:12">
      <c r="A2933" s="1203"/>
      <c r="B2933" s="211" t="s">
        <v>1554</v>
      </c>
      <c r="C2933" s="1206"/>
      <c r="D2933" s="1199"/>
      <c r="E2933" s="204" t="s">
        <v>2715</v>
      </c>
      <c r="F2933" s="204" t="s">
        <v>10787</v>
      </c>
      <c r="G2933" s="204">
        <v>7</v>
      </c>
      <c r="H2933" s="204">
        <v>680</v>
      </c>
      <c r="I2933" s="204" t="s">
        <v>1860</v>
      </c>
      <c r="J2933" s="208">
        <v>3</v>
      </c>
      <c r="K2933" s="1194"/>
      <c r="L2933" s="1195"/>
    </row>
    <row r="2934" spans="1:12">
      <c r="A2934" s="1203"/>
      <c r="B2934" s="211" t="s">
        <v>1554</v>
      </c>
      <c r="C2934" s="1206"/>
      <c r="D2934" s="1199"/>
      <c r="E2934" s="204" t="s">
        <v>2150</v>
      </c>
      <c r="F2934" s="204" t="s">
        <v>9733</v>
      </c>
      <c r="G2934" s="204">
        <v>8</v>
      </c>
      <c r="H2934" s="204">
        <v>681</v>
      </c>
      <c r="I2934" s="204" t="s">
        <v>1860</v>
      </c>
      <c r="J2934" s="208">
        <v>1</v>
      </c>
      <c r="K2934" s="1194"/>
      <c r="L2934" s="1195"/>
    </row>
    <row r="2935" spans="1:12">
      <c r="A2935" s="1203"/>
      <c r="B2935" s="211" t="s">
        <v>1554</v>
      </c>
      <c r="C2935" s="1206"/>
      <c r="D2935" s="1199"/>
      <c r="E2935" s="204" t="s">
        <v>2151</v>
      </c>
      <c r="F2935" s="204" t="s">
        <v>9734</v>
      </c>
      <c r="G2935" s="204">
        <v>9</v>
      </c>
      <c r="H2935" s="204">
        <v>682</v>
      </c>
      <c r="I2935" s="204" t="s">
        <v>1860</v>
      </c>
      <c r="J2935" s="208">
        <v>3</v>
      </c>
      <c r="K2935" s="1194"/>
      <c r="L2935" s="1195"/>
    </row>
    <row r="2936" spans="1:12">
      <c r="A2936" s="1203"/>
      <c r="B2936" s="211" t="s">
        <v>1554</v>
      </c>
      <c r="C2936" s="1206"/>
      <c r="D2936" s="1199"/>
      <c r="E2936" s="204" t="s">
        <v>3011</v>
      </c>
      <c r="F2936" s="204" t="s">
        <v>10788</v>
      </c>
      <c r="G2936" s="204">
        <v>10</v>
      </c>
      <c r="H2936" s="204">
        <v>683</v>
      </c>
      <c r="I2936" s="204" t="s">
        <v>1552</v>
      </c>
      <c r="J2936" s="208">
        <v>1</v>
      </c>
      <c r="K2936" s="1194"/>
      <c r="L2936" s="1195"/>
    </row>
    <row r="2937" spans="1:12">
      <c r="A2937" s="1203"/>
      <c r="B2937" s="211" t="s">
        <v>1554</v>
      </c>
      <c r="C2937" s="1206"/>
      <c r="D2937" s="1199"/>
      <c r="E2937" s="204" t="s">
        <v>1497</v>
      </c>
      <c r="F2937" s="204" t="s">
        <v>67</v>
      </c>
      <c r="G2937" s="204">
        <v>11</v>
      </c>
      <c r="H2937" s="204">
        <v>684</v>
      </c>
      <c r="I2937" s="204" t="s">
        <v>1552</v>
      </c>
      <c r="J2937" s="208">
        <v>3</v>
      </c>
      <c r="K2937" s="1194"/>
      <c r="L2937" s="1195"/>
    </row>
    <row r="2938" spans="1:12">
      <c r="A2938" s="1203"/>
      <c r="B2938" s="211" t="s">
        <v>1554</v>
      </c>
      <c r="C2938" s="1206"/>
      <c r="D2938" s="1199"/>
      <c r="E2938" s="204"/>
      <c r="F2938" s="204"/>
      <c r="G2938" s="204">
        <v>12</v>
      </c>
      <c r="H2938" s="204">
        <v>685</v>
      </c>
      <c r="I2938" s="204"/>
      <c r="J2938" s="208"/>
      <c r="K2938" s="1194"/>
      <c r="L2938" s="1195"/>
    </row>
    <row r="2939" spans="1:12">
      <c r="A2939" s="1203"/>
      <c r="B2939" s="211" t="s">
        <v>1554</v>
      </c>
      <c r="C2939" s="1206"/>
      <c r="D2939" s="1199"/>
      <c r="E2939" s="204"/>
      <c r="F2939" s="204"/>
      <c r="G2939" s="204">
        <v>13</v>
      </c>
      <c r="H2939" s="204">
        <v>686</v>
      </c>
      <c r="I2939" s="204"/>
      <c r="J2939" s="208"/>
      <c r="K2939" s="1194"/>
      <c r="L2939" s="1195"/>
    </row>
    <row r="2940" spans="1:12">
      <c r="A2940" s="1203"/>
      <c r="B2940" s="211" t="s">
        <v>1554</v>
      </c>
      <c r="C2940" s="1206"/>
      <c r="D2940" s="1199"/>
      <c r="E2940" s="204"/>
      <c r="F2940" s="204"/>
      <c r="G2940" s="204">
        <v>14</v>
      </c>
      <c r="H2940" s="204">
        <v>687</v>
      </c>
      <c r="I2940" s="204"/>
      <c r="J2940" s="208"/>
      <c r="K2940" s="1194"/>
      <c r="L2940" s="1195"/>
    </row>
    <row r="2941" spans="1:12">
      <c r="A2941" s="1203"/>
      <c r="B2941" s="212" t="s">
        <v>1554</v>
      </c>
      <c r="C2941" s="1206"/>
      <c r="D2941" s="1199"/>
      <c r="E2941" s="206"/>
      <c r="F2941" s="206"/>
      <c r="G2941" s="206">
        <v>15</v>
      </c>
      <c r="H2941" s="206">
        <v>688</v>
      </c>
      <c r="I2941" s="206"/>
      <c r="J2941" s="209"/>
      <c r="K2941" s="1194"/>
      <c r="L2941" s="1195"/>
    </row>
    <row r="2942" spans="1:12">
      <c r="A2942" s="1203"/>
      <c r="B2942" s="200" t="s">
        <v>1476</v>
      </c>
      <c r="C2942" s="1196" t="s">
        <v>1420</v>
      </c>
      <c r="D2942" s="1198" t="s">
        <v>1477</v>
      </c>
      <c r="E2942" s="201" t="s">
        <v>1333</v>
      </c>
      <c r="F2942" s="201" t="s">
        <v>8584</v>
      </c>
      <c r="G2942" s="201">
        <v>0</v>
      </c>
      <c r="H2942" s="201">
        <v>1745</v>
      </c>
      <c r="I2942" s="201" t="s">
        <v>49</v>
      </c>
      <c r="J2942" s="207" t="s">
        <v>49</v>
      </c>
      <c r="K2942" s="1194" t="s">
        <v>5934</v>
      </c>
      <c r="L2942" s="1195" t="s">
        <v>5935</v>
      </c>
    </row>
    <row r="2943" spans="1:12">
      <c r="A2943" s="1203"/>
      <c r="B2943" s="203" t="s">
        <v>1476</v>
      </c>
      <c r="C2943" s="1197"/>
      <c r="D2943" s="1199"/>
      <c r="E2943" s="204" t="s">
        <v>1340</v>
      </c>
      <c r="F2943" s="204" t="s">
        <v>8585</v>
      </c>
      <c r="G2943" s="204">
        <v>1</v>
      </c>
      <c r="H2943" s="204">
        <v>1746</v>
      </c>
      <c r="I2943" s="204" t="s">
        <v>49</v>
      </c>
      <c r="J2943" s="208" t="s">
        <v>49</v>
      </c>
      <c r="K2943" s="1194"/>
      <c r="L2943" s="1195"/>
    </row>
    <row r="2944" spans="1:12">
      <c r="A2944" s="1203"/>
      <c r="B2944" s="203" t="s">
        <v>1476</v>
      </c>
      <c r="C2944" s="1197"/>
      <c r="D2944" s="1199"/>
      <c r="E2944" s="204" t="s">
        <v>1334</v>
      </c>
      <c r="F2944" s="204" t="s">
        <v>8587</v>
      </c>
      <c r="G2944" s="204">
        <v>2</v>
      </c>
      <c r="H2944" s="204">
        <v>1747</v>
      </c>
      <c r="I2944" s="204" t="s">
        <v>49</v>
      </c>
      <c r="J2944" s="208" t="s">
        <v>49</v>
      </c>
      <c r="K2944" s="1194"/>
      <c r="L2944" s="1195"/>
    </row>
    <row r="2945" spans="1:12">
      <c r="A2945" s="1203"/>
      <c r="B2945" s="203" t="s">
        <v>1476</v>
      </c>
      <c r="C2945" s="1197"/>
      <c r="D2945" s="1199"/>
      <c r="E2945" s="204" t="s">
        <v>1336</v>
      </c>
      <c r="F2945" s="204" t="s">
        <v>8589</v>
      </c>
      <c r="G2945" s="204">
        <v>3</v>
      </c>
      <c r="H2945" s="204">
        <v>1748</v>
      </c>
      <c r="I2945" s="204" t="s">
        <v>49</v>
      </c>
      <c r="J2945" s="208" t="s">
        <v>49</v>
      </c>
      <c r="K2945" s="1194"/>
      <c r="L2945" s="1195"/>
    </row>
    <row r="2946" spans="1:12">
      <c r="A2946" s="1203"/>
      <c r="B2946" s="203" t="s">
        <v>1476</v>
      </c>
      <c r="C2946" s="1197"/>
      <c r="D2946" s="1199"/>
      <c r="E2946" s="204" t="s">
        <v>1378</v>
      </c>
      <c r="F2946" s="204" t="s">
        <v>8590</v>
      </c>
      <c r="G2946" s="204">
        <v>4</v>
      </c>
      <c r="H2946" s="204">
        <v>1749</v>
      </c>
      <c r="I2946" s="204" t="s">
        <v>49</v>
      </c>
      <c r="J2946" s="208" t="s">
        <v>49</v>
      </c>
      <c r="K2946" s="1194"/>
      <c r="L2946" s="1195"/>
    </row>
    <row r="2947" spans="1:12">
      <c r="A2947" s="1203"/>
      <c r="B2947" s="203" t="s">
        <v>1476</v>
      </c>
      <c r="C2947" s="1197"/>
      <c r="D2947" s="1199"/>
      <c r="E2947" s="204" t="s">
        <v>1337</v>
      </c>
      <c r="F2947" s="204" t="s">
        <v>10789</v>
      </c>
      <c r="G2947" s="204">
        <v>5</v>
      </c>
      <c r="H2947" s="204">
        <v>1750</v>
      </c>
      <c r="I2947" s="204" t="s">
        <v>49</v>
      </c>
      <c r="J2947" s="208" t="s">
        <v>49</v>
      </c>
      <c r="K2947" s="1194"/>
      <c r="L2947" s="1195"/>
    </row>
    <row r="2948" spans="1:12">
      <c r="A2948" s="1203"/>
      <c r="B2948" s="203" t="s">
        <v>1476</v>
      </c>
      <c r="C2948" s="1197"/>
      <c r="D2948" s="1199"/>
      <c r="E2948" s="204" t="s">
        <v>1339</v>
      </c>
      <c r="F2948" s="204" t="s">
        <v>9567</v>
      </c>
      <c r="G2948" s="204">
        <v>6</v>
      </c>
      <c r="H2948" s="204">
        <v>1751</v>
      </c>
      <c r="I2948" s="204" t="s">
        <v>49</v>
      </c>
      <c r="J2948" s="208" t="s">
        <v>49</v>
      </c>
      <c r="K2948" s="1194"/>
      <c r="L2948" s="1195"/>
    </row>
    <row r="2949" spans="1:12">
      <c r="A2949" s="1203"/>
      <c r="B2949" s="203" t="s">
        <v>1476</v>
      </c>
      <c r="C2949" s="1197"/>
      <c r="D2949" s="1199"/>
      <c r="E2949" s="204" t="s">
        <v>6895</v>
      </c>
      <c r="F2949" s="204" t="s">
        <v>7829</v>
      </c>
      <c r="G2949" s="204">
        <v>7</v>
      </c>
      <c r="H2949" s="204">
        <v>1752</v>
      </c>
      <c r="I2949" s="204" t="s">
        <v>6084</v>
      </c>
      <c r="J2949" s="208">
        <v>1</v>
      </c>
      <c r="K2949" s="1194"/>
      <c r="L2949" s="1195"/>
    </row>
    <row r="2950" spans="1:12">
      <c r="A2950" s="1203"/>
      <c r="B2950" s="203" t="s">
        <v>1476</v>
      </c>
      <c r="C2950" s="1197"/>
      <c r="D2950" s="1199"/>
      <c r="E2950" s="204" t="s">
        <v>6896</v>
      </c>
      <c r="F2950" s="204" t="s">
        <v>7830</v>
      </c>
      <c r="G2950" s="204">
        <v>8</v>
      </c>
      <c r="H2950" s="204">
        <v>1753</v>
      </c>
      <c r="I2950" s="204" t="s">
        <v>6084</v>
      </c>
      <c r="J2950" s="208">
        <v>2</v>
      </c>
      <c r="K2950" s="1194"/>
      <c r="L2950" s="1195"/>
    </row>
    <row r="2951" spans="1:12">
      <c r="A2951" s="1203"/>
      <c r="B2951" s="203" t="s">
        <v>1476</v>
      </c>
      <c r="C2951" s="1197"/>
      <c r="D2951" s="1199"/>
      <c r="E2951" s="204" t="s">
        <v>6897</v>
      </c>
      <c r="F2951" s="204" t="s">
        <v>7493</v>
      </c>
      <c r="G2951" s="204">
        <v>9</v>
      </c>
      <c r="H2951" s="204">
        <v>1754</v>
      </c>
      <c r="I2951" s="204" t="s">
        <v>6084</v>
      </c>
      <c r="J2951" s="208">
        <v>3</v>
      </c>
      <c r="K2951" s="1194"/>
      <c r="L2951" s="1195"/>
    </row>
    <row r="2952" spans="1:12">
      <c r="A2952" s="1203"/>
      <c r="B2952" s="203" t="s">
        <v>1476</v>
      </c>
      <c r="C2952" s="1197"/>
      <c r="D2952" s="1199"/>
      <c r="E2952" s="204" t="s">
        <v>6898</v>
      </c>
      <c r="F2952" s="204" t="s">
        <v>7494</v>
      </c>
      <c r="G2952" s="204">
        <v>10</v>
      </c>
      <c r="H2952" s="204">
        <v>1755</v>
      </c>
      <c r="I2952" s="204" t="s">
        <v>6084</v>
      </c>
      <c r="J2952" s="208">
        <v>4</v>
      </c>
      <c r="K2952" s="1194"/>
      <c r="L2952" s="1195"/>
    </row>
    <row r="2953" spans="1:12">
      <c r="A2953" s="1203"/>
      <c r="B2953" s="203" t="s">
        <v>1476</v>
      </c>
      <c r="C2953" s="1197"/>
      <c r="D2953" s="1199"/>
      <c r="E2953" s="204" t="s">
        <v>6899</v>
      </c>
      <c r="F2953" s="204" t="s">
        <v>7831</v>
      </c>
      <c r="G2953" s="204">
        <v>11</v>
      </c>
      <c r="H2953" s="204">
        <v>1756</v>
      </c>
      <c r="I2953" s="204" t="s">
        <v>6084</v>
      </c>
      <c r="J2953" s="208">
        <v>5</v>
      </c>
      <c r="K2953" s="1194"/>
      <c r="L2953" s="1195"/>
    </row>
    <row r="2954" spans="1:12">
      <c r="A2954" s="1203"/>
      <c r="B2954" s="203" t="s">
        <v>1476</v>
      </c>
      <c r="C2954" s="1197"/>
      <c r="D2954" s="1199"/>
      <c r="E2954" s="204" t="s">
        <v>6900</v>
      </c>
      <c r="F2954" s="204" t="s">
        <v>7832</v>
      </c>
      <c r="G2954" s="204">
        <v>12</v>
      </c>
      <c r="H2954" s="204">
        <v>1757</v>
      </c>
      <c r="I2954" s="204" t="s">
        <v>6084</v>
      </c>
      <c r="J2954" s="208">
        <v>6</v>
      </c>
      <c r="K2954" s="1194"/>
      <c r="L2954" s="1195"/>
    </row>
    <row r="2955" spans="1:12">
      <c r="A2955" s="1203"/>
      <c r="B2955" s="203" t="s">
        <v>1476</v>
      </c>
      <c r="C2955" s="1197"/>
      <c r="D2955" s="1199"/>
      <c r="E2955" s="204" t="s">
        <v>6901</v>
      </c>
      <c r="F2955" s="204" t="s">
        <v>7495</v>
      </c>
      <c r="G2955" s="204">
        <v>13</v>
      </c>
      <c r="H2955" s="204">
        <v>1758</v>
      </c>
      <c r="I2955" s="204" t="s">
        <v>6084</v>
      </c>
      <c r="J2955" s="208">
        <v>7</v>
      </c>
      <c r="K2955" s="1194"/>
      <c r="L2955" s="1195"/>
    </row>
    <row r="2956" spans="1:12">
      <c r="A2956" s="1203"/>
      <c r="B2956" s="203" t="s">
        <v>1476</v>
      </c>
      <c r="C2956" s="1197"/>
      <c r="D2956" s="1199"/>
      <c r="E2956" s="204"/>
      <c r="F2956" s="204"/>
      <c r="G2956" s="204">
        <v>14</v>
      </c>
      <c r="H2956" s="204">
        <v>1759</v>
      </c>
      <c r="I2956" s="204"/>
      <c r="J2956" s="208"/>
      <c r="K2956" s="1194"/>
      <c r="L2956" s="1195"/>
    </row>
    <row r="2957" spans="1:12">
      <c r="A2957" s="1203"/>
      <c r="B2957" s="203" t="s">
        <v>1476</v>
      </c>
      <c r="C2957" s="1197"/>
      <c r="D2957" s="1199"/>
      <c r="E2957" s="204"/>
      <c r="F2957" s="204"/>
      <c r="G2957" s="204">
        <v>15</v>
      </c>
      <c r="H2957" s="204">
        <v>1760</v>
      </c>
      <c r="I2957" s="204"/>
      <c r="J2957" s="208"/>
      <c r="K2957" s="1194"/>
      <c r="L2957" s="1195"/>
    </row>
    <row r="2958" spans="1:12">
      <c r="A2958" s="1203"/>
      <c r="B2958" s="203" t="s">
        <v>1476</v>
      </c>
      <c r="C2958" s="1197"/>
      <c r="D2958" s="1199"/>
      <c r="E2958" s="204" t="s">
        <v>6902</v>
      </c>
      <c r="F2958" s="204" t="s">
        <v>7833</v>
      </c>
      <c r="G2958" s="204">
        <v>16</v>
      </c>
      <c r="H2958" s="204">
        <v>1761</v>
      </c>
      <c r="I2958" s="204" t="s">
        <v>6085</v>
      </c>
      <c r="J2958" s="208">
        <v>1</v>
      </c>
      <c r="K2958" s="1194" t="s">
        <v>5936</v>
      </c>
      <c r="L2958" s="1195" t="s">
        <v>5937</v>
      </c>
    </row>
    <row r="2959" spans="1:12">
      <c r="A2959" s="1203"/>
      <c r="B2959" s="203" t="s">
        <v>1476</v>
      </c>
      <c r="C2959" s="1197"/>
      <c r="D2959" s="1199"/>
      <c r="E2959" s="204" t="s">
        <v>6903</v>
      </c>
      <c r="F2959" s="204" t="s">
        <v>7834</v>
      </c>
      <c r="G2959" s="204">
        <v>17</v>
      </c>
      <c r="H2959" s="204">
        <v>1762</v>
      </c>
      <c r="I2959" s="204" t="s">
        <v>6085</v>
      </c>
      <c r="J2959" s="208">
        <v>2</v>
      </c>
      <c r="K2959" s="1194"/>
      <c r="L2959" s="1195"/>
    </row>
    <row r="2960" spans="1:12">
      <c r="A2960" s="1203"/>
      <c r="B2960" s="203" t="s">
        <v>1476</v>
      </c>
      <c r="C2960" s="1197"/>
      <c r="D2960" s="1199"/>
      <c r="E2960" s="204" t="s">
        <v>6904</v>
      </c>
      <c r="F2960" s="204" t="s">
        <v>7496</v>
      </c>
      <c r="G2960" s="204">
        <v>18</v>
      </c>
      <c r="H2960" s="204">
        <v>1763</v>
      </c>
      <c r="I2960" s="204" t="s">
        <v>6085</v>
      </c>
      <c r="J2960" s="208">
        <v>3</v>
      </c>
      <c r="K2960" s="1194"/>
      <c r="L2960" s="1195"/>
    </row>
    <row r="2961" spans="1:12">
      <c r="A2961" s="1203"/>
      <c r="B2961" s="203" t="s">
        <v>1476</v>
      </c>
      <c r="C2961" s="1197"/>
      <c r="D2961" s="1199"/>
      <c r="E2961" s="204" t="s">
        <v>6905</v>
      </c>
      <c r="F2961" s="204" t="s">
        <v>7497</v>
      </c>
      <c r="G2961" s="204">
        <v>19</v>
      </c>
      <c r="H2961" s="204">
        <v>1764</v>
      </c>
      <c r="I2961" s="204" t="s">
        <v>6085</v>
      </c>
      <c r="J2961" s="208">
        <v>4</v>
      </c>
      <c r="K2961" s="1194"/>
      <c r="L2961" s="1195"/>
    </row>
    <row r="2962" spans="1:12">
      <c r="A2962" s="1203"/>
      <c r="B2962" s="203" t="s">
        <v>1476</v>
      </c>
      <c r="C2962" s="1197"/>
      <c r="D2962" s="1199"/>
      <c r="E2962" s="204" t="s">
        <v>6906</v>
      </c>
      <c r="F2962" s="204" t="s">
        <v>7835</v>
      </c>
      <c r="G2962" s="204">
        <v>20</v>
      </c>
      <c r="H2962" s="204">
        <v>1765</v>
      </c>
      <c r="I2962" s="204" t="s">
        <v>6085</v>
      </c>
      <c r="J2962" s="208">
        <v>5</v>
      </c>
      <c r="K2962" s="1194"/>
      <c r="L2962" s="1195"/>
    </row>
    <row r="2963" spans="1:12">
      <c r="A2963" s="1203"/>
      <c r="B2963" s="203" t="s">
        <v>1476</v>
      </c>
      <c r="C2963" s="1197"/>
      <c r="D2963" s="1199"/>
      <c r="E2963" s="204" t="s">
        <v>6907</v>
      </c>
      <c r="F2963" s="204" t="s">
        <v>7836</v>
      </c>
      <c r="G2963" s="204">
        <v>21</v>
      </c>
      <c r="H2963" s="204">
        <v>1766</v>
      </c>
      <c r="I2963" s="204" t="s">
        <v>6085</v>
      </c>
      <c r="J2963" s="208">
        <v>6</v>
      </c>
      <c r="K2963" s="1194"/>
      <c r="L2963" s="1195"/>
    </row>
    <row r="2964" spans="1:12">
      <c r="A2964" s="1203"/>
      <c r="B2964" s="203" t="s">
        <v>1476</v>
      </c>
      <c r="C2964" s="1197"/>
      <c r="D2964" s="1199"/>
      <c r="E2964" s="204" t="s">
        <v>6908</v>
      </c>
      <c r="F2964" s="204" t="s">
        <v>7498</v>
      </c>
      <c r="G2964" s="204">
        <v>22</v>
      </c>
      <c r="H2964" s="204">
        <v>1767</v>
      </c>
      <c r="I2964" s="204" t="s">
        <v>6085</v>
      </c>
      <c r="J2964" s="208">
        <v>7</v>
      </c>
      <c r="K2964" s="1194"/>
      <c r="L2964" s="1195"/>
    </row>
    <row r="2965" spans="1:12">
      <c r="A2965" s="1203"/>
      <c r="B2965" s="203" t="s">
        <v>1476</v>
      </c>
      <c r="C2965" s="1197"/>
      <c r="D2965" s="1199"/>
      <c r="E2965" s="204" t="s">
        <v>2712</v>
      </c>
      <c r="F2965" s="204" t="s">
        <v>10790</v>
      </c>
      <c r="G2965" s="204">
        <v>23</v>
      </c>
      <c r="H2965" s="204">
        <v>1768</v>
      </c>
      <c r="I2965" s="204" t="s">
        <v>1860</v>
      </c>
      <c r="J2965" s="208">
        <v>1</v>
      </c>
      <c r="K2965" s="1194"/>
      <c r="L2965" s="1195"/>
    </row>
    <row r="2966" spans="1:12">
      <c r="A2966" s="1203"/>
      <c r="B2966" s="203" t="s">
        <v>1476</v>
      </c>
      <c r="C2966" s="1197"/>
      <c r="D2966" s="1199"/>
      <c r="E2966" s="204" t="s">
        <v>2711</v>
      </c>
      <c r="F2966" s="204" t="s">
        <v>10791</v>
      </c>
      <c r="G2966" s="204">
        <v>24</v>
      </c>
      <c r="H2966" s="204">
        <v>1769</v>
      </c>
      <c r="I2966" s="204" t="s">
        <v>1860</v>
      </c>
      <c r="J2966" s="208">
        <v>4</v>
      </c>
      <c r="K2966" s="1194"/>
      <c r="L2966" s="1195"/>
    </row>
    <row r="2967" spans="1:12">
      <c r="A2967" s="1203"/>
      <c r="B2967" s="203" t="s">
        <v>1476</v>
      </c>
      <c r="C2967" s="1197"/>
      <c r="D2967" s="1199"/>
      <c r="E2967" s="204" t="s">
        <v>2713</v>
      </c>
      <c r="F2967" s="204" t="s">
        <v>10792</v>
      </c>
      <c r="G2967" s="204">
        <v>25</v>
      </c>
      <c r="H2967" s="204">
        <v>1770</v>
      </c>
      <c r="I2967" s="204" t="s">
        <v>1860</v>
      </c>
      <c r="J2967" s="208">
        <v>5</v>
      </c>
      <c r="K2967" s="1194"/>
      <c r="L2967" s="1195"/>
    </row>
    <row r="2968" spans="1:12">
      <c r="A2968" s="1203"/>
      <c r="B2968" s="203" t="s">
        <v>1476</v>
      </c>
      <c r="C2968" s="1197"/>
      <c r="D2968" s="1199"/>
      <c r="E2968" s="204" t="s">
        <v>21</v>
      </c>
      <c r="F2968" s="204" t="s">
        <v>9760</v>
      </c>
      <c r="G2968" s="204">
        <v>26</v>
      </c>
      <c r="H2968" s="204">
        <v>1771</v>
      </c>
      <c r="I2968" s="204" t="s">
        <v>1860</v>
      </c>
      <c r="J2968" s="208">
        <v>1</v>
      </c>
      <c r="K2968" s="1194"/>
      <c r="L2968" s="1195"/>
    </row>
    <row r="2969" spans="1:12">
      <c r="A2969" s="1203"/>
      <c r="B2969" s="203" t="s">
        <v>1476</v>
      </c>
      <c r="C2969" s="1197"/>
      <c r="D2969" s="1199"/>
      <c r="E2969" s="204" t="s">
        <v>1353</v>
      </c>
      <c r="F2969" s="204" t="s">
        <v>9761</v>
      </c>
      <c r="G2969" s="204">
        <v>27</v>
      </c>
      <c r="H2969" s="204">
        <v>1772</v>
      </c>
      <c r="I2969" s="204" t="s">
        <v>1860</v>
      </c>
      <c r="J2969" s="208">
        <v>4</v>
      </c>
      <c r="K2969" s="1194"/>
      <c r="L2969" s="1195"/>
    </row>
    <row r="2970" spans="1:12">
      <c r="A2970" s="1203"/>
      <c r="B2970" s="203" t="s">
        <v>1476</v>
      </c>
      <c r="C2970" s="1197"/>
      <c r="D2970" s="1199"/>
      <c r="E2970" s="204" t="s">
        <v>1349</v>
      </c>
      <c r="F2970" s="204" t="s">
        <v>9762</v>
      </c>
      <c r="G2970" s="204">
        <v>28</v>
      </c>
      <c r="H2970" s="204">
        <v>1773</v>
      </c>
      <c r="I2970" s="204" t="s">
        <v>1860</v>
      </c>
      <c r="J2970" s="208">
        <v>5</v>
      </c>
      <c r="K2970" s="1194"/>
      <c r="L2970" s="1195"/>
    </row>
    <row r="2971" spans="1:12">
      <c r="A2971" s="1203"/>
      <c r="B2971" s="203" t="s">
        <v>1476</v>
      </c>
      <c r="C2971" s="1197"/>
      <c r="D2971" s="1199"/>
      <c r="E2971" s="204"/>
      <c r="F2971" s="204"/>
      <c r="G2971" s="204">
        <v>29</v>
      </c>
      <c r="H2971" s="204">
        <v>1774</v>
      </c>
      <c r="I2971" s="204"/>
      <c r="J2971" s="208"/>
      <c r="K2971" s="1194"/>
      <c r="L2971" s="1195"/>
    </row>
    <row r="2972" spans="1:12">
      <c r="A2972" s="1203"/>
      <c r="B2972" s="203" t="s">
        <v>1476</v>
      </c>
      <c r="C2972" s="1197"/>
      <c r="D2972" s="1199"/>
      <c r="E2972" s="204"/>
      <c r="F2972" s="204"/>
      <c r="G2972" s="204">
        <v>30</v>
      </c>
      <c r="H2972" s="204">
        <v>1775</v>
      </c>
      <c r="I2972" s="204"/>
      <c r="J2972" s="208"/>
      <c r="K2972" s="1194"/>
      <c r="L2972" s="1195"/>
    </row>
    <row r="2973" spans="1:12">
      <c r="A2973" s="1203"/>
      <c r="B2973" s="205" t="s">
        <v>1476</v>
      </c>
      <c r="C2973" s="1197"/>
      <c r="D2973" s="1199"/>
      <c r="E2973" s="206"/>
      <c r="F2973" s="206"/>
      <c r="G2973" s="206">
        <v>31</v>
      </c>
      <c r="H2973" s="206">
        <v>1776</v>
      </c>
      <c r="I2973" s="206"/>
      <c r="J2973" s="209"/>
      <c r="K2973" s="1194"/>
      <c r="L2973" s="1195"/>
    </row>
    <row r="2974" spans="1:12">
      <c r="A2974" s="1203"/>
      <c r="B2974" s="200" t="s">
        <v>1476</v>
      </c>
      <c r="C2974" s="1196" t="s">
        <v>1421</v>
      </c>
      <c r="D2974" s="1198" t="s">
        <v>1477</v>
      </c>
      <c r="E2974" s="201" t="s">
        <v>1351</v>
      </c>
      <c r="F2974" s="201" t="s">
        <v>1700</v>
      </c>
      <c r="G2974" s="201">
        <v>0</v>
      </c>
      <c r="H2974" s="201">
        <v>1777</v>
      </c>
      <c r="I2974" s="201" t="s">
        <v>1966</v>
      </c>
      <c r="J2974" s="207">
        <v>1</v>
      </c>
      <c r="K2974" s="1194" t="s">
        <v>5938</v>
      </c>
      <c r="L2974" s="1195" t="s">
        <v>5939</v>
      </c>
    </row>
    <row r="2975" spans="1:12">
      <c r="A2975" s="1203"/>
      <c r="B2975" s="203" t="s">
        <v>1476</v>
      </c>
      <c r="C2975" s="1197"/>
      <c r="D2975" s="1199"/>
      <c r="E2975" s="204" t="s">
        <v>1352</v>
      </c>
      <c r="F2975" s="204" t="s">
        <v>1701</v>
      </c>
      <c r="G2975" s="204">
        <v>1</v>
      </c>
      <c r="H2975" s="204">
        <v>1778</v>
      </c>
      <c r="I2975" s="204" t="s">
        <v>1966</v>
      </c>
      <c r="J2975" s="208">
        <v>2</v>
      </c>
      <c r="K2975" s="1194"/>
      <c r="L2975" s="1195"/>
    </row>
    <row r="2976" spans="1:12">
      <c r="A2976" s="1203"/>
      <c r="B2976" s="203" t="s">
        <v>1476</v>
      </c>
      <c r="C2976" s="1197"/>
      <c r="D2976" s="1199"/>
      <c r="E2976" s="204" t="s">
        <v>1356</v>
      </c>
      <c r="F2976" s="204" t="s">
        <v>1705</v>
      </c>
      <c r="G2976" s="204">
        <v>2</v>
      </c>
      <c r="H2976" s="204">
        <v>1779</v>
      </c>
      <c r="I2976" s="204" t="s">
        <v>1966</v>
      </c>
      <c r="J2976" s="208">
        <v>3</v>
      </c>
      <c r="K2976" s="1194"/>
      <c r="L2976" s="1195"/>
    </row>
    <row r="2977" spans="1:12">
      <c r="A2977" s="1203"/>
      <c r="B2977" s="203" t="s">
        <v>1476</v>
      </c>
      <c r="C2977" s="1197"/>
      <c r="D2977" s="1199"/>
      <c r="E2977" s="204" t="s">
        <v>1349</v>
      </c>
      <c r="F2977" s="204" t="s">
        <v>1706</v>
      </c>
      <c r="G2977" s="204">
        <v>3</v>
      </c>
      <c r="H2977" s="204">
        <v>1780</v>
      </c>
      <c r="I2977" s="204" t="s">
        <v>1966</v>
      </c>
      <c r="J2977" s="208">
        <v>4</v>
      </c>
      <c r="K2977" s="1194"/>
      <c r="L2977" s="1195"/>
    </row>
    <row r="2978" spans="1:12">
      <c r="A2978" s="1203"/>
      <c r="B2978" s="203" t="s">
        <v>1476</v>
      </c>
      <c r="C2978" s="1197"/>
      <c r="D2978" s="1199"/>
      <c r="E2978" s="204" t="s">
        <v>1354</v>
      </c>
      <c r="F2978" s="204" t="s">
        <v>1702</v>
      </c>
      <c r="G2978" s="204">
        <v>4</v>
      </c>
      <c r="H2978" s="204">
        <v>1781</v>
      </c>
      <c r="I2978" s="204" t="s">
        <v>1966</v>
      </c>
      <c r="J2978" s="208">
        <v>5</v>
      </c>
      <c r="K2978" s="1194"/>
      <c r="L2978" s="1195"/>
    </row>
    <row r="2979" spans="1:12">
      <c r="A2979" s="1203"/>
      <c r="B2979" s="203" t="s">
        <v>1476</v>
      </c>
      <c r="C2979" s="1197"/>
      <c r="D2979" s="1199"/>
      <c r="E2979" s="204" t="s">
        <v>1355</v>
      </c>
      <c r="F2979" s="204" t="s">
        <v>1703</v>
      </c>
      <c r="G2979" s="204">
        <v>5</v>
      </c>
      <c r="H2979" s="204">
        <v>1782</v>
      </c>
      <c r="I2979" s="204" t="s">
        <v>1966</v>
      </c>
      <c r="J2979" s="208">
        <v>6</v>
      </c>
      <c r="K2979" s="1194"/>
      <c r="L2979" s="1195"/>
    </row>
    <row r="2980" spans="1:12">
      <c r="A2980" s="1203"/>
      <c r="B2980" s="203" t="s">
        <v>1476</v>
      </c>
      <c r="C2980" s="1197"/>
      <c r="D2980" s="1199"/>
      <c r="E2980" s="204" t="s">
        <v>1350</v>
      </c>
      <c r="F2980" s="204" t="s">
        <v>6647</v>
      </c>
      <c r="G2980" s="204">
        <v>6</v>
      </c>
      <c r="H2980" s="204">
        <v>1783</v>
      </c>
      <c r="I2980" s="204" t="s">
        <v>1966</v>
      </c>
      <c r="J2980" s="208">
        <v>7</v>
      </c>
      <c r="K2980" s="1194"/>
      <c r="L2980" s="1195"/>
    </row>
    <row r="2981" spans="1:12">
      <c r="A2981" s="1203"/>
      <c r="B2981" s="203" t="s">
        <v>1476</v>
      </c>
      <c r="C2981" s="1197"/>
      <c r="D2981" s="1199"/>
      <c r="E2981" s="204" t="s">
        <v>6909</v>
      </c>
      <c r="F2981" s="204" t="s">
        <v>7837</v>
      </c>
      <c r="G2981" s="204">
        <v>7</v>
      </c>
      <c r="H2981" s="204">
        <v>1784</v>
      </c>
      <c r="I2981" s="204" t="s">
        <v>6077</v>
      </c>
      <c r="J2981" s="208">
        <v>1</v>
      </c>
      <c r="K2981" s="1194"/>
      <c r="L2981" s="1195"/>
    </row>
    <row r="2982" spans="1:12">
      <c r="A2982" s="1203"/>
      <c r="B2982" s="203" t="s">
        <v>1476</v>
      </c>
      <c r="C2982" s="1197"/>
      <c r="D2982" s="1199"/>
      <c r="E2982" s="204" t="s">
        <v>6910</v>
      </c>
      <c r="F2982" s="204" t="s">
        <v>7838</v>
      </c>
      <c r="G2982" s="204">
        <v>8</v>
      </c>
      <c r="H2982" s="204">
        <v>1785</v>
      </c>
      <c r="I2982" s="204" t="s">
        <v>6077</v>
      </c>
      <c r="J2982" s="208">
        <v>2</v>
      </c>
      <c r="K2982" s="1194"/>
      <c r="L2982" s="1195"/>
    </row>
    <row r="2983" spans="1:12">
      <c r="A2983" s="1203"/>
      <c r="B2983" s="203" t="s">
        <v>1476</v>
      </c>
      <c r="C2983" s="1197"/>
      <c r="D2983" s="1199"/>
      <c r="E2983" s="204" t="s">
        <v>6911</v>
      </c>
      <c r="F2983" s="204" t="s">
        <v>7499</v>
      </c>
      <c r="G2983" s="204">
        <v>9</v>
      </c>
      <c r="H2983" s="204">
        <v>1786</v>
      </c>
      <c r="I2983" s="204" t="s">
        <v>6077</v>
      </c>
      <c r="J2983" s="208">
        <v>3</v>
      </c>
      <c r="K2983" s="1194"/>
      <c r="L2983" s="1195"/>
    </row>
    <row r="2984" spans="1:12">
      <c r="A2984" s="1203"/>
      <c r="B2984" s="203" t="s">
        <v>1476</v>
      </c>
      <c r="C2984" s="1197"/>
      <c r="D2984" s="1199"/>
      <c r="E2984" s="204" t="s">
        <v>6912</v>
      </c>
      <c r="F2984" s="204" t="s">
        <v>7500</v>
      </c>
      <c r="G2984" s="204">
        <v>10</v>
      </c>
      <c r="H2984" s="204">
        <v>1787</v>
      </c>
      <c r="I2984" s="204" t="s">
        <v>6077</v>
      </c>
      <c r="J2984" s="208">
        <v>4</v>
      </c>
      <c r="K2984" s="1194"/>
      <c r="L2984" s="1195"/>
    </row>
    <row r="2985" spans="1:12">
      <c r="A2985" s="1203"/>
      <c r="B2985" s="203" t="s">
        <v>1476</v>
      </c>
      <c r="C2985" s="1197"/>
      <c r="D2985" s="1199"/>
      <c r="E2985" s="204" t="s">
        <v>6913</v>
      </c>
      <c r="F2985" s="204" t="s">
        <v>7839</v>
      </c>
      <c r="G2985" s="204">
        <v>11</v>
      </c>
      <c r="H2985" s="204">
        <v>1788</v>
      </c>
      <c r="I2985" s="204" t="s">
        <v>6077</v>
      </c>
      <c r="J2985" s="208">
        <v>5</v>
      </c>
      <c r="K2985" s="1194"/>
      <c r="L2985" s="1195"/>
    </row>
    <row r="2986" spans="1:12">
      <c r="A2986" s="1203"/>
      <c r="B2986" s="203" t="s">
        <v>1476</v>
      </c>
      <c r="C2986" s="1197"/>
      <c r="D2986" s="1199"/>
      <c r="E2986" s="204" t="s">
        <v>6914</v>
      </c>
      <c r="F2986" s="204" t="s">
        <v>7840</v>
      </c>
      <c r="G2986" s="204">
        <v>12</v>
      </c>
      <c r="H2986" s="204">
        <v>1789</v>
      </c>
      <c r="I2986" s="204" t="s">
        <v>6077</v>
      </c>
      <c r="J2986" s="208">
        <v>6</v>
      </c>
      <c r="K2986" s="1194"/>
      <c r="L2986" s="1195"/>
    </row>
    <row r="2987" spans="1:12">
      <c r="A2987" s="1203"/>
      <c r="B2987" s="203" t="s">
        <v>1476</v>
      </c>
      <c r="C2987" s="1197"/>
      <c r="D2987" s="1199"/>
      <c r="E2987" s="204" t="s">
        <v>6915</v>
      </c>
      <c r="F2987" s="204" t="s">
        <v>7501</v>
      </c>
      <c r="G2987" s="204">
        <v>13</v>
      </c>
      <c r="H2987" s="204">
        <v>1790</v>
      </c>
      <c r="I2987" s="204" t="s">
        <v>6077</v>
      </c>
      <c r="J2987" s="208">
        <v>7</v>
      </c>
      <c r="K2987" s="1194"/>
      <c r="L2987" s="1195"/>
    </row>
    <row r="2988" spans="1:12">
      <c r="A2988" s="1203"/>
      <c r="B2988" s="203" t="s">
        <v>1476</v>
      </c>
      <c r="C2988" s="1197"/>
      <c r="D2988" s="1199"/>
      <c r="E2988" s="204"/>
      <c r="F2988" s="204"/>
      <c r="G2988" s="204">
        <v>14</v>
      </c>
      <c r="H2988" s="204">
        <v>1791</v>
      </c>
      <c r="I2988" s="204"/>
      <c r="J2988" s="208"/>
      <c r="K2988" s="1194"/>
      <c r="L2988" s="1195"/>
    </row>
    <row r="2989" spans="1:12">
      <c r="A2989" s="1203"/>
      <c r="B2989" s="203" t="s">
        <v>1476</v>
      </c>
      <c r="C2989" s="1197"/>
      <c r="D2989" s="1199"/>
      <c r="E2989" s="204"/>
      <c r="F2989" s="204"/>
      <c r="G2989" s="204">
        <v>15</v>
      </c>
      <c r="H2989" s="204">
        <v>1792</v>
      </c>
      <c r="I2989" s="204"/>
      <c r="J2989" s="208"/>
      <c r="K2989" s="1194"/>
      <c r="L2989" s="1195"/>
    </row>
    <row r="2990" spans="1:12">
      <c r="A2990" s="1203"/>
      <c r="B2990" s="203" t="s">
        <v>1476</v>
      </c>
      <c r="C2990" s="1197"/>
      <c r="D2990" s="1199"/>
      <c r="E2990" s="204" t="s">
        <v>6916</v>
      </c>
      <c r="F2990" s="204" t="s">
        <v>7841</v>
      </c>
      <c r="G2990" s="204">
        <v>16</v>
      </c>
      <c r="H2990" s="204">
        <v>1793</v>
      </c>
      <c r="I2990" s="204" t="s">
        <v>6078</v>
      </c>
      <c r="J2990" s="208">
        <v>1</v>
      </c>
      <c r="K2990" s="1194" t="s">
        <v>5940</v>
      </c>
      <c r="L2990" s="1195" t="s">
        <v>5941</v>
      </c>
    </row>
    <row r="2991" spans="1:12">
      <c r="A2991" s="1203"/>
      <c r="B2991" s="203" t="s">
        <v>1476</v>
      </c>
      <c r="C2991" s="1197"/>
      <c r="D2991" s="1199"/>
      <c r="E2991" s="204" t="s">
        <v>6917</v>
      </c>
      <c r="F2991" s="204" t="s">
        <v>7842</v>
      </c>
      <c r="G2991" s="204">
        <v>17</v>
      </c>
      <c r="H2991" s="204">
        <v>1794</v>
      </c>
      <c r="I2991" s="204" t="s">
        <v>6078</v>
      </c>
      <c r="J2991" s="208">
        <v>2</v>
      </c>
      <c r="K2991" s="1194"/>
      <c r="L2991" s="1195"/>
    </row>
    <row r="2992" spans="1:12">
      <c r="A2992" s="1203"/>
      <c r="B2992" s="203" t="s">
        <v>1476</v>
      </c>
      <c r="C2992" s="1197"/>
      <c r="D2992" s="1199"/>
      <c r="E2992" s="204" t="s">
        <v>6918</v>
      </c>
      <c r="F2992" s="204" t="s">
        <v>7502</v>
      </c>
      <c r="G2992" s="204">
        <v>18</v>
      </c>
      <c r="H2992" s="204">
        <v>1795</v>
      </c>
      <c r="I2992" s="204" t="s">
        <v>6078</v>
      </c>
      <c r="J2992" s="208">
        <v>3</v>
      </c>
      <c r="K2992" s="1194"/>
      <c r="L2992" s="1195"/>
    </row>
    <row r="2993" spans="1:12">
      <c r="A2993" s="1203"/>
      <c r="B2993" s="203" t="s">
        <v>1476</v>
      </c>
      <c r="C2993" s="1197"/>
      <c r="D2993" s="1199"/>
      <c r="E2993" s="204" t="s">
        <v>6919</v>
      </c>
      <c r="F2993" s="204" t="s">
        <v>7503</v>
      </c>
      <c r="G2993" s="204">
        <v>19</v>
      </c>
      <c r="H2993" s="204">
        <v>1796</v>
      </c>
      <c r="I2993" s="204" t="s">
        <v>6078</v>
      </c>
      <c r="J2993" s="208">
        <v>4</v>
      </c>
      <c r="K2993" s="1194"/>
      <c r="L2993" s="1195"/>
    </row>
    <row r="2994" spans="1:12">
      <c r="A2994" s="1203"/>
      <c r="B2994" s="203" t="s">
        <v>1476</v>
      </c>
      <c r="C2994" s="1197"/>
      <c r="D2994" s="1199"/>
      <c r="E2994" s="204" t="s">
        <v>6920</v>
      </c>
      <c r="F2994" s="204" t="s">
        <v>7843</v>
      </c>
      <c r="G2994" s="204">
        <v>20</v>
      </c>
      <c r="H2994" s="204">
        <v>1797</v>
      </c>
      <c r="I2994" s="204" t="s">
        <v>6078</v>
      </c>
      <c r="J2994" s="208">
        <v>5</v>
      </c>
      <c r="K2994" s="1194"/>
      <c r="L2994" s="1195"/>
    </row>
    <row r="2995" spans="1:12">
      <c r="A2995" s="1203"/>
      <c r="B2995" s="203" t="s">
        <v>1476</v>
      </c>
      <c r="C2995" s="1197"/>
      <c r="D2995" s="1199"/>
      <c r="E2995" s="204" t="s">
        <v>6921</v>
      </c>
      <c r="F2995" s="204" t="s">
        <v>7844</v>
      </c>
      <c r="G2995" s="204">
        <v>21</v>
      </c>
      <c r="H2995" s="204">
        <v>1798</v>
      </c>
      <c r="I2995" s="204" t="s">
        <v>6078</v>
      </c>
      <c r="J2995" s="208">
        <v>6</v>
      </c>
      <c r="K2995" s="1194"/>
      <c r="L2995" s="1195"/>
    </row>
    <row r="2996" spans="1:12">
      <c r="A2996" s="1203"/>
      <c r="B2996" s="203" t="s">
        <v>1476</v>
      </c>
      <c r="C2996" s="1197"/>
      <c r="D2996" s="1199"/>
      <c r="E2996" s="204" t="s">
        <v>6922</v>
      </c>
      <c r="F2996" s="204" t="s">
        <v>7504</v>
      </c>
      <c r="G2996" s="204">
        <v>22</v>
      </c>
      <c r="H2996" s="204">
        <v>1799</v>
      </c>
      <c r="I2996" s="204" t="s">
        <v>6078</v>
      </c>
      <c r="J2996" s="208">
        <v>7</v>
      </c>
      <c r="K2996" s="1194"/>
      <c r="L2996" s="1195"/>
    </row>
    <row r="2997" spans="1:12">
      <c r="A2997" s="1203"/>
      <c r="B2997" s="203" t="s">
        <v>1476</v>
      </c>
      <c r="C2997" s="1197"/>
      <c r="D2997" s="1199"/>
      <c r="E2997" s="204" t="s">
        <v>6923</v>
      </c>
      <c r="F2997" s="204" t="s">
        <v>7845</v>
      </c>
      <c r="G2997" s="204">
        <v>23</v>
      </c>
      <c r="H2997" s="204">
        <v>1800</v>
      </c>
      <c r="I2997" s="204" t="s">
        <v>6074</v>
      </c>
      <c r="J2997" s="208">
        <v>1</v>
      </c>
      <c r="K2997" s="1194"/>
      <c r="L2997" s="1195"/>
    </row>
    <row r="2998" spans="1:12">
      <c r="A2998" s="1203"/>
      <c r="B2998" s="203" t="s">
        <v>1476</v>
      </c>
      <c r="C2998" s="1197"/>
      <c r="D2998" s="1199"/>
      <c r="E2998" s="204" t="s">
        <v>6924</v>
      </c>
      <c r="F2998" s="204" t="s">
        <v>7846</v>
      </c>
      <c r="G2998" s="204">
        <v>24</v>
      </c>
      <c r="H2998" s="204">
        <v>1801</v>
      </c>
      <c r="I2998" s="204" t="s">
        <v>6074</v>
      </c>
      <c r="J2998" s="208">
        <v>2</v>
      </c>
      <c r="K2998" s="1194"/>
      <c r="L2998" s="1195"/>
    </row>
    <row r="2999" spans="1:12">
      <c r="A2999" s="1203"/>
      <c r="B2999" s="203" t="s">
        <v>1476</v>
      </c>
      <c r="C2999" s="1197"/>
      <c r="D2999" s="1199"/>
      <c r="E2999" s="204" t="s">
        <v>6925</v>
      </c>
      <c r="F2999" s="204" t="s">
        <v>7505</v>
      </c>
      <c r="G2999" s="204">
        <v>25</v>
      </c>
      <c r="H2999" s="204">
        <v>1802</v>
      </c>
      <c r="I2999" s="204" t="s">
        <v>6074</v>
      </c>
      <c r="J2999" s="208">
        <v>3</v>
      </c>
      <c r="K2999" s="1194"/>
      <c r="L2999" s="1195"/>
    </row>
    <row r="3000" spans="1:12">
      <c r="A3000" s="1203"/>
      <c r="B3000" s="203" t="s">
        <v>1476</v>
      </c>
      <c r="C3000" s="1197"/>
      <c r="D3000" s="1199"/>
      <c r="E3000" s="204" t="s">
        <v>6926</v>
      </c>
      <c r="F3000" s="204" t="s">
        <v>7506</v>
      </c>
      <c r="G3000" s="204">
        <v>26</v>
      </c>
      <c r="H3000" s="204">
        <v>1803</v>
      </c>
      <c r="I3000" s="204" t="s">
        <v>6074</v>
      </c>
      <c r="J3000" s="208">
        <v>4</v>
      </c>
      <c r="K3000" s="1194"/>
      <c r="L3000" s="1195"/>
    </row>
    <row r="3001" spans="1:12">
      <c r="A3001" s="1203"/>
      <c r="B3001" s="203" t="s">
        <v>1476</v>
      </c>
      <c r="C3001" s="1197"/>
      <c r="D3001" s="1199"/>
      <c r="E3001" s="204" t="s">
        <v>6927</v>
      </c>
      <c r="F3001" s="204" t="s">
        <v>7847</v>
      </c>
      <c r="G3001" s="204">
        <v>27</v>
      </c>
      <c r="H3001" s="204">
        <v>1804</v>
      </c>
      <c r="I3001" s="204" t="s">
        <v>6074</v>
      </c>
      <c r="J3001" s="208">
        <v>5</v>
      </c>
      <c r="K3001" s="1194"/>
      <c r="L3001" s="1195"/>
    </row>
    <row r="3002" spans="1:12">
      <c r="A3002" s="1203"/>
      <c r="B3002" s="203" t="s">
        <v>1476</v>
      </c>
      <c r="C3002" s="1197"/>
      <c r="D3002" s="1199"/>
      <c r="E3002" s="204" t="s">
        <v>6928</v>
      </c>
      <c r="F3002" s="204" t="s">
        <v>7848</v>
      </c>
      <c r="G3002" s="204">
        <v>28</v>
      </c>
      <c r="H3002" s="204">
        <v>1805</v>
      </c>
      <c r="I3002" s="204" t="s">
        <v>6074</v>
      </c>
      <c r="J3002" s="208">
        <v>6</v>
      </c>
      <c r="K3002" s="1194"/>
      <c r="L3002" s="1195"/>
    </row>
    <row r="3003" spans="1:12">
      <c r="A3003" s="1203"/>
      <c r="B3003" s="203" t="s">
        <v>1476</v>
      </c>
      <c r="C3003" s="1197"/>
      <c r="D3003" s="1199"/>
      <c r="E3003" s="204" t="s">
        <v>6929</v>
      </c>
      <c r="F3003" s="204" t="s">
        <v>7507</v>
      </c>
      <c r="G3003" s="204">
        <v>29</v>
      </c>
      <c r="H3003" s="204">
        <v>1806</v>
      </c>
      <c r="I3003" s="204" t="s">
        <v>6074</v>
      </c>
      <c r="J3003" s="208">
        <v>7</v>
      </c>
      <c r="K3003" s="1194"/>
      <c r="L3003" s="1195"/>
    </row>
    <row r="3004" spans="1:12">
      <c r="A3004" s="1203"/>
      <c r="B3004" s="203" t="s">
        <v>1476</v>
      </c>
      <c r="C3004" s="1197"/>
      <c r="D3004" s="1199"/>
      <c r="E3004" s="204"/>
      <c r="F3004" s="204"/>
      <c r="G3004" s="204">
        <v>30</v>
      </c>
      <c r="H3004" s="204">
        <v>1807</v>
      </c>
      <c r="I3004" s="204"/>
      <c r="J3004" s="208"/>
      <c r="K3004" s="1194"/>
      <c r="L3004" s="1195"/>
    </row>
    <row r="3005" spans="1:12">
      <c r="A3005" s="1203"/>
      <c r="B3005" s="205" t="s">
        <v>1476</v>
      </c>
      <c r="C3005" s="1197"/>
      <c r="D3005" s="1199"/>
      <c r="E3005" s="206"/>
      <c r="F3005" s="206"/>
      <c r="G3005" s="206">
        <v>31</v>
      </c>
      <c r="H3005" s="206">
        <v>1808</v>
      </c>
      <c r="I3005" s="206"/>
      <c r="J3005" s="209"/>
      <c r="K3005" s="1194"/>
      <c r="L3005" s="1195"/>
    </row>
    <row r="3006" spans="1:12">
      <c r="A3006" s="1203"/>
      <c r="B3006" s="200" t="s">
        <v>1449</v>
      </c>
      <c r="C3006" s="1207" t="s">
        <v>1422</v>
      </c>
      <c r="D3006" s="1198" t="s">
        <v>1450</v>
      </c>
      <c r="E3006" s="201" t="s">
        <v>1497</v>
      </c>
      <c r="F3006" s="201" t="s">
        <v>10793</v>
      </c>
      <c r="G3006" s="201">
        <v>0</v>
      </c>
      <c r="H3006" s="201">
        <v>77</v>
      </c>
      <c r="I3006" s="201" t="s">
        <v>1451</v>
      </c>
      <c r="J3006" s="207">
        <v>1</v>
      </c>
    </row>
    <row r="3007" spans="1:12">
      <c r="A3007" s="1203"/>
      <c r="B3007" s="203" t="s">
        <v>1449</v>
      </c>
      <c r="C3007" s="1208"/>
      <c r="D3007" s="1199"/>
      <c r="E3007" s="204" t="s">
        <v>1497</v>
      </c>
      <c r="F3007" s="204" t="s">
        <v>10794</v>
      </c>
      <c r="G3007" s="204">
        <v>1</v>
      </c>
      <c r="H3007" s="204">
        <v>78</v>
      </c>
      <c r="I3007" s="204" t="s">
        <v>1452</v>
      </c>
      <c r="J3007" s="208">
        <v>1</v>
      </c>
    </row>
    <row r="3008" spans="1:12">
      <c r="A3008" s="1203"/>
      <c r="B3008" s="203" t="s">
        <v>1449</v>
      </c>
      <c r="C3008" s="1208"/>
      <c r="D3008" s="1199"/>
      <c r="E3008" s="204"/>
      <c r="F3008" s="204"/>
      <c r="G3008" s="204">
        <v>2</v>
      </c>
      <c r="H3008" s="204">
        <v>79</v>
      </c>
      <c r="I3008" s="204"/>
      <c r="J3008" s="208"/>
    </row>
    <row r="3009" spans="1:12">
      <c r="A3009" s="1203"/>
      <c r="B3009" s="205" t="s">
        <v>1449</v>
      </c>
      <c r="C3009" s="1208"/>
      <c r="D3009" s="1199"/>
      <c r="E3009" s="206"/>
      <c r="F3009" s="206"/>
      <c r="G3009" s="206">
        <v>3</v>
      </c>
      <c r="H3009" s="206">
        <v>80</v>
      </c>
      <c r="I3009" s="206"/>
      <c r="J3009" s="209"/>
    </row>
    <row r="3010" spans="1:12">
      <c r="A3010" s="1203"/>
      <c r="B3010" s="200" t="s">
        <v>1461</v>
      </c>
      <c r="C3010" s="1209" t="s">
        <v>1423</v>
      </c>
      <c r="D3010" s="1198" t="s">
        <v>1462</v>
      </c>
      <c r="E3010" s="201" t="s">
        <v>871</v>
      </c>
      <c r="F3010" s="201" t="s">
        <v>1139</v>
      </c>
      <c r="G3010" s="201">
        <v>1</v>
      </c>
      <c r="H3010" s="201">
        <v>421</v>
      </c>
      <c r="I3010" s="201" t="s">
        <v>1499</v>
      </c>
      <c r="J3010" s="207">
        <v>1</v>
      </c>
      <c r="K3010" s="756" t="s">
        <v>2117</v>
      </c>
      <c r="L3010" s="1195" t="s">
        <v>5942</v>
      </c>
    </row>
    <row r="3011" spans="1:12">
      <c r="A3011" s="1203"/>
      <c r="B3011" s="203" t="s">
        <v>1461</v>
      </c>
      <c r="C3011" s="1210"/>
      <c r="D3011" s="1199"/>
      <c r="E3011" s="204" t="s">
        <v>1052</v>
      </c>
      <c r="F3011" s="204" t="s">
        <v>10795</v>
      </c>
      <c r="G3011" s="204">
        <v>2</v>
      </c>
      <c r="H3011" s="204">
        <v>422</v>
      </c>
      <c r="I3011" s="204" t="s">
        <v>1520</v>
      </c>
      <c r="J3011" s="208">
        <v>1</v>
      </c>
      <c r="K3011" s="756" t="s">
        <v>2118</v>
      </c>
      <c r="L3011" s="1195"/>
    </row>
    <row r="3012" spans="1:12">
      <c r="A3012" s="1203"/>
      <c r="B3012" s="203" t="s">
        <v>1461</v>
      </c>
      <c r="C3012" s="1210"/>
      <c r="D3012" s="1199"/>
      <c r="E3012" s="204" t="s">
        <v>1054</v>
      </c>
      <c r="F3012" s="204" t="s">
        <v>10796</v>
      </c>
      <c r="G3012" s="204">
        <v>3</v>
      </c>
      <c r="H3012" s="204">
        <v>423</v>
      </c>
      <c r="I3012" s="204" t="s">
        <v>1520</v>
      </c>
      <c r="J3012" s="208">
        <v>5</v>
      </c>
      <c r="K3012" s="756" t="s">
        <v>2120</v>
      </c>
      <c r="L3012" s="1195"/>
    </row>
    <row r="3013" spans="1:12">
      <c r="A3013" s="1203"/>
      <c r="B3013" s="203" t="s">
        <v>1461</v>
      </c>
      <c r="C3013" s="1210"/>
      <c r="D3013" s="1199"/>
      <c r="E3013" s="204" t="s">
        <v>1056</v>
      </c>
      <c r="F3013" s="204" t="s">
        <v>10797</v>
      </c>
      <c r="G3013" s="204">
        <v>4</v>
      </c>
      <c r="H3013" s="204">
        <v>424</v>
      </c>
      <c r="I3013" s="204" t="s">
        <v>1520</v>
      </c>
      <c r="J3013" s="208">
        <v>7</v>
      </c>
      <c r="K3013" s="756" t="s">
        <v>2121</v>
      </c>
      <c r="L3013" s="1195"/>
    </row>
    <row r="3014" spans="1:12">
      <c r="A3014" s="1203"/>
      <c r="B3014" s="203" t="s">
        <v>1461</v>
      </c>
      <c r="C3014" s="1210"/>
      <c r="D3014" s="1199"/>
      <c r="E3014" s="204" t="s">
        <v>1058</v>
      </c>
      <c r="F3014" s="204" t="s">
        <v>10798</v>
      </c>
      <c r="G3014" s="204">
        <v>5</v>
      </c>
      <c r="H3014" s="204">
        <v>425</v>
      </c>
      <c r="I3014" s="204" t="s">
        <v>1520</v>
      </c>
      <c r="J3014" s="208">
        <v>11</v>
      </c>
      <c r="K3014" s="756" t="s">
        <v>2122</v>
      </c>
      <c r="L3014" s="1195"/>
    </row>
    <row r="3015" spans="1:12">
      <c r="A3015" s="1203"/>
      <c r="B3015" s="203" t="s">
        <v>1461</v>
      </c>
      <c r="C3015" s="1210"/>
      <c r="D3015" s="1199"/>
      <c r="E3015" s="204" t="s">
        <v>1064</v>
      </c>
      <c r="F3015" s="204" t="s">
        <v>10799</v>
      </c>
      <c r="G3015" s="204">
        <v>6</v>
      </c>
      <c r="H3015" s="204">
        <v>426</v>
      </c>
      <c r="I3015" s="204" t="s">
        <v>1520</v>
      </c>
      <c r="J3015" s="208">
        <v>13</v>
      </c>
      <c r="K3015" s="756" t="s">
        <v>2123</v>
      </c>
      <c r="L3015" s="1195"/>
    </row>
    <row r="3016" spans="1:12">
      <c r="A3016" s="1203"/>
      <c r="B3016" s="203" t="s">
        <v>1461</v>
      </c>
      <c r="C3016" s="1210"/>
      <c r="D3016" s="1199"/>
      <c r="E3016" s="204" t="s">
        <v>1066</v>
      </c>
      <c r="F3016" s="204" t="s">
        <v>10800</v>
      </c>
      <c r="G3016" s="204">
        <v>7</v>
      </c>
      <c r="H3016" s="204">
        <v>427</v>
      </c>
      <c r="I3016" s="204" t="s">
        <v>1520</v>
      </c>
      <c r="J3016" s="208">
        <v>17</v>
      </c>
      <c r="K3016" s="756" t="s">
        <v>2124</v>
      </c>
      <c r="L3016" s="1195"/>
    </row>
    <row r="3017" spans="1:12">
      <c r="A3017" s="1203"/>
      <c r="B3017" s="203" t="s">
        <v>1461</v>
      </c>
      <c r="C3017" s="1210"/>
      <c r="D3017" s="1199"/>
      <c r="E3017" s="204" t="s">
        <v>1068</v>
      </c>
      <c r="F3017" s="204" t="s">
        <v>7508</v>
      </c>
      <c r="G3017" s="204">
        <v>8</v>
      </c>
      <c r="H3017" s="204">
        <v>428</v>
      </c>
      <c r="I3017" s="204" t="s">
        <v>1520</v>
      </c>
      <c r="J3017" s="208">
        <v>21</v>
      </c>
      <c r="K3017" s="756" t="s">
        <v>2125</v>
      </c>
      <c r="L3017" s="1195"/>
    </row>
    <row r="3018" spans="1:12">
      <c r="A3018" s="1203"/>
      <c r="B3018" s="203" t="s">
        <v>1461</v>
      </c>
      <c r="C3018" s="1210"/>
      <c r="D3018" s="1199"/>
      <c r="E3018" s="204" t="s">
        <v>1497</v>
      </c>
      <c r="F3018" s="204" t="s">
        <v>67</v>
      </c>
      <c r="G3018" s="204">
        <v>9</v>
      </c>
      <c r="H3018" s="204">
        <v>429</v>
      </c>
      <c r="I3018" s="204" t="s">
        <v>1520</v>
      </c>
      <c r="J3018" s="208">
        <v>25</v>
      </c>
      <c r="K3018" s="756" t="s">
        <v>2126</v>
      </c>
      <c r="L3018" s="1195"/>
    </row>
    <row r="3019" spans="1:12">
      <c r="A3019" s="1203"/>
      <c r="B3019" s="203" t="s">
        <v>1461</v>
      </c>
      <c r="C3019" s="1210"/>
      <c r="D3019" s="1199"/>
      <c r="E3019" s="204" t="s">
        <v>930</v>
      </c>
      <c r="F3019" s="204" t="s">
        <v>1149</v>
      </c>
      <c r="G3019" s="204">
        <v>10</v>
      </c>
      <c r="H3019" s="204">
        <v>430</v>
      </c>
      <c r="I3019" s="204" t="s">
        <v>1499</v>
      </c>
      <c r="J3019" s="208">
        <v>3</v>
      </c>
      <c r="K3019" s="756" t="s">
        <v>2127</v>
      </c>
      <c r="L3019" s="1195"/>
    </row>
    <row r="3020" spans="1:12">
      <c r="A3020" s="1203"/>
      <c r="B3020" s="203" t="s">
        <v>1461</v>
      </c>
      <c r="C3020" s="1210"/>
      <c r="D3020" s="1199"/>
      <c r="E3020" s="204" t="s">
        <v>1050</v>
      </c>
      <c r="F3020" s="204" t="s">
        <v>10801</v>
      </c>
      <c r="G3020" s="204">
        <v>11</v>
      </c>
      <c r="H3020" s="204">
        <v>431</v>
      </c>
      <c r="I3020" s="204" t="s">
        <v>1499</v>
      </c>
      <c r="J3020" s="208">
        <v>5</v>
      </c>
      <c r="K3020" s="756" t="s">
        <v>2128</v>
      </c>
      <c r="L3020" s="1195"/>
    </row>
    <row r="3021" spans="1:12">
      <c r="A3021" s="1203"/>
      <c r="B3021" s="205" t="s">
        <v>1461</v>
      </c>
      <c r="C3021" s="1210"/>
      <c r="D3021" s="1199"/>
      <c r="E3021" s="206" t="s">
        <v>1497</v>
      </c>
      <c r="F3021" s="206" t="s">
        <v>67</v>
      </c>
      <c r="G3021" s="206">
        <v>12</v>
      </c>
      <c r="H3021" s="206">
        <v>432</v>
      </c>
      <c r="I3021" s="206" t="s">
        <v>1732</v>
      </c>
      <c r="J3021" s="209">
        <v>3</v>
      </c>
      <c r="K3021" s="756" t="s">
        <v>2129</v>
      </c>
      <c r="L3021" s="1195"/>
    </row>
    <row r="3022" spans="1:12">
      <c r="A3022" s="1203"/>
      <c r="B3022" s="210" t="s">
        <v>1476</v>
      </c>
      <c r="C3022" s="1205" t="s">
        <v>1424</v>
      </c>
      <c r="D3022" s="1198" t="s">
        <v>1477</v>
      </c>
      <c r="E3022" s="201" t="s">
        <v>35</v>
      </c>
      <c r="F3022" s="201" t="s">
        <v>7509</v>
      </c>
      <c r="G3022" s="201">
        <v>0</v>
      </c>
      <c r="H3022" s="201">
        <v>1809</v>
      </c>
      <c r="I3022" s="201" t="s">
        <v>1746</v>
      </c>
      <c r="J3022" s="207">
        <v>1</v>
      </c>
      <c r="K3022" s="1194" t="s">
        <v>5943</v>
      </c>
      <c r="L3022" s="1195" t="s">
        <v>5944</v>
      </c>
    </row>
    <row r="3023" spans="1:12">
      <c r="A3023" s="1203"/>
      <c r="B3023" s="211" t="s">
        <v>1476</v>
      </c>
      <c r="C3023" s="1206"/>
      <c r="D3023" s="1199"/>
      <c r="E3023" s="204" t="s">
        <v>36</v>
      </c>
      <c r="F3023" s="204" t="s">
        <v>7510</v>
      </c>
      <c r="G3023" s="204">
        <v>1</v>
      </c>
      <c r="H3023" s="204">
        <v>1810</v>
      </c>
      <c r="I3023" s="204" t="s">
        <v>1746</v>
      </c>
      <c r="J3023" s="208">
        <v>2</v>
      </c>
      <c r="K3023" s="1194"/>
      <c r="L3023" s="1195"/>
    </row>
    <row r="3024" spans="1:12">
      <c r="A3024" s="1203"/>
      <c r="B3024" s="211" t="s">
        <v>1476</v>
      </c>
      <c r="C3024" s="1206"/>
      <c r="D3024" s="1199"/>
      <c r="E3024" s="204" t="s">
        <v>1497</v>
      </c>
      <c r="F3024" s="204" t="s">
        <v>7511</v>
      </c>
      <c r="G3024" s="204">
        <v>2</v>
      </c>
      <c r="H3024" s="204">
        <v>1811</v>
      </c>
      <c r="I3024" s="204" t="s">
        <v>1746</v>
      </c>
      <c r="J3024" s="208">
        <v>3</v>
      </c>
      <c r="K3024" s="1194"/>
      <c r="L3024" s="1195"/>
    </row>
    <row r="3025" spans="1:12">
      <c r="A3025" s="1203"/>
      <c r="B3025" s="211" t="s">
        <v>1476</v>
      </c>
      <c r="C3025" s="1206"/>
      <c r="D3025" s="1199"/>
      <c r="E3025" s="204" t="s">
        <v>37</v>
      </c>
      <c r="F3025" s="204" t="s">
        <v>7512</v>
      </c>
      <c r="G3025" s="204">
        <v>3</v>
      </c>
      <c r="H3025" s="204">
        <v>1812</v>
      </c>
      <c r="I3025" s="204" t="s">
        <v>1746</v>
      </c>
      <c r="J3025" s="208">
        <v>4</v>
      </c>
      <c r="K3025" s="1194"/>
      <c r="L3025" s="1195"/>
    </row>
    <row r="3026" spans="1:12">
      <c r="A3026" s="1203"/>
      <c r="B3026" s="211" t="s">
        <v>1476</v>
      </c>
      <c r="C3026" s="1206"/>
      <c r="D3026" s="1199"/>
      <c r="E3026" s="204" t="s">
        <v>38</v>
      </c>
      <c r="F3026" s="204" t="s">
        <v>7513</v>
      </c>
      <c r="G3026" s="204">
        <v>4</v>
      </c>
      <c r="H3026" s="204">
        <v>1813</v>
      </c>
      <c r="I3026" s="204" t="s">
        <v>1746</v>
      </c>
      <c r="J3026" s="208">
        <v>5</v>
      </c>
      <c r="K3026" s="1194"/>
      <c r="L3026" s="1195"/>
    </row>
    <row r="3027" spans="1:12">
      <c r="A3027" s="1203"/>
      <c r="B3027" s="211" t="s">
        <v>1476</v>
      </c>
      <c r="C3027" s="1206"/>
      <c r="D3027" s="1199"/>
      <c r="E3027" s="204" t="s">
        <v>6749</v>
      </c>
      <c r="F3027" s="204" t="s">
        <v>7514</v>
      </c>
      <c r="G3027" s="204">
        <v>5</v>
      </c>
      <c r="H3027" s="204">
        <v>1814</v>
      </c>
      <c r="I3027" s="204" t="s">
        <v>1746</v>
      </c>
      <c r="J3027" s="208">
        <v>6</v>
      </c>
      <c r="K3027" s="1194"/>
      <c r="L3027" s="1195"/>
    </row>
    <row r="3028" spans="1:12">
      <c r="A3028" s="1203"/>
      <c r="B3028" s="211" t="s">
        <v>1476</v>
      </c>
      <c r="C3028" s="1206"/>
      <c r="D3028" s="1199"/>
      <c r="E3028" s="204" t="s">
        <v>6750</v>
      </c>
      <c r="F3028" s="204" t="s">
        <v>7515</v>
      </c>
      <c r="G3028" s="204">
        <v>6</v>
      </c>
      <c r="H3028" s="204">
        <v>1815</v>
      </c>
      <c r="I3028" s="204" t="s">
        <v>1746</v>
      </c>
      <c r="J3028" s="208">
        <v>7</v>
      </c>
      <c r="K3028" s="1194"/>
      <c r="L3028" s="1195"/>
    </row>
    <row r="3029" spans="1:12">
      <c r="A3029" s="1203"/>
      <c r="B3029" s="211" t="s">
        <v>1476</v>
      </c>
      <c r="C3029" s="1206"/>
      <c r="D3029" s="1199"/>
      <c r="E3029" s="204" t="s">
        <v>6751</v>
      </c>
      <c r="F3029" s="204" t="s">
        <v>7849</v>
      </c>
      <c r="G3029" s="204">
        <v>7</v>
      </c>
      <c r="H3029" s="204">
        <v>1816</v>
      </c>
      <c r="I3029" s="204" t="s">
        <v>1692</v>
      </c>
      <c r="J3029" s="208">
        <v>1</v>
      </c>
      <c r="K3029" s="1194"/>
      <c r="L3029" s="1195"/>
    </row>
    <row r="3030" spans="1:12">
      <c r="A3030" s="1203"/>
      <c r="B3030" s="211" t="s">
        <v>1476</v>
      </c>
      <c r="C3030" s="1206"/>
      <c r="D3030" s="1199"/>
      <c r="E3030" s="204" t="s">
        <v>6752</v>
      </c>
      <c r="F3030" s="204" t="s">
        <v>7850</v>
      </c>
      <c r="G3030" s="204">
        <v>8</v>
      </c>
      <c r="H3030" s="204">
        <v>1817</v>
      </c>
      <c r="I3030" s="204" t="s">
        <v>1692</v>
      </c>
      <c r="J3030" s="208">
        <v>2</v>
      </c>
      <c r="K3030" s="1194"/>
      <c r="L3030" s="1195"/>
    </row>
    <row r="3031" spans="1:12">
      <c r="A3031" s="1203"/>
      <c r="B3031" s="211" t="s">
        <v>1476</v>
      </c>
      <c r="C3031" s="1206"/>
      <c r="D3031" s="1199"/>
      <c r="E3031" s="204" t="s">
        <v>6753</v>
      </c>
      <c r="F3031" s="204" t="s">
        <v>7516</v>
      </c>
      <c r="G3031" s="204">
        <v>9</v>
      </c>
      <c r="H3031" s="204">
        <v>1818</v>
      </c>
      <c r="I3031" s="204" t="s">
        <v>1692</v>
      </c>
      <c r="J3031" s="208">
        <v>3</v>
      </c>
      <c r="K3031" s="1194"/>
      <c r="L3031" s="1195"/>
    </row>
    <row r="3032" spans="1:12">
      <c r="A3032" s="1203"/>
      <c r="B3032" s="211" t="s">
        <v>1476</v>
      </c>
      <c r="C3032" s="1206"/>
      <c r="D3032" s="1199"/>
      <c r="E3032" s="204" t="s">
        <v>6754</v>
      </c>
      <c r="F3032" s="204" t="s">
        <v>7517</v>
      </c>
      <c r="G3032" s="204">
        <v>10</v>
      </c>
      <c r="H3032" s="204">
        <v>1819</v>
      </c>
      <c r="I3032" s="204" t="s">
        <v>1692</v>
      </c>
      <c r="J3032" s="208">
        <v>4</v>
      </c>
      <c r="K3032" s="1194"/>
      <c r="L3032" s="1195"/>
    </row>
    <row r="3033" spans="1:12">
      <c r="A3033" s="1203"/>
      <c r="B3033" s="211" t="s">
        <v>1476</v>
      </c>
      <c r="C3033" s="1206"/>
      <c r="D3033" s="1199"/>
      <c r="E3033" s="204" t="s">
        <v>6755</v>
      </c>
      <c r="F3033" s="204" t="s">
        <v>7851</v>
      </c>
      <c r="G3033" s="204">
        <v>11</v>
      </c>
      <c r="H3033" s="204">
        <v>1820</v>
      </c>
      <c r="I3033" s="204" t="s">
        <v>1692</v>
      </c>
      <c r="J3033" s="208">
        <v>5</v>
      </c>
      <c r="K3033" s="1194"/>
      <c r="L3033" s="1195"/>
    </row>
    <row r="3034" spans="1:12">
      <c r="A3034" s="1203"/>
      <c r="B3034" s="211" t="s">
        <v>1476</v>
      </c>
      <c r="C3034" s="1206"/>
      <c r="D3034" s="1199"/>
      <c r="E3034" s="204" t="s">
        <v>6756</v>
      </c>
      <c r="F3034" s="204" t="s">
        <v>7852</v>
      </c>
      <c r="G3034" s="204">
        <v>12</v>
      </c>
      <c r="H3034" s="204">
        <v>1821</v>
      </c>
      <c r="I3034" s="204" t="s">
        <v>1692</v>
      </c>
      <c r="J3034" s="208">
        <v>6</v>
      </c>
      <c r="K3034" s="1194"/>
      <c r="L3034" s="1195"/>
    </row>
    <row r="3035" spans="1:12">
      <c r="A3035" s="1203"/>
      <c r="B3035" s="211" t="s">
        <v>1476</v>
      </c>
      <c r="C3035" s="1206"/>
      <c r="D3035" s="1199"/>
      <c r="E3035" s="204" t="s">
        <v>6757</v>
      </c>
      <c r="F3035" s="204" t="s">
        <v>7518</v>
      </c>
      <c r="G3035" s="204">
        <v>13</v>
      </c>
      <c r="H3035" s="204">
        <v>1822</v>
      </c>
      <c r="I3035" s="204" t="s">
        <v>1692</v>
      </c>
      <c r="J3035" s="208">
        <v>7</v>
      </c>
      <c r="K3035" s="1194"/>
      <c r="L3035" s="1195"/>
    </row>
    <row r="3036" spans="1:12">
      <c r="A3036" s="1203"/>
      <c r="B3036" s="211" t="s">
        <v>1476</v>
      </c>
      <c r="C3036" s="1206"/>
      <c r="D3036" s="1199"/>
      <c r="E3036" s="204"/>
      <c r="F3036" s="204"/>
      <c r="G3036" s="204">
        <v>14</v>
      </c>
      <c r="H3036" s="204">
        <v>1823</v>
      </c>
      <c r="I3036" s="204"/>
      <c r="J3036" s="208"/>
      <c r="K3036" s="1194"/>
      <c r="L3036" s="1195"/>
    </row>
    <row r="3037" spans="1:12">
      <c r="A3037" s="1203"/>
      <c r="B3037" s="212" t="s">
        <v>1476</v>
      </c>
      <c r="C3037" s="1206"/>
      <c r="D3037" s="1199"/>
      <c r="E3037" s="206"/>
      <c r="F3037" s="206"/>
      <c r="G3037" s="206">
        <v>15</v>
      </c>
      <c r="H3037" s="206">
        <v>1824</v>
      </c>
      <c r="I3037" s="206"/>
      <c r="J3037" s="209"/>
      <c r="K3037" s="1194"/>
      <c r="L3037" s="1195"/>
    </row>
    <row r="3038" spans="1:12">
      <c r="A3038" s="1203"/>
      <c r="B3038" s="210" t="s">
        <v>1554</v>
      </c>
      <c r="C3038" s="1206"/>
      <c r="D3038" s="1198" t="s">
        <v>1555</v>
      </c>
      <c r="E3038" s="201" t="s">
        <v>39</v>
      </c>
      <c r="F3038" s="201" t="s">
        <v>7519</v>
      </c>
      <c r="G3038" s="201">
        <v>0</v>
      </c>
      <c r="H3038" s="201">
        <v>689</v>
      </c>
      <c r="I3038" s="201" t="s">
        <v>1746</v>
      </c>
      <c r="J3038" s="207">
        <v>8</v>
      </c>
      <c r="K3038" s="1194" t="s">
        <v>5945</v>
      </c>
      <c r="L3038" s="1195" t="s">
        <v>5946</v>
      </c>
    </row>
    <row r="3039" spans="1:12">
      <c r="A3039" s="1203"/>
      <c r="B3039" s="211" t="s">
        <v>1554</v>
      </c>
      <c r="C3039" s="1206"/>
      <c r="D3039" s="1199"/>
      <c r="E3039" s="204" t="s">
        <v>40</v>
      </c>
      <c r="F3039" s="204" t="s">
        <v>11136</v>
      </c>
      <c r="G3039" s="204">
        <v>1</v>
      </c>
      <c r="H3039" s="204">
        <v>690</v>
      </c>
      <c r="I3039" s="204" t="s">
        <v>1746</v>
      </c>
      <c r="J3039" s="208">
        <v>9</v>
      </c>
      <c r="K3039" s="1194"/>
      <c r="L3039" s="1195"/>
    </row>
    <row r="3040" spans="1:12">
      <c r="A3040" s="1203"/>
      <c r="B3040" s="211" t="s">
        <v>1554</v>
      </c>
      <c r="C3040" s="1206"/>
      <c r="D3040" s="1199"/>
      <c r="E3040" s="204" t="s">
        <v>41</v>
      </c>
      <c r="F3040" s="204" t="s">
        <v>7520</v>
      </c>
      <c r="G3040" s="204">
        <v>2</v>
      </c>
      <c r="H3040" s="204">
        <v>691</v>
      </c>
      <c r="I3040" s="204" t="s">
        <v>1746</v>
      </c>
      <c r="J3040" s="208">
        <v>10</v>
      </c>
      <c r="K3040" s="1194"/>
      <c r="L3040" s="1195"/>
    </row>
    <row r="3041" spans="1:12">
      <c r="A3041" s="1203"/>
      <c r="B3041" s="211" t="s">
        <v>1554</v>
      </c>
      <c r="C3041" s="1206"/>
      <c r="D3041" s="1199"/>
      <c r="E3041" s="204" t="s">
        <v>6758</v>
      </c>
      <c r="F3041" s="204" t="s">
        <v>7521</v>
      </c>
      <c r="G3041" s="204">
        <v>3</v>
      </c>
      <c r="H3041" s="204">
        <v>692</v>
      </c>
      <c r="I3041" s="204" t="s">
        <v>1692</v>
      </c>
      <c r="J3041" s="208">
        <v>8</v>
      </c>
      <c r="K3041" s="1194"/>
      <c r="L3041" s="1195"/>
    </row>
    <row r="3042" spans="1:12">
      <c r="A3042" s="1203"/>
      <c r="B3042" s="211" t="s">
        <v>1554</v>
      </c>
      <c r="C3042" s="1206"/>
      <c r="D3042" s="1199"/>
      <c r="E3042" s="204" t="s">
        <v>6759</v>
      </c>
      <c r="F3042" s="204" t="s">
        <v>11137</v>
      </c>
      <c r="G3042" s="204">
        <v>4</v>
      </c>
      <c r="H3042" s="204">
        <v>693</v>
      </c>
      <c r="I3042" s="204" t="s">
        <v>1692</v>
      </c>
      <c r="J3042" s="208">
        <v>9</v>
      </c>
      <c r="K3042" s="1194"/>
      <c r="L3042" s="1195"/>
    </row>
    <row r="3043" spans="1:12">
      <c r="A3043" s="1203"/>
      <c r="B3043" s="211" t="s">
        <v>1554</v>
      </c>
      <c r="C3043" s="1206"/>
      <c r="D3043" s="1199"/>
      <c r="E3043" s="204" t="s">
        <v>6760</v>
      </c>
      <c r="F3043" s="204" t="s">
        <v>7522</v>
      </c>
      <c r="G3043" s="204">
        <v>5</v>
      </c>
      <c r="H3043" s="204">
        <v>694</v>
      </c>
      <c r="I3043" s="204" t="s">
        <v>1692</v>
      </c>
      <c r="J3043" s="208">
        <v>10</v>
      </c>
      <c r="K3043" s="1194"/>
      <c r="L3043" s="1195"/>
    </row>
    <row r="3044" spans="1:12">
      <c r="A3044" s="1203"/>
      <c r="B3044" s="211" t="s">
        <v>1554</v>
      </c>
      <c r="C3044" s="1206"/>
      <c r="D3044" s="1199"/>
      <c r="E3044" s="204" t="s">
        <v>6761</v>
      </c>
      <c r="F3044" s="204" t="s">
        <v>7523</v>
      </c>
      <c r="G3044" s="204">
        <v>6</v>
      </c>
      <c r="H3044" s="204">
        <v>695</v>
      </c>
      <c r="I3044" s="204" t="s">
        <v>1697</v>
      </c>
      <c r="J3044" s="208">
        <v>8</v>
      </c>
      <c r="K3044" s="1194"/>
      <c r="L3044" s="1195"/>
    </row>
    <row r="3045" spans="1:12">
      <c r="A3045" s="1203"/>
      <c r="B3045" s="211" t="s">
        <v>1554</v>
      </c>
      <c r="C3045" s="1206"/>
      <c r="D3045" s="1199"/>
      <c r="E3045" s="204" t="s">
        <v>6762</v>
      </c>
      <c r="F3045" s="204" t="s">
        <v>11138</v>
      </c>
      <c r="G3045" s="204">
        <v>7</v>
      </c>
      <c r="H3045" s="204">
        <v>696</v>
      </c>
      <c r="I3045" s="204" t="s">
        <v>1697</v>
      </c>
      <c r="J3045" s="208">
        <v>9</v>
      </c>
      <c r="K3045" s="1194"/>
      <c r="L3045" s="1195"/>
    </row>
    <row r="3046" spans="1:12">
      <c r="A3046" s="1203"/>
      <c r="B3046" s="211" t="s">
        <v>1554</v>
      </c>
      <c r="C3046" s="1206"/>
      <c r="D3046" s="1199"/>
      <c r="E3046" s="204" t="s">
        <v>6763</v>
      </c>
      <c r="F3046" s="204" t="s">
        <v>7524</v>
      </c>
      <c r="G3046" s="204">
        <v>8</v>
      </c>
      <c r="H3046" s="204">
        <v>697</v>
      </c>
      <c r="I3046" s="204" t="s">
        <v>1697</v>
      </c>
      <c r="J3046" s="208">
        <v>10</v>
      </c>
      <c r="K3046" s="1194"/>
      <c r="L3046" s="1195"/>
    </row>
    <row r="3047" spans="1:12">
      <c r="A3047" s="1203"/>
      <c r="B3047" s="211" t="s">
        <v>1554</v>
      </c>
      <c r="C3047" s="1206"/>
      <c r="D3047" s="1199"/>
      <c r="E3047" s="204" t="s">
        <v>6764</v>
      </c>
      <c r="F3047" s="204" t="s">
        <v>7525</v>
      </c>
      <c r="G3047" s="204">
        <v>9</v>
      </c>
      <c r="H3047" s="204">
        <v>698</v>
      </c>
      <c r="I3047" s="204" t="s">
        <v>1792</v>
      </c>
      <c r="J3047" s="208">
        <v>8</v>
      </c>
      <c r="K3047" s="1194"/>
      <c r="L3047" s="1195"/>
    </row>
    <row r="3048" spans="1:12">
      <c r="A3048" s="1203"/>
      <c r="B3048" s="211" t="s">
        <v>1554</v>
      </c>
      <c r="C3048" s="1206"/>
      <c r="D3048" s="1199"/>
      <c r="E3048" s="204" t="s">
        <v>6765</v>
      </c>
      <c r="F3048" s="204" t="s">
        <v>11139</v>
      </c>
      <c r="G3048" s="204">
        <v>10</v>
      </c>
      <c r="H3048" s="204">
        <v>699</v>
      </c>
      <c r="I3048" s="204" t="s">
        <v>1792</v>
      </c>
      <c r="J3048" s="208">
        <v>9</v>
      </c>
      <c r="K3048" s="1194"/>
      <c r="L3048" s="1195"/>
    </row>
    <row r="3049" spans="1:12">
      <c r="A3049" s="1203"/>
      <c r="B3049" s="211" t="s">
        <v>1554</v>
      </c>
      <c r="C3049" s="1206"/>
      <c r="D3049" s="1199"/>
      <c r="E3049" s="204" t="s">
        <v>6766</v>
      </c>
      <c r="F3049" s="204" t="s">
        <v>7526</v>
      </c>
      <c r="G3049" s="204">
        <v>11</v>
      </c>
      <c r="H3049" s="204">
        <v>700</v>
      </c>
      <c r="I3049" s="204" t="s">
        <v>1792</v>
      </c>
      <c r="J3049" s="208">
        <v>10</v>
      </c>
      <c r="K3049" s="1194"/>
      <c r="L3049" s="1195"/>
    </row>
    <row r="3050" spans="1:12">
      <c r="A3050" s="1203"/>
      <c r="B3050" s="211" t="s">
        <v>1554</v>
      </c>
      <c r="C3050" s="1206"/>
      <c r="D3050" s="1199"/>
      <c r="E3050" s="204" t="s">
        <v>6767</v>
      </c>
      <c r="F3050" s="204" t="s">
        <v>7527</v>
      </c>
      <c r="G3050" s="204">
        <v>12</v>
      </c>
      <c r="H3050" s="204">
        <v>701</v>
      </c>
      <c r="I3050" s="204" t="s">
        <v>1981</v>
      </c>
      <c r="J3050" s="208">
        <v>8</v>
      </c>
      <c r="K3050" s="1194"/>
      <c r="L3050" s="1195"/>
    </row>
    <row r="3051" spans="1:12">
      <c r="A3051" s="1203"/>
      <c r="B3051" s="211" t="s">
        <v>1554</v>
      </c>
      <c r="C3051" s="1206"/>
      <c r="D3051" s="1199"/>
      <c r="E3051" s="204" t="s">
        <v>6768</v>
      </c>
      <c r="F3051" s="204" t="s">
        <v>11140</v>
      </c>
      <c r="G3051" s="204">
        <v>13</v>
      </c>
      <c r="H3051" s="204">
        <v>702</v>
      </c>
      <c r="I3051" s="204" t="s">
        <v>1981</v>
      </c>
      <c r="J3051" s="208">
        <v>9</v>
      </c>
      <c r="K3051" s="1194"/>
      <c r="L3051" s="1195"/>
    </row>
    <row r="3052" spans="1:12">
      <c r="A3052" s="1203"/>
      <c r="B3052" s="211" t="s">
        <v>1554</v>
      </c>
      <c r="C3052" s="1206"/>
      <c r="D3052" s="1199"/>
      <c r="E3052" s="204" t="s">
        <v>6769</v>
      </c>
      <c r="F3052" s="204" t="s">
        <v>7528</v>
      </c>
      <c r="G3052" s="204">
        <v>14</v>
      </c>
      <c r="H3052" s="204">
        <v>703</v>
      </c>
      <c r="I3052" s="204" t="s">
        <v>1981</v>
      </c>
      <c r="J3052" s="208">
        <v>10</v>
      </c>
      <c r="K3052" s="1194"/>
      <c r="L3052" s="1195"/>
    </row>
    <row r="3053" spans="1:12">
      <c r="A3053" s="1203"/>
      <c r="B3053" s="212" t="s">
        <v>1554</v>
      </c>
      <c r="C3053" s="1206"/>
      <c r="D3053" s="1199"/>
      <c r="E3053" s="206"/>
      <c r="F3053" s="206"/>
      <c r="G3053" s="206">
        <v>15</v>
      </c>
      <c r="H3053" s="206">
        <v>704</v>
      </c>
      <c r="I3053" s="206"/>
      <c r="J3053" s="209"/>
      <c r="K3053" s="1194"/>
      <c r="L3053" s="1195"/>
    </row>
    <row r="3054" spans="1:12">
      <c r="A3054" s="1203"/>
      <c r="B3054" s="210" t="s">
        <v>1476</v>
      </c>
      <c r="C3054" s="1205" t="s">
        <v>1425</v>
      </c>
      <c r="D3054" s="1198" t="s">
        <v>1477</v>
      </c>
      <c r="E3054" s="201" t="s">
        <v>6770</v>
      </c>
      <c r="F3054" s="201" t="s">
        <v>7853</v>
      </c>
      <c r="G3054" s="201">
        <v>0</v>
      </c>
      <c r="H3054" s="201">
        <v>1825</v>
      </c>
      <c r="I3054" s="201" t="s">
        <v>1697</v>
      </c>
      <c r="J3054" s="207">
        <v>1</v>
      </c>
      <c r="K3054" s="1194" t="s">
        <v>5947</v>
      </c>
      <c r="L3054" s="1195" t="s">
        <v>5948</v>
      </c>
    </row>
    <row r="3055" spans="1:12">
      <c r="A3055" s="1203"/>
      <c r="B3055" s="211" t="s">
        <v>1476</v>
      </c>
      <c r="C3055" s="1206"/>
      <c r="D3055" s="1199"/>
      <c r="E3055" s="204" t="s">
        <v>6771</v>
      </c>
      <c r="F3055" s="204" t="s">
        <v>7854</v>
      </c>
      <c r="G3055" s="204">
        <v>1</v>
      </c>
      <c r="H3055" s="204">
        <v>1826</v>
      </c>
      <c r="I3055" s="204" t="s">
        <v>1697</v>
      </c>
      <c r="J3055" s="208">
        <v>2</v>
      </c>
      <c r="K3055" s="1194"/>
      <c r="L3055" s="1195"/>
    </row>
    <row r="3056" spans="1:12">
      <c r="A3056" s="1203"/>
      <c r="B3056" s="211" t="s">
        <v>1476</v>
      </c>
      <c r="C3056" s="1206"/>
      <c r="D3056" s="1199"/>
      <c r="E3056" s="204" t="s">
        <v>6772</v>
      </c>
      <c r="F3056" s="204" t="s">
        <v>7529</v>
      </c>
      <c r="G3056" s="204">
        <v>2</v>
      </c>
      <c r="H3056" s="204">
        <v>1827</v>
      </c>
      <c r="I3056" s="204" t="s">
        <v>1697</v>
      </c>
      <c r="J3056" s="208">
        <v>3</v>
      </c>
      <c r="K3056" s="1194"/>
      <c r="L3056" s="1195"/>
    </row>
    <row r="3057" spans="1:12">
      <c r="A3057" s="1203"/>
      <c r="B3057" s="211" t="s">
        <v>1476</v>
      </c>
      <c r="C3057" s="1206"/>
      <c r="D3057" s="1199"/>
      <c r="E3057" s="204" t="s">
        <v>6773</v>
      </c>
      <c r="F3057" s="204" t="s">
        <v>7530</v>
      </c>
      <c r="G3057" s="204">
        <v>3</v>
      </c>
      <c r="H3057" s="204">
        <v>1828</v>
      </c>
      <c r="I3057" s="204" t="s">
        <v>1697</v>
      </c>
      <c r="J3057" s="208">
        <v>4</v>
      </c>
      <c r="K3057" s="1194"/>
      <c r="L3057" s="1195"/>
    </row>
    <row r="3058" spans="1:12">
      <c r="A3058" s="1203"/>
      <c r="B3058" s="211" t="s">
        <v>1476</v>
      </c>
      <c r="C3058" s="1206"/>
      <c r="D3058" s="1199"/>
      <c r="E3058" s="204" t="s">
        <v>6774</v>
      </c>
      <c r="F3058" s="204" t="s">
        <v>7855</v>
      </c>
      <c r="G3058" s="204">
        <v>4</v>
      </c>
      <c r="H3058" s="204">
        <v>1829</v>
      </c>
      <c r="I3058" s="204" t="s">
        <v>1697</v>
      </c>
      <c r="J3058" s="208">
        <v>5</v>
      </c>
      <c r="K3058" s="1194"/>
      <c r="L3058" s="1195"/>
    </row>
    <row r="3059" spans="1:12">
      <c r="A3059" s="1203"/>
      <c r="B3059" s="211" t="s">
        <v>1476</v>
      </c>
      <c r="C3059" s="1206"/>
      <c r="D3059" s="1199"/>
      <c r="E3059" s="204" t="s">
        <v>6775</v>
      </c>
      <c r="F3059" s="204" t="s">
        <v>7856</v>
      </c>
      <c r="G3059" s="204">
        <v>5</v>
      </c>
      <c r="H3059" s="204">
        <v>1830</v>
      </c>
      <c r="I3059" s="204" t="s">
        <v>1697</v>
      </c>
      <c r="J3059" s="208">
        <v>6</v>
      </c>
      <c r="K3059" s="1194"/>
      <c r="L3059" s="1195"/>
    </row>
    <row r="3060" spans="1:12">
      <c r="A3060" s="1203"/>
      <c r="B3060" s="211" t="s">
        <v>1476</v>
      </c>
      <c r="C3060" s="1206"/>
      <c r="D3060" s="1199"/>
      <c r="E3060" s="204" t="s">
        <v>6776</v>
      </c>
      <c r="F3060" s="204" t="s">
        <v>7531</v>
      </c>
      <c r="G3060" s="204">
        <v>6</v>
      </c>
      <c r="H3060" s="204">
        <v>1831</v>
      </c>
      <c r="I3060" s="204" t="s">
        <v>1697</v>
      </c>
      <c r="J3060" s="208">
        <v>7</v>
      </c>
      <c r="K3060" s="1194"/>
      <c r="L3060" s="1195"/>
    </row>
    <row r="3061" spans="1:12">
      <c r="A3061" s="1203"/>
      <c r="B3061" s="211" t="s">
        <v>1476</v>
      </c>
      <c r="C3061" s="1206"/>
      <c r="D3061" s="1199"/>
      <c r="E3061" s="204" t="s">
        <v>6777</v>
      </c>
      <c r="F3061" s="204" t="s">
        <v>7857</v>
      </c>
      <c r="G3061" s="204">
        <v>7</v>
      </c>
      <c r="H3061" s="204">
        <v>1832</v>
      </c>
      <c r="I3061" s="204" t="s">
        <v>1792</v>
      </c>
      <c r="J3061" s="208">
        <v>1</v>
      </c>
      <c r="K3061" s="1194"/>
      <c r="L3061" s="1195"/>
    </row>
    <row r="3062" spans="1:12">
      <c r="A3062" s="1203"/>
      <c r="B3062" s="211" t="s">
        <v>1476</v>
      </c>
      <c r="C3062" s="1206"/>
      <c r="D3062" s="1199"/>
      <c r="E3062" s="204" t="s">
        <v>6778</v>
      </c>
      <c r="F3062" s="204" t="s">
        <v>7858</v>
      </c>
      <c r="G3062" s="204">
        <v>8</v>
      </c>
      <c r="H3062" s="204">
        <v>1833</v>
      </c>
      <c r="I3062" s="204" t="s">
        <v>1792</v>
      </c>
      <c r="J3062" s="208">
        <v>2</v>
      </c>
      <c r="K3062" s="1194"/>
      <c r="L3062" s="1195"/>
    </row>
    <row r="3063" spans="1:12">
      <c r="A3063" s="1203"/>
      <c r="B3063" s="211" t="s">
        <v>1476</v>
      </c>
      <c r="C3063" s="1206"/>
      <c r="D3063" s="1199"/>
      <c r="E3063" s="204" t="s">
        <v>6779</v>
      </c>
      <c r="F3063" s="204" t="s">
        <v>7532</v>
      </c>
      <c r="G3063" s="204">
        <v>9</v>
      </c>
      <c r="H3063" s="204">
        <v>1834</v>
      </c>
      <c r="I3063" s="204" t="s">
        <v>1792</v>
      </c>
      <c r="J3063" s="208">
        <v>3</v>
      </c>
      <c r="K3063" s="1194"/>
      <c r="L3063" s="1195"/>
    </row>
    <row r="3064" spans="1:12">
      <c r="A3064" s="1203"/>
      <c r="B3064" s="211" t="s">
        <v>1476</v>
      </c>
      <c r="C3064" s="1206"/>
      <c r="D3064" s="1199"/>
      <c r="E3064" s="204" t="s">
        <v>6780</v>
      </c>
      <c r="F3064" s="204" t="s">
        <v>7533</v>
      </c>
      <c r="G3064" s="204">
        <v>10</v>
      </c>
      <c r="H3064" s="204">
        <v>1835</v>
      </c>
      <c r="I3064" s="204" t="s">
        <v>1792</v>
      </c>
      <c r="J3064" s="208">
        <v>4</v>
      </c>
      <c r="K3064" s="1194"/>
      <c r="L3064" s="1195"/>
    </row>
    <row r="3065" spans="1:12">
      <c r="A3065" s="1203"/>
      <c r="B3065" s="211" t="s">
        <v>1476</v>
      </c>
      <c r="C3065" s="1206"/>
      <c r="D3065" s="1199"/>
      <c r="E3065" s="204" t="s">
        <v>6781</v>
      </c>
      <c r="F3065" s="204" t="s">
        <v>7859</v>
      </c>
      <c r="G3065" s="204">
        <v>11</v>
      </c>
      <c r="H3065" s="204">
        <v>1836</v>
      </c>
      <c r="I3065" s="204" t="s">
        <v>1792</v>
      </c>
      <c r="J3065" s="208">
        <v>5</v>
      </c>
      <c r="K3065" s="1194"/>
      <c r="L3065" s="1195"/>
    </row>
    <row r="3066" spans="1:12">
      <c r="A3066" s="1203"/>
      <c r="B3066" s="211" t="s">
        <v>1476</v>
      </c>
      <c r="C3066" s="1206"/>
      <c r="D3066" s="1199"/>
      <c r="E3066" s="204" t="s">
        <v>6782</v>
      </c>
      <c r="F3066" s="204" t="s">
        <v>7860</v>
      </c>
      <c r="G3066" s="204">
        <v>12</v>
      </c>
      <c r="H3066" s="204">
        <v>1837</v>
      </c>
      <c r="I3066" s="204" t="s">
        <v>1792</v>
      </c>
      <c r="J3066" s="208">
        <v>6</v>
      </c>
      <c r="K3066" s="1194"/>
      <c r="L3066" s="1195"/>
    </row>
    <row r="3067" spans="1:12">
      <c r="A3067" s="1203"/>
      <c r="B3067" s="211" t="s">
        <v>1476</v>
      </c>
      <c r="C3067" s="1206"/>
      <c r="D3067" s="1199"/>
      <c r="E3067" s="204" t="s">
        <v>6783</v>
      </c>
      <c r="F3067" s="204" t="s">
        <v>7534</v>
      </c>
      <c r="G3067" s="204">
        <v>13</v>
      </c>
      <c r="H3067" s="204">
        <v>1838</v>
      </c>
      <c r="I3067" s="204" t="s">
        <v>1792</v>
      </c>
      <c r="J3067" s="208">
        <v>7</v>
      </c>
      <c r="K3067" s="1194"/>
      <c r="L3067" s="1195"/>
    </row>
    <row r="3068" spans="1:12">
      <c r="A3068" s="1203"/>
      <c r="B3068" s="211" t="s">
        <v>1476</v>
      </c>
      <c r="C3068" s="1206"/>
      <c r="D3068" s="1199"/>
      <c r="E3068" s="204"/>
      <c r="F3068" s="204"/>
      <c r="G3068" s="204">
        <v>14</v>
      </c>
      <c r="H3068" s="204">
        <v>1839</v>
      </c>
      <c r="I3068" s="204"/>
      <c r="J3068" s="208"/>
      <c r="K3068" s="1194"/>
      <c r="L3068" s="1195"/>
    </row>
    <row r="3069" spans="1:12">
      <c r="A3069" s="1203"/>
      <c r="B3069" s="212" t="s">
        <v>1476</v>
      </c>
      <c r="C3069" s="1206"/>
      <c r="D3069" s="1199"/>
      <c r="E3069" s="206"/>
      <c r="F3069" s="206"/>
      <c r="G3069" s="206">
        <v>15</v>
      </c>
      <c r="H3069" s="206">
        <v>1840</v>
      </c>
      <c r="I3069" s="206"/>
      <c r="J3069" s="209"/>
      <c r="K3069" s="1194"/>
      <c r="L3069" s="1195"/>
    </row>
    <row r="3070" spans="1:12">
      <c r="A3070" s="1203"/>
      <c r="B3070" s="210" t="s">
        <v>1554</v>
      </c>
      <c r="C3070" s="1206"/>
      <c r="D3070" s="1198" t="s">
        <v>1555</v>
      </c>
      <c r="E3070" s="201" t="s">
        <v>1695</v>
      </c>
      <c r="F3070" s="201" t="s">
        <v>1696</v>
      </c>
      <c r="G3070" s="201">
        <v>0</v>
      </c>
      <c r="H3070" s="201">
        <v>705</v>
      </c>
      <c r="I3070" s="201" t="s">
        <v>6067</v>
      </c>
      <c r="J3070" s="207">
        <v>8</v>
      </c>
      <c r="K3070" s="1194" t="s">
        <v>5949</v>
      </c>
      <c r="L3070" s="1195" t="s">
        <v>5950</v>
      </c>
    </row>
    <row r="3071" spans="1:12">
      <c r="A3071" s="1203"/>
      <c r="B3071" s="211" t="s">
        <v>1554</v>
      </c>
      <c r="C3071" s="1206"/>
      <c r="D3071" s="1199"/>
      <c r="E3071" s="204" t="s">
        <v>1698</v>
      </c>
      <c r="F3071" s="204" t="s">
        <v>10490</v>
      </c>
      <c r="G3071" s="204">
        <v>1</v>
      </c>
      <c r="H3071" s="204">
        <v>706</v>
      </c>
      <c r="I3071" s="204" t="s">
        <v>6067</v>
      </c>
      <c r="J3071" s="208">
        <v>9</v>
      </c>
      <c r="K3071" s="1194"/>
      <c r="L3071" s="1195"/>
    </row>
    <row r="3072" spans="1:12">
      <c r="A3072" s="1203"/>
      <c r="B3072" s="211" t="s">
        <v>1554</v>
      </c>
      <c r="C3072" s="1206"/>
      <c r="D3072" s="1199"/>
      <c r="E3072" s="204" t="s">
        <v>1906</v>
      </c>
      <c r="F3072" s="204" t="s">
        <v>1907</v>
      </c>
      <c r="G3072" s="204">
        <v>2</v>
      </c>
      <c r="H3072" s="204">
        <v>707</v>
      </c>
      <c r="I3072" s="204" t="s">
        <v>6067</v>
      </c>
      <c r="J3072" s="208">
        <v>10</v>
      </c>
      <c r="K3072" s="1194"/>
      <c r="L3072" s="1195"/>
    </row>
    <row r="3073" spans="1:12">
      <c r="A3073" s="1203"/>
      <c r="B3073" s="211" t="s">
        <v>1554</v>
      </c>
      <c r="C3073" s="1206"/>
      <c r="D3073" s="1199"/>
      <c r="E3073" s="204" t="s">
        <v>6784</v>
      </c>
      <c r="F3073" s="204" t="s">
        <v>7535</v>
      </c>
      <c r="G3073" s="204">
        <v>3</v>
      </c>
      <c r="H3073" s="204">
        <v>708</v>
      </c>
      <c r="I3073" s="204" t="s">
        <v>6051</v>
      </c>
      <c r="J3073" s="208">
        <v>8</v>
      </c>
      <c r="K3073" s="1194"/>
      <c r="L3073" s="1195"/>
    </row>
    <row r="3074" spans="1:12">
      <c r="A3074" s="1203"/>
      <c r="B3074" s="211" t="s">
        <v>1554</v>
      </c>
      <c r="C3074" s="1206"/>
      <c r="D3074" s="1199"/>
      <c r="E3074" s="204" t="s">
        <v>6785</v>
      </c>
      <c r="F3074" s="204" t="s">
        <v>11141</v>
      </c>
      <c r="G3074" s="204">
        <v>4</v>
      </c>
      <c r="H3074" s="204">
        <v>709</v>
      </c>
      <c r="I3074" s="204" t="s">
        <v>6051</v>
      </c>
      <c r="J3074" s="208">
        <v>9</v>
      </c>
      <c r="K3074" s="1194"/>
      <c r="L3074" s="1195"/>
    </row>
    <row r="3075" spans="1:12">
      <c r="A3075" s="1203"/>
      <c r="B3075" s="211" t="s">
        <v>1554</v>
      </c>
      <c r="C3075" s="1206"/>
      <c r="D3075" s="1199"/>
      <c r="E3075" s="204" t="s">
        <v>6786</v>
      </c>
      <c r="F3075" s="204" t="s">
        <v>7536</v>
      </c>
      <c r="G3075" s="204">
        <v>5</v>
      </c>
      <c r="H3075" s="204">
        <v>710</v>
      </c>
      <c r="I3075" s="204" t="s">
        <v>6051</v>
      </c>
      <c r="J3075" s="208">
        <v>10</v>
      </c>
      <c r="K3075" s="1194"/>
      <c r="L3075" s="1195"/>
    </row>
    <row r="3076" spans="1:12">
      <c r="A3076" s="1203"/>
      <c r="B3076" s="211" t="s">
        <v>1554</v>
      </c>
      <c r="C3076" s="1206"/>
      <c r="D3076" s="1199"/>
      <c r="E3076" s="204" t="s">
        <v>6787</v>
      </c>
      <c r="F3076" s="204" t="s">
        <v>7537</v>
      </c>
      <c r="G3076" s="204">
        <v>6</v>
      </c>
      <c r="H3076" s="204">
        <v>711</v>
      </c>
      <c r="I3076" s="204" t="s">
        <v>6052</v>
      </c>
      <c r="J3076" s="208">
        <v>8</v>
      </c>
      <c r="K3076" s="1194"/>
      <c r="L3076" s="1195"/>
    </row>
    <row r="3077" spans="1:12">
      <c r="A3077" s="1203"/>
      <c r="B3077" s="211" t="s">
        <v>1554</v>
      </c>
      <c r="C3077" s="1206"/>
      <c r="D3077" s="1199"/>
      <c r="E3077" s="204" t="s">
        <v>6788</v>
      </c>
      <c r="F3077" s="204" t="s">
        <v>11142</v>
      </c>
      <c r="G3077" s="204">
        <v>7</v>
      </c>
      <c r="H3077" s="204">
        <v>712</v>
      </c>
      <c r="I3077" s="204" t="s">
        <v>6052</v>
      </c>
      <c r="J3077" s="208">
        <v>9</v>
      </c>
      <c r="K3077" s="1194"/>
      <c r="L3077" s="1195"/>
    </row>
    <row r="3078" spans="1:12">
      <c r="A3078" s="1203"/>
      <c r="B3078" s="211" t="s">
        <v>1554</v>
      </c>
      <c r="C3078" s="1206"/>
      <c r="D3078" s="1199"/>
      <c r="E3078" s="204" t="s">
        <v>6789</v>
      </c>
      <c r="F3078" s="204" t="s">
        <v>7538</v>
      </c>
      <c r="G3078" s="204">
        <v>8</v>
      </c>
      <c r="H3078" s="204">
        <v>713</v>
      </c>
      <c r="I3078" s="204" t="s">
        <v>6052</v>
      </c>
      <c r="J3078" s="208">
        <v>10</v>
      </c>
      <c r="K3078" s="1194"/>
      <c r="L3078" s="1195"/>
    </row>
    <row r="3079" spans="1:12">
      <c r="A3079" s="1203"/>
      <c r="B3079" s="211" t="s">
        <v>1554</v>
      </c>
      <c r="C3079" s="1206"/>
      <c r="D3079" s="1199"/>
      <c r="E3079" s="204" t="s">
        <v>6790</v>
      </c>
      <c r="F3079" s="204" t="s">
        <v>7539</v>
      </c>
      <c r="G3079" s="204">
        <v>9</v>
      </c>
      <c r="H3079" s="204">
        <v>714</v>
      </c>
      <c r="I3079" s="204" t="s">
        <v>6079</v>
      </c>
      <c r="J3079" s="208">
        <v>8</v>
      </c>
      <c r="K3079" s="1194"/>
      <c r="L3079" s="1195"/>
    </row>
    <row r="3080" spans="1:12">
      <c r="A3080" s="1203"/>
      <c r="B3080" s="211" t="s">
        <v>1554</v>
      </c>
      <c r="C3080" s="1206"/>
      <c r="D3080" s="1199"/>
      <c r="E3080" s="204" t="s">
        <v>6791</v>
      </c>
      <c r="F3080" s="204" t="s">
        <v>11143</v>
      </c>
      <c r="G3080" s="204">
        <v>10</v>
      </c>
      <c r="H3080" s="204">
        <v>715</v>
      </c>
      <c r="I3080" s="204" t="s">
        <v>6079</v>
      </c>
      <c r="J3080" s="208">
        <v>9</v>
      </c>
      <c r="K3080" s="1194"/>
      <c r="L3080" s="1195"/>
    </row>
    <row r="3081" spans="1:12">
      <c r="A3081" s="1203"/>
      <c r="B3081" s="211" t="s">
        <v>1554</v>
      </c>
      <c r="C3081" s="1206"/>
      <c r="D3081" s="1199"/>
      <c r="E3081" s="204" t="s">
        <v>6792</v>
      </c>
      <c r="F3081" s="204" t="s">
        <v>7540</v>
      </c>
      <c r="G3081" s="204">
        <v>11</v>
      </c>
      <c r="H3081" s="204">
        <v>716</v>
      </c>
      <c r="I3081" s="204" t="s">
        <v>6079</v>
      </c>
      <c r="J3081" s="208">
        <v>10</v>
      </c>
      <c r="K3081" s="1194"/>
      <c r="L3081" s="1195"/>
    </row>
    <row r="3082" spans="1:12">
      <c r="A3082" s="1203"/>
      <c r="B3082" s="211" t="s">
        <v>1554</v>
      </c>
      <c r="C3082" s="1206"/>
      <c r="D3082" s="1199"/>
      <c r="E3082" s="204" t="s">
        <v>6793</v>
      </c>
      <c r="F3082" s="204" t="s">
        <v>7541</v>
      </c>
      <c r="G3082" s="204">
        <v>12</v>
      </c>
      <c r="H3082" s="204">
        <v>717</v>
      </c>
      <c r="I3082" s="204" t="s">
        <v>6083</v>
      </c>
      <c r="J3082" s="208">
        <v>8</v>
      </c>
      <c r="K3082" s="1194"/>
      <c r="L3082" s="1195"/>
    </row>
    <row r="3083" spans="1:12">
      <c r="A3083" s="1203"/>
      <c r="B3083" s="211" t="s">
        <v>1554</v>
      </c>
      <c r="C3083" s="1206"/>
      <c r="D3083" s="1199"/>
      <c r="E3083" s="204" t="s">
        <v>6794</v>
      </c>
      <c r="F3083" s="204" t="s">
        <v>11144</v>
      </c>
      <c r="G3083" s="204">
        <v>13</v>
      </c>
      <c r="H3083" s="204">
        <v>718</v>
      </c>
      <c r="I3083" s="204" t="s">
        <v>6083</v>
      </c>
      <c r="J3083" s="208">
        <v>9</v>
      </c>
      <c r="K3083" s="1194"/>
      <c r="L3083" s="1195"/>
    </row>
    <row r="3084" spans="1:12">
      <c r="A3084" s="1203"/>
      <c r="B3084" s="211" t="s">
        <v>1554</v>
      </c>
      <c r="C3084" s="1206"/>
      <c r="D3084" s="1199"/>
      <c r="E3084" s="204" t="s">
        <v>6795</v>
      </c>
      <c r="F3084" s="204" t="s">
        <v>7542</v>
      </c>
      <c r="G3084" s="204">
        <v>14</v>
      </c>
      <c r="H3084" s="204">
        <v>719</v>
      </c>
      <c r="I3084" s="204" t="s">
        <v>6083</v>
      </c>
      <c r="J3084" s="208">
        <v>10</v>
      </c>
      <c r="K3084" s="1194"/>
      <c r="L3084" s="1195"/>
    </row>
    <row r="3085" spans="1:12">
      <c r="A3085" s="1203"/>
      <c r="B3085" s="212" t="s">
        <v>1554</v>
      </c>
      <c r="C3085" s="1206"/>
      <c r="D3085" s="1199"/>
      <c r="E3085" s="206"/>
      <c r="F3085" s="206"/>
      <c r="G3085" s="206">
        <v>15</v>
      </c>
      <c r="H3085" s="206">
        <v>720</v>
      </c>
      <c r="I3085" s="206"/>
      <c r="J3085" s="209"/>
      <c r="K3085" s="1194"/>
      <c r="L3085" s="1195"/>
    </row>
    <row r="3086" spans="1:12">
      <c r="A3086" s="1203"/>
      <c r="B3086" s="210" t="s">
        <v>1476</v>
      </c>
      <c r="C3086" s="1205" t="s">
        <v>1426</v>
      </c>
      <c r="D3086" s="1198" t="s">
        <v>1477</v>
      </c>
      <c r="E3086" s="201" t="s">
        <v>6796</v>
      </c>
      <c r="F3086" s="201" t="s">
        <v>7861</v>
      </c>
      <c r="G3086" s="201">
        <v>0</v>
      </c>
      <c r="H3086" s="201">
        <v>1841</v>
      </c>
      <c r="I3086" s="201" t="s">
        <v>1981</v>
      </c>
      <c r="J3086" s="207">
        <v>1</v>
      </c>
      <c r="K3086" s="1194" t="s">
        <v>5951</v>
      </c>
      <c r="L3086" s="1195" t="s">
        <v>5952</v>
      </c>
    </row>
    <row r="3087" spans="1:12">
      <c r="A3087" s="1203"/>
      <c r="B3087" s="211" t="s">
        <v>1476</v>
      </c>
      <c r="C3087" s="1206"/>
      <c r="D3087" s="1199"/>
      <c r="E3087" s="204" t="s">
        <v>6797</v>
      </c>
      <c r="F3087" s="204" t="s">
        <v>7862</v>
      </c>
      <c r="G3087" s="204">
        <v>1</v>
      </c>
      <c r="H3087" s="204">
        <v>1842</v>
      </c>
      <c r="I3087" s="204" t="s">
        <v>1981</v>
      </c>
      <c r="J3087" s="208">
        <v>2</v>
      </c>
      <c r="K3087" s="1194"/>
      <c r="L3087" s="1195"/>
    </row>
    <row r="3088" spans="1:12">
      <c r="A3088" s="1203"/>
      <c r="B3088" s="211" t="s">
        <v>1476</v>
      </c>
      <c r="C3088" s="1206"/>
      <c r="D3088" s="1199"/>
      <c r="E3088" s="204" t="s">
        <v>6798</v>
      </c>
      <c r="F3088" s="204" t="s">
        <v>7543</v>
      </c>
      <c r="G3088" s="204">
        <v>2</v>
      </c>
      <c r="H3088" s="204">
        <v>1843</v>
      </c>
      <c r="I3088" s="204" t="s">
        <v>1981</v>
      </c>
      <c r="J3088" s="208">
        <v>3</v>
      </c>
      <c r="K3088" s="1194"/>
      <c r="L3088" s="1195"/>
    </row>
    <row r="3089" spans="1:12">
      <c r="A3089" s="1203"/>
      <c r="B3089" s="211" t="s">
        <v>1476</v>
      </c>
      <c r="C3089" s="1206"/>
      <c r="D3089" s="1199"/>
      <c r="E3089" s="204" t="s">
        <v>6799</v>
      </c>
      <c r="F3089" s="204" t="s">
        <v>7544</v>
      </c>
      <c r="G3089" s="204">
        <v>3</v>
      </c>
      <c r="H3089" s="204">
        <v>1844</v>
      </c>
      <c r="I3089" s="204" t="s">
        <v>1981</v>
      </c>
      <c r="J3089" s="208">
        <v>4</v>
      </c>
      <c r="K3089" s="1194"/>
      <c r="L3089" s="1195"/>
    </row>
    <row r="3090" spans="1:12">
      <c r="A3090" s="1203"/>
      <c r="B3090" s="211" t="s">
        <v>1476</v>
      </c>
      <c r="C3090" s="1206"/>
      <c r="D3090" s="1199"/>
      <c r="E3090" s="204" t="s">
        <v>6800</v>
      </c>
      <c r="F3090" s="204" t="s">
        <v>7863</v>
      </c>
      <c r="G3090" s="204">
        <v>4</v>
      </c>
      <c r="H3090" s="204">
        <v>1845</v>
      </c>
      <c r="I3090" s="204" t="s">
        <v>1981</v>
      </c>
      <c r="J3090" s="208">
        <v>5</v>
      </c>
      <c r="K3090" s="1194"/>
      <c r="L3090" s="1195"/>
    </row>
    <row r="3091" spans="1:12">
      <c r="A3091" s="1203"/>
      <c r="B3091" s="211" t="s">
        <v>1476</v>
      </c>
      <c r="C3091" s="1206"/>
      <c r="D3091" s="1199"/>
      <c r="E3091" s="204" t="s">
        <v>6801</v>
      </c>
      <c r="F3091" s="204" t="s">
        <v>7864</v>
      </c>
      <c r="G3091" s="204">
        <v>5</v>
      </c>
      <c r="H3091" s="204">
        <v>1846</v>
      </c>
      <c r="I3091" s="204" t="s">
        <v>1981</v>
      </c>
      <c r="J3091" s="208">
        <v>6</v>
      </c>
      <c r="K3091" s="1194"/>
      <c r="L3091" s="1195"/>
    </row>
    <row r="3092" spans="1:12">
      <c r="A3092" s="1203"/>
      <c r="B3092" s="211" t="s">
        <v>1476</v>
      </c>
      <c r="C3092" s="1206"/>
      <c r="D3092" s="1199"/>
      <c r="E3092" s="204" t="s">
        <v>6802</v>
      </c>
      <c r="F3092" s="204" t="s">
        <v>7545</v>
      </c>
      <c r="G3092" s="204">
        <v>6</v>
      </c>
      <c r="H3092" s="204">
        <v>1847</v>
      </c>
      <c r="I3092" s="204" t="s">
        <v>1981</v>
      </c>
      <c r="J3092" s="208">
        <v>7</v>
      </c>
      <c r="K3092" s="1194"/>
      <c r="L3092" s="1195"/>
    </row>
    <row r="3093" spans="1:12">
      <c r="A3093" s="1203"/>
      <c r="B3093" s="211" t="s">
        <v>1476</v>
      </c>
      <c r="C3093" s="1206"/>
      <c r="D3093" s="1199"/>
      <c r="E3093" s="204" t="s">
        <v>1351</v>
      </c>
      <c r="F3093" s="204" t="s">
        <v>1700</v>
      </c>
      <c r="G3093" s="204">
        <v>7</v>
      </c>
      <c r="H3093" s="204">
        <v>1848</v>
      </c>
      <c r="I3093" s="204" t="s">
        <v>6067</v>
      </c>
      <c r="J3093" s="208">
        <v>1</v>
      </c>
      <c r="K3093" s="1194"/>
      <c r="L3093" s="1195"/>
    </row>
    <row r="3094" spans="1:12">
      <c r="A3094" s="1203"/>
      <c r="B3094" s="211" t="s">
        <v>1476</v>
      </c>
      <c r="C3094" s="1206"/>
      <c r="D3094" s="1199"/>
      <c r="E3094" s="204" t="s">
        <v>1352</v>
      </c>
      <c r="F3094" s="204" t="s">
        <v>1701</v>
      </c>
      <c r="G3094" s="204">
        <v>8</v>
      </c>
      <c r="H3094" s="204">
        <v>1849</v>
      </c>
      <c r="I3094" s="204" t="s">
        <v>6067</v>
      </c>
      <c r="J3094" s="208">
        <v>2</v>
      </c>
      <c r="K3094" s="1194"/>
      <c r="L3094" s="1195"/>
    </row>
    <row r="3095" spans="1:12">
      <c r="A3095" s="1203"/>
      <c r="B3095" s="211" t="s">
        <v>1476</v>
      </c>
      <c r="C3095" s="1206"/>
      <c r="D3095" s="1199"/>
      <c r="E3095" s="204" t="s">
        <v>1356</v>
      </c>
      <c r="F3095" s="204" t="s">
        <v>1705</v>
      </c>
      <c r="G3095" s="204">
        <v>9</v>
      </c>
      <c r="H3095" s="204">
        <v>1850</v>
      </c>
      <c r="I3095" s="204" t="s">
        <v>6067</v>
      </c>
      <c r="J3095" s="208">
        <v>3</v>
      </c>
      <c r="K3095" s="1194"/>
      <c r="L3095" s="1195"/>
    </row>
    <row r="3096" spans="1:12">
      <c r="A3096" s="1203"/>
      <c r="B3096" s="211" t="s">
        <v>1476</v>
      </c>
      <c r="C3096" s="1206"/>
      <c r="D3096" s="1199"/>
      <c r="E3096" s="204" t="s">
        <v>1349</v>
      </c>
      <c r="F3096" s="204" t="s">
        <v>1706</v>
      </c>
      <c r="G3096" s="204">
        <v>10</v>
      </c>
      <c r="H3096" s="204">
        <v>1851</v>
      </c>
      <c r="I3096" s="204" t="s">
        <v>6067</v>
      </c>
      <c r="J3096" s="208">
        <v>4</v>
      </c>
      <c r="K3096" s="1194"/>
      <c r="L3096" s="1195"/>
    </row>
    <row r="3097" spans="1:12">
      <c r="A3097" s="1203"/>
      <c r="B3097" s="211" t="s">
        <v>1476</v>
      </c>
      <c r="C3097" s="1206"/>
      <c r="D3097" s="1199"/>
      <c r="E3097" s="204" t="s">
        <v>1354</v>
      </c>
      <c r="F3097" s="204" t="s">
        <v>1702</v>
      </c>
      <c r="G3097" s="204">
        <v>11</v>
      </c>
      <c r="H3097" s="204">
        <v>1852</v>
      </c>
      <c r="I3097" s="204" t="s">
        <v>6067</v>
      </c>
      <c r="J3097" s="208">
        <v>5</v>
      </c>
      <c r="K3097" s="1194"/>
      <c r="L3097" s="1195"/>
    </row>
    <row r="3098" spans="1:12">
      <c r="A3098" s="1203"/>
      <c r="B3098" s="211" t="s">
        <v>1476</v>
      </c>
      <c r="C3098" s="1206"/>
      <c r="D3098" s="1199"/>
      <c r="E3098" s="204" t="s">
        <v>1355</v>
      </c>
      <c r="F3098" s="204" t="s">
        <v>1703</v>
      </c>
      <c r="G3098" s="204">
        <v>12</v>
      </c>
      <c r="H3098" s="204">
        <v>1853</v>
      </c>
      <c r="I3098" s="204" t="s">
        <v>6067</v>
      </c>
      <c r="J3098" s="208">
        <v>6</v>
      </c>
      <c r="K3098" s="1194"/>
      <c r="L3098" s="1195"/>
    </row>
    <row r="3099" spans="1:12">
      <c r="A3099" s="1203"/>
      <c r="B3099" s="211" t="s">
        <v>1476</v>
      </c>
      <c r="C3099" s="1206"/>
      <c r="D3099" s="1199"/>
      <c r="E3099" s="204" t="s">
        <v>1350</v>
      </c>
      <c r="F3099" s="204" t="s">
        <v>6647</v>
      </c>
      <c r="G3099" s="204">
        <v>13</v>
      </c>
      <c r="H3099" s="204">
        <v>1854</v>
      </c>
      <c r="I3099" s="204" t="s">
        <v>6067</v>
      </c>
      <c r="J3099" s="208">
        <v>7</v>
      </c>
      <c r="K3099" s="1194"/>
      <c r="L3099" s="1195"/>
    </row>
    <row r="3100" spans="1:12">
      <c r="A3100" s="1203"/>
      <c r="B3100" s="211" t="s">
        <v>1476</v>
      </c>
      <c r="C3100" s="1206"/>
      <c r="D3100" s="1199"/>
      <c r="E3100" s="204"/>
      <c r="F3100" s="204"/>
      <c r="G3100" s="204">
        <v>14</v>
      </c>
      <c r="H3100" s="204">
        <v>1855</v>
      </c>
      <c r="I3100" s="204"/>
      <c r="J3100" s="208"/>
      <c r="K3100" s="1194"/>
      <c r="L3100" s="1195"/>
    </row>
    <row r="3101" spans="1:12">
      <c r="A3101" s="1203"/>
      <c r="B3101" s="212" t="s">
        <v>1476</v>
      </c>
      <c r="C3101" s="1206"/>
      <c r="D3101" s="1199"/>
      <c r="E3101" s="206"/>
      <c r="F3101" s="206"/>
      <c r="G3101" s="206">
        <v>15</v>
      </c>
      <c r="H3101" s="206">
        <v>1856</v>
      </c>
      <c r="I3101" s="206"/>
      <c r="J3101" s="209"/>
      <c r="K3101" s="1194"/>
      <c r="L3101" s="1195"/>
    </row>
    <row r="3102" spans="1:12">
      <c r="A3102" s="1203"/>
      <c r="B3102" s="210" t="s">
        <v>1554</v>
      </c>
      <c r="C3102" s="1206"/>
      <c r="D3102" s="1198" t="s">
        <v>1555</v>
      </c>
      <c r="E3102" s="201" t="s">
        <v>2742</v>
      </c>
      <c r="F3102" s="201" t="s">
        <v>10802</v>
      </c>
      <c r="G3102" s="201">
        <v>0</v>
      </c>
      <c r="H3102" s="201">
        <v>721</v>
      </c>
      <c r="I3102" s="201" t="s">
        <v>1862</v>
      </c>
      <c r="J3102" s="207">
        <v>1</v>
      </c>
      <c r="K3102" s="1194" t="s">
        <v>5953</v>
      </c>
      <c r="L3102" s="1195" t="s">
        <v>5954</v>
      </c>
    </row>
    <row r="3103" spans="1:12">
      <c r="A3103" s="1203"/>
      <c r="B3103" s="211" t="s">
        <v>1554</v>
      </c>
      <c r="C3103" s="1206"/>
      <c r="D3103" s="1199"/>
      <c r="E3103" s="204" t="s">
        <v>2741</v>
      </c>
      <c r="F3103" s="204" t="s">
        <v>10803</v>
      </c>
      <c r="G3103" s="204">
        <v>1</v>
      </c>
      <c r="H3103" s="204">
        <v>722</v>
      </c>
      <c r="I3103" s="204" t="s">
        <v>1862</v>
      </c>
      <c r="J3103" s="208">
        <v>3</v>
      </c>
      <c r="K3103" s="1194"/>
      <c r="L3103" s="1195"/>
    </row>
    <row r="3104" spans="1:12">
      <c r="A3104" s="1203"/>
      <c r="B3104" s="211" t="s">
        <v>1554</v>
      </c>
      <c r="C3104" s="1206"/>
      <c r="D3104" s="1199"/>
      <c r="E3104" s="204" t="s">
        <v>2747</v>
      </c>
      <c r="F3104" s="204" t="s">
        <v>10804</v>
      </c>
      <c r="G3104" s="204">
        <v>2</v>
      </c>
      <c r="H3104" s="204">
        <v>723</v>
      </c>
      <c r="I3104" s="204" t="s">
        <v>1863</v>
      </c>
      <c r="J3104" s="208">
        <v>1</v>
      </c>
      <c r="K3104" s="1194"/>
      <c r="L3104" s="1195"/>
    </row>
    <row r="3105" spans="1:12">
      <c r="A3105" s="1203"/>
      <c r="B3105" s="211" t="s">
        <v>1554</v>
      </c>
      <c r="C3105" s="1206"/>
      <c r="D3105" s="1199"/>
      <c r="E3105" s="204" t="s">
        <v>2746</v>
      </c>
      <c r="F3105" s="204" t="s">
        <v>10805</v>
      </c>
      <c r="G3105" s="204">
        <v>3</v>
      </c>
      <c r="H3105" s="204">
        <v>724</v>
      </c>
      <c r="I3105" s="204" t="s">
        <v>1863</v>
      </c>
      <c r="J3105" s="208">
        <v>3</v>
      </c>
      <c r="K3105" s="1194"/>
      <c r="L3105" s="1195"/>
    </row>
    <row r="3106" spans="1:12">
      <c r="A3106" s="1203"/>
      <c r="B3106" s="211" t="s">
        <v>1554</v>
      </c>
      <c r="C3106" s="1206"/>
      <c r="D3106" s="1199"/>
      <c r="E3106" s="204"/>
      <c r="F3106" s="204"/>
      <c r="G3106" s="204">
        <v>4</v>
      </c>
      <c r="H3106" s="204">
        <v>725</v>
      </c>
      <c r="I3106" s="204"/>
      <c r="J3106" s="208"/>
      <c r="K3106" s="1194"/>
      <c r="L3106" s="1195"/>
    </row>
    <row r="3107" spans="1:12">
      <c r="A3107" s="1203"/>
      <c r="B3107" s="211" t="s">
        <v>1554</v>
      </c>
      <c r="C3107" s="1206"/>
      <c r="D3107" s="1199"/>
      <c r="E3107" s="204"/>
      <c r="F3107" s="204"/>
      <c r="G3107" s="204">
        <v>5</v>
      </c>
      <c r="H3107" s="204">
        <v>726</v>
      </c>
      <c r="I3107" s="204"/>
      <c r="J3107" s="208"/>
      <c r="K3107" s="1194"/>
      <c r="L3107" s="1195"/>
    </row>
    <row r="3108" spans="1:12">
      <c r="A3108" s="1203"/>
      <c r="B3108" s="211" t="s">
        <v>1554</v>
      </c>
      <c r="C3108" s="1206"/>
      <c r="D3108" s="1199"/>
      <c r="E3108" s="204"/>
      <c r="F3108" s="204"/>
      <c r="G3108" s="204">
        <v>6</v>
      </c>
      <c r="H3108" s="204">
        <v>727</v>
      </c>
      <c r="I3108" s="204"/>
      <c r="J3108" s="208"/>
      <c r="K3108" s="1194"/>
      <c r="L3108" s="1195"/>
    </row>
    <row r="3109" spans="1:12">
      <c r="A3109" s="1203"/>
      <c r="B3109" s="211" t="s">
        <v>1554</v>
      </c>
      <c r="C3109" s="1206"/>
      <c r="D3109" s="1199"/>
      <c r="E3109" s="204"/>
      <c r="F3109" s="204"/>
      <c r="G3109" s="204">
        <v>7</v>
      </c>
      <c r="H3109" s="204">
        <v>728</v>
      </c>
      <c r="I3109" s="204"/>
      <c r="J3109" s="208"/>
      <c r="K3109" s="1194"/>
      <c r="L3109" s="1195"/>
    </row>
    <row r="3110" spans="1:12">
      <c r="A3110" s="1203"/>
      <c r="B3110" s="211" t="s">
        <v>1554</v>
      </c>
      <c r="C3110" s="1206"/>
      <c r="D3110" s="1199"/>
      <c r="E3110" s="204"/>
      <c r="F3110" s="204"/>
      <c r="G3110" s="204">
        <v>8</v>
      </c>
      <c r="H3110" s="204">
        <v>729</v>
      </c>
      <c r="I3110" s="204"/>
      <c r="J3110" s="208"/>
      <c r="K3110" s="1194"/>
      <c r="L3110" s="1195"/>
    </row>
    <row r="3111" spans="1:12">
      <c r="A3111" s="1203"/>
      <c r="B3111" s="211" t="s">
        <v>1554</v>
      </c>
      <c r="C3111" s="1206"/>
      <c r="D3111" s="1199"/>
      <c r="E3111" s="204"/>
      <c r="F3111" s="204"/>
      <c r="G3111" s="204">
        <v>9</v>
      </c>
      <c r="H3111" s="204">
        <v>730</v>
      </c>
      <c r="I3111" s="204"/>
      <c r="J3111" s="208"/>
      <c r="K3111" s="1194"/>
      <c r="L3111" s="1195"/>
    </row>
    <row r="3112" spans="1:12">
      <c r="A3112" s="1203"/>
      <c r="B3112" s="211" t="s">
        <v>1554</v>
      </c>
      <c r="C3112" s="1206"/>
      <c r="D3112" s="1199"/>
      <c r="E3112" s="204"/>
      <c r="F3112" s="204"/>
      <c r="G3112" s="204">
        <v>10</v>
      </c>
      <c r="H3112" s="204">
        <v>731</v>
      </c>
      <c r="I3112" s="204"/>
      <c r="J3112" s="208"/>
      <c r="K3112" s="1194"/>
      <c r="L3112" s="1195"/>
    </row>
    <row r="3113" spans="1:12">
      <c r="A3113" s="1203"/>
      <c r="B3113" s="211" t="s">
        <v>1554</v>
      </c>
      <c r="C3113" s="1206"/>
      <c r="D3113" s="1199"/>
      <c r="E3113" s="204"/>
      <c r="F3113" s="204"/>
      <c r="G3113" s="204">
        <v>11</v>
      </c>
      <c r="H3113" s="204">
        <v>732</v>
      </c>
      <c r="I3113" s="204"/>
      <c r="J3113" s="208"/>
      <c r="K3113" s="1194"/>
      <c r="L3113" s="1195"/>
    </row>
    <row r="3114" spans="1:12">
      <c r="A3114" s="1203"/>
      <c r="B3114" s="211" t="s">
        <v>1554</v>
      </c>
      <c r="C3114" s="1206"/>
      <c r="D3114" s="1199"/>
      <c r="E3114" s="204"/>
      <c r="F3114" s="204"/>
      <c r="G3114" s="204">
        <v>12</v>
      </c>
      <c r="H3114" s="204">
        <v>733</v>
      </c>
      <c r="I3114" s="204"/>
      <c r="J3114" s="208"/>
      <c r="K3114" s="1194"/>
      <c r="L3114" s="1195"/>
    </row>
    <row r="3115" spans="1:12">
      <c r="A3115" s="1203"/>
      <c r="B3115" s="211" t="s">
        <v>1554</v>
      </c>
      <c r="C3115" s="1206"/>
      <c r="D3115" s="1199"/>
      <c r="E3115" s="204"/>
      <c r="F3115" s="204"/>
      <c r="G3115" s="204">
        <v>13</v>
      </c>
      <c r="H3115" s="204">
        <v>734</v>
      </c>
      <c r="I3115" s="204"/>
      <c r="J3115" s="208"/>
      <c r="K3115" s="1194"/>
      <c r="L3115" s="1195"/>
    </row>
    <row r="3116" spans="1:12">
      <c r="A3116" s="1203"/>
      <c r="B3116" s="211" t="s">
        <v>1554</v>
      </c>
      <c r="C3116" s="1206"/>
      <c r="D3116" s="1199"/>
      <c r="E3116" s="204"/>
      <c r="F3116" s="204"/>
      <c r="G3116" s="204">
        <v>14</v>
      </c>
      <c r="H3116" s="204">
        <v>735</v>
      </c>
      <c r="I3116" s="204"/>
      <c r="J3116" s="208"/>
      <c r="K3116" s="1194"/>
      <c r="L3116" s="1195"/>
    </row>
    <row r="3117" spans="1:12">
      <c r="A3117" s="1203"/>
      <c r="B3117" s="212" t="s">
        <v>1554</v>
      </c>
      <c r="C3117" s="1206"/>
      <c r="D3117" s="1199"/>
      <c r="E3117" s="206"/>
      <c r="F3117" s="206"/>
      <c r="G3117" s="206">
        <v>15</v>
      </c>
      <c r="H3117" s="206">
        <v>736</v>
      </c>
      <c r="I3117" s="206"/>
      <c r="J3117" s="209"/>
      <c r="K3117" s="1194"/>
      <c r="L3117" s="1195"/>
    </row>
    <row r="3118" spans="1:12">
      <c r="A3118" s="1203"/>
      <c r="B3118" s="200" t="s">
        <v>1476</v>
      </c>
      <c r="C3118" s="1196" t="s">
        <v>1427</v>
      </c>
      <c r="D3118" s="1198" t="s">
        <v>1477</v>
      </c>
      <c r="E3118" s="201" t="s">
        <v>1341</v>
      </c>
      <c r="F3118" s="201" t="s">
        <v>8586</v>
      </c>
      <c r="G3118" s="201">
        <v>0</v>
      </c>
      <c r="H3118" s="201">
        <v>1857</v>
      </c>
      <c r="I3118" s="201" t="s">
        <v>49</v>
      </c>
      <c r="J3118" s="207" t="s">
        <v>49</v>
      </c>
      <c r="K3118" s="1194" t="s">
        <v>5955</v>
      </c>
      <c r="L3118" s="1195" t="s">
        <v>5956</v>
      </c>
    </row>
    <row r="3119" spans="1:12">
      <c r="A3119" s="1203"/>
      <c r="B3119" s="203" t="s">
        <v>1476</v>
      </c>
      <c r="C3119" s="1197"/>
      <c r="D3119" s="1199"/>
      <c r="E3119" s="204" t="s">
        <v>1335</v>
      </c>
      <c r="F3119" s="204" t="s">
        <v>8588</v>
      </c>
      <c r="G3119" s="204">
        <v>1</v>
      </c>
      <c r="H3119" s="204">
        <v>1858</v>
      </c>
      <c r="I3119" s="204" t="s">
        <v>49</v>
      </c>
      <c r="J3119" s="208" t="s">
        <v>49</v>
      </c>
      <c r="K3119" s="1194"/>
      <c r="L3119" s="1195"/>
    </row>
    <row r="3120" spans="1:12">
      <c r="A3120" s="1203"/>
      <c r="B3120" s="203" t="s">
        <v>1476</v>
      </c>
      <c r="C3120" s="1197"/>
      <c r="D3120" s="1199"/>
      <c r="E3120" s="204" t="s">
        <v>1338</v>
      </c>
      <c r="F3120" s="204" t="s">
        <v>8592</v>
      </c>
      <c r="G3120" s="204">
        <v>2</v>
      </c>
      <c r="H3120" s="204">
        <v>1859</v>
      </c>
      <c r="I3120" s="204" t="s">
        <v>49</v>
      </c>
      <c r="J3120" s="208" t="s">
        <v>49</v>
      </c>
      <c r="K3120" s="1194"/>
      <c r="L3120" s="1195"/>
    </row>
    <row r="3121" spans="1:12">
      <c r="A3121" s="1203"/>
      <c r="B3121" s="203" t="s">
        <v>1476</v>
      </c>
      <c r="C3121" s="1197"/>
      <c r="D3121" s="1199"/>
      <c r="E3121" s="204" t="s">
        <v>1379</v>
      </c>
      <c r="F3121" s="204" t="s">
        <v>10806</v>
      </c>
      <c r="G3121" s="204">
        <v>3</v>
      </c>
      <c r="H3121" s="204">
        <v>1860</v>
      </c>
      <c r="I3121" s="204" t="s">
        <v>49</v>
      </c>
      <c r="J3121" s="208" t="s">
        <v>49</v>
      </c>
      <c r="K3121" s="1194"/>
      <c r="L3121" s="1195"/>
    </row>
    <row r="3122" spans="1:12">
      <c r="A3122" s="1203"/>
      <c r="B3122" s="203" t="s">
        <v>1476</v>
      </c>
      <c r="C3122" s="1197"/>
      <c r="D3122" s="1199"/>
      <c r="E3122" s="204" t="s">
        <v>2739</v>
      </c>
      <c r="F3122" s="204" t="s">
        <v>10807</v>
      </c>
      <c r="G3122" s="204">
        <v>4</v>
      </c>
      <c r="H3122" s="204">
        <v>1861</v>
      </c>
      <c r="I3122" s="204" t="s">
        <v>1862</v>
      </c>
      <c r="J3122" s="208">
        <v>1</v>
      </c>
      <c r="K3122" s="1194"/>
      <c r="L3122" s="1195"/>
    </row>
    <row r="3123" spans="1:12">
      <c r="A3123" s="1203"/>
      <c r="B3123" s="203" t="s">
        <v>1476</v>
      </c>
      <c r="C3123" s="1197"/>
      <c r="D3123" s="1199"/>
      <c r="E3123" s="204" t="s">
        <v>2738</v>
      </c>
      <c r="F3123" s="204" t="s">
        <v>10808</v>
      </c>
      <c r="G3123" s="204">
        <v>5</v>
      </c>
      <c r="H3123" s="204">
        <v>1862</v>
      </c>
      <c r="I3123" s="204" t="s">
        <v>1862</v>
      </c>
      <c r="J3123" s="208">
        <v>4</v>
      </c>
      <c r="K3123" s="1194"/>
      <c r="L3123" s="1195"/>
    </row>
    <row r="3124" spans="1:12">
      <c r="A3124" s="1203"/>
      <c r="B3124" s="203" t="s">
        <v>1476</v>
      </c>
      <c r="C3124" s="1197"/>
      <c r="D3124" s="1199"/>
      <c r="E3124" s="204" t="s">
        <v>2740</v>
      </c>
      <c r="F3124" s="204" t="s">
        <v>10809</v>
      </c>
      <c r="G3124" s="204">
        <v>6</v>
      </c>
      <c r="H3124" s="204">
        <v>1863</v>
      </c>
      <c r="I3124" s="204" t="s">
        <v>1862</v>
      </c>
      <c r="J3124" s="208">
        <v>5</v>
      </c>
      <c r="K3124" s="1194"/>
      <c r="L3124" s="1195"/>
    </row>
    <row r="3125" spans="1:12">
      <c r="A3125" s="1203"/>
      <c r="B3125" s="203" t="s">
        <v>1476</v>
      </c>
      <c r="C3125" s="1197"/>
      <c r="D3125" s="1199"/>
      <c r="E3125" s="204" t="s">
        <v>2744</v>
      </c>
      <c r="F3125" s="204" t="s">
        <v>10810</v>
      </c>
      <c r="G3125" s="204">
        <v>7</v>
      </c>
      <c r="H3125" s="204">
        <v>1864</v>
      </c>
      <c r="I3125" s="204" t="s">
        <v>1863</v>
      </c>
      <c r="J3125" s="208">
        <v>1</v>
      </c>
      <c r="K3125" s="1194"/>
      <c r="L3125" s="1195"/>
    </row>
    <row r="3126" spans="1:12">
      <c r="A3126" s="1203"/>
      <c r="B3126" s="203" t="s">
        <v>1476</v>
      </c>
      <c r="C3126" s="1197"/>
      <c r="D3126" s="1199"/>
      <c r="E3126" s="204" t="s">
        <v>2743</v>
      </c>
      <c r="F3126" s="204" t="s">
        <v>10811</v>
      </c>
      <c r="G3126" s="204">
        <v>8</v>
      </c>
      <c r="H3126" s="204">
        <v>1865</v>
      </c>
      <c r="I3126" s="204" t="s">
        <v>1863</v>
      </c>
      <c r="J3126" s="208">
        <v>4</v>
      </c>
      <c r="K3126" s="1194"/>
      <c r="L3126" s="1195"/>
    </row>
    <row r="3127" spans="1:12">
      <c r="A3127" s="1203"/>
      <c r="B3127" s="203" t="s">
        <v>1476</v>
      </c>
      <c r="C3127" s="1197"/>
      <c r="D3127" s="1199"/>
      <c r="E3127" s="204" t="s">
        <v>2745</v>
      </c>
      <c r="F3127" s="204" t="s">
        <v>10812</v>
      </c>
      <c r="G3127" s="204">
        <v>9</v>
      </c>
      <c r="H3127" s="204">
        <v>1866</v>
      </c>
      <c r="I3127" s="204" t="s">
        <v>1863</v>
      </c>
      <c r="J3127" s="208">
        <v>5</v>
      </c>
      <c r="K3127" s="1194"/>
      <c r="L3127" s="1195"/>
    </row>
    <row r="3128" spans="1:12">
      <c r="A3128" s="1203"/>
      <c r="B3128" s="203" t="s">
        <v>1476</v>
      </c>
      <c r="C3128" s="1197"/>
      <c r="D3128" s="1199"/>
      <c r="E3128" s="204"/>
      <c r="F3128" s="204"/>
      <c r="G3128" s="204">
        <v>10</v>
      </c>
      <c r="H3128" s="204">
        <v>1867</v>
      </c>
      <c r="I3128" s="204"/>
      <c r="J3128" s="208"/>
      <c r="K3128" s="1194"/>
      <c r="L3128" s="1195"/>
    </row>
    <row r="3129" spans="1:12">
      <c r="A3129" s="1203"/>
      <c r="B3129" s="203" t="s">
        <v>1476</v>
      </c>
      <c r="C3129" s="1197"/>
      <c r="D3129" s="1199"/>
      <c r="E3129" s="204"/>
      <c r="F3129" s="204"/>
      <c r="G3129" s="204">
        <v>11</v>
      </c>
      <c r="H3129" s="204">
        <v>1868</v>
      </c>
      <c r="I3129" s="204"/>
      <c r="J3129" s="208"/>
      <c r="K3129" s="1194"/>
      <c r="L3129" s="1195"/>
    </row>
    <row r="3130" spans="1:12">
      <c r="A3130" s="1203"/>
      <c r="B3130" s="203" t="s">
        <v>1476</v>
      </c>
      <c r="C3130" s="1197"/>
      <c r="D3130" s="1199"/>
      <c r="E3130" s="204"/>
      <c r="F3130" s="204"/>
      <c r="G3130" s="204">
        <v>12</v>
      </c>
      <c r="H3130" s="204">
        <v>1869</v>
      </c>
      <c r="I3130" s="204"/>
      <c r="J3130" s="208"/>
      <c r="K3130" s="1194"/>
      <c r="L3130" s="1195"/>
    </row>
    <row r="3131" spans="1:12">
      <c r="A3131" s="1203"/>
      <c r="B3131" s="203" t="s">
        <v>1476</v>
      </c>
      <c r="C3131" s="1197"/>
      <c r="D3131" s="1199"/>
      <c r="E3131" s="204"/>
      <c r="F3131" s="204"/>
      <c r="G3131" s="204">
        <v>13</v>
      </c>
      <c r="H3131" s="204">
        <v>1870</v>
      </c>
      <c r="I3131" s="204"/>
      <c r="J3131" s="208"/>
      <c r="K3131" s="1194"/>
      <c r="L3131" s="1195"/>
    </row>
    <row r="3132" spans="1:12">
      <c r="A3132" s="1203"/>
      <c r="B3132" s="203" t="s">
        <v>1476</v>
      </c>
      <c r="C3132" s="1197"/>
      <c r="D3132" s="1199"/>
      <c r="E3132" s="204"/>
      <c r="F3132" s="204"/>
      <c r="G3132" s="204">
        <v>14</v>
      </c>
      <c r="H3132" s="204">
        <v>1871</v>
      </c>
      <c r="I3132" s="204"/>
      <c r="J3132" s="208"/>
      <c r="K3132" s="1194"/>
      <c r="L3132" s="1195"/>
    </row>
    <row r="3133" spans="1:12">
      <c r="A3133" s="1203"/>
      <c r="B3133" s="203" t="s">
        <v>1476</v>
      </c>
      <c r="C3133" s="1197"/>
      <c r="D3133" s="1199"/>
      <c r="E3133" s="204"/>
      <c r="F3133" s="204"/>
      <c r="G3133" s="204">
        <v>15</v>
      </c>
      <c r="H3133" s="204">
        <v>1872</v>
      </c>
      <c r="I3133" s="204"/>
      <c r="J3133" s="208"/>
      <c r="K3133" s="1194"/>
      <c r="L3133" s="1195"/>
    </row>
    <row r="3134" spans="1:12">
      <c r="A3134" s="1203"/>
      <c r="B3134" s="203" t="s">
        <v>1476</v>
      </c>
      <c r="C3134" s="1197"/>
      <c r="D3134" s="1199"/>
      <c r="E3134" s="204"/>
      <c r="F3134" s="204"/>
      <c r="G3134" s="204">
        <v>16</v>
      </c>
      <c r="H3134" s="204">
        <v>1873</v>
      </c>
      <c r="I3134" s="204"/>
      <c r="J3134" s="208"/>
      <c r="K3134" s="1194" t="s">
        <v>5957</v>
      </c>
      <c r="L3134" s="1195" t="s">
        <v>5958</v>
      </c>
    </row>
    <row r="3135" spans="1:12">
      <c r="A3135" s="1203"/>
      <c r="B3135" s="203" t="s">
        <v>1476</v>
      </c>
      <c r="C3135" s="1197"/>
      <c r="D3135" s="1199"/>
      <c r="E3135" s="204"/>
      <c r="F3135" s="204"/>
      <c r="G3135" s="204">
        <v>17</v>
      </c>
      <c r="H3135" s="204">
        <v>1874</v>
      </c>
      <c r="I3135" s="204"/>
      <c r="J3135" s="208"/>
      <c r="K3135" s="1194"/>
      <c r="L3135" s="1195"/>
    </row>
    <row r="3136" spans="1:12">
      <c r="A3136" s="1203"/>
      <c r="B3136" s="203" t="s">
        <v>1476</v>
      </c>
      <c r="C3136" s="1197"/>
      <c r="D3136" s="1199"/>
      <c r="E3136" s="204"/>
      <c r="F3136" s="204"/>
      <c r="G3136" s="204">
        <v>18</v>
      </c>
      <c r="H3136" s="204">
        <v>1875</v>
      </c>
      <c r="I3136" s="204"/>
      <c r="J3136" s="208"/>
      <c r="K3136" s="1194"/>
      <c r="L3136" s="1195"/>
    </row>
    <row r="3137" spans="1:12">
      <c r="A3137" s="1203"/>
      <c r="B3137" s="203" t="s">
        <v>1476</v>
      </c>
      <c r="C3137" s="1197"/>
      <c r="D3137" s="1199"/>
      <c r="E3137" s="204"/>
      <c r="F3137" s="204"/>
      <c r="G3137" s="204">
        <v>19</v>
      </c>
      <c r="H3137" s="204">
        <v>1876</v>
      </c>
      <c r="I3137" s="204"/>
      <c r="J3137" s="208"/>
      <c r="K3137" s="1194"/>
      <c r="L3137" s="1195"/>
    </row>
    <row r="3138" spans="1:12">
      <c r="A3138" s="1203"/>
      <c r="B3138" s="203" t="s">
        <v>1476</v>
      </c>
      <c r="C3138" s="1197"/>
      <c r="D3138" s="1199"/>
      <c r="E3138" s="204"/>
      <c r="F3138" s="204"/>
      <c r="G3138" s="204">
        <v>20</v>
      </c>
      <c r="H3138" s="204">
        <v>1877</v>
      </c>
      <c r="I3138" s="204"/>
      <c r="J3138" s="208"/>
      <c r="K3138" s="1194"/>
      <c r="L3138" s="1195"/>
    </row>
    <row r="3139" spans="1:12">
      <c r="A3139" s="1203"/>
      <c r="B3139" s="203" t="s">
        <v>1476</v>
      </c>
      <c r="C3139" s="1197"/>
      <c r="D3139" s="1199"/>
      <c r="E3139" s="204"/>
      <c r="F3139" s="204"/>
      <c r="G3139" s="204">
        <v>21</v>
      </c>
      <c r="H3139" s="204">
        <v>1878</v>
      </c>
      <c r="I3139" s="204"/>
      <c r="J3139" s="208"/>
      <c r="K3139" s="1194"/>
      <c r="L3139" s="1195"/>
    </row>
    <row r="3140" spans="1:12">
      <c r="A3140" s="1203"/>
      <c r="B3140" s="203" t="s">
        <v>1476</v>
      </c>
      <c r="C3140" s="1197"/>
      <c r="D3140" s="1199"/>
      <c r="E3140" s="204"/>
      <c r="F3140" s="204"/>
      <c r="G3140" s="204">
        <v>22</v>
      </c>
      <c r="H3140" s="204">
        <v>1879</v>
      </c>
      <c r="I3140" s="204"/>
      <c r="J3140" s="208"/>
      <c r="K3140" s="1194"/>
      <c r="L3140" s="1195"/>
    </row>
    <row r="3141" spans="1:12">
      <c r="A3141" s="1203"/>
      <c r="B3141" s="203" t="s">
        <v>1476</v>
      </c>
      <c r="C3141" s="1197"/>
      <c r="D3141" s="1199"/>
      <c r="E3141" s="204"/>
      <c r="F3141" s="204"/>
      <c r="G3141" s="204">
        <v>23</v>
      </c>
      <c r="H3141" s="204">
        <v>1880</v>
      </c>
      <c r="I3141" s="204"/>
      <c r="J3141" s="208"/>
      <c r="K3141" s="1194"/>
      <c r="L3141" s="1195"/>
    </row>
    <row r="3142" spans="1:12">
      <c r="A3142" s="1203"/>
      <c r="B3142" s="203" t="s">
        <v>1476</v>
      </c>
      <c r="C3142" s="1197"/>
      <c r="D3142" s="1199"/>
      <c r="E3142" s="204"/>
      <c r="F3142" s="204"/>
      <c r="G3142" s="204">
        <v>24</v>
      </c>
      <c r="H3142" s="204">
        <v>1881</v>
      </c>
      <c r="I3142" s="204"/>
      <c r="J3142" s="208"/>
      <c r="K3142" s="1194"/>
      <c r="L3142" s="1195"/>
    </row>
    <row r="3143" spans="1:12">
      <c r="A3143" s="1203"/>
      <c r="B3143" s="203" t="s">
        <v>1476</v>
      </c>
      <c r="C3143" s="1197"/>
      <c r="D3143" s="1199"/>
      <c r="E3143" s="204"/>
      <c r="F3143" s="204"/>
      <c r="G3143" s="204">
        <v>25</v>
      </c>
      <c r="H3143" s="204">
        <v>1882</v>
      </c>
      <c r="I3143" s="204"/>
      <c r="J3143" s="208"/>
      <c r="K3143" s="1194"/>
      <c r="L3143" s="1195"/>
    </row>
    <row r="3144" spans="1:12">
      <c r="A3144" s="1203"/>
      <c r="B3144" s="203" t="s">
        <v>1476</v>
      </c>
      <c r="C3144" s="1197"/>
      <c r="D3144" s="1199"/>
      <c r="E3144" s="204"/>
      <c r="F3144" s="204"/>
      <c r="G3144" s="204">
        <v>26</v>
      </c>
      <c r="H3144" s="204">
        <v>1883</v>
      </c>
      <c r="I3144" s="204"/>
      <c r="J3144" s="208"/>
      <c r="K3144" s="1194"/>
      <c r="L3144" s="1195"/>
    </row>
    <row r="3145" spans="1:12">
      <c r="A3145" s="1203"/>
      <c r="B3145" s="203" t="s">
        <v>1476</v>
      </c>
      <c r="C3145" s="1197"/>
      <c r="D3145" s="1199"/>
      <c r="E3145" s="204"/>
      <c r="F3145" s="204"/>
      <c r="G3145" s="204">
        <v>27</v>
      </c>
      <c r="H3145" s="204">
        <v>1884</v>
      </c>
      <c r="I3145" s="204"/>
      <c r="J3145" s="208"/>
      <c r="K3145" s="1194"/>
      <c r="L3145" s="1195"/>
    </row>
    <row r="3146" spans="1:12">
      <c r="A3146" s="1203"/>
      <c r="B3146" s="203" t="s">
        <v>1476</v>
      </c>
      <c r="C3146" s="1197"/>
      <c r="D3146" s="1199"/>
      <c r="E3146" s="204"/>
      <c r="F3146" s="204"/>
      <c r="G3146" s="204">
        <v>28</v>
      </c>
      <c r="H3146" s="204">
        <v>1885</v>
      </c>
      <c r="I3146" s="204"/>
      <c r="J3146" s="208"/>
      <c r="K3146" s="1194"/>
      <c r="L3146" s="1195"/>
    </row>
    <row r="3147" spans="1:12">
      <c r="A3147" s="1203"/>
      <c r="B3147" s="203" t="s">
        <v>1476</v>
      </c>
      <c r="C3147" s="1197"/>
      <c r="D3147" s="1199"/>
      <c r="E3147" s="204"/>
      <c r="F3147" s="204"/>
      <c r="G3147" s="204">
        <v>29</v>
      </c>
      <c r="H3147" s="204">
        <v>1886</v>
      </c>
      <c r="I3147" s="204"/>
      <c r="J3147" s="208"/>
      <c r="K3147" s="1194"/>
      <c r="L3147" s="1195"/>
    </row>
    <row r="3148" spans="1:12">
      <c r="A3148" s="1203"/>
      <c r="B3148" s="203" t="s">
        <v>1476</v>
      </c>
      <c r="C3148" s="1197"/>
      <c r="D3148" s="1199"/>
      <c r="E3148" s="204"/>
      <c r="F3148" s="204"/>
      <c r="G3148" s="204">
        <v>30</v>
      </c>
      <c r="H3148" s="204">
        <v>1887</v>
      </c>
      <c r="I3148" s="204"/>
      <c r="J3148" s="208"/>
      <c r="K3148" s="1194"/>
      <c r="L3148" s="1195"/>
    </row>
    <row r="3149" spans="1:12">
      <c r="A3149" s="1203"/>
      <c r="B3149" s="205" t="s">
        <v>1476</v>
      </c>
      <c r="C3149" s="1197"/>
      <c r="D3149" s="1199"/>
      <c r="E3149" s="206"/>
      <c r="F3149" s="206"/>
      <c r="G3149" s="206">
        <v>31</v>
      </c>
      <c r="H3149" s="206">
        <v>1888</v>
      </c>
      <c r="I3149" s="206"/>
      <c r="J3149" s="209"/>
      <c r="K3149" s="1194"/>
      <c r="L3149" s="1195"/>
    </row>
    <row r="3150" spans="1:12">
      <c r="A3150" s="1203"/>
      <c r="B3150" s="200" t="s">
        <v>1476</v>
      </c>
      <c r="C3150" s="1196" t="s">
        <v>1434</v>
      </c>
      <c r="D3150" s="1198" t="s">
        <v>1477</v>
      </c>
      <c r="E3150" s="201" t="s">
        <v>6803</v>
      </c>
      <c r="F3150" s="201" t="s">
        <v>7865</v>
      </c>
      <c r="G3150" s="201">
        <v>0</v>
      </c>
      <c r="H3150" s="201">
        <v>1889</v>
      </c>
      <c r="I3150" s="201" t="s">
        <v>6051</v>
      </c>
      <c r="J3150" s="207">
        <v>1</v>
      </c>
      <c r="K3150" s="1194" t="s">
        <v>5959</v>
      </c>
      <c r="L3150" s="1195" t="s">
        <v>5960</v>
      </c>
    </row>
    <row r="3151" spans="1:12">
      <c r="A3151" s="1203"/>
      <c r="B3151" s="203" t="s">
        <v>1476</v>
      </c>
      <c r="C3151" s="1197"/>
      <c r="D3151" s="1199"/>
      <c r="E3151" s="204" t="s">
        <v>6804</v>
      </c>
      <c r="F3151" s="204" t="s">
        <v>7866</v>
      </c>
      <c r="G3151" s="204">
        <v>1</v>
      </c>
      <c r="H3151" s="204">
        <v>1890</v>
      </c>
      <c r="I3151" s="204" t="s">
        <v>6051</v>
      </c>
      <c r="J3151" s="208">
        <v>2</v>
      </c>
      <c r="K3151" s="1194"/>
      <c r="L3151" s="1195"/>
    </row>
    <row r="3152" spans="1:12">
      <c r="A3152" s="1203"/>
      <c r="B3152" s="203" t="s">
        <v>1476</v>
      </c>
      <c r="C3152" s="1197"/>
      <c r="D3152" s="1199"/>
      <c r="E3152" s="204" t="s">
        <v>6805</v>
      </c>
      <c r="F3152" s="204" t="s">
        <v>7546</v>
      </c>
      <c r="G3152" s="204">
        <v>2</v>
      </c>
      <c r="H3152" s="204">
        <v>1891</v>
      </c>
      <c r="I3152" s="204" t="s">
        <v>6051</v>
      </c>
      <c r="J3152" s="208">
        <v>3</v>
      </c>
      <c r="K3152" s="1194"/>
      <c r="L3152" s="1195"/>
    </row>
    <row r="3153" spans="1:12">
      <c r="A3153" s="1203"/>
      <c r="B3153" s="203" t="s">
        <v>1476</v>
      </c>
      <c r="C3153" s="1197"/>
      <c r="D3153" s="1199"/>
      <c r="E3153" s="204" t="s">
        <v>6806</v>
      </c>
      <c r="F3153" s="204" t="s">
        <v>7547</v>
      </c>
      <c r="G3153" s="204">
        <v>3</v>
      </c>
      <c r="H3153" s="204">
        <v>1892</v>
      </c>
      <c r="I3153" s="204" t="s">
        <v>6051</v>
      </c>
      <c r="J3153" s="208">
        <v>4</v>
      </c>
      <c r="K3153" s="1194"/>
      <c r="L3153" s="1195"/>
    </row>
    <row r="3154" spans="1:12">
      <c r="A3154" s="1203"/>
      <c r="B3154" s="203" t="s">
        <v>1476</v>
      </c>
      <c r="C3154" s="1197"/>
      <c r="D3154" s="1199"/>
      <c r="E3154" s="204" t="s">
        <v>6807</v>
      </c>
      <c r="F3154" s="204" t="s">
        <v>7867</v>
      </c>
      <c r="G3154" s="204">
        <v>4</v>
      </c>
      <c r="H3154" s="204">
        <v>1893</v>
      </c>
      <c r="I3154" s="204" t="s">
        <v>6051</v>
      </c>
      <c r="J3154" s="208">
        <v>5</v>
      </c>
      <c r="K3154" s="1194"/>
      <c r="L3154" s="1195"/>
    </row>
    <row r="3155" spans="1:12">
      <c r="A3155" s="1203"/>
      <c r="B3155" s="203" t="s">
        <v>1476</v>
      </c>
      <c r="C3155" s="1197"/>
      <c r="D3155" s="1199"/>
      <c r="E3155" s="204" t="s">
        <v>6808</v>
      </c>
      <c r="F3155" s="204" t="s">
        <v>7868</v>
      </c>
      <c r="G3155" s="204">
        <v>5</v>
      </c>
      <c r="H3155" s="204">
        <v>1894</v>
      </c>
      <c r="I3155" s="204" t="s">
        <v>6051</v>
      </c>
      <c r="J3155" s="208">
        <v>6</v>
      </c>
      <c r="K3155" s="1194"/>
      <c r="L3155" s="1195"/>
    </row>
    <row r="3156" spans="1:12">
      <c r="A3156" s="1203"/>
      <c r="B3156" s="203" t="s">
        <v>1476</v>
      </c>
      <c r="C3156" s="1197"/>
      <c r="D3156" s="1199"/>
      <c r="E3156" s="204" t="s">
        <v>6809</v>
      </c>
      <c r="F3156" s="204" t="s">
        <v>7548</v>
      </c>
      <c r="G3156" s="204">
        <v>6</v>
      </c>
      <c r="H3156" s="204">
        <v>1895</v>
      </c>
      <c r="I3156" s="204" t="s">
        <v>6051</v>
      </c>
      <c r="J3156" s="208">
        <v>7</v>
      </c>
      <c r="K3156" s="1194"/>
      <c r="L3156" s="1195"/>
    </row>
    <row r="3157" spans="1:12">
      <c r="A3157" s="1203"/>
      <c r="B3157" s="203" t="s">
        <v>1476</v>
      </c>
      <c r="C3157" s="1197"/>
      <c r="D3157" s="1199"/>
      <c r="E3157" s="204" t="s">
        <v>6810</v>
      </c>
      <c r="F3157" s="204" t="s">
        <v>7869</v>
      </c>
      <c r="G3157" s="204">
        <v>7</v>
      </c>
      <c r="H3157" s="204">
        <v>1896</v>
      </c>
      <c r="I3157" s="204" t="s">
        <v>6052</v>
      </c>
      <c r="J3157" s="208">
        <v>1</v>
      </c>
      <c r="K3157" s="1194"/>
      <c r="L3157" s="1195"/>
    </row>
    <row r="3158" spans="1:12">
      <c r="A3158" s="1203"/>
      <c r="B3158" s="203" t="s">
        <v>1476</v>
      </c>
      <c r="C3158" s="1197"/>
      <c r="D3158" s="1199"/>
      <c r="E3158" s="204" t="s">
        <v>6811</v>
      </c>
      <c r="F3158" s="204" t="s">
        <v>7870</v>
      </c>
      <c r="G3158" s="204">
        <v>8</v>
      </c>
      <c r="H3158" s="204">
        <v>1897</v>
      </c>
      <c r="I3158" s="204" t="s">
        <v>6052</v>
      </c>
      <c r="J3158" s="208">
        <v>2</v>
      </c>
      <c r="K3158" s="1194"/>
      <c r="L3158" s="1195"/>
    </row>
    <row r="3159" spans="1:12">
      <c r="A3159" s="1203"/>
      <c r="B3159" s="203" t="s">
        <v>1476</v>
      </c>
      <c r="C3159" s="1197"/>
      <c r="D3159" s="1199"/>
      <c r="E3159" s="204" t="s">
        <v>6812</v>
      </c>
      <c r="F3159" s="204" t="s">
        <v>7549</v>
      </c>
      <c r="G3159" s="204">
        <v>9</v>
      </c>
      <c r="H3159" s="204">
        <v>1898</v>
      </c>
      <c r="I3159" s="204" t="s">
        <v>6052</v>
      </c>
      <c r="J3159" s="208">
        <v>3</v>
      </c>
      <c r="K3159" s="1194"/>
      <c r="L3159" s="1195"/>
    </row>
    <row r="3160" spans="1:12">
      <c r="A3160" s="1203"/>
      <c r="B3160" s="203" t="s">
        <v>1476</v>
      </c>
      <c r="C3160" s="1197"/>
      <c r="D3160" s="1199"/>
      <c r="E3160" s="204" t="s">
        <v>6813</v>
      </c>
      <c r="F3160" s="204" t="s">
        <v>7550</v>
      </c>
      <c r="G3160" s="204">
        <v>10</v>
      </c>
      <c r="H3160" s="204">
        <v>1899</v>
      </c>
      <c r="I3160" s="204" t="s">
        <v>6052</v>
      </c>
      <c r="J3160" s="208">
        <v>4</v>
      </c>
      <c r="K3160" s="1194"/>
      <c r="L3160" s="1195"/>
    </row>
    <row r="3161" spans="1:12">
      <c r="A3161" s="1203"/>
      <c r="B3161" s="203" t="s">
        <v>1476</v>
      </c>
      <c r="C3161" s="1197"/>
      <c r="D3161" s="1199"/>
      <c r="E3161" s="204" t="s">
        <v>6814</v>
      </c>
      <c r="F3161" s="204" t="s">
        <v>7871</v>
      </c>
      <c r="G3161" s="204">
        <v>11</v>
      </c>
      <c r="H3161" s="204">
        <v>1900</v>
      </c>
      <c r="I3161" s="204" t="s">
        <v>6052</v>
      </c>
      <c r="J3161" s="208">
        <v>5</v>
      </c>
      <c r="K3161" s="1194"/>
      <c r="L3161" s="1195"/>
    </row>
    <row r="3162" spans="1:12">
      <c r="A3162" s="1203"/>
      <c r="B3162" s="203" t="s">
        <v>1476</v>
      </c>
      <c r="C3162" s="1197"/>
      <c r="D3162" s="1199"/>
      <c r="E3162" s="204" t="s">
        <v>6815</v>
      </c>
      <c r="F3162" s="204" t="s">
        <v>7872</v>
      </c>
      <c r="G3162" s="204">
        <v>12</v>
      </c>
      <c r="H3162" s="204">
        <v>1901</v>
      </c>
      <c r="I3162" s="204" t="s">
        <v>6052</v>
      </c>
      <c r="J3162" s="208">
        <v>6</v>
      </c>
      <c r="K3162" s="1194"/>
      <c r="L3162" s="1195"/>
    </row>
    <row r="3163" spans="1:12">
      <c r="A3163" s="1203"/>
      <c r="B3163" s="203" t="s">
        <v>1476</v>
      </c>
      <c r="C3163" s="1197"/>
      <c r="D3163" s="1199"/>
      <c r="E3163" s="204" t="s">
        <v>6816</v>
      </c>
      <c r="F3163" s="204" t="s">
        <v>7551</v>
      </c>
      <c r="G3163" s="204">
        <v>13</v>
      </c>
      <c r="H3163" s="204">
        <v>1902</v>
      </c>
      <c r="I3163" s="204" t="s">
        <v>6052</v>
      </c>
      <c r="J3163" s="208">
        <v>7</v>
      </c>
      <c r="K3163" s="1194"/>
      <c r="L3163" s="1195"/>
    </row>
    <row r="3164" spans="1:12">
      <c r="A3164" s="1203"/>
      <c r="B3164" s="203" t="s">
        <v>1476</v>
      </c>
      <c r="C3164" s="1197"/>
      <c r="D3164" s="1199"/>
      <c r="E3164" s="204"/>
      <c r="F3164" s="204"/>
      <c r="G3164" s="204">
        <v>14</v>
      </c>
      <c r="H3164" s="204">
        <v>1903</v>
      </c>
      <c r="I3164" s="204"/>
      <c r="J3164" s="208"/>
      <c r="K3164" s="1194"/>
      <c r="L3164" s="1195"/>
    </row>
    <row r="3165" spans="1:12">
      <c r="A3165" s="1203"/>
      <c r="B3165" s="203" t="s">
        <v>1476</v>
      </c>
      <c r="C3165" s="1197"/>
      <c r="D3165" s="1199"/>
      <c r="E3165" s="204"/>
      <c r="F3165" s="204"/>
      <c r="G3165" s="204">
        <v>15</v>
      </c>
      <c r="H3165" s="204">
        <v>1904</v>
      </c>
      <c r="I3165" s="204"/>
      <c r="J3165" s="208"/>
      <c r="K3165" s="1194"/>
      <c r="L3165" s="1195"/>
    </row>
    <row r="3166" spans="1:12">
      <c r="A3166" s="1203"/>
      <c r="B3166" s="203" t="s">
        <v>1476</v>
      </c>
      <c r="C3166" s="1197"/>
      <c r="D3166" s="1199"/>
      <c r="E3166" s="204" t="s">
        <v>6817</v>
      </c>
      <c r="F3166" s="204" t="s">
        <v>7873</v>
      </c>
      <c r="G3166" s="204">
        <v>16</v>
      </c>
      <c r="H3166" s="204">
        <v>1905</v>
      </c>
      <c r="I3166" s="204" t="s">
        <v>6079</v>
      </c>
      <c r="J3166" s="208">
        <v>1</v>
      </c>
      <c r="K3166" s="1194" t="s">
        <v>5961</v>
      </c>
      <c r="L3166" s="1195" t="s">
        <v>5962</v>
      </c>
    </row>
    <row r="3167" spans="1:12">
      <c r="A3167" s="1203"/>
      <c r="B3167" s="203" t="s">
        <v>1476</v>
      </c>
      <c r="C3167" s="1197"/>
      <c r="D3167" s="1199"/>
      <c r="E3167" s="204" t="s">
        <v>6818</v>
      </c>
      <c r="F3167" s="204" t="s">
        <v>7874</v>
      </c>
      <c r="G3167" s="204">
        <v>17</v>
      </c>
      <c r="H3167" s="204">
        <v>1906</v>
      </c>
      <c r="I3167" s="204" t="s">
        <v>6079</v>
      </c>
      <c r="J3167" s="208">
        <v>2</v>
      </c>
      <c r="K3167" s="1194"/>
      <c r="L3167" s="1195"/>
    </row>
    <row r="3168" spans="1:12">
      <c r="A3168" s="1203"/>
      <c r="B3168" s="203" t="s">
        <v>1476</v>
      </c>
      <c r="C3168" s="1197"/>
      <c r="D3168" s="1199"/>
      <c r="E3168" s="204" t="s">
        <v>6819</v>
      </c>
      <c r="F3168" s="204" t="s">
        <v>7552</v>
      </c>
      <c r="G3168" s="204">
        <v>18</v>
      </c>
      <c r="H3168" s="204">
        <v>1907</v>
      </c>
      <c r="I3168" s="204" t="s">
        <v>6079</v>
      </c>
      <c r="J3168" s="208">
        <v>3</v>
      </c>
      <c r="K3168" s="1194"/>
      <c r="L3168" s="1195"/>
    </row>
    <row r="3169" spans="1:12">
      <c r="A3169" s="1203"/>
      <c r="B3169" s="203" t="s">
        <v>1476</v>
      </c>
      <c r="C3169" s="1197"/>
      <c r="D3169" s="1199"/>
      <c r="E3169" s="204" t="s">
        <v>6820</v>
      </c>
      <c r="F3169" s="204" t="s">
        <v>7553</v>
      </c>
      <c r="G3169" s="204">
        <v>19</v>
      </c>
      <c r="H3169" s="204">
        <v>1908</v>
      </c>
      <c r="I3169" s="204" t="s">
        <v>6079</v>
      </c>
      <c r="J3169" s="208">
        <v>4</v>
      </c>
      <c r="K3169" s="1194"/>
      <c r="L3169" s="1195"/>
    </row>
    <row r="3170" spans="1:12">
      <c r="A3170" s="1203"/>
      <c r="B3170" s="203" t="s">
        <v>1476</v>
      </c>
      <c r="C3170" s="1197"/>
      <c r="D3170" s="1199"/>
      <c r="E3170" s="204" t="s">
        <v>6863</v>
      </c>
      <c r="F3170" s="204" t="s">
        <v>7875</v>
      </c>
      <c r="G3170" s="204">
        <v>20</v>
      </c>
      <c r="H3170" s="204">
        <v>1909</v>
      </c>
      <c r="I3170" s="204" t="s">
        <v>6079</v>
      </c>
      <c r="J3170" s="208">
        <v>5</v>
      </c>
      <c r="K3170" s="1194"/>
      <c r="L3170" s="1195"/>
    </row>
    <row r="3171" spans="1:12">
      <c r="A3171" s="1203"/>
      <c r="B3171" s="203" t="s">
        <v>1476</v>
      </c>
      <c r="C3171" s="1197"/>
      <c r="D3171" s="1199"/>
      <c r="E3171" s="204" t="s">
        <v>6821</v>
      </c>
      <c r="F3171" s="204" t="s">
        <v>7876</v>
      </c>
      <c r="G3171" s="204">
        <v>21</v>
      </c>
      <c r="H3171" s="204">
        <v>1910</v>
      </c>
      <c r="I3171" s="204" t="s">
        <v>6079</v>
      </c>
      <c r="J3171" s="208">
        <v>6</v>
      </c>
      <c r="K3171" s="1194"/>
      <c r="L3171" s="1195"/>
    </row>
    <row r="3172" spans="1:12">
      <c r="A3172" s="1203"/>
      <c r="B3172" s="203" t="s">
        <v>1476</v>
      </c>
      <c r="C3172" s="1197"/>
      <c r="D3172" s="1199"/>
      <c r="E3172" s="204" t="s">
        <v>6822</v>
      </c>
      <c r="F3172" s="204" t="s">
        <v>7554</v>
      </c>
      <c r="G3172" s="204">
        <v>22</v>
      </c>
      <c r="H3172" s="204">
        <v>1911</v>
      </c>
      <c r="I3172" s="204" t="s">
        <v>6079</v>
      </c>
      <c r="J3172" s="208">
        <v>7</v>
      </c>
      <c r="K3172" s="1194"/>
      <c r="L3172" s="1195"/>
    </row>
    <row r="3173" spans="1:12">
      <c r="A3173" s="1203"/>
      <c r="B3173" s="203" t="s">
        <v>1476</v>
      </c>
      <c r="C3173" s="1197"/>
      <c r="D3173" s="1199"/>
      <c r="E3173" s="204" t="s">
        <v>6823</v>
      </c>
      <c r="F3173" s="204" t="s">
        <v>7877</v>
      </c>
      <c r="G3173" s="204">
        <v>23</v>
      </c>
      <c r="H3173" s="204">
        <v>1912</v>
      </c>
      <c r="I3173" s="204" t="s">
        <v>6083</v>
      </c>
      <c r="J3173" s="208">
        <v>1</v>
      </c>
      <c r="K3173" s="1194"/>
      <c r="L3173" s="1195"/>
    </row>
    <row r="3174" spans="1:12">
      <c r="A3174" s="1203"/>
      <c r="B3174" s="203" t="s">
        <v>1476</v>
      </c>
      <c r="C3174" s="1197"/>
      <c r="D3174" s="1199"/>
      <c r="E3174" s="204" t="s">
        <v>6824</v>
      </c>
      <c r="F3174" s="204" t="s">
        <v>7878</v>
      </c>
      <c r="G3174" s="204">
        <v>24</v>
      </c>
      <c r="H3174" s="204">
        <v>1913</v>
      </c>
      <c r="I3174" s="204" t="s">
        <v>6083</v>
      </c>
      <c r="J3174" s="208">
        <v>2</v>
      </c>
      <c r="K3174" s="1194"/>
      <c r="L3174" s="1195"/>
    </row>
    <row r="3175" spans="1:12">
      <c r="A3175" s="1203"/>
      <c r="B3175" s="203" t="s">
        <v>1476</v>
      </c>
      <c r="C3175" s="1197"/>
      <c r="D3175" s="1199"/>
      <c r="E3175" s="204" t="s">
        <v>6825</v>
      </c>
      <c r="F3175" s="204" t="s">
        <v>7555</v>
      </c>
      <c r="G3175" s="204">
        <v>25</v>
      </c>
      <c r="H3175" s="204">
        <v>1914</v>
      </c>
      <c r="I3175" s="204" t="s">
        <v>6083</v>
      </c>
      <c r="J3175" s="208">
        <v>3</v>
      </c>
      <c r="K3175" s="1194"/>
      <c r="L3175" s="1195"/>
    </row>
    <row r="3176" spans="1:12">
      <c r="A3176" s="1203"/>
      <c r="B3176" s="203" t="s">
        <v>1476</v>
      </c>
      <c r="C3176" s="1197"/>
      <c r="D3176" s="1199"/>
      <c r="E3176" s="204" t="s">
        <v>6826</v>
      </c>
      <c r="F3176" s="204" t="s">
        <v>7556</v>
      </c>
      <c r="G3176" s="204">
        <v>26</v>
      </c>
      <c r="H3176" s="204">
        <v>1915</v>
      </c>
      <c r="I3176" s="204" t="s">
        <v>6083</v>
      </c>
      <c r="J3176" s="208">
        <v>4</v>
      </c>
      <c r="K3176" s="1194"/>
      <c r="L3176" s="1195"/>
    </row>
    <row r="3177" spans="1:12">
      <c r="A3177" s="1203"/>
      <c r="B3177" s="203" t="s">
        <v>1476</v>
      </c>
      <c r="C3177" s="1197"/>
      <c r="D3177" s="1199"/>
      <c r="E3177" s="204" t="s">
        <v>6827</v>
      </c>
      <c r="F3177" s="204" t="s">
        <v>7879</v>
      </c>
      <c r="G3177" s="204">
        <v>27</v>
      </c>
      <c r="H3177" s="204">
        <v>1916</v>
      </c>
      <c r="I3177" s="204" t="s">
        <v>6083</v>
      </c>
      <c r="J3177" s="208">
        <v>5</v>
      </c>
      <c r="K3177" s="1194"/>
      <c r="L3177" s="1195"/>
    </row>
    <row r="3178" spans="1:12">
      <c r="A3178" s="1203"/>
      <c r="B3178" s="203" t="s">
        <v>1476</v>
      </c>
      <c r="C3178" s="1197"/>
      <c r="D3178" s="1199"/>
      <c r="E3178" s="204" t="s">
        <v>6828</v>
      </c>
      <c r="F3178" s="204" t="s">
        <v>7880</v>
      </c>
      <c r="G3178" s="204">
        <v>28</v>
      </c>
      <c r="H3178" s="204">
        <v>1917</v>
      </c>
      <c r="I3178" s="204" t="s">
        <v>6083</v>
      </c>
      <c r="J3178" s="208">
        <v>6</v>
      </c>
      <c r="K3178" s="1194"/>
      <c r="L3178" s="1195"/>
    </row>
    <row r="3179" spans="1:12">
      <c r="A3179" s="1203"/>
      <c r="B3179" s="203" t="s">
        <v>1476</v>
      </c>
      <c r="C3179" s="1197"/>
      <c r="D3179" s="1199"/>
      <c r="E3179" s="204" t="s">
        <v>6829</v>
      </c>
      <c r="F3179" s="204" t="s">
        <v>7557</v>
      </c>
      <c r="G3179" s="204">
        <v>29</v>
      </c>
      <c r="H3179" s="204">
        <v>1918</v>
      </c>
      <c r="I3179" s="204" t="s">
        <v>6083</v>
      </c>
      <c r="J3179" s="208">
        <v>7</v>
      </c>
      <c r="K3179" s="1194"/>
      <c r="L3179" s="1195"/>
    </row>
    <row r="3180" spans="1:12">
      <c r="A3180" s="1203"/>
      <c r="B3180" s="203" t="s">
        <v>1476</v>
      </c>
      <c r="C3180" s="1197"/>
      <c r="D3180" s="1199"/>
      <c r="E3180" s="204"/>
      <c r="F3180" s="204"/>
      <c r="G3180" s="204">
        <v>30</v>
      </c>
      <c r="H3180" s="204">
        <v>1919</v>
      </c>
      <c r="I3180" s="204"/>
      <c r="J3180" s="208"/>
      <c r="K3180" s="1194"/>
      <c r="L3180" s="1195"/>
    </row>
    <row r="3181" spans="1:12">
      <c r="A3181" s="1203"/>
      <c r="B3181" s="205" t="s">
        <v>1476</v>
      </c>
      <c r="C3181" s="1197"/>
      <c r="D3181" s="1199"/>
      <c r="E3181" s="206"/>
      <c r="F3181" s="206"/>
      <c r="G3181" s="206">
        <v>31</v>
      </c>
      <c r="H3181" s="206">
        <v>1920</v>
      </c>
      <c r="I3181" s="206"/>
      <c r="J3181" s="209"/>
      <c r="K3181" s="1194"/>
      <c r="L3181" s="1195"/>
    </row>
    <row r="3182" spans="1:12">
      <c r="A3182" s="1203"/>
      <c r="B3182" s="200" t="s">
        <v>1449</v>
      </c>
      <c r="C3182" s="1207" t="s">
        <v>5705</v>
      </c>
      <c r="D3182" s="1198" t="s">
        <v>1450</v>
      </c>
      <c r="E3182" s="201" t="s">
        <v>1497</v>
      </c>
      <c r="F3182" s="201" t="s">
        <v>8047</v>
      </c>
      <c r="G3182" s="201">
        <v>0</v>
      </c>
      <c r="H3182" s="201">
        <v>81</v>
      </c>
      <c r="I3182" s="201" t="s">
        <v>1453</v>
      </c>
      <c r="J3182" s="207">
        <v>1</v>
      </c>
    </row>
    <row r="3183" spans="1:12">
      <c r="A3183" s="1203"/>
      <c r="B3183" s="203" t="s">
        <v>1449</v>
      </c>
      <c r="C3183" s="1208"/>
      <c r="D3183" s="1199"/>
      <c r="E3183" s="204" t="s">
        <v>1497</v>
      </c>
      <c r="F3183" s="204" t="s">
        <v>67</v>
      </c>
      <c r="G3183" s="204">
        <v>1</v>
      </c>
      <c r="H3183" s="204">
        <v>82</v>
      </c>
      <c r="I3183" s="204" t="s">
        <v>1454</v>
      </c>
      <c r="J3183" s="208">
        <v>1</v>
      </c>
    </row>
    <row r="3184" spans="1:12">
      <c r="A3184" s="1203"/>
      <c r="B3184" s="203" t="s">
        <v>1449</v>
      </c>
      <c r="C3184" s="1208"/>
      <c r="D3184" s="1199"/>
      <c r="E3184" s="204"/>
      <c r="F3184" s="204"/>
      <c r="G3184" s="204">
        <v>2</v>
      </c>
      <c r="H3184" s="204">
        <v>83</v>
      </c>
      <c r="I3184" s="204"/>
      <c r="J3184" s="208"/>
    </row>
    <row r="3185" spans="1:12">
      <c r="A3185" s="1211"/>
      <c r="B3185" s="205" t="s">
        <v>1449</v>
      </c>
      <c r="C3185" s="1208"/>
      <c r="D3185" s="1199"/>
      <c r="E3185" s="206"/>
      <c r="F3185" s="206"/>
      <c r="G3185" s="206">
        <v>3</v>
      </c>
      <c r="H3185" s="206">
        <v>84</v>
      </c>
      <c r="I3185" s="206"/>
      <c r="J3185" s="209"/>
    </row>
    <row r="3186" spans="1:12">
      <c r="A3186" s="1202" t="s">
        <v>8489</v>
      </c>
      <c r="B3186" s="200" t="s">
        <v>1461</v>
      </c>
      <c r="C3186" s="1209" t="s">
        <v>1416</v>
      </c>
      <c r="D3186" s="1198" t="s">
        <v>1462</v>
      </c>
      <c r="E3186" s="201" t="s">
        <v>1080</v>
      </c>
      <c r="F3186" s="201" t="s">
        <v>1079</v>
      </c>
      <c r="G3186" s="201">
        <v>1</v>
      </c>
      <c r="H3186" s="201">
        <v>433</v>
      </c>
      <c r="I3186" s="201" t="s">
        <v>1480</v>
      </c>
      <c r="J3186" s="207">
        <v>1</v>
      </c>
      <c r="K3186" s="756" t="s">
        <v>2135</v>
      </c>
      <c r="L3186" s="1195" t="s">
        <v>5963</v>
      </c>
    </row>
    <row r="3187" spans="1:12">
      <c r="A3187" s="1203"/>
      <c r="B3187" s="203" t="s">
        <v>1461</v>
      </c>
      <c r="C3187" s="1210"/>
      <c r="D3187" s="1199"/>
      <c r="E3187" s="204" t="s">
        <v>1084</v>
      </c>
      <c r="F3187" s="204" t="s">
        <v>10813</v>
      </c>
      <c r="G3187" s="204">
        <v>2</v>
      </c>
      <c r="H3187" s="204">
        <v>434</v>
      </c>
      <c r="I3187" s="204" t="s">
        <v>1480</v>
      </c>
      <c r="J3187" s="208">
        <v>3</v>
      </c>
      <c r="K3187" s="756" t="s">
        <v>2136</v>
      </c>
      <c r="L3187" s="1195"/>
    </row>
    <row r="3188" spans="1:12">
      <c r="A3188" s="1203"/>
      <c r="B3188" s="203" t="s">
        <v>1461</v>
      </c>
      <c r="C3188" s="1210"/>
      <c r="D3188" s="1199"/>
      <c r="E3188" s="204" t="s">
        <v>1088</v>
      </c>
      <c r="F3188" s="204" t="s">
        <v>10814</v>
      </c>
      <c r="G3188" s="204">
        <v>3</v>
      </c>
      <c r="H3188" s="204">
        <v>435</v>
      </c>
      <c r="I3188" s="204" t="s">
        <v>1483</v>
      </c>
      <c r="J3188" s="208">
        <v>1</v>
      </c>
      <c r="K3188" s="756" t="s">
        <v>2137</v>
      </c>
      <c r="L3188" s="1195"/>
    </row>
    <row r="3189" spans="1:12">
      <c r="A3189" s="1203"/>
      <c r="B3189" s="203" t="s">
        <v>1461</v>
      </c>
      <c r="C3189" s="1210"/>
      <c r="D3189" s="1199"/>
      <c r="E3189" s="204" t="s">
        <v>872</v>
      </c>
      <c r="F3189" s="204" t="s">
        <v>1140</v>
      </c>
      <c r="G3189" s="204">
        <v>4</v>
      </c>
      <c r="H3189" s="204">
        <v>436</v>
      </c>
      <c r="I3189" s="204" t="s">
        <v>1494</v>
      </c>
      <c r="J3189" s="208">
        <v>1</v>
      </c>
      <c r="K3189" s="756" t="s">
        <v>2138</v>
      </c>
      <c r="L3189" s="1195"/>
    </row>
    <row r="3190" spans="1:12">
      <c r="A3190" s="1203"/>
      <c r="B3190" s="203" t="s">
        <v>1461</v>
      </c>
      <c r="C3190" s="1210"/>
      <c r="D3190" s="1199"/>
      <c r="E3190" s="204" t="s">
        <v>931</v>
      </c>
      <c r="F3190" s="204" t="s">
        <v>1150</v>
      </c>
      <c r="G3190" s="204">
        <v>5</v>
      </c>
      <c r="H3190" s="204">
        <v>437</v>
      </c>
      <c r="I3190" s="204" t="s">
        <v>1494</v>
      </c>
      <c r="J3190" s="208">
        <v>3</v>
      </c>
      <c r="K3190" s="756" t="s">
        <v>2139</v>
      </c>
      <c r="L3190" s="1195"/>
    </row>
    <row r="3191" spans="1:12">
      <c r="A3191" s="1203"/>
      <c r="B3191" s="203" t="s">
        <v>1461</v>
      </c>
      <c r="C3191" s="1210"/>
      <c r="D3191" s="1199"/>
      <c r="E3191" s="204" t="s">
        <v>1078</v>
      </c>
      <c r="F3191" s="204" t="s">
        <v>10815</v>
      </c>
      <c r="G3191" s="204">
        <v>6</v>
      </c>
      <c r="H3191" s="204">
        <v>438</v>
      </c>
      <c r="I3191" s="204" t="s">
        <v>1494</v>
      </c>
      <c r="J3191" s="208">
        <v>5</v>
      </c>
      <c r="K3191" s="756" t="s">
        <v>2140</v>
      </c>
      <c r="L3191" s="1195"/>
    </row>
    <row r="3192" spans="1:12">
      <c r="A3192" s="1203"/>
      <c r="B3192" s="203" t="s">
        <v>1461</v>
      </c>
      <c r="C3192" s="1210"/>
      <c r="D3192" s="1199"/>
      <c r="E3192" s="204" t="s">
        <v>1497</v>
      </c>
      <c r="F3192" s="204" t="s">
        <v>67</v>
      </c>
      <c r="G3192" s="204">
        <v>7</v>
      </c>
      <c r="H3192" s="204">
        <v>439</v>
      </c>
      <c r="I3192" s="204" t="s">
        <v>1494</v>
      </c>
      <c r="J3192" s="208">
        <v>7</v>
      </c>
      <c r="K3192" s="756" t="s">
        <v>2141</v>
      </c>
      <c r="L3192" s="1195"/>
    </row>
    <row r="3193" spans="1:12">
      <c r="A3193" s="1203"/>
      <c r="B3193" s="203" t="s">
        <v>1461</v>
      </c>
      <c r="C3193" s="1210"/>
      <c r="D3193" s="1199"/>
      <c r="E3193" s="204" t="s">
        <v>1090</v>
      </c>
      <c r="F3193" s="204" t="s">
        <v>10816</v>
      </c>
      <c r="G3193" s="204">
        <v>8</v>
      </c>
      <c r="H3193" s="204">
        <v>440</v>
      </c>
      <c r="I3193" s="204" t="s">
        <v>1732</v>
      </c>
      <c r="J3193" s="208">
        <v>1</v>
      </c>
      <c r="K3193" s="756" t="s">
        <v>2142</v>
      </c>
      <c r="L3193" s="1195"/>
    </row>
    <row r="3194" spans="1:12">
      <c r="A3194" s="1203"/>
      <c r="B3194" s="203" t="s">
        <v>1461</v>
      </c>
      <c r="C3194" s="1210"/>
      <c r="D3194" s="1199"/>
      <c r="E3194" s="204" t="s">
        <v>1097</v>
      </c>
      <c r="F3194" s="204" t="s">
        <v>10817</v>
      </c>
      <c r="G3194" s="204">
        <v>9</v>
      </c>
      <c r="H3194" s="204">
        <v>441</v>
      </c>
      <c r="I3194" s="204" t="s">
        <v>1732</v>
      </c>
      <c r="J3194" s="208">
        <v>3</v>
      </c>
      <c r="K3194" s="756" t="s">
        <v>2143</v>
      </c>
      <c r="L3194" s="1195"/>
    </row>
    <row r="3195" spans="1:12">
      <c r="A3195" s="1203"/>
      <c r="B3195" s="203" t="s">
        <v>1461</v>
      </c>
      <c r="C3195" s="1210"/>
      <c r="D3195" s="1199"/>
      <c r="E3195" s="204" t="s">
        <v>1092</v>
      </c>
      <c r="F3195" s="204" t="s">
        <v>10818</v>
      </c>
      <c r="G3195" s="204">
        <v>10</v>
      </c>
      <c r="H3195" s="204">
        <v>442</v>
      </c>
      <c r="I3195" s="204" t="s">
        <v>1732</v>
      </c>
      <c r="J3195" s="208">
        <v>5</v>
      </c>
      <c r="K3195" s="756" t="s">
        <v>2144</v>
      </c>
      <c r="L3195" s="1195"/>
    </row>
    <row r="3196" spans="1:12">
      <c r="A3196" s="1203"/>
      <c r="B3196" s="203" t="s">
        <v>1461</v>
      </c>
      <c r="C3196" s="1210"/>
      <c r="D3196" s="1199"/>
      <c r="E3196" s="204" t="s">
        <v>1094</v>
      </c>
      <c r="F3196" s="204" t="s">
        <v>10819</v>
      </c>
      <c r="G3196" s="204">
        <v>11</v>
      </c>
      <c r="H3196" s="204">
        <v>443</v>
      </c>
      <c r="I3196" s="204" t="s">
        <v>1732</v>
      </c>
      <c r="J3196" s="208">
        <v>7</v>
      </c>
      <c r="K3196" s="756" t="s">
        <v>2145</v>
      </c>
      <c r="L3196" s="1195"/>
    </row>
    <row r="3197" spans="1:12">
      <c r="A3197" s="1203"/>
      <c r="B3197" s="205" t="s">
        <v>1461</v>
      </c>
      <c r="C3197" s="1210"/>
      <c r="D3197" s="1199"/>
      <c r="E3197" s="206" t="s">
        <v>1096</v>
      </c>
      <c r="F3197" s="206" t="s">
        <v>10820</v>
      </c>
      <c r="G3197" s="206">
        <v>12</v>
      </c>
      <c r="H3197" s="206">
        <v>444</v>
      </c>
      <c r="I3197" s="206" t="s">
        <v>1732</v>
      </c>
      <c r="J3197" s="209">
        <v>9</v>
      </c>
      <c r="K3197" s="756" t="s">
        <v>2146</v>
      </c>
      <c r="L3197" s="1195"/>
    </row>
    <row r="3198" spans="1:12">
      <c r="A3198" s="1203"/>
      <c r="B3198" s="200" t="s">
        <v>1461</v>
      </c>
      <c r="C3198" s="1209" t="s">
        <v>1417</v>
      </c>
      <c r="D3198" s="1198" t="s">
        <v>1462</v>
      </c>
      <c r="E3198" s="201" t="s">
        <v>1102</v>
      </c>
      <c r="F3198" s="201" t="s">
        <v>10821</v>
      </c>
      <c r="G3198" s="201">
        <v>1</v>
      </c>
      <c r="H3198" s="201">
        <v>445</v>
      </c>
      <c r="I3198" s="201" t="s">
        <v>1732</v>
      </c>
      <c r="J3198" s="207">
        <v>11</v>
      </c>
      <c r="K3198" s="756" t="s">
        <v>5964</v>
      </c>
      <c r="L3198" s="1195" t="s">
        <v>5965</v>
      </c>
    </row>
    <row r="3199" spans="1:12">
      <c r="A3199" s="1203"/>
      <c r="B3199" s="203" t="s">
        <v>1461</v>
      </c>
      <c r="C3199" s="1210"/>
      <c r="D3199" s="1199"/>
      <c r="E3199" s="204" t="s">
        <v>1106</v>
      </c>
      <c r="F3199" s="204" t="s">
        <v>10822</v>
      </c>
      <c r="G3199" s="204">
        <v>2</v>
      </c>
      <c r="H3199" s="204">
        <v>446</v>
      </c>
      <c r="I3199" s="204" t="s">
        <v>1732</v>
      </c>
      <c r="J3199" s="208">
        <v>13</v>
      </c>
      <c r="K3199" s="756" t="s">
        <v>5966</v>
      </c>
      <c r="L3199" s="1195"/>
    </row>
    <row r="3200" spans="1:12">
      <c r="A3200" s="1203"/>
      <c r="B3200" s="203" t="s">
        <v>1461</v>
      </c>
      <c r="C3200" s="1210"/>
      <c r="D3200" s="1199"/>
      <c r="E3200" s="204" t="s">
        <v>1109</v>
      </c>
      <c r="F3200" s="204" t="s">
        <v>1107</v>
      </c>
      <c r="G3200" s="204">
        <v>3</v>
      </c>
      <c r="H3200" s="204">
        <v>447</v>
      </c>
      <c r="I3200" s="204" t="s">
        <v>1732</v>
      </c>
      <c r="J3200" s="208">
        <v>15</v>
      </c>
      <c r="K3200" s="756" t="s">
        <v>5967</v>
      </c>
      <c r="L3200" s="1195"/>
    </row>
    <row r="3201" spans="1:12">
      <c r="A3201" s="1203"/>
      <c r="B3201" s="203" t="s">
        <v>1461</v>
      </c>
      <c r="C3201" s="1210"/>
      <c r="D3201" s="1199"/>
      <c r="E3201" s="204" t="s">
        <v>1111</v>
      </c>
      <c r="F3201" s="204" t="s">
        <v>1108</v>
      </c>
      <c r="G3201" s="204">
        <v>4</v>
      </c>
      <c r="H3201" s="204">
        <v>448</v>
      </c>
      <c r="I3201" s="204" t="s">
        <v>1732</v>
      </c>
      <c r="J3201" s="208">
        <v>17</v>
      </c>
      <c r="K3201" s="756" t="s">
        <v>5968</v>
      </c>
      <c r="L3201" s="1195"/>
    </row>
    <row r="3202" spans="1:12">
      <c r="A3202" s="1203"/>
      <c r="B3202" s="203" t="s">
        <v>1461</v>
      </c>
      <c r="C3202" s="1210"/>
      <c r="D3202" s="1199"/>
      <c r="E3202" s="204" t="s">
        <v>1206</v>
      </c>
      <c r="F3202" s="204" t="s">
        <v>7881</v>
      </c>
      <c r="G3202" s="204">
        <v>5</v>
      </c>
      <c r="H3202" s="204">
        <v>449</v>
      </c>
      <c r="I3202" s="204" t="s">
        <v>1732</v>
      </c>
      <c r="J3202" s="208">
        <v>19</v>
      </c>
      <c r="K3202" s="756" t="s">
        <v>5969</v>
      </c>
      <c r="L3202" s="1195"/>
    </row>
    <row r="3203" spans="1:12">
      <c r="A3203" s="1203"/>
      <c r="B3203" s="203" t="s">
        <v>1461</v>
      </c>
      <c r="C3203" s="1210"/>
      <c r="D3203" s="1199"/>
      <c r="E3203" s="204" t="s">
        <v>1118</v>
      </c>
      <c r="F3203" s="204" t="s">
        <v>10823</v>
      </c>
      <c r="G3203" s="204">
        <v>6</v>
      </c>
      <c r="H3203" s="204">
        <v>450</v>
      </c>
      <c r="I3203" s="204" t="s">
        <v>1732</v>
      </c>
      <c r="J3203" s="208">
        <v>21</v>
      </c>
      <c r="K3203" s="756" t="s">
        <v>5970</v>
      </c>
      <c r="L3203" s="1195"/>
    </row>
    <row r="3204" spans="1:12">
      <c r="A3204" s="1203"/>
      <c r="B3204" s="203" t="s">
        <v>1461</v>
      </c>
      <c r="C3204" s="1210"/>
      <c r="D3204" s="1199"/>
      <c r="E3204" s="204" t="s">
        <v>1126</v>
      </c>
      <c r="F3204" s="204" t="s">
        <v>1124</v>
      </c>
      <c r="G3204" s="204">
        <v>7</v>
      </c>
      <c r="H3204" s="204">
        <v>451</v>
      </c>
      <c r="I3204" s="204" t="s">
        <v>1732</v>
      </c>
      <c r="J3204" s="208">
        <v>23</v>
      </c>
      <c r="K3204" s="756" t="s">
        <v>5971</v>
      </c>
      <c r="L3204" s="1195"/>
    </row>
    <row r="3205" spans="1:12">
      <c r="A3205" s="1203"/>
      <c r="B3205" s="203" t="s">
        <v>1461</v>
      </c>
      <c r="C3205" s="1210"/>
      <c r="D3205" s="1199"/>
      <c r="E3205" s="204" t="s">
        <v>1127</v>
      </c>
      <c r="F3205" s="204" t="s">
        <v>1125</v>
      </c>
      <c r="G3205" s="204">
        <v>8</v>
      </c>
      <c r="H3205" s="204">
        <v>452</v>
      </c>
      <c r="I3205" s="204" t="s">
        <v>1732</v>
      </c>
      <c r="J3205" s="208">
        <v>25</v>
      </c>
      <c r="K3205" s="756" t="s">
        <v>5972</v>
      </c>
      <c r="L3205" s="1195"/>
    </row>
    <row r="3206" spans="1:12">
      <c r="A3206" s="1203"/>
      <c r="B3206" s="203" t="s">
        <v>1461</v>
      </c>
      <c r="C3206" s="1210"/>
      <c r="D3206" s="1199"/>
      <c r="E3206" s="204" t="s">
        <v>1497</v>
      </c>
      <c r="F3206" s="204" t="s">
        <v>67</v>
      </c>
      <c r="G3206" s="204">
        <v>9</v>
      </c>
      <c r="H3206" s="204">
        <v>453</v>
      </c>
      <c r="I3206" s="204" t="s">
        <v>1732</v>
      </c>
      <c r="J3206" s="208">
        <v>27</v>
      </c>
      <c r="K3206" s="756" t="s">
        <v>5973</v>
      </c>
      <c r="L3206" s="1195"/>
    </row>
    <row r="3207" spans="1:12">
      <c r="A3207" s="1203"/>
      <c r="B3207" s="203" t="s">
        <v>1461</v>
      </c>
      <c r="C3207" s="1210"/>
      <c r="D3207" s="1199"/>
      <c r="E3207" s="204" t="s">
        <v>1497</v>
      </c>
      <c r="F3207" s="204" t="s">
        <v>67</v>
      </c>
      <c r="G3207" s="204">
        <v>10</v>
      </c>
      <c r="H3207" s="204">
        <v>454</v>
      </c>
      <c r="I3207" s="204" t="s">
        <v>1732</v>
      </c>
      <c r="J3207" s="208">
        <v>29</v>
      </c>
      <c r="K3207" s="756" t="s">
        <v>5974</v>
      </c>
      <c r="L3207" s="1195"/>
    </row>
    <row r="3208" spans="1:12">
      <c r="A3208" s="1203"/>
      <c r="B3208" s="203" t="s">
        <v>1461</v>
      </c>
      <c r="C3208" s="1210"/>
      <c r="D3208" s="1199"/>
      <c r="E3208" s="204" t="s">
        <v>7266</v>
      </c>
      <c r="F3208" s="204" t="s">
        <v>10824</v>
      </c>
      <c r="G3208" s="204">
        <v>11</v>
      </c>
      <c r="H3208" s="204">
        <v>455</v>
      </c>
      <c r="I3208" s="204" t="s">
        <v>49</v>
      </c>
      <c r="J3208" s="208" t="s">
        <v>49</v>
      </c>
      <c r="K3208" s="756" t="s">
        <v>5975</v>
      </c>
      <c r="L3208" s="1195"/>
    </row>
    <row r="3209" spans="1:12">
      <c r="A3209" s="1203"/>
      <c r="B3209" s="205" t="s">
        <v>1461</v>
      </c>
      <c r="C3209" s="1210"/>
      <c r="D3209" s="1199"/>
      <c r="E3209" s="206"/>
      <c r="F3209" s="206"/>
      <c r="G3209" s="206">
        <v>12</v>
      </c>
      <c r="H3209" s="206">
        <v>456</v>
      </c>
      <c r="I3209" s="206"/>
      <c r="J3209" s="209"/>
      <c r="K3209" s="756" t="s">
        <v>5976</v>
      </c>
      <c r="L3209" s="1195"/>
    </row>
    <row r="3210" spans="1:12">
      <c r="A3210" s="1203"/>
      <c r="B3210" s="210" t="s">
        <v>1476</v>
      </c>
      <c r="C3210" s="1205" t="s">
        <v>1418</v>
      </c>
      <c r="D3210" s="1198" t="s">
        <v>1477</v>
      </c>
      <c r="E3210" s="201" t="s">
        <v>3018</v>
      </c>
      <c r="F3210" s="201" t="s">
        <v>10825</v>
      </c>
      <c r="G3210" s="201">
        <v>0</v>
      </c>
      <c r="H3210" s="201">
        <v>1921</v>
      </c>
      <c r="I3210" s="201" t="s">
        <v>1487</v>
      </c>
      <c r="J3210" s="207">
        <v>1</v>
      </c>
      <c r="K3210" s="1194" t="s">
        <v>5977</v>
      </c>
      <c r="L3210" s="1195" t="s">
        <v>5978</v>
      </c>
    </row>
    <row r="3211" spans="1:12">
      <c r="A3211" s="1203"/>
      <c r="B3211" s="211" t="s">
        <v>1476</v>
      </c>
      <c r="C3211" s="1206"/>
      <c r="D3211" s="1199"/>
      <c r="E3211" s="204" t="s">
        <v>3019</v>
      </c>
      <c r="F3211" s="204" t="s">
        <v>10826</v>
      </c>
      <c r="G3211" s="204">
        <v>1</v>
      </c>
      <c r="H3211" s="204">
        <v>1922</v>
      </c>
      <c r="I3211" s="204" t="s">
        <v>1487</v>
      </c>
      <c r="J3211" s="208">
        <v>3</v>
      </c>
      <c r="K3211" s="1194"/>
      <c r="L3211" s="1195"/>
    </row>
    <row r="3212" spans="1:12">
      <c r="A3212" s="1203"/>
      <c r="B3212" s="211" t="s">
        <v>1476</v>
      </c>
      <c r="C3212" s="1206"/>
      <c r="D3212" s="1199"/>
      <c r="E3212" s="204" t="s">
        <v>1087</v>
      </c>
      <c r="F3212" s="204" t="s">
        <v>10827</v>
      </c>
      <c r="G3212" s="204">
        <v>2</v>
      </c>
      <c r="H3212" s="204">
        <v>1923</v>
      </c>
      <c r="I3212" s="204" t="s">
        <v>1487</v>
      </c>
      <c r="J3212" s="208">
        <v>5</v>
      </c>
      <c r="K3212" s="1194"/>
      <c r="L3212" s="1195"/>
    </row>
    <row r="3213" spans="1:12">
      <c r="A3213" s="1203"/>
      <c r="B3213" s="211" t="s">
        <v>1476</v>
      </c>
      <c r="C3213" s="1206"/>
      <c r="D3213" s="1199"/>
      <c r="E3213" s="204" t="s">
        <v>3020</v>
      </c>
      <c r="F3213" s="204" t="s">
        <v>10828</v>
      </c>
      <c r="G3213" s="204">
        <v>3</v>
      </c>
      <c r="H3213" s="204">
        <v>1924</v>
      </c>
      <c r="I3213" s="204" t="s">
        <v>1487</v>
      </c>
      <c r="J3213" s="208">
        <v>7</v>
      </c>
      <c r="K3213" s="1194"/>
      <c r="L3213" s="1195"/>
    </row>
    <row r="3214" spans="1:12">
      <c r="A3214" s="1203"/>
      <c r="B3214" s="211" t="s">
        <v>1476</v>
      </c>
      <c r="C3214" s="1206"/>
      <c r="D3214" s="1199"/>
      <c r="E3214" s="204" t="s">
        <v>1497</v>
      </c>
      <c r="F3214" s="204" t="s">
        <v>67</v>
      </c>
      <c r="G3214" s="204">
        <v>4</v>
      </c>
      <c r="H3214" s="204">
        <v>1925</v>
      </c>
      <c r="I3214" s="204" t="s">
        <v>1487</v>
      </c>
      <c r="J3214" s="208">
        <v>9</v>
      </c>
      <c r="K3214" s="1194"/>
      <c r="L3214" s="1195"/>
    </row>
    <row r="3215" spans="1:12">
      <c r="A3215" s="1203"/>
      <c r="B3215" s="211" t="s">
        <v>1476</v>
      </c>
      <c r="C3215" s="1206"/>
      <c r="D3215" s="1199"/>
      <c r="E3215" s="204" t="s">
        <v>3021</v>
      </c>
      <c r="F3215" s="204" t="s">
        <v>7885</v>
      </c>
      <c r="G3215" s="204">
        <v>5</v>
      </c>
      <c r="H3215" s="204">
        <v>1926</v>
      </c>
      <c r="I3215" s="204" t="s">
        <v>1909</v>
      </c>
      <c r="J3215" s="208">
        <v>1</v>
      </c>
      <c r="K3215" s="1194"/>
      <c r="L3215" s="1195"/>
    </row>
    <row r="3216" spans="1:12">
      <c r="A3216" s="1203"/>
      <c r="B3216" s="211" t="s">
        <v>1476</v>
      </c>
      <c r="C3216" s="1206"/>
      <c r="D3216" s="1199"/>
      <c r="E3216" s="204" t="s">
        <v>3022</v>
      </c>
      <c r="F3216" s="204" t="s">
        <v>7886</v>
      </c>
      <c r="G3216" s="204">
        <v>6</v>
      </c>
      <c r="H3216" s="204">
        <v>1927</v>
      </c>
      <c r="I3216" s="204" t="s">
        <v>1909</v>
      </c>
      <c r="J3216" s="208">
        <v>3</v>
      </c>
      <c r="K3216" s="1194"/>
      <c r="L3216" s="1195"/>
    </row>
    <row r="3217" spans="1:12">
      <c r="A3217" s="1203"/>
      <c r="B3217" s="211" t="s">
        <v>1476</v>
      </c>
      <c r="C3217" s="1206"/>
      <c r="D3217" s="1199"/>
      <c r="E3217" s="204" t="s">
        <v>3023</v>
      </c>
      <c r="F3217" s="204" t="s">
        <v>7887</v>
      </c>
      <c r="G3217" s="204">
        <v>7</v>
      </c>
      <c r="H3217" s="204">
        <v>1928</v>
      </c>
      <c r="I3217" s="204" t="s">
        <v>1909</v>
      </c>
      <c r="J3217" s="208">
        <v>5</v>
      </c>
      <c r="K3217" s="1194"/>
      <c r="L3217" s="1195"/>
    </row>
    <row r="3218" spans="1:12">
      <c r="A3218" s="1203"/>
      <c r="B3218" s="211" t="s">
        <v>1476</v>
      </c>
      <c r="C3218" s="1206"/>
      <c r="D3218" s="1199"/>
      <c r="E3218" s="204" t="s">
        <v>3029</v>
      </c>
      <c r="F3218" s="204" t="s">
        <v>7888</v>
      </c>
      <c r="G3218" s="204">
        <v>8</v>
      </c>
      <c r="H3218" s="204">
        <v>1929</v>
      </c>
      <c r="I3218" s="204" t="s">
        <v>1909</v>
      </c>
      <c r="J3218" s="208">
        <v>7</v>
      </c>
      <c r="K3218" s="1194"/>
      <c r="L3218" s="1195"/>
    </row>
    <row r="3219" spans="1:12">
      <c r="A3219" s="1203"/>
      <c r="B3219" s="211" t="s">
        <v>1476</v>
      </c>
      <c r="C3219" s="1206"/>
      <c r="D3219" s="1199"/>
      <c r="E3219" s="204" t="s">
        <v>3030</v>
      </c>
      <c r="F3219" s="204" t="s">
        <v>7889</v>
      </c>
      <c r="G3219" s="204">
        <v>9</v>
      </c>
      <c r="H3219" s="204">
        <v>1930</v>
      </c>
      <c r="I3219" s="204" t="s">
        <v>1909</v>
      </c>
      <c r="J3219" s="208">
        <v>9</v>
      </c>
      <c r="K3219" s="1194"/>
      <c r="L3219" s="1195"/>
    </row>
    <row r="3220" spans="1:12">
      <c r="A3220" s="1203"/>
      <c r="B3220" s="211" t="s">
        <v>1476</v>
      </c>
      <c r="C3220" s="1206"/>
      <c r="D3220" s="1199"/>
      <c r="E3220" s="204" t="s">
        <v>3024</v>
      </c>
      <c r="F3220" s="204" t="s">
        <v>7890</v>
      </c>
      <c r="G3220" s="204">
        <v>10</v>
      </c>
      <c r="H3220" s="204">
        <v>1931</v>
      </c>
      <c r="I3220" s="204" t="s">
        <v>1909</v>
      </c>
      <c r="J3220" s="208">
        <v>11</v>
      </c>
      <c r="K3220" s="1194"/>
      <c r="L3220" s="1195"/>
    </row>
    <row r="3221" spans="1:12">
      <c r="A3221" s="1203"/>
      <c r="B3221" s="211" t="s">
        <v>1476</v>
      </c>
      <c r="C3221" s="1206"/>
      <c r="D3221" s="1199"/>
      <c r="E3221" s="204" t="s">
        <v>3025</v>
      </c>
      <c r="F3221" s="204" t="s">
        <v>7891</v>
      </c>
      <c r="G3221" s="204">
        <v>11</v>
      </c>
      <c r="H3221" s="204">
        <v>1932</v>
      </c>
      <c r="I3221" s="204" t="s">
        <v>1909</v>
      </c>
      <c r="J3221" s="208">
        <v>13</v>
      </c>
      <c r="K3221" s="1194"/>
      <c r="L3221" s="1195"/>
    </row>
    <row r="3222" spans="1:12">
      <c r="A3222" s="1203"/>
      <c r="B3222" s="211" t="s">
        <v>1476</v>
      </c>
      <c r="C3222" s="1206"/>
      <c r="D3222" s="1199"/>
      <c r="E3222" s="204" t="s">
        <v>1497</v>
      </c>
      <c r="F3222" s="204" t="s">
        <v>67</v>
      </c>
      <c r="G3222" s="204">
        <v>12</v>
      </c>
      <c r="H3222" s="204">
        <v>1933</v>
      </c>
      <c r="I3222" s="204" t="s">
        <v>1909</v>
      </c>
      <c r="J3222" s="208">
        <v>15</v>
      </c>
      <c r="K3222" s="1194"/>
      <c r="L3222" s="1195"/>
    </row>
    <row r="3223" spans="1:12">
      <c r="A3223" s="1203"/>
      <c r="B3223" s="211" t="s">
        <v>1476</v>
      </c>
      <c r="C3223" s="1206"/>
      <c r="D3223" s="1199"/>
      <c r="E3223" s="204" t="s">
        <v>1387</v>
      </c>
      <c r="F3223" s="204" t="s">
        <v>8602</v>
      </c>
      <c r="G3223" s="204">
        <v>13</v>
      </c>
      <c r="H3223" s="204">
        <v>1934</v>
      </c>
      <c r="I3223" s="204" t="s">
        <v>49</v>
      </c>
      <c r="J3223" s="208" t="s">
        <v>49</v>
      </c>
      <c r="K3223" s="1194"/>
      <c r="L3223" s="1195"/>
    </row>
    <row r="3224" spans="1:12">
      <c r="A3224" s="1203"/>
      <c r="B3224" s="211" t="s">
        <v>1476</v>
      </c>
      <c r="C3224" s="1206"/>
      <c r="D3224" s="1199"/>
      <c r="E3224" s="204" t="s">
        <v>1388</v>
      </c>
      <c r="F3224" s="204" t="s">
        <v>10829</v>
      </c>
      <c r="G3224" s="204">
        <v>14</v>
      </c>
      <c r="H3224" s="204">
        <v>1935</v>
      </c>
      <c r="I3224" s="204" t="s">
        <v>49</v>
      </c>
      <c r="J3224" s="208" t="s">
        <v>49</v>
      </c>
      <c r="K3224" s="1194"/>
      <c r="L3224" s="1195"/>
    </row>
    <row r="3225" spans="1:12">
      <c r="A3225" s="1203"/>
      <c r="B3225" s="212" t="s">
        <v>1476</v>
      </c>
      <c r="C3225" s="1206"/>
      <c r="D3225" s="1199"/>
      <c r="E3225" s="206"/>
      <c r="F3225" s="206"/>
      <c r="G3225" s="206">
        <v>15</v>
      </c>
      <c r="H3225" s="206">
        <v>1936</v>
      </c>
      <c r="I3225" s="206"/>
      <c r="J3225" s="209"/>
      <c r="K3225" s="1194"/>
      <c r="L3225" s="1195"/>
    </row>
    <row r="3226" spans="1:12">
      <c r="A3226" s="1203"/>
      <c r="B3226" s="210" t="s">
        <v>1554</v>
      </c>
      <c r="C3226" s="1206"/>
      <c r="D3226" s="1198" t="s">
        <v>1555</v>
      </c>
      <c r="E3226" s="201" t="s">
        <v>3026</v>
      </c>
      <c r="F3226" s="201" t="s">
        <v>10830</v>
      </c>
      <c r="G3226" s="201">
        <v>0</v>
      </c>
      <c r="H3226" s="201">
        <v>737</v>
      </c>
      <c r="I3226" s="201" t="s">
        <v>1552</v>
      </c>
      <c r="J3226" s="207">
        <v>1</v>
      </c>
      <c r="K3226" s="1194" t="s">
        <v>5979</v>
      </c>
      <c r="L3226" s="1195" t="s">
        <v>5980</v>
      </c>
    </row>
    <row r="3227" spans="1:12">
      <c r="A3227" s="1203"/>
      <c r="B3227" s="211" t="s">
        <v>1554</v>
      </c>
      <c r="C3227" s="1206"/>
      <c r="D3227" s="1199"/>
      <c r="E3227" s="204" t="s">
        <v>1497</v>
      </c>
      <c r="F3227" s="204" t="s">
        <v>67</v>
      </c>
      <c r="G3227" s="204">
        <v>1</v>
      </c>
      <c r="H3227" s="204">
        <v>738</v>
      </c>
      <c r="I3227" s="204" t="s">
        <v>1552</v>
      </c>
      <c r="J3227" s="208">
        <v>3</v>
      </c>
      <c r="K3227" s="1194"/>
      <c r="L3227" s="1195"/>
    </row>
    <row r="3228" spans="1:12">
      <c r="A3228" s="1203"/>
      <c r="B3228" s="211" t="s">
        <v>1554</v>
      </c>
      <c r="C3228" s="1206"/>
      <c r="D3228" s="1199"/>
      <c r="E3228" s="204" t="s">
        <v>6977</v>
      </c>
      <c r="F3228" s="204" t="s">
        <v>10831</v>
      </c>
      <c r="G3228" s="204">
        <v>2</v>
      </c>
      <c r="H3228" s="204">
        <v>739</v>
      </c>
      <c r="I3228" s="204" t="s">
        <v>1691</v>
      </c>
      <c r="J3228" s="208">
        <v>8</v>
      </c>
      <c r="K3228" s="1194"/>
      <c r="L3228" s="1195"/>
    </row>
    <row r="3229" spans="1:12">
      <c r="A3229" s="1203"/>
      <c r="B3229" s="211" t="s">
        <v>1554</v>
      </c>
      <c r="C3229" s="1206"/>
      <c r="D3229" s="1199"/>
      <c r="E3229" s="204" t="s">
        <v>6978</v>
      </c>
      <c r="F3229" s="204" t="s">
        <v>11145</v>
      </c>
      <c r="G3229" s="204">
        <v>3</v>
      </c>
      <c r="H3229" s="204">
        <v>740</v>
      </c>
      <c r="I3229" s="204" t="s">
        <v>1691</v>
      </c>
      <c r="J3229" s="208">
        <v>9</v>
      </c>
      <c r="K3229" s="1194"/>
      <c r="L3229" s="1195"/>
    </row>
    <row r="3230" spans="1:12">
      <c r="A3230" s="1203"/>
      <c r="B3230" s="211" t="s">
        <v>1554</v>
      </c>
      <c r="C3230" s="1206"/>
      <c r="D3230" s="1199"/>
      <c r="E3230" s="204" t="s">
        <v>6979</v>
      </c>
      <c r="F3230" s="204" t="s">
        <v>11146</v>
      </c>
      <c r="G3230" s="204">
        <v>4</v>
      </c>
      <c r="H3230" s="204">
        <v>741</v>
      </c>
      <c r="I3230" s="204" t="s">
        <v>1691</v>
      </c>
      <c r="J3230" s="208">
        <v>10</v>
      </c>
      <c r="K3230" s="1194"/>
      <c r="L3230" s="1195"/>
    </row>
    <row r="3231" spans="1:12">
      <c r="A3231" s="1203"/>
      <c r="B3231" s="211" t="s">
        <v>1554</v>
      </c>
      <c r="C3231" s="1206"/>
      <c r="D3231" s="1199"/>
      <c r="E3231" s="204" t="s">
        <v>7267</v>
      </c>
      <c r="F3231" s="204" t="s">
        <v>10832</v>
      </c>
      <c r="G3231" s="204">
        <v>5</v>
      </c>
      <c r="H3231" s="204">
        <v>742</v>
      </c>
      <c r="I3231" s="204" t="s">
        <v>1966</v>
      </c>
      <c r="J3231" s="208">
        <v>8</v>
      </c>
      <c r="K3231" s="1194"/>
      <c r="L3231" s="1195"/>
    </row>
    <row r="3232" spans="1:12">
      <c r="A3232" s="1203"/>
      <c r="B3232" s="211" t="s">
        <v>1554</v>
      </c>
      <c r="C3232" s="1206"/>
      <c r="D3232" s="1199"/>
      <c r="E3232" s="204" t="s">
        <v>7268</v>
      </c>
      <c r="F3232" s="204" t="s">
        <v>11147</v>
      </c>
      <c r="G3232" s="204">
        <v>6</v>
      </c>
      <c r="H3232" s="204">
        <v>743</v>
      </c>
      <c r="I3232" s="204" t="s">
        <v>1966</v>
      </c>
      <c r="J3232" s="208">
        <v>9</v>
      </c>
      <c r="K3232" s="1194"/>
      <c r="L3232" s="1195"/>
    </row>
    <row r="3233" spans="1:12">
      <c r="A3233" s="1203"/>
      <c r="B3233" s="211" t="s">
        <v>1554</v>
      </c>
      <c r="C3233" s="1206"/>
      <c r="D3233" s="1199"/>
      <c r="E3233" s="204" t="s">
        <v>7269</v>
      </c>
      <c r="F3233" s="204" t="s">
        <v>11148</v>
      </c>
      <c r="G3233" s="204">
        <v>7</v>
      </c>
      <c r="H3233" s="204">
        <v>744</v>
      </c>
      <c r="I3233" s="204" t="s">
        <v>1966</v>
      </c>
      <c r="J3233" s="208">
        <v>10</v>
      </c>
      <c r="K3233" s="1194"/>
      <c r="L3233" s="1195"/>
    </row>
    <row r="3234" spans="1:12">
      <c r="A3234" s="1203"/>
      <c r="B3234" s="211" t="s">
        <v>1554</v>
      </c>
      <c r="C3234" s="1206"/>
      <c r="D3234" s="1199"/>
      <c r="E3234" s="204" t="s">
        <v>1695</v>
      </c>
      <c r="F3234" s="204" t="s">
        <v>1696</v>
      </c>
      <c r="G3234" s="204">
        <v>8</v>
      </c>
      <c r="H3234" s="204">
        <v>745</v>
      </c>
      <c r="I3234" s="204" t="s">
        <v>1692</v>
      </c>
      <c r="J3234" s="208">
        <v>8</v>
      </c>
      <c r="K3234" s="1194"/>
      <c r="L3234" s="1195"/>
    </row>
    <row r="3235" spans="1:12">
      <c r="A3235" s="1203"/>
      <c r="B3235" s="211" t="s">
        <v>1554</v>
      </c>
      <c r="C3235" s="1206"/>
      <c r="D3235" s="1199"/>
      <c r="E3235" s="204" t="s">
        <v>1698</v>
      </c>
      <c r="F3235" s="204" t="s">
        <v>10490</v>
      </c>
      <c r="G3235" s="204">
        <v>9</v>
      </c>
      <c r="H3235" s="204">
        <v>746</v>
      </c>
      <c r="I3235" s="204" t="s">
        <v>1692</v>
      </c>
      <c r="J3235" s="208">
        <v>9</v>
      </c>
      <c r="K3235" s="1194"/>
      <c r="L3235" s="1195"/>
    </row>
    <row r="3236" spans="1:12">
      <c r="A3236" s="1203"/>
      <c r="B3236" s="211" t="s">
        <v>1554</v>
      </c>
      <c r="C3236" s="1206"/>
      <c r="D3236" s="1199"/>
      <c r="E3236" s="204" t="s">
        <v>1906</v>
      </c>
      <c r="F3236" s="204" t="s">
        <v>1907</v>
      </c>
      <c r="G3236" s="204">
        <v>10</v>
      </c>
      <c r="H3236" s="204">
        <v>747</v>
      </c>
      <c r="I3236" s="204" t="s">
        <v>1692</v>
      </c>
      <c r="J3236" s="208">
        <v>10</v>
      </c>
      <c r="K3236" s="1194"/>
      <c r="L3236" s="1195"/>
    </row>
    <row r="3237" spans="1:12">
      <c r="A3237" s="1203"/>
      <c r="B3237" s="211" t="s">
        <v>1554</v>
      </c>
      <c r="C3237" s="1206"/>
      <c r="D3237" s="1199"/>
      <c r="E3237" s="204" t="s">
        <v>1695</v>
      </c>
      <c r="F3237" s="204" t="s">
        <v>1696</v>
      </c>
      <c r="G3237" s="204">
        <v>11</v>
      </c>
      <c r="H3237" s="204">
        <v>748</v>
      </c>
      <c r="I3237" s="204" t="s">
        <v>1697</v>
      </c>
      <c r="J3237" s="208">
        <v>8</v>
      </c>
      <c r="K3237" s="1194"/>
      <c r="L3237" s="1195"/>
    </row>
    <row r="3238" spans="1:12">
      <c r="A3238" s="1203"/>
      <c r="B3238" s="211" t="s">
        <v>1554</v>
      </c>
      <c r="C3238" s="1206"/>
      <c r="D3238" s="1199"/>
      <c r="E3238" s="204" t="s">
        <v>1698</v>
      </c>
      <c r="F3238" s="204" t="s">
        <v>10490</v>
      </c>
      <c r="G3238" s="204">
        <v>12</v>
      </c>
      <c r="H3238" s="204">
        <v>749</v>
      </c>
      <c r="I3238" s="204" t="s">
        <v>1697</v>
      </c>
      <c r="J3238" s="208">
        <v>9</v>
      </c>
      <c r="K3238" s="1194"/>
      <c r="L3238" s="1195"/>
    </row>
    <row r="3239" spans="1:12">
      <c r="A3239" s="1203"/>
      <c r="B3239" s="211" t="s">
        <v>1554</v>
      </c>
      <c r="C3239" s="1206"/>
      <c r="D3239" s="1199"/>
      <c r="E3239" s="204" t="s">
        <v>1906</v>
      </c>
      <c r="F3239" s="204" t="s">
        <v>1907</v>
      </c>
      <c r="G3239" s="204">
        <v>13</v>
      </c>
      <c r="H3239" s="204">
        <v>750</v>
      </c>
      <c r="I3239" s="204" t="s">
        <v>1697</v>
      </c>
      <c r="J3239" s="208">
        <v>10</v>
      </c>
      <c r="K3239" s="1194"/>
      <c r="L3239" s="1195"/>
    </row>
    <row r="3240" spans="1:12">
      <c r="A3240" s="1203"/>
      <c r="B3240" s="211" t="s">
        <v>1554</v>
      </c>
      <c r="C3240" s="1206"/>
      <c r="D3240" s="1199"/>
      <c r="E3240" s="204" t="s">
        <v>2762</v>
      </c>
      <c r="F3240" s="204" t="s">
        <v>10833</v>
      </c>
      <c r="G3240" s="204">
        <v>14</v>
      </c>
      <c r="H3240" s="204">
        <v>751</v>
      </c>
      <c r="I3240" s="204" t="s">
        <v>1860</v>
      </c>
      <c r="J3240" s="208">
        <v>1</v>
      </c>
      <c r="K3240" s="1194"/>
      <c r="L3240" s="1195"/>
    </row>
    <row r="3241" spans="1:12">
      <c r="A3241" s="1203"/>
      <c r="B3241" s="212" t="s">
        <v>1554</v>
      </c>
      <c r="C3241" s="1206"/>
      <c r="D3241" s="1199"/>
      <c r="E3241" s="206" t="s">
        <v>2761</v>
      </c>
      <c r="F3241" s="206" t="s">
        <v>10834</v>
      </c>
      <c r="G3241" s="206">
        <v>15</v>
      </c>
      <c r="H3241" s="206">
        <v>752</v>
      </c>
      <c r="I3241" s="206" t="s">
        <v>1860</v>
      </c>
      <c r="J3241" s="209">
        <v>3</v>
      </c>
      <c r="K3241" s="1194"/>
      <c r="L3241" s="1195"/>
    </row>
    <row r="3242" spans="1:12">
      <c r="A3242" s="1203"/>
      <c r="B3242" s="210" t="s">
        <v>1476</v>
      </c>
      <c r="C3242" s="1205" t="s">
        <v>1419</v>
      </c>
      <c r="D3242" s="1198" t="s">
        <v>1477</v>
      </c>
      <c r="E3242" s="201" t="s">
        <v>7270</v>
      </c>
      <c r="F3242" s="201" t="s">
        <v>10835</v>
      </c>
      <c r="G3242" s="201">
        <v>0</v>
      </c>
      <c r="H3242" s="201">
        <v>1937</v>
      </c>
      <c r="I3242" s="201" t="s">
        <v>1910</v>
      </c>
      <c r="J3242" s="207">
        <v>1</v>
      </c>
      <c r="K3242" s="1194" t="s">
        <v>5981</v>
      </c>
      <c r="L3242" s="1195" t="s">
        <v>5982</v>
      </c>
    </row>
    <row r="3243" spans="1:12">
      <c r="A3243" s="1203"/>
      <c r="B3243" s="211" t="s">
        <v>1476</v>
      </c>
      <c r="C3243" s="1206"/>
      <c r="D3243" s="1199"/>
      <c r="E3243" s="204" t="s">
        <v>1244</v>
      </c>
      <c r="F3243" s="204" t="s">
        <v>10836</v>
      </c>
      <c r="G3243" s="204">
        <v>1</v>
      </c>
      <c r="H3243" s="204">
        <v>1938</v>
      </c>
      <c r="I3243" s="204" t="s">
        <v>1910</v>
      </c>
      <c r="J3243" s="208">
        <v>3</v>
      </c>
      <c r="K3243" s="1194"/>
      <c r="L3243" s="1195"/>
    </row>
    <row r="3244" spans="1:12">
      <c r="A3244" s="1203"/>
      <c r="B3244" s="211" t="s">
        <v>1476</v>
      </c>
      <c r="C3244" s="1206"/>
      <c r="D3244" s="1199"/>
      <c r="E3244" s="204" t="s">
        <v>1245</v>
      </c>
      <c r="F3244" s="204" t="s">
        <v>10837</v>
      </c>
      <c r="G3244" s="204">
        <v>2</v>
      </c>
      <c r="H3244" s="204">
        <v>1939</v>
      </c>
      <c r="I3244" s="204" t="s">
        <v>1910</v>
      </c>
      <c r="J3244" s="208">
        <v>5</v>
      </c>
      <c r="K3244" s="1194"/>
      <c r="L3244" s="1195"/>
    </row>
    <row r="3245" spans="1:12">
      <c r="A3245" s="1203"/>
      <c r="B3245" s="211" t="s">
        <v>1476</v>
      </c>
      <c r="C3245" s="1206"/>
      <c r="D3245" s="1199"/>
      <c r="E3245" s="204" t="s">
        <v>1497</v>
      </c>
      <c r="F3245" s="204" t="s">
        <v>67</v>
      </c>
      <c r="G3245" s="204">
        <v>3</v>
      </c>
      <c r="H3245" s="204">
        <v>1940</v>
      </c>
      <c r="I3245" s="204" t="s">
        <v>1910</v>
      </c>
      <c r="J3245" s="208">
        <v>7</v>
      </c>
      <c r="K3245" s="1194"/>
      <c r="L3245" s="1195"/>
    </row>
    <row r="3246" spans="1:12">
      <c r="A3246" s="1203"/>
      <c r="B3246" s="211" t="s">
        <v>1476</v>
      </c>
      <c r="C3246" s="1206"/>
      <c r="D3246" s="1199"/>
      <c r="E3246" s="204" t="s">
        <v>6980</v>
      </c>
      <c r="F3246" s="204" t="s">
        <v>10838</v>
      </c>
      <c r="G3246" s="204">
        <v>4</v>
      </c>
      <c r="H3246" s="204">
        <v>1941</v>
      </c>
      <c r="I3246" s="204" t="s">
        <v>1691</v>
      </c>
      <c r="J3246" s="208">
        <v>1</v>
      </c>
      <c r="K3246" s="1194"/>
      <c r="L3246" s="1195"/>
    </row>
    <row r="3247" spans="1:12">
      <c r="A3247" s="1203"/>
      <c r="B3247" s="211" t="s">
        <v>1476</v>
      </c>
      <c r="C3247" s="1206"/>
      <c r="D3247" s="1199"/>
      <c r="E3247" s="204" t="s">
        <v>6981</v>
      </c>
      <c r="F3247" s="204" t="s">
        <v>10839</v>
      </c>
      <c r="G3247" s="204">
        <v>5</v>
      </c>
      <c r="H3247" s="204">
        <v>1942</v>
      </c>
      <c r="I3247" s="204" t="s">
        <v>1691</v>
      </c>
      <c r="J3247" s="208">
        <v>2</v>
      </c>
      <c r="K3247" s="1194"/>
      <c r="L3247" s="1195"/>
    </row>
    <row r="3248" spans="1:12">
      <c r="A3248" s="1203"/>
      <c r="B3248" s="211" t="s">
        <v>1476</v>
      </c>
      <c r="C3248" s="1206"/>
      <c r="D3248" s="1199"/>
      <c r="E3248" s="204" t="s">
        <v>1497</v>
      </c>
      <c r="F3248" s="204" t="s">
        <v>10840</v>
      </c>
      <c r="G3248" s="204">
        <v>6</v>
      </c>
      <c r="H3248" s="204">
        <v>1943</v>
      </c>
      <c r="I3248" s="204" t="s">
        <v>1691</v>
      </c>
      <c r="J3248" s="208">
        <v>3</v>
      </c>
      <c r="K3248" s="1194"/>
      <c r="L3248" s="1195"/>
    </row>
    <row r="3249" spans="1:12">
      <c r="A3249" s="1203"/>
      <c r="B3249" s="211" t="s">
        <v>1476</v>
      </c>
      <c r="C3249" s="1206"/>
      <c r="D3249" s="1199"/>
      <c r="E3249" s="204" t="s">
        <v>2755</v>
      </c>
      <c r="F3249" s="204" t="s">
        <v>10841</v>
      </c>
      <c r="G3249" s="204">
        <v>7</v>
      </c>
      <c r="H3249" s="204">
        <v>1944</v>
      </c>
      <c r="I3249" s="204" t="s">
        <v>1691</v>
      </c>
      <c r="J3249" s="208">
        <v>4</v>
      </c>
      <c r="K3249" s="1194"/>
      <c r="L3249" s="1195"/>
    </row>
    <row r="3250" spans="1:12">
      <c r="A3250" s="1203"/>
      <c r="B3250" s="211" t="s">
        <v>1476</v>
      </c>
      <c r="C3250" s="1206"/>
      <c r="D3250" s="1199"/>
      <c r="E3250" s="204" t="s">
        <v>6982</v>
      </c>
      <c r="F3250" s="204" t="s">
        <v>10842</v>
      </c>
      <c r="G3250" s="204">
        <v>8</v>
      </c>
      <c r="H3250" s="204">
        <v>1945</v>
      </c>
      <c r="I3250" s="204" t="s">
        <v>1691</v>
      </c>
      <c r="J3250" s="208">
        <v>5</v>
      </c>
      <c r="K3250" s="1194"/>
      <c r="L3250" s="1195"/>
    </row>
    <row r="3251" spans="1:12">
      <c r="A3251" s="1203"/>
      <c r="B3251" s="211" t="s">
        <v>1476</v>
      </c>
      <c r="C3251" s="1206"/>
      <c r="D3251" s="1199"/>
      <c r="E3251" s="204" t="s">
        <v>6983</v>
      </c>
      <c r="F3251" s="204" t="s">
        <v>10843</v>
      </c>
      <c r="G3251" s="204">
        <v>9</v>
      </c>
      <c r="H3251" s="204">
        <v>1946</v>
      </c>
      <c r="I3251" s="204" t="s">
        <v>1691</v>
      </c>
      <c r="J3251" s="208">
        <v>6</v>
      </c>
      <c r="K3251" s="1194"/>
      <c r="L3251" s="1195"/>
    </row>
    <row r="3252" spans="1:12">
      <c r="A3252" s="1203"/>
      <c r="B3252" s="211" t="s">
        <v>1476</v>
      </c>
      <c r="C3252" s="1206"/>
      <c r="D3252" s="1199"/>
      <c r="E3252" s="204" t="s">
        <v>6984</v>
      </c>
      <c r="F3252" s="204" t="s">
        <v>10844</v>
      </c>
      <c r="G3252" s="204">
        <v>10</v>
      </c>
      <c r="H3252" s="204">
        <v>1947</v>
      </c>
      <c r="I3252" s="204" t="s">
        <v>1691</v>
      </c>
      <c r="J3252" s="208">
        <v>7</v>
      </c>
      <c r="K3252" s="1194"/>
      <c r="L3252" s="1195"/>
    </row>
    <row r="3253" spans="1:12">
      <c r="A3253" s="1203"/>
      <c r="B3253" s="211" t="s">
        <v>1476</v>
      </c>
      <c r="C3253" s="1206"/>
      <c r="D3253" s="1199"/>
      <c r="E3253" s="204" t="s">
        <v>7271</v>
      </c>
      <c r="F3253" s="204" t="s">
        <v>10845</v>
      </c>
      <c r="G3253" s="204">
        <v>11</v>
      </c>
      <c r="H3253" s="204">
        <v>1948</v>
      </c>
      <c r="I3253" s="204" t="s">
        <v>1966</v>
      </c>
      <c r="J3253" s="208">
        <v>1</v>
      </c>
      <c r="K3253" s="1194"/>
      <c r="L3253" s="1195"/>
    </row>
    <row r="3254" spans="1:12">
      <c r="A3254" s="1203"/>
      <c r="B3254" s="211" t="s">
        <v>1476</v>
      </c>
      <c r="C3254" s="1206"/>
      <c r="D3254" s="1199"/>
      <c r="E3254" s="204" t="s">
        <v>7272</v>
      </c>
      <c r="F3254" s="204" t="s">
        <v>10846</v>
      </c>
      <c r="G3254" s="204">
        <v>12</v>
      </c>
      <c r="H3254" s="204">
        <v>1949</v>
      </c>
      <c r="I3254" s="204" t="s">
        <v>1966</v>
      </c>
      <c r="J3254" s="208">
        <v>2</v>
      </c>
      <c r="K3254" s="1194"/>
      <c r="L3254" s="1195"/>
    </row>
    <row r="3255" spans="1:12">
      <c r="A3255" s="1203"/>
      <c r="B3255" s="211" t="s">
        <v>1476</v>
      </c>
      <c r="C3255" s="1206"/>
      <c r="D3255" s="1199"/>
      <c r="E3255" s="204" t="s">
        <v>1497</v>
      </c>
      <c r="F3255" s="204" t="s">
        <v>10847</v>
      </c>
      <c r="G3255" s="204">
        <v>13</v>
      </c>
      <c r="H3255" s="204">
        <v>1950</v>
      </c>
      <c r="I3255" s="204" t="s">
        <v>1966</v>
      </c>
      <c r="J3255" s="208">
        <v>3</v>
      </c>
      <c r="K3255" s="1194"/>
      <c r="L3255" s="1195"/>
    </row>
    <row r="3256" spans="1:12">
      <c r="A3256" s="1203"/>
      <c r="B3256" s="211" t="s">
        <v>1476</v>
      </c>
      <c r="C3256" s="1206"/>
      <c r="D3256" s="1199"/>
      <c r="E3256" s="204" t="s">
        <v>2753</v>
      </c>
      <c r="F3256" s="204" t="s">
        <v>10848</v>
      </c>
      <c r="G3256" s="204">
        <v>14</v>
      </c>
      <c r="H3256" s="204">
        <v>1951</v>
      </c>
      <c r="I3256" s="204" t="s">
        <v>1966</v>
      </c>
      <c r="J3256" s="208">
        <v>4</v>
      </c>
      <c r="K3256" s="1194"/>
      <c r="L3256" s="1195"/>
    </row>
    <row r="3257" spans="1:12">
      <c r="A3257" s="1203"/>
      <c r="B3257" s="212" t="s">
        <v>1476</v>
      </c>
      <c r="C3257" s="1206"/>
      <c r="D3257" s="1199"/>
      <c r="E3257" s="206" t="s">
        <v>7273</v>
      </c>
      <c r="F3257" s="206" t="s">
        <v>10849</v>
      </c>
      <c r="G3257" s="206">
        <v>15</v>
      </c>
      <c r="H3257" s="206">
        <v>1952</v>
      </c>
      <c r="I3257" s="206" t="s">
        <v>1966</v>
      </c>
      <c r="J3257" s="209">
        <v>5</v>
      </c>
      <c r="K3257" s="1194"/>
      <c r="L3257" s="1195"/>
    </row>
    <row r="3258" spans="1:12">
      <c r="A3258" s="1203"/>
      <c r="B3258" s="210" t="s">
        <v>1554</v>
      </c>
      <c r="C3258" s="1206"/>
      <c r="D3258" s="1198" t="s">
        <v>1555</v>
      </c>
      <c r="E3258" s="201" t="s">
        <v>6985</v>
      </c>
      <c r="F3258" s="201" t="s">
        <v>10850</v>
      </c>
      <c r="G3258" s="201">
        <v>0</v>
      </c>
      <c r="H3258" s="201">
        <v>753</v>
      </c>
      <c r="I3258" s="201" t="s">
        <v>1792</v>
      </c>
      <c r="J3258" s="207">
        <v>8</v>
      </c>
      <c r="K3258" s="1194" t="s">
        <v>5983</v>
      </c>
      <c r="L3258" s="1195" t="s">
        <v>5984</v>
      </c>
    </row>
    <row r="3259" spans="1:12">
      <c r="A3259" s="1203"/>
      <c r="B3259" s="211" t="s">
        <v>1554</v>
      </c>
      <c r="C3259" s="1206"/>
      <c r="D3259" s="1199"/>
      <c r="E3259" s="204" t="s">
        <v>6986</v>
      </c>
      <c r="F3259" s="204" t="s">
        <v>11149</v>
      </c>
      <c r="G3259" s="204">
        <v>1</v>
      </c>
      <c r="H3259" s="204">
        <v>754</v>
      </c>
      <c r="I3259" s="204" t="s">
        <v>1792</v>
      </c>
      <c r="J3259" s="208">
        <v>9</v>
      </c>
      <c r="K3259" s="1194"/>
      <c r="L3259" s="1195"/>
    </row>
    <row r="3260" spans="1:12">
      <c r="A3260" s="1203"/>
      <c r="B3260" s="211" t="s">
        <v>1554</v>
      </c>
      <c r="C3260" s="1206"/>
      <c r="D3260" s="1199"/>
      <c r="E3260" s="204" t="s">
        <v>6987</v>
      </c>
      <c r="F3260" s="204" t="s">
        <v>11150</v>
      </c>
      <c r="G3260" s="204">
        <v>2</v>
      </c>
      <c r="H3260" s="204">
        <v>755</v>
      </c>
      <c r="I3260" s="204" t="s">
        <v>1792</v>
      </c>
      <c r="J3260" s="208">
        <v>10</v>
      </c>
      <c r="K3260" s="1194"/>
      <c r="L3260" s="1195"/>
    </row>
    <row r="3261" spans="1:12">
      <c r="A3261" s="1203"/>
      <c r="B3261" s="211" t="s">
        <v>1554</v>
      </c>
      <c r="C3261" s="1206"/>
      <c r="D3261" s="1199"/>
      <c r="E3261" s="204" t="s">
        <v>6988</v>
      </c>
      <c r="F3261" s="204" t="s">
        <v>10851</v>
      </c>
      <c r="G3261" s="204">
        <v>3</v>
      </c>
      <c r="H3261" s="204">
        <v>756</v>
      </c>
      <c r="I3261" s="204" t="s">
        <v>1967</v>
      </c>
      <c r="J3261" s="208">
        <v>8</v>
      </c>
      <c r="K3261" s="1194"/>
      <c r="L3261" s="1195"/>
    </row>
    <row r="3262" spans="1:12">
      <c r="A3262" s="1203"/>
      <c r="B3262" s="211" t="s">
        <v>1554</v>
      </c>
      <c r="C3262" s="1206"/>
      <c r="D3262" s="1199"/>
      <c r="E3262" s="204" t="s">
        <v>6989</v>
      </c>
      <c r="F3262" s="204" t="s">
        <v>11151</v>
      </c>
      <c r="G3262" s="204">
        <v>4</v>
      </c>
      <c r="H3262" s="204">
        <v>757</v>
      </c>
      <c r="I3262" s="204" t="s">
        <v>1967</v>
      </c>
      <c r="J3262" s="208">
        <v>9</v>
      </c>
      <c r="K3262" s="1194"/>
      <c r="L3262" s="1195"/>
    </row>
    <row r="3263" spans="1:12">
      <c r="A3263" s="1203"/>
      <c r="B3263" s="211" t="s">
        <v>1554</v>
      </c>
      <c r="C3263" s="1206"/>
      <c r="D3263" s="1199"/>
      <c r="E3263" s="204" t="s">
        <v>6990</v>
      </c>
      <c r="F3263" s="204" t="s">
        <v>11152</v>
      </c>
      <c r="G3263" s="204">
        <v>5</v>
      </c>
      <c r="H3263" s="204">
        <v>758</v>
      </c>
      <c r="I3263" s="204" t="s">
        <v>1967</v>
      </c>
      <c r="J3263" s="208">
        <v>10</v>
      </c>
      <c r="K3263" s="1194"/>
      <c r="L3263" s="1195"/>
    </row>
    <row r="3264" spans="1:12">
      <c r="A3264" s="1203"/>
      <c r="B3264" s="211" t="s">
        <v>1554</v>
      </c>
      <c r="C3264" s="1206"/>
      <c r="D3264" s="1199"/>
      <c r="E3264" s="204" t="s">
        <v>6991</v>
      </c>
      <c r="F3264" s="204" t="s">
        <v>10852</v>
      </c>
      <c r="G3264" s="204">
        <v>6</v>
      </c>
      <c r="H3264" s="204">
        <v>759</v>
      </c>
      <c r="I3264" s="204" t="s">
        <v>1983</v>
      </c>
      <c r="J3264" s="208">
        <v>8</v>
      </c>
      <c r="K3264" s="1194"/>
      <c r="L3264" s="1195"/>
    </row>
    <row r="3265" spans="1:12">
      <c r="A3265" s="1203"/>
      <c r="B3265" s="211" t="s">
        <v>1554</v>
      </c>
      <c r="C3265" s="1206"/>
      <c r="D3265" s="1199"/>
      <c r="E3265" s="204" t="s">
        <v>6992</v>
      </c>
      <c r="F3265" s="204" t="s">
        <v>11153</v>
      </c>
      <c r="G3265" s="204">
        <v>7</v>
      </c>
      <c r="H3265" s="204">
        <v>760</v>
      </c>
      <c r="I3265" s="204" t="s">
        <v>1983</v>
      </c>
      <c r="J3265" s="208">
        <v>9</v>
      </c>
      <c r="K3265" s="1194"/>
      <c r="L3265" s="1195"/>
    </row>
    <row r="3266" spans="1:12">
      <c r="A3266" s="1203"/>
      <c r="B3266" s="211" t="s">
        <v>1554</v>
      </c>
      <c r="C3266" s="1206"/>
      <c r="D3266" s="1199"/>
      <c r="E3266" s="204" t="s">
        <v>6993</v>
      </c>
      <c r="F3266" s="204" t="s">
        <v>11154</v>
      </c>
      <c r="G3266" s="204">
        <v>8</v>
      </c>
      <c r="H3266" s="204">
        <v>761</v>
      </c>
      <c r="I3266" s="204" t="s">
        <v>1983</v>
      </c>
      <c r="J3266" s="208">
        <v>10</v>
      </c>
      <c r="K3266" s="1194"/>
      <c r="L3266" s="1195"/>
    </row>
    <row r="3267" spans="1:12">
      <c r="A3267" s="1203"/>
      <c r="B3267" s="211" t="s">
        <v>1554</v>
      </c>
      <c r="C3267" s="1206"/>
      <c r="D3267" s="1199"/>
      <c r="E3267" s="204" t="s">
        <v>6994</v>
      </c>
      <c r="F3267" s="204" t="s">
        <v>10853</v>
      </c>
      <c r="G3267" s="204">
        <v>9</v>
      </c>
      <c r="H3267" s="204">
        <v>762</v>
      </c>
      <c r="I3267" s="204" t="s">
        <v>6052</v>
      </c>
      <c r="J3267" s="208">
        <v>8</v>
      </c>
      <c r="K3267" s="1194"/>
      <c r="L3267" s="1195"/>
    </row>
    <row r="3268" spans="1:12">
      <c r="A3268" s="1203"/>
      <c r="B3268" s="211" t="s">
        <v>1554</v>
      </c>
      <c r="C3268" s="1206"/>
      <c r="D3268" s="1199"/>
      <c r="E3268" s="204" t="s">
        <v>6995</v>
      </c>
      <c r="F3268" s="204" t="s">
        <v>11155</v>
      </c>
      <c r="G3268" s="204">
        <v>10</v>
      </c>
      <c r="H3268" s="204">
        <v>763</v>
      </c>
      <c r="I3268" s="204" t="s">
        <v>6052</v>
      </c>
      <c r="J3268" s="208">
        <v>9</v>
      </c>
      <c r="K3268" s="1194"/>
      <c r="L3268" s="1195"/>
    </row>
    <row r="3269" spans="1:12">
      <c r="A3269" s="1203"/>
      <c r="B3269" s="211" t="s">
        <v>1554</v>
      </c>
      <c r="C3269" s="1206"/>
      <c r="D3269" s="1199"/>
      <c r="E3269" s="204" t="s">
        <v>6996</v>
      </c>
      <c r="F3269" s="204" t="s">
        <v>11156</v>
      </c>
      <c r="G3269" s="204">
        <v>11</v>
      </c>
      <c r="H3269" s="204">
        <v>764</v>
      </c>
      <c r="I3269" s="204" t="s">
        <v>6052</v>
      </c>
      <c r="J3269" s="208">
        <v>10</v>
      </c>
      <c r="K3269" s="1194"/>
      <c r="L3269" s="1195"/>
    </row>
    <row r="3270" spans="1:12">
      <c r="A3270" s="1203"/>
      <c r="B3270" s="211" t="s">
        <v>1554</v>
      </c>
      <c r="C3270" s="1206"/>
      <c r="D3270" s="1199"/>
      <c r="E3270" s="204" t="s">
        <v>7274</v>
      </c>
      <c r="F3270" s="204" t="s">
        <v>10854</v>
      </c>
      <c r="G3270" s="204">
        <v>12</v>
      </c>
      <c r="H3270" s="204">
        <v>765</v>
      </c>
      <c r="I3270" s="204" t="s">
        <v>6078</v>
      </c>
      <c r="J3270" s="208">
        <v>8</v>
      </c>
      <c r="K3270" s="1194"/>
      <c r="L3270" s="1195"/>
    </row>
    <row r="3271" spans="1:12">
      <c r="A3271" s="1203"/>
      <c r="B3271" s="211" t="s">
        <v>1554</v>
      </c>
      <c r="C3271" s="1206"/>
      <c r="D3271" s="1199"/>
      <c r="E3271" s="204" t="s">
        <v>7275</v>
      </c>
      <c r="F3271" s="204" t="s">
        <v>11157</v>
      </c>
      <c r="G3271" s="204">
        <v>13</v>
      </c>
      <c r="H3271" s="204">
        <v>766</v>
      </c>
      <c r="I3271" s="204" t="s">
        <v>6078</v>
      </c>
      <c r="J3271" s="208">
        <v>9</v>
      </c>
      <c r="K3271" s="1194"/>
      <c r="L3271" s="1195"/>
    </row>
    <row r="3272" spans="1:12">
      <c r="A3272" s="1203"/>
      <c r="B3272" s="211" t="s">
        <v>1554</v>
      </c>
      <c r="C3272" s="1206"/>
      <c r="D3272" s="1199"/>
      <c r="E3272" s="204" t="s">
        <v>7276</v>
      </c>
      <c r="F3272" s="204" t="s">
        <v>11158</v>
      </c>
      <c r="G3272" s="204">
        <v>14</v>
      </c>
      <c r="H3272" s="204">
        <v>767</v>
      </c>
      <c r="I3272" s="204" t="s">
        <v>6078</v>
      </c>
      <c r="J3272" s="208">
        <v>10</v>
      </c>
      <c r="K3272" s="1194"/>
      <c r="L3272" s="1195"/>
    </row>
    <row r="3273" spans="1:12">
      <c r="A3273" s="1203"/>
      <c r="B3273" s="212" t="s">
        <v>1554</v>
      </c>
      <c r="C3273" s="1206"/>
      <c r="D3273" s="1199"/>
      <c r="E3273" s="206"/>
      <c r="F3273" s="206"/>
      <c r="G3273" s="206">
        <v>15</v>
      </c>
      <c r="H3273" s="206">
        <v>768</v>
      </c>
      <c r="I3273" s="206"/>
      <c r="J3273" s="209"/>
      <c r="K3273" s="1194"/>
      <c r="L3273" s="1195"/>
    </row>
    <row r="3274" spans="1:12">
      <c r="A3274" s="1203"/>
      <c r="B3274" s="210" t="s">
        <v>1476</v>
      </c>
      <c r="C3274" s="1205" t="s">
        <v>1420</v>
      </c>
      <c r="D3274" s="1198" t="s">
        <v>1477</v>
      </c>
      <c r="E3274" s="201" t="s">
        <v>7277</v>
      </c>
      <c r="F3274" s="201" t="s">
        <v>10855</v>
      </c>
      <c r="G3274" s="201">
        <v>0</v>
      </c>
      <c r="H3274" s="201">
        <v>1953</v>
      </c>
      <c r="I3274" s="201" t="s">
        <v>1966</v>
      </c>
      <c r="J3274" s="207">
        <v>6</v>
      </c>
      <c r="K3274" s="1194" t="s">
        <v>5985</v>
      </c>
      <c r="L3274" s="1195" t="s">
        <v>5986</v>
      </c>
    </row>
    <row r="3275" spans="1:12">
      <c r="A3275" s="1203"/>
      <c r="B3275" s="211" t="s">
        <v>1476</v>
      </c>
      <c r="C3275" s="1206"/>
      <c r="D3275" s="1199"/>
      <c r="E3275" s="204" t="s">
        <v>7278</v>
      </c>
      <c r="F3275" s="204" t="s">
        <v>10856</v>
      </c>
      <c r="G3275" s="204">
        <v>1</v>
      </c>
      <c r="H3275" s="204">
        <v>1954</v>
      </c>
      <c r="I3275" s="204" t="s">
        <v>1966</v>
      </c>
      <c r="J3275" s="208">
        <v>7</v>
      </c>
      <c r="K3275" s="1194"/>
      <c r="L3275" s="1195"/>
    </row>
    <row r="3276" spans="1:12">
      <c r="A3276" s="1203"/>
      <c r="B3276" s="211" t="s">
        <v>1476</v>
      </c>
      <c r="C3276" s="1206"/>
      <c r="D3276" s="1199"/>
      <c r="E3276" s="204" t="s">
        <v>1351</v>
      </c>
      <c r="F3276" s="204" t="s">
        <v>1700</v>
      </c>
      <c r="G3276" s="204">
        <v>2</v>
      </c>
      <c r="H3276" s="204">
        <v>1955</v>
      </c>
      <c r="I3276" s="204" t="s">
        <v>1692</v>
      </c>
      <c r="J3276" s="208">
        <v>1</v>
      </c>
      <c r="K3276" s="1194"/>
      <c r="L3276" s="1195"/>
    </row>
    <row r="3277" spans="1:12">
      <c r="A3277" s="1203"/>
      <c r="B3277" s="211" t="s">
        <v>1476</v>
      </c>
      <c r="C3277" s="1206"/>
      <c r="D3277" s="1199"/>
      <c r="E3277" s="204" t="s">
        <v>1352</v>
      </c>
      <c r="F3277" s="204" t="s">
        <v>1701</v>
      </c>
      <c r="G3277" s="204">
        <v>3</v>
      </c>
      <c r="H3277" s="204">
        <v>1956</v>
      </c>
      <c r="I3277" s="204" t="s">
        <v>1692</v>
      </c>
      <c r="J3277" s="208">
        <v>2</v>
      </c>
      <c r="K3277" s="1194"/>
      <c r="L3277" s="1195"/>
    </row>
    <row r="3278" spans="1:12">
      <c r="A3278" s="1203"/>
      <c r="B3278" s="211" t="s">
        <v>1476</v>
      </c>
      <c r="C3278" s="1206"/>
      <c r="D3278" s="1199"/>
      <c r="E3278" s="204" t="s">
        <v>1356</v>
      </c>
      <c r="F3278" s="204" t="s">
        <v>1705</v>
      </c>
      <c r="G3278" s="204">
        <v>4</v>
      </c>
      <c r="H3278" s="204">
        <v>1957</v>
      </c>
      <c r="I3278" s="204" t="s">
        <v>1692</v>
      </c>
      <c r="J3278" s="208">
        <v>3</v>
      </c>
      <c r="K3278" s="1194"/>
      <c r="L3278" s="1195"/>
    </row>
    <row r="3279" spans="1:12">
      <c r="A3279" s="1203"/>
      <c r="B3279" s="211" t="s">
        <v>1476</v>
      </c>
      <c r="C3279" s="1206"/>
      <c r="D3279" s="1199"/>
      <c r="E3279" s="204" t="s">
        <v>1349</v>
      </c>
      <c r="F3279" s="204" t="s">
        <v>1706</v>
      </c>
      <c r="G3279" s="204">
        <v>5</v>
      </c>
      <c r="H3279" s="204">
        <v>1958</v>
      </c>
      <c r="I3279" s="204" t="s">
        <v>1692</v>
      </c>
      <c r="J3279" s="208">
        <v>4</v>
      </c>
      <c r="K3279" s="1194"/>
      <c r="L3279" s="1195"/>
    </row>
    <row r="3280" spans="1:12">
      <c r="A3280" s="1203"/>
      <c r="B3280" s="211" t="s">
        <v>1476</v>
      </c>
      <c r="C3280" s="1206"/>
      <c r="D3280" s="1199"/>
      <c r="E3280" s="204" t="s">
        <v>1354</v>
      </c>
      <c r="F3280" s="204" t="s">
        <v>1702</v>
      </c>
      <c r="G3280" s="204">
        <v>6</v>
      </c>
      <c r="H3280" s="204">
        <v>1959</v>
      </c>
      <c r="I3280" s="204" t="s">
        <v>1692</v>
      </c>
      <c r="J3280" s="208">
        <v>5</v>
      </c>
      <c r="K3280" s="1194"/>
      <c r="L3280" s="1195"/>
    </row>
    <row r="3281" spans="1:12">
      <c r="A3281" s="1203"/>
      <c r="B3281" s="211" t="s">
        <v>1476</v>
      </c>
      <c r="C3281" s="1206"/>
      <c r="D3281" s="1199"/>
      <c r="E3281" s="204" t="s">
        <v>1355</v>
      </c>
      <c r="F3281" s="204" t="s">
        <v>1703</v>
      </c>
      <c r="G3281" s="204">
        <v>7</v>
      </c>
      <c r="H3281" s="204">
        <v>1960</v>
      </c>
      <c r="I3281" s="204" t="s">
        <v>1692</v>
      </c>
      <c r="J3281" s="208">
        <v>6</v>
      </c>
      <c r="K3281" s="1194"/>
      <c r="L3281" s="1195"/>
    </row>
    <row r="3282" spans="1:12">
      <c r="A3282" s="1203"/>
      <c r="B3282" s="211" t="s">
        <v>1476</v>
      </c>
      <c r="C3282" s="1206"/>
      <c r="D3282" s="1199"/>
      <c r="E3282" s="204" t="s">
        <v>1350</v>
      </c>
      <c r="F3282" s="204" t="s">
        <v>6647</v>
      </c>
      <c r="G3282" s="204">
        <v>8</v>
      </c>
      <c r="H3282" s="204">
        <v>1961</v>
      </c>
      <c r="I3282" s="204" t="s">
        <v>1692</v>
      </c>
      <c r="J3282" s="208">
        <v>7</v>
      </c>
      <c r="K3282" s="1194"/>
      <c r="L3282" s="1195"/>
    </row>
    <row r="3283" spans="1:12">
      <c r="A3283" s="1203"/>
      <c r="B3283" s="211" t="s">
        <v>1476</v>
      </c>
      <c r="C3283" s="1206"/>
      <c r="D3283" s="1199"/>
      <c r="E3283" s="204" t="s">
        <v>1351</v>
      </c>
      <c r="F3283" s="204" t="s">
        <v>1700</v>
      </c>
      <c r="G3283" s="204">
        <v>9</v>
      </c>
      <c r="H3283" s="204">
        <v>1962</v>
      </c>
      <c r="I3283" s="204" t="s">
        <v>1697</v>
      </c>
      <c r="J3283" s="208">
        <v>1</v>
      </c>
      <c r="K3283" s="1194"/>
      <c r="L3283" s="1195"/>
    </row>
    <row r="3284" spans="1:12">
      <c r="A3284" s="1203"/>
      <c r="B3284" s="211" t="s">
        <v>1476</v>
      </c>
      <c r="C3284" s="1206"/>
      <c r="D3284" s="1199"/>
      <c r="E3284" s="204" t="s">
        <v>1352</v>
      </c>
      <c r="F3284" s="204" t="s">
        <v>1701</v>
      </c>
      <c r="G3284" s="204">
        <v>10</v>
      </c>
      <c r="H3284" s="204">
        <v>1963</v>
      </c>
      <c r="I3284" s="204" t="s">
        <v>1697</v>
      </c>
      <c r="J3284" s="208">
        <v>2</v>
      </c>
      <c r="K3284" s="1194"/>
      <c r="L3284" s="1195"/>
    </row>
    <row r="3285" spans="1:12">
      <c r="A3285" s="1203"/>
      <c r="B3285" s="211" t="s">
        <v>1476</v>
      </c>
      <c r="C3285" s="1206"/>
      <c r="D3285" s="1199"/>
      <c r="E3285" s="204" t="s">
        <v>1356</v>
      </c>
      <c r="F3285" s="204" t="s">
        <v>1705</v>
      </c>
      <c r="G3285" s="204">
        <v>11</v>
      </c>
      <c r="H3285" s="204">
        <v>1964</v>
      </c>
      <c r="I3285" s="204" t="s">
        <v>1697</v>
      </c>
      <c r="J3285" s="208">
        <v>3</v>
      </c>
      <c r="K3285" s="1194"/>
      <c r="L3285" s="1195"/>
    </row>
    <row r="3286" spans="1:12">
      <c r="A3286" s="1203"/>
      <c r="B3286" s="211" t="s">
        <v>1476</v>
      </c>
      <c r="C3286" s="1206"/>
      <c r="D3286" s="1199"/>
      <c r="E3286" s="204" t="s">
        <v>1349</v>
      </c>
      <c r="F3286" s="204" t="s">
        <v>1706</v>
      </c>
      <c r="G3286" s="204">
        <v>12</v>
      </c>
      <c r="H3286" s="204">
        <v>1965</v>
      </c>
      <c r="I3286" s="204" t="s">
        <v>1697</v>
      </c>
      <c r="J3286" s="208">
        <v>4</v>
      </c>
      <c r="K3286" s="1194"/>
      <c r="L3286" s="1195"/>
    </row>
    <row r="3287" spans="1:12">
      <c r="A3287" s="1203"/>
      <c r="B3287" s="211" t="s">
        <v>1476</v>
      </c>
      <c r="C3287" s="1206"/>
      <c r="D3287" s="1199"/>
      <c r="E3287" s="204" t="s">
        <v>1354</v>
      </c>
      <c r="F3287" s="204" t="s">
        <v>1702</v>
      </c>
      <c r="G3287" s="204">
        <v>13</v>
      </c>
      <c r="H3287" s="204">
        <v>1966</v>
      </c>
      <c r="I3287" s="204" t="s">
        <v>1697</v>
      </c>
      <c r="J3287" s="208">
        <v>5</v>
      </c>
      <c r="K3287" s="1194"/>
      <c r="L3287" s="1195"/>
    </row>
    <row r="3288" spans="1:12">
      <c r="A3288" s="1203"/>
      <c r="B3288" s="211" t="s">
        <v>1476</v>
      </c>
      <c r="C3288" s="1206"/>
      <c r="D3288" s="1199"/>
      <c r="E3288" s="204" t="s">
        <v>1355</v>
      </c>
      <c r="F3288" s="204" t="s">
        <v>1703</v>
      </c>
      <c r="G3288" s="204">
        <v>14</v>
      </c>
      <c r="H3288" s="204">
        <v>1967</v>
      </c>
      <c r="I3288" s="204" t="s">
        <v>1697</v>
      </c>
      <c r="J3288" s="208">
        <v>6</v>
      </c>
      <c r="K3288" s="1194"/>
      <c r="L3288" s="1195"/>
    </row>
    <row r="3289" spans="1:12">
      <c r="A3289" s="1203"/>
      <c r="B3289" s="212" t="s">
        <v>1476</v>
      </c>
      <c r="C3289" s="1206"/>
      <c r="D3289" s="1199"/>
      <c r="E3289" s="206" t="s">
        <v>1350</v>
      </c>
      <c r="F3289" s="206" t="s">
        <v>6647</v>
      </c>
      <c r="G3289" s="206">
        <v>15</v>
      </c>
      <c r="H3289" s="206">
        <v>1968</v>
      </c>
      <c r="I3289" s="206" t="s">
        <v>1697</v>
      </c>
      <c r="J3289" s="209">
        <v>7</v>
      </c>
      <c r="K3289" s="1194"/>
      <c r="L3289" s="1195"/>
    </row>
    <row r="3290" spans="1:12">
      <c r="A3290" s="1203"/>
      <c r="B3290" s="210" t="s">
        <v>1554</v>
      </c>
      <c r="C3290" s="1206"/>
      <c r="D3290" s="1198" t="s">
        <v>1555</v>
      </c>
      <c r="E3290" s="201" t="s">
        <v>2767</v>
      </c>
      <c r="F3290" s="201" t="s">
        <v>10857</v>
      </c>
      <c r="G3290" s="201">
        <v>0</v>
      </c>
      <c r="H3290" s="201">
        <v>769</v>
      </c>
      <c r="I3290" s="201" t="s">
        <v>1863</v>
      </c>
      <c r="J3290" s="207">
        <v>1</v>
      </c>
      <c r="K3290" s="1194" t="s">
        <v>5987</v>
      </c>
      <c r="L3290" s="1195" t="s">
        <v>5988</v>
      </c>
    </row>
    <row r="3291" spans="1:12">
      <c r="A3291" s="1203"/>
      <c r="B3291" s="211" t="s">
        <v>1554</v>
      </c>
      <c r="C3291" s="1206"/>
      <c r="D3291" s="1199"/>
      <c r="E3291" s="204" t="s">
        <v>2766</v>
      </c>
      <c r="F3291" s="204" t="s">
        <v>10858</v>
      </c>
      <c r="G3291" s="204">
        <v>1</v>
      </c>
      <c r="H3291" s="204">
        <v>770</v>
      </c>
      <c r="I3291" s="204" t="s">
        <v>1863</v>
      </c>
      <c r="J3291" s="208">
        <v>3</v>
      </c>
      <c r="K3291" s="1194"/>
      <c r="L3291" s="1195"/>
    </row>
    <row r="3292" spans="1:12">
      <c r="A3292" s="1203"/>
      <c r="B3292" s="211" t="s">
        <v>1554</v>
      </c>
      <c r="C3292" s="1206"/>
      <c r="D3292" s="1199"/>
      <c r="E3292" s="204" t="s">
        <v>3028</v>
      </c>
      <c r="F3292" s="204" t="s">
        <v>7895</v>
      </c>
      <c r="G3292" s="204">
        <v>2</v>
      </c>
      <c r="H3292" s="204">
        <v>771</v>
      </c>
      <c r="I3292" s="204" t="s">
        <v>6997</v>
      </c>
      <c r="J3292" s="208">
        <v>1</v>
      </c>
      <c r="K3292" s="1194"/>
      <c r="L3292" s="1195"/>
    </row>
    <row r="3293" spans="1:12">
      <c r="A3293" s="1203"/>
      <c r="B3293" s="211" t="s">
        <v>1554</v>
      </c>
      <c r="C3293" s="1206"/>
      <c r="D3293" s="1199"/>
      <c r="E3293" s="204" t="s">
        <v>1497</v>
      </c>
      <c r="F3293" s="204" t="s">
        <v>67</v>
      </c>
      <c r="G3293" s="204">
        <v>3</v>
      </c>
      <c r="H3293" s="204">
        <v>772</v>
      </c>
      <c r="I3293" s="204" t="s">
        <v>6997</v>
      </c>
      <c r="J3293" s="208">
        <v>3</v>
      </c>
      <c r="K3293" s="1194"/>
      <c r="L3293" s="1195"/>
    </row>
    <row r="3294" spans="1:12">
      <c r="A3294" s="1203"/>
      <c r="B3294" s="211" t="s">
        <v>1554</v>
      </c>
      <c r="C3294" s="1206"/>
      <c r="D3294" s="1199"/>
      <c r="E3294" s="204"/>
      <c r="F3294" s="204"/>
      <c r="G3294" s="204">
        <v>4</v>
      </c>
      <c r="H3294" s="204">
        <v>773</v>
      </c>
      <c r="I3294" s="204"/>
      <c r="J3294" s="208"/>
      <c r="K3294" s="1194"/>
      <c r="L3294" s="1195"/>
    </row>
    <row r="3295" spans="1:12">
      <c r="A3295" s="1203"/>
      <c r="B3295" s="211" t="s">
        <v>1554</v>
      </c>
      <c r="C3295" s="1206"/>
      <c r="D3295" s="1199"/>
      <c r="E3295" s="204"/>
      <c r="F3295" s="204"/>
      <c r="G3295" s="204">
        <v>5</v>
      </c>
      <c r="H3295" s="204">
        <v>774</v>
      </c>
      <c r="I3295" s="204"/>
      <c r="J3295" s="208"/>
      <c r="K3295" s="1194"/>
      <c r="L3295" s="1195"/>
    </row>
    <row r="3296" spans="1:12">
      <c r="A3296" s="1203"/>
      <c r="B3296" s="211" t="s">
        <v>1554</v>
      </c>
      <c r="C3296" s="1206"/>
      <c r="D3296" s="1199"/>
      <c r="E3296" s="204"/>
      <c r="F3296" s="204"/>
      <c r="G3296" s="204">
        <v>6</v>
      </c>
      <c r="H3296" s="204">
        <v>775</v>
      </c>
      <c r="I3296" s="204"/>
      <c r="J3296" s="208"/>
      <c r="K3296" s="1194"/>
      <c r="L3296" s="1195"/>
    </row>
    <row r="3297" spans="1:12">
      <c r="A3297" s="1203"/>
      <c r="B3297" s="211" t="s">
        <v>1554</v>
      </c>
      <c r="C3297" s="1206"/>
      <c r="D3297" s="1199"/>
      <c r="E3297" s="204"/>
      <c r="F3297" s="204"/>
      <c r="G3297" s="204">
        <v>7</v>
      </c>
      <c r="H3297" s="204">
        <v>776</v>
      </c>
      <c r="I3297" s="204"/>
      <c r="J3297" s="208"/>
      <c r="K3297" s="1194"/>
      <c r="L3297" s="1195"/>
    </row>
    <row r="3298" spans="1:12">
      <c r="A3298" s="1203"/>
      <c r="B3298" s="211" t="s">
        <v>1554</v>
      </c>
      <c r="C3298" s="1206"/>
      <c r="D3298" s="1199"/>
      <c r="E3298" s="204"/>
      <c r="F3298" s="204"/>
      <c r="G3298" s="204">
        <v>8</v>
      </c>
      <c r="H3298" s="204">
        <v>777</v>
      </c>
      <c r="I3298" s="204"/>
      <c r="J3298" s="208"/>
      <c r="K3298" s="1194"/>
      <c r="L3298" s="1195"/>
    </row>
    <row r="3299" spans="1:12">
      <c r="A3299" s="1203"/>
      <c r="B3299" s="211" t="s">
        <v>1554</v>
      </c>
      <c r="C3299" s="1206"/>
      <c r="D3299" s="1199"/>
      <c r="E3299" s="204"/>
      <c r="F3299" s="204"/>
      <c r="G3299" s="204">
        <v>9</v>
      </c>
      <c r="H3299" s="204">
        <v>778</v>
      </c>
      <c r="I3299" s="204"/>
      <c r="J3299" s="208"/>
      <c r="K3299" s="1194"/>
      <c r="L3299" s="1195"/>
    </row>
    <row r="3300" spans="1:12">
      <c r="A3300" s="1203"/>
      <c r="B3300" s="211" t="s">
        <v>1554</v>
      </c>
      <c r="C3300" s="1206"/>
      <c r="D3300" s="1199"/>
      <c r="E3300" s="204"/>
      <c r="F3300" s="204"/>
      <c r="G3300" s="204">
        <v>10</v>
      </c>
      <c r="H3300" s="204">
        <v>779</v>
      </c>
      <c r="I3300" s="204"/>
      <c r="J3300" s="208"/>
      <c r="K3300" s="1194"/>
      <c r="L3300" s="1195"/>
    </row>
    <row r="3301" spans="1:12">
      <c r="A3301" s="1203"/>
      <c r="B3301" s="211" t="s">
        <v>1554</v>
      </c>
      <c r="C3301" s="1206"/>
      <c r="D3301" s="1199"/>
      <c r="E3301" s="204"/>
      <c r="F3301" s="204"/>
      <c r="G3301" s="204">
        <v>11</v>
      </c>
      <c r="H3301" s="204">
        <v>780</v>
      </c>
      <c r="I3301" s="204"/>
      <c r="J3301" s="208"/>
      <c r="K3301" s="1194"/>
      <c r="L3301" s="1195"/>
    </row>
    <row r="3302" spans="1:12">
      <c r="A3302" s="1203"/>
      <c r="B3302" s="211" t="s">
        <v>1554</v>
      </c>
      <c r="C3302" s="1206"/>
      <c r="D3302" s="1199"/>
      <c r="E3302" s="204"/>
      <c r="F3302" s="204"/>
      <c r="G3302" s="204">
        <v>12</v>
      </c>
      <c r="H3302" s="204">
        <v>781</v>
      </c>
      <c r="I3302" s="204"/>
      <c r="J3302" s="208"/>
      <c r="K3302" s="1194"/>
      <c r="L3302" s="1195"/>
    </row>
    <row r="3303" spans="1:12">
      <c r="A3303" s="1203"/>
      <c r="B3303" s="211" t="s">
        <v>1554</v>
      </c>
      <c r="C3303" s="1206"/>
      <c r="D3303" s="1199"/>
      <c r="E3303" s="204"/>
      <c r="F3303" s="204"/>
      <c r="G3303" s="204">
        <v>13</v>
      </c>
      <c r="H3303" s="204">
        <v>782</v>
      </c>
      <c r="I3303" s="204"/>
      <c r="J3303" s="208"/>
      <c r="K3303" s="1194"/>
      <c r="L3303" s="1195"/>
    </row>
    <row r="3304" spans="1:12">
      <c r="A3304" s="1203"/>
      <c r="B3304" s="211" t="s">
        <v>1554</v>
      </c>
      <c r="C3304" s="1206"/>
      <c r="D3304" s="1199"/>
      <c r="E3304" s="204"/>
      <c r="F3304" s="204"/>
      <c r="G3304" s="204">
        <v>14</v>
      </c>
      <c r="H3304" s="204">
        <v>783</v>
      </c>
      <c r="I3304" s="204"/>
      <c r="J3304" s="208"/>
      <c r="K3304" s="1194"/>
      <c r="L3304" s="1195"/>
    </row>
    <row r="3305" spans="1:12">
      <c r="A3305" s="1203"/>
      <c r="B3305" s="212" t="s">
        <v>1554</v>
      </c>
      <c r="C3305" s="1206"/>
      <c r="D3305" s="1199"/>
      <c r="E3305" s="206"/>
      <c r="F3305" s="206"/>
      <c r="G3305" s="206">
        <v>15</v>
      </c>
      <c r="H3305" s="206">
        <v>784</v>
      </c>
      <c r="I3305" s="206"/>
      <c r="J3305" s="209"/>
      <c r="K3305" s="1194"/>
      <c r="L3305" s="1195"/>
    </row>
    <row r="3306" spans="1:12">
      <c r="A3306" s="1203"/>
      <c r="B3306" s="200" t="s">
        <v>1476</v>
      </c>
      <c r="C3306" s="1196" t="s">
        <v>1421</v>
      </c>
      <c r="D3306" s="1198" t="s">
        <v>1477</v>
      </c>
      <c r="E3306" s="201" t="s">
        <v>6998</v>
      </c>
      <c r="F3306" s="201" t="s">
        <v>10859</v>
      </c>
      <c r="G3306" s="201">
        <v>0</v>
      </c>
      <c r="H3306" s="201">
        <v>1969</v>
      </c>
      <c r="I3306" s="201" t="s">
        <v>1792</v>
      </c>
      <c r="J3306" s="207">
        <v>1</v>
      </c>
      <c r="K3306" s="1194" t="s">
        <v>5989</v>
      </c>
      <c r="L3306" s="1195" t="s">
        <v>5990</v>
      </c>
    </row>
    <row r="3307" spans="1:12">
      <c r="A3307" s="1203"/>
      <c r="B3307" s="203" t="s">
        <v>1476</v>
      </c>
      <c r="C3307" s="1197"/>
      <c r="D3307" s="1199"/>
      <c r="E3307" s="204" t="s">
        <v>6999</v>
      </c>
      <c r="F3307" s="204" t="s">
        <v>10860</v>
      </c>
      <c r="G3307" s="204">
        <v>1</v>
      </c>
      <c r="H3307" s="204">
        <v>1970</v>
      </c>
      <c r="I3307" s="204" t="s">
        <v>1792</v>
      </c>
      <c r="J3307" s="208">
        <v>2</v>
      </c>
      <c r="K3307" s="1194"/>
      <c r="L3307" s="1195"/>
    </row>
    <row r="3308" spans="1:12">
      <c r="A3308" s="1203"/>
      <c r="B3308" s="203" t="s">
        <v>1476</v>
      </c>
      <c r="C3308" s="1197"/>
      <c r="D3308" s="1199"/>
      <c r="E3308" s="204" t="s">
        <v>1497</v>
      </c>
      <c r="F3308" s="204" t="s">
        <v>10861</v>
      </c>
      <c r="G3308" s="204">
        <v>2</v>
      </c>
      <c r="H3308" s="204">
        <v>1971</v>
      </c>
      <c r="I3308" s="204" t="s">
        <v>1792</v>
      </c>
      <c r="J3308" s="208">
        <v>3</v>
      </c>
      <c r="K3308" s="1194"/>
      <c r="L3308" s="1195"/>
    </row>
    <row r="3309" spans="1:12">
      <c r="A3309" s="1203"/>
      <c r="B3309" s="203" t="s">
        <v>1476</v>
      </c>
      <c r="C3309" s="1197"/>
      <c r="D3309" s="1199"/>
      <c r="E3309" s="204" t="s">
        <v>7000</v>
      </c>
      <c r="F3309" s="204" t="s">
        <v>10862</v>
      </c>
      <c r="G3309" s="204">
        <v>3</v>
      </c>
      <c r="H3309" s="204">
        <v>1972</v>
      </c>
      <c r="I3309" s="204" t="s">
        <v>1792</v>
      </c>
      <c r="J3309" s="208">
        <v>4</v>
      </c>
      <c r="K3309" s="1194"/>
      <c r="L3309" s="1195"/>
    </row>
    <row r="3310" spans="1:12">
      <c r="A3310" s="1203"/>
      <c r="B3310" s="203" t="s">
        <v>1476</v>
      </c>
      <c r="C3310" s="1197"/>
      <c r="D3310" s="1199"/>
      <c r="E3310" s="204" t="s">
        <v>7001</v>
      </c>
      <c r="F3310" s="204" t="s">
        <v>10863</v>
      </c>
      <c r="G3310" s="204">
        <v>4</v>
      </c>
      <c r="H3310" s="204">
        <v>1973</v>
      </c>
      <c r="I3310" s="204" t="s">
        <v>1792</v>
      </c>
      <c r="J3310" s="208">
        <v>5</v>
      </c>
      <c r="K3310" s="1194"/>
      <c r="L3310" s="1195"/>
    </row>
    <row r="3311" spans="1:12">
      <c r="A3311" s="1203"/>
      <c r="B3311" s="203" t="s">
        <v>1476</v>
      </c>
      <c r="C3311" s="1197"/>
      <c r="D3311" s="1199"/>
      <c r="E3311" s="204" t="s">
        <v>7002</v>
      </c>
      <c r="F3311" s="204" t="s">
        <v>10864</v>
      </c>
      <c r="G3311" s="204">
        <v>5</v>
      </c>
      <c r="H3311" s="204">
        <v>1974</v>
      </c>
      <c r="I3311" s="204" t="s">
        <v>1792</v>
      </c>
      <c r="J3311" s="208">
        <v>6</v>
      </c>
      <c r="K3311" s="1194"/>
      <c r="L3311" s="1195"/>
    </row>
    <row r="3312" spans="1:12">
      <c r="A3312" s="1203"/>
      <c r="B3312" s="203" t="s">
        <v>1476</v>
      </c>
      <c r="C3312" s="1197"/>
      <c r="D3312" s="1199"/>
      <c r="E3312" s="204" t="s">
        <v>7003</v>
      </c>
      <c r="F3312" s="204" t="s">
        <v>10865</v>
      </c>
      <c r="G3312" s="204">
        <v>6</v>
      </c>
      <c r="H3312" s="204">
        <v>1975</v>
      </c>
      <c r="I3312" s="204" t="s">
        <v>1792</v>
      </c>
      <c r="J3312" s="208">
        <v>7</v>
      </c>
      <c r="K3312" s="1194"/>
      <c r="L3312" s="1195"/>
    </row>
    <row r="3313" spans="1:12">
      <c r="A3313" s="1203"/>
      <c r="B3313" s="203" t="s">
        <v>1476</v>
      </c>
      <c r="C3313" s="1197"/>
      <c r="D3313" s="1199"/>
      <c r="E3313" s="204" t="s">
        <v>7004</v>
      </c>
      <c r="F3313" s="204" t="s">
        <v>10866</v>
      </c>
      <c r="G3313" s="204">
        <v>7</v>
      </c>
      <c r="H3313" s="204">
        <v>1976</v>
      </c>
      <c r="I3313" s="204" t="s">
        <v>1967</v>
      </c>
      <c r="J3313" s="208">
        <v>1</v>
      </c>
      <c r="K3313" s="1194"/>
      <c r="L3313" s="1195"/>
    </row>
    <row r="3314" spans="1:12">
      <c r="A3314" s="1203"/>
      <c r="B3314" s="203" t="s">
        <v>1476</v>
      </c>
      <c r="C3314" s="1197"/>
      <c r="D3314" s="1199"/>
      <c r="E3314" s="204" t="s">
        <v>7005</v>
      </c>
      <c r="F3314" s="204" t="s">
        <v>10867</v>
      </c>
      <c r="G3314" s="204">
        <v>8</v>
      </c>
      <c r="H3314" s="204">
        <v>1977</v>
      </c>
      <c r="I3314" s="204" t="s">
        <v>1967</v>
      </c>
      <c r="J3314" s="208">
        <v>2</v>
      </c>
      <c r="K3314" s="1194"/>
      <c r="L3314" s="1195"/>
    </row>
    <row r="3315" spans="1:12">
      <c r="A3315" s="1203"/>
      <c r="B3315" s="203" t="s">
        <v>1476</v>
      </c>
      <c r="C3315" s="1197"/>
      <c r="D3315" s="1199"/>
      <c r="E3315" s="204" t="s">
        <v>7006</v>
      </c>
      <c r="F3315" s="204" t="s">
        <v>10868</v>
      </c>
      <c r="G3315" s="204">
        <v>9</v>
      </c>
      <c r="H3315" s="204">
        <v>1978</v>
      </c>
      <c r="I3315" s="204" t="s">
        <v>1967</v>
      </c>
      <c r="J3315" s="208">
        <v>3</v>
      </c>
      <c r="K3315" s="1194"/>
      <c r="L3315" s="1195"/>
    </row>
    <row r="3316" spans="1:12">
      <c r="A3316" s="1203"/>
      <c r="B3316" s="203" t="s">
        <v>1476</v>
      </c>
      <c r="C3316" s="1197"/>
      <c r="D3316" s="1199"/>
      <c r="E3316" s="204" t="s">
        <v>7007</v>
      </c>
      <c r="F3316" s="204" t="s">
        <v>10869</v>
      </c>
      <c r="G3316" s="204">
        <v>10</v>
      </c>
      <c r="H3316" s="204">
        <v>1979</v>
      </c>
      <c r="I3316" s="204" t="s">
        <v>1967</v>
      </c>
      <c r="J3316" s="208">
        <v>4</v>
      </c>
      <c r="K3316" s="1194"/>
      <c r="L3316" s="1195"/>
    </row>
    <row r="3317" spans="1:12">
      <c r="A3317" s="1203"/>
      <c r="B3317" s="203" t="s">
        <v>1476</v>
      </c>
      <c r="C3317" s="1197"/>
      <c r="D3317" s="1199"/>
      <c r="E3317" s="204" t="s">
        <v>7008</v>
      </c>
      <c r="F3317" s="204" t="s">
        <v>10870</v>
      </c>
      <c r="G3317" s="204">
        <v>11</v>
      </c>
      <c r="H3317" s="204">
        <v>1980</v>
      </c>
      <c r="I3317" s="204" t="s">
        <v>1967</v>
      </c>
      <c r="J3317" s="208">
        <v>5</v>
      </c>
      <c r="K3317" s="1194"/>
      <c r="L3317" s="1195"/>
    </row>
    <row r="3318" spans="1:12">
      <c r="A3318" s="1203"/>
      <c r="B3318" s="203" t="s">
        <v>1476</v>
      </c>
      <c r="C3318" s="1197"/>
      <c r="D3318" s="1199"/>
      <c r="E3318" s="204" t="s">
        <v>7009</v>
      </c>
      <c r="F3318" s="204" t="s">
        <v>10871</v>
      </c>
      <c r="G3318" s="204">
        <v>12</v>
      </c>
      <c r="H3318" s="204">
        <v>1981</v>
      </c>
      <c r="I3318" s="204" t="s">
        <v>1967</v>
      </c>
      <c r="J3318" s="208">
        <v>6</v>
      </c>
      <c r="K3318" s="1194"/>
      <c r="L3318" s="1195"/>
    </row>
    <row r="3319" spans="1:12">
      <c r="A3319" s="1203"/>
      <c r="B3319" s="203" t="s">
        <v>1476</v>
      </c>
      <c r="C3319" s="1197"/>
      <c r="D3319" s="1199"/>
      <c r="E3319" s="204" t="s">
        <v>7010</v>
      </c>
      <c r="F3319" s="204" t="s">
        <v>10872</v>
      </c>
      <c r="G3319" s="204">
        <v>13</v>
      </c>
      <c r="H3319" s="204">
        <v>1982</v>
      </c>
      <c r="I3319" s="204" t="s">
        <v>1967</v>
      </c>
      <c r="J3319" s="208">
        <v>7</v>
      </c>
      <c r="K3319" s="1194"/>
      <c r="L3319" s="1195"/>
    </row>
    <row r="3320" spans="1:12">
      <c r="A3320" s="1203"/>
      <c r="B3320" s="203" t="s">
        <v>1476</v>
      </c>
      <c r="C3320" s="1197"/>
      <c r="D3320" s="1199"/>
      <c r="E3320" s="204" t="s">
        <v>7011</v>
      </c>
      <c r="F3320" s="204" t="s">
        <v>10873</v>
      </c>
      <c r="G3320" s="204">
        <v>14</v>
      </c>
      <c r="H3320" s="204">
        <v>1983</v>
      </c>
      <c r="I3320" s="204" t="s">
        <v>1983</v>
      </c>
      <c r="J3320" s="208">
        <v>1</v>
      </c>
      <c r="K3320" s="1194"/>
      <c r="L3320" s="1195"/>
    </row>
    <row r="3321" spans="1:12">
      <c r="A3321" s="1203"/>
      <c r="B3321" s="203" t="s">
        <v>1476</v>
      </c>
      <c r="C3321" s="1197"/>
      <c r="D3321" s="1199"/>
      <c r="E3321" s="204" t="s">
        <v>7012</v>
      </c>
      <c r="F3321" s="204" t="s">
        <v>10874</v>
      </c>
      <c r="G3321" s="204">
        <v>15</v>
      </c>
      <c r="H3321" s="204">
        <v>1984</v>
      </c>
      <c r="I3321" s="204" t="s">
        <v>1983</v>
      </c>
      <c r="J3321" s="208">
        <v>2</v>
      </c>
      <c r="K3321" s="1194"/>
      <c r="L3321" s="1195"/>
    </row>
    <row r="3322" spans="1:12">
      <c r="A3322" s="1203"/>
      <c r="B3322" s="203" t="s">
        <v>1476</v>
      </c>
      <c r="C3322" s="1197"/>
      <c r="D3322" s="1199"/>
      <c r="E3322" s="204" t="s">
        <v>7013</v>
      </c>
      <c r="F3322" s="204" t="s">
        <v>10875</v>
      </c>
      <c r="G3322" s="204">
        <v>16</v>
      </c>
      <c r="H3322" s="204">
        <v>1985</v>
      </c>
      <c r="I3322" s="204" t="s">
        <v>1983</v>
      </c>
      <c r="J3322" s="208">
        <v>3</v>
      </c>
      <c r="K3322" s="1194" t="s">
        <v>5991</v>
      </c>
      <c r="L3322" s="1195" t="s">
        <v>5992</v>
      </c>
    </row>
    <row r="3323" spans="1:12">
      <c r="A3323" s="1203"/>
      <c r="B3323" s="203" t="s">
        <v>1476</v>
      </c>
      <c r="C3323" s="1197"/>
      <c r="D3323" s="1199"/>
      <c r="E3323" s="204" t="s">
        <v>7014</v>
      </c>
      <c r="F3323" s="204" t="s">
        <v>10876</v>
      </c>
      <c r="G3323" s="204">
        <v>17</v>
      </c>
      <c r="H3323" s="204">
        <v>1986</v>
      </c>
      <c r="I3323" s="204" t="s">
        <v>1983</v>
      </c>
      <c r="J3323" s="208">
        <v>4</v>
      </c>
      <c r="K3323" s="1194"/>
      <c r="L3323" s="1195"/>
    </row>
    <row r="3324" spans="1:12">
      <c r="A3324" s="1203"/>
      <c r="B3324" s="203" t="s">
        <v>1476</v>
      </c>
      <c r="C3324" s="1197"/>
      <c r="D3324" s="1199"/>
      <c r="E3324" s="204" t="s">
        <v>7015</v>
      </c>
      <c r="F3324" s="204" t="s">
        <v>10877</v>
      </c>
      <c r="G3324" s="204">
        <v>18</v>
      </c>
      <c r="H3324" s="204">
        <v>1987</v>
      </c>
      <c r="I3324" s="204" t="s">
        <v>1983</v>
      </c>
      <c r="J3324" s="208">
        <v>5</v>
      </c>
      <c r="K3324" s="1194"/>
      <c r="L3324" s="1195"/>
    </row>
    <row r="3325" spans="1:12">
      <c r="A3325" s="1203"/>
      <c r="B3325" s="203" t="s">
        <v>1476</v>
      </c>
      <c r="C3325" s="1197"/>
      <c r="D3325" s="1199"/>
      <c r="E3325" s="204" t="s">
        <v>7016</v>
      </c>
      <c r="F3325" s="204" t="s">
        <v>10878</v>
      </c>
      <c r="G3325" s="204">
        <v>19</v>
      </c>
      <c r="H3325" s="204">
        <v>1988</v>
      </c>
      <c r="I3325" s="204" t="s">
        <v>1983</v>
      </c>
      <c r="J3325" s="208">
        <v>6</v>
      </c>
      <c r="K3325" s="1194"/>
      <c r="L3325" s="1195"/>
    </row>
    <row r="3326" spans="1:12">
      <c r="A3326" s="1203"/>
      <c r="B3326" s="203" t="s">
        <v>1476</v>
      </c>
      <c r="C3326" s="1197"/>
      <c r="D3326" s="1199"/>
      <c r="E3326" s="204" t="s">
        <v>7017</v>
      </c>
      <c r="F3326" s="204" t="s">
        <v>10879</v>
      </c>
      <c r="G3326" s="204">
        <v>20</v>
      </c>
      <c r="H3326" s="204">
        <v>1989</v>
      </c>
      <c r="I3326" s="204" t="s">
        <v>1983</v>
      </c>
      <c r="J3326" s="208">
        <v>7</v>
      </c>
      <c r="K3326" s="1194"/>
      <c r="L3326" s="1195"/>
    </row>
    <row r="3327" spans="1:12">
      <c r="A3327" s="1203"/>
      <c r="B3327" s="203" t="s">
        <v>1476</v>
      </c>
      <c r="C3327" s="1197"/>
      <c r="D3327" s="1199"/>
      <c r="E3327" s="204" t="s">
        <v>1345</v>
      </c>
      <c r="F3327" s="204" t="s">
        <v>8594</v>
      </c>
      <c r="G3327" s="204">
        <v>21</v>
      </c>
      <c r="H3327" s="204">
        <v>1990</v>
      </c>
      <c r="I3327" s="204" t="s">
        <v>49</v>
      </c>
      <c r="J3327" s="208" t="s">
        <v>49</v>
      </c>
      <c r="K3327" s="1194"/>
      <c r="L3327" s="1195"/>
    </row>
    <row r="3328" spans="1:12">
      <c r="A3328" s="1203"/>
      <c r="B3328" s="203" t="s">
        <v>1476</v>
      </c>
      <c r="C3328" s="1197"/>
      <c r="D3328" s="1199"/>
      <c r="E3328" s="204" t="s">
        <v>1380</v>
      </c>
      <c r="F3328" s="204" t="s">
        <v>8595</v>
      </c>
      <c r="G3328" s="204">
        <v>22</v>
      </c>
      <c r="H3328" s="204">
        <v>1991</v>
      </c>
      <c r="I3328" s="204" t="s">
        <v>49</v>
      </c>
      <c r="J3328" s="208" t="s">
        <v>49</v>
      </c>
      <c r="K3328" s="1194"/>
      <c r="L3328" s="1195"/>
    </row>
    <row r="3329" spans="1:12">
      <c r="A3329" s="1203"/>
      <c r="B3329" s="203" t="s">
        <v>1476</v>
      </c>
      <c r="C3329" s="1197"/>
      <c r="D3329" s="1199"/>
      <c r="E3329" s="204" t="s">
        <v>1382</v>
      </c>
      <c r="F3329" s="204" t="s">
        <v>8597</v>
      </c>
      <c r="G3329" s="204">
        <v>23</v>
      </c>
      <c r="H3329" s="204">
        <v>1992</v>
      </c>
      <c r="I3329" s="204" t="s">
        <v>49</v>
      </c>
      <c r="J3329" s="208" t="s">
        <v>49</v>
      </c>
      <c r="K3329" s="1194"/>
      <c r="L3329" s="1195"/>
    </row>
    <row r="3330" spans="1:12">
      <c r="A3330" s="1203"/>
      <c r="B3330" s="203" t="s">
        <v>1476</v>
      </c>
      <c r="C3330" s="1197"/>
      <c r="D3330" s="1199"/>
      <c r="E3330" s="204" t="s">
        <v>1383</v>
      </c>
      <c r="F3330" s="204" t="s">
        <v>8598</v>
      </c>
      <c r="G3330" s="204">
        <v>24</v>
      </c>
      <c r="H3330" s="204">
        <v>1993</v>
      </c>
      <c r="I3330" s="204" t="s">
        <v>49</v>
      </c>
      <c r="J3330" s="208" t="s">
        <v>49</v>
      </c>
      <c r="K3330" s="1194"/>
      <c r="L3330" s="1195"/>
    </row>
    <row r="3331" spans="1:12">
      <c r="A3331" s="1203"/>
      <c r="B3331" s="203" t="s">
        <v>1476</v>
      </c>
      <c r="C3331" s="1197"/>
      <c r="D3331" s="1199"/>
      <c r="E3331" s="724" t="s">
        <v>1386</v>
      </c>
      <c r="F3331" s="724" t="s">
        <v>8600</v>
      </c>
      <c r="G3331" s="204">
        <v>25</v>
      </c>
      <c r="H3331" s="204">
        <v>1994</v>
      </c>
      <c r="I3331" s="204" t="s">
        <v>49</v>
      </c>
      <c r="J3331" s="208" t="s">
        <v>49</v>
      </c>
      <c r="K3331" s="1194"/>
      <c r="L3331" s="1195"/>
    </row>
    <row r="3332" spans="1:12">
      <c r="A3332" s="1203"/>
      <c r="B3332" s="203" t="s">
        <v>1476</v>
      </c>
      <c r="C3332" s="1197"/>
      <c r="D3332" s="1199"/>
      <c r="E3332" s="204" t="s">
        <v>9534</v>
      </c>
      <c r="F3332" s="204" t="s">
        <v>8601</v>
      </c>
      <c r="G3332" s="204">
        <v>26</v>
      </c>
      <c r="H3332" s="204">
        <v>1995</v>
      </c>
      <c r="I3332" s="204" t="s">
        <v>49</v>
      </c>
      <c r="J3332" s="208" t="s">
        <v>49</v>
      </c>
      <c r="K3332" s="1194"/>
      <c r="L3332" s="1195"/>
    </row>
    <row r="3333" spans="1:12">
      <c r="A3333" s="1203"/>
      <c r="B3333" s="203" t="s">
        <v>1476</v>
      </c>
      <c r="C3333" s="1197"/>
      <c r="D3333" s="1199"/>
      <c r="E3333" s="204" t="s">
        <v>1391</v>
      </c>
      <c r="F3333" s="204" t="s">
        <v>9568</v>
      </c>
      <c r="G3333" s="204">
        <v>27</v>
      </c>
      <c r="H3333" s="204">
        <v>1996</v>
      </c>
      <c r="I3333" s="204" t="s">
        <v>49</v>
      </c>
      <c r="J3333" s="208" t="s">
        <v>49</v>
      </c>
      <c r="K3333" s="1194"/>
      <c r="L3333" s="1195"/>
    </row>
    <row r="3334" spans="1:12">
      <c r="A3334" s="1203"/>
      <c r="B3334" s="203" t="s">
        <v>1476</v>
      </c>
      <c r="C3334" s="1197"/>
      <c r="D3334" s="1199"/>
      <c r="E3334" s="724" t="s">
        <v>9535</v>
      </c>
      <c r="F3334" s="724" t="s">
        <v>9569</v>
      </c>
      <c r="G3334" s="204">
        <v>28</v>
      </c>
      <c r="H3334" s="204">
        <v>1997</v>
      </c>
      <c r="I3334" s="204" t="s">
        <v>49</v>
      </c>
      <c r="J3334" s="208" t="s">
        <v>49</v>
      </c>
      <c r="K3334" s="1194"/>
      <c r="L3334" s="1195"/>
    </row>
    <row r="3335" spans="1:12">
      <c r="A3335" s="1203"/>
      <c r="B3335" s="203" t="s">
        <v>1476</v>
      </c>
      <c r="C3335" s="1197"/>
      <c r="D3335" s="1199"/>
      <c r="E3335" s="724" t="s">
        <v>1385</v>
      </c>
      <c r="F3335" s="724" t="s">
        <v>9570</v>
      </c>
      <c r="G3335" s="204">
        <v>29</v>
      </c>
      <c r="H3335" s="204">
        <v>1998</v>
      </c>
      <c r="I3335" s="204" t="s">
        <v>49</v>
      </c>
      <c r="J3335" s="208" t="s">
        <v>49</v>
      </c>
      <c r="K3335" s="1194"/>
      <c r="L3335" s="1195"/>
    </row>
    <row r="3336" spans="1:12">
      <c r="A3336" s="1203"/>
      <c r="B3336" s="203" t="s">
        <v>1476</v>
      </c>
      <c r="C3336" s="1197"/>
      <c r="D3336" s="1199"/>
      <c r="E3336" s="204"/>
      <c r="F3336" s="204"/>
      <c r="G3336" s="204">
        <v>30</v>
      </c>
      <c r="H3336" s="204">
        <v>1999</v>
      </c>
      <c r="I3336" s="204"/>
      <c r="J3336" s="208"/>
      <c r="K3336" s="1194"/>
      <c r="L3336" s="1195"/>
    </row>
    <row r="3337" spans="1:12">
      <c r="A3337" s="1203"/>
      <c r="B3337" s="205" t="s">
        <v>1476</v>
      </c>
      <c r="C3337" s="1197"/>
      <c r="D3337" s="1199"/>
      <c r="E3337" s="206"/>
      <c r="F3337" s="206"/>
      <c r="G3337" s="206">
        <v>31</v>
      </c>
      <c r="H3337" s="206">
        <v>2000</v>
      </c>
      <c r="I3337" s="206"/>
      <c r="J3337" s="209"/>
      <c r="K3337" s="1194"/>
      <c r="L3337" s="1195"/>
    </row>
    <row r="3338" spans="1:12">
      <c r="A3338" s="1203"/>
      <c r="B3338" s="200" t="s">
        <v>1476</v>
      </c>
      <c r="C3338" s="1196" t="s">
        <v>1422</v>
      </c>
      <c r="D3338" s="1198" t="s">
        <v>1477</v>
      </c>
      <c r="E3338" s="201" t="s">
        <v>7018</v>
      </c>
      <c r="F3338" s="201" t="s">
        <v>10880</v>
      </c>
      <c r="G3338" s="201">
        <v>0</v>
      </c>
      <c r="H3338" s="201">
        <v>2001</v>
      </c>
      <c r="I3338" s="201" t="s">
        <v>6052</v>
      </c>
      <c r="J3338" s="207">
        <v>1</v>
      </c>
      <c r="K3338" s="1194" t="s">
        <v>5993</v>
      </c>
      <c r="L3338" s="1195" t="s">
        <v>5994</v>
      </c>
    </row>
    <row r="3339" spans="1:12">
      <c r="A3339" s="1203"/>
      <c r="B3339" s="203" t="s">
        <v>1476</v>
      </c>
      <c r="C3339" s="1197"/>
      <c r="D3339" s="1199"/>
      <c r="E3339" s="204" t="s">
        <v>7019</v>
      </c>
      <c r="F3339" s="204" t="s">
        <v>10881</v>
      </c>
      <c r="G3339" s="204">
        <v>1</v>
      </c>
      <c r="H3339" s="204">
        <v>2002</v>
      </c>
      <c r="I3339" s="204" t="s">
        <v>6052</v>
      </c>
      <c r="J3339" s="208">
        <v>2</v>
      </c>
      <c r="K3339" s="1194"/>
      <c r="L3339" s="1195"/>
    </row>
    <row r="3340" spans="1:12">
      <c r="A3340" s="1203"/>
      <c r="B3340" s="203" t="s">
        <v>1476</v>
      </c>
      <c r="C3340" s="1197"/>
      <c r="D3340" s="1199"/>
      <c r="E3340" s="204" t="s">
        <v>7020</v>
      </c>
      <c r="F3340" s="204" t="s">
        <v>10882</v>
      </c>
      <c r="G3340" s="204">
        <v>2</v>
      </c>
      <c r="H3340" s="204">
        <v>2003</v>
      </c>
      <c r="I3340" s="204" t="s">
        <v>6052</v>
      </c>
      <c r="J3340" s="208">
        <v>3</v>
      </c>
      <c r="K3340" s="1194"/>
      <c r="L3340" s="1195"/>
    </row>
    <row r="3341" spans="1:12">
      <c r="A3341" s="1203"/>
      <c r="B3341" s="203" t="s">
        <v>1476</v>
      </c>
      <c r="C3341" s="1197"/>
      <c r="D3341" s="1199"/>
      <c r="E3341" s="204" t="s">
        <v>7021</v>
      </c>
      <c r="F3341" s="204" t="s">
        <v>10883</v>
      </c>
      <c r="G3341" s="204">
        <v>3</v>
      </c>
      <c r="H3341" s="204">
        <v>2004</v>
      </c>
      <c r="I3341" s="204" t="s">
        <v>6052</v>
      </c>
      <c r="J3341" s="208">
        <v>4</v>
      </c>
      <c r="K3341" s="1194"/>
      <c r="L3341" s="1195"/>
    </row>
    <row r="3342" spans="1:12">
      <c r="A3342" s="1203"/>
      <c r="B3342" s="203" t="s">
        <v>1476</v>
      </c>
      <c r="C3342" s="1197"/>
      <c r="D3342" s="1199"/>
      <c r="E3342" s="204" t="s">
        <v>7022</v>
      </c>
      <c r="F3342" s="204" t="s">
        <v>10884</v>
      </c>
      <c r="G3342" s="204">
        <v>4</v>
      </c>
      <c r="H3342" s="204">
        <v>2005</v>
      </c>
      <c r="I3342" s="204" t="s">
        <v>6052</v>
      </c>
      <c r="J3342" s="208">
        <v>5</v>
      </c>
      <c r="K3342" s="1194"/>
      <c r="L3342" s="1195"/>
    </row>
    <row r="3343" spans="1:12">
      <c r="A3343" s="1203"/>
      <c r="B3343" s="203" t="s">
        <v>1476</v>
      </c>
      <c r="C3343" s="1197"/>
      <c r="D3343" s="1199"/>
      <c r="E3343" s="204" t="s">
        <v>7023</v>
      </c>
      <c r="F3343" s="204" t="s">
        <v>10885</v>
      </c>
      <c r="G3343" s="204">
        <v>5</v>
      </c>
      <c r="H3343" s="204">
        <v>2006</v>
      </c>
      <c r="I3343" s="204" t="s">
        <v>6052</v>
      </c>
      <c r="J3343" s="208">
        <v>6</v>
      </c>
      <c r="K3343" s="1194"/>
      <c r="L3343" s="1195"/>
    </row>
    <row r="3344" spans="1:12">
      <c r="A3344" s="1203"/>
      <c r="B3344" s="203" t="s">
        <v>1476</v>
      </c>
      <c r="C3344" s="1197"/>
      <c r="D3344" s="1199"/>
      <c r="E3344" s="204" t="s">
        <v>7024</v>
      </c>
      <c r="F3344" s="204" t="s">
        <v>10886</v>
      </c>
      <c r="G3344" s="204">
        <v>6</v>
      </c>
      <c r="H3344" s="204">
        <v>2007</v>
      </c>
      <c r="I3344" s="204" t="s">
        <v>6052</v>
      </c>
      <c r="J3344" s="208">
        <v>7</v>
      </c>
      <c r="K3344" s="1194"/>
      <c r="L3344" s="1195"/>
    </row>
    <row r="3345" spans="1:12">
      <c r="A3345" s="1203"/>
      <c r="B3345" s="203" t="s">
        <v>1476</v>
      </c>
      <c r="C3345" s="1197"/>
      <c r="D3345" s="1199"/>
      <c r="E3345" s="204" t="s">
        <v>7279</v>
      </c>
      <c r="F3345" s="204" t="s">
        <v>10887</v>
      </c>
      <c r="G3345" s="204">
        <v>7</v>
      </c>
      <c r="H3345" s="204">
        <v>2008</v>
      </c>
      <c r="I3345" s="204" t="s">
        <v>6078</v>
      </c>
      <c r="J3345" s="208">
        <v>1</v>
      </c>
      <c r="K3345" s="1194"/>
      <c r="L3345" s="1195"/>
    </row>
    <row r="3346" spans="1:12">
      <c r="A3346" s="1203"/>
      <c r="B3346" s="203" t="s">
        <v>1476</v>
      </c>
      <c r="C3346" s="1197"/>
      <c r="D3346" s="1199"/>
      <c r="E3346" s="204" t="s">
        <v>7280</v>
      </c>
      <c r="F3346" s="204" t="s">
        <v>10888</v>
      </c>
      <c r="G3346" s="204">
        <v>8</v>
      </c>
      <c r="H3346" s="204">
        <v>2009</v>
      </c>
      <c r="I3346" s="204" t="s">
        <v>6078</v>
      </c>
      <c r="J3346" s="208">
        <v>2</v>
      </c>
      <c r="K3346" s="1194"/>
      <c r="L3346" s="1195"/>
    </row>
    <row r="3347" spans="1:12">
      <c r="A3347" s="1203"/>
      <c r="B3347" s="203" t="s">
        <v>1476</v>
      </c>
      <c r="C3347" s="1197"/>
      <c r="D3347" s="1199"/>
      <c r="E3347" s="204" t="s">
        <v>7281</v>
      </c>
      <c r="F3347" s="204" t="s">
        <v>10889</v>
      </c>
      <c r="G3347" s="204">
        <v>9</v>
      </c>
      <c r="H3347" s="204">
        <v>2010</v>
      </c>
      <c r="I3347" s="204" t="s">
        <v>6078</v>
      </c>
      <c r="J3347" s="208">
        <v>3</v>
      </c>
      <c r="K3347" s="1194"/>
      <c r="L3347" s="1195"/>
    </row>
    <row r="3348" spans="1:12">
      <c r="A3348" s="1203"/>
      <c r="B3348" s="203" t="s">
        <v>1476</v>
      </c>
      <c r="C3348" s="1197"/>
      <c r="D3348" s="1199"/>
      <c r="E3348" s="204" t="s">
        <v>7282</v>
      </c>
      <c r="F3348" s="204" t="s">
        <v>10890</v>
      </c>
      <c r="G3348" s="204">
        <v>10</v>
      </c>
      <c r="H3348" s="204">
        <v>2011</v>
      </c>
      <c r="I3348" s="204" t="s">
        <v>6078</v>
      </c>
      <c r="J3348" s="208">
        <v>4</v>
      </c>
      <c r="K3348" s="1194"/>
      <c r="L3348" s="1195"/>
    </row>
    <row r="3349" spans="1:12">
      <c r="A3349" s="1203"/>
      <c r="B3349" s="203" t="s">
        <v>1476</v>
      </c>
      <c r="C3349" s="1197"/>
      <c r="D3349" s="1199"/>
      <c r="E3349" s="204" t="s">
        <v>7283</v>
      </c>
      <c r="F3349" s="204" t="s">
        <v>10891</v>
      </c>
      <c r="G3349" s="204">
        <v>11</v>
      </c>
      <c r="H3349" s="204">
        <v>2012</v>
      </c>
      <c r="I3349" s="204" t="s">
        <v>6078</v>
      </c>
      <c r="J3349" s="208">
        <v>5</v>
      </c>
      <c r="K3349" s="1194"/>
      <c r="L3349" s="1195"/>
    </row>
    <row r="3350" spans="1:12">
      <c r="A3350" s="1203"/>
      <c r="B3350" s="203" t="s">
        <v>1476</v>
      </c>
      <c r="C3350" s="1197"/>
      <c r="D3350" s="1199"/>
      <c r="E3350" s="204" t="s">
        <v>7284</v>
      </c>
      <c r="F3350" s="204" t="s">
        <v>10892</v>
      </c>
      <c r="G3350" s="204">
        <v>12</v>
      </c>
      <c r="H3350" s="204">
        <v>2013</v>
      </c>
      <c r="I3350" s="204" t="s">
        <v>6078</v>
      </c>
      <c r="J3350" s="208">
        <v>6</v>
      </c>
      <c r="K3350" s="1194"/>
      <c r="L3350" s="1195"/>
    </row>
    <row r="3351" spans="1:12">
      <c r="A3351" s="1203"/>
      <c r="B3351" s="203" t="s">
        <v>1476</v>
      </c>
      <c r="C3351" s="1197"/>
      <c r="D3351" s="1199"/>
      <c r="E3351" s="204" t="s">
        <v>7285</v>
      </c>
      <c r="F3351" s="204" t="s">
        <v>10893</v>
      </c>
      <c r="G3351" s="204">
        <v>13</v>
      </c>
      <c r="H3351" s="204">
        <v>2014</v>
      </c>
      <c r="I3351" s="204" t="s">
        <v>6078</v>
      </c>
      <c r="J3351" s="208">
        <v>7</v>
      </c>
      <c r="K3351" s="1194"/>
      <c r="L3351" s="1195"/>
    </row>
    <row r="3352" spans="1:12">
      <c r="A3352" s="1203"/>
      <c r="B3352" s="203" t="s">
        <v>1476</v>
      </c>
      <c r="C3352" s="1197"/>
      <c r="D3352" s="1199"/>
      <c r="E3352" s="204"/>
      <c r="F3352" s="204"/>
      <c r="G3352" s="204">
        <v>14</v>
      </c>
      <c r="H3352" s="204">
        <v>2015</v>
      </c>
      <c r="I3352" s="204"/>
      <c r="J3352" s="208"/>
      <c r="K3352" s="1194"/>
      <c r="L3352" s="1195"/>
    </row>
    <row r="3353" spans="1:12">
      <c r="A3353" s="1203"/>
      <c r="B3353" s="203" t="s">
        <v>1476</v>
      </c>
      <c r="C3353" s="1197"/>
      <c r="D3353" s="1199"/>
      <c r="E3353" s="204"/>
      <c r="F3353" s="204"/>
      <c r="G3353" s="204">
        <v>15</v>
      </c>
      <c r="H3353" s="204">
        <v>2016</v>
      </c>
      <c r="I3353" s="204"/>
      <c r="J3353" s="208"/>
      <c r="K3353" s="1194"/>
      <c r="L3353" s="1195"/>
    </row>
    <row r="3354" spans="1:12">
      <c r="A3354" s="1203"/>
      <c r="B3354" s="203" t="s">
        <v>1476</v>
      </c>
      <c r="C3354" s="1197"/>
      <c r="D3354" s="1199"/>
      <c r="E3354" s="204" t="s">
        <v>2759</v>
      </c>
      <c r="F3354" s="204" t="s">
        <v>10894</v>
      </c>
      <c r="G3354" s="204">
        <v>16</v>
      </c>
      <c r="H3354" s="204">
        <v>2017</v>
      </c>
      <c r="I3354" s="204" t="s">
        <v>1860</v>
      </c>
      <c r="J3354" s="208">
        <v>1</v>
      </c>
      <c r="K3354" s="1194" t="s">
        <v>5995</v>
      </c>
      <c r="L3354" s="1195" t="s">
        <v>5996</v>
      </c>
    </row>
    <row r="3355" spans="1:12">
      <c r="A3355" s="1203"/>
      <c r="B3355" s="203" t="s">
        <v>1476</v>
      </c>
      <c r="C3355" s="1197"/>
      <c r="D3355" s="1199"/>
      <c r="E3355" s="204" t="s">
        <v>2758</v>
      </c>
      <c r="F3355" s="204" t="s">
        <v>10895</v>
      </c>
      <c r="G3355" s="204">
        <v>17</v>
      </c>
      <c r="H3355" s="204">
        <v>2018</v>
      </c>
      <c r="I3355" s="204" t="s">
        <v>1860</v>
      </c>
      <c r="J3355" s="208">
        <v>4</v>
      </c>
      <c r="K3355" s="1194"/>
      <c r="L3355" s="1195"/>
    </row>
    <row r="3356" spans="1:12">
      <c r="A3356" s="1203"/>
      <c r="B3356" s="203" t="s">
        <v>1476</v>
      </c>
      <c r="C3356" s="1197"/>
      <c r="D3356" s="1199"/>
      <c r="E3356" s="204" t="s">
        <v>2760</v>
      </c>
      <c r="F3356" s="204" t="s">
        <v>10896</v>
      </c>
      <c r="G3356" s="204">
        <v>18</v>
      </c>
      <c r="H3356" s="204">
        <v>2019</v>
      </c>
      <c r="I3356" s="204" t="s">
        <v>1860</v>
      </c>
      <c r="J3356" s="208">
        <v>5</v>
      </c>
      <c r="K3356" s="1194"/>
      <c r="L3356" s="1195"/>
    </row>
    <row r="3357" spans="1:12">
      <c r="A3357" s="1203"/>
      <c r="B3357" s="203" t="s">
        <v>1476</v>
      </c>
      <c r="C3357" s="1197"/>
      <c r="D3357" s="1199"/>
      <c r="E3357" s="204" t="s">
        <v>2764</v>
      </c>
      <c r="F3357" s="204" t="s">
        <v>10897</v>
      </c>
      <c r="G3357" s="204">
        <v>19</v>
      </c>
      <c r="H3357" s="204">
        <v>2020</v>
      </c>
      <c r="I3357" s="204" t="s">
        <v>1863</v>
      </c>
      <c r="J3357" s="208">
        <v>1</v>
      </c>
      <c r="K3357" s="1194"/>
      <c r="L3357" s="1195"/>
    </row>
    <row r="3358" spans="1:12">
      <c r="A3358" s="1203"/>
      <c r="B3358" s="203" t="s">
        <v>1476</v>
      </c>
      <c r="C3358" s="1197"/>
      <c r="D3358" s="1199"/>
      <c r="E3358" s="204" t="s">
        <v>2763</v>
      </c>
      <c r="F3358" s="204" t="s">
        <v>10898</v>
      </c>
      <c r="G3358" s="204">
        <v>20</v>
      </c>
      <c r="H3358" s="204">
        <v>2021</v>
      </c>
      <c r="I3358" s="204" t="s">
        <v>1863</v>
      </c>
      <c r="J3358" s="208">
        <v>4</v>
      </c>
      <c r="K3358" s="1194"/>
      <c r="L3358" s="1195"/>
    </row>
    <row r="3359" spans="1:12">
      <c r="A3359" s="1203"/>
      <c r="B3359" s="203" t="s">
        <v>1476</v>
      </c>
      <c r="C3359" s="1197"/>
      <c r="D3359" s="1199"/>
      <c r="E3359" s="204" t="s">
        <v>2765</v>
      </c>
      <c r="F3359" s="204" t="s">
        <v>10899</v>
      </c>
      <c r="G3359" s="204">
        <v>21</v>
      </c>
      <c r="H3359" s="204">
        <v>2022</v>
      </c>
      <c r="I3359" s="204" t="s">
        <v>1863</v>
      </c>
      <c r="J3359" s="208">
        <v>5</v>
      </c>
      <c r="K3359" s="1194"/>
      <c r="L3359" s="1195"/>
    </row>
    <row r="3360" spans="1:12">
      <c r="A3360" s="1203"/>
      <c r="B3360" s="203" t="s">
        <v>1476</v>
      </c>
      <c r="C3360" s="1197"/>
      <c r="D3360" s="1199"/>
      <c r="E3360" s="204"/>
      <c r="F3360" s="204"/>
      <c r="G3360" s="204">
        <v>22</v>
      </c>
      <c r="H3360" s="204">
        <v>2023</v>
      </c>
      <c r="I3360" s="204"/>
      <c r="J3360" s="208"/>
      <c r="K3360" s="1194"/>
      <c r="L3360" s="1195"/>
    </row>
    <row r="3361" spans="1:12">
      <c r="A3361" s="1203"/>
      <c r="B3361" s="203" t="s">
        <v>1476</v>
      </c>
      <c r="C3361" s="1197"/>
      <c r="D3361" s="1199"/>
      <c r="E3361" s="204"/>
      <c r="F3361" s="204"/>
      <c r="G3361" s="204">
        <v>23</v>
      </c>
      <c r="H3361" s="204">
        <v>2024</v>
      </c>
      <c r="I3361" s="204"/>
      <c r="J3361" s="208"/>
      <c r="K3361" s="1194"/>
      <c r="L3361" s="1195"/>
    </row>
    <row r="3362" spans="1:12">
      <c r="A3362" s="1203"/>
      <c r="B3362" s="203" t="s">
        <v>1476</v>
      </c>
      <c r="C3362" s="1197"/>
      <c r="D3362" s="1199"/>
      <c r="E3362" s="204"/>
      <c r="F3362" s="204"/>
      <c r="G3362" s="204">
        <v>24</v>
      </c>
      <c r="H3362" s="204">
        <v>2025</v>
      </c>
      <c r="I3362" s="204"/>
      <c r="J3362" s="208"/>
      <c r="K3362" s="1194"/>
      <c r="L3362" s="1195"/>
    </row>
    <row r="3363" spans="1:12">
      <c r="A3363" s="1203"/>
      <c r="B3363" s="203" t="s">
        <v>1476</v>
      </c>
      <c r="C3363" s="1197"/>
      <c r="D3363" s="1199"/>
      <c r="E3363" s="204"/>
      <c r="F3363" s="204"/>
      <c r="G3363" s="204">
        <v>25</v>
      </c>
      <c r="H3363" s="204">
        <v>2026</v>
      </c>
      <c r="I3363" s="204"/>
      <c r="J3363" s="208"/>
      <c r="K3363" s="1194"/>
      <c r="L3363" s="1195"/>
    </row>
    <row r="3364" spans="1:12">
      <c r="A3364" s="1203"/>
      <c r="B3364" s="203" t="s">
        <v>1476</v>
      </c>
      <c r="C3364" s="1197"/>
      <c r="D3364" s="1199"/>
      <c r="E3364" s="204"/>
      <c r="F3364" s="204"/>
      <c r="G3364" s="204">
        <v>26</v>
      </c>
      <c r="H3364" s="204">
        <v>2027</v>
      </c>
      <c r="I3364" s="204"/>
      <c r="J3364" s="208"/>
      <c r="K3364" s="1194"/>
      <c r="L3364" s="1195"/>
    </row>
    <row r="3365" spans="1:12">
      <c r="A3365" s="1203"/>
      <c r="B3365" s="203" t="s">
        <v>1476</v>
      </c>
      <c r="C3365" s="1197"/>
      <c r="D3365" s="1199"/>
      <c r="E3365" s="204"/>
      <c r="F3365" s="204"/>
      <c r="G3365" s="204">
        <v>27</v>
      </c>
      <c r="H3365" s="204">
        <v>2028</v>
      </c>
      <c r="I3365" s="204"/>
      <c r="J3365" s="208"/>
      <c r="K3365" s="1194"/>
      <c r="L3365" s="1195"/>
    </row>
    <row r="3366" spans="1:12">
      <c r="A3366" s="1203"/>
      <c r="B3366" s="203" t="s">
        <v>1476</v>
      </c>
      <c r="C3366" s="1197"/>
      <c r="D3366" s="1199"/>
      <c r="E3366" s="204"/>
      <c r="F3366" s="204"/>
      <c r="G3366" s="204">
        <v>28</v>
      </c>
      <c r="H3366" s="204">
        <v>2029</v>
      </c>
      <c r="I3366" s="204"/>
      <c r="J3366" s="208"/>
      <c r="K3366" s="1194"/>
      <c r="L3366" s="1195"/>
    </row>
    <row r="3367" spans="1:12">
      <c r="A3367" s="1203"/>
      <c r="B3367" s="203" t="s">
        <v>1476</v>
      </c>
      <c r="C3367" s="1197"/>
      <c r="D3367" s="1199"/>
      <c r="E3367" s="204"/>
      <c r="F3367" s="204"/>
      <c r="G3367" s="204">
        <v>29</v>
      </c>
      <c r="H3367" s="204">
        <v>2030</v>
      </c>
      <c r="I3367" s="204"/>
      <c r="J3367" s="208"/>
      <c r="K3367" s="1194"/>
      <c r="L3367" s="1195"/>
    </row>
    <row r="3368" spans="1:12">
      <c r="A3368" s="1203"/>
      <c r="B3368" s="203" t="s">
        <v>1476</v>
      </c>
      <c r="C3368" s="1197"/>
      <c r="D3368" s="1199"/>
      <c r="E3368" s="204"/>
      <c r="F3368" s="204"/>
      <c r="G3368" s="204">
        <v>30</v>
      </c>
      <c r="H3368" s="204">
        <v>2031</v>
      </c>
      <c r="I3368" s="204"/>
      <c r="J3368" s="208"/>
      <c r="K3368" s="1194"/>
      <c r="L3368" s="1195"/>
    </row>
    <row r="3369" spans="1:12">
      <c r="A3369" s="1203"/>
      <c r="B3369" s="205" t="s">
        <v>1476</v>
      </c>
      <c r="C3369" s="1197"/>
      <c r="D3369" s="1199"/>
      <c r="E3369" s="206"/>
      <c r="F3369" s="206"/>
      <c r="G3369" s="206">
        <v>31</v>
      </c>
      <c r="H3369" s="206">
        <v>2032</v>
      </c>
      <c r="I3369" s="206"/>
      <c r="J3369" s="209"/>
      <c r="K3369" s="1194"/>
      <c r="L3369" s="1195"/>
    </row>
    <row r="3370" spans="1:12">
      <c r="A3370" s="1203"/>
      <c r="B3370" s="200" t="s">
        <v>1449</v>
      </c>
      <c r="C3370" s="1207" t="s">
        <v>1423</v>
      </c>
      <c r="D3370" s="1198" t="s">
        <v>1450</v>
      </c>
      <c r="E3370" s="201" t="s">
        <v>7219</v>
      </c>
      <c r="F3370" s="201" t="s">
        <v>10900</v>
      </c>
      <c r="G3370" s="201">
        <v>0</v>
      </c>
      <c r="H3370" s="201">
        <v>85</v>
      </c>
      <c r="I3370" s="201" t="s">
        <v>1451</v>
      </c>
      <c r="J3370" s="207">
        <v>1</v>
      </c>
    </row>
    <row r="3371" spans="1:12">
      <c r="A3371" s="1203"/>
      <c r="B3371" s="203" t="s">
        <v>1449</v>
      </c>
      <c r="C3371" s="1208"/>
      <c r="D3371" s="1199"/>
      <c r="E3371" s="204" t="s">
        <v>7219</v>
      </c>
      <c r="F3371" s="204" t="s">
        <v>8048</v>
      </c>
      <c r="G3371" s="204">
        <v>1</v>
      </c>
      <c r="H3371" s="204">
        <v>86</v>
      </c>
      <c r="I3371" s="204" t="s">
        <v>1452</v>
      </c>
      <c r="J3371" s="208">
        <v>1</v>
      </c>
    </row>
    <row r="3372" spans="1:12">
      <c r="A3372" s="1203"/>
      <c r="B3372" s="203" t="s">
        <v>1449</v>
      </c>
      <c r="C3372" s="1208"/>
      <c r="D3372" s="1199"/>
      <c r="E3372" s="204" t="s">
        <v>7219</v>
      </c>
      <c r="F3372" s="204" t="s">
        <v>67</v>
      </c>
      <c r="G3372" s="204">
        <v>2</v>
      </c>
      <c r="H3372" s="204">
        <v>87</v>
      </c>
      <c r="I3372" s="204" t="s">
        <v>1453</v>
      </c>
      <c r="J3372" s="208">
        <v>1</v>
      </c>
    </row>
    <row r="3373" spans="1:12">
      <c r="A3373" s="1203"/>
      <c r="B3373" s="205" t="s">
        <v>1449</v>
      </c>
      <c r="C3373" s="1208"/>
      <c r="D3373" s="1199"/>
      <c r="E3373" s="206"/>
      <c r="F3373" s="206"/>
      <c r="G3373" s="206">
        <v>3</v>
      </c>
      <c r="H3373" s="206">
        <v>88</v>
      </c>
      <c r="I3373" s="206"/>
      <c r="J3373" s="209"/>
    </row>
    <row r="3374" spans="1:12">
      <c r="A3374" s="1203"/>
      <c r="B3374" s="200" t="s">
        <v>1461</v>
      </c>
      <c r="C3374" s="1209" t="s">
        <v>1424</v>
      </c>
      <c r="D3374" s="1198" t="s">
        <v>1462</v>
      </c>
      <c r="E3374" s="201" t="s">
        <v>1082</v>
      </c>
      <c r="F3374" s="201" t="s">
        <v>1081</v>
      </c>
      <c r="G3374" s="201">
        <v>1</v>
      </c>
      <c r="H3374" s="201">
        <v>457</v>
      </c>
      <c r="I3374" s="201" t="s">
        <v>1550</v>
      </c>
      <c r="J3374" s="207">
        <v>1</v>
      </c>
      <c r="K3374" s="756" t="s">
        <v>5997</v>
      </c>
      <c r="L3374" s="1195" t="s">
        <v>5998</v>
      </c>
    </row>
    <row r="3375" spans="1:12">
      <c r="A3375" s="1203"/>
      <c r="B3375" s="203" t="s">
        <v>1461</v>
      </c>
      <c r="C3375" s="1210"/>
      <c r="D3375" s="1199"/>
      <c r="E3375" s="204" t="s">
        <v>1497</v>
      </c>
      <c r="F3375" s="204" t="s">
        <v>67</v>
      </c>
      <c r="G3375" s="204">
        <v>2</v>
      </c>
      <c r="H3375" s="204">
        <v>458</v>
      </c>
      <c r="I3375" s="204" t="s">
        <v>1550</v>
      </c>
      <c r="J3375" s="208">
        <v>3</v>
      </c>
      <c r="K3375" s="756" t="s">
        <v>5999</v>
      </c>
      <c r="L3375" s="1195"/>
    </row>
    <row r="3376" spans="1:12">
      <c r="A3376" s="1203"/>
      <c r="B3376" s="203" t="s">
        <v>1461</v>
      </c>
      <c r="C3376" s="1210"/>
      <c r="D3376" s="1199"/>
      <c r="E3376" s="204" t="s">
        <v>1497</v>
      </c>
      <c r="F3376" s="204" t="s">
        <v>67</v>
      </c>
      <c r="G3376" s="204">
        <v>3</v>
      </c>
      <c r="H3376" s="204">
        <v>459</v>
      </c>
      <c r="I3376" s="204" t="s">
        <v>1562</v>
      </c>
      <c r="J3376" s="208">
        <v>1</v>
      </c>
      <c r="K3376" s="756" t="s">
        <v>6000</v>
      </c>
      <c r="L3376" s="1195"/>
    </row>
    <row r="3377" spans="1:12">
      <c r="A3377" s="1203"/>
      <c r="B3377" s="203" t="s">
        <v>1461</v>
      </c>
      <c r="C3377" s="1210"/>
      <c r="D3377" s="1199"/>
      <c r="E3377" s="204" t="s">
        <v>873</v>
      </c>
      <c r="F3377" s="204" t="s">
        <v>1141</v>
      </c>
      <c r="G3377" s="204">
        <v>4</v>
      </c>
      <c r="H3377" s="204">
        <v>460</v>
      </c>
      <c r="I3377" s="204" t="s">
        <v>1499</v>
      </c>
      <c r="J3377" s="208">
        <v>1</v>
      </c>
      <c r="K3377" s="756" t="s">
        <v>6001</v>
      </c>
      <c r="L3377" s="1195"/>
    </row>
    <row r="3378" spans="1:12">
      <c r="A3378" s="1203"/>
      <c r="B3378" s="203" t="s">
        <v>1461</v>
      </c>
      <c r="C3378" s="1210"/>
      <c r="D3378" s="1199"/>
      <c r="E3378" s="724" t="s">
        <v>1077</v>
      </c>
      <c r="F3378" s="724" t="s">
        <v>10901</v>
      </c>
      <c r="G3378" s="724">
        <v>5</v>
      </c>
      <c r="H3378" s="724">
        <v>461</v>
      </c>
      <c r="I3378" s="724" t="s">
        <v>1499</v>
      </c>
      <c r="J3378" s="725">
        <v>3</v>
      </c>
      <c r="K3378" s="756" t="s">
        <v>6002</v>
      </c>
      <c r="L3378" s="1195"/>
    </row>
    <row r="3379" spans="1:12">
      <c r="A3379" s="1203"/>
      <c r="B3379" s="203" t="s">
        <v>1461</v>
      </c>
      <c r="C3379" s="1210"/>
      <c r="D3379" s="1199"/>
      <c r="E3379" s="724" t="s">
        <v>1098</v>
      </c>
      <c r="F3379" s="724" t="s">
        <v>10902</v>
      </c>
      <c r="G3379" s="724">
        <v>6</v>
      </c>
      <c r="H3379" s="724">
        <v>462</v>
      </c>
      <c r="I3379" s="724" t="s">
        <v>1520</v>
      </c>
      <c r="J3379" s="725">
        <v>1</v>
      </c>
      <c r="K3379" s="756" t="s">
        <v>6003</v>
      </c>
      <c r="L3379" s="1195"/>
    </row>
    <row r="3380" spans="1:12">
      <c r="A3380" s="1203"/>
      <c r="B3380" s="203" t="s">
        <v>1461</v>
      </c>
      <c r="C3380" s="1210"/>
      <c r="D3380" s="1199"/>
      <c r="E3380" s="724" t="s">
        <v>1100</v>
      </c>
      <c r="F3380" s="724" t="s">
        <v>10903</v>
      </c>
      <c r="G3380" s="724">
        <v>7</v>
      </c>
      <c r="H3380" s="724">
        <v>463</v>
      </c>
      <c r="I3380" s="724" t="s">
        <v>1520</v>
      </c>
      <c r="J3380" s="725">
        <v>3</v>
      </c>
      <c r="K3380" s="756" t="s">
        <v>6004</v>
      </c>
      <c r="L3380" s="1195"/>
    </row>
    <row r="3381" spans="1:12">
      <c r="A3381" s="1203"/>
      <c r="B3381" s="203" t="s">
        <v>1461</v>
      </c>
      <c r="C3381" s="1210"/>
      <c r="D3381" s="1199"/>
      <c r="E3381" s="724" t="s">
        <v>1104</v>
      </c>
      <c r="F3381" s="724" t="s">
        <v>10904</v>
      </c>
      <c r="G3381" s="724">
        <v>8</v>
      </c>
      <c r="H3381" s="724">
        <v>464</v>
      </c>
      <c r="I3381" s="724" t="s">
        <v>1520</v>
      </c>
      <c r="J3381" s="725">
        <v>5</v>
      </c>
      <c r="K3381" s="756" t="s">
        <v>6005</v>
      </c>
      <c r="L3381" s="1195"/>
    </row>
    <row r="3382" spans="1:12">
      <c r="A3382" s="1203"/>
      <c r="B3382" s="203" t="s">
        <v>1461</v>
      </c>
      <c r="C3382" s="1210"/>
      <c r="D3382" s="1199"/>
      <c r="E3382" s="724" t="s">
        <v>1110</v>
      </c>
      <c r="F3382" s="724" t="s">
        <v>7896</v>
      </c>
      <c r="G3382" s="724">
        <v>9</v>
      </c>
      <c r="H3382" s="724">
        <v>465</v>
      </c>
      <c r="I3382" s="724" t="s">
        <v>1520</v>
      </c>
      <c r="J3382" s="725">
        <v>7</v>
      </c>
      <c r="K3382" s="756" t="s">
        <v>6006</v>
      </c>
      <c r="L3382" s="1195"/>
    </row>
    <row r="3383" spans="1:12">
      <c r="A3383" s="1203"/>
      <c r="B3383" s="203" t="s">
        <v>1461</v>
      </c>
      <c r="C3383" s="1210"/>
      <c r="D3383" s="1199"/>
      <c r="E3383" s="724" t="s">
        <v>1114</v>
      </c>
      <c r="F3383" s="724" t="s">
        <v>1112</v>
      </c>
      <c r="G3383" s="724">
        <v>10</v>
      </c>
      <c r="H3383" s="724">
        <v>466</v>
      </c>
      <c r="I3383" s="724" t="s">
        <v>1520</v>
      </c>
      <c r="J3383" s="725">
        <v>9</v>
      </c>
      <c r="K3383" s="756" t="s">
        <v>6007</v>
      </c>
      <c r="L3383" s="1195"/>
    </row>
    <row r="3384" spans="1:12">
      <c r="A3384" s="1203"/>
      <c r="B3384" s="203" t="s">
        <v>1461</v>
      </c>
      <c r="C3384" s="1210"/>
      <c r="D3384" s="1199"/>
      <c r="E3384" s="724" t="s">
        <v>1115</v>
      </c>
      <c r="F3384" s="724" t="s">
        <v>1113</v>
      </c>
      <c r="G3384" s="724">
        <v>11</v>
      </c>
      <c r="H3384" s="724">
        <v>467</v>
      </c>
      <c r="I3384" s="724" t="s">
        <v>1520</v>
      </c>
      <c r="J3384" s="725">
        <v>11</v>
      </c>
      <c r="K3384" s="756" t="s">
        <v>6008</v>
      </c>
      <c r="L3384" s="1195"/>
    </row>
    <row r="3385" spans="1:12">
      <c r="A3385" s="1203"/>
      <c r="B3385" s="205" t="s">
        <v>1461</v>
      </c>
      <c r="C3385" s="1210"/>
      <c r="D3385" s="1199"/>
      <c r="E3385" s="774" t="s">
        <v>1119</v>
      </c>
      <c r="F3385" s="774" t="s">
        <v>10905</v>
      </c>
      <c r="G3385" s="774">
        <v>12</v>
      </c>
      <c r="H3385" s="774">
        <v>468</v>
      </c>
      <c r="I3385" s="774" t="s">
        <v>1520</v>
      </c>
      <c r="J3385" s="775">
        <v>13</v>
      </c>
      <c r="K3385" s="756" t="s">
        <v>6009</v>
      </c>
      <c r="L3385" s="1195"/>
    </row>
    <row r="3386" spans="1:12">
      <c r="A3386" s="1203"/>
      <c r="B3386" s="200" t="s">
        <v>1461</v>
      </c>
      <c r="C3386" s="1209" t="s">
        <v>1425</v>
      </c>
      <c r="D3386" s="1198" t="s">
        <v>1462</v>
      </c>
      <c r="E3386" s="769" t="s">
        <v>1122</v>
      </c>
      <c r="F3386" s="769" t="s">
        <v>10906</v>
      </c>
      <c r="G3386" s="769">
        <v>1</v>
      </c>
      <c r="H3386" s="769">
        <v>469</v>
      </c>
      <c r="I3386" s="769" t="s">
        <v>1520</v>
      </c>
      <c r="J3386" s="776">
        <v>15</v>
      </c>
      <c r="K3386" s="756" t="s">
        <v>6010</v>
      </c>
      <c r="L3386" s="1195" t="s">
        <v>6011</v>
      </c>
    </row>
    <row r="3387" spans="1:12">
      <c r="A3387" s="1203"/>
      <c r="B3387" s="203" t="s">
        <v>1461</v>
      </c>
      <c r="C3387" s="1210"/>
      <c r="D3387" s="1199"/>
      <c r="E3387" s="724" t="s">
        <v>1123</v>
      </c>
      <c r="F3387" s="724" t="s">
        <v>10907</v>
      </c>
      <c r="G3387" s="724">
        <v>2</v>
      </c>
      <c r="H3387" s="724">
        <v>470</v>
      </c>
      <c r="I3387" s="724" t="s">
        <v>1520</v>
      </c>
      <c r="J3387" s="725">
        <v>17</v>
      </c>
      <c r="K3387" s="756" t="s">
        <v>6012</v>
      </c>
      <c r="L3387" s="1195"/>
    </row>
    <row r="3388" spans="1:12">
      <c r="A3388" s="1203"/>
      <c r="B3388" s="203" t="s">
        <v>1461</v>
      </c>
      <c r="C3388" s="1210"/>
      <c r="D3388" s="1199"/>
      <c r="E3388" s="724" t="s">
        <v>1130</v>
      </c>
      <c r="F3388" s="724" t="s">
        <v>1128</v>
      </c>
      <c r="G3388" s="724">
        <v>3</v>
      </c>
      <c r="H3388" s="724">
        <v>471</v>
      </c>
      <c r="I3388" s="724" t="s">
        <v>1520</v>
      </c>
      <c r="J3388" s="725">
        <v>19</v>
      </c>
      <c r="K3388" s="756" t="s">
        <v>6013</v>
      </c>
      <c r="L3388" s="1195"/>
    </row>
    <row r="3389" spans="1:12">
      <c r="A3389" s="1203"/>
      <c r="B3389" s="203" t="s">
        <v>1461</v>
      </c>
      <c r="C3389" s="1210"/>
      <c r="D3389" s="1199"/>
      <c r="E3389" s="724" t="s">
        <v>1131</v>
      </c>
      <c r="F3389" s="724" t="s">
        <v>1129</v>
      </c>
      <c r="G3389" s="724">
        <v>4</v>
      </c>
      <c r="H3389" s="724">
        <v>472</v>
      </c>
      <c r="I3389" s="724" t="s">
        <v>1520</v>
      </c>
      <c r="J3389" s="725">
        <v>21</v>
      </c>
      <c r="K3389" s="756" t="s">
        <v>6014</v>
      </c>
      <c r="L3389" s="1195"/>
    </row>
    <row r="3390" spans="1:12">
      <c r="A3390" s="1203"/>
      <c r="B3390" s="203" t="s">
        <v>1461</v>
      </c>
      <c r="C3390" s="1210"/>
      <c r="D3390" s="1199"/>
      <c r="E3390" s="724" t="s">
        <v>1497</v>
      </c>
      <c r="F3390" s="724" t="s">
        <v>67</v>
      </c>
      <c r="G3390" s="724">
        <v>5</v>
      </c>
      <c r="H3390" s="724">
        <v>473</v>
      </c>
      <c r="I3390" s="724" t="s">
        <v>1520</v>
      </c>
      <c r="J3390" s="725">
        <v>23</v>
      </c>
      <c r="K3390" s="756" t="s">
        <v>6015</v>
      </c>
      <c r="L3390" s="1195"/>
    </row>
    <row r="3391" spans="1:12">
      <c r="A3391" s="1203"/>
      <c r="B3391" s="203" t="s">
        <v>1461</v>
      </c>
      <c r="C3391" s="1210"/>
      <c r="D3391" s="1199"/>
      <c r="E3391" s="724" t="s">
        <v>1497</v>
      </c>
      <c r="F3391" s="724" t="s">
        <v>67</v>
      </c>
      <c r="G3391" s="724">
        <v>6</v>
      </c>
      <c r="H3391" s="724">
        <v>474</v>
      </c>
      <c r="I3391" s="724" t="s">
        <v>1520</v>
      </c>
      <c r="J3391" s="725">
        <v>25</v>
      </c>
      <c r="K3391" s="756" t="s">
        <v>6016</v>
      </c>
      <c r="L3391" s="1195"/>
    </row>
    <row r="3392" spans="1:12">
      <c r="A3392" s="1203"/>
      <c r="B3392" s="203" t="s">
        <v>1461</v>
      </c>
      <c r="C3392" s="1210"/>
      <c r="D3392" s="1199"/>
      <c r="E3392" s="724" t="s">
        <v>932</v>
      </c>
      <c r="F3392" s="724" t="s">
        <v>1151</v>
      </c>
      <c r="G3392" s="724">
        <v>7</v>
      </c>
      <c r="H3392" s="724">
        <v>475</v>
      </c>
      <c r="I3392" s="724" t="s">
        <v>1499</v>
      </c>
      <c r="J3392" s="725">
        <v>5</v>
      </c>
      <c r="K3392" s="756" t="s">
        <v>6017</v>
      </c>
      <c r="L3392" s="1195"/>
    </row>
    <row r="3393" spans="1:12">
      <c r="A3393" s="1203"/>
      <c r="B3393" s="203" t="s">
        <v>1461</v>
      </c>
      <c r="C3393" s="1210"/>
      <c r="D3393" s="1199"/>
      <c r="E3393" s="204"/>
      <c r="F3393" s="204"/>
      <c r="G3393" s="204">
        <v>8</v>
      </c>
      <c r="H3393" s="204">
        <v>476</v>
      </c>
      <c r="I3393" s="204"/>
      <c r="J3393" s="208"/>
      <c r="K3393" s="756" t="s">
        <v>6018</v>
      </c>
      <c r="L3393" s="1195"/>
    </row>
    <row r="3394" spans="1:12">
      <c r="A3394" s="1203"/>
      <c r="B3394" s="203" t="s">
        <v>1461</v>
      </c>
      <c r="C3394" s="1210"/>
      <c r="D3394" s="1199"/>
      <c r="E3394" s="204"/>
      <c r="F3394" s="204"/>
      <c r="G3394" s="204">
        <v>9</v>
      </c>
      <c r="H3394" s="204">
        <v>477</v>
      </c>
      <c r="I3394" s="204"/>
      <c r="J3394" s="208"/>
      <c r="K3394" s="756" t="s">
        <v>6019</v>
      </c>
      <c r="L3394" s="1195"/>
    </row>
    <row r="3395" spans="1:12">
      <c r="A3395" s="1203"/>
      <c r="B3395" s="203" t="s">
        <v>1461</v>
      </c>
      <c r="C3395" s="1210"/>
      <c r="D3395" s="1199"/>
      <c r="E3395" s="204"/>
      <c r="F3395" s="204"/>
      <c r="G3395" s="204">
        <v>10</v>
      </c>
      <c r="H3395" s="204">
        <v>478</v>
      </c>
      <c r="I3395" s="204"/>
      <c r="J3395" s="208"/>
      <c r="K3395" s="756" t="s">
        <v>6020</v>
      </c>
      <c r="L3395" s="1195"/>
    </row>
    <row r="3396" spans="1:12">
      <c r="A3396" s="1203"/>
      <c r="B3396" s="203" t="s">
        <v>1461</v>
      </c>
      <c r="C3396" s="1210"/>
      <c r="D3396" s="1199"/>
      <c r="E3396" s="204"/>
      <c r="F3396" s="204"/>
      <c r="G3396" s="204">
        <v>11</v>
      </c>
      <c r="H3396" s="204">
        <v>479</v>
      </c>
      <c r="I3396" s="204"/>
      <c r="J3396" s="208"/>
      <c r="K3396" s="756" t="s">
        <v>6021</v>
      </c>
      <c r="L3396" s="1195"/>
    </row>
    <row r="3397" spans="1:12">
      <c r="A3397" s="1203"/>
      <c r="B3397" s="205" t="s">
        <v>1461</v>
      </c>
      <c r="C3397" s="1210"/>
      <c r="D3397" s="1199"/>
      <c r="E3397" s="206"/>
      <c r="F3397" s="206"/>
      <c r="G3397" s="206">
        <v>12</v>
      </c>
      <c r="H3397" s="206">
        <v>480</v>
      </c>
      <c r="I3397" s="206"/>
      <c r="J3397" s="209"/>
      <c r="K3397" s="756" t="s">
        <v>6022</v>
      </c>
      <c r="L3397" s="1195"/>
    </row>
    <row r="3398" spans="1:12">
      <c r="A3398" s="1203"/>
      <c r="B3398" s="210" t="s">
        <v>1476</v>
      </c>
      <c r="C3398" s="1205" t="s">
        <v>1426</v>
      </c>
      <c r="D3398" s="1198" t="s">
        <v>1477</v>
      </c>
      <c r="E3398" s="201" t="s">
        <v>3012</v>
      </c>
      <c r="F3398" s="201" t="s">
        <v>10908</v>
      </c>
      <c r="G3398" s="201">
        <v>0</v>
      </c>
      <c r="H3398" s="201">
        <v>2033</v>
      </c>
      <c r="I3398" s="201" t="s">
        <v>1564</v>
      </c>
      <c r="J3398" s="207">
        <v>1</v>
      </c>
      <c r="K3398" s="1194" t="s">
        <v>6023</v>
      </c>
      <c r="L3398" s="1195" t="s">
        <v>6024</v>
      </c>
    </row>
    <row r="3399" spans="1:12">
      <c r="A3399" s="1203"/>
      <c r="B3399" s="211" t="s">
        <v>1476</v>
      </c>
      <c r="C3399" s="1206"/>
      <c r="D3399" s="1199"/>
      <c r="E3399" s="204" t="s">
        <v>3013</v>
      </c>
      <c r="F3399" s="204" t="s">
        <v>10909</v>
      </c>
      <c r="G3399" s="204">
        <v>1</v>
      </c>
      <c r="H3399" s="204">
        <v>2034</v>
      </c>
      <c r="I3399" s="204" t="s">
        <v>1564</v>
      </c>
      <c r="J3399" s="208">
        <v>3</v>
      </c>
      <c r="K3399" s="1194"/>
      <c r="L3399" s="1195"/>
    </row>
    <row r="3400" spans="1:12">
      <c r="A3400" s="1203"/>
      <c r="B3400" s="211" t="s">
        <v>1476</v>
      </c>
      <c r="C3400" s="1206"/>
      <c r="D3400" s="1199"/>
      <c r="E3400" s="204" t="s">
        <v>6930</v>
      </c>
      <c r="F3400" s="204" t="s">
        <v>7899</v>
      </c>
      <c r="G3400" s="204">
        <v>2</v>
      </c>
      <c r="H3400" s="204">
        <v>2035</v>
      </c>
      <c r="I3400" s="204" t="s">
        <v>1535</v>
      </c>
      <c r="J3400" s="208">
        <v>1</v>
      </c>
      <c r="K3400" s="1194"/>
      <c r="L3400" s="1195"/>
    </row>
    <row r="3401" spans="1:12">
      <c r="A3401" s="1203"/>
      <c r="B3401" s="211" t="s">
        <v>1476</v>
      </c>
      <c r="C3401" s="1206"/>
      <c r="D3401" s="1199"/>
      <c r="E3401" s="204" t="s">
        <v>3014</v>
      </c>
      <c r="F3401" s="204" t="s">
        <v>7900</v>
      </c>
      <c r="G3401" s="204">
        <v>3</v>
      </c>
      <c r="H3401" s="204">
        <v>2036</v>
      </c>
      <c r="I3401" s="204" t="s">
        <v>1535</v>
      </c>
      <c r="J3401" s="208">
        <v>3</v>
      </c>
      <c r="K3401" s="1194"/>
      <c r="L3401" s="1195"/>
    </row>
    <row r="3402" spans="1:12">
      <c r="A3402" s="1203"/>
      <c r="B3402" s="211" t="s">
        <v>1476</v>
      </c>
      <c r="C3402" s="1206"/>
      <c r="D3402" s="1199"/>
      <c r="E3402" s="204" t="s">
        <v>1960</v>
      </c>
      <c r="F3402" s="204" t="s">
        <v>7901</v>
      </c>
      <c r="G3402" s="204">
        <v>4</v>
      </c>
      <c r="H3402" s="204">
        <v>2037</v>
      </c>
      <c r="I3402" s="204" t="s">
        <v>1535</v>
      </c>
      <c r="J3402" s="208">
        <v>5</v>
      </c>
      <c r="K3402" s="1194"/>
      <c r="L3402" s="1195"/>
    </row>
    <row r="3403" spans="1:12">
      <c r="A3403" s="1203"/>
      <c r="B3403" s="211" t="s">
        <v>1476</v>
      </c>
      <c r="C3403" s="1206"/>
      <c r="D3403" s="1199"/>
      <c r="E3403" s="204" t="s">
        <v>1958</v>
      </c>
      <c r="F3403" s="204" t="s">
        <v>7902</v>
      </c>
      <c r="G3403" s="204">
        <v>5</v>
      </c>
      <c r="H3403" s="204">
        <v>2038</v>
      </c>
      <c r="I3403" s="204" t="s">
        <v>1535</v>
      </c>
      <c r="J3403" s="208">
        <v>7</v>
      </c>
      <c r="K3403" s="1194"/>
      <c r="L3403" s="1195"/>
    </row>
    <row r="3404" spans="1:12">
      <c r="A3404" s="1203"/>
      <c r="B3404" s="211" t="s">
        <v>1476</v>
      </c>
      <c r="C3404" s="1206"/>
      <c r="D3404" s="1199"/>
      <c r="E3404" s="204" t="s">
        <v>1497</v>
      </c>
      <c r="F3404" s="204" t="s">
        <v>67</v>
      </c>
      <c r="G3404" s="204">
        <v>6</v>
      </c>
      <c r="H3404" s="204">
        <v>2039</v>
      </c>
      <c r="I3404" s="204" t="s">
        <v>1535</v>
      </c>
      <c r="J3404" s="208">
        <v>9</v>
      </c>
      <c r="K3404" s="1194"/>
      <c r="L3404" s="1195"/>
    </row>
    <row r="3405" spans="1:12">
      <c r="A3405" s="1203"/>
      <c r="B3405" s="211" t="s">
        <v>1476</v>
      </c>
      <c r="C3405" s="1206"/>
      <c r="D3405" s="1199"/>
      <c r="E3405" s="204" t="s">
        <v>3017</v>
      </c>
      <c r="F3405" s="204" t="s">
        <v>10910</v>
      </c>
      <c r="G3405" s="204">
        <v>7</v>
      </c>
      <c r="H3405" s="204">
        <v>2040</v>
      </c>
      <c r="I3405" s="204" t="s">
        <v>1553</v>
      </c>
      <c r="J3405" s="208">
        <v>1</v>
      </c>
      <c r="K3405" s="1194"/>
      <c r="L3405" s="1195"/>
    </row>
    <row r="3406" spans="1:12">
      <c r="A3406" s="1203"/>
      <c r="B3406" s="211" t="s">
        <v>1476</v>
      </c>
      <c r="C3406" s="1206"/>
      <c r="D3406" s="1199"/>
      <c r="E3406" s="204" t="s">
        <v>3016</v>
      </c>
      <c r="F3406" s="204" t="s">
        <v>10911</v>
      </c>
      <c r="G3406" s="204">
        <v>8</v>
      </c>
      <c r="H3406" s="204">
        <v>2041</v>
      </c>
      <c r="I3406" s="204" t="s">
        <v>1553</v>
      </c>
      <c r="J3406" s="208">
        <v>3</v>
      </c>
      <c r="K3406" s="1194"/>
      <c r="L3406" s="1195"/>
    </row>
    <row r="3407" spans="1:12">
      <c r="A3407" s="1203"/>
      <c r="B3407" s="211" t="s">
        <v>1476</v>
      </c>
      <c r="C3407" s="1206"/>
      <c r="D3407" s="1199"/>
      <c r="E3407" s="204" t="s">
        <v>3015</v>
      </c>
      <c r="F3407" s="204" t="s">
        <v>10912</v>
      </c>
      <c r="G3407" s="204">
        <v>9</v>
      </c>
      <c r="H3407" s="204">
        <v>2042</v>
      </c>
      <c r="I3407" s="204" t="s">
        <v>1553</v>
      </c>
      <c r="J3407" s="208">
        <v>5</v>
      </c>
      <c r="K3407" s="1194"/>
      <c r="L3407" s="1195"/>
    </row>
    <row r="3408" spans="1:12">
      <c r="A3408" s="1203"/>
      <c r="B3408" s="211" t="s">
        <v>1476</v>
      </c>
      <c r="C3408" s="1206"/>
      <c r="D3408" s="1199"/>
      <c r="E3408" s="204" t="s">
        <v>1381</v>
      </c>
      <c r="F3408" s="204" t="s">
        <v>8596</v>
      </c>
      <c r="G3408" s="204">
        <v>10</v>
      </c>
      <c r="H3408" s="204">
        <v>2043</v>
      </c>
      <c r="I3408" s="204" t="s">
        <v>49</v>
      </c>
      <c r="J3408" s="208" t="s">
        <v>49</v>
      </c>
      <c r="K3408" s="1194"/>
      <c r="L3408" s="1195"/>
    </row>
    <row r="3409" spans="1:12">
      <c r="A3409" s="1203"/>
      <c r="B3409" s="211" t="s">
        <v>1476</v>
      </c>
      <c r="C3409" s="1206"/>
      <c r="D3409" s="1199"/>
      <c r="E3409" s="204" t="s">
        <v>1384</v>
      </c>
      <c r="F3409" s="204" t="s">
        <v>8599</v>
      </c>
      <c r="G3409" s="204">
        <v>11</v>
      </c>
      <c r="H3409" s="204">
        <v>2044</v>
      </c>
      <c r="I3409" s="204" t="s">
        <v>49</v>
      </c>
      <c r="J3409" s="208" t="s">
        <v>49</v>
      </c>
      <c r="K3409" s="1194"/>
      <c r="L3409" s="1195"/>
    </row>
    <row r="3410" spans="1:12">
      <c r="A3410" s="1203"/>
      <c r="B3410" s="211" t="s">
        <v>1476</v>
      </c>
      <c r="C3410" s="1206"/>
      <c r="D3410" s="1199"/>
      <c r="E3410" s="204" t="s">
        <v>1389</v>
      </c>
      <c r="F3410" s="204" t="s">
        <v>8604</v>
      </c>
      <c r="G3410" s="204">
        <v>12</v>
      </c>
      <c r="H3410" s="204">
        <v>2045</v>
      </c>
      <c r="I3410" s="204" t="s">
        <v>49</v>
      </c>
      <c r="J3410" s="208" t="s">
        <v>49</v>
      </c>
      <c r="K3410" s="1194"/>
      <c r="L3410" s="1195"/>
    </row>
    <row r="3411" spans="1:12">
      <c r="A3411" s="1203"/>
      <c r="B3411" s="211" t="s">
        <v>1476</v>
      </c>
      <c r="C3411" s="1206"/>
      <c r="D3411" s="1199"/>
      <c r="E3411" s="204" t="s">
        <v>1390</v>
      </c>
      <c r="F3411" s="204" t="s">
        <v>10913</v>
      </c>
      <c r="G3411" s="204">
        <v>13</v>
      </c>
      <c r="H3411" s="204">
        <v>2046</v>
      </c>
      <c r="I3411" s="204" t="s">
        <v>49</v>
      </c>
      <c r="J3411" s="208" t="s">
        <v>49</v>
      </c>
      <c r="K3411" s="1194"/>
      <c r="L3411" s="1195"/>
    </row>
    <row r="3412" spans="1:12">
      <c r="A3412" s="1203"/>
      <c r="B3412" s="211" t="s">
        <v>1476</v>
      </c>
      <c r="C3412" s="1206"/>
      <c r="D3412" s="1199"/>
      <c r="E3412" s="724" t="s">
        <v>9536</v>
      </c>
      <c r="F3412" s="724" t="s">
        <v>9571</v>
      </c>
      <c r="G3412" s="204">
        <v>14</v>
      </c>
      <c r="H3412" s="204">
        <v>2047</v>
      </c>
      <c r="I3412" s="204" t="s">
        <v>49</v>
      </c>
      <c r="J3412" s="208" t="s">
        <v>49</v>
      </c>
      <c r="K3412" s="1194"/>
      <c r="L3412" s="1195"/>
    </row>
    <row r="3413" spans="1:12">
      <c r="A3413" s="1203"/>
      <c r="B3413" s="212" t="s">
        <v>1476</v>
      </c>
      <c r="C3413" s="1206"/>
      <c r="D3413" s="1199"/>
      <c r="E3413" s="774" t="s">
        <v>9537</v>
      </c>
      <c r="F3413" s="774" t="s">
        <v>9572</v>
      </c>
      <c r="G3413" s="206">
        <v>15</v>
      </c>
      <c r="H3413" s="206">
        <v>2048</v>
      </c>
      <c r="I3413" s="206" t="s">
        <v>49</v>
      </c>
      <c r="J3413" s="209" t="s">
        <v>49</v>
      </c>
      <c r="K3413" s="1194"/>
      <c r="L3413" s="1195"/>
    </row>
    <row r="3414" spans="1:12">
      <c r="A3414" s="1203"/>
      <c r="B3414" s="210" t="s">
        <v>1554</v>
      </c>
      <c r="C3414" s="1206"/>
      <c r="D3414" s="1198" t="s">
        <v>1555</v>
      </c>
      <c r="E3414" s="201" t="s">
        <v>6931</v>
      </c>
      <c r="F3414" s="201" t="s">
        <v>10914</v>
      </c>
      <c r="G3414" s="201">
        <v>0</v>
      </c>
      <c r="H3414" s="201">
        <v>785</v>
      </c>
      <c r="I3414" s="201" t="s">
        <v>1746</v>
      </c>
      <c r="J3414" s="207">
        <v>8</v>
      </c>
      <c r="K3414" s="1194" t="s">
        <v>6025</v>
      </c>
      <c r="L3414" s="1195" t="s">
        <v>6026</v>
      </c>
    </row>
    <row r="3415" spans="1:12">
      <c r="A3415" s="1203"/>
      <c r="B3415" s="211" t="s">
        <v>1554</v>
      </c>
      <c r="C3415" s="1206"/>
      <c r="D3415" s="1199"/>
      <c r="E3415" s="204" t="s">
        <v>6932</v>
      </c>
      <c r="F3415" s="204" t="s">
        <v>11159</v>
      </c>
      <c r="G3415" s="204">
        <v>1</v>
      </c>
      <c r="H3415" s="204">
        <v>786</v>
      </c>
      <c r="I3415" s="204" t="s">
        <v>1746</v>
      </c>
      <c r="J3415" s="208">
        <v>9</v>
      </c>
      <c r="K3415" s="1194"/>
      <c r="L3415" s="1195"/>
    </row>
    <row r="3416" spans="1:12">
      <c r="A3416" s="1203"/>
      <c r="B3416" s="211" t="s">
        <v>1554</v>
      </c>
      <c r="C3416" s="1206"/>
      <c r="D3416" s="1199"/>
      <c r="E3416" s="204" t="s">
        <v>6933</v>
      </c>
      <c r="F3416" s="204" t="s">
        <v>11160</v>
      </c>
      <c r="G3416" s="204">
        <v>2</v>
      </c>
      <c r="H3416" s="204">
        <v>787</v>
      </c>
      <c r="I3416" s="204" t="s">
        <v>1746</v>
      </c>
      <c r="J3416" s="208">
        <v>10</v>
      </c>
      <c r="K3416" s="1194"/>
      <c r="L3416" s="1195"/>
    </row>
    <row r="3417" spans="1:12">
      <c r="A3417" s="1203"/>
      <c r="B3417" s="211" t="s">
        <v>1554</v>
      </c>
      <c r="C3417" s="1206"/>
      <c r="D3417" s="1199"/>
      <c r="E3417" s="204" t="s">
        <v>1695</v>
      </c>
      <c r="F3417" s="204" t="s">
        <v>1696</v>
      </c>
      <c r="G3417" s="204">
        <v>3</v>
      </c>
      <c r="H3417" s="204">
        <v>788</v>
      </c>
      <c r="I3417" s="204" t="s">
        <v>1747</v>
      </c>
      <c r="J3417" s="208">
        <v>8</v>
      </c>
      <c r="K3417" s="1194"/>
      <c r="L3417" s="1195"/>
    </row>
    <row r="3418" spans="1:12">
      <c r="A3418" s="1203"/>
      <c r="B3418" s="211" t="s">
        <v>1554</v>
      </c>
      <c r="C3418" s="1206"/>
      <c r="D3418" s="1199"/>
      <c r="E3418" s="204" t="s">
        <v>1698</v>
      </c>
      <c r="F3418" s="204" t="s">
        <v>10490</v>
      </c>
      <c r="G3418" s="204">
        <v>4</v>
      </c>
      <c r="H3418" s="204">
        <v>789</v>
      </c>
      <c r="I3418" s="204" t="s">
        <v>1747</v>
      </c>
      <c r="J3418" s="208">
        <v>9</v>
      </c>
      <c r="K3418" s="1194"/>
      <c r="L3418" s="1195"/>
    </row>
    <row r="3419" spans="1:12">
      <c r="A3419" s="1203"/>
      <c r="B3419" s="211" t="s">
        <v>1554</v>
      </c>
      <c r="C3419" s="1206"/>
      <c r="D3419" s="1199"/>
      <c r="E3419" s="204" t="s">
        <v>1906</v>
      </c>
      <c r="F3419" s="204" t="s">
        <v>1907</v>
      </c>
      <c r="G3419" s="204">
        <v>5</v>
      </c>
      <c r="H3419" s="204">
        <v>790</v>
      </c>
      <c r="I3419" s="204" t="s">
        <v>1747</v>
      </c>
      <c r="J3419" s="208">
        <v>10</v>
      </c>
      <c r="K3419" s="1194"/>
      <c r="L3419" s="1195"/>
    </row>
    <row r="3420" spans="1:12">
      <c r="A3420" s="1203"/>
      <c r="B3420" s="211" t="s">
        <v>1554</v>
      </c>
      <c r="C3420" s="1206"/>
      <c r="D3420" s="1199"/>
      <c r="E3420" s="204" t="s">
        <v>6934</v>
      </c>
      <c r="F3420" s="204" t="s">
        <v>10915</v>
      </c>
      <c r="G3420" s="204">
        <v>6</v>
      </c>
      <c r="H3420" s="204">
        <v>791</v>
      </c>
      <c r="I3420" s="204" t="s">
        <v>1905</v>
      </c>
      <c r="J3420" s="208">
        <v>8</v>
      </c>
      <c r="K3420" s="1194"/>
      <c r="L3420" s="1195"/>
    </row>
    <row r="3421" spans="1:12">
      <c r="A3421" s="1203"/>
      <c r="B3421" s="211" t="s">
        <v>1554</v>
      </c>
      <c r="C3421" s="1206"/>
      <c r="D3421" s="1199"/>
      <c r="E3421" s="204" t="s">
        <v>6935</v>
      </c>
      <c r="F3421" s="204" t="s">
        <v>11161</v>
      </c>
      <c r="G3421" s="204">
        <v>7</v>
      </c>
      <c r="H3421" s="204">
        <v>792</v>
      </c>
      <c r="I3421" s="204" t="s">
        <v>1905</v>
      </c>
      <c r="J3421" s="208">
        <v>9</v>
      </c>
      <c r="K3421" s="1194"/>
      <c r="L3421" s="1195"/>
    </row>
    <row r="3422" spans="1:12">
      <c r="A3422" s="1203"/>
      <c r="B3422" s="211" t="s">
        <v>1554</v>
      </c>
      <c r="C3422" s="1206"/>
      <c r="D3422" s="1199"/>
      <c r="E3422" s="204" t="s">
        <v>6936</v>
      </c>
      <c r="F3422" s="204" t="s">
        <v>11162</v>
      </c>
      <c r="G3422" s="204">
        <v>8</v>
      </c>
      <c r="H3422" s="204">
        <v>793</v>
      </c>
      <c r="I3422" s="204" t="s">
        <v>1905</v>
      </c>
      <c r="J3422" s="208">
        <v>10</v>
      </c>
      <c r="K3422" s="1194"/>
      <c r="L3422" s="1195"/>
    </row>
    <row r="3423" spans="1:12">
      <c r="A3423" s="1203"/>
      <c r="B3423" s="211" t="s">
        <v>1554</v>
      </c>
      <c r="C3423" s="1206"/>
      <c r="D3423" s="1199"/>
      <c r="E3423" s="204" t="s">
        <v>6937</v>
      </c>
      <c r="F3423" s="204" t="s">
        <v>10916</v>
      </c>
      <c r="G3423" s="204">
        <v>9</v>
      </c>
      <c r="H3423" s="204">
        <v>794</v>
      </c>
      <c r="I3423" s="204" t="s">
        <v>1975</v>
      </c>
      <c r="J3423" s="208">
        <v>8</v>
      </c>
      <c r="K3423" s="1194"/>
      <c r="L3423" s="1195"/>
    </row>
    <row r="3424" spans="1:12">
      <c r="A3424" s="1203"/>
      <c r="B3424" s="211" t="s">
        <v>1554</v>
      </c>
      <c r="C3424" s="1206"/>
      <c r="D3424" s="1199"/>
      <c r="E3424" s="204" t="s">
        <v>6938</v>
      </c>
      <c r="F3424" s="204" t="s">
        <v>11163</v>
      </c>
      <c r="G3424" s="204">
        <v>10</v>
      </c>
      <c r="H3424" s="204">
        <v>795</v>
      </c>
      <c r="I3424" s="204" t="s">
        <v>1975</v>
      </c>
      <c r="J3424" s="208">
        <v>9</v>
      </c>
      <c r="K3424" s="1194"/>
      <c r="L3424" s="1195"/>
    </row>
    <row r="3425" spans="1:12">
      <c r="A3425" s="1203"/>
      <c r="B3425" s="211" t="s">
        <v>1554</v>
      </c>
      <c r="C3425" s="1206"/>
      <c r="D3425" s="1199"/>
      <c r="E3425" s="204" t="s">
        <v>6939</v>
      </c>
      <c r="F3425" s="204" t="s">
        <v>11164</v>
      </c>
      <c r="G3425" s="204">
        <v>11</v>
      </c>
      <c r="H3425" s="204">
        <v>796</v>
      </c>
      <c r="I3425" s="204" t="s">
        <v>1975</v>
      </c>
      <c r="J3425" s="208">
        <v>10</v>
      </c>
      <c r="K3425" s="1194"/>
      <c r="L3425" s="1195"/>
    </row>
    <row r="3426" spans="1:12">
      <c r="A3426" s="1203"/>
      <c r="B3426" s="211" t="s">
        <v>1554</v>
      </c>
      <c r="C3426" s="1206"/>
      <c r="D3426" s="1199"/>
      <c r="E3426" s="204" t="s">
        <v>6940</v>
      </c>
      <c r="F3426" s="204" t="s">
        <v>10917</v>
      </c>
      <c r="G3426" s="204">
        <v>12</v>
      </c>
      <c r="H3426" s="204">
        <v>797</v>
      </c>
      <c r="I3426" s="204" t="s">
        <v>1981</v>
      </c>
      <c r="J3426" s="208">
        <v>8</v>
      </c>
      <c r="K3426" s="1194"/>
      <c r="L3426" s="1195"/>
    </row>
    <row r="3427" spans="1:12">
      <c r="A3427" s="1203"/>
      <c r="B3427" s="211" t="s">
        <v>1554</v>
      </c>
      <c r="C3427" s="1206"/>
      <c r="D3427" s="1199"/>
      <c r="E3427" s="204" t="s">
        <v>6941</v>
      </c>
      <c r="F3427" s="204" t="s">
        <v>11165</v>
      </c>
      <c r="G3427" s="204">
        <v>13</v>
      </c>
      <c r="H3427" s="204">
        <v>798</v>
      </c>
      <c r="I3427" s="204" t="s">
        <v>1981</v>
      </c>
      <c r="J3427" s="208">
        <v>9</v>
      </c>
      <c r="K3427" s="1194"/>
      <c r="L3427" s="1195"/>
    </row>
    <row r="3428" spans="1:12">
      <c r="A3428" s="1203"/>
      <c r="B3428" s="211" t="s">
        <v>1554</v>
      </c>
      <c r="C3428" s="1206"/>
      <c r="D3428" s="1199"/>
      <c r="E3428" s="204" t="s">
        <v>6942</v>
      </c>
      <c r="F3428" s="204" t="s">
        <v>11166</v>
      </c>
      <c r="G3428" s="204">
        <v>14</v>
      </c>
      <c r="H3428" s="204">
        <v>799</v>
      </c>
      <c r="I3428" s="204" t="s">
        <v>1981</v>
      </c>
      <c r="J3428" s="208">
        <v>10</v>
      </c>
      <c r="K3428" s="1194"/>
      <c r="L3428" s="1195"/>
    </row>
    <row r="3429" spans="1:12">
      <c r="A3429" s="1203"/>
      <c r="B3429" s="212" t="s">
        <v>1554</v>
      </c>
      <c r="C3429" s="1206"/>
      <c r="D3429" s="1199"/>
      <c r="E3429" s="206" t="s">
        <v>2751</v>
      </c>
      <c r="F3429" s="206" t="s">
        <v>7906</v>
      </c>
      <c r="G3429" s="206">
        <v>15</v>
      </c>
      <c r="H3429" s="206">
        <v>800</v>
      </c>
      <c r="I3429" s="206" t="s">
        <v>6948</v>
      </c>
      <c r="J3429" s="209">
        <v>1</v>
      </c>
      <c r="K3429" s="1194"/>
      <c r="L3429" s="1195"/>
    </row>
    <row r="3430" spans="1:12">
      <c r="A3430" s="1203"/>
      <c r="B3430" s="210" t="s">
        <v>1476</v>
      </c>
      <c r="C3430" s="1205" t="s">
        <v>1427</v>
      </c>
      <c r="D3430" s="1198" t="s">
        <v>1477</v>
      </c>
      <c r="E3430" s="201" t="s">
        <v>6943</v>
      </c>
      <c r="F3430" s="201" t="s">
        <v>10918</v>
      </c>
      <c r="G3430" s="201">
        <v>0</v>
      </c>
      <c r="H3430" s="201">
        <v>2049</v>
      </c>
      <c r="I3430" s="201" t="s">
        <v>1746</v>
      </c>
      <c r="J3430" s="207">
        <v>1</v>
      </c>
      <c r="K3430" s="1194" t="s">
        <v>6027</v>
      </c>
      <c r="L3430" s="1195" t="s">
        <v>6028</v>
      </c>
    </row>
    <row r="3431" spans="1:12">
      <c r="A3431" s="1203"/>
      <c r="B3431" s="211" t="s">
        <v>1476</v>
      </c>
      <c r="C3431" s="1206"/>
      <c r="D3431" s="1199"/>
      <c r="E3431" s="204" t="s">
        <v>6944</v>
      </c>
      <c r="F3431" s="204" t="s">
        <v>10919</v>
      </c>
      <c r="G3431" s="204">
        <v>1</v>
      </c>
      <c r="H3431" s="204">
        <v>2050</v>
      </c>
      <c r="I3431" s="204" t="s">
        <v>1746</v>
      </c>
      <c r="J3431" s="208">
        <v>2</v>
      </c>
      <c r="K3431" s="1194"/>
      <c r="L3431" s="1195"/>
    </row>
    <row r="3432" spans="1:12">
      <c r="A3432" s="1203"/>
      <c r="B3432" s="211" t="s">
        <v>1476</v>
      </c>
      <c r="C3432" s="1206"/>
      <c r="D3432" s="1199"/>
      <c r="E3432" s="204" t="s">
        <v>1497</v>
      </c>
      <c r="F3432" s="204" t="s">
        <v>10920</v>
      </c>
      <c r="G3432" s="204">
        <v>2</v>
      </c>
      <c r="H3432" s="204">
        <v>2051</v>
      </c>
      <c r="I3432" s="204" t="s">
        <v>1746</v>
      </c>
      <c r="J3432" s="208">
        <v>3</v>
      </c>
      <c r="K3432" s="1194"/>
      <c r="L3432" s="1195"/>
    </row>
    <row r="3433" spans="1:12">
      <c r="A3433" s="1203"/>
      <c r="B3433" s="211" t="s">
        <v>1476</v>
      </c>
      <c r="C3433" s="1206"/>
      <c r="D3433" s="1199"/>
      <c r="E3433" s="204" t="s">
        <v>2752</v>
      </c>
      <c r="F3433" s="204" t="s">
        <v>10921</v>
      </c>
      <c r="G3433" s="204">
        <v>3</v>
      </c>
      <c r="H3433" s="204">
        <v>2052</v>
      </c>
      <c r="I3433" s="204" t="s">
        <v>1746</v>
      </c>
      <c r="J3433" s="208">
        <v>4</v>
      </c>
      <c r="K3433" s="1194"/>
      <c r="L3433" s="1195"/>
    </row>
    <row r="3434" spans="1:12">
      <c r="A3434" s="1203"/>
      <c r="B3434" s="211" t="s">
        <v>1476</v>
      </c>
      <c r="C3434" s="1206"/>
      <c r="D3434" s="1199"/>
      <c r="E3434" s="204" t="s">
        <v>6945</v>
      </c>
      <c r="F3434" s="204" t="s">
        <v>10922</v>
      </c>
      <c r="G3434" s="204">
        <v>4</v>
      </c>
      <c r="H3434" s="204">
        <v>2053</v>
      </c>
      <c r="I3434" s="204" t="s">
        <v>1746</v>
      </c>
      <c r="J3434" s="208">
        <v>5</v>
      </c>
      <c r="K3434" s="1194"/>
      <c r="L3434" s="1195"/>
    </row>
    <row r="3435" spans="1:12">
      <c r="A3435" s="1203"/>
      <c r="B3435" s="211" t="s">
        <v>1476</v>
      </c>
      <c r="C3435" s="1206"/>
      <c r="D3435" s="1199"/>
      <c r="E3435" s="204" t="s">
        <v>6946</v>
      </c>
      <c r="F3435" s="204" t="s">
        <v>10923</v>
      </c>
      <c r="G3435" s="204">
        <v>5</v>
      </c>
      <c r="H3435" s="204">
        <v>2054</v>
      </c>
      <c r="I3435" s="204" t="s">
        <v>1746</v>
      </c>
      <c r="J3435" s="208">
        <v>6</v>
      </c>
      <c r="K3435" s="1194"/>
      <c r="L3435" s="1195"/>
    </row>
    <row r="3436" spans="1:12">
      <c r="A3436" s="1203"/>
      <c r="B3436" s="211" t="s">
        <v>1476</v>
      </c>
      <c r="C3436" s="1206"/>
      <c r="D3436" s="1199"/>
      <c r="E3436" s="204" t="s">
        <v>6947</v>
      </c>
      <c r="F3436" s="204" t="s">
        <v>10924</v>
      </c>
      <c r="G3436" s="204">
        <v>6</v>
      </c>
      <c r="H3436" s="204">
        <v>2055</v>
      </c>
      <c r="I3436" s="204" t="s">
        <v>1746</v>
      </c>
      <c r="J3436" s="208">
        <v>7</v>
      </c>
      <c r="K3436" s="1194"/>
      <c r="L3436" s="1195"/>
    </row>
    <row r="3437" spans="1:12">
      <c r="A3437" s="1203"/>
      <c r="B3437" s="211" t="s">
        <v>1476</v>
      </c>
      <c r="C3437" s="1206"/>
      <c r="D3437" s="1199"/>
      <c r="E3437" s="204" t="s">
        <v>1352</v>
      </c>
      <c r="F3437" s="204" t="s">
        <v>6630</v>
      </c>
      <c r="G3437" s="204">
        <v>7</v>
      </c>
      <c r="H3437" s="204">
        <v>2056</v>
      </c>
      <c r="I3437" s="204" t="s">
        <v>1747</v>
      </c>
      <c r="J3437" s="208">
        <v>1</v>
      </c>
      <c r="K3437" s="1194"/>
      <c r="L3437" s="1195"/>
    </row>
    <row r="3438" spans="1:12">
      <c r="A3438" s="1203"/>
      <c r="B3438" s="211" t="s">
        <v>1476</v>
      </c>
      <c r="C3438" s="1206"/>
      <c r="D3438" s="1199"/>
      <c r="E3438" s="204" t="s">
        <v>1351</v>
      </c>
      <c r="F3438" s="204" t="s">
        <v>6631</v>
      </c>
      <c r="G3438" s="204">
        <v>8</v>
      </c>
      <c r="H3438" s="204">
        <v>2057</v>
      </c>
      <c r="I3438" s="204" t="s">
        <v>1747</v>
      </c>
      <c r="J3438" s="208">
        <v>2</v>
      </c>
      <c r="K3438" s="1194"/>
      <c r="L3438" s="1195"/>
    </row>
    <row r="3439" spans="1:12">
      <c r="A3439" s="1203"/>
      <c r="B3439" s="211" t="s">
        <v>1476</v>
      </c>
      <c r="C3439" s="1206"/>
      <c r="D3439" s="1199"/>
      <c r="E3439" s="204" t="s">
        <v>1497</v>
      </c>
      <c r="F3439" s="204" t="s">
        <v>6644</v>
      </c>
      <c r="G3439" s="204">
        <v>9</v>
      </c>
      <c r="H3439" s="204">
        <v>2058</v>
      </c>
      <c r="I3439" s="204" t="s">
        <v>1747</v>
      </c>
      <c r="J3439" s="208">
        <v>3</v>
      </c>
      <c r="K3439" s="1194"/>
      <c r="L3439" s="1195"/>
    </row>
    <row r="3440" spans="1:12">
      <c r="A3440" s="1203"/>
      <c r="B3440" s="211" t="s">
        <v>1476</v>
      </c>
      <c r="C3440" s="1206"/>
      <c r="D3440" s="1199"/>
      <c r="E3440" s="204" t="s">
        <v>1356</v>
      </c>
      <c r="F3440" s="204" t="s">
        <v>6645</v>
      </c>
      <c r="G3440" s="204">
        <v>10</v>
      </c>
      <c r="H3440" s="204">
        <v>2059</v>
      </c>
      <c r="I3440" s="204" t="s">
        <v>1747</v>
      </c>
      <c r="J3440" s="208">
        <v>4</v>
      </c>
      <c r="K3440" s="1194"/>
      <c r="L3440" s="1195"/>
    </row>
    <row r="3441" spans="1:12">
      <c r="A3441" s="1203"/>
      <c r="B3441" s="211" t="s">
        <v>1476</v>
      </c>
      <c r="C3441" s="1206"/>
      <c r="D3441" s="1199"/>
      <c r="E3441" s="204" t="s">
        <v>1704</v>
      </c>
      <c r="F3441" s="204" t="s">
        <v>6646</v>
      </c>
      <c r="G3441" s="204">
        <v>11</v>
      </c>
      <c r="H3441" s="204">
        <v>2060</v>
      </c>
      <c r="I3441" s="204" t="s">
        <v>1747</v>
      </c>
      <c r="J3441" s="208">
        <v>5</v>
      </c>
      <c r="K3441" s="1194"/>
      <c r="L3441" s="1195"/>
    </row>
    <row r="3442" spans="1:12">
      <c r="A3442" s="1203"/>
      <c r="B3442" s="211" t="s">
        <v>1476</v>
      </c>
      <c r="C3442" s="1206"/>
      <c r="D3442" s="1199"/>
      <c r="E3442" s="204" t="s">
        <v>1350</v>
      </c>
      <c r="F3442" s="204" t="s">
        <v>6647</v>
      </c>
      <c r="G3442" s="204">
        <v>12</v>
      </c>
      <c r="H3442" s="204">
        <v>2061</v>
      </c>
      <c r="I3442" s="204" t="s">
        <v>1747</v>
      </c>
      <c r="J3442" s="208">
        <v>6</v>
      </c>
      <c r="K3442" s="1194"/>
      <c r="L3442" s="1195"/>
    </row>
    <row r="3443" spans="1:12">
      <c r="A3443" s="1203"/>
      <c r="B3443" s="211" t="s">
        <v>1476</v>
      </c>
      <c r="C3443" s="1206"/>
      <c r="D3443" s="1199"/>
      <c r="E3443" s="204" t="s">
        <v>21</v>
      </c>
      <c r="F3443" s="204" t="s">
        <v>6648</v>
      </c>
      <c r="G3443" s="204">
        <v>13</v>
      </c>
      <c r="H3443" s="204">
        <v>2062</v>
      </c>
      <c r="I3443" s="204" t="s">
        <v>1747</v>
      </c>
      <c r="J3443" s="208">
        <v>7</v>
      </c>
      <c r="K3443" s="1194"/>
      <c r="L3443" s="1195"/>
    </row>
    <row r="3444" spans="1:12">
      <c r="A3444" s="1203"/>
      <c r="B3444" s="211" t="s">
        <v>1476</v>
      </c>
      <c r="C3444" s="1206"/>
      <c r="D3444" s="1199"/>
      <c r="E3444" s="204"/>
      <c r="F3444" s="204"/>
      <c r="G3444" s="204">
        <v>14</v>
      </c>
      <c r="H3444" s="204">
        <v>2063</v>
      </c>
      <c r="I3444" s="204"/>
      <c r="J3444" s="208"/>
      <c r="K3444" s="1194"/>
      <c r="L3444" s="1195"/>
    </row>
    <row r="3445" spans="1:12">
      <c r="A3445" s="1203"/>
      <c r="B3445" s="212" t="s">
        <v>1476</v>
      </c>
      <c r="C3445" s="1206"/>
      <c r="D3445" s="1199"/>
      <c r="E3445" s="206"/>
      <c r="F3445" s="206"/>
      <c r="G3445" s="206">
        <v>15</v>
      </c>
      <c r="H3445" s="206">
        <v>2064</v>
      </c>
      <c r="I3445" s="206"/>
      <c r="J3445" s="209"/>
      <c r="K3445" s="1194"/>
      <c r="L3445" s="1195"/>
    </row>
    <row r="3446" spans="1:12">
      <c r="A3446" s="1203"/>
      <c r="B3446" s="210" t="s">
        <v>1554</v>
      </c>
      <c r="C3446" s="1206"/>
      <c r="D3446" s="1198" t="s">
        <v>1555</v>
      </c>
      <c r="E3446" s="201" t="s">
        <v>7286</v>
      </c>
      <c r="F3446" s="201" t="s">
        <v>10925</v>
      </c>
      <c r="G3446" s="201">
        <v>0</v>
      </c>
      <c r="H3446" s="201">
        <v>801</v>
      </c>
      <c r="I3446" s="201" t="s">
        <v>6077</v>
      </c>
      <c r="J3446" s="207">
        <v>8</v>
      </c>
      <c r="K3446" s="1194" t="s">
        <v>6029</v>
      </c>
      <c r="L3446" s="1195" t="s">
        <v>6030</v>
      </c>
    </row>
    <row r="3447" spans="1:12">
      <c r="A3447" s="1203"/>
      <c r="B3447" s="211" t="s">
        <v>1554</v>
      </c>
      <c r="C3447" s="1206"/>
      <c r="D3447" s="1199"/>
      <c r="E3447" s="204" t="s">
        <v>7287</v>
      </c>
      <c r="F3447" s="204" t="s">
        <v>11167</v>
      </c>
      <c r="G3447" s="204">
        <v>1</v>
      </c>
      <c r="H3447" s="204">
        <v>802</v>
      </c>
      <c r="I3447" s="204" t="s">
        <v>6077</v>
      </c>
      <c r="J3447" s="208">
        <v>9</v>
      </c>
      <c r="K3447" s="1194"/>
      <c r="L3447" s="1195"/>
    </row>
    <row r="3448" spans="1:12">
      <c r="A3448" s="1203"/>
      <c r="B3448" s="211" t="s">
        <v>1554</v>
      </c>
      <c r="C3448" s="1206"/>
      <c r="D3448" s="1199"/>
      <c r="E3448" s="204" t="s">
        <v>7288</v>
      </c>
      <c r="F3448" s="204" t="s">
        <v>11168</v>
      </c>
      <c r="G3448" s="204">
        <v>2</v>
      </c>
      <c r="H3448" s="204">
        <v>803</v>
      </c>
      <c r="I3448" s="204" t="s">
        <v>6077</v>
      </c>
      <c r="J3448" s="208">
        <v>10</v>
      </c>
      <c r="K3448" s="1194"/>
      <c r="L3448" s="1195"/>
    </row>
    <row r="3449" spans="1:12">
      <c r="A3449" s="1203"/>
      <c r="B3449" s="211" t="s">
        <v>1554</v>
      </c>
      <c r="C3449" s="1206"/>
      <c r="D3449" s="1199"/>
      <c r="E3449" s="204" t="s">
        <v>1978</v>
      </c>
      <c r="F3449" s="204" t="s">
        <v>10926</v>
      </c>
      <c r="G3449" s="204">
        <v>3</v>
      </c>
      <c r="H3449" s="204">
        <v>804</v>
      </c>
      <c r="I3449" s="204" t="s">
        <v>6067</v>
      </c>
      <c r="J3449" s="208">
        <v>8</v>
      </c>
      <c r="K3449" s="1194"/>
      <c r="L3449" s="1195"/>
    </row>
    <row r="3450" spans="1:12">
      <c r="A3450" s="1203"/>
      <c r="B3450" s="211" t="s">
        <v>1554</v>
      </c>
      <c r="C3450" s="1206"/>
      <c r="D3450" s="1199"/>
      <c r="E3450" s="204" t="s">
        <v>1979</v>
      </c>
      <c r="F3450" s="204" t="s">
        <v>11169</v>
      </c>
      <c r="G3450" s="204">
        <v>4</v>
      </c>
      <c r="H3450" s="204">
        <v>805</v>
      </c>
      <c r="I3450" s="204" t="s">
        <v>6067</v>
      </c>
      <c r="J3450" s="208">
        <v>9</v>
      </c>
      <c r="K3450" s="1194"/>
      <c r="L3450" s="1195"/>
    </row>
    <row r="3451" spans="1:12">
      <c r="A3451" s="1203"/>
      <c r="B3451" s="211" t="s">
        <v>1554</v>
      </c>
      <c r="C3451" s="1206"/>
      <c r="D3451" s="1199"/>
      <c r="E3451" s="204" t="s">
        <v>1980</v>
      </c>
      <c r="F3451" s="204" t="s">
        <v>11170</v>
      </c>
      <c r="G3451" s="204">
        <v>5</v>
      </c>
      <c r="H3451" s="204">
        <v>806</v>
      </c>
      <c r="I3451" s="204" t="s">
        <v>6067</v>
      </c>
      <c r="J3451" s="208">
        <v>10</v>
      </c>
      <c r="K3451" s="1194"/>
      <c r="L3451" s="1195"/>
    </row>
    <row r="3452" spans="1:12">
      <c r="A3452" s="1203"/>
      <c r="B3452" s="211" t="s">
        <v>1554</v>
      </c>
      <c r="C3452" s="1206"/>
      <c r="D3452" s="1199"/>
      <c r="E3452" s="204" t="s">
        <v>7289</v>
      </c>
      <c r="F3452" s="204" t="s">
        <v>10927</v>
      </c>
      <c r="G3452" s="204">
        <v>6</v>
      </c>
      <c r="H3452" s="204">
        <v>807</v>
      </c>
      <c r="I3452" s="204" t="s">
        <v>6051</v>
      </c>
      <c r="J3452" s="208">
        <v>8</v>
      </c>
      <c r="K3452" s="1194"/>
      <c r="L3452" s="1195"/>
    </row>
    <row r="3453" spans="1:12">
      <c r="A3453" s="1203"/>
      <c r="B3453" s="211" t="s">
        <v>1554</v>
      </c>
      <c r="C3453" s="1206"/>
      <c r="D3453" s="1199"/>
      <c r="E3453" s="204" t="s">
        <v>7290</v>
      </c>
      <c r="F3453" s="204" t="s">
        <v>11171</v>
      </c>
      <c r="G3453" s="204">
        <v>7</v>
      </c>
      <c r="H3453" s="204">
        <v>808</v>
      </c>
      <c r="I3453" s="204" t="s">
        <v>6051</v>
      </c>
      <c r="J3453" s="208">
        <v>9</v>
      </c>
      <c r="K3453" s="1194"/>
      <c r="L3453" s="1195"/>
    </row>
    <row r="3454" spans="1:12">
      <c r="A3454" s="1203"/>
      <c r="B3454" s="211" t="s">
        <v>1554</v>
      </c>
      <c r="C3454" s="1206"/>
      <c r="D3454" s="1199"/>
      <c r="E3454" s="204" t="s">
        <v>7291</v>
      </c>
      <c r="F3454" s="204" t="s">
        <v>11172</v>
      </c>
      <c r="G3454" s="204">
        <v>8</v>
      </c>
      <c r="H3454" s="204">
        <v>809</v>
      </c>
      <c r="I3454" s="204" t="s">
        <v>6051</v>
      </c>
      <c r="J3454" s="208">
        <v>10</v>
      </c>
      <c r="K3454" s="1194"/>
      <c r="L3454" s="1195"/>
    </row>
    <row r="3455" spans="1:12">
      <c r="A3455" s="1203"/>
      <c r="B3455" s="211" t="s">
        <v>1554</v>
      </c>
      <c r="C3455" s="1206"/>
      <c r="D3455" s="1199"/>
      <c r="E3455" s="204" t="s">
        <v>6949</v>
      </c>
      <c r="F3455" s="204" t="s">
        <v>10928</v>
      </c>
      <c r="G3455" s="204">
        <v>9</v>
      </c>
      <c r="H3455" s="204">
        <v>810</v>
      </c>
      <c r="I3455" s="204" t="s">
        <v>1862</v>
      </c>
      <c r="J3455" s="208">
        <v>1</v>
      </c>
      <c r="K3455" s="1194"/>
      <c r="L3455" s="1195"/>
    </row>
    <row r="3456" spans="1:12">
      <c r="A3456" s="1203"/>
      <c r="B3456" s="211" t="s">
        <v>1554</v>
      </c>
      <c r="C3456" s="1206"/>
      <c r="D3456" s="1199"/>
      <c r="E3456" s="204" t="s">
        <v>6950</v>
      </c>
      <c r="F3456" s="204" t="s">
        <v>10929</v>
      </c>
      <c r="G3456" s="204">
        <v>10</v>
      </c>
      <c r="H3456" s="204">
        <v>811</v>
      </c>
      <c r="I3456" s="204" t="s">
        <v>1862</v>
      </c>
      <c r="J3456" s="208">
        <v>3</v>
      </c>
      <c r="K3456" s="1194"/>
      <c r="L3456" s="1195"/>
    </row>
    <row r="3457" spans="1:12">
      <c r="A3457" s="1203"/>
      <c r="B3457" s="211" t="s">
        <v>1554</v>
      </c>
      <c r="C3457" s="1206"/>
      <c r="D3457" s="1199"/>
      <c r="E3457" s="204" t="s">
        <v>2150</v>
      </c>
      <c r="F3457" s="204" t="s">
        <v>9733</v>
      </c>
      <c r="G3457" s="204">
        <v>11</v>
      </c>
      <c r="H3457" s="204">
        <v>812</v>
      </c>
      <c r="I3457" s="204" t="s">
        <v>1864</v>
      </c>
      <c r="J3457" s="208">
        <v>1</v>
      </c>
      <c r="K3457" s="1194"/>
      <c r="L3457" s="1195"/>
    </row>
    <row r="3458" spans="1:12">
      <c r="A3458" s="1203"/>
      <c r="B3458" s="211" t="s">
        <v>1554</v>
      </c>
      <c r="C3458" s="1206"/>
      <c r="D3458" s="1199"/>
      <c r="E3458" s="204" t="s">
        <v>2151</v>
      </c>
      <c r="F3458" s="204" t="s">
        <v>9734</v>
      </c>
      <c r="G3458" s="204">
        <v>12</v>
      </c>
      <c r="H3458" s="204">
        <v>813</v>
      </c>
      <c r="I3458" s="204" t="s">
        <v>1864</v>
      </c>
      <c r="J3458" s="208">
        <v>3</v>
      </c>
      <c r="K3458" s="1194"/>
      <c r="L3458" s="1195"/>
    </row>
    <row r="3459" spans="1:12">
      <c r="A3459" s="1203"/>
      <c r="B3459" s="211" t="s">
        <v>1554</v>
      </c>
      <c r="C3459" s="1206"/>
      <c r="D3459" s="1199"/>
      <c r="E3459" s="204"/>
      <c r="F3459" s="204"/>
      <c r="G3459" s="204">
        <v>13</v>
      </c>
      <c r="H3459" s="204">
        <v>814</v>
      </c>
      <c r="I3459" s="204"/>
      <c r="J3459" s="208"/>
      <c r="K3459" s="1194"/>
      <c r="L3459" s="1195"/>
    </row>
    <row r="3460" spans="1:12">
      <c r="A3460" s="1203"/>
      <c r="B3460" s="211" t="s">
        <v>1554</v>
      </c>
      <c r="C3460" s="1206"/>
      <c r="D3460" s="1199"/>
      <c r="E3460" s="204"/>
      <c r="F3460" s="204"/>
      <c r="G3460" s="204">
        <v>14</v>
      </c>
      <c r="H3460" s="204">
        <v>815</v>
      </c>
      <c r="I3460" s="204"/>
      <c r="J3460" s="208"/>
      <c r="K3460" s="1194"/>
      <c r="L3460" s="1195"/>
    </row>
    <row r="3461" spans="1:12">
      <c r="A3461" s="1203"/>
      <c r="B3461" s="212" t="s">
        <v>1554</v>
      </c>
      <c r="C3461" s="1206"/>
      <c r="D3461" s="1199"/>
      <c r="E3461" s="206"/>
      <c r="F3461" s="206"/>
      <c r="G3461" s="206">
        <v>15</v>
      </c>
      <c r="H3461" s="206">
        <v>816</v>
      </c>
      <c r="I3461" s="206"/>
      <c r="J3461" s="209"/>
      <c r="K3461" s="1194"/>
      <c r="L3461" s="1195"/>
    </row>
    <row r="3462" spans="1:12">
      <c r="A3462" s="1203"/>
      <c r="B3462" s="200" t="s">
        <v>1476</v>
      </c>
      <c r="C3462" s="1196" t="s">
        <v>1434</v>
      </c>
      <c r="D3462" s="1198" t="s">
        <v>1477</v>
      </c>
      <c r="E3462" s="201" t="s">
        <v>6951</v>
      </c>
      <c r="F3462" s="201" t="s">
        <v>10930</v>
      </c>
      <c r="G3462" s="201">
        <v>0</v>
      </c>
      <c r="H3462" s="201">
        <v>2065</v>
      </c>
      <c r="I3462" s="201" t="s">
        <v>1905</v>
      </c>
      <c r="J3462" s="207">
        <v>1</v>
      </c>
      <c r="K3462" s="1194" t="s">
        <v>6031</v>
      </c>
      <c r="L3462" s="1195" t="s">
        <v>6032</v>
      </c>
    </row>
    <row r="3463" spans="1:12">
      <c r="A3463" s="1203"/>
      <c r="B3463" s="203" t="s">
        <v>1476</v>
      </c>
      <c r="C3463" s="1197"/>
      <c r="D3463" s="1199"/>
      <c r="E3463" s="204" t="s">
        <v>6952</v>
      </c>
      <c r="F3463" s="204" t="s">
        <v>10931</v>
      </c>
      <c r="G3463" s="204">
        <v>1</v>
      </c>
      <c r="H3463" s="204">
        <v>2066</v>
      </c>
      <c r="I3463" s="204" t="s">
        <v>1905</v>
      </c>
      <c r="J3463" s="208">
        <v>2</v>
      </c>
      <c r="K3463" s="1194"/>
      <c r="L3463" s="1195"/>
    </row>
    <row r="3464" spans="1:12">
      <c r="A3464" s="1203"/>
      <c r="B3464" s="203" t="s">
        <v>1476</v>
      </c>
      <c r="C3464" s="1197"/>
      <c r="D3464" s="1199"/>
      <c r="E3464" s="204" t="s">
        <v>6953</v>
      </c>
      <c r="F3464" s="204" t="s">
        <v>10932</v>
      </c>
      <c r="G3464" s="204">
        <v>2</v>
      </c>
      <c r="H3464" s="204">
        <v>2067</v>
      </c>
      <c r="I3464" s="204" t="s">
        <v>1905</v>
      </c>
      <c r="J3464" s="208">
        <v>3</v>
      </c>
      <c r="K3464" s="1194"/>
      <c r="L3464" s="1195"/>
    </row>
    <row r="3465" spans="1:12">
      <c r="A3465" s="1203"/>
      <c r="B3465" s="203" t="s">
        <v>1476</v>
      </c>
      <c r="C3465" s="1197"/>
      <c r="D3465" s="1199"/>
      <c r="E3465" s="204" t="s">
        <v>6954</v>
      </c>
      <c r="F3465" s="204" t="s">
        <v>10933</v>
      </c>
      <c r="G3465" s="204">
        <v>3</v>
      </c>
      <c r="H3465" s="204">
        <v>2068</v>
      </c>
      <c r="I3465" s="204" t="s">
        <v>1905</v>
      </c>
      <c r="J3465" s="208">
        <v>4</v>
      </c>
      <c r="K3465" s="1194"/>
      <c r="L3465" s="1195"/>
    </row>
    <row r="3466" spans="1:12">
      <c r="A3466" s="1203"/>
      <c r="B3466" s="203" t="s">
        <v>1476</v>
      </c>
      <c r="C3466" s="1197"/>
      <c r="D3466" s="1199"/>
      <c r="E3466" s="204" t="s">
        <v>6955</v>
      </c>
      <c r="F3466" s="204" t="s">
        <v>10934</v>
      </c>
      <c r="G3466" s="204">
        <v>4</v>
      </c>
      <c r="H3466" s="204">
        <v>2069</v>
      </c>
      <c r="I3466" s="204" t="s">
        <v>1905</v>
      </c>
      <c r="J3466" s="208">
        <v>5</v>
      </c>
      <c r="K3466" s="1194"/>
      <c r="L3466" s="1195"/>
    </row>
    <row r="3467" spans="1:12">
      <c r="A3467" s="1203"/>
      <c r="B3467" s="203" t="s">
        <v>1476</v>
      </c>
      <c r="C3467" s="1197"/>
      <c r="D3467" s="1199"/>
      <c r="E3467" s="204" t="s">
        <v>6956</v>
      </c>
      <c r="F3467" s="204" t="s">
        <v>10935</v>
      </c>
      <c r="G3467" s="204">
        <v>5</v>
      </c>
      <c r="H3467" s="204">
        <v>2070</v>
      </c>
      <c r="I3467" s="204" t="s">
        <v>1905</v>
      </c>
      <c r="J3467" s="208">
        <v>6</v>
      </c>
      <c r="K3467" s="1194"/>
      <c r="L3467" s="1195"/>
    </row>
    <row r="3468" spans="1:12">
      <c r="A3468" s="1203"/>
      <c r="B3468" s="203" t="s">
        <v>1476</v>
      </c>
      <c r="C3468" s="1197"/>
      <c r="D3468" s="1199"/>
      <c r="E3468" s="204" t="s">
        <v>6957</v>
      </c>
      <c r="F3468" s="204" t="s">
        <v>10936</v>
      </c>
      <c r="G3468" s="204">
        <v>6</v>
      </c>
      <c r="H3468" s="204">
        <v>2071</v>
      </c>
      <c r="I3468" s="204" t="s">
        <v>1905</v>
      </c>
      <c r="J3468" s="208">
        <v>7</v>
      </c>
      <c r="K3468" s="1194"/>
      <c r="L3468" s="1195"/>
    </row>
    <row r="3469" spans="1:12">
      <c r="A3469" s="1203"/>
      <c r="B3469" s="203" t="s">
        <v>1476</v>
      </c>
      <c r="C3469" s="1197"/>
      <c r="D3469" s="1199"/>
      <c r="E3469" s="204" t="s">
        <v>6958</v>
      </c>
      <c r="F3469" s="204" t="s">
        <v>10937</v>
      </c>
      <c r="G3469" s="204">
        <v>7</v>
      </c>
      <c r="H3469" s="204">
        <v>2072</v>
      </c>
      <c r="I3469" s="204" t="s">
        <v>1975</v>
      </c>
      <c r="J3469" s="208">
        <v>1</v>
      </c>
      <c r="K3469" s="1194"/>
      <c r="L3469" s="1195"/>
    </row>
    <row r="3470" spans="1:12">
      <c r="A3470" s="1203"/>
      <c r="B3470" s="203" t="s">
        <v>1476</v>
      </c>
      <c r="C3470" s="1197"/>
      <c r="D3470" s="1199"/>
      <c r="E3470" s="204" t="s">
        <v>6959</v>
      </c>
      <c r="F3470" s="204" t="s">
        <v>10938</v>
      </c>
      <c r="G3470" s="204">
        <v>8</v>
      </c>
      <c r="H3470" s="204">
        <v>2073</v>
      </c>
      <c r="I3470" s="204" t="s">
        <v>1975</v>
      </c>
      <c r="J3470" s="208">
        <v>2</v>
      </c>
      <c r="K3470" s="1194"/>
      <c r="L3470" s="1195"/>
    </row>
    <row r="3471" spans="1:12">
      <c r="A3471" s="1203"/>
      <c r="B3471" s="203" t="s">
        <v>1476</v>
      </c>
      <c r="C3471" s="1197"/>
      <c r="D3471" s="1199"/>
      <c r="E3471" s="204" t="s">
        <v>6960</v>
      </c>
      <c r="F3471" s="204" t="s">
        <v>10939</v>
      </c>
      <c r="G3471" s="204">
        <v>9</v>
      </c>
      <c r="H3471" s="204">
        <v>2074</v>
      </c>
      <c r="I3471" s="204" t="s">
        <v>1975</v>
      </c>
      <c r="J3471" s="208">
        <v>3</v>
      </c>
      <c r="K3471" s="1194"/>
      <c r="L3471" s="1195"/>
    </row>
    <row r="3472" spans="1:12">
      <c r="A3472" s="1203"/>
      <c r="B3472" s="203" t="s">
        <v>1476</v>
      </c>
      <c r="C3472" s="1197"/>
      <c r="D3472" s="1199"/>
      <c r="E3472" s="204" t="s">
        <v>6961</v>
      </c>
      <c r="F3472" s="204" t="s">
        <v>10940</v>
      </c>
      <c r="G3472" s="204">
        <v>10</v>
      </c>
      <c r="H3472" s="204">
        <v>2075</v>
      </c>
      <c r="I3472" s="204" t="s">
        <v>1975</v>
      </c>
      <c r="J3472" s="208">
        <v>4</v>
      </c>
      <c r="K3472" s="1194"/>
      <c r="L3472" s="1195"/>
    </row>
    <row r="3473" spans="1:12">
      <c r="A3473" s="1203"/>
      <c r="B3473" s="203" t="s">
        <v>1476</v>
      </c>
      <c r="C3473" s="1197"/>
      <c r="D3473" s="1199"/>
      <c r="E3473" s="204" t="s">
        <v>6962</v>
      </c>
      <c r="F3473" s="204" t="s">
        <v>10941</v>
      </c>
      <c r="G3473" s="204">
        <v>11</v>
      </c>
      <c r="H3473" s="204">
        <v>2076</v>
      </c>
      <c r="I3473" s="204" t="s">
        <v>1975</v>
      </c>
      <c r="J3473" s="208">
        <v>5</v>
      </c>
      <c r="K3473" s="1194"/>
      <c r="L3473" s="1195"/>
    </row>
    <row r="3474" spans="1:12">
      <c r="A3474" s="1203"/>
      <c r="B3474" s="203" t="s">
        <v>1476</v>
      </c>
      <c r="C3474" s="1197"/>
      <c r="D3474" s="1199"/>
      <c r="E3474" s="204" t="s">
        <v>6963</v>
      </c>
      <c r="F3474" s="204" t="s">
        <v>10942</v>
      </c>
      <c r="G3474" s="204">
        <v>12</v>
      </c>
      <c r="H3474" s="204">
        <v>2077</v>
      </c>
      <c r="I3474" s="204" t="s">
        <v>1975</v>
      </c>
      <c r="J3474" s="208">
        <v>6</v>
      </c>
      <c r="K3474" s="1194"/>
      <c r="L3474" s="1195"/>
    </row>
    <row r="3475" spans="1:12">
      <c r="A3475" s="1203"/>
      <c r="B3475" s="203" t="s">
        <v>1476</v>
      </c>
      <c r="C3475" s="1197"/>
      <c r="D3475" s="1199"/>
      <c r="E3475" s="204" t="s">
        <v>6964</v>
      </c>
      <c r="F3475" s="204" t="s">
        <v>10943</v>
      </c>
      <c r="G3475" s="204">
        <v>13</v>
      </c>
      <c r="H3475" s="204">
        <v>2078</v>
      </c>
      <c r="I3475" s="204" t="s">
        <v>1975</v>
      </c>
      <c r="J3475" s="208">
        <v>7</v>
      </c>
      <c r="K3475" s="1194"/>
      <c r="L3475" s="1195"/>
    </row>
    <row r="3476" spans="1:12">
      <c r="A3476" s="1203"/>
      <c r="B3476" s="203" t="s">
        <v>1476</v>
      </c>
      <c r="C3476" s="1197"/>
      <c r="D3476" s="1199"/>
      <c r="E3476" s="204" t="s">
        <v>6965</v>
      </c>
      <c r="F3476" s="204" t="s">
        <v>10944</v>
      </c>
      <c r="G3476" s="204">
        <v>14</v>
      </c>
      <c r="H3476" s="204">
        <v>2079</v>
      </c>
      <c r="I3476" s="204" t="s">
        <v>1981</v>
      </c>
      <c r="J3476" s="208">
        <v>1</v>
      </c>
      <c r="K3476" s="1194"/>
      <c r="L3476" s="1195"/>
    </row>
    <row r="3477" spans="1:12">
      <c r="A3477" s="1203"/>
      <c r="B3477" s="203" t="s">
        <v>1476</v>
      </c>
      <c r="C3477" s="1197"/>
      <c r="D3477" s="1199"/>
      <c r="E3477" s="204" t="s">
        <v>6966</v>
      </c>
      <c r="F3477" s="204" t="s">
        <v>10945</v>
      </c>
      <c r="G3477" s="204">
        <v>15</v>
      </c>
      <c r="H3477" s="204">
        <v>2080</v>
      </c>
      <c r="I3477" s="204" t="s">
        <v>1981</v>
      </c>
      <c r="J3477" s="208">
        <v>2</v>
      </c>
      <c r="K3477" s="1194"/>
      <c r="L3477" s="1195"/>
    </row>
    <row r="3478" spans="1:12">
      <c r="A3478" s="1203"/>
      <c r="B3478" s="203" t="s">
        <v>1476</v>
      </c>
      <c r="C3478" s="1197"/>
      <c r="D3478" s="1199"/>
      <c r="E3478" s="204" t="s">
        <v>6967</v>
      </c>
      <c r="F3478" s="204" t="s">
        <v>10946</v>
      </c>
      <c r="G3478" s="204">
        <v>16</v>
      </c>
      <c r="H3478" s="204">
        <v>2081</v>
      </c>
      <c r="I3478" s="204" t="s">
        <v>1981</v>
      </c>
      <c r="J3478" s="208">
        <v>3</v>
      </c>
      <c r="K3478" s="1194" t="s">
        <v>6033</v>
      </c>
      <c r="L3478" s="1195" t="s">
        <v>6034</v>
      </c>
    </row>
    <row r="3479" spans="1:12">
      <c r="A3479" s="1203"/>
      <c r="B3479" s="203" t="s">
        <v>1476</v>
      </c>
      <c r="C3479" s="1197"/>
      <c r="D3479" s="1199"/>
      <c r="E3479" s="204" t="s">
        <v>6968</v>
      </c>
      <c r="F3479" s="204" t="s">
        <v>10947</v>
      </c>
      <c r="G3479" s="204">
        <v>17</v>
      </c>
      <c r="H3479" s="204">
        <v>2082</v>
      </c>
      <c r="I3479" s="204" t="s">
        <v>1981</v>
      </c>
      <c r="J3479" s="208">
        <v>4</v>
      </c>
      <c r="K3479" s="1194"/>
      <c r="L3479" s="1195"/>
    </row>
    <row r="3480" spans="1:12">
      <c r="A3480" s="1203"/>
      <c r="B3480" s="203" t="s">
        <v>1476</v>
      </c>
      <c r="C3480" s="1197"/>
      <c r="D3480" s="1199"/>
      <c r="E3480" s="204" t="s">
        <v>6969</v>
      </c>
      <c r="F3480" s="204" t="s">
        <v>10948</v>
      </c>
      <c r="G3480" s="204">
        <v>18</v>
      </c>
      <c r="H3480" s="204">
        <v>2083</v>
      </c>
      <c r="I3480" s="204" t="s">
        <v>1981</v>
      </c>
      <c r="J3480" s="208">
        <v>5</v>
      </c>
      <c r="K3480" s="1194"/>
      <c r="L3480" s="1195"/>
    </row>
    <row r="3481" spans="1:12">
      <c r="A3481" s="1203"/>
      <c r="B3481" s="203" t="s">
        <v>1476</v>
      </c>
      <c r="C3481" s="1197"/>
      <c r="D3481" s="1199"/>
      <c r="E3481" s="204" t="s">
        <v>6970</v>
      </c>
      <c r="F3481" s="204" t="s">
        <v>10949</v>
      </c>
      <c r="G3481" s="204">
        <v>19</v>
      </c>
      <c r="H3481" s="204">
        <v>2084</v>
      </c>
      <c r="I3481" s="204" t="s">
        <v>1981</v>
      </c>
      <c r="J3481" s="208">
        <v>6</v>
      </c>
      <c r="K3481" s="1194"/>
      <c r="L3481" s="1195"/>
    </row>
    <row r="3482" spans="1:12">
      <c r="A3482" s="1203"/>
      <c r="B3482" s="203" t="s">
        <v>1476</v>
      </c>
      <c r="C3482" s="1197"/>
      <c r="D3482" s="1199"/>
      <c r="E3482" s="204" t="s">
        <v>6971</v>
      </c>
      <c r="F3482" s="204" t="s">
        <v>10950</v>
      </c>
      <c r="G3482" s="204">
        <v>20</v>
      </c>
      <c r="H3482" s="204">
        <v>2085</v>
      </c>
      <c r="I3482" s="204" t="s">
        <v>1981</v>
      </c>
      <c r="J3482" s="208">
        <v>7</v>
      </c>
      <c r="K3482" s="1194"/>
      <c r="L3482" s="1195"/>
    </row>
    <row r="3483" spans="1:12">
      <c r="A3483" s="1203"/>
      <c r="B3483" s="203" t="s">
        <v>1476</v>
      </c>
      <c r="C3483" s="1197"/>
      <c r="D3483" s="1199"/>
      <c r="E3483" s="204" t="s">
        <v>7292</v>
      </c>
      <c r="F3483" s="204" t="s">
        <v>10951</v>
      </c>
      <c r="G3483" s="204">
        <v>21</v>
      </c>
      <c r="H3483" s="204">
        <v>2086</v>
      </c>
      <c r="I3483" s="204" t="s">
        <v>6077</v>
      </c>
      <c r="J3483" s="208">
        <v>1</v>
      </c>
      <c r="K3483" s="1194"/>
      <c r="L3483" s="1195"/>
    </row>
    <row r="3484" spans="1:12">
      <c r="A3484" s="1203"/>
      <c r="B3484" s="203" t="s">
        <v>1476</v>
      </c>
      <c r="C3484" s="1197"/>
      <c r="D3484" s="1199"/>
      <c r="E3484" s="204" t="s">
        <v>7293</v>
      </c>
      <c r="F3484" s="204" t="s">
        <v>10952</v>
      </c>
      <c r="G3484" s="204">
        <v>22</v>
      </c>
      <c r="H3484" s="204">
        <v>2087</v>
      </c>
      <c r="I3484" s="204" t="s">
        <v>6077</v>
      </c>
      <c r="J3484" s="208">
        <v>2</v>
      </c>
      <c r="K3484" s="1194"/>
      <c r="L3484" s="1195"/>
    </row>
    <row r="3485" spans="1:12">
      <c r="A3485" s="1203"/>
      <c r="B3485" s="203" t="s">
        <v>1476</v>
      </c>
      <c r="C3485" s="1197"/>
      <c r="D3485" s="1199"/>
      <c r="E3485" s="204" t="s">
        <v>7294</v>
      </c>
      <c r="F3485" s="204" t="s">
        <v>10953</v>
      </c>
      <c r="G3485" s="204">
        <v>23</v>
      </c>
      <c r="H3485" s="204">
        <v>2088</v>
      </c>
      <c r="I3485" s="204" t="s">
        <v>6077</v>
      </c>
      <c r="J3485" s="208">
        <v>3</v>
      </c>
      <c r="K3485" s="1194"/>
      <c r="L3485" s="1195"/>
    </row>
    <row r="3486" spans="1:12">
      <c r="A3486" s="1203"/>
      <c r="B3486" s="203" t="s">
        <v>1476</v>
      </c>
      <c r="C3486" s="1197"/>
      <c r="D3486" s="1199"/>
      <c r="E3486" s="204" t="s">
        <v>7295</v>
      </c>
      <c r="F3486" s="204" t="s">
        <v>10954</v>
      </c>
      <c r="G3486" s="204">
        <v>24</v>
      </c>
      <c r="H3486" s="204">
        <v>2089</v>
      </c>
      <c r="I3486" s="204" t="s">
        <v>6077</v>
      </c>
      <c r="J3486" s="208">
        <v>4</v>
      </c>
      <c r="K3486" s="1194"/>
      <c r="L3486" s="1195"/>
    </row>
    <row r="3487" spans="1:12">
      <c r="A3487" s="1203"/>
      <c r="B3487" s="203" t="s">
        <v>1476</v>
      </c>
      <c r="C3487" s="1197"/>
      <c r="D3487" s="1199"/>
      <c r="E3487" s="204" t="s">
        <v>7296</v>
      </c>
      <c r="F3487" s="204" t="s">
        <v>10955</v>
      </c>
      <c r="G3487" s="204">
        <v>25</v>
      </c>
      <c r="H3487" s="204">
        <v>2090</v>
      </c>
      <c r="I3487" s="204" t="s">
        <v>6077</v>
      </c>
      <c r="J3487" s="208">
        <v>5</v>
      </c>
      <c r="K3487" s="1194"/>
      <c r="L3487" s="1195"/>
    </row>
    <row r="3488" spans="1:12">
      <c r="A3488" s="1203"/>
      <c r="B3488" s="203" t="s">
        <v>1476</v>
      </c>
      <c r="C3488" s="1197"/>
      <c r="D3488" s="1199"/>
      <c r="E3488" s="204" t="s">
        <v>7297</v>
      </c>
      <c r="F3488" s="204" t="s">
        <v>10956</v>
      </c>
      <c r="G3488" s="204">
        <v>26</v>
      </c>
      <c r="H3488" s="204">
        <v>2091</v>
      </c>
      <c r="I3488" s="204" t="s">
        <v>6077</v>
      </c>
      <c r="J3488" s="208">
        <v>6</v>
      </c>
      <c r="K3488" s="1194"/>
      <c r="L3488" s="1195"/>
    </row>
    <row r="3489" spans="1:12">
      <c r="A3489" s="1203"/>
      <c r="B3489" s="203" t="s">
        <v>1476</v>
      </c>
      <c r="C3489" s="1197"/>
      <c r="D3489" s="1199"/>
      <c r="E3489" s="204" t="s">
        <v>7298</v>
      </c>
      <c r="F3489" s="204" t="s">
        <v>10957</v>
      </c>
      <c r="G3489" s="204">
        <v>27</v>
      </c>
      <c r="H3489" s="204">
        <v>2092</v>
      </c>
      <c r="I3489" s="204" t="s">
        <v>6077</v>
      </c>
      <c r="J3489" s="208">
        <v>7</v>
      </c>
      <c r="K3489" s="1194"/>
      <c r="L3489" s="1195"/>
    </row>
    <row r="3490" spans="1:12">
      <c r="A3490" s="1203"/>
      <c r="B3490" s="203" t="s">
        <v>1476</v>
      </c>
      <c r="C3490" s="1197"/>
      <c r="D3490" s="1199"/>
      <c r="E3490" s="204"/>
      <c r="F3490" s="204"/>
      <c r="G3490" s="204">
        <v>28</v>
      </c>
      <c r="H3490" s="204">
        <v>2093</v>
      </c>
      <c r="I3490" s="204"/>
      <c r="J3490" s="208"/>
      <c r="K3490" s="1194"/>
      <c r="L3490" s="1195"/>
    </row>
    <row r="3491" spans="1:12">
      <c r="A3491" s="1203"/>
      <c r="B3491" s="203" t="s">
        <v>1476</v>
      </c>
      <c r="C3491" s="1197"/>
      <c r="D3491" s="1199"/>
      <c r="E3491" s="204"/>
      <c r="F3491" s="204"/>
      <c r="G3491" s="204">
        <v>29</v>
      </c>
      <c r="H3491" s="204">
        <v>2094</v>
      </c>
      <c r="I3491" s="204"/>
      <c r="J3491" s="208"/>
      <c r="K3491" s="1194"/>
      <c r="L3491" s="1195"/>
    </row>
    <row r="3492" spans="1:12">
      <c r="A3492" s="1203"/>
      <c r="B3492" s="203" t="s">
        <v>1476</v>
      </c>
      <c r="C3492" s="1197"/>
      <c r="D3492" s="1199"/>
      <c r="E3492" s="204"/>
      <c r="F3492" s="204"/>
      <c r="G3492" s="204">
        <v>30</v>
      </c>
      <c r="H3492" s="204">
        <v>2095</v>
      </c>
      <c r="I3492" s="204"/>
      <c r="J3492" s="208"/>
      <c r="K3492" s="1194"/>
      <c r="L3492" s="1195"/>
    </row>
    <row r="3493" spans="1:12">
      <c r="A3493" s="1203"/>
      <c r="B3493" s="205" t="s">
        <v>1476</v>
      </c>
      <c r="C3493" s="1197"/>
      <c r="D3493" s="1199"/>
      <c r="E3493" s="206"/>
      <c r="F3493" s="206"/>
      <c r="G3493" s="206">
        <v>31</v>
      </c>
      <c r="H3493" s="206">
        <v>2096</v>
      </c>
      <c r="I3493" s="206"/>
      <c r="J3493" s="209"/>
      <c r="K3493" s="1194"/>
      <c r="L3493" s="1195"/>
    </row>
    <row r="3494" spans="1:12">
      <c r="A3494" s="1203"/>
      <c r="B3494" s="200" t="s">
        <v>1476</v>
      </c>
      <c r="C3494" s="1196" t="s">
        <v>5705</v>
      </c>
      <c r="D3494" s="1198" t="s">
        <v>1477</v>
      </c>
      <c r="E3494" s="201" t="s">
        <v>1972</v>
      </c>
      <c r="F3494" s="201" t="s">
        <v>10958</v>
      </c>
      <c r="G3494" s="201">
        <v>0</v>
      </c>
      <c r="H3494" s="201">
        <v>2097</v>
      </c>
      <c r="I3494" s="201" t="s">
        <v>6067</v>
      </c>
      <c r="J3494" s="207">
        <v>1</v>
      </c>
      <c r="K3494" s="1194" t="s">
        <v>6035</v>
      </c>
      <c r="L3494" s="1195" t="s">
        <v>6036</v>
      </c>
    </row>
    <row r="3495" spans="1:12">
      <c r="A3495" s="1203"/>
      <c r="B3495" s="203" t="s">
        <v>1476</v>
      </c>
      <c r="C3495" s="1197"/>
      <c r="D3495" s="1199"/>
      <c r="E3495" s="204" t="s">
        <v>1971</v>
      </c>
      <c r="F3495" s="204" t="s">
        <v>10959</v>
      </c>
      <c r="G3495" s="204">
        <v>1</v>
      </c>
      <c r="H3495" s="204">
        <v>2098</v>
      </c>
      <c r="I3495" s="204" t="s">
        <v>6067</v>
      </c>
      <c r="J3495" s="208">
        <v>2</v>
      </c>
      <c r="K3495" s="1194"/>
      <c r="L3495" s="1195"/>
    </row>
    <row r="3496" spans="1:12">
      <c r="A3496" s="1203"/>
      <c r="B3496" s="203" t="s">
        <v>1476</v>
      </c>
      <c r="C3496" s="1197"/>
      <c r="D3496" s="1199"/>
      <c r="E3496" s="204" t="s">
        <v>1497</v>
      </c>
      <c r="F3496" s="204" t="s">
        <v>10960</v>
      </c>
      <c r="G3496" s="204">
        <v>2</v>
      </c>
      <c r="H3496" s="204">
        <v>2099</v>
      </c>
      <c r="I3496" s="204" t="s">
        <v>6067</v>
      </c>
      <c r="J3496" s="208">
        <v>3</v>
      </c>
      <c r="K3496" s="1194"/>
      <c r="L3496" s="1195"/>
    </row>
    <row r="3497" spans="1:12">
      <c r="A3497" s="1203"/>
      <c r="B3497" s="203" t="s">
        <v>1476</v>
      </c>
      <c r="C3497" s="1197"/>
      <c r="D3497" s="1199"/>
      <c r="E3497" s="204" t="s">
        <v>1974</v>
      </c>
      <c r="F3497" s="204" t="s">
        <v>10961</v>
      </c>
      <c r="G3497" s="204">
        <v>3</v>
      </c>
      <c r="H3497" s="204">
        <v>2100</v>
      </c>
      <c r="I3497" s="204" t="s">
        <v>6067</v>
      </c>
      <c r="J3497" s="208">
        <v>4</v>
      </c>
      <c r="K3497" s="1194"/>
      <c r="L3497" s="1195"/>
    </row>
    <row r="3498" spans="1:12">
      <c r="A3498" s="1203"/>
      <c r="B3498" s="203" t="s">
        <v>1476</v>
      </c>
      <c r="C3498" s="1197"/>
      <c r="D3498" s="1199"/>
      <c r="E3498" s="204" t="s">
        <v>1973</v>
      </c>
      <c r="F3498" s="204" t="s">
        <v>10962</v>
      </c>
      <c r="G3498" s="204">
        <v>4</v>
      </c>
      <c r="H3498" s="204">
        <v>2101</v>
      </c>
      <c r="I3498" s="204" t="s">
        <v>6067</v>
      </c>
      <c r="J3498" s="208">
        <v>5</v>
      </c>
      <c r="K3498" s="1194"/>
      <c r="L3498" s="1195"/>
    </row>
    <row r="3499" spans="1:12">
      <c r="A3499" s="1203"/>
      <c r="B3499" s="203" t="s">
        <v>1476</v>
      </c>
      <c r="C3499" s="1197"/>
      <c r="D3499" s="1199"/>
      <c r="E3499" s="204" t="s">
        <v>6972</v>
      </c>
      <c r="F3499" s="204" t="s">
        <v>10963</v>
      </c>
      <c r="G3499" s="204">
        <v>5</v>
      </c>
      <c r="H3499" s="204">
        <v>2102</v>
      </c>
      <c r="I3499" s="204" t="s">
        <v>6067</v>
      </c>
      <c r="J3499" s="208">
        <v>6</v>
      </c>
      <c r="K3499" s="1194"/>
      <c r="L3499" s="1195"/>
    </row>
    <row r="3500" spans="1:12">
      <c r="A3500" s="1203"/>
      <c r="B3500" s="203" t="s">
        <v>1476</v>
      </c>
      <c r="C3500" s="1197"/>
      <c r="D3500" s="1199"/>
      <c r="E3500" s="204" t="s">
        <v>6973</v>
      </c>
      <c r="F3500" s="204" t="s">
        <v>10964</v>
      </c>
      <c r="G3500" s="204">
        <v>6</v>
      </c>
      <c r="H3500" s="204">
        <v>2103</v>
      </c>
      <c r="I3500" s="204" t="s">
        <v>6067</v>
      </c>
      <c r="J3500" s="208">
        <v>7</v>
      </c>
      <c r="K3500" s="1194"/>
      <c r="L3500" s="1195"/>
    </row>
    <row r="3501" spans="1:12">
      <c r="A3501" s="1203"/>
      <c r="B3501" s="203" t="s">
        <v>1476</v>
      </c>
      <c r="C3501" s="1197"/>
      <c r="D3501" s="1199"/>
      <c r="E3501" s="204" t="s">
        <v>7299</v>
      </c>
      <c r="F3501" s="204" t="s">
        <v>10965</v>
      </c>
      <c r="G3501" s="204">
        <v>7</v>
      </c>
      <c r="H3501" s="204">
        <v>2104</v>
      </c>
      <c r="I3501" s="204" t="s">
        <v>6051</v>
      </c>
      <c r="J3501" s="208">
        <v>1</v>
      </c>
      <c r="K3501" s="1194"/>
      <c r="L3501" s="1195"/>
    </row>
    <row r="3502" spans="1:12">
      <c r="A3502" s="1203"/>
      <c r="B3502" s="203" t="s">
        <v>1476</v>
      </c>
      <c r="C3502" s="1197"/>
      <c r="D3502" s="1199"/>
      <c r="E3502" s="204" t="s">
        <v>7300</v>
      </c>
      <c r="F3502" s="204" t="s">
        <v>10966</v>
      </c>
      <c r="G3502" s="204">
        <v>8</v>
      </c>
      <c r="H3502" s="204">
        <v>2105</v>
      </c>
      <c r="I3502" s="204" t="s">
        <v>6051</v>
      </c>
      <c r="J3502" s="208">
        <v>2</v>
      </c>
      <c r="K3502" s="1194"/>
      <c r="L3502" s="1195"/>
    </row>
    <row r="3503" spans="1:12">
      <c r="A3503" s="1203"/>
      <c r="B3503" s="203" t="s">
        <v>1476</v>
      </c>
      <c r="C3503" s="1197"/>
      <c r="D3503" s="1199"/>
      <c r="E3503" s="204" t="s">
        <v>1497</v>
      </c>
      <c r="F3503" s="204" t="s">
        <v>10967</v>
      </c>
      <c r="G3503" s="204">
        <v>9</v>
      </c>
      <c r="H3503" s="204">
        <v>2106</v>
      </c>
      <c r="I3503" s="204" t="s">
        <v>6051</v>
      </c>
      <c r="J3503" s="208">
        <v>3</v>
      </c>
      <c r="K3503" s="1194"/>
      <c r="L3503" s="1195"/>
    </row>
    <row r="3504" spans="1:12">
      <c r="A3504" s="1203"/>
      <c r="B3504" s="203" t="s">
        <v>1476</v>
      </c>
      <c r="C3504" s="1197"/>
      <c r="D3504" s="1199"/>
      <c r="E3504" s="204" t="s">
        <v>2754</v>
      </c>
      <c r="F3504" s="204" t="s">
        <v>10968</v>
      </c>
      <c r="G3504" s="204">
        <v>10</v>
      </c>
      <c r="H3504" s="204">
        <v>2107</v>
      </c>
      <c r="I3504" s="204" t="s">
        <v>6051</v>
      </c>
      <c r="J3504" s="208">
        <v>4</v>
      </c>
      <c r="K3504" s="1194"/>
      <c r="L3504" s="1195"/>
    </row>
    <row r="3505" spans="1:12">
      <c r="A3505" s="1203"/>
      <c r="B3505" s="203" t="s">
        <v>1476</v>
      </c>
      <c r="C3505" s="1197"/>
      <c r="D3505" s="1199"/>
      <c r="E3505" s="204" t="s">
        <v>7301</v>
      </c>
      <c r="F3505" s="204" t="s">
        <v>10969</v>
      </c>
      <c r="G3505" s="204">
        <v>11</v>
      </c>
      <c r="H3505" s="204">
        <v>2108</v>
      </c>
      <c r="I3505" s="204" t="s">
        <v>6051</v>
      </c>
      <c r="J3505" s="208">
        <v>5</v>
      </c>
      <c r="K3505" s="1194"/>
      <c r="L3505" s="1195"/>
    </row>
    <row r="3506" spans="1:12">
      <c r="A3506" s="1203"/>
      <c r="B3506" s="203" t="s">
        <v>1476</v>
      </c>
      <c r="C3506" s="1197"/>
      <c r="D3506" s="1199"/>
      <c r="E3506" s="204" t="s">
        <v>7302</v>
      </c>
      <c r="F3506" s="204" t="s">
        <v>10970</v>
      </c>
      <c r="G3506" s="204">
        <v>12</v>
      </c>
      <c r="H3506" s="204">
        <v>2109</v>
      </c>
      <c r="I3506" s="204" t="s">
        <v>6051</v>
      </c>
      <c r="J3506" s="208">
        <v>6</v>
      </c>
      <c r="K3506" s="1194"/>
      <c r="L3506" s="1195"/>
    </row>
    <row r="3507" spans="1:12">
      <c r="A3507" s="1203"/>
      <c r="B3507" s="203" t="s">
        <v>1476</v>
      </c>
      <c r="C3507" s="1197"/>
      <c r="D3507" s="1199"/>
      <c r="E3507" s="204" t="s">
        <v>7303</v>
      </c>
      <c r="F3507" s="204" t="s">
        <v>10971</v>
      </c>
      <c r="G3507" s="204">
        <v>13</v>
      </c>
      <c r="H3507" s="204">
        <v>2110</v>
      </c>
      <c r="I3507" s="204" t="s">
        <v>6051</v>
      </c>
      <c r="J3507" s="208">
        <v>7</v>
      </c>
      <c r="K3507" s="1194"/>
      <c r="L3507" s="1195"/>
    </row>
    <row r="3508" spans="1:12">
      <c r="A3508" s="1203"/>
      <c r="B3508" s="203" t="s">
        <v>1476</v>
      </c>
      <c r="C3508" s="1197"/>
      <c r="D3508" s="1199"/>
      <c r="E3508" s="204" t="s">
        <v>6974</v>
      </c>
      <c r="F3508" s="204" t="s">
        <v>10972</v>
      </c>
      <c r="G3508" s="204">
        <v>14</v>
      </c>
      <c r="H3508" s="204">
        <v>2111</v>
      </c>
      <c r="I3508" s="204" t="s">
        <v>1862</v>
      </c>
      <c r="J3508" s="208">
        <v>1</v>
      </c>
      <c r="K3508" s="1194"/>
      <c r="L3508" s="1195"/>
    </row>
    <row r="3509" spans="1:12">
      <c r="A3509" s="1203"/>
      <c r="B3509" s="203" t="s">
        <v>1476</v>
      </c>
      <c r="C3509" s="1197"/>
      <c r="D3509" s="1199"/>
      <c r="E3509" s="204" t="s">
        <v>6975</v>
      </c>
      <c r="F3509" s="204" t="s">
        <v>10973</v>
      </c>
      <c r="G3509" s="204">
        <v>15</v>
      </c>
      <c r="H3509" s="204">
        <v>2112</v>
      </c>
      <c r="I3509" s="204" t="s">
        <v>1862</v>
      </c>
      <c r="J3509" s="208">
        <v>4</v>
      </c>
      <c r="K3509" s="1194"/>
      <c r="L3509" s="1195"/>
    </row>
    <row r="3510" spans="1:12">
      <c r="A3510" s="1203"/>
      <c r="B3510" s="203" t="s">
        <v>1476</v>
      </c>
      <c r="C3510" s="1197"/>
      <c r="D3510" s="1199"/>
      <c r="E3510" s="204" t="s">
        <v>6976</v>
      </c>
      <c r="F3510" s="204" t="s">
        <v>10974</v>
      </c>
      <c r="G3510" s="204">
        <v>16</v>
      </c>
      <c r="H3510" s="204">
        <v>2113</v>
      </c>
      <c r="I3510" s="204" t="s">
        <v>1862</v>
      </c>
      <c r="J3510" s="208">
        <v>5</v>
      </c>
      <c r="K3510" s="1194" t="s">
        <v>6037</v>
      </c>
      <c r="L3510" s="1195" t="s">
        <v>6038</v>
      </c>
    </row>
    <row r="3511" spans="1:12">
      <c r="A3511" s="1203"/>
      <c r="B3511" s="203" t="s">
        <v>1476</v>
      </c>
      <c r="C3511" s="1197"/>
      <c r="D3511" s="1199"/>
      <c r="E3511" s="204" t="s">
        <v>21</v>
      </c>
      <c r="F3511" s="204" t="s">
        <v>9760</v>
      </c>
      <c r="G3511" s="204">
        <v>17</v>
      </c>
      <c r="H3511" s="204">
        <v>2114</v>
      </c>
      <c r="I3511" s="204" t="s">
        <v>1864</v>
      </c>
      <c r="J3511" s="208">
        <v>1</v>
      </c>
      <c r="K3511" s="1194"/>
      <c r="L3511" s="1195"/>
    </row>
    <row r="3512" spans="1:12">
      <c r="A3512" s="1203"/>
      <c r="B3512" s="203" t="s">
        <v>1476</v>
      </c>
      <c r="C3512" s="1197"/>
      <c r="D3512" s="1199"/>
      <c r="E3512" s="204" t="s">
        <v>1353</v>
      </c>
      <c r="F3512" s="204" t="s">
        <v>9761</v>
      </c>
      <c r="G3512" s="204">
        <v>18</v>
      </c>
      <c r="H3512" s="204">
        <v>2115</v>
      </c>
      <c r="I3512" s="204" t="s">
        <v>1864</v>
      </c>
      <c r="J3512" s="208">
        <v>4</v>
      </c>
      <c r="K3512" s="1194"/>
      <c r="L3512" s="1195"/>
    </row>
    <row r="3513" spans="1:12">
      <c r="A3513" s="1203"/>
      <c r="B3513" s="203" t="s">
        <v>1476</v>
      </c>
      <c r="C3513" s="1197"/>
      <c r="D3513" s="1199"/>
      <c r="E3513" s="204" t="s">
        <v>1349</v>
      </c>
      <c r="F3513" s="204" t="s">
        <v>9762</v>
      </c>
      <c r="G3513" s="204">
        <v>19</v>
      </c>
      <c r="H3513" s="204">
        <v>2116</v>
      </c>
      <c r="I3513" s="204" t="s">
        <v>1864</v>
      </c>
      <c r="J3513" s="208">
        <v>5</v>
      </c>
      <c r="K3513" s="1194"/>
      <c r="L3513" s="1195"/>
    </row>
    <row r="3514" spans="1:12">
      <c r="A3514" s="1203"/>
      <c r="B3514" s="203" t="s">
        <v>1476</v>
      </c>
      <c r="C3514" s="1197"/>
      <c r="D3514" s="1199"/>
      <c r="E3514" s="204"/>
      <c r="F3514" s="204"/>
      <c r="G3514" s="204">
        <v>20</v>
      </c>
      <c r="H3514" s="204">
        <v>2117</v>
      </c>
      <c r="I3514" s="204"/>
      <c r="J3514" s="208"/>
      <c r="K3514" s="1194"/>
      <c r="L3514" s="1195"/>
    </row>
    <row r="3515" spans="1:12">
      <c r="A3515" s="1203"/>
      <c r="B3515" s="203" t="s">
        <v>1476</v>
      </c>
      <c r="C3515" s="1197"/>
      <c r="D3515" s="1199"/>
      <c r="E3515" s="204"/>
      <c r="F3515" s="204"/>
      <c r="G3515" s="204">
        <v>21</v>
      </c>
      <c r="H3515" s="204">
        <v>2118</v>
      </c>
      <c r="I3515" s="204"/>
      <c r="J3515" s="208"/>
      <c r="K3515" s="1194"/>
      <c r="L3515" s="1195"/>
    </row>
    <row r="3516" spans="1:12">
      <c r="A3516" s="1203"/>
      <c r="B3516" s="203" t="s">
        <v>1476</v>
      </c>
      <c r="C3516" s="1197"/>
      <c r="D3516" s="1199"/>
      <c r="E3516" s="204"/>
      <c r="F3516" s="204"/>
      <c r="G3516" s="204">
        <v>22</v>
      </c>
      <c r="H3516" s="204">
        <v>2119</v>
      </c>
      <c r="I3516" s="204"/>
      <c r="J3516" s="208"/>
      <c r="K3516" s="1194"/>
      <c r="L3516" s="1195"/>
    </row>
    <row r="3517" spans="1:12">
      <c r="A3517" s="1203"/>
      <c r="B3517" s="203" t="s">
        <v>1476</v>
      </c>
      <c r="C3517" s="1197"/>
      <c r="D3517" s="1199"/>
      <c r="E3517" s="204"/>
      <c r="F3517" s="204"/>
      <c r="G3517" s="204">
        <v>23</v>
      </c>
      <c r="H3517" s="204">
        <v>2120</v>
      </c>
      <c r="I3517" s="204"/>
      <c r="J3517" s="208"/>
      <c r="K3517" s="1194"/>
      <c r="L3517" s="1195"/>
    </row>
    <row r="3518" spans="1:12">
      <c r="A3518" s="1203"/>
      <c r="B3518" s="203" t="s">
        <v>1476</v>
      </c>
      <c r="C3518" s="1197"/>
      <c r="D3518" s="1199"/>
      <c r="E3518" s="204"/>
      <c r="F3518" s="204"/>
      <c r="G3518" s="204">
        <v>24</v>
      </c>
      <c r="H3518" s="204">
        <v>2121</v>
      </c>
      <c r="I3518" s="204"/>
      <c r="J3518" s="208"/>
      <c r="K3518" s="1194"/>
      <c r="L3518" s="1195"/>
    </row>
    <row r="3519" spans="1:12">
      <c r="A3519" s="1203"/>
      <c r="B3519" s="203" t="s">
        <v>1476</v>
      </c>
      <c r="C3519" s="1197"/>
      <c r="D3519" s="1199"/>
      <c r="E3519" s="204"/>
      <c r="F3519" s="204"/>
      <c r="G3519" s="204">
        <v>25</v>
      </c>
      <c r="H3519" s="204">
        <v>2122</v>
      </c>
      <c r="I3519" s="204"/>
      <c r="J3519" s="208"/>
      <c r="K3519" s="1194"/>
      <c r="L3519" s="1195"/>
    </row>
    <row r="3520" spans="1:12">
      <c r="A3520" s="1203"/>
      <c r="B3520" s="203" t="s">
        <v>1476</v>
      </c>
      <c r="C3520" s="1197"/>
      <c r="D3520" s="1199"/>
      <c r="E3520" s="204"/>
      <c r="F3520" s="204"/>
      <c r="G3520" s="204">
        <v>26</v>
      </c>
      <c r="H3520" s="204">
        <v>2123</v>
      </c>
      <c r="I3520" s="204"/>
      <c r="J3520" s="208"/>
      <c r="K3520" s="1194"/>
      <c r="L3520" s="1195"/>
    </row>
    <row r="3521" spans="1:12">
      <c r="A3521" s="1203"/>
      <c r="B3521" s="203" t="s">
        <v>1476</v>
      </c>
      <c r="C3521" s="1197"/>
      <c r="D3521" s="1199"/>
      <c r="E3521" s="204"/>
      <c r="F3521" s="204"/>
      <c r="G3521" s="204">
        <v>27</v>
      </c>
      <c r="H3521" s="204">
        <v>2124</v>
      </c>
      <c r="I3521" s="204"/>
      <c r="J3521" s="208"/>
      <c r="K3521" s="1194"/>
      <c r="L3521" s="1195"/>
    </row>
    <row r="3522" spans="1:12">
      <c r="A3522" s="1203"/>
      <c r="B3522" s="203" t="s">
        <v>1476</v>
      </c>
      <c r="C3522" s="1197"/>
      <c r="D3522" s="1199"/>
      <c r="E3522" s="204"/>
      <c r="F3522" s="204"/>
      <c r="G3522" s="204">
        <v>28</v>
      </c>
      <c r="H3522" s="204">
        <v>2125</v>
      </c>
      <c r="I3522" s="204"/>
      <c r="J3522" s="208"/>
      <c r="K3522" s="1194"/>
      <c r="L3522" s="1195"/>
    </row>
    <row r="3523" spans="1:12">
      <c r="A3523" s="1203"/>
      <c r="B3523" s="203" t="s">
        <v>1476</v>
      </c>
      <c r="C3523" s="1197"/>
      <c r="D3523" s="1199"/>
      <c r="E3523" s="204"/>
      <c r="F3523" s="204"/>
      <c r="G3523" s="204">
        <v>29</v>
      </c>
      <c r="H3523" s="204">
        <v>2126</v>
      </c>
      <c r="I3523" s="204"/>
      <c r="J3523" s="208"/>
      <c r="K3523" s="1194"/>
      <c r="L3523" s="1195"/>
    </row>
    <row r="3524" spans="1:12">
      <c r="A3524" s="1203"/>
      <c r="B3524" s="203" t="s">
        <v>1476</v>
      </c>
      <c r="C3524" s="1197"/>
      <c r="D3524" s="1199"/>
      <c r="E3524" s="204"/>
      <c r="F3524" s="204"/>
      <c r="G3524" s="204">
        <v>30</v>
      </c>
      <c r="H3524" s="204">
        <v>2127</v>
      </c>
      <c r="I3524" s="204"/>
      <c r="J3524" s="208"/>
      <c r="K3524" s="1194"/>
      <c r="L3524" s="1195"/>
    </row>
    <row r="3525" spans="1:12" ht="15.75" thickBot="1">
      <c r="A3525" s="1204"/>
      <c r="B3525" s="213" t="s">
        <v>1476</v>
      </c>
      <c r="C3525" s="1200"/>
      <c r="D3525" s="1201"/>
      <c r="E3525" s="214"/>
      <c r="F3525" s="214"/>
      <c r="G3525" s="214">
        <v>31</v>
      </c>
      <c r="H3525" s="214">
        <v>2128</v>
      </c>
      <c r="I3525" s="214"/>
      <c r="J3525" s="215"/>
      <c r="K3525" s="1194"/>
      <c r="L3525" s="1195"/>
    </row>
  </sheetData>
  <autoFilter ref="A5:N3525" xr:uid="{00000000-0009-0000-0000-000003000000}"/>
  <mergeCells count="795">
    <mergeCell ref="K1966:K1981"/>
    <mergeCell ref="L1966:L1981"/>
    <mergeCell ref="K1546:K1561"/>
    <mergeCell ref="L1546:L1561"/>
    <mergeCell ref="D1562:D1577"/>
    <mergeCell ref="K1562:K1577"/>
    <mergeCell ref="L1562:L1577"/>
    <mergeCell ref="C1114:C1125"/>
    <mergeCell ref="D1114:D1125"/>
    <mergeCell ref="L1114:L1125"/>
    <mergeCell ref="C1126:C1137"/>
    <mergeCell ref="D1126:D1137"/>
    <mergeCell ref="L1126:L1137"/>
    <mergeCell ref="C1138:C1149"/>
    <mergeCell ref="D1138:D1149"/>
    <mergeCell ref="L1138:L1149"/>
    <mergeCell ref="C1674:C1677"/>
    <mergeCell ref="D1674:D1677"/>
    <mergeCell ref="C1678:C1689"/>
    <mergeCell ref="D1678:D1689"/>
    <mergeCell ref="L1678:L1689"/>
    <mergeCell ref="C1218:C1249"/>
    <mergeCell ref="D1218:D1233"/>
    <mergeCell ref="K1218:K1233"/>
    <mergeCell ref="C950:C981"/>
    <mergeCell ref="D966:D981"/>
    <mergeCell ref="C982:C1013"/>
    <mergeCell ref="D982:D997"/>
    <mergeCell ref="D998:D1013"/>
    <mergeCell ref="K998:K1013"/>
    <mergeCell ref="L998:L1013"/>
    <mergeCell ref="C1110:C1113"/>
    <mergeCell ref="D1110:D1113"/>
    <mergeCell ref="K982:K997"/>
    <mergeCell ref="L982:L997"/>
    <mergeCell ref="D950:D965"/>
    <mergeCell ref="K950:K965"/>
    <mergeCell ref="L950:L965"/>
    <mergeCell ref="L1030:L1045"/>
    <mergeCell ref="C1014:C1045"/>
    <mergeCell ref="D1014:D1029"/>
    <mergeCell ref="K1014:K1029"/>
    <mergeCell ref="L1014:L1029"/>
    <mergeCell ref="D1030:D1045"/>
    <mergeCell ref="K1030:K1045"/>
    <mergeCell ref="K966:K981"/>
    <mergeCell ref="L966:L981"/>
    <mergeCell ref="C858:C889"/>
    <mergeCell ref="D858:D889"/>
    <mergeCell ref="K858:K873"/>
    <mergeCell ref="L858:L873"/>
    <mergeCell ref="L874:L889"/>
    <mergeCell ref="L926:L937"/>
    <mergeCell ref="C938:C949"/>
    <mergeCell ref="D938:D949"/>
    <mergeCell ref="L938:L949"/>
    <mergeCell ref="K874:K889"/>
    <mergeCell ref="C926:C937"/>
    <mergeCell ref="D926:D937"/>
    <mergeCell ref="C890:C921"/>
    <mergeCell ref="D890:D921"/>
    <mergeCell ref="K890:K905"/>
    <mergeCell ref="L890:L905"/>
    <mergeCell ref="K906:K921"/>
    <mergeCell ref="L906:L921"/>
    <mergeCell ref="C922:C925"/>
    <mergeCell ref="D922:D925"/>
    <mergeCell ref="K794:K809"/>
    <mergeCell ref="L794:L809"/>
    <mergeCell ref="D810:D825"/>
    <mergeCell ref="K810:K825"/>
    <mergeCell ref="L810:L825"/>
    <mergeCell ref="D746:D749"/>
    <mergeCell ref="C826:C857"/>
    <mergeCell ref="D826:D841"/>
    <mergeCell ref="K826:K841"/>
    <mergeCell ref="L826:L841"/>
    <mergeCell ref="D842:D857"/>
    <mergeCell ref="K842:K857"/>
    <mergeCell ref="L842:L857"/>
    <mergeCell ref="C746:C749"/>
    <mergeCell ref="C794:C825"/>
    <mergeCell ref="D794:D809"/>
    <mergeCell ref="K554:K569"/>
    <mergeCell ref="L554:L569"/>
    <mergeCell ref="C650:C681"/>
    <mergeCell ref="D650:D665"/>
    <mergeCell ref="K650:K665"/>
    <mergeCell ref="L650:L665"/>
    <mergeCell ref="D666:D681"/>
    <mergeCell ref="K666:K681"/>
    <mergeCell ref="L666:L681"/>
    <mergeCell ref="C570:C601"/>
    <mergeCell ref="D570:D601"/>
    <mergeCell ref="K570:K585"/>
    <mergeCell ref="L570:L585"/>
    <mergeCell ref="K586:K601"/>
    <mergeCell ref="L606:L617"/>
    <mergeCell ref="C618:C649"/>
    <mergeCell ref="D618:D633"/>
    <mergeCell ref="K618:K633"/>
    <mergeCell ref="L618:L633"/>
    <mergeCell ref="D634:D649"/>
    <mergeCell ref="K634:K649"/>
    <mergeCell ref="L634:L649"/>
    <mergeCell ref="C230:C233"/>
    <mergeCell ref="D230:D233"/>
    <mergeCell ref="C234:C245"/>
    <mergeCell ref="D234:D245"/>
    <mergeCell ref="L234:L245"/>
    <mergeCell ref="C246:C257"/>
    <mergeCell ref="D246:D257"/>
    <mergeCell ref="L246:L257"/>
    <mergeCell ref="K338:K353"/>
    <mergeCell ref="L338:L353"/>
    <mergeCell ref="D306:D321"/>
    <mergeCell ref="K306:K321"/>
    <mergeCell ref="L306:L321"/>
    <mergeCell ref="K322:K337"/>
    <mergeCell ref="L322:L337"/>
    <mergeCell ref="C322:C353"/>
    <mergeCell ref="D322:D353"/>
    <mergeCell ref="C258:C289"/>
    <mergeCell ref="D258:D273"/>
    <mergeCell ref="K258:K273"/>
    <mergeCell ref="L258:L273"/>
    <mergeCell ref="D274:D289"/>
    <mergeCell ref="K274:K289"/>
    <mergeCell ref="L274:L289"/>
    <mergeCell ref="I2:I5"/>
    <mergeCell ref="J2:J5"/>
    <mergeCell ref="K182:K197"/>
    <mergeCell ref="L182:L197"/>
    <mergeCell ref="C198:C229"/>
    <mergeCell ref="D198:D229"/>
    <mergeCell ref="K198:K213"/>
    <mergeCell ref="L198:L213"/>
    <mergeCell ref="K214:K229"/>
    <mergeCell ref="L214:L229"/>
    <mergeCell ref="C102:C133"/>
    <mergeCell ref="D102:D117"/>
    <mergeCell ref="K102:K117"/>
    <mergeCell ref="L102:L117"/>
    <mergeCell ref="D118:D133"/>
    <mergeCell ref="K118:K133"/>
    <mergeCell ref="L118:L133"/>
    <mergeCell ref="C134:C165"/>
    <mergeCell ref="D134:D149"/>
    <mergeCell ref="K134:K149"/>
    <mergeCell ref="L134:L149"/>
    <mergeCell ref="D150:D165"/>
    <mergeCell ref="K150:K165"/>
    <mergeCell ref="L150:L165"/>
    <mergeCell ref="A1:H1"/>
    <mergeCell ref="A2:A5"/>
    <mergeCell ref="B2:B5"/>
    <mergeCell ref="C2:C5"/>
    <mergeCell ref="D2:D5"/>
    <mergeCell ref="E2:E5"/>
    <mergeCell ref="F2:F5"/>
    <mergeCell ref="G2:G5"/>
    <mergeCell ref="H2:H5"/>
    <mergeCell ref="A6:A65"/>
    <mergeCell ref="C66:C77"/>
    <mergeCell ref="D66:D77"/>
    <mergeCell ref="L66:L77"/>
    <mergeCell ref="C78:C89"/>
    <mergeCell ref="D78:D89"/>
    <mergeCell ref="L78:L89"/>
    <mergeCell ref="C90:C101"/>
    <mergeCell ref="D90:D101"/>
    <mergeCell ref="L90:L101"/>
    <mergeCell ref="A66:A385"/>
    <mergeCell ref="C6:C9"/>
    <mergeCell ref="D6:D9"/>
    <mergeCell ref="C10:C13"/>
    <mergeCell ref="D10:D13"/>
    <mergeCell ref="C14:C17"/>
    <mergeCell ref="D14:D17"/>
    <mergeCell ref="C18:C21"/>
    <mergeCell ref="C22:C33"/>
    <mergeCell ref="D22:D33"/>
    <mergeCell ref="C166:C197"/>
    <mergeCell ref="D166:D197"/>
    <mergeCell ref="K166:K181"/>
    <mergeCell ref="L166:L181"/>
    <mergeCell ref="C290:C321"/>
    <mergeCell ref="D290:D305"/>
    <mergeCell ref="K290:K305"/>
    <mergeCell ref="L290:L305"/>
    <mergeCell ref="C386:C397"/>
    <mergeCell ref="D386:D397"/>
    <mergeCell ref="L386:L397"/>
    <mergeCell ref="K354:K369"/>
    <mergeCell ref="L354:L369"/>
    <mergeCell ref="C354:C385"/>
    <mergeCell ref="D354:D385"/>
    <mergeCell ref="K370:K385"/>
    <mergeCell ref="L370:L385"/>
    <mergeCell ref="C398:C409"/>
    <mergeCell ref="D398:D409"/>
    <mergeCell ref="L398:L409"/>
    <mergeCell ref="C410:C441"/>
    <mergeCell ref="D410:D425"/>
    <mergeCell ref="K410:K425"/>
    <mergeCell ref="L410:L425"/>
    <mergeCell ref="D426:D441"/>
    <mergeCell ref="K426:K441"/>
    <mergeCell ref="L426:L441"/>
    <mergeCell ref="C442:C473"/>
    <mergeCell ref="D442:D457"/>
    <mergeCell ref="K442:K457"/>
    <mergeCell ref="L442:L457"/>
    <mergeCell ref="D458:D473"/>
    <mergeCell ref="K458:K473"/>
    <mergeCell ref="L458:L473"/>
    <mergeCell ref="C474:C505"/>
    <mergeCell ref="C538:C569"/>
    <mergeCell ref="D474:D489"/>
    <mergeCell ref="K474:K489"/>
    <mergeCell ref="L474:L489"/>
    <mergeCell ref="D490:D505"/>
    <mergeCell ref="K490:K505"/>
    <mergeCell ref="L490:L505"/>
    <mergeCell ref="C506:C537"/>
    <mergeCell ref="D506:D537"/>
    <mergeCell ref="K506:K521"/>
    <mergeCell ref="L506:L521"/>
    <mergeCell ref="K522:K537"/>
    <mergeCell ref="L522:L537"/>
    <mergeCell ref="D538:D569"/>
    <mergeCell ref="K538:K553"/>
    <mergeCell ref="L538:L553"/>
    <mergeCell ref="C682:C713"/>
    <mergeCell ref="D682:D713"/>
    <mergeCell ref="K682:K697"/>
    <mergeCell ref="L682:L697"/>
    <mergeCell ref="K698:K713"/>
    <mergeCell ref="L698:L713"/>
    <mergeCell ref="C714:C745"/>
    <mergeCell ref="D714:D745"/>
    <mergeCell ref="K714:K729"/>
    <mergeCell ref="L714:L729"/>
    <mergeCell ref="K730:K745"/>
    <mergeCell ref="L730:L745"/>
    <mergeCell ref="A386:A749"/>
    <mergeCell ref="C750:C761"/>
    <mergeCell ref="D750:D761"/>
    <mergeCell ref="L750:L761"/>
    <mergeCell ref="C762:C793"/>
    <mergeCell ref="D762:D777"/>
    <mergeCell ref="K762:K777"/>
    <mergeCell ref="L762:L777"/>
    <mergeCell ref="D778:D793"/>
    <mergeCell ref="K778:K793"/>
    <mergeCell ref="L778:L793"/>
    <mergeCell ref="A750:A1113"/>
    <mergeCell ref="L586:L601"/>
    <mergeCell ref="C602:C605"/>
    <mergeCell ref="D602:D605"/>
    <mergeCell ref="C606:C617"/>
    <mergeCell ref="D606:D617"/>
    <mergeCell ref="L1062:L1077"/>
    <mergeCell ref="C1078:C1109"/>
    <mergeCell ref="D1078:D1109"/>
    <mergeCell ref="K1078:K1093"/>
    <mergeCell ref="L1078:L1093"/>
    <mergeCell ref="K1094:K1109"/>
    <mergeCell ref="L1094:L1109"/>
    <mergeCell ref="C1330:C1341"/>
    <mergeCell ref="D1330:D1341"/>
    <mergeCell ref="L1330:L1341"/>
    <mergeCell ref="C1342:C1345"/>
    <mergeCell ref="D1342:D1345"/>
    <mergeCell ref="L1342:L1345"/>
    <mergeCell ref="C1346:C1377"/>
    <mergeCell ref="D1346:D1361"/>
    <mergeCell ref="K1346:K1361"/>
    <mergeCell ref="L1346:L1361"/>
    <mergeCell ref="D1362:D1377"/>
    <mergeCell ref="K1362:K1377"/>
    <mergeCell ref="L1362:L1377"/>
    <mergeCell ref="D1378:D1393"/>
    <mergeCell ref="K1378:K1393"/>
    <mergeCell ref="L1378:L1393"/>
    <mergeCell ref="K1934:K1949"/>
    <mergeCell ref="L1934:L1949"/>
    <mergeCell ref="K1950:K1965"/>
    <mergeCell ref="L1950:L1965"/>
    <mergeCell ref="D1530:D1545"/>
    <mergeCell ref="K1530:K1545"/>
    <mergeCell ref="L1530:L1545"/>
    <mergeCell ref="D1546:D1561"/>
    <mergeCell ref="D1718:D1733"/>
    <mergeCell ref="K1718:K1733"/>
    <mergeCell ref="L1718:L1733"/>
    <mergeCell ref="K1626:K1641"/>
    <mergeCell ref="L1626:L1641"/>
    <mergeCell ref="K1642:K1657"/>
    <mergeCell ref="L1642:L1657"/>
    <mergeCell ref="K1658:K1673"/>
    <mergeCell ref="L1658:L1673"/>
    <mergeCell ref="K1442:K1457"/>
    <mergeCell ref="L1442:L1457"/>
    <mergeCell ref="K1458:K1473"/>
    <mergeCell ref="L1458:L1473"/>
    <mergeCell ref="K2410:K2425"/>
    <mergeCell ref="L2410:L2425"/>
    <mergeCell ref="K2282:K2297"/>
    <mergeCell ref="L2282:L2297"/>
    <mergeCell ref="D2186:D2201"/>
    <mergeCell ref="K2186:K2201"/>
    <mergeCell ref="L2186:L2201"/>
    <mergeCell ref="D2202:D2217"/>
    <mergeCell ref="K2202:K2217"/>
    <mergeCell ref="L2250:L2265"/>
    <mergeCell ref="K2266:K2281"/>
    <mergeCell ref="L2266:L2281"/>
    <mergeCell ref="L2202:L2217"/>
    <mergeCell ref="D2218:D2233"/>
    <mergeCell ref="K2218:K2233"/>
    <mergeCell ref="L2218:L2233"/>
    <mergeCell ref="K2234:K2249"/>
    <mergeCell ref="L2234:L2249"/>
    <mergeCell ref="D2266:D2297"/>
    <mergeCell ref="L2306:L2317"/>
    <mergeCell ref="L2318:L2329"/>
    <mergeCell ref="C2706:C2737"/>
    <mergeCell ref="C2738:C2769"/>
    <mergeCell ref="D2566:D2581"/>
    <mergeCell ref="K2566:K2581"/>
    <mergeCell ref="L2566:L2581"/>
    <mergeCell ref="K2582:K2597"/>
    <mergeCell ref="L2582:L2597"/>
    <mergeCell ref="K2598:K2613"/>
    <mergeCell ref="L2598:L2613"/>
    <mergeCell ref="K2614:K2629"/>
    <mergeCell ref="L2614:L2629"/>
    <mergeCell ref="C3150:C3181"/>
    <mergeCell ref="D3150:D3181"/>
    <mergeCell ref="C3182:C3185"/>
    <mergeCell ref="D2926:D2941"/>
    <mergeCell ref="K2926:K2941"/>
    <mergeCell ref="L2926:L2941"/>
    <mergeCell ref="K2942:K2957"/>
    <mergeCell ref="L2942:L2957"/>
    <mergeCell ref="K2958:K2973"/>
    <mergeCell ref="L2958:L2973"/>
    <mergeCell ref="K2974:K2989"/>
    <mergeCell ref="L2974:L2989"/>
    <mergeCell ref="L3010:L3021"/>
    <mergeCell ref="D3070:D3085"/>
    <mergeCell ref="K3070:K3085"/>
    <mergeCell ref="L3118:L3133"/>
    <mergeCell ref="C3022:C3053"/>
    <mergeCell ref="D3022:D3037"/>
    <mergeCell ref="K3022:K3037"/>
    <mergeCell ref="L3022:L3037"/>
    <mergeCell ref="C3054:C3085"/>
    <mergeCell ref="C3086:C3117"/>
    <mergeCell ref="C3118:C3149"/>
    <mergeCell ref="D3118:D3149"/>
    <mergeCell ref="K2786:K2801"/>
    <mergeCell ref="L2786:L2801"/>
    <mergeCell ref="K2802:K2817"/>
    <mergeCell ref="L2802:L2817"/>
    <mergeCell ref="D2690:D2705"/>
    <mergeCell ref="K2690:K2705"/>
    <mergeCell ref="L2690:L2705"/>
    <mergeCell ref="D2706:D2721"/>
    <mergeCell ref="K2706:K2721"/>
    <mergeCell ref="L2706:L2721"/>
    <mergeCell ref="D2722:D2737"/>
    <mergeCell ref="K2722:K2737"/>
    <mergeCell ref="L2722:L2737"/>
    <mergeCell ref="D2738:D2753"/>
    <mergeCell ref="K2738:K2753"/>
    <mergeCell ref="L2738:L2753"/>
    <mergeCell ref="D2754:D2769"/>
    <mergeCell ref="K2754:K2769"/>
    <mergeCell ref="L2754:L2769"/>
    <mergeCell ref="K2770:K2785"/>
    <mergeCell ref="L2770:L2785"/>
    <mergeCell ref="L3226:L3241"/>
    <mergeCell ref="D3242:D3257"/>
    <mergeCell ref="K3242:K3257"/>
    <mergeCell ref="L3242:L3257"/>
    <mergeCell ref="K2818:K2833"/>
    <mergeCell ref="L2818:L2833"/>
    <mergeCell ref="K3134:K3149"/>
    <mergeCell ref="L3134:L3149"/>
    <mergeCell ref="K3150:K3165"/>
    <mergeCell ref="L3150:L3165"/>
    <mergeCell ref="K3166:K3181"/>
    <mergeCell ref="L3166:L3181"/>
    <mergeCell ref="D2862:D2877"/>
    <mergeCell ref="K2862:K2877"/>
    <mergeCell ref="L2862:L2877"/>
    <mergeCell ref="D2878:D2893"/>
    <mergeCell ref="K2878:K2893"/>
    <mergeCell ref="L2878:L2893"/>
    <mergeCell ref="D3038:D3053"/>
    <mergeCell ref="K3038:K3053"/>
    <mergeCell ref="L3038:L3053"/>
    <mergeCell ref="D3054:D3069"/>
    <mergeCell ref="K3054:K3069"/>
    <mergeCell ref="L3054:L3069"/>
    <mergeCell ref="L3258:L3273"/>
    <mergeCell ref="D3274:D3289"/>
    <mergeCell ref="K3274:K3289"/>
    <mergeCell ref="L3274:L3289"/>
    <mergeCell ref="D3290:D3305"/>
    <mergeCell ref="K3290:K3305"/>
    <mergeCell ref="L3290:L3305"/>
    <mergeCell ref="D3446:D3461"/>
    <mergeCell ref="K3446:K3461"/>
    <mergeCell ref="L3446:L3461"/>
    <mergeCell ref="K3354:K3369"/>
    <mergeCell ref="L3354:L3369"/>
    <mergeCell ref="L3374:L3385"/>
    <mergeCell ref="D3386:D3397"/>
    <mergeCell ref="L3386:L3397"/>
    <mergeCell ref="D3398:D3413"/>
    <mergeCell ref="D3414:D3429"/>
    <mergeCell ref="K3414:K3429"/>
    <mergeCell ref="L3414:L3429"/>
    <mergeCell ref="D3430:D3445"/>
    <mergeCell ref="K3430:K3445"/>
    <mergeCell ref="L3430:L3445"/>
    <mergeCell ref="K3398:K3413"/>
    <mergeCell ref="L3398:L3413"/>
    <mergeCell ref="C1474:C1477"/>
    <mergeCell ref="D1474:D1477"/>
    <mergeCell ref="C1154:C1185"/>
    <mergeCell ref="D1154:D1169"/>
    <mergeCell ref="K1154:K1169"/>
    <mergeCell ref="L1154:L1169"/>
    <mergeCell ref="D1170:D1185"/>
    <mergeCell ref="K1170:K1185"/>
    <mergeCell ref="L1170:L1185"/>
    <mergeCell ref="C1186:C1217"/>
    <mergeCell ref="D1186:D1201"/>
    <mergeCell ref="K1186:K1201"/>
    <mergeCell ref="L1186:L1201"/>
    <mergeCell ref="D1202:D1217"/>
    <mergeCell ref="K1202:K1217"/>
    <mergeCell ref="L1202:L1217"/>
    <mergeCell ref="D1394:D1409"/>
    <mergeCell ref="K1394:K1409"/>
    <mergeCell ref="L1394:L1409"/>
    <mergeCell ref="K1410:K1425"/>
    <mergeCell ref="L1410:L1425"/>
    <mergeCell ref="C1378:C1409"/>
    <mergeCell ref="K1426:K1441"/>
    <mergeCell ref="L1426:L1441"/>
    <mergeCell ref="C1410:C1441"/>
    <mergeCell ref="D1410:D1441"/>
    <mergeCell ref="C1442:C1473"/>
    <mergeCell ref="D1442:D1473"/>
    <mergeCell ref="L1842:L1853"/>
    <mergeCell ref="D1578:D1593"/>
    <mergeCell ref="K1578:K1593"/>
    <mergeCell ref="L1578:L1593"/>
    <mergeCell ref="D1594:D1609"/>
    <mergeCell ref="K1594:K1609"/>
    <mergeCell ref="L1594:L1609"/>
    <mergeCell ref="K1610:K1625"/>
    <mergeCell ref="L1610:L1625"/>
    <mergeCell ref="D1734:D1749"/>
    <mergeCell ref="K1734:K1749"/>
    <mergeCell ref="L1734:L1749"/>
    <mergeCell ref="D1750:D1765"/>
    <mergeCell ref="K1750:K1765"/>
    <mergeCell ref="L1750:L1765"/>
    <mergeCell ref="D1766:D1781"/>
    <mergeCell ref="K1766:K1781"/>
    <mergeCell ref="K1798:K1813"/>
    <mergeCell ref="L1798:L1813"/>
    <mergeCell ref="K1814:K1829"/>
    <mergeCell ref="L1814:L1829"/>
    <mergeCell ref="C1798:C1829"/>
    <mergeCell ref="D1798:D1829"/>
    <mergeCell ref="C1830:C1841"/>
    <mergeCell ref="D1830:D1841"/>
    <mergeCell ref="L1830:L1841"/>
    <mergeCell ref="K2094:K2109"/>
    <mergeCell ref="L2094:L2109"/>
    <mergeCell ref="K2110:K2125"/>
    <mergeCell ref="L2110:L2125"/>
    <mergeCell ref="L1990:L2001"/>
    <mergeCell ref="C2002:C2013"/>
    <mergeCell ref="D2002:D2013"/>
    <mergeCell ref="L2002:L2013"/>
    <mergeCell ref="C1854:C1885"/>
    <mergeCell ref="D1854:D1869"/>
    <mergeCell ref="K1854:K1869"/>
    <mergeCell ref="L1854:L1869"/>
    <mergeCell ref="C1886:C1917"/>
    <mergeCell ref="C1918:C1949"/>
    <mergeCell ref="D1918:D1949"/>
    <mergeCell ref="C1950:C1981"/>
    <mergeCell ref="D1950:D1981"/>
    <mergeCell ref="D1870:D1885"/>
    <mergeCell ref="K2126:K2141"/>
    <mergeCell ref="L2126:L2141"/>
    <mergeCell ref="L2146:L2157"/>
    <mergeCell ref="C2014:C2045"/>
    <mergeCell ref="D2014:D2029"/>
    <mergeCell ref="K2014:K2029"/>
    <mergeCell ref="L2014:L2029"/>
    <mergeCell ref="D2030:D2045"/>
    <mergeCell ref="K2030:K2045"/>
    <mergeCell ref="L2030:L2045"/>
    <mergeCell ref="D2046:D2061"/>
    <mergeCell ref="K2046:K2061"/>
    <mergeCell ref="L2046:L2061"/>
    <mergeCell ref="D2062:D2077"/>
    <mergeCell ref="K2062:K2077"/>
    <mergeCell ref="L2062:L2077"/>
    <mergeCell ref="K2078:K2093"/>
    <mergeCell ref="L2078:L2093"/>
    <mergeCell ref="C2046:C2077"/>
    <mergeCell ref="C2078:C2109"/>
    <mergeCell ref="D2078:D2109"/>
    <mergeCell ref="C2110:C2141"/>
    <mergeCell ref="D2110:D2141"/>
    <mergeCell ref="C2142:C2145"/>
    <mergeCell ref="K2426:K2441"/>
    <mergeCell ref="L2426:L2441"/>
    <mergeCell ref="K2442:K2457"/>
    <mergeCell ref="L2442:L2457"/>
    <mergeCell ref="L2462:L2473"/>
    <mergeCell ref="C2474:C2485"/>
    <mergeCell ref="D2474:D2485"/>
    <mergeCell ref="L2474:L2485"/>
    <mergeCell ref="D2346:D2361"/>
    <mergeCell ref="K2346:K2361"/>
    <mergeCell ref="L2346:L2361"/>
    <mergeCell ref="D2362:D2377"/>
    <mergeCell ref="K2362:K2377"/>
    <mergeCell ref="L2362:L2377"/>
    <mergeCell ref="C2330:C2361"/>
    <mergeCell ref="D2330:D2345"/>
    <mergeCell ref="K2330:K2345"/>
    <mergeCell ref="L2330:L2345"/>
    <mergeCell ref="C2362:C2393"/>
    <mergeCell ref="D2378:D2393"/>
    <mergeCell ref="K2378:K2393"/>
    <mergeCell ref="L2378:L2393"/>
    <mergeCell ref="K2394:K2409"/>
    <mergeCell ref="L2394:L2409"/>
    <mergeCell ref="K3306:K3321"/>
    <mergeCell ref="L3306:L3321"/>
    <mergeCell ref="K3322:K3337"/>
    <mergeCell ref="L3322:L3337"/>
    <mergeCell ref="K3338:K3353"/>
    <mergeCell ref="L2894:L2909"/>
    <mergeCell ref="D2910:D2925"/>
    <mergeCell ref="K2910:K2925"/>
    <mergeCell ref="L2910:L2925"/>
    <mergeCell ref="L3338:L3353"/>
    <mergeCell ref="L3070:L3085"/>
    <mergeCell ref="D3086:D3101"/>
    <mergeCell ref="K3086:K3101"/>
    <mergeCell ref="L3086:L3101"/>
    <mergeCell ref="D3102:D3117"/>
    <mergeCell ref="K3102:K3117"/>
    <mergeCell ref="L3102:L3117"/>
    <mergeCell ref="K3118:K3133"/>
    <mergeCell ref="K2990:K3005"/>
    <mergeCell ref="L2990:L3005"/>
    <mergeCell ref="D2894:D2909"/>
    <mergeCell ref="K2894:K2909"/>
    <mergeCell ref="D3258:D3273"/>
    <mergeCell ref="K3258:K3273"/>
    <mergeCell ref="K1234:K1249"/>
    <mergeCell ref="L1234:L1249"/>
    <mergeCell ref="C1250:C1281"/>
    <mergeCell ref="D1250:D1281"/>
    <mergeCell ref="K1250:K1265"/>
    <mergeCell ref="L1250:L1265"/>
    <mergeCell ref="K1266:K1281"/>
    <mergeCell ref="L1266:L1281"/>
    <mergeCell ref="D18:D21"/>
    <mergeCell ref="L22:L33"/>
    <mergeCell ref="C34:C65"/>
    <mergeCell ref="D34:D65"/>
    <mergeCell ref="K34:K49"/>
    <mergeCell ref="L34:L49"/>
    <mergeCell ref="K50:K65"/>
    <mergeCell ref="L50:L65"/>
    <mergeCell ref="C1150:C1153"/>
    <mergeCell ref="D1150:D1153"/>
    <mergeCell ref="L1150:L1153"/>
    <mergeCell ref="C1046:C1077"/>
    <mergeCell ref="D1046:D1077"/>
    <mergeCell ref="K1046:K1061"/>
    <mergeCell ref="L1046:L1061"/>
    <mergeCell ref="K1062:K1077"/>
    <mergeCell ref="A1114:A1477"/>
    <mergeCell ref="C1478:C1489"/>
    <mergeCell ref="D1478:D1489"/>
    <mergeCell ref="L1478:L1489"/>
    <mergeCell ref="C1490:C1501"/>
    <mergeCell ref="D1490:D1501"/>
    <mergeCell ref="L1490:L1501"/>
    <mergeCell ref="C1502:C1513"/>
    <mergeCell ref="D1502:D1513"/>
    <mergeCell ref="L1502:L1513"/>
    <mergeCell ref="A1478:A1829"/>
    <mergeCell ref="C1282:C1313"/>
    <mergeCell ref="D1282:D1313"/>
    <mergeCell ref="K1282:K1297"/>
    <mergeCell ref="L1282:L1297"/>
    <mergeCell ref="K1298:K1313"/>
    <mergeCell ref="L1298:L1313"/>
    <mergeCell ref="C1314:C1317"/>
    <mergeCell ref="D1314:D1317"/>
    <mergeCell ref="C1318:C1329"/>
    <mergeCell ref="D1318:D1329"/>
    <mergeCell ref="L1318:L1329"/>
    <mergeCell ref="L1218:L1233"/>
    <mergeCell ref="D1234:D1249"/>
    <mergeCell ref="C1514:C1545"/>
    <mergeCell ref="D1514:D1529"/>
    <mergeCell ref="K1514:K1529"/>
    <mergeCell ref="L1514:L1529"/>
    <mergeCell ref="C1546:C1577"/>
    <mergeCell ref="C1578:C1609"/>
    <mergeCell ref="C1610:C1641"/>
    <mergeCell ref="D1610:D1641"/>
    <mergeCell ref="C1642:C1673"/>
    <mergeCell ref="D1642:D1673"/>
    <mergeCell ref="C1690:C1701"/>
    <mergeCell ref="D1690:D1701"/>
    <mergeCell ref="L1690:L1701"/>
    <mergeCell ref="C1702:C1733"/>
    <mergeCell ref="D1702:D1717"/>
    <mergeCell ref="K1702:K1717"/>
    <mergeCell ref="L1702:L1717"/>
    <mergeCell ref="C1734:C1765"/>
    <mergeCell ref="C1766:C1797"/>
    <mergeCell ref="L1766:L1781"/>
    <mergeCell ref="D1782:D1797"/>
    <mergeCell ref="K1782:K1797"/>
    <mergeCell ref="L1782:L1797"/>
    <mergeCell ref="K1870:K1885"/>
    <mergeCell ref="L1870:L1885"/>
    <mergeCell ref="D1886:D1901"/>
    <mergeCell ref="K1886:K1901"/>
    <mergeCell ref="L1886:L1901"/>
    <mergeCell ref="D1902:D1917"/>
    <mergeCell ref="K1902:K1917"/>
    <mergeCell ref="L1902:L1917"/>
    <mergeCell ref="K1918:K1933"/>
    <mergeCell ref="L1918:L1933"/>
    <mergeCell ref="D2142:D2145"/>
    <mergeCell ref="A1830:A2145"/>
    <mergeCell ref="C2146:C2157"/>
    <mergeCell ref="D2146:D2157"/>
    <mergeCell ref="C1982:C1985"/>
    <mergeCell ref="D1982:D1985"/>
    <mergeCell ref="C1986:C1989"/>
    <mergeCell ref="D1986:D1989"/>
    <mergeCell ref="C1990:C2001"/>
    <mergeCell ref="D1990:D2001"/>
    <mergeCell ref="C1842:C1853"/>
    <mergeCell ref="D1842:D1853"/>
    <mergeCell ref="L2158:L2169"/>
    <mergeCell ref="C2170:C2201"/>
    <mergeCell ref="D2170:D2185"/>
    <mergeCell ref="K2170:K2185"/>
    <mergeCell ref="L2170:L2185"/>
    <mergeCell ref="C2202:C2233"/>
    <mergeCell ref="C2234:C2265"/>
    <mergeCell ref="D2234:D2265"/>
    <mergeCell ref="K2250:K2265"/>
    <mergeCell ref="C2266:C2297"/>
    <mergeCell ref="C2394:C2425"/>
    <mergeCell ref="D2394:D2425"/>
    <mergeCell ref="C2426:C2457"/>
    <mergeCell ref="D2426:D2457"/>
    <mergeCell ref="C2458:C2461"/>
    <mergeCell ref="D2458:D2461"/>
    <mergeCell ref="A2146:A2461"/>
    <mergeCell ref="C2462:C2473"/>
    <mergeCell ref="D2462:D2473"/>
    <mergeCell ref="C2298:C2301"/>
    <mergeCell ref="D2298:D2301"/>
    <mergeCell ref="C2302:C2305"/>
    <mergeCell ref="D2302:D2305"/>
    <mergeCell ref="C2306:C2317"/>
    <mergeCell ref="D2306:D2317"/>
    <mergeCell ref="C2318:C2329"/>
    <mergeCell ref="D2318:D2329"/>
    <mergeCell ref="C2158:C2169"/>
    <mergeCell ref="D2158:D2169"/>
    <mergeCell ref="C2486:C2517"/>
    <mergeCell ref="D2486:D2501"/>
    <mergeCell ref="K2486:K2501"/>
    <mergeCell ref="L2486:L2501"/>
    <mergeCell ref="C2518:C2549"/>
    <mergeCell ref="C2550:C2581"/>
    <mergeCell ref="C2582:C2613"/>
    <mergeCell ref="D2582:D2613"/>
    <mergeCell ref="C2614:C2645"/>
    <mergeCell ref="D2614:D2645"/>
    <mergeCell ref="K2630:K2645"/>
    <mergeCell ref="L2630:L2645"/>
    <mergeCell ref="D2502:D2517"/>
    <mergeCell ref="K2502:K2517"/>
    <mergeCell ref="L2502:L2517"/>
    <mergeCell ref="D2518:D2533"/>
    <mergeCell ref="K2518:K2533"/>
    <mergeCell ref="L2518:L2533"/>
    <mergeCell ref="D2534:D2549"/>
    <mergeCell ref="K2534:K2549"/>
    <mergeCell ref="L2534:L2549"/>
    <mergeCell ref="D2550:D2565"/>
    <mergeCell ref="K2550:K2565"/>
    <mergeCell ref="L2550:L2565"/>
    <mergeCell ref="C2770:C2801"/>
    <mergeCell ref="D2770:D2801"/>
    <mergeCell ref="C2802:C2833"/>
    <mergeCell ref="D2802:D2833"/>
    <mergeCell ref="A2462:A2833"/>
    <mergeCell ref="C2834:C2845"/>
    <mergeCell ref="D2834:D2845"/>
    <mergeCell ref="L2834:L2845"/>
    <mergeCell ref="C2846:C2877"/>
    <mergeCell ref="D2846:D2861"/>
    <mergeCell ref="K2846:K2861"/>
    <mergeCell ref="L2846:L2861"/>
    <mergeCell ref="C2646:C2649"/>
    <mergeCell ref="D2646:D2649"/>
    <mergeCell ref="C2650:C2661"/>
    <mergeCell ref="D2650:D2661"/>
    <mergeCell ref="L2650:L2661"/>
    <mergeCell ref="C2662:C2673"/>
    <mergeCell ref="D2662:D2673"/>
    <mergeCell ref="L2662:L2673"/>
    <mergeCell ref="C2674:C2705"/>
    <mergeCell ref="D2674:D2689"/>
    <mergeCell ref="K2674:K2689"/>
    <mergeCell ref="L2674:L2689"/>
    <mergeCell ref="D3182:D3185"/>
    <mergeCell ref="A2834:A3185"/>
    <mergeCell ref="C3186:C3197"/>
    <mergeCell ref="D3186:D3197"/>
    <mergeCell ref="L3186:L3197"/>
    <mergeCell ref="C3198:C3209"/>
    <mergeCell ref="D3198:D3209"/>
    <mergeCell ref="L3198:L3209"/>
    <mergeCell ref="C3210:C3241"/>
    <mergeCell ref="D3210:D3225"/>
    <mergeCell ref="K3210:K3225"/>
    <mergeCell ref="L3210:L3225"/>
    <mergeCell ref="C2878:C2909"/>
    <mergeCell ref="C2910:C2941"/>
    <mergeCell ref="C2942:C2973"/>
    <mergeCell ref="D2942:D2973"/>
    <mergeCell ref="C2974:C3005"/>
    <mergeCell ref="D2974:D3005"/>
    <mergeCell ref="C3006:C3009"/>
    <mergeCell ref="D3006:D3009"/>
    <mergeCell ref="C3010:C3021"/>
    <mergeCell ref="D3010:D3021"/>
    <mergeCell ref="D3226:D3241"/>
    <mergeCell ref="K3226:K3241"/>
    <mergeCell ref="A3186:A3525"/>
    <mergeCell ref="C3242:C3273"/>
    <mergeCell ref="C3274:C3305"/>
    <mergeCell ref="C3306:C3337"/>
    <mergeCell ref="D3306:D3337"/>
    <mergeCell ref="C3338:C3369"/>
    <mergeCell ref="D3338:D3369"/>
    <mergeCell ref="C3370:C3373"/>
    <mergeCell ref="D3370:D3373"/>
    <mergeCell ref="C3374:C3385"/>
    <mergeCell ref="D3374:D3385"/>
    <mergeCell ref="C3386:C3397"/>
    <mergeCell ref="C3398:C3429"/>
    <mergeCell ref="C3430:C3461"/>
    <mergeCell ref="K3510:K3525"/>
    <mergeCell ref="L3510:L3525"/>
    <mergeCell ref="K3462:K3477"/>
    <mergeCell ref="L3462:L3477"/>
    <mergeCell ref="K3478:K3493"/>
    <mergeCell ref="L3478:L3493"/>
    <mergeCell ref="C3462:C3493"/>
    <mergeCell ref="D3462:D3493"/>
    <mergeCell ref="C3494:C3525"/>
    <mergeCell ref="D3494:D3525"/>
    <mergeCell ref="K3494:K3509"/>
    <mergeCell ref="L3494:L3509"/>
  </mergeCells>
  <pageMargins left="0.25" right="0.25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autoPict="0" r:id="rId5">
            <anchor moveWithCells="1">
              <from>
                <xdr:col>10</xdr:col>
                <xdr:colOff>571500</xdr:colOff>
                <xdr:row>3525</xdr:row>
                <xdr:rowOff>0</xdr:rowOff>
              </from>
              <to>
                <xdr:col>13</xdr:col>
                <xdr:colOff>819150</xdr:colOff>
                <xdr:row>3527</xdr:row>
                <xdr:rowOff>19050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autoPict="0" r:id="rId7">
            <anchor moveWithCells="1">
              <from>
                <xdr:col>11</xdr:col>
                <xdr:colOff>0</xdr:colOff>
                <xdr:row>0</xdr:row>
                <xdr:rowOff>28575</xdr:rowOff>
              </from>
              <to>
                <xdr:col>12</xdr:col>
                <xdr:colOff>542925</xdr:colOff>
                <xdr:row>2</xdr:row>
                <xdr:rowOff>161925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8E74F-BCFC-4360-B100-21D30576BF2F}">
  <sheetPr codeName="Лист50">
    <tabColor rgb="FF92D050"/>
  </sheetPr>
  <dimension ref="A1:Y138"/>
  <sheetViews>
    <sheetView topLeftCell="O1" workbookViewId="0">
      <selection activeCell="Y131" sqref="Y131"/>
    </sheetView>
  </sheetViews>
  <sheetFormatPr defaultColWidth="8.7109375" defaultRowHeight="15"/>
  <cols>
    <col min="1" max="1" width="18.85546875" style="192" bestFit="1" customWidth="1"/>
    <col min="2" max="3" width="8.7109375" style="192"/>
    <col min="4" max="4" width="10.85546875" style="192" bestFit="1" customWidth="1"/>
    <col min="5" max="5" width="10.85546875" style="914" customWidth="1"/>
    <col min="6" max="6" width="8.7109375" style="192"/>
    <col min="7" max="7" width="21.85546875" style="193" bestFit="1" customWidth="1"/>
    <col min="8" max="9" width="8.7109375" style="193"/>
    <col min="10" max="10" width="10.85546875" style="193" bestFit="1" customWidth="1"/>
    <col min="11" max="11" width="10.85546875" style="193" customWidth="1"/>
    <col min="12" max="12" width="8.7109375" style="169"/>
    <col min="13" max="13" width="13.42578125" style="169" bestFit="1" customWidth="1"/>
    <col min="14" max="17" width="8.7109375" style="169"/>
    <col min="18" max="18" width="21.85546875" style="169" bestFit="1" customWidth="1"/>
    <col min="19" max="22" width="8.7109375" style="169"/>
    <col min="23" max="23" width="51" style="169" bestFit="1" customWidth="1"/>
    <col min="24" max="24" width="55" style="169" bestFit="1" customWidth="1"/>
    <col min="25" max="25" width="64.85546875" style="169" bestFit="1" customWidth="1"/>
    <col min="26" max="28" width="8.7109375" style="169"/>
    <col min="29" max="29" width="61.5703125" style="169" customWidth="1"/>
    <col min="30" max="30" width="65.140625" style="169" customWidth="1"/>
    <col min="31" max="31" width="68.5703125" style="169" customWidth="1"/>
    <col min="32" max="16384" width="8.7109375" style="169"/>
  </cols>
  <sheetData>
    <row r="1" spans="1:25" ht="15.75" thickBot="1">
      <c r="A1" s="1265" t="s">
        <v>11717</v>
      </c>
      <c r="B1" s="1266"/>
      <c r="C1" s="1266"/>
      <c r="D1" s="1266"/>
      <c r="E1" s="1267"/>
      <c r="F1" s="914"/>
      <c r="G1" s="1265" t="s">
        <v>7116</v>
      </c>
      <c r="H1" s="1266"/>
      <c r="I1" s="1266"/>
      <c r="J1" s="1266"/>
      <c r="K1" s="1267"/>
      <c r="M1" s="1268" t="s">
        <v>7117</v>
      </c>
      <c r="N1" s="1269"/>
      <c r="O1" s="1269"/>
      <c r="P1" s="1269"/>
      <c r="Q1" s="1270"/>
      <c r="W1" s="169" t="s">
        <v>7118</v>
      </c>
      <c r="X1" s="169" t="s">
        <v>7119</v>
      </c>
      <c r="Y1" s="169" t="s">
        <v>7120</v>
      </c>
    </row>
    <row r="2" spans="1:25" ht="15.75" thickBot="1">
      <c r="A2" s="918" t="s">
        <v>80</v>
      </c>
      <c r="B2" s="1025" t="s">
        <v>7121</v>
      </c>
      <c r="C2" s="1025" t="s">
        <v>7122</v>
      </c>
      <c r="D2" s="1025" t="s">
        <v>7123</v>
      </c>
      <c r="E2" s="1024" t="s">
        <v>11711</v>
      </c>
      <c r="F2" s="914"/>
      <c r="G2" s="918" t="s">
        <v>80</v>
      </c>
      <c r="H2" s="1025" t="s">
        <v>7121</v>
      </c>
      <c r="I2" s="1025" t="s">
        <v>7122</v>
      </c>
      <c r="J2" s="1025" t="s">
        <v>7123</v>
      </c>
      <c r="K2" s="1024" t="s">
        <v>11711</v>
      </c>
      <c r="M2" s="1026" t="s">
        <v>80</v>
      </c>
      <c r="N2" s="1027" t="s">
        <v>7121</v>
      </c>
      <c r="O2" s="1027" t="s">
        <v>7122</v>
      </c>
      <c r="P2" s="1027" t="s">
        <v>11711</v>
      </c>
      <c r="Q2" s="1028" t="s">
        <v>11716</v>
      </c>
      <c r="W2" s="169" t="str">
        <f>CONCATENATE("(rack := ",C3,", shift_diag := ",D3,", cadr := ",E3,"), (* ",A3," *)")</f>
        <v>(rack := 2, shift_diag := 0, cadr := 64), (* БиПС.КЦ *)</v>
      </c>
      <c r="X2" s="169" t="str">
        <f>CONCATENATE("(rack := ",I3,", shift_diag := ",J3,", cadr := ",K3,"), (* ",G3," *)")</f>
        <v>(rack := 2, shift_diag := 4, cadr := 64), (* БиПС.КЦ *)</v>
      </c>
      <c r="Y2" s="169" t="str">
        <f>CONCATENATE("(rack := ",O3,", PosInRack := ",MID(N3,SEARCH(".",N3)+1,2),", PortUsed := ",Q3,", Cadr := ",P3,"), (* ",M3," *)")</f>
        <v>(rack := 1, PosInRack := 1, PortUsed := 0, Cadr := 64), (* БиПС.КЦ *)</v>
      </c>
    </row>
    <row r="3" spans="1:25">
      <c r="A3" s="1029" t="s">
        <v>2152</v>
      </c>
      <c r="B3" s="683" t="s">
        <v>1428</v>
      </c>
      <c r="C3" s="683">
        <v>2</v>
      </c>
      <c r="D3" s="683">
        <v>0</v>
      </c>
      <c r="E3" s="1030">
        <v>64</v>
      </c>
      <c r="F3" s="914"/>
      <c r="G3" s="916" t="s">
        <v>2152</v>
      </c>
      <c r="H3" s="105" t="s">
        <v>1432</v>
      </c>
      <c r="I3" s="105">
        <v>2</v>
      </c>
      <c r="J3" s="105">
        <v>4</v>
      </c>
      <c r="K3" s="1030">
        <v>64</v>
      </c>
      <c r="M3" s="1029" t="s">
        <v>2152</v>
      </c>
      <c r="N3" s="683" t="s">
        <v>5694</v>
      </c>
      <c r="O3" s="683">
        <v>1</v>
      </c>
      <c r="P3" s="102">
        <v>64</v>
      </c>
      <c r="Q3" s="1031">
        <v>0</v>
      </c>
      <c r="W3" s="169" t="str">
        <f t="shared" ref="W3:W6" si="0">CONCATENATE("(rack := ",C4,", shift_diag := ",D4,", cadr := ",E4,"), (* ",A4," *)")</f>
        <v>(rack := 2, shift_diag := 1, cadr := 64), (* БиПС.КЦ *)</v>
      </c>
      <c r="X3" s="169" t="str">
        <f>CONCATENATE("(rack := ",I4,", shift_diag := ",J4,", cadr := ",K4,"), (* ",G4," *)")</f>
        <v>(rack := 2, shift_diag := 5, cadr := 64), (* БиПС.КЦ *)</v>
      </c>
      <c r="Y3" s="169" t="str">
        <f t="shared" ref="Y3:Y26" si="1">CONCATENATE("(rack := ",O4,", PosInRack := ",MID(N4,SEARCH(".",N4)+1,2),", PortUsed := ",Q4,", Cadr := ",P4,"), (* ",M4," *)")</f>
        <v>(rack := 1, PosInRack := 13, PortUsed := 0, Cadr := 64), (* БиПС.КЦ *)</v>
      </c>
    </row>
    <row r="4" spans="1:25">
      <c r="A4" s="624" t="s">
        <v>2152</v>
      </c>
      <c r="B4" s="102" t="s">
        <v>1429</v>
      </c>
      <c r="C4" s="102">
        <v>2</v>
      </c>
      <c r="D4" s="102">
        <v>1</v>
      </c>
      <c r="E4" s="1030">
        <v>64</v>
      </c>
      <c r="F4" s="914"/>
      <c r="G4" s="917" t="s">
        <v>2152</v>
      </c>
      <c r="H4" s="443" t="s">
        <v>1433</v>
      </c>
      <c r="I4" s="443">
        <v>2</v>
      </c>
      <c r="J4" s="443">
        <v>5</v>
      </c>
      <c r="K4" s="1030">
        <v>64</v>
      </c>
      <c r="M4" s="624" t="s">
        <v>2152</v>
      </c>
      <c r="N4" s="102" t="s">
        <v>1427</v>
      </c>
      <c r="O4" s="102">
        <v>1</v>
      </c>
      <c r="P4" s="102">
        <v>64</v>
      </c>
      <c r="Q4" s="421">
        <v>0</v>
      </c>
      <c r="W4" s="169" t="str">
        <f t="shared" si="0"/>
        <v>(rack := 2, shift_diag := 2, cadr := 64), (* БиПС.КЦ *)</v>
      </c>
      <c r="X4" s="169" t="str">
        <f t="shared" ref="X4:X67" si="2">CONCATENATE("(rack := ",I5,", shift_diag := ",J5,", cadr := ",K5,"), (* ",G5," *)")</f>
        <v>(rack := 3, shift_diag := 8, cadr := 128), (* БиПС.УСО.1(1) *)</v>
      </c>
      <c r="Y4" s="169" t="str">
        <f t="shared" si="1"/>
        <v>(rack := 2, PosInRack := 1, PortUsed := 1, Cadr := 64), (* БиПС.КЦ *)</v>
      </c>
    </row>
    <row r="5" spans="1:25">
      <c r="A5" s="624" t="s">
        <v>2152</v>
      </c>
      <c r="B5" s="102" t="s">
        <v>1430</v>
      </c>
      <c r="C5" s="102">
        <v>2</v>
      </c>
      <c r="D5" s="102">
        <v>2</v>
      </c>
      <c r="E5" s="1030">
        <v>64</v>
      </c>
      <c r="F5" s="914"/>
      <c r="G5" s="917" t="s">
        <v>5698</v>
      </c>
      <c r="H5" s="443" t="s">
        <v>1416</v>
      </c>
      <c r="I5" s="443">
        <v>3</v>
      </c>
      <c r="J5" s="443">
        <v>8</v>
      </c>
      <c r="K5" s="1030">
        <v>128</v>
      </c>
      <c r="M5" s="624" t="s">
        <v>2152</v>
      </c>
      <c r="N5" s="102" t="s">
        <v>5704</v>
      </c>
      <c r="O5" s="102">
        <v>2</v>
      </c>
      <c r="P5" s="102">
        <v>64</v>
      </c>
      <c r="Q5" s="421">
        <v>1</v>
      </c>
      <c r="W5" s="169" t="str">
        <f t="shared" si="0"/>
        <v>(rack := 2, shift_diag := 3, cadr := 64), (* БиПС.КЦ *)</v>
      </c>
      <c r="X5" s="169" t="str">
        <f t="shared" si="2"/>
        <v>(rack := 3, shift_diag := 9, cadr := 128), (* БиПС.УСО.1(1) *)</v>
      </c>
      <c r="Y5" s="169" t="str">
        <f t="shared" si="1"/>
        <v>(rack := 2, PosInRack := 10, PortUsed := 2, Cadr := 64), (* БиПС.КЦ *)</v>
      </c>
    </row>
    <row r="6" spans="1:25">
      <c r="A6" s="624" t="s">
        <v>2152</v>
      </c>
      <c r="B6" s="102" t="s">
        <v>1431</v>
      </c>
      <c r="C6" s="102">
        <v>2</v>
      </c>
      <c r="D6" s="102">
        <v>3</v>
      </c>
      <c r="E6" s="1030">
        <v>64</v>
      </c>
      <c r="F6" s="914"/>
      <c r="G6" s="917" t="s">
        <v>5698</v>
      </c>
      <c r="H6" s="443" t="s">
        <v>1417</v>
      </c>
      <c r="I6" s="443">
        <v>3</v>
      </c>
      <c r="J6" s="443">
        <v>9</v>
      </c>
      <c r="K6" s="1030">
        <v>128</v>
      </c>
      <c r="M6" s="624" t="s">
        <v>2152</v>
      </c>
      <c r="N6" s="102" t="s">
        <v>7124</v>
      </c>
      <c r="O6" s="102">
        <v>2</v>
      </c>
      <c r="P6" s="102">
        <v>64</v>
      </c>
      <c r="Q6" s="421">
        <v>2</v>
      </c>
      <c r="W6" s="169" t="str">
        <f t="shared" si="0"/>
        <v>(rack := 3, shift_diag := 15, cadr := 128), (* БиПС.УСО.1(1) *)</v>
      </c>
      <c r="X6" s="169" t="str">
        <f t="shared" si="2"/>
        <v>(rack := 3, shift_diag := 10, cadr := 128), (* БиПС.УСО.1(1) *)</v>
      </c>
      <c r="Y6" s="169" t="str">
        <f t="shared" si="1"/>
        <v>(rack := 3, PosInRack := 1, PortUsed := 1, Cadr := 128), (* БиПС.УСО.1(1) *)</v>
      </c>
    </row>
    <row r="7" spans="1:25">
      <c r="A7" s="624" t="s">
        <v>5698</v>
      </c>
      <c r="B7" s="102" t="s">
        <v>1423</v>
      </c>
      <c r="C7" s="102">
        <v>3</v>
      </c>
      <c r="D7" s="102">
        <v>15</v>
      </c>
      <c r="E7" s="1030">
        <v>128</v>
      </c>
      <c r="F7" s="914"/>
      <c r="G7" s="917" t="s">
        <v>5698</v>
      </c>
      <c r="H7" s="443" t="s">
        <v>1418</v>
      </c>
      <c r="I7" s="443">
        <v>3</v>
      </c>
      <c r="J7" s="443">
        <v>10</v>
      </c>
      <c r="K7" s="1030">
        <v>128</v>
      </c>
      <c r="M7" s="624" t="s">
        <v>5698</v>
      </c>
      <c r="N7" s="102" t="s">
        <v>5694</v>
      </c>
      <c r="O7" s="102">
        <v>3</v>
      </c>
      <c r="P7" s="102">
        <v>128</v>
      </c>
      <c r="Q7" s="421">
        <v>1</v>
      </c>
      <c r="W7" s="169" t="str">
        <f>CONCATENATE("(rack := ",C8,", shift_diag := ",D8,", cadr := ",E8,") (* ",A8," *)")</f>
        <v>(rack := 4, shift_diag := 32, cadr := 256) (* БиПС.УСО.1(2) *)</v>
      </c>
      <c r="X7" s="169" t="str">
        <f t="shared" si="2"/>
        <v>(rack := 3, shift_diag := 11, cadr := 128), (* БиПС.УСО.1(1) *)</v>
      </c>
      <c r="Y7" s="169" t="str">
        <f t="shared" si="1"/>
        <v>(rack := 3, PosInRack := 18, PortUsed := 2, Cadr := 128), (* БиПС.УСО.1(1) *)</v>
      </c>
    </row>
    <row r="8" spans="1:25">
      <c r="A8" s="624" t="s">
        <v>2167</v>
      </c>
      <c r="B8" s="102" t="s">
        <v>1424</v>
      </c>
      <c r="C8" s="102">
        <v>4</v>
      </c>
      <c r="D8" s="102">
        <v>32</v>
      </c>
      <c r="E8" s="1030">
        <v>256</v>
      </c>
      <c r="F8" s="914"/>
      <c r="G8" s="917" t="s">
        <v>5698</v>
      </c>
      <c r="H8" s="443" t="s">
        <v>1419</v>
      </c>
      <c r="I8" s="443">
        <v>3</v>
      </c>
      <c r="J8" s="443">
        <v>11</v>
      </c>
      <c r="K8" s="1030">
        <v>128</v>
      </c>
      <c r="M8" s="624" t="s">
        <v>5698</v>
      </c>
      <c r="N8" s="102" t="s">
        <v>5708</v>
      </c>
      <c r="O8" s="102">
        <v>3</v>
      </c>
      <c r="P8" s="102">
        <v>128</v>
      </c>
      <c r="Q8" s="421">
        <v>2</v>
      </c>
      <c r="W8" s="169" t="s">
        <v>7125</v>
      </c>
      <c r="X8" s="169" t="str">
        <f t="shared" si="2"/>
        <v>(rack := 3, shift_diag := 12, cadr := 128), (* БиПС.УСО.1(1) *)</v>
      </c>
      <c r="Y8" s="169" t="str">
        <f t="shared" si="1"/>
        <v>(rack := 4, PosInRack := 1, PortUsed := 1, Cadr := 256), (* БиПС.УСО.1(2) *)</v>
      </c>
    </row>
    <row r="9" spans="1:25">
      <c r="A9" s="624" t="s">
        <v>2167</v>
      </c>
      <c r="B9" s="102" t="s">
        <v>5706</v>
      </c>
      <c r="C9" s="102">
        <v>4</v>
      </c>
      <c r="D9" s="102">
        <v>38</v>
      </c>
      <c r="E9" s="1030">
        <v>256</v>
      </c>
      <c r="F9" s="914"/>
      <c r="G9" s="917" t="s">
        <v>5698</v>
      </c>
      <c r="H9" s="443" t="s">
        <v>1420</v>
      </c>
      <c r="I9" s="443">
        <v>3</v>
      </c>
      <c r="J9" s="443">
        <v>12</v>
      </c>
      <c r="K9" s="1030">
        <v>128</v>
      </c>
      <c r="M9" s="624" t="s">
        <v>2167</v>
      </c>
      <c r="N9" s="102" t="s">
        <v>5694</v>
      </c>
      <c r="O9" s="102">
        <v>4</v>
      </c>
      <c r="P9" s="102">
        <v>256</v>
      </c>
      <c r="Q9" s="421">
        <v>1</v>
      </c>
      <c r="X9" s="169" t="str">
        <f t="shared" si="2"/>
        <v>(rack := 3, shift_diag := 13, cadr := 128), (* БиПС.УСО.1(1) *)</v>
      </c>
      <c r="Y9" s="169" t="str">
        <f t="shared" si="1"/>
        <v>(rack := 4, PosInRack := 18, PortUsed := 2, Cadr := 256), (* БиПС.УСО.1(2) *)</v>
      </c>
    </row>
    <row r="10" spans="1:25">
      <c r="A10" s="624" t="s">
        <v>2529</v>
      </c>
      <c r="B10" s="102" t="s">
        <v>1422</v>
      </c>
      <c r="C10" s="102">
        <v>5</v>
      </c>
      <c r="D10" s="102">
        <v>46</v>
      </c>
      <c r="E10" s="1030">
        <v>512</v>
      </c>
      <c r="F10" s="914"/>
      <c r="G10" s="917" t="s">
        <v>5698</v>
      </c>
      <c r="H10" s="443" t="s">
        <v>1421</v>
      </c>
      <c r="I10" s="443">
        <v>3</v>
      </c>
      <c r="J10" s="443">
        <v>13</v>
      </c>
      <c r="K10" s="1030">
        <v>128</v>
      </c>
      <c r="M10" s="624" t="s">
        <v>2167</v>
      </c>
      <c r="N10" s="102" t="s">
        <v>5708</v>
      </c>
      <c r="O10" s="102">
        <v>4</v>
      </c>
      <c r="P10" s="102">
        <v>256</v>
      </c>
      <c r="Q10" s="421">
        <v>2</v>
      </c>
      <c r="X10" s="169" t="str">
        <f t="shared" si="2"/>
        <v>(rack := 3, shift_diag := 14, cadr := 128), (* БиПС.УСО.1(1) *)</v>
      </c>
      <c r="Y10" s="169" t="str">
        <f t="shared" si="1"/>
        <v>(rack := 5, PosInRack := 1, PortUsed := 1, Cadr := 512), (* БиПС.УСО.1(3) *)</v>
      </c>
    </row>
    <row r="11" spans="1:25">
      <c r="A11" s="624" t="s">
        <v>2529</v>
      </c>
      <c r="B11" s="102" t="s">
        <v>5706</v>
      </c>
      <c r="C11" s="102">
        <v>5</v>
      </c>
      <c r="D11" s="102">
        <v>54</v>
      </c>
      <c r="E11" s="1030">
        <v>512</v>
      </c>
      <c r="F11" s="914"/>
      <c r="G11" s="917" t="s">
        <v>5698</v>
      </c>
      <c r="H11" s="443" t="s">
        <v>1422</v>
      </c>
      <c r="I11" s="443">
        <v>3</v>
      </c>
      <c r="J11" s="443">
        <v>14</v>
      </c>
      <c r="K11" s="1030">
        <v>128</v>
      </c>
      <c r="M11" s="624" t="s">
        <v>2529</v>
      </c>
      <c r="N11" s="102" t="s">
        <v>5694</v>
      </c>
      <c r="O11" s="102">
        <v>5</v>
      </c>
      <c r="P11" s="102">
        <v>512</v>
      </c>
      <c r="Q11" s="421">
        <v>1</v>
      </c>
      <c r="X11" s="169" t="str">
        <f t="shared" si="2"/>
        <v>(rack := 3, shift_diag := 16, cadr := 128), (* БиПС.УСО.1(1) *)</v>
      </c>
      <c r="Y11" s="169" t="str">
        <f t="shared" si="1"/>
        <v>(rack := 5, PosInRack := 18, PortUsed := 2, Cadr := 512), (* БиПС.УСО.1(3) *)</v>
      </c>
    </row>
    <row r="12" spans="1:25">
      <c r="A12" s="624" t="s">
        <v>2537</v>
      </c>
      <c r="B12" s="102" t="s">
        <v>1425</v>
      </c>
      <c r="C12" s="102">
        <v>6</v>
      </c>
      <c r="D12" s="102">
        <v>65</v>
      </c>
      <c r="E12" s="1030">
        <v>1024</v>
      </c>
      <c r="F12" s="914"/>
      <c r="G12" s="917" t="s">
        <v>5698</v>
      </c>
      <c r="H12" s="443" t="s">
        <v>1424</v>
      </c>
      <c r="I12" s="443">
        <v>3</v>
      </c>
      <c r="J12" s="443">
        <v>16</v>
      </c>
      <c r="K12" s="1030">
        <v>128</v>
      </c>
      <c r="M12" s="624" t="s">
        <v>2529</v>
      </c>
      <c r="N12" s="102" t="s">
        <v>5708</v>
      </c>
      <c r="O12" s="102">
        <v>5</v>
      </c>
      <c r="P12" s="102">
        <v>512</v>
      </c>
      <c r="Q12" s="421">
        <v>2</v>
      </c>
      <c r="X12" s="169" t="str">
        <f t="shared" si="2"/>
        <v>(rack := 3, shift_diag := 17, cadr := 128), (* БиПС.УСО.1(1) *)</v>
      </c>
      <c r="Y12" s="169" t="str">
        <f t="shared" si="1"/>
        <v>(rack := 6, PosInRack := 1, PortUsed := 1, Cadr := 1024), (* БиПС.УСО.1(4) *)</v>
      </c>
    </row>
    <row r="13" spans="1:25">
      <c r="A13" s="624" t="s">
        <v>2537</v>
      </c>
      <c r="B13" s="102" t="s">
        <v>5793</v>
      </c>
      <c r="C13" s="102">
        <v>7</v>
      </c>
      <c r="D13" s="102">
        <v>79</v>
      </c>
      <c r="E13" s="1030">
        <v>1024</v>
      </c>
      <c r="F13" s="914"/>
      <c r="G13" s="917" t="s">
        <v>5698</v>
      </c>
      <c r="H13" s="443" t="s">
        <v>1425</v>
      </c>
      <c r="I13" s="443">
        <v>3</v>
      </c>
      <c r="J13" s="443">
        <v>17</v>
      </c>
      <c r="K13" s="1030">
        <v>128</v>
      </c>
      <c r="M13" s="624" t="s">
        <v>2537</v>
      </c>
      <c r="N13" s="102" t="s">
        <v>5694</v>
      </c>
      <c r="O13" s="102">
        <v>6</v>
      </c>
      <c r="P13" s="102">
        <v>1024</v>
      </c>
      <c r="Q13" s="421">
        <v>1</v>
      </c>
      <c r="X13" s="169" t="str">
        <f t="shared" si="2"/>
        <v>(rack := 3, shift_diag := 18, cadr := 128), (* БиПС.УСО.1(1) *)</v>
      </c>
      <c r="Y13" s="169" t="str">
        <f t="shared" si="1"/>
        <v>(rack := 6, PosInRack := 14, PortUsed := 3, Cadr := 1024), (* БиПС.УСО.1(4) *)</v>
      </c>
    </row>
    <row r="14" spans="1:25">
      <c r="A14" s="624" t="s">
        <v>2768</v>
      </c>
      <c r="B14" s="102" t="s">
        <v>1424</v>
      </c>
      <c r="C14" s="102">
        <v>8</v>
      </c>
      <c r="D14" s="102">
        <v>96</v>
      </c>
      <c r="E14" s="1030">
        <v>2048</v>
      </c>
      <c r="F14" s="914"/>
      <c r="G14" s="917" t="s">
        <v>5698</v>
      </c>
      <c r="H14" s="443" t="s">
        <v>1426</v>
      </c>
      <c r="I14" s="443">
        <v>3</v>
      </c>
      <c r="J14" s="443">
        <v>18</v>
      </c>
      <c r="K14" s="1030">
        <v>128</v>
      </c>
      <c r="M14" s="624" t="s">
        <v>2537</v>
      </c>
      <c r="N14" s="102" t="s">
        <v>1434</v>
      </c>
      <c r="O14" s="102">
        <v>6</v>
      </c>
      <c r="P14" s="102">
        <v>1024</v>
      </c>
      <c r="Q14" s="421">
        <v>3</v>
      </c>
      <c r="X14" s="169" t="str">
        <f t="shared" si="2"/>
        <v>(rack := 3, shift_diag := 19, cadr := 128), (* БиПС.УСО.1(1) *)</v>
      </c>
      <c r="Y14" s="169" t="str">
        <f t="shared" si="1"/>
        <v>(rack := 7, PosInRack := 1, PortUsed := 3, Cadr := 1024), (* БиПС.УСО.1(4) *)</v>
      </c>
    </row>
    <row r="15" spans="1:25">
      <c r="A15" s="624" t="s">
        <v>2581</v>
      </c>
      <c r="B15" s="102" t="s">
        <v>1422</v>
      </c>
      <c r="C15" s="102">
        <v>9</v>
      </c>
      <c r="D15" s="102">
        <v>110</v>
      </c>
      <c r="E15" s="1030">
        <v>4096</v>
      </c>
      <c r="F15" s="914"/>
      <c r="G15" s="917" t="s">
        <v>5698</v>
      </c>
      <c r="H15" s="443" t="s">
        <v>1427</v>
      </c>
      <c r="I15" s="443">
        <v>3</v>
      </c>
      <c r="J15" s="443">
        <v>19</v>
      </c>
      <c r="K15" s="1030">
        <v>128</v>
      </c>
      <c r="M15" s="624" t="s">
        <v>2537</v>
      </c>
      <c r="N15" s="102" t="s">
        <v>5703</v>
      </c>
      <c r="O15" s="102">
        <v>7</v>
      </c>
      <c r="P15" s="102">
        <v>1024</v>
      </c>
      <c r="Q15" s="421">
        <v>3</v>
      </c>
      <c r="X15" s="169" t="str">
        <f t="shared" si="2"/>
        <v>(rack := 3, shift_diag := 20, cadr := 128), (* БиПС.УСО.1(1) *)</v>
      </c>
      <c r="Y15" s="169" t="str">
        <f t="shared" si="1"/>
        <v>(rack := 7, PosInRack := 14, PortUsed := 2, Cadr := 1024), (* БиПС.УСО.1(4) *)</v>
      </c>
    </row>
    <row r="16" spans="1:25">
      <c r="A16" s="624" t="s">
        <v>2581</v>
      </c>
      <c r="B16" s="102" t="s">
        <v>1423</v>
      </c>
      <c r="C16" s="102">
        <v>9</v>
      </c>
      <c r="D16" s="102">
        <v>111</v>
      </c>
      <c r="E16" s="1030">
        <v>4096</v>
      </c>
      <c r="F16" s="914"/>
      <c r="G16" s="917" t="s">
        <v>5698</v>
      </c>
      <c r="H16" s="443" t="s">
        <v>1434</v>
      </c>
      <c r="I16" s="443">
        <v>3</v>
      </c>
      <c r="J16" s="443">
        <v>20</v>
      </c>
      <c r="K16" s="1030">
        <v>128</v>
      </c>
      <c r="M16" s="624" t="s">
        <v>2537</v>
      </c>
      <c r="N16" s="102" t="s">
        <v>7147</v>
      </c>
      <c r="O16" s="102">
        <v>7</v>
      </c>
      <c r="P16" s="102">
        <v>1024</v>
      </c>
      <c r="Q16" s="421">
        <v>2</v>
      </c>
      <c r="X16" s="169" t="str">
        <f t="shared" si="2"/>
        <v>(rack := 3, shift_diag := 21, cadr := 128), (* БиПС.УСО.1(1) *)</v>
      </c>
      <c r="Y16" s="169" t="str">
        <f t="shared" si="1"/>
        <v>(rack := 8, PosInRack := 1, PortUsed := 1, Cadr := 2048), (* БиПС.УСО.3 *)</v>
      </c>
    </row>
    <row r="17" spans="1:25">
      <c r="A17" s="624" t="s">
        <v>2581</v>
      </c>
      <c r="B17" s="102" t="s">
        <v>5706</v>
      </c>
      <c r="C17" s="102">
        <v>9</v>
      </c>
      <c r="D17" s="102">
        <v>118</v>
      </c>
      <c r="E17" s="1030">
        <v>4096</v>
      </c>
      <c r="F17" s="914"/>
      <c r="G17" s="917" t="s">
        <v>5698</v>
      </c>
      <c r="H17" s="443" t="s">
        <v>5705</v>
      </c>
      <c r="I17" s="443">
        <v>3</v>
      </c>
      <c r="J17" s="443">
        <v>21</v>
      </c>
      <c r="K17" s="1030">
        <v>128</v>
      </c>
      <c r="M17" s="624" t="s">
        <v>2768</v>
      </c>
      <c r="N17" s="102" t="s">
        <v>5694</v>
      </c>
      <c r="O17" s="102">
        <v>8</v>
      </c>
      <c r="P17" s="102">
        <v>2048</v>
      </c>
      <c r="Q17" s="421">
        <v>1</v>
      </c>
      <c r="X17" s="169" t="str">
        <f t="shared" si="2"/>
        <v>(rack := 4, shift_diag := 24, cadr := 256), (* БиПС.УСО.1(2) *)</v>
      </c>
      <c r="Y17" s="169" t="str">
        <f t="shared" si="1"/>
        <v>(rack := 8, PosInRack := 18, PortUsed := 2, Cadr := 2048), (* БиПС.УСО.3 *)</v>
      </c>
    </row>
    <row r="18" spans="1:25">
      <c r="A18" s="624" t="s">
        <v>2640</v>
      </c>
      <c r="B18" s="102" t="s">
        <v>1422</v>
      </c>
      <c r="C18" s="102">
        <v>10</v>
      </c>
      <c r="D18" s="102">
        <v>126</v>
      </c>
      <c r="E18" s="1030">
        <v>8192</v>
      </c>
      <c r="F18" s="914"/>
      <c r="G18" s="917" t="s">
        <v>2167</v>
      </c>
      <c r="H18" s="443" t="s">
        <v>1416</v>
      </c>
      <c r="I18" s="443">
        <v>4</v>
      </c>
      <c r="J18" s="443">
        <v>24</v>
      </c>
      <c r="K18" s="1030">
        <v>256</v>
      </c>
      <c r="M18" s="624" t="s">
        <v>2768</v>
      </c>
      <c r="N18" s="102" t="s">
        <v>5708</v>
      </c>
      <c r="O18" s="102">
        <v>8</v>
      </c>
      <c r="P18" s="102">
        <v>2048</v>
      </c>
      <c r="Q18" s="421">
        <v>2</v>
      </c>
      <c r="X18" s="169" t="str">
        <f t="shared" si="2"/>
        <v>(rack := 4, shift_diag := 25, cadr := 256), (* БиПС.УСО.1(2) *)</v>
      </c>
      <c r="Y18" s="169" t="str">
        <f t="shared" si="1"/>
        <v>(rack := 9, PosInRack := 1, PortUsed := 1, Cadr := 4096), (* БиПС.УСО.2(1) *)</v>
      </c>
    </row>
    <row r="19" spans="1:25">
      <c r="A19" s="624" t="s">
        <v>2640</v>
      </c>
      <c r="B19" s="102" t="s">
        <v>1423</v>
      </c>
      <c r="C19" s="102">
        <v>10</v>
      </c>
      <c r="D19" s="102">
        <v>127</v>
      </c>
      <c r="E19" s="1030">
        <v>8192</v>
      </c>
      <c r="F19" s="914"/>
      <c r="G19" s="917" t="s">
        <v>2167</v>
      </c>
      <c r="H19" s="443" t="s">
        <v>1417</v>
      </c>
      <c r="I19" s="443">
        <v>4</v>
      </c>
      <c r="J19" s="443">
        <v>25</v>
      </c>
      <c r="K19" s="1030">
        <v>256</v>
      </c>
      <c r="M19" s="624" t="s">
        <v>2581</v>
      </c>
      <c r="N19" s="102" t="s">
        <v>5694</v>
      </c>
      <c r="O19" s="102">
        <v>9</v>
      </c>
      <c r="P19" s="102">
        <v>4096</v>
      </c>
      <c r="Q19" s="421">
        <v>1</v>
      </c>
      <c r="X19" s="169" t="str">
        <f t="shared" si="2"/>
        <v>(rack := 4, shift_diag := 26, cadr := 256), (* БиПС.УСО.1(2) *)</v>
      </c>
      <c r="Y19" s="169" t="str">
        <f t="shared" si="1"/>
        <v>(rack := 9, PosInRack := 18, PortUsed := 2, Cadr := 4096), (* БиПС.УСО.2(1) *)</v>
      </c>
    </row>
    <row r="20" spans="1:25">
      <c r="A20" s="624" t="s">
        <v>2640</v>
      </c>
      <c r="B20" s="102" t="s">
        <v>5706</v>
      </c>
      <c r="C20" s="102">
        <v>10</v>
      </c>
      <c r="D20" s="102">
        <v>134</v>
      </c>
      <c r="E20" s="1030">
        <v>8192</v>
      </c>
      <c r="F20" s="914"/>
      <c r="G20" s="917" t="s">
        <v>2167</v>
      </c>
      <c r="H20" s="443" t="s">
        <v>1418</v>
      </c>
      <c r="I20" s="443">
        <v>4</v>
      </c>
      <c r="J20" s="443">
        <v>26</v>
      </c>
      <c r="K20" s="1030">
        <v>256</v>
      </c>
      <c r="M20" s="624" t="s">
        <v>2581</v>
      </c>
      <c r="N20" s="102" t="s">
        <v>5708</v>
      </c>
      <c r="O20" s="102">
        <v>9</v>
      </c>
      <c r="P20" s="102">
        <v>4096</v>
      </c>
      <c r="Q20" s="421">
        <v>2</v>
      </c>
      <c r="X20" s="169" t="str">
        <f t="shared" si="2"/>
        <v>(rack := 4, shift_diag := 27, cadr := 256), (* БиПС.УСО.1(2) *)</v>
      </c>
      <c r="Y20" s="169" t="str">
        <f t="shared" si="1"/>
        <v>(rack := 10, PosInRack := 1, PortUsed := 1, Cadr := 8192), (* БиПС.УСО.2(2) *)</v>
      </c>
    </row>
    <row r="21" spans="1:25">
      <c r="A21" s="624" t="s">
        <v>5700</v>
      </c>
      <c r="B21" s="102" t="s">
        <v>1423</v>
      </c>
      <c r="C21" s="102">
        <v>11</v>
      </c>
      <c r="D21" s="102">
        <v>143</v>
      </c>
      <c r="E21" s="1030">
        <v>16384</v>
      </c>
      <c r="F21" s="914"/>
      <c r="G21" s="917" t="s">
        <v>2167</v>
      </c>
      <c r="H21" s="443" t="s">
        <v>1419</v>
      </c>
      <c r="I21" s="443">
        <v>4</v>
      </c>
      <c r="J21" s="443">
        <v>27</v>
      </c>
      <c r="K21" s="1030">
        <v>256</v>
      </c>
      <c r="M21" s="624" t="s">
        <v>2640</v>
      </c>
      <c r="N21" s="102" t="s">
        <v>5694</v>
      </c>
      <c r="O21" s="102">
        <v>10</v>
      </c>
      <c r="P21" s="102">
        <v>8192</v>
      </c>
      <c r="Q21" s="421">
        <v>1</v>
      </c>
      <c r="X21" s="169" t="str">
        <f t="shared" si="2"/>
        <v>(rack := 4, shift_diag := 28, cadr := 256), (* БиПС.УСО.1(2) *)</v>
      </c>
      <c r="Y21" s="169" t="str">
        <f t="shared" si="1"/>
        <v>(rack := 10, PosInRack := 18, PortUsed := 2, Cadr := 8192), (* БиПС.УСО.2(2) *)</v>
      </c>
    </row>
    <row r="22" spans="1:25">
      <c r="A22" s="624" t="s">
        <v>2737</v>
      </c>
      <c r="B22" s="102" t="s">
        <v>1422</v>
      </c>
      <c r="C22" s="102">
        <v>12</v>
      </c>
      <c r="D22" s="102">
        <v>158</v>
      </c>
      <c r="E22" s="1030">
        <v>32768</v>
      </c>
      <c r="F22" s="914"/>
      <c r="G22" s="917" t="s">
        <v>2167</v>
      </c>
      <c r="H22" s="443" t="s">
        <v>1420</v>
      </c>
      <c r="I22" s="443">
        <v>4</v>
      </c>
      <c r="J22" s="443">
        <v>28</v>
      </c>
      <c r="K22" s="1030">
        <v>256</v>
      </c>
      <c r="M22" s="624" t="s">
        <v>2640</v>
      </c>
      <c r="N22" s="102" t="s">
        <v>5708</v>
      </c>
      <c r="O22" s="102">
        <v>10</v>
      </c>
      <c r="P22" s="102">
        <v>8192</v>
      </c>
      <c r="Q22" s="421">
        <v>2</v>
      </c>
      <c r="X22" s="169" t="str">
        <f t="shared" si="2"/>
        <v>(rack := 4, shift_diag := 29, cadr := 256), (* БиПС.УСО.1(2) *)</v>
      </c>
      <c r="Y22" s="169" t="str">
        <f t="shared" si="1"/>
        <v>(rack := 11, PosInRack := 1, PortUsed := 1, Cadr := 16384), (* БиПС.УСО.2(3) *)</v>
      </c>
    </row>
    <row r="23" spans="1:25">
      <c r="A23" s="624" t="s">
        <v>2737</v>
      </c>
      <c r="B23" s="102" t="s">
        <v>5705</v>
      </c>
      <c r="C23" s="102">
        <v>12</v>
      </c>
      <c r="D23" s="102">
        <v>165</v>
      </c>
      <c r="E23" s="1030">
        <v>32768</v>
      </c>
      <c r="F23" s="914"/>
      <c r="G23" s="917" t="s">
        <v>2167</v>
      </c>
      <c r="H23" s="443" t="s">
        <v>1421</v>
      </c>
      <c r="I23" s="443">
        <v>4</v>
      </c>
      <c r="J23" s="443">
        <v>29</v>
      </c>
      <c r="K23" s="1030">
        <v>256</v>
      </c>
      <c r="M23" s="624" t="s">
        <v>5700</v>
      </c>
      <c r="N23" s="102" t="s">
        <v>5694</v>
      </c>
      <c r="O23" s="102">
        <v>11</v>
      </c>
      <c r="P23" s="102">
        <v>16384</v>
      </c>
      <c r="Q23" s="421">
        <v>1</v>
      </c>
      <c r="X23" s="169" t="str">
        <f t="shared" si="2"/>
        <v>(rack := 4, shift_diag := 30, cadr := 256), (* БиПС.УСО.1(2) *)</v>
      </c>
      <c r="Y23" s="169" t="str">
        <f t="shared" si="1"/>
        <v>(rack := 11, PosInRack := 18, PortUsed := 2, Cadr := 16384), (* БиПС.УСО.2(3) *)</v>
      </c>
    </row>
    <row r="24" spans="1:25">
      <c r="A24" s="624" t="s">
        <v>2769</v>
      </c>
      <c r="B24" s="102" t="s">
        <v>1423</v>
      </c>
      <c r="C24" s="102">
        <v>13</v>
      </c>
      <c r="D24" s="102">
        <v>175</v>
      </c>
      <c r="E24" s="1030">
        <v>65536</v>
      </c>
      <c r="F24" s="914"/>
      <c r="G24" s="917" t="s">
        <v>2167</v>
      </c>
      <c r="H24" s="443" t="s">
        <v>1422</v>
      </c>
      <c r="I24" s="443">
        <v>4</v>
      </c>
      <c r="J24" s="443">
        <v>30</v>
      </c>
      <c r="K24" s="1030">
        <v>256</v>
      </c>
      <c r="M24" s="624" t="s">
        <v>5700</v>
      </c>
      <c r="N24" s="102" t="s">
        <v>5708</v>
      </c>
      <c r="O24" s="102">
        <v>11</v>
      </c>
      <c r="P24" s="102">
        <v>16384</v>
      </c>
      <c r="Q24" s="421">
        <v>2</v>
      </c>
      <c r="X24" s="169" t="str">
        <f t="shared" si="2"/>
        <v>(rack := 4, shift_diag := 31, cadr := 256), (* БиПС.УСО.1(2) *)</v>
      </c>
      <c r="Y24" s="169" t="str">
        <f t="shared" si="1"/>
        <v>(rack := 12, PosInRack := 1, PortUsed := 1, Cadr := 32768), (* БиПС.УСО.2(4) *)</v>
      </c>
    </row>
    <row r="25" spans="1:25">
      <c r="A25" s="624"/>
      <c r="B25" s="102"/>
      <c r="C25" s="102"/>
      <c r="D25" s="102"/>
      <c r="E25" s="1030"/>
      <c r="F25" s="914"/>
      <c r="G25" s="917" t="s">
        <v>2167</v>
      </c>
      <c r="H25" s="443" t="s">
        <v>1423</v>
      </c>
      <c r="I25" s="443">
        <v>4</v>
      </c>
      <c r="J25" s="443">
        <v>31</v>
      </c>
      <c r="K25" s="1030">
        <v>256</v>
      </c>
      <c r="M25" s="624" t="s">
        <v>2737</v>
      </c>
      <c r="N25" s="102" t="s">
        <v>5694</v>
      </c>
      <c r="O25" s="102">
        <v>12</v>
      </c>
      <c r="P25" s="102">
        <v>32768</v>
      </c>
      <c r="Q25" s="421">
        <v>1</v>
      </c>
      <c r="X25" s="169" t="str">
        <f t="shared" si="2"/>
        <v>(rack := 4, shift_diag := 33, cadr := 256), (* БиПС.УСО.1(2) *)</v>
      </c>
      <c r="Y25" s="169" t="str">
        <f t="shared" si="1"/>
        <v>(rack := 12, PosInRack := 18, PortUsed := 2, Cadr := 32768), (* БиПС.УСО.2(4) *)</v>
      </c>
    </row>
    <row r="26" spans="1:25">
      <c r="A26" s="624"/>
      <c r="B26" s="102"/>
      <c r="C26" s="102"/>
      <c r="D26" s="102"/>
      <c r="E26" s="1030"/>
      <c r="F26" s="914"/>
      <c r="G26" s="917" t="s">
        <v>2167</v>
      </c>
      <c r="H26" s="443" t="s">
        <v>1425</v>
      </c>
      <c r="I26" s="443">
        <v>4</v>
      </c>
      <c r="J26" s="443">
        <v>33</v>
      </c>
      <c r="K26" s="1030">
        <v>256</v>
      </c>
      <c r="M26" s="624" t="s">
        <v>2737</v>
      </c>
      <c r="N26" s="102" t="s">
        <v>5708</v>
      </c>
      <c r="O26" s="102">
        <v>12</v>
      </c>
      <c r="P26" s="102">
        <v>32768</v>
      </c>
      <c r="Q26" s="421">
        <v>2</v>
      </c>
      <c r="X26" s="169" t="str">
        <f t="shared" si="2"/>
        <v>(rack := 4, shift_diag := 34, cadr := 256), (* БиПС.УСО.1(2) *)</v>
      </c>
      <c r="Y26" s="169" t="str">
        <f t="shared" si="1"/>
        <v>(rack := 13, PosInRack := 1, PortUsed := 1, Cadr := 65536), (* БиПС.УСО.2(5) *)</v>
      </c>
    </row>
    <row r="27" spans="1:25">
      <c r="A27" s="624"/>
      <c r="B27" s="102"/>
      <c r="C27" s="102"/>
      <c r="D27" s="102"/>
      <c r="E27" s="1030"/>
      <c r="F27" s="914"/>
      <c r="G27" s="917" t="s">
        <v>2167</v>
      </c>
      <c r="H27" s="443" t="s">
        <v>1426</v>
      </c>
      <c r="I27" s="443">
        <v>4</v>
      </c>
      <c r="J27" s="443">
        <v>34</v>
      </c>
      <c r="K27" s="1030">
        <v>256</v>
      </c>
      <c r="M27" s="624" t="s">
        <v>2769</v>
      </c>
      <c r="N27" s="102" t="s">
        <v>5694</v>
      </c>
      <c r="O27" s="102">
        <v>13</v>
      </c>
      <c r="P27" s="102">
        <v>65536</v>
      </c>
      <c r="Q27" s="421">
        <v>1</v>
      </c>
      <c r="X27" s="169" t="str">
        <f t="shared" si="2"/>
        <v>(rack := 4, shift_diag := 35, cadr := 256), (* БиПС.УСО.1(2) *)</v>
      </c>
      <c r="Y27" s="169" t="str">
        <f>CONCATENATE("(rack := ",O28,", PosInRack := ",MID(N28,SEARCH(".",N28)+1,2),", PortUsed := ",Q28,", Cadr := ",P28,") (* ",M28," *)")</f>
        <v>(rack := 13, PosInRack := 18, PortUsed := 2, Cadr := 65536) (* БиПС.УСО.2(5) *)</v>
      </c>
    </row>
    <row r="28" spans="1:25">
      <c r="A28" s="624"/>
      <c r="B28" s="102"/>
      <c r="C28" s="102"/>
      <c r="D28" s="102"/>
      <c r="E28" s="1030"/>
      <c r="F28" s="914"/>
      <c r="G28" s="917" t="s">
        <v>2167</v>
      </c>
      <c r="H28" s="443" t="s">
        <v>1427</v>
      </c>
      <c r="I28" s="443">
        <v>4</v>
      </c>
      <c r="J28" s="443">
        <v>35</v>
      </c>
      <c r="K28" s="1030">
        <v>256</v>
      </c>
      <c r="M28" s="624" t="s">
        <v>2769</v>
      </c>
      <c r="N28" s="102" t="s">
        <v>5708</v>
      </c>
      <c r="O28" s="102">
        <v>13</v>
      </c>
      <c r="P28" s="102">
        <v>65536</v>
      </c>
      <c r="Q28" s="421">
        <v>2</v>
      </c>
      <c r="X28" s="169" t="str">
        <f t="shared" si="2"/>
        <v>(rack := 4, shift_diag := 36, cadr := 256), (* БиПС.УСО.1(2) *)</v>
      </c>
      <c r="Y28" s="169" t="s">
        <v>7125</v>
      </c>
    </row>
    <row r="29" spans="1:25">
      <c r="A29" s="624"/>
      <c r="B29" s="102"/>
      <c r="C29" s="102"/>
      <c r="D29" s="102"/>
      <c r="E29" s="1030"/>
      <c r="F29" s="914"/>
      <c r="G29" s="917" t="s">
        <v>2167</v>
      </c>
      <c r="H29" s="443" t="s">
        <v>1434</v>
      </c>
      <c r="I29" s="443">
        <v>4</v>
      </c>
      <c r="J29" s="443">
        <v>36</v>
      </c>
      <c r="K29" s="1030">
        <v>256</v>
      </c>
      <c r="M29" s="624"/>
      <c r="N29" s="102"/>
      <c r="O29" s="102"/>
      <c r="P29" s="102"/>
      <c r="Q29" s="421"/>
      <c r="X29" s="169" t="str">
        <f t="shared" si="2"/>
        <v>(rack := 4, shift_diag := 37, cadr := 256), (* БиПС.УСО.1(2) *)</v>
      </c>
    </row>
    <row r="30" spans="1:25">
      <c r="A30" s="624"/>
      <c r="B30" s="102"/>
      <c r="C30" s="102"/>
      <c r="D30" s="102"/>
      <c r="E30" s="1030"/>
      <c r="F30" s="914"/>
      <c r="G30" s="917" t="s">
        <v>2167</v>
      </c>
      <c r="H30" s="443" t="s">
        <v>5705</v>
      </c>
      <c r="I30" s="443">
        <v>4</v>
      </c>
      <c r="J30" s="443">
        <v>37</v>
      </c>
      <c r="K30" s="1030">
        <v>256</v>
      </c>
      <c r="M30" s="624"/>
      <c r="N30" s="102"/>
      <c r="O30" s="102"/>
      <c r="P30" s="102"/>
      <c r="Q30" s="421"/>
      <c r="X30" s="169" t="str">
        <f t="shared" si="2"/>
        <v>(rack := 5, shift_diag := 40, cadr := 512), (* БиПС.УСО.1(3) *)</v>
      </c>
    </row>
    <row r="31" spans="1:25">
      <c r="A31" s="624"/>
      <c r="B31" s="102"/>
      <c r="C31" s="102"/>
      <c r="D31" s="102"/>
      <c r="E31" s="1030"/>
      <c r="F31" s="914"/>
      <c r="G31" s="917" t="s">
        <v>2529</v>
      </c>
      <c r="H31" s="443" t="s">
        <v>1416</v>
      </c>
      <c r="I31" s="443">
        <v>5</v>
      </c>
      <c r="J31" s="443">
        <v>40</v>
      </c>
      <c r="K31" s="1030">
        <v>512</v>
      </c>
      <c r="M31" s="624"/>
      <c r="N31" s="102"/>
      <c r="O31" s="102"/>
      <c r="P31" s="102"/>
      <c r="Q31" s="421"/>
      <c r="X31" s="169" t="str">
        <f t="shared" si="2"/>
        <v>(rack := 5, shift_diag := 41, cadr := 512), (* БиПС.УСО.1(3) *)</v>
      </c>
    </row>
    <row r="32" spans="1:25">
      <c r="A32" s="624"/>
      <c r="B32" s="102"/>
      <c r="C32" s="102"/>
      <c r="D32" s="102"/>
      <c r="E32" s="1030"/>
      <c r="F32" s="914"/>
      <c r="G32" s="917" t="s">
        <v>2529</v>
      </c>
      <c r="H32" s="443" t="s">
        <v>1417</v>
      </c>
      <c r="I32" s="443">
        <v>5</v>
      </c>
      <c r="J32" s="443">
        <v>41</v>
      </c>
      <c r="K32" s="1030">
        <v>512</v>
      </c>
      <c r="M32" s="624"/>
      <c r="N32" s="102"/>
      <c r="O32" s="102"/>
      <c r="P32" s="102"/>
      <c r="Q32" s="421"/>
      <c r="X32" s="169" t="str">
        <f t="shared" si="2"/>
        <v>(rack := 5, shift_diag := 42, cadr := 512), (* БиПС.УСО.1(3) *)</v>
      </c>
    </row>
    <row r="33" spans="1:24">
      <c r="A33" s="624"/>
      <c r="B33" s="102"/>
      <c r="C33" s="102"/>
      <c r="D33" s="102"/>
      <c r="E33" s="1030"/>
      <c r="F33" s="914"/>
      <c r="G33" s="917" t="s">
        <v>2529</v>
      </c>
      <c r="H33" s="443" t="s">
        <v>1418</v>
      </c>
      <c r="I33" s="443">
        <v>5</v>
      </c>
      <c r="J33" s="443">
        <v>42</v>
      </c>
      <c r="K33" s="1030">
        <v>512</v>
      </c>
      <c r="M33" s="624"/>
      <c r="N33" s="102"/>
      <c r="O33" s="102"/>
      <c r="P33" s="102"/>
      <c r="Q33" s="421"/>
      <c r="X33" s="169" t="str">
        <f t="shared" si="2"/>
        <v>(rack := 5, shift_diag := 43, cadr := 512), (* БиПС.УСО.1(3) *)</v>
      </c>
    </row>
    <row r="34" spans="1:24">
      <c r="A34" s="624"/>
      <c r="B34" s="102"/>
      <c r="C34" s="102"/>
      <c r="D34" s="102"/>
      <c r="E34" s="1030"/>
      <c r="F34" s="914"/>
      <c r="G34" s="917" t="s">
        <v>2529</v>
      </c>
      <c r="H34" s="443" t="s">
        <v>1419</v>
      </c>
      <c r="I34" s="443">
        <v>5</v>
      </c>
      <c r="J34" s="443">
        <v>43</v>
      </c>
      <c r="K34" s="1030">
        <v>512</v>
      </c>
      <c r="M34" s="624"/>
      <c r="N34" s="102"/>
      <c r="O34" s="102"/>
      <c r="P34" s="102"/>
      <c r="Q34" s="421"/>
      <c r="X34" s="169" t="str">
        <f t="shared" si="2"/>
        <v>(rack := 5, shift_diag := 44, cadr := 512), (* БиПС.УСО.1(3) *)</v>
      </c>
    </row>
    <row r="35" spans="1:24">
      <c r="A35" s="624"/>
      <c r="B35" s="102"/>
      <c r="C35" s="102"/>
      <c r="D35" s="102"/>
      <c r="E35" s="1030"/>
      <c r="F35" s="914"/>
      <c r="G35" s="917" t="s">
        <v>2529</v>
      </c>
      <c r="H35" s="443" t="s">
        <v>1420</v>
      </c>
      <c r="I35" s="443">
        <v>5</v>
      </c>
      <c r="J35" s="443">
        <v>44</v>
      </c>
      <c r="K35" s="1030">
        <v>512</v>
      </c>
      <c r="M35" s="624"/>
      <c r="N35" s="102"/>
      <c r="O35" s="102"/>
      <c r="P35" s="102"/>
      <c r="Q35" s="421"/>
      <c r="X35" s="169" t="str">
        <f t="shared" si="2"/>
        <v>(rack := 5, shift_diag := 45, cadr := 512), (* БиПС.УСО.1(3) *)</v>
      </c>
    </row>
    <row r="36" spans="1:24">
      <c r="A36" s="624"/>
      <c r="B36" s="102"/>
      <c r="C36" s="102"/>
      <c r="D36" s="102"/>
      <c r="E36" s="1030"/>
      <c r="F36" s="914"/>
      <c r="G36" s="917" t="s">
        <v>2529</v>
      </c>
      <c r="H36" s="443" t="s">
        <v>1421</v>
      </c>
      <c r="I36" s="443">
        <v>5</v>
      </c>
      <c r="J36" s="443">
        <v>45</v>
      </c>
      <c r="K36" s="1030">
        <v>512</v>
      </c>
      <c r="M36" s="624"/>
      <c r="N36" s="102"/>
      <c r="O36" s="102"/>
      <c r="P36" s="102"/>
      <c r="Q36" s="421"/>
      <c r="X36" s="169" t="str">
        <f t="shared" si="2"/>
        <v>(rack := 5, shift_diag := 47, cadr := 512), (* БиПС.УСО.1(3) *)</v>
      </c>
    </row>
    <row r="37" spans="1:24">
      <c r="A37" s="624"/>
      <c r="B37" s="102"/>
      <c r="C37" s="102"/>
      <c r="D37" s="102"/>
      <c r="E37" s="1030"/>
      <c r="F37" s="914"/>
      <c r="G37" s="917" t="s">
        <v>2529</v>
      </c>
      <c r="H37" s="443" t="s">
        <v>1423</v>
      </c>
      <c r="I37" s="443">
        <v>5</v>
      </c>
      <c r="J37" s="443">
        <v>47</v>
      </c>
      <c r="K37" s="1030">
        <v>512</v>
      </c>
      <c r="M37" s="624"/>
      <c r="N37" s="102"/>
      <c r="O37" s="102"/>
      <c r="P37" s="102"/>
      <c r="Q37" s="421"/>
      <c r="X37" s="169" t="str">
        <f t="shared" si="2"/>
        <v>(rack := 5, shift_diag := 48, cadr := 512), (* БиПС.УСО.1(3) *)</v>
      </c>
    </row>
    <row r="38" spans="1:24" ht="15.75" thickBot="1">
      <c r="A38" s="625"/>
      <c r="B38" s="103"/>
      <c r="C38" s="103"/>
      <c r="D38" s="103"/>
      <c r="E38" s="1030"/>
      <c r="F38" s="914"/>
      <c r="G38" s="917" t="s">
        <v>2529</v>
      </c>
      <c r="H38" s="443" t="s">
        <v>1424</v>
      </c>
      <c r="I38" s="443">
        <v>5</v>
      </c>
      <c r="J38" s="443">
        <v>48</v>
      </c>
      <c r="K38" s="1030">
        <v>512</v>
      </c>
      <c r="M38" s="625"/>
      <c r="N38" s="103"/>
      <c r="O38" s="103"/>
      <c r="P38" s="103"/>
      <c r="Q38" s="464"/>
      <c r="X38" s="169" t="str">
        <f t="shared" si="2"/>
        <v>(rack := 5, shift_diag := 49, cadr := 512), (* БиПС.УСО.1(3) *)</v>
      </c>
    </row>
    <row r="39" spans="1:24">
      <c r="A39" s="914"/>
      <c r="B39" s="914"/>
      <c r="C39" s="914"/>
      <c r="D39" s="914"/>
      <c r="F39" s="914"/>
      <c r="G39" s="917" t="s">
        <v>2529</v>
      </c>
      <c r="H39" s="443" t="s">
        <v>1425</v>
      </c>
      <c r="I39" s="443">
        <v>5</v>
      </c>
      <c r="J39" s="443">
        <v>49</v>
      </c>
      <c r="K39" s="1030">
        <v>512</v>
      </c>
      <c r="X39" s="169" t="str">
        <f t="shared" si="2"/>
        <v>(rack := 5, shift_diag := 50, cadr := 512), (* БиПС.УСО.1(3) *)</v>
      </c>
    </row>
    <row r="40" spans="1:24">
      <c r="A40" s="914"/>
      <c r="B40" s="914"/>
      <c r="C40" s="914"/>
      <c r="D40" s="914"/>
      <c r="F40" s="914"/>
      <c r="G40" s="917" t="s">
        <v>2529</v>
      </c>
      <c r="H40" s="443" t="s">
        <v>1426</v>
      </c>
      <c r="I40" s="443">
        <v>5</v>
      </c>
      <c r="J40" s="443">
        <v>50</v>
      </c>
      <c r="K40" s="1030">
        <v>512</v>
      </c>
      <c r="X40" s="169" t="str">
        <f t="shared" si="2"/>
        <v>(rack := 5, shift_diag := 51, cadr := 512), (* БиПС.УСО.1(3) *)</v>
      </c>
    </row>
    <row r="41" spans="1:24">
      <c r="A41" s="914"/>
      <c r="B41" s="914"/>
      <c r="C41" s="914"/>
      <c r="D41" s="914"/>
      <c r="F41" s="914"/>
      <c r="G41" s="917" t="s">
        <v>2529</v>
      </c>
      <c r="H41" s="443" t="s">
        <v>1427</v>
      </c>
      <c r="I41" s="443">
        <v>5</v>
      </c>
      <c r="J41" s="443">
        <v>51</v>
      </c>
      <c r="K41" s="1030">
        <v>512</v>
      </c>
      <c r="X41" s="169" t="str">
        <f t="shared" si="2"/>
        <v>(rack := 5, shift_diag := 52, cadr := 512), (* БиПС.УСО.1(3) *)</v>
      </c>
    </row>
    <row r="42" spans="1:24">
      <c r="A42" s="914"/>
      <c r="B42" s="914"/>
      <c r="C42" s="914"/>
      <c r="D42" s="914"/>
      <c r="F42" s="914"/>
      <c r="G42" s="917" t="s">
        <v>2529</v>
      </c>
      <c r="H42" s="443" t="s">
        <v>1434</v>
      </c>
      <c r="I42" s="443">
        <v>5</v>
      </c>
      <c r="J42" s="443">
        <v>52</v>
      </c>
      <c r="K42" s="1030">
        <v>512</v>
      </c>
      <c r="X42" s="169" t="str">
        <f t="shared" si="2"/>
        <v>(rack := 5, shift_diag := 53, cadr := 512), (* БиПС.УСО.1(3) *)</v>
      </c>
    </row>
    <row r="43" spans="1:24">
      <c r="A43" s="914"/>
      <c r="B43" s="914"/>
      <c r="C43" s="914"/>
      <c r="D43" s="914"/>
      <c r="F43" s="914"/>
      <c r="G43" s="917" t="s">
        <v>2529</v>
      </c>
      <c r="H43" s="443" t="s">
        <v>5705</v>
      </c>
      <c r="I43" s="443">
        <v>5</v>
      </c>
      <c r="J43" s="443">
        <v>53</v>
      </c>
      <c r="K43" s="1030">
        <v>512</v>
      </c>
      <c r="X43" s="169" t="str">
        <f t="shared" si="2"/>
        <v>(rack := 6, shift_diag := 56, cadr := 1024), (* БиПС.УСО.1(4) *)</v>
      </c>
    </row>
    <row r="44" spans="1:24">
      <c r="A44" s="914"/>
      <c r="B44" s="914"/>
      <c r="C44" s="914"/>
      <c r="D44" s="914"/>
      <c r="F44" s="914"/>
      <c r="G44" s="917" t="s">
        <v>2537</v>
      </c>
      <c r="H44" s="443" t="s">
        <v>1416</v>
      </c>
      <c r="I44" s="443">
        <v>6</v>
      </c>
      <c r="J44" s="443">
        <v>56</v>
      </c>
      <c r="K44" s="1030">
        <v>1024</v>
      </c>
      <c r="X44" s="169" t="str">
        <f t="shared" si="2"/>
        <v>(rack := 6, shift_diag := 57, cadr := 1024), (* БиПС.УСО.1(4) *)</v>
      </c>
    </row>
    <row r="45" spans="1:24">
      <c r="A45" s="914"/>
      <c r="B45" s="914"/>
      <c r="C45" s="914"/>
      <c r="D45" s="914"/>
      <c r="F45" s="914"/>
      <c r="G45" s="917" t="s">
        <v>2537</v>
      </c>
      <c r="H45" s="443" t="s">
        <v>1417</v>
      </c>
      <c r="I45" s="443">
        <v>6</v>
      </c>
      <c r="J45" s="443">
        <v>57</v>
      </c>
      <c r="K45" s="1030">
        <v>1024</v>
      </c>
      <c r="X45" s="169" t="str">
        <f t="shared" si="2"/>
        <v>(rack := 6, shift_diag := 58, cadr := 1024), (* БиПС.УСО.1(4) *)</v>
      </c>
    </row>
    <row r="46" spans="1:24">
      <c r="A46" s="914"/>
      <c r="B46" s="914"/>
      <c r="C46" s="914"/>
      <c r="D46" s="914"/>
      <c r="F46" s="914"/>
      <c r="G46" s="917" t="s">
        <v>2537</v>
      </c>
      <c r="H46" s="443" t="s">
        <v>1418</v>
      </c>
      <c r="I46" s="443">
        <v>6</v>
      </c>
      <c r="J46" s="443">
        <v>58</v>
      </c>
      <c r="K46" s="1030">
        <v>1024</v>
      </c>
      <c r="X46" s="169" t="str">
        <f t="shared" si="2"/>
        <v>(rack := 6, shift_diag := 60, cadr := 1024), (* БиПС.УСО.1(4) *)</v>
      </c>
    </row>
    <row r="47" spans="1:24">
      <c r="A47" s="914"/>
      <c r="B47" s="914"/>
      <c r="C47" s="914"/>
      <c r="D47" s="914"/>
      <c r="F47" s="914"/>
      <c r="G47" s="917" t="s">
        <v>2537</v>
      </c>
      <c r="H47" s="443" t="s">
        <v>1420</v>
      </c>
      <c r="I47" s="443">
        <v>6</v>
      </c>
      <c r="J47" s="443">
        <v>60</v>
      </c>
      <c r="K47" s="1030">
        <v>1024</v>
      </c>
      <c r="X47" s="169" t="str">
        <f t="shared" si="2"/>
        <v>(rack := 6, shift_diag := 61, cadr := 1024), (* БиПС.УСО.1(4) *)</v>
      </c>
    </row>
    <row r="48" spans="1:24">
      <c r="A48" s="914"/>
      <c r="B48" s="914"/>
      <c r="C48" s="914"/>
      <c r="D48" s="914"/>
      <c r="F48" s="914"/>
      <c r="G48" s="917" t="s">
        <v>2537</v>
      </c>
      <c r="H48" s="443" t="s">
        <v>1421</v>
      </c>
      <c r="I48" s="443">
        <v>6</v>
      </c>
      <c r="J48" s="443">
        <v>61</v>
      </c>
      <c r="K48" s="1030">
        <v>1024</v>
      </c>
      <c r="X48" s="169" t="str">
        <f t="shared" si="2"/>
        <v>(rack := 6, shift_diag := 62, cadr := 1024), (* БиПС.УСО.1(4) *)</v>
      </c>
    </row>
    <row r="49" spans="1:24">
      <c r="A49" s="914"/>
      <c r="B49" s="914"/>
      <c r="C49" s="914"/>
      <c r="D49" s="914"/>
      <c r="F49" s="914"/>
      <c r="G49" s="917" t="s">
        <v>2537</v>
      </c>
      <c r="H49" s="443" t="s">
        <v>1422</v>
      </c>
      <c r="I49" s="443">
        <v>6</v>
      </c>
      <c r="J49" s="443">
        <v>62</v>
      </c>
      <c r="K49" s="1030">
        <v>1024</v>
      </c>
      <c r="X49" s="169" t="str">
        <f t="shared" si="2"/>
        <v>(rack := 6, shift_diag := 63, cadr := 1024), (* БиПС.УСО.1(4) *)</v>
      </c>
    </row>
    <row r="50" spans="1:24">
      <c r="A50" s="914"/>
      <c r="B50" s="914"/>
      <c r="C50" s="914"/>
      <c r="D50" s="914"/>
      <c r="F50" s="914"/>
      <c r="G50" s="917" t="s">
        <v>2537</v>
      </c>
      <c r="H50" s="443" t="s">
        <v>1423</v>
      </c>
      <c r="I50" s="443">
        <v>6</v>
      </c>
      <c r="J50" s="443">
        <v>63</v>
      </c>
      <c r="K50" s="1030">
        <v>1024</v>
      </c>
      <c r="X50" s="169" t="str">
        <f t="shared" si="2"/>
        <v>(rack := 6, shift_diag := 64, cadr := 1024), (* БиПС.УСО.1(4) *)</v>
      </c>
    </row>
    <row r="51" spans="1:24">
      <c r="A51" s="914"/>
      <c r="B51" s="914"/>
      <c r="C51" s="914"/>
      <c r="D51" s="914"/>
      <c r="F51" s="914"/>
      <c r="G51" s="917" t="s">
        <v>2537</v>
      </c>
      <c r="H51" s="443" t="s">
        <v>1424</v>
      </c>
      <c r="I51" s="443">
        <v>6</v>
      </c>
      <c r="J51" s="443">
        <v>64</v>
      </c>
      <c r="K51" s="1030">
        <v>1024</v>
      </c>
      <c r="X51" s="169" t="str">
        <f t="shared" si="2"/>
        <v>(rack := 7, shift_diag := 72, cadr := 1024), (* БиПС.УСО.1(4) *)</v>
      </c>
    </row>
    <row r="52" spans="1:24">
      <c r="A52" s="914"/>
      <c r="B52" s="914"/>
      <c r="C52" s="914"/>
      <c r="D52" s="914"/>
      <c r="F52" s="914"/>
      <c r="G52" s="917" t="s">
        <v>2537</v>
      </c>
      <c r="H52" s="443" t="s">
        <v>1435</v>
      </c>
      <c r="I52" s="443">
        <v>7</v>
      </c>
      <c r="J52" s="443">
        <v>72</v>
      </c>
      <c r="K52" s="1030">
        <v>1024</v>
      </c>
      <c r="X52" s="169" t="str">
        <f t="shared" si="2"/>
        <v>(rack := 7, shift_diag := 73, cadr := 1024), (* БиПС.УСО.1(4) *)</v>
      </c>
    </row>
    <row r="53" spans="1:24">
      <c r="A53" s="914"/>
      <c r="B53" s="914"/>
      <c r="C53" s="914"/>
      <c r="D53" s="914"/>
      <c r="F53" s="914"/>
      <c r="G53" s="917" t="s">
        <v>2537</v>
      </c>
      <c r="H53" s="443" t="s">
        <v>1436</v>
      </c>
      <c r="I53" s="443">
        <v>7</v>
      </c>
      <c r="J53" s="443">
        <v>73</v>
      </c>
      <c r="K53" s="1030">
        <v>1024</v>
      </c>
      <c r="X53" s="169" t="str">
        <f t="shared" si="2"/>
        <v>(rack := 7, shift_diag := 75, cadr := 1024), (* БиПС.УСО.1(4) *)</v>
      </c>
    </row>
    <row r="54" spans="1:24">
      <c r="A54" s="914"/>
      <c r="B54" s="914"/>
      <c r="C54" s="914"/>
      <c r="D54" s="914"/>
      <c r="F54" s="914"/>
      <c r="G54" s="917" t="s">
        <v>2537</v>
      </c>
      <c r="H54" s="443" t="s">
        <v>1438</v>
      </c>
      <c r="I54" s="443">
        <v>7</v>
      </c>
      <c r="J54" s="443">
        <v>75</v>
      </c>
      <c r="K54" s="1030">
        <v>1024</v>
      </c>
      <c r="X54" s="169" t="str">
        <f t="shared" si="2"/>
        <v>(rack := 7, shift_diag := 76, cadr := 1024), (* БиПС.УСО.1(4) *)</v>
      </c>
    </row>
    <row r="55" spans="1:24">
      <c r="A55" s="914"/>
      <c r="B55" s="914"/>
      <c r="C55" s="914"/>
      <c r="D55" s="914"/>
      <c r="F55" s="914"/>
      <c r="G55" s="917" t="s">
        <v>2537</v>
      </c>
      <c r="H55" s="443" t="s">
        <v>1439</v>
      </c>
      <c r="I55" s="443">
        <v>7</v>
      </c>
      <c r="J55" s="443">
        <v>76</v>
      </c>
      <c r="K55" s="1030">
        <v>1024</v>
      </c>
      <c r="X55" s="169" t="str">
        <f t="shared" si="2"/>
        <v>(rack := 7, shift_diag := 77, cadr := 1024), (* БиПС.УСО.1(4) *)</v>
      </c>
    </row>
    <row r="56" spans="1:24">
      <c r="A56" s="914"/>
      <c r="B56" s="914"/>
      <c r="C56" s="914"/>
      <c r="D56" s="914"/>
      <c r="F56" s="914"/>
      <c r="G56" s="917" t="s">
        <v>2537</v>
      </c>
      <c r="H56" s="443" t="s">
        <v>1440</v>
      </c>
      <c r="I56" s="443">
        <v>7</v>
      </c>
      <c r="J56" s="443">
        <v>77</v>
      </c>
      <c r="K56" s="1030">
        <v>1024</v>
      </c>
      <c r="X56" s="169" t="str">
        <f t="shared" si="2"/>
        <v>(rack := 7, shift_diag := 78, cadr := 1024), (* БиПС.УСО.1(4) *)</v>
      </c>
    </row>
    <row r="57" spans="1:24">
      <c r="A57" s="914"/>
      <c r="B57" s="914"/>
      <c r="C57" s="914"/>
      <c r="D57" s="914"/>
      <c r="F57" s="914"/>
      <c r="G57" s="917" t="s">
        <v>2537</v>
      </c>
      <c r="H57" s="443" t="s">
        <v>5790</v>
      </c>
      <c r="I57" s="443">
        <v>7</v>
      </c>
      <c r="J57" s="443">
        <v>78</v>
      </c>
      <c r="K57" s="1030">
        <v>1024</v>
      </c>
      <c r="X57" s="169" t="str">
        <f t="shared" si="2"/>
        <v>(rack := 8, shift_diag := 88, cadr := 2048), (* БиПС.УСО.3 *)</v>
      </c>
    </row>
    <row r="58" spans="1:24">
      <c r="A58" s="914"/>
      <c r="B58" s="914"/>
      <c r="C58" s="914"/>
      <c r="D58" s="914"/>
      <c r="F58" s="914"/>
      <c r="G58" s="917" t="s">
        <v>2768</v>
      </c>
      <c r="H58" s="443" t="s">
        <v>1416</v>
      </c>
      <c r="I58" s="443">
        <v>8</v>
      </c>
      <c r="J58" s="443">
        <v>88</v>
      </c>
      <c r="K58" s="1030">
        <v>2048</v>
      </c>
      <c r="X58" s="169" t="str">
        <f t="shared" si="2"/>
        <v>(rack := 8, shift_diag := 89, cadr := 2048), (* БиПС.УСО.3 *)</v>
      </c>
    </row>
    <row r="59" spans="1:24">
      <c r="A59" s="914"/>
      <c r="B59" s="914"/>
      <c r="C59" s="914"/>
      <c r="D59" s="914"/>
      <c r="F59" s="914"/>
      <c r="G59" s="917" t="s">
        <v>2768</v>
      </c>
      <c r="H59" s="443" t="s">
        <v>1417</v>
      </c>
      <c r="I59" s="443">
        <v>8</v>
      </c>
      <c r="J59" s="443">
        <v>89</v>
      </c>
      <c r="K59" s="1030">
        <v>2048</v>
      </c>
      <c r="X59" s="169" t="str">
        <f t="shared" si="2"/>
        <v>(rack := 8, shift_diag := 90, cadr := 2048), (* БиПС.УСО.3 *)</v>
      </c>
    </row>
    <row r="60" spans="1:24">
      <c r="A60" s="914"/>
      <c r="B60" s="914"/>
      <c r="C60" s="914"/>
      <c r="D60" s="914"/>
      <c r="F60" s="914"/>
      <c r="G60" s="917" t="s">
        <v>2768</v>
      </c>
      <c r="H60" s="443" t="s">
        <v>1418</v>
      </c>
      <c r="I60" s="443">
        <v>8</v>
      </c>
      <c r="J60" s="443">
        <v>90</v>
      </c>
      <c r="K60" s="1030">
        <v>2048</v>
      </c>
      <c r="X60" s="169" t="str">
        <f t="shared" si="2"/>
        <v>(rack := 8, shift_diag := 91, cadr := 2048), (* БиПС.УСО.3 *)</v>
      </c>
    </row>
    <row r="61" spans="1:24">
      <c r="A61" s="914"/>
      <c r="B61" s="914"/>
      <c r="C61" s="914"/>
      <c r="D61" s="914"/>
      <c r="F61" s="914"/>
      <c r="G61" s="917" t="s">
        <v>2768</v>
      </c>
      <c r="H61" s="443" t="s">
        <v>1419</v>
      </c>
      <c r="I61" s="443">
        <v>8</v>
      </c>
      <c r="J61" s="443">
        <v>91</v>
      </c>
      <c r="K61" s="1030">
        <v>2048</v>
      </c>
      <c r="X61" s="169" t="str">
        <f t="shared" si="2"/>
        <v>(rack := 8, shift_diag := 92, cadr := 2048), (* БиПС.УСО.3 *)</v>
      </c>
    </row>
    <row r="62" spans="1:24">
      <c r="A62" s="914"/>
      <c r="B62" s="914"/>
      <c r="C62" s="914"/>
      <c r="D62" s="914"/>
      <c r="F62" s="914"/>
      <c r="G62" s="917" t="s">
        <v>2768</v>
      </c>
      <c r="H62" s="443" t="s">
        <v>1420</v>
      </c>
      <c r="I62" s="443">
        <v>8</v>
      </c>
      <c r="J62" s="443">
        <v>92</v>
      </c>
      <c r="K62" s="1030">
        <v>2048</v>
      </c>
      <c r="X62" s="169" t="str">
        <f t="shared" si="2"/>
        <v>(rack := 8, shift_diag := 93, cadr := 2048), (* БиПС.УСО.3 *)</v>
      </c>
    </row>
    <row r="63" spans="1:24">
      <c r="A63" s="914"/>
      <c r="B63" s="914"/>
      <c r="C63" s="914"/>
      <c r="D63" s="914"/>
      <c r="F63" s="914"/>
      <c r="G63" s="917" t="s">
        <v>2768</v>
      </c>
      <c r="H63" s="443" t="s">
        <v>1421</v>
      </c>
      <c r="I63" s="443">
        <v>8</v>
      </c>
      <c r="J63" s="443">
        <v>93</v>
      </c>
      <c r="K63" s="1030">
        <v>2048</v>
      </c>
      <c r="X63" s="169" t="str">
        <f t="shared" si="2"/>
        <v>(rack := 8, shift_diag := 94, cadr := 2048), (* БиПС.УСО.3 *)</v>
      </c>
    </row>
    <row r="64" spans="1:24">
      <c r="A64" s="914"/>
      <c r="B64" s="914"/>
      <c r="C64" s="914"/>
      <c r="D64" s="914"/>
      <c r="F64" s="914"/>
      <c r="G64" s="917" t="s">
        <v>2768</v>
      </c>
      <c r="H64" s="443" t="s">
        <v>1422</v>
      </c>
      <c r="I64" s="443">
        <v>8</v>
      </c>
      <c r="J64" s="443">
        <v>94</v>
      </c>
      <c r="K64" s="1030">
        <v>2048</v>
      </c>
      <c r="X64" s="169" t="str">
        <f t="shared" si="2"/>
        <v>(rack := 8, shift_diag := 95, cadr := 2048), (* БиПС.УСО.3 *)</v>
      </c>
    </row>
    <row r="65" spans="1:24">
      <c r="A65" s="914"/>
      <c r="B65" s="914"/>
      <c r="C65" s="914"/>
      <c r="D65" s="914"/>
      <c r="F65" s="914"/>
      <c r="G65" s="917" t="s">
        <v>2768</v>
      </c>
      <c r="H65" s="443" t="s">
        <v>1423</v>
      </c>
      <c r="I65" s="443">
        <v>8</v>
      </c>
      <c r="J65" s="443">
        <v>95</v>
      </c>
      <c r="K65" s="1030">
        <v>2048</v>
      </c>
      <c r="X65" s="169" t="str">
        <f t="shared" si="2"/>
        <v>(rack := 8, shift_diag := 97, cadr := 2048), (* БиПС.УСО.3 *)</v>
      </c>
    </row>
    <row r="66" spans="1:24">
      <c r="A66" s="914"/>
      <c r="B66" s="914"/>
      <c r="C66" s="914"/>
      <c r="D66" s="914"/>
      <c r="F66" s="914"/>
      <c r="G66" s="917" t="s">
        <v>2768</v>
      </c>
      <c r="H66" s="443" t="s">
        <v>1425</v>
      </c>
      <c r="I66" s="443">
        <v>8</v>
      </c>
      <c r="J66" s="443">
        <v>97</v>
      </c>
      <c r="K66" s="1030">
        <v>2048</v>
      </c>
      <c r="X66" s="169" t="str">
        <f t="shared" si="2"/>
        <v>(rack := 8, shift_diag := 98, cadr := 2048), (* БиПС.УСО.3 *)</v>
      </c>
    </row>
    <row r="67" spans="1:24">
      <c r="A67" s="914"/>
      <c r="B67" s="914"/>
      <c r="C67" s="914"/>
      <c r="D67" s="914"/>
      <c r="F67" s="914"/>
      <c r="G67" s="917" t="s">
        <v>2768</v>
      </c>
      <c r="H67" s="443" t="s">
        <v>1426</v>
      </c>
      <c r="I67" s="443">
        <v>8</v>
      </c>
      <c r="J67" s="443">
        <v>98</v>
      </c>
      <c r="K67" s="1030">
        <v>2048</v>
      </c>
      <c r="X67" s="169" t="str">
        <f t="shared" si="2"/>
        <v>(rack := 8, shift_diag := 99, cadr := 2048), (* БиПС.УСО.3 *)</v>
      </c>
    </row>
    <row r="68" spans="1:24">
      <c r="A68" s="914"/>
      <c r="B68" s="914"/>
      <c r="C68" s="914"/>
      <c r="D68" s="914"/>
      <c r="F68" s="914"/>
      <c r="G68" s="917" t="s">
        <v>2768</v>
      </c>
      <c r="H68" s="443" t="s">
        <v>1427</v>
      </c>
      <c r="I68" s="443">
        <v>8</v>
      </c>
      <c r="J68" s="443">
        <v>99</v>
      </c>
      <c r="K68" s="1030">
        <v>2048</v>
      </c>
      <c r="X68" s="169" t="str">
        <f t="shared" ref="X68:X131" si="3">CONCATENATE("(rack := ",I69,", shift_diag := ",J69,", cadr := ",K69,"), (* ",G69," *)")</f>
        <v>(rack := 8, shift_diag := 100, cadr := 2048), (* БиПС.УСО.3 *)</v>
      </c>
    </row>
    <row r="69" spans="1:24">
      <c r="A69" s="914"/>
      <c r="B69" s="914"/>
      <c r="C69" s="914"/>
      <c r="D69" s="914"/>
      <c r="F69" s="914"/>
      <c r="G69" s="917" t="s">
        <v>2768</v>
      </c>
      <c r="H69" s="443" t="s">
        <v>1434</v>
      </c>
      <c r="I69" s="443">
        <v>8</v>
      </c>
      <c r="J69" s="443">
        <v>100</v>
      </c>
      <c r="K69" s="1030">
        <v>2048</v>
      </c>
      <c r="X69" s="169" t="str">
        <f t="shared" si="3"/>
        <v>(rack := 8, shift_diag := 101, cadr := 2048), (* БиПС.УСО.3 *)</v>
      </c>
    </row>
    <row r="70" spans="1:24">
      <c r="A70" s="914"/>
      <c r="B70" s="914"/>
      <c r="C70" s="914"/>
      <c r="D70" s="914"/>
      <c r="F70" s="914"/>
      <c r="G70" s="917" t="s">
        <v>2768</v>
      </c>
      <c r="H70" s="443" t="s">
        <v>5705</v>
      </c>
      <c r="I70" s="443">
        <v>8</v>
      </c>
      <c r="J70" s="443">
        <v>101</v>
      </c>
      <c r="K70" s="1030">
        <v>2048</v>
      </c>
      <c r="X70" s="169" t="str">
        <f t="shared" si="3"/>
        <v>(rack := 8, shift_diag := 102, cadr := 2048), (* БиПС.УСО.3 *)</v>
      </c>
    </row>
    <row r="71" spans="1:24">
      <c r="A71" s="914"/>
      <c r="B71" s="914"/>
      <c r="C71" s="914"/>
      <c r="D71" s="914"/>
      <c r="F71" s="914"/>
      <c r="G71" s="917" t="s">
        <v>2768</v>
      </c>
      <c r="H71" s="443" t="s">
        <v>5706</v>
      </c>
      <c r="I71" s="443">
        <v>8</v>
      </c>
      <c r="J71" s="443">
        <v>102</v>
      </c>
      <c r="K71" s="1030">
        <v>2048</v>
      </c>
      <c r="X71" s="169" t="str">
        <f t="shared" si="3"/>
        <v>(rack := 9, shift_diag := 104, cadr := 4096), (* БиПС.УСО.2(1) *)</v>
      </c>
    </row>
    <row r="72" spans="1:24">
      <c r="A72" s="914"/>
      <c r="B72" s="914"/>
      <c r="C72" s="914"/>
      <c r="D72" s="914"/>
      <c r="F72" s="914"/>
      <c r="G72" s="917" t="s">
        <v>2581</v>
      </c>
      <c r="H72" s="443" t="s">
        <v>1416</v>
      </c>
      <c r="I72" s="443">
        <v>9</v>
      </c>
      <c r="J72" s="443">
        <v>104</v>
      </c>
      <c r="K72" s="1030">
        <v>4096</v>
      </c>
      <c r="X72" s="169" t="str">
        <f t="shared" si="3"/>
        <v>(rack := 9, shift_diag := 105, cadr := 4096), (* БиПС.УСО.2(1) *)</v>
      </c>
    </row>
    <row r="73" spans="1:24">
      <c r="A73" s="914"/>
      <c r="B73" s="914"/>
      <c r="C73" s="914"/>
      <c r="D73" s="914"/>
      <c r="F73" s="914"/>
      <c r="G73" s="917" t="s">
        <v>2581</v>
      </c>
      <c r="H73" s="443" t="s">
        <v>1417</v>
      </c>
      <c r="I73" s="443">
        <v>9</v>
      </c>
      <c r="J73" s="443">
        <v>105</v>
      </c>
      <c r="K73" s="1030">
        <v>4096</v>
      </c>
      <c r="X73" s="169" t="str">
        <f t="shared" si="3"/>
        <v>(rack := 9, shift_diag := 106, cadr := 4096), (* БиПС.УСО.2(1) *)</v>
      </c>
    </row>
    <row r="74" spans="1:24">
      <c r="A74" s="914"/>
      <c r="B74" s="914"/>
      <c r="C74" s="914"/>
      <c r="D74" s="914"/>
      <c r="F74" s="914"/>
      <c r="G74" s="917" t="s">
        <v>2581</v>
      </c>
      <c r="H74" s="443" t="s">
        <v>1418</v>
      </c>
      <c r="I74" s="443">
        <v>9</v>
      </c>
      <c r="J74" s="443">
        <v>106</v>
      </c>
      <c r="K74" s="1030">
        <v>4096</v>
      </c>
      <c r="X74" s="169" t="str">
        <f t="shared" si="3"/>
        <v>(rack := 9, shift_diag := 107, cadr := 4096), (* БиПС.УСО.2(1) *)</v>
      </c>
    </row>
    <row r="75" spans="1:24">
      <c r="A75" s="914"/>
      <c r="B75" s="914"/>
      <c r="C75" s="914"/>
      <c r="D75" s="914"/>
      <c r="F75" s="914"/>
      <c r="G75" s="917" t="s">
        <v>2581</v>
      </c>
      <c r="H75" s="443" t="s">
        <v>1419</v>
      </c>
      <c r="I75" s="443">
        <v>9</v>
      </c>
      <c r="J75" s="443">
        <v>107</v>
      </c>
      <c r="K75" s="1030">
        <v>4096</v>
      </c>
      <c r="X75" s="169" t="str">
        <f t="shared" si="3"/>
        <v>(rack := 9, shift_diag := 108, cadr := 4096), (* БиПС.УСО.2(1) *)</v>
      </c>
    </row>
    <row r="76" spans="1:24">
      <c r="A76" s="914"/>
      <c r="B76" s="914"/>
      <c r="C76" s="914"/>
      <c r="D76" s="914"/>
      <c r="F76" s="914"/>
      <c r="G76" s="917" t="s">
        <v>2581</v>
      </c>
      <c r="H76" s="443" t="s">
        <v>1420</v>
      </c>
      <c r="I76" s="443">
        <v>9</v>
      </c>
      <c r="J76" s="443">
        <v>108</v>
      </c>
      <c r="K76" s="1030">
        <v>4096</v>
      </c>
      <c r="X76" s="169" t="str">
        <f t="shared" si="3"/>
        <v>(rack := 9, shift_diag := 109, cadr := 4096), (* БиПС.УСО.2(1) *)</v>
      </c>
    </row>
    <row r="77" spans="1:24">
      <c r="A77" s="914"/>
      <c r="B77" s="914"/>
      <c r="C77" s="914"/>
      <c r="D77" s="914"/>
      <c r="F77" s="914"/>
      <c r="G77" s="917" t="s">
        <v>2581</v>
      </c>
      <c r="H77" s="443" t="s">
        <v>1421</v>
      </c>
      <c r="I77" s="443">
        <v>9</v>
      </c>
      <c r="J77" s="443">
        <v>109</v>
      </c>
      <c r="K77" s="1030">
        <v>4096</v>
      </c>
      <c r="X77" s="169" t="str">
        <f t="shared" si="3"/>
        <v>(rack := 9, shift_diag := 112, cadr := 4096), (* БиПС.УСО.2(1) *)</v>
      </c>
    </row>
    <row r="78" spans="1:24">
      <c r="A78" s="914"/>
      <c r="B78" s="914"/>
      <c r="C78" s="914"/>
      <c r="D78" s="914"/>
      <c r="F78" s="914"/>
      <c r="G78" s="917" t="s">
        <v>2581</v>
      </c>
      <c r="H78" s="443" t="s">
        <v>1424</v>
      </c>
      <c r="I78" s="443">
        <v>9</v>
      </c>
      <c r="J78" s="443">
        <v>112</v>
      </c>
      <c r="K78" s="1030">
        <v>4096</v>
      </c>
      <c r="X78" s="169" t="str">
        <f t="shared" si="3"/>
        <v>(rack := 9, shift_diag := 113, cadr := 4096), (* БиПС.УСО.2(1) *)</v>
      </c>
    </row>
    <row r="79" spans="1:24">
      <c r="A79" s="914"/>
      <c r="B79" s="914"/>
      <c r="C79" s="914"/>
      <c r="D79" s="914"/>
      <c r="E79" s="169"/>
      <c r="F79" s="169"/>
      <c r="G79" s="624" t="s">
        <v>2581</v>
      </c>
      <c r="H79" s="102" t="s">
        <v>1425</v>
      </c>
      <c r="I79" s="102">
        <v>9</v>
      </c>
      <c r="J79" s="102">
        <v>113</v>
      </c>
      <c r="K79" s="1030">
        <v>4096</v>
      </c>
      <c r="X79" s="169" t="str">
        <f t="shared" si="3"/>
        <v>(rack := 9, shift_diag := 114, cadr := 4096), (* БиПС.УСО.2(1) *)</v>
      </c>
    </row>
    <row r="80" spans="1:24">
      <c r="A80" s="914"/>
      <c r="B80" s="914"/>
      <c r="C80" s="914"/>
      <c r="D80" s="914"/>
      <c r="E80" s="169"/>
      <c r="F80" s="169"/>
      <c r="G80" s="624" t="s">
        <v>2581</v>
      </c>
      <c r="H80" s="102" t="s">
        <v>1426</v>
      </c>
      <c r="I80" s="102">
        <v>9</v>
      </c>
      <c r="J80" s="102">
        <v>114</v>
      </c>
      <c r="K80" s="1030">
        <v>4096</v>
      </c>
      <c r="X80" s="169" t="str">
        <f t="shared" si="3"/>
        <v>(rack := 9, shift_diag := 115, cadr := 4096), (* БиПС.УСО.2(1) *)</v>
      </c>
    </row>
    <row r="81" spans="1:24">
      <c r="A81" s="914"/>
      <c r="B81" s="914"/>
      <c r="C81" s="914"/>
      <c r="D81" s="914"/>
      <c r="E81" s="169"/>
      <c r="F81" s="169"/>
      <c r="G81" s="624" t="s">
        <v>2581</v>
      </c>
      <c r="H81" s="102" t="s">
        <v>1427</v>
      </c>
      <c r="I81" s="102">
        <v>9</v>
      </c>
      <c r="J81" s="102">
        <v>115</v>
      </c>
      <c r="K81" s="1030">
        <v>4096</v>
      </c>
      <c r="X81" s="169" t="str">
        <f t="shared" si="3"/>
        <v>(rack := 9, shift_diag := 116, cadr := 4096), (* БиПС.УСО.2(1) *)</v>
      </c>
    </row>
    <row r="82" spans="1:24">
      <c r="A82" s="914"/>
      <c r="B82" s="914"/>
      <c r="C82" s="914"/>
      <c r="D82" s="914"/>
      <c r="E82" s="169"/>
      <c r="F82" s="169"/>
      <c r="G82" s="624" t="s">
        <v>2581</v>
      </c>
      <c r="H82" s="102" t="s">
        <v>1434</v>
      </c>
      <c r="I82" s="102">
        <v>9</v>
      </c>
      <c r="J82" s="102">
        <v>116</v>
      </c>
      <c r="K82" s="1030">
        <v>4096</v>
      </c>
      <c r="X82" s="169" t="str">
        <f t="shared" si="3"/>
        <v>(rack := 9, shift_diag := 117, cadr := 4096), (* БиПС.УСО.2(1) *)</v>
      </c>
    </row>
    <row r="83" spans="1:24">
      <c r="A83" s="914"/>
      <c r="B83" s="914"/>
      <c r="C83" s="914"/>
      <c r="D83" s="914"/>
      <c r="E83" s="169"/>
      <c r="F83" s="169"/>
      <c r="G83" s="624" t="s">
        <v>2581</v>
      </c>
      <c r="H83" s="102" t="s">
        <v>5705</v>
      </c>
      <c r="I83" s="102">
        <v>9</v>
      </c>
      <c r="J83" s="102">
        <v>117</v>
      </c>
      <c r="K83" s="1030">
        <v>4096</v>
      </c>
      <c r="X83" s="169" t="str">
        <f t="shared" si="3"/>
        <v>(rack := 10, shift_diag := 120, cadr := 8192), (* БиПС.УСО.2(2) *)</v>
      </c>
    </row>
    <row r="84" spans="1:24">
      <c r="A84" s="914"/>
      <c r="B84" s="914"/>
      <c r="C84" s="914"/>
      <c r="D84" s="914"/>
      <c r="E84" s="169"/>
      <c r="F84" s="169"/>
      <c r="G84" s="624" t="s">
        <v>2640</v>
      </c>
      <c r="H84" s="102" t="s">
        <v>1416</v>
      </c>
      <c r="I84" s="102">
        <v>10</v>
      </c>
      <c r="J84" s="102">
        <v>120</v>
      </c>
      <c r="K84" s="1030">
        <v>8192</v>
      </c>
      <c r="X84" s="169" t="str">
        <f t="shared" si="3"/>
        <v>(rack := 10, shift_diag := 121, cadr := 8192), (* БиПС.УСО.2(2) *)</v>
      </c>
    </row>
    <row r="85" spans="1:24">
      <c r="A85" s="914"/>
      <c r="B85" s="914"/>
      <c r="C85" s="914"/>
      <c r="D85" s="914"/>
      <c r="E85" s="169"/>
      <c r="F85" s="169"/>
      <c r="G85" s="624" t="s">
        <v>2640</v>
      </c>
      <c r="H85" s="102" t="s">
        <v>1417</v>
      </c>
      <c r="I85" s="102">
        <v>10</v>
      </c>
      <c r="J85" s="102">
        <v>121</v>
      </c>
      <c r="K85" s="1030">
        <v>8192</v>
      </c>
      <c r="X85" s="169" t="str">
        <f t="shared" si="3"/>
        <v>(rack := 10, shift_diag := 122, cadr := 8192), (* БиПС.УСО.2(2) *)</v>
      </c>
    </row>
    <row r="86" spans="1:24">
      <c r="A86" s="914"/>
      <c r="B86" s="914"/>
      <c r="C86" s="914"/>
      <c r="D86" s="914"/>
      <c r="E86" s="169"/>
      <c r="F86" s="169"/>
      <c r="G86" s="624" t="s">
        <v>2640</v>
      </c>
      <c r="H86" s="102" t="s">
        <v>1418</v>
      </c>
      <c r="I86" s="102">
        <v>10</v>
      </c>
      <c r="J86" s="102">
        <v>122</v>
      </c>
      <c r="K86" s="1030">
        <v>8192</v>
      </c>
      <c r="X86" s="169" t="str">
        <f t="shared" si="3"/>
        <v>(rack := 10, shift_diag := 123, cadr := 8192), (* БиПС.УСО.2(2) *)</v>
      </c>
    </row>
    <row r="87" spans="1:24">
      <c r="A87" s="914"/>
      <c r="B87" s="914"/>
      <c r="C87" s="914"/>
      <c r="D87" s="914"/>
      <c r="E87" s="169"/>
      <c r="F87" s="169"/>
      <c r="G87" s="624" t="s">
        <v>2640</v>
      </c>
      <c r="H87" s="102" t="s">
        <v>1419</v>
      </c>
      <c r="I87" s="102">
        <v>10</v>
      </c>
      <c r="J87" s="102">
        <v>123</v>
      </c>
      <c r="K87" s="1030">
        <v>8192</v>
      </c>
      <c r="X87" s="169" t="str">
        <f t="shared" si="3"/>
        <v>(rack := 10, shift_diag := 124, cadr := 8192), (* БиПС.УСО.2(2) *)</v>
      </c>
    </row>
    <row r="88" spans="1:24">
      <c r="A88" s="914"/>
      <c r="B88" s="914"/>
      <c r="C88" s="914"/>
      <c r="D88" s="914"/>
      <c r="E88" s="169"/>
      <c r="F88" s="169"/>
      <c r="G88" s="624" t="s">
        <v>2640</v>
      </c>
      <c r="H88" s="102" t="s">
        <v>1420</v>
      </c>
      <c r="I88" s="102">
        <v>10</v>
      </c>
      <c r="J88" s="102">
        <v>124</v>
      </c>
      <c r="K88" s="1030">
        <v>8192</v>
      </c>
      <c r="X88" s="169" t="str">
        <f t="shared" si="3"/>
        <v>(rack := 10, shift_diag := 125, cadr := 8192), (* БиПС.УСО.2(2) *)</v>
      </c>
    </row>
    <row r="89" spans="1:24">
      <c r="A89" s="914"/>
      <c r="B89" s="914"/>
      <c r="C89" s="914"/>
      <c r="D89" s="914"/>
      <c r="E89" s="169"/>
      <c r="F89" s="169"/>
      <c r="G89" s="624" t="s">
        <v>2640</v>
      </c>
      <c r="H89" s="102" t="s">
        <v>1421</v>
      </c>
      <c r="I89" s="102">
        <v>10</v>
      </c>
      <c r="J89" s="102">
        <v>125</v>
      </c>
      <c r="K89" s="1030">
        <v>8192</v>
      </c>
      <c r="X89" s="169" t="str">
        <f t="shared" si="3"/>
        <v>(rack := 10, shift_diag := 128, cadr := 8192), (* БиПС.УСО.2(2) *)</v>
      </c>
    </row>
    <row r="90" spans="1:24">
      <c r="E90" s="169"/>
      <c r="F90" s="169"/>
      <c r="G90" s="624" t="s">
        <v>2640</v>
      </c>
      <c r="H90" s="102" t="s">
        <v>1424</v>
      </c>
      <c r="I90" s="102">
        <v>10</v>
      </c>
      <c r="J90" s="102">
        <v>128</v>
      </c>
      <c r="K90" s="1030">
        <v>8192</v>
      </c>
      <c r="X90" s="169" t="str">
        <f t="shared" si="3"/>
        <v>(rack := 10, shift_diag := 129, cadr := 8192), (* БиПС.УСО.2(2) *)</v>
      </c>
    </row>
    <row r="91" spans="1:24">
      <c r="E91" s="169"/>
      <c r="F91" s="169"/>
      <c r="G91" s="624" t="s">
        <v>2640</v>
      </c>
      <c r="H91" s="102" t="s">
        <v>1425</v>
      </c>
      <c r="I91" s="102">
        <v>10</v>
      </c>
      <c r="J91" s="102">
        <v>129</v>
      </c>
      <c r="K91" s="1030">
        <v>8192</v>
      </c>
      <c r="X91" s="169" t="str">
        <f t="shared" si="3"/>
        <v>(rack := 10, shift_diag := 130, cadr := 8192), (* БиПС.УСО.2(2) *)</v>
      </c>
    </row>
    <row r="92" spans="1:24">
      <c r="E92" s="169"/>
      <c r="F92" s="169"/>
      <c r="G92" s="624" t="s">
        <v>2640</v>
      </c>
      <c r="H92" s="102" t="s">
        <v>1426</v>
      </c>
      <c r="I92" s="102">
        <v>10</v>
      </c>
      <c r="J92" s="102">
        <v>130</v>
      </c>
      <c r="K92" s="1030">
        <v>8192</v>
      </c>
      <c r="X92" s="169" t="str">
        <f t="shared" si="3"/>
        <v>(rack := 10, shift_diag := 131, cadr := 8192), (* БиПС.УСО.2(2) *)</v>
      </c>
    </row>
    <row r="93" spans="1:24">
      <c r="E93" s="169"/>
      <c r="F93" s="169"/>
      <c r="G93" s="624" t="s">
        <v>2640</v>
      </c>
      <c r="H93" s="102" t="s">
        <v>1427</v>
      </c>
      <c r="I93" s="102">
        <v>10</v>
      </c>
      <c r="J93" s="102">
        <v>131</v>
      </c>
      <c r="K93" s="1030">
        <v>8192</v>
      </c>
      <c r="X93" s="169" t="str">
        <f t="shared" si="3"/>
        <v>(rack := 10, shift_diag := 132, cadr := 8192), (* БиПС.УСО.2(2) *)</v>
      </c>
    </row>
    <row r="94" spans="1:24">
      <c r="E94" s="169"/>
      <c r="F94" s="169"/>
      <c r="G94" s="624" t="s">
        <v>2640</v>
      </c>
      <c r="H94" s="102" t="s">
        <v>1434</v>
      </c>
      <c r="I94" s="102">
        <v>10</v>
      </c>
      <c r="J94" s="102">
        <v>132</v>
      </c>
      <c r="K94" s="1030">
        <v>8192</v>
      </c>
      <c r="X94" s="169" t="str">
        <f t="shared" si="3"/>
        <v>(rack := 10, shift_diag := 133, cadr := 8192), (* БиПС.УСО.2(2) *)</v>
      </c>
    </row>
    <row r="95" spans="1:24">
      <c r="E95" s="169"/>
      <c r="F95" s="169"/>
      <c r="G95" s="624" t="s">
        <v>2640</v>
      </c>
      <c r="H95" s="102" t="s">
        <v>5705</v>
      </c>
      <c r="I95" s="102">
        <v>10</v>
      </c>
      <c r="J95" s="102">
        <v>133</v>
      </c>
      <c r="K95" s="1030">
        <v>8192</v>
      </c>
      <c r="X95" s="169" t="str">
        <f t="shared" si="3"/>
        <v>(rack := 11, shift_diag := 136, cadr := 16384), (* БиПС.УСО.2(3) *)</v>
      </c>
    </row>
    <row r="96" spans="1:24">
      <c r="E96" s="169"/>
      <c r="F96" s="169"/>
      <c r="G96" s="624" t="s">
        <v>5700</v>
      </c>
      <c r="H96" s="102" t="s">
        <v>1416</v>
      </c>
      <c r="I96" s="102">
        <v>11</v>
      </c>
      <c r="J96" s="102">
        <v>136</v>
      </c>
      <c r="K96" s="1030">
        <v>16384</v>
      </c>
      <c r="X96" s="169" t="str">
        <f t="shared" si="3"/>
        <v>(rack := 11, shift_diag := 137, cadr := 16384), (* БиПС.УСО.2(3) *)</v>
      </c>
    </row>
    <row r="97" spans="5:24">
      <c r="E97" s="169"/>
      <c r="F97" s="169"/>
      <c r="G97" s="624" t="s">
        <v>5700</v>
      </c>
      <c r="H97" s="102" t="s">
        <v>1417</v>
      </c>
      <c r="I97" s="102">
        <v>11</v>
      </c>
      <c r="J97" s="102">
        <v>137</v>
      </c>
      <c r="K97" s="1030">
        <v>16384</v>
      </c>
      <c r="X97" s="169" t="str">
        <f t="shared" si="3"/>
        <v>(rack := 11, shift_diag := 138, cadr := 16384), (* БиПС.УСО.2(3) *)</v>
      </c>
    </row>
    <row r="98" spans="5:24">
      <c r="E98" s="169"/>
      <c r="F98" s="169"/>
      <c r="G98" s="624" t="s">
        <v>5700</v>
      </c>
      <c r="H98" s="102" t="s">
        <v>1418</v>
      </c>
      <c r="I98" s="102">
        <v>11</v>
      </c>
      <c r="J98" s="102">
        <v>138</v>
      </c>
      <c r="K98" s="1030">
        <v>16384</v>
      </c>
      <c r="X98" s="169" t="str">
        <f t="shared" si="3"/>
        <v>(rack := 11, shift_diag := 139, cadr := 16384), (* БиПС.УСО.2(3) *)</v>
      </c>
    </row>
    <row r="99" spans="5:24">
      <c r="E99" s="169"/>
      <c r="F99" s="169"/>
      <c r="G99" s="624" t="s">
        <v>5700</v>
      </c>
      <c r="H99" s="102" t="s">
        <v>1419</v>
      </c>
      <c r="I99" s="102">
        <v>11</v>
      </c>
      <c r="J99" s="102">
        <v>139</v>
      </c>
      <c r="K99" s="1030">
        <v>16384</v>
      </c>
      <c r="X99" s="169" t="str">
        <f t="shared" si="3"/>
        <v>(rack := 11, shift_diag := 140, cadr := 16384), (* БиПС.УСО.2(3) *)</v>
      </c>
    </row>
    <row r="100" spans="5:24">
      <c r="E100" s="169"/>
      <c r="F100" s="169"/>
      <c r="G100" s="624" t="s">
        <v>5700</v>
      </c>
      <c r="H100" s="102" t="s">
        <v>1420</v>
      </c>
      <c r="I100" s="102">
        <v>11</v>
      </c>
      <c r="J100" s="102">
        <v>140</v>
      </c>
      <c r="K100" s="1030">
        <v>16384</v>
      </c>
      <c r="X100" s="169" t="str">
        <f t="shared" si="3"/>
        <v>(rack := 11, shift_diag := 141, cadr := 16384), (* БиПС.УСО.2(3) *)</v>
      </c>
    </row>
    <row r="101" spans="5:24">
      <c r="E101" s="169"/>
      <c r="F101" s="169"/>
      <c r="G101" s="624" t="s">
        <v>5700</v>
      </c>
      <c r="H101" s="102" t="s">
        <v>1421</v>
      </c>
      <c r="I101" s="102">
        <v>11</v>
      </c>
      <c r="J101" s="102">
        <v>141</v>
      </c>
      <c r="K101" s="1030">
        <v>16384</v>
      </c>
      <c r="X101" s="169" t="str">
        <f t="shared" si="3"/>
        <v>(rack := 11, shift_diag := 142, cadr := 16384), (* БиПС.УСО.2(3) *)</v>
      </c>
    </row>
    <row r="102" spans="5:24">
      <c r="E102" s="169"/>
      <c r="F102" s="169"/>
      <c r="G102" s="624" t="s">
        <v>5700</v>
      </c>
      <c r="H102" s="102" t="s">
        <v>1422</v>
      </c>
      <c r="I102" s="102">
        <v>11</v>
      </c>
      <c r="J102" s="102">
        <v>142</v>
      </c>
      <c r="K102" s="1030">
        <v>16384</v>
      </c>
      <c r="X102" s="169" t="str">
        <f t="shared" si="3"/>
        <v>(rack := 11, shift_diag := 144, cadr := 16384), (* БиПС.УСО.2(3) *)</v>
      </c>
    </row>
    <row r="103" spans="5:24">
      <c r="E103" s="169"/>
      <c r="F103" s="169"/>
      <c r="G103" s="624" t="s">
        <v>5700</v>
      </c>
      <c r="H103" s="102" t="s">
        <v>1424</v>
      </c>
      <c r="I103" s="102">
        <v>11</v>
      </c>
      <c r="J103" s="102">
        <v>144</v>
      </c>
      <c r="K103" s="1030">
        <v>16384</v>
      </c>
      <c r="X103" s="169" t="str">
        <f t="shared" si="3"/>
        <v>(rack := 11, shift_diag := 145, cadr := 16384), (* БиПС.УСО.2(3) *)</v>
      </c>
    </row>
    <row r="104" spans="5:24">
      <c r="E104" s="169"/>
      <c r="F104" s="169"/>
      <c r="G104" s="624" t="s">
        <v>5700</v>
      </c>
      <c r="H104" s="102" t="s">
        <v>1425</v>
      </c>
      <c r="I104" s="102">
        <v>11</v>
      </c>
      <c r="J104" s="102">
        <v>145</v>
      </c>
      <c r="K104" s="1030">
        <v>16384</v>
      </c>
      <c r="X104" s="169" t="str">
        <f t="shared" si="3"/>
        <v>(rack := 11, shift_diag := 146, cadr := 16384), (* БиПС.УСО.2(3) *)</v>
      </c>
    </row>
    <row r="105" spans="5:24">
      <c r="E105" s="169"/>
      <c r="F105" s="169"/>
      <c r="G105" s="624" t="s">
        <v>5700</v>
      </c>
      <c r="H105" s="102" t="s">
        <v>1426</v>
      </c>
      <c r="I105" s="102">
        <v>11</v>
      </c>
      <c r="J105" s="102">
        <v>146</v>
      </c>
      <c r="K105" s="1030">
        <v>16384</v>
      </c>
      <c r="X105" s="169" t="str">
        <f t="shared" si="3"/>
        <v>(rack := 11, shift_diag := 147, cadr := 16384), (* БиПС.УСО.2(3) *)</v>
      </c>
    </row>
    <row r="106" spans="5:24">
      <c r="E106" s="169"/>
      <c r="F106" s="169"/>
      <c r="G106" s="624" t="s">
        <v>5700</v>
      </c>
      <c r="H106" s="102" t="s">
        <v>1427</v>
      </c>
      <c r="I106" s="102">
        <v>11</v>
      </c>
      <c r="J106" s="102">
        <v>147</v>
      </c>
      <c r="K106" s="1030">
        <v>16384</v>
      </c>
      <c r="X106" s="169" t="str">
        <f t="shared" si="3"/>
        <v>(rack := 11, shift_diag := 148, cadr := 16384), (* БиПС.УСО.2(3) *)</v>
      </c>
    </row>
    <row r="107" spans="5:24">
      <c r="E107" s="169"/>
      <c r="F107" s="169"/>
      <c r="G107" s="624" t="s">
        <v>5700</v>
      </c>
      <c r="H107" s="102" t="s">
        <v>1434</v>
      </c>
      <c r="I107" s="102">
        <v>11</v>
      </c>
      <c r="J107" s="102">
        <v>148</v>
      </c>
      <c r="K107" s="1030">
        <v>16384</v>
      </c>
      <c r="X107" s="169" t="str">
        <f t="shared" si="3"/>
        <v>(rack := 11, shift_diag := 149, cadr := 16384), (* БиПС.УСО.2(3) *)</v>
      </c>
    </row>
    <row r="108" spans="5:24">
      <c r="E108" s="169"/>
      <c r="F108" s="169"/>
      <c r="G108" s="624" t="s">
        <v>5700</v>
      </c>
      <c r="H108" s="102" t="s">
        <v>5705</v>
      </c>
      <c r="I108" s="102">
        <v>11</v>
      </c>
      <c r="J108" s="102">
        <v>149</v>
      </c>
      <c r="K108" s="1030">
        <v>16384</v>
      </c>
      <c r="X108" s="169" t="str">
        <f t="shared" si="3"/>
        <v>(rack := 11, shift_diag := 150, cadr := 16384), (* БиПС.УСО.2(3) *)</v>
      </c>
    </row>
    <row r="109" spans="5:24">
      <c r="E109" s="169"/>
      <c r="F109" s="169"/>
      <c r="G109" s="624" t="s">
        <v>5700</v>
      </c>
      <c r="H109" s="102" t="s">
        <v>5706</v>
      </c>
      <c r="I109" s="102">
        <v>11</v>
      </c>
      <c r="J109" s="102">
        <v>150</v>
      </c>
      <c r="K109" s="1030">
        <v>16384</v>
      </c>
      <c r="X109" s="169" t="str">
        <f t="shared" si="3"/>
        <v>(rack := 12, shift_diag := 152, cadr := 32768), (* БиПС.УСО.2(4) *)</v>
      </c>
    </row>
    <row r="110" spans="5:24">
      <c r="E110" s="169"/>
      <c r="F110" s="169"/>
      <c r="G110" s="624" t="s">
        <v>2737</v>
      </c>
      <c r="H110" s="102" t="s">
        <v>1416</v>
      </c>
      <c r="I110" s="102">
        <v>12</v>
      </c>
      <c r="J110" s="102">
        <v>152</v>
      </c>
      <c r="K110" s="1030">
        <v>32768</v>
      </c>
      <c r="X110" s="169" t="str">
        <f t="shared" si="3"/>
        <v>(rack := 12, shift_diag := 153, cadr := 32768), (* БиПС.УСО.2(4) *)</v>
      </c>
    </row>
    <row r="111" spans="5:24">
      <c r="E111" s="169"/>
      <c r="F111" s="169"/>
      <c r="G111" s="624" t="s">
        <v>2737</v>
      </c>
      <c r="H111" s="102" t="s">
        <v>1417</v>
      </c>
      <c r="I111" s="102">
        <v>12</v>
      </c>
      <c r="J111" s="102">
        <v>153</v>
      </c>
      <c r="K111" s="1030">
        <v>32768</v>
      </c>
      <c r="X111" s="169" t="str">
        <f t="shared" si="3"/>
        <v>(rack := 12, shift_diag := 154, cadr := 32768), (* БиПС.УСО.2(4) *)</v>
      </c>
    </row>
    <row r="112" spans="5:24">
      <c r="E112" s="169"/>
      <c r="F112" s="169"/>
      <c r="G112" s="624" t="s">
        <v>2737</v>
      </c>
      <c r="H112" s="102" t="s">
        <v>1418</v>
      </c>
      <c r="I112" s="102">
        <v>12</v>
      </c>
      <c r="J112" s="102">
        <v>154</v>
      </c>
      <c r="K112" s="1030">
        <v>32768</v>
      </c>
      <c r="X112" s="169" t="str">
        <f t="shared" si="3"/>
        <v>(rack := 12, shift_diag := 155, cadr := 32768), (* БиПС.УСО.2(4) *)</v>
      </c>
    </row>
    <row r="113" spans="5:24">
      <c r="E113" s="169"/>
      <c r="F113" s="169"/>
      <c r="G113" s="624" t="s">
        <v>2737</v>
      </c>
      <c r="H113" s="102" t="s">
        <v>1419</v>
      </c>
      <c r="I113" s="102">
        <v>12</v>
      </c>
      <c r="J113" s="102">
        <v>155</v>
      </c>
      <c r="K113" s="1030">
        <v>32768</v>
      </c>
      <c r="X113" s="169" t="str">
        <f t="shared" si="3"/>
        <v>(rack := 12, shift_diag := 156, cadr := 32768), (* БиПС.УСО.2(4) *)</v>
      </c>
    </row>
    <row r="114" spans="5:24">
      <c r="E114" s="169"/>
      <c r="F114" s="169"/>
      <c r="G114" s="624" t="s">
        <v>2737</v>
      </c>
      <c r="H114" s="102" t="s">
        <v>1420</v>
      </c>
      <c r="I114" s="102">
        <v>12</v>
      </c>
      <c r="J114" s="102">
        <v>156</v>
      </c>
      <c r="K114" s="1030">
        <v>32768</v>
      </c>
      <c r="X114" s="169" t="str">
        <f t="shared" si="3"/>
        <v>(rack := 12, shift_diag := 157, cadr := 32768), (* БиПС.УСО.2(4) *)</v>
      </c>
    </row>
    <row r="115" spans="5:24">
      <c r="E115" s="169"/>
      <c r="F115" s="169"/>
      <c r="G115" s="624" t="s">
        <v>2737</v>
      </c>
      <c r="H115" s="102" t="s">
        <v>1421</v>
      </c>
      <c r="I115" s="102">
        <v>12</v>
      </c>
      <c r="J115" s="102">
        <v>157</v>
      </c>
      <c r="K115" s="1030">
        <v>32768</v>
      </c>
      <c r="X115" s="169" t="str">
        <f t="shared" si="3"/>
        <v>(rack := 12, shift_diag := 159, cadr := 32768), (* БиПС.УСО.2(4) *)</v>
      </c>
    </row>
    <row r="116" spans="5:24">
      <c r="E116" s="169"/>
      <c r="F116" s="169"/>
      <c r="G116" s="624" t="s">
        <v>2737</v>
      </c>
      <c r="H116" s="102" t="s">
        <v>1423</v>
      </c>
      <c r="I116" s="102">
        <v>12</v>
      </c>
      <c r="J116" s="102">
        <v>159</v>
      </c>
      <c r="K116" s="1030">
        <v>32768</v>
      </c>
      <c r="X116" s="169" t="str">
        <f t="shared" si="3"/>
        <v>(rack := 12, shift_diag := 160, cadr := 32768), (* БиПС.УСО.2(4) *)</v>
      </c>
    </row>
    <row r="117" spans="5:24">
      <c r="E117" s="169"/>
      <c r="F117" s="169"/>
      <c r="G117" s="624" t="s">
        <v>2737</v>
      </c>
      <c r="H117" s="102" t="s">
        <v>1424</v>
      </c>
      <c r="I117" s="102">
        <v>12</v>
      </c>
      <c r="J117" s="102">
        <v>160</v>
      </c>
      <c r="K117" s="1030">
        <v>32768</v>
      </c>
      <c r="X117" s="169" t="str">
        <f t="shared" si="3"/>
        <v>(rack := 12, shift_diag := 161, cadr := 32768), (* БиПС.УСО.2(4) *)</v>
      </c>
    </row>
    <row r="118" spans="5:24">
      <c r="E118" s="169"/>
      <c r="F118" s="169"/>
      <c r="G118" s="624" t="s">
        <v>2737</v>
      </c>
      <c r="H118" s="102" t="s">
        <v>1425</v>
      </c>
      <c r="I118" s="102">
        <v>12</v>
      </c>
      <c r="J118" s="102">
        <v>161</v>
      </c>
      <c r="K118" s="1030">
        <v>32768</v>
      </c>
      <c r="X118" s="169" t="str">
        <f t="shared" si="3"/>
        <v>(rack := 12, shift_diag := 162, cadr := 32768), (* БиПС.УСО.2(4) *)</v>
      </c>
    </row>
    <row r="119" spans="5:24">
      <c r="E119" s="169"/>
      <c r="F119" s="169"/>
      <c r="G119" s="624" t="s">
        <v>2737</v>
      </c>
      <c r="H119" s="102" t="s">
        <v>1426</v>
      </c>
      <c r="I119" s="102">
        <v>12</v>
      </c>
      <c r="J119" s="102">
        <v>162</v>
      </c>
      <c r="K119" s="1030">
        <v>32768</v>
      </c>
      <c r="X119" s="169" t="str">
        <f t="shared" si="3"/>
        <v>(rack := 12, shift_diag := 163, cadr := 32768), (* БиПС.УСО.2(4) *)</v>
      </c>
    </row>
    <row r="120" spans="5:24">
      <c r="E120" s="169"/>
      <c r="F120" s="169"/>
      <c r="G120" s="624" t="s">
        <v>2737</v>
      </c>
      <c r="H120" s="102" t="s">
        <v>1427</v>
      </c>
      <c r="I120" s="102">
        <v>12</v>
      </c>
      <c r="J120" s="102">
        <v>163</v>
      </c>
      <c r="K120" s="1030">
        <v>32768</v>
      </c>
      <c r="X120" s="169" t="str">
        <f t="shared" si="3"/>
        <v>(rack := 12, shift_diag := 164, cadr := 32768), (* БиПС.УСО.2(4) *)</v>
      </c>
    </row>
    <row r="121" spans="5:24">
      <c r="E121" s="169"/>
      <c r="F121" s="169"/>
      <c r="G121" s="624" t="s">
        <v>2737</v>
      </c>
      <c r="H121" s="102" t="s">
        <v>1434</v>
      </c>
      <c r="I121" s="102">
        <v>12</v>
      </c>
      <c r="J121" s="102">
        <v>164</v>
      </c>
      <c r="K121" s="1030">
        <v>32768</v>
      </c>
      <c r="X121" s="169" t="str">
        <f t="shared" si="3"/>
        <v>(rack := 13, shift_diag := 168, cadr := 65536), (* БиПС.УСО.2(5) *)</v>
      </c>
    </row>
    <row r="122" spans="5:24">
      <c r="E122" s="169"/>
      <c r="F122" s="169"/>
      <c r="G122" s="624" t="s">
        <v>2769</v>
      </c>
      <c r="H122" s="102" t="s">
        <v>1416</v>
      </c>
      <c r="I122" s="102">
        <v>13</v>
      </c>
      <c r="J122" s="102">
        <v>168</v>
      </c>
      <c r="K122" s="1030">
        <v>65536</v>
      </c>
      <c r="X122" s="169" t="str">
        <f t="shared" si="3"/>
        <v>(rack := 13, shift_diag := 169, cadr := 65536), (* БиПС.УСО.2(5) *)</v>
      </c>
    </row>
    <row r="123" spans="5:24">
      <c r="E123" s="169"/>
      <c r="F123" s="169"/>
      <c r="G123" s="624" t="s">
        <v>2769</v>
      </c>
      <c r="H123" s="102" t="s">
        <v>1417</v>
      </c>
      <c r="I123" s="102">
        <v>13</v>
      </c>
      <c r="J123" s="102">
        <v>169</v>
      </c>
      <c r="K123" s="1030">
        <v>65536</v>
      </c>
      <c r="X123" s="169" t="str">
        <f t="shared" si="3"/>
        <v>(rack := 13, shift_diag := 170, cadr := 65536), (* БиПС.УСО.2(5) *)</v>
      </c>
    </row>
    <row r="124" spans="5:24">
      <c r="E124" s="169"/>
      <c r="F124" s="169"/>
      <c r="G124" s="624" t="s">
        <v>2769</v>
      </c>
      <c r="H124" s="102" t="s">
        <v>1418</v>
      </c>
      <c r="I124" s="102">
        <v>13</v>
      </c>
      <c r="J124" s="102">
        <v>170</v>
      </c>
      <c r="K124" s="1030">
        <v>65536</v>
      </c>
      <c r="X124" s="169" t="str">
        <f t="shared" si="3"/>
        <v>(rack := 13, shift_diag := 171, cadr := 65536), (* БиПС.УСО.2(5) *)</v>
      </c>
    </row>
    <row r="125" spans="5:24">
      <c r="E125" s="169"/>
      <c r="F125" s="169"/>
      <c r="G125" s="624" t="s">
        <v>2769</v>
      </c>
      <c r="H125" s="102" t="s">
        <v>1419</v>
      </c>
      <c r="I125" s="102">
        <v>13</v>
      </c>
      <c r="J125" s="102">
        <v>171</v>
      </c>
      <c r="K125" s="1030">
        <v>65536</v>
      </c>
      <c r="X125" s="169" t="str">
        <f t="shared" si="3"/>
        <v>(rack := 13, shift_diag := 172, cadr := 65536), (* БиПС.УСО.2(5) *)</v>
      </c>
    </row>
    <row r="126" spans="5:24">
      <c r="E126" s="169"/>
      <c r="F126" s="169"/>
      <c r="G126" s="624" t="s">
        <v>2769</v>
      </c>
      <c r="H126" s="102" t="s">
        <v>1420</v>
      </c>
      <c r="I126" s="102">
        <v>13</v>
      </c>
      <c r="J126" s="102">
        <v>172</v>
      </c>
      <c r="K126" s="1030">
        <v>65536</v>
      </c>
      <c r="X126" s="169" t="str">
        <f t="shared" si="3"/>
        <v>(rack := 13, shift_diag := 173, cadr := 65536), (* БиПС.УСО.2(5) *)</v>
      </c>
    </row>
    <row r="127" spans="5:24">
      <c r="E127" s="169"/>
      <c r="F127" s="169"/>
      <c r="G127" s="624" t="s">
        <v>2769</v>
      </c>
      <c r="H127" s="102" t="s">
        <v>1421</v>
      </c>
      <c r="I127" s="102">
        <v>13</v>
      </c>
      <c r="J127" s="102">
        <v>173</v>
      </c>
      <c r="K127" s="1030">
        <v>65536</v>
      </c>
      <c r="X127" s="169" t="str">
        <f t="shared" si="3"/>
        <v>(rack := 13, shift_diag := 174, cadr := 65536), (* БиПС.УСО.2(5) *)</v>
      </c>
    </row>
    <row r="128" spans="5:24">
      <c r="E128" s="169"/>
      <c r="F128" s="169"/>
      <c r="G128" s="624" t="s">
        <v>2769</v>
      </c>
      <c r="H128" s="102" t="s">
        <v>1422</v>
      </c>
      <c r="I128" s="102">
        <v>13</v>
      </c>
      <c r="J128" s="102">
        <v>174</v>
      </c>
      <c r="K128" s="1030">
        <v>65536</v>
      </c>
      <c r="X128" s="169" t="str">
        <f t="shared" si="3"/>
        <v>(rack := 13, shift_diag := 176, cadr := 65536), (* БиПС.УСО.2(5) *)</v>
      </c>
    </row>
    <row r="129" spans="5:24">
      <c r="E129" s="169"/>
      <c r="F129" s="169"/>
      <c r="G129" s="624" t="s">
        <v>2769</v>
      </c>
      <c r="H129" s="102" t="s">
        <v>1424</v>
      </c>
      <c r="I129" s="102">
        <v>13</v>
      </c>
      <c r="J129" s="102">
        <v>176</v>
      </c>
      <c r="K129" s="1030">
        <v>65536</v>
      </c>
      <c r="X129" s="169" t="str">
        <f t="shared" si="3"/>
        <v>(rack := 13, shift_diag := 177, cadr := 65536), (* БиПС.УСО.2(5) *)</v>
      </c>
    </row>
    <row r="130" spans="5:24">
      <c r="E130" s="169"/>
      <c r="F130" s="169"/>
      <c r="G130" s="624" t="s">
        <v>2769</v>
      </c>
      <c r="H130" s="102" t="s">
        <v>1425</v>
      </c>
      <c r="I130" s="102">
        <v>13</v>
      </c>
      <c r="J130" s="102">
        <v>177</v>
      </c>
      <c r="K130" s="1030">
        <v>65536</v>
      </c>
      <c r="X130" s="169" t="str">
        <f t="shared" si="3"/>
        <v>(rack := 13, shift_diag := 178, cadr := 65536), (* БиПС.УСО.2(5) *)</v>
      </c>
    </row>
    <row r="131" spans="5:24">
      <c r="E131" s="169"/>
      <c r="F131" s="169"/>
      <c r="G131" s="624" t="s">
        <v>2769</v>
      </c>
      <c r="H131" s="102" t="s">
        <v>1426</v>
      </c>
      <c r="I131" s="102">
        <v>13</v>
      </c>
      <c r="J131" s="102">
        <v>178</v>
      </c>
      <c r="K131" s="1030">
        <v>65536</v>
      </c>
      <c r="X131" s="169" t="str">
        <f t="shared" si="3"/>
        <v>(rack := 13, shift_diag := 179, cadr := 65536), (* БиПС.УСО.2(5) *)</v>
      </c>
    </row>
    <row r="132" spans="5:24">
      <c r="E132" s="169"/>
      <c r="F132" s="169"/>
      <c r="G132" s="624" t="s">
        <v>2769</v>
      </c>
      <c r="H132" s="102" t="s">
        <v>1427</v>
      </c>
      <c r="I132" s="102">
        <v>13</v>
      </c>
      <c r="J132" s="102">
        <v>179</v>
      </c>
      <c r="K132" s="1030">
        <v>65536</v>
      </c>
      <c r="X132" s="169" t="str">
        <f t="shared" ref="X132:X133" si="4">CONCATENATE("(rack := ",I133,", shift_diag := ",J133,", cadr := ",K133,"), (* ",G133," *)")</f>
        <v>(rack := 13, shift_diag := 180, cadr := 65536), (* БиПС.УСО.2(5) *)</v>
      </c>
    </row>
    <row r="133" spans="5:24">
      <c r="E133" s="169"/>
      <c r="F133" s="169"/>
      <c r="G133" s="624" t="s">
        <v>2769</v>
      </c>
      <c r="H133" s="102" t="s">
        <v>1434</v>
      </c>
      <c r="I133" s="102">
        <v>13</v>
      </c>
      <c r="J133" s="102">
        <v>180</v>
      </c>
      <c r="K133" s="1030">
        <v>65536</v>
      </c>
      <c r="X133" s="169" t="str">
        <f t="shared" si="4"/>
        <v>(rack := 13, shift_diag := 181, cadr := 65536), (* БиПС.УСО.2(5) *)</v>
      </c>
    </row>
    <row r="134" spans="5:24" ht="15.75" thickBot="1">
      <c r="E134" s="169"/>
      <c r="F134" s="169"/>
      <c r="G134" s="625" t="s">
        <v>2769</v>
      </c>
      <c r="H134" s="103" t="s">
        <v>5705</v>
      </c>
      <c r="I134" s="103">
        <v>13</v>
      </c>
      <c r="J134" s="103">
        <v>181</v>
      </c>
      <c r="K134" s="110">
        <v>65536</v>
      </c>
      <c r="X134" s="169" t="s">
        <v>7125</v>
      </c>
    </row>
    <row r="135" spans="5:24">
      <c r="E135" s="169"/>
      <c r="F135" s="169"/>
      <c r="G135" s="914"/>
      <c r="H135" s="914"/>
      <c r="I135" s="914"/>
      <c r="J135" s="914"/>
      <c r="K135" s="169"/>
    </row>
    <row r="136" spans="5:24">
      <c r="E136" s="169"/>
      <c r="F136" s="169"/>
      <c r="G136" s="914"/>
      <c r="H136" s="914"/>
      <c r="I136" s="914"/>
      <c r="J136" s="914"/>
      <c r="K136" s="169"/>
    </row>
    <row r="137" spans="5:24">
      <c r="E137" s="169"/>
      <c r="F137" s="169"/>
      <c r="G137" s="914"/>
      <c r="H137" s="914"/>
      <c r="I137" s="914"/>
      <c r="J137" s="914"/>
      <c r="K137" s="169"/>
    </row>
    <row r="138" spans="5:24">
      <c r="E138" s="169"/>
      <c r="F138" s="169"/>
      <c r="G138" s="914"/>
      <c r="H138" s="914"/>
      <c r="I138" s="914"/>
      <c r="J138" s="914"/>
      <c r="K138" s="169"/>
    </row>
  </sheetData>
  <mergeCells count="3">
    <mergeCell ref="A1:E1"/>
    <mergeCell ref="G1:K1"/>
    <mergeCell ref="M1:Q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1377" r:id="rId4" name="Insert_CI34A">
          <controlPr defaultSize="0" autoLine="0" autoPict="0" r:id="rId5">
            <anchor moveWithCells="1">
              <from>
                <xdr:col>18</xdr:col>
                <xdr:colOff>0</xdr:colOff>
                <xdr:row>0</xdr:row>
                <xdr:rowOff>47625</xdr:rowOff>
              </from>
              <to>
                <xdr:col>20</xdr:col>
                <xdr:colOff>466725</xdr:colOff>
                <xdr:row>2</xdr:row>
                <xdr:rowOff>9525</xdr:rowOff>
              </to>
            </anchor>
          </controlPr>
        </control>
      </mc:Choice>
      <mc:Fallback>
        <control shapeId="101377" r:id="rId4" name="Insert_CI34A"/>
      </mc:Fallback>
    </mc:AlternateContent>
    <mc:AlternateContent xmlns:mc="http://schemas.openxmlformats.org/markup-compatibility/2006">
      <mc:Choice Requires="x14">
        <control shapeId="101378" r:id="rId6" name="Insert_IO_modules">
          <controlPr defaultSize="0" autoLine="0" autoPict="0" r:id="rId7">
            <anchor moveWithCells="1">
              <from>
                <xdr:col>18</xdr:col>
                <xdr:colOff>0</xdr:colOff>
                <xdr:row>3</xdr:row>
                <xdr:rowOff>0</xdr:rowOff>
              </from>
              <to>
                <xdr:col>21</xdr:col>
                <xdr:colOff>419100</xdr:colOff>
                <xdr:row>5</xdr:row>
                <xdr:rowOff>19050</xdr:rowOff>
              </to>
            </anchor>
          </controlPr>
        </control>
      </mc:Choice>
      <mc:Fallback>
        <control shapeId="101378" r:id="rId6" name="Insert_IO_modules"/>
      </mc:Fallback>
    </mc:AlternateContent>
    <mc:AlternateContent xmlns:mc="http://schemas.openxmlformats.org/markup-compatibility/2006">
      <mc:Choice Requires="x14">
        <control shapeId="101379" r:id="rId8" name="Insert_RP_modules">
          <controlPr defaultSize="0" autoLine="0" autoPict="0" r:id="rId9">
            <anchor moveWithCells="1">
              <from>
                <xdr:col>18</xdr:col>
                <xdr:colOff>9525</xdr:colOff>
                <xdr:row>6</xdr:row>
                <xdr:rowOff>0</xdr:rowOff>
              </from>
              <to>
                <xdr:col>21</xdr:col>
                <xdr:colOff>104775</xdr:colOff>
                <xdr:row>8</xdr:row>
                <xdr:rowOff>9525</xdr:rowOff>
              </to>
            </anchor>
          </controlPr>
        </control>
      </mc:Choice>
      <mc:Fallback>
        <control shapeId="101379" r:id="rId8" name="Insert_RP_modul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AE92-4A2A-4D7E-BDA8-9D1B77BB643E}">
  <sheetPr codeName="Лист56">
    <tabColor rgb="FF92D050"/>
  </sheetPr>
  <dimension ref="A1:D70"/>
  <sheetViews>
    <sheetView workbookViewId="0">
      <selection activeCell="B1" sqref="B1"/>
    </sheetView>
  </sheetViews>
  <sheetFormatPr defaultColWidth="8.7109375" defaultRowHeight="15"/>
  <cols>
    <col min="1" max="1" width="3.85546875" style="193" bestFit="1" customWidth="1"/>
    <col min="2" max="2" width="35" style="169" bestFit="1" customWidth="1"/>
    <col min="3" max="3" width="22.28515625" style="914" bestFit="1" customWidth="1"/>
    <col min="4" max="16384" width="8.7109375" style="169"/>
  </cols>
  <sheetData>
    <row r="1" spans="1:4" ht="15.75" thickBot="1">
      <c r="A1" s="1005" t="s">
        <v>0</v>
      </c>
      <c r="B1" s="1006" t="s">
        <v>1</v>
      </c>
      <c r="C1" s="1007" t="s">
        <v>2</v>
      </c>
      <c r="D1" s="1008" t="s">
        <v>11711</v>
      </c>
    </row>
    <row r="2" spans="1:4">
      <c r="A2" s="1009">
        <v>1</v>
      </c>
      <c r="B2" s="1010" t="s">
        <v>7130</v>
      </c>
      <c r="C2" s="1011" t="s">
        <v>7131</v>
      </c>
      <c r="D2" s="1012"/>
    </row>
    <row r="3" spans="1:4">
      <c r="A3" s="684">
        <v>2</v>
      </c>
      <c r="B3" s="1013" t="s">
        <v>11712</v>
      </c>
      <c r="C3" s="1014" t="s">
        <v>11713</v>
      </c>
      <c r="D3" s="1015"/>
    </row>
    <row r="4" spans="1:4">
      <c r="A4" s="684">
        <v>3</v>
      </c>
      <c r="B4" s="1016" t="s">
        <v>7132</v>
      </c>
      <c r="C4" s="1014" t="s">
        <v>7133</v>
      </c>
      <c r="D4" s="1015">
        <v>1</v>
      </c>
    </row>
    <row r="5" spans="1:4">
      <c r="A5" s="684">
        <v>4</v>
      </c>
      <c r="B5" s="1016" t="s">
        <v>7134</v>
      </c>
      <c r="C5" s="1014" t="s">
        <v>7135</v>
      </c>
      <c r="D5" s="1015">
        <v>1</v>
      </c>
    </row>
    <row r="6" spans="1:4">
      <c r="A6" s="684">
        <v>5</v>
      </c>
      <c r="B6" s="1016" t="s">
        <v>7136</v>
      </c>
      <c r="C6" s="1014" t="s">
        <v>7137</v>
      </c>
      <c r="D6" s="1015">
        <v>1</v>
      </c>
    </row>
    <row r="7" spans="1:4">
      <c r="A7" s="684">
        <v>6</v>
      </c>
      <c r="B7" s="1016" t="s">
        <v>7138</v>
      </c>
      <c r="C7" s="1014" t="s">
        <v>7139</v>
      </c>
      <c r="D7" s="1015">
        <v>1</v>
      </c>
    </row>
    <row r="8" spans="1:4">
      <c r="A8" s="684">
        <v>7</v>
      </c>
      <c r="B8" s="1016" t="s">
        <v>2152</v>
      </c>
      <c r="C8" s="1014" t="s">
        <v>7140</v>
      </c>
      <c r="D8" s="1015">
        <v>1</v>
      </c>
    </row>
    <row r="9" spans="1:4">
      <c r="A9" s="684">
        <v>8</v>
      </c>
      <c r="B9" s="1016" t="s">
        <v>5698</v>
      </c>
      <c r="C9" s="1014" t="s">
        <v>7141</v>
      </c>
      <c r="D9" s="1015">
        <v>1</v>
      </c>
    </row>
    <row r="10" spans="1:4">
      <c r="A10" s="684">
        <v>9</v>
      </c>
      <c r="B10" s="1016" t="s">
        <v>2167</v>
      </c>
      <c r="C10" s="1014" t="s">
        <v>7142</v>
      </c>
      <c r="D10" s="1015">
        <v>1</v>
      </c>
    </row>
    <row r="11" spans="1:4">
      <c r="A11" s="684">
        <v>10</v>
      </c>
      <c r="B11" s="1016" t="s">
        <v>2529</v>
      </c>
      <c r="C11" s="1014" t="s">
        <v>7143</v>
      </c>
      <c r="D11" s="1015">
        <v>1</v>
      </c>
    </row>
    <row r="12" spans="1:4">
      <c r="A12" s="684">
        <v>11</v>
      </c>
      <c r="B12" s="1016" t="s">
        <v>2537</v>
      </c>
      <c r="C12" s="1014" t="s">
        <v>7144</v>
      </c>
      <c r="D12" s="1015">
        <v>1</v>
      </c>
    </row>
    <row r="13" spans="1:4">
      <c r="A13" s="684">
        <v>12</v>
      </c>
      <c r="B13" s="1016" t="s">
        <v>2768</v>
      </c>
      <c r="C13" s="1014" t="s">
        <v>7145</v>
      </c>
      <c r="D13" s="1015">
        <v>1</v>
      </c>
    </row>
    <row r="14" spans="1:4">
      <c r="A14" s="684">
        <v>13</v>
      </c>
      <c r="B14" s="1016" t="s">
        <v>2581</v>
      </c>
      <c r="C14" s="1014" t="s">
        <v>7149</v>
      </c>
      <c r="D14" s="1015">
        <v>1</v>
      </c>
    </row>
    <row r="15" spans="1:4">
      <c r="A15" s="684">
        <v>14</v>
      </c>
      <c r="B15" s="1016" t="s">
        <v>2640</v>
      </c>
      <c r="C15" s="1014" t="s">
        <v>7150</v>
      </c>
      <c r="D15" s="1015">
        <v>1</v>
      </c>
    </row>
    <row r="16" spans="1:4">
      <c r="A16" s="684">
        <v>15</v>
      </c>
      <c r="B16" s="1016" t="s">
        <v>5700</v>
      </c>
      <c r="C16" s="1014" t="s">
        <v>7151</v>
      </c>
      <c r="D16" s="1015">
        <v>1</v>
      </c>
    </row>
    <row r="17" spans="1:4">
      <c r="A17" s="684">
        <v>16</v>
      </c>
      <c r="B17" s="1016" t="s">
        <v>2737</v>
      </c>
      <c r="C17" s="1014" t="s">
        <v>7152</v>
      </c>
      <c r="D17" s="1015">
        <v>1</v>
      </c>
    </row>
    <row r="18" spans="1:4">
      <c r="A18" s="684">
        <v>17</v>
      </c>
      <c r="B18" s="1016" t="s">
        <v>2769</v>
      </c>
      <c r="C18" s="1014" t="s">
        <v>7153</v>
      </c>
      <c r="D18" s="1015">
        <v>1</v>
      </c>
    </row>
    <row r="19" spans="1:4">
      <c r="A19" s="684">
        <v>18</v>
      </c>
      <c r="B19" s="1016" t="s">
        <v>7148</v>
      </c>
      <c r="C19" s="1014" t="s">
        <v>7154</v>
      </c>
      <c r="D19" s="1015">
        <v>1</v>
      </c>
    </row>
    <row r="20" spans="1:4">
      <c r="A20" s="684">
        <v>19</v>
      </c>
      <c r="B20" s="1016"/>
      <c r="C20" s="1014"/>
      <c r="D20" s="1015"/>
    </row>
    <row r="21" spans="1:4">
      <c r="A21" s="684"/>
      <c r="B21" s="1016"/>
      <c r="C21" s="1014"/>
      <c r="D21" s="1015"/>
    </row>
    <row r="22" spans="1:4">
      <c r="A22" s="684"/>
      <c r="B22" s="1016"/>
      <c r="C22" s="1014"/>
      <c r="D22" s="1015"/>
    </row>
    <row r="23" spans="1:4">
      <c r="A23" s="684"/>
      <c r="B23" s="1016"/>
      <c r="C23" s="1014"/>
      <c r="D23" s="1015"/>
    </row>
    <row r="24" spans="1:4">
      <c r="A24" s="684"/>
      <c r="B24" s="1016"/>
      <c r="C24" s="1014"/>
      <c r="D24" s="1015"/>
    </row>
    <row r="25" spans="1:4">
      <c r="A25" s="684"/>
      <c r="B25" s="1016"/>
      <c r="C25" s="1014"/>
      <c r="D25" s="1015"/>
    </row>
    <row r="26" spans="1:4">
      <c r="A26" s="684">
        <v>20</v>
      </c>
      <c r="B26" s="1016"/>
      <c r="C26" s="1014"/>
      <c r="D26" s="1015"/>
    </row>
    <row r="27" spans="1:4">
      <c r="A27" s="684">
        <v>21</v>
      </c>
      <c r="B27" s="1017" t="s">
        <v>11743</v>
      </c>
      <c r="C27" s="1017" t="s">
        <v>11744</v>
      </c>
      <c r="D27" s="1019"/>
    </row>
    <row r="28" spans="1:4">
      <c r="A28" s="684">
        <v>22</v>
      </c>
      <c r="B28" s="1017" t="s">
        <v>11745</v>
      </c>
      <c r="C28" s="1017" t="s">
        <v>11746</v>
      </c>
      <c r="D28" s="1019">
        <v>1048576</v>
      </c>
    </row>
    <row r="29" spans="1:4">
      <c r="A29" s="684">
        <v>23</v>
      </c>
      <c r="B29" s="1017" t="s">
        <v>11747</v>
      </c>
      <c r="C29" s="1017" t="s">
        <v>11748</v>
      </c>
      <c r="D29" s="1019"/>
    </row>
    <row r="30" spans="1:4">
      <c r="A30" s="684">
        <v>24</v>
      </c>
      <c r="B30" s="1017" t="s">
        <v>11749</v>
      </c>
      <c r="C30" s="1017" t="s">
        <v>11750</v>
      </c>
      <c r="D30" s="1019"/>
    </row>
    <row r="31" spans="1:4">
      <c r="A31" s="684">
        <v>25</v>
      </c>
      <c r="B31" s="1017" t="s">
        <v>11751</v>
      </c>
      <c r="C31" s="1017" t="s">
        <v>11752</v>
      </c>
      <c r="D31" s="1019"/>
    </row>
    <row r="32" spans="1:4">
      <c r="A32" s="684">
        <v>26</v>
      </c>
      <c r="B32" s="1017" t="s">
        <v>11753</v>
      </c>
      <c r="C32" s="1017" t="s">
        <v>11754</v>
      </c>
      <c r="D32" s="1019"/>
    </row>
    <row r="33" spans="1:4">
      <c r="A33" s="684">
        <v>27</v>
      </c>
      <c r="B33" s="1017" t="s">
        <v>11755</v>
      </c>
      <c r="C33" s="1017" t="s">
        <v>11756</v>
      </c>
      <c r="D33" s="1019"/>
    </row>
    <row r="34" spans="1:4">
      <c r="A34" s="684">
        <v>28</v>
      </c>
      <c r="B34" s="1017" t="s">
        <v>11757</v>
      </c>
      <c r="C34" s="1017" t="s">
        <v>11758</v>
      </c>
      <c r="D34" s="1019"/>
    </row>
    <row r="35" spans="1:4">
      <c r="A35" s="684">
        <v>29</v>
      </c>
      <c r="B35" s="1017" t="s">
        <v>11759</v>
      </c>
      <c r="C35" s="1017" t="s">
        <v>11760</v>
      </c>
      <c r="D35" s="1019"/>
    </row>
    <row r="36" spans="1:4" ht="30">
      <c r="A36" s="684">
        <v>30</v>
      </c>
      <c r="B36" s="1017" t="s">
        <v>11761</v>
      </c>
      <c r="C36" s="1017" t="s">
        <v>11762</v>
      </c>
      <c r="D36" s="1019"/>
    </row>
    <row r="37" spans="1:4">
      <c r="A37" s="684">
        <v>31</v>
      </c>
      <c r="B37" s="1017" t="s">
        <v>11763</v>
      </c>
      <c r="C37" s="1017" t="s">
        <v>11764</v>
      </c>
      <c r="D37" s="1019"/>
    </row>
    <row r="38" spans="1:4">
      <c r="A38" s="684">
        <v>32</v>
      </c>
      <c r="B38" s="1017" t="s">
        <v>11765</v>
      </c>
      <c r="C38" s="1017" t="s">
        <v>11766</v>
      </c>
      <c r="D38" s="1019"/>
    </row>
    <row r="39" spans="1:4">
      <c r="A39" s="684">
        <v>33</v>
      </c>
      <c r="B39" s="1017" t="s">
        <v>11767</v>
      </c>
      <c r="C39" s="1017" t="s">
        <v>11768</v>
      </c>
      <c r="D39" s="1019"/>
    </row>
    <row r="40" spans="1:4">
      <c r="A40" s="684">
        <v>34</v>
      </c>
      <c r="B40" s="1017" t="s">
        <v>11769</v>
      </c>
      <c r="C40" s="1017" t="s">
        <v>11770</v>
      </c>
      <c r="D40" s="1019"/>
    </row>
    <row r="41" spans="1:4">
      <c r="A41" s="684">
        <v>35</v>
      </c>
      <c r="B41" s="1017" t="s">
        <v>11771</v>
      </c>
      <c r="C41" s="1017" t="s">
        <v>11772</v>
      </c>
      <c r="D41" s="1019"/>
    </row>
    <row r="42" spans="1:4">
      <c r="A42" s="684">
        <v>36</v>
      </c>
      <c r="B42" s="1017" t="s">
        <v>11773</v>
      </c>
      <c r="C42" s="1017" t="s">
        <v>11774</v>
      </c>
      <c r="D42" s="1019"/>
    </row>
    <row r="43" spans="1:4" ht="30">
      <c r="A43" s="684">
        <v>37</v>
      </c>
      <c r="B43" s="1017" t="s">
        <v>11775</v>
      </c>
      <c r="C43" s="1017" t="s">
        <v>11776</v>
      </c>
      <c r="D43" s="1019"/>
    </row>
    <row r="44" spans="1:4">
      <c r="A44" s="684">
        <v>38</v>
      </c>
      <c r="B44" s="1017" t="s">
        <v>11777</v>
      </c>
      <c r="C44" s="1017" t="s">
        <v>11778</v>
      </c>
      <c r="D44" s="1019"/>
    </row>
    <row r="45" spans="1:4">
      <c r="A45" s="684">
        <v>39</v>
      </c>
      <c r="B45" s="1017" t="s">
        <v>11779</v>
      </c>
      <c r="C45" s="1017" t="s">
        <v>11780</v>
      </c>
      <c r="D45" s="1019"/>
    </row>
    <row r="46" spans="1:4">
      <c r="A46" s="684">
        <v>40</v>
      </c>
      <c r="B46" s="1020"/>
      <c r="C46" s="1018"/>
      <c r="D46" s="1019"/>
    </row>
    <row r="47" spans="1:4">
      <c r="A47" s="684">
        <v>41</v>
      </c>
      <c r="B47" s="1017"/>
      <c r="C47" s="1018"/>
      <c r="D47" s="1019"/>
    </row>
    <row r="48" spans="1:4">
      <c r="A48" s="684">
        <v>42</v>
      </c>
      <c r="B48" s="1017"/>
      <c r="C48" s="1018"/>
      <c r="D48" s="1019"/>
    </row>
    <row r="49" spans="1:4">
      <c r="A49" s="684">
        <v>43</v>
      </c>
      <c r="B49" s="1017"/>
      <c r="C49" s="1018"/>
      <c r="D49" s="1019"/>
    </row>
    <row r="50" spans="1:4">
      <c r="A50" s="684">
        <v>44</v>
      </c>
      <c r="B50" s="1017"/>
      <c r="C50" s="1018"/>
      <c r="D50" s="1019"/>
    </row>
    <row r="51" spans="1:4">
      <c r="A51" s="684">
        <v>45</v>
      </c>
      <c r="B51" s="1017"/>
      <c r="C51" s="1018"/>
      <c r="D51" s="1019"/>
    </row>
    <row r="52" spans="1:4">
      <c r="A52" s="684">
        <v>46</v>
      </c>
      <c r="B52" s="1017"/>
      <c r="C52" s="1018"/>
      <c r="D52" s="1019"/>
    </row>
    <row r="53" spans="1:4">
      <c r="A53" s="684">
        <v>47</v>
      </c>
      <c r="B53" s="1017"/>
      <c r="C53" s="1018"/>
      <c r="D53" s="1019"/>
    </row>
    <row r="54" spans="1:4">
      <c r="A54" s="684">
        <v>48</v>
      </c>
      <c r="B54" s="1017"/>
      <c r="C54" s="1018"/>
      <c r="D54" s="1019"/>
    </row>
    <row r="55" spans="1:4">
      <c r="A55" s="684">
        <v>49</v>
      </c>
      <c r="B55" s="1017"/>
      <c r="C55" s="1018"/>
      <c r="D55" s="1019"/>
    </row>
    <row r="56" spans="1:4">
      <c r="A56" s="684">
        <v>50</v>
      </c>
      <c r="B56" s="1017"/>
      <c r="C56" s="1018"/>
      <c r="D56" s="1019"/>
    </row>
    <row r="57" spans="1:4">
      <c r="A57" s="684">
        <v>51</v>
      </c>
      <c r="B57" s="1017"/>
      <c r="C57" s="1018"/>
      <c r="D57" s="1019"/>
    </row>
    <row r="58" spans="1:4">
      <c r="A58" s="684">
        <v>52</v>
      </c>
      <c r="B58" s="1017"/>
      <c r="C58" s="1018"/>
      <c r="D58" s="1019"/>
    </row>
    <row r="59" spans="1:4">
      <c r="A59" s="684">
        <v>53</v>
      </c>
      <c r="B59" s="1017"/>
      <c r="C59" s="1018"/>
      <c r="D59" s="1019"/>
    </row>
    <row r="60" spans="1:4">
      <c r="A60" s="684">
        <v>54</v>
      </c>
      <c r="B60" s="1017"/>
      <c r="C60" s="1018"/>
      <c r="D60" s="1019"/>
    </row>
    <row r="61" spans="1:4">
      <c r="A61" s="684">
        <v>55</v>
      </c>
      <c r="B61" s="1017"/>
      <c r="C61" s="1018"/>
      <c r="D61" s="1019"/>
    </row>
    <row r="62" spans="1:4">
      <c r="A62" s="684">
        <v>56</v>
      </c>
      <c r="B62" s="1017"/>
      <c r="C62" s="1018"/>
      <c r="D62" s="1019"/>
    </row>
    <row r="63" spans="1:4">
      <c r="A63" s="684">
        <v>57</v>
      </c>
      <c r="B63" s="1017"/>
      <c r="C63" s="1018"/>
      <c r="D63" s="1019"/>
    </row>
    <row r="64" spans="1:4">
      <c r="A64" s="684">
        <v>58</v>
      </c>
      <c r="B64" s="1017"/>
      <c r="C64" s="1018"/>
      <c r="D64" s="1019"/>
    </row>
    <row r="65" spans="1:4">
      <c r="A65" s="684">
        <v>59</v>
      </c>
      <c r="B65" s="1017"/>
      <c r="C65" s="1018"/>
      <c r="D65" s="1019"/>
    </row>
    <row r="66" spans="1:4">
      <c r="A66" s="684">
        <v>60</v>
      </c>
      <c r="B66" s="1017"/>
      <c r="C66" s="1018"/>
      <c r="D66" s="1019"/>
    </row>
    <row r="67" spans="1:4">
      <c r="A67" s="684">
        <v>61</v>
      </c>
      <c r="B67" s="1017"/>
      <c r="C67" s="1018"/>
      <c r="D67" s="1019"/>
    </row>
    <row r="68" spans="1:4">
      <c r="A68" s="684">
        <v>62</v>
      </c>
      <c r="B68" s="1017"/>
      <c r="C68" s="1018"/>
      <c r="D68" s="1019"/>
    </row>
    <row r="69" spans="1:4">
      <c r="A69" s="684">
        <v>63</v>
      </c>
      <c r="B69" s="1017"/>
      <c r="C69" s="1018"/>
      <c r="D69" s="1019"/>
    </row>
    <row r="70" spans="1:4" ht="15.75" thickBot="1">
      <c r="A70" s="685">
        <v>64</v>
      </c>
      <c r="B70" s="1021"/>
      <c r="C70" s="1022"/>
      <c r="D70" s="102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B4023-441C-4EDC-BD09-2F18F0A98985}">
  <sheetPr codeName="Лист44"/>
  <dimension ref="A1:C18"/>
  <sheetViews>
    <sheetView workbookViewId="0">
      <selection activeCell="I16" sqref="I16"/>
    </sheetView>
  </sheetViews>
  <sheetFormatPr defaultRowHeight="15"/>
  <cols>
    <col min="1" max="1" width="6.28515625" style="185" customWidth="1"/>
    <col min="2" max="2" width="24.140625" bestFit="1" customWidth="1"/>
    <col min="3" max="3" width="13.42578125" customWidth="1"/>
  </cols>
  <sheetData>
    <row r="1" spans="1:3">
      <c r="A1" s="1032" t="s">
        <v>11719</v>
      </c>
      <c r="B1" s="1033" t="s">
        <v>11720</v>
      </c>
      <c r="C1" s="1033" t="s">
        <v>11721</v>
      </c>
    </row>
    <row r="2" spans="1:3">
      <c r="A2" s="13">
        <v>1</v>
      </c>
      <c r="B2" s="15" t="s">
        <v>541</v>
      </c>
      <c r="C2" s="15" t="s">
        <v>11722</v>
      </c>
    </row>
    <row r="3" spans="1:3">
      <c r="A3" s="13">
        <f>A2+1</f>
        <v>2</v>
      </c>
      <c r="B3" s="15" t="s">
        <v>7146</v>
      </c>
      <c r="C3" s="15" t="s">
        <v>11723</v>
      </c>
    </row>
    <row r="4" spans="1:3">
      <c r="A4" s="13">
        <f t="shared" ref="A4:A18" si="0">A3+1</f>
        <v>3</v>
      </c>
      <c r="B4" s="15" t="s">
        <v>11724</v>
      </c>
      <c r="C4" s="15" t="s">
        <v>11725</v>
      </c>
    </row>
    <row r="5" spans="1:3">
      <c r="A5" s="13">
        <f t="shared" si="0"/>
        <v>4</v>
      </c>
      <c r="B5" s="15" t="s">
        <v>11726</v>
      </c>
      <c r="C5" s="15" t="s">
        <v>11727</v>
      </c>
    </row>
    <row r="6" spans="1:3">
      <c r="A6" s="13">
        <f t="shared" si="0"/>
        <v>5</v>
      </c>
      <c r="B6" s="15" t="s">
        <v>11728</v>
      </c>
      <c r="C6" s="15" t="s">
        <v>11729</v>
      </c>
    </row>
    <row r="7" spans="1:3">
      <c r="A7" s="13">
        <f t="shared" si="0"/>
        <v>6</v>
      </c>
      <c r="B7" s="15" t="s">
        <v>11730</v>
      </c>
      <c r="C7" s="15" t="s">
        <v>11731</v>
      </c>
    </row>
    <row r="8" spans="1:3">
      <c r="A8" s="13">
        <f t="shared" si="0"/>
        <v>7</v>
      </c>
      <c r="B8" s="15" t="s">
        <v>3130</v>
      </c>
      <c r="C8" s="15" t="s">
        <v>11732</v>
      </c>
    </row>
    <row r="9" spans="1:3">
      <c r="A9" s="13">
        <f t="shared" si="0"/>
        <v>8</v>
      </c>
      <c r="B9" s="15" t="s">
        <v>11733</v>
      </c>
      <c r="C9" s="15" t="s">
        <v>3435</v>
      </c>
    </row>
    <row r="10" spans="1:3">
      <c r="A10" s="13">
        <f t="shared" si="0"/>
        <v>9</v>
      </c>
      <c r="B10" s="15" t="s">
        <v>11714</v>
      </c>
      <c r="C10" s="15" t="s">
        <v>11734</v>
      </c>
    </row>
    <row r="11" spans="1:3">
      <c r="A11" s="13">
        <f t="shared" si="0"/>
        <v>10</v>
      </c>
      <c r="B11" s="15" t="s">
        <v>11735</v>
      </c>
      <c r="C11" s="15" t="s">
        <v>11736</v>
      </c>
    </row>
    <row r="12" spans="1:3">
      <c r="A12" s="13">
        <f t="shared" si="0"/>
        <v>11</v>
      </c>
      <c r="B12" s="15" t="s">
        <v>3131</v>
      </c>
      <c r="C12" s="15" t="s">
        <v>11737</v>
      </c>
    </row>
    <row r="13" spans="1:3">
      <c r="A13" s="13">
        <f t="shared" si="0"/>
        <v>12</v>
      </c>
      <c r="B13" s="15" t="s">
        <v>11715</v>
      </c>
      <c r="C13" s="15" t="s">
        <v>11738</v>
      </c>
    </row>
    <row r="14" spans="1:3">
      <c r="A14" s="13">
        <f t="shared" si="0"/>
        <v>13</v>
      </c>
      <c r="B14" s="15"/>
      <c r="C14" s="15"/>
    </row>
    <row r="15" spans="1:3">
      <c r="A15" s="13">
        <f t="shared" si="0"/>
        <v>14</v>
      </c>
      <c r="B15" s="15"/>
      <c r="C15" s="15"/>
    </row>
    <row r="16" spans="1:3">
      <c r="A16" s="13">
        <f t="shared" si="0"/>
        <v>15</v>
      </c>
      <c r="B16" s="15"/>
      <c r="C16" s="15"/>
    </row>
    <row r="17" spans="1:3">
      <c r="A17" s="13">
        <f t="shared" si="0"/>
        <v>16</v>
      </c>
      <c r="B17" s="15"/>
      <c r="C17" s="15"/>
    </row>
    <row r="18" spans="1:3">
      <c r="A18" s="13">
        <f t="shared" si="0"/>
        <v>17</v>
      </c>
      <c r="B18" s="15"/>
      <c r="C18" s="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E087-CBA7-4B5E-A4BA-AC5CEA4ED4B1}">
  <sheetPr codeName="Лист31"/>
  <dimension ref="A1:K341"/>
  <sheetViews>
    <sheetView topLeftCell="A58" zoomScaleNormal="100" workbookViewId="0">
      <selection activeCell="G12" sqref="G12"/>
    </sheetView>
  </sheetViews>
  <sheetFormatPr defaultColWidth="9.140625" defaultRowHeight="15"/>
  <cols>
    <col min="1" max="1" width="4" style="169" bestFit="1" customWidth="1"/>
    <col min="2" max="2" width="79.5703125" style="169" bestFit="1" customWidth="1"/>
    <col min="3" max="3" width="15.140625" style="167" customWidth="1"/>
    <col min="4" max="4" width="19.5703125" style="169" customWidth="1"/>
    <col min="5" max="5" width="4" style="169" bestFit="1" customWidth="1"/>
    <col min="6" max="6" width="6" style="169" bestFit="1" customWidth="1"/>
    <col min="7" max="7" width="32.28515625" style="169" bestFit="1" customWidth="1"/>
    <col min="8" max="8" width="41.42578125" style="169" bestFit="1" customWidth="1"/>
    <col min="9" max="9" width="11.5703125" style="192" bestFit="1" customWidth="1"/>
    <col min="10" max="16384" width="9.140625" style="169"/>
  </cols>
  <sheetData>
    <row r="1" spans="1:9">
      <c r="A1" s="1294" t="s">
        <v>7126</v>
      </c>
      <c r="B1" s="1295"/>
      <c r="C1" s="1295"/>
      <c r="D1" s="1295"/>
      <c r="E1" s="1295"/>
      <c r="F1" s="1296"/>
      <c r="G1" s="1311" t="s">
        <v>11718</v>
      </c>
      <c r="I1" s="1294" t="s">
        <v>9</v>
      </c>
    </row>
    <row r="2" spans="1:9" ht="15.75" thickBot="1">
      <c r="A2" s="1297"/>
      <c r="B2" s="1298"/>
      <c r="C2" s="1298"/>
      <c r="D2" s="1298"/>
      <c r="E2" s="1298"/>
      <c r="F2" s="1299"/>
      <c r="G2" s="1297"/>
      <c r="I2" s="1300"/>
    </row>
    <row r="3" spans="1:9">
      <c r="A3" s="1302" t="s">
        <v>0</v>
      </c>
      <c r="B3" s="1305" t="s">
        <v>1</v>
      </c>
      <c r="C3" s="1305" t="s">
        <v>7127</v>
      </c>
      <c r="D3" s="1305" t="s">
        <v>86</v>
      </c>
      <c r="E3" s="1305" t="s">
        <v>1444</v>
      </c>
      <c r="F3" s="1308" t="s">
        <v>7128</v>
      </c>
      <c r="I3" s="1300"/>
    </row>
    <row r="4" spans="1:9">
      <c r="A4" s="1303"/>
      <c r="B4" s="1306"/>
      <c r="C4" s="1306"/>
      <c r="D4" s="1306"/>
      <c r="E4" s="1306"/>
      <c r="F4" s="1309"/>
      <c r="I4" s="1300"/>
    </row>
    <row r="5" spans="1:9" ht="15.75" thickBot="1">
      <c r="A5" s="1304"/>
      <c r="B5" s="1307"/>
      <c r="C5" s="1307"/>
      <c r="D5" s="1307"/>
      <c r="E5" s="1307"/>
      <c r="F5" s="1310"/>
      <c r="I5" s="1301"/>
    </row>
    <row r="6" spans="1:9" ht="15.75" thickBot="1">
      <c r="A6" s="626">
        <v>1</v>
      </c>
      <c r="B6" s="627" t="s">
        <v>7155</v>
      </c>
      <c r="C6" s="1282">
        <v>0</v>
      </c>
      <c r="D6" s="1279">
        <v>61720</v>
      </c>
      <c r="E6" s="628">
        <v>0</v>
      </c>
      <c r="F6" s="629">
        <f>POWER(2,E6)</f>
        <v>1</v>
      </c>
      <c r="G6" s="169">
        <v>0</v>
      </c>
      <c r="I6" s="630" t="s">
        <v>541</v>
      </c>
    </row>
    <row r="7" spans="1:9" ht="15.75" thickBot="1">
      <c r="A7" s="631">
        <f>A6+1</f>
        <v>2</v>
      </c>
      <c r="B7" s="632" t="s">
        <v>7156</v>
      </c>
      <c r="C7" s="1283"/>
      <c r="D7" s="1280"/>
      <c r="E7" s="633">
        <f>E6+1</f>
        <v>1</v>
      </c>
      <c r="F7" s="634">
        <f t="shared" ref="F7:F21" si="0">POWER(2,E7)</f>
        <v>2</v>
      </c>
      <c r="G7" s="169">
        <v>0</v>
      </c>
      <c r="I7" s="630" t="s">
        <v>541</v>
      </c>
    </row>
    <row r="8" spans="1:9" ht="15.75" thickBot="1">
      <c r="A8" s="631">
        <f t="shared" ref="A8:A71" si="1">A7+1</f>
        <v>3</v>
      </c>
      <c r="B8" s="632" t="s">
        <v>7157</v>
      </c>
      <c r="C8" s="1283"/>
      <c r="D8" s="1280"/>
      <c r="E8" s="633">
        <f t="shared" ref="E8:E21" si="2">E7+1</f>
        <v>2</v>
      </c>
      <c r="F8" s="634">
        <f t="shared" si="0"/>
        <v>4</v>
      </c>
      <c r="G8" s="169">
        <v>0</v>
      </c>
      <c r="I8" s="630" t="s">
        <v>541</v>
      </c>
    </row>
    <row r="9" spans="1:9" ht="15.75" thickBot="1">
      <c r="A9" s="631">
        <f t="shared" si="1"/>
        <v>4</v>
      </c>
      <c r="B9" s="632" t="s">
        <v>7158</v>
      </c>
      <c r="C9" s="1283"/>
      <c r="D9" s="1280"/>
      <c r="E9" s="633">
        <f t="shared" si="2"/>
        <v>3</v>
      </c>
      <c r="F9" s="634">
        <f t="shared" si="0"/>
        <v>8</v>
      </c>
      <c r="G9" s="169">
        <v>0</v>
      </c>
      <c r="I9" s="630" t="s">
        <v>541</v>
      </c>
    </row>
    <row r="10" spans="1:9" s="167" customFormat="1" ht="15.75" thickBot="1">
      <c r="A10" s="631">
        <f t="shared" si="1"/>
        <v>5</v>
      </c>
      <c r="B10" s="632" t="s">
        <v>7159</v>
      </c>
      <c r="C10" s="1283"/>
      <c r="D10" s="1280"/>
      <c r="E10" s="633">
        <f t="shared" si="2"/>
        <v>4</v>
      </c>
      <c r="F10" s="634">
        <f t="shared" si="0"/>
        <v>16</v>
      </c>
      <c r="G10" s="169">
        <v>0</v>
      </c>
      <c r="I10" s="630" t="s">
        <v>541</v>
      </c>
    </row>
    <row r="11" spans="1:9" s="167" customFormat="1" ht="15.75" thickBot="1">
      <c r="A11" s="631">
        <f t="shared" si="1"/>
        <v>6</v>
      </c>
      <c r="B11" s="632" t="s">
        <v>7160</v>
      </c>
      <c r="C11" s="1283"/>
      <c r="D11" s="1280"/>
      <c r="E11" s="633">
        <f t="shared" si="2"/>
        <v>5</v>
      </c>
      <c r="F11" s="634">
        <f t="shared" si="0"/>
        <v>32</v>
      </c>
      <c r="G11" s="169">
        <v>0</v>
      </c>
      <c r="I11" s="630" t="s">
        <v>541</v>
      </c>
    </row>
    <row r="12" spans="1:9" ht="15.75" thickBot="1">
      <c r="A12" s="631">
        <f t="shared" si="1"/>
        <v>7</v>
      </c>
      <c r="B12" s="632" t="s">
        <v>7161</v>
      </c>
      <c r="C12" s="1283"/>
      <c r="D12" s="1280"/>
      <c r="E12" s="633">
        <f t="shared" si="2"/>
        <v>6</v>
      </c>
      <c r="F12" s="634">
        <f t="shared" si="0"/>
        <v>64</v>
      </c>
      <c r="G12" s="169">
        <v>0</v>
      </c>
      <c r="I12" s="630" t="s">
        <v>541</v>
      </c>
    </row>
    <row r="13" spans="1:9" ht="15.75" thickBot="1">
      <c r="A13" s="631">
        <f t="shared" si="1"/>
        <v>8</v>
      </c>
      <c r="B13" s="632" t="s">
        <v>7162</v>
      </c>
      <c r="C13" s="1283"/>
      <c r="D13" s="1280"/>
      <c r="E13" s="633">
        <f t="shared" si="2"/>
        <v>7</v>
      </c>
      <c r="F13" s="634">
        <f t="shared" si="0"/>
        <v>128</v>
      </c>
      <c r="G13" s="169">
        <v>0</v>
      </c>
      <c r="I13" s="630" t="s">
        <v>541</v>
      </c>
    </row>
    <row r="14" spans="1:9" ht="15.75" thickBot="1">
      <c r="A14" s="631">
        <f t="shared" si="1"/>
        <v>9</v>
      </c>
      <c r="B14" s="632" t="s">
        <v>7163</v>
      </c>
      <c r="C14" s="1283"/>
      <c r="D14" s="1280"/>
      <c r="E14" s="633">
        <f t="shared" si="2"/>
        <v>8</v>
      </c>
      <c r="F14" s="634">
        <f t="shared" si="0"/>
        <v>256</v>
      </c>
      <c r="G14" s="169">
        <v>0</v>
      </c>
      <c r="I14" s="630" t="s">
        <v>541</v>
      </c>
    </row>
    <row r="15" spans="1:9" ht="15.75" thickBot="1">
      <c r="A15" s="631">
        <f t="shared" si="1"/>
        <v>10</v>
      </c>
      <c r="B15" s="632" t="s">
        <v>7164</v>
      </c>
      <c r="C15" s="1283"/>
      <c r="D15" s="1280"/>
      <c r="E15" s="635">
        <f t="shared" si="2"/>
        <v>9</v>
      </c>
      <c r="F15" s="636">
        <f t="shared" si="0"/>
        <v>512</v>
      </c>
      <c r="G15" s="169">
        <v>0</v>
      </c>
      <c r="I15" s="630" t="s">
        <v>541</v>
      </c>
    </row>
    <row r="16" spans="1:9" ht="15.75" thickBot="1">
      <c r="A16" s="631">
        <f t="shared" si="1"/>
        <v>11</v>
      </c>
      <c r="B16" s="637" t="s">
        <v>7165</v>
      </c>
      <c r="C16" s="1283"/>
      <c r="D16" s="1280"/>
      <c r="E16" s="633">
        <f t="shared" si="2"/>
        <v>10</v>
      </c>
      <c r="F16" s="634">
        <f t="shared" si="0"/>
        <v>1024</v>
      </c>
      <c r="G16" s="169">
        <v>0</v>
      </c>
      <c r="I16" s="630" t="s">
        <v>541</v>
      </c>
    </row>
    <row r="17" spans="1:9" ht="15.75" thickBot="1">
      <c r="A17" s="631">
        <f t="shared" si="1"/>
        <v>12</v>
      </c>
      <c r="B17" s="637" t="s">
        <v>7166</v>
      </c>
      <c r="C17" s="1283"/>
      <c r="D17" s="1280"/>
      <c r="E17" s="633">
        <f t="shared" si="2"/>
        <v>11</v>
      </c>
      <c r="F17" s="634">
        <f t="shared" si="0"/>
        <v>2048</v>
      </c>
      <c r="G17" s="169">
        <v>0</v>
      </c>
      <c r="I17" s="630" t="s">
        <v>541</v>
      </c>
    </row>
    <row r="18" spans="1:9" ht="15.75" thickBot="1">
      <c r="A18" s="631">
        <f t="shared" si="1"/>
        <v>13</v>
      </c>
      <c r="B18" s="632" t="s">
        <v>7167</v>
      </c>
      <c r="C18" s="1283"/>
      <c r="D18" s="1280"/>
      <c r="E18" s="633">
        <f t="shared" si="2"/>
        <v>12</v>
      </c>
      <c r="F18" s="634">
        <f t="shared" si="0"/>
        <v>4096</v>
      </c>
      <c r="G18" s="169">
        <v>0</v>
      </c>
      <c r="I18" s="630" t="s">
        <v>541</v>
      </c>
    </row>
    <row r="19" spans="1:9" ht="15.75" thickBot="1">
      <c r="A19" s="631">
        <f t="shared" si="1"/>
        <v>14</v>
      </c>
      <c r="B19" s="632" t="s">
        <v>7168</v>
      </c>
      <c r="C19" s="1283"/>
      <c r="D19" s="1280"/>
      <c r="E19" s="633">
        <f t="shared" si="2"/>
        <v>13</v>
      </c>
      <c r="F19" s="634">
        <f t="shared" si="0"/>
        <v>8192</v>
      </c>
      <c r="G19" s="169">
        <v>0</v>
      </c>
      <c r="I19" s="630" t="s">
        <v>541</v>
      </c>
    </row>
    <row r="20" spans="1:9" ht="15.75" thickBot="1">
      <c r="A20" s="631">
        <f t="shared" si="1"/>
        <v>15</v>
      </c>
      <c r="B20" s="637" t="s">
        <v>7169</v>
      </c>
      <c r="C20" s="1283"/>
      <c r="D20" s="1280"/>
      <c r="E20" s="633">
        <f t="shared" si="2"/>
        <v>14</v>
      </c>
      <c r="F20" s="634">
        <f t="shared" si="0"/>
        <v>16384</v>
      </c>
      <c r="G20" s="169">
        <v>0</v>
      </c>
      <c r="I20" s="630" t="s">
        <v>541</v>
      </c>
    </row>
    <row r="21" spans="1:9" ht="15.75" thickBot="1">
      <c r="A21" s="638">
        <f t="shared" si="1"/>
        <v>16</v>
      </c>
      <c r="B21" s="637" t="s">
        <v>7170</v>
      </c>
      <c r="C21" s="1284"/>
      <c r="D21" s="1281"/>
      <c r="E21" s="639">
        <f t="shared" si="2"/>
        <v>15</v>
      </c>
      <c r="F21" s="640">
        <f t="shared" si="0"/>
        <v>32768</v>
      </c>
      <c r="G21" s="169">
        <v>0</v>
      </c>
      <c r="I21" s="630" t="s">
        <v>541</v>
      </c>
    </row>
    <row r="22" spans="1:9" ht="15.75" thickBot="1">
      <c r="A22" s="626">
        <f t="shared" si="1"/>
        <v>17</v>
      </c>
      <c r="B22" s="627"/>
      <c r="C22" s="1282">
        <f>C6+1</f>
        <v>1</v>
      </c>
      <c r="D22" s="1279">
        <f>D6+1</f>
        <v>61721</v>
      </c>
      <c r="E22" s="628">
        <v>0</v>
      </c>
      <c r="F22" s="629">
        <f>POWER(2,E22)</f>
        <v>1</v>
      </c>
      <c r="G22" s="169">
        <v>0</v>
      </c>
      <c r="I22" s="630" t="s">
        <v>541</v>
      </c>
    </row>
    <row r="23" spans="1:9" ht="15.75" thickBot="1">
      <c r="A23" s="631">
        <f t="shared" si="1"/>
        <v>18</v>
      </c>
      <c r="B23" s="632"/>
      <c r="C23" s="1283"/>
      <c r="D23" s="1280"/>
      <c r="E23" s="633">
        <f>E22+1</f>
        <v>1</v>
      </c>
      <c r="F23" s="634">
        <f t="shared" ref="F23:F37" si="3">POWER(2,E23)</f>
        <v>2</v>
      </c>
      <c r="G23" s="169">
        <v>0</v>
      </c>
      <c r="I23" s="630" t="s">
        <v>541</v>
      </c>
    </row>
    <row r="24" spans="1:9" ht="15.75" thickBot="1">
      <c r="A24" s="631">
        <f t="shared" si="1"/>
        <v>19</v>
      </c>
      <c r="B24" s="632"/>
      <c r="C24" s="1283"/>
      <c r="D24" s="1280"/>
      <c r="E24" s="633">
        <f t="shared" ref="E24:E37" si="4">E23+1</f>
        <v>2</v>
      </c>
      <c r="F24" s="634">
        <f t="shared" si="3"/>
        <v>4</v>
      </c>
      <c r="G24" s="169">
        <v>0</v>
      </c>
      <c r="I24" s="630" t="s">
        <v>541</v>
      </c>
    </row>
    <row r="25" spans="1:9" ht="15.75" thickBot="1">
      <c r="A25" s="631">
        <f t="shared" si="1"/>
        <v>20</v>
      </c>
      <c r="B25" s="632"/>
      <c r="C25" s="1283"/>
      <c r="D25" s="1280"/>
      <c r="E25" s="633">
        <f t="shared" si="4"/>
        <v>3</v>
      </c>
      <c r="F25" s="634">
        <f t="shared" si="3"/>
        <v>8</v>
      </c>
      <c r="G25" s="169">
        <v>0</v>
      </c>
      <c r="I25" s="630" t="s">
        <v>541</v>
      </c>
    </row>
    <row r="26" spans="1:9" ht="15.75" thickBot="1">
      <c r="A26" s="631">
        <f t="shared" si="1"/>
        <v>21</v>
      </c>
      <c r="B26" s="632"/>
      <c r="C26" s="1283"/>
      <c r="D26" s="1280"/>
      <c r="E26" s="633">
        <f t="shared" si="4"/>
        <v>4</v>
      </c>
      <c r="F26" s="634">
        <f t="shared" si="3"/>
        <v>16</v>
      </c>
      <c r="G26" s="169">
        <v>0</v>
      </c>
      <c r="I26" s="630" t="s">
        <v>541</v>
      </c>
    </row>
    <row r="27" spans="1:9" ht="15.75" thickBot="1">
      <c r="A27" s="631">
        <f t="shared" si="1"/>
        <v>22</v>
      </c>
      <c r="B27" s="632"/>
      <c r="C27" s="1283"/>
      <c r="D27" s="1280"/>
      <c r="E27" s="633">
        <f t="shared" si="4"/>
        <v>5</v>
      </c>
      <c r="F27" s="634">
        <f t="shared" si="3"/>
        <v>32</v>
      </c>
      <c r="G27" s="169">
        <v>0</v>
      </c>
      <c r="I27" s="630" t="s">
        <v>541</v>
      </c>
    </row>
    <row r="28" spans="1:9" ht="15.75" thickBot="1">
      <c r="A28" s="631">
        <f t="shared" si="1"/>
        <v>23</v>
      </c>
      <c r="B28" s="632"/>
      <c r="C28" s="1283"/>
      <c r="D28" s="1280"/>
      <c r="E28" s="633">
        <f t="shared" si="4"/>
        <v>6</v>
      </c>
      <c r="F28" s="634">
        <f t="shared" si="3"/>
        <v>64</v>
      </c>
      <c r="G28" s="169">
        <v>0</v>
      </c>
      <c r="I28" s="630" t="s">
        <v>541</v>
      </c>
    </row>
    <row r="29" spans="1:9" ht="15.75" thickBot="1">
      <c r="A29" s="631">
        <f t="shared" si="1"/>
        <v>24</v>
      </c>
      <c r="B29" s="632"/>
      <c r="C29" s="1283"/>
      <c r="D29" s="1280"/>
      <c r="E29" s="633">
        <f t="shared" si="4"/>
        <v>7</v>
      </c>
      <c r="F29" s="634">
        <f t="shared" si="3"/>
        <v>128</v>
      </c>
      <c r="G29" s="169">
        <v>0</v>
      </c>
      <c r="I29" s="630" t="s">
        <v>541</v>
      </c>
    </row>
    <row r="30" spans="1:9" ht="15.75" thickBot="1">
      <c r="A30" s="631">
        <f t="shared" si="1"/>
        <v>25</v>
      </c>
      <c r="B30" s="632"/>
      <c r="C30" s="1283"/>
      <c r="D30" s="1280"/>
      <c r="E30" s="633">
        <f t="shared" si="4"/>
        <v>8</v>
      </c>
      <c r="F30" s="634">
        <f t="shared" si="3"/>
        <v>256</v>
      </c>
      <c r="G30" s="169">
        <v>0</v>
      </c>
      <c r="I30" s="630" t="s">
        <v>541</v>
      </c>
    </row>
    <row r="31" spans="1:9" ht="15.75" thickBot="1">
      <c r="A31" s="631">
        <f t="shared" si="1"/>
        <v>26</v>
      </c>
      <c r="B31" s="632"/>
      <c r="C31" s="1283"/>
      <c r="D31" s="1280"/>
      <c r="E31" s="635">
        <f t="shared" si="4"/>
        <v>9</v>
      </c>
      <c r="F31" s="636">
        <f t="shared" si="3"/>
        <v>512</v>
      </c>
      <c r="G31" s="169">
        <v>0</v>
      </c>
      <c r="I31" s="630" t="s">
        <v>541</v>
      </c>
    </row>
    <row r="32" spans="1:9" ht="15.75" thickBot="1">
      <c r="A32" s="631">
        <f t="shared" si="1"/>
        <v>27</v>
      </c>
      <c r="B32" s="637"/>
      <c r="C32" s="1283"/>
      <c r="D32" s="1280"/>
      <c r="E32" s="633">
        <f t="shared" si="4"/>
        <v>10</v>
      </c>
      <c r="F32" s="634">
        <f t="shared" si="3"/>
        <v>1024</v>
      </c>
      <c r="G32" s="169">
        <v>0</v>
      </c>
      <c r="I32" s="630" t="s">
        <v>541</v>
      </c>
    </row>
    <row r="33" spans="1:9" ht="15.75" thickBot="1">
      <c r="A33" s="631">
        <f t="shared" si="1"/>
        <v>28</v>
      </c>
      <c r="B33" s="637"/>
      <c r="C33" s="1283"/>
      <c r="D33" s="1280"/>
      <c r="E33" s="633">
        <f t="shared" si="4"/>
        <v>11</v>
      </c>
      <c r="F33" s="634">
        <f t="shared" si="3"/>
        <v>2048</v>
      </c>
      <c r="G33" s="169">
        <v>0</v>
      </c>
      <c r="I33" s="630" t="s">
        <v>541</v>
      </c>
    </row>
    <row r="34" spans="1:9" ht="15.75" thickBot="1">
      <c r="A34" s="631">
        <f t="shared" si="1"/>
        <v>29</v>
      </c>
      <c r="B34" s="632"/>
      <c r="C34" s="1283"/>
      <c r="D34" s="1280"/>
      <c r="E34" s="633">
        <f t="shared" si="4"/>
        <v>12</v>
      </c>
      <c r="F34" s="634">
        <f t="shared" si="3"/>
        <v>4096</v>
      </c>
      <c r="G34" s="169">
        <v>0</v>
      </c>
      <c r="I34" s="630" t="s">
        <v>541</v>
      </c>
    </row>
    <row r="35" spans="1:9" ht="15.75" thickBot="1">
      <c r="A35" s="631">
        <f t="shared" si="1"/>
        <v>30</v>
      </c>
      <c r="B35" s="632"/>
      <c r="C35" s="1283"/>
      <c r="D35" s="1280"/>
      <c r="E35" s="633">
        <f t="shared" si="4"/>
        <v>13</v>
      </c>
      <c r="F35" s="634">
        <f t="shared" si="3"/>
        <v>8192</v>
      </c>
      <c r="G35" s="169">
        <v>0</v>
      </c>
      <c r="I35" s="630" t="s">
        <v>541</v>
      </c>
    </row>
    <row r="36" spans="1:9" ht="15.75" thickBot="1">
      <c r="A36" s="631">
        <f t="shared" si="1"/>
        <v>31</v>
      </c>
      <c r="B36" s="637"/>
      <c r="C36" s="1283"/>
      <c r="D36" s="1280"/>
      <c r="E36" s="633">
        <f t="shared" si="4"/>
        <v>14</v>
      </c>
      <c r="F36" s="634">
        <f t="shared" si="3"/>
        <v>16384</v>
      </c>
      <c r="G36" s="169">
        <v>0</v>
      </c>
      <c r="I36" s="630" t="s">
        <v>541</v>
      </c>
    </row>
    <row r="37" spans="1:9" ht="15.75" thickBot="1">
      <c r="A37" s="631">
        <f t="shared" si="1"/>
        <v>32</v>
      </c>
      <c r="B37" s="637"/>
      <c r="C37" s="1284"/>
      <c r="D37" s="1281"/>
      <c r="E37" s="639">
        <f t="shared" si="4"/>
        <v>15</v>
      </c>
      <c r="F37" s="640">
        <f t="shared" si="3"/>
        <v>32768</v>
      </c>
      <c r="G37" s="169">
        <v>0</v>
      </c>
      <c r="I37" s="630" t="s">
        <v>541</v>
      </c>
    </row>
    <row r="38" spans="1:9" ht="15.75" thickBot="1">
      <c r="A38" s="626">
        <f t="shared" si="1"/>
        <v>33</v>
      </c>
      <c r="B38" s="420" t="s">
        <v>7171</v>
      </c>
      <c r="C38" s="1282">
        <f t="shared" ref="C38" si="5">C22+1</f>
        <v>2</v>
      </c>
      <c r="D38" s="1279">
        <f>D22+1</f>
        <v>61722</v>
      </c>
      <c r="E38" s="628">
        <v>0</v>
      </c>
      <c r="F38" s="629">
        <f>POWER(2,E38)</f>
        <v>1</v>
      </c>
      <c r="G38" s="169">
        <v>0</v>
      </c>
      <c r="I38" s="630" t="s">
        <v>541</v>
      </c>
    </row>
    <row r="39" spans="1:9" ht="15.75" thickBot="1">
      <c r="A39" s="631">
        <f t="shared" si="1"/>
        <v>34</v>
      </c>
      <c r="B39" s="421" t="s">
        <v>7172</v>
      </c>
      <c r="C39" s="1283"/>
      <c r="D39" s="1280"/>
      <c r="E39" s="633">
        <f>E38+1</f>
        <v>1</v>
      </c>
      <c r="F39" s="634">
        <f t="shared" ref="F39:F53" si="6">POWER(2,E39)</f>
        <v>2</v>
      </c>
      <c r="G39" s="169">
        <v>0</v>
      </c>
      <c r="I39" s="630" t="s">
        <v>541</v>
      </c>
    </row>
    <row r="40" spans="1:9" ht="15.75" thickBot="1">
      <c r="A40" s="631">
        <f t="shared" si="1"/>
        <v>35</v>
      </c>
      <c r="B40" s="421" t="s">
        <v>7173</v>
      </c>
      <c r="C40" s="1283"/>
      <c r="D40" s="1280"/>
      <c r="E40" s="633">
        <f t="shared" ref="E40:E53" si="7">E39+1</f>
        <v>2</v>
      </c>
      <c r="F40" s="634">
        <f t="shared" si="6"/>
        <v>4</v>
      </c>
      <c r="G40" s="169">
        <v>0</v>
      </c>
      <c r="I40" s="630" t="s">
        <v>541</v>
      </c>
    </row>
    <row r="41" spans="1:9" ht="15.75" thickBot="1">
      <c r="A41" s="631">
        <f t="shared" si="1"/>
        <v>36</v>
      </c>
      <c r="B41" s="421" t="s">
        <v>7174</v>
      </c>
      <c r="C41" s="1283"/>
      <c r="D41" s="1280"/>
      <c r="E41" s="633">
        <f t="shared" si="7"/>
        <v>3</v>
      </c>
      <c r="F41" s="634">
        <f t="shared" si="6"/>
        <v>8</v>
      </c>
      <c r="G41" s="169">
        <v>0</v>
      </c>
      <c r="I41" s="630" t="s">
        <v>541</v>
      </c>
    </row>
    <row r="42" spans="1:9" ht="15.75" thickBot="1">
      <c r="A42" s="631">
        <f t="shared" si="1"/>
        <v>37</v>
      </c>
      <c r="B42" s="421" t="s">
        <v>7175</v>
      </c>
      <c r="C42" s="1283"/>
      <c r="D42" s="1280"/>
      <c r="E42" s="633">
        <f t="shared" si="7"/>
        <v>4</v>
      </c>
      <c r="F42" s="634">
        <f t="shared" si="6"/>
        <v>16</v>
      </c>
      <c r="G42" s="169">
        <v>0</v>
      </c>
      <c r="I42" s="630" t="s">
        <v>541</v>
      </c>
    </row>
    <row r="43" spans="1:9" ht="15.75" thickBot="1">
      <c r="A43" s="631">
        <f t="shared" si="1"/>
        <v>38</v>
      </c>
      <c r="B43" s="421" t="s">
        <v>7176</v>
      </c>
      <c r="C43" s="1283"/>
      <c r="D43" s="1280"/>
      <c r="E43" s="633">
        <f t="shared" si="7"/>
        <v>5</v>
      </c>
      <c r="F43" s="634">
        <f t="shared" si="6"/>
        <v>32</v>
      </c>
      <c r="G43" s="169">
        <v>0</v>
      </c>
      <c r="I43" s="630" t="s">
        <v>541</v>
      </c>
    </row>
    <row r="44" spans="1:9" ht="15.75" thickBot="1">
      <c r="A44" s="631">
        <f t="shared" si="1"/>
        <v>39</v>
      </c>
      <c r="B44" s="421" t="s">
        <v>7177</v>
      </c>
      <c r="C44" s="1283"/>
      <c r="D44" s="1280"/>
      <c r="E44" s="633">
        <f t="shared" si="7"/>
        <v>6</v>
      </c>
      <c r="F44" s="634">
        <f t="shared" si="6"/>
        <v>64</v>
      </c>
      <c r="G44" s="169">
        <v>0</v>
      </c>
      <c r="I44" s="630" t="s">
        <v>541</v>
      </c>
    </row>
    <row r="45" spans="1:9" ht="15.75" thickBot="1">
      <c r="A45" s="631">
        <f t="shared" si="1"/>
        <v>40</v>
      </c>
      <c r="B45" s="421" t="s">
        <v>7178</v>
      </c>
      <c r="C45" s="1283"/>
      <c r="D45" s="1280"/>
      <c r="E45" s="633">
        <f t="shared" si="7"/>
        <v>7</v>
      </c>
      <c r="F45" s="634">
        <f t="shared" si="6"/>
        <v>128</v>
      </c>
      <c r="G45" s="169">
        <v>0</v>
      </c>
      <c r="I45" s="630" t="s">
        <v>541</v>
      </c>
    </row>
    <row r="46" spans="1:9" ht="15.75" thickBot="1">
      <c r="A46" s="631">
        <f t="shared" si="1"/>
        <v>41</v>
      </c>
      <c r="B46" s="421" t="s">
        <v>7179</v>
      </c>
      <c r="C46" s="1283"/>
      <c r="D46" s="1280"/>
      <c r="E46" s="633">
        <f t="shared" si="7"/>
        <v>8</v>
      </c>
      <c r="F46" s="634">
        <f t="shared" si="6"/>
        <v>256</v>
      </c>
      <c r="G46" s="169">
        <v>0</v>
      </c>
      <c r="I46" s="630" t="s">
        <v>541</v>
      </c>
    </row>
    <row r="47" spans="1:9" ht="15.75" thickBot="1">
      <c r="A47" s="631">
        <f t="shared" si="1"/>
        <v>42</v>
      </c>
      <c r="B47" s="421" t="s">
        <v>7180</v>
      </c>
      <c r="C47" s="1283"/>
      <c r="D47" s="1280"/>
      <c r="E47" s="635">
        <f t="shared" si="7"/>
        <v>9</v>
      </c>
      <c r="F47" s="636">
        <f t="shared" si="6"/>
        <v>512</v>
      </c>
      <c r="G47" s="169">
        <v>0</v>
      </c>
      <c r="I47" s="630" t="s">
        <v>541</v>
      </c>
    </row>
    <row r="48" spans="1:9" ht="15.75" thickBot="1">
      <c r="A48" s="631">
        <f t="shared" si="1"/>
        <v>43</v>
      </c>
      <c r="B48" s="421" t="s">
        <v>7181</v>
      </c>
      <c r="C48" s="1283"/>
      <c r="D48" s="1280"/>
      <c r="E48" s="633">
        <f t="shared" si="7"/>
        <v>10</v>
      </c>
      <c r="F48" s="634">
        <f t="shared" si="6"/>
        <v>1024</v>
      </c>
      <c r="G48" s="169">
        <v>0</v>
      </c>
      <c r="I48" s="630" t="s">
        <v>541</v>
      </c>
    </row>
    <row r="49" spans="1:10" ht="15.75" thickBot="1">
      <c r="A49" s="631">
        <f t="shared" si="1"/>
        <v>44</v>
      </c>
      <c r="B49" s="421" t="s">
        <v>7182</v>
      </c>
      <c r="C49" s="1283"/>
      <c r="D49" s="1280"/>
      <c r="E49" s="633">
        <f t="shared" si="7"/>
        <v>11</v>
      </c>
      <c r="F49" s="634">
        <f t="shared" si="6"/>
        <v>2048</v>
      </c>
      <c r="G49" s="169">
        <v>0</v>
      </c>
      <c r="I49" s="630" t="s">
        <v>541</v>
      </c>
    </row>
    <row r="50" spans="1:10" ht="15.75" thickBot="1">
      <c r="A50" s="631">
        <f t="shared" si="1"/>
        <v>45</v>
      </c>
      <c r="B50" s="421"/>
      <c r="C50" s="1283"/>
      <c r="D50" s="1280"/>
      <c r="E50" s="633">
        <f t="shared" si="7"/>
        <v>12</v>
      </c>
      <c r="F50" s="634">
        <f t="shared" si="6"/>
        <v>4096</v>
      </c>
      <c r="G50" s="169">
        <v>0</v>
      </c>
      <c r="I50" s="630" t="s">
        <v>541</v>
      </c>
    </row>
    <row r="51" spans="1:10" ht="15.75" thickBot="1">
      <c r="A51" s="631">
        <f t="shared" si="1"/>
        <v>46</v>
      </c>
      <c r="B51" s="421"/>
      <c r="C51" s="1283"/>
      <c r="D51" s="1280"/>
      <c r="E51" s="633">
        <f t="shared" si="7"/>
        <v>13</v>
      </c>
      <c r="F51" s="634">
        <f t="shared" si="6"/>
        <v>8192</v>
      </c>
      <c r="G51" s="169">
        <v>0</v>
      </c>
      <c r="I51" s="630" t="s">
        <v>541</v>
      </c>
    </row>
    <row r="52" spans="1:10" ht="15.75" thickBot="1">
      <c r="A52" s="631">
        <f t="shared" si="1"/>
        <v>47</v>
      </c>
      <c r="B52" s="421"/>
      <c r="C52" s="1283"/>
      <c r="D52" s="1280"/>
      <c r="E52" s="633">
        <f t="shared" si="7"/>
        <v>14</v>
      </c>
      <c r="F52" s="634">
        <f t="shared" si="6"/>
        <v>16384</v>
      </c>
      <c r="G52" s="169">
        <v>0</v>
      </c>
      <c r="I52" s="630" t="s">
        <v>541</v>
      </c>
    </row>
    <row r="53" spans="1:10" ht="15.75" thickBot="1">
      <c r="A53" s="631">
        <f t="shared" si="1"/>
        <v>48</v>
      </c>
      <c r="B53" s="464"/>
      <c r="C53" s="1284"/>
      <c r="D53" s="1281"/>
      <c r="E53" s="639">
        <f t="shared" si="7"/>
        <v>15</v>
      </c>
      <c r="F53" s="640">
        <f t="shared" si="6"/>
        <v>32768</v>
      </c>
      <c r="G53" s="169">
        <v>0</v>
      </c>
      <c r="H53" s="641"/>
      <c r="I53" s="630" t="s">
        <v>541</v>
      </c>
    </row>
    <row r="54" spans="1:10" ht="15.75" thickBot="1">
      <c r="A54" s="626">
        <f t="shared" si="1"/>
        <v>49</v>
      </c>
      <c r="B54" s="420" t="s">
        <v>7183</v>
      </c>
      <c r="C54" s="1282">
        <f t="shared" ref="C54" si="8">C38+1</f>
        <v>3</v>
      </c>
      <c r="D54" s="1279">
        <f>D38+1</f>
        <v>61723</v>
      </c>
      <c r="E54" s="628">
        <v>0</v>
      </c>
      <c r="F54" s="629">
        <f>POWER(2,E54)</f>
        <v>1</v>
      </c>
      <c r="G54" s="169">
        <v>0</v>
      </c>
      <c r="H54" s="193"/>
      <c r="I54" s="630" t="s">
        <v>541</v>
      </c>
      <c r="J54" s="1287"/>
    </row>
    <row r="55" spans="1:10" ht="15.75" thickBot="1">
      <c r="A55" s="631">
        <f t="shared" si="1"/>
        <v>50</v>
      </c>
      <c r="B55" s="421" t="s">
        <v>7184</v>
      </c>
      <c r="C55" s="1283"/>
      <c r="D55" s="1280"/>
      <c r="E55" s="633">
        <f>E54+1</f>
        <v>1</v>
      </c>
      <c r="F55" s="634">
        <f t="shared" ref="F55:F69" si="9">POWER(2,E55)</f>
        <v>2</v>
      </c>
      <c r="G55" s="169">
        <v>0</v>
      </c>
      <c r="H55" s="193"/>
      <c r="I55" s="630" t="s">
        <v>541</v>
      </c>
      <c r="J55" s="1287"/>
    </row>
    <row r="56" spans="1:10" ht="15.75" thickBot="1">
      <c r="A56" s="631">
        <f t="shared" si="1"/>
        <v>51</v>
      </c>
      <c r="B56" s="421" t="s">
        <v>7185</v>
      </c>
      <c r="C56" s="1283"/>
      <c r="D56" s="1280"/>
      <c r="E56" s="633">
        <f t="shared" ref="E56:E69" si="10">E55+1</f>
        <v>2</v>
      </c>
      <c r="F56" s="634">
        <f t="shared" si="9"/>
        <v>4</v>
      </c>
      <c r="G56" s="169">
        <v>0</v>
      </c>
      <c r="H56" s="193"/>
      <c r="I56" s="630" t="s">
        <v>541</v>
      </c>
      <c r="J56" s="1287"/>
    </row>
    <row r="57" spans="1:10" ht="15.75" thickBot="1">
      <c r="A57" s="631">
        <f t="shared" si="1"/>
        <v>52</v>
      </c>
      <c r="B57" s="421" t="s">
        <v>7186</v>
      </c>
      <c r="C57" s="1283"/>
      <c r="D57" s="1280"/>
      <c r="E57" s="633">
        <f t="shared" si="10"/>
        <v>3</v>
      </c>
      <c r="F57" s="634">
        <f t="shared" si="9"/>
        <v>8</v>
      </c>
      <c r="G57" s="169">
        <v>0</v>
      </c>
      <c r="H57" s="193"/>
      <c r="I57" s="630" t="s">
        <v>541</v>
      </c>
      <c r="J57" s="1287"/>
    </row>
    <row r="58" spans="1:10" ht="15.75" thickBot="1">
      <c r="A58" s="631">
        <f t="shared" si="1"/>
        <v>53</v>
      </c>
      <c r="B58" s="421" t="s">
        <v>7187</v>
      </c>
      <c r="C58" s="1283"/>
      <c r="D58" s="1280"/>
      <c r="E58" s="633">
        <f t="shared" si="10"/>
        <v>4</v>
      </c>
      <c r="F58" s="634">
        <f t="shared" si="9"/>
        <v>16</v>
      </c>
      <c r="G58" s="169">
        <v>0</v>
      </c>
      <c r="H58" s="193"/>
      <c r="I58" s="630" t="s">
        <v>541</v>
      </c>
      <c r="J58" s="1287"/>
    </row>
    <row r="59" spans="1:10" ht="15.75" thickBot="1">
      <c r="A59" s="631">
        <f t="shared" si="1"/>
        <v>54</v>
      </c>
      <c r="B59" s="421" t="s">
        <v>7188</v>
      </c>
      <c r="C59" s="1283"/>
      <c r="D59" s="1280"/>
      <c r="E59" s="633">
        <f t="shared" si="10"/>
        <v>5</v>
      </c>
      <c r="F59" s="634">
        <f t="shared" si="9"/>
        <v>32</v>
      </c>
      <c r="G59" s="169">
        <v>0</v>
      </c>
      <c r="H59" s="193"/>
      <c r="I59" s="630" t="s">
        <v>541</v>
      </c>
      <c r="J59" s="1287"/>
    </row>
    <row r="60" spans="1:10" ht="15.75" thickBot="1">
      <c r="A60" s="631">
        <f t="shared" si="1"/>
        <v>55</v>
      </c>
      <c r="B60" s="421" t="s">
        <v>7189</v>
      </c>
      <c r="C60" s="1283"/>
      <c r="D60" s="1280"/>
      <c r="E60" s="633">
        <f t="shared" si="10"/>
        <v>6</v>
      </c>
      <c r="F60" s="634">
        <f t="shared" si="9"/>
        <v>64</v>
      </c>
      <c r="G60" s="169">
        <v>0</v>
      </c>
      <c r="H60" s="193"/>
      <c r="I60" s="630" t="s">
        <v>541</v>
      </c>
      <c r="J60" s="1287"/>
    </row>
    <row r="61" spans="1:10" ht="15.75" thickBot="1">
      <c r="A61" s="631">
        <f t="shared" si="1"/>
        <v>56</v>
      </c>
      <c r="B61" s="421" t="s">
        <v>7190</v>
      </c>
      <c r="C61" s="1283"/>
      <c r="D61" s="1280"/>
      <c r="E61" s="633">
        <f t="shared" si="10"/>
        <v>7</v>
      </c>
      <c r="F61" s="634">
        <f t="shared" si="9"/>
        <v>128</v>
      </c>
      <c r="G61" s="169">
        <v>0</v>
      </c>
      <c r="H61" s="193"/>
      <c r="I61" s="630" t="s">
        <v>541</v>
      </c>
      <c r="J61" s="1287"/>
    </row>
    <row r="62" spans="1:10" ht="15.75" thickBot="1">
      <c r="A62" s="631">
        <f t="shared" si="1"/>
        <v>57</v>
      </c>
      <c r="B62" s="421" t="s">
        <v>7191</v>
      </c>
      <c r="C62" s="1283"/>
      <c r="D62" s="1280"/>
      <c r="E62" s="633">
        <f t="shared" si="10"/>
        <v>8</v>
      </c>
      <c r="F62" s="634">
        <f t="shared" si="9"/>
        <v>256</v>
      </c>
      <c r="G62" s="169">
        <v>0</v>
      </c>
      <c r="H62" s="193"/>
      <c r="I62" s="630" t="s">
        <v>541</v>
      </c>
      <c r="J62" s="1287"/>
    </row>
    <row r="63" spans="1:10" ht="15.75" thickBot="1">
      <c r="A63" s="631">
        <f t="shared" si="1"/>
        <v>58</v>
      </c>
      <c r="B63" s="421" t="s">
        <v>7192</v>
      </c>
      <c r="C63" s="1283"/>
      <c r="D63" s="1280"/>
      <c r="E63" s="635">
        <f t="shared" si="10"/>
        <v>9</v>
      </c>
      <c r="F63" s="636">
        <f t="shared" si="9"/>
        <v>512</v>
      </c>
      <c r="G63" s="169">
        <v>0</v>
      </c>
      <c r="H63" s="193"/>
      <c r="I63" s="630" t="s">
        <v>541</v>
      </c>
      <c r="J63" s="1287"/>
    </row>
    <row r="64" spans="1:10" ht="15.75" thickBot="1">
      <c r="A64" s="631">
        <f t="shared" si="1"/>
        <v>59</v>
      </c>
      <c r="B64" s="421" t="s">
        <v>7193</v>
      </c>
      <c r="C64" s="1283"/>
      <c r="D64" s="1280"/>
      <c r="E64" s="633">
        <f t="shared" si="10"/>
        <v>10</v>
      </c>
      <c r="F64" s="634">
        <f t="shared" si="9"/>
        <v>1024</v>
      </c>
      <c r="G64" s="169">
        <v>0</v>
      </c>
      <c r="H64" s="193"/>
      <c r="I64" s="630" t="s">
        <v>541</v>
      </c>
      <c r="J64" s="1287"/>
    </row>
    <row r="65" spans="1:11" ht="15.75" thickBot="1">
      <c r="A65" s="631">
        <f t="shared" si="1"/>
        <v>60</v>
      </c>
      <c r="B65" s="421" t="s">
        <v>7194</v>
      </c>
      <c r="C65" s="1283"/>
      <c r="D65" s="1280"/>
      <c r="E65" s="633">
        <f t="shared" si="10"/>
        <v>11</v>
      </c>
      <c r="F65" s="634">
        <f t="shared" si="9"/>
        <v>2048</v>
      </c>
      <c r="G65" s="169">
        <v>0</v>
      </c>
      <c r="H65" s="193"/>
      <c r="I65" s="630" t="s">
        <v>541</v>
      </c>
      <c r="J65" s="1287"/>
    </row>
    <row r="66" spans="1:11" ht="15.75" thickBot="1">
      <c r="A66" s="631">
        <f t="shared" si="1"/>
        <v>61</v>
      </c>
      <c r="B66" s="632"/>
      <c r="C66" s="1283"/>
      <c r="D66" s="1280"/>
      <c r="E66" s="633">
        <f t="shared" si="10"/>
        <v>12</v>
      </c>
      <c r="F66" s="634">
        <f t="shared" si="9"/>
        <v>4096</v>
      </c>
      <c r="G66" s="169">
        <v>0</v>
      </c>
      <c r="H66" s="193"/>
      <c r="I66" s="630" t="s">
        <v>541</v>
      </c>
      <c r="J66" s="1287"/>
    </row>
    <row r="67" spans="1:11" ht="15.75" thickBot="1">
      <c r="A67" s="631">
        <f t="shared" si="1"/>
        <v>62</v>
      </c>
      <c r="B67" s="632"/>
      <c r="C67" s="1283"/>
      <c r="D67" s="1280"/>
      <c r="E67" s="633">
        <f t="shared" si="10"/>
        <v>13</v>
      </c>
      <c r="F67" s="634">
        <f t="shared" si="9"/>
        <v>8192</v>
      </c>
      <c r="G67" s="169">
        <v>0</v>
      </c>
      <c r="H67" s="193"/>
      <c r="I67" s="630" t="s">
        <v>541</v>
      </c>
      <c r="J67" s="1287"/>
    </row>
    <row r="68" spans="1:11" ht="15.75" thickBot="1">
      <c r="A68" s="631">
        <f t="shared" si="1"/>
        <v>63</v>
      </c>
      <c r="B68" s="632"/>
      <c r="C68" s="1283"/>
      <c r="D68" s="1280"/>
      <c r="E68" s="633">
        <f t="shared" si="10"/>
        <v>14</v>
      </c>
      <c r="F68" s="634">
        <f t="shared" si="9"/>
        <v>16384</v>
      </c>
      <c r="G68" s="169">
        <v>0</v>
      </c>
      <c r="H68" s="193"/>
      <c r="I68" s="630" t="s">
        <v>541</v>
      </c>
      <c r="J68" s="1287"/>
    </row>
    <row r="69" spans="1:11" ht="15.75" thickBot="1">
      <c r="A69" s="631">
        <f t="shared" si="1"/>
        <v>64</v>
      </c>
      <c r="B69" s="642"/>
      <c r="C69" s="1284"/>
      <c r="D69" s="1281"/>
      <c r="E69" s="639">
        <f t="shared" si="10"/>
        <v>15</v>
      </c>
      <c r="F69" s="640">
        <f t="shared" si="9"/>
        <v>32768</v>
      </c>
      <c r="G69" s="169">
        <v>0</v>
      </c>
      <c r="H69" s="193"/>
      <c r="I69" s="630" t="s">
        <v>541</v>
      </c>
      <c r="J69" s="1287"/>
    </row>
    <row r="70" spans="1:11" ht="15.75" thickBot="1">
      <c r="A70" s="626">
        <f t="shared" si="1"/>
        <v>65</v>
      </c>
      <c r="B70" s="420" t="s">
        <v>7129</v>
      </c>
      <c r="C70" s="1282">
        <f>C54+1</f>
        <v>4</v>
      </c>
      <c r="D70" s="1279">
        <f>D54+1</f>
        <v>61724</v>
      </c>
      <c r="E70" s="628">
        <v>0</v>
      </c>
      <c r="F70" s="629">
        <f>POWER(2,E70)</f>
        <v>1</v>
      </c>
      <c r="G70" s="169">
        <v>0</v>
      </c>
      <c r="H70" s="193"/>
      <c r="I70" s="630" t="s">
        <v>541</v>
      </c>
      <c r="J70" s="1287"/>
      <c r="K70" s="643"/>
    </row>
    <row r="71" spans="1:11" ht="15.75" thickBot="1">
      <c r="A71" s="631">
        <f t="shared" si="1"/>
        <v>66</v>
      </c>
      <c r="B71" s="421" t="s">
        <v>7129</v>
      </c>
      <c r="C71" s="1283"/>
      <c r="D71" s="1280"/>
      <c r="E71" s="633">
        <f>E70+1</f>
        <v>1</v>
      </c>
      <c r="F71" s="634">
        <f t="shared" ref="F71:F85" si="11">POWER(2,E71)</f>
        <v>2</v>
      </c>
      <c r="G71" s="169">
        <v>0</v>
      </c>
      <c r="H71" s="193"/>
      <c r="I71" s="630" t="s">
        <v>541</v>
      </c>
      <c r="J71" s="1287"/>
      <c r="K71" s="643"/>
    </row>
    <row r="72" spans="1:11" ht="15.75" thickBot="1">
      <c r="A72" s="631">
        <f t="shared" ref="A72:A135" si="12">A71+1</f>
        <v>67</v>
      </c>
      <c r="B72" s="421" t="s">
        <v>7129</v>
      </c>
      <c r="C72" s="1283"/>
      <c r="D72" s="1280"/>
      <c r="E72" s="633">
        <f t="shared" ref="E72:E85" si="13">E71+1</f>
        <v>2</v>
      </c>
      <c r="F72" s="634">
        <f t="shared" si="11"/>
        <v>4</v>
      </c>
      <c r="G72" s="169">
        <v>0</v>
      </c>
      <c r="H72" s="193"/>
      <c r="I72" s="630" t="s">
        <v>541</v>
      </c>
      <c r="J72" s="1287"/>
      <c r="K72" s="643"/>
    </row>
    <row r="73" spans="1:11" ht="15.75" thickBot="1">
      <c r="A73" s="631">
        <f t="shared" si="12"/>
        <v>68</v>
      </c>
      <c r="B73" s="421" t="s">
        <v>7129</v>
      </c>
      <c r="C73" s="1283"/>
      <c r="D73" s="1280"/>
      <c r="E73" s="633">
        <f t="shared" si="13"/>
        <v>3</v>
      </c>
      <c r="F73" s="634">
        <f t="shared" si="11"/>
        <v>8</v>
      </c>
      <c r="G73" s="169">
        <v>0</v>
      </c>
      <c r="H73" s="193"/>
      <c r="I73" s="630" t="s">
        <v>541</v>
      </c>
      <c r="J73" s="1287"/>
      <c r="K73" s="643"/>
    </row>
    <row r="74" spans="1:11" ht="15.75" thickBot="1">
      <c r="A74" s="631">
        <f t="shared" si="12"/>
        <v>69</v>
      </c>
      <c r="B74" s="421" t="s">
        <v>7195</v>
      </c>
      <c r="C74" s="1283"/>
      <c r="D74" s="1280"/>
      <c r="E74" s="633">
        <f t="shared" si="13"/>
        <v>4</v>
      </c>
      <c r="F74" s="634">
        <f t="shared" si="11"/>
        <v>16</v>
      </c>
      <c r="G74" s="169">
        <v>0</v>
      </c>
      <c r="H74" s="193"/>
      <c r="I74" s="630" t="s">
        <v>541</v>
      </c>
      <c r="J74" s="1287"/>
      <c r="K74" s="643"/>
    </row>
    <row r="75" spans="1:11" ht="15.75" thickBot="1">
      <c r="A75" s="631">
        <f t="shared" si="12"/>
        <v>70</v>
      </c>
      <c r="B75" s="421" t="s">
        <v>7196</v>
      </c>
      <c r="C75" s="1283"/>
      <c r="D75" s="1280"/>
      <c r="E75" s="633">
        <f t="shared" si="13"/>
        <v>5</v>
      </c>
      <c r="F75" s="634">
        <f t="shared" si="11"/>
        <v>32</v>
      </c>
      <c r="G75" s="169">
        <v>0</v>
      </c>
      <c r="H75" s="193"/>
      <c r="I75" s="630" t="s">
        <v>541</v>
      </c>
      <c r="J75" s="1287"/>
      <c r="K75" s="643"/>
    </row>
    <row r="76" spans="1:11" ht="15.75" thickBot="1">
      <c r="A76" s="631">
        <f t="shared" si="12"/>
        <v>71</v>
      </c>
      <c r="B76" s="421" t="s">
        <v>7197</v>
      </c>
      <c r="C76" s="1283"/>
      <c r="D76" s="1280"/>
      <c r="E76" s="633">
        <f t="shared" si="13"/>
        <v>6</v>
      </c>
      <c r="F76" s="634">
        <f t="shared" si="11"/>
        <v>64</v>
      </c>
      <c r="G76" s="169">
        <v>0</v>
      </c>
      <c r="H76" s="193"/>
      <c r="I76" s="630" t="s">
        <v>541</v>
      </c>
      <c r="J76" s="1287"/>
      <c r="K76" s="643"/>
    </row>
    <row r="77" spans="1:11" ht="15.75" thickBot="1">
      <c r="A77" s="631">
        <f t="shared" si="12"/>
        <v>72</v>
      </c>
      <c r="B77" s="421" t="s">
        <v>7198</v>
      </c>
      <c r="C77" s="1283"/>
      <c r="D77" s="1280"/>
      <c r="E77" s="633">
        <f t="shared" si="13"/>
        <v>7</v>
      </c>
      <c r="F77" s="634">
        <f t="shared" si="11"/>
        <v>128</v>
      </c>
      <c r="G77" s="169">
        <v>0</v>
      </c>
      <c r="H77" s="193"/>
      <c r="I77" s="630" t="s">
        <v>541</v>
      </c>
      <c r="J77" s="1287"/>
      <c r="K77" s="643"/>
    </row>
    <row r="78" spans="1:11" ht="15.75" thickBot="1">
      <c r="A78" s="631">
        <f t="shared" si="12"/>
        <v>73</v>
      </c>
      <c r="B78" s="421" t="s">
        <v>7199</v>
      </c>
      <c r="C78" s="1283"/>
      <c r="D78" s="1280"/>
      <c r="E78" s="633">
        <f t="shared" si="13"/>
        <v>8</v>
      </c>
      <c r="F78" s="634">
        <f t="shared" si="11"/>
        <v>256</v>
      </c>
      <c r="G78" s="169">
        <v>0</v>
      </c>
      <c r="H78" s="193"/>
      <c r="I78" s="630" t="s">
        <v>541</v>
      </c>
      <c r="J78" s="1287"/>
      <c r="K78" s="643"/>
    </row>
    <row r="79" spans="1:11" ht="15.75" thickBot="1">
      <c r="A79" s="631">
        <f t="shared" si="12"/>
        <v>74</v>
      </c>
      <c r="B79" s="421" t="s">
        <v>7201</v>
      </c>
      <c r="C79" s="1283"/>
      <c r="D79" s="1280"/>
      <c r="E79" s="635">
        <f t="shared" si="13"/>
        <v>9</v>
      </c>
      <c r="F79" s="636">
        <f t="shared" si="11"/>
        <v>512</v>
      </c>
      <c r="G79" s="169">
        <v>0</v>
      </c>
      <c r="H79" s="193"/>
      <c r="I79" s="630" t="s">
        <v>541</v>
      </c>
      <c r="J79" s="1287"/>
      <c r="K79" s="643"/>
    </row>
    <row r="80" spans="1:11" ht="15.75" thickBot="1">
      <c r="A80" s="631">
        <f t="shared" si="12"/>
        <v>75</v>
      </c>
      <c r="B80" s="421" t="s">
        <v>7200</v>
      </c>
      <c r="C80" s="1283"/>
      <c r="D80" s="1280"/>
      <c r="E80" s="633">
        <f t="shared" si="13"/>
        <v>10</v>
      </c>
      <c r="F80" s="634">
        <f t="shared" si="11"/>
        <v>1024</v>
      </c>
      <c r="G80" s="169">
        <v>0</v>
      </c>
      <c r="H80" s="193"/>
      <c r="I80" s="630" t="s">
        <v>541</v>
      </c>
      <c r="J80" s="1287"/>
      <c r="K80" s="643"/>
    </row>
    <row r="81" spans="1:11" ht="15.75" thickBot="1">
      <c r="A81" s="631">
        <f t="shared" si="12"/>
        <v>76</v>
      </c>
      <c r="B81" s="421" t="s">
        <v>7202</v>
      </c>
      <c r="C81" s="1283"/>
      <c r="D81" s="1280"/>
      <c r="E81" s="633">
        <f t="shared" si="13"/>
        <v>11</v>
      </c>
      <c r="F81" s="634">
        <f t="shared" si="11"/>
        <v>2048</v>
      </c>
      <c r="G81" s="169">
        <v>0</v>
      </c>
      <c r="H81" s="193"/>
      <c r="I81" s="630" t="s">
        <v>541</v>
      </c>
      <c r="J81" s="1287"/>
      <c r="K81" s="643"/>
    </row>
    <row r="82" spans="1:11" ht="15.75" thickBot="1">
      <c r="A82" s="631">
        <f t="shared" si="12"/>
        <v>77</v>
      </c>
      <c r="B82" s="632" t="s">
        <v>7203</v>
      </c>
      <c r="C82" s="1283"/>
      <c r="D82" s="1280"/>
      <c r="E82" s="633">
        <f t="shared" si="13"/>
        <v>12</v>
      </c>
      <c r="F82" s="634">
        <f t="shared" si="11"/>
        <v>4096</v>
      </c>
      <c r="G82" s="169">
        <v>0</v>
      </c>
      <c r="H82" s="193"/>
      <c r="I82" s="630" t="s">
        <v>541</v>
      </c>
      <c r="J82" s="1287"/>
      <c r="K82" s="643"/>
    </row>
    <row r="83" spans="1:11" ht="15.75" thickBot="1">
      <c r="A83" s="631">
        <f t="shared" si="12"/>
        <v>78</v>
      </c>
      <c r="B83" s="632" t="s">
        <v>7204</v>
      </c>
      <c r="C83" s="1283"/>
      <c r="D83" s="1280"/>
      <c r="E83" s="633">
        <f t="shared" si="13"/>
        <v>13</v>
      </c>
      <c r="F83" s="634">
        <f t="shared" si="11"/>
        <v>8192</v>
      </c>
      <c r="G83" s="169">
        <v>0</v>
      </c>
      <c r="H83" s="193"/>
      <c r="I83" s="630" t="s">
        <v>541</v>
      </c>
      <c r="J83" s="1287"/>
      <c r="K83" s="643"/>
    </row>
    <row r="84" spans="1:11" ht="15.75" thickBot="1">
      <c r="A84" s="631">
        <f t="shared" si="12"/>
        <v>79</v>
      </c>
      <c r="B84" s="632" t="s">
        <v>7205</v>
      </c>
      <c r="C84" s="1283"/>
      <c r="D84" s="1280"/>
      <c r="E84" s="633">
        <f t="shared" si="13"/>
        <v>14</v>
      </c>
      <c r="F84" s="634">
        <f t="shared" si="11"/>
        <v>16384</v>
      </c>
      <c r="G84" s="169">
        <v>0</v>
      </c>
      <c r="H84" s="193"/>
      <c r="I84" s="630" t="s">
        <v>541</v>
      </c>
      <c r="J84" s="1287"/>
      <c r="K84" s="643"/>
    </row>
    <row r="85" spans="1:11" ht="15.75" thickBot="1">
      <c r="A85" s="631">
        <f t="shared" si="12"/>
        <v>80</v>
      </c>
      <c r="B85" s="642" t="s">
        <v>7206</v>
      </c>
      <c r="C85" s="1284"/>
      <c r="D85" s="1281"/>
      <c r="E85" s="639">
        <f t="shared" si="13"/>
        <v>15</v>
      </c>
      <c r="F85" s="640">
        <f t="shared" si="11"/>
        <v>32768</v>
      </c>
      <c r="G85" s="169">
        <v>0</v>
      </c>
      <c r="H85" s="193"/>
      <c r="I85" s="630" t="s">
        <v>541</v>
      </c>
      <c r="J85" s="1287"/>
      <c r="K85" s="643"/>
    </row>
    <row r="86" spans="1:11" ht="15" customHeight="1" thickBot="1">
      <c r="A86" s="626">
        <f t="shared" si="12"/>
        <v>81</v>
      </c>
      <c r="B86" s="420" t="s">
        <v>7207</v>
      </c>
      <c r="C86" s="1288">
        <f>C70+1</f>
        <v>5</v>
      </c>
      <c r="D86" s="1291">
        <f>D70+1</f>
        <v>61725</v>
      </c>
      <c r="E86" s="628">
        <v>0</v>
      </c>
      <c r="F86" s="629">
        <f>POWER(2,E86)</f>
        <v>1</v>
      </c>
      <c r="G86" s="169">
        <v>0</v>
      </c>
      <c r="H86" s="193"/>
      <c r="I86" s="630" t="s">
        <v>541</v>
      </c>
      <c r="J86" s="1287"/>
      <c r="K86" s="643"/>
    </row>
    <row r="87" spans="1:11" ht="15.75" thickBot="1">
      <c r="A87" s="631">
        <f t="shared" si="12"/>
        <v>82</v>
      </c>
      <c r="B87" s="421" t="s">
        <v>7208</v>
      </c>
      <c r="C87" s="1289"/>
      <c r="D87" s="1292"/>
      <c r="E87" s="633">
        <f>E86+1</f>
        <v>1</v>
      </c>
      <c r="F87" s="634">
        <f t="shared" ref="F87:F101" si="14">POWER(2,E87)</f>
        <v>2</v>
      </c>
      <c r="G87" s="169">
        <v>0</v>
      </c>
      <c r="H87" s="193"/>
      <c r="I87" s="630" t="s">
        <v>541</v>
      </c>
      <c r="J87" s="1287"/>
      <c r="K87" s="643"/>
    </row>
    <row r="88" spans="1:11" ht="15.75" thickBot="1">
      <c r="A88" s="631">
        <f t="shared" si="12"/>
        <v>83</v>
      </c>
      <c r="B88" s="421" t="s">
        <v>7209</v>
      </c>
      <c r="C88" s="1289"/>
      <c r="D88" s="1292"/>
      <c r="E88" s="633">
        <f t="shared" ref="E88:E101" si="15">E87+1</f>
        <v>2</v>
      </c>
      <c r="F88" s="634">
        <f t="shared" si="14"/>
        <v>4</v>
      </c>
      <c r="G88" s="169">
        <v>0</v>
      </c>
      <c r="H88" s="193"/>
      <c r="I88" s="630" t="s">
        <v>541</v>
      </c>
      <c r="J88" s="1287"/>
    </row>
    <row r="89" spans="1:11" ht="15.75" thickBot="1">
      <c r="A89" s="631">
        <f t="shared" si="12"/>
        <v>84</v>
      </c>
      <c r="B89" s="421" t="s">
        <v>7210</v>
      </c>
      <c r="C89" s="1289"/>
      <c r="D89" s="1292"/>
      <c r="E89" s="633">
        <f t="shared" si="15"/>
        <v>3</v>
      </c>
      <c r="F89" s="634">
        <f t="shared" si="14"/>
        <v>8</v>
      </c>
      <c r="G89" s="169">
        <v>0</v>
      </c>
      <c r="H89" s="193"/>
      <c r="I89" s="630" t="s">
        <v>541</v>
      </c>
      <c r="J89" s="1287"/>
    </row>
    <row r="90" spans="1:11" ht="15.75" thickBot="1">
      <c r="A90" s="631">
        <f t="shared" si="12"/>
        <v>85</v>
      </c>
      <c r="B90" s="421" t="s">
        <v>7211</v>
      </c>
      <c r="C90" s="1289"/>
      <c r="D90" s="1292"/>
      <c r="E90" s="633">
        <f t="shared" si="15"/>
        <v>4</v>
      </c>
      <c r="F90" s="634">
        <f t="shared" si="14"/>
        <v>16</v>
      </c>
      <c r="G90" s="169">
        <v>0</v>
      </c>
      <c r="H90" s="193"/>
      <c r="I90" s="630" t="s">
        <v>541</v>
      </c>
      <c r="J90" s="1287"/>
    </row>
    <row r="91" spans="1:11" ht="15.75" thickBot="1">
      <c r="A91" s="631">
        <f t="shared" si="12"/>
        <v>86</v>
      </c>
      <c r="B91" s="421" t="s">
        <v>7212</v>
      </c>
      <c r="C91" s="1289"/>
      <c r="D91" s="1292"/>
      <c r="E91" s="633">
        <f t="shared" si="15"/>
        <v>5</v>
      </c>
      <c r="F91" s="634">
        <f t="shared" si="14"/>
        <v>32</v>
      </c>
      <c r="G91" s="169">
        <v>0</v>
      </c>
      <c r="H91" s="193"/>
      <c r="I91" s="630" t="s">
        <v>541</v>
      </c>
      <c r="J91" s="1287"/>
    </row>
    <row r="92" spans="1:11" ht="15.75" thickBot="1">
      <c r="A92" s="631">
        <f t="shared" si="12"/>
        <v>87</v>
      </c>
      <c r="B92" s="421" t="s">
        <v>7213</v>
      </c>
      <c r="C92" s="1289"/>
      <c r="D92" s="1292"/>
      <c r="E92" s="633">
        <f t="shared" si="15"/>
        <v>6</v>
      </c>
      <c r="F92" s="634">
        <f t="shared" si="14"/>
        <v>64</v>
      </c>
      <c r="G92" s="169">
        <v>0</v>
      </c>
      <c r="H92" s="193"/>
      <c r="I92" s="630" t="s">
        <v>541</v>
      </c>
      <c r="J92" s="1287"/>
    </row>
    <row r="93" spans="1:11" ht="15.75" thickBot="1">
      <c r="A93" s="631">
        <f t="shared" si="12"/>
        <v>88</v>
      </c>
      <c r="B93" s="421" t="s">
        <v>7214</v>
      </c>
      <c r="C93" s="1289"/>
      <c r="D93" s="1292"/>
      <c r="E93" s="633">
        <f t="shared" si="15"/>
        <v>7</v>
      </c>
      <c r="F93" s="634">
        <f t="shared" si="14"/>
        <v>128</v>
      </c>
      <c r="G93" s="169">
        <v>0</v>
      </c>
      <c r="H93" s="193"/>
      <c r="I93" s="630" t="s">
        <v>541</v>
      </c>
      <c r="J93" s="1287"/>
    </row>
    <row r="94" spans="1:11" ht="15.75" thickBot="1">
      <c r="A94" s="631">
        <f t="shared" si="12"/>
        <v>89</v>
      </c>
      <c r="B94" s="421" t="s">
        <v>7215</v>
      </c>
      <c r="C94" s="1289"/>
      <c r="D94" s="1292"/>
      <c r="E94" s="633">
        <f t="shared" si="15"/>
        <v>8</v>
      </c>
      <c r="F94" s="634">
        <f t="shared" si="14"/>
        <v>256</v>
      </c>
      <c r="G94" s="169">
        <v>0</v>
      </c>
      <c r="H94" s="193"/>
      <c r="I94" s="630" t="s">
        <v>541</v>
      </c>
      <c r="J94" s="1287"/>
    </row>
    <row r="95" spans="1:11" ht="15.75" thickBot="1">
      <c r="A95" s="631">
        <f t="shared" si="12"/>
        <v>90</v>
      </c>
      <c r="B95" s="421" t="s">
        <v>7216</v>
      </c>
      <c r="C95" s="1289"/>
      <c r="D95" s="1292"/>
      <c r="E95" s="635">
        <f t="shared" si="15"/>
        <v>9</v>
      </c>
      <c r="F95" s="636">
        <f t="shared" si="14"/>
        <v>512</v>
      </c>
      <c r="G95" s="169">
        <v>0</v>
      </c>
      <c r="H95" s="193"/>
      <c r="I95" s="630" t="s">
        <v>541</v>
      </c>
      <c r="J95" s="1287"/>
    </row>
    <row r="96" spans="1:11" ht="15.75" thickBot="1">
      <c r="A96" s="631">
        <f t="shared" si="12"/>
        <v>91</v>
      </c>
      <c r="B96" s="421" t="s">
        <v>7217</v>
      </c>
      <c r="C96" s="1289"/>
      <c r="D96" s="1292"/>
      <c r="E96" s="633">
        <f t="shared" si="15"/>
        <v>10</v>
      </c>
      <c r="F96" s="634">
        <f t="shared" si="14"/>
        <v>1024</v>
      </c>
      <c r="G96" s="169">
        <v>0</v>
      </c>
      <c r="H96" s="193"/>
      <c r="I96" s="630" t="s">
        <v>541</v>
      </c>
      <c r="J96" s="1287"/>
    </row>
    <row r="97" spans="1:10" ht="15.75" thickBot="1">
      <c r="A97" s="631">
        <f t="shared" si="12"/>
        <v>92</v>
      </c>
      <c r="B97" s="421" t="s">
        <v>7218</v>
      </c>
      <c r="C97" s="1289"/>
      <c r="D97" s="1292"/>
      <c r="E97" s="633">
        <f t="shared" si="15"/>
        <v>11</v>
      </c>
      <c r="F97" s="634">
        <f t="shared" si="14"/>
        <v>2048</v>
      </c>
      <c r="G97" s="169">
        <v>0</v>
      </c>
      <c r="H97" s="193"/>
      <c r="I97" s="630" t="s">
        <v>541</v>
      </c>
      <c r="J97" s="1287"/>
    </row>
    <row r="98" spans="1:10" ht="15.75" thickBot="1">
      <c r="A98" s="631">
        <f t="shared" si="12"/>
        <v>93</v>
      </c>
      <c r="B98" s="632" t="s">
        <v>7935</v>
      </c>
      <c r="C98" s="1289"/>
      <c r="D98" s="1292"/>
      <c r="E98" s="633">
        <f t="shared" si="15"/>
        <v>12</v>
      </c>
      <c r="F98" s="634">
        <f t="shared" si="14"/>
        <v>4096</v>
      </c>
      <c r="G98" s="169">
        <v>0</v>
      </c>
      <c r="H98" s="193"/>
      <c r="I98" s="630" t="s">
        <v>541</v>
      </c>
      <c r="J98" s="1287"/>
    </row>
    <row r="99" spans="1:10" ht="15.75" thickBot="1">
      <c r="A99" s="631">
        <f t="shared" si="12"/>
        <v>94</v>
      </c>
      <c r="B99" s="632" t="s">
        <v>7936</v>
      </c>
      <c r="C99" s="1289"/>
      <c r="D99" s="1292"/>
      <c r="E99" s="633">
        <f t="shared" si="15"/>
        <v>13</v>
      </c>
      <c r="F99" s="634">
        <f t="shared" si="14"/>
        <v>8192</v>
      </c>
      <c r="G99" s="169">
        <v>0</v>
      </c>
      <c r="H99" s="193"/>
      <c r="I99" s="630" t="s">
        <v>541</v>
      </c>
      <c r="J99" s="1287"/>
    </row>
    <row r="100" spans="1:10" ht="15.75" thickBot="1">
      <c r="A100" s="631">
        <f t="shared" si="12"/>
        <v>95</v>
      </c>
      <c r="B100" s="632" t="s">
        <v>7937</v>
      </c>
      <c r="C100" s="1289"/>
      <c r="D100" s="1292"/>
      <c r="E100" s="633">
        <f t="shared" si="15"/>
        <v>14</v>
      </c>
      <c r="F100" s="634">
        <f t="shared" si="14"/>
        <v>16384</v>
      </c>
      <c r="G100" s="169">
        <v>0</v>
      </c>
      <c r="H100" s="193"/>
      <c r="I100" s="630" t="s">
        <v>541</v>
      </c>
      <c r="J100" s="1287"/>
    </row>
    <row r="101" spans="1:10" ht="15.75" thickBot="1">
      <c r="A101" s="631">
        <f t="shared" si="12"/>
        <v>96</v>
      </c>
      <c r="B101" s="642" t="s">
        <v>7938</v>
      </c>
      <c r="C101" s="1290"/>
      <c r="D101" s="1293"/>
      <c r="E101" s="639">
        <f t="shared" si="15"/>
        <v>15</v>
      </c>
      <c r="F101" s="640">
        <f t="shared" si="14"/>
        <v>32768</v>
      </c>
      <c r="G101" s="169">
        <v>0</v>
      </c>
      <c r="H101" s="193"/>
      <c r="I101" s="630" t="s">
        <v>541</v>
      </c>
      <c r="J101" s="1287"/>
    </row>
    <row r="102" spans="1:10" ht="15.75" thickBot="1">
      <c r="A102" s="626">
        <f t="shared" si="12"/>
        <v>97</v>
      </c>
      <c r="B102" s="420" t="s">
        <v>7934</v>
      </c>
      <c r="C102" s="1271">
        <f>C86+1</f>
        <v>6</v>
      </c>
      <c r="D102" s="1279">
        <f>D86+1</f>
        <v>61726</v>
      </c>
      <c r="E102" s="628">
        <v>0</v>
      </c>
      <c r="F102" s="629">
        <f>POWER(2,E102)</f>
        <v>1</v>
      </c>
      <c r="G102" s="169">
        <v>0</v>
      </c>
      <c r="H102" s="193"/>
      <c r="I102" s="630" t="s">
        <v>541</v>
      </c>
      <c r="J102" s="1287"/>
    </row>
    <row r="103" spans="1:10" ht="15.75" thickBot="1">
      <c r="A103" s="631">
        <f t="shared" si="12"/>
        <v>98</v>
      </c>
      <c r="B103" s="421" t="s">
        <v>7933</v>
      </c>
      <c r="C103" s="1277"/>
      <c r="D103" s="1280"/>
      <c r="E103" s="633">
        <f>E102+1</f>
        <v>1</v>
      </c>
      <c r="F103" s="634">
        <f t="shared" ref="F103:F117" si="16">POWER(2,E103)</f>
        <v>2</v>
      </c>
      <c r="G103" s="169">
        <v>0</v>
      </c>
      <c r="H103" s="193"/>
      <c r="I103" s="630" t="s">
        <v>541</v>
      </c>
      <c r="J103" s="1287"/>
    </row>
    <row r="104" spans="1:10" ht="15.75" thickBot="1">
      <c r="A104" s="631">
        <f t="shared" si="12"/>
        <v>99</v>
      </c>
      <c r="B104" s="421" t="s">
        <v>7932</v>
      </c>
      <c r="C104" s="1277"/>
      <c r="D104" s="1280"/>
      <c r="E104" s="633">
        <f t="shared" ref="E104:E117" si="17">E103+1</f>
        <v>2</v>
      </c>
      <c r="F104" s="634">
        <f t="shared" si="16"/>
        <v>4</v>
      </c>
      <c r="G104" s="169">
        <v>0</v>
      </c>
      <c r="H104" s="193"/>
      <c r="I104" s="630" t="s">
        <v>541</v>
      </c>
      <c r="J104" s="1287"/>
    </row>
    <row r="105" spans="1:10" ht="15.75" thickBot="1">
      <c r="A105" s="631">
        <f t="shared" si="12"/>
        <v>100</v>
      </c>
      <c r="B105" s="421" t="s">
        <v>7931</v>
      </c>
      <c r="C105" s="1277"/>
      <c r="D105" s="1280"/>
      <c r="E105" s="633">
        <f t="shared" si="17"/>
        <v>3</v>
      </c>
      <c r="F105" s="634">
        <f t="shared" si="16"/>
        <v>8</v>
      </c>
      <c r="G105" s="169">
        <v>0</v>
      </c>
      <c r="H105" s="193"/>
      <c r="I105" s="630" t="s">
        <v>541</v>
      </c>
      <c r="J105" s="1287"/>
    </row>
    <row r="106" spans="1:10" ht="15.75" thickBot="1">
      <c r="A106" s="631">
        <f t="shared" si="12"/>
        <v>101</v>
      </c>
      <c r="B106" s="421" t="s">
        <v>7930</v>
      </c>
      <c r="C106" s="1277"/>
      <c r="D106" s="1280"/>
      <c r="E106" s="633">
        <f t="shared" si="17"/>
        <v>4</v>
      </c>
      <c r="F106" s="634">
        <f t="shared" si="16"/>
        <v>16</v>
      </c>
      <c r="G106" s="169">
        <v>0</v>
      </c>
      <c r="H106" s="193"/>
      <c r="I106" s="630" t="s">
        <v>541</v>
      </c>
    </row>
    <row r="107" spans="1:10" ht="15.75" thickBot="1">
      <c r="A107" s="631">
        <f t="shared" si="12"/>
        <v>102</v>
      </c>
      <c r="B107" s="421" t="s">
        <v>7929</v>
      </c>
      <c r="C107" s="1277"/>
      <c r="D107" s="1280"/>
      <c r="E107" s="633">
        <f t="shared" si="17"/>
        <v>5</v>
      </c>
      <c r="F107" s="634">
        <f t="shared" si="16"/>
        <v>32</v>
      </c>
      <c r="G107" s="169">
        <v>0</v>
      </c>
      <c r="H107" s="193"/>
      <c r="I107" s="630" t="s">
        <v>541</v>
      </c>
    </row>
    <row r="108" spans="1:10" ht="15.75" thickBot="1">
      <c r="A108" s="631">
        <f t="shared" si="12"/>
        <v>103</v>
      </c>
      <c r="B108" s="421" t="s">
        <v>7928</v>
      </c>
      <c r="C108" s="1277"/>
      <c r="D108" s="1280"/>
      <c r="E108" s="633">
        <f t="shared" si="17"/>
        <v>6</v>
      </c>
      <c r="F108" s="634">
        <f t="shared" si="16"/>
        <v>64</v>
      </c>
      <c r="G108" s="169">
        <v>0</v>
      </c>
      <c r="H108" s="193"/>
      <c r="I108" s="630" t="s">
        <v>541</v>
      </c>
    </row>
    <row r="109" spans="1:10" ht="15.75" thickBot="1">
      <c r="A109" s="631">
        <f t="shared" si="12"/>
        <v>104</v>
      </c>
      <c r="B109" s="421" t="s">
        <v>7927</v>
      </c>
      <c r="C109" s="1277"/>
      <c r="D109" s="1280"/>
      <c r="E109" s="633">
        <f t="shared" si="17"/>
        <v>7</v>
      </c>
      <c r="F109" s="634">
        <f t="shared" si="16"/>
        <v>128</v>
      </c>
      <c r="G109" s="169">
        <v>0</v>
      </c>
      <c r="H109" s="193"/>
      <c r="I109" s="630" t="s">
        <v>541</v>
      </c>
    </row>
    <row r="110" spans="1:10" ht="15.75" thickBot="1">
      <c r="A110" s="631">
        <f t="shared" si="12"/>
        <v>105</v>
      </c>
      <c r="B110" s="421" t="s">
        <v>7926</v>
      </c>
      <c r="C110" s="1277"/>
      <c r="D110" s="1280"/>
      <c r="E110" s="633">
        <f t="shared" si="17"/>
        <v>8</v>
      </c>
      <c r="F110" s="634">
        <f t="shared" si="16"/>
        <v>256</v>
      </c>
      <c r="G110" s="169">
        <v>0</v>
      </c>
      <c r="H110" s="193"/>
      <c r="I110" s="630" t="s">
        <v>541</v>
      </c>
    </row>
    <row r="111" spans="1:10" ht="15.75" thickBot="1">
      <c r="A111" s="631">
        <f t="shared" si="12"/>
        <v>106</v>
      </c>
      <c r="B111" s="421" t="s">
        <v>7925</v>
      </c>
      <c r="C111" s="1277"/>
      <c r="D111" s="1280"/>
      <c r="E111" s="635">
        <f t="shared" si="17"/>
        <v>9</v>
      </c>
      <c r="F111" s="636">
        <f t="shared" si="16"/>
        <v>512</v>
      </c>
      <c r="G111" s="169">
        <v>0</v>
      </c>
      <c r="H111" s="193"/>
      <c r="I111" s="630" t="s">
        <v>541</v>
      </c>
    </row>
    <row r="112" spans="1:10" ht="15.75" thickBot="1">
      <c r="A112" s="631">
        <f t="shared" si="12"/>
        <v>107</v>
      </c>
      <c r="B112" s="421" t="s">
        <v>7924</v>
      </c>
      <c r="C112" s="1277"/>
      <c r="D112" s="1280"/>
      <c r="E112" s="633">
        <f t="shared" si="17"/>
        <v>10</v>
      </c>
      <c r="F112" s="634">
        <f t="shared" si="16"/>
        <v>1024</v>
      </c>
      <c r="G112" s="169">
        <v>0</v>
      </c>
      <c r="H112" s="193"/>
      <c r="I112" s="630" t="s">
        <v>541</v>
      </c>
    </row>
    <row r="113" spans="1:9" ht="15.75" thickBot="1">
      <c r="A113" s="631">
        <f t="shared" si="12"/>
        <v>108</v>
      </c>
      <c r="B113" s="421" t="s">
        <v>7923</v>
      </c>
      <c r="C113" s="1277"/>
      <c r="D113" s="1280"/>
      <c r="E113" s="633">
        <f t="shared" si="17"/>
        <v>11</v>
      </c>
      <c r="F113" s="634">
        <f t="shared" si="16"/>
        <v>2048</v>
      </c>
      <c r="G113" s="169">
        <v>0</v>
      </c>
      <c r="H113" s="193"/>
      <c r="I113" s="630" t="s">
        <v>541</v>
      </c>
    </row>
    <row r="114" spans="1:9" ht="15.75" thickBot="1">
      <c r="A114" s="631">
        <f t="shared" si="12"/>
        <v>109</v>
      </c>
      <c r="B114" s="632" t="s">
        <v>7922</v>
      </c>
      <c r="C114" s="1277"/>
      <c r="D114" s="1280"/>
      <c r="E114" s="633">
        <f t="shared" si="17"/>
        <v>12</v>
      </c>
      <c r="F114" s="634">
        <f t="shared" si="16"/>
        <v>4096</v>
      </c>
      <c r="G114" s="169">
        <v>0</v>
      </c>
      <c r="H114" s="193"/>
      <c r="I114" s="630" t="s">
        <v>541</v>
      </c>
    </row>
    <row r="115" spans="1:9" ht="15.75" thickBot="1">
      <c r="A115" s="631">
        <f t="shared" si="12"/>
        <v>110</v>
      </c>
      <c r="B115" s="632" t="s">
        <v>7921</v>
      </c>
      <c r="C115" s="1277"/>
      <c r="D115" s="1280"/>
      <c r="E115" s="633">
        <f t="shared" si="17"/>
        <v>13</v>
      </c>
      <c r="F115" s="634">
        <f t="shared" si="16"/>
        <v>8192</v>
      </c>
      <c r="G115" s="169">
        <v>0</v>
      </c>
      <c r="H115" s="193"/>
      <c r="I115" s="630" t="s">
        <v>541</v>
      </c>
    </row>
    <row r="116" spans="1:9" ht="15.75" thickBot="1">
      <c r="A116" s="631">
        <f t="shared" si="12"/>
        <v>111</v>
      </c>
      <c r="B116" s="632" t="s">
        <v>7920</v>
      </c>
      <c r="C116" s="1277"/>
      <c r="D116" s="1280"/>
      <c r="E116" s="633">
        <f t="shared" si="17"/>
        <v>14</v>
      </c>
      <c r="F116" s="634">
        <f t="shared" si="16"/>
        <v>16384</v>
      </c>
      <c r="G116" s="169">
        <v>0</v>
      </c>
      <c r="H116" s="193"/>
      <c r="I116" s="630" t="s">
        <v>541</v>
      </c>
    </row>
    <row r="117" spans="1:9" ht="15.75" thickBot="1">
      <c r="A117" s="631">
        <f t="shared" si="12"/>
        <v>112</v>
      </c>
      <c r="B117" s="642" t="s">
        <v>7919</v>
      </c>
      <c r="C117" s="1278"/>
      <c r="D117" s="1281"/>
      <c r="E117" s="639">
        <f t="shared" si="17"/>
        <v>15</v>
      </c>
      <c r="F117" s="640">
        <f t="shared" si="16"/>
        <v>32768</v>
      </c>
      <c r="G117" s="169">
        <v>0</v>
      </c>
      <c r="H117" s="193"/>
      <c r="I117" s="630" t="s">
        <v>541</v>
      </c>
    </row>
    <row r="118" spans="1:9" ht="15.75" thickBot="1">
      <c r="A118" s="645">
        <f t="shared" si="12"/>
        <v>113</v>
      </c>
      <c r="B118" s="420" t="s">
        <v>7915</v>
      </c>
      <c r="C118" s="1288">
        <f t="shared" ref="C118" si="18">C102+1</f>
        <v>7</v>
      </c>
      <c r="D118" s="1291">
        <f>D102+1</f>
        <v>61727</v>
      </c>
      <c r="E118" s="628">
        <v>0</v>
      </c>
      <c r="F118" s="629">
        <f>POWER(2,E118)</f>
        <v>1</v>
      </c>
      <c r="G118" s="169">
        <v>0</v>
      </c>
      <c r="I118" s="630" t="s">
        <v>541</v>
      </c>
    </row>
    <row r="119" spans="1:9" ht="15.75" thickBot="1">
      <c r="A119" s="646">
        <f t="shared" si="12"/>
        <v>114</v>
      </c>
      <c r="B119" s="421" t="s">
        <v>7916</v>
      </c>
      <c r="C119" s="1289"/>
      <c r="D119" s="1292"/>
      <c r="E119" s="633">
        <f>E118+1</f>
        <v>1</v>
      </c>
      <c r="F119" s="634">
        <f t="shared" ref="F119:F133" si="19">POWER(2,E119)</f>
        <v>2</v>
      </c>
      <c r="G119" s="169">
        <v>0</v>
      </c>
      <c r="I119" s="630" t="s">
        <v>541</v>
      </c>
    </row>
    <row r="120" spans="1:9" ht="15.75" thickBot="1">
      <c r="A120" s="646">
        <f t="shared" si="12"/>
        <v>115</v>
      </c>
      <c r="B120" s="421" t="s">
        <v>7917</v>
      </c>
      <c r="C120" s="1289"/>
      <c r="D120" s="1292"/>
      <c r="E120" s="633">
        <f t="shared" ref="E120:E133" si="20">E119+1</f>
        <v>2</v>
      </c>
      <c r="F120" s="634">
        <f t="shared" si="19"/>
        <v>4</v>
      </c>
      <c r="G120" s="169">
        <v>0</v>
      </c>
      <c r="I120" s="630" t="s">
        <v>541</v>
      </c>
    </row>
    <row r="121" spans="1:9" ht="15.75" thickBot="1">
      <c r="A121" s="646">
        <f t="shared" si="12"/>
        <v>116</v>
      </c>
      <c r="B121" s="421" t="s">
        <v>7918</v>
      </c>
      <c r="C121" s="1289"/>
      <c r="D121" s="1292"/>
      <c r="E121" s="633">
        <f t="shared" si="20"/>
        <v>3</v>
      </c>
      <c r="F121" s="634">
        <f t="shared" si="19"/>
        <v>8</v>
      </c>
      <c r="G121" s="169">
        <v>0</v>
      </c>
      <c r="I121" s="630" t="s">
        <v>541</v>
      </c>
    </row>
    <row r="122" spans="1:9" ht="15.75" thickBot="1">
      <c r="A122" s="646">
        <f t="shared" si="12"/>
        <v>117</v>
      </c>
      <c r="B122" s="421"/>
      <c r="C122" s="1289"/>
      <c r="D122" s="1292"/>
      <c r="E122" s="633">
        <f t="shared" si="20"/>
        <v>4</v>
      </c>
      <c r="F122" s="634">
        <f t="shared" si="19"/>
        <v>16</v>
      </c>
      <c r="G122" s="169">
        <v>0</v>
      </c>
      <c r="I122" s="630" t="s">
        <v>541</v>
      </c>
    </row>
    <row r="123" spans="1:9" ht="15.75" thickBot="1">
      <c r="A123" s="646">
        <f t="shared" si="12"/>
        <v>118</v>
      </c>
      <c r="B123" s="421"/>
      <c r="C123" s="1289"/>
      <c r="D123" s="1292"/>
      <c r="E123" s="633">
        <f t="shared" si="20"/>
        <v>5</v>
      </c>
      <c r="F123" s="634">
        <f t="shared" si="19"/>
        <v>32</v>
      </c>
      <c r="G123" s="169">
        <v>0</v>
      </c>
      <c r="I123" s="630" t="s">
        <v>541</v>
      </c>
    </row>
    <row r="124" spans="1:9" ht="15.75" thickBot="1">
      <c r="A124" s="646">
        <f t="shared" si="12"/>
        <v>119</v>
      </c>
      <c r="B124" s="421"/>
      <c r="C124" s="1289"/>
      <c r="D124" s="1292"/>
      <c r="E124" s="633">
        <f t="shared" si="20"/>
        <v>6</v>
      </c>
      <c r="F124" s="634">
        <f t="shared" si="19"/>
        <v>64</v>
      </c>
      <c r="G124" s="169">
        <v>0</v>
      </c>
      <c r="I124" s="630" t="s">
        <v>541</v>
      </c>
    </row>
    <row r="125" spans="1:9" ht="15.75" thickBot="1">
      <c r="A125" s="646">
        <f t="shared" si="12"/>
        <v>120</v>
      </c>
      <c r="B125" s="421"/>
      <c r="C125" s="1289"/>
      <c r="D125" s="1292"/>
      <c r="E125" s="633">
        <f t="shared" si="20"/>
        <v>7</v>
      </c>
      <c r="F125" s="634">
        <f t="shared" si="19"/>
        <v>128</v>
      </c>
      <c r="G125" s="169">
        <v>0</v>
      </c>
      <c r="I125" s="630" t="s">
        <v>541</v>
      </c>
    </row>
    <row r="126" spans="1:9" ht="15.75" thickBot="1">
      <c r="A126" s="646">
        <f t="shared" si="12"/>
        <v>121</v>
      </c>
      <c r="B126" s="421"/>
      <c r="C126" s="1289"/>
      <c r="D126" s="1292"/>
      <c r="E126" s="633">
        <f t="shared" si="20"/>
        <v>8</v>
      </c>
      <c r="F126" s="634">
        <f t="shared" si="19"/>
        <v>256</v>
      </c>
      <c r="G126" s="169">
        <v>0</v>
      </c>
      <c r="I126" s="630" t="s">
        <v>541</v>
      </c>
    </row>
    <row r="127" spans="1:9" ht="15.75" thickBot="1">
      <c r="A127" s="646">
        <f t="shared" si="12"/>
        <v>122</v>
      </c>
      <c r="B127" s="421"/>
      <c r="C127" s="1289"/>
      <c r="D127" s="1292"/>
      <c r="E127" s="635">
        <f t="shared" si="20"/>
        <v>9</v>
      </c>
      <c r="F127" s="636">
        <f t="shared" si="19"/>
        <v>512</v>
      </c>
      <c r="G127" s="169">
        <v>0</v>
      </c>
      <c r="I127" s="630" t="s">
        <v>541</v>
      </c>
    </row>
    <row r="128" spans="1:9" ht="15.75" thickBot="1">
      <c r="A128" s="646">
        <f t="shared" si="12"/>
        <v>123</v>
      </c>
      <c r="B128" s="421"/>
      <c r="C128" s="1289"/>
      <c r="D128" s="1292"/>
      <c r="E128" s="633">
        <f t="shared" si="20"/>
        <v>10</v>
      </c>
      <c r="F128" s="634">
        <f t="shared" si="19"/>
        <v>1024</v>
      </c>
      <c r="G128" s="169">
        <v>0</v>
      </c>
      <c r="I128" s="630" t="s">
        <v>541</v>
      </c>
    </row>
    <row r="129" spans="1:9" ht="15.75" thickBot="1">
      <c r="A129" s="646">
        <f t="shared" si="12"/>
        <v>124</v>
      </c>
      <c r="B129" s="421"/>
      <c r="C129" s="1289"/>
      <c r="D129" s="1292"/>
      <c r="E129" s="633">
        <f t="shared" si="20"/>
        <v>11</v>
      </c>
      <c r="F129" s="634">
        <f t="shared" si="19"/>
        <v>2048</v>
      </c>
      <c r="G129" s="169">
        <v>0</v>
      </c>
      <c r="I129" s="630" t="s">
        <v>541</v>
      </c>
    </row>
    <row r="130" spans="1:9" ht="15.75" thickBot="1">
      <c r="A130" s="646">
        <f t="shared" si="12"/>
        <v>125</v>
      </c>
      <c r="B130" s="632"/>
      <c r="C130" s="1289"/>
      <c r="D130" s="1292"/>
      <c r="E130" s="633">
        <f t="shared" si="20"/>
        <v>12</v>
      </c>
      <c r="F130" s="634">
        <f t="shared" si="19"/>
        <v>4096</v>
      </c>
      <c r="G130" s="169">
        <v>0</v>
      </c>
      <c r="I130" s="630" t="s">
        <v>541</v>
      </c>
    </row>
    <row r="131" spans="1:9" ht="15.75" thickBot="1">
      <c r="A131" s="646">
        <f t="shared" si="12"/>
        <v>126</v>
      </c>
      <c r="B131" s="632"/>
      <c r="C131" s="1289"/>
      <c r="D131" s="1292"/>
      <c r="E131" s="633">
        <f t="shared" si="20"/>
        <v>13</v>
      </c>
      <c r="F131" s="634">
        <f t="shared" si="19"/>
        <v>8192</v>
      </c>
      <c r="G131" s="169">
        <v>0</v>
      </c>
      <c r="I131" s="630" t="s">
        <v>541</v>
      </c>
    </row>
    <row r="132" spans="1:9" ht="15.75" thickBot="1">
      <c r="A132" s="646">
        <f t="shared" si="12"/>
        <v>127</v>
      </c>
      <c r="B132" s="632"/>
      <c r="C132" s="1289"/>
      <c r="D132" s="1292"/>
      <c r="E132" s="633">
        <f t="shared" si="20"/>
        <v>14</v>
      </c>
      <c r="F132" s="634">
        <f t="shared" si="19"/>
        <v>16384</v>
      </c>
      <c r="G132" s="169">
        <v>0</v>
      </c>
      <c r="I132" s="630" t="s">
        <v>541</v>
      </c>
    </row>
    <row r="133" spans="1:9" ht="15.75" thickBot="1">
      <c r="A133" s="646">
        <f t="shared" si="12"/>
        <v>128</v>
      </c>
      <c r="B133" s="642"/>
      <c r="C133" s="1290"/>
      <c r="D133" s="1293"/>
      <c r="E133" s="639">
        <f t="shared" si="20"/>
        <v>15</v>
      </c>
      <c r="F133" s="640">
        <f t="shared" si="19"/>
        <v>32768</v>
      </c>
      <c r="G133" s="169">
        <v>0</v>
      </c>
      <c r="I133" s="630" t="s">
        <v>541</v>
      </c>
    </row>
    <row r="134" spans="1:9" ht="15.75" thickBot="1">
      <c r="A134" s="645">
        <f t="shared" si="12"/>
        <v>129</v>
      </c>
      <c r="B134" s="644" t="s">
        <v>7945</v>
      </c>
      <c r="C134" s="1285">
        <f t="shared" ref="C134" si="21">C118+1</f>
        <v>8</v>
      </c>
      <c r="D134" s="1286">
        <f>D118+1</f>
        <v>61728</v>
      </c>
      <c r="E134" s="635">
        <v>0</v>
      </c>
      <c r="F134" s="636">
        <f>POWER(2,E134)</f>
        <v>1</v>
      </c>
      <c r="G134" s="169">
        <v>0</v>
      </c>
      <c r="I134" s="630" t="s">
        <v>541</v>
      </c>
    </row>
    <row r="135" spans="1:9" ht="15.75" thickBot="1">
      <c r="A135" s="646">
        <f t="shared" si="12"/>
        <v>130</v>
      </c>
      <c r="B135" s="644" t="s">
        <v>7946</v>
      </c>
      <c r="C135" s="1283"/>
      <c r="D135" s="1280"/>
      <c r="E135" s="633">
        <f>E134+1</f>
        <v>1</v>
      </c>
      <c r="F135" s="634">
        <f t="shared" ref="F135:F149" si="22">POWER(2,E135)</f>
        <v>2</v>
      </c>
      <c r="G135" s="169">
        <v>0</v>
      </c>
      <c r="I135" s="630" t="s">
        <v>541</v>
      </c>
    </row>
    <row r="136" spans="1:9" ht="15.75" thickBot="1">
      <c r="A136" s="646">
        <f t="shared" ref="A136:A199" si="23">A135+1</f>
        <v>131</v>
      </c>
      <c r="B136" s="644" t="s">
        <v>7947</v>
      </c>
      <c r="C136" s="1283"/>
      <c r="D136" s="1280"/>
      <c r="E136" s="633">
        <f t="shared" ref="E136:E149" si="24">E135+1</f>
        <v>2</v>
      </c>
      <c r="F136" s="634">
        <f t="shared" si="22"/>
        <v>4</v>
      </c>
      <c r="G136" s="169">
        <v>0</v>
      </c>
      <c r="I136" s="630" t="s">
        <v>541</v>
      </c>
    </row>
    <row r="137" spans="1:9" ht="15.75" thickBot="1">
      <c r="A137" s="646">
        <f t="shared" si="23"/>
        <v>132</v>
      </c>
      <c r="B137" s="644" t="s">
        <v>7948</v>
      </c>
      <c r="C137" s="1283"/>
      <c r="D137" s="1280"/>
      <c r="E137" s="633">
        <f t="shared" si="24"/>
        <v>3</v>
      </c>
      <c r="F137" s="634">
        <f t="shared" si="22"/>
        <v>8</v>
      </c>
      <c r="G137" s="169">
        <v>0</v>
      </c>
      <c r="I137" s="630" t="s">
        <v>541</v>
      </c>
    </row>
    <row r="138" spans="1:9" ht="15.75" thickBot="1">
      <c r="A138" s="646">
        <f t="shared" si="23"/>
        <v>133</v>
      </c>
      <c r="B138" s="644" t="s">
        <v>7949</v>
      </c>
      <c r="C138" s="1283"/>
      <c r="D138" s="1280"/>
      <c r="E138" s="633">
        <f t="shared" si="24"/>
        <v>4</v>
      </c>
      <c r="F138" s="634">
        <f t="shared" si="22"/>
        <v>16</v>
      </c>
      <c r="G138" s="169">
        <v>0</v>
      </c>
      <c r="I138" s="630" t="s">
        <v>541</v>
      </c>
    </row>
    <row r="139" spans="1:9" ht="15.75" thickBot="1">
      <c r="A139" s="646">
        <f t="shared" si="23"/>
        <v>134</v>
      </c>
      <c r="B139" s="644" t="s">
        <v>7950</v>
      </c>
      <c r="C139" s="1283"/>
      <c r="D139" s="1280"/>
      <c r="E139" s="633">
        <f t="shared" si="24"/>
        <v>5</v>
      </c>
      <c r="F139" s="634">
        <f t="shared" si="22"/>
        <v>32</v>
      </c>
      <c r="G139" s="169">
        <v>0</v>
      </c>
      <c r="I139" s="630" t="s">
        <v>541</v>
      </c>
    </row>
    <row r="140" spans="1:9" ht="15.75" thickBot="1">
      <c r="A140" s="646">
        <f t="shared" si="23"/>
        <v>135</v>
      </c>
      <c r="B140" s="644" t="s">
        <v>7951</v>
      </c>
      <c r="C140" s="1283"/>
      <c r="D140" s="1280"/>
      <c r="E140" s="633">
        <f t="shared" si="24"/>
        <v>6</v>
      </c>
      <c r="F140" s="634">
        <f t="shared" si="22"/>
        <v>64</v>
      </c>
      <c r="G140" s="169">
        <v>0</v>
      </c>
      <c r="I140" s="630" t="s">
        <v>541</v>
      </c>
    </row>
    <row r="141" spans="1:9" ht="15.75" thickBot="1">
      <c r="A141" s="646">
        <f t="shared" si="23"/>
        <v>136</v>
      </c>
      <c r="B141" s="644" t="s">
        <v>7952</v>
      </c>
      <c r="C141" s="1283"/>
      <c r="D141" s="1280"/>
      <c r="E141" s="633">
        <f t="shared" si="24"/>
        <v>7</v>
      </c>
      <c r="F141" s="634">
        <f t="shared" si="22"/>
        <v>128</v>
      </c>
      <c r="G141" s="169">
        <v>0</v>
      </c>
      <c r="I141" s="630" t="s">
        <v>541</v>
      </c>
    </row>
    <row r="142" spans="1:9" ht="15.75" thickBot="1">
      <c r="A142" s="646">
        <f t="shared" si="23"/>
        <v>137</v>
      </c>
      <c r="B142" s="644" t="s">
        <v>7953</v>
      </c>
      <c r="C142" s="1283"/>
      <c r="D142" s="1280"/>
      <c r="E142" s="633">
        <f t="shared" si="24"/>
        <v>8</v>
      </c>
      <c r="F142" s="634">
        <f t="shared" si="22"/>
        <v>256</v>
      </c>
      <c r="G142" s="169">
        <v>0</v>
      </c>
      <c r="I142" s="630" t="s">
        <v>541</v>
      </c>
    </row>
    <row r="143" spans="1:9" ht="15.75" thickBot="1">
      <c r="A143" s="646">
        <f t="shared" si="23"/>
        <v>138</v>
      </c>
      <c r="B143" s="644" t="s">
        <v>7954</v>
      </c>
      <c r="C143" s="1283"/>
      <c r="D143" s="1280"/>
      <c r="E143" s="635">
        <f t="shared" si="24"/>
        <v>9</v>
      </c>
      <c r="F143" s="636">
        <f t="shared" si="22"/>
        <v>512</v>
      </c>
      <c r="G143" s="169">
        <v>0</v>
      </c>
      <c r="I143" s="630" t="s">
        <v>541</v>
      </c>
    </row>
    <row r="144" spans="1:9" ht="15.75" thickBot="1">
      <c r="A144" s="646">
        <f t="shared" si="23"/>
        <v>139</v>
      </c>
      <c r="B144" s="644" t="s">
        <v>7955</v>
      </c>
      <c r="C144" s="1283"/>
      <c r="D144" s="1280"/>
      <c r="E144" s="633">
        <f t="shared" si="24"/>
        <v>10</v>
      </c>
      <c r="F144" s="634">
        <f t="shared" si="22"/>
        <v>1024</v>
      </c>
      <c r="G144" s="169">
        <v>0</v>
      </c>
      <c r="I144" s="630" t="s">
        <v>541</v>
      </c>
    </row>
    <row r="145" spans="1:9" ht="15.75" thickBot="1">
      <c r="A145" s="646">
        <f t="shared" si="23"/>
        <v>140</v>
      </c>
      <c r="B145" s="644" t="s">
        <v>7956</v>
      </c>
      <c r="C145" s="1283"/>
      <c r="D145" s="1280"/>
      <c r="E145" s="633">
        <f t="shared" si="24"/>
        <v>11</v>
      </c>
      <c r="F145" s="634">
        <f t="shared" si="22"/>
        <v>2048</v>
      </c>
      <c r="G145" s="169">
        <v>0</v>
      </c>
      <c r="I145" s="630" t="s">
        <v>541</v>
      </c>
    </row>
    <row r="146" spans="1:9" ht="15.75" thickBot="1">
      <c r="A146" s="646">
        <f t="shared" si="23"/>
        <v>141</v>
      </c>
      <c r="B146" s="644" t="s">
        <v>7957</v>
      </c>
      <c r="C146" s="1283"/>
      <c r="D146" s="1280"/>
      <c r="E146" s="633">
        <f t="shared" si="24"/>
        <v>12</v>
      </c>
      <c r="F146" s="634">
        <f t="shared" si="22"/>
        <v>4096</v>
      </c>
      <c r="G146" s="169">
        <v>0</v>
      </c>
      <c r="I146" s="630" t="s">
        <v>541</v>
      </c>
    </row>
    <row r="147" spans="1:9" ht="15.75" thickBot="1">
      <c r="A147" s="646">
        <f t="shared" si="23"/>
        <v>142</v>
      </c>
      <c r="B147" s="644" t="s">
        <v>7958</v>
      </c>
      <c r="C147" s="1283"/>
      <c r="D147" s="1280"/>
      <c r="E147" s="633">
        <f t="shared" si="24"/>
        <v>13</v>
      </c>
      <c r="F147" s="634">
        <f t="shared" si="22"/>
        <v>8192</v>
      </c>
      <c r="G147" s="169">
        <v>0</v>
      </c>
      <c r="I147" s="630" t="s">
        <v>541</v>
      </c>
    </row>
    <row r="148" spans="1:9" ht="15.75" thickBot="1">
      <c r="A148" s="646">
        <f t="shared" si="23"/>
        <v>143</v>
      </c>
      <c r="B148" s="644" t="s">
        <v>7959</v>
      </c>
      <c r="C148" s="1283"/>
      <c r="D148" s="1280"/>
      <c r="E148" s="633">
        <f t="shared" si="24"/>
        <v>14</v>
      </c>
      <c r="F148" s="634">
        <f t="shared" si="22"/>
        <v>16384</v>
      </c>
      <c r="G148" s="169">
        <v>0</v>
      </c>
      <c r="I148" s="630" t="s">
        <v>541</v>
      </c>
    </row>
    <row r="149" spans="1:9" ht="15.75" thickBot="1">
      <c r="A149" s="646">
        <f t="shared" si="23"/>
        <v>144</v>
      </c>
      <c r="B149" s="647" t="s">
        <v>7960</v>
      </c>
      <c r="C149" s="1284"/>
      <c r="D149" s="1281"/>
      <c r="E149" s="639">
        <f t="shared" si="24"/>
        <v>15</v>
      </c>
      <c r="F149" s="640">
        <f t="shared" si="22"/>
        <v>32768</v>
      </c>
      <c r="G149" s="169">
        <v>0</v>
      </c>
      <c r="I149" s="630" t="s">
        <v>541</v>
      </c>
    </row>
    <row r="150" spans="1:9" ht="15.75" thickBot="1">
      <c r="A150" s="626">
        <f t="shared" si="23"/>
        <v>145</v>
      </c>
      <c r="B150" s="644" t="s">
        <v>7961</v>
      </c>
      <c r="C150" s="1282">
        <f t="shared" ref="C150" si="25">C134+1</f>
        <v>9</v>
      </c>
      <c r="D150" s="1279">
        <f>D134+1</f>
        <v>61729</v>
      </c>
      <c r="E150" s="628">
        <v>0</v>
      </c>
      <c r="F150" s="629">
        <f>POWER(2,E150)</f>
        <v>1</v>
      </c>
      <c r="G150" s="169">
        <v>0</v>
      </c>
      <c r="I150" s="630" t="s">
        <v>541</v>
      </c>
    </row>
    <row r="151" spans="1:9" ht="15.75" thickBot="1">
      <c r="A151" s="631">
        <f t="shared" si="23"/>
        <v>146</v>
      </c>
      <c r="B151" s="644" t="s">
        <v>7962</v>
      </c>
      <c r="C151" s="1283"/>
      <c r="D151" s="1280"/>
      <c r="E151" s="633">
        <f>E150+1</f>
        <v>1</v>
      </c>
      <c r="F151" s="634">
        <f t="shared" ref="F151:F165" si="26">POWER(2,E151)</f>
        <v>2</v>
      </c>
      <c r="G151" s="169">
        <v>0</v>
      </c>
      <c r="I151" s="630" t="s">
        <v>541</v>
      </c>
    </row>
    <row r="152" spans="1:9" ht="15.75" thickBot="1">
      <c r="A152" s="631">
        <f t="shared" si="23"/>
        <v>147</v>
      </c>
      <c r="B152" s="644" t="s">
        <v>7963</v>
      </c>
      <c r="C152" s="1283"/>
      <c r="D152" s="1280"/>
      <c r="E152" s="633">
        <f t="shared" ref="E152:E165" si="27">E151+1</f>
        <v>2</v>
      </c>
      <c r="F152" s="634">
        <f t="shared" si="26"/>
        <v>4</v>
      </c>
      <c r="G152" s="169">
        <v>0</v>
      </c>
      <c r="I152" s="630" t="s">
        <v>541</v>
      </c>
    </row>
    <row r="153" spans="1:9" ht="15.75" thickBot="1">
      <c r="A153" s="631">
        <f t="shared" si="23"/>
        <v>148</v>
      </c>
      <c r="B153" s="644" t="s">
        <v>7964</v>
      </c>
      <c r="C153" s="1283"/>
      <c r="D153" s="1280"/>
      <c r="E153" s="633">
        <f t="shared" si="27"/>
        <v>3</v>
      </c>
      <c r="F153" s="634">
        <f t="shared" si="26"/>
        <v>8</v>
      </c>
      <c r="G153" s="169">
        <v>0</v>
      </c>
      <c r="I153" s="630" t="s">
        <v>541</v>
      </c>
    </row>
    <row r="154" spans="1:9" ht="15.75" thickBot="1">
      <c r="A154" s="631">
        <f t="shared" si="23"/>
        <v>149</v>
      </c>
      <c r="B154" s="644" t="s">
        <v>7965</v>
      </c>
      <c r="C154" s="1283"/>
      <c r="D154" s="1280"/>
      <c r="E154" s="633">
        <f t="shared" si="27"/>
        <v>4</v>
      </c>
      <c r="F154" s="634">
        <f t="shared" si="26"/>
        <v>16</v>
      </c>
      <c r="G154" s="169">
        <v>0</v>
      </c>
      <c r="I154" s="630" t="s">
        <v>541</v>
      </c>
    </row>
    <row r="155" spans="1:9" ht="15.75" thickBot="1">
      <c r="A155" s="631">
        <f t="shared" si="23"/>
        <v>150</v>
      </c>
      <c r="B155" s="644" t="s">
        <v>7966</v>
      </c>
      <c r="C155" s="1283"/>
      <c r="D155" s="1280"/>
      <c r="E155" s="633">
        <f t="shared" si="27"/>
        <v>5</v>
      </c>
      <c r="F155" s="634">
        <f t="shared" si="26"/>
        <v>32</v>
      </c>
      <c r="G155" s="169">
        <v>0</v>
      </c>
      <c r="I155" s="630" t="s">
        <v>541</v>
      </c>
    </row>
    <row r="156" spans="1:9" ht="15.75" thickBot="1">
      <c r="A156" s="631">
        <f t="shared" si="23"/>
        <v>151</v>
      </c>
      <c r="B156" s="644" t="s">
        <v>7967</v>
      </c>
      <c r="C156" s="1283"/>
      <c r="D156" s="1280"/>
      <c r="E156" s="633">
        <f t="shared" si="27"/>
        <v>6</v>
      </c>
      <c r="F156" s="634">
        <f t="shared" si="26"/>
        <v>64</v>
      </c>
      <c r="G156" s="169">
        <v>0</v>
      </c>
      <c r="I156" s="630" t="s">
        <v>541</v>
      </c>
    </row>
    <row r="157" spans="1:9" ht="15.75" thickBot="1">
      <c r="A157" s="631">
        <f t="shared" si="23"/>
        <v>152</v>
      </c>
      <c r="B157" s="644" t="s">
        <v>7968</v>
      </c>
      <c r="C157" s="1283"/>
      <c r="D157" s="1280"/>
      <c r="E157" s="633">
        <f t="shared" si="27"/>
        <v>7</v>
      </c>
      <c r="F157" s="634">
        <f t="shared" si="26"/>
        <v>128</v>
      </c>
      <c r="G157" s="169">
        <v>0</v>
      </c>
      <c r="I157" s="630" t="s">
        <v>541</v>
      </c>
    </row>
    <row r="158" spans="1:9" ht="15.75" thickBot="1">
      <c r="A158" s="631">
        <f t="shared" si="23"/>
        <v>153</v>
      </c>
      <c r="B158" s="644" t="s">
        <v>7941</v>
      </c>
      <c r="C158" s="1283"/>
      <c r="D158" s="1280"/>
      <c r="E158" s="633">
        <f t="shared" si="27"/>
        <v>8</v>
      </c>
      <c r="F158" s="634">
        <f t="shared" si="26"/>
        <v>256</v>
      </c>
      <c r="G158" s="169">
        <v>0</v>
      </c>
      <c r="I158" s="630" t="s">
        <v>541</v>
      </c>
    </row>
    <row r="159" spans="1:9" ht="15.75" thickBot="1">
      <c r="A159" s="631">
        <f t="shared" si="23"/>
        <v>154</v>
      </c>
      <c r="B159" s="644" t="s">
        <v>7942</v>
      </c>
      <c r="C159" s="1283"/>
      <c r="D159" s="1280"/>
      <c r="E159" s="635">
        <f t="shared" si="27"/>
        <v>9</v>
      </c>
      <c r="F159" s="636">
        <f t="shared" si="26"/>
        <v>512</v>
      </c>
      <c r="G159" s="169">
        <v>0</v>
      </c>
      <c r="I159" s="630" t="s">
        <v>541</v>
      </c>
    </row>
    <row r="160" spans="1:9" ht="15.75" thickBot="1">
      <c r="A160" s="631">
        <f t="shared" si="23"/>
        <v>155</v>
      </c>
      <c r="B160" s="644" t="s">
        <v>7943</v>
      </c>
      <c r="C160" s="1283"/>
      <c r="D160" s="1280"/>
      <c r="E160" s="633">
        <f t="shared" si="27"/>
        <v>10</v>
      </c>
      <c r="F160" s="634">
        <f t="shared" si="26"/>
        <v>1024</v>
      </c>
      <c r="G160" s="169">
        <v>0</v>
      </c>
      <c r="I160" s="630" t="s">
        <v>541</v>
      </c>
    </row>
    <row r="161" spans="1:9" ht="15.75" thickBot="1">
      <c r="A161" s="631">
        <f t="shared" si="23"/>
        <v>156</v>
      </c>
      <c r="B161" s="644" t="s">
        <v>7944</v>
      </c>
      <c r="C161" s="1283"/>
      <c r="D161" s="1280"/>
      <c r="E161" s="633">
        <f t="shared" si="27"/>
        <v>11</v>
      </c>
      <c r="F161" s="634">
        <f t="shared" si="26"/>
        <v>2048</v>
      </c>
      <c r="G161" s="169">
        <v>0</v>
      </c>
      <c r="I161" s="630" t="s">
        <v>541</v>
      </c>
    </row>
    <row r="162" spans="1:9" ht="15.75" thickBot="1">
      <c r="A162" s="631">
        <f t="shared" si="23"/>
        <v>157</v>
      </c>
      <c r="B162" s="644" t="s">
        <v>7969</v>
      </c>
      <c r="C162" s="1283"/>
      <c r="D162" s="1280"/>
      <c r="E162" s="633">
        <f t="shared" si="27"/>
        <v>12</v>
      </c>
      <c r="F162" s="634">
        <f t="shared" si="26"/>
        <v>4096</v>
      </c>
      <c r="G162" s="169">
        <v>0</v>
      </c>
      <c r="I162" s="630" t="s">
        <v>541</v>
      </c>
    </row>
    <row r="163" spans="1:9" ht="15.75" thickBot="1">
      <c r="A163" s="631">
        <f t="shared" si="23"/>
        <v>158</v>
      </c>
      <c r="B163" s="644" t="s">
        <v>7970</v>
      </c>
      <c r="C163" s="1283"/>
      <c r="D163" s="1280"/>
      <c r="E163" s="633">
        <f t="shared" si="27"/>
        <v>13</v>
      </c>
      <c r="F163" s="634">
        <f t="shared" si="26"/>
        <v>8192</v>
      </c>
      <c r="G163" s="169">
        <v>0</v>
      </c>
      <c r="I163" s="630" t="s">
        <v>541</v>
      </c>
    </row>
    <row r="164" spans="1:9" ht="15.75" thickBot="1">
      <c r="A164" s="631">
        <f t="shared" si="23"/>
        <v>159</v>
      </c>
      <c r="B164" s="644" t="s">
        <v>7971</v>
      </c>
      <c r="C164" s="1283"/>
      <c r="D164" s="1280"/>
      <c r="E164" s="633">
        <f t="shared" si="27"/>
        <v>14</v>
      </c>
      <c r="F164" s="634">
        <f t="shared" si="26"/>
        <v>16384</v>
      </c>
      <c r="G164" s="169">
        <v>0</v>
      </c>
      <c r="I164" s="630" t="s">
        <v>541</v>
      </c>
    </row>
    <row r="165" spans="1:9" ht="15.75" thickBot="1">
      <c r="A165" s="631">
        <f t="shared" si="23"/>
        <v>160</v>
      </c>
      <c r="B165" s="647" t="s">
        <v>7972</v>
      </c>
      <c r="C165" s="1284"/>
      <c r="D165" s="1281"/>
      <c r="E165" s="639">
        <f t="shared" si="27"/>
        <v>15</v>
      </c>
      <c r="F165" s="640">
        <f t="shared" si="26"/>
        <v>32768</v>
      </c>
      <c r="G165" s="169">
        <v>0</v>
      </c>
      <c r="I165" s="630" t="s">
        <v>541</v>
      </c>
    </row>
    <row r="166" spans="1:9" ht="15.75" thickBot="1">
      <c r="A166" s="626">
        <f t="shared" si="23"/>
        <v>161</v>
      </c>
      <c r="B166" s="648" t="s">
        <v>7973</v>
      </c>
      <c r="C166" s="1282">
        <f t="shared" ref="C166" si="28">C150+1</f>
        <v>10</v>
      </c>
      <c r="D166" s="1279">
        <f>D150+1</f>
        <v>61730</v>
      </c>
      <c r="E166" s="628">
        <v>0</v>
      </c>
      <c r="F166" s="629">
        <f>POWER(2,E166)</f>
        <v>1</v>
      </c>
      <c r="G166" s="169">
        <v>0</v>
      </c>
      <c r="I166" s="630" t="s">
        <v>541</v>
      </c>
    </row>
    <row r="167" spans="1:9" ht="15.75" thickBot="1">
      <c r="A167" s="631">
        <f t="shared" si="23"/>
        <v>162</v>
      </c>
      <c r="B167" s="648" t="s">
        <v>7974</v>
      </c>
      <c r="C167" s="1283"/>
      <c r="D167" s="1280"/>
      <c r="E167" s="633">
        <f>E166+1</f>
        <v>1</v>
      </c>
      <c r="F167" s="634">
        <f t="shared" ref="F167:F181" si="29">POWER(2,E167)</f>
        <v>2</v>
      </c>
      <c r="G167" s="169">
        <v>0</v>
      </c>
      <c r="I167" s="630" t="s">
        <v>541</v>
      </c>
    </row>
    <row r="168" spans="1:9" ht="15.75" thickBot="1">
      <c r="A168" s="631">
        <f t="shared" si="23"/>
        <v>163</v>
      </c>
      <c r="B168" s="648" t="s">
        <v>7975</v>
      </c>
      <c r="C168" s="1283"/>
      <c r="D168" s="1280"/>
      <c r="E168" s="633">
        <f t="shared" ref="E168:E181" si="30">E167+1</f>
        <v>2</v>
      </c>
      <c r="F168" s="634">
        <f t="shared" si="29"/>
        <v>4</v>
      </c>
      <c r="G168" s="169">
        <v>0</v>
      </c>
      <c r="I168" s="630" t="s">
        <v>541</v>
      </c>
    </row>
    <row r="169" spans="1:9" ht="15.75" thickBot="1">
      <c r="A169" s="631">
        <f t="shared" si="23"/>
        <v>164</v>
      </c>
      <c r="B169" s="648" t="s">
        <v>7976</v>
      </c>
      <c r="C169" s="1283"/>
      <c r="D169" s="1280"/>
      <c r="E169" s="633">
        <f t="shared" si="30"/>
        <v>3</v>
      </c>
      <c r="F169" s="634">
        <f t="shared" si="29"/>
        <v>8</v>
      </c>
      <c r="G169" s="169">
        <v>0</v>
      </c>
      <c r="I169" s="630" t="s">
        <v>541</v>
      </c>
    </row>
    <row r="170" spans="1:9" ht="15.75" thickBot="1">
      <c r="A170" s="631">
        <f t="shared" si="23"/>
        <v>165</v>
      </c>
      <c r="B170" s="648" t="s">
        <v>7977</v>
      </c>
      <c r="C170" s="1283"/>
      <c r="D170" s="1280"/>
      <c r="E170" s="633">
        <f t="shared" si="30"/>
        <v>4</v>
      </c>
      <c r="F170" s="634">
        <f t="shared" si="29"/>
        <v>16</v>
      </c>
      <c r="G170" s="169">
        <v>0</v>
      </c>
      <c r="I170" s="630" t="s">
        <v>541</v>
      </c>
    </row>
    <row r="171" spans="1:9" ht="15.75" thickBot="1">
      <c r="A171" s="631">
        <f t="shared" si="23"/>
        <v>166</v>
      </c>
      <c r="B171" s="648" t="s">
        <v>7978</v>
      </c>
      <c r="C171" s="1283"/>
      <c r="D171" s="1280"/>
      <c r="E171" s="633">
        <f t="shared" si="30"/>
        <v>5</v>
      </c>
      <c r="F171" s="634">
        <f t="shared" si="29"/>
        <v>32</v>
      </c>
      <c r="G171" s="169">
        <v>0</v>
      </c>
      <c r="I171" s="630" t="s">
        <v>541</v>
      </c>
    </row>
    <row r="172" spans="1:9" ht="15.75" thickBot="1">
      <c r="A172" s="631">
        <f t="shared" si="23"/>
        <v>167</v>
      </c>
      <c r="B172" s="648" t="s">
        <v>7979</v>
      </c>
      <c r="C172" s="1283"/>
      <c r="D172" s="1280"/>
      <c r="E172" s="633">
        <f t="shared" si="30"/>
        <v>6</v>
      </c>
      <c r="F172" s="634">
        <f t="shared" si="29"/>
        <v>64</v>
      </c>
      <c r="G172" s="169">
        <v>0</v>
      </c>
      <c r="I172" s="630" t="s">
        <v>541</v>
      </c>
    </row>
    <row r="173" spans="1:9" ht="15.75" thickBot="1">
      <c r="A173" s="631">
        <f t="shared" si="23"/>
        <v>168</v>
      </c>
      <c r="B173" s="648" t="s">
        <v>7980</v>
      </c>
      <c r="C173" s="1283"/>
      <c r="D173" s="1280"/>
      <c r="E173" s="633">
        <f t="shared" si="30"/>
        <v>7</v>
      </c>
      <c r="F173" s="634">
        <f t="shared" si="29"/>
        <v>128</v>
      </c>
      <c r="G173" s="169">
        <v>0</v>
      </c>
      <c r="I173" s="630" t="s">
        <v>541</v>
      </c>
    </row>
    <row r="174" spans="1:9" ht="15.75" thickBot="1">
      <c r="A174" s="631">
        <f t="shared" si="23"/>
        <v>169</v>
      </c>
      <c r="B174" s="644" t="s">
        <v>7981</v>
      </c>
      <c r="C174" s="1283"/>
      <c r="D174" s="1280"/>
      <c r="E174" s="633">
        <f t="shared" si="30"/>
        <v>8</v>
      </c>
      <c r="F174" s="634">
        <f t="shared" si="29"/>
        <v>256</v>
      </c>
      <c r="G174" s="169">
        <v>0</v>
      </c>
      <c r="I174" s="630" t="s">
        <v>541</v>
      </c>
    </row>
    <row r="175" spans="1:9" ht="15.75" thickBot="1">
      <c r="A175" s="631">
        <f t="shared" si="23"/>
        <v>170</v>
      </c>
      <c r="B175" s="644" t="s">
        <v>7982</v>
      </c>
      <c r="C175" s="1283"/>
      <c r="D175" s="1280"/>
      <c r="E175" s="635">
        <f t="shared" si="30"/>
        <v>9</v>
      </c>
      <c r="F175" s="636">
        <f t="shared" si="29"/>
        <v>512</v>
      </c>
      <c r="G175" s="169">
        <v>0</v>
      </c>
      <c r="I175" s="630" t="s">
        <v>541</v>
      </c>
    </row>
    <row r="176" spans="1:9" ht="15.75" thickBot="1">
      <c r="A176" s="631">
        <f t="shared" si="23"/>
        <v>171</v>
      </c>
      <c r="B176" s="644" t="s">
        <v>7983</v>
      </c>
      <c r="C176" s="1283"/>
      <c r="D176" s="1280"/>
      <c r="E176" s="633">
        <f t="shared" si="30"/>
        <v>10</v>
      </c>
      <c r="F176" s="634">
        <f t="shared" si="29"/>
        <v>1024</v>
      </c>
      <c r="G176" s="169">
        <v>0</v>
      </c>
      <c r="I176" s="630" t="s">
        <v>541</v>
      </c>
    </row>
    <row r="177" spans="1:9" ht="15.75" thickBot="1">
      <c r="A177" s="631">
        <f t="shared" si="23"/>
        <v>172</v>
      </c>
      <c r="B177" s="644" t="s">
        <v>7984</v>
      </c>
      <c r="C177" s="1283"/>
      <c r="D177" s="1280"/>
      <c r="E177" s="633">
        <f t="shared" si="30"/>
        <v>11</v>
      </c>
      <c r="F177" s="634">
        <f t="shared" si="29"/>
        <v>2048</v>
      </c>
      <c r="G177" s="169">
        <v>0</v>
      </c>
      <c r="I177" s="630" t="s">
        <v>541</v>
      </c>
    </row>
    <row r="178" spans="1:9" ht="15.75" thickBot="1">
      <c r="A178" s="631">
        <f t="shared" si="23"/>
        <v>173</v>
      </c>
      <c r="B178" s="644" t="s">
        <v>7985</v>
      </c>
      <c r="C178" s="1283"/>
      <c r="D178" s="1280"/>
      <c r="E178" s="633">
        <f t="shared" si="30"/>
        <v>12</v>
      </c>
      <c r="F178" s="634">
        <f t="shared" si="29"/>
        <v>4096</v>
      </c>
      <c r="G178" s="169">
        <v>0</v>
      </c>
      <c r="I178" s="630" t="s">
        <v>541</v>
      </c>
    </row>
    <row r="179" spans="1:9" ht="15.75" thickBot="1">
      <c r="A179" s="631">
        <f t="shared" si="23"/>
        <v>174</v>
      </c>
      <c r="B179" s="644" t="s">
        <v>7986</v>
      </c>
      <c r="C179" s="1283"/>
      <c r="D179" s="1280"/>
      <c r="E179" s="633">
        <f t="shared" si="30"/>
        <v>13</v>
      </c>
      <c r="F179" s="634">
        <f t="shared" si="29"/>
        <v>8192</v>
      </c>
      <c r="G179" s="169">
        <v>0</v>
      </c>
      <c r="I179" s="630" t="s">
        <v>541</v>
      </c>
    </row>
    <row r="180" spans="1:9" ht="15.75" thickBot="1">
      <c r="A180" s="631">
        <f t="shared" si="23"/>
        <v>175</v>
      </c>
      <c r="B180" s="644" t="s">
        <v>7987</v>
      </c>
      <c r="C180" s="1283"/>
      <c r="D180" s="1280"/>
      <c r="E180" s="633">
        <f t="shared" si="30"/>
        <v>14</v>
      </c>
      <c r="F180" s="634">
        <f t="shared" si="29"/>
        <v>16384</v>
      </c>
      <c r="G180" s="169">
        <v>0</v>
      </c>
      <c r="I180" s="630" t="s">
        <v>541</v>
      </c>
    </row>
    <row r="181" spans="1:9" ht="15.75" thickBot="1">
      <c r="A181" s="631">
        <f t="shared" si="23"/>
        <v>176</v>
      </c>
      <c r="B181" s="647" t="s">
        <v>7988</v>
      </c>
      <c r="C181" s="1284"/>
      <c r="D181" s="1281"/>
      <c r="E181" s="639">
        <f t="shared" si="30"/>
        <v>15</v>
      </c>
      <c r="F181" s="640">
        <f t="shared" si="29"/>
        <v>32768</v>
      </c>
      <c r="G181" s="169">
        <v>0</v>
      </c>
      <c r="I181" s="630" t="s">
        <v>541</v>
      </c>
    </row>
    <row r="182" spans="1:9" ht="15.75" thickBot="1">
      <c r="A182" s="646">
        <f t="shared" si="23"/>
        <v>177</v>
      </c>
      <c r="B182" s="649" t="s">
        <v>7989</v>
      </c>
      <c r="C182" s="1282">
        <f t="shared" ref="C182" si="31">C166+1</f>
        <v>11</v>
      </c>
      <c r="D182" s="1279">
        <f>D166+1</f>
        <v>61731</v>
      </c>
      <c r="E182" s="628">
        <v>0</v>
      </c>
      <c r="F182" s="629">
        <f>POWER(2,E182)</f>
        <v>1</v>
      </c>
      <c r="G182" s="169">
        <v>0</v>
      </c>
      <c r="I182" s="630" t="s">
        <v>541</v>
      </c>
    </row>
    <row r="183" spans="1:9" ht="15.75" thickBot="1">
      <c r="A183" s="646">
        <f t="shared" si="23"/>
        <v>178</v>
      </c>
      <c r="B183" s="644" t="s">
        <v>7990</v>
      </c>
      <c r="C183" s="1283"/>
      <c r="D183" s="1280"/>
      <c r="E183" s="633">
        <f>E182+1</f>
        <v>1</v>
      </c>
      <c r="F183" s="634">
        <f t="shared" ref="F183:F197" si="32">POWER(2,E183)</f>
        <v>2</v>
      </c>
      <c r="G183" s="169">
        <v>0</v>
      </c>
      <c r="I183" s="630" t="s">
        <v>541</v>
      </c>
    </row>
    <row r="184" spans="1:9" ht="15.75" thickBot="1">
      <c r="A184" s="646">
        <f t="shared" si="23"/>
        <v>179</v>
      </c>
      <c r="B184" s="644" t="s">
        <v>7991</v>
      </c>
      <c r="C184" s="1283"/>
      <c r="D184" s="1280"/>
      <c r="E184" s="633">
        <f t="shared" ref="E184:E197" si="33">E183+1</f>
        <v>2</v>
      </c>
      <c r="F184" s="634">
        <f t="shared" si="32"/>
        <v>4</v>
      </c>
      <c r="G184" s="169">
        <v>0</v>
      </c>
      <c r="I184" s="630" t="s">
        <v>541</v>
      </c>
    </row>
    <row r="185" spans="1:9" ht="15.75" thickBot="1">
      <c r="A185" s="646">
        <f t="shared" si="23"/>
        <v>180</v>
      </c>
      <c r="B185" s="644" t="s">
        <v>7992</v>
      </c>
      <c r="C185" s="1283"/>
      <c r="D185" s="1280"/>
      <c r="E185" s="633">
        <f t="shared" si="33"/>
        <v>3</v>
      </c>
      <c r="F185" s="634">
        <f t="shared" si="32"/>
        <v>8</v>
      </c>
      <c r="G185" s="169">
        <v>0</v>
      </c>
      <c r="I185" s="630" t="s">
        <v>541</v>
      </c>
    </row>
    <row r="186" spans="1:9" ht="15.75" thickBot="1">
      <c r="A186" s="646">
        <f t="shared" si="23"/>
        <v>181</v>
      </c>
      <c r="B186" s="644" t="s">
        <v>7993</v>
      </c>
      <c r="C186" s="1283"/>
      <c r="D186" s="1280"/>
      <c r="E186" s="633">
        <f t="shared" si="33"/>
        <v>4</v>
      </c>
      <c r="F186" s="634">
        <f t="shared" si="32"/>
        <v>16</v>
      </c>
      <c r="G186" s="169">
        <v>0</v>
      </c>
      <c r="I186" s="630" t="s">
        <v>541</v>
      </c>
    </row>
    <row r="187" spans="1:9" ht="15.75" thickBot="1">
      <c r="A187" s="646">
        <f t="shared" si="23"/>
        <v>182</v>
      </c>
      <c r="B187" s="644" t="s">
        <v>7994</v>
      </c>
      <c r="C187" s="1283"/>
      <c r="D187" s="1280"/>
      <c r="E187" s="633">
        <f t="shared" si="33"/>
        <v>5</v>
      </c>
      <c r="F187" s="634">
        <f t="shared" si="32"/>
        <v>32</v>
      </c>
      <c r="G187" s="169">
        <v>0</v>
      </c>
      <c r="I187" s="630" t="s">
        <v>541</v>
      </c>
    </row>
    <row r="188" spans="1:9" ht="15.75" thickBot="1">
      <c r="A188" s="646">
        <f t="shared" si="23"/>
        <v>183</v>
      </c>
      <c r="B188" s="644" t="s">
        <v>7995</v>
      </c>
      <c r="C188" s="1283"/>
      <c r="D188" s="1280"/>
      <c r="E188" s="633">
        <f t="shared" si="33"/>
        <v>6</v>
      </c>
      <c r="F188" s="634">
        <f t="shared" si="32"/>
        <v>64</v>
      </c>
      <c r="G188" s="169">
        <v>0</v>
      </c>
      <c r="I188" s="630" t="s">
        <v>541</v>
      </c>
    </row>
    <row r="189" spans="1:9" ht="15.75" thickBot="1">
      <c r="A189" s="646">
        <f t="shared" si="23"/>
        <v>184</v>
      </c>
      <c r="B189" s="644" t="s">
        <v>7996</v>
      </c>
      <c r="C189" s="1283"/>
      <c r="D189" s="1280"/>
      <c r="E189" s="633">
        <f t="shared" si="33"/>
        <v>7</v>
      </c>
      <c r="F189" s="634">
        <f t="shared" si="32"/>
        <v>128</v>
      </c>
      <c r="G189" s="169">
        <v>0</v>
      </c>
      <c r="I189" s="630" t="s">
        <v>541</v>
      </c>
    </row>
    <row r="190" spans="1:9" ht="15.75" thickBot="1">
      <c r="A190" s="646">
        <f t="shared" si="23"/>
        <v>185</v>
      </c>
      <c r="B190" s="644" t="s">
        <v>7997</v>
      </c>
      <c r="C190" s="1283"/>
      <c r="D190" s="1280"/>
      <c r="E190" s="633">
        <f t="shared" si="33"/>
        <v>8</v>
      </c>
      <c r="F190" s="634">
        <f t="shared" si="32"/>
        <v>256</v>
      </c>
      <c r="G190" s="169">
        <v>0</v>
      </c>
      <c r="I190" s="630" t="s">
        <v>541</v>
      </c>
    </row>
    <row r="191" spans="1:9" ht="15.75" thickBot="1">
      <c r="A191" s="646">
        <f t="shared" si="23"/>
        <v>186</v>
      </c>
      <c r="B191" s="644" t="s">
        <v>7998</v>
      </c>
      <c r="C191" s="1283"/>
      <c r="D191" s="1280"/>
      <c r="E191" s="635">
        <f t="shared" si="33"/>
        <v>9</v>
      </c>
      <c r="F191" s="636">
        <f t="shared" si="32"/>
        <v>512</v>
      </c>
      <c r="G191" s="169">
        <v>0</v>
      </c>
      <c r="I191" s="630" t="s">
        <v>541</v>
      </c>
    </row>
    <row r="192" spans="1:9" ht="15.75" thickBot="1">
      <c r="A192" s="646">
        <f t="shared" si="23"/>
        <v>187</v>
      </c>
      <c r="B192" s="644" t="s">
        <v>7999</v>
      </c>
      <c r="C192" s="1283"/>
      <c r="D192" s="1280"/>
      <c r="E192" s="633">
        <f t="shared" si="33"/>
        <v>10</v>
      </c>
      <c r="F192" s="634">
        <f t="shared" si="32"/>
        <v>1024</v>
      </c>
      <c r="G192" s="169">
        <v>0</v>
      </c>
      <c r="I192" s="630" t="s">
        <v>541</v>
      </c>
    </row>
    <row r="193" spans="1:9" ht="15.75" thickBot="1">
      <c r="A193" s="646">
        <f t="shared" si="23"/>
        <v>188</v>
      </c>
      <c r="B193" s="644" t="s">
        <v>8000</v>
      </c>
      <c r="C193" s="1283"/>
      <c r="D193" s="1280"/>
      <c r="E193" s="633">
        <f t="shared" si="33"/>
        <v>11</v>
      </c>
      <c r="F193" s="634">
        <f t="shared" si="32"/>
        <v>2048</v>
      </c>
      <c r="G193" s="169">
        <v>0</v>
      </c>
      <c r="I193" s="630" t="s">
        <v>541</v>
      </c>
    </row>
    <row r="194" spans="1:9" ht="15.75" thickBot="1">
      <c r="A194" s="646">
        <f t="shared" si="23"/>
        <v>189</v>
      </c>
      <c r="B194" s="644" t="s">
        <v>8001</v>
      </c>
      <c r="C194" s="1283"/>
      <c r="D194" s="1280"/>
      <c r="E194" s="633">
        <f t="shared" si="33"/>
        <v>12</v>
      </c>
      <c r="F194" s="634">
        <f t="shared" si="32"/>
        <v>4096</v>
      </c>
      <c r="G194" s="169">
        <v>0</v>
      </c>
      <c r="I194" s="630" t="s">
        <v>541</v>
      </c>
    </row>
    <row r="195" spans="1:9" ht="15.75" thickBot="1">
      <c r="A195" s="646">
        <f t="shared" si="23"/>
        <v>190</v>
      </c>
      <c r="B195" s="644" t="s">
        <v>8002</v>
      </c>
      <c r="C195" s="1283"/>
      <c r="D195" s="1280"/>
      <c r="E195" s="633">
        <f t="shared" si="33"/>
        <v>13</v>
      </c>
      <c r="F195" s="634">
        <f t="shared" si="32"/>
        <v>8192</v>
      </c>
      <c r="G195" s="169">
        <v>0</v>
      </c>
      <c r="I195" s="630" t="s">
        <v>541</v>
      </c>
    </row>
    <row r="196" spans="1:9" ht="15.75" thickBot="1">
      <c r="A196" s="646">
        <f t="shared" si="23"/>
        <v>191</v>
      </c>
      <c r="B196" s="644" t="s">
        <v>8003</v>
      </c>
      <c r="C196" s="1283"/>
      <c r="D196" s="1280"/>
      <c r="E196" s="633">
        <f t="shared" si="33"/>
        <v>14</v>
      </c>
      <c r="F196" s="634">
        <f t="shared" si="32"/>
        <v>16384</v>
      </c>
      <c r="G196" s="169">
        <v>0</v>
      </c>
      <c r="I196" s="630" t="s">
        <v>541</v>
      </c>
    </row>
    <row r="197" spans="1:9" ht="15.75" thickBot="1">
      <c r="A197" s="646">
        <f t="shared" si="23"/>
        <v>192</v>
      </c>
      <c r="B197" s="647" t="s">
        <v>8004</v>
      </c>
      <c r="C197" s="1284"/>
      <c r="D197" s="1281"/>
      <c r="E197" s="639">
        <f t="shared" si="33"/>
        <v>15</v>
      </c>
      <c r="F197" s="640">
        <f t="shared" si="32"/>
        <v>32768</v>
      </c>
      <c r="G197" s="169">
        <v>0</v>
      </c>
      <c r="I197" s="630" t="s">
        <v>541</v>
      </c>
    </row>
    <row r="198" spans="1:9" ht="15.75" thickBot="1">
      <c r="A198" s="646">
        <f t="shared" si="23"/>
        <v>193</v>
      </c>
      <c r="B198" s="650" t="s">
        <v>8005</v>
      </c>
      <c r="C198" s="1282">
        <f t="shared" ref="C198" si="34">C182+1</f>
        <v>12</v>
      </c>
      <c r="D198" s="1279">
        <f>D182+1</f>
        <v>61732</v>
      </c>
      <c r="E198" s="628">
        <v>0</v>
      </c>
      <c r="F198" s="629">
        <f>POWER(2,E198)</f>
        <v>1</v>
      </c>
      <c r="G198" s="169">
        <v>0</v>
      </c>
      <c r="I198" s="630" t="s">
        <v>541</v>
      </c>
    </row>
    <row r="199" spans="1:9" ht="15.75" thickBot="1">
      <c r="A199" s="646">
        <f t="shared" si="23"/>
        <v>194</v>
      </c>
      <c r="B199" s="644" t="s">
        <v>8006</v>
      </c>
      <c r="C199" s="1283"/>
      <c r="D199" s="1280"/>
      <c r="E199" s="633">
        <f>E198+1</f>
        <v>1</v>
      </c>
      <c r="F199" s="634">
        <f t="shared" ref="F199:F213" si="35">POWER(2,E199)</f>
        <v>2</v>
      </c>
      <c r="G199" s="169">
        <v>0</v>
      </c>
      <c r="I199" s="630" t="s">
        <v>541</v>
      </c>
    </row>
    <row r="200" spans="1:9" ht="15.75" thickBot="1">
      <c r="A200" s="646">
        <f t="shared" ref="A200:A263" si="36">A199+1</f>
        <v>195</v>
      </c>
      <c r="B200" s="644" t="s">
        <v>8007</v>
      </c>
      <c r="C200" s="1283"/>
      <c r="D200" s="1280"/>
      <c r="E200" s="633">
        <f t="shared" ref="E200:E213" si="37">E199+1</f>
        <v>2</v>
      </c>
      <c r="F200" s="634">
        <f t="shared" si="35"/>
        <v>4</v>
      </c>
      <c r="G200" s="169">
        <v>0</v>
      </c>
      <c r="I200" s="630" t="s">
        <v>541</v>
      </c>
    </row>
    <row r="201" spans="1:9" ht="15.75" thickBot="1">
      <c r="A201" s="646">
        <f t="shared" si="36"/>
        <v>196</v>
      </c>
      <c r="B201" s="280" t="s">
        <v>8008</v>
      </c>
      <c r="C201" s="1283"/>
      <c r="D201" s="1280"/>
      <c r="E201" s="633">
        <f t="shared" si="37"/>
        <v>3</v>
      </c>
      <c r="F201" s="634">
        <f t="shared" si="35"/>
        <v>8</v>
      </c>
      <c r="G201" s="169">
        <v>0</v>
      </c>
      <c r="I201" s="630" t="s">
        <v>541</v>
      </c>
    </row>
    <row r="202" spans="1:9" ht="15.75" thickBot="1">
      <c r="A202" s="646">
        <f t="shared" si="36"/>
        <v>197</v>
      </c>
      <c r="B202" s="644" t="s">
        <v>8009</v>
      </c>
      <c r="C202" s="1283"/>
      <c r="D202" s="1280"/>
      <c r="E202" s="633">
        <f t="shared" si="37"/>
        <v>4</v>
      </c>
      <c r="F202" s="634">
        <f t="shared" si="35"/>
        <v>16</v>
      </c>
      <c r="G202" s="169">
        <v>0</v>
      </c>
      <c r="I202" s="630" t="s">
        <v>541</v>
      </c>
    </row>
    <row r="203" spans="1:9" ht="15.75" thickBot="1">
      <c r="A203" s="646">
        <f t="shared" si="36"/>
        <v>198</v>
      </c>
      <c r="B203" s="644" t="s">
        <v>8010</v>
      </c>
      <c r="C203" s="1283"/>
      <c r="D203" s="1280"/>
      <c r="E203" s="633">
        <f t="shared" si="37"/>
        <v>5</v>
      </c>
      <c r="F203" s="634">
        <f t="shared" si="35"/>
        <v>32</v>
      </c>
      <c r="G203" s="169">
        <v>0</v>
      </c>
      <c r="I203" s="630" t="s">
        <v>541</v>
      </c>
    </row>
    <row r="204" spans="1:9" ht="15.75" thickBot="1">
      <c r="A204" s="646">
        <f t="shared" si="36"/>
        <v>199</v>
      </c>
      <c r="B204" s="644" t="s">
        <v>8011</v>
      </c>
      <c r="C204" s="1283"/>
      <c r="D204" s="1280"/>
      <c r="E204" s="633">
        <f t="shared" si="37"/>
        <v>6</v>
      </c>
      <c r="F204" s="634">
        <f t="shared" si="35"/>
        <v>64</v>
      </c>
      <c r="G204" s="169">
        <v>0</v>
      </c>
      <c r="I204" s="630" t="s">
        <v>541</v>
      </c>
    </row>
    <row r="205" spans="1:9" ht="15.75" thickBot="1">
      <c r="A205" s="646">
        <f t="shared" si="36"/>
        <v>200</v>
      </c>
      <c r="B205" s="644" t="s">
        <v>8012</v>
      </c>
      <c r="C205" s="1283"/>
      <c r="D205" s="1280"/>
      <c r="E205" s="633">
        <f t="shared" si="37"/>
        <v>7</v>
      </c>
      <c r="F205" s="634">
        <f t="shared" si="35"/>
        <v>128</v>
      </c>
      <c r="G205" s="169">
        <v>0</v>
      </c>
      <c r="I205" s="630" t="s">
        <v>541</v>
      </c>
    </row>
    <row r="206" spans="1:9" ht="15.75" thickBot="1">
      <c r="A206" s="646">
        <f t="shared" si="36"/>
        <v>201</v>
      </c>
      <c r="B206" s="644" t="s">
        <v>8013</v>
      </c>
      <c r="C206" s="1283"/>
      <c r="D206" s="1280"/>
      <c r="E206" s="633">
        <f t="shared" si="37"/>
        <v>8</v>
      </c>
      <c r="F206" s="634">
        <f t="shared" si="35"/>
        <v>256</v>
      </c>
      <c r="G206" s="169">
        <v>0</v>
      </c>
      <c r="I206" s="630" t="s">
        <v>541</v>
      </c>
    </row>
    <row r="207" spans="1:9" ht="15.75" thickBot="1">
      <c r="A207" s="646">
        <f t="shared" si="36"/>
        <v>202</v>
      </c>
      <c r="B207" s="644" t="s">
        <v>8014</v>
      </c>
      <c r="C207" s="1283"/>
      <c r="D207" s="1280"/>
      <c r="E207" s="635">
        <f t="shared" si="37"/>
        <v>9</v>
      </c>
      <c r="F207" s="636">
        <f t="shared" si="35"/>
        <v>512</v>
      </c>
      <c r="G207" s="169">
        <v>0</v>
      </c>
      <c r="I207" s="630" t="s">
        <v>541</v>
      </c>
    </row>
    <row r="208" spans="1:9" ht="15.75" thickBot="1">
      <c r="A208" s="646">
        <f t="shared" si="36"/>
        <v>203</v>
      </c>
      <c r="B208" s="644" t="s">
        <v>8015</v>
      </c>
      <c r="C208" s="1283"/>
      <c r="D208" s="1280"/>
      <c r="E208" s="633">
        <f t="shared" si="37"/>
        <v>10</v>
      </c>
      <c r="F208" s="634">
        <f t="shared" si="35"/>
        <v>1024</v>
      </c>
      <c r="G208" s="169">
        <v>0</v>
      </c>
      <c r="I208" s="630" t="s">
        <v>541</v>
      </c>
    </row>
    <row r="209" spans="1:9" ht="15.75" thickBot="1">
      <c r="A209" s="646">
        <f t="shared" si="36"/>
        <v>204</v>
      </c>
      <c r="B209" s="644" t="s">
        <v>8016</v>
      </c>
      <c r="C209" s="1283"/>
      <c r="D209" s="1280"/>
      <c r="E209" s="633">
        <f t="shared" si="37"/>
        <v>11</v>
      </c>
      <c r="F209" s="634">
        <f t="shared" si="35"/>
        <v>2048</v>
      </c>
      <c r="G209" s="169">
        <v>0</v>
      </c>
      <c r="I209" s="630" t="s">
        <v>541</v>
      </c>
    </row>
    <row r="210" spans="1:9" ht="15.75" thickBot="1">
      <c r="A210" s="646">
        <f t="shared" si="36"/>
        <v>205</v>
      </c>
      <c r="B210" s="644" t="s">
        <v>8017</v>
      </c>
      <c r="C210" s="1283"/>
      <c r="D210" s="1280"/>
      <c r="E210" s="633">
        <f t="shared" si="37"/>
        <v>12</v>
      </c>
      <c r="F210" s="634">
        <f t="shared" si="35"/>
        <v>4096</v>
      </c>
      <c r="G210" s="169">
        <v>0</v>
      </c>
      <c r="I210" s="630" t="s">
        <v>541</v>
      </c>
    </row>
    <row r="211" spans="1:9" ht="15.75" thickBot="1">
      <c r="A211" s="646">
        <f t="shared" si="36"/>
        <v>206</v>
      </c>
      <c r="B211" s="644" t="s">
        <v>8018</v>
      </c>
      <c r="C211" s="1283"/>
      <c r="D211" s="1280"/>
      <c r="E211" s="633">
        <f t="shared" si="37"/>
        <v>13</v>
      </c>
      <c r="F211" s="634">
        <f t="shared" si="35"/>
        <v>8192</v>
      </c>
      <c r="G211" s="169">
        <v>0</v>
      </c>
      <c r="I211" s="630" t="s">
        <v>541</v>
      </c>
    </row>
    <row r="212" spans="1:9" ht="15.75" thickBot="1">
      <c r="A212" s="646">
        <f t="shared" si="36"/>
        <v>207</v>
      </c>
      <c r="B212" s="644" t="s">
        <v>8019</v>
      </c>
      <c r="C212" s="1283"/>
      <c r="D212" s="1280"/>
      <c r="E212" s="633">
        <f t="shared" si="37"/>
        <v>14</v>
      </c>
      <c r="F212" s="634">
        <f t="shared" si="35"/>
        <v>16384</v>
      </c>
      <c r="G212" s="169">
        <v>0</v>
      </c>
      <c r="I212" s="630" t="s">
        <v>541</v>
      </c>
    </row>
    <row r="213" spans="1:9" ht="15.75" thickBot="1">
      <c r="A213" s="646">
        <f t="shared" si="36"/>
        <v>208</v>
      </c>
      <c r="B213" s="647" t="s">
        <v>8020</v>
      </c>
      <c r="C213" s="1284"/>
      <c r="D213" s="1281"/>
      <c r="E213" s="639">
        <f t="shared" si="37"/>
        <v>15</v>
      </c>
      <c r="F213" s="640">
        <f t="shared" si="35"/>
        <v>32768</v>
      </c>
      <c r="G213" s="169">
        <v>0</v>
      </c>
      <c r="I213" s="630" t="s">
        <v>541</v>
      </c>
    </row>
    <row r="214" spans="1:9" ht="15.75" thickBot="1">
      <c r="A214" s="631">
        <f t="shared" si="36"/>
        <v>209</v>
      </c>
      <c r="B214" s="644" t="s">
        <v>8021</v>
      </c>
      <c r="C214" s="1271">
        <f t="shared" ref="C214" si="38">C198+1</f>
        <v>13</v>
      </c>
      <c r="D214" s="1279">
        <f>D198+1</f>
        <v>61733</v>
      </c>
      <c r="E214" s="628">
        <v>0</v>
      </c>
      <c r="F214" s="629">
        <f>POWER(2,E214)</f>
        <v>1</v>
      </c>
      <c r="G214" s="169">
        <v>0</v>
      </c>
      <c r="I214" s="630" t="s">
        <v>541</v>
      </c>
    </row>
    <row r="215" spans="1:9" ht="15.75" thickBot="1">
      <c r="A215" s="631">
        <f t="shared" si="36"/>
        <v>210</v>
      </c>
      <c r="B215" s="644" t="s">
        <v>8022</v>
      </c>
      <c r="C215" s="1277"/>
      <c r="D215" s="1280"/>
      <c r="E215" s="633">
        <f>E214+1</f>
        <v>1</v>
      </c>
      <c r="F215" s="634">
        <f t="shared" ref="F215:F229" si="39">POWER(2,E215)</f>
        <v>2</v>
      </c>
      <c r="G215" s="169">
        <v>0</v>
      </c>
      <c r="I215" s="630" t="s">
        <v>541</v>
      </c>
    </row>
    <row r="216" spans="1:9" ht="15.75" thickBot="1">
      <c r="A216" s="631">
        <f t="shared" si="36"/>
        <v>211</v>
      </c>
      <c r="B216" s="644" t="s">
        <v>8023</v>
      </c>
      <c r="C216" s="1277"/>
      <c r="D216" s="1280"/>
      <c r="E216" s="633">
        <f t="shared" ref="E216:E229" si="40">E215+1</f>
        <v>2</v>
      </c>
      <c r="F216" s="634">
        <f t="shared" si="39"/>
        <v>4</v>
      </c>
      <c r="G216" s="169">
        <v>0</v>
      </c>
      <c r="I216" s="630" t="s">
        <v>541</v>
      </c>
    </row>
    <row r="217" spans="1:9" ht="15.75" thickBot="1">
      <c r="A217" s="631">
        <f t="shared" si="36"/>
        <v>212</v>
      </c>
      <c r="B217" s="644" t="s">
        <v>8024</v>
      </c>
      <c r="C217" s="1277"/>
      <c r="D217" s="1280"/>
      <c r="E217" s="633">
        <f t="shared" si="40"/>
        <v>3</v>
      </c>
      <c r="F217" s="634">
        <f t="shared" si="39"/>
        <v>8</v>
      </c>
      <c r="G217" s="169">
        <v>0</v>
      </c>
      <c r="I217" s="630" t="s">
        <v>541</v>
      </c>
    </row>
    <row r="218" spans="1:9" ht="15.75" thickBot="1">
      <c r="A218" s="631">
        <f t="shared" si="36"/>
        <v>213</v>
      </c>
      <c r="B218" s="644" t="s">
        <v>8025</v>
      </c>
      <c r="C218" s="1277"/>
      <c r="D218" s="1280"/>
      <c r="E218" s="633">
        <f t="shared" si="40"/>
        <v>4</v>
      </c>
      <c r="F218" s="634">
        <f t="shared" si="39"/>
        <v>16</v>
      </c>
      <c r="G218" s="169">
        <v>0</v>
      </c>
      <c r="I218" s="630" t="s">
        <v>541</v>
      </c>
    </row>
    <row r="219" spans="1:9" ht="15.75" thickBot="1">
      <c r="A219" s="631">
        <f t="shared" si="36"/>
        <v>214</v>
      </c>
      <c r="B219" s="644" t="s">
        <v>8026</v>
      </c>
      <c r="C219" s="1277"/>
      <c r="D219" s="1280"/>
      <c r="E219" s="633">
        <f t="shared" si="40"/>
        <v>5</v>
      </c>
      <c r="F219" s="634">
        <f t="shared" si="39"/>
        <v>32</v>
      </c>
      <c r="G219" s="169">
        <v>0</v>
      </c>
      <c r="I219" s="630" t="s">
        <v>541</v>
      </c>
    </row>
    <row r="220" spans="1:9" ht="15.75" thickBot="1">
      <c r="A220" s="631">
        <f t="shared" si="36"/>
        <v>215</v>
      </c>
      <c r="B220" s="644" t="s">
        <v>8027</v>
      </c>
      <c r="C220" s="1277"/>
      <c r="D220" s="1280"/>
      <c r="E220" s="633">
        <f t="shared" si="40"/>
        <v>6</v>
      </c>
      <c r="F220" s="634">
        <f t="shared" si="39"/>
        <v>64</v>
      </c>
      <c r="G220" s="169">
        <v>0</v>
      </c>
      <c r="I220" s="630" t="s">
        <v>541</v>
      </c>
    </row>
    <row r="221" spans="1:9" ht="15.75" thickBot="1">
      <c r="A221" s="631">
        <f t="shared" si="36"/>
        <v>216</v>
      </c>
      <c r="B221" s="644" t="s">
        <v>8028</v>
      </c>
      <c r="C221" s="1277"/>
      <c r="D221" s="1280"/>
      <c r="E221" s="633">
        <f t="shared" si="40"/>
        <v>7</v>
      </c>
      <c r="F221" s="634">
        <f t="shared" si="39"/>
        <v>128</v>
      </c>
      <c r="G221" s="169">
        <v>0</v>
      </c>
      <c r="I221" s="630" t="s">
        <v>541</v>
      </c>
    </row>
    <row r="222" spans="1:9" ht="15.75" thickBot="1">
      <c r="A222" s="631">
        <f t="shared" si="36"/>
        <v>217</v>
      </c>
      <c r="B222" s="644"/>
      <c r="C222" s="1277"/>
      <c r="D222" s="1280"/>
      <c r="E222" s="633">
        <f t="shared" si="40"/>
        <v>8</v>
      </c>
      <c r="F222" s="634">
        <f t="shared" si="39"/>
        <v>256</v>
      </c>
      <c r="G222" s="169">
        <v>0</v>
      </c>
      <c r="I222" s="630" t="s">
        <v>541</v>
      </c>
    </row>
    <row r="223" spans="1:9" ht="15.75" thickBot="1">
      <c r="A223" s="631">
        <f t="shared" si="36"/>
        <v>218</v>
      </c>
      <c r="B223" s="644"/>
      <c r="C223" s="1277"/>
      <c r="D223" s="1280"/>
      <c r="E223" s="635">
        <f t="shared" si="40"/>
        <v>9</v>
      </c>
      <c r="F223" s="636">
        <f t="shared" si="39"/>
        <v>512</v>
      </c>
      <c r="G223" s="169">
        <v>0</v>
      </c>
      <c r="I223" s="630" t="s">
        <v>541</v>
      </c>
    </row>
    <row r="224" spans="1:9" ht="15.75" thickBot="1">
      <c r="A224" s="631">
        <f t="shared" si="36"/>
        <v>219</v>
      </c>
      <c r="B224" s="644"/>
      <c r="C224" s="1277"/>
      <c r="D224" s="1280"/>
      <c r="E224" s="633">
        <f t="shared" si="40"/>
        <v>10</v>
      </c>
      <c r="F224" s="634">
        <f t="shared" si="39"/>
        <v>1024</v>
      </c>
      <c r="G224" s="169">
        <v>0</v>
      </c>
      <c r="I224" s="630" t="s">
        <v>541</v>
      </c>
    </row>
    <row r="225" spans="1:9" ht="15.75" thickBot="1">
      <c r="A225" s="631">
        <f t="shared" si="36"/>
        <v>220</v>
      </c>
      <c r="B225" s="644"/>
      <c r="C225" s="1277"/>
      <c r="D225" s="1280"/>
      <c r="E225" s="633">
        <f t="shared" si="40"/>
        <v>11</v>
      </c>
      <c r="F225" s="634">
        <f t="shared" si="39"/>
        <v>2048</v>
      </c>
      <c r="G225" s="169">
        <v>0</v>
      </c>
      <c r="I225" s="630" t="s">
        <v>541</v>
      </c>
    </row>
    <row r="226" spans="1:9" ht="15.75" thickBot="1">
      <c r="A226" s="631">
        <f t="shared" si="36"/>
        <v>221</v>
      </c>
      <c r="B226" s="644"/>
      <c r="C226" s="1277"/>
      <c r="D226" s="1280"/>
      <c r="E226" s="633">
        <f t="shared" si="40"/>
        <v>12</v>
      </c>
      <c r="F226" s="634">
        <f t="shared" si="39"/>
        <v>4096</v>
      </c>
      <c r="G226" s="169">
        <v>0</v>
      </c>
      <c r="I226" s="630" t="s">
        <v>541</v>
      </c>
    </row>
    <row r="227" spans="1:9" ht="15.75" thickBot="1">
      <c r="A227" s="631">
        <f t="shared" si="36"/>
        <v>222</v>
      </c>
      <c r="B227" s="644"/>
      <c r="C227" s="1277"/>
      <c r="D227" s="1280"/>
      <c r="E227" s="633">
        <f t="shared" si="40"/>
        <v>13</v>
      </c>
      <c r="F227" s="634">
        <f t="shared" si="39"/>
        <v>8192</v>
      </c>
      <c r="G227" s="169">
        <v>0</v>
      </c>
      <c r="I227" s="630" t="s">
        <v>541</v>
      </c>
    </row>
    <row r="228" spans="1:9" ht="15.75" thickBot="1">
      <c r="A228" s="631">
        <f t="shared" si="36"/>
        <v>223</v>
      </c>
      <c r="B228" s="644"/>
      <c r="C228" s="1277"/>
      <c r="D228" s="1280"/>
      <c r="E228" s="633">
        <f t="shared" si="40"/>
        <v>14</v>
      </c>
      <c r="F228" s="634">
        <f t="shared" si="39"/>
        <v>16384</v>
      </c>
      <c r="G228" s="169">
        <v>0</v>
      </c>
      <c r="I228" s="630" t="s">
        <v>541</v>
      </c>
    </row>
    <row r="229" spans="1:9" ht="15.75" thickBot="1">
      <c r="A229" s="631">
        <f t="shared" si="36"/>
        <v>224</v>
      </c>
      <c r="B229" s="647"/>
      <c r="C229" s="1278"/>
      <c r="D229" s="1281"/>
      <c r="E229" s="639">
        <f t="shared" si="40"/>
        <v>15</v>
      </c>
      <c r="F229" s="640">
        <f t="shared" si="39"/>
        <v>32768</v>
      </c>
      <c r="G229" s="169">
        <v>0</v>
      </c>
      <c r="I229" s="630" t="s">
        <v>541</v>
      </c>
    </row>
    <row r="230" spans="1:9" ht="15.75" thickBot="1">
      <c r="A230" s="631">
        <f t="shared" si="36"/>
        <v>225</v>
      </c>
      <c r="B230" s="644" t="s">
        <v>8049</v>
      </c>
      <c r="C230" s="1271">
        <f t="shared" ref="C230" si="41">C214+1</f>
        <v>14</v>
      </c>
      <c r="D230" s="1279">
        <f>D214+1</f>
        <v>61734</v>
      </c>
      <c r="E230" s="628">
        <v>0</v>
      </c>
      <c r="F230" s="629">
        <f>POWER(2,E230)</f>
        <v>1</v>
      </c>
      <c r="G230" s="169">
        <v>0</v>
      </c>
      <c r="I230" s="630" t="s">
        <v>541</v>
      </c>
    </row>
    <row r="231" spans="1:9" ht="15.75" thickBot="1">
      <c r="A231" s="631">
        <f t="shared" si="36"/>
        <v>226</v>
      </c>
      <c r="B231" s="644" t="s">
        <v>8050</v>
      </c>
      <c r="C231" s="1277"/>
      <c r="D231" s="1280"/>
      <c r="E231" s="633">
        <f>E230+1</f>
        <v>1</v>
      </c>
      <c r="F231" s="634">
        <f t="shared" ref="F231:F245" si="42">POWER(2,E231)</f>
        <v>2</v>
      </c>
      <c r="G231" s="169">
        <v>0</v>
      </c>
      <c r="I231" s="630" t="s">
        <v>541</v>
      </c>
    </row>
    <row r="232" spans="1:9" ht="15.75" thickBot="1">
      <c r="A232" s="631">
        <f t="shared" si="36"/>
        <v>227</v>
      </c>
      <c r="B232" s="644" t="s">
        <v>8051</v>
      </c>
      <c r="C232" s="1277"/>
      <c r="D232" s="1280"/>
      <c r="E232" s="633">
        <f t="shared" ref="E232:E245" si="43">E231+1</f>
        <v>2</v>
      </c>
      <c r="F232" s="634">
        <f t="shared" si="42"/>
        <v>4</v>
      </c>
      <c r="G232" s="169">
        <v>0</v>
      </c>
      <c r="I232" s="630" t="s">
        <v>541</v>
      </c>
    </row>
    <row r="233" spans="1:9" ht="15.75" thickBot="1">
      <c r="A233" s="631">
        <f t="shared" si="36"/>
        <v>228</v>
      </c>
      <c r="B233" s="644" t="s">
        <v>8052</v>
      </c>
      <c r="C233" s="1277"/>
      <c r="D233" s="1280"/>
      <c r="E233" s="633">
        <f t="shared" si="43"/>
        <v>3</v>
      </c>
      <c r="F233" s="634">
        <f t="shared" si="42"/>
        <v>8</v>
      </c>
      <c r="G233" s="169">
        <v>0</v>
      </c>
      <c r="I233" s="630" t="s">
        <v>541</v>
      </c>
    </row>
    <row r="234" spans="1:9" ht="15.75" thickBot="1">
      <c r="A234" s="631">
        <f t="shared" si="36"/>
        <v>229</v>
      </c>
      <c r="B234" s="644" t="s">
        <v>8053</v>
      </c>
      <c r="C234" s="1277"/>
      <c r="D234" s="1280"/>
      <c r="E234" s="633">
        <f t="shared" si="43"/>
        <v>4</v>
      </c>
      <c r="F234" s="634">
        <f t="shared" si="42"/>
        <v>16</v>
      </c>
      <c r="G234" s="169">
        <v>0</v>
      </c>
      <c r="I234" s="630" t="s">
        <v>541</v>
      </c>
    </row>
    <row r="235" spans="1:9" ht="15.75" thickBot="1">
      <c r="A235" s="631">
        <f t="shared" si="36"/>
        <v>230</v>
      </c>
      <c r="B235" s="644" t="s">
        <v>8054</v>
      </c>
      <c r="C235" s="1277"/>
      <c r="D235" s="1280"/>
      <c r="E235" s="633">
        <f t="shared" si="43"/>
        <v>5</v>
      </c>
      <c r="F235" s="634">
        <f t="shared" si="42"/>
        <v>32</v>
      </c>
      <c r="G235" s="169">
        <v>0</v>
      </c>
      <c r="I235" s="630" t="s">
        <v>541</v>
      </c>
    </row>
    <row r="236" spans="1:9" ht="15.75" thickBot="1">
      <c r="A236" s="631">
        <f t="shared" si="36"/>
        <v>231</v>
      </c>
      <c r="B236" s="644" t="s">
        <v>8055</v>
      </c>
      <c r="C236" s="1277"/>
      <c r="D236" s="1280"/>
      <c r="E236" s="633">
        <f t="shared" si="43"/>
        <v>6</v>
      </c>
      <c r="F236" s="634">
        <f t="shared" si="42"/>
        <v>64</v>
      </c>
      <c r="G236" s="169">
        <v>0</v>
      </c>
      <c r="I236" s="630" t="s">
        <v>541</v>
      </c>
    </row>
    <row r="237" spans="1:9" ht="15.75" thickBot="1">
      <c r="A237" s="631">
        <f t="shared" si="36"/>
        <v>232</v>
      </c>
      <c r="B237" s="644" t="s">
        <v>8056</v>
      </c>
      <c r="C237" s="1277"/>
      <c r="D237" s="1280"/>
      <c r="E237" s="633">
        <f t="shared" si="43"/>
        <v>7</v>
      </c>
      <c r="F237" s="634">
        <f t="shared" si="42"/>
        <v>128</v>
      </c>
      <c r="G237" s="169">
        <v>0</v>
      </c>
      <c r="I237" s="630" t="s">
        <v>541</v>
      </c>
    </row>
    <row r="238" spans="1:9" ht="15.75" thickBot="1">
      <c r="A238" s="631">
        <f t="shared" si="36"/>
        <v>233</v>
      </c>
      <c r="B238" s="644" t="s">
        <v>8057</v>
      </c>
      <c r="C238" s="1277"/>
      <c r="D238" s="1280"/>
      <c r="E238" s="633">
        <f t="shared" si="43"/>
        <v>8</v>
      </c>
      <c r="F238" s="634">
        <f t="shared" si="42"/>
        <v>256</v>
      </c>
      <c r="G238" s="169">
        <v>0</v>
      </c>
      <c r="I238" s="630" t="s">
        <v>541</v>
      </c>
    </row>
    <row r="239" spans="1:9" ht="15.75" thickBot="1">
      <c r="A239" s="631">
        <f t="shared" si="36"/>
        <v>234</v>
      </c>
      <c r="B239" s="644" t="s">
        <v>8058</v>
      </c>
      <c r="C239" s="1277"/>
      <c r="D239" s="1280"/>
      <c r="E239" s="635">
        <f t="shared" si="43"/>
        <v>9</v>
      </c>
      <c r="F239" s="636">
        <f t="shared" si="42"/>
        <v>512</v>
      </c>
      <c r="G239" s="169">
        <v>0</v>
      </c>
      <c r="I239" s="630" t="s">
        <v>541</v>
      </c>
    </row>
    <row r="240" spans="1:9" ht="15.75" thickBot="1">
      <c r="A240" s="631">
        <f t="shared" si="36"/>
        <v>235</v>
      </c>
      <c r="B240" s="644" t="s">
        <v>8059</v>
      </c>
      <c r="C240" s="1277"/>
      <c r="D240" s="1280"/>
      <c r="E240" s="633">
        <f t="shared" si="43"/>
        <v>10</v>
      </c>
      <c r="F240" s="634">
        <f t="shared" si="42"/>
        <v>1024</v>
      </c>
      <c r="G240" s="169">
        <v>0</v>
      </c>
      <c r="I240" s="630" t="s">
        <v>541</v>
      </c>
    </row>
    <row r="241" spans="1:9" ht="15.75" thickBot="1">
      <c r="A241" s="631">
        <f t="shared" si="36"/>
        <v>236</v>
      </c>
      <c r="B241" s="644" t="s">
        <v>8060</v>
      </c>
      <c r="C241" s="1277"/>
      <c r="D241" s="1280"/>
      <c r="E241" s="633">
        <f t="shared" si="43"/>
        <v>11</v>
      </c>
      <c r="F241" s="634">
        <f t="shared" si="42"/>
        <v>2048</v>
      </c>
      <c r="G241" s="169">
        <v>0</v>
      </c>
      <c r="I241" s="630" t="s">
        <v>541</v>
      </c>
    </row>
    <row r="242" spans="1:9" ht="30.75" thickBot="1">
      <c r="A242" s="631">
        <f t="shared" si="36"/>
        <v>237</v>
      </c>
      <c r="B242" s="644" t="s">
        <v>8061</v>
      </c>
      <c r="C242" s="1277"/>
      <c r="D242" s="1280"/>
      <c r="E242" s="633">
        <f t="shared" si="43"/>
        <v>12</v>
      </c>
      <c r="F242" s="634">
        <f t="shared" si="42"/>
        <v>4096</v>
      </c>
      <c r="G242" s="169">
        <v>0</v>
      </c>
      <c r="I242" s="630" t="s">
        <v>541</v>
      </c>
    </row>
    <row r="243" spans="1:9" ht="15.75" thickBot="1">
      <c r="A243" s="631">
        <f t="shared" si="36"/>
        <v>238</v>
      </c>
      <c r="B243" s="644" t="s">
        <v>8062</v>
      </c>
      <c r="C243" s="1277"/>
      <c r="D243" s="1280"/>
      <c r="E243" s="633">
        <f t="shared" si="43"/>
        <v>13</v>
      </c>
      <c r="F243" s="634">
        <f t="shared" si="42"/>
        <v>8192</v>
      </c>
      <c r="G243" s="169">
        <v>0</v>
      </c>
      <c r="I243" s="630" t="s">
        <v>541</v>
      </c>
    </row>
    <row r="244" spans="1:9" ht="30.75" thickBot="1">
      <c r="A244" s="631">
        <f t="shared" si="36"/>
        <v>239</v>
      </c>
      <c r="B244" s="644" t="s">
        <v>8063</v>
      </c>
      <c r="C244" s="1277"/>
      <c r="D244" s="1280"/>
      <c r="E244" s="633">
        <f t="shared" si="43"/>
        <v>14</v>
      </c>
      <c r="F244" s="634">
        <f t="shared" si="42"/>
        <v>16384</v>
      </c>
      <c r="G244" s="169">
        <v>0</v>
      </c>
      <c r="I244" s="630" t="s">
        <v>541</v>
      </c>
    </row>
    <row r="245" spans="1:9" ht="15.75" thickBot="1">
      <c r="A245" s="631">
        <f t="shared" si="36"/>
        <v>240</v>
      </c>
      <c r="B245" s="647" t="s">
        <v>8064</v>
      </c>
      <c r="C245" s="1278"/>
      <c r="D245" s="1281"/>
      <c r="E245" s="639">
        <f t="shared" si="43"/>
        <v>15</v>
      </c>
      <c r="F245" s="640">
        <f t="shared" si="42"/>
        <v>32768</v>
      </c>
      <c r="G245" s="169">
        <v>0</v>
      </c>
      <c r="I245" s="630" t="s">
        <v>541</v>
      </c>
    </row>
    <row r="246" spans="1:9" ht="15.75" thickBot="1">
      <c r="A246" s="631">
        <f t="shared" si="36"/>
        <v>241</v>
      </c>
      <c r="B246" s="651" t="s">
        <v>8065</v>
      </c>
      <c r="C246" s="1271">
        <f t="shared" ref="C246" si="44">C230+1</f>
        <v>15</v>
      </c>
      <c r="D246" s="1279">
        <f>D230+1</f>
        <v>61735</v>
      </c>
      <c r="E246" s="628">
        <v>0</v>
      </c>
      <c r="F246" s="629">
        <f>POWER(2,E246)</f>
        <v>1</v>
      </c>
      <c r="G246" s="169">
        <v>0</v>
      </c>
      <c r="I246" s="630" t="s">
        <v>541</v>
      </c>
    </row>
    <row r="247" spans="1:9" ht="15.75" thickBot="1">
      <c r="A247" s="631">
        <f t="shared" si="36"/>
        <v>242</v>
      </c>
      <c r="B247" s="652" t="s">
        <v>8066</v>
      </c>
      <c r="C247" s="1277"/>
      <c r="D247" s="1280"/>
      <c r="E247" s="633">
        <f>E246+1</f>
        <v>1</v>
      </c>
      <c r="F247" s="634">
        <f t="shared" ref="F247:F261" si="45">POWER(2,E247)</f>
        <v>2</v>
      </c>
      <c r="G247" s="169">
        <v>0</v>
      </c>
      <c r="I247" s="630" t="s">
        <v>541</v>
      </c>
    </row>
    <row r="248" spans="1:9" ht="15.75" thickBot="1">
      <c r="A248" s="631">
        <f t="shared" si="36"/>
        <v>243</v>
      </c>
      <c r="B248" s="652" t="s">
        <v>8067</v>
      </c>
      <c r="C248" s="1277"/>
      <c r="D248" s="1280"/>
      <c r="E248" s="633">
        <f t="shared" ref="E248:E261" si="46">E247+1</f>
        <v>2</v>
      </c>
      <c r="F248" s="634">
        <f t="shared" si="45"/>
        <v>4</v>
      </c>
      <c r="G248" s="169">
        <v>0</v>
      </c>
      <c r="I248" s="630" t="s">
        <v>541</v>
      </c>
    </row>
    <row r="249" spans="1:9" ht="15.75" thickBot="1">
      <c r="A249" s="631">
        <f t="shared" si="36"/>
        <v>244</v>
      </c>
      <c r="B249" s="652" t="s">
        <v>8068</v>
      </c>
      <c r="C249" s="1277"/>
      <c r="D249" s="1280"/>
      <c r="E249" s="633">
        <f t="shared" si="46"/>
        <v>3</v>
      </c>
      <c r="F249" s="634">
        <f t="shared" si="45"/>
        <v>8</v>
      </c>
      <c r="G249" s="169">
        <v>0</v>
      </c>
      <c r="I249" s="630" t="s">
        <v>541</v>
      </c>
    </row>
    <row r="250" spans="1:9" ht="15.75" thickBot="1">
      <c r="A250" s="631">
        <f t="shared" si="36"/>
        <v>245</v>
      </c>
      <c r="B250" s="652" t="s">
        <v>8069</v>
      </c>
      <c r="C250" s="1277"/>
      <c r="D250" s="1280"/>
      <c r="E250" s="633">
        <f t="shared" si="46"/>
        <v>4</v>
      </c>
      <c r="F250" s="634">
        <f t="shared" si="45"/>
        <v>16</v>
      </c>
      <c r="G250" s="169">
        <v>0</v>
      </c>
      <c r="I250" s="630" t="s">
        <v>541</v>
      </c>
    </row>
    <row r="251" spans="1:9" ht="15.75" thickBot="1">
      <c r="A251" s="631">
        <f t="shared" si="36"/>
        <v>246</v>
      </c>
      <c r="B251" s="652" t="s">
        <v>8070</v>
      </c>
      <c r="C251" s="1277"/>
      <c r="D251" s="1280"/>
      <c r="E251" s="633">
        <f t="shared" si="46"/>
        <v>5</v>
      </c>
      <c r="F251" s="634">
        <f t="shared" si="45"/>
        <v>32</v>
      </c>
      <c r="G251" s="169">
        <v>0</v>
      </c>
      <c r="I251" s="630" t="s">
        <v>541</v>
      </c>
    </row>
    <row r="252" spans="1:9" ht="15.75" thickBot="1">
      <c r="A252" s="631">
        <f t="shared" si="36"/>
        <v>247</v>
      </c>
      <c r="B252" s="652" t="s">
        <v>8071</v>
      </c>
      <c r="C252" s="1277"/>
      <c r="D252" s="1280"/>
      <c r="E252" s="633">
        <f t="shared" si="46"/>
        <v>6</v>
      </c>
      <c r="F252" s="634">
        <f t="shared" si="45"/>
        <v>64</v>
      </c>
      <c r="G252" s="169">
        <v>0</v>
      </c>
      <c r="I252" s="630" t="s">
        <v>541</v>
      </c>
    </row>
    <row r="253" spans="1:9" ht="15.75" thickBot="1">
      <c r="A253" s="631">
        <f t="shared" si="36"/>
        <v>248</v>
      </c>
      <c r="B253" s="652" t="s">
        <v>8072</v>
      </c>
      <c r="C253" s="1277"/>
      <c r="D253" s="1280"/>
      <c r="E253" s="633">
        <f t="shared" si="46"/>
        <v>7</v>
      </c>
      <c r="F253" s="634">
        <f t="shared" si="45"/>
        <v>128</v>
      </c>
      <c r="G253" s="169">
        <v>0</v>
      </c>
      <c r="I253" s="630" t="s">
        <v>541</v>
      </c>
    </row>
    <row r="254" spans="1:9" ht="15.75" thickBot="1">
      <c r="A254" s="631">
        <f t="shared" si="36"/>
        <v>249</v>
      </c>
      <c r="B254" s="652" t="s">
        <v>8073</v>
      </c>
      <c r="C254" s="1277"/>
      <c r="D254" s="1280"/>
      <c r="E254" s="633">
        <f t="shared" si="46"/>
        <v>8</v>
      </c>
      <c r="F254" s="634">
        <f t="shared" si="45"/>
        <v>256</v>
      </c>
      <c r="G254" s="169">
        <v>0</v>
      </c>
      <c r="I254" s="630" t="s">
        <v>541</v>
      </c>
    </row>
    <row r="255" spans="1:9" ht="15.75" thickBot="1">
      <c r="A255" s="631">
        <f t="shared" si="36"/>
        <v>250</v>
      </c>
      <c r="B255" s="652" t="s">
        <v>8074</v>
      </c>
      <c r="C255" s="1277"/>
      <c r="D255" s="1280"/>
      <c r="E255" s="635">
        <f t="shared" si="46"/>
        <v>9</v>
      </c>
      <c r="F255" s="636">
        <f t="shared" si="45"/>
        <v>512</v>
      </c>
      <c r="G255" s="169">
        <v>0</v>
      </c>
      <c r="I255" s="630" t="s">
        <v>541</v>
      </c>
    </row>
    <row r="256" spans="1:9" ht="15.75" thickBot="1">
      <c r="A256" s="631">
        <f t="shared" si="36"/>
        <v>251</v>
      </c>
      <c r="B256" s="652" t="s">
        <v>8075</v>
      </c>
      <c r="C256" s="1277"/>
      <c r="D256" s="1280"/>
      <c r="E256" s="633">
        <f t="shared" si="46"/>
        <v>10</v>
      </c>
      <c r="F256" s="634">
        <f t="shared" si="45"/>
        <v>1024</v>
      </c>
      <c r="G256" s="169">
        <v>0</v>
      </c>
      <c r="I256" s="630" t="s">
        <v>541</v>
      </c>
    </row>
    <row r="257" spans="1:9" ht="15.75" thickBot="1">
      <c r="A257" s="631">
        <f t="shared" si="36"/>
        <v>252</v>
      </c>
      <c r="B257" s="652" t="s">
        <v>8076</v>
      </c>
      <c r="C257" s="1277"/>
      <c r="D257" s="1280"/>
      <c r="E257" s="633">
        <f t="shared" si="46"/>
        <v>11</v>
      </c>
      <c r="F257" s="634">
        <f t="shared" si="45"/>
        <v>2048</v>
      </c>
      <c r="G257" s="169">
        <v>0</v>
      </c>
      <c r="I257" s="630" t="s">
        <v>541</v>
      </c>
    </row>
    <row r="258" spans="1:9" ht="15.75" thickBot="1">
      <c r="A258" s="631">
        <f t="shared" si="36"/>
        <v>253</v>
      </c>
      <c r="B258" s="652" t="s">
        <v>8077</v>
      </c>
      <c r="C258" s="1277"/>
      <c r="D258" s="1280"/>
      <c r="E258" s="633">
        <f t="shared" si="46"/>
        <v>12</v>
      </c>
      <c r="F258" s="634">
        <f t="shared" si="45"/>
        <v>4096</v>
      </c>
      <c r="G258" s="169">
        <v>0</v>
      </c>
      <c r="I258" s="630" t="s">
        <v>541</v>
      </c>
    </row>
    <row r="259" spans="1:9" ht="15.75" thickBot="1">
      <c r="A259" s="631">
        <f t="shared" si="36"/>
        <v>254</v>
      </c>
      <c r="B259" s="652" t="s">
        <v>8078</v>
      </c>
      <c r="C259" s="1277"/>
      <c r="D259" s="1280"/>
      <c r="E259" s="633">
        <f t="shared" si="46"/>
        <v>13</v>
      </c>
      <c r="F259" s="634">
        <f t="shared" si="45"/>
        <v>8192</v>
      </c>
      <c r="G259" s="169">
        <v>0</v>
      </c>
      <c r="I259" s="630" t="s">
        <v>541</v>
      </c>
    </row>
    <row r="260" spans="1:9" ht="15.75" thickBot="1">
      <c r="A260" s="631">
        <f t="shared" si="36"/>
        <v>255</v>
      </c>
      <c r="B260" s="652" t="s">
        <v>8079</v>
      </c>
      <c r="C260" s="1277"/>
      <c r="D260" s="1280"/>
      <c r="E260" s="633">
        <f t="shared" si="46"/>
        <v>14</v>
      </c>
      <c r="F260" s="634">
        <f t="shared" si="45"/>
        <v>16384</v>
      </c>
      <c r="G260" s="169">
        <v>0</v>
      </c>
      <c r="I260" s="630" t="s">
        <v>541</v>
      </c>
    </row>
    <row r="261" spans="1:9" ht="15.75" thickBot="1">
      <c r="A261" s="631">
        <f t="shared" si="36"/>
        <v>256</v>
      </c>
      <c r="B261" s="654" t="s">
        <v>8080</v>
      </c>
      <c r="C261" s="1278"/>
      <c r="D261" s="1281"/>
      <c r="E261" s="639">
        <f t="shared" si="46"/>
        <v>15</v>
      </c>
      <c r="F261" s="640">
        <f t="shared" si="45"/>
        <v>32768</v>
      </c>
      <c r="G261" s="169">
        <v>0</v>
      </c>
      <c r="I261" s="630" t="s">
        <v>541</v>
      </c>
    </row>
    <row r="262" spans="1:9" ht="15.75" thickBot="1">
      <c r="A262" s="631">
        <f t="shared" si="36"/>
        <v>257</v>
      </c>
      <c r="B262" s="656" t="s">
        <v>8081</v>
      </c>
      <c r="C262" s="1271">
        <f t="shared" ref="C262" si="47">C246+1</f>
        <v>16</v>
      </c>
      <c r="D262" s="1279">
        <f>D246+1</f>
        <v>61736</v>
      </c>
      <c r="E262" s="660">
        <v>0</v>
      </c>
      <c r="F262" s="629">
        <f>POWER(2,E262)</f>
        <v>1</v>
      </c>
      <c r="G262" s="169">
        <v>0</v>
      </c>
      <c r="I262" s="630" t="s">
        <v>541</v>
      </c>
    </row>
    <row r="263" spans="1:9" ht="15.75" thickBot="1">
      <c r="A263" s="631">
        <f t="shared" si="36"/>
        <v>258</v>
      </c>
      <c r="B263" s="652" t="s">
        <v>8082</v>
      </c>
      <c r="C263" s="1277"/>
      <c r="D263" s="1280"/>
      <c r="E263" s="665">
        <f>E262+1</f>
        <v>1</v>
      </c>
      <c r="F263" s="634">
        <f t="shared" ref="F263:F277" si="48">POWER(2,E263)</f>
        <v>2</v>
      </c>
      <c r="G263" s="169">
        <v>0</v>
      </c>
      <c r="I263" s="630" t="s">
        <v>541</v>
      </c>
    </row>
    <row r="264" spans="1:9" ht="15.75" thickBot="1">
      <c r="A264" s="631">
        <f t="shared" ref="A264:A327" si="49">A263+1</f>
        <v>259</v>
      </c>
      <c r="B264" s="652" t="s">
        <v>8083</v>
      </c>
      <c r="C264" s="1277"/>
      <c r="D264" s="1280"/>
      <c r="E264" s="665">
        <f t="shared" ref="E264:E277" si="50">E263+1</f>
        <v>2</v>
      </c>
      <c r="F264" s="634">
        <f t="shared" si="48"/>
        <v>4</v>
      </c>
      <c r="G264" s="169">
        <v>0</v>
      </c>
      <c r="I264" s="630" t="s">
        <v>541</v>
      </c>
    </row>
    <row r="265" spans="1:9" ht="15.75" thickBot="1">
      <c r="A265" s="631">
        <f t="shared" si="49"/>
        <v>260</v>
      </c>
      <c r="B265" s="652" t="s">
        <v>8084</v>
      </c>
      <c r="C265" s="1277"/>
      <c r="D265" s="1280"/>
      <c r="E265" s="665">
        <f t="shared" si="50"/>
        <v>3</v>
      </c>
      <c r="F265" s="634">
        <f t="shared" si="48"/>
        <v>8</v>
      </c>
      <c r="G265" s="169">
        <v>0</v>
      </c>
      <c r="I265" s="630" t="s">
        <v>541</v>
      </c>
    </row>
    <row r="266" spans="1:9" ht="15.75" thickBot="1">
      <c r="A266" s="631">
        <f t="shared" si="49"/>
        <v>261</v>
      </c>
      <c r="B266" s="656" t="s">
        <v>8085</v>
      </c>
      <c r="C266" s="1277"/>
      <c r="D266" s="1280"/>
      <c r="E266" s="665">
        <f t="shared" si="50"/>
        <v>4</v>
      </c>
      <c r="F266" s="634">
        <f t="shared" si="48"/>
        <v>16</v>
      </c>
      <c r="G266" s="169">
        <v>0</v>
      </c>
      <c r="I266" s="630" t="s">
        <v>541</v>
      </c>
    </row>
    <row r="267" spans="1:9" ht="15.75" thickBot="1">
      <c r="A267" s="631">
        <f t="shared" si="49"/>
        <v>262</v>
      </c>
      <c r="B267" s="652" t="s">
        <v>8086</v>
      </c>
      <c r="C267" s="1277"/>
      <c r="D267" s="1280"/>
      <c r="E267" s="665">
        <f t="shared" si="50"/>
        <v>5</v>
      </c>
      <c r="F267" s="634">
        <f t="shared" si="48"/>
        <v>32</v>
      </c>
      <c r="G267" s="169">
        <v>0</v>
      </c>
      <c r="I267" s="630" t="s">
        <v>541</v>
      </c>
    </row>
    <row r="268" spans="1:9" ht="15.75" thickBot="1">
      <c r="A268" s="631">
        <f t="shared" si="49"/>
        <v>263</v>
      </c>
      <c r="B268" s="652" t="s">
        <v>8087</v>
      </c>
      <c r="C268" s="1277"/>
      <c r="D268" s="1280"/>
      <c r="E268" s="665">
        <f t="shared" si="50"/>
        <v>6</v>
      </c>
      <c r="F268" s="634">
        <f t="shared" si="48"/>
        <v>64</v>
      </c>
      <c r="G268" s="169">
        <v>0</v>
      </c>
      <c r="I268" s="630" t="s">
        <v>541</v>
      </c>
    </row>
    <row r="269" spans="1:9" ht="15.75" thickBot="1">
      <c r="A269" s="631">
        <f t="shared" si="49"/>
        <v>264</v>
      </c>
      <c r="B269" s="652" t="s">
        <v>8088</v>
      </c>
      <c r="C269" s="1277"/>
      <c r="D269" s="1280"/>
      <c r="E269" s="665">
        <f t="shared" si="50"/>
        <v>7</v>
      </c>
      <c r="F269" s="634">
        <f t="shared" si="48"/>
        <v>128</v>
      </c>
      <c r="G269" s="169">
        <v>0</v>
      </c>
      <c r="I269" s="630" t="s">
        <v>541</v>
      </c>
    </row>
    <row r="270" spans="1:9" ht="15.75" thickBot="1">
      <c r="A270" s="631">
        <f t="shared" si="49"/>
        <v>265</v>
      </c>
      <c r="B270" s="656" t="s">
        <v>8089</v>
      </c>
      <c r="C270" s="1277"/>
      <c r="D270" s="1280"/>
      <c r="E270" s="665">
        <f t="shared" si="50"/>
        <v>8</v>
      </c>
      <c r="F270" s="634">
        <f t="shared" si="48"/>
        <v>256</v>
      </c>
      <c r="G270" s="169">
        <v>0</v>
      </c>
      <c r="I270" s="630" t="s">
        <v>541</v>
      </c>
    </row>
    <row r="271" spans="1:9" ht="15.75" thickBot="1">
      <c r="A271" s="631">
        <f t="shared" si="49"/>
        <v>266</v>
      </c>
      <c r="B271" s="652" t="s">
        <v>8090</v>
      </c>
      <c r="C271" s="1277"/>
      <c r="D271" s="1280"/>
      <c r="E271" s="674">
        <f t="shared" si="50"/>
        <v>9</v>
      </c>
      <c r="F271" s="636">
        <f t="shared" si="48"/>
        <v>512</v>
      </c>
      <c r="G271" s="169">
        <v>0</v>
      </c>
      <c r="I271" s="630" t="s">
        <v>541</v>
      </c>
    </row>
    <row r="272" spans="1:9" ht="15.75" thickBot="1">
      <c r="A272" s="631">
        <f t="shared" si="49"/>
        <v>267</v>
      </c>
      <c r="B272" s="652" t="s">
        <v>8091</v>
      </c>
      <c r="C272" s="1277"/>
      <c r="D272" s="1280"/>
      <c r="E272" s="665">
        <f t="shared" si="50"/>
        <v>10</v>
      </c>
      <c r="F272" s="634">
        <f t="shared" si="48"/>
        <v>1024</v>
      </c>
      <c r="G272" s="169">
        <v>0</v>
      </c>
      <c r="I272" s="630" t="s">
        <v>541</v>
      </c>
    </row>
    <row r="273" spans="1:9">
      <c r="A273" s="631">
        <f t="shared" si="49"/>
        <v>268</v>
      </c>
      <c r="B273" s="652" t="s">
        <v>8092</v>
      </c>
      <c r="C273" s="1277"/>
      <c r="D273" s="1280"/>
      <c r="E273" s="665">
        <f t="shared" si="50"/>
        <v>11</v>
      </c>
      <c r="F273" s="634">
        <f t="shared" si="48"/>
        <v>2048</v>
      </c>
      <c r="G273" s="169">
        <v>0</v>
      </c>
      <c r="I273" s="630" t="s">
        <v>541</v>
      </c>
    </row>
    <row r="274" spans="1:9">
      <c r="A274" s="631">
        <f t="shared" si="49"/>
        <v>269</v>
      </c>
      <c r="B274" s="656"/>
      <c r="C274" s="1277"/>
      <c r="D274" s="1280"/>
      <c r="E274" s="665">
        <f t="shared" si="50"/>
        <v>12</v>
      </c>
      <c r="F274" s="634">
        <f t="shared" si="48"/>
        <v>4096</v>
      </c>
      <c r="G274" s="169">
        <v>0</v>
      </c>
      <c r="I274" s="657"/>
    </row>
    <row r="275" spans="1:9">
      <c r="A275" s="631">
        <f t="shared" si="49"/>
        <v>270</v>
      </c>
      <c r="B275" s="652"/>
      <c r="C275" s="1277"/>
      <c r="D275" s="1280"/>
      <c r="E275" s="665">
        <f t="shared" si="50"/>
        <v>13</v>
      </c>
      <c r="F275" s="634">
        <f t="shared" si="48"/>
        <v>8192</v>
      </c>
      <c r="G275" s="169">
        <v>0</v>
      </c>
      <c r="I275" s="653"/>
    </row>
    <row r="276" spans="1:9">
      <c r="A276" s="631">
        <f t="shared" si="49"/>
        <v>271</v>
      </c>
      <c r="B276" s="652"/>
      <c r="C276" s="1277"/>
      <c r="D276" s="1280"/>
      <c r="E276" s="665">
        <f t="shared" si="50"/>
        <v>14</v>
      </c>
      <c r="F276" s="634">
        <f t="shared" si="48"/>
        <v>16384</v>
      </c>
      <c r="G276" s="169">
        <v>0</v>
      </c>
      <c r="I276" s="653"/>
    </row>
    <row r="277" spans="1:9" ht="15.75" thickBot="1">
      <c r="A277" s="631">
        <f t="shared" si="49"/>
        <v>272</v>
      </c>
      <c r="B277" s="654"/>
      <c r="C277" s="1278"/>
      <c r="D277" s="1281"/>
      <c r="E277" s="680">
        <f t="shared" si="50"/>
        <v>15</v>
      </c>
      <c r="F277" s="640">
        <f t="shared" si="48"/>
        <v>32768</v>
      </c>
      <c r="G277" s="169">
        <v>0</v>
      </c>
      <c r="I277" s="655"/>
    </row>
    <row r="278" spans="1:9">
      <c r="A278" s="631">
        <f t="shared" si="49"/>
        <v>273</v>
      </c>
      <c r="B278" s="656"/>
      <c r="C278" s="1271">
        <f t="shared" ref="C278" si="51">C262+1</f>
        <v>17</v>
      </c>
      <c r="D278" s="1279">
        <f>D262+1</f>
        <v>61737</v>
      </c>
      <c r="E278" s="660">
        <v>0</v>
      </c>
      <c r="F278" s="629">
        <f>POWER(2,E278)</f>
        <v>1</v>
      </c>
      <c r="G278" s="169">
        <v>0</v>
      </c>
      <c r="I278" s="657"/>
    </row>
    <row r="279" spans="1:9">
      <c r="A279" s="631">
        <f t="shared" si="49"/>
        <v>274</v>
      </c>
      <c r="B279" s="652"/>
      <c r="C279" s="1277"/>
      <c r="D279" s="1280"/>
      <c r="E279" s="665">
        <f>E278+1</f>
        <v>1</v>
      </c>
      <c r="F279" s="634">
        <f t="shared" ref="F279:F293" si="52">POWER(2,E279)</f>
        <v>2</v>
      </c>
      <c r="G279" s="169">
        <v>0</v>
      </c>
      <c r="I279" s="653"/>
    </row>
    <row r="280" spans="1:9">
      <c r="A280" s="631">
        <f t="shared" si="49"/>
        <v>275</v>
      </c>
      <c r="B280" s="652"/>
      <c r="C280" s="1277"/>
      <c r="D280" s="1280"/>
      <c r="E280" s="665">
        <f t="shared" ref="E280:E293" si="53">E279+1</f>
        <v>2</v>
      </c>
      <c r="F280" s="634">
        <f t="shared" si="52"/>
        <v>4</v>
      </c>
      <c r="G280" s="169">
        <v>0</v>
      </c>
      <c r="I280" s="653"/>
    </row>
    <row r="281" spans="1:9">
      <c r="A281" s="631">
        <f t="shared" si="49"/>
        <v>276</v>
      </c>
      <c r="B281" s="652"/>
      <c r="C281" s="1277"/>
      <c r="D281" s="1280"/>
      <c r="E281" s="665">
        <f t="shared" si="53"/>
        <v>3</v>
      </c>
      <c r="F281" s="634">
        <f t="shared" si="52"/>
        <v>8</v>
      </c>
      <c r="G281" s="169">
        <v>0</v>
      </c>
      <c r="I281" s="653"/>
    </row>
    <row r="282" spans="1:9">
      <c r="A282" s="631">
        <f t="shared" si="49"/>
        <v>277</v>
      </c>
      <c r="B282" s="656"/>
      <c r="C282" s="1277"/>
      <c r="D282" s="1280"/>
      <c r="E282" s="665">
        <f t="shared" si="53"/>
        <v>4</v>
      </c>
      <c r="F282" s="634">
        <f t="shared" si="52"/>
        <v>16</v>
      </c>
      <c r="G282" s="169">
        <v>0</v>
      </c>
      <c r="I282" s="657"/>
    </row>
    <row r="283" spans="1:9">
      <c r="A283" s="631">
        <f t="shared" si="49"/>
        <v>278</v>
      </c>
      <c r="B283" s="652"/>
      <c r="C283" s="1277"/>
      <c r="D283" s="1280"/>
      <c r="E283" s="665">
        <f t="shared" si="53"/>
        <v>5</v>
      </c>
      <c r="F283" s="634">
        <f t="shared" si="52"/>
        <v>32</v>
      </c>
      <c r="G283" s="169">
        <v>0</v>
      </c>
      <c r="I283" s="653"/>
    </row>
    <row r="284" spans="1:9">
      <c r="A284" s="631">
        <f t="shared" si="49"/>
        <v>279</v>
      </c>
      <c r="B284" s="652"/>
      <c r="C284" s="1277"/>
      <c r="D284" s="1280"/>
      <c r="E284" s="665">
        <f t="shared" si="53"/>
        <v>6</v>
      </c>
      <c r="F284" s="634">
        <f t="shared" si="52"/>
        <v>64</v>
      </c>
      <c r="G284" s="169">
        <v>0</v>
      </c>
      <c r="I284" s="653"/>
    </row>
    <row r="285" spans="1:9">
      <c r="A285" s="631">
        <f t="shared" si="49"/>
        <v>280</v>
      </c>
      <c r="B285" s="652"/>
      <c r="C285" s="1277"/>
      <c r="D285" s="1280"/>
      <c r="E285" s="665">
        <f t="shared" si="53"/>
        <v>7</v>
      </c>
      <c r="F285" s="634">
        <f t="shared" si="52"/>
        <v>128</v>
      </c>
      <c r="G285" s="169">
        <v>0</v>
      </c>
      <c r="I285" s="653"/>
    </row>
    <row r="286" spans="1:9">
      <c r="A286" s="631">
        <f t="shared" si="49"/>
        <v>281</v>
      </c>
      <c r="B286" s="656"/>
      <c r="C286" s="1277"/>
      <c r="D286" s="1280"/>
      <c r="E286" s="665">
        <f t="shared" si="53"/>
        <v>8</v>
      </c>
      <c r="F286" s="634">
        <f t="shared" si="52"/>
        <v>256</v>
      </c>
      <c r="G286" s="169">
        <v>0</v>
      </c>
      <c r="I286" s="657"/>
    </row>
    <row r="287" spans="1:9">
      <c r="A287" s="631">
        <f t="shared" si="49"/>
        <v>282</v>
      </c>
      <c r="B287" s="652"/>
      <c r="C287" s="1277"/>
      <c r="D287" s="1280"/>
      <c r="E287" s="674">
        <f t="shared" si="53"/>
        <v>9</v>
      </c>
      <c r="F287" s="636">
        <f t="shared" si="52"/>
        <v>512</v>
      </c>
      <c r="G287" s="169">
        <v>0</v>
      </c>
      <c r="I287" s="653"/>
    </row>
    <row r="288" spans="1:9">
      <c r="A288" s="631">
        <f t="shared" si="49"/>
        <v>283</v>
      </c>
      <c r="B288" s="652"/>
      <c r="C288" s="1277"/>
      <c r="D288" s="1280"/>
      <c r="E288" s="665">
        <f t="shared" si="53"/>
        <v>10</v>
      </c>
      <c r="F288" s="634">
        <f t="shared" si="52"/>
        <v>1024</v>
      </c>
      <c r="G288" s="169">
        <v>0</v>
      </c>
      <c r="I288" s="653"/>
    </row>
    <row r="289" spans="1:9">
      <c r="A289" s="631">
        <f t="shared" si="49"/>
        <v>284</v>
      </c>
      <c r="B289" s="652"/>
      <c r="C289" s="1277"/>
      <c r="D289" s="1280"/>
      <c r="E289" s="665">
        <f t="shared" si="53"/>
        <v>11</v>
      </c>
      <c r="F289" s="634">
        <f t="shared" si="52"/>
        <v>2048</v>
      </c>
      <c r="G289" s="169">
        <v>0</v>
      </c>
      <c r="I289" s="653"/>
    </row>
    <row r="290" spans="1:9">
      <c r="A290" s="631">
        <f t="shared" si="49"/>
        <v>285</v>
      </c>
      <c r="B290" s="656"/>
      <c r="C290" s="1277"/>
      <c r="D290" s="1280"/>
      <c r="E290" s="665">
        <f t="shared" si="53"/>
        <v>12</v>
      </c>
      <c r="F290" s="634">
        <f t="shared" si="52"/>
        <v>4096</v>
      </c>
      <c r="G290" s="169">
        <v>0</v>
      </c>
      <c r="I290" s="657"/>
    </row>
    <row r="291" spans="1:9">
      <c r="A291" s="631">
        <f t="shared" si="49"/>
        <v>286</v>
      </c>
      <c r="B291" s="652"/>
      <c r="C291" s="1277"/>
      <c r="D291" s="1280"/>
      <c r="E291" s="665">
        <f t="shared" si="53"/>
        <v>13</v>
      </c>
      <c r="F291" s="634">
        <f t="shared" si="52"/>
        <v>8192</v>
      </c>
      <c r="G291" s="169">
        <v>0</v>
      </c>
      <c r="I291" s="653"/>
    </row>
    <row r="292" spans="1:9">
      <c r="A292" s="631">
        <f t="shared" si="49"/>
        <v>287</v>
      </c>
      <c r="B292" s="652"/>
      <c r="C292" s="1277"/>
      <c r="D292" s="1280"/>
      <c r="E292" s="665">
        <f t="shared" si="53"/>
        <v>14</v>
      </c>
      <c r="F292" s="634">
        <f t="shared" si="52"/>
        <v>16384</v>
      </c>
      <c r="G292" s="169">
        <v>0</v>
      </c>
      <c r="I292" s="653"/>
    </row>
    <row r="293" spans="1:9" ht="15.75" thickBot="1">
      <c r="A293" s="631">
        <f t="shared" si="49"/>
        <v>288</v>
      </c>
      <c r="B293" s="654"/>
      <c r="C293" s="1278"/>
      <c r="D293" s="1281"/>
      <c r="E293" s="680">
        <f t="shared" si="53"/>
        <v>15</v>
      </c>
      <c r="F293" s="640">
        <f t="shared" si="52"/>
        <v>32768</v>
      </c>
      <c r="G293" s="169">
        <v>0</v>
      </c>
      <c r="I293" s="655"/>
    </row>
    <row r="294" spans="1:9">
      <c r="A294" s="658">
        <f t="shared" si="49"/>
        <v>289</v>
      </c>
      <c r="B294" s="659"/>
      <c r="C294" s="1271">
        <f>C278+1</f>
        <v>18</v>
      </c>
      <c r="D294" s="1274">
        <f>D278+1</f>
        <v>61738</v>
      </c>
      <c r="E294" s="660">
        <v>0</v>
      </c>
      <c r="F294" s="661">
        <f>POWER(2,E294)</f>
        <v>1</v>
      </c>
      <c r="G294" s="169">
        <v>0</v>
      </c>
      <c r="I294" s="662"/>
    </row>
    <row r="295" spans="1:9">
      <c r="A295" s="663">
        <f t="shared" si="49"/>
        <v>290</v>
      </c>
      <c r="B295" s="664"/>
      <c r="C295" s="1272"/>
      <c r="D295" s="1275"/>
      <c r="E295" s="665">
        <f>E294+1</f>
        <v>1</v>
      </c>
      <c r="F295" s="666">
        <f t="shared" ref="F295:F309" si="54">POWER(2,E295)</f>
        <v>2</v>
      </c>
      <c r="G295" s="169">
        <v>0</v>
      </c>
      <c r="I295" s="667"/>
    </row>
    <row r="296" spans="1:9">
      <c r="A296" s="663">
        <f t="shared" si="49"/>
        <v>291</v>
      </c>
      <c r="B296" s="664"/>
      <c r="C296" s="1272"/>
      <c r="D296" s="1275"/>
      <c r="E296" s="665">
        <f t="shared" ref="E296:E309" si="55">E295+1</f>
        <v>2</v>
      </c>
      <c r="F296" s="666">
        <f t="shared" si="54"/>
        <v>4</v>
      </c>
      <c r="G296" s="169">
        <v>0</v>
      </c>
      <c r="I296" s="667"/>
    </row>
    <row r="297" spans="1:9">
      <c r="A297" s="663">
        <f t="shared" si="49"/>
        <v>292</v>
      </c>
      <c r="B297" s="664"/>
      <c r="C297" s="1272"/>
      <c r="D297" s="1275"/>
      <c r="E297" s="665">
        <f t="shared" si="55"/>
        <v>3</v>
      </c>
      <c r="F297" s="666">
        <f t="shared" si="54"/>
        <v>8</v>
      </c>
      <c r="G297" s="169">
        <v>0</v>
      </c>
      <c r="I297" s="667"/>
    </row>
    <row r="298" spans="1:9">
      <c r="A298" s="663">
        <f t="shared" si="49"/>
        <v>293</v>
      </c>
      <c r="B298" s="664"/>
      <c r="C298" s="1272"/>
      <c r="D298" s="1275"/>
      <c r="E298" s="665">
        <f t="shared" si="55"/>
        <v>4</v>
      </c>
      <c r="F298" s="666">
        <f t="shared" si="54"/>
        <v>16</v>
      </c>
      <c r="G298" s="169">
        <v>0</v>
      </c>
      <c r="I298" s="667"/>
    </row>
    <row r="299" spans="1:9">
      <c r="A299" s="663">
        <f t="shared" si="49"/>
        <v>294</v>
      </c>
      <c r="B299" s="668"/>
      <c r="C299" s="1272"/>
      <c r="D299" s="1275"/>
      <c r="E299" s="665">
        <f t="shared" si="55"/>
        <v>5</v>
      </c>
      <c r="F299" s="666">
        <f t="shared" si="54"/>
        <v>32</v>
      </c>
      <c r="G299" s="169">
        <v>0</v>
      </c>
      <c r="I299" s="669"/>
    </row>
    <row r="300" spans="1:9">
      <c r="A300" s="663">
        <f t="shared" si="49"/>
        <v>295</v>
      </c>
      <c r="B300" s="670"/>
      <c r="C300" s="1272"/>
      <c r="D300" s="1275"/>
      <c r="E300" s="665">
        <f t="shared" si="55"/>
        <v>6</v>
      </c>
      <c r="F300" s="666">
        <f t="shared" si="54"/>
        <v>64</v>
      </c>
      <c r="G300" s="169">
        <v>0</v>
      </c>
      <c r="I300" s="671"/>
    </row>
    <row r="301" spans="1:9">
      <c r="A301" s="663">
        <f t="shared" si="49"/>
        <v>296</v>
      </c>
      <c r="B301" s="670"/>
      <c r="C301" s="1272"/>
      <c r="D301" s="1275"/>
      <c r="E301" s="665">
        <f t="shared" si="55"/>
        <v>7</v>
      </c>
      <c r="F301" s="666">
        <f t="shared" si="54"/>
        <v>128</v>
      </c>
      <c r="G301" s="169">
        <v>0</v>
      </c>
      <c r="I301" s="671"/>
    </row>
    <row r="302" spans="1:9">
      <c r="A302" s="663">
        <f t="shared" si="49"/>
        <v>297</v>
      </c>
      <c r="B302" s="672"/>
      <c r="C302" s="1272"/>
      <c r="D302" s="1275"/>
      <c r="E302" s="665">
        <f t="shared" si="55"/>
        <v>8</v>
      </c>
      <c r="F302" s="666">
        <f t="shared" si="54"/>
        <v>256</v>
      </c>
      <c r="G302" s="169">
        <v>0</v>
      </c>
      <c r="I302" s="673"/>
    </row>
    <row r="303" spans="1:9">
      <c r="A303" s="663">
        <f t="shared" si="49"/>
        <v>298</v>
      </c>
      <c r="B303" s="670"/>
      <c r="C303" s="1272"/>
      <c r="D303" s="1275"/>
      <c r="E303" s="674">
        <f t="shared" si="55"/>
        <v>9</v>
      </c>
      <c r="F303" s="675">
        <f t="shared" si="54"/>
        <v>512</v>
      </c>
      <c r="G303" s="169">
        <v>0</v>
      </c>
      <c r="I303" s="671"/>
    </row>
    <row r="304" spans="1:9">
      <c r="A304" s="663">
        <f t="shared" si="49"/>
        <v>299</v>
      </c>
      <c r="B304" s="676"/>
      <c r="C304" s="1272"/>
      <c r="D304" s="1275"/>
      <c r="E304" s="665">
        <f t="shared" si="55"/>
        <v>10</v>
      </c>
      <c r="F304" s="666">
        <f t="shared" si="54"/>
        <v>1024</v>
      </c>
      <c r="G304" s="169">
        <v>0</v>
      </c>
      <c r="I304" s="677"/>
    </row>
    <row r="305" spans="1:9">
      <c r="A305" s="663">
        <f t="shared" si="49"/>
        <v>300</v>
      </c>
      <c r="B305" s="676"/>
      <c r="C305" s="1272"/>
      <c r="D305" s="1275"/>
      <c r="E305" s="665">
        <f t="shared" si="55"/>
        <v>11</v>
      </c>
      <c r="F305" s="666">
        <f t="shared" si="54"/>
        <v>2048</v>
      </c>
      <c r="G305" s="169">
        <v>0</v>
      </c>
      <c r="I305" s="677"/>
    </row>
    <row r="306" spans="1:9">
      <c r="A306" s="663">
        <f t="shared" si="49"/>
        <v>301</v>
      </c>
      <c r="B306" s="670"/>
      <c r="C306" s="1272"/>
      <c r="D306" s="1275"/>
      <c r="E306" s="665">
        <f t="shared" si="55"/>
        <v>12</v>
      </c>
      <c r="F306" s="666">
        <f t="shared" si="54"/>
        <v>4096</v>
      </c>
      <c r="G306" s="169">
        <v>0</v>
      </c>
      <c r="I306" s="671"/>
    </row>
    <row r="307" spans="1:9">
      <c r="A307" s="663">
        <f t="shared" si="49"/>
        <v>302</v>
      </c>
      <c r="B307" s="670"/>
      <c r="C307" s="1272"/>
      <c r="D307" s="1275"/>
      <c r="E307" s="665">
        <f t="shared" si="55"/>
        <v>13</v>
      </c>
      <c r="F307" s="666">
        <f t="shared" si="54"/>
        <v>8192</v>
      </c>
      <c r="G307" s="169">
        <v>0</v>
      </c>
      <c r="I307" s="671"/>
    </row>
    <row r="308" spans="1:9">
      <c r="A308" s="663">
        <f t="shared" si="49"/>
        <v>303</v>
      </c>
      <c r="B308" s="676"/>
      <c r="C308" s="1272"/>
      <c r="D308" s="1275"/>
      <c r="E308" s="665">
        <f t="shared" si="55"/>
        <v>14</v>
      </c>
      <c r="F308" s="666">
        <f t="shared" si="54"/>
        <v>16384</v>
      </c>
      <c r="G308" s="169">
        <v>0</v>
      </c>
      <c r="I308" s="677"/>
    </row>
    <row r="309" spans="1:9" ht="15.75" thickBot="1">
      <c r="A309" s="678">
        <f t="shared" si="49"/>
        <v>304</v>
      </c>
      <c r="B309" s="679"/>
      <c r="C309" s="1273"/>
      <c r="D309" s="1276"/>
      <c r="E309" s="680">
        <f t="shared" si="55"/>
        <v>15</v>
      </c>
      <c r="F309" s="681">
        <f t="shared" si="54"/>
        <v>32768</v>
      </c>
      <c r="G309" s="169">
        <v>0</v>
      </c>
      <c r="I309" s="682"/>
    </row>
    <row r="310" spans="1:9">
      <c r="A310" s="658">
        <f t="shared" si="49"/>
        <v>305</v>
      </c>
      <c r="B310" s="659"/>
      <c r="C310" s="1271">
        <f>C294+1</f>
        <v>19</v>
      </c>
      <c r="D310" s="1274">
        <f>D294+1</f>
        <v>61739</v>
      </c>
      <c r="E310" s="660">
        <v>0</v>
      </c>
      <c r="F310" s="661">
        <f>POWER(2,E310)</f>
        <v>1</v>
      </c>
      <c r="G310" s="169">
        <v>0</v>
      </c>
      <c r="I310" s="662"/>
    </row>
    <row r="311" spans="1:9">
      <c r="A311" s="663">
        <f t="shared" si="49"/>
        <v>306</v>
      </c>
      <c r="B311" s="664"/>
      <c r="C311" s="1272"/>
      <c r="D311" s="1275"/>
      <c r="E311" s="665">
        <f>E310+1</f>
        <v>1</v>
      </c>
      <c r="F311" s="666">
        <f t="shared" ref="F311:F325" si="56">POWER(2,E311)</f>
        <v>2</v>
      </c>
      <c r="G311" s="169">
        <v>0</v>
      </c>
      <c r="I311" s="667"/>
    </row>
    <row r="312" spans="1:9">
      <c r="A312" s="663">
        <f t="shared" si="49"/>
        <v>307</v>
      </c>
      <c r="B312" s="664"/>
      <c r="C312" s="1272"/>
      <c r="D312" s="1275"/>
      <c r="E312" s="665">
        <f t="shared" ref="E312:E325" si="57">E311+1</f>
        <v>2</v>
      </c>
      <c r="F312" s="666">
        <f t="shared" si="56"/>
        <v>4</v>
      </c>
      <c r="G312" s="169">
        <v>0</v>
      </c>
      <c r="I312" s="667"/>
    </row>
    <row r="313" spans="1:9">
      <c r="A313" s="663">
        <f t="shared" si="49"/>
        <v>308</v>
      </c>
      <c r="B313" s="664"/>
      <c r="C313" s="1272"/>
      <c r="D313" s="1275"/>
      <c r="E313" s="665">
        <f t="shared" si="57"/>
        <v>3</v>
      </c>
      <c r="F313" s="666">
        <f t="shared" si="56"/>
        <v>8</v>
      </c>
      <c r="G313" s="169">
        <v>0</v>
      </c>
      <c r="I313" s="667"/>
    </row>
    <row r="314" spans="1:9">
      <c r="A314" s="663">
        <f t="shared" si="49"/>
        <v>309</v>
      </c>
      <c r="B314" s="664"/>
      <c r="C314" s="1272"/>
      <c r="D314" s="1275"/>
      <c r="E314" s="665">
        <f t="shared" si="57"/>
        <v>4</v>
      </c>
      <c r="F314" s="666">
        <f t="shared" si="56"/>
        <v>16</v>
      </c>
      <c r="G314" s="169">
        <v>0</v>
      </c>
      <c r="I314" s="667"/>
    </row>
    <row r="315" spans="1:9">
      <c r="A315" s="663">
        <f t="shared" si="49"/>
        <v>310</v>
      </c>
      <c r="B315" s="668"/>
      <c r="C315" s="1272"/>
      <c r="D315" s="1275"/>
      <c r="E315" s="665">
        <f t="shared" si="57"/>
        <v>5</v>
      </c>
      <c r="F315" s="666">
        <f t="shared" si="56"/>
        <v>32</v>
      </c>
      <c r="G315" s="169">
        <v>0</v>
      </c>
      <c r="I315" s="669"/>
    </row>
    <row r="316" spans="1:9">
      <c r="A316" s="663">
        <f t="shared" si="49"/>
        <v>311</v>
      </c>
      <c r="B316" s="670"/>
      <c r="C316" s="1272"/>
      <c r="D316" s="1275"/>
      <c r="E316" s="665">
        <f t="shared" si="57"/>
        <v>6</v>
      </c>
      <c r="F316" s="666">
        <f t="shared" si="56"/>
        <v>64</v>
      </c>
      <c r="G316" s="169">
        <v>0</v>
      </c>
      <c r="I316" s="671"/>
    </row>
    <row r="317" spans="1:9">
      <c r="A317" s="663">
        <f t="shared" si="49"/>
        <v>312</v>
      </c>
      <c r="B317" s="670"/>
      <c r="C317" s="1272"/>
      <c r="D317" s="1275"/>
      <c r="E317" s="665">
        <f t="shared" si="57"/>
        <v>7</v>
      </c>
      <c r="F317" s="666">
        <f t="shared" si="56"/>
        <v>128</v>
      </c>
      <c r="G317" s="169">
        <v>0</v>
      </c>
      <c r="I317" s="671"/>
    </row>
    <row r="318" spans="1:9">
      <c r="A318" s="663">
        <f t="shared" si="49"/>
        <v>313</v>
      </c>
      <c r="B318" s="672"/>
      <c r="C318" s="1272"/>
      <c r="D318" s="1275"/>
      <c r="E318" s="665">
        <f t="shared" si="57"/>
        <v>8</v>
      </c>
      <c r="F318" s="666">
        <f t="shared" si="56"/>
        <v>256</v>
      </c>
      <c r="G318" s="169">
        <v>0</v>
      </c>
      <c r="I318" s="673"/>
    </row>
    <row r="319" spans="1:9">
      <c r="A319" s="663">
        <f t="shared" si="49"/>
        <v>314</v>
      </c>
      <c r="B319" s="670"/>
      <c r="C319" s="1272"/>
      <c r="D319" s="1275"/>
      <c r="E319" s="674">
        <f t="shared" si="57"/>
        <v>9</v>
      </c>
      <c r="F319" s="675">
        <f t="shared" si="56"/>
        <v>512</v>
      </c>
      <c r="G319" s="169">
        <v>0</v>
      </c>
      <c r="I319" s="671"/>
    </row>
    <row r="320" spans="1:9">
      <c r="A320" s="663">
        <f t="shared" si="49"/>
        <v>315</v>
      </c>
      <c r="B320" s="676"/>
      <c r="C320" s="1272"/>
      <c r="D320" s="1275"/>
      <c r="E320" s="665">
        <f t="shared" si="57"/>
        <v>10</v>
      </c>
      <c r="F320" s="666">
        <f t="shared" si="56"/>
        <v>1024</v>
      </c>
      <c r="G320" s="169">
        <v>0</v>
      </c>
      <c r="I320" s="677"/>
    </row>
    <row r="321" spans="1:9">
      <c r="A321" s="663">
        <f t="shared" si="49"/>
        <v>316</v>
      </c>
      <c r="B321" s="676"/>
      <c r="C321" s="1272"/>
      <c r="D321" s="1275"/>
      <c r="E321" s="665">
        <f t="shared" si="57"/>
        <v>11</v>
      </c>
      <c r="F321" s="666">
        <f t="shared" si="56"/>
        <v>2048</v>
      </c>
      <c r="G321" s="169">
        <v>0</v>
      </c>
      <c r="I321" s="677"/>
    </row>
    <row r="322" spans="1:9">
      <c r="A322" s="663">
        <f t="shared" si="49"/>
        <v>317</v>
      </c>
      <c r="B322" s="670"/>
      <c r="C322" s="1272"/>
      <c r="D322" s="1275"/>
      <c r="E322" s="665">
        <f t="shared" si="57"/>
        <v>12</v>
      </c>
      <c r="F322" s="666">
        <f t="shared" si="56"/>
        <v>4096</v>
      </c>
      <c r="G322" s="169">
        <v>0</v>
      </c>
      <c r="I322" s="671"/>
    </row>
    <row r="323" spans="1:9">
      <c r="A323" s="663">
        <f t="shared" si="49"/>
        <v>318</v>
      </c>
      <c r="B323" s="670"/>
      <c r="C323" s="1272"/>
      <c r="D323" s="1275"/>
      <c r="E323" s="665">
        <f t="shared" si="57"/>
        <v>13</v>
      </c>
      <c r="F323" s="666">
        <f t="shared" si="56"/>
        <v>8192</v>
      </c>
      <c r="G323" s="169">
        <v>0</v>
      </c>
      <c r="I323" s="671"/>
    </row>
    <row r="324" spans="1:9">
      <c r="A324" s="663">
        <f t="shared" si="49"/>
        <v>319</v>
      </c>
      <c r="B324" s="676"/>
      <c r="C324" s="1272"/>
      <c r="D324" s="1275"/>
      <c r="E324" s="665">
        <f t="shared" si="57"/>
        <v>14</v>
      </c>
      <c r="F324" s="666">
        <f t="shared" si="56"/>
        <v>16384</v>
      </c>
      <c r="G324" s="169">
        <v>0</v>
      </c>
      <c r="I324" s="677"/>
    </row>
    <row r="325" spans="1:9" ht="15.75" thickBot="1">
      <c r="A325" s="678">
        <f t="shared" si="49"/>
        <v>320</v>
      </c>
      <c r="B325" s="679"/>
      <c r="C325" s="1273"/>
      <c r="D325" s="1276"/>
      <c r="E325" s="680">
        <f t="shared" si="57"/>
        <v>15</v>
      </c>
      <c r="F325" s="681">
        <f t="shared" si="56"/>
        <v>32768</v>
      </c>
      <c r="G325" s="169">
        <v>0</v>
      </c>
      <c r="I325" s="682"/>
    </row>
    <row r="326" spans="1:9">
      <c r="A326" s="658">
        <f t="shared" si="49"/>
        <v>321</v>
      </c>
      <c r="B326" s="659"/>
      <c r="C326" s="1271">
        <f>C310+1</f>
        <v>20</v>
      </c>
      <c r="D326" s="1274">
        <f>D310+1</f>
        <v>61740</v>
      </c>
      <c r="E326" s="660">
        <v>0</v>
      </c>
      <c r="F326" s="661">
        <f>POWER(2,E326)</f>
        <v>1</v>
      </c>
      <c r="G326" s="169">
        <v>0</v>
      </c>
      <c r="I326" s="662"/>
    </row>
    <row r="327" spans="1:9">
      <c r="A327" s="663">
        <f t="shared" si="49"/>
        <v>322</v>
      </c>
      <c r="B327" s="664"/>
      <c r="C327" s="1272"/>
      <c r="D327" s="1275"/>
      <c r="E327" s="665">
        <f>E326+1</f>
        <v>1</v>
      </c>
      <c r="F327" s="666">
        <f t="shared" ref="F327:F341" si="58">POWER(2,E327)</f>
        <v>2</v>
      </c>
      <c r="G327" s="169">
        <v>0</v>
      </c>
      <c r="I327" s="667"/>
    </row>
    <row r="328" spans="1:9">
      <c r="A328" s="663">
        <f t="shared" ref="A328:A341" si="59">A327+1</f>
        <v>323</v>
      </c>
      <c r="B328" s="664"/>
      <c r="C328" s="1272"/>
      <c r="D328" s="1275"/>
      <c r="E328" s="665">
        <f t="shared" ref="E328:E341" si="60">E327+1</f>
        <v>2</v>
      </c>
      <c r="F328" s="666">
        <f t="shared" si="58"/>
        <v>4</v>
      </c>
      <c r="G328" s="169">
        <v>0</v>
      </c>
      <c r="I328" s="667"/>
    </row>
    <row r="329" spans="1:9">
      <c r="A329" s="663">
        <f t="shared" si="59"/>
        <v>324</v>
      </c>
      <c r="B329" s="664"/>
      <c r="C329" s="1272"/>
      <c r="D329" s="1275"/>
      <c r="E329" s="665">
        <f t="shared" si="60"/>
        <v>3</v>
      </c>
      <c r="F329" s="666">
        <f t="shared" si="58"/>
        <v>8</v>
      </c>
      <c r="G329" s="169">
        <v>0</v>
      </c>
      <c r="I329" s="667"/>
    </row>
    <row r="330" spans="1:9">
      <c r="A330" s="663">
        <f t="shared" si="59"/>
        <v>325</v>
      </c>
      <c r="B330" s="664"/>
      <c r="C330" s="1272"/>
      <c r="D330" s="1275"/>
      <c r="E330" s="665">
        <f t="shared" si="60"/>
        <v>4</v>
      </c>
      <c r="F330" s="666">
        <f t="shared" si="58"/>
        <v>16</v>
      </c>
      <c r="G330" s="169">
        <v>0</v>
      </c>
      <c r="I330" s="667"/>
    </row>
    <row r="331" spans="1:9">
      <c r="A331" s="663">
        <f t="shared" si="59"/>
        <v>326</v>
      </c>
      <c r="B331" s="668"/>
      <c r="C331" s="1272"/>
      <c r="D331" s="1275"/>
      <c r="E331" s="665">
        <f t="shared" si="60"/>
        <v>5</v>
      </c>
      <c r="F331" s="666">
        <f t="shared" si="58"/>
        <v>32</v>
      </c>
      <c r="G331" s="169">
        <v>0</v>
      </c>
      <c r="I331" s="669"/>
    </row>
    <row r="332" spans="1:9">
      <c r="A332" s="663">
        <f t="shared" si="59"/>
        <v>327</v>
      </c>
      <c r="B332" s="670"/>
      <c r="C332" s="1272"/>
      <c r="D332" s="1275"/>
      <c r="E332" s="665">
        <f t="shared" si="60"/>
        <v>6</v>
      </c>
      <c r="F332" s="666">
        <f t="shared" si="58"/>
        <v>64</v>
      </c>
      <c r="G332" s="169">
        <v>0</v>
      </c>
      <c r="I332" s="671"/>
    </row>
    <row r="333" spans="1:9">
      <c r="A333" s="663">
        <f t="shared" si="59"/>
        <v>328</v>
      </c>
      <c r="B333" s="670"/>
      <c r="C333" s="1272"/>
      <c r="D333" s="1275"/>
      <c r="E333" s="665">
        <f t="shared" si="60"/>
        <v>7</v>
      </c>
      <c r="F333" s="666">
        <f t="shared" si="58"/>
        <v>128</v>
      </c>
      <c r="G333" s="169">
        <v>0</v>
      </c>
      <c r="I333" s="671"/>
    </row>
    <row r="334" spans="1:9">
      <c r="A334" s="663">
        <f t="shared" si="59"/>
        <v>329</v>
      </c>
      <c r="B334" s="672"/>
      <c r="C334" s="1272"/>
      <c r="D334" s="1275"/>
      <c r="E334" s="665">
        <f t="shared" si="60"/>
        <v>8</v>
      </c>
      <c r="F334" s="666">
        <f t="shared" si="58"/>
        <v>256</v>
      </c>
      <c r="G334" s="169">
        <v>0</v>
      </c>
      <c r="I334" s="673"/>
    </row>
    <row r="335" spans="1:9">
      <c r="A335" s="663">
        <f t="shared" si="59"/>
        <v>330</v>
      </c>
      <c r="B335" s="670"/>
      <c r="C335" s="1272"/>
      <c r="D335" s="1275"/>
      <c r="E335" s="674">
        <f t="shared" si="60"/>
        <v>9</v>
      </c>
      <c r="F335" s="675">
        <f t="shared" si="58"/>
        <v>512</v>
      </c>
      <c r="G335" s="169">
        <v>0</v>
      </c>
      <c r="I335" s="671"/>
    </row>
    <row r="336" spans="1:9">
      <c r="A336" s="663">
        <f t="shared" si="59"/>
        <v>331</v>
      </c>
      <c r="B336" s="676"/>
      <c r="C336" s="1272"/>
      <c r="D336" s="1275"/>
      <c r="E336" s="665">
        <f t="shared" si="60"/>
        <v>10</v>
      </c>
      <c r="F336" s="666">
        <f t="shared" si="58"/>
        <v>1024</v>
      </c>
      <c r="G336" s="169">
        <v>0</v>
      </c>
      <c r="I336" s="677"/>
    </row>
    <row r="337" spans="1:9">
      <c r="A337" s="663">
        <f t="shared" si="59"/>
        <v>332</v>
      </c>
      <c r="B337" s="676"/>
      <c r="C337" s="1272"/>
      <c r="D337" s="1275"/>
      <c r="E337" s="665">
        <f t="shared" si="60"/>
        <v>11</v>
      </c>
      <c r="F337" s="666">
        <f t="shared" si="58"/>
        <v>2048</v>
      </c>
      <c r="G337" s="169">
        <v>0</v>
      </c>
      <c r="I337" s="677"/>
    </row>
    <row r="338" spans="1:9">
      <c r="A338" s="663">
        <f t="shared" si="59"/>
        <v>333</v>
      </c>
      <c r="B338" s="670"/>
      <c r="C338" s="1272"/>
      <c r="D338" s="1275"/>
      <c r="E338" s="665">
        <f t="shared" si="60"/>
        <v>12</v>
      </c>
      <c r="F338" s="666">
        <f t="shared" si="58"/>
        <v>4096</v>
      </c>
      <c r="G338" s="169">
        <v>0</v>
      </c>
      <c r="I338" s="671"/>
    </row>
    <row r="339" spans="1:9">
      <c r="A339" s="663">
        <f t="shared" si="59"/>
        <v>334</v>
      </c>
      <c r="B339" s="670"/>
      <c r="C339" s="1272"/>
      <c r="D339" s="1275"/>
      <c r="E339" s="665">
        <f t="shared" si="60"/>
        <v>13</v>
      </c>
      <c r="F339" s="666">
        <f t="shared" si="58"/>
        <v>8192</v>
      </c>
      <c r="G339" s="169">
        <v>0</v>
      </c>
      <c r="I339" s="671"/>
    </row>
    <row r="340" spans="1:9">
      <c r="A340" s="663">
        <f t="shared" si="59"/>
        <v>335</v>
      </c>
      <c r="B340" s="676"/>
      <c r="C340" s="1272"/>
      <c r="D340" s="1275"/>
      <c r="E340" s="665">
        <f t="shared" si="60"/>
        <v>14</v>
      </c>
      <c r="F340" s="666">
        <f t="shared" si="58"/>
        <v>16384</v>
      </c>
      <c r="G340" s="169">
        <v>0</v>
      </c>
      <c r="I340" s="677"/>
    </row>
    <row r="341" spans="1:9" ht="15.75" thickBot="1">
      <c r="A341" s="678">
        <f t="shared" si="59"/>
        <v>336</v>
      </c>
      <c r="B341" s="679"/>
      <c r="C341" s="1273"/>
      <c r="D341" s="1276"/>
      <c r="E341" s="680">
        <f t="shared" si="60"/>
        <v>15</v>
      </c>
      <c r="F341" s="681">
        <f t="shared" si="58"/>
        <v>32768</v>
      </c>
      <c r="G341" s="169">
        <v>0</v>
      </c>
      <c r="I341" s="682"/>
    </row>
  </sheetData>
  <mergeCells count="77">
    <mergeCell ref="A1:F2"/>
    <mergeCell ref="I1:I5"/>
    <mergeCell ref="A3:A5"/>
    <mergeCell ref="B3:B5"/>
    <mergeCell ref="C3:C5"/>
    <mergeCell ref="D3:D5"/>
    <mergeCell ref="E3:E5"/>
    <mergeCell ref="F3:F5"/>
    <mergeCell ref="G1:G2"/>
    <mergeCell ref="C6:C21"/>
    <mergeCell ref="D6:D21"/>
    <mergeCell ref="C22:C37"/>
    <mergeCell ref="D22:D37"/>
    <mergeCell ref="C38:C53"/>
    <mergeCell ref="D38:D53"/>
    <mergeCell ref="C54:C69"/>
    <mergeCell ref="D54:D69"/>
    <mergeCell ref="J54:J55"/>
    <mergeCell ref="J56:J57"/>
    <mergeCell ref="J58:J59"/>
    <mergeCell ref="J60:J61"/>
    <mergeCell ref="J62:J63"/>
    <mergeCell ref="J64:J65"/>
    <mergeCell ref="J66:J67"/>
    <mergeCell ref="J68:J69"/>
    <mergeCell ref="C70:C85"/>
    <mergeCell ref="D70:D85"/>
    <mergeCell ref="J70:J71"/>
    <mergeCell ref="J72:J73"/>
    <mergeCell ref="J74:J75"/>
    <mergeCell ref="J76:J77"/>
    <mergeCell ref="J78:J79"/>
    <mergeCell ref="J80:J81"/>
    <mergeCell ref="J82:J83"/>
    <mergeCell ref="J84:J85"/>
    <mergeCell ref="C86:C101"/>
    <mergeCell ref="D86:D101"/>
    <mergeCell ref="J86:J87"/>
    <mergeCell ref="J88:J89"/>
    <mergeCell ref="J90:J91"/>
    <mergeCell ref="J92:J93"/>
    <mergeCell ref="J94:J95"/>
    <mergeCell ref="J96:J97"/>
    <mergeCell ref="J98:J99"/>
    <mergeCell ref="J100:J101"/>
    <mergeCell ref="C102:C117"/>
    <mergeCell ref="D102:D117"/>
    <mergeCell ref="J102:J103"/>
    <mergeCell ref="J104:J105"/>
    <mergeCell ref="C118:C133"/>
    <mergeCell ref="D118:D133"/>
    <mergeCell ref="C134:C149"/>
    <mergeCell ref="D134:D149"/>
    <mergeCell ref="C150:C165"/>
    <mergeCell ref="D150:D165"/>
    <mergeCell ref="C166:C181"/>
    <mergeCell ref="D166:D181"/>
    <mergeCell ref="C182:C197"/>
    <mergeCell ref="D182:D197"/>
    <mergeCell ref="C198:C213"/>
    <mergeCell ref="D198:D213"/>
    <mergeCell ref="C214:C229"/>
    <mergeCell ref="D214:D229"/>
    <mergeCell ref="C230:C245"/>
    <mergeCell ref="D230:D245"/>
    <mergeCell ref="C246:C261"/>
    <mergeCell ref="D246:D261"/>
    <mergeCell ref="C262:C277"/>
    <mergeCell ref="D262:D277"/>
    <mergeCell ref="C326:C341"/>
    <mergeCell ref="D326:D341"/>
    <mergeCell ref="C278:C293"/>
    <mergeCell ref="D278:D293"/>
    <mergeCell ref="C294:C309"/>
    <mergeCell ref="D294:D309"/>
    <mergeCell ref="C310:C325"/>
    <mergeCell ref="D310:D325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23FDE-3C8C-488E-9D87-6E48FA2D11C2}">
  <sheetPr codeName="Лист16"/>
  <dimension ref="A1:G54"/>
  <sheetViews>
    <sheetView workbookViewId="0">
      <selection activeCell="D31" sqref="D31"/>
    </sheetView>
  </sheetViews>
  <sheetFormatPr defaultRowHeight="15"/>
  <cols>
    <col min="2" max="2" width="13.7109375" bestFit="1" customWidth="1"/>
    <col min="3" max="3" width="37.42578125" customWidth="1"/>
    <col min="4" max="6" width="34.42578125" customWidth="1"/>
    <col min="7" max="7" width="27" customWidth="1"/>
  </cols>
  <sheetData>
    <row r="1" spans="1:7" ht="15.75" thickBot="1">
      <c r="A1" s="1005" t="s">
        <v>0</v>
      </c>
      <c r="B1" s="1042" t="s">
        <v>1</v>
      </c>
      <c r="C1" s="1043" t="s">
        <v>11781</v>
      </c>
      <c r="D1" s="1043" t="s">
        <v>11782</v>
      </c>
      <c r="E1" s="1043" t="s">
        <v>11783</v>
      </c>
      <c r="F1" s="1043" t="s">
        <v>11790</v>
      </c>
      <c r="G1" s="915" t="s">
        <v>11711</v>
      </c>
    </row>
    <row r="2" spans="1:7">
      <c r="A2" s="1009">
        <v>1</v>
      </c>
      <c r="B2" s="1047" t="s">
        <v>11792</v>
      </c>
      <c r="C2" s="1047" t="s">
        <v>1244</v>
      </c>
      <c r="D2" s="1048" t="s">
        <v>3016</v>
      </c>
      <c r="E2" s="1048"/>
      <c r="F2" s="1048"/>
      <c r="G2" s="1046"/>
    </row>
    <row r="3" spans="1:7">
      <c r="A3" s="684">
        <v>2</v>
      </c>
      <c r="B3" s="1037" t="s">
        <v>11784</v>
      </c>
      <c r="C3" s="1038" t="s">
        <v>1244</v>
      </c>
      <c r="D3" s="1039"/>
      <c r="E3" s="1040"/>
      <c r="F3" s="1040"/>
      <c r="G3" s="1041"/>
    </row>
    <row r="4" spans="1:7" ht="15.75" thickBot="1">
      <c r="A4" s="684">
        <v>3</v>
      </c>
      <c r="B4" s="1013" t="s">
        <v>11785</v>
      </c>
      <c r="C4" s="1016" t="s">
        <v>3016</v>
      </c>
      <c r="D4" s="1014"/>
      <c r="E4" s="1036"/>
      <c r="F4" s="1036"/>
      <c r="G4" s="1015"/>
    </row>
    <row r="5" spans="1:7">
      <c r="A5" s="1009">
        <v>4</v>
      </c>
      <c r="B5" s="1047" t="s">
        <v>11791</v>
      </c>
      <c r="C5" s="1047" t="s">
        <v>1245</v>
      </c>
      <c r="D5" s="1048" t="s">
        <v>3015</v>
      </c>
      <c r="E5" s="1045"/>
      <c r="F5" s="1045"/>
      <c r="G5" s="1046"/>
    </row>
    <row r="6" spans="1:7">
      <c r="A6" s="684">
        <v>5</v>
      </c>
      <c r="B6" s="1037" t="s">
        <v>11788</v>
      </c>
      <c r="C6" s="1038" t="s">
        <v>1245</v>
      </c>
      <c r="D6" s="1039"/>
      <c r="E6" s="1040"/>
      <c r="F6" s="1040"/>
      <c r="G6" s="1041"/>
    </row>
    <row r="7" spans="1:7" ht="15.75" thickBot="1">
      <c r="A7" s="684">
        <v>6</v>
      </c>
      <c r="B7" s="1013" t="s">
        <v>11789</v>
      </c>
      <c r="C7" s="1016" t="s">
        <v>3015</v>
      </c>
      <c r="D7" s="1014"/>
      <c r="E7" s="1036"/>
      <c r="F7" s="1036"/>
      <c r="G7" s="1015"/>
    </row>
    <row r="8" spans="1:7">
      <c r="A8" s="1009">
        <v>7</v>
      </c>
      <c r="B8" s="1047" t="s">
        <v>11793</v>
      </c>
      <c r="C8" s="1047" t="s">
        <v>2872</v>
      </c>
      <c r="D8" s="1048" t="s">
        <v>2801</v>
      </c>
      <c r="E8" s="1048" t="s">
        <v>2873</v>
      </c>
      <c r="F8" s="1048" t="s">
        <v>2812</v>
      </c>
      <c r="G8" s="1046"/>
    </row>
    <row r="9" spans="1:7">
      <c r="A9" s="684">
        <v>8</v>
      </c>
      <c r="B9" s="1037" t="s">
        <v>11794</v>
      </c>
      <c r="C9" s="1016" t="s">
        <v>2872</v>
      </c>
      <c r="D9" s="1014"/>
      <c r="E9" s="1036"/>
      <c r="F9" s="1036"/>
      <c r="G9" s="1015"/>
    </row>
    <row r="10" spans="1:7">
      <c r="A10" s="684">
        <v>9</v>
      </c>
      <c r="B10" s="1013" t="s">
        <v>11786</v>
      </c>
      <c r="C10" s="1016" t="s">
        <v>2801</v>
      </c>
      <c r="D10" s="1014"/>
      <c r="E10" s="1036"/>
      <c r="F10" s="1036"/>
      <c r="G10" s="1015"/>
    </row>
    <row r="11" spans="1:7">
      <c r="A11" s="684">
        <v>10</v>
      </c>
      <c r="B11" s="1013" t="s">
        <v>11795</v>
      </c>
      <c r="C11" s="1016" t="s">
        <v>2873</v>
      </c>
      <c r="D11" s="1014"/>
      <c r="E11" s="1036"/>
      <c r="F11" s="1036"/>
      <c r="G11" s="1015"/>
    </row>
    <row r="12" spans="1:7" ht="15.75" thickBot="1">
      <c r="A12" s="684">
        <v>11</v>
      </c>
      <c r="B12" s="1013" t="s">
        <v>11796</v>
      </c>
      <c r="C12" s="1016" t="s">
        <v>2812</v>
      </c>
      <c r="D12" s="1014"/>
      <c r="E12" s="1036"/>
      <c r="F12" s="1036"/>
      <c r="G12" s="1015"/>
    </row>
    <row r="13" spans="1:7">
      <c r="A13" s="1009">
        <v>12</v>
      </c>
      <c r="B13" s="1047" t="s">
        <v>11797</v>
      </c>
      <c r="C13" s="1047" t="s">
        <v>2874</v>
      </c>
      <c r="D13" s="1048" t="s">
        <v>2802</v>
      </c>
      <c r="E13" s="1045"/>
      <c r="F13" s="1045"/>
      <c r="G13" s="1046"/>
    </row>
    <row r="14" spans="1:7">
      <c r="A14" s="684">
        <v>13</v>
      </c>
      <c r="B14" s="1037" t="s">
        <v>11798</v>
      </c>
      <c r="C14" s="1016" t="s">
        <v>2874</v>
      </c>
      <c r="D14" s="1014"/>
      <c r="E14" s="1036"/>
      <c r="F14" s="1036"/>
      <c r="G14" s="1015"/>
    </row>
    <row r="15" spans="1:7" ht="15.75" thickBot="1">
      <c r="A15" s="684">
        <v>14</v>
      </c>
      <c r="B15" s="1013" t="s">
        <v>11787</v>
      </c>
      <c r="C15" s="1016" t="s">
        <v>2802</v>
      </c>
      <c r="D15" s="1014"/>
      <c r="E15" s="1036"/>
      <c r="F15" s="1036"/>
      <c r="G15" s="1015"/>
    </row>
    <row r="16" spans="1:7" ht="30.75" thickBot="1">
      <c r="A16" s="1009">
        <v>15</v>
      </c>
      <c r="B16" s="1047" t="s">
        <v>11799</v>
      </c>
      <c r="C16" s="1044" t="s">
        <v>2870</v>
      </c>
      <c r="D16" s="1045"/>
      <c r="E16" s="1045"/>
      <c r="F16" s="1045"/>
      <c r="G16" s="1046"/>
    </row>
    <row r="17" spans="1:7">
      <c r="A17" s="1009">
        <v>16</v>
      </c>
      <c r="B17" s="1047" t="s">
        <v>11800</v>
      </c>
      <c r="C17" s="1047" t="s">
        <v>2871</v>
      </c>
      <c r="D17" s="1047" t="s">
        <v>2804</v>
      </c>
      <c r="E17" s="1045"/>
      <c r="F17" s="1045"/>
      <c r="G17" s="1046"/>
    </row>
    <row r="18" spans="1:7">
      <c r="A18" s="684">
        <v>17</v>
      </c>
      <c r="B18" s="1037" t="s">
        <v>11801</v>
      </c>
      <c r="C18" s="1016" t="s">
        <v>2871</v>
      </c>
      <c r="D18" s="1014"/>
      <c r="E18" s="1036"/>
      <c r="F18" s="1036"/>
      <c r="G18" s="1015"/>
    </row>
    <row r="19" spans="1:7" ht="15.75" thickBot="1">
      <c r="A19" s="684">
        <v>18</v>
      </c>
      <c r="B19" s="1013" t="s">
        <v>11802</v>
      </c>
      <c r="C19" s="1016" t="s">
        <v>2804</v>
      </c>
      <c r="D19" s="1014"/>
      <c r="E19" s="1036"/>
      <c r="F19" s="1036"/>
      <c r="G19" s="1015"/>
    </row>
    <row r="20" spans="1:7" ht="15.75" thickBot="1">
      <c r="A20" s="1009">
        <v>19</v>
      </c>
      <c r="B20" s="1047" t="s">
        <v>11803</v>
      </c>
      <c r="C20" s="1047" t="s">
        <v>2803</v>
      </c>
      <c r="D20" s="1047"/>
      <c r="E20" s="1045"/>
      <c r="F20" s="1045"/>
      <c r="G20" s="1046"/>
    </row>
    <row r="21" spans="1:7">
      <c r="A21" s="1009">
        <v>20</v>
      </c>
      <c r="B21" s="1047" t="s">
        <v>11804</v>
      </c>
      <c r="C21" s="1047" t="s">
        <v>7262</v>
      </c>
      <c r="D21" s="1047" t="s">
        <v>7265</v>
      </c>
      <c r="E21" s="1045"/>
      <c r="F21" s="1045"/>
      <c r="G21" s="1046"/>
    </row>
    <row r="22" spans="1:7">
      <c r="A22" s="684">
        <v>21</v>
      </c>
      <c r="B22" s="1037" t="s">
        <v>11805</v>
      </c>
      <c r="C22" s="1016" t="s">
        <v>7262</v>
      </c>
      <c r="D22" s="1014"/>
      <c r="E22" s="1036"/>
      <c r="F22" s="1036"/>
      <c r="G22" s="1015"/>
    </row>
    <row r="23" spans="1:7" ht="15.75" thickBot="1">
      <c r="A23" s="684">
        <v>22</v>
      </c>
      <c r="B23" s="1013" t="s">
        <v>11806</v>
      </c>
      <c r="C23" s="1016" t="s">
        <v>7265</v>
      </c>
      <c r="D23" s="1014"/>
      <c r="E23" s="1036"/>
      <c r="F23" s="1036"/>
      <c r="G23" s="1015"/>
    </row>
    <row r="24" spans="1:7">
      <c r="A24" s="1009">
        <v>23</v>
      </c>
      <c r="B24" s="1047" t="s">
        <v>11807</v>
      </c>
      <c r="C24" s="1047" t="s">
        <v>7263</v>
      </c>
      <c r="D24" s="1047" t="s">
        <v>2813</v>
      </c>
      <c r="E24" s="1045"/>
      <c r="F24" s="1045"/>
      <c r="G24" s="1046"/>
    </row>
    <row r="25" spans="1:7">
      <c r="A25" s="684">
        <v>24</v>
      </c>
      <c r="B25" s="1037" t="s">
        <v>11811</v>
      </c>
      <c r="C25" s="1016" t="s">
        <v>7263</v>
      </c>
      <c r="D25" s="1014"/>
      <c r="E25" s="1036"/>
      <c r="F25" s="1036"/>
      <c r="G25" s="1015"/>
    </row>
    <row r="26" spans="1:7" ht="15.75" thickBot="1">
      <c r="A26" s="684">
        <v>25</v>
      </c>
      <c r="B26" s="1013" t="s">
        <v>11812</v>
      </c>
      <c r="C26" s="1016" t="s">
        <v>2813</v>
      </c>
      <c r="D26" s="1014"/>
      <c r="E26" s="1036"/>
      <c r="F26" s="1036"/>
      <c r="G26" s="1015"/>
    </row>
    <row r="27" spans="1:7" ht="13.5" customHeight="1">
      <c r="A27" s="1009">
        <v>26</v>
      </c>
      <c r="B27" s="1047" t="s">
        <v>11808</v>
      </c>
      <c r="C27" s="1047" t="s">
        <v>7270</v>
      </c>
      <c r="D27" s="1047" t="s">
        <v>3017</v>
      </c>
      <c r="E27" s="1045"/>
      <c r="F27" s="1045"/>
      <c r="G27" s="1046"/>
    </row>
    <row r="28" spans="1:7">
      <c r="A28" s="684">
        <v>27</v>
      </c>
      <c r="B28" s="1037" t="s">
        <v>11813</v>
      </c>
      <c r="C28" s="1016" t="s">
        <v>7270</v>
      </c>
      <c r="D28" s="1014"/>
      <c r="E28" s="1036"/>
      <c r="F28" s="1036"/>
      <c r="G28" s="1015"/>
    </row>
    <row r="29" spans="1:7" ht="15.75" thickBot="1">
      <c r="A29" s="684">
        <v>28</v>
      </c>
      <c r="B29" s="1013" t="s">
        <v>11814</v>
      </c>
      <c r="C29" s="1016" t="s">
        <v>3017</v>
      </c>
      <c r="D29" s="1014"/>
      <c r="E29" s="1036"/>
      <c r="F29" s="1036"/>
      <c r="G29" s="1015"/>
    </row>
    <row r="30" spans="1:7">
      <c r="A30" s="1009">
        <v>29</v>
      </c>
      <c r="B30" s="1047" t="s">
        <v>11809</v>
      </c>
      <c r="C30" s="1047" t="s">
        <v>1246</v>
      </c>
      <c r="D30" s="1047" t="s">
        <v>1247</v>
      </c>
      <c r="E30" s="1045"/>
      <c r="F30" s="1045"/>
      <c r="G30" s="1046"/>
    </row>
    <row r="31" spans="1:7">
      <c r="A31" s="684">
        <v>30</v>
      </c>
      <c r="B31" s="1037" t="s">
        <v>11815</v>
      </c>
      <c r="C31" s="1016" t="s">
        <v>1246</v>
      </c>
      <c r="D31" s="1014"/>
      <c r="E31" s="1036"/>
      <c r="F31" s="1036"/>
      <c r="G31" s="1015"/>
    </row>
    <row r="32" spans="1:7" ht="15.75" thickBot="1">
      <c r="A32" s="684">
        <v>31</v>
      </c>
      <c r="B32" s="1013" t="s">
        <v>11816</v>
      </c>
      <c r="C32" s="1016" t="s">
        <v>1247</v>
      </c>
      <c r="D32" s="1014"/>
      <c r="E32" s="1036"/>
      <c r="F32" s="1036"/>
      <c r="G32" s="1015"/>
    </row>
    <row r="33" spans="1:7">
      <c r="A33" s="1009">
        <v>32</v>
      </c>
      <c r="B33" s="1047" t="s">
        <v>11810</v>
      </c>
      <c r="C33" s="1047" t="s">
        <v>1248</v>
      </c>
      <c r="D33" s="1047" t="s">
        <v>1249</v>
      </c>
      <c r="E33" s="1045"/>
      <c r="F33" s="1045"/>
      <c r="G33" s="1046"/>
    </row>
    <row r="34" spans="1:7">
      <c r="A34" s="684">
        <v>33</v>
      </c>
      <c r="B34" s="1037" t="s">
        <v>11817</v>
      </c>
      <c r="C34" s="1016" t="s">
        <v>1248</v>
      </c>
      <c r="D34" s="1014"/>
      <c r="E34" s="1036"/>
      <c r="F34" s="1036"/>
      <c r="G34" s="1015"/>
    </row>
    <row r="35" spans="1:7" ht="15.75" thickBot="1">
      <c r="A35" s="684">
        <v>34</v>
      </c>
      <c r="B35" s="1013" t="s">
        <v>11818</v>
      </c>
      <c r="C35" s="1016" t="s">
        <v>1249</v>
      </c>
      <c r="D35" s="1014"/>
      <c r="E35" s="1036"/>
      <c r="F35" s="1036"/>
      <c r="G35" s="1015"/>
    </row>
    <row r="36" spans="1:7">
      <c r="A36" s="1009">
        <v>35</v>
      </c>
      <c r="B36" s="1047" t="s">
        <v>11819</v>
      </c>
      <c r="C36" s="1047" t="s">
        <v>2832</v>
      </c>
      <c r="D36" s="1047" t="s">
        <v>2774</v>
      </c>
      <c r="E36" s="1045"/>
      <c r="F36" s="1045"/>
      <c r="G36" s="1046"/>
    </row>
    <row r="37" spans="1:7">
      <c r="A37" s="684">
        <v>36</v>
      </c>
      <c r="B37" s="1037" t="s">
        <v>11820</v>
      </c>
      <c r="C37" s="1016" t="s">
        <v>2832</v>
      </c>
      <c r="D37" s="1014"/>
      <c r="E37" s="1036"/>
      <c r="F37" s="1036"/>
      <c r="G37" s="1015"/>
    </row>
    <row r="38" spans="1:7">
      <c r="A38" s="684">
        <v>37</v>
      </c>
      <c r="B38" s="1013" t="s">
        <v>11821</v>
      </c>
      <c r="C38" s="1016" t="s">
        <v>2774</v>
      </c>
      <c r="D38" s="1014"/>
      <c r="E38" s="1036"/>
      <c r="F38" s="1036"/>
      <c r="G38" s="1015"/>
    </row>
    <row r="39" spans="1:7">
      <c r="A39" s="684">
        <v>38</v>
      </c>
      <c r="B39" s="1016"/>
      <c r="C39" s="1016"/>
      <c r="D39" s="1014"/>
      <c r="E39" s="1036"/>
      <c r="F39" s="1036"/>
      <c r="G39" s="1015"/>
    </row>
    <row r="40" spans="1:7">
      <c r="A40" s="684">
        <v>39</v>
      </c>
      <c r="B40" s="1016"/>
      <c r="C40" s="1016"/>
      <c r="D40" s="1014"/>
      <c r="E40" s="1036"/>
      <c r="F40" s="1036"/>
      <c r="G40" s="1015"/>
    </row>
    <row r="41" spans="1:7">
      <c r="A41" s="684">
        <v>40</v>
      </c>
      <c r="B41" s="1016"/>
      <c r="C41" s="1016"/>
      <c r="D41" s="1014"/>
      <c r="E41" s="1036"/>
      <c r="F41" s="1036"/>
      <c r="G41" s="1015"/>
    </row>
    <row r="42" spans="1:7">
      <c r="A42" s="684">
        <v>41</v>
      </c>
      <c r="B42" s="1016"/>
      <c r="C42" s="1016"/>
      <c r="D42" s="1014"/>
      <c r="E42" s="1036"/>
      <c r="F42" s="1036"/>
      <c r="G42" s="1015"/>
    </row>
    <row r="43" spans="1:7">
      <c r="A43" s="684">
        <v>42</v>
      </c>
      <c r="B43" s="1016"/>
      <c r="C43" s="1016"/>
      <c r="D43" s="1014"/>
      <c r="E43" s="1036"/>
      <c r="F43" s="1036"/>
      <c r="G43" s="1015"/>
    </row>
    <row r="44" spans="1:7">
      <c r="A44" s="684">
        <v>43</v>
      </c>
      <c r="B44" s="1016"/>
      <c r="C44" s="1016"/>
      <c r="D44" s="1014"/>
      <c r="E44" s="1036"/>
      <c r="F44" s="1036"/>
      <c r="G44" s="1015"/>
    </row>
    <row r="45" spans="1:7">
      <c r="A45" s="684">
        <v>44</v>
      </c>
      <c r="B45" s="1016"/>
      <c r="C45" s="1016"/>
      <c r="D45" s="1014"/>
      <c r="E45" s="1036"/>
      <c r="F45" s="1036"/>
      <c r="G45" s="1015"/>
    </row>
    <row r="46" spans="1:7">
      <c r="A46" s="684">
        <v>45</v>
      </c>
      <c r="B46" s="1016"/>
      <c r="C46" s="1016"/>
      <c r="D46" s="1014"/>
      <c r="E46" s="1036"/>
      <c r="F46" s="1036"/>
      <c r="G46" s="1015"/>
    </row>
    <row r="47" spans="1:7">
      <c r="A47" s="684">
        <v>46</v>
      </c>
      <c r="B47" s="1016"/>
      <c r="C47" s="1016"/>
      <c r="D47" s="1014"/>
      <c r="E47" s="1036"/>
      <c r="F47" s="1036"/>
      <c r="G47" s="1015"/>
    </row>
    <row r="48" spans="1:7">
      <c r="A48" s="684">
        <v>47</v>
      </c>
      <c r="B48" s="1016"/>
      <c r="C48" s="1016"/>
      <c r="D48" s="1014"/>
      <c r="E48" s="1036"/>
      <c r="F48" s="1036"/>
      <c r="G48" s="1015"/>
    </row>
    <row r="49" spans="1:7">
      <c r="A49" s="684">
        <v>48</v>
      </c>
      <c r="B49" s="1016"/>
      <c r="C49" s="1016"/>
      <c r="D49" s="1014"/>
      <c r="E49" s="1036"/>
      <c r="F49" s="1036"/>
      <c r="G49" s="1015"/>
    </row>
    <row r="50" spans="1:7">
      <c r="A50" s="684">
        <v>49</v>
      </c>
      <c r="B50" s="1016"/>
      <c r="C50" s="1016"/>
      <c r="D50" s="1014"/>
      <c r="E50" s="1036"/>
      <c r="F50" s="1036"/>
      <c r="G50" s="1015"/>
    </row>
    <row r="51" spans="1:7">
      <c r="A51" s="684">
        <v>50</v>
      </c>
      <c r="B51" s="1016"/>
      <c r="C51" s="1016"/>
      <c r="D51" s="1014"/>
      <c r="E51" s="1036"/>
      <c r="F51" s="1036"/>
      <c r="G51" s="1015"/>
    </row>
    <row r="52" spans="1:7">
      <c r="A52" s="684">
        <v>51</v>
      </c>
      <c r="B52" s="1016"/>
      <c r="C52" s="1016"/>
      <c r="D52" s="1014"/>
      <c r="E52" s="1036"/>
      <c r="F52" s="1036"/>
      <c r="G52" s="1015"/>
    </row>
    <row r="53" spans="1:7">
      <c r="A53" s="684">
        <v>52</v>
      </c>
      <c r="B53" s="1016"/>
      <c r="C53" s="1016"/>
      <c r="D53" s="1014"/>
      <c r="E53" s="1036"/>
      <c r="F53" s="1036"/>
      <c r="G53" s="1015"/>
    </row>
    <row r="54" spans="1:7">
      <c r="A54" s="684">
        <v>53</v>
      </c>
      <c r="B54" s="1016"/>
      <c r="C54" s="1016"/>
      <c r="D54" s="1014"/>
      <c r="E54" s="1036"/>
      <c r="F54" s="1036"/>
      <c r="G54" s="1015"/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E7FF4-369D-4206-852F-0B9B2802795C}">
  <sheetPr codeName="Лист12">
    <tabColor rgb="FFFFC000"/>
  </sheetPr>
  <dimension ref="A1:AD17"/>
  <sheetViews>
    <sheetView zoomScale="85" zoomScaleNormal="85" workbookViewId="0">
      <pane xSplit="3" ySplit="2" topLeftCell="O3" activePane="bottomRight" state="frozen"/>
      <selection activeCell="H11" sqref="H11"/>
      <selection pane="topRight" activeCell="H11" sqref="H11"/>
      <selection pane="bottomLeft" activeCell="H11" sqref="H11"/>
      <selection pane="bottomRight" activeCell="C1" sqref="C1:C1048576"/>
    </sheetView>
  </sheetViews>
  <sheetFormatPr defaultColWidth="9.140625" defaultRowHeight="15"/>
  <cols>
    <col min="1" max="1" width="3.28515625" style="1062" bestFit="1" customWidth="1"/>
    <col min="2" max="2" width="7" style="1062" bestFit="1" customWidth="1"/>
    <col min="3" max="3" width="47.85546875" style="1062" bestFit="1" customWidth="1"/>
    <col min="4" max="4" width="24.140625" style="1062" bestFit="1" customWidth="1"/>
    <col min="5" max="5" width="15" style="1062" bestFit="1" customWidth="1"/>
    <col min="6" max="6" width="14.140625" style="1062" bestFit="1" customWidth="1"/>
    <col min="7" max="7" width="20.140625" style="1062" customWidth="1"/>
    <col min="8" max="8" width="15.42578125" style="1062" bestFit="1" customWidth="1"/>
    <col min="9" max="9" width="19" style="1062" bestFit="1" customWidth="1"/>
    <col min="10" max="10" width="19.85546875" style="1062" bestFit="1" customWidth="1"/>
    <col min="11" max="11" width="22" style="1062" bestFit="1" customWidth="1"/>
    <col min="12" max="12" width="14.140625" style="1062" bestFit="1" customWidth="1"/>
    <col min="13" max="13" width="20.5703125" style="1062" bestFit="1" customWidth="1"/>
    <col min="14" max="14" width="14.140625" style="1062" bestFit="1" customWidth="1"/>
    <col min="15" max="15" width="19.7109375" style="1062" customWidth="1"/>
    <col min="16" max="16" width="18.85546875" style="1062" bestFit="1" customWidth="1"/>
    <col min="17" max="17" width="21.7109375" style="1062" customWidth="1"/>
    <col min="18" max="18" width="16.42578125" style="1062" bestFit="1" customWidth="1"/>
    <col min="19" max="19" width="24.5703125" style="1062" customWidth="1"/>
    <col min="20" max="20" width="27" style="1062" bestFit="1" customWidth="1"/>
    <col min="21" max="21" width="18.5703125" style="1062" bestFit="1" customWidth="1"/>
    <col min="22" max="22" width="20" style="1062" bestFit="1" customWidth="1"/>
    <col min="23" max="23" width="19.5703125" style="1062" bestFit="1" customWidth="1"/>
    <col min="24" max="24" width="14.140625" style="1062" bestFit="1" customWidth="1"/>
    <col min="25" max="25" width="19.5703125" style="1062" bestFit="1" customWidth="1"/>
    <col min="26" max="26" width="14.140625" style="1062" bestFit="1" customWidth="1"/>
    <col min="27" max="27" width="19.5703125" style="1062" bestFit="1" customWidth="1"/>
    <col min="28" max="16384" width="9.140625" style="1062"/>
  </cols>
  <sheetData>
    <row r="1" spans="1:30" ht="25.5" customHeight="1" thickBot="1">
      <c r="A1" s="1321" t="s">
        <v>0</v>
      </c>
      <c r="B1" s="1322" t="s">
        <v>428</v>
      </c>
      <c r="C1" s="1321" t="s">
        <v>1</v>
      </c>
      <c r="D1" s="1312" t="s">
        <v>429</v>
      </c>
      <c r="E1" s="1313"/>
      <c r="F1" s="1312" t="s">
        <v>430</v>
      </c>
      <c r="G1" s="1313"/>
      <c r="H1" s="1312" t="s">
        <v>431</v>
      </c>
      <c r="I1" s="1313"/>
      <c r="J1" s="1317" t="s">
        <v>432</v>
      </c>
      <c r="K1" s="1318"/>
      <c r="L1" s="1317" t="s">
        <v>433</v>
      </c>
      <c r="M1" s="1318"/>
      <c r="N1" s="1319" t="s">
        <v>434</v>
      </c>
      <c r="O1" s="1320"/>
      <c r="P1" s="1319" t="s">
        <v>435</v>
      </c>
      <c r="Q1" s="1320"/>
      <c r="R1" s="1317" t="s">
        <v>436</v>
      </c>
      <c r="S1" s="1318"/>
      <c r="T1" s="1317" t="s">
        <v>437</v>
      </c>
      <c r="U1" s="1318"/>
      <c r="V1" s="1312" t="s">
        <v>438</v>
      </c>
      <c r="W1" s="1313"/>
      <c r="X1" s="1312" t="s">
        <v>439</v>
      </c>
      <c r="Y1" s="1313"/>
      <c r="Z1" s="1314" t="s">
        <v>440</v>
      </c>
      <c r="AA1" s="1315"/>
      <c r="AD1" s="1316"/>
    </row>
    <row r="2" spans="1:30" ht="39" thickBot="1">
      <c r="A2" s="1321"/>
      <c r="B2" s="1323"/>
      <c r="C2" s="1321"/>
      <c r="D2" s="1078" t="s">
        <v>441</v>
      </c>
      <c r="E2" s="1078" t="s">
        <v>442</v>
      </c>
      <c r="F2" s="1078" t="s">
        <v>441</v>
      </c>
      <c r="G2" s="1078" t="s">
        <v>442</v>
      </c>
      <c r="H2" s="1078" t="s">
        <v>441</v>
      </c>
      <c r="I2" s="1078" t="s">
        <v>442</v>
      </c>
      <c r="J2" s="1078" t="s">
        <v>441</v>
      </c>
      <c r="K2" s="1078" t="s">
        <v>442</v>
      </c>
      <c r="L2" s="1078" t="s">
        <v>441</v>
      </c>
      <c r="M2" s="1078" t="s">
        <v>442</v>
      </c>
      <c r="N2" s="1078" t="s">
        <v>441</v>
      </c>
      <c r="O2" s="1078" t="s">
        <v>442</v>
      </c>
      <c r="P2" s="1078" t="s">
        <v>441</v>
      </c>
      <c r="Q2" s="1078" t="s">
        <v>442</v>
      </c>
      <c r="R2" s="1078" t="s">
        <v>441</v>
      </c>
      <c r="S2" s="1078" t="s">
        <v>442</v>
      </c>
      <c r="T2" s="1078" t="s">
        <v>441</v>
      </c>
      <c r="U2" s="1078" t="s">
        <v>442</v>
      </c>
      <c r="V2" s="1078" t="s">
        <v>441</v>
      </c>
      <c r="W2" s="1078" t="s">
        <v>442</v>
      </c>
      <c r="X2" s="1078" t="s">
        <v>441</v>
      </c>
      <c r="Y2" s="1078" t="s">
        <v>442</v>
      </c>
      <c r="Z2" s="1078" t="s">
        <v>441</v>
      </c>
      <c r="AA2" s="1078" t="s">
        <v>442</v>
      </c>
      <c r="AD2" s="1316"/>
    </row>
    <row r="3" spans="1:30">
      <c r="A3" s="1074">
        <v>50</v>
      </c>
      <c r="B3" s="1074" t="s">
        <v>443</v>
      </c>
      <c r="C3" s="1074" t="s">
        <v>444</v>
      </c>
      <c r="D3" s="1074" t="s">
        <v>445</v>
      </c>
      <c r="E3" s="1074"/>
      <c r="F3" s="1074" t="s">
        <v>445</v>
      </c>
      <c r="G3" s="1074"/>
      <c r="H3" s="1074" t="s">
        <v>445</v>
      </c>
      <c r="I3" s="1074"/>
      <c r="J3" s="1074" t="s">
        <v>446</v>
      </c>
      <c r="K3" s="1077"/>
      <c r="L3" s="1074" t="s">
        <v>447</v>
      </c>
      <c r="M3" s="1074"/>
      <c r="N3" s="1074" t="s">
        <v>447</v>
      </c>
      <c r="O3" s="1074"/>
      <c r="P3" s="1074" t="s">
        <v>448</v>
      </c>
      <c r="Q3" s="1074"/>
      <c r="R3" s="1066" t="s">
        <v>448</v>
      </c>
      <c r="S3" s="1074"/>
      <c r="T3" s="1074" t="s">
        <v>449</v>
      </c>
      <c r="U3" s="1074"/>
      <c r="V3" s="1076" t="s">
        <v>450</v>
      </c>
      <c r="W3" s="1074"/>
      <c r="X3" s="1075" t="s">
        <v>450</v>
      </c>
      <c r="Y3" s="1074"/>
      <c r="Z3" s="1074" t="s">
        <v>451</v>
      </c>
      <c r="AA3" s="1074"/>
    </row>
    <row r="4" spans="1:30">
      <c r="A4" s="1069">
        <f t="shared" ref="A4:A17" si="0">A3+1</f>
        <v>51</v>
      </c>
      <c r="B4" s="1069" t="s">
        <v>452</v>
      </c>
      <c r="C4" s="1066" t="s">
        <v>453</v>
      </c>
      <c r="D4" s="1072" t="s">
        <v>454</v>
      </c>
      <c r="E4" s="1066"/>
      <c r="F4" s="1072" t="s">
        <v>455</v>
      </c>
      <c r="G4" s="1066"/>
      <c r="H4" s="1072" t="s">
        <v>456</v>
      </c>
      <c r="I4" s="1066"/>
      <c r="J4" s="1073" t="s">
        <v>457</v>
      </c>
      <c r="K4" s="1070" t="s">
        <v>458</v>
      </c>
      <c r="L4" s="1072" t="s">
        <v>459</v>
      </c>
      <c r="M4" s="1072" t="s">
        <v>460</v>
      </c>
      <c r="N4" s="1066" t="s">
        <v>447</v>
      </c>
      <c r="O4" s="1066"/>
      <c r="P4" s="1071" t="s">
        <v>461</v>
      </c>
      <c r="Q4" s="1070" t="s">
        <v>458</v>
      </c>
      <c r="R4" s="1071" t="s">
        <v>462</v>
      </c>
      <c r="S4" s="1070" t="s">
        <v>458</v>
      </c>
      <c r="T4" s="1071" t="s">
        <v>463</v>
      </c>
      <c r="U4" s="1070" t="s">
        <v>458</v>
      </c>
      <c r="V4" s="1071" t="s">
        <v>464</v>
      </c>
      <c r="W4" s="1070" t="s">
        <v>458</v>
      </c>
      <c r="X4" s="1067" t="s">
        <v>450</v>
      </c>
      <c r="Y4" s="1066"/>
      <c r="Z4" s="1066" t="s">
        <v>451</v>
      </c>
      <c r="AA4" s="1066"/>
    </row>
    <row r="5" spans="1:30">
      <c r="A5" s="1069">
        <f t="shared" si="0"/>
        <v>52</v>
      </c>
      <c r="B5" s="1069" t="s">
        <v>465</v>
      </c>
      <c r="C5" s="1066" t="s">
        <v>466</v>
      </c>
      <c r="D5" s="1066" t="s">
        <v>445</v>
      </c>
      <c r="E5" s="1066"/>
      <c r="F5" s="1066" t="s">
        <v>445</v>
      </c>
      <c r="G5" s="1066"/>
      <c r="H5" s="1066" t="s">
        <v>445</v>
      </c>
      <c r="I5" s="1066"/>
      <c r="J5" s="1066" t="s">
        <v>446</v>
      </c>
      <c r="K5" s="1068"/>
      <c r="L5" s="1066" t="s">
        <v>447</v>
      </c>
      <c r="M5" s="1066" t="s">
        <v>467</v>
      </c>
      <c r="N5" s="1066" t="s">
        <v>447</v>
      </c>
      <c r="O5" s="1066"/>
      <c r="P5" s="1066" t="s">
        <v>448</v>
      </c>
      <c r="Q5" s="1066"/>
      <c r="R5" s="1066" t="s">
        <v>448</v>
      </c>
      <c r="S5" s="1066" t="s">
        <v>468</v>
      </c>
      <c r="T5" s="1066" t="s">
        <v>449</v>
      </c>
      <c r="U5" s="1066" t="s">
        <v>469</v>
      </c>
      <c r="V5" s="1067" t="s">
        <v>450</v>
      </c>
      <c r="W5" s="1066" t="s">
        <v>470</v>
      </c>
      <c r="X5" s="1067" t="s">
        <v>450</v>
      </c>
      <c r="Y5" s="1066" t="s">
        <v>470</v>
      </c>
      <c r="Z5" s="1066" t="s">
        <v>451</v>
      </c>
      <c r="AA5" s="1066" t="s">
        <v>470</v>
      </c>
    </row>
    <row r="6" spans="1:30">
      <c r="A6" s="1069">
        <f t="shared" si="0"/>
        <v>53</v>
      </c>
      <c r="B6" s="1069" t="s">
        <v>471</v>
      </c>
      <c r="C6" s="1066" t="s">
        <v>472</v>
      </c>
      <c r="D6" s="1066" t="s">
        <v>445</v>
      </c>
      <c r="E6" s="1066" t="s">
        <v>473</v>
      </c>
      <c r="F6" s="1066" t="s">
        <v>445</v>
      </c>
      <c r="G6" s="1066" t="s">
        <v>473</v>
      </c>
      <c r="H6" s="1066" t="s">
        <v>445</v>
      </c>
      <c r="I6" s="1066" t="s">
        <v>473</v>
      </c>
      <c r="J6" s="1066" t="s">
        <v>446</v>
      </c>
      <c r="K6" s="1066" t="s">
        <v>473</v>
      </c>
      <c r="L6" s="1066" t="s">
        <v>447</v>
      </c>
      <c r="M6" s="1066" t="s">
        <v>467</v>
      </c>
      <c r="N6" s="1066" t="s">
        <v>447</v>
      </c>
      <c r="O6" s="1066"/>
      <c r="P6" s="1066" t="s">
        <v>448</v>
      </c>
      <c r="Q6" s="1066"/>
      <c r="R6" s="1066" t="s">
        <v>448</v>
      </c>
      <c r="S6" s="1066" t="s">
        <v>468</v>
      </c>
      <c r="T6" s="1066" t="s">
        <v>449</v>
      </c>
      <c r="U6" s="1066" t="s">
        <v>473</v>
      </c>
      <c r="V6" s="1067" t="s">
        <v>450</v>
      </c>
      <c r="W6" s="1066" t="s">
        <v>473</v>
      </c>
      <c r="X6" s="1067" t="s">
        <v>450</v>
      </c>
      <c r="Y6" s="1066" t="s">
        <v>473</v>
      </c>
      <c r="Z6" s="1066" t="s">
        <v>451</v>
      </c>
      <c r="AA6" s="1066" t="s">
        <v>473</v>
      </c>
    </row>
    <row r="7" spans="1:30">
      <c r="A7" s="1069">
        <f t="shared" si="0"/>
        <v>54</v>
      </c>
      <c r="B7" s="1069" t="str">
        <f t="shared" ref="B7:B17" si="1">CONCATENATE("OIP",A7)</f>
        <v>OIP54</v>
      </c>
      <c r="C7" s="1066" t="s">
        <v>474</v>
      </c>
      <c r="D7" s="1066" t="s">
        <v>445</v>
      </c>
      <c r="E7" s="1066"/>
      <c r="F7" s="1066" t="s">
        <v>445</v>
      </c>
      <c r="G7" s="1066"/>
      <c r="H7" s="1066" t="s">
        <v>445</v>
      </c>
      <c r="I7" s="1066" t="s">
        <v>460</v>
      </c>
      <c r="J7" s="1066" t="s">
        <v>446</v>
      </c>
      <c r="K7" s="1068"/>
      <c r="L7" s="1066" t="s">
        <v>446</v>
      </c>
      <c r="M7" s="1066" t="s">
        <v>475</v>
      </c>
      <c r="N7" s="1066" t="s">
        <v>447</v>
      </c>
      <c r="O7" s="1066"/>
      <c r="P7" s="1066" t="s">
        <v>448</v>
      </c>
      <c r="Q7" s="1066" t="s">
        <v>476</v>
      </c>
      <c r="R7" s="1066" t="s">
        <v>449</v>
      </c>
      <c r="S7" s="1066" t="s">
        <v>476</v>
      </c>
      <c r="T7" s="1066" t="s">
        <v>477</v>
      </c>
      <c r="U7" s="1066"/>
      <c r="V7" s="1067" t="s">
        <v>450</v>
      </c>
      <c r="W7" s="1066"/>
      <c r="X7" s="1067" t="s">
        <v>450</v>
      </c>
      <c r="Y7" s="1066"/>
      <c r="Z7" s="1066" t="s">
        <v>451</v>
      </c>
      <c r="AA7" s="1066"/>
    </row>
    <row r="8" spans="1:30">
      <c r="A8" s="1069">
        <f t="shared" si="0"/>
        <v>55</v>
      </c>
      <c r="B8" s="1069" t="str">
        <f t="shared" si="1"/>
        <v>OIP55</v>
      </c>
      <c r="C8" s="1066" t="s">
        <v>478</v>
      </c>
      <c r="D8" s="1066" t="s">
        <v>479</v>
      </c>
      <c r="E8" s="1066"/>
      <c r="F8" s="1066" t="s">
        <v>480</v>
      </c>
      <c r="G8" s="1066" t="s">
        <v>481</v>
      </c>
      <c r="H8" s="1066" t="s">
        <v>482</v>
      </c>
      <c r="I8" s="1066"/>
      <c r="J8" s="1066" t="s">
        <v>482</v>
      </c>
      <c r="K8" s="1068"/>
      <c r="L8" s="1066" t="s">
        <v>446</v>
      </c>
      <c r="M8" s="1066"/>
      <c r="N8" s="1066" t="s">
        <v>447</v>
      </c>
      <c r="O8" s="1066" t="s">
        <v>483</v>
      </c>
      <c r="P8" s="1066" t="s">
        <v>448</v>
      </c>
      <c r="Q8" s="1066"/>
      <c r="R8" s="1066" t="s">
        <v>449</v>
      </c>
      <c r="S8" s="1066"/>
      <c r="T8" s="1067" t="s">
        <v>484</v>
      </c>
      <c r="U8" s="1066"/>
      <c r="V8" s="1067" t="s">
        <v>484</v>
      </c>
      <c r="W8" s="1066"/>
      <c r="X8" s="1067" t="s">
        <v>485</v>
      </c>
      <c r="Y8" s="1066" t="s">
        <v>481</v>
      </c>
      <c r="Z8" s="1066" t="s">
        <v>486</v>
      </c>
      <c r="AA8" s="1066"/>
    </row>
    <row r="9" spans="1:30">
      <c r="A9" s="1069">
        <f t="shared" si="0"/>
        <v>56</v>
      </c>
      <c r="B9" s="1069" t="str">
        <f t="shared" si="1"/>
        <v>OIP56</v>
      </c>
      <c r="C9" s="1066" t="s">
        <v>487</v>
      </c>
      <c r="D9" s="1066" t="s">
        <v>445</v>
      </c>
      <c r="E9" s="1066"/>
      <c r="F9" s="1066" t="s">
        <v>445</v>
      </c>
      <c r="G9" s="1066"/>
      <c r="H9" s="1066" t="s">
        <v>445</v>
      </c>
      <c r="I9" s="1066" t="s">
        <v>488</v>
      </c>
      <c r="J9" s="1066" t="s">
        <v>446</v>
      </c>
      <c r="K9" s="1068" t="s">
        <v>489</v>
      </c>
      <c r="L9" s="1066" t="s">
        <v>447</v>
      </c>
      <c r="M9" s="1068" t="s">
        <v>489</v>
      </c>
      <c r="N9" s="1066" t="s">
        <v>447</v>
      </c>
      <c r="O9" s="1066"/>
      <c r="P9" s="1066" t="s">
        <v>448</v>
      </c>
      <c r="Q9" s="1066"/>
      <c r="R9" s="1066" t="s">
        <v>448</v>
      </c>
      <c r="S9" s="1066"/>
      <c r="T9" s="1066" t="s">
        <v>449</v>
      </c>
      <c r="U9" s="1066" t="s">
        <v>490</v>
      </c>
      <c r="V9" s="1067" t="s">
        <v>450</v>
      </c>
      <c r="W9" s="1066" t="s">
        <v>491</v>
      </c>
      <c r="X9" s="1067" t="s">
        <v>450</v>
      </c>
      <c r="Y9" s="1066"/>
      <c r="Z9" s="1066" t="s">
        <v>451</v>
      </c>
      <c r="AA9" s="1066"/>
    </row>
    <row r="10" spans="1:30">
      <c r="A10" s="1069">
        <f t="shared" si="0"/>
        <v>57</v>
      </c>
      <c r="B10" s="1069" t="str">
        <f t="shared" si="1"/>
        <v>OIP57</v>
      </c>
      <c r="C10" s="1066" t="s">
        <v>492</v>
      </c>
      <c r="D10" s="1066" t="s">
        <v>445</v>
      </c>
      <c r="E10" s="1066"/>
      <c r="F10" s="1066" t="s">
        <v>445</v>
      </c>
      <c r="G10" s="1066"/>
      <c r="H10" s="1066" t="s">
        <v>445</v>
      </c>
      <c r="I10" s="1066"/>
      <c r="J10" s="1066" t="s">
        <v>446</v>
      </c>
      <c r="K10" s="1068"/>
      <c r="L10" s="1066" t="s">
        <v>447</v>
      </c>
      <c r="M10" s="1066"/>
      <c r="N10" s="1066" t="s">
        <v>447</v>
      </c>
      <c r="O10" s="1066"/>
      <c r="P10" s="1066" t="s">
        <v>448</v>
      </c>
      <c r="Q10" s="1066"/>
      <c r="R10" s="1066" t="s">
        <v>448</v>
      </c>
      <c r="S10" s="1066"/>
      <c r="T10" s="1066" t="s">
        <v>449</v>
      </c>
      <c r="U10" s="1066"/>
      <c r="V10" s="1067" t="s">
        <v>450</v>
      </c>
      <c r="W10" s="1066" t="s">
        <v>458</v>
      </c>
      <c r="X10" s="1067" t="s">
        <v>450</v>
      </c>
      <c r="Y10" s="1066"/>
      <c r="Z10" s="1066" t="s">
        <v>451</v>
      </c>
      <c r="AA10" s="1066"/>
    </row>
    <row r="11" spans="1:30">
      <c r="A11" s="1069">
        <f t="shared" si="0"/>
        <v>58</v>
      </c>
      <c r="B11" s="1069" t="str">
        <f t="shared" si="1"/>
        <v>OIP58</v>
      </c>
      <c r="C11" s="1066" t="s">
        <v>493</v>
      </c>
      <c r="D11" s="1066" t="s">
        <v>445</v>
      </c>
      <c r="E11" s="1066"/>
      <c r="F11" s="1066" t="s">
        <v>445</v>
      </c>
      <c r="G11" s="1066"/>
      <c r="H11" s="1066" t="s">
        <v>445</v>
      </c>
      <c r="I11" s="1066"/>
      <c r="J11" s="1066" t="s">
        <v>445</v>
      </c>
      <c r="K11" s="1068" t="s">
        <v>494</v>
      </c>
      <c r="L11" s="1066" t="s">
        <v>447</v>
      </c>
      <c r="M11" s="1066"/>
      <c r="N11" s="1066" t="s">
        <v>447</v>
      </c>
      <c r="O11" s="1066"/>
      <c r="P11" s="1066" t="s">
        <v>448</v>
      </c>
      <c r="Q11" s="1066"/>
      <c r="R11" s="1066" t="s">
        <v>448</v>
      </c>
      <c r="S11" s="1066"/>
      <c r="T11" s="1066" t="s">
        <v>449</v>
      </c>
      <c r="U11" s="1066"/>
      <c r="V11" s="1067" t="s">
        <v>450</v>
      </c>
      <c r="W11" s="1066"/>
      <c r="X11" s="1067" t="s">
        <v>450</v>
      </c>
      <c r="Y11" s="1066"/>
      <c r="Z11" s="1066" t="s">
        <v>451</v>
      </c>
      <c r="AA11" s="1066"/>
    </row>
    <row r="12" spans="1:30">
      <c r="A12" s="1069">
        <f t="shared" si="0"/>
        <v>59</v>
      </c>
      <c r="B12" s="1069" t="str">
        <f t="shared" si="1"/>
        <v>OIP59</v>
      </c>
      <c r="C12" s="1066" t="s">
        <v>495</v>
      </c>
      <c r="D12" s="1066" t="s">
        <v>445</v>
      </c>
      <c r="E12" s="1066"/>
      <c r="F12" s="1066" t="s">
        <v>445</v>
      </c>
      <c r="G12" s="1066"/>
      <c r="H12" s="1066" t="s">
        <v>445</v>
      </c>
      <c r="I12" s="1066"/>
      <c r="J12" s="1066" t="s">
        <v>446</v>
      </c>
      <c r="K12" s="1068"/>
      <c r="L12" s="1066" t="s">
        <v>447</v>
      </c>
      <c r="M12" s="1066"/>
      <c r="N12" s="1066" t="s">
        <v>447</v>
      </c>
      <c r="O12" s="1066" t="s">
        <v>496</v>
      </c>
      <c r="P12" s="1066" t="s">
        <v>448</v>
      </c>
      <c r="Q12" s="1066"/>
      <c r="R12" s="1066" t="s">
        <v>448</v>
      </c>
      <c r="S12" s="1066"/>
      <c r="T12" s="1066" t="s">
        <v>449</v>
      </c>
      <c r="U12" s="1066"/>
      <c r="V12" s="1067" t="s">
        <v>450</v>
      </c>
      <c r="W12" s="1066"/>
      <c r="X12" s="1067" t="s">
        <v>450</v>
      </c>
      <c r="Y12" s="1066"/>
      <c r="Z12" s="1066" t="s">
        <v>451</v>
      </c>
      <c r="AA12" s="1066"/>
    </row>
    <row r="13" spans="1:30">
      <c r="A13" s="1069">
        <f t="shared" si="0"/>
        <v>60</v>
      </c>
      <c r="B13" s="1069" t="str">
        <f t="shared" si="1"/>
        <v>OIP60</v>
      </c>
      <c r="C13" s="1066" t="s">
        <v>497</v>
      </c>
      <c r="D13" s="1066" t="s">
        <v>445</v>
      </c>
      <c r="E13" s="1066"/>
      <c r="F13" s="1066" t="s">
        <v>445</v>
      </c>
      <c r="G13" s="1066"/>
      <c r="H13" s="1066" t="s">
        <v>445</v>
      </c>
      <c r="I13" s="1066"/>
      <c r="J13" s="1066" t="s">
        <v>446</v>
      </c>
      <c r="K13" s="1068"/>
      <c r="L13" s="1066" t="s">
        <v>446</v>
      </c>
      <c r="M13" s="1066" t="s">
        <v>498</v>
      </c>
      <c r="N13" s="1066" t="s">
        <v>447</v>
      </c>
      <c r="O13" s="1066" t="s">
        <v>499</v>
      </c>
      <c r="P13" s="1066" t="s">
        <v>448</v>
      </c>
      <c r="Q13" s="1066" t="s">
        <v>500</v>
      </c>
      <c r="R13" s="1066" t="s">
        <v>448</v>
      </c>
      <c r="S13" s="1066" t="s">
        <v>501</v>
      </c>
      <c r="T13" s="1066" t="s">
        <v>449</v>
      </c>
      <c r="U13" s="1066"/>
      <c r="V13" s="1067" t="s">
        <v>450</v>
      </c>
      <c r="W13" s="1066"/>
      <c r="X13" s="1067" t="s">
        <v>450</v>
      </c>
      <c r="Y13" s="1066"/>
      <c r="Z13" s="1066" t="s">
        <v>451</v>
      </c>
      <c r="AA13" s="1066"/>
    </row>
    <row r="14" spans="1:30">
      <c r="A14" s="1069">
        <f t="shared" si="0"/>
        <v>61</v>
      </c>
      <c r="B14" s="1069" t="str">
        <f t="shared" si="1"/>
        <v>OIP61</v>
      </c>
      <c r="C14" s="1066" t="s">
        <v>502</v>
      </c>
      <c r="D14" s="1066" t="s">
        <v>445</v>
      </c>
      <c r="E14" s="1066"/>
      <c r="F14" s="1066" t="s">
        <v>445</v>
      </c>
      <c r="G14" s="1066"/>
      <c r="H14" s="1066" t="s">
        <v>445</v>
      </c>
      <c r="I14" s="1066"/>
      <c r="J14" s="1066" t="s">
        <v>446</v>
      </c>
      <c r="K14" s="1068" t="s">
        <v>503</v>
      </c>
      <c r="L14" s="1066" t="s">
        <v>447</v>
      </c>
      <c r="M14" s="1066"/>
      <c r="N14" s="1066" t="s">
        <v>447</v>
      </c>
      <c r="O14" s="1066"/>
      <c r="P14" s="1066" t="s">
        <v>448</v>
      </c>
      <c r="Q14" s="1066"/>
      <c r="R14" s="1066" t="s">
        <v>448</v>
      </c>
      <c r="S14" s="1066"/>
      <c r="T14" s="1066" t="s">
        <v>449</v>
      </c>
      <c r="U14" s="1066"/>
      <c r="V14" s="1067" t="s">
        <v>450</v>
      </c>
      <c r="W14" s="1066"/>
      <c r="X14" s="1067" t="s">
        <v>450</v>
      </c>
      <c r="Y14" s="1066"/>
      <c r="Z14" s="1066" t="s">
        <v>451</v>
      </c>
      <c r="AA14" s="1066"/>
    </row>
    <row r="15" spans="1:30">
      <c r="A15" s="1069">
        <f t="shared" si="0"/>
        <v>62</v>
      </c>
      <c r="B15" s="1069" t="str">
        <f t="shared" si="1"/>
        <v>OIP62</v>
      </c>
      <c r="C15" s="1066" t="s">
        <v>504</v>
      </c>
      <c r="D15" s="1066" t="s">
        <v>445</v>
      </c>
      <c r="E15" s="1066"/>
      <c r="F15" s="1066" t="s">
        <v>445</v>
      </c>
      <c r="G15" s="1066"/>
      <c r="H15" s="1066" t="s">
        <v>445</v>
      </c>
      <c r="I15" s="1066"/>
      <c r="J15" s="1066" t="s">
        <v>446</v>
      </c>
      <c r="K15" s="1068"/>
      <c r="L15" s="1066" t="s">
        <v>447</v>
      </c>
      <c r="M15" s="1066"/>
      <c r="N15" s="1066" t="s">
        <v>447</v>
      </c>
      <c r="O15" s="1066"/>
      <c r="P15" s="1066" t="s">
        <v>448</v>
      </c>
      <c r="Q15" s="1066"/>
      <c r="R15" s="1066" t="s">
        <v>448</v>
      </c>
      <c r="S15" s="1066"/>
      <c r="T15" s="1066" t="s">
        <v>449</v>
      </c>
      <c r="U15" s="1066"/>
      <c r="V15" s="1067" t="s">
        <v>450</v>
      </c>
      <c r="W15" s="1066"/>
      <c r="X15" s="1067" t="s">
        <v>450</v>
      </c>
      <c r="Y15" s="1066"/>
      <c r="Z15" s="1066" t="s">
        <v>451</v>
      </c>
      <c r="AA15" s="1066"/>
    </row>
    <row r="16" spans="1:30">
      <c r="A16" s="1069">
        <f t="shared" si="0"/>
        <v>63</v>
      </c>
      <c r="B16" s="1069" t="str">
        <f t="shared" si="1"/>
        <v>OIP63</v>
      </c>
      <c r="C16" s="1066" t="s">
        <v>505</v>
      </c>
      <c r="D16" s="1066" t="s">
        <v>445</v>
      </c>
      <c r="E16" s="1066"/>
      <c r="F16" s="1066" t="s">
        <v>445</v>
      </c>
      <c r="G16" s="1066"/>
      <c r="H16" s="1066" t="s">
        <v>445</v>
      </c>
      <c r="I16" s="1066"/>
      <c r="J16" s="1066" t="s">
        <v>446</v>
      </c>
      <c r="K16" s="1068"/>
      <c r="L16" s="1066" t="s">
        <v>447</v>
      </c>
      <c r="M16" s="1066"/>
      <c r="N16" s="1066" t="s">
        <v>447</v>
      </c>
      <c r="O16" s="1066"/>
      <c r="P16" s="1066" t="s">
        <v>448</v>
      </c>
      <c r="Q16" s="1066"/>
      <c r="R16" s="1066" t="s">
        <v>448</v>
      </c>
      <c r="S16" s="1066"/>
      <c r="T16" s="1066" t="s">
        <v>449</v>
      </c>
      <c r="U16" s="1066"/>
      <c r="V16" s="1067" t="s">
        <v>450</v>
      </c>
      <c r="W16" s="1066"/>
      <c r="X16" s="1067" t="s">
        <v>450</v>
      </c>
      <c r="Y16" s="1066"/>
      <c r="Z16" s="1066" t="s">
        <v>451</v>
      </c>
      <c r="AA16" s="1066"/>
    </row>
    <row r="17" spans="1:27" ht="15.75" thickBot="1">
      <c r="A17" s="1063">
        <f t="shared" si="0"/>
        <v>64</v>
      </c>
      <c r="B17" s="1063" t="str">
        <f t="shared" si="1"/>
        <v>OIP64</v>
      </c>
      <c r="C17" s="1063" t="s">
        <v>506</v>
      </c>
      <c r="D17" s="1063" t="s">
        <v>445</v>
      </c>
      <c r="E17" s="1063"/>
      <c r="F17" s="1063" t="s">
        <v>445</v>
      </c>
      <c r="G17" s="1063"/>
      <c r="H17" s="1063" t="s">
        <v>445</v>
      </c>
      <c r="I17" s="1063"/>
      <c r="J17" s="1063" t="s">
        <v>446</v>
      </c>
      <c r="K17" s="1065"/>
      <c r="L17" s="1063" t="s">
        <v>447</v>
      </c>
      <c r="M17" s="1063"/>
      <c r="N17" s="1063" t="s">
        <v>447</v>
      </c>
      <c r="O17" s="1063"/>
      <c r="P17" s="1063" t="s">
        <v>448</v>
      </c>
      <c r="Q17" s="1063"/>
      <c r="R17" s="1063" t="s">
        <v>448</v>
      </c>
      <c r="S17" s="1063"/>
      <c r="T17" s="1063" t="s">
        <v>449</v>
      </c>
      <c r="U17" s="1063"/>
      <c r="V17" s="1064" t="s">
        <v>450</v>
      </c>
      <c r="W17" s="1063"/>
      <c r="X17" s="1064" t="s">
        <v>450</v>
      </c>
      <c r="Y17" s="1063"/>
      <c r="Z17" s="1063" t="s">
        <v>451</v>
      </c>
      <c r="AA17" s="1063"/>
    </row>
  </sheetData>
  <mergeCells count="16">
    <mergeCell ref="H1:I1"/>
    <mergeCell ref="A1:A2"/>
    <mergeCell ref="B1:B2"/>
    <mergeCell ref="C1:C2"/>
    <mergeCell ref="D1:E1"/>
    <mergeCell ref="F1:G1"/>
    <mergeCell ref="V1:W1"/>
    <mergeCell ref="X1:Y1"/>
    <mergeCell ref="Z1:AA1"/>
    <mergeCell ref="AD1:AD2"/>
    <mergeCell ref="J1:K1"/>
    <mergeCell ref="L1:M1"/>
    <mergeCell ref="N1:O1"/>
    <mergeCell ref="P1:Q1"/>
    <mergeCell ref="R1:S1"/>
    <mergeCell ref="T1:U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0D64A-AAC5-4968-A2CF-277BBC5F3D70}">
  <sheetPr codeName="Лист29">
    <tabColor rgb="FFFFC000"/>
  </sheetPr>
  <dimension ref="A1:BQ1048568"/>
  <sheetViews>
    <sheetView zoomScaleNormal="100" workbookViewId="0">
      <pane xSplit="3" ySplit="2" topLeftCell="AO3" activePane="bottomRight" state="frozen"/>
      <selection pane="topRight" activeCell="D1" sqref="D1"/>
      <selection pane="bottomLeft" activeCell="A3" sqref="A3"/>
      <selection pane="bottomRight" activeCell="AT11" sqref="AT11"/>
    </sheetView>
  </sheetViews>
  <sheetFormatPr defaultRowHeight="15" outlineLevelCol="1"/>
  <cols>
    <col min="2" max="2" width="94.140625" customWidth="1"/>
    <col min="3" max="3" width="20.42578125" style="561" bestFit="1" customWidth="1"/>
    <col min="6" max="7" width="9.140625" customWidth="1"/>
    <col min="12" max="13" width="9.140625" customWidth="1"/>
    <col min="14" max="14" width="17.28515625" customWidth="1" outlineLevel="1"/>
    <col min="15" max="15" width="15.140625" customWidth="1" outlineLevel="1"/>
    <col min="16" max="16" width="17.7109375" customWidth="1" outlineLevel="1"/>
    <col min="17" max="22" width="10" style="26" bestFit="1" customWidth="1"/>
    <col min="23" max="28" width="10.28515625" style="26" bestFit="1" customWidth="1"/>
    <col min="29" max="29" width="18" customWidth="1" outlineLevel="1"/>
    <col min="30" max="30" width="15.5703125" customWidth="1" outlineLevel="1"/>
    <col min="31" max="31" width="15.28515625" customWidth="1" outlineLevel="1"/>
    <col min="32" max="32" width="14.28515625" bestFit="1" customWidth="1"/>
    <col min="34" max="34" width="52.140625" bestFit="1" customWidth="1"/>
    <col min="35" max="37" width="12" bestFit="1" customWidth="1"/>
    <col min="38" max="38" width="23.42578125" customWidth="1"/>
    <col min="40" max="40" width="10.28515625" bestFit="1" customWidth="1"/>
    <col min="41" max="41" width="24.28515625" style="185" bestFit="1" customWidth="1"/>
    <col min="59" max="59" width="10.85546875" bestFit="1" customWidth="1"/>
    <col min="60" max="61" width="8.7109375" bestFit="1" customWidth="1"/>
    <col min="62" max="62" width="19" bestFit="1" customWidth="1"/>
    <col min="63" max="63" width="12" bestFit="1" customWidth="1"/>
  </cols>
  <sheetData>
    <row r="1" spans="1:69" ht="30.75" thickBot="1">
      <c r="A1" s="1330" t="s">
        <v>0</v>
      </c>
      <c r="B1" s="1330" t="s">
        <v>1</v>
      </c>
      <c r="C1" s="1330" t="s">
        <v>2</v>
      </c>
      <c r="D1" s="562" t="s">
        <v>3</v>
      </c>
      <c r="E1" s="562" t="s">
        <v>507</v>
      </c>
      <c r="F1" s="564" t="s">
        <v>508</v>
      </c>
      <c r="G1" s="562" t="s">
        <v>509</v>
      </c>
      <c r="H1" s="1332" t="s">
        <v>510</v>
      </c>
      <c r="I1" s="1333"/>
      <c r="J1" s="1334" t="s">
        <v>511</v>
      </c>
      <c r="K1" s="1333"/>
      <c r="L1" s="564" t="s">
        <v>512</v>
      </c>
      <c r="M1" s="564" t="s">
        <v>513</v>
      </c>
      <c r="N1" s="129" t="s">
        <v>514</v>
      </c>
      <c r="O1" s="130" t="s">
        <v>515</v>
      </c>
      <c r="P1" s="566" t="s">
        <v>516</v>
      </c>
      <c r="Q1" s="1324" t="s">
        <v>517</v>
      </c>
      <c r="R1" s="1325"/>
      <c r="S1" s="1325"/>
      <c r="T1" s="1325"/>
      <c r="U1" s="1325"/>
      <c r="V1" s="1325"/>
      <c r="W1" s="1325"/>
      <c r="X1" s="1325"/>
      <c r="Y1" s="1325"/>
      <c r="Z1" s="1325"/>
      <c r="AA1" s="1325"/>
      <c r="AB1" s="1326"/>
      <c r="AC1" s="131" t="s">
        <v>516</v>
      </c>
      <c r="AD1" s="132" t="s">
        <v>515</v>
      </c>
      <c r="AE1" s="133" t="s">
        <v>514</v>
      </c>
      <c r="AF1" s="1336" t="s">
        <v>518</v>
      </c>
      <c r="AG1" s="1337" t="s">
        <v>519</v>
      </c>
      <c r="AH1" s="1337" t="s">
        <v>9</v>
      </c>
      <c r="AI1" s="1337" t="s">
        <v>520</v>
      </c>
      <c r="AJ1" s="1337" t="s">
        <v>521</v>
      </c>
      <c r="AK1" s="1337" t="s">
        <v>522</v>
      </c>
      <c r="AL1" s="1342" t="s">
        <v>11711</v>
      </c>
      <c r="AM1" s="1337" t="s">
        <v>11739</v>
      </c>
      <c r="AN1" s="1344" t="s">
        <v>11740</v>
      </c>
      <c r="AO1" s="1336" t="s">
        <v>11838</v>
      </c>
      <c r="BG1" s="1339" t="s">
        <v>523</v>
      </c>
      <c r="BH1" s="1340" t="s">
        <v>524</v>
      </c>
      <c r="BI1" s="1340" t="s">
        <v>525</v>
      </c>
      <c r="BJ1" s="1341" t="s">
        <v>526</v>
      </c>
      <c r="BK1" s="1340" t="s">
        <v>527</v>
      </c>
      <c r="BL1" s="1335" t="s">
        <v>528</v>
      </c>
    </row>
    <row r="2" spans="1:69" ht="47.25" customHeight="1" thickBot="1">
      <c r="A2" s="1331"/>
      <c r="B2" s="1331"/>
      <c r="C2" s="1331"/>
      <c r="D2" s="563"/>
      <c r="E2" s="563"/>
      <c r="F2" s="565"/>
      <c r="G2" s="563"/>
      <c r="H2" s="1327" t="s">
        <v>529</v>
      </c>
      <c r="I2" s="1328"/>
      <c r="J2" s="1329" t="s">
        <v>530</v>
      </c>
      <c r="K2" s="1328"/>
      <c r="L2" s="134" t="s">
        <v>531</v>
      </c>
      <c r="M2" s="134" t="s">
        <v>532</v>
      </c>
      <c r="N2" s="135" t="s">
        <v>533</v>
      </c>
      <c r="O2" s="136" t="s">
        <v>534</v>
      </c>
      <c r="P2" s="137" t="s">
        <v>535</v>
      </c>
      <c r="Q2" s="138" t="s">
        <v>429</v>
      </c>
      <c r="R2" s="139" t="s">
        <v>430</v>
      </c>
      <c r="S2" s="139" t="s">
        <v>431</v>
      </c>
      <c r="T2" s="140" t="s">
        <v>432</v>
      </c>
      <c r="U2" s="140" t="s">
        <v>433</v>
      </c>
      <c r="V2" s="141" t="s">
        <v>434</v>
      </c>
      <c r="W2" s="141" t="s">
        <v>435</v>
      </c>
      <c r="X2" s="140" t="s">
        <v>436</v>
      </c>
      <c r="Y2" s="140" t="s">
        <v>437</v>
      </c>
      <c r="Z2" s="139" t="s">
        <v>438</v>
      </c>
      <c r="AA2" s="139" t="s">
        <v>439</v>
      </c>
      <c r="AB2" s="142" t="s">
        <v>440</v>
      </c>
      <c r="AC2" s="143" t="s">
        <v>536</v>
      </c>
      <c r="AD2" s="144" t="s">
        <v>537</v>
      </c>
      <c r="AE2" s="145" t="s">
        <v>538</v>
      </c>
      <c r="AF2" s="1336"/>
      <c r="AG2" s="1338"/>
      <c r="AH2" s="1338"/>
      <c r="AI2" s="1338"/>
      <c r="AJ2" s="1338"/>
      <c r="AK2" s="1338"/>
      <c r="AL2" s="1343"/>
      <c r="AM2" s="1338"/>
      <c r="AN2" s="1344"/>
      <c r="AO2" s="1336"/>
      <c r="BG2" s="1339"/>
      <c r="BH2" s="1340"/>
      <c r="BI2" s="1340"/>
      <c r="BJ2" s="1341"/>
      <c r="BK2" s="1340"/>
      <c r="BL2" s="1335"/>
    </row>
    <row r="3" spans="1:69">
      <c r="A3" s="154">
        <v>1</v>
      </c>
      <c r="B3" s="174" t="s">
        <v>571</v>
      </c>
      <c r="C3" s="165" t="s">
        <v>675</v>
      </c>
      <c r="D3" s="13" t="s">
        <v>531</v>
      </c>
      <c r="E3" s="23" t="s">
        <v>539</v>
      </c>
      <c r="F3" s="23" t="s">
        <v>540</v>
      </c>
      <c r="G3" s="23" t="s">
        <v>443</v>
      </c>
      <c r="H3" s="23">
        <v>4</v>
      </c>
      <c r="I3" s="23">
        <v>20</v>
      </c>
      <c r="J3" s="147">
        <v>-40</v>
      </c>
      <c r="K3" s="147">
        <v>80</v>
      </c>
      <c r="L3" s="147">
        <v>0</v>
      </c>
      <c r="M3" s="147" t="s">
        <v>1161</v>
      </c>
      <c r="N3" s="9" t="str">
        <f>CONCATENATE("2#00",IF(Q3&lt;&gt;"","1","0")&amp;IF(R3&lt;&gt;"","1","0")&amp;"_",IF(S3&lt;&gt;"","1","0"),IF(T3&lt;&gt;"","1","0"),"00")</f>
        <v>2#0000_0000</v>
      </c>
      <c r="O3" s="9" t="str">
        <f>P3</f>
        <v>2#0000_0000</v>
      </c>
      <c r="P3" s="9" t="str">
        <f>CONCATENATE("2#00",IF(Q3&lt;&gt;"","1","0")&amp;IF(R3&lt;&gt;"","1","0")&amp;"_",IF(S3&lt;&gt;"","1","0")&amp;IF(T3&lt;&gt;"","1","0")&amp;IF(U3&lt;&gt;"","1","0")&amp;IF(V3&lt;&gt;"","1","0"))</f>
        <v>2#0000_0000</v>
      </c>
      <c r="Q3" s="179"/>
      <c r="R3" s="179"/>
      <c r="S3" s="179"/>
      <c r="T3" s="180"/>
      <c r="U3" s="181"/>
      <c r="V3" s="182"/>
      <c r="W3" s="182"/>
      <c r="X3" s="180" t="s">
        <v>550</v>
      </c>
      <c r="Y3" s="181"/>
      <c r="Z3" s="179"/>
      <c r="AA3" s="179"/>
      <c r="AB3" s="179"/>
      <c r="AC3" s="148" t="str">
        <f>CONCATENATE("2#00",IF(AB3&lt;&gt;"","1","0")&amp;IF(AA3&lt;&gt;"","1","0")&amp;"_"&amp;IF(Z3&lt;&gt;"","1","0")&amp;IF(Y3&lt;&gt;"","1","0")&amp;IF(X3&lt;&gt;"","1","0")&amp;IF(W3&lt;&gt;"","1","0"))</f>
        <v>2#0000_0010</v>
      </c>
      <c r="AD3" s="149" t="str">
        <f>AC3</f>
        <v>2#0000_0010</v>
      </c>
      <c r="AE3" s="15" t="str">
        <f>CONCATENATE("2#00",IF(AB3&lt;&gt;"","1","0")&amp;IF(AA3&lt;&gt;"","1","0")&amp;"_"&amp;IF(Z3&lt;&gt;"","1","0")&amp;IF(Y3&lt;&gt;"","1","0"),"00")</f>
        <v>2#0000_0000</v>
      </c>
      <c r="AF3" s="567">
        <f t="shared" ref="AF3:AF23" si="0">IF(E3="МПа",1,0)</f>
        <v>0</v>
      </c>
      <c r="AG3" t="str">
        <f>BL3</f>
        <v>0.600</v>
      </c>
      <c r="AH3" t="s">
        <v>541</v>
      </c>
      <c r="AI3">
        <v>12</v>
      </c>
      <c r="AJ3">
        <v>14</v>
      </c>
      <c r="AK3">
        <v>15</v>
      </c>
      <c r="AL3" s="9"/>
      <c r="AM3">
        <v>1240755</v>
      </c>
      <c r="AN3" s="15" t="s">
        <v>11722</v>
      </c>
      <c r="AO3" s="1131" t="s">
        <v>541</v>
      </c>
      <c r="BG3" s="150">
        <v>5</v>
      </c>
      <c r="BH3" s="567">
        <f>J3</f>
        <v>-40</v>
      </c>
      <c r="BI3" s="567">
        <f>K3</f>
        <v>80</v>
      </c>
      <c r="BJ3" s="151">
        <f t="shared" ref="BJ3" si="1">MIN(IF(BG3=5, 2, 5),(BI3-BH3)*VLOOKUP(BG3,$BP$3:$BQ$8,2,1))</f>
        <v>0.6</v>
      </c>
      <c r="BK3" s="152">
        <f>ROUNDDOWN(BJ3, 3)</f>
        <v>0.6</v>
      </c>
      <c r="BL3" t="str">
        <f>SUBSTITUTE(TEXT(BK3, "0,000"),",",".")</f>
        <v>0.600</v>
      </c>
      <c r="BP3">
        <v>0</v>
      </c>
      <c r="BQ3" s="153">
        <v>0</v>
      </c>
    </row>
    <row r="4" spans="1:69">
      <c r="A4" s="154">
        <v>2</v>
      </c>
      <c r="B4" s="174" t="s">
        <v>642</v>
      </c>
      <c r="C4" s="165" t="s">
        <v>676</v>
      </c>
      <c r="D4" s="13" t="s">
        <v>531</v>
      </c>
      <c r="E4" s="23" t="s">
        <v>539</v>
      </c>
      <c r="F4" s="23" t="s">
        <v>540</v>
      </c>
      <c r="G4" s="23" t="s">
        <v>443</v>
      </c>
      <c r="H4" s="23">
        <v>4</v>
      </c>
      <c r="I4" s="23">
        <v>20</v>
      </c>
      <c r="J4" s="147">
        <v>-40</v>
      </c>
      <c r="K4" s="147">
        <v>80</v>
      </c>
      <c r="L4" s="147">
        <v>0</v>
      </c>
      <c r="M4" s="147" t="s">
        <v>1161</v>
      </c>
      <c r="N4" s="9" t="str">
        <f>CONCATENATE("2#00",IF(Q4&lt;&gt;"","1","0")&amp;IF(R4&lt;&gt;"","1","0")&amp;"_",IF(S4&lt;&gt;"","1","0"),IF(T4&lt;&gt;"","1","0"),"00")</f>
        <v>2#0000_0000</v>
      </c>
      <c r="O4" s="9" t="str">
        <f>P4</f>
        <v>2#0000_0000</v>
      </c>
      <c r="P4" s="9" t="str">
        <f>CONCATENATE("2#00",IF(Q4&lt;&gt;"","1","0")&amp;IF(R4&lt;&gt;"","1","0")&amp;"_",IF(S4&lt;&gt;"","1","0")&amp;IF(T4&lt;&gt;"","1","0")&amp;IF(U4&lt;&gt;"","1","0")&amp;IF(V4&lt;&gt;"","1","0"))</f>
        <v>2#0000_0000</v>
      </c>
      <c r="Q4" s="179"/>
      <c r="R4" s="179"/>
      <c r="S4" s="179"/>
      <c r="T4" s="180"/>
      <c r="U4" s="181"/>
      <c r="V4" s="182"/>
      <c r="W4" s="182"/>
      <c r="X4" s="180" t="s">
        <v>550</v>
      </c>
      <c r="Y4" s="181"/>
      <c r="Z4" s="179"/>
      <c r="AA4" s="179"/>
      <c r="AB4" s="179"/>
      <c r="AC4" s="148" t="str">
        <f>CONCATENATE("2#00",IF(AB4&lt;&gt;"","1","0")&amp;IF(AA4&lt;&gt;"","1","0")&amp;"_"&amp;IF(Z4&lt;&gt;"","1","0")&amp;IF(Y4&lt;&gt;"","1","0")&amp;IF(X4&lt;&gt;"","1","0")&amp;IF(W4&lt;&gt;"","1","0"))</f>
        <v>2#0000_0010</v>
      </c>
      <c r="AD4" s="149" t="str">
        <f>AC4</f>
        <v>2#0000_0010</v>
      </c>
      <c r="AE4" s="15" t="str">
        <f>CONCATENATE("2#00",IF(AB4&lt;&gt;"","1","0")&amp;IF(AA4&lt;&gt;"","1","0")&amp;"_"&amp;IF(Z4&lt;&gt;"","1","0")&amp;IF(Y4&lt;&gt;"","1","0"),"00")</f>
        <v>2#0000_0000</v>
      </c>
      <c r="AF4" s="567">
        <f t="shared" si="0"/>
        <v>0</v>
      </c>
      <c r="AG4" t="str">
        <f t="shared" ref="AG4:AG67" si="2">BL4</f>
        <v>0.600</v>
      </c>
      <c r="AH4" t="s">
        <v>541</v>
      </c>
      <c r="AI4">
        <v>12</v>
      </c>
      <c r="AJ4">
        <v>14</v>
      </c>
      <c r="AK4">
        <v>15</v>
      </c>
      <c r="AL4" s="15"/>
      <c r="AM4">
        <v>1240756</v>
      </c>
      <c r="AN4" s="15" t="s">
        <v>11722</v>
      </c>
      <c r="AO4" s="234" t="s">
        <v>541</v>
      </c>
      <c r="BG4" s="150">
        <v>5</v>
      </c>
      <c r="BH4" s="567">
        <f t="shared" ref="BH4:BH67" si="3">J4</f>
        <v>-40</v>
      </c>
      <c r="BI4" s="567">
        <f t="shared" ref="BI4:BI67" si="4">K4</f>
        <v>80</v>
      </c>
      <c r="BJ4" s="151">
        <f t="shared" ref="BJ4:BJ67" si="5">MIN(IF(BG4=5, 2, 5),(BI4-BH4)*VLOOKUP(BG4,$BP$3:$BQ$8,2,1))</f>
        <v>0.6</v>
      </c>
      <c r="BK4" s="152">
        <f t="shared" ref="BK4:BK67" si="6">ROUNDDOWN(BJ4, 3)</f>
        <v>0.6</v>
      </c>
      <c r="BL4" t="str">
        <f t="shared" ref="BL4:BL67" si="7">SUBSTITUTE(TEXT(BK4, "0,000"),",",".")</f>
        <v>0.600</v>
      </c>
      <c r="BQ4" s="153"/>
    </row>
    <row r="5" spans="1:69">
      <c r="A5" s="154">
        <v>3</v>
      </c>
      <c r="B5" s="174" t="s">
        <v>674</v>
      </c>
      <c r="C5" s="165" t="s">
        <v>677</v>
      </c>
      <c r="D5" s="13" t="s">
        <v>531</v>
      </c>
      <c r="E5" s="23" t="s">
        <v>539</v>
      </c>
      <c r="F5" s="23" t="s">
        <v>540</v>
      </c>
      <c r="G5" s="23" t="s">
        <v>443</v>
      </c>
      <c r="H5" s="23">
        <v>4</v>
      </c>
      <c r="I5" s="23">
        <v>20</v>
      </c>
      <c r="J5" s="147">
        <v>-40</v>
      </c>
      <c r="K5" s="147">
        <v>80</v>
      </c>
      <c r="L5" s="147">
        <v>0</v>
      </c>
      <c r="M5" s="147" t="s">
        <v>1161</v>
      </c>
      <c r="N5" s="9" t="str">
        <f t="shared" ref="N5:N23" si="8">CONCATENATE("2#00",IF(Q5&lt;&gt;"","1","0")&amp;IF(R5&lt;&gt;"","1","0")&amp;"_",IF(S5&lt;&gt;"","1","0"),IF(T5&lt;&gt;"","1","0"),"00")</f>
        <v>2#0000_0000</v>
      </c>
      <c r="O5" s="9" t="str">
        <f t="shared" ref="O5:O23" si="9">P5</f>
        <v>2#0000_0000</v>
      </c>
      <c r="P5" s="9" t="str">
        <f t="shared" ref="P5:P23" si="10">CONCATENATE("2#00",IF(Q5&lt;&gt;"","1","0")&amp;IF(R5&lt;&gt;"","1","0")&amp;"_",IF(S5&lt;&gt;"","1","0")&amp;IF(T5&lt;&gt;"","1","0")&amp;IF(U5&lt;&gt;"","1","0")&amp;IF(V5&lt;&gt;"","1","0"))</f>
        <v>2#0000_0000</v>
      </c>
      <c r="Q5" s="179"/>
      <c r="R5" s="179"/>
      <c r="S5" s="179"/>
      <c r="T5" s="180"/>
      <c r="U5" s="181"/>
      <c r="V5" s="182"/>
      <c r="W5" s="182"/>
      <c r="X5" s="180" t="s">
        <v>550</v>
      </c>
      <c r="Y5" s="181"/>
      <c r="Z5" s="179"/>
      <c r="AA5" s="179"/>
      <c r="AB5" s="179"/>
      <c r="AC5" s="148" t="str">
        <f t="shared" ref="AC5:AC23" si="11">CONCATENATE("2#00",IF(AB5&lt;&gt;"","1","0")&amp;IF(AA5&lt;&gt;"","1","0")&amp;"_"&amp;IF(Z5&lt;&gt;"","1","0")&amp;IF(Y5&lt;&gt;"","1","0")&amp;IF(X5&lt;&gt;"","1","0")&amp;IF(W5&lt;&gt;"","1","0"))</f>
        <v>2#0000_0010</v>
      </c>
      <c r="AD5" s="149" t="str">
        <f t="shared" ref="AD5:AD23" si="12">AC5</f>
        <v>2#0000_0010</v>
      </c>
      <c r="AE5" s="15" t="str">
        <f t="shared" ref="AE5:AE23" si="13">CONCATENATE("2#00",IF(AB5&lt;&gt;"","1","0")&amp;IF(AA5&lt;&gt;"","1","0")&amp;"_"&amp;IF(Z5&lt;&gt;"","1","0")&amp;IF(Y5&lt;&gt;"","1","0"),"00")</f>
        <v>2#0000_0000</v>
      </c>
      <c r="AF5" s="567">
        <f t="shared" si="0"/>
        <v>0</v>
      </c>
      <c r="AG5" t="str">
        <f t="shared" si="2"/>
        <v>0.600</v>
      </c>
      <c r="AH5" t="s">
        <v>541</v>
      </c>
      <c r="AI5">
        <v>12</v>
      </c>
      <c r="AJ5">
        <v>14</v>
      </c>
      <c r="AK5">
        <v>15</v>
      </c>
      <c r="AL5" s="15"/>
      <c r="AM5">
        <v>1240757</v>
      </c>
      <c r="AN5" s="15" t="s">
        <v>11722</v>
      </c>
      <c r="AO5" s="234" t="s">
        <v>541</v>
      </c>
      <c r="BG5" s="150">
        <v>5</v>
      </c>
      <c r="BH5" s="567">
        <f t="shared" si="3"/>
        <v>-40</v>
      </c>
      <c r="BI5" s="567">
        <f t="shared" si="4"/>
        <v>80</v>
      </c>
      <c r="BJ5" s="151">
        <f t="shared" si="5"/>
        <v>0.6</v>
      </c>
      <c r="BK5" s="152">
        <f t="shared" si="6"/>
        <v>0.6</v>
      </c>
      <c r="BL5" t="str">
        <f t="shared" si="7"/>
        <v>0.600</v>
      </c>
      <c r="BP5">
        <v>2</v>
      </c>
      <c r="BQ5" s="153">
        <v>5.0000000000000001E-3</v>
      </c>
    </row>
    <row r="6" spans="1:69">
      <c r="A6" s="154">
        <v>4</v>
      </c>
      <c r="B6" s="174" t="s">
        <v>720</v>
      </c>
      <c r="C6" s="165" t="s">
        <v>721</v>
      </c>
      <c r="D6" s="13" t="s">
        <v>531</v>
      </c>
      <c r="E6" s="23" t="s">
        <v>539</v>
      </c>
      <c r="F6" s="23" t="s">
        <v>540</v>
      </c>
      <c r="G6" s="23" t="s">
        <v>443</v>
      </c>
      <c r="H6" s="23">
        <v>4</v>
      </c>
      <c r="I6" s="23">
        <v>20</v>
      </c>
      <c r="J6" s="147">
        <v>-40</v>
      </c>
      <c r="K6" s="147">
        <v>80</v>
      </c>
      <c r="L6" s="147">
        <v>0</v>
      </c>
      <c r="M6" s="147" t="s">
        <v>1161</v>
      </c>
      <c r="N6" s="9" t="str">
        <f t="shared" si="8"/>
        <v>2#0000_0000</v>
      </c>
      <c r="O6" s="9" t="str">
        <f t="shared" si="9"/>
        <v>2#0000_0000</v>
      </c>
      <c r="P6" s="9" t="str">
        <f t="shared" si="10"/>
        <v>2#0000_0000</v>
      </c>
      <c r="Q6" s="179"/>
      <c r="R6" s="179"/>
      <c r="S6" s="179"/>
      <c r="T6" s="180"/>
      <c r="U6" s="181"/>
      <c r="V6" s="182"/>
      <c r="W6" s="182"/>
      <c r="X6" s="180" t="s">
        <v>550</v>
      </c>
      <c r="Y6" s="181"/>
      <c r="Z6" s="179"/>
      <c r="AA6" s="179"/>
      <c r="AB6" s="179"/>
      <c r="AC6" s="148" t="str">
        <f t="shared" si="11"/>
        <v>2#0000_0010</v>
      </c>
      <c r="AD6" s="149" t="str">
        <f t="shared" si="12"/>
        <v>2#0000_0010</v>
      </c>
      <c r="AE6" s="15" t="str">
        <f t="shared" si="13"/>
        <v>2#0000_0000</v>
      </c>
      <c r="AF6" s="567">
        <f t="shared" si="0"/>
        <v>0</v>
      </c>
      <c r="AG6" t="str">
        <f t="shared" si="2"/>
        <v>0.600</v>
      </c>
      <c r="AH6" t="s">
        <v>541</v>
      </c>
      <c r="AI6">
        <v>12</v>
      </c>
      <c r="AJ6">
        <v>14</v>
      </c>
      <c r="AK6">
        <v>15</v>
      </c>
      <c r="AL6" s="15"/>
      <c r="AM6">
        <v>1240758</v>
      </c>
      <c r="AN6" s="15" t="s">
        <v>11722</v>
      </c>
      <c r="AO6" s="234" t="s">
        <v>541</v>
      </c>
      <c r="BG6" s="150">
        <v>5</v>
      </c>
      <c r="BH6" s="567">
        <f t="shared" si="3"/>
        <v>-40</v>
      </c>
      <c r="BI6" s="567">
        <f t="shared" si="4"/>
        <v>80</v>
      </c>
      <c r="BJ6" s="151">
        <f t="shared" si="5"/>
        <v>0.6</v>
      </c>
      <c r="BK6" s="152">
        <f t="shared" si="6"/>
        <v>0.6</v>
      </c>
      <c r="BL6" t="str">
        <f t="shared" si="7"/>
        <v>0.600</v>
      </c>
      <c r="BP6">
        <v>3</v>
      </c>
      <c r="BQ6" s="153">
        <v>3.0000000000000001E-3</v>
      </c>
    </row>
    <row r="7" spans="1:69">
      <c r="A7" s="154">
        <v>5</v>
      </c>
      <c r="B7" s="174" t="s">
        <v>794</v>
      </c>
      <c r="C7" s="165" t="s">
        <v>542</v>
      </c>
      <c r="D7" s="13" t="s">
        <v>531</v>
      </c>
      <c r="E7" s="23" t="s">
        <v>539</v>
      </c>
      <c r="F7" s="23" t="s">
        <v>540</v>
      </c>
      <c r="G7" s="23" t="s">
        <v>443</v>
      </c>
      <c r="H7" s="23">
        <v>4</v>
      </c>
      <c r="I7" s="23">
        <v>20</v>
      </c>
      <c r="J7" s="147">
        <v>-40</v>
      </c>
      <c r="K7" s="147">
        <v>80</v>
      </c>
      <c r="L7" s="147">
        <v>0</v>
      </c>
      <c r="M7" s="147" t="s">
        <v>1161</v>
      </c>
      <c r="N7" s="9" t="str">
        <f t="shared" si="8"/>
        <v>2#0000_0000</v>
      </c>
      <c r="O7" s="9" t="str">
        <f t="shared" si="9"/>
        <v>2#0000_0000</v>
      </c>
      <c r="P7" s="9" t="str">
        <f t="shared" si="10"/>
        <v>2#0000_0000</v>
      </c>
      <c r="Q7" s="179"/>
      <c r="R7" s="179"/>
      <c r="S7" s="179"/>
      <c r="T7" s="180"/>
      <c r="U7" s="181"/>
      <c r="V7" s="182"/>
      <c r="W7" s="182"/>
      <c r="X7" s="180" t="s">
        <v>550</v>
      </c>
      <c r="Y7" s="181"/>
      <c r="Z7" s="179"/>
      <c r="AA7" s="179"/>
      <c r="AB7" s="179"/>
      <c r="AC7" s="148" t="str">
        <f t="shared" si="11"/>
        <v>2#0000_0010</v>
      </c>
      <c r="AD7" s="149" t="str">
        <f t="shared" si="12"/>
        <v>2#0000_0010</v>
      </c>
      <c r="AE7" s="15" t="str">
        <f t="shared" si="13"/>
        <v>2#0000_0000</v>
      </c>
      <c r="AF7" s="567">
        <f t="shared" si="0"/>
        <v>0</v>
      </c>
      <c r="AG7" t="str">
        <f t="shared" si="2"/>
        <v>0.600</v>
      </c>
      <c r="AH7" t="s">
        <v>541</v>
      </c>
      <c r="AI7">
        <v>12</v>
      </c>
      <c r="AJ7">
        <v>14</v>
      </c>
      <c r="AK7">
        <v>15</v>
      </c>
      <c r="AL7" s="15"/>
      <c r="AM7">
        <v>1240759</v>
      </c>
      <c r="AN7" s="15" t="s">
        <v>11722</v>
      </c>
      <c r="AO7" s="234" t="s">
        <v>541</v>
      </c>
      <c r="BG7" s="150">
        <v>5</v>
      </c>
      <c r="BH7" s="567">
        <f t="shared" si="3"/>
        <v>-40</v>
      </c>
      <c r="BI7" s="567">
        <f t="shared" si="4"/>
        <v>80</v>
      </c>
      <c r="BJ7" s="151">
        <f t="shared" si="5"/>
        <v>0.6</v>
      </c>
      <c r="BK7" s="152">
        <f t="shared" si="6"/>
        <v>0.6</v>
      </c>
      <c r="BL7" t="str">
        <f t="shared" si="7"/>
        <v>0.600</v>
      </c>
      <c r="BP7">
        <v>4</v>
      </c>
      <c r="BQ7" s="153">
        <v>5.0000000000000001E-3</v>
      </c>
    </row>
    <row r="8" spans="1:69">
      <c r="A8" s="154">
        <v>6</v>
      </c>
      <c r="B8" s="174" t="s">
        <v>862</v>
      </c>
      <c r="C8" s="165" t="s">
        <v>863</v>
      </c>
      <c r="D8" s="13" t="s">
        <v>531</v>
      </c>
      <c r="E8" s="23" t="s">
        <v>539</v>
      </c>
      <c r="F8" s="23" t="s">
        <v>540</v>
      </c>
      <c r="G8" s="23" t="s">
        <v>443</v>
      </c>
      <c r="H8" s="23">
        <v>4</v>
      </c>
      <c r="I8" s="23">
        <v>20</v>
      </c>
      <c r="J8" s="147">
        <v>-40</v>
      </c>
      <c r="K8" s="147">
        <v>80</v>
      </c>
      <c r="L8" s="147">
        <v>0</v>
      </c>
      <c r="M8" s="147" t="s">
        <v>1161</v>
      </c>
      <c r="N8" s="9" t="str">
        <f>CONCATENATE("2#00",IF(Q8&lt;&gt;"","1","0")&amp;IF(R8&lt;&gt;"","1","0")&amp;"_",IF(S8&lt;&gt;"","1","0"),IF(T8&lt;&gt;"","1","0"),"00")</f>
        <v>2#0000_0000</v>
      </c>
      <c r="O8" s="9" t="str">
        <f>P8</f>
        <v>2#0000_0000</v>
      </c>
      <c r="P8" s="9" t="str">
        <f>CONCATENATE("2#00",IF(Q8&lt;&gt;"","1","0")&amp;IF(R8&lt;&gt;"","1","0")&amp;"_",IF(S8&lt;&gt;"","1","0")&amp;IF(T8&lt;&gt;"","1","0")&amp;IF(U8&lt;&gt;"","1","0")&amp;IF(V8&lt;&gt;"","1","0"))</f>
        <v>2#0000_0000</v>
      </c>
      <c r="Q8" s="179"/>
      <c r="R8" s="179"/>
      <c r="S8" s="179"/>
      <c r="T8" s="180"/>
      <c r="U8" s="181"/>
      <c r="V8" s="182"/>
      <c r="W8" s="182"/>
      <c r="X8" s="180" t="s">
        <v>550</v>
      </c>
      <c r="Y8" s="181"/>
      <c r="Z8" s="179"/>
      <c r="AA8" s="179"/>
      <c r="AB8" s="179"/>
      <c r="AC8" s="148" t="str">
        <f>CONCATENATE("2#00",IF(AB8&lt;&gt;"","1","0")&amp;IF(AA8&lt;&gt;"","1","0")&amp;"_"&amp;IF(Z8&lt;&gt;"","1","0")&amp;IF(Y8&lt;&gt;"","1","0")&amp;IF(X8&lt;&gt;"","1","0")&amp;IF(W8&lt;&gt;"","1","0"))</f>
        <v>2#0000_0010</v>
      </c>
      <c r="AD8" s="149" t="str">
        <f>AC8</f>
        <v>2#0000_0010</v>
      </c>
      <c r="AE8" s="15" t="str">
        <f>CONCATENATE("2#00",IF(AB8&lt;&gt;"","1","0")&amp;IF(AA8&lt;&gt;"","1","0")&amp;"_"&amp;IF(Z8&lt;&gt;"","1","0")&amp;IF(Y8&lt;&gt;"","1","0"),"00")</f>
        <v>2#0000_0000</v>
      </c>
      <c r="AF8" s="567">
        <f>IF(E8="МПа",1,0)</f>
        <v>0</v>
      </c>
      <c r="AG8" t="str">
        <f>BL8</f>
        <v>0.600</v>
      </c>
      <c r="AH8" t="s">
        <v>541</v>
      </c>
      <c r="AI8">
        <v>12</v>
      </c>
      <c r="AJ8">
        <v>14</v>
      </c>
      <c r="AK8">
        <v>15</v>
      </c>
      <c r="AL8" s="226"/>
      <c r="AM8">
        <v>1240760</v>
      </c>
      <c r="AN8" s="15" t="s">
        <v>11722</v>
      </c>
      <c r="AO8" s="234" t="s">
        <v>541</v>
      </c>
      <c r="BG8" s="150">
        <v>5</v>
      </c>
      <c r="BH8" s="567">
        <f t="shared" si="3"/>
        <v>-40</v>
      </c>
      <c r="BI8" s="567">
        <f t="shared" si="4"/>
        <v>80</v>
      </c>
      <c r="BJ8" s="151">
        <f t="shared" si="5"/>
        <v>0.6</v>
      </c>
      <c r="BK8" s="152">
        <f t="shared" si="6"/>
        <v>0.6</v>
      </c>
      <c r="BL8" t="str">
        <f t="shared" si="7"/>
        <v>0.600</v>
      </c>
      <c r="BQ8" s="153"/>
    </row>
    <row r="9" spans="1:69">
      <c r="A9" s="154">
        <v>7</v>
      </c>
      <c r="B9" s="174" t="s">
        <v>922</v>
      </c>
      <c r="C9" s="165" t="s">
        <v>983</v>
      </c>
      <c r="D9" s="13" t="s">
        <v>531</v>
      </c>
      <c r="E9" s="23" t="s">
        <v>539</v>
      </c>
      <c r="F9" s="23" t="s">
        <v>540</v>
      </c>
      <c r="G9" s="23" t="s">
        <v>443</v>
      </c>
      <c r="H9" s="23">
        <v>4</v>
      </c>
      <c r="I9" s="23">
        <v>20</v>
      </c>
      <c r="J9" s="147">
        <v>-40</v>
      </c>
      <c r="K9" s="147">
        <v>80</v>
      </c>
      <c r="L9" s="147">
        <v>0</v>
      </c>
      <c r="M9" s="147" t="s">
        <v>1161</v>
      </c>
      <c r="N9" s="9" t="str">
        <f t="shared" ref="N9:N13" si="14">CONCATENATE("2#00",IF(Q9&lt;&gt;"","1","0")&amp;IF(R9&lt;&gt;"","1","0")&amp;"_",IF(S9&lt;&gt;"","1","0"),IF(T9&lt;&gt;"","1","0"),"00")</f>
        <v>2#0000_0000</v>
      </c>
      <c r="O9" s="9" t="str">
        <f t="shared" ref="O9:O13" si="15">P9</f>
        <v>2#0000_0000</v>
      </c>
      <c r="P9" s="9" t="str">
        <f t="shared" ref="P9:P13" si="16">CONCATENATE("2#00",IF(Q9&lt;&gt;"","1","0")&amp;IF(R9&lt;&gt;"","1","0")&amp;"_",IF(S9&lt;&gt;"","1","0")&amp;IF(T9&lt;&gt;"","1","0")&amp;IF(U9&lt;&gt;"","1","0")&amp;IF(V9&lt;&gt;"","1","0"))</f>
        <v>2#0000_0000</v>
      </c>
      <c r="Q9" s="179"/>
      <c r="R9" s="179"/>
      <c r="S9" s="179"/>
      <c r="T9" s="180"/>
      <c r="U9" s="181"/>
      <c r="V9" s="182"/>
      <c r="W9" s="182"/>
      <c r="X9" s="180" t="s">
        <v>550</v>
      </c>
      <c r="Y9" s="181"/>
      <c r="Z9" s="179"/>
      <c r="AA9" s="179"/>
      <c r="AB9" s="179"/>
      <c r="AC9" s="148" t="str">
        <f t="shared" ref="AC9:AC13" si="17">CONCATENATE("2#00",IF(AB9&lt;&gt;"","1","0")&amp;IF(AA9&lt;&gt;"","1","0")&amp;"_"&amp;IF(Z9&lt;&gt;"","1","0")&amp;IF(Y9&lt;&gt;"","1","0")&amp;IF(X9&lt;&gt;"","1","0")&amp;IF(W9&lt;&gt;"","1","0"))</f>
        <v>2#0000_0010</v>
      </c>
      <c r="AD9" s="149" t="str">
        <f t="shared" ref="AD9:AD13" si="18">AC9</f>
        <v>2#0000_0010</v>
      </c>
      <c r="AE9" s="15" t="str">
        <f t="shared" ref="AE9:AE13" si="19">CONCATENATE("2#00",IF(AB9&lt;&gt;"","1","0")&amp;IF(AA9&lt;&gt;"","1","0")&amp;"_"&amp;IF(Z9&lt;&gt;"","1","0")&amp;IF(Y9&lt;&gt;"","1","0"),"00")</f>
        <v>2#0000_0000</v>
      </c>
      <c r="AF9" s="567">
        <f t="shared" ref="AF9:AF13" si="20">IF(E9="МПа",1,0)</f>
        <v>0</v>
      </c>
      <c r="AG9" t="str">
        <f t="shared" ref="AG9:AG13" si="21">BL9</f>
        <v>0.600</v>
      </c>
      <c r="AH9" t="s">
        <v>541</v>
      </c>
      <c r="AI9">
        <v>12</v>
      </c>
      <c r="AJ9">
        <v>14</v>
      </c>
      <c r="AK9">
        <v>15</v>
      </c>
      <c r="AL9" s="226"/>
      <c r="AM9">
        <v>1240761</v>
      </c>
      <c r="AN9" s="15" t="s">
        <v>11722</v>
      </c>
      <c r="AO9" s="234" t="s">
        <v>541</v>
      </c>
      <c r="BG9" s="150">
        <v>5</v>
      </c>
      <c r="BH9" s="567">
        <f t="shared" si="3"/>
        <v>-40</v>
      </c>
      <c r="BI9" s="567">
        <f t="shared" si="4"/>
        <v>80</v>
      </c>
      <c r="BJ9" s="151">
        <f t="shared" si="5"/>
        <v>0.6</v>
      </c>
      <c r="BK9" s="152">
        <f t="shared" si="6"/>
        <v>0.6</v>
      </c>
      <c r="BL9" t="str">
        <f t="shared" si="7"/>
        <v>0.600</v>
      </c>
      <c r="BP9">
        <v>5</v>
      </c>
      <c r="BQ9" s="153">
        <v>1.7000000000000001E-2</v>
      </c>
    </row>
    <row r="10" spans="1:69">
      <c r="A10" s="154">
        <v>8</v>
      </c>
      <c r="B10" s="174" t="s">
        <v>982</v>
      </c>
      <c r="C10" s="165" t="s">
        <v>984</v>
      </c>
      <c r="D10" s="13" t="s">
        <v>531</v>
      </c>
      <c r="E10" s="23" t="s">
        <v>539</v>
      </c>
      <c r="F10" s="23" t="s">
        <v>540</v>
      </c>
      <c r="G10" s="23" t="s">
        <v>443</v>
      </c>
      <c r="H10" s="23">
        <v>4</v>
      </c>
      <c r="I10" s="23">
        <v>20</v>
      </c>
      <c r="J10" s="147">
        <v>-40</v>
      </c>
      <c r="K10" s="147">
        <v>80</v>
      </c>
      <c r="L10" s="147">
        <v>0</v>
      </c>
      <c r="M10" s="147" t="s">
        <v>1161</v>
      </c>
      <c r="N10" s="9" t="str">
        <f t="shared" si="14"/>
        <v>2#0000_0000</v>
      </c>
      <c r="O10" s="9" t="str">
        <f t="shared" si="15"/>
        <v>2#0000_0000</v>
      </c>
      <c r="P10" s="9" t="str">
        <f t="shared" si="16"/>
        <v>2#0000_0000</v>
      </c>
      <c r="Q10" s="179"/>
      <c r="R10" s="179"/>
      <c r="S10" s="179"/>
      <c r="T10" s="180"/>
      <c r="U10" s="181"/>
      <c r="V10" s="182"/>
      <c r="W10" s="182"/>
      <c r="X10" s="180" t="s">
        <v>550</v>
      </c>
      <c r="Y10" s="181"/>
      <c r="Z10" s="179"/>
      <c r="AA10" s="179"/>
      <c r="AB10" s="179"/>
      <c r="AC10" s="148" t="str">
        <f t="shared" si="17"/>
        <v>2#0000_0010</v>
      </c>
      <c r="AD10" s="149" t="str">
        <f t="shared" si="18"/>
        <v>2#0000_0010</v>
      </c>
      <c r="AE10" s="15" t="str">
        <f t="shared" si="19"/>
        <v>2#0000_0000</v>
      </c>
      <c r="AF10" s="567">
        <f t="shared" si="20"/>
        <v>0</v>
      </c>
      <c r="AG10" t="str">
        <f t="shared" si="21"/>
        <v>0.600</v>
      </c>
      <c r="AH10" t="s">
        <v>541</v>
      </c>
      <c r="AI10">
        <v>12</v>
      </c>
      <c r="AJ10">
        <v>14</v>
      </c>
      <c r="AK10">
        <v>15</v>
      </c>
      <c r="AL10" s="694"/>
      <c r="AM10">
        <v>1240762</v>
      </c>
      <c r="AN10" s="15" t="s">
        <v>11722</v>
      </c>
      <c r="AO10" s="234" t="s">
        <v>541</v>
      </c>
      <c r="BG10" s="150">
        <v>5</v>
      </c>
      <c r="BH10" s="567">
        <f t="shared" si="3"/>
        <v>-40</v>
      </c>
      <c r="BI10" s="567">
        <f t="shared" si="4"/>
        <v>80</v>
      </c>
      <c r="BJ10" s="151">
        <f t="shared" si="5"/>
        <v>0.6</v>
      </c>
      <c r="BK10" s="152">
        <f t="shared" si="6"/>
        <v>0.6</v>
      </c>
      <c r="BL10" t="str">
        <f t="shared" si="7"/>
        <v>0.600</v>
      </c>
      <c r="BQ10" s="153"/>
    </row>
    <row r="11" spans="1:69">
      <c r="A11" s="154">
        <v>9</v>
      </c>
      <c r="B11" s="174" t="s">
        <v>1040</v>
      </c>
      <c r="C11" s="165" t="s">
        <v>1041</v>
      </c>
      <c r="D11" s="13" t="s">
        <v>531</v>
      </c>
      <c r="E11" s="23" t="s">
        <v>539</v>
      </c>
      <c r="F11" s="23" t="s">
        <v>540</v>
      </c>
      <c r="G11" s="23" t="s">
        <v>443</v>
      </c>
      <c r="H11" s="23">
        <v>4</v>
      </c>
      <c r="I11" s="23">
        <v>20</v>
      </c>
      <c r="J11" s="147">
        <v>-40</v>
      </c>
      <c r="K11" s="147">
        <v>80</v>
      </c>
      <c r="L11" s="147">
        <v>0</v>
      </c>
      <c r="M11" s="147" t="s">
        <v>1161</v>
      </c>
      <c r="N11" s="9" t="str">
        <f t="shared" si="14"/>
        <v>2#0000_0000</v>
      </c>
      <c r="O11" s="9" t="str">
        <f t="shared" si="15"/>
        <v>2#0000_0000</v>
      </c>
      <c r="P11" s="9" t="str">
        <f t="shared" si="16"/>
        <v>2#0000_0000</v>
      </c>
      <c r="Q11" s="179"/>
      <c r="R11" s="179"/>
      <c r="S11" s="179"/>
      <c r="T11" s="180"/>
      <c r="U11" s="181"/>
      <c r="V11" s="182"/>
      <c r="W11" s="182"/>
      <c r="X11" s="180" t="s">
        <v>550</v>
      </c>
      <c r="Y11" s="181"/>
      <c r="Z11" s="179"/>
      <c r="AA11" s="179"/>
      <c r="AB11" s="179"/>
      <c r="AC11" s="148" t="str">
        <f t="shared" si="17"/>
        <v>2#0000_0010</v>
      </c>
      <c r="AD11" s="149" t="str">
        <f t="shared" si="18"/>
        <v>2#0000_0010</v>
      </c>
      <c r="AE11" s="15" t="str">
        <f t="shared" si="19"/>
        <v>2#0000_0000</v>
      </c>
      <c r="AF11" s="567">
        <f t="shared" si="20"/>
        <v>0</v>
      </c>
      <c r="AG11" t="str">
        <f t="shared" si="21"/>
        <v>0.600</v>
      </c>
      <c r="AH11" t="s">
        <v>541</v>
      </c>
      <c r="AI11">
        <v>12</v>
      </c>
      <c r="AJ11">
        <v>14</v>
      </c>
      <c r="AK11">
        <v>15</v>
      </c>
      <c r="AL11" s="226"/>
      <c r="AM11">
        <v>1240763</v>
      </c>
      <c r="AN11" s="15" t="s">
        <v>11741</v>
      </c>
      <c r="AO11" s="234" t="s">
        <v>541</v>
      </c>
      <c r="BG11" s="150">
        <v>5</v>
      </c>
      <c r="BH11" s="567">
        <f t="shared" si="3"/>
        <v>-40</v>
      </c>
      <c r="BI11" s="567">
        <f t="shared" si="4"/>
        <v>80</v>
      </c>
      <c r="BJ11" s="151">
        <f t="shared" si="5"/>
        <v>0.6</v>
      </c>
      <c r="BK11" s="152">
        <f t="shared" si="6"/>
        <v>0.6</v>
      </c>
      <c r="BL11" t="str">
        <f t="shared" si="7"/>
        <v>0.600</v>
      </c>
      <c r="BQ11" s="153"/>
    </row>
    <row r="12" spans="1:69">
      <c r="A12" s="154">
        <v>10</v>
      </c>
      <c r="B12" s="174" t="s">
        <v>1044</v>
      </c>
      <c r="C12" s="165" t="s">
        <v>1042</v>
      </c>
      <c r="D12" s="13" t="s">
        <v>531</v>
      </c>
      <c r="E12" s="23" t="s">
        <v>539</v>
      </c>
      <c r="F12" s="23" t="s">
        <v>540</v>
      </c>
      <c r="G12" s="23" t="s">
        <v>443</v>
      </c>
      <c r="H12" s="23">
        <v>4</v>
      </c>
      <c r="I12" s="23">
        <v>20</v>
      </c>
      <c r="J12" s="147">
        <v>-40</v>
      </c>
      <c r="K12" s="147">
        <v>80</v>
      </c>
      <c r="L12" s="147">
        <v>0</v>
      </c>
      <c r="M12" s="147" t="s">
        <v>1161</v>
      </c>
      <c r="N12" s="9" t="str">
        <f t="shared" si="14"/>
        <v>2#0000_0000</v>
      </c>
      <c r="O12" s="9" t="str">
        <f t="shared" si="15"/>
        <v>2#0000_0000</v>
      </c>
      <c r="P12" s="9" t="str">
        <f t="shared" si="16"/>
        <v>2#0000_0000</v>
      </c>
      <c r="Q12" s="179"/>
      <c r="R12" s="179"/>
      <c r="S12" s="179"/>
      <c r="T12" s="180"/>
      <c r="U12" s="181"/>
      <c r="V12" s="182"/>
      <c r="W12" s="182"/>
      <c r="X12" s="180" t="s">
        <v>550</v>
      </c>
      <c r="Y12" s="181"/>
      <c r="Z12" s="179"/>
      <c r="AA12" s="179"/>
      <c r="AB12" s="179"/>
      <c r="AC12" s="148" t="str">
        <f t="shared" si="17"/>
        <v>2#0000_0010</v>
      </c>
      <c r="AD12" s="149" t="str">
        <f t="shared" si="18"/>
        <v>2#0000_0010</v>
      </c>
      <c r="AE12" s="15" t="str">
        <f t="shared" si="19"/>
        <v>2#0000_0000</v>
      </c>
      <c r="AF12" s="567">
        <f t="shared" si="20"/>
        <v>0</v>
      </c>
      <c r="AG12" t="str">
        <f t="shared" si="21"/>
        <v>0.600</v>
      </c>
      <c r="AH12" t="s">
        <v>541</v>
      </c>
      <c r="AI12">
        <v>12</v>
      </c>
      <c r="AJ12">
        <v>14</v>
      </c>
      <c r="AK12">
        <v>15</v>
      </c>
      <c r="AL12" s="226"/>
      <c r="AM12">
        <v>1240764</v>
      </c>
      <c r="AN12" s="15" t="s">
        <v>11732</v>
      </c>
      <c r="AO12" s="234" t="s">
        <v>541</v>
      </c>
      <c r="BG12" s="150">
        <v>5</v>
      </c>
      <c r="BH12" s="567">
        <f t="shared" si="3"/>
        <v>-40</v>
      </c>
      <c r="BI12" s="567">
        <f t="shared" si="4"/>
        <v>80</v>
      </c>
      <c r="BJ12" s="151">
        <f t="shared" si="5"/>
        <v>0.6</v>
      </c>
      <c r="BK12" s="152">
        <f t="shared" si="6"/>
        <v>0.6</v>
      </c>
      <c r="BL12" t="str">
        <f t="shared" si="7"/>
        <v>0.600</v>
      </c>
      <c r="BQ12" s="153"/>
    </row>
    <row r="13" spans="1:69">
      <c r="A13" s="154">
        <v>11</v>
      </c>
      <c r="B13" s="174" t="s">
        <v>1045</v>
      </c>
      <c r="C13" s="165" t="s">
        <v>1043</v>
      </c>
      <c r="D13" s="13" t="s">
        <v>531</v>
      </c>
      <c r="E13" s="23" t="s">
        <v>539</v>
      </c>
      <c r="F13" s="23" t="s">
        <v>540</v>
      </c>
      <c r="G13" s="23" t="s">
        <v>443</v>
      </c>
      <c r="H13" s="23">
        <v>4</v>
      </c>
      <c r="I13" s="23">
        <v>20</v>
      </c>
      <c r="J13" s="147">
        <v>-40</v>
      </c>
      <c r="K13" s="147">
        <v>80</v>
      </c>
      <c r="L13" s="147">
        <v>0</v>
      </c>
      <c r="M13" s="147" t="s">
        <v>1161</v>
      </c>
      <c r="N13" s="9" t="str">
        <f t="shared" si="14"/>
        <v>2#0000_0000</v>
      </c>
      <c r="O13" s="9" t="str">
        <f t="shared" si="15"/>
        <v>2#0000_0000</v>
      </c>
      <c r="P13" s="9" t="str">
        <f t="shared" si="16"/>
        <v>2#0000_0000</v>
      </c>
      <c r="Q13" s="179"/>
      <c r="R13" s="179"/>
      <c r="S13" s="179"/>
      <c r="T13" s="180"/>
      <c r="U13" s="181"/>
      <c r="V13" s="182"/>
      <c r="W13" s="182"/>
      <c r="X13" s="180" t="s">
        <v>550</v>
      </c>
      <c r="Y13" s="181"/>
      <c r="Z13" s="179"/>
      <c r="AA13" s="179"/>
      <c r="AB13" s="179"/>
      <c r="AC13" s="148" t="str">
        <f t="shared" si="17"/>
        <v>2#0000_0010</v>
      </c>
      <c r="AD13" s="149" t="str">
        <f t="shared" si="18"/>
        <v>2#0000_0010</v>
      </c>
      <c r="AE13" s="15" t="str">
        <f t="shared" si="19"/>
        <v>2#0000_0000</v>
      </c>
      <c r="AF13" s="567">
        <f t="shared" si="20"/>
        <v>0</v>
      </c>
      <c r="AG13" t="str">
        <f t="shared" si="21"/>
        <v>0.600</v>
      </c>
      <c r="AH13" t="s">
        <v>541</v>
      </c>
      <c r="AI13">
        <v>12</v>
      </c>
      <c r="AJ13">
        <v>14</v>
      </c>
      <c r="AK13">
        <v>15</v>
      </c>
      <c r="AL13" s="226"/>
      <c r="AM13">
        <v>1240765</v>
      </c>
      <c r="AN13" s="15" t="s">
        <v>11725</v>
      </c>
      <c r="AO13" s="234" t="s">
        <v>541</v>
      </c>
      <c r="BG13" s="150">
        <v>5</v>
      </c>
      <c r="BH13" s="567">
        <f t="shared" si="3"/>
        <v>-40</v>
      </c>
      <c r="BI13" s="567">
        <f t="shared" si="4"/>
        <v>80</v>
      </c>
      <c r="BJ13" s="151">
        <f t="shared" si="5"/>
        <v>0.6</v>
      </c>
      <c r="BK13" s="152">
        <f t="shared" si="6"/>
        <v>0.6</v>
      </c>
      <c r="BL13" t="str">
        <f t="shared" si="7"/>
        <v>0.600</v>
      </c>
      <c r="BQ13" s="153"/>
    </row>
    <row r="14" spans="1:69">
      <c r="A14" s="154">
        <v>12</v>
      </c>
      <c r="B14" s="174" t="s">
        <v>641</v>
      </c>
      <c r="C14" s="165" t="s">
        <v>678</v>
      </c>
      <c r="D14" s="13" t="s">
        <v>531</v>
      </c>
      <c r="E14" s="23" t="s">
        <v>539</v>
      </c>
      <c r="F14" s="23" t="s">
        <v>540</v>
      </c>
      <c r="G14" s="23" t="s">
        <v>443</v>
      </c>
      <c r="H14" s="23">
        <v>4</v>
      </c>
      <c r="I14" s="23">
        <v>20</v>
      </c>
      <c r="J14" s="147">
        <v>-40</v>
      </c>
      <c r="K14" s="147">
        <v>80</v>
      </c>
      <c r="L14" s="147">
        <v>0</v>
      </c>
      <c r="M14" s="147" t="s">
        <v>1161</v>
      </c>
      <c r="N14" s="9" t="str">
        <f t="shared" si="8"/>
        <v>2#0000_0000</v>
      </c>
      <c r="O14" s="9" t="str">
        <f t="shared" si="9"/>
        <v>2#0000_0000</v>
      </c>
      <c r="P14" s="9" t="str">
        <f t="shared" si="10"/>
        <v>2#0000_0000</v>
      </c>
      <c r="Q14" s="179"/>
      <c r="R14" s="179"/>
      <c r="S14" s="179"/>
      <c r="T14" s="180"/>
      <c r="U14" s="181"/>
      <c r="V14" s="182"/>
      <c r="W14" s="182"/>
      <c r="X14" s="180" t="s">
        <v>550</v>
      </c>
      <c r="Y14" s="181"/>
      <c r="Z14" s="179"/>
      <c r="AA14" s="179"/>
      <c r="AB14" s="179"/>
      <c r="AC14" s="148" t="str">
        <f t="shared" si="11"/>
        <v>2#0000_0010</v>
      </c>
      <c r="AD14" s="149" t="str">
        <f t="shared" si="12"/>
        <v>2#0000_0010</v>
      </c>
      <c r="AE14" s="15" t="str">
        <f t="shared" si="13"/>
        <v>2#0000_0000</v>
      </c>
      <c r="AF14" s="567">
        <f t="shared" si="0"/>
        <v>0</v>
      </c>
      <c r="AG14" t="str">
        <f t="shared" si="2"/>
        <v>0.600</v>
      </c>
      <c r="AH14" t="s">
        <v>541</v>
      </c>
      <c r="AI14">
        <v>12</v>
      </c>
      <c r="AJ14">
        <v>14</v>
      </c>
      <c r="AK14">
        <v>15</v>
      </c>
      <c r="AL14" s="226"/>
      <c r="AM14">
        <v>1240766</v>
      </c>
      <c r="AN14" s="15" t="s">
        <v>11725</v>
      </c>
      <c r="AO14" s="234" t="s">
        <v>541</v>
      </c>
      <c r="BG14" s="150">
        <v>5</v>
      </c>
      <c r="BH14" s="567">
        <f t="shared" si="3"/>
        <v>-40</v>
      </c>
      <c r="BI14" s="567">
        <f t="shared" si="4"/>
        <v>80</v>
      </c>
      <c r="BJ14" s="151">
        <f t="shared" si="5"/>
        <v>0.6</v>
      </c>
      <c r="BK14" s="152">
        <f t="shared" si="6"/>
        <v>0.6</v>
      </c>
      <c r="BL14" t="str">
        <f t="shared" si="7"/>
        <v>0.600</v>
      </c>
      <c r="BQ14" s="153"/>
    </row>
    <row r="15" spans="1:69" s="1080" customFormat="1">
      <c r="A15" s="1079">
        <v>13</v>
      </c>
      <c r="C15" s="1081"/>
      <c r="D15" s="1082"/>
      <c r="E15" s="1083"/>
      <c r="F15" s="1083"/>
      <c r="G15" s="1083"/>
      <c r="H15" s="1083">
        <v>0</v>
      </c>
      <c r="I15" s="1083">
        <v>0</v>
      </c>
      <c r="J15" s="1084">
        <v>0</v>
      </c>
      <c r="K15" s="1084">
        <v>0</v>
      </c>
      <c r="L15" s="1084">
        <v>0</v>
      </c>
      <c r="M15" s="1084">
        <v>0</v>
      </c>
      <c r="N15" s="1085" t="str">
        <f t="shared" si="8"/>
        <v>2#0000_0000</v>
      </c>
      <c r="O15" s="1085" t="str">
        <f t="shared" si="9"/>
        <v>2#0000_0000</v>
      </c>
      <c r="P15" s="1085" t="str">
        <f t="shared" si="10"/>
        <v>2#0000_0000</v>
      </c>
      <c r="Q15" s="1086"/>
      <c r="R15" s="1086"/>
      <c r="S15" s="1086"/>
      <c r="T15" s="1087"/>
      <c r="U15" s="1086"/>
      <c r="V15" s="1086"/>
      <c r="W15" s="1086"/>
      <c r="X15" s="1087"/>
      <c r="Y15" s="1086"/>
      <c r="Z15" s="1086"/>
      <c r="AA15" s="1086"/>
      <c r="AB15" s="1086"/>
      <c r="AC15" s="1088" t="str">
        <f>CONCATENATE("2#00",IF(AB15&lt;&gt;"","1","0")&amp;IF(AA15&lt;&gt;"","1","0")&amp;"_"&amp;IF(Z15&lt;&gt;"","1","0")&amp;IF(Y15&lt;&gt;"","1","0")&amp;IF(X15&lt;&gt;"","1","0")&amp;IF(W15&lt;&gt;"","1","0"))</f>
        <v>2#0000_0000</v>
      </c>
      <c r="AD15" s="1089" t="str">
        <f>AC15</f>
        <v>2#0000_0000</v>
      </c>
      <c r="AE15" s="1090" t="str">
        <f>CONCATENATE("2#00",IF(AB15&lt;&gt;"","1","0")&amp;IF(AA15&lt;&gt;"","1","0")&amp;"_"&amp;IF(Z15&lt;&gt;"","1","0")&amp;IF(Y15&lt;&gt;"","1","0"),"00")</f>
        <v>2#0000_0000</v>
      </c>
      <c r="AF15" s="1091">
        <f t="shared" si="0"/>
        <v>0</v>
      </c>
      <c r="AG15" s="1080" t="str">
        <f t="shared" si="2"/>
        <v>0.000</v>
      </c>
      <c r="AI15" s="1080">
        <v>12</v>
      </c>
      <c r="AJ15" s="1080">
        <v>14</v>
      </c>
      <c r="AK15" s="1080">
        <v>15</v>
      </c>
      <c r="AL15" s="1090"/>
      <c r="AN15" s="1090" t="s">
        <v>11725</v>
      </c>
      <c r="AO15" s="1132"/>
      <c r="BG15" s="1092">
        <v>5</v>
      </c>
      <c r="BH15" s="1091">
        <f t="shared" si="3"/>
        <v>0</v>
      </c>
      <c r="BI15" s="1091">
        <f t="shared" si="4"/>
        <v>0</v>
      </c>
      <c r="BJ15" s="1093">
        <f t="shared" si="5"/>
        <v>0</v>
      </c>
      <c r="BK15" s="1094">
        <f t="shared" si="6"/>
        <v>0</v>
      </c>
      <c r="BL15" s="1080" t="str">
        <f t="shared" si="7"/>
        <v>0.000</v>
      </c>
      <c r="BQ15" s="1095"/>
    </row>
    <row r="16" spans="1:69">
      <c r="A16" s="154">
        <v>14</v>
      </c>
      <c r="B16" s="175" t="s">
        <v>7709</v>
      </c>
      <c r="C16" s="165" t="s">
        <v>898</v>
      </c>
      <c r="D16" s="13" t="s">
        <v>531</v>
      </c>
      <c r="E16" s="23" t="s">
        <v>539</v>
      </c>
      <c r="F16" s="23" t="s">
        <v>540</v>
      </c>
      <c r="G16" s="23" t="s">
        <v>443</v>
      </c>
      <c r="H16" s="23">
        <v>4</v>
      </c>
      <c r="I16" s="23">
        <v>20</v>
      </c>
      <c r="J16" s="178">
        <v>-50</v>
      </c>
      <c r="K16" s="178">
        <v>100</v>
      </c>
      <c r="L16" s="147">
        <v>0</v>
      </c>
      <c r="M16" s="147" t="s">
        <v>1161</v>
      </c>
      <c r="N16" s="9" t="str">
        <f t="shared" si="8"/>
        <v>2#0000_0000</v>
      </c>
      <c r="O16" s="9" t="str">
        <f t="shared" si="9"/>
        <v>2#0000_0010</v>
      </c>
      <c r="P16" s="9" t="str">
        <f t="shared" si="10"/>
        <v>2#0000_0010</v>
      </c>
      <c r="Q16" s="179"/>
      <c r="R16" s="179"/>
      <c r="S16" s="179"/>
      <c r="T16" s="180"/>
      <c r="U16" s="181" t="s">
        <v>1160</v>
      </c>
      <c r="V16" s="182"/>
      <c r="W16" s="182"/>
      <c r="X16" s="180"/>
      <c r="Y16" s="181"/>
      <c r="Z16" s="179"/>
      <c r="AA16" s="179"/>
      <c r="AB16" s="179"/>
      <c r="AC16" s="148" t="str">
        <f>CONCATENATE("2#00",IF(AB16&lt;&gt;"","1","0")&amp;IF(AA16&lt;&gt;"","1","0")&amp;"_"&amp;IF(Z16&lt;&gt;"","1","0")&amp;IF(Y16&lt;&gt;"","1","0")&amp;IF(X16&lt;&gt;"","1","0")&amp;IF(W16&lt;&gt;"","1","0"))</f>
        <v>2#0000_0000</v>
      </c>
      <c r="AD16" s="149" t="str">
        <f>AC16</f>
        <v>2#0000_0000</v>
      </c>
      <c r="AE16" s="15" t="str">
        <f>CONCATENATE("2#00",IF(AB16&lt;&gt;"","1","0")&amp;IF(AA16&lt;&gt;"","1","0")&amp;"_"&amp;IF(Z16&lt;&gt;"","1","0")&amp;IF(Y16&lt;&gt;"","1","0"),"00")</f>
        <v>2#0000_0000</v>
      </c>
      <c r="AF16" s="567">
        <f t="shared" si="0"/>
        <v>0</v>
      </c>
      <c r="AG16" t="str">
        <f t="shared" si="2"/>
        <v>0.750</v>
      </c>
      <c r="AH16" t="s">
        <v>8323</v>
      </c>
      <c r="AI16">
        <v>12</v>
      </c>
      <c r="AJ16">
        <v>14</v>
      </c>
      <c r="AK16">
        <v>15</v>
      </c>
      <c r="AL16" s="226"/>
      <c r="AM16">
        <v>1240767</v>
      </c>
      <c r="AN16" s="15" t="s">
        <v>11725</v>
      </c>
      <c r="AO16" s="234" t="s">
        <v>541</v>
      </c>
      <c r="BG16" s="150">
        <v>5</v>
      </c>
      <c r="BH16" s="567">
        <f t="shared" si="3"/>
        <v>-50</v>
      </c>
      <c r="BI16" s="567">
        <f t="shared" si="4"/>
        <v>100</v>
      </c>
      <c r="BJ16" s="151">
        <f t="shared" si="5"/>
        <v>0.75</v>
      </c>
      <c r="BK16" s="152">
        <f t="shared" si="6"/>
        <v>0.75</v>
      </c>
      <c r="BL16" t="str">
        <f t="shared" si="7"/>
        <v>0.750</v>
      </c>
      <c r="BQ16" s="153"/>
    </row>
    <row r="17" spans="1:69">
      <c r="A17" s="154">
        <v>15</v>
      </c>
      <c r="B17" s="175" t="s">
        <v>8650</v>
      </c>
      <c r="C17" s="165" t="s">
        <v>900</v>
      </c>
      <c r="D17" s="13" t="s">
        <v>531</v>
      </c>
      <c r="E17" s="23" t="s">
        <v>539</v>
      </c>
      <c r="F17" s="23" t="s">
        <v>540</v>
      </c>
      <c r="G17" s="23" t="s">
        <v>443</v>
      </c>
      <c r="H17" s="23">
        <v>4</v>
      </c>
      <c r="I17" s="23">
        <v>20</v>
      </c>
      <c r="J17" s="178">
        <v>-50</v>
      </c>
      <c r="K17" s="178">
        <v>100</v>
      </c>
      <c r="L17" s="147">
        <v>0</v>
      </c>
      <c r="M17" s="147" t="s">
        <v>1161</v>
      </c>
      <c r="N17" s="9" t="str">
        <f t="shared" si="8"/>
        <v>2#0000_0000</v>
      </c>
      <c r="O17" s="9" t="str">
        <f t="shared" si="9"/>
        <v>2#0000_0010</v>
      </c>
      <c r="P17" s="9" t="str">
        <f t="shared" si="10"/>
        <v>2#0000_0010</v>
      </c>
      <c r="Q17" s="179"/>
      <c r="R17" s="179"/>
      <c r="S17" s="179"/>
      <c r="T17" s="180"/>
      <c r="U17" s="181" t="s">
        <v>1160</v>
      </c>
      <c r="V17" s="182"/>
      <c r="W17" s="182"/>
      <c r="X17" s="180"/>
      <c r="Y17" s="181"/>
      <c r="Z17" s="179"/>
      <c r="AA17" s="179"/>
      <c r="AB17" s="179"/>
      <c r="AC17" s="148" t="str">
        <f t="shared" si="11"/>
        <v>2#0000_0000</v>
      </c>
      <c r="AD17" s="149" t="str">
        <f t="shared" si="12"/>
        <v>2#0000_0000</v>
      </c>
      <c r="AE17" s="15" t="str">
        <f t="shared" si="13"/>
        <v>2#0000_0000</v>
      </c>
      <c r="AF17" s="567">
        <f t="shared" si="0"/>
        <v>0</v>
      </c>
      <c r="AG17" t="str">
        <f t="shared" si="2"/>
        <v>0.750</v>
      </c>
      <c r="AH17" t="s">
        <v>8323</v>
      </c>
      <c r="AI17">
        <v>12</v>
      </c>
      <c r="AJ17">
        <v>14</v>
      </c>
      <c r="AK17">
        <v>15</v>
      </c>
      <c r="AL17" s="226"/>
      <c r="AM17">
        <v>1240768</v>
      </c>
      <c r="AN17" s="15" t="s">
        <v>11725</v>
      </c>
      <c r="AO17" s="234" t="s">
        <v>541</v>
      </c>
      <c r="BG17" s="150">
        <v>5</v>
      </c>
      <c r="BH17" s="567">
        <f t="shared" si="3"/>
        <v>-50</v>
      </c>
      <c r="BI17" s="567">
        <f t="shared" si="4"/>
        <v>100</v>
      </c>
      <c r="BJ17" s="151">
        <f t="shared" si="5"/>
        <v>0.75</v>
      </c>
      <c r="BK17" s="152">
        <f t="shared" si="6"/>
        <v>0.75</v>
      </c>
      <c r="BL17" t="str">
        <f t="shared" si="7"/>
        <v>0.750</v>
      </c>
      <c r="BQ17" s="153"/>
    </row>
    <row r="18" spans="1:69">
      <c r="A18" s="154">
        <v>16</v>
      </c>
      <c r="B18" s="175" t="s">
        <v>8651</v>
      </c>
      <c r="C18" s="165" t="s">
        <v>901</v>
      </c>
      <c r="D18" s="13" t="s">
        <v>531</v>
      </c>
      <c r="E18" s="23" t="s">
        <v>539</v>
      </c>
      <c r="F18" s="23" t="s">
        <v>540</v>
      </c>
      <c r="G18" s="23" t="s">
        <v>443</v>
      </c>
      <c r="H18" s="23">
        <v>4</v>
      </c>
      <c r="I18" s="23">
        <v>20</v>
      </c>
      <c r="J18" s="178">
        <v>-50</v>
      </c>
      <c r="K18" s="178">
        <v>100</v>
      </c>
      <c r="L18" s="147">
        <v>0</v>
      </c>
      <c r="M18" s="147" t="s">
        <v>1161</v>
      </c>
      <c r="N18" s="9" t="str">
        <f>CONCATENATE("2#00",IF(Q18&lt;&gt;"","1","0")&amp;IF(R18&lt;&gt;"","1","0")&amp;"_",IF(S18&lt;&gt;"","1","0"),IF(T18&lt;&gt;"","1","0"),"00")</f>
        <v>2#0000_0000</v>
      </c>
      <c r="O18" s="9" t="str">
        <f>P18</f>
        <v>2#0000_0010</v>
      </c>
      <c r="P18" s="9" t="str">
        <f t="shared" si="10"/>
        <v>2#0000_0010</v>
      </c>
      <c r="Q18" s="179"/>
      <c r="R18" s="179"/>
      <c r="S18" s="179"/>
      <c r="T18" s="180"/>
      <c r="U18" s="181" t="s">
        <v>1160</v>
      </c>
      <c r="V18" s="182"/>
      <c r="W18" s="182"/>
      <c r="X18" s="180"/>
      <c r="Y18" s="181"/>
      <c r="Z18" s="179"/>
      <c r="AA18" s="179"/>
      <c r="AB18" s="179"/>
      <c r="AC18" s="148" t="str">
        <f>CONCATENATE("2#00",IF(AB18&lt;&gt;"","1","0")&amp;IF(AA18&lt;&gt;"","1","0")&amp;"_"&amp;IF(Z18&lt;&gt;"","1","0")&amp;IF(Y18&lt;&gt;"","1","0")&amp;IF(X18&lt;&gt;"","1","0")&amp;IF(W18&lt;&gt;"","1","0"))</f>
        <v>2#0000_0000</v>
      </c>
      <c r="AD18" s="149" t="str">
        <f>AC18</f>
        <v>2#0000_0000</v>
      </c>
      <c r="AE18" s="15" t="str">
        <f>CONCATENATE("2#00",IF(AB18&lt;&gt;"","1","0")&amp;IF(AA18&lt;&gt;"","1","0")&amp;"_"&amp;IF(Z18&lt;&gt;"","1","0")&amp;IF(Y18&lt;&gt;"","1","0"),"00")</f>
        <v>2#0000_0000</v>
      </c>
      <c r="AF18" s="567">
        <f t="shared" si="0"/>
        <v>0</v>
      </c>
      <c r="AG18" t="str">
        <f t="shared" si="2"/>
        <v>0.750</v>
      </c>
      <c r="AH18" t="s">
        <v>8323</v>
      </c>
      <c r="AI18">
        <v>12</v>
      </c>
      <c r="AJ18">
        <v>14</v>
      </c>
      <c r="AK18">
        <v>15</v>
      </c>
      <c r="AL18" s="226"/>
      <c r="AM18">
        <v>1240769</v>
      </c>
      <c r="AN18" s="15" t="s">
        <v>11725</v>
      </c>
      <c r="AO18" s="234" t="s">
        <v>541</v>
      </c>
      <c r="BG18" s="150">
        <v>5</v>
      </c>
      <c r="BH18" s="567">
        <f t="shared" si="3"/>
        <v>-50</v>
      </c>
      <c r="BI18" s="567">
        <f t="shared" si="4"/>
        <v>100</v>
      </c>
      <c r="BJ18" s="151">
        <f t="shared" si="5"/>
        <v>0.75</v>
      </c>
      <c r="BK18" s="152">
        <f t="shared" si="6"/>
        <v>0.75</v>
      </c>
      <c r="BL18" t="str">
        <f t="shared" si="7"/>
        <v>0.750</v>
      </c>
      <c r="BQ18" s="153"/>
    </row>
    <row r="19" spans="1:69">
      <c r="A19" s="154">
        <v>17</v>
      </c>
      <c r="B19" s="175" t="s">
        <v>8652</v>
      </c>
      <c r="C19" s="165" t="s">
        <v>902</v>
      </c>
      <c r="D19" s="13" t="s">
        <v>531</v>
      </c>
      <c r="E19" s="23" t="s">
        <v>539</v>
      </c>
      <c r="F19" s="23" t="s">
        <v>540</v>
      </c>
      <c r="G19" s="23" t="s">
        <v>443</v>
      </c>
      <c r="H19" s="23">
        <v>4</v>
      </c>
      <c r="I19" s="23">
        <v>20</v>
      </c>
      <c r="J19" s="178">
        <v>-50</v>
      </c>
      <c r="K19" s="178">
        <v>100</v>
      </c>
      <c r="L19" s="147">
        <v>0</v>
      </c>
      <c r="M19" s="147" t="s">
        <v>1161</v>
      </c>
      <c r="N19" s="9" t="str">
        <f>CONCATENATE("2#00",IF(Q19&lt;&gt;"","1","0")&amp;IF(R19&lt;&gt;"","1","0")&amp;"_",IF(S19&lt;&gt;"","1","0"),IF(T19&lt;&gt;"","1","0"),"00")</f>
        <v>2#0000_0000</v>
      </c>
      <c r="O19" s="9" t="str">
        <f>P19</f>
        <v>2#0000_0010</v>
      </c>
      <c r="P19" s="9" t="str">
        <f t="shared" si="10"/>
        <v>2#0000_0010</v>
      </c>
      <c r="Q19" s="179"/>
      <c r="R19" s="179"/>
      <c r="S19" s="179"/>
      <c r="T19" s="180"/>
      <c r="U19" s="181" t="s">
        <v>1160</v>
      </c>
      <c r="V19" s="182"/>
      <c r="W19" s="182"/>
      <c r="X19" s="180"/>
      <c r="Y19" s="181"/>
      <c r="Z19" s="179"/>
      <c r="AA19" s="179"/>
      <c r="AB19" s="179"/>
      <c r="AC19" s="148" t="str">
        <f>CONCATENATE("2#00",IF(AB19&lt;&gt;"","1","0")&amp;IF(AA19&lt;&gt;"","1","0")&amp;"_"&amp;IF(Z19&lt;&gt;"","1","0")&amp;IF(Y19&lt;&gt;"","1","0")&amp;IF(X19&lt;&gt;"","1","0")&amp;IF(W19&lt;&gt;"","1","0"))</f>
        <v>2#0000_0000</v>
      </c>
      <c r="AD19" s="149" t="str">
        <f>AC19</f>
        <v>2#0000_0000</v>
      </c>
      <c r="AE19" s="15" t="str">
        <f>CONCATENATE("2#00",IF(AB19&lt;&gt;"","1","0")&amp;IF(AA19&lt;&gt;"","1","0")&amp;"_"&amp;IF(Z19&lt;&gt;"","1","0")&amp;IF(Y19&lt;&gt;"","1","0"),"00")</f>
        <v>2#0000_0000</v>
      </c>
      <c r="AF19" s="567">
        <f t="shared" si="0"/>
        <v>0</v>
      </c>
      <c r="AG19" t="str">
        <f t="shared" si="2"/>
        <v>0.750</v>
      </c>
      <c r="AH19" t="s">
        <v>8323</v>
      </c>
      <c r="AI19">
        <v>12</v>
      </c>
      <c r="AJ19">
        <v>14</v>
      </c>
      <c r="AK19">
        <v>15</v>
      </c>
      <c r="AL19" s="226"/>
      <c r="AM19">
        <v>1240770</v>
      </c>
      <c r="AN19" s="15" t="s">
        <v>11725</v>
      </c>
      <c r="AO19" s="234" t="s">
        <v>541</v>
      </c>
      <c r="BG19" s="150">
        <v>5</v>
      </c>
      <c r="BH19" s="567">
        <f t="shared" si="3"/>
        <v>-50</v>
      </c>
      <c r="BI19" s="567">
        <f t="shared" si="4"/>
        <v>100</v>
      </c>
      <c r="BJ19" s="151">
        <f t="shared" si="5"/>
        <v>0.75</v>
      </c>
      <c r="BK19" s="152">
        <f t="shared" si="6"/>
        <v>0.75</v>
      </c>
      <c r="BL19" t="str">
        <f t="shared" si="7"/>
        <v>0.750</v>
      </c>
      <c r="BQ19" s="153"/>
    </row>
    <row r="20" spans="1:69">
      <c r="A20" s="154">
        <v>18</v>
      </c>
      <c r="B20" s="175" t="s">
        <v>7735</v>
      </c>
      <c r="C20" s="165" t="s">
        <v>975</v>
      </c>
      <c r="D20" s="13" t="s">
        <v>531</v>
      </c>
      <c r="E20" s="23" t="s">
        <v>539</v>
      </c>
      <c r="F20" s="23" t="s">
        <v>540</v>
      </c>
      <c r="G20" s="23" t="s">
        <v>443</v>
      </c>
      <c r="H20" s="23">
        <v>4</v>
      </c>
      <c r="I20" s="23">
        <v>20</v>
      </c>
      <c r="J20" s="178">
        <v>-50</v>
      </c>
      <c r="K20" s="178">
        <v>100</v>
      </c>
      <c r="L20" s="147">
        <v>0</v>
      </c>
      <c r="M20" s="147" t="s">
        <v>1161</v>
      </c>
      <c r="N20" s="9" t="str">
        <f t="shared" si="8"/>
        <v>2#0000_0000</v>
      </c>
      <c r="O20" s="9" t="str">
        <f t="shared" si="9"/>
        <v>2#0000_0010</v>
      </c>
      <c r="P20" s="9" t="str">
        <f t="shared" si="10"/>
        <v>2#0000_0010</v>
      </c>
      <c r="Q20" s="179"/>
      <c r="R20" s="179"/>
      <c r="S20" s="179"/>
      <c r="T20" s="180"/>
      <c r="U20" s="181" t="s">
        <v>1160</v>
      </c>
      <c r="V20" s="182"/>
      <c r="W20" s="182"/>
      <c r="X20" s="180"/>
      <c r="Y20" s="181"/>
      <c r="Z20" s="179"/>
      <c r="AA20" s="179"/>
      <c r="AB20" s="179"/>
      <c r="AC20" s="148" t="str">
        <f t="shared" si="11"/>
        <v>2#0000_0000</v>
      </c>
      <c r="AD20" s="149" t="str">
        <f t="shared" si="12"/>
        <v>2#0000_0000</v>
      </c>
      <c r="AE20" s="15" t="str">
        <f t="shared" si="13"/>
        <v>2#0000_0000</v>
      </c>
      <c r="AF20" s="567">
        <f t="shared" si="0"/>
        <v>0</v>
      </c>
      <c r="AG20" t="str">
        <f t="shared" si="2"/>
        <v>0.750</v>
      </c>
      <c r="AH20" t="s">
        <v>8323</v>
      </c>
      <c r="AI20">
        <v>12</v>
      </c>
      <c r="AJ20">
        <v>14</v>
      </c>
      <c r="AK20">
        <v>15</v>
      </c>
      <c r="AL20" s="226"/>
      <c r="AM20">
        <v>1240771</v>
      </c>
      <c r="AN20" s="15" t="s">
        <v>11725</v>
      </c>
      <c r="AO20" s="234" t="s">
        <v>541</v>
      </c>
      <c r="BG20" s="150">
        <v>5</v>
      </c>
      <c r="BH20" s="567">
        <f t="shared" si="3"/>
        <v>-50</v>
      </c>
      <c r="BI20" s="567">
        <f t="shared" si="4"/>
        <v>100</v>
      </c>
      <c r="BJ20" s="151">
        <f t="shared" si="5"/>
        <v>0.75</v>
      </c>
      <c r="BK20" s="152">
        <f t="shared" si="6"/>
        <v>0.75</v>
      </c>
      <c r="BL20" t="str">
        <f t="shared" si="7"/>
        <v>0.750</v>
      </c>
      <c r="BQ20" s="153"/>
    </row>
    <row r="21" spans="1:69">
      <c r="A21" s="154">
        <v>19</v>
      </c>
      <c r="B21" s="175" t="s">
        <v>7736</v>
      </c>
      <c r="C21" s="165" t="s">
        <v>976</v>
      </c>
      <c r="D21" s="13" t="s">
        <v>531</v>
      </c>
      <c r="E21" s="23" t="s">
        <v>539</v>
      </c>
      <c r="F21" s="23" t="s">
        <v>540</v>
      </c>
      <c r="G21" s="23" t="s">
        <v>443</v>
      </c>
      <c r="H21" s="23">
        <v>4</v>
      </c>
      <c r="I21" s="23">
        <v>20</v>
      </c>
      <c r="J21" s="178">
        <v>-50</v>
      </c>
      <c r="K21" s="178">
        <v>100</v>
      </c>
      <c r="L21" s="147">
        <v>0</v>
      </c>
      <c r="M21" s="147" t="s">
        <v>1161</v>
      </c>
      <c r="N21" s="9" t="str">
        <f>CONCATENATE("2#00",IF(Q21&lt;&gt;"","1","0")&amp;IF(R21&lt;&gt;"","1","0")&amp;"_",IF(S21&lt;&gt;"","1","0"),IF(T21&lt;&gt;"","1","0"),"00")</f>
        <v>2#0000_0000</v>
      </c>
      <c r="O21" s="9" t="str">
        <f>P21</f>
        <v>2#0000_0010</v>
      </c>
      <c r="P21" s="9" t="str">
        <f t="shared" si="10"/>
        <v>2#0000_0010</v>
      </c>
      <c r="Q21" s="179"/>
      <c r="R21" s="179"/>
      <c r="S21" s="179"/>
      <c r="T21" s="180"/>
      <c r="U21" s="181" t="s">
        <v>1160</v>
      </c>
      <c r="V21" s="182"/>
      <c r="W21" s="182"/>
      <c r="X21" s="180"/>
      <c r="Y21" s="181"/>
      <c r="Z21" s="179"/>
      <c r="AA21" s="179"/>
      <c r="AB21" s="179"/>
      <c r="AC21" s="148" t="str">
        <f>CONCATENATE("2#00",IF(AB21&lt;&gt;"","1","0")&amp;IF(AA21&lt;&gt;"","1","0")&amp;"_"&amp;IF(Z21&lt;&gt;"","1","0")&amp;IF(Y21&lt;&gt;"","1","0")&amp;IF(X21&lt;&gt;"","1","0")&amp;IF(W21&lt;&gt;"","1","0"))</f>
        <v>2#0000_0000</v>
      </c>
      <c r="AD21" s="149" t="str">
        <f>AC21</f>
        <v>2#0000_0000</v>
      </c>
      <c r="AE21" s="15" t="str">
        <f>CONCATENATE("2#00",IF(AB21&lt;&gt;"","1","0")&amp;IF(AA21&lt;&gt;"","1","0")&amp;"_"&amp;IF(Z21&lt;&gt;"","1","0")&amp;IF(Y21&lt;&gt;"","1","0"),"00")</f>
        <v>2#0000_0000</v>
      </c>
      <c r="AF21" s="567">
        <f t="shared" si="0"/>
        <v>0</v>
      </c>
      <c r="AG21" t="str">
        <f t="shared" si="2"/>
        <v>0.750</v>
      </c>
      <c r="AH21" t="s">
        <v>8323</v>
      </c>
      <c r="AI21">
        <v>12</v>
      </c>
      <c r="AJ21">
        <v>14</v>
      </c>
      <c r="AK21">
        <v>15</v>
      </c>
      <c r="AL21" s="226"/>
      <c r="AM21">
        <v>1240772</v>
      </c>
      <c r="AN21" s="15" t="s">
        <v>11725</v>
      </c>
      <c r="AO21" s="234" t="s">
        <v>541</v>
      </c>
      <c r="BG21" s="150">
        <v>5</v>
      </c>
      <c r="BH21" s="567">
        <f t="shared" si="3"/>
        <v>-50</v>
      </c>
      <c r="BI21" s="567">
        <f t="shared" si="4"/>
        <v>100</v>
      </c>
      <c r="BJ21" s="151">
        <f t="shared" si="5"/>
        <v>0.75</v>
      </c>
      <c r="BK21" s="152">
        <f t="shared" si="6"/>
        <v>0.75</v>
      </c>
      <c r="BL21" t="str">
        <f t="shared" si="7"/>
        <v>0.750</v>
      </c>
      <c r="BQ21" s="153"/>
    </row>
    <row r="22" spans="1:69">
      <c r="A22" s="154">
        <v>20</v>
      </c>
      <c r="B22" s="175" t="s">
        <v>974</v>
      </c>
      <c r="C22" s="165" t="s">
        <v>956</v>
      </c>
      <c r="D22" s="13" t="s">
        <v>531</v>
      </c>
      <c r="E22" s="23" t="s">
        <v>539</v>
      </c>
      <c r="F22" s="23" t="s">
        <v>540</v>
      </c>
      <c r="G22" s="23" t="s">
        <v>443</v>
      </c>
      <c r="H22" s="23">
        <v>4</v>
      </c>
      <c r="I22" s="23">
        <v>20</v>
      </c>
      <c r="J22" s="178">
        <v>-50</v>
      </c>
      <c r="K22" s="178">
        <v>100</v>
      </c>
      <c r="L22" s="147">
        <v>0</v>
      </c>
      <c r="M22" s="147" t="s">
        <v>1161</v>
      </c>
      <c r="N22" s="9" t="str">
        <f t="shared" si="8"/>
        <v>2#0000_0000</v>
      </c>
      <c r="O22" s="9" t="str">
        <f t="shared" si="9"/>
        <v>2#0000_0010</v>
      </c>
      <c r="P22" s="9" t="str">
        <f t="shared" si="10"/>
        <v>2#0000_0010</v>
      </c>
      <c r="Q22" s="179"/>
      <c r="R22" s="179"/>
      <c r="S22" s="179"/>
      <c r="T22" s="180"/>
      <c r="U22" s="181" t="s">
        <v>1160</v>
      </c>
      <c r="V22" s="182"/>
      <c r="W22" s="182"/>
      <c r="X22" s="180"/>
      <c r="Y22" s="181"/>
      <c r="Z22" s="179"/>
      <c r="AA22" s="179"/>
      <c r="AB22" s="179"/>
      <c r="AC22" s="148" t="str">
        <f t="shared" si="11"/>
        <v>2#0000_0000</v>
      </c>
      <c r="AD22" s="149" t="str">
        <f t="shared" si="12"/>
        <v>2#0000_0000</v>
      </c>
      <c r="AE22" s="15" t="str">
        <f t="shared" si="13"/>
        <v>2#0000_0000</v>
      </c>
      <c r="AF22" s="567">
        <f t="shared" si="0"/>
        <v>0</v>
      </c>
      <c r="AG22" t="str">
        <f t="shared" si="2"/>
        <v>0.750</v>
      </c>
      <c r="AH22" t="s">
        <v>8323</v>
      </c>
      <c r="AI22">
        <v>12</v>
      </c>
      <c r="AJ22">
        <v>14</v>
      </c>
      <c r="AK22">
        <v>15</v>
      </c>
      <c r="AL22" s="226"/>
      <c r="AM22">
        <v>1240773</v>
      </c>
      <c r="AN22" s="15" t="s">
        <v>11725</v>
      </c>
      <c r="AO22" s="234" t="s">
        <v>541</v>
      </c>
      <c r="BG22" s="150">
        <v>5</v>
      </c>
      <c r="BH22" s="567">
        <f t="shared" si="3"/>
        <v>-50</v>
      </c>
      <c r="BI22" s="567">
        <f t="shared" si="4"/>
        <v>100</v>
      </c>
      <c r="BJ22" s="151">
        <f t="shared" si="5"/>
        <v>0.75</v>
      </c>
      <c r="BK22" s="152">
        <f t="shared" si="6"/>
        <v>0.75</v>
      </c>
      <c r="BL22" t="str">
        <f t="shared" si="7"/>
        <v>0.750</v>
      </c>
      <c r="BQ22" s="153"/>
    </row>
    <row r="23" spans="1:69">
      <c r="A23" s="154">
        <v>21</v>
      </c>
      <c r="B23" s="175" t="s">
        <v>7737</v>
      </c>
      <c r="C23" s="165" t="s">
        <v>977</v>
      </c>
      <c r="D23" s="13" t="s">
        <v>531</v>
      </c>
      <c r="E23" s="23" t="s">
        <v>539</v>
      </c>
      <c r="F23" s="23" t="s">
        <v>540</v>
      </c>
      <c r="G23" s="23" t="s">
        <v>443</v>
      </c>
      <c r="H23" s="23">
        <v>4</v>
      </c>
      <c r="I23" s="23">
        <v>20</v>
      </c>
      <c r="J23" s="178">
        <v>-50</v>
      </c>
      <c r="K23" s="178">
        <v>100</v>
      </c>
      <c r="L23" s="147">
        <v>0</v>
      </c>
      <c r="M23" s="147" t="s">
        <v>1161</v>
      </c>
      <c r="N23" s="9" t="str">
        <f t="shared" si="8"/>
        <v>2#0000_0000</v>
      </c>
      <c r="O23" s="9" t="str">
        <f t="shared" si="9"/>
        <v>2#0000_0010</v>
      </c>
      <c r="P23" s="9" t="str">
        <f t="shared" si="10"/>
        <v>2#0000_0010</v>
      </c>
      <c r="Q23" s="179"/>
      <c r="R23" s="179"/>
      <c r="S23" s="179"/>
      <c r="T23" s="180"/>
      <c r="U23" s="181" t="s">
        <v>1160</v>
      </c>
      <c r="V23" s="182"/>
      <c r="W23" s="182"/>
      <c r="X23" s="180"/>
      <c r="Y23" s="181"/>
      <c r="Z23" s="179"/>
      <c r="AA23" s="179"/>
      <c r="AB23" s="179"/>
      <c r="AC23" s="148" t="str">
        <f t="shared" si="11"/>
        <v>2#0000_0000</v>
      </c>
      <c r="AD23" s="149" t="str">
        <f t="shared" si="12"/>
        <v>2#0000_0000</v>
      </c>
      <c r="AE23" s="15" t="str">
        <f t="shared" si="13"/>
        <v>2#0000_0000</v>
      </c>
      <c r="AF23" s="567">
        <f t="shared" si="0"/>
        <v>0</v>
      </c>
      <c r="AG23" t="str">
        <f t="shared" si="2"/>
        <v>0.750</v>
      </c>
      <c r="AH23" t="s">
        <v>8323</v>
      </c>
      <c r="AI23">
        <v>12</v>
      </c>
      <c r="AJ23">
        <v>14</v>
      </c>
      <c r="AK23">
        <v>15</v>
      </c>
      <c r="AL23" s="226"/>
      <c r="AM23">
        <v>1240774</v>
      </c>
      <c r="AN23" s="15" t="s">
        <v>11725</v>
      </c>
      <c r="AO23" s="234" t="s">
        <v>541</v>
      </c>
      <c r="BG23" s="150">
        <v>5</v>
      </c>
      <c r="BH23" s="567">
        <f t="shared" si="3"/>
        <v>-50</v>
      </c>
      <c r="BI23" s="567">
        <f t="shared" si="4"/>
        <v>100</v>
      </c>
      <c r="BJ23" s="151">
        <f t="shared" si="5"/>
        <v>0.75</v>
      </c>
      <c r="BK23" s="152">
        <f t="shared" si="6"/>
        <v>0.75</v>
      </c>
      <c r="BL23" t="str">
        <f t="shared" si="7"/>
        <v>0.750</v>
      </c>
      <c r="BQ23" s="153"/>
    </row>
    <row r="24" spans="1:69" s="1109" customFormat="1">
      <c r="A24" s="1096">
        <v>22</v>
      </c>
      <c r="B24" s="1097"/>
      <c r="C24" s="1098"/>
      <c r="D24" s="1099"/>
      <c r="E24" s="1100"/>
      <c r="F24" s="1100"/>
      <c r="G24" s="1100"/>
      <c r="H24" s="1101">
        <v>0</v>
      </c>
      <c r="I24" s="1101">
        <v>0</v>
      </c>
      <c r="J24" s="1101">
        <v>0</v>
      </c>
      <c r="K24" s="1101">
        <v>0</v>
      </c>
      <c r="L24" s="1101">
        <v>0</v>
      </c>
      <c r="M24" s="1101">
        <v>0</v>
      </c>
      <c r="N24" s="1102" t="str">
        <f t="shared" ref="N24:N47" si="22">CONCATENATE("2#00",IF(Q24&lt;&gt;"","1","0")&amp;IF(R24&lt;&gt;"","1","0")&amp;"_",IF(S24&lt;&gt;"","1","0"),IF(T24&lt;&gt;"","1","0"),"00")</f>
        <v>2#0000_0000</v>
      </c>
      <c r="O24" s="1102" t="str">
        <f t="shared" ref="O24:O47" si="23">P24</f>
        <v>2#0000_0000</v>
      </c>
      <c r="P24" s="1102" t="str">
        <f t="shared" ref="P24:P47" si="24">CONCATENATE("2#00",IF(Q24&lt;&gt;"","1","0")&amp;IF(R24&lt;&gt;"","1","0")&amp;"_",IF(S24&lt;&gt;"","1","0")&amp;IF(T24&lt;&gt;"","1","0")&amp;IF(U24&lt;&gt;"","1","0")&amp;IF(V24&lt;&gt;"","1","0"))</f>
        <v>2#0000_0000</v>
      </c>
      <c r="Q24" s="1103"/>
      <c r="R24" s="1103"/>
      <c r="S24" s="1103"/>
      <c r="T24" s="1104"/>
      <c r="U24" s="1103"/>
      <c r="V24" s="1103"/>
      <c r="W24" s="1103"/>
      <c r="X24" s="1104"/>
      <c r="Y24" s="1103"/>
      <c r="Z24" s="1103"/>
      <c r="AA24" s="1103"/>
      <c r="AB24" s="1103"/>
      <c r="AC24" s="1105" t="str">
        <f t="shared" ref="AC24:AC47" si="25">CONCATENATE("2#00",IF(AB24&lt;&gt;"","1","0")&amp;IF(AA24&lt;&gt;"","1","0")&amp;"_"&amp;IF(Z24&lt;&gt;"","1","0")&amp;IF(Y24&lt;&gt;"","1","0")&amp;IF(X24&lt;&gt;"","1","0")&amp;IF(W24&lt;&gt;"","1","0"))</f>
        <v>2#0000_0000</v>
      </c>
      <c r="AD24" s="1106" t="str">
        <f t="shared" ref="AD24:AD47" si="26">AC24</f>
        <v>2#0000_0000</v>
      </c>
      <c r="AE24" s="1107" t="str">
        <f t="shared" ref="AE24:AE47" si="27">CONCATENATE("2#00",IF(AB24&lt;&gt;"","1","0")&amp;IF(AA24&lt;&gt;"","1","0")&amp;"_"&amp;IF(Z24&lt;&gt;"","1","0")&amp;IF(Y24&lt;&gt;"","1","0"),"00")</f>
        <v>2#0000_0000</v>
      </c>
      <c r="AF24" s="1108">
        <f t="shared" ref="AF24:AF87" si="28">IF(E24="МПа",1,0)</f>
        <v>0</v>
      </c>
      <c r="AG24" s="1109" t="str">
        <f t="shared" si="2"/>
        <v>0.000</v>
      </c>
      <c r="AI24" s="1109">
        <v>12</v>
      </c>
      <c r="AJ24" s="1109">
        <v>14</v>
      </c>
      <c r="AK24" s="1109">
        <v>15</v>
      </c>
      <c r="AL24" s="1107"/>
      <c r="AN24" s="1107" t="s">
        <v>11725</v>
      </c>
      <c r="AO24" s="1133"/>
      <c r="BG24" s="1110">
        <v>5</v>
      </c>
      <c r="BH24" s="1108">
        <f t="shared" si="3"/>
        <v>0</v>
      </c>
      <c r="BI24" s="1108">
        <f t="shared" si="4"/>
        <v>0</v>
      </c>
      <c r="BJ24" s="1111">
        <f t="shared" si="5"/>
        <v>0</v>
      </c>
      <c r="BK24" s="1112">
        <f t="shared" si="6"/>
        <v>0</v>
      </c>
      <c r="BL24" s="1109" t="str">
        <f t="shared" si="7"/>
        <v>0.000</v>
      </c>
      <c r="BQ24" s="1113"/>
    </row>
    <row r="25" spans="1:69">
      <c r="A25" s="154">
        <v>23</v>
      </c>
      <c r="B25" s="174" t="s">
        <v>874</v>
      </c>
      <c r="C25" s="165" t="s">
        <v>878</v>
      </c>
      <c r="D25" s="13" t="s">
        <v>1164</v>
      </c>
      <c r="E25" s="23" t="s">
        <v>1158</v>
      </c>
      <c r="F25" s="23" t="s">
        <v>545</v>
      </c>
      <c r="G25" s="23" t="s">
        <v>443</v>
      </c>
      <c r="H25" s="23">
        <v>4</v>
      </c>
      <c r="I25" s="23">
        <v>20</v>
      </c>
      <c r="J25" s="147">
        <v>0</v>
      </c>
      <c r="K25" s="147">
        <v>5000</v>
      </c>
      <c r="L25" s="147">
        <v>0</v>
      </c>
      <c r="M25" s="147">
        <v>0</v>
      </c>
      <c r="N25" s="9" t="str">
        <f t="shared" si="22"/>
        <v>2#0000_0000</v>
      </c>
      <c r="O25" s="9" t="str">
        <f t="shared" si="23"/>
        <v>2#0000_0000</v>
      </c>
      <c r="P25" s="9" t="str">
        <f t="shared" si="24"/>
        <v>2#0000_0000</v>
      </c>
      <c r="Q25" s="179"/>
      <c r="R25" s="179"/>
      <c r="S25" s="179"/>
      <c r="T25" s="180"/>
      <c r="U25" s="181"/>
      <c r="V25" s="182"/>
      <c r="W25" s="182"/>
      <c r="X25" s="180"/>
      <c r="Y25" s="181"/>
      <c r="Z25" s="179" t="s">
        <v>1159</v>
      </c>
      <c r="AA25" s="179"/>
      <c r="AB25" s="179"/>
      <c r="AC25" s="148" t="str">
        <f t="shared" si="25"/>
        <v>2#0000_1000</v>
      </c>
      <c r="AD25" s="149" t="str">
        <f t="shared" si="26"/>
        <v>2#0000_1000</v>
      </c>
      <c r="AE25" s="15" t="str">
        <f t="shared" si="27"/>
        <v>2#0000_1000</v>
      </c>
      <c r="AF25" s="567">
        <f t="shared" si="28"/>
        <v>0</v>
      </c>
      <c r="AG25" t="str">
        <f t="shared" si="2"/>
        <v>2.000</v>
      </c>
      <c r="AH25" t="s">
        <v>8323</v>
      </c>
      <c r="AI25">
        <v>12</v>
      </c>
      <c r="AJ25">
        <v>14</v>
      </c>
      <c r="AK25">
        <v>15</v>
      </c>
      <c r="AL25" s="226"/>
      <c r="AM25">
        <v>1240775</v>
      </c>
      <c r="AN25" s="15" t="s">
        <v>11725</v>
      </c>
      <c r="AO25" s="234" t="s">
        <v>11843</v>
      </c>
      <c r="BG25" s="150">
        <v>5</v>
      </c>
      <c r="BH25" s="567">
        <f t="shared" si="3"/>
        <v>0</v>
      </c>
      <c r="BI25" s="567">
        <f t="shared" si="4"/>
        <v>5000</v>
      </c>
      <c r="BJ25" s="151">
        <f t="shared" si="5"/>
        <v>2</v>
      </c>
      <c r="BK25" s="152">
        <f t="shared" si="6"/>
        <v>2</v>
      </c>
      <c r="BL25" t="str">
        <f t="shared" si="7"/>
        <v>2.000</v>
      </c>
      <c r="BQ25" s="153"/>
    </row>
    <row r="26" spans="1:69">
      <c r="A26" s="154">
        <v>24</v>
      </c>
      <c r="B26" s="174" t="s">
        <v>883</v>
      </c>
      <c r="C26" s="165" t="s">
        <v>884</v>
      </c>
      <c r="D26" s="13" t="s">
        <v>1165</v>
      </c>
      <c r="E26" s="23" t="s">
        <v>1166</v>
      </c>
      <c r="F26" s="23" t="s">
        <v>544</v>
      </c>
      <c r="G26" s="23" t="s">
        <v>443</v>
      </c>
      <c r="H26" s="23">
        <v>4</v>
      </c>
      <c r="I26" s="23">
        <v>20</v>
      </c>
      <c r="J26" s="147">
        <v>0</v>
      </c>
      <c r="K26" s="147">
        <v>2</v>
      </c>
      <c r="L26" s="147">
        <v>0</v>
      </c>
      <c r="M26" s="147">
        <v>0</v>
      </c>
      <c r="N26" s="9" t="str">
        <f t="shared" si="22"/>
        <v>2#0000_0000</v>
      </c>
      <c r="O26" s="9" t="str">
        <f t="shared" si="23"/>
        <v>2#0000_0000</v>
      </c>
      <c r="P26" s="9" t="str">
        <f t="shared" si="24"/>
        <v>2#0000_0000</v>
      </c>
      <c r="Q26" s="179"/>
      <c r="R26" s="179"/>
      <c r="S26" s="179"/>
      <c r="T26" s="180"/>
      <c r="U26" s="181"/>
      <c r="V26" s="182"/>
      <c r="W26" s="182"/>
      <c r="X26" s="180"/>
      <c r="Y26" s="181" t="s">
        <v>1162</v>
      </c>
      <c r="Z26" s="179" t="s">
        <v>1163</v>
      </c>
      <c r="AA26" s="179"/>
      <c r="AB26" s="179"/>
      <c r="AC26" s="148" t="str">
        <f t="shared" si="25"/>
        <v>2#0000_1100</v>
      </c>
      <c r="AD26" s="149" t="str">
        <f t="shared" si="26"/>
        <v>2#0000_1100</v>
      </c>
      <c r="AE26" s="15" t="str">
        <f t="shared" si="27"/>
        <v>2#0000_1100</v>
      </c>
      <c r="AF26" s="567">
        <f t="shared" si="28"/>
        <v>1</v>
      </c>
      <c r="AG26" t="str">
        <f t="shared" si="2"/>
        <v>0.010</v>
      </c>
      <c r="AH26" t="s">
        <v>8323</v>
      </c>
      <c r="AI26">
        <v>12</v>
      </c>
      <c r="AJ26">
        <v>14</v>
      </c>
      <c r="AK26">
        <v>15</v>
      </c>
      <c r="AL26" s="226"/>
      <c r="AM26">
        <v>1240776</v>
      </c>
      <c r="AN26" s="15" t="s">
        <v>11725</v>
      </c>
      <c r="AO26" s="234" t="s">
        <v>11843</v>
      </c>
      <c r="BG26" s="150">
        <v>5</v>
      </c>
      <c r="BH26" s="567">
        <f t="shared" si="3"/>
        <v>0</v>
      </c>
      <c r="BI26" s="567">
        <f t="shared" si="4"/>
        <v>2</v>
      </c>
      <c r="BJ26" s="151">
        <f t="shared" si="5"/>
        <v>0.01</v>
      </c>
      <c r="BK26" s="152">
        <f t="shared" si="6"/>
        <v>0.01</v>
      </c>
      <c r="BL26" t="str">
        <f t="shared" si="7"/>
        <v>0.010</v>
      </c>
      <c r="BQ26" s="153"/>
    </row>
    <row r="27" spans="1:69">
      <c r="A27" s="154">
        <v>25</v>
      </c>
      <c r="B27" s="174" t="s">
        <v>896</v>
      </c>
      <c r="C27" s="165" t="s">
        <v>897</v>
      </c>
      <c r="D27" s="13" t="s">
        <v>531</v>
      </c>
      <c r="E27" s="23" t="s">
        <v>539</v>
      </c>
      <c r="F27" s="23" t="s">
        <v>540</v>
      </c>
      <c r="G27" s="23" t="s">
        <v>443</v>
      </c>
      <c r="H27" s="23">
        <v>4</v>
      </c>
      <c r="I27" s="23">
        <v>20</v>
      </c>
      <c r="J27" s="147">
        <v>-50</v>
      </c>
      <c r="K27" s="147">
        <v>150</v>
      </c>
      <c r="L27" s="147">
        <v>0</v>
      </c>
      <c r="M27" s="147">
        <v>0</v>
      </c>
      <c r="N27" s="9" t="str">
        <f t="shared" si="22"/>
        <v>2#0000_0000</v>
      </c>
      <c r="O27" s="9" t="str">
        <f t="shared" si="23"/>
        <v>2#0000_0000</v>
      </c>
      <c r="P27" s="9" t="str">
        <f t="shared" si="24"/>
        <v>2#0000_0000</v>
      </c>
      <c r="Q27" s="179"/>
      <c r="R27" s="179"/>
      <c r="S27" s="179"/>
      <c r="T27" s="180"/>
      <c r="U27" s="181"/>
      <c r="V27" s="182"/>
      <c r="W27" s="182"/>
      <c r="X27" s="180"/>
      <c r="Y27" s="181"/>
      <c r="Z27" s="179"/>
      <c r="AA27" s="179"/>
      <c r="AB27" s="179"/>
      <c r="AC27" s="148" t="str">
        <f t="shared" si="25"/>
        <v>2#0000_0000</v>
      </c>
      <c r="AD27" s="149" t="str">
        <f t="shared" si="26"/>
        <v>2#0000_0000</v>
      </c>
      <c r="AE27" s="15" t="str">
        <f t="shared" si="27"/>
        <v>2#0000_0000</v>
      </c>
      <c r="AF27" s="567">
        <f t="shared" si="28"/>
        <v>0</v>
      </c>
      <c r="AG27" t="str">
        <f t="shared" si="2"/>
        <v>1.000</v>
      </c>
      <c r="AH27" t="s">
        <v>8323</v>
      </c>
      <c r="AI27">
        <v>12</v>
      </c>
      <c r="AJ27">
        <v>14</v>
      </c>
      <c r="AK27">
        <v>15</v>
      </c>
      <c r="AL27" s="226"/>
      <c r="AM27">
        <v>1240777</v>
      </c>
      <c r="AN27" s="15" t="s">
        <v>11725</v>
      </c>
      <c r="AO27" s="234" t="s">
        <v>11843</v>
      </c>
      <c r="BG27" s="150">
        <v>5</v>
      </c>
      <c r="BH27" s="567">
        <f t="shared" si="3"/>
        <v>-50</v>
      </c>
      <c r="BI27" s="567">
        <f t="shared" si="4"/>
        <v>150</v>
      </c>
      <c r="BJ27" s="151">
        <f t="shared" si="5"/>
        <v>1</v>
      </c>
      <c r="BK27" s="152">
        <f t="shared" si="6"/>
        <v>1</v>
      </c>
      <c r="BL27" t="str">
        <f t="shared" si="7"/>
        <v>1.000</v>
      </c>
      <c r="BQ27" s="153"/>
    </row>
    <row r="28" spans="1:69" s="1109" customFormat="1">
      <c r="A28" s="1096">
        <v>26</v>
      </c>
      <c r="B28" s="1097"/>
      <c r="C28" s="1098"/>
      <c r="D28" s="1099"/>
      <c r="E28" s="1100"/>
      <c r="F28" s="1100"/>
      <c r="G28" s="1100"/>
      <c r="H28" s="1101">
        <v>0</v>
      </c>
      <c r="I28" s="1101">
        <v>0</v>
      </c>
      <c r="J28" s="1101">
        <v>0</v>
      </c>
      <c r="K28" s="1101">
        <v>0</v>
      </c>
      <c r="L28" s="1101">
        <v>0</v>
      </c>
      <c r="M28" s="1101">
        <v>0</v>
      </c>
      <c r="N28" s="1102" t="str">
        <f t="shared" si="22"/>
        <v>2#0000_0000</v>
      </c>
      <c r="O28" s="1102" t="str">
        <f t="shared" si="23"/>
        <v>2#0000_0000</v>
      </c>
      <c r="P28" s="1102" t="str">
        <f t="shared" si="24"/>
        <v>2#0000_0000</v>
      </c>
      <c r="Q28" s="1103"/>
      <c r="R28" s="1103"/>
      <c r="S28" s="1103"/>
      <c r="T28" s="1104"/>
      <c r="U28" s="1103"/>
      <c r="V28" s="1103"/>
      <c r="W28" s="1103"/>
      <c r="X28" s="1104"/>
      <c r="Y28" s="1103"/>
      <c r="Z28" s="1103"/>
      <c r="AA28" s="1103"/>
      <c r="AB28" s="1103"/>
      <c r="AC28" s="1105" t="str">
        <f t="shared" si="25"/>
        <v>2#0000_0000</v>
      </c>
      <c r="AD28" s="1106" t="str">
        <f t="shared" si="26"/>
        <v>2#0000_0000</v>
      </c>
      <c r="AE28" s="1107" t="str">
        <f t="shared" si="27"/>
        <v>2#0000_0000</v>
      </c>
      <c r="AF28" s="1108">
        <f t="shared" si="28"/>
        <v>0</v>
      </c>
      <c r="AG28" s="1109" t="str">
        <f t="shared" si="2"/>
        <v>0.000</v>
      </c>
      <c r="AI28" s="1109">
        <v>12</v>
      </c>
      <c r="AJ28" s="1109">
        <v>14</v>
      </c>
      <c r="AK28" s="1109">
        <v>15</v>
      </c>
      <c r="AL28" s="1107"/>
      <c r="AN28" s="1107" t="s">
        <v>11725</v>
      </c>
      <c r="AO28" s="1133"/>
      <c r="BG28" s="1110">
        <v>5</v>
      </c>
      <c r="BH28" s="1108">
        <f t="shared" si="3"/>
        <v>0</v>
      </c>
      <c r="BI28" s="1108">
        <f t="shared" si="4"/>
        <v>0</v>
      </c>
      <c r="BJ28" s="1111">
        <f t="shared" si="5"/>
        <v>0</v>
      </c>
      <c r="BK28" s="1112">
        <f t="shared" si="6"/>
        <v>0</v>
      </c>
      <c r="BL28" s="1109" t="str">
        <f t="shared" si="7"/>
        <v>0.000</v>
      </c>
      <c r="BQ28" s="1113"/>
    </row>
    <row r="29" spans="1:69">
      <c r="A29" s="154">
        <v>27</v>
      </c>
      <c r="B29" s="174" t="s">
        <v>875</v>
      </c>
      <c r="C29" s="165" t="s">
        <v>879</v>
      </c>
      <c r="D29" s="13" t="s">
        <v>1164</v>
      </c>
      <c r="E29" s="23" t="s">
        <v>1158</v>
      </c>
      <c r="F29" s="23" t="s">
        <v>545</v>
      </c>
      <c r="G29" s="23" t="s">
        <v>443</v>
      </c>
      <c r="H29" s="23">
        <v>4</v>
      </c>
      <c r="I29" s="23">
        <v>20</v>
      </c>
      <c r="J29" s="147">
        <v>0</v>
      </c>
      <c r="K29" s="147">
        <v>5000</v>
      </c>
      <c r="L29" s="147">
        <v>0</v>
      </c>
      <c r="M29" s="147">
        <v>0</v>
      </c>
      <c r="N29" s="9" t="str">
        <f t="shared" si="22"/>
        <v>2#0000_0000</v>
      </c>
      <c r="O29" s="9" t="str">
        <f t="shared" si="23"/>
        <v>2#0000_0000</v>
      </c>
      <c r="P29" s="9" t="str">
        <f t="shared" si="24"/>
        <v>2#0000_0000</v>
      </c>
      <c r="Q29" s="179"/>
      <c r="R29" s="179"/>
      <c r="S29" s="179"/>
      <c r="T29" s="180"/>
      <c r="U29" s="181"/>
      <c r="V29" s="182"/>
      <c r="W29" s="182"/>
      <c r="X29" s="180"/>
      <c r="Y29" s="181"/>
      <c r="Z29" s="179" t="s">
        <v>1159</v>
      </c>
      <c r="AA29" s="179"/>
      <c r="AB29" s="179"/>
      <c r="AC29" s="148" t="str">
        <f t="shared" si="25"/>
        <v>2#0000_1000</v>
      </c>
      <c r="AD29" s="149" t="str">
        <f t="shared" si="26"/>
        <v>2#0000_1000</v>
      </c>
      <c r="AE29" s="15" t="str">
        <f t="shared" si="27"/>
        <v>2#0000_1000</v>
      </c>
      <c r="AF29" s="567">
        <f t="shared" si="28"/>
        <v>0</v>
      </c>
      <c r="AG29" t="str">
        <f t="shared" si="2"/>
        <v>2.000</v>
      </c>
      <c r="AH29" t="s">
        <v>8323</v>
      </c>
      <c r="AI29">
        <v>12</v>
      </c>
      <c r="AJ29">
        <v>14</v>
      </c>
      <c r="AK29">
        <v>15</v>
      </c>
      <c r="AL29" s="15"/>
      <c r="AM29">
        <v>1240778</v>
      </c>
      <c r="AN29" s="15" t="s">
        <v>11725</v>
      </c>
      <c r="AO29" s="234" t="s">
        <v>11843</v>
      </c>
      <c r="BG29" s="150">
        <v>5</v>
      </c>
      <c r="BH29" s="567">
        <f t="shared" si="3"/>
        <v>0</v>
      </c>
      <c r="BI29" s="567">
        <f t="shared" si="4"/>
        <v>5000</v>
      </c>
      <c r="BJ29" s="151">
        <f t="shared" si="5"/>
        <v>2</v>
      </c>
      <c r="BK29" s="152">
        <f t="shared" si="6"/>
        <v>2</v>
      </c>
      <c r="BL29" t="str">
        <f t="shared" si="7"/>
        <v>2.000</v>
      </c>
      <c r="BQ29" s="153"/>
    </row>
    <row r="30" spans="1:69">
      <c r="A30" s="154">
        <v>28</v>
      </c>
      <c r="B30" s="174" t="s">
        <v>885</v>
      </c>
      <c r="C30" s="165" t="s">
        <v>888</v>
      </c>
      <c r="D30" s="13" t="s">
        <v>1165</v>
      </c>
      <c r="E30" s="23" t="s">
        <v>1166</v>
      </c>
      <c r="F30" s="23" t="s">
        <v>544</v>
      </c>
      <c r="G30" s="23" t="s">
        <v>443</v>
      </c>
      <c r="H30" s="23">
        <v>4</v>
      </c>
      <c r="I30" s="23">
        <v>20</v>
      </c>
      <c r="J30" s="147">
        <v>0</v>
      </c>
      <c r="K30" s="147">
        <v>2</v>
      </c>
      <c r="L30" s="147">
        <v>0</v>
      </c>
      <c r="M30" s="147">
        <v>0</v>
      </c>
      <c r="N30" s="9" t="str">
        <f t="shared" si="22"/>
        <v>2#0000_0000</v>
      </c>
      <c r="O30" s="9" t="str">
        <f t="shared" si="23"/>
        <v>2#0000_0000</v>
      </c>
      <c r="P30" s="9" t="str">
        <f t="shared" si="24"/>
        <v>2#0000_0000</v>
      </c>
      <c r="Q30" s="179"/>
      <c r="R30" s="179"/>
      <c r="S30" s="179"/>
      <c r="T30" s="180"/>
      <c r="U30" s="181"/>
      <c r="V30" s="182"/>
      <c r="W30" s="182"/>
      <c r="X30" s="180"/>
      <c r="Y30" s="181" t="s">
        <v>1162</v>
      </c>
      <c r="Z30" s="179" t="s">
        <v>1163</v>
      </c>
      <c r="AA30" s="179"/>
      <c r="AB30" s="179"/>
      <c r="AC30" s="148" t="str">
        <f t="shared" si="25"/>
        <v>2#0000_1100</v>
      </c>
      <c r="AD30" s="149" t="str">
        <f t="shared" si="26"/>
        <v>2#0000_1100</v>
      </c>
      <c r="AE30" s="15" t="str">
        <f t="shared" si="27"/>
        <v>2#0000_1100</v>
      </c>
      <c r="AF30" s="567">
        <f t="shared" si="28"/>
        <v>1</v>
      </c>
      <c r="AG30" t="str">
        <f t="shared" si="2"/>
        <v>0.010</v>
      </c>
      <c r="AH30" t="s">
        <v>8323</v>
      </c>
      <c r="AI30">
        <v>12</v>
      </c>
      <c r="AJ30">
        <v>14</v>
      </c>
      <c r="AK30">
        <v>15</v>
      </c>
      <c r="AL30" s="15"/>
      <c r="AM30">
        <v>1240779</v>
      </c>
      <c r="AN30" s="15" t="s">
        <v>11725</v>
      </c>
      <c r="AO30" s="234" t="s">
        <v>11843</v>
      </c>
      <c r="BG30" s="150">
        <v>5</v>
      </c>
      <c r="BH30" s="567">
        <f t="shared" si="3"/>
        <v>0</v>
      </c>
      <c r="BI30" s="567">
        <f t="shared" si="4"/>
        <v>2</v>
      </c>
      <c r="BJ30" s="151">
        <f t="shared" si="5"/>
        <v>0.01</v>
      </c>
      <c r="BK30" s="152">
        <f t="shared" si="6"/>
        <v>0.01</v>
      </c>
      <c r="BL30" t="str">
        <f t="shared" si="7"/>
        <v>0.010</v>
      </c>
      <c r="BQ30" s="153"/>
    </row>
    <row r="31" spans="1:69">
      <c r="A31" s="154">
        <v>29</v>
      </c>
      <c r="B31" s="174" t="s">
        <v>903</v>
      </c>
      <c r="C31" s="165" t="s">
        <v>899</v>
      </c>
      <c r="D31" s="13" t="s">
        <v>531</v>
      </c>
      <c r="E31" s="23" t="s">
        <v>539</v>
      </c>
      <c r="F31" s="23" t="s">
        <v>540</v>
      </c>
      <c r="G31" s="23" t="s">
        <v>443</v>
      </c>
      <c r="H31" s="23">
        <v>4</v>
      </c>
      <c r="I31" s="23">
        <v>20</v>
      </c>
      <c r="J31" s="147">
        <v>-50</v>
      </c>
      <c r="K31" s="147">
        <v>150</v>
      </c>
      <c r="L31" s="147">
        <v>0</v>
      </c>
      <c r="M31" s="147">
        <v>0</v>
      </c>
      <c r="N31" s="9" t="str">
        <f t="shared" si="22"/>
        <v>2#0000_0000</v>
      </c>
      <c r="O31" s="9" t="str">
        <f t="shared" si="23"/>
        <v>2#0000_0000</v>
      </c>
      <c r="P31" s="9" t="str">
        <f t="shared" si="24"/>
        <v>2#0000_0000</v>
      </c>
      <c r="Q31" s="179"/>
      <c r="R31" s="179"/>
      <c r="S31" s="179"/>
      <c r="T31" s="180"/>
      <c r="U31" s="181"/>
      <c r="V31" s="182"/>
      <c r="W31" s="182"/>
      <c r="X31" s="180"/>
      <c r="Y31" s="181"/>
      <c r="Z31" s="179"/>
      <c r="AA31" s="179"/>
      <c r="AB31" s="179"/>
      <c r="AC31" s="148" t="str">
        <f t="shared" si="25"/>
        <v>2#0000_0000</v>
      </c>
      <c r="AD31" s="149" t="str">
        <f t="shared" si="26"/>
        <v>2#0000_0000</v>
      </c>
      <c r="AE31" s="15" t="str">
        <f t="shared" si="27"/>
        <v>2#0000_0000</v>
      </c>
      <c r="AF31" s="567">
        <f t="shared" si="28"/>
        <v>0</v>
      </c>
      <c r="AG31" t="str">
        <f t="shared" si="2"/>
        <v>1.000</v>
      </c>
      <c r="AH31" t="s">
        <v>8323</v>
      </c>
      <c r="AI31">
        <v>12</v>
      </c>
      <c r="AJ31">
        <v>14</v>
      </c>
      <c r="AK31">
        <v>15</v>
      </c>
      <c r="AL31" s="15"/>
      <c r="AM31">
        <v>1240780</v>
      </c>
      <c r="AN31" s="15" t="s">
        <v>11725</v>
      </c>
      <c r="AO31" s="234" t="s">
        <v>11843</v>
      </c>
      <c r="BG31" s="150">
        <v>5</v>
      </c>
      <c r="BH31" s="567">
        <f t="shared" si="3"/>
        <v>-50</v>
      </c>
      <c r="BI31" s="567">
        <f t="shared" si="4"/>
        <v>150</v>
      </c>
      <c r="BJ31" s="151">
        <f t="shared" si="5"/>
        <v>1</v>
      </c>
      <c r="BK31" s="152">
        <f t="shared" si="6"/>
        <v>1</v>
      </c>
      <c r="BL31" t="str">
        <f t="shared" si="7"/>
        <v>1.000</v>
      </c>
      <c r="BQ31" s="153"/>
    </row>
    <row r="32" spans="1:69" s="1109" customFormat="1">
      <c r="A32" s="1096">
        <v>30</v>
      </c>
      <c r="B32" s="1097"/>
      <c r="C32" s="1098"/>
      <c r="D32" s="1099"/>
      <c r="E32" s="1100"/>
      <c r="F32" s="1100"/>
      <c r="G32" s="1100"/>
      <c r="H32" s="1101">
        <v>0</v>
      </c>
      <c r="I32" s="1101">
        <v>0</v>
      </c>
      <c r="J32" s="1101">
        <v>0</v>
      </c>
      <c r="K32" s="1101">
        <v>0</v>
      </c>
      <c r="L32" s="1101">
        <v>0</v>
      </c>
      <c r="M32" s="1101">
        <v>0</v>
      </c>
      <c r="N32" s="1102" t="str">
        <f t="shared" si="22"/>
        <v>2#0000_0000</v>
      </c>
      <c r="O32" s="1102" t="str">
        <f t="shared" si="23"/>
        <v>2#0000_0000</v>
      </c>
      <c r="P32" s="1102" t="str">
        <f t="shared" si="24"/>
        <v>2#0000_0000</v>
      </c>
      <c r="Q32" s="1103"/>
      <c r="R32" s="1103"/>
      <c r="S32" s="1103"/>
      <c r="T32" s="1104"/>
      <c r="U32" s="1103"/>
      <c r="V32" s="1103"/>
      <c r="W32" s="1103"/>
      <c r="X32" s="1104"/>
      <c r="Y32" s="1103"/>
      <c r="Z32" s="1103"/>
      <c r="AA32" s="1103"/>
      <c r="AB32" s="1103"/>
      <c r="AC32" s="1105" t="str">
        <f t="shared" si="25"/>
        <v>2#0000_0000</v>
      </c>
      <c r="AD32" s="1106" t="str">
        <f t="shared" si="26"/>
        <v>2#0000_0000</v>
      </c>
      <c r="AE32" s="1107" t="str">
        <f t="shared" si="27"/>
        <v>2#0000_0000</v>
      </c>
      <c r="AF32" s="1108">
        <f t="shared" si="28"/>
        <v>0</v>
      </c>
      <c r="AG32" s="1109" t="str">
        <f t="shared" si="2"/>
        <v>0.000</v>
      </c>
      <c r="AI32" s="1109">
        <v>12</v>
      </c>
      <c r="AJ32" s="1109">
        <v>14</v>
      </c>
      <c r="AK32" s="1109">
        <v>15</v>
      </c>
      <c r="AL32" s="1107"/>
      <c r="AN32" s="1107" t="s">
        <v>11725</v>
      </c>
      <c r="AO32" s="1133"/>
      <c r="BG32" s="1110">
        <v>5</v>
      </c>
      <c r="BH32" s="1108">
        <f t="shared" si="3"/>
        <v>0</v>
      </c>
      <c r="BI32" s="1108">
        <f t="shared" si="4"/>
        <v>0</v>
      </c>
      <c r="BJ32" s="1111">
        <f t="shared" si="5"/>
        <v>0</v>
      </c>
      <c r="BK32" s="1112">
        <f t="shared" si="6"/>
        <v>0</v>
      </c>
      <c r="BL32" s="1109" t="str">
        <f t="shared" si="7"/>
        <v>0.000</v>
      </c>
      <c r="BQ32" s="1113"/>
    </row>
    <row r="33" spans="1:69">
      <c r="A33" s="154">
        <v>31</v>
      </c>
      <c r="B33" s="174" t="s">
        <v>876</v>
      </c>
      <c r="C33" s="165" t="s">
        <v>880</v>
      </c>
      <c r="D33" s="13" t="s">
        <v>1164</v>
      </c>
      <c r="E33" s="23" t="s">
        <v>1158</v>
      </c>
      <c r="F33" s="23" t="s">
        <v>545</v>
      </c>
      <c r="G33" s="23" t="s">
        <v>443</v>
      </c>
      <c r="H33" s="23">
        <v>4</v>
      </c>
      <c r="I33" s="23">
        <v>20</v>
      </c>
      <c r="J33" s="147">
        <v>0</v>
      </c>
      <c r="K33" s="147">
        <v>5000</v>
      </c>
      <c r="L33" s="147">
        <v>0</v>
      </c>
      <c r="M33" s="147">
        <v>0</v>
      </c>
      <c r="N33" s="9" t="str">
        <f t="shared" si="22"/>
        <v>2#0000_0000</v>
      </c>
      <c r="O33" s="9" t="str">
        <f t="shared" si="23"/>
        <v>2#0000_0000</v>
      </c>
      <c r="P33" s="9" t="str">
        <f t="shared" si="24"/>
        <v>2#0000_0000</v>
      </c>
      <c r="Q33" s="179"/>
      <c r="R33" s="179"/>
      <c r="S33" s="179"/>
      <c r="T33" s="180"/>
      <c r="U33" s="181"/>
      <c r="V33" s="182"/>
      <c r="W33" s="182"/>
      <c r="X33" s="180"/>
      <c r="Y33" s="181"/>
      <c r="Z33" s="179" t="s">
        <v>1159</v>
      </c>
      <c r="AA33" s="179"/>
      <c r="AB33" s="179"/>
      <c r="AC33" s="148" t="str">
        <f t="shared" si="25"/>
        <v>2#0000_1000</v>
      </c>
      <c r="AD33" s="149" t="str">
        <f t="shared" si="26"/>
        <v>2#0000_1000</v>
      </c>
      <c r="AE33" s="15" t="str">
        <f t="shared" si="27"/>
        <v>2#0000_1000</v>
      </c>
      <c r="AF33" s="567">
        <f t="shared" si="28"/>
        <v>0</v>
      </c>
      <c r="AG33" t="str">
        <f t="shared" si="2"/>
        <v>2.000</v>
      </c>
      <c r="AH33" t="s">
        <v>8323</v>
      </c>
      <c r="AI33">
        <v>12</v>
      </c>
      <c r="AJ33">
        <v>14</v>
      </c>
      <c r="AK33">
        <v>15</v>
      </c>
      <c r="AL33" s="15"/>
      <c r="AM33">
        <v>1240781</v>
      </c>
      <c r="AN33" s="15" t="s">
        <v>11725</v>
      </c>
      <c r="AO33" s="234" t="s">
        <v>11843</v>
      </c>
      <c r="BG33" s="150">
        <v>5</v>
      </c>
      <c r="BH33" s="567">
        <f t="shared" si="3"/>
        <v>0</v>
      </c>
      <c r="BI33" s="567">
        <f t="shared" si="4"/>
        <v>5000</v>
      </c>
      <c r="BJ33" s="151">
        <f t="shared" si="5"/>
        <v>2</v>
      </c>
      <c r="BK33" s="152">
        <f t="shared" si="6"/>
        <v>2</v>
      </c>
      <c r="BL33" t="str">
        <f t="shared" si="7"/>
        <v>2.000</v>
      </c>
      <c r="BQ33" s="153"/>
    </row>
    <row r="34" spans="1:69">
      <c r="A34" s="154">
        <v>32</v>
      </c>
      <c r="B34" s="174" t="s">
        <v>886</v>
      </c>
      <c r="C34" s="165" t="s">
        <v>889</v>
      </c>
      <c r="D34" s="13" t="s">
        <v>1165</v>
      </c>
      <c r="E34" s="23" t="s">
        <v>1166</v>
      </c>
      <c r="F34" s="23" t="s">
        <v>544</v>
      </c>
      <c r="G34" s="23" t="s">
        <v>443</v>
      </c>
      <c r="H34" s="23">
        <v>4</v>
      </c>
      <c r="I34" s="23">
        <v>20</v>
      </c>
      <c r="J34" s="147">
        <v>0</v>
      </c>
      <c r="K34" s="147">
        <v>2</v>
      </c>
      <c r="L34" s="147">
        <v>0</v>
      </c>
      <c r="M34" s="147">
        <v>0</v>
      </c>
      <c r="N34" s="9" t="str">
        <f t="shared" si="22"/>
        <v>2#0000_0000</v>
      </c>
      <c r="O34" s="9" t="str">
        <f t="shared" si="23"/>
        <v>2#0000_0000</v>
      </c>
      <c r="P34" s="9" t="str">
        <f t="shared" si="24"/>
        <v>2#0000_0000</v>
      </c>
      <c r="Q34" s="179"/>
      <c r="R34" s="179"/>
      <c r="S34" s="179"/>
      <c r="T34" s="180"/>
      <c r="U34" s="181"/>
      <c r="V34" s="182"/>
      <c r="W34" s="182"/>
      <c r="X34" s="180"/>
      <c r="Y34" s="181" t="s">
        <v>1162</v>
      </c>
      <c r="Z34" s="179" t="s">
        <v>1163</v>
      </c>
      <c r="AA34" s="179"/>
      <c r="AB34" s="179"/>
      <c r="AC34" s="148" t="str">
        <f t="shared" si="25"/>
        <v>2#0000_1100</v>
      </c>
      <c r="AD34" s="149" t="str">
        <f t="shared" si="26"/>
        <v>2#0000_1100</v>
      </c>
      <c r="AE34" s="15" t="str">
        <f t="shared" si="27"/>
        <v>2#0000_1100</v>
      </c>
      <c r="AF34" s="567">
        <f t="shared" si="28"/>
        <v>1</v>
      </c>
      <c r="AG34" t="str">
        <f t="shared" si="2"/>
        <v>0.010</v>
      </c>
      <c r="AH34" t="s">
        <v>8323</v>
      </c>
      <c r="AI34">
        <v>12</v>
      </c>
      <c r="AJ34">
        <v>14</v>
      </c>
      <c r="AK34">
        <v>15</v>
      </c>
      <c r="AL34" s="15"/>
      <c r="AM34">
        <v>1240782</v>
      </c>
      <c r="AN34" s="15" t="s">
        <v>11725</v>
      </c>
      <c r="AO34" s="234" t="s">
        <v>11843</v>
      </c>
      <c r="BG34" s="150">
        <v>5</v>
      </c>
      <c r="BH34" s="567">
        <f t="shared" si="3"/>
        <v>0</v>
      </c>
      <c r="BI34" s="567">
        <f t="shared" si="4"/>
        <v>2</v>
      </c>
      <c r="BJ34" s="151">
        <f t="shared" si="5"/>
        <v>0.01</v>
      </c>
      <c r="BK34" s="152">
        <f t="shared" si="6"/>
        <v>0.01</v>
      </c>
      <c r="BL34" t="str">
        <f t="shared" si="7"/>
        <v>0.010</v>
      </c>
      <c r="BQ34" s="153"/>
    </row>
    <row r="35" spans="1:69">
      <c r="A35" s="154">
        <v>33</v>
      </c>
      <c r="B35" s="174" t="s">
        <v>904</v>
      </c>
      <c r="C35" s="165" t="s">
        <v>905</v>
      </c>
      <c r="D35" s="13" t="s">
        <v>531</v>
      </c>
      <c r="E35" s="23" t="s">
        <v>539</v>
      </c>
      <c r="F35" s="23" t="s">
        <v>540</v>
      </c>
      <c r="G35" s="23" t="s">
        <v>443</v>
      </c>
      <c r="H35" s="23">
        <v>4</v>
      </c>
      <c r="I35" s="23">
        <v>20</v>
      </c>
      <c r="J35" s="147">
        <v>-50</v>
      </c>
      <c r="K35" s="147">
        <v>150</v>
      </c>
      <c r="L35" s="147">
        <v>0</v>
      </c>
      <c r="M35" s="147">
        <v>0</v>
      </c>
      <c r="N35" s="9" t="str">
        <f t="shared" si="22"/>
        <v>2#0000_0000</v>
      </c>
      <c r="O35" s="9" t="str">
        <f t="shared" si="23"/>
        <v>2#0000_0000</v>
      </c>
      <c r="P35" s="9" t="str">
        <f t="shared" si="24"/>
        <v>2#0000_0000</v>
      </c>
      <c r="Q35" s="179"/>
      <c r="R35" s="179"/>
      <c r="S35" s="179"/>
      <c r="T35" s="180"/>
      <c r="U35" s="181"/>
      <c r="V35" s="182"/>
      <c r="W35" s="182"/>
      <c r="X35" s="180"/>
      <c r="Y35" s="181"/>
      <c r="Z35" s="179"/>
      <c r="AA35" s="179"/>
      <c r="AB35" s="179"/>
      <c r="AC35" s="148" t="str">
        <f t="shared" si="25"/>
        <v>2#0000_0000</v>
      </c>
      <c r="AD35" s="149" t="str">
        <f t="shared" si="26"/>
        <v>2#0000_0000</v>
      </c>
      <c r="AE35" s="15" t="str">
        <f t="shared" si="27"/>
        <v>2#0000_0000</v>
      </c>
      <c r="AF35" s="567">
        <f t="shared" si="28"/>
        <v>0</v>
      </c>
      <c r="AG35" t="str">
        <f t="shared" si="2"/>
        <v>1.000</v>
      </c>
      <c r="AH35" t="s">
        <v>8323</v>
      </c>
      <c r="AI35">
        <v>12</v>
      </c>
      <c r="AJ35">
        <v>14</v>
      </c>
      <c r="AK35">
        <v>15</v>
      </c>
      <c r="AL35" s="15"/>
      <c r="AM35">
        <v>1240783</v>
      </c>
      <c r="AN35" s="15" t="s">
        <v>11725</v>
      </c>
      <c r="AO35" s="234" t="s">
        <v>11843</v>
      </c>
      <c r="BG35" s="150">
        <v>5</v>
      </c>
      <c r="BH35" s="567">
        <f t="shared" si="3"/>
        <v>-50</v>
      </c>
      <c r="BI35" s="567">
        <f t="shared" si="4"/>
        <v>150</v>
      </c>
      <c r="BJ35" s="151">
        <f t="shared" si="5"/>
        <v>1</v>
      </c>
      <c r="BK35" s="152">
        <f t="shared" si="6"/>
        <v>1</v>
      </c>
      <c r="BL35" t="str">
        <f t="shared" si="7"/>
        <v>1.000</v>
      </c>
      <c r="BQ35" s="153"/>
    </row>
    <row r="36" spans="1:69" s="1109" customFormat="1">
      <c r="A36" s="1096">
        <v>34</v>
      </c>
      <c r="B36" s="1097"/>
      <c r="C36" s="1098"/>
      <c r="D36" s="1099"/>
      <c r="E36" s="1100"/>
      <c r="F36" s="1100"/>
      <c r="G36" s="1100"/>
      <c r="H36" s="1101">
        <v>0</v>
      </c>
      <c r="I36" s="1101">
        <v>0</v>
      </c>
      <c r="J36" s="1101">
        <v>0</v>
      </c>
      <c r="K36" s="1101">
        <v>0</v>
      </c>
      <c r="L36" s="1101">
        <v>0</v>
      </c>
      <c r="M36" s="1101">
        <v>0</v>
      </c>
      <c r="N36" s="1102" t="str">
        <f t="shared" si="22"/>
        <v>2#0000_0000</v>
      </c>
      <c r="O36" s="1102" t="str">
        <f t="shared" si="23"/>
        <v>2#0000_0000</v>
      </c>
      <c r="P36" s="1102" t="str">
        <f t="shared" si="24"/>
        <v>2#0000_0000</v>
      </c>
      <c r="Q36" s="1103"/>
      <c r="R36" s="1103"/>
      <c r="S36" s="1103"/>
      <c r="T36" s="1104"/>
      <c r="U36" s="1103"/>
      <c r="V36" s="1103"/>
      <c r="W36" s="1103"/>
      <c r="X36" s="1104"/>
      <c r="Y36" s="1103"/>
      <c r="Z36" s="1103"/>
      <c r="AA36" s="1103"/>
      <c r="AB36" s="1103"/>
      <c r="AC36" s="1105" t="str">
        <f t="shared" si="25"/>
        <v>2#0000_0000</v>
      </c>
      <c r="AD36" s="1106" t="str">
        <f t="shared" si="26"/>
        <v>2#0000_0000</v>
      </c>
      <c r="AE36" s="1107" t="str">
        <f t="shared" si="27"/>
        <v>2#0000_0000</v>
      </c>
      <c r="AF36" s="1108">
        <f t="shared" si="28"/>
        <v>0</v>
      </c>
      <c r="AG36" s="1109" t="str">
        <f t="shared" si="2"/>
        <v>0.000</v>
      </c>
      <c r="AI36" s="1109">
        <v>12</v>
      </c>
      <c r="AJ36" s="1109">
        <v>14</v>
      </c>
      <c r="AK36" s="1109">
        <v>15</v>
      </c>
      <c r="AL36" s="1107"/>
      <c r="AN36" s="1107" t="s">
        <v>11725</v>
      </c>
      <c r="AO36" s="1133"/>
      <c r="BG36" s="1110">
        <v>5</v>
      </c>
      <c r="BH36" s="1108">
        <f t="shared" si="3"/>
        <v>0</v>
      </c>
      <c r="BI36" s="1108">
        <f t="shared" si="4"/>
        <v>0</v>
      </c>
      <c r="BJ36" s="1111">
        <f t="shared" si="5"/>
        <v>0</v>
      </c>
      <c r="BK36" s="1112">
        <f t="shared" si="6"/>
        <v>0</v>
      </c>
      <c r="BL36" s="1109" t="str">
        <f t="shared" si="7"/>
        <v>0.000</v>
      </c>
      <c r="BQ36" s="1113"/>
    </row>
    <row r="37" spans="1:69">
      <c r="A37" s="154">
        <v>35</v>
      </c>
      <c r="B37" s="174" t="s">
        <v>877</v>
      </c>
      <c r="C37" s="165" t="s">
        <v>881</v>
      </c>
      <c r="D37" s="13" t="s">
        <v>1164</v>
      </c>
      <c r="E37" s="23" t="s">
        <v>1158</v>
      </c>
      <c r="F37" s="23" t="s">
        <v>545</v>
      </c>
      <c r="G37" s="23" t="s">
        <v>443</v>
      </c>
      <c r="H37" s="23">
        <v>4</v>
      </c>
      <c r="I37" s="23">
        <v>20</v>
      </c>
      <c r="J37" s="147">
        <v>0</v>
      </c>
      <c r="K37" s="147">
        <v>5000</v>
      </c>
      <c r="L37" s="147">
        <v>0</v>
      </c>
      <c r="M37" s="147">
        <v>0</v>
      </c>
      <c r="N37" s="9" t="str">
        <f t="shared" si="22"/>
        <v>2#0000_0000</v>
      </c>
      <c r="O37" s="9" t="str">
        <f t="shared" si="23"/>
        <v>2#0000_0000</v>
      </c>
      <c r="P37" s="9" t="str">
        <f t="shared" si="24"/>
        <v>2#0000_0000</v>
      </c>
      <c r="Q37" s="179"/>
      <c r="R37" s="179"/>
      <c r="S37" s="179"/>
      <c r="T37" s="180"/>
      <c r="U37" s="181"/>
      <c r="V37" s="182"/>
      <c r="W37" s="182"/>
      <c r="X37" s="180"/>
      <c r="Y37" s="181"/>
      <c r="Z37" s="179" t="s">
        <v>1159</v>
      </c>
      <c r="AA37" s="179"/>
      <c r="AB37" s="179"/>
      <c r="AC37" s="148" t="str">
        <f t="shared" si="25"/>
        <v>2#0000_1000</v>
      </c>
      <c r="AD37" s="149" t="str">
        <f t="shared" si="26"/>
        <v>2#0000_1000</v>
      </c>
      <c r="AE37" s="15" t="str">
        <f t="shared" si="27"/>
        <v>2#0000_1000</v>
      </c>
      <c r="AF37" s="567">
        <f t="shared" si="28"/>
        <v>0</v>
      </c>
      <c r="AG37" t="str">
        <f t="shared" si="2"/>
        <v>2.000</v>
      </c>
      <c r="AH37" t="s">
        <v>8323</v>
      </c>
      <c r="AI37">
        <v>12</v>
      </c>
      <c r="AJ37">
        <v>14</v>
      </c>
      <c r="AK37">
        <v>15</v>
      </c>
      <c r="AL37" s="15"/>
      <c r="AM37">
        <v>1240784</v>
      </c>
      <c r="AN37" s="15" t="s">
        <v>11725</v>
      </c>
      <c r="AO37" s="234" t="s">
        <v>11843</v>
      </c>
      <c r="BG37" s="150">
        <v>5</v>
      </c>
      <c r="BH37" s="567">
        <f t="shared" si="3"/>
        <v>0</v>
      </c>
      <c r="BI37" s="567">
        <f t="shared" si="4"/>
        <v>5000</v>
      </c>
      <c r="BJ37" s="151">
        <f t="shared" si="5"/>
        <v>2</v>
      </c>
      <c r="BK37" s="152">
        <f t="shared" si="6"/>
        <v>2</v>
      </c>
      <c r="BL37" t="str">
        <f t="shared" si="7"/>
        <v>2.000</v>
      </c>
      <c r="BQ37" s="153"/>
    </row>
    <row r="38" spans="1:69">
      <c r="A38" s="154">
        <v>36</v>
      </c>
      <c r="B38" s="174" t="s">
        <v>887</v>
      </c>
      <c r="C38" s="165" t="s">
        <v>890</v>
      </c>
      <c r="D38" s="13" t="s">
        <v>1165</v>
      </c>
      <c r="E38" s="23" t="s">
        <v>1166</v>
      </c>
      <c r="F38" s="23" t="s">
        <v>544</v>
      </c>
      <c r="G38" s="23" t="s">
        <v>443</v>
      </c>
      <c r="H38" s="23">
        <v>4</v>
      </c>
      <c r="I38" s="23">
        <v>20</v>
      </c>
      <c r="J38" s="147">
        <v>0</v>
      </c>
      <c r="K38" s="147">
        <v>100</v>
      </c>
      <c r="L38" s="147">
        <v>0</v>
      </c>
      <c r="M38" s="147">
        <v>0</v>
      </c>
      <c r="N38" s="9" t="str">
        <f t="shared" si="22"/>
        <v>2#0000_0000</v>
      </c>
      <c r="O38" s="9" t="str">
        <f t="shared" si="23"/>
        <v>2#0000_0000</v>
      </c>
      <c r="P38" s="9" t="str">
        <f t="shared" si="24"/>
        <v>2#0000_0000</v>
      </c>
      <c r="Q38" s="179"/>
      <c r="R38" s="179"/>
      <c r="S38" s="179"/>
      <c r="T38" s="180"/>
      <c r="U38" s="181"/>
      <c r="V38" s="182"/>
      <c r="W38" s="182"/>
      <c r="X38" s="180"/>
      <c r="Y38" s="181" t="s">
        <v>1162</v>
      </c>
      <c r="Z38" s="179" t="s">
        <v>1163</v>
      </c>
      <c r="AA38" s="179"/>
      <c r="AB38" s="179"/>
      <c r="AC38" s="148" t="str">
        <f t="shared" si="25"/>
        <v>2#0000_1100</v>
      </c>
      <c r="AD38" s="149" t="str">
        <f t="shared" si="26"/>
        <v>2#0000_1100</v>
      </c>
      <c r="AE38" s="15" t="str">
        <f t="shared" si="27"/>
        <v>2#0000_1100</v>
      </c>
      <c r="AF38" s="567">
        <f t="shared" si="28"/>
        <v>1</v>
      </c>
      <c r="AG38" t="str">
        <f t="shared" si="2"/>
        <v>0.500</v>
      </c>
      <c r="AH38" t="s">
        <v>8323</v>
      </c>
      <c r="AI38">
        <v>12</v>
      </c>
      <c r="AJ38">
        <v>14</v>
      </c>
      <c r="AK38">
        <v>15</v>
      </c>
      <c r="AL38" s="15"/>
      <c r="AM38">
        <v>1240785</v>
      </c>
      <c r="AN38" s="15" t="s">
        <v>11725</v>
      </c>
      <c r="AO38" s="234" t="s">
        <v>11843</v>
      </c>
      <c r="BG38" s="150">
        <v>5</v>
      </c>
      <c r="BH38" s="567">
        <f t="shared" si="3"/>
        <v>0</v>
      </c>
      <c r="BI38" s="567">
        <f t="shared" si="4"/>
        <v>100</v>
      </c>
      <c r="BJ38" s="151">
        <f t="shared" si="5"/>
        <v>0.5</v>
      </c>
      <c r="BK38" s="152">
        <f t="shared" si="6"/>
        <v>0.5</v>
      </c>
      <c r="BL38" t="str">
        <f t="shared" si="7"/>
        <v>0.500</v>
      </c>
      <c r="BQ38" s="153"/>
    </row>
    <row r="39" spans="1:69">
      <c r="A39" s="154">
        <v>37</v>
      </c>
      <c r="B39" s="174" t="s">
        <v>906</v>
      </c>
      <c r="C39" s="165" t="s">
        <v>907</v>
      </c>
      <c r="D39" s="13" t="s">
        <v>531</v>
      </c>
      <c r="E39" s="23" t="s">
        <v>539</v>
      </c>
      <c r="F39" s="23" t="s">
        <v>540</v>
      </c>
      <c r="G39" s="23" t="s">
        <v>443</v>
      </c>
      <c r="H39" s="23">
        <v>4</v>
      </c>
      <c r="I39" s="23">
        <v>20</v>
      </c>
      <c r="J39" s="147">
        <v>-50</v>
      </c>
      <c r="K39" s="147">
        <v>150</v>
      </c>
      <c r="L39" s="147">
        <v>0</v>
      </c>
      <c r="M39" s="147">
        <v>0</v>
      </c>
      <c r="N39" s="9" t="str">
        <f t="shared" si="22"/>
        <v>2#0000_0000</v>
      </c>
      <c r="O39" s="9" t="str">
        <f t="shared" si="23"/>
        <v>2#0000_0000</v>
      </c>
      <c r="P39" s="9" t="str">
        <f t="shared" si="24"/>
        <v>2#0000_0000</v>
      </c>
      <c r="Q39" s="179"/>
      <c r="R39" s="179"/>
      <c r="S39" s="179"/>
      <c r="T39" s="180"/>
      <c r="U39" s="181"/>
      <c r="V39" s="182"/>
      <c r="W39" s="182"/>
      <c r="X39" s="180"/>
      <c r="Y39" s="181"/>
      <c r="Z39" s="179"/>
      <c r="AA39" s="179"/>
      <c r="AB39" s="179"/>
      <c r="AC39" s="148" t="str">
        <f t="shared" si="25"/>
        <v>2#0000_0000</v>
      </c>
      <c r="AD39" s="149" t="str">
        <f t="shared" si="26"/>
        <v>2#0000_0000</v>
      </c>
      <c r="AE39" s="15" t="str">
        <f t="shared" si="27"/>
        <v>2#0000_0000</v>
      </c>
      <c r="AF39" s="567">
        <f t="shared" si="28"/>
        <v>0</v>
      </c>
      <c r="AG39" t="str">
        <f t="shared" si="2"/>
        <v>1.000</v>
      </c>
      <c r="AH39" t="s">
        <v>8323</v>
      </c>
      <c r="AI39">
        <v>12</v>
      </c>
      <c r="AJ39">
        <v>14</v>
      </c>
      <c r="AK39">
        <v>15</v>
      </c>
      <c r="AL39" s="15"/>
      <c r="AM39">
        <v>1240786</v>
      </c>
      <c r="AN39" s="15" t="s">
        <v>11725</v>
      </c>
      <c r="AO39" s="234" t="s">
        <v>11843</v>
      </c>
      <c r="BG39" s="150">
        <v>5</v>
      </c>
      <c r="BH39" s="567">
        <f t="shared" si="3"/>
        <v>-50</v>
      </c>
      <c r="BI39" s="567">
        <f t="shared" si="4"/>
        <v>150</v>
      </c>
      <c r="BJ39" s="151">
        <f t="shared" si="5"/>
        <v>1</v>
      </c>
      <c r="BK39" s="152">
        <f t="shared" si="6"/>
        <v>1</v>
      </c>
      <c r="BL39" t="str">
        <f t="shared" si="7"/>
        <v>1.000</v>
      </c>
      <c r="BQ39" s="153"/>
    </row>
    <row r="40" spans="1:69" s="1109" customFormat="1">
      <c r="A40" s="1096">
        <v>38</v>
      </c>
      <c r="B40" s="1097"/>
      <c r="C40" s="1098"/>
      <c r="D40" s="1099"/>
      <c r="E40" s="1100"/>
      <c r="F40" s="1100"/>
      <c r="G40" s="1100"/>
      <c r="H40" s="1101">
        <v>0</v>
      </c>
      <c r="I40" s="1101">
        <v>0</v>
      </c>
      <c r="J40" s="1101">
        <v>0</v>
      </c>
      <c r="K40" s="1101">
        <v>0</v>
      </c>
      <c r="L40" s="1101">
        <v>0</v>
      </c>
      <c r="M40" s="1101">
        <v>0</v>
      </c>
      <c r="N40" s="1102" t="str">
        <f t="shared" si="22"/>
        <v>2#0000_0000</v>
      </c>
      <c r="O40" s="1102" t="str">
        <f t="shared" si="23"/>
        <v>2#0000_0000</v>
      </c>
      <c r="P40" s="1102" t="str">
        <f t="shared" si="24"/>
        <v>2#0000_0000</v>
      </c>
      <c r="Q40" s="1103"/>
      <c r="R40" s="1103"/>
      <c r="S40" s="1103"/>
      <c r="T40" s="1104"/>
      <c r="U40" s="1103"/>
      <c r="V40" s="1103"/>
      <c r="W40" s="1103"/>
      <c r="X40" s="1104"/>
      <c r="Y40" s="1103"/>
      <c r="Z40" s="1103"/>
      <c r="AA40" s="1103"/>
      <c r="AB40" s="1103"/>
      <c r="AC40" s="1105" t="str">
        <f t="shared" si="25"/>
        <v>2#0000_0000</v>
      </c>
      <c r="AD40" s="1106" t="str">
        <f t="shared" si="26"/>
        <v>2#0000_0000</v>
      </c>
      <c r="AE40" s="1107" t="str">
        <f t="shared" si="27"/>
        <v>2#0000_0000</v>
      </c>
      <c r="AF40" s="1108">
        <f t="shared" si="28"/>
        <v>0</v>
      </c>
      <c r="AG40" s="1109" t="str">
        <f t="shared" si="2"/>
        <v>0.000</v>
      </c>
      <c r="AI40" s="1109">
        <v>12</v>
      </c>
      <c r="AJ40" s="1109">
        <v>14</v>
      </c>
      <c r="AK40" s="1109">
        <v>15</v>
      </c>
      <c r="AL40" s="1107"/>
      <c r="AN40" s="1107" t="s">
        <v>11725</v>
      </c>
      <c r="AO40" s="1133"/>
      <c r="BG40" s="1110">
        <v>5</v>
      </c>
      <c r="BH40" s="1108">
        <f t="shared" si="3"/>
        <v>0</v>
      </c>
      <c r="BI40" s="1108">
        <f t="shared" si="4"/>
        <v>0</v>
      </c>
      <c r="BJ40" s="1111">
        <f t="shared" si="5"/>
        <v>0</v>
      </c>
      <c r="BK40" s="1112">
        <f t="shared" si="6"/>
        <v>0</v>
      </c>
      <c r="BL40" s="1109" t="str">
        <f t="shared" si="7"/>
        <v>0.000</v>
      </c>
      <c r="BQ40" s="1113"/>
    </row>
    <row r="41" spans="1:69">
      <c r="A41" s="154">
        <v>39</v>
      </c>
      <c r="B41" s="175" t="s">
        <v>933</v>
      </c>
      <c r="C41" s="165" t="s">
        <v>937</v>
      </c>
      <c r="D41" s="13" t="s">
        <v>1164</v>
      </c>
      <c r="E41" s="23" t="s">
        <v>1158</v>
      </c>
      <c r="F41" s="23" t="s">
        <v>545</v>
      </c>
      <c r="G41" s="23" t="s">
        <v>443</v>
      </c>
      <c r="H41" s="23">
        <v>4</v>
      </c>
      <c r="I41" s="23">
        <v>20</v>
      </c>
      <c r="J41" s="147">
        <v>0</v>
      </c>
      <c r="K41" s="147">
        <v>5000</v>
      </c>
      <c r="L41" s="147">
        <v>0</v>
      </c>
      <c r="M41" s="147">
        <v>0</v>
      </c>
      <c r="N41" s="9" t="str">
        <f t="shared" si="22"/>
        <v>2#0000_0000</v>
      </c>
      <c r="O41" s="9" t="str">
        <f t="shared" si="23"/>
        <v>2#0000_0000</v>
      </c>
      <c r="P41" s="9" t="str">
        <f t="shared" si="24"/>
        <v>2#0000_0000</v>
      </c>
      <c r="Q41" s="179"/>
      <c r="R41" s="179"/>
      <c r="S41" s="179"/>
      <c r="T41" s="180"/>
      <c r="U41" s="181"/>
      <c r="V41" s="182"/>
      <c r="W41" s="182"/>
      <c r="X41" s="180"/>
      <c r="Y41" s="181"/>
      <c r="Z41" s="179" t="s">
        <v>1159</v>
      </c>
      <c r="AA41" s="179"/>
      <c r="AB41" s="179"/>
      <c r="AC41" s="148" t="str">
        <f t="shared" si="25"/>
        <v>2#0000_1000</v>
      </c>
      <c r="AD41" s="149" t="str">
        <f t="shared" si="26"/>
        <v>2#0000_1000</v>
      </c>
      <c r="AE41" s="15" t="str">
        <f t="shared" si="27"/>
        <v>2#0000_1000</v>
      </c>
      <c r="AF41" s="567">
        <f t="shared" si="28"/>
        <v>0</v>
      </c>
      <c r="AG41" t="str">
        <f t="shared" si="2"/>
        <v>2.000</v>
      </c>
      <c r="AH41" t="s">
        <v>8323</v>
      </c>
      <c r="AI41">
        <v>12</v>
      </c>
      <c r="AJ41">
        <v>14</v>
      </c>
      <c r="AK41">
        <v>15</v>
      </c>
      <c r="AL41" s="15"/>
      <c r="AM41">
        <v>1240787</v>
      </c>
      <c r="AN41" s="15" t="s">
        <v>11741</v>
      </c>
      <c r="AO41" s="234" t="s">
        <v>11843</v>
      </c>
      <c r="BG41" s="150">
        <v>5</v>
      </c>
      <c r="BH41" s="567">
        <f t="shared" si="3"/>
        <v>0</v>
      </c>
      <c r="BI41" s="567">
        <f t="shared" si="4"/>
        <v>5000</v>
      </c>
      <c r="BJ41" s="151">
        <f t="shared" si="5"/>
        <v>2</v>
      </c>
      <c r="BK41" s="152">
        <f t="shared" si="6"/>
        <v>2</v>
      </c>
      <c r="BL41" t="str">
        <f t="shared" si="7"/>
        <v>2.000</v>
      </c>
      <c r="BQ41" s="153"/>
    </row>
    <row r="42" spans="1:69">
      <c r="A42" s="154">
        <v>40</v>
      </c>
      <c r="B42" s="175" t="s">
        <v>934</v>
      </c>
      <c r="C42" s="165" t="s">
        <v>938</v>
      </c>
      <c r="D42" s="13" t="s">
        <v>1165</v>
      </c>
      <c r="E42" s="23" t="s">
        <v>1166</v>
      </c>
      <c r="F42" s="23" t="s">
        <v>544</v>
      </c>
      <c r="G42" s="23" t="s">
        <v>443</v>
      </c>
      <c r="H42" s="23">
        <v>4</v>
      </c>
      <c r="I42" s="23">
        <v>20</v>
      </c>
      <c r="J42" s="147">
        <v>0</v>
      </c>
      <c r="K42" s="147">
        <v>2</v>
      </c>
      <c r="L42" s="147">
        <v>0</v>
      </c>
      <c r="M42" s="147">
        <v>0</v>
      </c>
      <c r="N42" s="9" t="str">
        <f t="shared" si="22"/>
        <v>2#0000_0000</v>
      </c>
      <c r="O42" s="9" t="str">
        <f t="shared" si="23"/>
        <v>2#0000_0000</v>
      </c>
      <c r="P42" s="9" t="str">
        <f t="shared" si="24"/>
        <v>2#0000_0000</v>
      </c>
      <c r="Q42" s="179"/>
      <c r="R42" s="179"/>
      <c r="S42" s="179"/>
      <c r="T42" s="180"/>
      <c r="U42" s="181"/>
      <c r="V42" s="182"/>
      <c r="W42" s="182"/>
      <c r="X42" s="180"/>
      <c r="Y42" s="181" t="s">
        <v>1162</v>
      </c>
      <c r="Z42" s="179" t="s">
        <v>1163</v>
      </c>
      <c r="AA42" s="179"/>
      <c r="AB42" s="179"/>
      <c r="AC42" s="148" t="str">
        <f t="shared" si="25"/>
        <v>2#0000_1100</v>
      </c>
      <c r="AD42" s="149" t="str">
        <f t="shared" si="26"/>
        <v>2#0000_1100</v>
      </c>
      <c r="AE42" s="15" t="str">
        <f t="shared" si="27"/>
        <v>2#0000_1100</v>
      </c>
      <c r="AF42" s="567">
        <f t="shared" si="28"/>
        <v>1</v>
      </c>
      <c r="AG42" t="str">
        <f t="shared" si="2"/>
        <v>0.010</v>
      </c>
      <c r="AH42" t="s">
        <v>8323</v>
      </c>
      <c r="AI42">
        <v>12</v>
      </c>
      <c r="AJ42">
        <v>14</v>
      </c>
      <c r="AK42">
        <v>15</v>
      </c>
      <c r="AL42" s="15"/>
      <c r="AM42">
        <v>1240788</v>
      </c>
      <c r="AN42" s="15" t="s">
        <v>11732</v>
      </c>
      <c r="AO42" s="234" t="s">
        <v>11843</v>
      </c>
      <c r="BG42" s="150">
        <v>5</v>
      </c>
      <c r="BH42" s="567">
        <f t="shared" si="3"/>
        <v>0</v>
      </c>
      <c r="BI42" s="567">
        <f t="shared" si="4"/>
        <v>2</v>
      </c>
      <c r="BJ42" s="151">
        <f t="shared" si="5"/>
        <v>0.01</v>
      </c>
      <c r="BK42" s="152">
        <f t="shared" si="6"/>
        <v>0.01</v>
      </c>
      <c r="BL42" t="str">
        <f t="shared" si="7"/>
        <v>0.010</v>
      </c>
      <c r="BQ42" s="153"/>
    </row>
    <row r="43" spans="1:69">
      <c r="A43" s="154">
        <v>41</v>
      </c>
      <c r="B43" s="175" t="s">
        <v>935</v>
      </c>
      <c r="C43" s="165" t="s">
        <v>954</v>
      </c>
      <c r="D43" s="13" t="s">
        <v>531</v>
      </c>
      <c r="E43" s="23" t="s">
        <v>539</v>
      </c>
      <c r="F43" s="23" t="s">
        <v>540</v>
      </c>
      <c r="G43" s="23" t="s">
        <v>443</v>
      </c>
      <c r="H43" s="23">
        <v>4</v>
      </c>
      <c r="I43" s="23">
        <v>20</v>
      </c>
      <c r="J43" s="147">
        <v>-50</v>
      </c>
      <c r="K43" s="147">
        <v>150</v>
      </c>
      <c r="L43" s="147">
        <v>0</v>
      </c>
      <c r="M43" s="147">
        <v>0</v>
      </c>
      <c r="N43" s="9" t="str">
        <f t="shared" si="22"/>
        <v>2#0000_0000</v>
      </c>
      <c r="O43" s="9" t="str">
        <f t="shared" si="23"/>
        <v>2#0000_0000</v>
      </c>
      <c r="P43" s="9" t="str">
        <f t="shared" si="24"/>
        <v>2#0000_0000</v>
      </c>
      <c r="Q43" s="179"/>
      <c r="R43" s="179"/>
      <c r="S43" s="179"/>
      <c r="T43" s="180"/>
      <c r="U43" s="181"/>
      <c r="V43" s="182"/>
      <c r="W43" s="182"/>
      <c r="X43" s="180"/>
      <c r="Y43" s="181"/>
      <c r="Z43" s="179"/>
      <c r="AA43" s="179"/>
      <c r="AB43" s="179"/>
      <c r="AC43" s="148" t="str">
        <f t="shared" si="25"/>
        <v>2#0000_0000</v>
      </c>
      <c r="AD43" s="149" t="str">
        <f t="shared" si="26"/>
        <v>2#0000_0000</v>
      </c>
      <c r="AE43" s="15" t="str">
        <f t="shared" si="27"/>
        <v>2#0000_0000</v>
      </c>
      <c r="AF43" s="567">
        <f t="shared" si="28"/>
        <v>0</v>
      </c>
      <c r="AG43" t="str">
        <f t="shared" si="2"/>
        <v>1.000</v>
      </c>
      <c r="AH43" t="s">
        <v>8323</v>
      </c>
      <c r="AI43">
        <v>12</v>
      </c>
      <c r="AJ43">
        <v>14</v>
      </c>
      <c r="AK43">
        <v>15</v>
      </c>
      <c r="AL43" s="15"/>
      <c r="AM43">
        <v>1240789</v>
      </c>
      <c r="AN43" s="15" t="s">
        <v>11727</v>
      </c>
      <c r="AO43" s="234" t="s">
        <v>11843</v>
      </c>
      <c r="BG43" s="150">
        <v>5</v>
      </c>
      <c r="BH43" s="567">
        <f t="shared" si="3"/>
        <v>-50</v>
      </c>
      <c r="BI43" s="567">
        <f t="shared" si="4"/>
        <v>150</v>
      </c>
      <c r="BJ43" s="151">
        <f t="shared" si="5"/>
        <v>1</v>
      </c>
      <c r="BK43" s="152">
        <f t="shared" si="6"/>
        <v>1</v>
      </c>
      <c r="BL43" t="str">
        <f t="shared" si="7"/>
        <v>1.000</v>
      </c>
      <c r="BQ43" s="153"/>
    </row>
    <row r="44" spans="1:69" s="1109" customFormat="1">
      <c r="A44" s="1096">
        <v>42</v>
      </c>
      <c r="B44" s="1097"/>
      <c r="C44" s="1098"/>
      <c r="D44" s="1099"/>
      <c r="E44" s="1100"/>
      <c r="F44" s="1100"/>
      <c r="G44" s="1100"/>
      <c r="H44" s="1101">
        <v>0</v>
      </c>
      <c r="I44" s="1101">
        <v>0</v>
      </c>
      <c r="J44" s="1101">
        <v>0</v>
      </c>
      <c r="K44" s="1101">
        <v>0</v>
      </c>
      <c r="L44" s="1101">
        <v>0</v>
      </c>
      <c r="M44" s="1101">
        <v>0</v>
      </c>
      <c r="N44" s="1102" t="str">
        <f t="shared" si="22"/>
        <v>2#0000_0000</v>
      </c>
      <c r="O44" s="1102" t="str">
        <f t="shared" si="23"/>
        <v>2#0000_0000</v>
      </c>
      <c r="P44" s="1102" t="str">
        <f t="shared" si="24"/>
        <v>2#0000_0000</v>
      </c>
      <c r="Q44" s="1103"/>
      <c r="R44" s="1103"/>
      <c r="S44" s="1103"/>
      <c r="T44" s="1104"/>
      <c r="U44" s="1103"/>
      <c r="V44" s="1103"/>
      <c r="W44" s="1103"/>
      <c r="X44" s="1104"/>
      <c r="Y44" s="1103"/>
      <c r="Z44" s="1103"/>
      <c r="AA44" s="1103"/>
      <c r="AB44" s="1103"/>
      <c r="AC44" s="1105" t="str">
        <f t="shared" si="25"/>
        <v>2#0000_0000</v>
      </c>
      <c r="AD44" s="1106" t="str">
        <f t="shared" si="26"/>
        <v>2#0000_0000</v>
      </c>
      <c r="AE44" s="1107" t="str">
        <f t="shared" si="27"/>
        <v>2#0000_0000</v>
      </c>
      <c r="AF44" s="1108">
        <f t="shared" si="28"/>
        <v>0</v>
      </c>
      <c r="AG44" s="1109" t="str">
        <f t="shared" si="2"/>
        <v>0.000</v>
      </c>
      <c r="AI44" s="1109">
        <v>12</v>
      </c>
      <c r="AJ44" s="1109">
        <v>14</v>
      </c>
      <c r="AK44" s="1109">
        <v>15</v>
      </c>
      <c r="AL44" s="1107"/>
      <c r="AN44" s="1107" t="s">
        <v>11727</v>
      </c>
      <c r="AO44" s="1133"/>
      <c r="BG44" s="1110">
        <v>5</v>
      </c>
      <c r="BH44" s="1108">
        <f t="shared" si="3"/>
        <v>0</v>
      </c>
      <c r="BI44" s="1108">
        <f t="shared" si="4"/>
        <v>0</v>
      </c>
      <c r="BJ44" s="1111">
        <f t="shared" si="5"/>
        <v>0</v>
      </c>
      <c r="BK44" s="1112">
        <f t="shared" si="6"/>
        <v>0</v>
      </c>
      <c r="BL44" s="1109" t="str">
        <f t="shared" si="7"/>
        <v>0.000</v>
      </c>
      <c r="BQ44" s="1113"/>
    </row>
    <row r="45" spans="1:69">
      <c r="A45" s="154">
        <v>43</v>
      </c>
      <c r="B45" s="175" t="s">
        <v>940</v>
      </c>
      <c r="C45" s="165" t="s">
        <v>941</v>
      </c>
      <c r="D45" s="13" t="s">
        <v>1164</v>
      </c>
      <c r="E45" s="23" t="s">
        <v>1158</v>
      </c>
      <c r="F45" s="23" t="s">
        <v>545</v>
      </c>
      <c r="G45" s="23" t="s">
        <v>443</v>
      </c>
      <c r="H45" s="23">
        <v>4</v>
      </c>
      <c r="I45" s="23">
        <v>20</v>
      </c>
      <c r="J45" s="147">
        <v>0</v>
      </c>
      <c r="K45" s="147">
        <v>5000</v>
      </c>
      <c r="L45" s="147">
        <v>0</v>
      </c>
      <c r="M45" s="147">
        <v>0</v>
      </c>
      <c r="N45" s="9" t="str">
        <f t="shared" si="22"/>
        <v>2#0000_0000</v>
      </c>
      <c r="O45" s="9" t="str">
        <f t="shared" si="23"/>
        <v>2#0000_0000</v>
      </c>
      <c r="P45" s="9" t="str">
        <f t="shared" si="24"/>
        <v>2#0000_0000</v>
      </c>
      <c r="Q45" s="179"/>
      <c r="R45" s="179"/>
      <c r="S45" s="179"/>
      <c r="T45" s="180"/>
      <c r="U45" s="181"/>
      <c r="V45" s="182"/>
      <c r="W45" s="182"/>
      <c r="X45" s="180"/>
      <c r="Y45" s="181"/>
      <c r="Z45" s="179" t="s">
        <v>1159</v>
      </c>
      <c r="AA45" s="179"/>
      <c r="AB45" s="179"/>
      <c r="AC45" s="148" t="str">
        <f t="shared" si="25"/>
        <v>2#0000_1000</v>
      </c>
      <c r="AD45" s="149" t="str">
        <f t="shared" si="26"/>
        <v>2#0000_1000</v>
      </c>
      <c r="AE45" s="15" t="str">
        <f t="shared" si="27"/>
        <v>2#0000_1000</v>
      </c>
      <c r="AF45" s="567">
        <f t="shared" si="28"/>
        <v>0</v>
      </c>
      <c r="AG45" t="str">
        <f t="shared" si="2"/>
        <v>2.000</v>
      </c>
      <c r="AH45" t="s">
        <v>8323</v>
      </c>
      <c r="AI45">
        <v>12</v>
      </c>
      <c r="AJ45">
        <v>14</v>
      </c>
      <c r="AK45">
        <v>15</v>
      </c>
      <c r="AL45" s="15"/>
      <c r="AM45">
        <v>1240790</v>
      </c>
      <c r="AN45" s="15" t="s">
        <v>11727</v>
      </c>
      <c r="AO45" s="234" t="s">
        <v>11843</v>
      </c>
      <c r="BG45" s="150">
        <v>5</v>
      </c>
      <c r="BH45" s="567">
        <f t="shared" si="3"/>
        <v>0</v>
      </c>
      <c r="BI45" s="567">
        <f t="shared" si="4"/>
        <v>5000</v>
      </c>
      <c r="BJ45" s="151">
        <f t="shared" si="5"/>
        <v>2</v>
      </c>
      <c r="BK45" s="152">
        <f t="shared" si="6"/>
        <v>2</v>
      </c>
      <c r="BL45" t="str">
        <f t="shared" si="7"/>
        <v>2.000</v>
      </c>
      <c r="BQ45" s="153"/>
    </row>
    <row r="46" spans="1:69">
      <c r="A46" s="154">
        <v>44</v>
      </c>
      <c r="B46" s="175" t="s">
        <v>942</v>
      </c>
      <c r="C46" s="165" t="s">
        <v>943</v>
      </c>
      <c r="D46" s="13" t="s">
        <v>1165</v>
      </c>
      <c r="E46" s="23" t="s">
        <v>1166</v>
      </c>
      <c r="F46" s="23" t="s">
        <v>544</v>
      </c>
      <c r="G46" s="23" t="s">
        <v>443</v>
      </c>
      <c r="H46" s="23">
        <v>4</v>
      </c>
      <c r="I46" s="23">
        <v>20</v>
      </c>
      <c r="J46" s="147">
        <v>0</v>
      </c>
      <c r="K46" s="147">
        <v>2</v>
      </c>
      <c r="L46" s="147">
        <v>0</v>
      </c>
      <c r="M46" s="147">
        <v>0</v>
      </c>
      <c r="N46" s="9" t="str">
        <f t="shared" si="22"/>
        <v>2#0000_0000</v>
      </c>
      <c r="O46" s="9" t="str">
        <f t="shared" si="23"/>
        <v>2#0000_0000</v>
      </c>
      <c r="P46" s="9" t="str">
        <f t="shared" si="24"/>
        <v>2#0000_0000</v>
      </c>
      <c r="Q46" s="179"/>
      <c r="R46" s="179"/>
      <c r="S46" s="179"/>
      <c r="T46" s="180"/>
      <c r="U46" s="181"/>
      <c r="V46" s="182"/>
      <c r="W46" s="182"/>
      <c r="X46" s="180"/>
      <c r="Y46" s="181" t="s">
        <v>1162</v>
      </c>
      <c r="Z46" s="179" t="s">
        <v>1163</v>
      </c>
      <c r="AA46" s="179"/>
      <c r="AB46" s="179"/>
      <c r="AC46" s="148" t="str">
        <f t="shared" si="25"/>
        <v>2#0000_1100</v>
      </c>
      <c r="AD46" s="149" t="str">
        <f t="shared" si="26"/>
        <v>2#0000_1100</v>
      </c>
      <c r="AE46" s="15" t="str">
        <f t="shared" si="27"/>
        <v>2#0000_1100</v>
      </c>
      <c r="AF46" s="567">
        <f t="shared" si="28"/>
        <v>1</v>
      </c>
      <c r="AG46" t="str">
        <f t="shared" si="2"/>
        <v>0.010</v>
      </c>
      <c r="AH46" t="s">
        <v>8323</v>
      </c>
      <c r="AI46">
        <v>12</v>
      </c>
      <c r="AJ46">
        <v>14</v>
      </c>
      <c r="AK46">
        <v>15</v>
      </c>
      <c r="AL46" s="15"/>
      <c r="AM46">
        <v>1240791</v>
      </c>
      <c r="AN46" s="15" t="s">
        <v>11727</v>
      </c>
      <c r="AO46" s="234" t="s">
        <v>11843</v>
      </c>
      <c r="BG46" s="150">
        <v>5</v>
      </c>
      <c r="BH46" s="567">
        <f t="shared" si="3"/>
        <v>0</v>
      </c>
      <c r="BI46" s="567">
        <f t="shared" si="4"/>
        <v>2</v>
      </c>
      <c r="BJ46" s="151">
        <f t="shared" si="5"/>
        <v>0.01</v>
      </c>
      <c r="BK46" s="152">
        <f t="shared" si="6"/>
        <v>0.01</v>
      </c>
      <c r="BL46" t="str">
        <f t="shared" si="7"/>
        <v>0.010</v>
      </c>
      <c r="BQ46" s="153"/>
    </row>
    <row r="47" spans="1:69">
      <c r="A47" s="154">
        <v>45</v>
      </c>
      <c r="B47" s="175" t="s">
        <v>944</v>
      </c>
      <c r="C47" s="165" t="s">
        <v>955</v>
      </c>
      <c r="D47" s="13" t="s">
        <v>531</v>
      </c>
      <c r="E47" s="23" t="s">
        <v>539</v>
      </c>
      <c r="F47" s="23" t="s">
        <v>540</v>
      </c>
      <c r="G47" s="23" t="s">
        <v>443</v>
      </c>
      <c r="H47" s="23">
        <v>4</v>
      </c>
      <c r="I47" s="23">
        <v>20</v>
      </c>
      <c r="J47" s="147">
        <v>-50</v>
      </c>
      <c r="K47" s="147">
        <v>150</v>
      </c>
      <c r="L47" s="147">
        <v>0</v>
      </c>
      <c r="M47" s="147">
        <v>0</v>
      </c>
      <c r="N47" s="9" t="str">
        <f t="shared" si="22"/>
        <v>2#0000_0000</v>
      </c>
      <c r="O47" s="9" t="str">
        <f t="shared" si="23"/>
        <v>2#0000_0000</v>
      </c>
      <c r="P47" s="9" t="str">
        <f t="shared" si="24"/>
        <v>2#0000_0000</v>
      </c>
      <c r="Q47" s="179"/>
      <c r="R47" s="179"/>
      <c r="S47" s="179"/>
      <c r="T47" s="180"/>
      <c r="U47" s="181"/>
      <c r="V47" s="182"/>
      <c r="W47" s="182"/>
      <c r="X47" s="180"/>
      <c r="Y47" s="181"/>
      <c r="Z47" s="179"/>
      <c r="AA47" s="179"/>
      <c r="AB47" s="179"/>
      <c r="AC47" s="148" t="str">
        <f t="shared" si="25"/>
        <v>2#0000_0000</v>
      </c>
      <c r="AD47" s="149" t="str">
        <f t="shared" si="26"/>
        <v>2#0000_0000</v>
      </c>
      <c r="AE47" s="15" t="str">
        <f t="shared" si="27"/>
        <v>2#0000_0000</v>
      </c>
      <c r="AF47" s="567">
        <f t="shared" si="28"/>
        <v>0</v>
      </c>
      <c r="AG47" t="str">
        <f t="shared" si="2"/>
        <v>1.000</v>
      </c>
      <c r="AH47" t="s">
        <v>8323</v>
      </c>
      <c r="AI47">
        <v>12</v>
      </c>
      <c r="AJ47">
        <v>14</v>
      </c>
      <c r="AK47">
        <v>15</v>
      </c>
      <c r="AL47" s="15"/>
      <c r="AM47">
        <v>1240792</v>
      </c>
      <c r="AN47" s="15" t="s">
        <v>11727</v>
      </c>
      <c r="AO47" s="234" t="s">
        <v>11843</v>
      </c>
      <c r="BG47" s="150">
        <v>5</v>
      </c>
      <c r="BH47" s="567">
        <f t="shared" si="3"/>
        <v>-50</v>
      </c>
      <c r="BI47" s="567">
        <f t="shared" si="4"/>
        <v>150</v>
      </c>
      <c r="BJ47" s="151">
        <f t="shared" si="5"/>
        <v>1</v>
      </c>
      <c r="BK47" s="152">
        <f t="shared" si="6"/>
        <v>1</v>
      </c>
      <c r="BL47" t="str">
        <f t="shared" si="7"/>
        <v>1.000</v>
      </c>
      <c r="BQ47" s="153"/>
    </row>
    <row r="48" spans="1:69" s="1080" customFormat="1">
      <c r="A48" s="1079">
        <v>46</v>
      </c>
      <c r="B48" s="1114"/>
      <c r="C48" s="1115"/>
      <c r="D48" s="1082"/>
      <c r="E48" s="1083"/>
      <c r="F48" s="1083"/>
      <c r="G48" s="1083"/>
      <c r="H48" s="1084">
        <v>0</v>
      </c>
      <c r="I48" s="1084">
        <v>0</v>
      </c>
      <c r="J48" s="1084">
        <v>0</v>
      </c>
      <c r="K48" s="1084">
        <v>0</v>
      </c>
      <c r="L48" s="1084">
        <v>0</v>
      </c>
      <c r="M48" s="1084">
        <v>0</v>
      </c>
      <c r="N48" s="1085" t="str">
        <f t="shared" ref="N48:N55" si="29">CONCATENATE("2#00",IF(Q48&lt;&gt;"","1","0")&amp;IF(R48&lt;&gt;"","1","0")&amp;"_",IF(S48&lt;&gt;"","1","0"),IF(T48&lt;&gt;"","1","0"),"00")</f>
        <v>2#0000_0000</v>
      </c>
      <c r="O48" s="1085" t="str">
        <f t="shared" ref="O48:O55" si="30">P48</f>
        <v>2#0000_0000</v>
      </c>
      <c r="P48" s="1085" t="str">
        <f t="shared" ref="P48:P55" si="31">CONCATENATE("2#00",IF(Q48&lt;&gt;"","1","0")&amp;IF(R48&lt;&gt;"","1","0")&amp;"_",IF(S48&lt;&gt;"","1","0")&amp;IF(T48&lt;&gt;"","1","0")&amp;IF(U48&lt;&gt;"","1","0")&amp;IF(V48&lt;&gt;"","1","0"))</f>
        <v>2#0000_0000</v>
      </c>
      <c r="Q48" s="1086"/>
      <c r="R48" s="1086"/>
      <c r="S48" s="1086"/>
      <c r="T48" s="1087"/>
      <c r="U48" s="1086"/>
      <c r="V48" s="1086"/>
      <c r="W48" s="1086"/>
      <c r="X48" s="1087"/>
      <c r="Y48" s="1086"/>
      <c r="Z48" s="1086"/>
      <c r="AA48" s="1086"/>
      <c r="AB48" s="1086"/>
      <c r="AC48" s="1088" t="str">
        <f t="shared" ref="AC48:AC55" si="32">CONCATENATE("2#00",IF(AB48&lt;&gt;"","1","0")&amp;IF(AA48&lt;&gt;"","1","0")&amp;"_"&amp;IF(Z48&lt;&gt;"","1","0")&amp;IF(Y48&lt;&gt;"","1","0")&amp;IF(X48&lt;&gt;"","1","0")&amp;IF(W48&lt;&gt;"","1","0"))</f>
        <v>2#0000_0000</v>
      </c>
      <c r="AD48" s="1089" t="str">
        <f t="shared" ref="AD48:AD55" si="33">AC48</f>
        <v>2#0000_0000</v>
      </c>
      <c r="AE48" s="1090" t="str">
        <f t="shared" ref="AE48:AE55" si="34">CONCATENATE("2#00",IF(AB48&lt;&gt;"","1","0")&amp;IF(AA48&lt;&gt;"","1","0")&amp;"_"&amp;IF(Z48&lt;&gt;"","1","0")&amp;IF(Y48&lt;&gt;"","1","0"),"00")</f>
        <v>2#0000_0000</v>
      </c>
      <c r="AF48" s="1091">
        <f t="shared" ref="AF48:AF55" si="35">IF(E48="МПа",1,0)</f>
        <v>0</v>
      </c>
      <c r="AG48" s="1080" t="str">
        <f t="shared" si="2"/>
        <v>0.000</v>
      </c>
      <c r="AI48" s="1080">
        <v>12</v>
      </c>
      <c r="AJ48" s="1080">
        <v>14</v>
      </c>
      <c r="AK48" s="1080">
        <v>15</v>
      </c>
      <c r="AL48" s="1090"/>
      <c r="AN48" s="1090" t="s">
        <v>11727</v>
      </c>
      <c r="AO48" s="1132"/>
      <c r="BG48" s="1092">
        <v>5</v>
      </c>
      <c r="BH48" s="1091">
        <f t="shared" si="3"/>
        <v>0</v>
      </c>
      <c r="BI48" s="1091">
        <f t="shared" si="4"/>
        <v>0</v>
      </c>
      <c r="BJ48" s="1093">
        <f t="shared" si="5"/>
        <v>0</v>
      </c>
      <c r="BK48" s="1094">
        <f t="shared" si="6"/>
        <v>0</v>
      </c>
      <c r="BL48" s="1080" t="str">
        <f t="shared" si="7"/>
        <v>0.000</v>
      </c>
      <c r="BQ48" s="1095"/>
    </row>
    <row r="49" spans="1:69">
      <c r="A49" s="154">
        <v>47</v>
      </c>
      <c r="B49" s="175" t="s">
        <v>947</v>
      </c>
      <c r="C49" s="165" t="s">
        <v>948</v>
      </c>
      <c r="D49" s="13" t="s">
        <v>1164</v>
      </c>
      <c r="E49" s="23" t="s">
        <v>1158</v>
      </c>
      <c r="F49" s="23" t="s">
        <v>545</v>
      </c>
      <c r="G49" s="23" t="s">
        <v>443</v>
      </c>
      <c r="H49" s="23">
        <v>4</v>
      </c>
      <c r="I49" s="23">
        <v>20</v>
      </c>
      <c r="J49" s="147">
        <v>0</v>
      </c>
      <c r="K49" s="147">
        <v>5000</v>
      </c>
      <c r="L49" s="147">
        <v>0</v>
      </c>
      <c r="M49" s="147">
        <v>0</v>
      </c>
      <c r="N49" s="9" t="str">
        <f t="shared" si="29"/>
        <v>2#0000_0000</v>
      </c>
      <c r="O49" s="9" t="str">
        <f t="shared" si="30"/>
        <v>2#0000_0000</v>
      </c>
      <c r="P49" s="9" t="str">
        <f t="shared" si="31"/>
        <v>2#0000_0000</v>
      </c>
      <c r="Q49" s="179"/>
      <c r="R49" s="179"/>
      <c r="S49" s="179"/>
      <c r="T49" s="180"/>
      <c r="U49" s="181"/>
      <c r="V49" s="182"/>
      <c r="W49" s="182"/>
      <c r="X49" s="180"/>
      <c r="Y49" s="181"/>
      <c r="Z49" s="179" t="s">
        <v>1159</v>
      </c>
      <c r="AA49" s="179"/>
      <c r="AB49" s="179"/>
      <c r="AC49" s="148" t="str">
        <f t="shared" si="32"/>
        <v>2#0000_1000</v>
      </c>
      <c r="AD49" s="149" t="str">
        <f t="shared" si="33"/>
        <v>2#0000_1000</v>
      </c>
      <c r="AE49" s="15" t="str">
        <f t="shared" si="34"/>
        <v>2#0000_1000</v>
      </c>
      <c r="AF49" s="567">
        <f t="shared" si="35"/>
        <v>0</v>
      </c>
      <c r="AG49" t="str">
        <f t="shared" si="2"/>
        <v>2.000</v>
      </c>
      <c r="AH49" t="s">
        <v>8323</v>
      </c>
      <c r="AI49">
        <v>12</v>
      </c>
      <c r="AJ49">
        <v>14</v>
      </c>
      <c r="AK49">
        <v>15</v>
      </c>
      <c r="AL49" s="15"/>
      <c r="AM49">
        <v>1240793</v>
      </c>
      <c r="AN49" s="15" t="s">
        <v>11727</v>
      </c>
      <c r="AO49" s="234" t="s">
        <v>11843</v>
      </c>
      <c r="BG49" s="150">
        <v>5</v>
      </c>
      <c r="BH49" s="567">
        <f t="shared" si="3"/>
        <v>0</v>
      </c>
      <c r="BI49" s="567">
        <f t="shared" si="4"/>
        <v>5000</v>
      </c>
      <c r="BJ49" s="151">
        <f t="shared" si="5"/>
        <v>2</v>
      </c>
      <c r="BK49" s="152">
        <f t="shared" si="6"/>
        <v>2</v>
      </c>
      <c r="BL49" t="str">
        <f t="shared" si="7"/>
        <v>2.000</v>
      </c>
      <c r="BQ49" s="153"/>
    </row>
    <row r="50" spans="1:69">
      <c r="A50" s="154">
        <v>48</v>
      </c>
      <c r="B50" s="175" t="s">
        <v>949</v>
      </c>
      <c r="C50" s="165" t="s">
        <v>950</v>
      </c>
      <c r="D50" s="13" t="s">
        <v>1165</v>
      </c>
      <c r="E50" s="23" t="s">
        <v>1166</v>
      </c>
      <c r="F50" s="23" t="s">
        <v>544</v>
      </c>
      <c r="G50" s="23" t="s">
        <v>443</v>
      </c>
      <c r="H50" s="23">
        <v>4</v>
      </c>
      <c r="I50" s="23">
        <v>20</v>
      </c>
      <c r="J50" s="147">
        <v>0</v>
      </c>
      <c r="K50" s="147">
        <v>2</v>
      </c>
      <c r="L50" s="147">
        <v>0</v>
      </c>
      <c r="M50" s="147">
        <v>0</v>
      </c>
      <c r="N50" s="9" t="str">
        <f t="shared" si="29"/>
        <v>2#0000_0000</v>
      </c>
      <c r="O50" s="9" t="str">
        <f t="shared" si="30"/>
        <v>2#0000_0000</v>
      </c>
      <c r="P50" s="9" t="str">
        <f t="shared" si="31"/>
        <v>2#0000_0000</v>
      </c>
      <c r="Q50" s="179"/>
      <c r="R50" s="179"/>
      <c r="S50" s="179"/>
      <c r="T50" s="180"/>
      <c r="U50" s="181"/>
      <c r="V50" s="182"/>
      <c r="W50" s="182"/>
      <c r="X50" s="180"/>
      <c r="Y50" s="181" t="s">
        <v>1162</v>
      </c>
      <c r="Z50" s="179" t="s">
        <v>1163</v>
      </c>
      <c r="AA50" s="179"/>
      <c r="AB50" s="179"/>
      <c r="AC50" s="148" t="str">
        <f t="shared" si="32"/>
        <v>2#0000_1100</v>
      </c>
      <c r="AD50" s="149" t="str">
        <f t="shared" si="33"/>
        <v>2#0000_1100</v>
      </c>
      <c r="AE50" s="15" t="str">
        <f t="shared" si="34"/>
        <v>2#0000_1100</v>
      </c>
      <c r="AF50" s="567">
        <f t="shared" si="35"/>
        <v>1</v>
      </c>
      <c r="AG50" t="str">
        <f t="shared" si="2"/>
        <v>0.010</v>
      </c>
      <c r="AH50" t="s">
        <v>8323</v>
      </c>
      <c r="AI50">
        <v>12</v>
      </c>
      <c r="AJ50">
        <v>14</v>
      </c>
      <c r="AK50">
        <v>15</v>
      </c>
      <c r="AL50" s="15"/>
      <c r="AM50">
        <v>1240794</v>
      </c>
      <c r="AN50" s="15" t="s">
        <v>11727</v>
      </c>
      <c r="AO50" s="234" t="s">
        <v>11843</v>
      </c>
      <c r="BG50" s="150">
        <v>5</v>
      </c>
      <c r="BH50" s="567">
        <f t="shared" si="3"/>
        <v>0</v>
      </c>
      <c r="BI50" s="567">
        <f t="shared" si="4"/>
        <v>2</v>
      </c>
      <c r="BJ50" s="151">
        <f t="shared" si="5"/>
        <v>0.01</v>
      </c>
      <c r="BK50" s="152">
        <f t="shared" si="6"/>
        <v>0.01</v>
      </c>
      <c r="BL50" t="str">
        <f t="shared" si="7"/>
        <v>0.010</v>
      </c>
      <c r="BQ50" s="153"/>
    </row>
    <row r="51" spans="1:69">
      <c r="A51" s="154">
        <v>49</v>
      </c>
      <c r="B51" s="175" t="s">
        <v>951</v>
      </c>
      <c r="C51" s="165" t="s">
        <v>972</v>
      </c>
      <c r="D51" s="13" t="s">
        <v>531</v>
      </c>
      <c r="E51" s="23" t="s">
        <v>539</v>
      </c>
      <c r="F51" s="23" t="s">
        <v>540</v>
      </c>
      <c r="G51" s="23" t="s">
        <v>443</v>
      </c>
      <c r="H51" s="23">
        <v>4</v>
      </c>
      <c r="I51" s="23">
        <v>20</v>
      </c>
      <c r="J51" s="147">
        <v>-50</v>
      </c>
      <c r="K51" s="147">
        <v>150</v>
      </c>
      <c r="L51" s="147">
        <v>0</v>
      </c>
      <c r="M51" s="147">
        <v>0</v>
      </c>
      <c r="N51" s="9" t="str">
        <f t="shared" si="29"/>
        <v>2#0000_0000</v>
      </c>
      <c r="O51" s="9" t="str">
        <f t="shared" si="30"/>
        <v>2#0000_0000</v>
      </c>
      <c r="P51" s="9" t="str">
        <f t="shared" si="31"/>
        <v>2#0000_0000</v>
      </c>
      <c r="Q51" s="179"/>
      <c r="R51" s="179"/>
      <c r="S51" s="179"/>
      <c r="T51" s="180"/>
      <c r="U51" s="181"/>
      <c r="V51" s="182"/>
      <c r="W51" s="182"/>
      <c r="X51" s="180"/>
      <c r="Y51" s="181"/>
      <c r="Z51" s="179"/>
      <c r="AA51" s="179"/>
      <c r="AB51" s="179"/>
      <c r="AC51" s="148" t="str">
        <f t="shared" si="32"/>
        <v>2#0000_0000</v>
      </c>
      <c r="AD51" s="149" t="str">
        <f t="shared" si="33"/>
        <v>2#0000_0000</v>
      </c>
      <c r="AE51" s="15" t="str">
        <f t="shared" si="34"/>
        <v>2#0000_0000</v>
      </c>
      <c r="AF51" s="567">
        <f t="shared" si="35"/>
        <v>0</v>
      </c>
      <c r="AG51" t="str">
        <f t="shared" si="2"/>
        <v>1.000</v>
      </c>
      <c r="AH51" t="s">
        <v>8323</v>
      </c>
      <c r="AI51">
        <v>12</v>
      </c>
      <c r="AJ51">
        <v>14</v>
      </c>
      <c r="AK51">
        <v>15</v>
      </c>
      <c r="AL51" s="15"/>
      <c r="AM51">
        <v>1240795</v>
      </c>
      <c r="AN51" s="15" t="s">
        <v>11727</v>
      </c>
      <c r="AO51" s="234" t="s">
        <v>11843</v>
      </c>
      <c r="BG51" s="150">
        <v>5</v>
      </c>
      <c r="BH51" s="567">
        <f t="shared" si="3"/>
        <v>-50</v>
      </c>
      <c r="BI51" s="567">
        <f t="shared" si="4"/>
        <v>150</v>
      </c>
      <c r="BJ51" s="151">
        <f t="shared" si="5"/>
        <v>1</v>
      </c>
      <c r="BK51" s="152">
        <f t="shared" si="6"/>
        <v>1</v>
      </c>
      <c r="BL51" t="str">
        <f t="shared" si="7"/>
        <v>1.000</v>
      </c>
      <c r="BQ51" s="153"/>
    </row>
    <row r="52" spans="1:69" s="1109" customFormat="1">
      <c r="A52" s="1096">
        <v>50</v>
      </c>
      <c r="B52" s="1097"/>
      <c r="C52" s="1098"/>
      <c r="D52" s="1099"/>
      <c r="E52" s="1100"/>
      <c r="F52" s="1100"/>
      <c r="G52" s="1100"/>
      <c r="H52" s="1101">
        <v>0</v>
      </c>
      <c r="I52" s="1101">
        <v>0</v>
      </c>
      <c r="J52" s="1101">
        <v>0</v>
      </c>
      <c r="K52" s="1101">
        <v>0</v>
      </c>
      <c r="L52" s="1101">
        <v>0</v>
      </c>
      <c r="M52" s="1101">
        <v>0</v>
      </c>
      <c r="N52" s="1102" t="str">
        <f t="shared" si="29"/>
        <v>2#0000_0000</v>
      </c>
      <c r="O52" s="1102" t="str">
        <f t="shared" si="30"/>
        <v>2#0000_0000</v>
      </c>
      <c r="P52" s="1102" t="str">
        <f t="shared" si="31"/>
        <v>2#0000_0000</v>
      </c>
      <c r="Q52" s="1103"/>
      <c r="R52" s="1103"/>
      <c r="S52" s="1103"/>
      <c r="T52" s="1104"/>
      <c r="U52" s="1103"/>
      <c r="V52" s="1103"/>
      <c r="W52" s="1103"/>
      <c r="X52" s="1104"/>
      <c r="Y52" s="1103"/>
      <c r="Z52" s="1103"/>
      <c r="AA52" s="1103"/>
      <c r="AB52" s="1103"/>
      <c r="AC52" s="1105" t="str">
        <f t="shared" si="32"/>
        <v>2#0000_0000</v>
      </c>
      <c r="AD52" s="1106" t="str">
        <f t="shared" si="33"/>
        <v>2#0000_0000</v>
      </c>
      <c r="AE52" s="1107" t="str">
        <f t="shared" si="34"/>
        <v>2#0000_0000</v>
      </c>
      <c r="AF52" s="1108">
        <f t="shared" si="35"/>
        <v>0</v>
      </c>
      <c r="AG52" s="1109" t="str">
        <f t="shared" si="2"/>
        <v>0.000</v>
      </c>
      <c r="AI52" s="1109">
        <v>12</v>
      </c>
      <c r="AJ52" s="1109">
        <v>14</v>
      </c>
      <c r="AK52" s="1109">
        <v>15</v>
      </c>
      <c r="AL52" s="1107"/>
      <c r="AN52" s="1107" t="s">
        <v>11727</v>
      </c>
      <c r="AO52" s="1133"/>
      <c r="BG52" s="1110">
        <v>5</v>
      </c>
      <c r="BH52" s="1108">
        <f t="shared" si="3"/>
        <v>0</v>
      </c>
      <c r="BI52" s="1108">
        <f t="shared" si="4"/>
        <v>0</v>
      </c>
      <c r="BJ52" s="1111">
        <f t="shared" si="5"/>
        <v>0</v>
      </c>
      <c r="BK52" s="1112">
        <f t="shared" si="6"/>
        <v>0</v>
      </c>
      <c r="BL52" s="1109" t="str">
        <f t="shared" si="7"/>
        <v>0.000</v>
      </c>
      <c r="BQ52" s="1113"/>
    </row>
    <row r="53" spans="1:69">
      <c r="A53" s="154">
        <v>51</v>
      </c>
      <c r="B53" s="175" t="s">
        <v>957</v>
      </c>
      <c r="C53" s="165" t="s">
        <v>958</v>
      </c>
      <c r="D53" s="13" t="s">
        <v>1164</v>
      </c>
      <c r="E53" s="23" t="s">
        <v>1158</v>
      </c>
      <c r="F53" s="23" t="s">
        <v>545</v>
      </c>
      <c r="G53" s="23" t="s">
        <v>443</v>
      </c>
      <c r="H53" s="23">
        <v>4</v>
      </c>
      <c r="I53" s="23">
        <v>20</v>
      </c>
      <c r="J53" s="147">
        <v>0</v>
      </c>
      <c r="K53" s="147">
        <v>5000</v>
      </c>
      <c r="L53" s="147">
        <v>0</v>
      </c>
      <c r="M53" s="147">
        <v>0</v>
      </c>
      <c r="N53" s="9" t="str">
        <f t="shared" si="29"/>
        <v>2#0000_0000</v>
      </c>
      <c r="O53" s="9" t="str">
        <f t="shared" si="30"/>
        <v>2#0000_0000</v>
      </c>
      <c r="P53" s="9" t="str">
        <f t="shared" si="31"/>
        <v>2#0000_0000</v>
      </c>
      <c r="Q53" s="179"/>
      <c r="R53" s="179"/>
      <c r="S53" s="179"/>
      <c r="T53" s="180"/>
      <c r="U53" s="181"/>
      <c r="V53" s="182"/>
      <c r="W53" s="182"/>
      <c r="X53" s="180"/>
      <c r="Y53" s="181"/>
      <c r="Z53" s="179" t="s">
        <v>1159</v>
      </c>
      <c r="AA53" s="179"/>
      <c r="AB53" s="179"/>
      <c r="AC53" s="148" t="str">
        <f t="shared" si="32"/>
        <v>2#0000_1000</v>
      </c>
      <c r="AD53" s="149" t="str">
        <f t="shared" si="33"/>
        <v>2#0000_1000</v>
      </c>
      <c r="AE53" s="15" t="str">
        <f t="shared" si="34"/>
        <v>2#0000_1000</v>
      </c>
      <c r="AF53" s="567">
        <f t="shared" si="35"/>
        <v>0</v>
      </c>
      <c r="AG53" t="str">
        <f t="shared" si="2"/>
        <v>2.000</v>
      </c>
      <c r="AH53" t="s">
        <v>8323</v>
      </c>
      <c r="AI53">
        <v>12</v>
      </c>
      <c r="AJ53">
        <v>14</v>
      </c>
      <c r="AK53">
        <v>15</v>
      </c>
      <c r="AL53" s="15"/>
      <c r="AM53">
        <v>1240796</v>
      </c>
      <c r="AN53" s="15" t="s">
        <v>11727</v>
      </c>
      <c r="AO53" s="234" t="s">
        <v>11843</v>
      </c>
      <c r="BG53" s="150">
        <v>5</v>
      </c>
      <c r="BH53" s="567">
        <f t="shared" si="3"/>
        <v>0</v>
      </c>
      <c r="BI53" s="567">
        <f t="shared" si="4"/>
        <v>5000</v>
      </c>
      <c r="BJ53" s="151">
        <f t="shared" si="5"/>
        <v>2</v>
      </c>
      <c r="BK53" s="152">
        <f t="shared" si="6"/>
        <v>2</v>
      </c>
      <c r="BL53" t="str">
        <f t="shared" si="7"/>
        <v>2.000</v>
      </c>
      <c r="BQ53" s="153"/>
    </row>
    <row r="54" spans="1:69">
      <c r="A54" s="154">
        <v>52</v>
      </c>
      <c r="B54" s="175" t="s">
        <v>959</v>
      </c>
      <c r="C54" s="165" t="s">
        <v>960</v>
      </c>
      <c r="D54" s="13" t="s">
        <v>1165</v>
      </c>
      <c r="E54" s="23" t="s">
        <v>1166</v>
      </c>
      <c r="F54" s="23" t="s">
        <v>544</v>
      </c>
      <c r="G54" s="23" t="s">
        <v>443</v>
      </c>
      <c r="H54" s="23">
        <v>4</v>
      </c>
      <c r="I54" s="23">
        <v>20</v>
      </c>
      <c r="J54" s="147">
        <v>0</v>
      </c>
      <c r="K54" s="147">
        <v>10</v>
      </c>
      <c r="L54" s="147">
        <v>0</v>
      </c>
      <c r="M54" s="147">
        <v>0</v>
      </c>
      <c r="N54" s="9" t="str">
        <f t="shared" si="29"/>
        <v>2#0000_0000</v>
      </c>
      <c r="O54" s="9" t="str">
        <f t="shared" si="30"/>
        <v>2#0000_0000</v>
      </c>
      <c r="P54" s="9" t="str">
        <f t="shared" si="31"/>
        <v>2#0000_0000</v>
      </c>
      <c r="Q54" s="179"/>
      <c r="R54" s="179"/>
      <c r="S54" s="179"/>
      <c r="T54" s="180"/>
      <c r="U54" s="181"/>
      <c r="V54" s="182"/>
      <c r="W54" s="182"/>
      <c r="X54" s="180"/>
      <c r="Y54" s="181" t="s">
        <v>1162</v>
      </c>
      <c r="Z54" s="179" t="s">
        <v>1163</v>
      </c>
      <c r="AA54" s="179"/>
      <c r="AB54" s="179"/>
      <c r="AC54" s="148" t="str">
        <f t="shared" si="32"/>
        <v>2#0000_1100</v>
      </c>
      <c r="AD54" s="149" t="str">
        <f t="shared" si="33"/>
        <v>2#0000_1100</v>
      </c>
      <c r="AE54" s="15" t="str">
        <f t="shared" si="34"/>
        <v>2#0000_1100</v>
      </c>
      <c r="AF54" s="567">
        <f t="shared" si="35"/>
        <v>1</v>
      </c>
      <c r="AG54" t="str">
        <f t="shared" si="2"/>
        <v>0.050</v>
      </c>
      <c r="AH54" t="s">
        <v>8323</v>
      </c>
      <c r="AI54">
        <v>12</v>
      </c>
      <c r="AJ54">
        <v>14</v>
      </c>
      <c r="AK54">
        <v>15</v>
      </c>
      <c r="AL54" s="15"/>
      <c r="AM54">
        <v>1240797</v>
      </c>
      <c r="AN54" s="15" t="s">
        <v>11727</v>
      </c>
      <c r="AO54" s="234" t="s">
        <v>11843</v>
      </c>
      <c r="BG54" s="150">
        <v>5</v>
      </c>
      <c r="BH54" s="567">
        <f t="shared" si="3"/>
        <v>0</v>
      </c>
      <c r="BI54" s="567">
        <f t="shared" si="4"/>
        <v>10</v>
      </c>
      <c r="BJ54" s="151">
        <f t="shared" si="5"/>
        <v>0.05</v>
      </c>
      <c r="BK54" s="152">
        <f t="shared" si="6"/>
        <v>0.05</v>
      </c>
      <c r="BL54" t="str">
        <f t="shared" si="7"/>
        <v>0.050</v>
      </c>
      <c r="BQ54" s="153"/>
    </row>
    <row r="55" spans="1:69">
      <c r="A55" s="154">
        <v>53</v>
      </c>
      <c r="B55" s="175" t="s">
        <v>961</v>
      </c>
      <c r="C55" s="165" t="s">
        <v>973</v>
      </c>
      <c r="D55" s="13" t="s">
        <v>531</v>
      </c>
      <c r="E55" s="23" t="s">
        <v>539</v>
      </c>
      <c r="F55" s="23" t="s">
        <v>540</v>
      </c>
      <c r="G55" s="23" t="s">
        <v>443</v>
      </c>
      <c r="H55" s="23">
        <v>4</v>
      </c>
      <c r="I55" s="23">
        <v>20</v>
      </c>
      <c r="J55" s="147">
        <v>-50</v>
      </c>
      <c r="K55" s="147">
        <v>150</v>
      </c>
      <c r="L55" s="147">
        <v>0</v>
      </c>
      <c r="M55" s="147">
        <v>0</v>
      </c>
      <c r="N55" s="9" t="str">
        <f t="shared" si="29"/>
        <v>2#0000_0000</v>
      </c>
      <c r="O55" s="9" t="str">
        <f t="shared" si="30"/>
        <v>2#0000_0000</v>
      </c>
      <c r="P55" s="9" t="str">
        <f t="shared" si="31"/>
        <v>2#0000_0000</v>
      </c>
      <c r="Q55" s="179"/>
      <c r="R55" s="179"/>
      <c r="S55" s="179"/>
      <c r="T55" s="180"/>
      <c r="U55" s="181"/>
      <c r="V55" s="182"/>
      <c r="W55" s="182"/>
      <c r="X55" s="180"/>
      <c r="Y55" s="181"/>
      <c r="Z55" s="179"/>
      <c r="AA55" s="179"/>
      <c r="AB55" s="179"/>
      <c r="AC55" s="148" t="str">
        <f t="shared" si="32"/>
        <v>2#0000_0000</v>
      </c>
      <c r="AD55" s="149" t="str">
        <f t="shared" si="33"/>
        <v>2#0000_0000</v>
      </c>
      <c r="AE55" s="15" t="str">
        <f t="shared" si="34"/>
        <v>2#0000_0000</v>
      </c>
      <c r="AF55" s="567">
        <f t="shared" si="35"/>
        <v>0</v>
      </c>
      <c r="AG55" t="str">
        <f t="shared" si="2"/>
        <v>1.000</v>
      </c>
      <c r="AH55" t="s">
        <v>8323</v>
      </c>
      <c r="AI55">
        <v>12</v>
      </c>
      <c r="AJ55">
        <v>14</v>
      </c>
      <c r="AK55">
        <v>15</v>
      </c>
      <c r="AL55" s="15"/>
      <c r="AM55">
        <v>1240798</v>
      </c>
      <c r="AN55" s="15" t="s">
        <v>11727</v>
      </c>
      <c r="AO55" s="234" t="s">
        <v>11843</v>
      </c>
      <c r="BG55" s="150">
        <v>5</v>
      </c>
      <c r="BH55" s="567">
        <f t="shared" si="3"/>
        <v>-50</v>
      </c>
      <c r="BI55" s="567">
        <f t="shared" si="4"/>
        <v>150</v>
      </c>
      <c r="BJ55" s="151">
        <f t="shared" si="5"/>
        <v>1</v>
      </c>
      <c r="BK55" s="152">
        <f t="shared" si="6"/>
        <v>1</v>
      </c>
      <c r="BL55" t="str">
        <f t="shared" si="7"/>
        <v>1.000</v>
      </c>
      <c r="BQ55" s="153"/>
    </row>
    <row r="56" spans="1:69" s="1109" customFormat="1">
      <c r="A56" s="1096">
        <v>54</v>
      </c>
      <c r="B56" s="1097"/>
      <c r="C56" s="1098"/>
      <c r="D56" s="1099"/>
      <c r="E56" s="1100"/>
      <c r="F56" s="1100"/>
      <c r="G56" s="1100"/>
      <c r="H56" s="1101">
        <v>0</v>
      </c>
      <c r="I56" s="1101">
        <v>0</v>
      </c>
      <c r="J56" s="1101">
        <v>0</v>
      </c>
      <c r="K56" s="1101">
        <v>0</v>
      </c>
      <c r="L56" s="1101">
        <v>0</v>
      </c>
      <c r="M56" s="1101">
        <v>0</v>
      </c>
      <c r="N56" s="1102" t="str">
        <f t="shared" ref="N56" si="36">CONCATENATE("2#00",IF(Q56&lt;&gt;"","1","0")&amp;IF(R56&lt;&gt;"","1","0")&amp;"_",IF(S56&lt;&gt;"","1","0"),IF(T56&lt;&gt;"","1","0"),"00")</f>
        <v>2#0000_0000</v>
      </c>
      <c r="O56" s="1102" t="str">
        <f t="shared" ref="O56" si="37">P56</f>
        <v>2#0000_0000</v>
      </c>
      <c r="P56" s="1102" t="str">
        <f t="shared" ref="P56" si="38">CONCATENATE("2#00",IF(Q56&lt;&gt;"","1","0")&amp;IF(R56&lt;&gt;"","1","0")&amp;"_",IF(S56&lt;&gt;"","1","0")&amp;IF(T56&lt;&gt;"","1","0")&amp;IF(U56&lt;&gt;"","1","0")&amp;IF(V56&lt;&gt;"","1","0"))</f>
        <v>2#0000_0000</v>
      </c>
      <c r="Q56" s="1103"/>
      <c r="R56" s="1103"/>
      <c r="S56" s="1103"/>
      <c r="T56" s="1104"/>
      <c r="U56" s="1103"/>
      <c r="V56" s="1103"/>
      <c r="W56" s="1103"/>
      <c r="X56" s="1104"/>
      <c r="Y56" s="1103"/>
      <c r="Z56" s="1103"/>
      <c r="AA56" s="1103"/>
      <c r="AB56" s="1103"/>
      <c r="AC56" s="1105" t="str">
        <f t="shared" ref="AC56" si="39">CONCATENATE("2#00",IF(AB56&lt;&gt;"","1","0")&amp;IF(AA56&lt;&gt;"","1","0")&amp;"_"&amp;IF(Z56&lt;&gt;"","1","0")&amp;IF(Y56&lt;&gt;"","1","0")&amp;IF(X56&lt;&gt;"","1","0")&amp;IF(W56&lt;&gt;"","1","0"))</f>
        <v>2#0000_0000</v>
      </c>
      <c r="AD56" s="1106" t="str">
        <f t="shared" ref="AD56" si="40">AC56</f>
        <v>2#0000_0000</v>
      </c>
      <c r="AE56" s="1107" t="str">
        <f t="shared" ref="AE56" si="41">CONCATENATE("2#00",IF(AB56&lt;&gt;"","1","0")&amp;IF(AA56&lt;&gt;"","1","0")&amp;"_"&amp;IF(Z56&lt;&gt;"","1","0")&amp;IF(Y56&lt;&gt;"","1","0"),"00")</f>
        <v>2#0000_0000</v>
      </c>
      <c r="AF56" s="1108">
        <f t="shared" ref="AF56" si="42">IF(E56="МПа",1,0)</f>
        <v>0</v>
      </c>
      <c r="AG56" s="1109" t="str">
        <f t="shared" si="2"/>
        <v>0.000</v>
      </c>
      <c r="AI56" s="1109">
        <v>12</v>
      </c>
      <c r="AJ56" s="1109">
        <v>14</v>
      </c>
      <c r="AK56" s="1109">
        <v>15</v>
      </c>
      <c r="AL56" s="1107"/>
      <c r="AN56" s="1107" t="s">
        <v>11727</v>
      </c>
      <c r="AO56" s="1133"/>
      <c r="BG56" s="1110">
        <v>5</v>
      </c>
      <c r="BH56" s="1108">
        <f t="shared" si="3"/>
        <v>0</v>
      </c>
      <c r="BI56" s="1108">
        <f t="shared" si="4"/>
        <v>0</v>
      </c>
      <c r="BJ56" s="1111">
        <f t="shared" si="5"/>
        <v>0</v>
      </c>
      <c r="BK56" s="1112">
        <f t="shared" si="6"/>
        <v>0</v>
      </c>
      <c r="BL56" s="1109" t="str">
        <f t="shared" si="7"/>
        <v>0.000</v>
      </c>
      <c r="BQ56" s="1113"/>
    </row>
    <row r="57" spans="1:69">
      <c r="A57" s="154">
        <v>55</v>
      </c>
      <c r="B57" s="177" t="s">
        <v>912</v>
      </c>
      <c r="C57" s="165" t="s">
        <v>913</v>
      </c>
      <c r="D57" s="13"/>
      <c r="E57" s="23" t="s">
        <v>543</v>
      </c>
      <c r="F57" s="23" t="s">
        <v>540</v>
      </c>
      <c r="G57" s="23" t="s">
        <v>471</v>
      </c>
      <c r="H57" s="23">
        <v>4</v>
      </c>
      <c r="I57" s="23">
        <v>20</v>
      </c>
      <c r="J57" s="147">
        <v>4</v>
      </c>
      <c r="K57" s="147">
        <v>20</v>
      </c>
      <c r="L57" s="147">
        <v>0</v>
      </c>
      <c r="M57" s="147">
        <v>0</v>
      </c>
      <c r="N57" s="9" t="str">
        <f t="shared" ref="N57:N65" si="43">CONCATENATE("2#00",IF(Q57&lt;&gt;"","1","0")&amp;IF(R57&lt;&gt;"","1","0")&amp;"_",IF(S57&lt;&gt;"","1","0"),IF(T57&lt;&gt;"","1","0"),"00")</f>
        <v>2#0000_0000</v>
      </c>
      <c r="O57" s="9" t="str">
        <f t="shared" ref="O57:O65" si="44">P57</f>
        <v>2#0000_0010</v>
      </c>
      <c r="P57" s="9" t="str">
        <f t="shared" ref="P57:P65" si="45">CONCATENATE("2#00",IF(Q57&lt;&gt;"","1","0")&amp;IF(R57&lt;&gt;"","1","0")&amp;"_",IF(S57&lt;&gt;"","1","0")&amp;IF(T57&lt;&gt;"","1","0")&amp;IF(U57&lt;&gt;"","1","0")&amp;IF(V57&lt;&gt;"","1","0"))</f>
        <v>2#0000_0010</v>
      </c>
      <c r="Q57" s="179"/>
      <c r="R57" s="179"/>
      <c r="S57" s="179"/>
      <c r="T57" s="180"/>
      <c r="U57" s="181">
        <v>5</v>
      </c>
      <c r="V57" s="182"/>
      <c r="W57" s="182"/>
      <c r="X57" s="180">
        <v>8</v>
      </c>
      <c r="Y57" s="181"/>
      <c r="Z57" s="179">
        <v>12</v>
      </c>
      <c r="AA57" s="179"/>
      <c r="AB57" s="179"/>
      <c r="AC57" s="148" t="str">
        <f t="shared" ref="AC57:AC65" si="46">CONCATENATE("2#00",IF(AB57&lt;&gt;"","1","0")&amp;IF(AA57&lt;&gt;"","1","0")&amp;"_"&amp;IF(Z57&lt;&gt;"","1","0")&amp;IF(Y57&lt;&gt;"","1","0")&amp;IF(X57&lt;&gt;"","1","0")&amp;IF(W57&lt;&gt;"","1","0"))</f>
        <v>2#0000_1010</v>
      </c>
      <c r="AD57" s="149" t="str">
        <f t="shared" ref="AD57:AD65" si="47">AC57</f>
        <v>2#0000_1010</v>
      </c>
      <c r="AE57" s="15" t="str">
        <f t="shared" ref="AE57:AE65" si="48">CONCATENATE("2#00",IF(AB57&lt;&gt;"","1","0")&amp;IF(AA57&lt;&gt;"","1","0")&amp;"_"&amp;IF(Z57&lt;&gt;"","1","0")&amp;IF(Y57&lt;&gt;"","1","0"),"00")</f>
        <v>2#0000_1000</v>
      </c>
      <c r="AF57" s="567">
        <f t="shared" ref="AF57:AF65" si="49">IF(E57="МПа",1,0)</f>
        <v>0</v>
      </c>
      <c r="AG57" t="str">
        <f t="shared" si="2"/>
        <v>0.080</v>
      </c>
      <c r="AH57" t="s">
        <v>8323</v>
      </c>
      <c r="AI57">
        <v>12</v>
      </c>
      <c r="AJ57">
        <v>14</v>
      </c>
      <c r="AK57">
        <v>15</v>
      </c>
      <c r="AL57" s="15"/>
      <c r="AM57">
        <v>1240799</v>
      </c>
      <c r="AN57" s="15" t="s">
        <v>11727</v>
      </c>
      <c r="AO57" s="234" t="s">
        <v>8108</v>
      </c>
      <c r="BG57" s="150">
        <v>5</v>
      </c>
      <c r="BH57" s="567">
        <f t="shared" si="3"/>
        <v>4</v>
      </c>
      <c r="BI57" s="567">
        <f t="shared" si="4"/>
        <v>20</v>
      </c>
      <c r="BJ57" s="151">
        <f t="shared" si="5"/>
        <v>0.08</v>
      </c>
      <c r="BK57" s="152">
        <f t="shared" si="6"/>
        <v>0.08</v>
      </c>
      <c r="BL57" t="str">
        <f t="shared" si="7"/>
        <v>0.080</v>
      </c>
      <c r="BQ57" s="153"/>
    </row>
    <row r="58" spans="1:69">
      <c r="A58" s="154">
        <v>56</v>
      </c>
      <c r="B58" s="177" t="s">
        <v>914</v>
      </c>
      <c r="C58" s="165" t="s">
        <v>915</v>
      </c>
      <c r="D58" s="13"/>
      <c r="E58" s="23" t="s">
        <v>543</v>
      </c>
      <c r="F58" s="23" t="s">
        <v>540</v>
      </c>
      <c r="G58" s="23" t="s">
        <v>471</v>
      </c>
      <c r="H58" s="23">
        <v>4</v>
      </c>
      <c r="I58" s="23">
        <v>20</v>
      </c>
      <c r="J58" s="147">
        <v>4</v>
      </c>
      <c r="K58" s="147">
        <v>20</v>
      </c>
      <c r="L58" s="147">
        <v>0</v>
      </c>
      <c r="M58" s="147">
        <v>0</v>
      </c>
      <c r="N58" s="9" t="str">
        <f t="shared" si="43"/>
        <v>2#0000_0000</v>
      </c>
      <c r="O58" s="9" t="str">
        <f t="shared" si="44"/>
        <v>2#0000_0010</v>
      </c>
      <c r="P58" s="9" t="str">
        <f t="shared" si="45"/>
        <v>2#0000_0010</v>
      </c>
      <c r="Q58" s="179"/>
      <c r="R58" s="179"/>
      <c r="S58" s="179"/>
      <c r="T58" s="180"/>
      <c r="U58" s="181">
        <v>5</v>
      </c>
      <c r="V58" s="182"/>
      <c r="W58" s="182"/>
      <c r="X58" s="180">
        <v>8</v>
      </c>
      <c r="Y58" s="181"/>
      <c r="Z58" s="179">
        <v>12</v>
      </c>
      <c r="AA58" s="179"/>
      <c r="AB58" s="179"/>
      <c r="AC58" s="148" t="str">
        <f t="shared" si="46"/>
        <v>2#0000_1010</v>
      </c>
      <c r="AD58" s="149" t="str">
        <f t="shared" si="47"/>
        <v>2#0000_1010</v>
      </c>
      <c r="AE58" s="15" t="str">
        <f t="shared" si="48"/>
        <v>2#0000_1000</v>
      </c>
      <c r="AF58" s="567">
        <f t="shared" si="49"/>
        <v>0</v>
      </c>
      <c r="AG58" t="str">
        <f t="shared" si="2"/>
        <v>0.080</v>
      </c>
      <c r="AH58" t="s">
        <v>8323</v>
      </c>
      <c r="AI58">
        <v>12</v>
      </c>
      <c r="AJ58">
        <v>14</v>
      </c>
      <c r="AK58">
        <v>15</v>
      </c>
      <c r="AL58" s="15"/>
      <c r="AM58">
        <v>1240800</v>
      </c>
      <c r="AN58" s="15" t="s">
        <v>11727</v>
      </c>
      <c r="AO58" s="234" t="s">
        <v>8108</v>
      </c>
      <c r="BG58" s="150">
        <v>5</v>
      </c>
      <c r="BH58" s="567">
        <f t="shared" si="3"/>
        <v>4</v>
      </c>
      <c r="BI58" s="567">
        <f t="shared" si="4"/>
        <v>20</v>
      </c>
      <c r="BJ58" s="151">
        <f t="shared" si="5"/>
        <v>0.08</v>
      </c>
      <c r="BK58" s="152">
        <f t="shared" si="6"/>
        <v>0.08</v>
      </c>
      <c r="BL58" t="str">
        <f t="shared" si="7"/>
        <v>0.080</v>
      </c>
      <c r="BQ58" s="153"/>
    </row>
    <row r="59" spans="1:69">
      <c r="A59" s="154">
        <v>57</v>
      </c>
      <c r="B59" s="177" t="s">
        <v>916</v>
      </c>
      <c r="C59" s="165" t="s">
        <v>917</v>
      </c>
      <c r="D59" s="13"/>
      <c r="E59" s="23" t="s">
        <v>543</v>
      </c>
      <c r="F59" s="23" t="s">
        <v>540</v>
      </c>
      <c r="G59" s="23" t="s">
        <v>471</v>
      </c>
      <c r="H59" s="23">
        <v>4</v>
      </c>
      <c r="I59" s="23">
        <v>20</v>
      </c>
      <c r="J59" s="147">
        <v>4</v>
      </c>
      <c r="K59" s="147">
        <v>20</v>
      </c>
      <c r="L59" s="147">
        <v>0</v>
      </c>
      <c r="M59" s="147">
        <v>0</v>
      </c>
      <c r="N59" s="9" t="str">
        <f t="shared" si="43"/>
        <v>2#0000_0000</v>
      </c>
      <c r="O59" s="9" t="str">
        <f t="shared" si="44"/>
        <v>2#0000_0010</v>
      </c>
      <c r="P59" s="9" t="str">
        <f t="shared" si="45"/>
        <v>2#0000_0010</v>
      </c>
      <c r="Q59" s="179"/>
      <c r="R59" s="179"/>
      <c r="S59" s="179"/>
      <c r="T59" s="180"/>
      <c r="U59" s="181">
        <v>5</v>
      </c>
      <c r="V59" s="182"/>
      <c r="W59" s="182"/>
      <c r="X59" s="180">
        <v>8</v>
      </c>
      <c r="Y59" s="181"/>
      <c r="Z59" s="179">
        <v>12</v>
      </c>
      <c r="AA59" s="179"/>
      <c r="AB59" s="179"/>
      <c r="AC59" s="148" t="str">
        <f t="shared" si="46"/>
        <v>2#0000_1010</v>
      </c>
      <c r="AD59" s="149" t="str">
        <f t="shared" si="47"/>
        <v>2#0000_1010</v>
      </c>
      <c r="AE59" s="15" t="str">
        <f t="shared" si="48"/>
        <v>2#0000_1000</v>
      </c>
      <c r="AF59" s="567">
        <f t="shared" si="49"/>
        <v>0</v>
      </c>
      <c r="AG59" t="str">
        <f t="shared" si="2"/>
        <v>0.080</v>
      </c>
      <c r="AH59" t="s">
        <v>8323</v>
      </c>
      <c r="AI59">
        <v>12</v>
      </c>
      <c r="AJ59">
        <v>14</v>
      </c>
      <c r="AK59">
        <v>15</v>
      </c>
      <c r="AL59" s="15"/>
      <c r="AM59">
        <v>1240801</v>
      </c>
      <c r="AN59" s="15" t="s">
        <v>11727</v>
      </c>
      <c r="AO59" s="234" t="s">
        <v>8108</v>
      </c>
      <c r="BG59" s="150">
        <v>5</v>
      </c>
      <c r="BH59" s="567">
        <f t="shared" si="3"/>
        <v>4</v>
      </c>
      <c r="BI59" s="567">
        <f t="shared" si="4"/>
        <v>20</v>
      </c>
      <c r="BJ59" s="151">
        <f t="shared" si="5"/>
        <v>0.08</v>
      </c>
      <c r="BK59" s="152">
        <f t="shared" si="6"/>
        <v>0.08</v>
      </c>
      <c r="BL59" t="str">
        <f t="shared" si="7"/>
        <v>0.080</v>
      </c>
      <c r="BQ59" s="153"/>
    </row>
    <row r="60" spans="1:69">
      <c r="A60" s="154">
        <v>58</v>
      </c>
      <c r="B60" s="177" t="s">
        <v>918</v>
      </c>
      <c r="C60" s="165" t="s">
        <v>919</v>
      </c>
      <c r="D60" s="13"/>
      <c r="E60" s="23" t="s">
        <v>543</v>
      </c>
      <c r="F60" s="23" t="s">
        <v>540</v>
      </c>
      <c r="G60" s="23" t="s">
        <v>471</v>
      </c>
      <c r="H60" s="23">
        <v>4</v>
      </c>
      <c r="I60" s="23">
        <v>20</v>
      </c>
      <c r="J60" s="147">
        <v>4</v>
      </c>
      <c r="K60" s="147">
        <v>20</v>
      </c>
      <c r="L60" s="147">
        <v>0</v>
      </c>
      <c r="M60" s="147">
        <v>0</v>
      </c>
      <c r="N60" s="9" t="str">
        <f t="shared" si="43"/>
        <v>2#0000_0000</v>
      </c>
      <c r="O60" s="9" t="str">
        <f t="shared" si="44"/>
        <v>2#0000_0010</v>
      </c>
      <c r="P60" s="9" t="str">
        <f t="shared" si="45"/>
        <v>2#0000_0010</v>
      </c>
      <c r="Q60" s="179"/>
      <c r="R60" s="179"/>
      <c r="S60" s="179"/>
      <c r="T60" s="180"/>
      <c r="U60" s="181">
        <v>5</v>
      </c>
      <c r="V60" s="182"/>
      <c r="W60" s="182"/>
      <c r="X60" s="180">
        <v>8</v>
      </c>
      <c r="Y60" s="181"/>
      <c r="Z60" s="179">
        <v>12</v>
      </c>
      <c r="AA60" s="179"/>
      <c r="AB60" s="179"/>
      <c r="AC60" s="148" t="str">
        <f t="shared" si="46"/>
        <v>2#0000_1010</v>
      </c>
      <c r="AD60" s="149" t="str">
        <f t="shared" si="47"/>
        <v>2#0000_1010</v>
      </c>
      <c r="AE60" s="15" t="str">
        <f t="shared" si="48"/>
        <v>2#0000_1000</v>
      </c>
      <c r="AF60" s="567">
        <f t="shared" si="49"/>
        <v>0</v>
      </c>
      <c r="AG60" t="str">
        <f t="shared" si="2"/>
        <v>0.080</v>
      </c>
      <c r="AH60" t="s">
        <v>8323</v>
      </c>
      <c r="AI60">
        <v>12</v>
      </c>
      <c r="AJ60">
        <v>14</v>
      </c>
      <c r="AK60">
        <v>15</v>
      </c>
      <c r="AL60" s="15"/>
      <c r="AM60">
        <v>1240802</v>
      </c>
      <c r="AN60" s="15" t="s">
        <v>11727</v>
      </c>
      <c r="AO60" s="234" t="s">
        <v>8108</v>
      </c>
      <c r="BG60" s="150">
        <v>5</v>
      </c>
      <c r="BH60" s="567">
        <f t="shared" si="3"/>
        <v>4</v>
      </c>
      <c r="BI60" s="567">
        <f t="shared" si="4"/>
        <v>20</v>
      </c>
      <c r="BJ60" s="151">
        <f t="shared" si="5"/>
        <v>0.08</v>
      </c>
      <c r="BK60" s="152">
        <f t="shared" si="6"/>
        <v>0.08</v>
      </c>
      <c r="BL60" t="str">
        <f t="shared" si="7"/>
        <v>0.080</v>
      </c>
      <c r="BQ60" s="153"/>
    </row>
    <row r="61" spans="1:69">
      <c r="A61" s="154">
        <v>59</v>
      </c>
      <c r="B61" s="177" t="s">
        <v>936</v>
      </c>
      <c r="C61" s="165" t="s">
        <v>939</v>
      </c>
      <c r="D61" s="13"/>
      <c r="E61" s="23" t="s">
        <v>543</v>
      </c>
      <c r="F61" s="23" t="s">
        <v>540</v>
      </c>
      <c r="G61" s="23" t="s">
        <v>471</v>
      </c>
      <c r="H61" s="23">
        <v>4</v>
      </c>
      <c r="I61" s="23">
        <v>20</v>
      </c>
      <c r="J61" s="147">
        <v>4</v>
      </c>
      <c r="K61" s="147">
        <v>20</v>
      </c>
      <c r="L61" s="147">
        <v>0</v>
      </c>
      <c r="M61" s="147">
        <v>0</v>
      </c>
      <c r="N61" s="9" t="str">
        <f t="shared" si="43"/>
        <v>2#0000_0000</v>
      </c>
      <c r="O61" s="9" t="str">
        <f t="shared" si="44"/>
        <v>2#0000_0010</v>
      </c>
      <c r="P61" s="9" t="str">
        <f t="shared" si="45"/>
        <v>2#0000_0010</v>
      </c>
      <c r="Q61" s="179"/>
      <c r="R61" s="179"/>
      <c r="S61" s="179"/>
      <c r="T61" s="180"/>
      <c r="U61" s="181">
        <v>5</v>
      </c>
      <c r="V61" s="182"/>
      <c r="W61" s="182"/>
      <c r="X61" s="180">
        <v>8</v>
      </c>
      <c r="Y61" s="181"/>
      <c r="Z61" s="179">
        <v>12</v>
      </c>
      <c r="AA61" s="179"/>
      <c r="AB61" s="179"/>
      <c r="AC61" s="148" t="str">
        <f t="shared" si="46"/>
        <v>2#0000_1010</v>
      </c>
      <c r="AD61" s="149" t="str">
        <f t="shared" si="47"/>
        <v>2#0000_1010</v>
      </c>
      <c r="AE61" s="15" t="str">
        <f t="shared" si="48"/>
        <v>2#0000_1000</v>
      </c>
      <c r="AF61" s="567">
        <f t="shared" si="49"/>
        <v>0</v>
      </c>
      <c r="AG61" t="str">
        <f t="shared" si="2"/>
        <v>0.080</v>
      </c>
      <c r="AH61" t="s">
        <v>8323</v>
      </c>
      <c r="AI61">
        <v>12</v>
      </c>
      <c r="AJ61">
        <v>14</v>
      </c>
      <c r="AK61">
        <v>15</v>
      </c>
      <c r="AL61" s="15"/>
      <c r="AM61">
        <v>1240803</v>
      </c>
      <c r="AN61" s="15" t="s">
        <v>11727</v>
      </c>
      <c r="AO61" s="234" t="s">
        <v>8108</v>
      </c>
      <c r="BG61" s="150">
        <v>5</v>
      </c>
      <c r="BH61" s="567">
        <f t="shared" si="3"/>
        <v>4</v>
      </c>
      <c r="BI61" s="567">
        <f t="shared" si="4"/>
        <v>20</v>
      </c>
      <c r="BJ61" s="151">
        <f t="shared" si="5"/>
        <v>0.08</v>
      </c>
      <c r="BK61" s="152">
        <f t="shared" si="6"/>
        <v>0.08</v>
      </c>
      <c r="BL61" t="str">
        <f t="shared" si="7"/>
        <v>0.080</v>
      </c>
      <c r="BQ61" s="153"/>
    </row>
    <row r="62" spans="1:69">
      <c r="A62" s="154">
        <v>60</v>
      </c>
      <c r="B62" s="177" t="s">
        <v>945</v>
      </c>
      <c r="C62" s="165" t="s">
        <v>946</v>
      </c>
      <c r="D62" s="13"/>
      <c r="E62" s="23" t="s">
        <v>543</v>
      </c>
      <c r="F62" s="23" t="s">
        <v>540</v>
      </c>
      <c r="G62" s="23" t="s">
        <v>471</v>
      </c>
      <c r="H62" s="23">
        <v>4</v>
      </c>
      <c r="I62" s="23">
        <v>20</v>
      </c>
      <c r="J62" s="147">
        <v>4</v>
      </c>
      <c r="K62" s="147">
        <v>20</v>
      </c>
      <c r="L62" s="147">
        <v>0</v>
      </c>
      <c r="M62" s="147">
        <v>0</v>
      </c>
      <c r="N62" s="9" t="str">
        <f t="shared" si="43"/>
        <v>2#0000_0000</v>
      </c>
      <c r="O62" s="9" t="str">
        <f t="shared" si="44"/>
        <v>2#0000_0010</v>
      </c>
      <c r="P62" s="9" t="str">
        <f t="shared" si="45"/>
        <v>2#0000_0010</v>
      </c>
      <c r="Q62" s="179"/>
      <c r="R62" s="179"/>
      <c r="S62" s="179"/>
      <c r="T62" s="180"/>
      <c r="U62" s="181">
        <v>5</v>
      </c>
      <c r="V62" s="182"/>
      <c r="W62" s="182"/>
      <c r="X62" s="180">
        <v>8</v>
      </c>
      <c r="Y62" s="181"/>
      <c r="Z62" s="179">
        <v>12</v>
      </c>
      <c r="AA62" s="179"/>
      <c r="AB62" s="179"/>
      <c r="AC62" s="148" t="str">
        <f t="shared" si="46"/>
        <v>2#0000_1010</v>
      </c>
      <c r="AD62" s="149" t="str">
        <f t="shared" si="47"/>
        <v>2#0000_1010</v>
      </c>
      <c r="AE62" s="15" t="str">
        <f t="shared" si="48"/>
        <v>2#0000_1000</v>
      </c>
      <c r="AF62" s="567">
        <f t="shared" si="49"/>
        <v>0</v>
      </c>
      <c r="AG62" t="str">
        <f t="shared" si="2"/>
        <v>0.080</v>
      </c>
      <c r="AH62" t="s">
        <v>8323</v>
      </c>
      <c r="AI62">
        <v>12</v>
      </c>
      <c r="AJ62">
        <v>14</v>
      </c>
      <c r="AK62">
        <v>15</v>
      </c>
      <c r="AL62" s="15"/>
      <c r="AM62">
        <v>1240804</v>
      </c>
      <c r="AN62" s="15" t="s">
        <v>11727</v>
      </c>
      <c r="AO62" s="234" t="s">
        <v>8108</v>
      </c>
      <c r="BG62" s="150">
        <v>5</v>
      </c>
      <c r="BH62" s="567">
        <f t="shared" si="3"/>
        <v>4</v>
      </c>
      <c r="BI62" s="567">
        <f t="shared" si="4"/>
        <v>20</v>
      </c>
      <c r="BJ62" s="151">
        <f t="shared" si="5"/>
        <v>0.08</v>
      </c>
      <c r="BK62" s="152">
        <f t="shared" si="6"/>
        <v>0.08</v>
      </c>
      <c r="BL62" t="str">
        <f t="shared" si="7"/>
        <v>0.080</v>
      </c>
      <c r="BQ62" s="153"/>
    </row>
    <row r="63" spans="1:69">
      <c r="A63" s="154">
        <v>61</v>
      </c>
      <c r="B63" s="177" t="s">
        <v>952</v>
      </c>
      <c r="C63" s="165" t="s">
        <v>953</v>
      </c>
      <c r="D63" s="13"/>
      <c r="E63" s="23" t="s">
        <v>543</v>
      </c>
      <c r="F63" s="23" t="s">
        <v>540</v>
      </c>
      <c r="G63" s="23" t="s">
        <v>471</v>
      </c>
      <c r="H63" s="23">
        <v>4</v>
      </c>
      <c r="I63" s="23">
        <v>20</v>
      </c>
      <c r="J63" s="147">
        <v>4</v>
      </c>
      <c r="K63" s="147">
        <v>20</v>
      </c>
      <c r="L63" s="147">
        <v>0</v>
      </c>
      <c r="M63" s="147">
        <v>0</v>
      </c>
      <c r="N63" s="9" t="str">
        <f t="shared" si="43"/>
        <v>2#0000_0000</v>
      </c>
      <c r="O63" s="9" t="str">
        <f t="shared" si="44"/>
        <v>2#0000_0010</v>
      </c>
      <c r="P63" s="9" t="str">
        <f t="shared" si="45"/>
        <v>2#0000_0010</v>
      </c>
      <c r="Q63" s="179"/>
      <c r="R63" s="179"/>
      <c r="S63" s="179"/>
      <c r="T63" s="180"/>
      <c r="U63" s="181">
        <v>5</v>
      </c>
      <c r="V63" s="182"/>
      <c r="W63" s="182"/>
      <c r="X63" s="180">
        <v>8</v>
      </c>
      <c r="Y63" s="181"/>
      <c r="Z63" s="179">
        <v>12</v>
      </c>
      <c r="AA63" s="179"/>
      <c r="AB63" s="179"/>
      <c r="AC63" s="148" t="str">
        <f t="shared" si="46"/>
        <v>2#0000_1010</v>
      </c>
      <c r="AD63" s="149" t="str">
        <f t="shared" si="47"/>
        <v>2#0000_1010</v>
      </c>
      <c r="AE63" s="15" t="str">
        <f t="shared" si="48"/>
        <v>2#0000_1000</v>
      </c>
      <c r="AF63" s="567">
        <f t="shared" si="49"/>
        <v>0</v>
      </c>
      <c r="AG63" t="str">
        <f t="shared" si="2"/>
        <v>0.080</v>
      </c>
      <c r="AH63" t="s">
        <v>8323</v>
      </c>
      <c r="AI63">
        <v>12</v>
      </c>
      <c r="AJ63">
        <v>14</v>
      </c>
      <c r="AK63">
        <v>15</v>
      </c>
      <c r="AL63" s="15"/>
      <c r="AM63">
        <v>1240805</v>
      </c>
      <c r="AN63" s="15" t="s">
        <v>11727</v>
      </c>
      <c r="AO63" s="234" t="s">
        <v>8108</v>
      </c>
      <c r="BG63" s="150">
        <v>5</v>
      </c>
      <c r="BH63" s="567">
        <f t="shared" si="3"/>
        <v>4</v>
      </c>
      <c r="BI63" s="567">
        <f t="shared" si="4"/>
        <v>20</v>
      </c>
      <c r="BJ63" s="151">
        <f t="shared" si="5"/>
        <v>0.08</v>
      </c>
      <c r="BK63" s="152">
        <f t="shared" si="6"/>
        <v>0.08</v>
      </c>
      <c r="BL63" t="str">
        <f t="shared" si="7"/>
        <v>0.080</v>
      </c>
      <c r="BQ63" s="153"/>
    </row>
    <row r="64" spans="1:69">
      <c r="A64" s="154">
        <v>62</v>
      </c>
      <c r="B64" s="177" t="s">
        <v>962</v>
      </c>
      <c r="C64" s="165" t="s">
        <v>963</v>
      </c>
      <c r="D64" s="13"/>
      <c r="E64" s="23" t="s">
        <v>543</v>
      </c>
      <c r="F64" s="23" t="s">
        <v>540</v>
      </c>
      <c r="G64" s="23" t="s">
        <v>471</v>
      </c>
      <c r="H64" s="23">
        <v>4</v>
      </c>
      <c r="I64" s="23">
        <v>20</v>
      </c>
      <c r="J64" s="147">
        <v>4</v>
      </c>
      <c r="K64" s="147">
        <v>20</v>
      </c>
      <c r="L64" s="147">
        <v>0</v>
      </c>
      <c r="M64" s="147">
        <v>0</v>
      </c>
      <c r="N64" s="9" t="str">
        <f t="shared" si="43"/>
        <v>2#0000_0000</v>
      </c>
      <c r="O64" s="9" t="str">
        <f t="shared" si="44"/>
        <v>2#0000_0010</v>
      </c>
      <c r="P64" s="9" t="str">
        <f t="shared" si="45"/>
        <v>2#0000_0010</v>
      </c>
      <c r="Q64" s="179"/>
      <c r="R64" s="179"/>
      <c r="S64" s="179"/>
      <c r="T64" s="180"/>
      <c r="U64" s="181">
        <v>5</v>
      </c>
      <c r="V64" s="182"/>
      <c r="W64" s="182"/>
      <c r="X64" s="180">
        <v>8</v>
      </c>
      <c r="Y64" s="181"/>
      <c r="Z64" s="179">
        <v>12</v>
      </c>
      <c r="AA64" s="179"/>
      <c r="AB64" s="179"/>
      <c r="AC64" s="148" t="str">
        <f t="shared" si="46"/>
        <v>2#0000_1010</v>
      </c>
      <c r="AD64" s="149" t="str">
        <f t="shared" si="47"/>
        <v>2#0000_1010</v>
      </c>
      <c r="AE64" s="15" t="str">
        <f t="shared" si="48"/>
        <v>2#0000_1000</v>
      </c>
      <c r="AF64" s="567">
        <f t="shared" si="49"/>
        <v>0</v>
      </c>
      <c r="AG64" t="str">
        <f t="shared" si="2"/>
        <v>0.080</v>
      </c>
      <c r="AH64" t="s">
        <v>8323</v>
      </c>
      <c r="AI64">
        <v>12</v>
      </c>
      <c r="AJ64">
        <v>14</v>
      </c>
      <c r="AK64">
        <v>15</v>
      </c>
      <c r="AL64" s="15"/>
      <c r="AM64">
        <v>1240806</v>
      </c>
      <c r="AN64" s="15" t="s">
        <v>11727</v>
      </c>
      <c r="AO64" s="234" t="s">
        <v>8108</v>
      </c>
      <c r="BG64" s="150">
        <v>5</v>
      </c>
      <c r="BH64" s="567">
        <f t="shared" si="3"/>
        <v>4</v>
      </c>
      <c r="BI64" s="567">
        <f t="shared" si="4"/>
        <v>20</v>
      </c>
      <c r="BJ64" s="151">
        <f t="shared" si="5"/>
        <v>0.08</v>
      </c>
      <c r="BK64" s="152">
        <f t="shared" si="6"/>
        <v>0.08</v>
      </c>
      <c r="BL64" t="str">
        <f t="shared" si="7"/>
        <v>0.080</v>
      </c>
      <c r="BQ64" s="153"/>
    </row>
    <row r="65" spans="1:69" s="1109" customFormat="1">
      <c r="A65" s="1096">
        <v>63</v>
      </c>
      <c r="B65" s="1097"/>
      <c r="C65" s="1098"/>
      <c r="D65" s="1099"/>
      <c r="E65" s="1100"/>
      <c r="F65" s="1100"/>
      <c r="G65" s="1100"/>
      <c r="H65" s="1101">
        <v>0</v>
      </c>
      <c r="I65" s="1101">
        <v>0</v>
      </c>
      <c r="J65" s="1101">
        <v>0</v>
      </c>
      <c r="K65" s="1101">
        <v>0</v>
      </c>
      <c r="L65" s="1101">
        <v>0</v>
      </c>
      <c r="M65" s="1101">
        <v>0</v>
      </c>
      <c r="N65" s="1102" t="str">
        <f t="shared" si="43"/>
        <v>2#0000_0000</v>
      </c>
      <c r="O65" s="1102" t="str">
        <f t="shared" si="44"/>
        <v>2#0000_0000</v>
      </c>
      <c r="P65" s="1102" t="str">
        <f t="shared" si="45"/>
        <v>2#0000_0000</v>
      </c>
      <c r="Q65" s="1103"/>
      <c r="R65" s="1103"/>
      <c r="S65" s="1103"/>
      <c r="T65" s="1104"/>
      <c r="U65" s="1103"/>
      <c r="V65" s="1103"/>
      <c r="W65" s="1103"/>
      <c r="X65" s="1104"/>
      <c r="Y65" s="1103"/>
      <c r="Z65" s="1103"/>
      <c r="AA65" s="1103"/>
      <c r="AB65" s="1103"/>
      <c r="AC65" s="1105" t="str">
        <f t="shared" si="46"/>
        <v>2#0000_0000</v>
      </c>
      <c r="AD65" s="1106" t="str">
        <f t="shared" si="47"/>
        <v>2#0000_0000</v>
      </c>
      <c r="AE65" s="1107" t="str">
        <f t="shared" si="48"/>
        <v>2#0000_0000</v>
      </c>
      <c r="AF65" s="1108">
        <f t="shared" si="49"/>
        <v>0</v>
      </c>
      <c r="AG65" s="1109" t="str">
        <f t="shared" si="2"/>
        <v>0.000</v>
      </c>
      <c r="AI65" s="1109">
        <v>12</v>
      </c>
      <c r="AJ65" s="1109">
        <v>14</v>
      </c>
      <c r="AK65" s="1109">
        <v>15</v>
      </c>
      <c r="AL65" s="1107"/>
      <c r="AN65" s="1107" t="s">
        <v>11727</v>
      </c>
      <c r="AO65" s="1133"/>
      <c r="BG65" s="1110">
        <v>5</v>
      </c>
      <c r="BH65" s="1108">
        <f t="shared" si="3"/>
        <v>0</v>
      </c>
      <c r="BI65" s="1108">
        <f t="shared" si="4"/>
        <v>0</v>
      </c>
      <c r="BJ65" s="1111">
        <f t="shared" si="5"/>
        <v>0</v>
      </c>
      <c r="BK65" s="1112">
        <f t="shared" si="6"/>
        <v>0</v>
      </c>
      <c r="BL65" s="1109" t="str">
        <f t="shared" si="7"/>
        <v>0.000</v>
      </c>
      <c r="BQ65" s="1113"/>
    </row>
    <row r="66" spans="1:69" ht="13.5" customHeight="1">
      <c r="A66" s="154">
        <v>64</v>
      </c>
      <c r="B66" s="170" t="s">
        <v>1132</v>
      </c>
      <c r="C66" s="165" t="s">
        <v>864</v>
      </c>
      <c r="D66" s="13" t="s">
        <v>1167</v>
      </c>
      <c r="E66" s="23" t="s">
        <v>1168</v>
      </c>
      <c r="F66" s="23" t="s">
        <v>545</v>
      </c>
      <c r="G66" s="23" t="s">
        <v>443</v>
      </c>
      <c r="H66" s="23">
        <v>4</v>
      </c>
      <c r="I66" s="23">
        <v>20</v>
      </c>
      <c r="J66" s="147">
        <v>0</v>
      </c>
      <c r="K66" s="147">
        <v>100</v>
      </c>
      <c r="L66" s="147">
        <v>0</v>
      </c>
      <c r="M66" s="147">
        <v>0</v>
      </c>
      <c r="N66" s="9" t="str">
        <f t="shared" ref="N66:N98" si="50">CONCATENATE("2#00",IF(Q66&lt;&gt;"","1","0")&amp;IF(R66&lt;&gt;"","1","0")&amp;"_",IF(S66&lt;&gt;"","1","0"),IF(T66&lt;&gt;"","1","0"),"00")</f>
        <v>2#0000_0000</v>
      </c>
      <c r="O66" s="9" t="str">
        <f t="shared" ref="O66:O98" si="51">P66</f>
        <v>2#0000_0000</v>
      </c>
      <c r="P66" s="9" t="str">
        <f t="shared" ref="P66:P98" si="52">CONCATENATE("2#00",IF(Q66&lt;&gt;"","1","0")&amp;IF(R66&lt;&gt;"","1","0")&amp;"_",IF(S66&lt;&gt;"","1","0")&amp;IF(T66&lt;&gt;"","1","0")&amp;IF(U66&lt;&gt;"","1","0")&amp;IF(V66&lt;&gt;"","1","0"))</f>
        <v>2#0000_0000</v>
      </c>
      <c r="Q66" s="179"/>
      <c r="R66" s="179"/>
      <c r="S66" s="179"/>
      <c r="T66" s="180"/>
      <c r="U66" s="181"/>
      <c r="V66" s="182"/>
      <c r="W66" s="182"/>
      <c r="X66" s="180"/>
      <c r="Y66" s="181" t="s">
        <v>1169</v>
      </c>
      <c r="Z66" s="179" t="s">
        <v>1170</v>
      </c>
      <c r="AA66" s="179"/>
      <c r="AB66" s="179"/>
      <c r="AC66" s="148" t="str">
        <f t="shared" ref="AC66:AC98" si="53">CONCATENATE("2#00",IF(AB66&lt;&gt;"","1","0")&amp;IF(AA66&lt;&gt;"","1","0")&amp;"_"&amp;IF(Z66&lt;&gt;"","1","0")&amp;IF(Y66&lt;&gt;"","1","0")&amp;IF(X66&lt;&gt;"","1","0")&amp;IF(W66&lt;&gt;"","1","0"))</f>
        <v>2#0000_1100</v>
      </c>
      <c r="AD66" s="149" t="str">
        <f t="shared" ref="AD66:AD98" si="54">AC66</f>
        <v>2#0000_1100</v>
      </c>
      <c r="AE66" s="15" t="str">
        <f t="shared" ref="AE66:AE98" si="55">CONCATENATE("2#00",IF(AB66&lt;&gt;"","1","0")&amp;IF(AA66&lt;&gt;"","1","0")&amp;"_"&amp;IF(Z66&lt;&gt;"","1","0")&amp;IF(Y66&lt;&gt;"","1","0"),"00")</f>
        <v>2#0000_1100</v>
      </c>
      <c r="AF66" s="567">
        <f t="shared" si="28"/>
        <v>0</v>
      </c>
      <c r="AG66" t="str">
        <f t="shared" si="2"/>
        <v>0.500</v>
      </c>
      <c r="AH66" t="s">
        <v>8323</v>
      </c>
      <c r="AI66">
        <v>12</v>
      </c>
      <c r="AJ66">
        <v>14</v>
      </c>
      <c r="AK66">
        <v>15</v>
      </c>
      <c r="AL66" s="15"/>
      <c r="AM66">
        <v>1240807</v>
      </c>
      <c r="AN66" s="15" t="s">
        <v>11727</v>
      </c>
      <c r="AO66" s="234" t="s">
        <v>11842</v>
      </c>
      <c r="BG66" s="150">
        <v>5</v>
      </c>
      <c r="BH66" s="567">
        <f t="shared" si="3"/>
        <v>0</v>
      </c>
      <c r="BI66" s="567">
        <f t="shared" si="4"/>
        <v>100</v>
      </c>
      <c r="BJ66" s="151">
        <f t="shared" si="5"/>
        <v>0.5</v>
      </c>
      <c r="BK66" s="152">
        <f t="shared" si="6"/>
        <v>0.5</v>
      </c>
      <c r="BL66" t="str">
        <f t="shared" si="7"/>
        <v>0.500</v>
      </c>
      <c r="BQ66" s="153"/>
    </row>
    <row r="67" spans="1:69">
      <c r="A67" s="154">
        <v>65</v>
      </c>
      <c r="B67" s="170" t="s">
        <v>1133</v>
      </c>
      <c r="C67" s="165" t="s">
        <v>865</v>
      </c>
      <c r="D67" s="13" t="s">
        <v>1167</v>
      </c>
      <c r="E67" s="23" t="s">
        <v>1168</v>
      </c>
      <c r="F67" s="23" t="s">
        <v>545</v>
      </c>
      <c r="G67" s="23" t="s">
        <v>443</v>
      </c>
      <c r="H67" s="23">
        <v>4</v>
      </c>
      <c r="I67" s="23">
        <v>20</v>
      </c>
      <c r="J67" s="147">
        <v>0</v>
      </c>
      <c r="K67" s="147">
        <v>100</v>
      </c>
      <c r="L67" s="147">
        <v>0</v>
      </c>
      <c r="M67" s="147">
        <v>0</v>
      </c>
      <c r="N67" s="9" t="str">
        <f t="shared" si="50"/>
        <v>2#0000_0000</v>
      </c>
      <c r="O67" s="9" t="str">
        <f t="shared" si="51"/>
        <v>2#0000_0000</v>
      </c>
      <c r="P67" s="9" t="str">
        <f t="shared" si="52"/>
        <v>2#0000_0000</v>
      </c>
      <c r="Q67" s="179"/>
      <c r="R67" s="179"/>
      <c r="S67" s="179"/>
      <c r="T67" s="180"/>
      <c r="U67" s="181"/>
      <c r="V67" s="182"/>
      <c r="W67" s="182"/>
      <c r="X67" s="180"/>
      <c r="Y67" s="181" t="s">
        <v>1169</v>
      </c>
      <c r="Z67" s="179" t="s">
        <v>1170</v>
      </c>
      <c r="AA67" s="179"/>
      <c r="AB67" s="179"/>
      <c r="AC67" s="148" t="str">
        <f t="shared" si="53"/>
        <v>2#0000_1100</v>
      </c>
      <c r="AD67" s="149" t="str">
        <f t="shared" si="54"/>
        <v>2#0000_1100</v>
      </c>
      <c r="AE67" s="15" t="str">
        <f t="shared" si="55"/>
        <v>2#0000_1100</v>
      </c>
      <c r="AF67" s="567">
        <f t="shared" si="28"/>
        <v>0</v>
      </c>
      <c r="AG67" t="str">
        <f t="shared" si="2"/>
        <v>0.500</v>
      </c>
      <c r="AH67" t="s">
        <v>8323</v>
      </c>
      <c r="AI67">
        <v>12</v>
      </c>
      <c r="AJ67">
        <v>14</v>
      </c>
      <c r="AK67">
        <v>15</v>
      </c>
      <c r="AL67" s="15"/>
      <c r="AM67">
        <v>1240808</v>
      </c>
      <c r="AN67" s="15" t="s">
        <v>11727</v>
      </c>
      <c r="AO67" s="234" t="s">
        <v>11842</v>
      </c>
      <c r="BG67" s="150">
        <v>5</v>
      </c>
      <c r="BH67" s="567">
        <f t="shared" si="3"/>
        <v>0</v>
      </c>
      <c r="BI67" s="567">
        <f t="shared" si="4"/>
        <v>100</v>
      </c>
      <c r="BJ67" s="151">
        <f t="shared" si="5"/>
        <v>0.5</v>
      </c>
      <c r="BK67" s="152">
        <f t="shared" si="6"/>
        <v>0.5</v>
      </c>
      <c r="BL67" t="str">
        <f t="shared" si="7"/>
        <v>0.500</v>
      </c>
      <c r="BQ67" s="153"/>
    </row>
    <row r="68" spans="1:69">
      <c r="A68" s="154">
        <v>66</v>
      </c>
      <c r="B68" s="170" t="s">
        <v>1134</v>
      </c>
      <c r="C68" s="165" t="s">
        <v>866</v>
      </c>
      <c r="D68" s="13" t="s">
        <v>1167</v>
      </c>
      <c r="E68" s="23" t="s">
        <v>1168</v>
      </c>
      <c r="F68" s="23" t="s">
        <v>545</v>
      </c>
      <c r="G68" s="23" t="s">
        <v>443</v>
      </c>
      <c r="H68" s="23">
        <v>4</v>
      </c>
      <c r="I68" s="23">
        <v>20</v>
      </c>
      <c r="J68" s="147">
        <v>0</v>
      </c>
      <c r="K68" s="147">
        <v>100</v>
      </c>
      <c r="L68" s="147">
        <v>0</v>
      </c>
      <c r="M68" s="147">
        <v>0</v>
      </c>
      <c r="N68" s="9" t="str">
        <f t="shared" si="50"/>
        <v>2#0000_0000</v>
      </c>
      <c r="O68" s="9" t="str">
        <f t="shared" si="51"/>
        <v>2#0000_0000</v>
      </c>
      <c r="P68" s="9" t="str">
        <f t="shared" si="52"/>
        <v>2#0000_0000</v>
      </c>
      <c r="Q68" s="179"/>
      <c r="R68" s="179"/>
      <c r="S68" s="179"/>
      <c r="T68" s="180"/>
      <c r="U68" s="181"/>
      <c r="V68" s="182"/>
      <c r="W68" s="182"/>
      <c r="X68" s="180"/>
      <c r="Y68" s="181" t="s">
        <v>1169</v>
      </c>
      <c r="Z68" s="179" t="s">
        <v>1170</v>
      </c>
      <c r="AA68" s="179"/>
      <c r="AB68" s="179"/>
      <c r="AC68" s="148" t="str">
        <f t="shared" si="53"/>
        <v>2#0000_1100</v>
      </c>
      <c r="AD68" s="149" t="str">
        <f t="shared" si="54"/>
        <v>2#0000_1100</v>
      </c>
      <c r="AE68" s="15" t="str">
        <f t="shared" si="55"/>
        <v>2#0000_1100</v>
      </c>
      <c r="AF68" s="567">
        <f t="shared" si="28"/>
        <v>0</v>
      </c>
      <c r="AG68" t="str">
        <f t="shared" ref="AG68:AG126" si="56">BL68</f>
        <v>0.500</v>
      </c>
      <c r="AH68" t="s">
        <v>8323</v>
      </c>
      <c r="AI68">
        <v>12</v>
      </c>
      <c r="AJ68">
        <v>14</v>
      </c>
      <c r="AK68">
        <v>15</v>
      </c>
      <c r="AL68" s="15"/>
      <c r="AM68">
        <v>1240809</v>
      </c>
      <c r="AN68" s="15" t="s">
        <v>11727</v>
      </c>
      <c r="AO68" s="234" t="s">
        <v>11842</v>
      </c>
      <c r="BG68" s="150">
        <v>5</v>
      </c>
      <c r="BH68" s="567">
        <f t="shared" ref="BH68:BH126" si="57">J68</f>
        <v>0</v>
      </c>
      <c r="BI68" s="567">
        <f t="shared" ref="BI68:BI126" si="58">K68</f>
        <v>100</v>
      </c>
      <c r="BJ68" s="151">
        <f t="shared" ref="BJ68:BJ126" si="59">MIN(IF(BG68=5, 2, 5),(BI68-BH68)*VLOOKUP(BG68,$BP$3:$BQ$8,2,1))</f>
        <v>0.5</v>
      </c>
      <c r="BK68" s="152">
        <f t="shared" ref="BK68:BK126" si="60">ROUNDDOWN(BJ68, 3)</f>
        <v>0.5</v>
      </c>
      <c r="BL68" t="str">
        <f t="shared" ref="BL68:BL126" si="61">SUBSTITUTE(TEXT(BK68, "0,000"),",",".")</f>
        <v>0.500</v>
      </c>
      <c r="BQ68" s="153"/>
    </row>
    <row r="69" spans="1:69">
      <c r="A69" s="154">
        <v>67</v>
      </c>
      <c r="B69" s="170" t="s">
        <v>1135</v>
      </c>
      <c r="C69" s="165" t="s">
        <v>867</v>
      </c>
      <c r="D69" s="13" t="s">
        <v>1167</v>
      </c>
      <c r="E69" s="23" t="s">
        <v>1168</v>
      </c>
      <c r="F69" s="23" t="s">
        <v>545</v>
      </c>
      <c r="G69" s="23" t="s">
        <v>443</v>
      </c>
      <c r="H69" s="23">
        <v>4</v>
      </c>
      <c r="I69" s="23">
        <v>20</v>
      </c>
      <c r="J69" s="147">
        <v>0</v>
      </c>
      <c r="K69" s="147">
        <v>100</v>
      </c>
      <c r="L69" s="147">
        <v>0</v>
      </c>
      <c r="M69" s="147">
        <v>0</v>
      </c>
      <c r="N69" s="9" t="str">
        <f t="shared" si="50"/>
        <v>2#0000_0000</v>
      </c>
      <c r="O69" s="9" t="str">
        <f t="shared" si="51"/>
        <v>2#0000_0000</v>
      </c>
      <c r="P69" s="9" t="str">
        <f t="shared" si="52"/>
        <v>2#0000_0000</v>
      </c>
      <c r="Q69" s="179"/>
      <c r="R69" s="179"/>
      <c r="S69" s="179"/>
      <c r="T69" s="180"/>
      <c r="U69" s="181"/>
      <c r="V69" s="182"/>
      <c r="W69" s="182"/>
      <c r="X69" s="180"/>
      <c r="Y69" s="181" t="s">
        <v>1169</v>
      </c>
      <c r="Z69" s="179" t="s">
        <v>1170</v>
      </c>
      <c r="AA69" s="179"/>
      <c r="AB69" s="179"/>
      <c r="AC69" s="148" t="str">
        <f t="shared" si="53"/>
        <v>2#0000_1100</v>
      </c>
      <c r="AD69" s="149" t="str">
        <f t="shared" si="54"/>
        <v>2#0000_1100</v>
      </c>
      <c r="AE69" s="15" t="str">
        <f t="shared" si="55"/>
        <v>2#0000_1100</v>
      </c>
      <c r="AF69" s="567">
        <f t="shared" si="28"/>
        <v>0</v>
      </c>
      <c r="AG69" t="str">
        <f t="shared" si="56"/>
        <v>0.500</v>
      </c>
      <c r="AH69" t="s">
        <v>8323</v>
      </c>
      <c r="AI69">
        <v>12</v>
      </c>
      <c r="AJ69">
        <v>14</v>
      </c>
      <c r="AK69">
        <v>15</v>
      </c>
      <c r="AL69" s="15"/>
      <c r="AM69">
        <v>1240810</v>
      </c>
      <c r="AN69" s="15" t="s">
        <v>11727</v>
      </c>
      <c r="AO69" s="234" t="s">
        <v>11842</v>
      </c>
      <c r="BG69" s="150">
        <v>5</v>
      </c>
      <c r="BH69" s="567">
        <f t="shared" si="57"/>
        <v>0</v>
      </c>
      <c r="BI69" s="567">
        <f t="shared" si="58"/>
        <v>100</v>
      </c>
      <c r="BJ69" s="151">
        <f t="shared" si="59"/>
        <v>0.5</v>
      </c>
      <c r="BK69" s="152">
        <f t="shared" si="60"/>
        <v>0.5</v>
      </c>
      <c r="BL69" t="str">
        <f t="shared" si="61"/>
        <v>0.500</v>
      </c>
      <c r="BQ69" s="153"/>
    </row>
    <row r="70" spans="1:69">
      <c r="A70" s="154">
        <v>68</v>
      </c>
      <c r="B70" s="170" t="s">
        <v>1136</v>
      </c>
      <c r="C70" s="165" t="s">
        <v>868</v>
      </c>
      <c r="D70" s="13" t="s">
        <v>1167</v>
      </c>
      <c r="E70" s="23" t="s">
        <v>1168</v>
      </c>
      <c r="F70" s="23" t="s">
        <v>545</v>
      </c>
      <c r="G70" s="23" t="s">
        <v>443</v>
      </c>
      <c r="H70" s="23">
        <v>4</v>
      </c>
      <c r="I70" s="23">
        <v>20</v>
      </c>
      <c r="J70" s="147">
        <v>0</v>
      </c>
      <c r="K70" s="147">
        <v>100</v>
      </c>
      <c r="L70" s="147">
        <v>0</v>
      </c>
      <c r="M70" s="147">
        <v>0</v>
      </c>
      <c r="N70" s="9" t="str">
        <f t="shared" si="50"/>
        <v>2#0000_0000</v>
      </c>
      <c r="O70" s="9" t="str">
        <f t="shared" si="51"/>
        <v>2#0000_0000</v>
      </c>
      <c r="P70" s="9" t="str">
        <f t="shared" si="52"/>
        <v>2#0000_0000</v>
      </c>
      <c r="Q70" s="179"/>
      <c r="R70" s="179"/>
      <c r="S70" s="179"/>
      <c r="T70" s="180"/>
      <c r="U70" s="181"/>
      <c r="V70" s="182"/>
      <c r="W70" s="182"/>
      <c r="X70" s="180"/>
      <c r="Y70" s="181" t="s">
        <v>1169</v>
      </c>
      <c r="Z70" s="179" t="s">
        <v>1170</v>
      </c>
      <c r="AA70" s="179"/>
      <c r="AB70" s="179"/>
      <c r="AC70" s="148" t="str">
        <f t="shared" si="53"/>
        <v>2#0000_1100</v>
      </c>
      <c r="AD70" s="149" t="str">
        <f t="shared" si="54"/>
        <v>2#0000_1100</v>
      </c>
      <c r="AE70" s="15" t="str">
        <f t="shared" si="55"/>
        <v>2#0000_1100</v>
      </c>
      <c r="AF70" s="567">
        <f t="shared" si="28"/>
        <v>0</v>
      </c>
      <c r="AG70" t="str">
        <f t="shared" si="56"/>
        <v>0.500</v>
      </c>
      <c r="AH70" t="s">
        <v>8323</v>
      </c>
      <c r="AI70">
        <v>12</v>
      </c>
      <c r="AJ70">
        <v>14</v>
      </c>
      <c r="AK70">
        <v>15</v>
      </c>
      <c r="AL70" s="15"/>
      <c r="AM70">
        <v>1240811</v>
      </c>
      <c r="AN70" s="15" t="s">
        <v>11727</v>
      </c>
      <c r="AO70" s="234" t="s">
        <v>11842</v>
      </c>
      <c r="BG70" s="150">
        <v>5</v>
      </c>
      <c r="BH70" s="567">
        <f t="shared" si="57"/>
        <v>0</v>
      </c>
      <c r="BI70" s="567">
        <f t="shared" si="58"/>
        <v>100</v>
      </c>
      <c r="BJ70" s="151">
        <f t="shared" si="59"/>
        <v>0.5</v>
      </c>
      <c r="BK70" s="152">
        <f t="shared" si="60"/>
        <v>0.5</v>
      </c>
      <c r="BL70" t="str">
        <f t="shared" si="61"/>
        <v>0.500</v>
      </c>
      <c r="BQ70" s="153"/>
    </row>
    <row r="71" spans="1:69">
      <c r="A71" s="154">
        <v>69</v>
      </c>
      <c r="B71" s="170" t="s">
        <v>1137</v>
      </c>
      <c r="C71" s="165" t="s">
        <v>869</v>
      </c>
      <c r="D71" s="13" t="s">
        <v>1167</v>
      </c>
      <c r="E71" s="23" t="s">
        <v>1168</v>
      </c>
      <c r="F71" s="23" t="s">
        <v>545</v>
      </c>
      <c r="G71" s="23" t="s">
        <v>443</v>
      </c>
      <c r="H71" s="23">
        <v>4</v>
      </c>
      <c r="I71" s="23">
        <v>20</v>
      </c>
      <c r="J71" s="147">
        <v>0</v>
      </c>
      <c r="K71" s="147">
        <v>100</v>
      </c>
      <c r="L71" s="147">
        <v>0</v>
      </c>
      <c r="M71" s="147">
        <v>0</v>
      </c>
      <c r="N71" s="9" t="str">
        <f t="shared" si="50"/>
        <v>2#0000_0000</v>
      </c>
      <c r="O71" s="9" t="str">
        <f t="shared" si="51"/>
        <v>2#0000_0000</v>
      </c>
      <c r="P71" s="9" t="str">
        <f t="shared" si="52"/>
        <v>2#0000_0000</v>
      </c>
      <c r="Q71" s="179"/>
      <c r="R71" s="179"/>
      <c r="S71" s="179"/>
      <c r="T71" s="180"/>
      <c r="U71" s="181"/>
      <c r="V71" s="182"/>
      <c r="W71" s="182"/>
      <c r="X71" s="180"/>
      <c r="Y71" s="181" t="s">
        <v>1169</v>
      </c>
      <c r="Z71" s="179" t="s">
        <v>1170</v>
      </c>
      <c r="AA71" s="179"/>
      <c r="AB71" s="179"/>
      <c r="AC71" s="148" t="str">
        <f t="shared" si="53"/>
        <v>2#0000_1100</v>
      </c>
      <c r="AD71" s="149" t="str">
        <f t="shared" si="54"/>
        <v>2#0000_1100</v>
      </c>
      <c r="AE71" s="15" t="str">
        <f t="shared" si="55"/>
        <v>2#0000_1100</v>
      </c>
      <c r="AF71" s="567">
        <f t="shared" si="28"/>
        <v>0</v>
      </c>
      <c r="AG71" t="str">
        <f t="shared" si="56"/>
        <v>0.500</v>
      </c>
      <c r="AH71" t="s">
        <v>8323</v>
      </c>
      <c r="AI71">
        <v>12</v>
      </c>
      <c r="AJ71">
        <v>14</v>
      </c>
      <c r="AK71">
        <v>15</v>
      </c>
      <c r="AL71" s="15"/>
      <c r="AM71">
        <v>1240812</v>
      </c>
      <c r="AN71" s="15" t="s">
        <v>11741</v>
      </c>
      <c r="AO71" s="234" t="s">
        <v>11842</v>
      </c>
      <c r="BG71" s="150">
        <v>5</v>
      </c>
      <c r="BH71" s="567">
        <f t="shared" si="57"/>
        <v>0</v>
      </c>
      <c r="BI71" s="567">
        <f t="shared" si="58"/>
        <v>100</v>
      </c>
      <c r="BJ71" s="151">
        <f t="shared" si="59"/>
        <v>0.5</v>
      </c>
      <c r="BK71" s="152">
        <f t="shared" si="60"/>
        <v>0.5</v>
      </c>
      <c r="BL71" t="str">
        <f t="shared" si="61"/>
        <v>0.500</v>
      </c>
      <c r="BQ71" s="153"/>
    </row>
    <row r="72" spans="1:69">
      <c r="A72" s="154">
        <v>70</v>
      </c>
      <c r="B72" s="170" t="s">
        <v>1138</v>
      </c>
      <c r="C72" s="165" t="s">
        <v>870</v>
      </c>
      <c r="D72" s="13" t="s">
        <v>1167</v>
      </c>
      <c r="E72" s="23" t="s">
        <v>1168</v>
      </c>
      <c r="F72" s="23" t="s">
        <v>545</v>
      </c>
      <c r="G72" s="23" t="s">
        <v>443</v>
      </c>
      <c r="H72" s="23">
        <v>4</v>
      </c>
      <c r="I72" s="23">
        <v>20</v>
      </c>
      <c r="J72" s="147">
        <v>0</v>
      </c>
      <c r="K72" s="147">
        <v>100</v>
      </c>
      <c r="L72" s="147">
        <v>0</v>
      </c>
      <c r="M72" s="147">
        <v>0</v>
      </c>
      <c r="N72" s="9" t="str">
        <f t="shared" si="50"/>
        <v>2#0000_0000</v>
      </c>
      <c r="O72" s="9" t="str">
        <f t="shared" si="51"/>
        <v>2#0000_0000</v>
      </c>
      <c r="P72" s="9" t="str">
        <f t="shared" si="52"/>
        <v>2#0000_0000</v>
      </c>
      <c r="Q72" s="179"/>
      <c r="R72" s="179"/>
      <c r="S72" s="179"/>
      <c r="T72" s="180"/>
      <c r="U72" s="181"/>
      <c r="V72" s="182"/>
      <c r="W72" s="182"/>
      <c r="X72" s="180"/>
      <c r="Y72" s="181" t="s">
        <v>1169</v>
      </c>
      <c r="Z72" s="179" t="s">
        <v>1170</v>
      </c>
      <c r="AA72" s="179"/>
      <c r="AB72" s="179"/>
      <c r="AC72" s="148" t="str">
        <f t="shared" si="53"/>
        <v>2#0000_1100</v>
      </c>
      <c r="AD72" s="149" t="str">
        <f t="shared" si="54"/>
        <v>2#0000_1100</v>
      </c>
      <c r="AE72" s="15" t="str">
        <f t="shared" si="55"/>
        <v>2#0000_1100</v>
      </c>
      <c r="AF72" s="567">
        <f t="shared" si="28"/>
        <v>0</v>
      </c>
      <c r="AG72" t="str">
        <f t="shared" si="56"/>
        <v>0.500</v>
      </c>
      <c r="AH72" t="s">
        <v>8323</v>
      </c>
      <c r="AI72">
        <v>12</v>
      </c>
      <c r="AJ72">
        <v>14</v>
      </c>
      <c r="AK72">
        <v>15</v>
      </c>
      <c r="AL72" s="15"/>
      <c r="AM72">
        <v>1240813</v>
      </c>
      <c r="AN72" s="15" t="s">
        <v>11741</v>
      </c>
      <c r="AO72" s="234" t="s">
        <v>11842</v>
      </c>
      <c r="BG72" s="150">
        <v>5</v>
      </c>
      <c r="BH72" s="567">
        <f t="shared" si="57"/>
        <v>0</v>
      </c>
      <c r="BI72" s="567">
        <f t="shared" si="58"/>
        <v>100</v>
      </c>
      <c r="BJ72" s="151">
        <f t="shared" si="59"/>
        <v>0.5</v>
      </c>
      <c r="BK72" s="152">
        <f t="shared" si="60"/>
        <v>0.5</v>
      </c>
      <c r="BL72" t="str">
        <f t="shared" si="61"/>
        <v>0.500</v>
      </c>
      <c r="BQ72" s="153"/>
    </row>
    <row r="73" spans="1:69">
      <c r="A73" s="154">
        <v>71</v>
      </c>
      <c r="B73" s="170" t="s">
        <v>1139</v>
      </c>
      <c r="C73" s="165" t="s">
        <v>871</v>
      </c>
      <c r="D73" s="13" t="s">
        <v>1167</v>
      </c>
      <c r="E73" s="23" t="s">
        <v>1168</v>
      </c>
      <c r="F73" s="23" t="s">
        <v>545</v>
      </c>
      <c r="G73" s="23" t="s">
        <v>443</v>
      </c>
      <c r="H73" s="23">
        <v>4</v>
      </c>
      <c r="I73" s="23">
        <v>20</v>
      </c>
      <c r="J73" s="147">
        <v>0</v>
      </c>
      <c r="K73" s="147">
        <v>100</v>
      </c>
      <c r="L73" s="147">
        <v>0</v>
      </c>
      <c r="M73" s="147">
        <v>0</v>
      </c>
      <c r="N73" s="9" t="str">
        <f t="shared" si="50"/>
        <v>2#0000_0000</v>
      </c>
      <c r="O73" s="9" t="str">
        <f t="shared" si="51"/>
        <v>2#0000_0000</v>
      </c>
      <c r="P73" s="9" t="str">
        <f t="shared" si="52"/>
        <v>2#0000_0000</v>
      </c>
      <c r="Q73" s="179"/>
      <c r="R73" s="179"/>
      <c r="S73" s="179"/>
      <c r="T73" s="180"/>
      <c r="U73" s="181"/>
      <c r="V73" s="182"/>
      <c r="W73" s="182"/>
      <c r="X73" s="180"/>
      <c r="Y73" s="181" t="s">
        <v>1169</v>
      </c>
      <c r="Z73" s="179" t="s">
        <v>1170</v>
      </c>
      <c r="AA73" s="179"/>
      <c r="AB73" s="179"/>
      <c r="AC73" s="148" t="str">
        <f t="shared" si="53"/>
        <v>2#0000_1100</v>
      </c>
      <c r="AD73" s="149" t="str">
        <f t="shared" si="54"/>
        <v>2#0000_1100</v>
      </c>
      <c r="AE73" s="15" t="str">
        <f t="shared" si="55"/>
        <v>2#0000_1100</v>
      </c>
      <c r="AF73" s="567">
        <f t="shared" si="28"/>
        <v>0</v>
      </c>
      <c r="AG73" t="str">
        <f t="shared" si="56"/>
        <v>0.500</v>
      </c>
      <c r="AH73" t="s">
        <v>8323</v>
      </c>
      <c r="AI73">
        <v>12</v>
      </c>
      <c r="AJ73">
        <v>14</v>
      </c>
      <c r="AK73">
        <v>15</v>
      </c>
      <c r="AL73" s="15"/>
      <c r="AM73">
        <v>1240814</v>
      </c>
      <c r="AN73" s="15" t="s">
        <v>11729</v>
      </c>
      <c r="AO73" s="234" t="s">
        <v>11842</v>
      </c>
      <c r="BG73" s="150">
        <v>5</v>
      </c>
      <c r="BH73" s="567">
        <f t="shared" si="57"/>
        <v>0</v>
      </c>
      <c r="BI73" s="567">
        <f t="shared" si="58"/>
        <v>100</v>
      </c>
      <c r="BJ73" s="151">
        <f t="shared" si="59"/>
        <v>0.5</v>
      </c>
      <c r="BK73" s="152">
        <f t="shared" si="60"/>
        <v>0.5</v>
      </c>
      <c r="BL73" t="str">
        <f t="shared" si="61"/>
        <v>0.500</v>
      </c>
      <c r="BQ73" s="153"/>
    </row>
    <row r="74" spans="1:69">
      <c r="A74" s="154">
        <v>72</v>
      </c>
      <c r="B74" s="170" t="s">
        <v>1140</v>
      </c>
      <c r="C74" s="165" t="s">
        <v>872</v>
      </c>
      <c r="D74" s="13" t="s">
        <v>1167</v>
      </c>
      <c r="E74" s="23" t="s">
        <v>1168</v>
      </c>
      <c r="F74" s="23" t="s">
        <v>545</v>
      </c>
      <c r="G74" s="23" t="s">
        <v>443</v>
      </c>
      <c r="H74" s="23">
        <v>4</v>
      </c>
      <c r="I74" s="23">
        <v>20</v>
      </c>
      <c r="J74" s="147">
        <v>0</v>
      </c>
      <c r="K74" s="147">
        <v>100</v>
      </c>
      <c r="L74" s="147">
        <v>0</v>
      </c>
      <c r="M74" s="147">
        <v>0</v>
      </c>
      <c r="N74" s="9" t="str">
        <f t="shared" si="50"/>
        <v>2#0000_0000</v>
      </c>
      <c r="O74" s="9" t="str">
        <f t="shared" si="51"/>
        <v>2#0000_0000</v>
      </c>
      <c r="P74" s="9" t="str">
        <f t="shared" si="52"/>
        <v>2#0000_0000</v>
      </c>
      <c r="Q74" s="179"/>
      <c r="R74" s="179"/>
      <c r="S74" s="179"/>
      <c r="T74" s="180"/>
      <c r="U74" s="181"/>
      <c r="V74" s="182"/>
      <c r="W74" s="182"/>
      <c r="X74" s="180"/>
      <c r="Y74" s="181" t="s">
        <v>1169</v>
      </c>
      <c r="Z74" s="179" t="s">
        <v>1170</v>
      </c>
      <c r="AA74" s="179"/>
      <c r="AB74" s="179"/>
      <c r="AC74" s="148" t="str">
        <f t="shared" si="53"/>
        <v>2#0000_1100</v>
      </c>
      <c r="AD74" s="149" t="str">
        <f t="shared" si="54"/>
        <v>2#0000_1100</v>
      </c>
      <c r="AE74" s="15" t="str">
        <f t="shared" si="55"/>
        <v>2#0000_1100</v>
      </c>
      <c r="AF74" s="567">
        <f t="shared" si="28"/>
        <v>0</v>
      </c>
      <c r="AG74" t="str">
        <f t="shared" si="56"/>
        <v>0.500</v>
      </c>
      <c r="AH74" t="s">
        <v>8323</v>
      </c>
      <c r="AI74">
        <v>12</v>
      </c>
      <c r="AJ74">
        <v>14</v>
      </c>
      <c r="AK74">
        <v>15</v>
      </c>
      <c r="AL74" s="15"/>
      <c r="AM74">
        <v>1240815</v>
      </c>
      <c r="AN74" s="15" t="s">
        <v>11729</v>
      </c>
      <c r="AO74" s="234" t="s">
        <v>11842</v>
      </c>
      <c r="BG74" s="150">
        <v>5</v>
      </c>
      <c r="BH74" s="567">
        <f t="shared" si="57"/>
        <v>0</v>
      </c>
      <c r="BI74" s="567">
        <f t="shared" si="58"/>
        <v>100</v>
      </c>
      <c r="BJ74" s="151">
        <f t="shared" si="59"/>
        <v>0.5</v>
      </c>
      <c r="BK74" s="152">
        <f t="shared" si="60"/>
        <v>0.5</v>
      </c>
      <c r="BL74" t="str">
        <f t="shared" si="61"/>
        <v>0.500</v>
      </c>
      <c r="BQ74" s="153"/>
    </row>
    <row r="75" spans="1:69">
      <c r="A75" s="154">
        <v>73</v>
      </c>
      <c r="B75" s="170" t="s">
        <v>1141</v>
      </c>
      <c r="C75" s="165" t="s">
        <v>873</v>
      </c>
      <c r="D75" s="13" t="s">
        <v>1167</v>
      </c>
      <c r="E75" s="23" t="s">
        <v>1168</v>
      </c>
      <c r="F75" s="23" t="s">
        <v>545</v>
      </c>
      <c r="G75" s="23" t="s">
        <v>443</v>
      </c>
      <c r="H75" s="23">
        <v>4</v>
      </c>
      <c r="I75" s="23">
        <v>20</v>
      </c>
      <c r="J75" s="147">
        <v>0</v>
      </c>
      <c r="K75" s="147">
        <v>100</v>
      </c>
      <c r="L75" s="147">
        <v>0</v>
      </c>
      <c r="M75" s="147">
        <v>0</v>
      </c>
      <c r="N75" s="9" t="str">
        <f t="shared" si="50"/>
        <v>2#0000_0000</v>
      </c>
      <c r="O75" s="9" t="str">
        <f t="shared" si="51"/>
        <v>2#0000_0000</v>
      </c>
      <c r="P75" s="9" t="str">
        <f t="shared" si="52"/>
        <v>2#0000_0000</v>
      </c>
      <c r="Q75" s="179"/>
      <c r="R75" s="179"/>
      <c r="S75" s="179"/>
      <c r="T75" s="180"/>
      <c r="U75" s="181"/>
      <c r="V75" s="182"/>
      <c r="W75" s="182"/>
      <c r="X75" s="180"/>
      <c r="Y75" s="181" t="s">
        <v>1169</v>
      </c>
      <c r="Z75" s="179" t="s">
        <v>1170</v>
      </c>
      <c r="AA75" s="179"/>
      <c r="AB75" s="179"/>
      <c r="AC75" s="148" t="str">
        <f t="shared" si="53"/>
        <v>2#0000_1100</v>
      </c>
      <c r="AD75" s="149" t="str">
        <f t="shared" si="54"/>
        <v>2#0000_1100</v>
      </c>
      <c r="AE75" s="15" t="str">
        <f t="shared" si="55"/>
        <v>2#0000_1100</v>
      </c>
      <c r="AF75" s="567">
        <f t="shared" si="28"/>
        <v>0</v>
      </c>
      <c r="AG75" t="str">
        <f t="shared" si="56"/>
        <v>0.500</v>
      </c>
      <c r="AH75" t="s">
        <v>8323</v>
      </c>
      <c r="AI75">
        <v>12</v>
      </c>
      <c r="AJ75">
        <v>14</v>
      </c>
      <c r="AK75">
        <v>15</v>
      </c>
      <c r="AL75" s="15"/>
      <c r="AM75">
        <v>1240816</v>
      </c>
      <c r="AN75" s="15" t="s">
        <v>11729</v>
      </c>
      <c r="AO75" s="234" t="s">
        <v>11842</v>
      </c>
      <c r="BG75" s="150">
        <v>5</v>
      </c>
      <c r="BH75" s="567">
        <f t="shared" si="57"/>
        <v>0</v>
      </c>
      <c r="BI75" s="567">
        <f t="shared" si="58"/>
        <v>100</v>
      </c>
      <c r="BJ75" s="151">
        <f t="shared" si="59"/>
        <v>0.5</v>
      </c>
      <c r="BK75" s="152">
        <f t="shared" si="60"/>
        <v>0.5</v>
      </c>
      <c r="BL75" t="str">
        <f t="shared" si="61"/>
        <v>0.500</v>
      </c>
      <c r="BQ75" s="153"/>
    </row>
    <row r="76" spans="1:69" s="1109" customFormat="1">
      <c r="A76" s="1096">
        <v>74</v>
      </c>
      <c r="B76" s="1097"/>
      <c r="C76" s="1098"/>
      <c r="D76" s="1099"/>
      <c r="E76" s="1100"/>
      <c r="F76" s="1100"/>
      <c r="G76" s="1100"/>
      <c r="H76" s="1101">
        <v>0</v>
      </c>
      <c r="I76" s="1101">
        <v>0</v>
      </c>
      <c r="J76" s="1101">
        <v>0</v>
      </c>
      <c r="K76" s="1101">
        <v>0</v>
      </c>
      <c r="L76" s="1101">
        <v>0</v>
      </c>
      <c r="M76" s="1101">
        <v>0</v>
      </c>
      <c r="N76" s="1102" t="str">
        <f t="shared" si="50"/>
        <v>2#0000_0000</v>
      </c>
      <c r="O76" s="1102" t="str">
        <f t="shared" si="51"/>
        <v>2#0000_0000</v>
      </c>
      <c r="P76" s="1102" t="str">
        <f t="shared" si="52"/>
        <v>2#0000_0000</v>
      </c>
      <c r="Q76" s="1103"/>
      <c r="R76" s="1103"/>
      <c r="S76" s="1103"/>
      <c r="T76" s="1104"/>
      <c r="U76" s="1103"/>
      <c r="V76" s="1103"/>
      <c r="W76" s="1103"/>
      <c r="X76" s="1104"/>
      <c r="Y76" s="1103"/>
      <c r="Z76" s="1103"/>
      <c r="AA76" s="1103"/>
      <c r="AB76" s="1103"/>
      <c r="AC76" s="1105" t="str">
        <f t="shared" si="53"/>
        <v>2#0000_0000</v>
      </c>
      <c r="AD76" s="1106" t="str">
        <f t="shared" si="54"/>
        <v>2#0000_0000</v>
      </c>
      <c r="AE76" s="1107" t="str">
        <f t="shared" si="55"/>
        <v>2#0000_0000</v>
      </c>
      <c r="AF76" s="1108">
        <f t="shared" si="28"/>
        <v>0</v>
      </c>
      <c r="AG76" s="1109" t="str">
        <f t="shared" si="56"/>
        <v>0.000</v>
      </c>
      <c r="AI76" s="1109">
        <v>12</v>
      </c>
      <c r="AJ76" s="1109">
        <v>14</v>
      </c>
      <c r="AK76" s="1109">
        <v>15</v>
      </c>
      <c r="AL76" s="1107"/>
      <c r="AN76" s="1107" t="s">
        <v>11729</v>
      </c>
      <c r="AO76" s="1133"/>
      <c r="BG76" s="1110">
        <v>5</v>
      </c>
      <c r="BH76" s="1108">
        <f t="shared" si="57"/>
        <v>0</v>
      </c>
      <c r="BI76" s="1108">
        <f t="shared" si="58"/>
        <v>0</v>
      </c>
      <c r="BJ76" s="1111">
        <f t="shared" si="59"/>
        <v>0</v>
      </c>
      <c r="BK76" s="1112">
        <f t="shared" si="60"/>
        <v>0</v>
      </c>
      <c r="BL76" s="1109" t="str">
        <f t="shared" si="61"/>
        <v>0.000</v>
      </c>
      <c r="BQ76" s="1113"/>
    </row>
    <row r="77" spans="1:69">
      <c r="A77" s="154">
        <v>75</v>
      </c>
      <c r="B77" s="170" t="s">
        <v>1142</v>
      </c>
      <c r="C77" s="165" t="s">
        <v>923</v>
      </c>
      <c r="D77" s="13" t="s">
        <v>1167</v>
      </c>
      <c r="E77" s="23" t="s">
        <v>1168</v>
      </c>
      <c r="F77" s="23" t="s">
        <v>545</v>
      </c>
      <c r="G77" s="23" t="s">
        <v>443</v>
      </c>
      <c r="H77" s="23">
        <v>4</v>
      </c>
      <c r="I77" s="23">
        <v>20</v>
      </c>
      <c r="J77" s="147">
        <v>0</v>
      </c>
      <c r="K77" s="147">
        <v>100</v>
      </c>
      <c r="L77" s="147">
        <v>0</v>
      </c>
      <c r="M77" s="147">
        <v>0</v>
      </c>
      <c r="N77" s="9" t="str">
        <f t="shared" si="50"/>
        <v>2#0000_0000</v>
      </c>
      <c r="O77" s="9" t="str">
        <f t="shared" si="51"/>
        <v>2#0000_0000</v>
      </c>
      <c r="P77" s="9" t="str">
        <f t="shared" si="52"/>
        <v>2#0000_0000</v>
      </c>
      <c r="Q77" s="179"/>
      <c r="R77" s="179"/>
      <c r="S77" s="179"/>
      <c r="T77" s="180"/>
      <c r="U77" s="181"/>
      <c r="V77" s="182"/>
      <c r="W77" s="182"/>
      <c r="X77" s="180"/>
      <c r="Y77" s="181" t="s">
        <v>1169</v>
      </c>
      <c r="Z77" s="179" t="s">
        <v>1170</v>
      </c>
      <c r="AA77" s="179"/>
      <c r="AB77" s="179"/>
      <c r="AC77" s="148" t="str">
        <f t="shared" si="53"/>
        <v>2#0000_1100</v>
      </c>
      <c r="AD77" s="149" t="str">
        <f t="shared" si="54"/>
        <v>2#0000_1100</v>
      </c>
      <c r="AE77" s="15" t="str">
        <f t="shared" si="55"/>
        <v>2#0000_1100</v>
      </c>
      <c r="AF77" s="567">
        <f t="shared" si="28"/>
        <v>0</v>
      </c>
      <c r="AG77" t="str">
        <f t="shared" si="56"/>
        <v>0.500</v>
      </c>
      <c r="AH77" t="s">
        <v>8323</v>
      </c>
      <c r="AI77">
        <v>12</v>
      </c>
      <c r="AJ77">
        <v>14</v>
      </c>
      <c r="AK77">
        <v>15</v>
      </c>
      <c r="AL77" s="15"/>
      <c r="AM77">
        <v>1240817</v>
      </c>
      <c r="AN77" s="15" t="s">
        <v>11729</v>
      </c>
      <c r="AO77" s="234" t="s">
        <v>11842</v>
      </c>
      <c r="BG77" s="150">
        <v>5</v>
      </c>
      <c r="BH77" s="567">
        <f t="shared" si="57"/>
        <v>0</v>
      </c>
      <c r="BI77" s="567">
        <f t="shared" si="58"/>
        <v>100</v>
      </c>
      <c r="BJ77" s="151">
        <f t="shared" si="59"/>
        <v>0.5</v>
      </c>
      <c r="BK77" s="152">
        <f t="shared" si="60"/>
        <v>0.5</v>
      </c>
      <c r="BL77" t="str">
        <f t="shared" si="61"/>
        <v>0.500</v>
      </c>
      <c r="BQ77" s="153"/>
    </row>
    <row r="78" spans="1:69">
      <c r="A78" s="154">
        <v>76</v>
      </c>
      <c r="B78" s="170" t="s">
        <v>1143</v>
      </c>
      <c r="C78" s="165" t="s">
        <v>924</v>
      </c>
      <c r="D78" s="13" t="s">
        <v>1167</v>
      </c>
      <c r="E78" s="23" t="s">
        <v>1168</v>
      </c>
      <c r="F78" s="23" t="s">
        <v>545</v>
      </c>
      <c r="G78" s="23" t="s">
        <v>443</v>
      </c>
      <c r="H78" s="23">
        <v>4</v>
      </c>
      <c r="I78" s="23">
        <v>20</v>
      </c>
      <c r="J78" s="147">
        <v>0</v>
      </c>
      <c r="K78" s="147">
        <v>100</v>
      </c>
      <c r="L78" s="147">
        <v>0</v>
      </c>
      <c r="M78" s="147">
        <v>0</v>
      </c>
      <c r="N78" s="9" t="str">
        <f t="shared" si="50"/>
        <v>2#0000_0000</v>
      </c>
      <c r="O78" s="9" t="str">
        <f t="shared" si="51"/>
        <v>2#0000_0000</v>
      </c>
      <c r="P78" s="9" t="str">
        <f t="shared" si="52"/>
        <v>2#0000_0000</v>
      </c>
      <c r="Q78" s="179"/>
      <c r="R78" s="179"/>
      <c r="S78" s="179"/>
      <c r="T78" s="180"/>
      <c r="U78" s="181"/>
      <c r="V78" s="182"/>
      <c r="W78" s="182"/>
      <c r="X78" s="180"/>
      <c r="Y78" s="181" t="s">
        <v>1169</v>
      </c>
      <c r="Z78" s="179" t="s">
        <v>1170</v>
      </c>
      <c r="AA78" s="179"/>
      <c r="AB78" s="179"/>
      <c r="AC78" s="148" t="str">
        <f t="shared" si="53"/>
        <v>2#0000_1100</v>
      </c>
      <c r="AD78" s="149" t="str">
        <f t="shared" si="54"/>
        <v>2#0000_1100</v>
      </c>
      <c r="AE78" s="15" t="str">
        <f t="shared" si="55"/>
        <v>2#0000_1100</v>
      </c>
      <c r="AF78" s="567">
        <f t="shared" si="28"/>
        <v>0</v>
      </c>
      <c r="AG78" t="str">
        <f t="shared" si="56"/>
        <v>0.500</v>
      </c>
      <c r="AH78" t="s">
        <v>8323</v>
      </c>
      <c r="AI78">
        <v>12</v>
      </c>
      <c r="AJ78">
        <v>14</v>
      </c>
      <c r="AK78">
        <v>15</v>
      </c>
      <c r="AL78" s="15"/>
      <c r="AM78">
        <v>1240818</v>
      </c>
      <c r="AN78" s="15" t="s">
        <v>11729</v>
      </c>
      <c r="AO78" s="234" t="s">
        <v>11842</v>
      </c>
      <c r="BG78" s="150">
        <v>5</v>
      </c>
      <c r="BH78" s="567">
        <f t="shared" si="57"/>
        <v>0</v>
      </c>
      <c r="BI78" s="567">
        <f t="shared" si="58"/>
        <v>100</v>
      </c>
      <c r="BJ78" s="151">
        <f t="shared" si="59"/>
        <v>0.5</v>
      </c>
      <c r="BK78" s="152">
        <f t="shared" si="60"/>
        <v>0.5</v>
      </c>
      <c r="BL78" t="str">
        <f t="shared" si="61"/>
        <v>0.500</v>
      </c>
      <c r="BQ78" s="153"/>
    </row>
    <row r="79" spans="1:69">
      <c r="A79" s="154">
        <v>77</v>
      </c>
      <c r="B79" s="170" t="s">
        <v>1144</v>
      </c>
      <c r="C79" s="165" t="s">
        <v>925</v>
      </c>
      <c r="D79" s="13" t="s">
        <v>1167</v>
      </c>
      <c r="E79" s="23" t="s">
        <v>1168</v>
      </c>
      <c r="F79" s="23" t="s">
        <v>545</v>
      </c>
      <c r="G79" s="23" t="s">
        <v>443</v>
      </c>
      <c r="H79" s="23">
        <v>4</v>
      </c>
      <c r="I79" s="23">
        <v>20</v>
      </c>
      <c r="J79" s="147">
        <v>0</v>
      </c>
      <c r="K79" s="147">
        <v>100</v>
      </c>
      <c r="L79" s="147">
        <v>0</v>
      </c>
      <c r="M79" s="147">
        <v>0</v>
      </c>
      <c r="N79" s="9" t="str">
        <f t="shared" si="50"/>
        <v>2#0000_0000</v>
      </c>
      <c r="O79" s="9" t="str">
        <f t="shared" si="51"/>
        <v>2#0000_0000</v>
      </c>
      <c r="P79" s="9" t="str">
        <f t="shared" si="52"/>
        <v>2#0000_0000</v>
      </c>
      <c r="Q79" s="179"/>
      <c r="R79" s="179"/>
      <c r="S79" s="179"/>
      <c r="T79" s="180"/>
      <c r="U79" s="181"/>
      <c r="V79" s="182"/>
      <c r="W79" s="182"/>
      <c r="X79" s="180"/>
      <c r="Y79" s="181" t="s">
        <v>1169</v>
      </c>
      <c r="Z79" s="179" t="s">
        <v>1170</v>
      </c>
      <c r="AA79" s="179"/>
      <c r="AB79" s="179"/>
      <c r="AC79" s="148" t="str">
        <f t="shared" si="53"/>
        <v>2#0000_1100</v>
      </c>
      <c r="AD79" s="149" t="str">
        <f t="shared" si="54"/>
        <v>2#0000_1100</v>
      </c>
      <c r="AE79" s="15" t="str">
        <f t="shared" si="55"/>
        <v>2#0000_1100</v>
      </c>
      <c r="AF79" s="567">
        <f t="shared" si="28"/>
        <v>0</v>
      </c>
      <c r="AG79" t="str">
        <f t="shared" si="56"/>
        <v>0.500</v>
      </c>
      <c r="AH79" t="s">
        <v>8323</v>
      </c>
      <c r="AI79">
        <v>12</v>
      </c>
      <c r="AJ79">
        <v>14</v>
      </c>
      <c r="AK79">
        <v>15</v>
      </c>
      <c r="AL79" s="15"/>
      <c r="AM79">
        <v>1240819</v>
      </c>
      <c r="AN79" s="15" t="s">
        <v>11729</v>
      </c>
      <c r="AO79" s="234" t="s">
        <v>11842</v>
      </c>
      <c r="BG79" s="150">
        <v>5</v>
      </c>
      <c r="BH79" s="567">
        <f t="shared" si="57"/>
        <v>0</v>
      </c>
      <c r="BI79" s="567">
        <f t="shared" si="58"/>
        <v>100</v>
      </c>
      <c r="BJ79" s="151">
        <f t="shared" si="59"/>
        <v>0.5</v>
      </c>
      <c r="BK79" s="152">
        <f t="shared" si="60"/>
        <v>0.5</v>
      </c>
      <c r="BL79" t="str">
        <f t="shared" si="61"/>
        <v>0.500</v>
      </c>
      <c r="BQ79" s="153"/>
    </row>
    <row r="80" spans="1:69">
      <c r="A80" s="154">
        <v>78</v>
      </c>
      <c r="B80" s="170" t="s">
        <v>1145</v>
      </c>
      <c r="C80" s="165" t="s">
        <v>926</v>
      </c>
      <c r="D80" s="13" t="s">
        <v>1167</v>
      </c>
      <c r="E80" s="23" t="s">
        <v>1168</v>
      </c>
      <c r="F80" s="23" t="s">
        <v>545</v>
      </c>
      <c r="G80" s="23" t="s">
        <v>443</v>
      </c>
      <c r="H80" s="23">
        <v>4</v>
      </c>
      <c r="I80" s="23">
        <v>20</v>
      </c>
      <c r="J80" s="147">
        <v>0</v>
      </c>
      <c r="K80" s="147">
        <v>100</v>
      </c>
      <c r="L80" s="147">
        <v>0</v>
      </c>
      <c r="M80" s="147">
        <v>0</v>
      </c>
      <c r="N80" s="9" t="str">
        <f t="shared" si="50"/>
        <v>2#0000_0000</v>
      </c>
      <c r="O80" s="9" t="str">
        <f t="shared" si="51"/>
        <v>2#0000_0000</v>
      </c>
      <c r="P80" s="9" t="str">
        <f t="shared" si="52"/>
        <v>2#0000_0000</v>
      </c>
      <c r="Q80" s="179"/>
      <c r="R80" s="179"/>
      <c r="S80" s="179"/>
      <c r="T80" s="180"/>
      <c r="U80" s="181"/>
      <c r="V80" s="182"/>
      <c r="W80" s="182"/>
      <c r="X80" s="180"/>
      <c r="Y80" s="181" t="s">
        <v>1169</v>
      </c>
      <c r="Z80" s="179" t="s">
        <v>1170</v>
      </c>
      <c r="AA80" s="179"/>
      <c r="AB80" s="179"/>
      <c r="AC80" s="148" t="str">
        <f t="shared" si="53"/>
        <v>2#0000_1100</v>
      </c>
      <c r="AD80" s="149" t="str">
        <f t="shared" si="54"/>
        <v>2#0000_1100</v>
      </c>
      <c r="AE80" s="15" t="str">
        <f t="shared" si="55"/>
        <v>2#0000_1100</v>
      </c>
      <c r="AF80" s="567">
        <f t="shared" si="28"/>
        <v>0</v>
      </c>
      <c r="AG80" t="str">
        <f t="shared" si="56"/>
        <v>0.500</v>
      </c>
      <c r="AH80" t="s">
        <v>8323</v>
      </c>
      <c r="AI80">
        <v>12</v>
      </c>
      <c r="AJ80">
        <v>14</v>
      </c>
      <c r="AK80">
        <v>15</v>
      </c>
      <c r="AL80" s="15"/>
      <c r="AM80">
        <v>1240820</v>
      </c>
      <c r="AN80" s="15" t="s">
        <v>11729</v>
      </c>
      <c r="AO80" s="234" t="s">
        <v>11842</v>
      </c>
      <c r="BG80" s="150">
        <v>5</v>
      </c>
      <c r="BH80" s="567">
        <f t="shared" si="57"/>
        <v>0</v>
      </c>
      <c r="BI80" s="567">
        <f t="shared" si="58"/>
        <v>100</v>
      </c>
      <c r="BJ80" s="151">
        <f t="shared" si="59"/>
        <v>0.5</v>
      </c>
      <c r="BK80" s="152">
        <f t="shared" si="60"/>
        <v>0.5</v>
      </c>
      <c r="BL80" t="str">
        <f t="shared" si="61"/>
        <v>0.500</v>
      </c>
      <c r="BQ80" s="153"/>
    </row>
    <row r="81" spans="1:69">
      <c r="A81" s="154">
        <v>79</v>
      </c>
      <c r="B81" s="170" t="s">
        <v>1146</v>
      </c>
      <c r="C81" s="165" t="s">
        <v>927</v>
      </c>
      <c r="D81" s="13" t="s">
        <v>1167</v>
      </c>
      <c r="E81" s="23" t="s">
        <v>1168</v>
      </c>
      <c r="F81" s="23" t="s">
        <v>545</v>
      </c>
      <c r="G81" s="23" t="s">
        <v>443</v>
      </c>
      <c r="H81" s="23">
        <v>4</v>
      </c>
      <c r="I81" s="23">
        <v>20</v>
      </c>
      <c r="J81" s="147">
        <v>0</v>
      </c>
      <c r="K81" s="147">
        <v>100</v>
      </c>
      <c r="L81" s="147">
        <v>0</v>
      </c>
      <c r="M81" s="147">
        <v>0</v>
      </c>
      <c r="N81" s="9" t="str">
        <f t="shared" si="50"/>
        <v>2#0000_0000</v>
      </c>
      <c r="O81" s="9" t="str">
        <f t="shared" si="51"/>
        <v>2#0000_0000</v>
      </c>
      <c r="P81" s="9" t="str">
        <f t="shared" si="52"/>
        <v>2#0000_0000</v>
      </c>
      <c r="Q81" s="179"/>
      <c r="R81" s="179"/>
      <c r="S81" s="179"/>
      <c r="T81" s="180"/>
      <c r="U81" s="181"/>
      <c r="V81" s="182"/>
      <c r="W81" s="182"/>
      <c r="X81" s="180"/>
      <c r="Y81" s="181" t="s">
        <v>1169</v>
      </c>
      <c r="Z81" s="179" t="s">
        <v>1170</v>
      </c>
      <c r="AA81" s="179"/>
      <c r="AB81" s="179"/>
      <c r="AC81" s="148" t="str">
        <f t="shared" si="53"/>
        <v>2#0000_1100</v>
      </c>
      <c r="AD81" s="149" t="str">
        <f t="shared" si="54"/>
        <v>2#0000_1100</v>
      </c>
      <c r="AE81" s="15" t="str">
        <f t="shared" si="55"/>
        <v>2#0000_1100</v>
      </c>
      <c r="AF81" s="567">
        <f t="shared" si="28"/>
        <v>0</v>
      </c>
      <c r="AG81" t="str">
        <f t="shared" si="56"/>
        <v>0.500</v>
      </c>
      <c r="AH81" t="s">
        <v>8323</v>
      </c>
      <c r="AI81">
        <v>12</v>
      </c>
      <c r="AJ81">
        <v>14</v>
      </c>
      <c r="AK81">
        <v>15</v>
      </c>
      <c r="AL81" s="15"/>
      <c r="AM81">
        <v>1240821</v>
      </c>
      <c r="AN81" s="15" t="s">
        <v>11729</v>
      </c>
      <c r="AO81" s="234" t="s">
        <v>11842</v>
      </c>
      <c r="BG81" s="150">
        <v>5</v>
      </c>
      <c r="BH81" s="567">
        <f t="shared" si="57"/>
        <v>0</v>
      </c>
      <c r="BI81" s="567">
        <f t="shared" si="58"/>
        <v>100</v>
      </c>
      <c r="BJ81" s="151">
        <f t="shared" si="59"/>
        <v>0.5</v>
      </c>
      <c r="BK81" s="152">
        <f t="shared" si="60"/>
        <v>0.5</v>
      </c>
      <c r="BL81" t="str">
        <f t="shared" si="61"/>
        <v>0.500</v>
      </c>
      <c r="BQ81" s="153"/>
    </row>
    <row r="82" spans="1:69">
      <c r="A82" s="154">
        <v>80</v>
      </c>
      <c r="B82" s="170" t="s">
        <v>1147</v>
      </c>
      <c r="C82" s="165" t="s">
        <v>928</v>
      </c>
      <c r="D82" s="13" t="s">
        <v>1167</v>
      </c>
      <c r="E82" s="23" t="s">
        <v>1168</v>
      </c>
      <c r="F82" s="23" t="s">
        <v>545</v>
      </c>
      <c r="G82" s="23" t="s">
        <v>443</v>
      </c>
      <c r="H82" s="23">
        <v>4</v>
      </c>
      <c r="I82" s="23">
        <v>20</v>
      </c>
      <c r="J82" s="147">
        <v>0</v>
      </c>
      <c r="K82" s="147">
        <v>100</v>
      </c>
      <c r="L82" s="147">
        <v>0</v>
      </c>
      <c r="M82" s="147">
        <v>0</v>
      </c>
      <c r="N82" s="9" t="str">
        <f t="shared" si="50"/>
        <v>2#0000_0000</v>
      </c>
      <c r="O82" s="9" t="str">
        <f t="shared" si="51"/>
        <v>2#0000_0000</v>
      </c>
      <c r="P82" s="9" t="str">
        <f t="shared" si="52"/>
        <v>2#0000_0000</v>
      </c>
      <c r="Q82" s="179"/>
      <c r="R82" s="179"/>
      <c r="S82" s="179"/>
      <c r="T82" s="180"/>
      <c r="U82" s="181"/>
      <c r="V82" s="182"/>
      <c r="W82" s="182"/>
      <c r="X82" s="180"/>
      <c r="Y82" s="181" t="s">
        <v>1169</v>
      </c>
      <c r="Z82" s="179" t="s">
        <v>1170</v>
      </c>
      <c r="AA82" s="179"/>
      <c r="AB82" s="179"/>
      <c r="AC82" s="148" t="str">
        <f t="shared" si="53"/>
        <v>2#0000_1100</v>
      </c>
      <c r="AD82" s="149" t="str">
        <f t="shared" si="54"/>
        <v>2#0000_1100</v>
      </c>
      <c r="AE82" s="15" t="str">
        <f t="shared" si="55"/>
        <v>2#0000_1100</v>
      </c>
      <c r="AF82" s="567">
        <f t="shared" si="28"/>
        <v>0</v>
      </c>
      <c r="AG82" t="str">
        <f t="shared" si="56"/>
        <v>0.500</v>
      </c>
      <c r="AH82" t="s">
        <v>8323</v>
      </c>
      <c r="AI82">
        <v>12</v>
      </c>
      <c r="AJ82">
        <v>14</v>
      </c>
      <c r="AK82">
        <v>15</v>
      </c>
      <c r="AL82" s="15"/>
      <c r="AM82">
        <v>1240822</v>
      </c>
      <c r="AN82" s="15" t="s">
        <v>11729</v>
      </c>
      <c r="AO82" s="234" t="s">
        <v>11842</v>
      </c>
      <c r="BG82" s="150">
        <v>5</v>
      </c>
      <c r="BH82" s="567">
        <f t="shared" si="57"/>
        <v>0</v>
      </c>
      <c r="BI82" s="567">
        <f t="shared" si="58"/>
        <v>100</v>
      </c>
      <c r="BJ82" s="151">
        <f t="shared" si="59"/>
        <v>0.5</v>
      </c>
      <c r="BK82" s="152">
        <f t="shared" si="60"/>
        <v>0.5</v>
      </c>
      <c r="BL82" t="str">
        <f t="shared" si="61"/>
        <v>0.500</v>
      </c>
      <c r="BQ82" s="153"/>
    </row>
    <row r="83" spans="1:69">
      <c r="A83" s="154">
        <v>81</v>
      </c>
      <c r="B83" s="170" t="s">
        <v>1148</v>
      </c>
      <c r="C83" s="165" t="s">
        <v>929</v>
      </c>
      <c r="D83" s="13" t="s">
        <v>1167</v>
      </c>
      <c r="E83" s="23" t="s">
        <v>1168</v>
      </c>
      <c r="F83" s="23" t="s">
        <v>545</v>
      </c>
      <c r="G83" s="23" t="s">
        <v>443</v>
      </c>
      <c r="H83" s="23">
        <v>4</v>
      </c>
      <c r="I83" s="23">
        <v>20</v>
      </c>
      <c r="J83" s="147">
        <v>0</v>
      </c>
      <c r="K83" s="147">
        <v>100</v>
      </c>
      <c r="L83" s="147">
        <v>0</v>
      </c>
      <c r="M83" s="147">
        <v>0</v>
      </c>
      <c r="N83" s="9" t="str">
        <f t="shared" si="50"/>
        <v>2#0000_0000</v>
      </c>
      <c r="O83" s="9" t="str">
        <f t="shared" si="51"/>
        <v>2#0000_0000</v>
      </c>
      <c r="P83" s="9" t="str">
        <f t="shared" si="52"/>
        <v>2#0000_0000</v>
      </c>
      <c r="Q83" s="179"/>
      <c r="R83" s="179"/>
      <c r="S83" s="179"/>
      <c r="T83" s="180"/>
      <c r="U83" s="181"/>
      <c r="V83" s="182"/>
      <c r="W83" s="182"/>
      <c r="X83" s="180"/>
      <c r="Y83" s="181" t="s">
        <v>1169</v>
      </c>
      <c r="Z83" s="179" t="s">
        <v>1170</v>
      </c>
      <c r="AA83" s="179"/>
      <c r="AB83" s="179"/>
      <c r="AC83" s="148" t="str">
        <f t="shared" si="53"/>
        <v>2#0000_1100</v>
      </c>
      <c r="AD83" s="149" t="str">
        <f t="shared" si="54"/>
        <v>2#0000_1100</v>
      </c>
      <c r="AE83" s="15" t="str">
        <f t="shared" si="55"/>
        <v>2#0000_1100</v>
      </c>
      <c r="AF83" s="567">
        <f t="shared" si="28"/>
        <v>0</v>
      </c>
      <c r="AG83" t="str">
        <f t="shared" si="56"/>
        <v>0.500</v>
      </c>
      <c r="AH83" t="s">
        <v>8323</v>
      </c>
      <c r="AI83">
        <v>12</v>
      </c>
      <c r="AJ83">
        <v>14</v>
      </c>
      <c r="AK83">
        <v>15</v>
      </c>
      <c r="AL83" s="15"/>
      <c r="AM83">
        <v>1240823</v>
      </c>
      <c r="AN83" s="15" t="s">
        <v>11729</v>
      </c>
      <c r="AO83" s="234" t="s">
        <v>11842</v>
      </c>
      <c r="BG83" s="150">
        <v>5</v>
      </c>
      <c r="BH83" s="567">
        <f t="shared" si="57"/>
        <v>0</v>
      </c>
      <c r="BI83" s="567">
        <f t="shared" si="58"/>
        <v>100</v>
      </c>
      <c r="BJ83" s="151">
        <f t="shared" si="59"/>
        <v>0.5</v>
      </c>
      <c r="BK83" s="152">
        <f t="shared" si="60"/>
        <v>0.5</v>
      </c>
      <c r="BL83" t="str">
        <f t="shared" si="61"/>
        <v>0.500</v>
      </c>
      <c r="BQ83" s="153"/>
    </row>
    <row r="84" spans="1:69">
      <c r="A84" s="154">
        <v>82</v>
      </c>
      <c r="B84" s="170" t="s">
        <v>1149</v>
      </c>
      <c r="C84" s="165" t="s">
        <v>930</v>
      </c>
      <c r="D84" s="13" t="s">
        <v>1167</v>
      </c>
      <c r="E84" s="23" t="s">
        <v>1168</v>
      </c>
      <c r="F84" s="23" t="s">
        <v>545</v>
      </c>
      <c r="G84" s="23" t="s">
        <v>443</v>
      </c>
      <c r="H84" s="23">
        <v>4</v>
      </c>
      <c r="I84" s="23">
        <v>20</v>
      </c>
      <c r="J84" s="147">
        <v>0</v>
      </c>
      <c r="K84" s="147">
        <v>100</v>
      </c>
      <c r="L84" s="147">
        <v>0</v>
      </c>
      <c r="M84" s="147">
        <v>0</v>
      </c>
      <c r="N84" s="9" t="str">
        <f t="shared" si="50"/>
        <v>2#0000_0000</v>
      </c>
      <c r="O84" s="9" t="str">
        <f t="shared" si="51"/>
        <v>2#0000_0000</v>
      </c>
      <c r="P84" s="9" t="str">
        <f t="shared" si="52"/>
        <v>2#0000_0000</v>
      </c>
      <c r="Q84" s="179"/>
      <c r="R84" s="179"/>
      <c r="S84" s="179"/>
      <c r="T84" s="180"/>
      <c r="U84" s="181"/>
      <c r="V84" s="182"/>
      <c r="W84" s="182"/>
      <c r="X84" s="180"/>
      <c r="Y84" s="181" t="s">
        <v>1169</v>
      </c>
      <c r="Z84" s="179" t="s">
        <v>1170</v>
      </c>
      <c r="AA84" s="179"/>
      <c r="AB84" s="179"/>
      <c r="AC84" s="148" t="str">
        <f t="shared" si="53"/>
        <v>2#0000_1100</v>
      </c>
      <c r="AD84" s="149" t="str">
        <f t="shared" si="54"/>
        <v>2#0000_1100</v>
      </c>
      <c r="AE84" s="15" t="str">
        <f t="shared" si="55"/>
        <v>2#0000_1100</v>
      </c>
      <c r="AF84" s="567">
        <f t="shared" si="28"/>
        <v>0</v>
      </c>
      <c r="AG84" t="str">
        <f t="shared" si="56"/>
        <v>0.500</v>
      </c>
      <c r="AH84" t="s">
        <v>8323</v>
      </c>
      <c r="AI84">
        <v>12</v>
      </c>
      <c r="AJ84">
        <v>14</v>
      </c>
      <c r="AK84">
        <v>15</v>
      </c>
      <c r="AL84" s="15"/>
      <c r="AM84">
        <v>1240824</v>
      </c>
      <c r="AN84" s="15" t="s">
        <v>11729</v>
      </c>
      <c r="AO84" s="234" t="s">
        <v>11842</v>
      </c>
      <c r="BG84" s="150">
        <v>5</v>
      </c>
      <c r="BH84" s="567">
        <f t="shared" si="57"/>
        <v>0</v>
      </c>
      <c r="BI84" s="567">
        <f t="shared" si="58"/>
        <v>100</v>
      </c>
      <c r="BJ84" s="151">
        <f t="shared" si="59"/>
        <v>0.5</v>
      </c>
      <c r="BK84" s="152">
        <f t="shared" si="60"/>
        <v>0.5</v>
      </c>
      <c r="BL84" t="str">
        <f t="shared" si="61"/>
        <v>0.500</v>
      </c>
      <c r="BQ84" s="153"/>
    </row>
    <row r="85" spans="1:69">
      <c r="A85" s="154">
        <v>83</v>
      </c>
      <c r="B85" s="170" t="s">
        <v>1150</v>
      </c>
      <c r="C85" s="165" t="s">
        <v>931</v>
      </c>
      <c r="D85" s="13" t="s">
        <v>1167</v>
      </c>
      <c r="E85" s="23" t="s">
        <v>1168</v>
      </c>
      <c r="F85" s="23" t="s">
        <v>545</v>
      </c>
      <c r="G85" s="23" t="s">
        <v>443</v>
      </c>
      <c r="H85" s="23">
        <v>4</v>
      </c>
      <c r="I85" s="23">
        <v>20</v>
      </c>
      <c r="J85" s="147">
        <v>0</v>
      </c>
      <c r="K85" s="147">
        <v>100</v>
      </c>
      <c r="L85" s="147">
        <v>0</v>
      </c>
      <c r="M85" s="147">
        <v>0</v>
      </c>
      <c r="N85" s="9" t="str">
        <f t="shared" si="50"/>
        <v>2#0000_0000</v>
      </c>
      <c r="O85" s="9" t="str">
        <f t="shared" si="51"/>
        <v>2#0000_0000</v>
      </c>
      <c r="P85" s="9" t="str">
        <f t="shared" si="52"/>
        <v>2#0000_0000</v>
      </c>
      <c r="Q85" s="179"/>
      <c r="R85" s="179"/>
      <c r="S85" s="179"/>
      <c r="T85" s="180"/>
      <c r="U85" s="181"/>
      <c r="V85" s="182"/>
      <c r="W85" s="182"/>
      <c r="X85" s="180"/>
      <c r="Y85" s="181" t="s">
        <v>1169</v>
      </c>
      <c r="Z85" s="179" t="s">
        <v>1170</v>
      </c>
      <c r="AA85" s="179"/>
      <c r="AB85" s="179"/>
      <c r="AC85" s="148" t="str">
        <f t="shared" si="53"/>
        <v>2#0000_1100</v>
      </c>
      <c r="AD85" s="149" t="str">
        <f t="shared" si="54"/>
        <v>2#0000_1100</v>
      </c>
      <c r="AE85" s="15" t="str">
        <f t="shared" si="55"/>
        <v>2#0000_1100</v>
      </c>
      <c r="AF85" s="567">
        <f t="shared" si="28"/>
        <v>0</v>
      </c>
      <c r="AG85" t="str">
        <f t="shared" si="56"/>
        <v>0.500</v>
      </c>
      <c r="AH85" t="s">
        <v>8323</v>
      </c>
      <c r="AI85">
        <v>12</v>
      </c>
      <c r="AJ85">
        <v>14</v>
      </c>
      <c r="AK85">
        <v>15</v>
      </c>
      <c r="AL85" s="15"/>
      <c r="AM85">
        <v>1240825</v>
      </c>
      <c r="AN85" s="15" t="s">
        <v>11729</v>
      </c>
      <c r="AO85" s="234" t="s">
        <v>11842</v>
      </c>
      <c r="BG85" s="150">
        <v>5</v>
      </c>
      <c r="BH85" s="567">
        <f t="shared" si="57"/>
        <v>0</v>
      </c>
      <c r="BI85" s="567">
        <f t="shared" si="58"/>
        <v>100</v>
      </c>
      <c r="BJ85" s="151">
        <f t="shared" si="59"/>
        <v>0.5</v>
      </c>
      <c r="BK85" s="152">
        <f t="shared" si="60"/>
        <v>0.5</v>
      </c>
      <c r="BL85" t="str">
        <f t="shared" si="61"/>
        <v>0.500</v>
      </c>
      <c r="BQ85" s="153"/>
    </row>
    <row r="86" spans="1:69">
      <c r="A86" s="154">
        <v>84</v>
      </c>
      <c r="B86" s="170" t="s">
        <v>1151</v>
      </c>
      <c r="C86" s="165" t="s">
        <v>932</v>
      </c>
      <c r="D86" s="13" t="s">
        <v>1167</v>
      </c>
      <c r="E86" s="23" t="s">
        <v>1168</v>
      </c>
      <c r="F86" s="23" t="s">
        <v>545</v>
      </c>
      <c r="G86" s="23" t="s">
        <v>443</v>
      </c>
      <c r="H86" s="23">
        <v>4</v>
      </c>
      <c r="I86" s="23">
        <v>20</v>
      </c>
      <c r="J86" s="147">
        <v>0</v>
      </c>
      <c r="K86" s="147">
        <v>100</v>
      </c>
      <c r="L86" s="147">
        <v>0</v>
      </c>
      <c r="M86" s="147">
        <v>0</v>
      </c>
      <c r="N86" s="9" t="str">
        <f t="shared" si="50"/>
        <v>2#0000_0000</v>
      </c>
      <c r="O86" s="9" t="str">
        <f t="shared" si="51"/>
        <v>2#0000_0000</v>
      </c>
      <c r="P86" s="9" t="str">
        <f t="shared" si="52"/>
        <v>2#0000_0000</v>
      </c>
      <c r="Q86" s="179"/>
      <c r="R86" s="179"/>
      <c r="S86" s="179"/>
      <c r="T86" s="180"/>
      <c r="U86" s="181"/>
      <c r="V86" s="182"/>
      <c r="W86" s="182"/>
      <c r="X86" s="180"/>
      <c r="Y86" s="181" t="s">
        <v>1169</v>
      </c>
      <c r="Z86" s="179" t="s">
        <v>1170</v>
      </c>
      <c r="AA86" s="179"/>
      <c r="AB86" s="179"/>
      <c r="AC86" s="148" t="str">
        <f t="shared" si="53"/>
        <v>2#0000_1100</v>
      </c>
      <c r="AD86" s="149" t="str">
        <f t="shared" si="54"/>
        <v>2#0000_1100</v>
      </c>
      <c r="AE86" s="15" t="str">
        <f t="shared" si="55"/>
        <v>2#0000_1100</v>
      </c>
      <c r="AF86" s="567">
        <f t="shared" si="28"/>
        <v>0</v>
      </c>
      <c r="AG86" t="str">
        <f t="shared" si="56"/>
        <v>0.500</v>
      </c>
      <c r="AH86" t="s">
        <v>8323</v>
      </c>
      <c r="AI86">
        <v>12</v>
      </c>
      <c r="AJ86">
        <v>14</v>
      </c>
      <c r="AK86">
        <v>15</v>
      </c>
      <c r="AL86" s="15"/>
      <c r="AM86">
        <v>1240826</v>
      </c>
      <c r="AN86" s="15" t="s">
        <v>11729</v>
      </c>
      <c r="AO86" s="234" t="s">
        <v>11842</v>
      </c>
      <c r="BG86" s="150">
        <v>5</v>
      </c>
      <c r="BH86" s="567">
        <f t="shared" si="57"/>
        <v>0</v>
      </c>
      <c r="BI86" s="567">
        <f t="shared" si="58"/>
        <v>100</v>
      </c>
      <c r="BJ86" s="151">
        <f t="shared" si="59"/>
        <v>0.5</v>
      </c>
      <c r="BK86" s="152">
        <f t="shared" si="60"/>
        <v>0.5</v>
      </c>
      <c r="BL86" t="str">
        <f t="shared" si="61"/>
        <v>0.500</v>
      </c>
      <c r="BQ86" s="153"/>
    </row>
    <row r="87" spans="1:69" s="1109" customFormat="1">
      <c r="A87" s="1096">
        <v>85</v>
      </c>
      <c r="B87" s="1097"/>
      <c r="C87" s="1098"/>
      <c r="D87" s="1099"/>
      <c r="E87" s="1100"/>
      <c r="F87" s="1100"/>
      <c r="G87" s="1100"/>
      <c r="H87" s="1101">
        <v>0</v>
      </c>
      <c r="I87" s="1101">
        <v>0</v>
      </c>
      <c r="J87" s="1101">
        <v>0</v>
      </c>
      <c r="K87" s="1101">
        <v>0</v>
      </c>
      <c r="L87" s="1101">
        <v>0</v>
      </c>
      <c r="M87" s="1101">
        <v>0</v>
      </c>
      <c r="N87" s="1102" t="str">
        <f t="shared" si="50"/>
        <v>2#0000_0000</v>
      </c>
      <c r="O87" s="1102" t="str">
        <f t="shared" si="51"/>
        <v>2#0000_0000</v>
      </c>
      <c r="P87" s="1102" t="str">
        <f t="shared" si="52"/>
        <v>2#0000_0000</v>
      </c>
      <c r="Q87" s="1103"/>
      <c r="R87" s="1103"/>
      <c r="S87" s="1103"/>
      <c r="T87" s="1104"/>
      <c r="U87" s="1103"/>
      <c r="V87" s="1103"/>
      <c r="W87" s="1103"/>
      <c r="X87" s="1104"/>
      <c r="Y87" s="1103"/>
      <c r="Z87" s="1103"/>
      <c r="AA87" s="1103"/>
      <c r="AB87" s="1103"/>
      <c r="AC87" s="1105" t="str">
        <f t="shared" si="53"/>
        <v>2#0000_0000</v>
      </c>
      <c r="AD87" s="1106" t="str">
        <f t="shared" si="54"/>
        <v>2#0000_0000</v>
      </c>
      <c r="AE87" s="1107" t="str">
        <f t="shared" si="55"/>
        <v>2#0000_0000</v>
      </c>
      <c r="AF87" s="1108">
        <f t="shared" si="28"/>
        <v>0</v>
      </c>
      <c r="AG87" s="1109" t="str">
        <f t="shared" si="56"/>
        <v>0.000</v>
      </c>
      <c r="AI87" s="1109">
        <v>12</v>
      </c>
      <c r="AJ87" s="1109">
        <v>14</v>
      </c>
      <c r="AK87" s="1109">
        <v>15</v>
      </c>
      <c r="AL87" s="1107"/>
      <c r="AN87" s="1107" t="s">
        <v>11729</v>
      </c>
      <c r="AO87" s="1133"/>
      <c r="BG87" s="1110">
        <v>5</v>
      </c>
      <c r="BH87" s="1108">
        <f t="shared" si="57"/>
        <v>0</v>
      </c>
      <c r="BI87" s="1108">
        <f t="shared" si="58"/>
        <v>0</v>
      </c>
      <c r="BJ87" s="1111">
        <f t="shared" si="59"/>
        <v>0</v>
      </c>
      <c r="BK87" s="1112">
        <f t="shared" si="60"/>
        <v>0</v>
      </c>
      <c r="BL87" s="1109" t="str">
        <f t="shared" si="61"/>
        <v>0.000</v>
      </c>
      <c r="BQ87" s="1113"/>
    </row>
    <row r="88" spans="1:69">
      <c r="A88" s="154">
        <v>86</v>
      </c>
      <c r="B88" s="174" t="s">
        <v>891</v>
      </c>
      <c r="C88" s="165" t="s">
        <v>892</v>
      </c>
      <c r="D88" s="13" t="s">
        <v>1165</v>
      </c>
      <c r="E88" s="23" t="s">
        <v>1173</v>
      </c>
      <c r="F88" s="23" t="s">
        <v>544</v>
      </c>
      <c r="G88" s="23" t="s">
        <v>443</v>
      </c>
      <c r="H88" s="23">
        <v>4</v>
      </c>
      <c r="I88" s="23">
        <v>20</v>
      </c>
      <c r="J88" s="147">
        <v>0</v>
      </c>
      <c r="K88" s="147">
        <v>100</v>
      </c>
      <c r="L88" s="147">
        <v>0</v>
      </c>
      <c r="M88" s="147">
        <v>0</v>
      </c>
      <c r="N88" s="9" t="str">
        <f t="shared" si="50"/>
        <v>2#0000_0000</v>
      </c>
      <c r="O88" s="9" t="str">
        <f t="shared" si="51"/>
        <v>2#0000_0000</v>
      </c>
      <c r="P88" s="9" t="str">
        <f t="shared" si="52"/>
        <v>2#0000_0000</v>
      </c>
      <c r="Q88" s="179"/>
      <c r="R88" s="179"/>
      <c r="S88" s="179"/>
      <c r="T88" s="180"/>
      <c r="U88" s="181"/>
      <c r="V88" s="182"/>
      <c r="W88" s="182"/>
      <c r="X88" s="180"/>
      <c r="Y88" s="181"/>
      <c r="Z88" s="179"/>
      <c r="AA88" s="179"/>
      <c r="AB88" s="179"/>
      <c r="AC88" s="148" t="str">
        <f t="shared" si="53"/>
        <v>2#0000_0000</v>
      </c>
      <c r="AD88" s="149" t="str">
        <f t="shared" si="54"/>
        <v>2#0000_0000</v>
      </c>
      <c r="AE88" s="15" t="str">
        <f t="shared" si="55"/>
        <v>2#0000_0000</v>
      </c>
      <c r="AF88" s="567">
        <f t="shared" ref="AF88:AF98" si="62">IF(E88="МПа",1,0)</f>
        <v>0</v>
      </c>
      <c r="AG88" t="str">
        <f t="shared" si="56"/>
        <v>0.500</v>
      </c>
      <c r="AH88" t="s">
        <v>8377</v>
      </c>
      <c r="AI88">
        <v>12</v>
      </c>
      <c r="AJ88">
        <v>14</v>
      </c>
      <c r="AK88">
        <v>15</v>
      </c>
      <c r="AL88" s="15"/>
      <c r="AM88">
        <v>1240827</v>
      </c>
      <c r="AN88" s="15" t="s">
        <v>11729</v>
      </c>
      <c r="AO88" s="234" t="s">
        <v>11823</v>
      </c>
      <c r="BG88" s="150">
        <v>5</v>
      </c>
      <c r="BH88" s="567">
        <f t="shared" si="57"/>
        <v>0</v>
      </c>
      <c r="BI88" s="567">
        <f t="shared" si="58"/>
        <v>100</v>
      </c>
      <c r="BJ88" s="151">
        <f t="shared" si="59"/>
        <v>0.5</v>
      </c>
      <c r="BK88" s="152">
        <f t="shared" si="60"/>
        <v>0.5</v>
      </c>
      <c r="BL88" t="str">
        <f t="shared" si="61"/>
        <v>0.500</v>
      </c>
      <c r="BQ88" s="153"/>
    </row>
    <row r="89" spans="1:69">
      <c r="A89" s="154">
        <v>87</v>
      </c>
      <c r="B89" s="174" t="s">
        <v>893</v>
      </c>
      <c r="C89" s="165" t="s">
        <v>894</v>
      </c>
      <c r="D89" s="13" t="s">
        <v>1165</v>
      </c>
      <c r="E89" s="23" t="s">
        <v>1173</v>
      </c>
      <c r="F89" s="23" t="s">
        <v>544</v>
      </c>
      <c r="G89" s="23" t="s">
        <v>443</v>
      </c>
      <c r="H89" s="23">
        <v>4</v>
      </c>
      <c r="I89" s="23">
        <v>20</v>
      </c>
      <c r="J89" s="147">
        <v>0</v>
      </c>
      <c r="K89" s="147">
        <v>100</v>
      </c>
      <c r="L89" s="147">
        <v>0</v>
      </c>
      <c r="M89" s="147">
        <v>0</v>
      </c>
      <c r="N89" s="9" t="str">
        <f t="shared" si="50"/>
        <v>2#0000_0000</v>
      </c>
      <c r="O89" s="9" t="str">
        <f t="shared" si="51"/>
        <v>2#0000_0000</v>
      </c>
      <c r="P89" s="9" t="str">
        <f t="shared" si="52"/>
        <v>2#0000_0000</v>
      </c>
      <c r="Q89" s="179"/>
      <c r="R89" s="179"/>
      <c r="S89" s="179"/>
      <c r="T89" s="180"/>
      <c r="U89" s="181"/>
      <c r="V89" s="182"/>
      <c r="W89" s="182"/>
      <c r="X89" s="180"/>
      <c r="Y89" s="181"/>
      <c r="Z89" s="179"/>
      <c r="AA89" s="179"/>
      <c r="AB89" s="179"/>
      <c r="AC89" s="148" t="str">
        <f t="shared" si="53"/>
        <v>2#0000_0000</v>
      </c>
      <c r="AD89" s="149" t="str">
        <f t="shared" si="54"/>
        <v>2#0000_0000</v>
      </c>
      <c r="AE89" s="15" t="str">
        <f t="shared" si="55"/>
        <v>2#0000_0000</v>
      </c>
      <c r="AF89" s="567">
        <f t="shared" si="62"/>
        <v>0</v>
      </c>
      <c r="AG89" t="str">
        <f t="shared" si="56"/>
        <v>0.500</v>
      </c>
      <c r="AH89" t="s">
        <v>8377</v>
      </c>
      <c r="AI89">
        <v>12</v>
      </c>
      <c r="AJ89">
        <v>14</v>
      </c>
      <c r="AK89">
        <v>15</v>
      </c>
      <c r="AL89" s="15"/>
      <c r="AM89">
        <v>1240828</v>
      </c>
      <c r="AN89" s="15" t="s">
        <v>11729</v>
      </c>
      <c r="AO89" s="234" t="s">
        <v>11823</v>
      </c>
      <c r="BG89" s="150">
        <v>5</v>
      </c>
      <c r="BH89" s="567">
        <f t="shared" si="57"/>
        <v>0</v>
      </c>
      <c r="BI89" s="567">
        <f t="shared" si="58"/>
        <v>100</v>
      </c>
      <c r="BJ89" s="151">
        <f t="shared" si="59"/>
        <v>0.5</v>
      </c>
      <c r="BK89" s="152">
        <f t="shared" si="60"/>
        <v>0.5</v>
      </c>
      <c r="BL89" t="str">
        <f t="shared" si="61"/>
        <v>0.500</v>
      </c>
      <c r="BQ89" s="153"/>
    </row>
    <row r="90" spans="1:69">
      <c r="A90" s="154">
        <v>88</v>
      </c>
      <c r="B90" s="174" t="s">
        <v>77</v>
      </c>
      <c r="C90" s="165" t="s">
        <v>895</v>
      </c>
      <c r="D90" s="13" t="s">
        <v>1165</v>
      </c>
      <c r="E90" s="23" t="s">
        <v>1173</v>
      </c>
      <c r="F90" s="23" t="s">
        <v>544</v>
      </c>
      <c r="G90" s="23" t="s">
        <v>443</v>
      </c>
      <c r="H90" s="23">
        <v>4</v>
      </c>
      <c r="I90" s="23">
        <v>20</v>
      </c>
      <c r="J90" s="147">
        <v>0</v>
      </c>
      <c r="K90" s="147">
        <v>100</v>
      </c>
      <c r="L90" s="147">
        <v>0</v>
      </c>
      <c r="M90" s="147">
        <v>0</v>
      </c>
      <c r="N90" s="9" t="str">
        <f t="shared" si="50"/>
        <v>2#0000_0000</v>
      </c>
      <c r="O90" s="9" t="str">
        <f t="shared" si="51"/>
        <v>2#0000_0010</v>
      </c>
      <c r="P90" s="9" t="str">
        <f t="shared" si="52"/>
        <v>2#0000_0010</v>
      </c>
      <c r="Q90" s="179"/>
      <c r="R90" s="179"/>
      <c r="S90" s="179"/>
      <c r="T90" s="180"/>
      <c r="U90" s="181" t="s">
        <v>1163</v>
      </c>
      <c r="V90" s="182"/>
      <c r="W90" s="182"/>
      <c r="X90" s="180" t="s">
        <v>1160</v>
      </c>
      <c r="Y90" s="181"/>
      <c r="Z90" s="179"/>
      <c r="AA90" s="179"/>
      <c r="AB90" s="179"/>
      <c r="AC90" s="148" t="str">
        <f t="shared" si="53"/>
        <v>2#0000_0010</v>
      </c>
      <c r="AD90" s="149" t="str">
        <f t="shared" si="54"/>
        <v>2#0000_0010</v>
      </c>
      <c r="AE90" s="15" t="str">
        <f t="shared" si="55"/>
        <v>2#0000_0000</v>
      </c>
      <c r="AF90" s="567">
        <f t="shared" si="62"/>
        <v>0</v>
      </c>
      <c r="AG90" t="str">
        <f t="shared" si="56"/>
        <v>0.500</v>
      </c>
      <c r="AH90" t="s">
        <v>8377</v>
      </c>
      <c r="AI90">
        <v>12</v>
      </c>
      <c r="AJ90">
        <v>14</v>
      </c>
      <c r="AK90">
        <v>15</v>
      </c>
      <c r="AL90" s="15"/>
      <c r="AM90">
        <v>1240829</v>
      </c>
      <c r="AN90" s="15" t="s">
        <v>11729</v>
      </c>
      <c r="AO90" s="234" t="s">
        <v>11823</v>
      </c>
      <c r="BG90" s="150">
        <v>5</v>
      </c>
      <c r="BH90" s="567">
        <f t="shared" si="57"/>
        <v>0</v>
      </c>
      <c r="BI90" s="567">
        <f t="shared" si="58"/>
        <v>100</v>
      </c>
      <c r="BJ90" s="151">
        <f t="shared" si="59"/>
        <v>0.5</v>
      </c>
      <c r="BK90" s="152">
        <f t="shared" si="60"/>
        <v>0.5</v>
      </c>
      <c r="BL90" t="str">
        <f t="shared" si="61"/>
        <v>0.500</v>
      </c>
      <c r="BQ90" s="153"/>
    </row>
    <row r="91" spans="1:69" s="1109" customFormat="1">
      <c r="A91" s="1096">
        <v>89</v>
      </c>
      <c r="B91" s="1097"/>
      <c r="C91" s="1098"/>
      <c r="D91" s="1099"/>
      <c r="E91" s="1100"/>
      <c r="F91" s="1100"/>
      <c r="G91" s="1100"/>
      <c r="H91" s="1101">
        <v>0</v>
      </c>
      <c r="I91" s="1101">
        <v>0</v>
      </c>
      <c r="J91" s="1101">
        <v>0</v>
      </c>
      <c r="K91" s="1101">
        <v>0</v>
      </c>
      <c r="L91" s="1101">
        <v>0</v>
      </c>
      <c r="M91" s="1101">
        <v>0</v>
      </c>
      <c r="N91" s="1102" t="str">
        <f t="shared" si="50"/>
        <v>2#0000_0000</v>
      </c>
      <c r="O91" s="1102" t="str">
        <f t="shared" si="51"/>
        <v>2#0000_0000</v>
      </c>
      <c r="P91" s="1102" t="str">
        <f t="shared" si="52"/>
        <v>2#0000_0000</v>
      </c>
      <c r="Q91" s="1103"/>
      <c r="R91" s="1103"/>
      <c r="S91" s="1103"/>
      <c r="T91" s="1104"/>
      <c r="U91" s="1103"/>
      <c r="V91" s="1103"/>
      <c r="W91" s="1103"/>
      <c r="X91" s="1104"/>
      <c r="Y91" s="1103"/>
      <c r="Z91" s="1103"/>
      <c r="AA91" s="1103"/>
      <c r="AB91" s="1103"/>
      <c r="AC91" s="1105" t="str">
        <f t="shared" si="53"/>
        <v>2#0000_0000</v>
      </c>
      <c r="AD91" s="1106" t="str">
        <f t="shared" si="54"/>
        <v>2#0000_0000</v>
      </c>
      <c r="AE91" s="1107" t="str">
        <f t="shared" si="55"/>
        <v>2#0000_0000</v>
      </c>
      <c r="AF91" s="1108">
        <f t="shared" si="62"/>
        <v>0</v>
      </c>
      <c r="AG91" s="1109" t="str">
        <f t="shared" si="56"/>
        <v>0.000</v>
      </c>
      <c r="AI91" s="1109">
        <v>12</v>
      </c>
      <c r="AJ91" s="1109">
        <v>14</v>
      </c>
      <c r="AK91" s="1109">
        <v>15</v>
      </c>
      <c r="AL91" s="1107"/>
      <c r="AN91" s="1107" t="s">
        <v>11729</v>
      </c>
      <c r="AO91" s="1133"/>
      <c r="BG91" s="1110">
        <v>5</v>
      </c>
      <c r="BH91" s="1108">
        <f t="shared" si="57"/>
        <v>0</v>
      </c>
      <c r="BI91" s="1108">
        <f t="shared" si="58"/>
        <v>0</v>
      </c>
      <c r="BJ91" s="1111">
        <f t="shared" si="59"/>
        <v>0</v>
      </c>
      <c r="BK91" s="1112">
        <f t="shared" si="60"/>
        <v>0</v>
      </c>
      <c r="BL91" s="1109" t="str">
        <f t="shared" si="61"/>
        <v>0.000</v>
      </c>
      <c r="BQ91" s="1113"/>
    </row>
    <row r="92" spans="1:69">
      <c r="A92" s="154">
        <v>90</v>
      </c>
      <c r="B92" s="175" t="s">
        <v>78</v>
      </c>
      <c r="C92" s="165" t="s">
        <v>969</v>
      </c>
      <c r="D92" s="13" t="s">
        <v>1165</v>
      </c>
      <c r="E92" s="23" t="s">
        <v>1173</v>
      </c>
      <c r="F92" s="23" t="s">
        <v>544</v>
      </c>
      <c r="G92" s="23" t="s">
        <v>443</v>
      </c>
      <c r="H92" s="23">
        <v>4</v>
      </c>
      <c r="I92" s="23">
        <v>20</v>
      </c>
      <c r="J92" s="147">
        <v>0</v>
      </c>
      <c r="K92" s="147">
        <v>100</v>
      </c>
      <c r="L92" s="147">
        <v>0</v>
      </c>
      <c r="M92" s="147">
        <v>0</v>
      </c>
      <c r="N92" s="9" t="str">
        <f t="shared" si="50"/>
        <v>2#0000_0000</v>
      </c>
      <c r="O92" s="9" t="str">
        <f t="shared" si="51"/>
        <v>2#0000_0000</v>
      </c>
      <c r="P92" s="9" t="str">
        <f t="shared" si="52"/>
        <v>2#0000_0000</v>
      </c>
      <c r="Q92" s="179"/>
      <c r="R92" s="179"/>
      <c r="S92" s="179"/>
      <c r="T92" s="180"/>
      <c r="U92" s="181"/>
      <c r="V92" s="182"/>
      <c r="W92" s="182"/>
      <c r="X92" s="180"/>
      <c r="Y92" s="181"/>
      <c r="Z92" s="179"/>
      <c r="AA92" s="179"/>
      <c r="AB92" s="179"/>
      <c r="AC92" s="148" t="str">
        <f t="shared" si="53"/>
        <v>2#0000_0000</v>
      </c>
      <c r="AD92" s="149" t="str">
        <f t="shared" si="54"/>
        <v>2#0000_0000</v>
      </c>
      <c r="AE92" s="15" t="str">
        <f t="shared" si="55"/>
        <v>2#0000_0000</v>
      </c>
      <c r="AF92" s="567">
        <f t="shared" si="62"/>
        <v>0</v>
      </c>
      <c r="AG92" t="str">
        <f t="shared" si="56"/>
        <v>0.500</v>
      </c>
      <c r="AH92" t="s">
        <v>8377</v>
      </c>
      <c r="AI92">
        <v>12</v>
      </c>
      <c r="AJ92">
        <v>14</v>
      </c>
      <c r="AK92">
        <v>15</v>
      </c>
      <c r="AL92" s="15"/>
      <c r="AM92">
        <v>1240830</v>
      </c>
      <c r="AN92" s="15" t="s">
        <v>11729</v>
      </c>
      <c r="AO92" s="234" t="s">
        <v>11823</v>
      </c>
      <c r="BG92" s="150">
        <v>5</v>
      </c>
      <c r="BH92" s="567">
        <f t="shared" si="57"/>
        <v>0</v>
      </c>
      <c r="BI92" s="567">
        <f t="shared" si="58"/>
        <v>100</v>
      </c>
      <c r="BJ92" s="151">
        <f t="shared" si="59"/>
        <v>0.5</v>
      </c>
      <c r="BK92" s="152">
        <f t="shared" si="60"/>
        <v>0.5</v>
      </c>
      <c r="BL92" t="str">
        <f t="shared" si="61"/>
        <v>0.500</v>
      </c>
      <c r="BQ92" s="153"/>
    </row>
    <row r="93" spans="1:69">
      <c r="A93" s="154">
        <v>91</v>
      </c>
      <c r="B93" s="175" t="s">
        <v>965</v>
      </c>
      <c r="C93" s="165" t="s">
        <v>970</v>
      </c>
      <c r="D93" s="13" t="s">
        <v>1165</v>
      </c>
      <c r="E93" s="23" t="s">
        <v>1173</v>
      </c>
      <c r="F93" s="23" t="s">
        <v>544</v>
      </c>
      <c r="G93" s="23" t="s">
        <v>443</v>
      </c>
      <c r="H93" s="23">
        <v>4</v>
      </c>
      <c r="I93" s="23">
        <v>20</v>
      </c>
      <c r="J93" s="147">
        <v>0</v>
      </c>
      <c r="K93" s="147">
        <v>100</v>
      </c>
      <c r="L93" s="147">
        <v>0</v>
      </c>
      <c r="M93" s="147">
        <v>0</v>
      </c>
      <c r="N93" s="9" t="str">
        <f t="shared" si="50"/>
        <v>2#0000_0000</v>
      </c>
      <c r="O93" s="9" t="str">
        <f t="shared" si="51"/>
        <v>2#0000_0000</v>
      </c>
      <c r="P93" s="9" t="str">
        <f t="shared" si="52"/>
        <v>2#0000_0000</v>
      </c>
      <c r="Q93" s="179"/>
      <c r="R93" s="179"/>
      <c r="S93" s="179"/>
      <c r="T93" s="180"/>
      <c r="U93" s="181"/>
      <c r="V93" s="182"/>
      <c r="W93" s="182"/>
      <c r="X93" s="180"/>
      <c r="Y93" s="181"/>
      <c r="Z93" s="179"/>
      <c r="AA93" s="179"/>
      <c r="AB93" s="179"/>
      <c r="AC93" s="148" t="str">
        <f t="shared" si="53"/>
        <v>2#0000_0000</v>
      </c>
      <c r="AD93" s="149" t="str">
        <f t="shared" si="54"/>
        <v>2#0000_0000</v>
      </c>
      <c r="AE93" s="15" t="str">
        <f t="shared" si="55"/>
        <v>2#0000_0000</v>
      </c>
      <c r="AF93" s="567">
        <f t="shared" si="62"/>
        <v>0</v>
      </c>
      <c r="AG93" t="str">
        <f t="shared" si="56"/>
        <v>0.500</v>
      </c>
      <c r="AH93" t="s">
        <v>8377</v>
      </c>
      <c r="AI93">
        <v>12</v>
      </c>
      <c r="AJ93">
        <v>14</v>
      </c>
      <c r="AK93">
        <v>15</v>
      </c>
      <c r="AL93" s="15"/>
      <c r="AM93">
        <v>1240831</v>
      </c>
      <c r="AN93" s="15" t="s">
        <v>11729</v>
      </c>
      <c r="AO93" s="234" t="s">
        <v>11823</v>
      </c>
      <c r="BG93" s="150">
        <v>5</v>
      </c>
      <c r="BH93" s="567">
        <f t="shared" si="57"/>
        <v>0</v>
      </c>
      <c r="BI93" s="567">
        <f t="shared" si="58"/>
        <v>100</v>
      </c>
      <c r="BJ93" s="151">
        <f t="shared" si="59"/>
        <v>0.5</v>
      </c>
      <c r="BK93" s="152">
        <f t="shared" si="60"/>
        <v>0.5</v>
      </c>
      <c r="BL93" t="str">
        <f t="shared" si="61"/>
        <v>0.500</v>
      </c>
      <c r="BQ93" s="153"/>
    </row>
    <row r="94" spans="1:69">
      <c r="A94" s="154">
        <v>92</v>
      </c>
      <c r="B94" s="175" t="s">
        <v>79</v>
      </c>
      <c r="C94" s="165" t="s">
        <v>971</v>
      </c>
      <c r="D94" s="13" t="s">
        <v>1165</v>
      </c>
      <c r="E94" s="23" t="s">
        <v>1173</v>
      </c>
      <c r="F94" s="23" t="s">
        <v>544</v>
      </c>
      <c r="G94" s="23" t="s">
        <v>443</v>
      </c>
      <c r="H94" s="23">
        <v>4</v>
      </c>
      <c r="I94" s="23">
        <v>20</v>
      </c>
      <c r="J94" s="147">
        <v>0</v>
      </c>
      <c r="K94" s="147">
        <v>100</v>
      </c>
      <c r="L94" s="147">
        <v>0</v>
      </c>
      <c r="M94" s="147">
        <v>0</v>
      </c>
      <c r="N94" s="9" t="str">
        <f t="shared" si="50"/>
        <v>2#0000_0000</v>
      </c>
      <c r="O94" s="9" t="str">
        <f t="shared" si="51"/>
        <v>2#0000_0010</v>
      </c>
      <c r="P94" s="9" t="str">
        <f t="shared" si="52"/>
        <v>2#0000_0010</v>
      </c>
      <c r="Q94" s="179"/>
      <c r="R94" s="179"/>
      <c r="S94" s="179"/>
      <c r="T94" s="180"/>
      <c r="U94" s="181" t="s">
        <v>1163</v>
      </c>
      <c r="V94" s="182"/>
      <c r="W94" s="182"/>
      <c r="X94" s="180" t="s">
        <v>1160</v>
      </c>
      <c r="Y94" s="181"/>
      <c r="Z94" s="179"/>
      <c r="AA94" s="179"/>
      <c r="AB94" s="179"/>
      <c r="AC94" s="148" t="str">
        <f t="shared" si="53"/>
        <v>2#0000_0010</v>
      </c>
      <c r="AD94" s="149" t="str">
        <f t="shared" si="54"/>
        <v>2#0000_0010</v>
      </c>
      <c r="AE94" s="15" t="str">
        <f t="shared" si="55"/>
        <v>2#0000_0000</v>
      </c>
      <c r="AF94" s="567">
        <f t="shared" si="62"/>
        <v>0</v>
      </c>
      <c r="AG94" t="str">
        <f t="shared" si="56"/>
        <v>0.500</v>
      </c>
      <c r="AH94" t="s">
        <v>8377</v>
      </c>
      <c r="AI94">
        <v>12</v>
      </c>
      <c r="AJ94">
        <v>14</v>
      </c>
      <c r="AK94">
        <v>15</v>
      </c>
      <c r="AL94" s="15"/>
      <c r="AM94">
        <v>1240832</v>
      </c>
      <c r="AN94" s="15" t="s">
        <v>11729</v>
      </c>
      <c r="AO94" s="234" t="s">
        <v>11823</v>
      </c>
      <c r="BG94" s="150">
        <v>5</v>
      </c>
      <c r="BH94" s="567">
        <f t="shared" si="57"/>
        <v>0</v>
      </c>
      <c r="BI94" s="567">
        <f t="shared" si="58"/>
        <v>100</v>
      </c>
      <c r="BJ94" s="151">
        <f t="shared" si="59"/>
        <v>0.5</v>
      </c>
      <c r="BK94" s="152">
        <f t="shared" si="60"/>
        <v>0.5</v>
      </c>
      <c r="BL94" t="str">
        <f t="shared" si="61"/>
        <v>0.500</v>
      </c>
      <c r="BQ94" s="153"/>
    </row>
    <row r="95" spans="1:69" s="1109" customFormat="1">
      <c r="A95" s="1096">
        <v>93</v>
      </c>
      <c r="B95" s="1097"/>
      <c r="C95" s="1098"/>
      <c r="D95" s="1099"/>
      <c r="E95" s="1100"/>
      <c r="F95" s="1100"/>
      <c r="G95" s="1100"/>
      <c r="H95" s="1101">
        <v>0</v>
      </c>
      <c r="I95" s="1101">
        <v>0</v>
      </c>
      <c r="J95" s="1101">
        <v>0</v>
      </c>
      <c r="K95" s="1101">
        <v>0</v>
      </c>
      <c r="L95" s="1101">
        <v>0</v>
      </c>
      <c r="M95" s="1101">
        <v>0</v>
      </c>
      <c r="N95" s="1102" t="str">
        <f t="shared" si="50"/>
        <v>2#0000_0000</v>
      </c>
      <c r="O95" s="1102" t="str">
        <f t="shared" si="51"/>
        <v>2#0000_0000</v>
      </c>
      <c r="P95" s="1102" t="str">
        <f t="shared" si="52"/>
        <v>2#0000_0000</v>
      </c>
      <c r="Q95" s="1103"/>
      <c r="R95" s="1103"/>
      <c r="S95" s="1103"/>
      <c r="T95" s="1104"/>
      <c r="U95" s="1103"/>
      <c r="V95" s="1103"/>
      <c r="W95" s="1103"/>
      <c r="X95" s="1104"/>
      <c r="Y95" s="1103"/>
      <c r="Z95" s="1103"/>
      <c r="AA95" s="1103"/>
      <c r="AB95" s="1103"/>
      <c r="AC95" s="1105" t="str">
        <f t="shared" si="53"/>
        <v>2#0000_0000</v>
      </c>
      <c r="AD95" s="1106" t="str">
        <f t="shared" si="54"/>
        <v>2#0000_0000</v>
      </c>
      <c r="AE95" s="1107" t="str">
        <f t="shared" si="55"/>
        <v>2#0000_0000</v>
      </c>
      <c r="AF95" s="1108">
        <f t="shared" si="62"/>
        <v>0</v>
      </c>
      <c r="AG95" s="1109" t="str">
        <f t="shared" si="56"/>
        <v>0.000</v>
      </c>
      <c r="AI95" s="1109">
        <v>12</v>
      </c>
      <c r="AJ95" s="1109">
        <v>14</v>
      </c>
      <c r="AK95" s="1109">
        <v>15</v>
      </c>
      <c r="AL95" s="1107"/>
      <c r="AN95" s="1107" t="s">
        <v>11729</v>
      </c>
      <c r="AO95" s="1133"/>
      <c r="BG95" s="1110">
        <v>5</v>
      </c>
      <c r="BH95" s="1108">
        <f t="shared" si="57"/>
        <v>0</v>
      </c>
      <c r="BI95" s="1108">
        <f t="shared" si="58"/>
        <v>0</v>
      </c>
      <c r="BJ95" s="1111">
        <f t="shared" si="59"/>
        <v>0</v>
      </c>
      <c r="BK95" s="1112">
        <f t="shared" si="60"/>
        <v>0</v>
      </c>
      <c r="BL95" s="1109" t="str">
        <f t="shared" si="61"/>
        <v>0.000</v>
      </c>
      <c r="BQ95" s="1113"/>
    </row>
    <row r="96" spans="1:69">
      <c r="A96" s="154">
        <v>94</v>
      </c>
      <c r="B96" s="177" t="s">
        <v>920</v>
      </c>
      <c r="C96" s="165" t="s">
        <v>921</v>
      </c>
      <c r="D96" s="13"/>
      <c r="E96" s="23" t="s">
        <v>543</v>
      </c>
      <c r="F96" s="23" t="s">
        <v>540</v>
      </c>
      <c r="G96" s="23" t="s">
        <v>471</v>
      </c>
      <c r="H96" s="23">
        <v>4</v>
      </c>
      <c r="I96" s="23">
        <v>20</v>
      </c>
      <c r="J96" s="147">
        <v>4</v>
      </c>
      <c r="K96" s="147">
        <v>20</v>
      </c>
      <c r="L96" s="147">
        <v>0</v>
      </c>
      <c r="M96" s="147">
        <v>0</v>
      </c>
      <c r="N96" s="9" t="str">
        <f t="shared" si="50"/>
        <v>2#0000_0000</v>
      </c>
      <c r="O96" s="9" t="str">
        <f t="shared" si="51"/>
        <v>2#0000_0010</v>
      </c>
      <c r="P96" s="9" t="str">
        <f t="shared" si="52"/>
        <v>2#0000_0010</v>
      </c>
      <c r="Q96" s="179"/>
      <c r="R96" s="179"/>
      <c r="S96" s="179"/>
      <c r="T96" s="180"/>
      <c r="U96" s="181">
        <v>5</v>
      </c>
      <c r="V96" s="182"/>
      <c r="W96" s="182"/>
      <c r="X96" s="180">
        <v>8</v>
      </c>
      <c r="Y96" s="181"/>
      <c r="Z96" s="179">
        <v>12</v>
      </c>
      <c r="AA96" s="179"/>
      <c r="AB96" s="179"/>
      <c r="AC96" s="148" t="str">
        <f t="shared" si="53"/>
        <v>2#0000_1010</v>
      </c>
      <c r="AD96" s="149" t="str">
        <f t="shared" si="54"/>
        <v>2#0000_1010</v>
      </c>
      <c r="AE96" s="15" t="str">
        <f t="shared" si="55"/>
        <v>2#0000_1000</v>
      </c>
      <c r="AF96" s="567">
        <f t="shared" si="62"/>
        <v>0</v>
      </c>
      <c r="AG96" t="str">
        <f t="shared" si="56"/>
        <v>0.080</v>
      </c>
      <c r="AH96" t="s">
        <v>8377</v>
      </c>
      <c r="AI96">
        <v>12</v>
      </c>
      <c r="AJ96">
        <v>14</v>
      </c>
      <c r="AK96">
        <v>15</v>
      </c>
      <c r="AL96" s="15"/>
      <c r="AM96">
        <v>1240833</v>
      </c>
      <c r="AN96" s="15" t="s">
        <v>11729</v>
      </c>
      <c r="AO96" s="234" t="s">
        <v>8108</v>
      </c>
      <c r="BG96" s="150">
        <v>5</v>
      </c>
      <c r="BH96" s="567">
        <f t="shared" si="57"/>
        <v>4</v>
      </c>
      <c r="BI96" s="567">
        <f t="shared" si="58"/>
        <v>20</v>
      </c>
      <c r="BJ96" s="151">
        <f t="shared" si="59"/>
        <v>0.08</v>
      </c>
      <c r="BK96" s="152">
        <f t="shared" si="60"/>
        <v>0.08</v>
      </c>
      <c r="BL96" t="str">
        <f t="shared" si="61"/>
        <v>0.080</v>
      </c>
      <c r="BQ96" s="153"/>
    </row>
    <row r="97" spans="1:69">
      <c r="A97" s="154">
        <v>95</v>
      </c>
      <c r="B97" s="177" t="s">
        <v>966</v>
      </c>
      <c r="C97" s="165" t="s">
        <v>967</v>
      </c>
      <c r="D97" s="13"/>
      <c r="E97" s="23" t="s">
        <v>543</v>
      </c>
      <c r="F97" s="23" t="s">
        <v>540</v>
      </c>
      <c r="G97" s="23" t="s">
        <v>471</v>
      </c>
      <c r="H97" s="23">
        <v>4</v>
      </c>
      <c r="I97" s="23">
        <v>20</v>
      </c>
      <c r="J97" s="147">
        <v>4</v>
      </c>
      <c r="K97" s="147">
        <v>20</v>
      </c>
      <c r="L97" s="147">
        <v>0</v>
      </c>
      <c r="M97" s="147">
        <v>0</v>
      </c>
      <c r="N97" s="9" t="str">
        <f t="shared" si="50"/>
        <v>2#0000_0000</v>
      </c>
      <c r="O97" s="9" t="str">
        <f t="shared" si="51"/>
        <v>2#0000_0010</v>
      </c>
      <c r="P97" s="9" t="str">
        <f t="shared" si="52"/>
        <v>2#0000_0010</v>
      </c>
      <c r="Q97" s="179"/>
      <c r="R97" s="179"/>
      <c r="S97" s="179"/>
      <c r="T97" s="180"/>
      <c r="U97" s="181">
        <v>5</v>
      </c>
      <c r="V97" s="182"/>
      <c r="W97" s="182"/>
      <c r="X97" s="180">
        <v>8</v>
      </c>
      <c r="Y97" s="181"/>
      <c r="Z97" s="179">
        <v>12</v>
      </c>
      <c r="AA97" s="179"/>
      <c r="AB97" s="179"/>
      <c r="AC97" s="148" t="str">
        <f t="shared" si="53"/>
        <v>2#0000_1010</v>
      </c>
      <c r="AD97" s="149" t="str">
        <f t="shared" si="54"/>
        <v>2#0000_1010</v>
      </c>
      <c r="AE97" s="15" t="str">
        <f t="shared" si="55"/>
        <v>2#0000_1000</v>
      </c>
      <c r="AF97" s="567">
        <f t="shared" si="62"/>
        <v>0</v>
      </c>
      <c r="AG97" t="str">
        <f t="shared" si="56"/>
        <v>0.080</v>
      </c>
      <c r="AH97" t="s">
        <v>8377</v>
      </c>
      <c r="AI97">
        <v>12</v>
      </c>
      <c r="AJ97">
        <v>14</v>
      </c>
      <c r="AK97">
        <v>15</v>
      </c>
      <c r="AL97" s="15"/>
      <c r="AM97">
        <v>1240834</v>
      </c>
      <c r="AN97" s="15" t="s">
        <v>11729</v>
      </c>
      <c r="AO97" s="234" t="s">
        <v>8108</v>
      </c>
      <c r="BG97" s="150">
        <v>5</v>
      </c>
      <c r="BH97" s="567">
        <f t="shared" si="57"/>
        <v>4</v>
      </c>
      <c r="BI97" s="567">
        <f t="shared" si="58"/>
        <v>20</v>
      </c>
      <c r="BJ97" s="151">
        <f t="shared" si="59"/>
        <v>0.08</v>
      </c>
      <c r="BK97" s="152">
        <f t="shared" si="60"/>
        <v>0.08</v>
      </c>
      <c r="BL97" t="str">
        <f t="shared" si="61"/>
        <v>0.080</v>
      </c>
      <c r="BQ97" s="153"/>
    </row>
    <row r="98" spans="1:69" s="1109" customFormat="1">
      <c r="A98" s="1096">
        <v>96</v>
      </c>
      <c r="B98" s="1097"/>
      <c r="C98" s="1098"/>
      <c r="D98" s="1099"/>
      <c r="E98" s="1100"/>
      <c r="F98" s="1100"/>
      <c r="G98" s="1100"/>
      <c r="H98" s="1101">
        <v>0</v>
      </c>
      <c r="I98" s="1101">
        <v>0</v>
      </c>
      <c r="J98" s="1101">
        <v>0</v>
      </c>
      <c r="K98" s="1101">
        <v>0</v>
      </c>
      <c r="L98" s="1101">
        <v>0</v>
      </c>
      <c r="M98" s="1101">
        <v>0</v>
      </c>
      <c r="N98" s="1102" t="str">
        <f t="shared" si="50"/>
        <v>2#0000_0000</v>
      </c>
      <c r="O98" s="1102" t="str">
        <f t="shared" si="51"/>
        <v>2#0000_0000</v>
      </c>
      <c r="P98" s="1102" t="str">
        <f t="shared" si="52"/>
        <v>2#0000_0000</v>
      </c>
      <c r="Q98" s="1103"/>
      <c r="R98" s="1103"/>
      <c r="S98" s="1103"/>
      <c r="T98" s="1104"/>
      <c r="U98" s="1103"/>
      <c r="V98" s="1103"/>
      <c r="W98" s="1103"/>
      <c r="X98" s="1104"/>
      <c r="Y98" s="1103"/>
      <c r="Z98" s="1103"/>
      <c r="AA98" s="1103"/>
      <c r="AB98" s="1103"/>
      <c r="AC98" s="1105" t="str">
        <f t="shared" si="53"/>
        <v>2#0000_0000</v>
      </c>
      <c r="AD98" s="1106" t="str">
        <f t="shared" si="54"/>
        <v>2#0000_0000</v>
      </c>
      <c r="AE98" s="1107" t="str">
        <f t="shared" si="55"/>
        <v>2#0000_0000</v>
      </c>
      <c r="AF98" s="1108">
        <f t="shared" si="62"/>
        <v>0</v>
      </c>
      <c r="AG98" s="1109" t="str">
        <f t="shared" si="56"/>
        <v>0.000</v>
      </c>
      <c r="AI98" s="1109">
        <v>12</v>
      </c>
      <c r="AJ98" s="1109">
        <v>14</v>
      </c>
      <c r="AK98" s="1109">
        <v>15</v>
      </c>
      <c r="AL98" s="1107"/>
      <c r="AN98" s="1107" t="s">
        <v>11729</v>
      </c>
      <c r="AO98" s="1133"/>
      <c r="BG98" s="1110">
        <v>5</v>
      </c>
      <c r="BH98" s="1108">
        <f t="shared" si="57"/>
        <v>0</v>
      </c>
      <c r="BI98" s="1108">
        <f t="shared" si="58"/>
        <v>0</v>
      </c>
      <c r="BJ98" s="1111">
        <f t="shared" si="59"/>
        <v>0</v>
      </c>
      <c r="BK98" s="1112">
        <f t="shared" si="60"/>
        <v>0</v>
      </c>
      <c r="BL98" s="1109" t="str">
        <f t="shared" si="61"/>
        <v>0.000</v>
      </c>
      <c r="BQ98" s="1113"/>
    </row>
    <row r="99" spans="1:69">
      <c r="A99" s="154">
        <v>97</v>
      </c>
      <c r="B99" s="174" t="s">
        <v>882</v>
      </c>
      <c r="C99" s="165" t="s">
        <v>586</v>
      </c>
      <c r="D99" s="13" t="s">
        <v>1167</v>
      </c>
      <c r="E99" s="23" t="s">
        <v>1168</v>
      </c>
      <c r="F99" s="23" t="s">
        <v>545</v>
      </c>
      <c r="G99" s="23" t="s">
        <v>443</v>
      </c>
      <c r="H99" s="23">
        <v>4</v>
      </c>
      <c r="I99" s="23">
        <v>20</v>
      </c>
      <c r="J99" s="147">
        <v>0</v>
      </c>
      <c r="K99" s="147">
        <v>100</v>
      </c>
      <c r="L99" s="147">
        <v>0</v>
      </c>
      <c r="M99" s="147">
        <v>0</v>
      </c>
      <c r="N99" s="9" t="str">
        <f t="shared" ref="N99:N112" si="63">CONCATENATE("2#00",IF(Q99&lt;&gt;"","1","0")&amp;IF(R99&lt;&gt;"","1","0")&amp;"_",IF(S99&lt;&gt;"","1","0"),IF(T99&lt;&gt;"","1","0"),"00")</f>
        <v>2#0000_0000</v>
      </c>
      <c r="O99" s="9" t="str">
        <f t="shared" ref="O99:O112" si="64">P99</f>
        <v>2#0000_0010</v>
      </c>
      <c r="P99" s="9" t="str">
        <f t="shared" ref="P99:P112" si="65">CONCATENATE("2#00",IF(Q99&lt;&gt;"","1","0")&amp;IF(R99&lt;&gt;"","1","0")&amp;"_",IF(S99&lt;&gt;"","1","0")&amp;IF(T99&lt;&gt;"","1","0")&amp;IF(U99&lt;&gt;"","1","0")&amp;IF(V99&lt;&gt;"","1","0"))</f>
        <v>2#0000_0010</v>
      </c>
      <c r="Q99" s="179"/>
      <c r="R99" s="179"/>
      <c r="S99" s="179"/>
      <c r="T99" s="180"/>
      <c r="U99" s="181" t="s">
        <v>1174</v>
      </c>
      <c r="V99" s="182"/>
      <c r="W99" s="182"/>
      <c r="X99" s="180" t="s">
        <v>1176</v>
      </c>
      <c r="Y99" s="181"/>
      <c r="Z99" s="179"/>
      <c r="AA99" s="179"/>
      <c r="AB99" s="179"/>
      <c r="AC99" s="148" t="str">
        <f t="shared" ref="AC99:AC112" si="66">CONCATENATE("2#00",IF(AB99&lt;&gt;"","1","0")&amp;IF(AA99&lt;&gt;"","1","0")&amp;"_"&amp;IF(Z99&lt;&gt;"","1","0")&amp;IF(Y99&lt;&gt;"","1","0")&amp;IF(X99&lt;&gt;"","1","0")&amp;IF(W99&lt;&gt;"","1","0"))</f>
        <v>2#0000_0010</v>
      </c>
      <c r="AD99" s="149" t="str">
        <f t="shared" ref="AD99:AD112" si="67">AC99</f>
        <v>2#0000_0010</v>
      </c>
      <c r="AE99" s="15" t="str">
        <f t="shared" ref="AE99:AE112" si="68">CONCATENATE("2#00",IF(AB99&lt;&gt;"","1","0")&amp;IF(AA99&lt;&gt;"","1","0")&amp;"_"&amp;IF(Z99&lt;&gt;"","1","0")&amp;IF(Y99&lt;&gt;"","1","0"),"00")</f>
        <v>2#0000_0000</v>
      </c>
      <c r="AF99" s="567">
        <f t="shared" ref="AF99:AF112" si="69">IF(E99="МПа",1,0)</f>
        <v>0</v>
      </c>
      <c r="AG99" t="str">
        <f t="shared" si="56"/>
        <v>0.500</v>
      </c>
      <c r="AH99" t="s">
        <v>8377</v>
      </c>
      <c r="AI99">
        <v>12</v>
      </c>
      <c r="AJ99">
        <v>14</v>
      </c>
      <c r="AK99">
        <v>15</v>
      </c>
      <c r="AL99" s="15"/>
      <c r="AM99">
        <v>1240835</v>
      </c>
      <c r="AN99" s="15" t="s">
        <v>11729</v>
      </c>
      <c r="AO99" s="234" t="s">
        <v>11839</v>
      </c>
      <c r="BG99" s="150">
        <v>5</v>
      </c>
      <c r="BH99" s="567">
        <f t="shared" si="57"/>
        <v>0</v>
      </c>
      <c r="BI99" s="567">
        <f t="shared" si="58"/>
        <v>100</v>
      </c>
      <c r="BJ99" s="151">
        <f t="shared" si="59"/>
        <v>0.5</v>
      </c>
      <c r="BK99" s="152">
        <f t="shared" si="60"/>
        <v>0.5</v>
      </c>
      <c r="BL99" t="str">
        <f t="shared" si="61"/>
        <v>0.500</v>
      </c>
      <c r="BQ99" s="153"/>
    </row>
    <row r="100" spans="1:69">
      <c r="A100" s="154">
        <v>98</v>
      </c>
      <c r="B100" s="175" t="s">
        <v>964</v>
      </c>
      <c r="C100" s="165" t="s">
        <v>968</v>
      </c>
      <c r="D100" s="13" t="s">
        <v>1167</v>
      </c>
      <c r="E100" s="23" t="s">
        <v>1168</v>
      </c>
      <c r="F100" s="23" t="s">
        <v>545</v>
      </c>
      <c r="G100" s="23" t="s">
        <v>443</v>
      </c>
      <c r="H100" s="23">
        <v>4</v>
      </c>
      <c r="I100" s="23">
        <v>20</v>
      </c>
      <c r="J100" s="147">
        <v>0</v>
      </c>
      <c r="K100" s="147">
        <v>100</v>
      </c>
      <c r="L100" s="147">
        <v>0</v>
      </c>
      <c r="M100" s="147">
        <v>0</v>
      </c>
      <c r="N100" s="9" t="str">
        <f t="shared" si="63"/>
        <v>2#0000_0000</v>
      </c>
      <c r="O100" s="9" t="str">
        <f t="shared" si="64"/>
        <v>2#0000_0010</v>
      </c>
      <c r="P100" s="9" t="str">
        <f t="shared" si="65"/>
        <v>2#0000_0010</v>
      </c>
      <c r="Q100" s="179"/>
      <c r="R100" s="179"/>
      <c r="S100" s="179"/>
      <c r="T100" s="180"/>
      <c r="U100" s="181" t="s">
        <v>1174</v>
      </c>
      <c r="V100" s="182"/>
      <c r="W100" s="182"/>
      <c r="X100" s="180" t="s">
        <v>1176</v>
      </c>
      <c r="Y100" s="181"/>
      <c r="Z100" s="179"/>
      <c r="AA100" s="179"/>
      <c r="AB100" s="179"/>
      <c r="AC100" s="148" t="str">
        <f t="shared" si="66"/>
        <v>2#0000_0010</v>
      </c>
      <c r="AD100" s="149" t="str">
        <f t="shared" si="67"/>
        <v>2#0000_0010</v>
      </c>
      <c r="AE100" s="15" t="str">
        <f t="shared" si="68"/>
        <v>2#0000_0000</v>
      </c>
      <c r="AF100" s="567">
        <f t="shared" si="69"/>
        <v>0</v>
      </c>
      <c r="AG100" t="str">
        <f t="shared" si="56"/>
        <v>0.500</v>
      </c>
      <c r="AH100" t="s">
        <v>8377</v>
      </c>
      <c r="AI100">
        <v>12</v>
      </c>
      <c r="AJ100">
        <v>14</v>
      </c>
      <c r="AK100">
        <v>15</v>
      </c>
      <c r="AL100" s="15"/>
      <c r="AM100">
        <v>1240836</v>
      </c>
      <c r="AN100" s="15" t="s">
        <v>11729</v>
      </c>
      <c r="AO100" s="234" t="s">
        <v>11839</v>
      </c>
      <c r="BG100" s="150">
        <v>5</v>
      </c>
      <c r="BH100" s="567">
        <f t="shared" si="57"/>
        <v>0</v>
      </c>
      <c r="BI100" s="567">
        <f t="shared" si="58"/>
        <v>100</v>
      </c>
      <c r="BJ100" s="151">
        <f t="shared" si="59"/>
        <v>0.5</v>
      </c>
      <c r="BK100" s="152">
        <f t="shared" si="60"/>
        <v>0.5</v>
      </c>
      <c r="BL100" t="str">
        <f t="shared" si="61"/>
        <v>0.500</v>
      </c>
      <c r="BQ100" s="153"/>
    </row>
    <row r="101" spans="1:69" s="1109" customFormat="1">
      <c r="A101" s="1096">
        <v>99</v>
      </c>
      <c r="B101" s="1097"/>
      <c r="C101" s="1098"/>
      <c r="D101" s="1099"/>
      <c r="E101" s="1100"/>
      <c r="F101" s="1100"/>
      <c r="G101" s="1100"/>
      <c r="H101" s="1101">
        <v>0</v>
      </c>
      <c r="I101" s="1101">
        <v>0</v>
      </c>
      <c r="J101" s="1101">
        <v>0</v>
      </c>
      <c r="K101" s="1101">
        <v>0</v>
      </c>
      <c r="L101" s="1101">
        <v>0</v>
      </c>
      <c r="M101" s="1101">
        <v>0</v>
      </c>
      <c r="N101" s="1102" t="str">
        <f t="shared" si="63"/>
        <v>2#0000_0000</v>
      </c>
      <c r="O101" s="1102" t="str">
        <f t="shared" si="64"/>
        <v>2#0000_0000</v>
      </c>
      <c r="P101" s="1102" t="str">
        <f t="shared" si="65"/>
        <v>2#0000_0000</v>
      </c>
      <c r="Q101" s="1103"/>
      <c r="R101" s="1103"/>
      <c r="S101" s="1103"/>
      <c r="T101" s="1104"/>
      <c r="U101" s="1103"/>
      <c r="V101" s="1103"/>
      <c r="W101" s="1103"/>
      <c r="X101" s="1104"/>
      <c r="Y101" s="1103"/>
      <c r="Z101" s="1103"/>
      <c r="AA101" s="1103"/>
      <c r="AB101" s="1103"/>
      <c r="AC101" s="1105" t="str">
        <f t="shared" si="66"/>
        <v>2#0000_0000</v>
      </c>
      <c r="AD101" s="1106" t="str">
        <f t="shared" si="67"/>
        <v>2#0000_0000</v>
      </c>
      <c r="AE101" s="1107" t="str">
        <f t="shared" si="68"/>
        <v>2#0000_0000</v>
      </c>
      <c r="AF101" s="1108">
        <f t="shared" si="69"/>
        <v>0</v>
      </c>
      <c r="AG101" s="1109" t="str">
        <f t="shared" si="56"/>
        <v>0.000</v>
      </c>
      <c r="AI101" s="1109">
        <v>12</v>
      </c>
      <c r="AJ101" s="1109">
        <v>14</v>
      </c>
      <c r="AK101" s="1109">
        <v>15</v>
      </c>
      <c r="AL101" s="1107"/>
      <c r="AN101" s="1107" t="s">
        <v>11741</v>
      </c>
      <c r="AO101" s="1133"/>
      <c r="BG101" s="1110">
        <v>5</v>
      </c>
      <c r="BH101" s="1108">
        <f t="shared" si="57"/>
        <v>0</v>
      </c>
      <c r="BI101" s="1108">
        <f t="shared" si="58"/>
        <v>0</v>
      </c>
      <c r="BJ101" s="1111">
        <f t="shared" si="59"/>
        <v>0</v>
      </c>
      <c r="BK101" s="1112">
        <f t="shared" si="60"/>
        <v>0</v>
      </c>
      <c r="BL101" s="1109" t="str">
        <f t="shared" si="61"/>
        <v>0.000</v>
      </c>
      <c r="BQ101" s="1113"/>
    </row>
    <row r="102" spans="1:69">
      <c r="A102" s="154">
        <v>100</v>
      </c>
      <c r="B102" s="175" t="s">
        <v>908</v>
      </c>
      <c r="C102" s="165" t="s">
        <v>910</v>
      </c>
      <c r="D102" s="13" t="s">
        <v>531</v>
      </c>
      <c r="E102" s="23" t="s">
        <v>539</v>
      </c>
      <c r="F102" s="23" t="s">
        <v>540</v>
      </c>
      <c r="G102" s="23" t="s">
        <v>443</v>
      </c>
      <c r="H102" s="23">
        <v>4</v>
      </c>
      <c r="I102" s="23">
        <v>20</v>
      </c>
      <c r="J102" s="147">
        <v>-40</v>
      </c>
      <c r="K102" s="147">
        <v>80</v>
      </c>
      <c r="L102" s="147">
        <v>0</v>
      </c>
      <c r="M102" s="147">
        <v>0</v>
      </c>
      <c r="N102" s="9" t="str">
        <f t="shared" si="63"/>
        <v>2#0000_0000</v>
      </c>
      <c r="O102" s="9" t="str">
        <f t="shared" si="64"/>
        <v>2#0000_0000</v>
      </c>
      <c r="P102" s="9" t="str">
        <f t="shared" si="65"/>
        <v>2#0000_0000</v>
      </c>
      <c r="Q102" s="179"/>
      <c r="R102" s="179"/>
      <c r="S102" s="179"/>
      <c r="T102" s="180"/>
      <c r="U102" s="181"/>
      <c r="V102" s="182"/>
      <c r="W102" s="182"/>
      <c r="X102" s="180"/>
      <c r="Y102" s="181" t="s">
        <v>1177</v>
      </c>
      <c r="Z102" s="179" t="s">
        <v>1178</v>
      </c>
      <c r="AA102" s="179"/>
      <c r="AB102" s="179"/>
      <c r="AC102" s="148" t="str">
        <f t="shared" si="66"/>
        <v>2#0000_1100</v>
      </c>
      <c r="AD102" s="149" t="str">
        <f t="shared" si="67"/>
        <v>2#0000_1100</v>
      </c>
      <c r="AE102" s="15" t="str">
        <f t="shared" si="68"/>
        <v>2#0000_1100</v>
      </c>
      <c r="AF102" s="567">
        <f t="shared" si="69"/>
        <v>0</v>
      </c>
      <c r="AG102" t="str">
        <f t="shared" si="56"/>
        <v>0.600</v>
      </c>
      <c r="AH102" t="s">
        <v>8377</v>
      </c>
      <c r="AI102">
        <v>12</v>
      </c>
      <c r="AJ102">
        <v>14</v>
      </c>
      <c r="AK102">
        <v>15</v>
      </c>
      <c r="AL102" s="15"/>
      <c r="AM102">
        <v>1240837</v>
      </c>
      <c r="AN102" s="15" t="s">
        <v>11741</v>
      </c>
      <c r="AO102" s="234" t="s">
        <v>11841</v>
      </c>
      <c r="BG102" s="150">
        <v>5</v>
      </c>
      <c r="BH102" s="567">
        <f t="shared" si="57"/>
        <v>-40</v>
      </c>
      <c r="BI102" s="567">
        <f t="shared" si="58"/>
        <v>80</v>
      </c>
      <c r="BJ102" s="151">
        <f t="shared" si="59"/>
        <v>0.6</v>
      </c>
      <c r="BK102" s="152">
        <f t="shared" si="60"/>
        <v>0.6</v>
      </c>
      <c r="BL102" t="str">
        <f t="shared" si="61"/>
        <v>0.600</v>
      </c>
      <c r="BQ102" s="153"/>
    </row>
    <row r="103" spans="1:69">
      <c r="A103" s="154">
        <v>101</v>
      </c>
      <c r="B103" s="175" t="s">
        <v>909</v>
      </c>
      <c r="C103" s="165" t="s">
        <v>911</v>
      </c>
      <c r="D103" s="13" t="s">
        <v>531</v>
      </c>
      <c r="E103" s="23" t="s">
        <v>539</v>
      </c>
      <c r="F103" s="23" t="s">
        <v>540</v>
      </c>
      <c r="G103" s="23" t="s">
        <v>443</v>
      </c>
      <c r="H103" s="23">
        <v>4</v>
      </c>
      <c r="I103" s="23">
        <v>20</v>
      </c>
      <c r="J103" s="147">
        <v>-40</v>
      </c>
      <c r="K103" s="147">
        <v>80</v>
      </c>
      <c r="L103" s="147">
        <v>0</v>
      </c>
      <c r="M103" s="147">
        <v>0</v>
      </c>
      <c r="N103" s="9" t="str">
        <f t="shared" si="63"/>
        <v>2#0000_0000</v>
      </c>
      <c r="O103" s="9" t="str">
        <f t="shared" si="64"/>
        <v>2#0000_0000</v>
      </c>
      <c r="P103" s="9" t="str">
        <f t="shared" si="65"/>
        <v>2#0000_0000</v>
      </c>
      <c r="Q103" s="179"/>
      <c r="R103" s="179"/>
      <c r="S103" s="179"/>
      <c r="T103" s="180"/>
      <c r="U103" s="181"/>
      <c r="V103" s="182"/>
      <c r="W103" s="182"/>
      <c r="X103" s="180"/>
      <c r="Y103" s="181" t="s">
        <v>1177</v>
      </c>
      <c r="Z103" s="179" t="s">
        <v>1178</v>
      </c>
      <c r="AA103" s="179"/>
      <c r="AB103" s="179"/>
      <c r="AC103" s="148" t="str">
        <f t="shared" si="66"/>
        <v>2#0000_1100</v>
      </c>
      <c r="AD103" s="149" t="str">
        <f t="shared" si="67"/>
        <v>2#0000_1100</v>
      </c>
      <c r="AE103" s="15" t="str">
        <f t="shared" si="68"/>
        <v>2#0000_1100</v>
      </c>
      <c r="AF103" s="567">
        <f t="shared" si="69"/>
        <v>0</v>
      </c>
      <c r="AG103" t="str">
        <f t="shared" si="56"/>
        <v>0.600</v>
      </c>
      <c r="AH103" t="s">
        <v>8377</v>
      </c>
      <c r="AI103">
        <v>12</v>
      </c>
      <c r="AJ103">
        <v>14</v>
      </c>
      <c r="AK103">
        <v>15</v>
      </c>
      <c r="AL103" s="15"/>
      <c r="AM103">
        <v>1240838</v>
      </c>
      <c r="AN103" s="15" t="s">
        <v>11731</v>
      </c>
      <c r="AO103" s="234" t="s">
        <v>11841</v>
      </c>
      <c r="BG103" s="150">
        <v>5</v>
      </c>
      <c r="BH103" s="567">
        <f t="shared" si="57"/>
        <v>-40</v>
      </c>
      <c r="BI103" s="567">
        <f t="shared" si="58"/>
        <v>80</v>
      </c>
      <c r="BJ103" s="151">
        <f t="shared" si="59"/>
        <v>0.6</v>
      </c>
      <c r="BK103" s="152">
        <f t="shared" si="60"/>
        <v>0.6</v>
      </c>
      <c r="BL103" t="str">
        <f t="shared" si="61"/>
        <v>0.600</v>
      </c>
      <c r="BQ103" s="153"/>
    </row>
    <row r="104" spans="1:69" s="1109" customFormat="1">
      <c r="A104" s="1096">
        <v>102</v>
      </c>
      <c r="B104" s="1097"/>
      <c r="C104" s="1098"/>
      <c r="D104" s="1099"/>
      <c r="E104" s="1100"/>
      <c r="F104" s="1100"/>
      <c r="G104" s="1100"/>
      <c r="H104" s="1101">
        <v>0</v>
      </c>
      <c r="I104" s="1101">
        <v>0</v>
      </c>
      <c r="J104" s="1101">
        <v>0</v>
      </c>
      <c r="K104" s="1101">
        <v>0</v>
      </c>
      <c r="L104" s="1101">
        <v>0</v>
      </c>
      <c r="M104" s="1101">
        <v>0</v>
      </c>
      <c r="N104" s="1102" t="str">
        <f t="shared" si="63"/>
        <v>2#0000_0000</v>
      </c>
      <c r="O104" s="1102" t="str">
        <f t="shared" si="64"/>
        <v>2#0000_0000</v>
      </c>
      <c r="P104" s="1102" t="str">
        <f t="shared" si="65"/>
        <v>2#0000_0000</v>
      </c>
      <c r="Q104" s="1103"/>
      <c r="R104" s="1103"/>
      <c r="S104" s="1103"/>
      <c r="T104" s="1104"/>
      <c r="U104" s="1103"/>
      <c r="V104" s="1103"/>
      <c r="W104" s="1103"/>
      <c r="X104" s="1104"/>
      <c r="Y104" s="1103"/>
      <c r="Z104" s="1103"/>
      <c r="AA104" s="1103"/>
      <c r="AB104" s="1103"/>
      <c r="AC104" s="1105" t="str">
        <f t="shared" si="66"/>
        <v>2#0000_0000</v>
      </c>
      <c r="AD104" s="1106" t="str">
        <f t="shared" si="67"/>
        <v>2#0000_0000</v>
      </c>
      <c r="AE104" s="1107" t="str">
        <f t="shared" si="68"/>
        <v>2#0000_0000</v>
      </c>
      <c r="AF104" s="1108">
        <f t="shared" si="69"/>
        <v>0</v>
      </c>
      <c r="AG104" s="1109" t="str">
        <f t="shared" si="56"/>
        <v>0.000</v>
      </c>
      <c r="AI104" s="1109">
        <v>12</v>
      </c>
      <c r="AJ104" s="1109">
        <v>14</v>
      </c>
      <c r="AK104" s="1109">
        <v>15</v>
      </c>
      <c r="AL104" s="1107"/>
      <c r="AN104" s="1107" t="s">
        <v>11731</v>
      </c>
      <c r="AO104" s="1133"/>
      <c r="BG104" s="1110">
        <v>5</v>
      </c>
      <c r="BH104" s="1108">
        <f t="shared" si="57"/>
        <v>0</v>
      </c>
      <c r="BI104" s="1108">
        <f t="shared" si="58"/>
        <v>0</v>
      </c>
      <c r="BJ104" s="1111">
        <f t="shared" si="59"/>
        <v>0</v>
      </c>
      <c r="BK104" s="1112">
        <f t="shared" si="60"/>
        <v>0</v>
      </c>
      <c r="BL104" s="1109" t="str">
        <f t="shared" si="61"/>
        <v>0.000</v>
      </c>
      <c r="BQ104" s="1113"/>
    </row>
    <row r="105" spans="1:69">
      <c r="A105" s="154">
        <v>103</v>
      </c>
      <c r="B105" s="175" t="s">
        <v>978</v>
      </c>
      <c r="C105" s="165" t="s">
        <v>979</v>
      </c>
      <c r="D105" s="13" t="s">
        <v>531</v>
      </c>
      <c r="E105" s="23" t="s">
        <v>539</v>
      </c>
      <c r="F105" s="23" t="s">
        <v>540</v>
      </c>
      <c r="G105" s="23" t="s">
        <v>443</v>
      </c>
      <c r="H105" s="23">
        <v>4</v>
      </c>
      <c r="I105" s="23">
        <v>20</v>
      </c>
      <c r="J105" s="147">
        <v>-40</v>
      </c>
      <c r="K105" s="147">
        <v>80</v>
      </c>
      <c r="L105" s="147">
        <v>0</v>
      </c>
      <c r="M105" s="147">
        <v>0</v>
      </c>
      <c r="N105" s="9" t="str">
        <f t="shared" si="63"/>
        <v>2#0000_0000</v>
      </c>
      <c r="O105" s="9" t="str">
        <f t="shared" si="64"/>
        <v>2#0000_0000</v>
      </c>
      <c r="P105" s="9" t="str">
        <f t="shared" si="65"/>
        <v>2#0000_0000</v>
      </c>
      <c r="Q105" s="179"/>
      <c r="R105" s="179"/>
      <c r="S105" s="179"/>
      <c r="T105" s="180"/>
      <c r="U105" s="181"/>
      <c r="V105" s="182"/>
      <c r="W105" s="182"/>
      <c r="X105" s="180"/>
      <c r="Y105" s="181" t="s">
        <v>1177</v>
      </c>
      <c r="Z105" s="179" t="s">
        <v>1178</v>
      </c>
      <c r="AA105" s="179"/>
      <c r="AB105" s="179"/>
      <c r="AC105" s="148" t="str">
        <f t="shared" si="66"/>
        <v>2#0000_1100</v>
      </c>
      <c r="AD105" s="149" t="str">
        <f t="shared" si="67"/>
        <v>2#0000_1100</v>
      </c>
      <c r="AE105" s="15" t="str">
        <f t="shared" si="68"/>
        <v>2#0000_1100</v>
      </c>
      <c r="AF105" s="567">
        <f t="shared" si="69"/>
        <v>0</v>
      </c>
      <c r="AG105" t="str">
        <f t="shared" si="56"/>
        <v>0.600</v>
      </c>
      <c r="AH105" t="s">
        <v>8377</v>
      </c>
      <c r="AI105">
        <v>12</v>
      </c>
      <c r="AJ105">
        <v>14</v>
      </c>
      <c r="AK105">
        <v>15</v>
      </c>
      <c r="AL105" s="15"/>
      <c r="AM105">
        <v>1240839</v>
      </c>
      <c r="AN105" s="15" t="s">
        <v>11731</v>
      </c>
      <c r="AO105" s="234" t="s">
        <v>11841</v>
      </c>
      <c r="BG105" s="150">
        <v>5</v>
      </c>
      <c r="BH105" s="567">
        <f t="shared" si="57"/>
        <v>-40</v>
      </c>
      <c r="BI105" s="567">
        <f t="shared" si="58"/>
        <v>80</v>
      </c>
      <c r="BJ105" s="151">
        <f t="shared" si="59"/>
        <v>0.6</v>
      </c>
      <c r="BK105" s="152">
        <f t="shared" si="60"/>
        <v>0.6</v>
      </c>
      <c r="BL105" t="str">
        <f t="shared" si="61"/>
        <v>0.600</v>
      </c>
      <c r="BQ105" s="153"/>
    </row>
    <row r="106" spans="1:69">
      <c r="A106" s="154">
        <v>104</v>
      </c>
      <c r="B106" s="175" t="s">
        <v>980</v>
      </c>
      <c r="C106" s="165" t="s">
        <v>981</v>
      </c>
      <c r="D106" s="13" t="s">
        <v>531</v>
      </c>
      <c r="E106" s="23" t="s">
        <v>539</v>
      </c>
      <c r="F106" s="23" t="s">
        <v>540</v>
      </c>
      <c r="G106" s="23" t="s">
        <v>443</v>
      </c>
      <c r="H106" s="23">
        <v>4</v>
      </c>
      <c r="I106" s="23">
        <v>20</v>
      </c>
      <c r="J106" s="147">
        <v>-40</v>
      </c>
      <c r="K106" s="147">
        <v>80</v>
      </c>
      <c r="L106" s="147">
        <v>0</v>
      </c>
      <c r="M106" s="147">
        <v>0</v>
      </c>
      <c r="N106" s="9" t="str">
        <f t="shared" si="63"/>
        <v>2#0000_0000</v>
      </c>
      <c r="O106" s="9" t="str">
        <f t="shared" si="64"/>
        <v>2#0000_0000</v>
      </c>
      <c r="P106" s="9" t="str">
        <f t="shared" si="65"/>
        <v>2#0000_0000</v>
      </c>
      <c r="Q106" s="179"/>
      <c r="R106" s="179"/>
      <c r="S106" s="179"/>
      <c r="T106" s="180"/>
      <c r="U106" s="181"/>
      <c r="V106" s="182"/>
      <c r="W106" s="182"/>
      <c r="X106" s="180"/>
      <c r="Y106" s="181" t="s">
        <v>1177</v>
      </c>
      <c r="Z106" s="179" t="s">
        <v>1178</v>
      </c>
      <c r="AA106" s="179"/>
      <c r="AB106" s="179"/>
      <c r="AC106" s="148" t="str">
        <f t="shared" si="66"/>
        <v>2#0000_1100</v>
      </c>
      <c r="AD106" s="149" t="str">
        <f t="shared" si="67"/>
        <v>2#0000_1100</v>
      </c>
      <c r="AE106" s="15" t="str">
        <f t="shared" si="68"/>
        <v>2#0000_1100</v>
      </c>
      <c r="AF106" s="567">
        <f t="shared" si="69"/>
        <v>0</v>
      </c>
      <c r="AG106" t="str">
        <f t="shared" si="56"/>
        <v>0.600</v>
      </c>
      <c r="AH106" t="s">
        <v>8377</v>
      </c>
      <c r="AI106">
        <v>12</v>
      </c>
      <c r="AJ106">
        <v>14</v>
      </c>
      <c r="AK106">
        <v>15</v>
      </c>
      <c r="AL106" s="15"/>
      <c r="AM106">
        <v>1240840</v>
      </c>
      <c r="AN106" s="15" t="s">
        <v>11731</v>
      </c>
      <c r="AO106" s="234" t="s">
        <v>11841</v>
      </c>
      <c r="BG106" s="150">
        <v>5</v>
      </c>
      <c r="BH106" s="567">
        <f t="shared" si="57"/>
        <v>-40</v>
      </c>
      <c r="BI106" s="567">
        <f t="shared" si="58"/>
        <v>80</v>
      </c>
      <c r="BJ106" s="151">
        <f t="shared" si="59"/>
        <v>0.6</v>
      </c>
      <c r="BK106" s="152">
        <f t="shared" si="60"/>
        <v>0.6</v>
      </c>
      <c r="BL106" t="str">
        <f t="shared" si="61"/>
        <v>0.600</v>
      </c>
      <c r="BQ106" s="153"/>
    </row>
    <row r="107" spans="1:69" s="1109" customFormat="1">
      <c r="A107" s="1096">
        <v>105</v>
      </c>
      <c r="B107" s="1097"/>
      <c r="C107" s="1098"/>
      <c r="D107" s="1099"/>
      <c r="E107" s="1100"/>
      <c r="F107" s="1100"/>
      <c r="G107" s="1100"/>
      <c r="H107" s="1101">
        <v>0</v>
      </c>
      <c r="I107" s="1101">
        <v>0</v>
      </c>
      <c r="J107" s="1101">
        <v>0</v>
      </c>
      <c r="K107" s="1101">
        <v>0</v>
      </c>
      <c r="L107" s="1101">
        <v>0</v>
      </c>
      <c r="M107" s="1101">
        <v>0</v>
      </c>
      <c r="N107" s="1102" t="str">
        <f t="shared" si="63"/>
        <v>2#0000_0000</v>
      </c>
      <c r="O107" s="1102" t="str">
        <f t="shared" si="64"/>
        <v>2#0000_0000</v>
      </c>
      <c r="P107" s="1102" t="str">
        <f t="shared" si="65"/>
        <v>2#0000_0000</v>
      </c>
      <c r="Q107" s="1103"/>
      <c r="R107" s="1103"/>
      <c r="S107" s="1103"/>
      <c r="T107" s="1104"/>
      <c r="U107" s="1103"/>
      <c r="V107" s="1103"/>
      <c r="W107" s="1103"/>
      <c r="X107" s="1104"/>
      <c r="Y107" s="1103"/>
      <c r="Z107" s="1103"/>
      <c r="AA107" s="1103"/>
      <c r="AB107" s="1103"/>
      <c r="AC107" s="1105" t="str">
        <f t="shared" si="66"/>
        <v>2#0000_0000</v>
      </c>
      <c r="AD107" s="1106" t="str">
        <f t="shared" si="67"/>
        <v>2#0000_0000</v>
      </c>
      <c r="AE107" s="1107" t="str">
        <f t="shared" si="68"/>
        <v>2#0000_0000</v>
      </c>
      <c r="AF107" s="1108">
        <f t="shared" si="69"/>
        <v>0</v>
      </c>
      <c r="AG107" s="1109" t="str">
        <f t="shared" si="56"/>
        <v>0.000</v>
      </c>
      <c r="AI107" s="1109">
        <v>12</v>
      </c>
      <c r="AJ107" s="1109">
        <v>14</v>
      </c>
      <c r="AK107" s="1109">
        <v>15</v>
      </c>
      <c r="AL107" s="1107"/>
      <c r="AN107" s="1107" t="s">
        <v>11731</v>
      </c>
      <c r="AO107" s="1133"/>
      <c r="BG107" s="1110">
        <v>5</v>
      </c>
      <c r="BH107" s="1108">
        <f t="shared" si="57"/>
        <v>0</v>
      </c>
      <c r="BI107" s="1108">
        <f t="shared" si="58"/>
        <v>0</v>
      </c>
      <c r="BJ107" s="1111">
        <f t="shared" si="59"/>
        <v>0</v>
      </c>
      <c r="BK107" s="1112">
        <f t="shared" si="60"/>
        <v>0</v>
      </c>
      <c r="BL107" s="1109" t="str">
        <f t="shared" si="61"/>
        <v>0.000</v>
      </c>
      <c r="BQ107" s="1113"/>
    </row>
    <row r="108" spans="1:69">
      <c r="A108" s="154">
        <v>106</v>
      </c>
      <c r="B108" s="175" t="s">
        <v>1032</v>
      </c>
      <c r="C108" s="165" t="s">
        <v>1033</v>
      </c>
      <c r="D108" s="13" t="s">
        <v>1165</v>
      </c>
      <c r="E108" s="23" t="s">
        <v>1173</v>
      </c>
      <c r="F108" s="23" t="s">
        <v>544</v>
      </c>
      <c r="G108" s="23" t="s">
        <v>443</v>
      </c>
      <c r="H108" s="23">
        <v>4</v>
      </c>
      <c r="I108" s="23">
        <v>20</v>
      </c>
      <c r="J108" s="147">
        <v>0</v>
      </c>
      <c r="K108" s="147">
        <v>1000</v>
      </c>
      <c r="L108" s="147">
        <v>0</v>
      </c>
      <c r="M108" s="147">
        <v>0</v>
      </c>
      <c r="N108" s="9" t="str">
        <f t="shared" si="63"/>
        <v>2#0000_0000</v>
      </c>
      <c r="O108" s="9" t="str">
        <f t="shared" si="64"/>
        <v>2#0000_0010</v>
      </c>
      <c r="P108" s="9" t="str">
        <f t="shared" si="65"/>
        <v>2#0000_0010</v>
      </c>
      <c r="Q108" s="179"/>
      <c r="R108" s="179"/>
      <c r="S108" s="179"/>
      <c r="T108" s="180"/>
      <c r="U108" s="181" t="s">
        <v>1179</v>
      </c>
      <c r="V108" s="182"/>
      <c r="W108" s="182"/>
      <c r="X108" s="180" t="s">
        <v>1180</v>
      </c>
      <c r="Y108" s="181"/>
      <c r="Z108" s="179"/>
      <c r="AA108" s="179"/>
      <c r="AB108" s="179"/>
      <c r="AC108" s="148" t="str">
        <f t="shared" si="66"/>
        <v>2#0000_0010</v>
      </c>
      <c r="AD108" s="149" t="str">
        <f t="shared" si="67"/>
        <v>2#0000_0010</v>
      </c>
      <c r="AE108" s="15" t="str">
        <f t="shared" si="68"/>
        <v>2#0000_0000</v>
      </c>
      <c r="AF108" s="567">
        <f t="shared" si="69"/>
        <v>0</v>
      </c>
      <c r="AG108" t="str">
        <f t="shared" si="56"/>
        <v>2.000</v>
      </c>
      <c r="AH108" t="s">
        <v>8377</v>
      </c>
      <c r="AI108">
        <v>12</v>
      </c>
      <c r="AJ108">
        <v>14</v>
      </c>
      <c r="AK108">
        <v>15</v>
      </c>
      <c r="AL108" s="15"/>
      <c r="AM108">
        <v>1240841</v>
      </c>
      <c r="AN108" s="15" t="s">
        <v>11731</v>
      </c>
      <c r="AO108" s="234" t="s">
        <v>11823</v>
      </c>
      <c r="BG108" s="150">
        <v>5</v>
      </c>
      <c r="BH108" s="567">
        <f t="shared" si="57"/>
        <v>0</v>
      </c>
      <c r="BI108" s="567">
        <f t="shared" si="58"/>
        <v>1000</v>
      </c>
      <c r="BJ108" s="151">
        <f t="shared" si="59"/>
        <v>2</v>
      </c>
      <c r="BK108" s="152">
        <f t="shared" si="60"/>
        <v>2</v>
      </c>
      <c r="BL108" t="str">
        <f t="shared" si="61"/>
        <v>2.000</v>
      </c>
      <c r="BQ108" s="153"/>
    </row>
    <row r="109" spans="1:69" s="1109" customFormat="1">
      <c r="A109" s="1096">
        <v>107</v>
      </c>
      <c r="B109" s="1097"/>
      <c r="C109" s="1098"/>
      <c r="D109" s="1099"/>
      <c r="E109" s="1100"/>
      <c r="F109" s="1100"/>
      <c r="G109" s="1100"/>
      <c r="H109" s="1101">
        <v>0</v>
      </c>
      <c r="I109" s="1101">
        <v>0</v>
      </c>
      <c r="J109" s="1101">
        <v>0</v>
      </c>
      <c r="K109" s="1101">
        <v>0</v>
      </c>
      <c r="L109" s="1101">
        <v>0</v>
      </c>
      <c r="M109" s="1101">
        <v>0</v>
      </c>
      <c r="N109" s="1102" t="str">
        <f t="shared" ref="N109:N111" si="70">CONCATENATE("2#00",IF(Q109&lt;&gt;"","1","0")&amp;IF(R109&lt;&gt;"","1","0")&amp;"_",IF(S109&lt;&gt;"","1","0"),IF(T109&lt;&gt;"","1","0"),"00")</f>
        <v>2#0000_0000</v>
      </c>
      <c r="O109" s="1102" t="str">
        <f t="shared" ref="O109:O111" si="71">P109</f>
        <v>2#0000_0000</v>
      </c>
      <c r="P109" s="1102" t="str">
        <f t="shared" ref="P109:P111" si="72">CONCATENATE("2#00",IF(Q109&lt;&gt;"","1","0")&amp;IF(R109&lt;&gt;"","1","0")&amp;"_",IF(S109&lt;&gt;"","1","0")&amp;IF(T109&lt;&gt;"","1","0")&amp;IF(U109&lt;&gt;"","1","0")&amp;IF(V109&lt;&gt;"","1","0"))</f>
        <v>2#0000_0000</v>
      </c>
      <c r="Q109" s="1103"/>
      <c r="R109" s="1103"/>
      <c r="S109" s="1103"/>
      <c r="T109" s="1104"/>
      <c r="U109" s="1103"/>
      <c r="V109" s="1103"/>
      <c r="W109" s="1103"/>
      <c r="X109" s="1104"/>
      <c r="Y109" s="1103"/>
      <c r="Z109" s="1103"/>
      <c r="AA109" s="1103"/>
      <c r="AB109" s="1103"/>
      <c r="AC109" s="1105" t="str">
        <f t="shared" ref="AC109:AC111" si="73">CONCATENATE("2#00",IF(AB109&lt;&gt;"","1","0")&amp;IF(AA109&lt;&gt;"","1","0")&amp;"_"&amp;IF(Z109&lt;&gt;"","1","0")&amp;IF(Y109&lt;&gt;"","1","0")&amp;IF(X109&lt;&gt;"","1","0")&amp;IF(W109&lt;&gt;"","1","0"))</f>
        <v>2#0000_0000</v>
      </c>
      <c r="AD109" s="1106" t="str">
        <f t="shared" ref="AD109:AD111" si="74">AC109</f>
        <v>2#0000_0000</v>
      </c>
      <c r="AE109" s="1107" t="str">
        <f t="shared" ref="AE109:AE111" si="75">CONCATENATE("2#00",IF(AB109&lt;&gt;"","1","0")&amp;IF(AA109&lt;&gt;"","1","0")&amp;"_"&amp;IF(Z109&lt;&gt;"","1","0")&amp;IF(Y109&lt;&gt;"","1","0"),"00")</f>
        <v>2#0000_0000</v>
      </c>
      <c r="AF109" s="1108">
        <f t="shared" ref="AF109:AF111" si="76">IF(E109="МПа",1,0)</f>
        <v>0</v>
      </c>
      <c r="AG109" s="1109" t="str">
        <f t="shared" si="56"/>
        <v>0.000</v>
      </c>
      <c r="AI109" s="1109">
        <v>12</v>
      </c>
      <c r="AJ109" s="1109">
        <v>14</v>
      </c>
      <c r="AK109" s="1109">
        <v>15</v>
      </c>
      <c r="AL109" s="1107"/>
      <c r="AN109" s="1107" t="s">
        <v>11731</v>
      </c>
      <c r="AO109" s="1133"/>
      <c r="BG109" s="1110">
        <v>5</v>
      </c>
      <c r="BH109" s="1108">
        <f t="shared" si="57"/>
        <v>0</v>
      </c>
      <c r="BI109" s="1108">
        <f t="shared" si="58"/>
        <v>0</v>
      </c>
      <c r="BJ109" s="1111">
        <f t="shared" si="59"/>
        <v>0</v>
      </c>
      <c r="BK109" s="1112">
        <f t="shared" si="60"/>
        <v>0</v>
      </c>
      <c r="BL109" s="1109" t="str">
        <f t="shared" si="61"/>
        <v>0.000</v>
      </c>
      <c r="BQ109" s="1113"/>
    </row>
    <row r="110" spans="1:69">
      <c r="A110" s="154">
        <v>108</v>
      </c>
      <c r="B110" s="170" t="s">
        <v>635</v>
      </c>
      <c r="C110" s="165" t="s">
        <v>633</v>
      </c>
      <c r="D110" s="13" t="s">
        <v>1165</v>
      </c>
      <c r="E110" s="23" t="s">
        <v>1173</v>
      </c>
      <c r="F110" s="23" t="s">
        <v>544</v>
      </c>
      <c r="G110" s="23" t="s">
        <v>443</v>
      </c>
      <c r="H110" s="23">
        <v>4</v>
      </c>
      <c r="I110" s="23">
        <v>20</v>
      </c>
      <c r="J110" s="147">
        <v>0</v>
      </c>
      <c r="K110" s="147">
        <v>100</v>
      </c>
      <c r="L110" s="147">
        <v>0</v>
      </c>
      <c r="M110" s="147">
        <v>0</v>
      </c>
      <c r="N110" s="9" t="str">
        <f t="shared" si="70"/>
        <v>2#0000_0000</v>
      </c>
      <c r="O110" s="9" t="str">
        <f t="shared" si="71"/>
        <v>2#0000_0010</v>
      </c>
      <c r="P110" s="9" t="str">
        <f t="shared" si="72"/>
        <v>2#0000_0010</v>
      </c>
      <c r="Q110" s="179"/>
      <c r="R110" s="179"/>
      <c r="S110" s="179"/>
      <c r="T110" s="180"/>
      <c r="U110" s="181" t="s">
        <v>1181</v>
      </c>
      <c r="V110" s="182"/>
      <c r="W110" s="182"/>
      <c r="X110" s="180" t="s">
        <v>1182</v>
      </c>
      <c r="Y110" s="181"/>
      <c r="Z110" s="179"/>
      <c r="AA110" s="179"/>
      <c r="AB110" s="179"/>
      <c r="AC110" s="148" t="str">
        <f t="shared" si="73"/>
        <v>2#0000_0010</v>
      </c>
      <c r="AD110" s="149" t="str">
        <f t="shared" si="74"/>
        <v>2#0000_0010</v>
      </c>
      <c r="AE110" s="15" t="str">
        <f t="shared" si="75"/>
        <v>2#0000_0000</v>
      </c>
      <c r="AF110" s="567">
        <f t="shared" si="76"/>
        <v>0</v>
      </c>
      <c r="AG110" t="str">
        <f t="shared" si="56"/>
        <v>0.500</v>
      </c>
      <c r="AH110" t="s">
        <v>8377</v>
      </c>
      <c r="AI110">
        <v>12</v>
      </c>
      <c r="AJ110">
        <v>14</v>
      </c>
      <c r="AK110">
        <v>15</v>
      </c>
      <c r="AL110" s="15"/>
      <c r="AM110">
        <v>1240842</v>
      </c>
      <c r="AN110" s="15" t="s">
        <v>11731</v>
      </c>
      <c r="AO110" s="234" t="s">
        <v>11823</v>
      </c>
      <c r="BG110" s="150">
        <v>5</v>
      </c>
      <c r="BH110" s="567">
        <f t="shared" si="57"/>
        <v>0</v>
      </c>
      <c r="BI110" s="567">
        <f t="shared" si="58"/>
        <v>100</v>
      </c>
      <c r="BJ110" s="151">
        <f t="shared" si="59"/>
        <v>0.5</v>
      </c>
      <c r="BK110" s="152">
        <f t="shared" si="60"/>
        <v>0.5</v>
      </c>
      <c r="BL110" t="str">
        <f t="shared" si="61"/>
        <v>0.500</v>
      </c>
      <c r="BQ110" s="153"/>
    </row>
    <row r="111" spans="1:69">
      <c r="A111" s="154">
        <v>109</v>
      </c>
      <c r="B111" s="170" t="s">
        <v>621</v>
      </c>
      <c r="C111" s="165" t="s">
        <v>622</v>
      </c>
      <c r="D111" s="13" t="s">
        <v>1183</v>
      </c>
      <c r="E111" s="23" t="s">
        <v>1166</v>
      </c>
      <c r="F111" s="23" t="s">
        <v>544</v>
      </c>
      <c r="G111" s="23" t="s">
        <v>443</v>
      </c>
      <c r="H111" s="23">
        <v>4</v>
      </c>
      <c r="I111" s="23">
        <v>20</v>
      </c>
      <c r="J111" s="147">
        <v>0</v>
      </c>
      <c r="K111" s="147">
        <v>10</v>
      </c>
      <c r="L111" s="147" t="s">
        <v>560</v>
      </c>
      <c r="M111" s="147" t="s">
        <v>560</v>
      </c>
      <c r="N111" s="9" t="str">
        <f t="shared" si="70"/>
        <v>2#0000_0000</v>
      </c>
      <c r="O111" s="9" t="str">
        <f t="shared" si="71"/>
        <v>2#0000_0000</v>
      </c>
      <c r="P111" s="9" t="str">
        <f t="shared" si="72"/>
        <v>2#0000_0000</v>
      </c>
      <c r="Q111" s="179"/>
      <c r="R111" s="179"/>
      <c r="S111" s="179"/>
      <c r="T111" s="180"/>
      <c r="U111" s="181"/>
      <c r="V111" s="182"/>
      <c r="W111" s="182"/>
      <c r="X111" s="180"/>
      <c r="Y111" s="181"/>
      <c r="Z111" s="179"/>
      <c r="AA111" s="179"/>
      <c r="AB111" s="179"/>
      <c r="AC111" s="148" t="str">
        <f t="shared" si="73"/>
        <v>2#0000_0000</v>
      </c>
      <c r="AD111" s="149" t="str">
        <f t="shared" si="74"/>
        <v>2#0000_0000</v>
      </c>
      <c r="AE111" s="15" t="str">
        <f t="shared" si="75"/>
        <v>2#0000_0000</v>
      </c>
      <c r="AF111" s="567">
        <f t="shared" si="76"/>
        <v>1</v>
      </c>
      <c r="AG111" t="str">
        <f t="shared" si="56"/>
        <v>0.050</v>
      </c>
      <c r="AH111" t="s">
        <v>8377</v>
      </c>
      <c r="AI111">
        <v>12</v>
      </c>
      <c r="AJ111">
        <v>14</v>
      </c>
      <c r="AK111">
        <v>15</v>
      </c>
      <c r="AL111" s="15"/>
      <c r="AM111">
        <v>1240843</v>
      </c>
      <c r="AN111" s="15" t="s">
        <v>11731</v>
      </c>
      <c r="AO111" s="234" t="s">
        <v>11836</v>
      </c>
      <c r="BG111" s="150">
        <v>5</v>
      </c>
      <c r="BH111" s="567">
        <f t="shared" si="57"/>
        <v>0</v>
      </c>
      <c r="BI111" s="567">
        <f t="shared" si="58"/>
        <v>10</v>
      </c>
      <c r="BJ111" s="151">
        <f t="shared" si="59"/>
        <v>0.05</v>
      </c>
      <c r="BK111" s="152">
        <f t="shared" si="60"/>
        <v>0.05</v>
      </c>
      <c r="BL111" t="str">
        <f t="shared" si="61"/>
        <v>0.050</v>
      </c>
      <c r="BQ111" s="153"/>
    </row>
    <row r="112" spans="1:69">
      <c r="A112" s="154">
        <v>110</v>
      </c>
      <c r="B112" s="176" t="s">
        <v>634</v>
      </c>
      <c r="C112" s="165" t="s">
        <v>636</v>
      </c>
      <c r="D112" s="13" t="s">
        <v>1165</v>
      </c>
      <c r="E112" s="23" t="s">
        <v>1184</v>
      </c>
      <c r="F112" s="23" t="s">
        <v>544</v>
      </c>
      <c r="G112" s="23" t="s">
        <v>443</v>
      </c>
      <c r="H112" s="23">
        <v>4</v>
      </c>
      <c r="I112" s="23">
        <v>20</v>
      </c>
      <c r="J112" s="147">
        <v>0</v>
      </c>
      <c r="K112" s="147">
        <v>10</v>
      </c>
      <c r="L112" s="147">
        <v>0</v>
      </c>
      <c r="M112" s="147">
        <v>0</v>
      </c>
      <c r="N112" s="9" t="str">
        <f t="shared" si="63"/>
        <v>2#0000_0000</v>
      </c>
      <c r="O112" s="9" t="str">
        <f t="shared" si="64"/>
        <v>2#0000_0000</v>
      </c>
      <c r="P112" s="9" t="str">
        <f t="shared" si="65"/>
        <v>2#0000_0000</v>
      </c>
      <c r="Q112" s="179"/>
      <c r="R112" s="179"/>
      <c r="S112" s="179"/>
      <c r="T112" s="180"/>
      <c r="U112" s="181"/>
      <c r="V112" s="182"/>
      <c r="W112" s="182"/>
      <c r="X112" s="180"/>
      <c r="Y112" s="181"/>
      <c r="Z112" s="179"/>
      <c r="AA112" s="179"/>
      <c r="AB112" s="179"/>
      <c r="AC112" s="148" t="str">
        <f t="shared" si="66"/>
        <v>2#0000_0000</v>
      </c>
      <c r="AD112" s="149" t="str">
        <f t="shared" si="67"/>
        <v>2#0000_0000</v>
      </c>
      <c r="AE112" s="15" t="str">
        <f t="shared" si="68"/>
        <v>2#0000_0000</v>
      </c>
      <c r="AF112" s="567">
        <f t="shared" si="69"/>
        <v>1</v>
      </c>
      <c r="AG112" t="str">
        <f t="shared" si="56"/>
        <v>0.050</v>
      </c>
      <c r="AH112" t="s">
        <v>8377</v>
      </c>
      <c r="AI112">
        <v>12</v>
      </c>
      <c r="AJ112">
        <v>14</v>
      </c>
      <c r="AK112">
        <v>15</v>
      </c>
      <c r="AL112" s="15"/>
      <c r="AM112">
        <v>1240844</v>
      </c>
      <c r="AN112" s="15" t="s">
        <v>11731</v>
      </c>
      <c r="AO112" s="234" t="s">
        <v>11823</v>
      </c>
      <c r="BG112" s="150">
        <v>5</v>
      </c>
      <c r="BH112" s="567">
        <f t="shared" si="57"/>
        <v>0</v>
      </c>
      <c r="BI112" s="567">
        <f t="shared" si="58"/>
        <v>10</v>
      </c>
      <c r="BJ112" s="151">
        <f t="shared" si="59"/>
        <v>0.05</v>
      </c>
      <c r="BK112" s="152">
        <f t="shared" si="60"/>
        <v>0.05</v>
      </c>
      <c r="BL112" t="str">
        <f t="shared" si="61"/>
        <v>0.050</v>
      </c>
      <c r="BQ112" s="153"/>
    </row>
    <row r="113" spans="1:69">
      <c r="A113" s="154">
        <v>111</v>
      </c>
      <c r="B113" s="170" t="s">
        <v>623</v>
      </c>
      <c r="C113" s="165" t="s">
        <v>624</v>
      </c>
      <c r="D113" s="13" t="s">
        <v>1183</v>
      </c>
      <c r="E113" s="23" t="s">
        <v>1166</v>
      </c>
      <c r="F113" s="23" t="s">
        <v>544</v>
      </c>
      <c r="G113" s="23" t="s">
        <v>443</v>
      </c>
      <c r="H113" s="23">
        <v>4</v>
      </c>
      <c r="I113" s="23">
        <v>20</v>
      </c>
      <c r="J113" s="147">
        <v>0</v>
      </c>
      <c r="K113" s="147">
        <v>10</v>
      </c>
      <c r="L113" s="147" t="s">
        <v>560</v>
      </c>
      <c r="M113" s="147" t="s">
        <v>560</v>
      </c>
      <c r="N113" s="9" t="str">
        <f t="shared" ref="N113:N126" si="77">CONCATENATE("2#00",IF(Q113&lt;&gt;"","1","0")&amp;IF(R113&lt;&gt;"","1","0")&amp;"_",IF(S113&lt;&gt;"","1","0"),IF(T113&lt;&gt;"","1","0"),"00")</f>
        <v>2#0000_0000</v>
      </c>
      <c r="O113" s="9" t="str">
        <f t="shared" ref="O113:O126" si="78">P113</f>
        <v>2#0000_0000</v>
      </c>
      <c r="P113" s="9" t="str">
        <f t="shared" ref="P113:P126" si="79">CONCATENATE("2#00",IF(Q113&lt;&gt;"","1","0")&amp;IF(R113&lt;&gt;"","1","0")&amp;"_",IF(S113&lt;&gt;"","1","0")&amp;IF(T113&lt;&gt;"","1","0")&amp;IF(U113&lt;&gt;"","1","0")&amp;IF(V113&lt;&gt;"","1","0"))</f>
        <v>2#0000_0000</v>
      </c>
      <c r="Q113" s="179"/>
      <c r="R113" s="179"/>
      <c r="S113" s="179"/>
      <c r="T113" s="180"/>
      <c r="U113" s="181"/>
      <c r="V113" s="182"/>
      <c r="W113" s="182"/>
      <c r="X113" s="180"/>
      <c r="Y113" s="181"/>
      <c r="Z113" s="179"/>
      <c r="AA113" s="179"/>
      <c r="AB113" s="179"/>
      <c r="AC113" s="148" t="str">
        <f t="shared" ref="AC113:AC126" si="80">CONCATENATE("2#00",IF(AB113&lt;&gt;"","1","0")&amp;IF(AA113&lt;&gt;"","1","0")&amp;"_"&amp;IF(Z113&lt;&gt;"","1","0")&amp;IF(Y113&lt;&gt;"","1","0")&amp;IF(X113&lt;&gt;"","1","0")&amp;IF(W113&lt;&gt;"","1","0"))</f>
        <v>2#0000_0000</v>
      </c>
      <c r="AD113" s="149" t="str">
        <f t="shared" ref="AD113:AD126" si="81">AC113</f>
        <v>2#0000_0000</v>
      </c>
      <c r="AE113" s="15" t="str">
        <f t="shared" ref="AE113:AE126" si="82">CONCATENATE("2#00",IF(AB113&lt;&gt;"","1","0")&amp;IF(AA113&lt;&gt;"","1","0")&amp;"_"&amp;IF(Z113&lt;&gt;"","1","0")&amp;IF(Y113&lt;&gt;"","1","0"),"00")</f>
        <v>2#0000_0000</v>
      </c>
      <c r="AF113" s="567">
        <f t="shared" ref="AF113:AF126" si="83">IF(E113="МПа",1,0)</f>
        <v>1</v>
      </c>
      <c r="AG113" t="str">
        <f t="shared" si="56"/>
        <v>0.050</v>
      </c>
      <c r="AH113" t="s">
        <v>8377</v>
      </c>
      <c r="AI113">
        <v>12</v>
      </c>
      <c r="AJ113">
        <v>14</v>
      </c>
      <c r="AK113">
        <v>15</v>
      </c>
      <c r="AL113" s="15"/>
      <c r="AM113">
        <v>1240845</v>
      </c>
      <c r="AN113" s="15" t="s">
        <v>11731</v>
      </c>
      <c r="AO113" s="234" t="s">
        <v>11836</v>
      </c>
      <c r="BG113" s="150">
        <v>5</v>
      </c>
      <c r="BH113" s="567">
        <f t="shared" si="57"/>
        <v>0</v>
      </c>
      <c r="BI113" s="567">
        <f t="shared" si="58"/>
        <v>10</v>
      </c>
      <c r="BJ113" s="151">
        <f t="shared" si="59"/>
        <v>0.05</v>
      </c>
      <c r="BK113" s="152">
        <f t="shared" si="60"/>
        <v>0.05</v>
      </c>
      <c r="BL113" t="str">
        <f t="shared" si="61"/>
        <v>0.050</v>
      </c>
      <c r="BQ113" s="153"/>
    </row>
    <row r="114" spans="1:69">
      <c r="A114" s="154">
        <v>112</v>
      </c>
      <c r="B114" s="176" t="s">
        <v>602</v>
      </c>
      <c r="C114" s="165" t="s">
        <v>603</v>
      </c>
      <c r="D114" s="13" t="s">
        <v>1165</v>
      </c>
      <c r="E114" s="23" t="s">
        <v>1184</v>
      </c>
      <c r="F114" s="23" t="s">
        <v>544</v>
      </c>
      <c r="G114" s="23" t="s">
        <v>443</v>
      </c>
      <c r="H114" s="23">
        <v>4</v>
      </c>
      <c r="I114" s="23">
        <v>20</v>
      </c>
      <c r="J114" s="147">
        <v>0</v>
      </c>
      <c r="K114" s="147">
        <v>10</v>
      </c>
      <c r="L114" s="147">
        <v>0</v>
      </c>
      <c r="M114" s="147">
        <v>0</v>
      </c>
      <c r="N114" s="9" t="str">
        <f t="shared" si="77"/>
        <v>2#0000_0000</v>
      </c>
      <c r="O114" s="9" t="str">
        <f t="shared" si="78"/>
        <v>2#0000_0000</v>
      </c>
      <c r="P114" s="9" t="str">
        <f t="shared" si="79"/>
        <v>2#0000_0000</v>
      </c>
      <c r="Q114" s="179"/>
      <c r="R114" s="179"/>
      <c r="S114" s="179"/>
      <c r="T114" s="180"/>
      <c r="U114" s="181"/>
      <c r="V114" s="182"/>
      <c r="W114" s="182"/>
      <c r="X114" s="180"/>
      <c r="Y114" s="181"/>
      <c r="Z114" s="179"/>
      <c r="AA114" s="179"/>
      <c r="AB114" s="179"/>
      <c r="AC114" s="148" t="str">
        <f t="shared" si="80"/>
        <v>2#0000_0000</v>
      </c>
      <c r="AD114" s="149" t="str">
        <f t="shared" si="81"/>
        <v>2#0000_0000</v>
      </c>
      <c r="AE114" s="15" t="str">
        <f t="shared" si="82"/>
        <v>2#0000_0000</v>
      </c>
      <c r="AF114" s="567">
        <f t="shared" si="83"/>
        <v>1</v>
      </c>
      <c r="AG114" t="str">
        <f t="shared" si="56"/>
        <v>0.050</v>
      </c>
      <c r="AH114" t="s">
        <v>8377</v>
      </c>
      <c r="AI114">
        <v>12</v>
      </c>
      <c r="AJ114">
        <v>14</v>
      </c>
      <c r="AK114">
        <v>15</v>
      </c>
      <c r="AL114" s="15"/>
      <c r="AM114">
        <v>1240846</v>
      </c>
      <c r="AN114" s="15" t="s">
        <v>11731</v>
      </c>
      <c r="AO114" s="234" t="s">
        <v>11823</v>
      </c>
      <c r="BG114" s="150">
        <v>5</v>
      </c>
      <c r="BH114" s="567">
        <f t="shared" si="57"/>
        <v>0</v>
      </c>
      <c r="BI114" s="567">
        <f t="shared" si="58"/>
        <v>10</v>
      </c>
      <c r="BJ114" s="151">
        <f t="shared" si="59"/>
        <v>0.05</v>
      </c>
      <c r="BK114" s="152">
        <f t="shared" si="60"/>
        <v>0.05</v>
      </c>
      <c r="BL114" t="str">
        <f t="shared" si="61"/>
        <v>0.050</v>
      </c>
      <c r="BQ114" s="153"/>
    </row>
    <row r="115" spans="1:69">
      <c r="A115" s="154">
        <v>113</v>
      </c>
      <c r="B115" s="176" t="s">
        <v>592</v>
      </c>
      <c r="C115" s="165" t="s">
        <v>593</v>
      </c>
      <c r="D115" s="13" t="s">
        <v>531</v>
      </c>
      <c r="E115" s="23" t="s">
        <v>539</v>
      </c>
      <c r="F115" s="23"/>
      <c r="G115" s="23" t="s">
        <v>471</v>
      </c>
      <c r="H115" s="23">
        <v>4</v>
      </c>
      <c r="I115" s="23">
        <v>20</v>
      </c>
      <c r="J115" s="147">
        <v>-50</v>
      </c>
      <c r="K115" s="147">
        <v>150</v>
      </c>
      <c r="L115" s="147">
        <v>0</v>
      </c>
      <c r="M115" s="147">
        <v>0</v>
      </c>
      <c r="N115" s="9" t="str">
        <f t="shared" si="77"/>
        <v>2#0000_0000</v>
      </c>
      <c r="O115" s="9" t="str">
        <f t="shared" si="78"/>
        <v>2#0000_0000</v>
      </c>
      <c r="P115" s="9" t="str">
        <f t="shared" si="79"/>
        <v>2#0000_0000</v>
      </c>
      <c r="Q115" s="179"/>
      <c r="R115" s="179"/>
      <c r="S115" s="179"/>
      <c r="T115" s="180"/>
      <c r="U115" s="181"/>
      <c r="V115" s="182"/>
      <c r="W115" s="182"/>
      <c r="X115" s="180"/>
      <c r="Y115" s="181"/>
      <c r="Z115" s="179"/>
      <c r="AA115" s="179"/>
      <c r="AB115" s="179"/>
      <c r="AC115" s="148" t="str">
        <f t="shared" si="80"/>
        <v>2#0000_0000</v>
      </c>
      <c r="AD115" s="149" t="str">
        <f t="shared" si="81"/>
        <v>2#0000_0000</v>
      </c>
      <c r="AE115" s="15" t="str">
        <f t="shared" si="82"/>
        <v>2#0000_0000</v>
      </c>
      <c r="AF115" s="567">
        <f t="shared" si="83"/>
        <v>0</v>
      </c>
      <c r="AG115" t="str">
        <f t="shared" si="56"/>
        <v>1.000</v>
      </c>
      <c r="AH115" t="s">
        <v>8377</v>
      </c>
      <c r="AI115">
        <v>12</v>
      </c>
      <c r="AJ115">
        <v>14</v>
      </c>
      <c r="AK115">
        <v>15</v>
      </c>
      <c r="AL115" s="15"/>
      <c r="AM115">
        <v>1240847</v>
      </c>
      <c r="AN115" s="15" t="s">
        <v>11731</v>
      </c>
      <c r="AO115" s="234" t="s">
        <v>11841</v>
      </c>
      <c r="BG115" s="150">
        <v>5</v>
      </c>
      <c r="BH115" s="567">
        <f t="shared" si="57"/>
        <v>-50</v>
      </c>
      <c r="BI115" s="567">
        <f t="shared" si="58"/>
        <v>150</v>
      </c>
      <c r="BJ115" s="151">
        <f t="shared" si="59"/>
        <v>1</v>
      </c>
      <c r="BK115" s="152">
        <f t="shared" si="60"/>
        <v>1</v>
      </c>
      <c r="BL115" t="str">
        <f t="shared" si="61"/>
        <v>1.000</v>
      </c>
      <c r="BQ115" s="153"/>
    </row>
    <row r="116" spans="1:69">
      <c r="A116" s="154">
        <v>114</v>
      </c>
      <c r="B116" s="176" t="s">
        <v>609</v>
      </c>
      <c r="C116" s="165" t="s">
        <v>610</v>
      </c>
      <c r="D116" s="13" t="s">
        <v>1167</v>
      </c>
      <c r="E116" s="23" t="s">
        <v>1168</v>
      </c>
      <c r="F116" s="23" t="s">
        <v>545</v>
      </c>
      <c r="G116" s="23" t="s">
        <v>443</v>
      </c>
      <c r="H116" s="23">
        <v>4</v>
      </c>
      <c r="I116" s="23">
        <v>20</v>
      </c>
      <c r="J116" s="147">
        <v>0</v>
      </c>
      <c r="K116" s="147">
        <v>100</v>
      </c>
      <c r="L116" s="147">
        <v>0</v>
      </c>
      <c r="M116" s="147">
        <v>0</v>
      </c>
      <c r="N116" s="9" t="str">
        <f t="shared" si="77"/>
        <v>2#0000_0000</v>
      </c>
      <c r="O116" s="9" t="str">
        <f t="shared" si="78"/>
        <v>2#0000_0010</v>
      </c>
      <c r="P116" s="9" t="str">
        <f t="shared" si="79"/>
        <v>2#0000_0010</v>
      </c>
      <c r="Q116" s="179"/>
      <c r="R116" s="179"/>
      <c r="S116" s="179"/>
      <c r="T116" s="180"/>
      <c r="U116" s="181" t="s">
        <v>1160</v>
      </c>
      <c r="V116" s="182"/>
      <c r="W116" s="182"/>
      <c r="X116" s="180" t="s">
        <v>1172</v>
      </c>
      <c r="Y116" s="181"/>
      <c r="Z116" s="179"/>
      <c r="AA116" s="179"/>
      <c r="AB116" s="179"/>
      <c r="AC116" s="148" t="str">
        <f t="shared" si="80"/>
        <v>2#0000_0010</v>
      </c>
      <c r="AD116" s="149" t="str">
        <f t="shared" si="81"/>
        <v>2#0000_0010</v>
      </c>
      <c r="AE116" s="15" t="str">
        <f t="shared" si="82"/>
        <v>2#0000_0000</v>
      </c>
      <c r="AF116" s="567">
        <f t="shared" si="83"/>
        <v>0</v>
      </c>
      <c r="AG116" t="str">
        <f t="shared" si="56"/>
        <v>0.500</v>
      </c>
      <c r="AI116">
        <v>12</v>
      </c>
      <c r="AJ116">
        <v>14</v>
      </c>
      <c r="AK116">
        <v>15</v>
      </c>
      <c r="AL116" s="15"/>
      <c r="AM116">
        <v>1240848</v>
      </c>
      <c r="AN116" s="15" t="s">
        <v>11731</v>
      </c>
      <c r="AO116" s="234" t="s">
        <v>11839</v>
      </c>
      <c r="BG116" s="150">
        <v>5</v>
      </c>
      <c r="BH116" s="567">
        <f t="shared" si="57"/>
        <v>0</v>
      </c>
      <c r="BI116" s="567">
        <f t="shared" si="58"/>
        <v>100</v>
      </c>
      <c r="BJ116" s="151">
        <f t="shared" si="59"/>
        <v>0.5</v>
      </c>
      <c r="BK116" s="152">
        <f t="shared" si="60"/>
        <v>0.5</v>
      </c>
      <c r="BL116" t="str">
        <f t="shared" si="61"/>
        <v>0.500</v>
      </c>
      <c r="BQ116" s="153"/>
    </row>
    <row r="117" spans="1:69">
      <c r="A117" s="154">
        <v>115</v>
      </c>
      <c r="B117" s="176" t="s">
        <v>572</v>
      </c>
      <c r="C117" s="165" t="s">
        <v>577</v>
      </c>
      <c r="D117" s="13" t="s">
        <v>1167</v>
      </c>
      <c r="E117" s="23" t="s">
        <v>1168</v>
      </c>
      <c r="F117" s="23" t="s">
        <v>545</v>
      </c>
      <c r="G117" s="23" t="s">
        <v>443</v>
      </c>
      <c r="H117" s="23">
        <v>4</v>
      </c>
      <c r="I117" s="23">
        <v>20</v>
      </c>
      <c r="J117" s="147">
        <v>0</v>
      </c>
      <c r="K117" s="147">
        <v>100</v>
      </c>
      <c r="L117" s="147">
        <v>0</v>
      </c>
      <c r="M117" s="147">
        <v>0</v>
      </c>
      <c r="N117" s="9" t="str">
        <f t="shared" si="77"/>
        <v>2#0000_0000</v>
      </c>
      <c r="O117" s="9" t="str">
        <f t="shared" si="78"/>
        <v>2#0000_0000</v>
      </c>
      <c r="P117" s="9" t="str">
        <f t="shared" si="79"/>
        <v>2#0000_0000</v>
      </c>
      <c r="Q117" s="179"/>
      <c r="R117" s="179"/>
      <c r="S117" s="179"/>
      <c r="T117" s="180"/>
      <c r="U117" s="181"/>
      <c r="V117" s="182"/>
      <c r="W117" s="182"/>
      <c r="X117" s="180"/>
      <c r="Y117" s="181" t="s">
        <v>1169</v>
      </c>
      <c r="Z117" s="179" t="s">
        <v>1170</v>
      </c>
      <c r="AA117" s="179"/>
      <c r="AB117" s="179"/>
      <c r="AC117" s="148" t="str">
        <f t="shared" si="80"/>
        <v>2#0000_1100</v>
      </c>
      <c r="AD117" s="149" t="str">
        <f t="shared" si="81"/>
        <v>2#0000_1100</v>
      </c>
      <c r="AE117" s="15" t="str">
        <f t="shared" si="82"/>
        <v>2#0000_1100</v>
      </c>
      <c r="AF117" s="567">
        <f t="shared" si="83"/>
        <v>0</v>
      </c>
      <c r="AG117" t="str">
        <f t="shared" si="56"/>
        <v>0.500</v>
      </c>
      <c r="AH117" t="s">
        <v>8377</v>
      </c>
      <c r="AI117">
        <v>12</v>
      </c>
      <c r="AJ117">
        <v>14</v>
      </c>
      <c r="AK117">
        <v>15</v>
      </c>
      <c r="AL117" s="15"/>
      <c r="AM117">
        <v>1240849</v>
      </c>
      <c r="AN117" s="15" t="s">
        <v>11731</v>
      </c>
      <c r="AO117" s="234" t="s">
        <v>11842</v>
      </c>
      <c r="BG117" s="150">
        <v>5</v>
      </c>
      <c r="BH117" s="567">
        <f t="shared" si="57"/>
        <v>0</v>
      </c>
      <c r="BI117" s="567">
        <f t="shared" si="58"/>
        <v>100</v>
      </c>
      <c r="BJ117" s="151">
        <f t="shared" si="59"/>
        <v>0.5</v>
      </c>
      <c r="BK117" s="152">
        <f t="shared" si="60"/>
        <v>0.5</v>
      </c>
      <c r="BL117" t="str">
        <f t="shared" si="61"/>
        <v>0.500</v>
      </c>
      <c r="BQ117" s="153"/>
    </row>
    <row r="118" spans="1:69">
      <c r="A118" s="154">
        <v>116</v>
      </c>
      <c r="B118" s="176" t="s">
        <v>587</v>
      </c>
      <c r="C118" s="165" t="s">
        <v>578</v>
      </c>
      <c r="D118" s="13" t="s">
        <v>1167</v>
      </c>
      <c r="E118" s="23" t="s">
        <v>1168</v>
      </c>
      <c r="F118" s="23" t="s">
        <v>545</v>
      </c>
      <c r="G118" s="23" t="s">
        <v>443</v>
      </c>
      <c r="H118" s="23">
        <v>4</v>
      </c>
      <c r="I118" s="23">
        <v>20</v>
      </c>
      <c r="J118" s="147">
        <v>0</v>
      </c>
      <c r="K118" s="147">
        <v>100</v>
      </c>
      <c r="L118" s="147">
        <v>0</v>
      </c>
      <c r="M118" s="147">
        <v>0</v>
      </c>
      <c r="N118" s="9" t="str">
        <f t="shared" si="77"/>
        <v>2#0000_0000</v>
      </c>
      <c r="O118" s="9" t="str">
        <f t="shared" si="78"/>
        <v>2#0000_0000</v>
      </c>
      <c r="P118" s="9" t="str">
        <f t="shared" si="79"/>
        <v>2#0000_0000</v>
      </c>
      <c r="Q118" s="179"/>
      <c r="R118" s="179"/>
      <c r="S118" s="179"/>
      <c r="T118" s="180"/>
      <c r="U118" s="181"/>
      <c r="V118" s="182"/>
      <c r="W118" s="182"/>
      <c r="X118" s="180"/>
      <c r="Y118" s="181" t="s">
        <v>1169</v>
      </c>
      <c r="Z118" s="179" t="s">
        <v>1170</v>
      </c>
      <c r="AA118" s="179"/>
      <c r="AB118" s="179"/>
      <c r="AC118" s="148" t="str">
        <f t="shared" si="80"/>
        <v>2#0000_1100</v>
      </c>
      <c r="AD118" s="149" t="str">
        <f t="shared" si="81"/>
        <v>2#0000_1100</v>
      </c>
      <c r="AE118" s="15" t="str">
        <f t="shared" si="82"/>
        <v>2#0000_1100</v>
      </c>
      <c r="AF118" s="567">
        <f t="shared" si="83"/>
        <v>0</v>
      </c>
      <c r="AG118" t="str">
        <f t="shared" si="56"/>
        <v>0.500</v>
      </c>
      <c r="AH118" t="s">
        <v>8377</v>
      </c>
      <c r="AI118">
        <v>12</v>
      </c>
      <c r="AJ118">
        <v>14</v>
      </c>
      <c r="AK118">
        <v>15</v>
      </c>
      <c r="AL118" s="15"/>
      <c r="AM118">
        <v>1240850</v>
      </c>
      <c r="AN118" s="15" t="s">
        <v>11731</v>
      </c>
      <c r="AO118" s="234" t="s">
        <v>11842</v>
      </c>
      <c r="BG118" s="150">
        <v>5</v>
      </c>
      <c r="BH118" s="567">
        <f t="shared" si="57"/>
        <v>0</v>
      </c>
      <c r="BI118" s="567">
        <f t="shared" si="58"/>
        <v>100</v>
      </c>
      <c r="BJ118" s="151">
        <f t="shared" si="59"/>
        <v>0.5</v>
      </c>
      <c r="BK118" s="152">
        <f t="shared" si="60"/>
        <v>0.5</v>
      </c>
      <c r="BL118" t="str">
        <f t="shared" si="61"/>
        <v>0.500</v>
      </c>
      <c r="BQ118" s="153"/>
    </row>
    <row r="119" spans="1:69">
      <c r="A119" s="154">
        <v>117</v>
      </c>
      <c r="B119" s="176" t="s">
        <v>573</v>
      </c>
      <c r="C119" s="165" t="s">
        <v>579</v>
      </c>
      <c r="D119" s="13" t="s">
        <v>1167</v>
      </c>
      <c r="E119" s="23" t="s">
        <v>1168</v>
      </c>
      <c r="F119" s="23" t="s">
        <v>545</v>
      </c>
      <c r="G119" s="23" t="s">
        <v>443</v>
      </c>
      <c r="H119" s="23">
        <v>4</v>
      </c>
      <c r="I119" s="23">
        <v>20</v>
      </c>
      <c r="J119" s="147">
        <v>0</v>
      </c>
      <c r="K119" s="147">
        <v>100</v>
      </c>
      <c r="L119" s="147">
        <v>0</v>
      </c>
      <c r="M119" s="147">
        <v>0</v>
      </c>
      <c r="N119" s="9" t="str">
        <f t="shared" si="77"/>
        <v>2#0000_0000</v>
      </c>
      <c r="O119" s="9" t="str">
        <f t="shared" si="78"/>
        <v>2#0000_0000</v>
      </c>
      <c r="P119" s="9" t="str">
        <f t="shared" si="79"/>
        <v>2#0000_0000</v>
      </c>
      <c r="Q119" s="179"/>
      <c r="R119" s="179"/>
      <c r="S119" s="179"/>
      <c r="T119" s="180"/>
      <c r="U119" s="181"/>
      <c r="V119" s="182"/>
      <c r="W119" s="182"/>
      <c r="X119" s="180"/>
      <c r="Y119" s="181" t="s">
        <v>1169</v>
      </c>
      <c r="Z119" s="179" t="s">
        <v>1170</v>
      </c>
      <c r="AA119" s="179"/>
      <c r="AB119" s="179"/>
      <c r="AC119" s="148" t="str">
        <f t="shared" si="80"/>
        <v>2#0000_1100</v>
      </c>
      <c r="AD119" s="149" t="str">
        <f t="shared" si="81"/>
        <v>2#0000_1100</v>
      </c>
      <c r="AE119" s="15" t="str">
        <f t="shared" si="82"/>
        <v>2#0000_1100</v>
      </c>
      <c r="AF119" s="567">
        <f t="shared" si="83"/>
        <v>0</v>
      </c>
      <c r="AG119" t="str">
        <f t="shared" si="56"/>
        <v>0.500</v>
      </c>
      <c r="AH119" t="s">
        <v>8377</v>
      </c>
      <c r="AI119">
        <v>12</v>
      </c>
      <c r="AJ119">
        <v>14</v>
      </c>
      <c r="AK119">
        <v>15</v>
      </c>
      <c r="AL119" s="15"/>
      <c r="AM119">
        <v>1240851</v>
      </c>
      <c r="AN119" s="15" t="s">
        <v>11731</v>
      </c>
      <c r="AO119" s="234" t="s">
        <v>11842</v>
      </c>
      <c r="BG119" s="150">
        <v>5</v>
      </c>
      <c r="BH119" s="567">
        <f t="shared" si="57"/>
        <v>0</v>
      </c>
      <c r="BI119" s="567">
        <f t="shared" si="58"/>
        <v>100</v>
      </c>
      <c r="BJ119" s="151">
        <f t="shared" si="59"/>
        <v>0.5</v>
      </c>
      <c r="BK119" s="152">
        <f t="shared" si="60"/>
        <v>0.5</v>
      </c>
      <c r="BL119" t="str">
        <f t="shared" si="61"/>
        <v>0.500</v>
      </c>
      <c r="BQ119" s="153"/>
    </row>
    <row r="120" spans="1:69">
      <c r="A120" s="154">
        <v>118</v>
      </c>
      <c r="B120" s="176" t="s">
        <v>588</v>
      </c>
      <c r="C120" s="165" t="s">
        <v>580</v>
      </c>
      <c r="D120" s="13" t="s">
        <v>1167</v>
      </c>
      <c r="E120" s="23" t="s">
        <v>1168</v>
      </c>
      <c r="F120" s="23" t="s">
        <v>545</v>
      </c>
      <c r="G120" s="23" t="s">
        <v>443</v>
      </c>
      <c r="H120" s="23">
        <v>4</v>
      </c>
      <c r="I120" s="23">
        <v>20</v>
      </c>
      <c r="J120" s="147">
        <v>0</v>
      </c>
      <c r="K120" s="147">
        <v>100</v>
      </c>
      <c r="L120" s="147">
        <v>0</v>
      </c>
      <c r="M120" s="147">
        <v>0</v>
      </c>
      <c r="N120" s="9" t="str">
        <f t="shared" si="77"/>
        <v>2#0000_0000</v>
      </c>
      <c r="O120" s="9" t="str">
        <f t="shared" si="78"/>
        <v>2#0000_0000</v>
      </c>
      <c r="P120" s="9" t="str">
        <f t="shared" si="79"/>
        <v>2#0000_0000</v>
      </c>
      <c r="Q120" s="179"/>
      <c r="R120" s="179"/>
      <c r="S120" s="179"/>
      <c r="T120" s="180"/>
      <c r="U120" s="181"/>
      <c r="V120" s="182"/>
      <c r="W120" s="182"/>
      <c r="X120" s="180"/>
      <c r="Y120" s="181" t="s">
        <v>1169</v>
      </c>
      <c r="Z120" s="179" t="s">
        <v>1170</v>
      </c>
      <c r="AA120" s="179"/>
      <c r="AB120" s="179"/>
      <c r="AC120" s="148" t="str">
        <f t="shared" si="80"/>
        <v>2#0000_1100</v>
      </c>
      <c r="AD120" s="149" t="str">
        <f t="shared" si="81"/>
        <v>2#0000_1100</v>
      </c>
      <c r="AE120" s="15" t="str">
        <f t="shared" si="82"/>
        <v>2#0000_1100</v>
      </c>
      <c r="AF120" s="567">
        <f t="shared" si="83"/>
        <v>0</v>
      </c>
      <c r="AG120" t="str">
        <f t="shared" si="56"/>
        <v>0.500</v>
      </c>
      <c r="AH120" t="s">
        <v>8377</v>
      </c>
      <c r="AI120">
        <v>12</v>
      </c>
      <c r="AJ120">
        <v>14</v>
      </c>
      <c r="AK120">
        <v>15</v>
      </c>
      <c r="AL120" s="15"/>
      <c r="AM120">
        <v>1240852</v>
      </c>
      <c r="AN120" s="15" t="s">
        <v>11731</v>
      </c>
      <c r="AO120" s="234" t="s">
        <v>11842</v>
      </c>
      <c r="BG120" s="150">
        <v>5</v>
      </c>
      <c r="BH120" s="567">
        <f t="shared" si="57"/>
        <v>0</v>
      </c>
      <c r="BI120" s="567">
        <f t="shared" si="58"/>
        <v>100</v>
      </c>
      <c r="BJ120" s="151">
        <f t="shared" si="59"/>
        <v>0.5</v>
      </c>
      <c r="BK120" s="152">
        <f t="shared" si="60"/>
        <v>0.5</v>
      </c>
      <c r="BL120" t="str">
        <f t="shared" si="61"/>
        <v>0.500</v>
      </c>
      <c r="BQ120" s="153"/>
    </row>
    <row r="121" spans="1:69">
      <c r="A121" s="154">
        <v>119</v>
      </c>
      <c r="B121" s="176" t="s">
        <v>574</v>
      </c>
      <c r="C121" s="165" t="s">
        <v>581</v>
      </c>
      <c r="D121" s="13" t="s">
        <v>1167</v>
      </c>
      <c r="E121" s="23" t="s">
        <v>1168</v>
      </c>
      <c r="F121" s="23" t="s">
        <v>545</v>
      </c>
      <c r="G121" s="23" t="s">
        <v>443</v>
      </c>
      <c r="H121" s="23">
        <v>4</v>
      </c>
      <c r="I121" s="23">
        <v>20</v>
      </c>
      <c r="J121" s="147">
        <v>0</v>
      </c>
      <c r="K121" s="147">
        <v>100</v>
      </c>
      <c r="L121" s="147">
        <v>0</v>
      </c>
      <c r="M121" s="147">
        <v>0</v>
      </c>
      <c r="N121" s="9" t="str">
        <f t="shared" si="77"/>
        <v>2#0000_0000</v>
      </c>
      <c r="O121" s="9" t="str">
        <f t="shared" si="78"/>
        <v>2#0000_0000</v>
      </c>
      <c r="P121" s="9" t="str">
        <f t="shared" si="79"/>
        <v>2#0000_0000</v>
      </c>
      <c r="Q121" s="179"/>
      <c r="R121" s="179"/>
      <c r="S121" s="179"/>
      <c r="T121" s="180"/>
      <c r="U121" s="181"/>
      <c r="V121" s="182"/>
      <c r="W121" s="182"/>
      <c r="X121" s="180"/>
      <c r="Y121" s="181" t="s">
        <v>1169</v>
      </c>
      <c r="Z121" s="179" t="s">
        <v>1170</v>
      </c>
      <c r="AA121" s="179"/>
      <c r="AB121" s="179"/>
      <c r="AC121" s="148" t="str">
        <f>CONCATENATE("2#00",IF(AB121&lt;&gt;"","1","0")&amp;IF(AA121&lt;&gt;"","1","0")&amp;"_"&amp;IF(Z121&lt;&gt;"","1","0")&amp;IF(Y121&lt;&gt;"","1","0")&amp;IF(X121&lt;&gt;"","1","0")&amp;IF(W121&lt;&gt;"","1","0"))</f>
        <v>2#0000_1100</v>
      </c>
      <c r="AD121" s="149" t="str">
        <f>AC121</f>
        <v>2#0000_1100</v>
      </c>
      <c r="AE121" s="15" t="str">
        <f>CONCATENATE("2#00",IF(AB121&lt;&gt;"","1","0")&amp;IF(AA121&lt;&gt;"","1","0")&amp;"_"&amp;IF(Z121&lt;&gt;"","1","0")&amp;IF(Y121&lt;&gt;"","1","0"),"00")</f>
        <v>2#0000_1100</v>
      </c>
      <c r="AF121" s="567">
        <f t="shared" si="83"/>
        <v>0</v>
      </c>
      <c r="AG121" t="str">
        <f t="shared" si="56"/>
        <v>0.500</v>
      </c>
      <c r="AH121" t="s">
        <v>8377</v>
      </c>
      <c r="AI121">
        <v>12</v>
      </c>
      <c r="AJ121">
        <v>14</v>
      </c>
      <c r="AK121">
        <v>15</v>
      </c>
      <c r="AL121" s="15"/>
      <c r="AM121">
        <v>1240853</v>
      </c>
      <c r="AN121" s="15" t="s">
        <v>11731</v>
      </c>
      <c r="AO121" s="234" t="s">
        <v>11842</v>
      </c>
      <c r="BG121" s="150">
        <v>5</v>
      </c>
      <c r="BH121" s="567">
        <f t="shared" si="57"/>
        <v>0</v>
      </c>
      <c r="BI121" s="567">
        <f t="shared" si="58"/>
        <v>100</v>
      </c>
      <c r="BJ121" s="151">
        <f t="shared" si="59"/>
        <v>0.5</v>
      </c>
      <c r="BK121" s="152">
        <f t="shared" si="60"/>
        <v>0.5</v>
      </c>
      <c r="BL121" t="str">
        <f t="shared" si="61"/>
        <v>0.500</v>
      </c>
      <c r="BQ121" s="153"/>
    </row>
    <row r="122" spans="1:69">
      <c r="A122" s="154">
        <v>120</v>
      </c>
      <c r="B122" s="176" t="s">
        <v>589</v>
      </c>
      <c r="C122" s="165" t="s">
        <v>582</v>
      </c>
      <c r="D122" s="13" t="s">
        <v>1167</v>
      </c>
      <c r="E122" s="23" t="s">
        <v>1168</v>
      </c>
      <c r="F122" s="23" t="s">
        <v>545</v>
      </c>
      <c r="G122" s="23" t="s">
        <v>443</v>
      </c>
      <c r="H122" s="23">
        <v>4</v>
      </c>
      <c r="I122" s="23">
        <v>20</v>
      </c>
      <c r="J122" s="147">
        <v>0</v>
      </c>
      <c r="K122" s="147">
        <v>100</v>
      </c>
      <c r="L122" s="147">
        <v>0</v>
      </c>
      <c r="M122" s="147">
        <v>0</v>
      </c>
      <c r="N122" s="9" t="str">
        <f t="shared" si="77"/>
        <v>2#0000_0000</v>
      </c>
      <c r="O122" s="9" t="str">
        <f t="shared" si="78"/>
        <v>2#0000_0000</v>
      </c>
      <c r="P122" s="9" t="str">
        <f t="shared" si="79"/>
        <v>2#0000_0000</v>
      </c>
      <c r="Q122" s="179"/>
      <c r="R122" s="179"/>
      <c r="S122" s="179"/>
      <c r="T122" s="180"/>
      <c r="U122" s="181"/>
      <c r="V122" s="182"/>
      <c r="W122" s="182"/>
      <c r="X122" s="180"/>
      <c r="Y122" s="181" t="s">
        <v>1169</v>
      </c>
      <c r="Z122" s="179" t="s">
        <v>1170</v>
      </c>
      <c r="AA122" s="179"/>
      <c r="AB122" s="179"/>
      <c r="AC122" s="148" t="str">
        <f t="shared" si="80"/>
        <v>2#0000_1100</v>
      </c>
      <c r="AD122" s="149" t="str">
        <f t="shared" si="81"/>
        <v>2#0000_1100</v>
      </c>
      <c r="AE122" s="15" t="str">
        <f t="shared" si="82"/>
        <v>2#0000_1100</v>
      </c>
      <c r="AF122" s="567">
        <f t="shared" si="83"/>
        <v>0</v>
      </c>
      <c r="AG122" t="str">
        <f t="shared" si="56"/>
        <v>0.500</v>
      </c>
      <c r="AH122" t="s">
        <v>8377</v>
      </c>
      <c r="AI122">
        <v>12</v>
      </c>
      <c r="AJ122">
        <v>14</v>
      </c>
      <c r="AK122">
        <v>15</v>
      </c>
      <c r="AL122" s="15"/>
      <c r="AM122">
        <v>1240854</v>
      </c>
      <c r="AN122" s="15" t="s">
        <v>11731</v>
      </c>
      <c r="AO122" s="234" t="s">
        <v>11842</v>
      </c>
      <c r="BG122" s="150">
        <v>5</v>
      </c>
      <c r="BH122" s="567">
        <f t="shared" si="57"/>
        <v>0</v>
      </c>
      <c r="BI122" s="567">
        <f t="shared" si="58"/>
        <v>100</v>
      </c>
      <c r="BJ122" s="151">
        <f t="shared" si="59"/>
        <v>0.5</v>
      </c>
      <c r="BK122" s="152">
        <f t="shared" si="60"/>
        <v>0.5</v>
      </c>
      <c r="BL122" t="str">
        <f t="shared" si="61"/>
        <v>0.500</v>
      </c>
      <c r="BQ122" s="153"/>
    </row>
    <row r="123" spans="1:69">
      <c r="A123" s="154">
        <v>121</v>
      </c>
      <c r="B123" s="176" t="s">
        <v>575</v>
      </c>
      <c r="C123" s="165" t="s">
        <v>583</v>
      </c>
      <c r="D123" s="13" t="s">
        <v>1167</v>
      </c>
      <c r="E123" s="23" t="s">
        <v>1168</v>
      </c>
      <c r="F123" s="23" t="s">
        <v>545</v>
      </c>
      <c r="G123" s="23" t="s">
        <v>443</v>
      </c>
      <c r="H123" s="23">
        <v>4</v>
      </c>
      <c r="I123" s="23">
        <v>20</v>
      </c>
      <c r="J123" s="147">
        <v>0</v>
      </c>
      <c r="K123" s="147">
        <v>100</v>
      </c>
      <c r="L123" s="147">
        <v>0</v>
      </c>
      <c r="M123" s="147">
        <v>0</v>
      </c>
      <c r="N123" s="9" t="str">
        <f t="shared" si="77"/>
        <v>2#0000_0000</v>
      </c>
      <c r="O123" s="9" t="str">
        <f t="shared" si="78"/>
        <v>2#0000_0000</v>
      </c>
      <c r="P123" s="9" t="str">
        <f t="shared" si="79"/>
        <v>2#0000_0000</v>
      </c>
      <c r="Q123" s="179"/>
      <c r="R123" s="179"/>
      <c r="S123" s="179"/>
      <c r="T123" s="180"/>
      <c r="U123" s="181"/>
      <c r="V123" s="182"/>
      <c r="W123" s="182"/>
      <c r="X123" s="180"/>
      <c r="Y123" s="181" t="s">
        <v>1169</v>
      </c>
      <c r="Z123" s="179" t="s">
        <v>1170</v>
      </c>
      <c r="AA123" s="179"/>
      <c r="AB123" s="179"/>
      <c r="AC123" s="148" t="str">
        <f t="shared" si="80"/>
        <v>2#0000_1100</v>
      </c>
      <c r="AD123" s="149" t="str">
        <f t="shared" si="81"/>
        <v>2#0000_1100</v>
      </c>
      <c r="AE123" s="15" t="str">
        <f t="shared" si="82"/>
        <v>2#0000_1100</v>
      </c>
      <c r="AF123" s="567">
        <f t="shared" si="83"/>
        <v>0</v>
      </c>
      <c r="AG123" t="str">
        <f t="shared" si="56"/>
        <v>0.500</v>
      </c>
      <c r="AH123" t="s">
        <v>8377</v>
      </c>
      <c r="AI123">
        <v>12</v>
      </c>
      <c r="AJ123">
        <v>14</v>
      </c>
      <c r="AK123">
        <v>15</v>
      </c>
      <c r="AL123" s="15"/>
      <c r="AM123">
        <v>1240855</v>
      </c>
      <c r="AN123" s="15" t="s">
        <v>11731</v>
      </c>
      <c r="AO123" s="234" t="s">
        <v>11842</v>
      </c>
      <c r="BG123" s="150">
        <v>5</v>
      </c>
      <c r="BH123" s="567">
        <f t="shared" si="57"/>
        <v>0</v>
      </c>
      <c r="BI123" s="567">
        <f t="shared" si="58"/>
        <v>100</v>
      </c>
      <c r="BJ123" s="151">
        <f t="shared" si="59"/>
        <v>0.5</v>
      </c>
      <c r="BK123" s="152">
        <f t="shared" si="60"/>
        <v>0.5</v>
      </c>
      <c r="BL123" t="str">
        <f t="shared" si="61"/>
        <v>0.500</v>
      </c>
      <c r="BQ123" s="153"/>
    </row>
    <row r="124" spans="1:69">
      <c r="A124" s="154">
        <v>122</v>
      </c>
      <c r="B124" s="176" t="s">
        <v>590</v>
      </c>
      <c r="C124" s="165" t="s">
        <v>584</v>
      </c>
      <c r="D124" s="13" t="s">
        <v>1167</v>
      </c>
      <c r="E124" s="23" t="s">
        <v>1168</v>
      </c>
      <c r="F124" s="23" t="s">
        <v>545</v>
      </c>
      <c r="G124" s="23" t="s">
        <v>443</v>
      </c>
      <c r="H124" s="23">
        <v>4</v>
      </c>
      <c r="I124" s="23">
        <v>20</v>
      </c>
      <c r="J124" s="147">
        <v>0</v>
      </c>
      <c r="K124" s="147">
        <v>100</v>
      </c>
      <c r="L124" s="147">
        <v>0</v>
      </c>
      <c r="M124" s="147">
        <v>0</v>
      </c>
      <c r="N124" s="9" t="str">
        <f t="shared" si="77"/>
        <v>2#0000_0000</v>
      </c>
      <c r="O124" s="9" t="str">
        <f t="shared" si="78"/>
        <v>2#0000_0000</v>
      </c>
      <c r="P124" s="9" t="str">
        <f t="shared" si="79"/>
        <v>2#0000_0000</v>
      </c>
      <c r="Q124" s="179"/>
      <c r="R124" s="179"/>
      <c r="S124" s="179"/>
      <c r="T124" s="180"/>
      <c r="U124" s="181"/>
      <c r="V124" s="182"/>
      <c r="W124" s="182"/>
      <c r="X124" s="180"/>
      <c r="Y124" s="181" t="s">
        <v>1169</v>
      </c>
      <c r="Z124" s="179" t="s">
        <v>1170</v>
      </c>
      <c r="AA124" s="179"/>
      <c r="AB124" s="179"/>
      <c r="AC124" s="148" t="str">
        <f t="shared" si="80"/>
        <v>2#0000_1100</v>
      </c>
      <c r="AD124" s="149" t="str">
        <f t="shared" si="81"/>
        <v>2#0000_1100</v>
      </c>
      <c r="AE124" s="15" t="str">
        <f t="shared" si="82"/>
        <v>2#0000_1100</v>
      </c>
      <c r="AF124" s="567">
        <f t="shared" si="83"/>
        <v>0</v>
      </c>
      <c r="AG124" t="str">
        <f t="shared" si="56"/>
        <v>0.500</v>
      </c>
      <c r="AH124" t="s">
        <v>8377</v>
      </c>
      <c r="AI124">
        <v>12</v>
      </c>
      <c r="AJ124">
        <v>14</v>
      </c>
      <c r="AK124">
        <v>15</v>
      </c>
      <c r="AL124" s="15"/>
      <c r="AM124">
        <v>1240856</v>
      </c>
      <c r="AN124" s="15" t="s">
        <v>11731</v>
      </c>
      <c r="AO124" s="234" t="s">
        <v>11842</v>
      </c>
      <c r="BG124" s="150">
        <v>5</v>
      </c>
      <c r="BH124" s="567">
        <f t="shared" si="57"/>
        <v>0</v>
      </c>
      <c r="BI124" s="567">
        <f t="shared" si="58"/>
        <v>100</v>
      </c>
      <c r="BJ124" s="151">
        <f t="shared" si="59"/>
        <v>0.5</v>
      </c>
      <c r="BK124" s="152">
        <f t="shared" si="60"/>
        <v>0.5</v>
      </c>
      <c r="BL124" t="str">
        <f t="shared" si="61"/>
        <v>0.500</v>
      </c>
      <c r="BQ124" s="153"/>
    </row>
    <row r="125" spans="1:69">
      <c r="A125" s="154">
        <v>123</v>
      </c>
      <c r="B125" s="174" t="s">
        <v>576</v>
      </c>
      <c r="C125" s="165" t="s">
        <v>585</v>
      </c>
      <c r="D125" s="13" t="s">
        <v>1167</v>
      </c>
      <c r="E125" s="23" t="s">
        <v>1168</v>
      </c>
      <c r="F125" s="23" t="s">
        <v>545</v>
      </c>
      <c r="G125" s="23" t="s">
        <v>443</v>
      </c>
      <c r="H125" s="23">
        <v>4</v>
      </c>
      <c r="I125" s="23">
        <v>20</v>
      </c>
      <c r="J125" s="147">
        <v>0</v>
      </c>
      <c r="K125" s="147">
        <v>100</v>
      </c>
      <c r="L125" s="147">
        <v>0</v>
      </c>
      <c r="M125" s="147">
        <v>0</v>
      </c>
      <c r="N125" s="9" t="str">
        <f t="shared" si="77"/>
        <v>2#0000_0000</v>
      </c>
      <c r="O125" s="9" t="str">
        <f t="shared" si="78"/>
        <v>2#0000_0000</v>
      </c>
      <c r="P125" s="9" t="str">
        <f t="shared" si="79"/>
        <v>2#0000_0000</v>
      </c>
      <c r="Q125" s="179"/>
      <c r="R125" s="179"/>
      <c r="S125" s="179"/>
      <c r="T125" s="180"/>
      <c r="U125" s="181"/>
      <c r="V125" s="182"/>
      <c r="W125" s="182"/>
      <c r="X125" s="180"/>
      <c r="Y125" s="181" t="s">
        <v>1169</v>
      </c>
      <c r="Z125" s="179" t="s">
        <v>1170</v>
      </c>
      <c r="AA125" s="179"/>
      <c r="AB125" s="179"/>
      <c r="AC125" s="148" t="str">
        <f t="shared" si="80"/>
        <v>2#0000_1100</v>
      </c>
      <c r="AD125" s="149" t="str">
        <f t="shared" si="81"/>
        <v>2#0000_1100</v>
      </c>
      <c r="AE125" s="15" t="str">
        <f t="shared" si="82"/>
        <v>2#0000_1100</v>
      </c>
      <c r="AF125" s="567">
        <f t="shared" si="83"/>
        <v>0</v>
      </c>
      <c r="AG125" t="str">
        <f t="shared" si="56"/>
        <v>0.500</v>
      </c>
      <c r="AI125">
        <v>12</v>
      </c>
      <c r="AJ125">
        <v>14</v>
      </c>
      <c r="AK125">
        <v>15</v>
      </c>
      <c r="AL125" s="15"/>
      <c r="AM125">
        <v>1240857</v>
      </c>
      <c r="AN125" s="15" t="s">
        <v>11731</v>
      </c>
      <c r="AO125" s="234" t="s">
        <v>11842</v>
      </c>
      <c r="BG125" s="150">
        <v>5</v>
      </c>
      <c r="BH125" s="567">
        <f t="shared" si="57"/>
        <v>0</v>
      </c>
      <c r="BI125" s="567">
        <f t="shared" si="58"/>
        <v>100</v>
      </c>
      <c r="BJ125" s="151">
        <f t="shared" si="59"/>
        <v>0.5</v>
      </c>
      <c r="BK125" s="152">
        <f t="shared" si="60"/>
        <v>0.5</v>
      </c>
      <c r="BL125" t="str">
        <f t="shared" si="61"/>
        <v>0.500</v>
      </c>
      <c r="BQ125" s="153"/>
    </row>
    <row r="126" spans="1:69" s="1109" customFormat="1">
      <c r="A126" s="1096">
        <v>124</v>
      </c>
      <c r="B126" s="1097"/>
      <c r="C126" s="1098"/>
      <c r="D126" s="1099"/>
      <c r="E126" s="1100"/>
      <c r="F126" s="1100"/>
      <c r="G126" s="1100"/>
      <c r="H126" s="1101">
        <v>0</v>
      </c>
      <c r="I126" s="1101">
        <v>0</v>
      </c>
      <c r="J126" s="1101">
        <v>0</v>
      </c>
      <c r="K126" s="1101">
        <v>0</v>
      </c>
      <c r="L126" s="1101">
        <v>0</v>
      </c>
      <c r="M126" s="1101">
        <v>0</v>
      </c>
      <c r="N126" s="1102" t="str">
        <f t="shared" si="77"/>
        <v>2#0000_0000</v>
      </c>
      <c r="O126" s="1102" t="str">
        <f t="shared" si="78"/>
        <v>2#0000_0000</v>
      </c>
      <c r="P126" s="1102" t="str">
        <f t="shared" si="79"/>
        <v>2#0000_0000</v>
      </c>
      <c r="Q126" s="1103"/>
      <c r="R126" s="1103"/>
      <c r="S126" s="1103"/>
      <c r="T126" s="1104"/>
      <c r="U126" s="1103"/>
      <c r="V126" s="1103"/>
      <c r="W126" s="1103"/>
      <c r="X126" s="1104"/>
      <c r="Y126" s="1103"/>
      <c r="Z126" s="1103"/>
      <c r="AA126" s="1103"/>
      <c r="AB126" s="1103"/>
      <c r="AC126" s="1105" t="str">
        <f t="shared" si="80"/>
        <v>2#0000_0000</v>
      </c>
      <c r="AD126" s="1106" t="str">
        <f t="shared" si="81"/>
        <v>2#0000_0000</v>
      </c>
      <c r="AE126" s="1107" t="str">
        <f t="shared" si="82"/>
        <v>2#0000_0000</v>
      </c>
      <c r="AF126" s="1108">
        <f t="shared" si="83"/>
        <v>0</v>
      </c>
      <c r="AG126" s="1109" t="str">
        <f t="shared" si="56"/>
        <v>0.000</v>
      </c>
      <c r="AI126" s="1109">
        <v>12</v>
      </c>
      <c r="AJ126" s="1109">
        <v>14</v>
      </c>
      <c r="AK126" s="1109">
        <v>15</v>
      </c>
      <c r="AL126" s="1107"/>
      <c r="AN126" s="1107" t="s">
        <v>11731</v>
      </c>
      <c r="AO126" s="1133"/>
      <c r="BG126" s="1110">
        <v>5</v>
      </c>
      <c r="BH126" s="1108">
        <f t="shared" si="57"/>
        <v>0</v>
      </c>
      <c r="BI126" s="1108">
        <f t="shared" si="58"/>
        <v>0</v>
      </c>
      <c r="BJ126" s="1111">
        <f t="shared" si="59"/>
        <v>0</v>
      </c>
      <c r="BK126" s="1112">
        <f t="shared" si="60"/>
        <v>0</v>
      </c>
      <c r="BL126" s="1109" t="str">
        <f t="shared" si="61"/>
        <v>0.000</v>
      </c>
      <c r="BQ126" s="1113"/>
    </row>
    <row r="127" spans="1:69">
      <c r="A127" s="154">
        <v>125</v>
      </c>
      <c r="B127" s="175" t="s">
        <v>1006</v>
      </c>
      <c r="C127" s="165" t="s">
        <v>1007</v>
      </c>
      <c r="D127" s="13" t="s">
        <v>1183</v>
      </c>
      <c r="E127" s="23" t="s">
        <v>1173</v>
      </c>
      <c r="F127" s="23" t="s">
        <v>544</v>
      </c>
      <c r="G127" s="23" t="s">
        <v>443</v>
      </c>
      <c r="H127" s="23">
        <v>4</v>
      </c>
      <c r="I127" s="23">
        <v>20</v>
      </c>
      <c r="J127" s="147">
        <v>0</v>
      </c>
      <c r="K127" s="147">
        <v>100</v>
      </c>
      <c r="L127" s="147">
        <v>0</v>
      </c>
      <c r="M127" s="147">
        <v>0</v>
      </c>
      <c r="N127" s="9" t="str">
        <f t="shared" ref="N127:N138" si="84">CONCATENATE("2#00",IF(Q127&lt;&gt;"","1","0")&amp;IF(R127&lt;&gt;"","1","0")&amp;"_",IF(S127&lt;&gt;"","1","0"),IF(T127&lt;&gt;"","1","0"),"00")</f>
        <v>2#0000_0000</v>
      </c>
      <c r="O127" s="9" t="str">
        <f t="shared" ref="O127:O138" si="85">P127</f>
        <v>2#0000_0000</v>
      </c>
      <c r="P127" s="9" t="str">
        <f t="shared" ref="P127:P138" si="86">CONCATENATE("2#00",IF(Q127&lt;&gt;"","1","0")&amp;IF(R127&lt;&gt;"","1","0")&amp;"_",IF(S127&lt;&gt;"","1","0")&amp;IF(T127&lt;&gt;"","1","0")&amp;IF(U127&lt;&gt;"","1","0")&amp;IF(V127&lt;&gt;"","1","0"))</f>
        <v>2#0000_0000</v>
      </c>
      <c r="Q127" s="179"/>
      <c r="R127" s="179"/>
      <c r="S127" s="179"/>
      <c r="T127" s="180"/>
      <c r="U127" s="181"/>
      <c r="V127" s="182"/>
      <c r="W127" s="182"/>
      <c r="X127" s="180" t="s">
        <v>1179</v>
      </c>
      <c r="Y127" s="181"/>
      <c r="Z127" s="179"/>
      <c r="AA127" s="179"/>
      <c r="AB127" s="179"/>
      <c r="AC127" s="148" t="str">
        <f t="shared" ref="AC127:AC138" si="87">CONCATENATE("2#00",IF(AB127&lt;&gt;"","1","0")&amp;IF(AA127&lt;&gt;"","1","0")&amp;"_"&amp;IF(Z127&lt;&gt;"","1","0")&amp;IF(Y127&lt;&gt;"","1","0")&amp;IF(X127&lt;&gt;"","1","0")&amp;IF(W127&lt;&gt;"","1","0"))</f>
        <v>2#0000_0010</v>
      </c>
      <c r="AD127" s="149" t="str">
        <f t="shared" ref="AD127:AD138" si="88">AC127</f>
        <v>2#0000_0010</v>
      </c>
      <c r="AE127" s="15" t="str">
        <f t="shared" ref="AE127:AE138" si="89">CONCATENATE("2#00",IF(AB127&lt;&gt;"","1","0")&amp;IF(AA127&lt;&gt;"","1","0")&amp;"_"&amp;IF(Z127&lt;&gt;"","1","0")&amp;IF(Y127&lt;&gt;"","1","0"),"00")</f>
        <v>2#0000_0000</v>
      </c>
      <c r="AF127" s="567">
        <f t="shared" ref="AF127:AF138" si="90">IF(E127="МПа",1,0)</f>
        <v>0</v>
      </c>
      <c r="AG127" t="str">
        <f t="shared" ref="AG127" si="91">BL127</f>
        <v>0.500</v>
      </c>
      <c r="AH127" t="s">
        <v>8404</v>
      </c>
      <c r="AI127">
        <v>12</v>
      </c>
      <c r="AJ127">
        <v>14</v>
      </c>
      <c r="AK127">
        <v>15</v>
      </c>
      <c r="AL127" s="15"/>
      <c r="AM127">
        <v>1240858</v>
      </c>
      <c r="AN127" s="15" t="s">
        <v>11731</v>
      </c>
      <c r="AO127" s="234" t="s">
        <v>11836</v>
      </c>
      <c r="BG127" s="150">
        <v>5</v>
      </c>
      <c r="BH127" s="567">
        <f t="shared" ref="BH127" si="92">J127</f>
        <v>0</v>
      </c>
      <c r="BI127" s="567">
        <f t="shared" ref="BI127" si="93">K127</f>
        <v>100</v>
      </c>
      <c r="BJ127" s="151">
        <f t="shared" ref="BJ127" si="94">MIN(IF(BG127=5, 2, 5),(BI127-BH127)*VLOOKUP(BG127,$BP$3:$BQ$8,2,1))</f>
        <v>0.5</v>
      </c>
      <c r="BK127" s="152">
        <f t="shared" ref="BK127" si="95">ROUNDDOWN(BJ127, 3)</f>
        <v>0.5</v>
      </c>
      <c r="BL127" t="str">
        <f t="shared" ref="BL127" si="96">SUBSTITUTE(TEXT(BK127, "0,000"),",",".")</f>
        <v>0.500</v>
      </c>
      <c r="BQ127" s="153"/>
    </row>
    <row r="128" spans="1:69">
      <c r="A128" s="154">
        <v>126</v>
      </c>
      <c r="B128" s="175" t="s">
        <v>1008</v>
      </c>
      <c r="C128" s="165" t="s">
        <v>1012</v>
      </c>
      <c r="D128" s="13" t="s">
        <v>1183</v>
      </c>
      <c r="E128" s="23" t="s">
        <v>1173</v>
      </c>
      <c r="F128" s="23" t="s">
        <v>544</v>
      </c>
      <c r="G128" s="23" t="s">
        <v>443</v>
      </c>
      <c r="H128" s="23">
        <v>4</v>
      </c>
      <c r="I128" s="23">
        <v>20</v>
      </c>
      <c r="J128" s="147">
        <v>0</v>
      </c>
      <c r="K128" s="147">
        <v>100</v>
      </c>
      <c r="L128" s="147">
        <v>0</v>
      </c>
      <c r="M128" s="147">
        <v>0</v>
      </c>
      <c r="N128" s="9" t="str">
        <f t="shared" si="84"/>
        <v>2#0000_0000</v>
      </c>
      <c r="O128" s="9" t="str">
        <f t="shared" si="85"/>
        <v>2#0000_0000</v>
      </c>
      <c r="P128" s="9" t="str">
        <f t="shared" si="86"/>
        <v>2#0000_0000</v>
      </c>
      <c r="Q128" s="179"/>
      <c r="R128" s="179"/>
      <c r="S128" s="179"/>
      <c r="T128" s="180"/>
      <c r="U128" s="181"/>
      <c r="V128" s="182"/>
      <c r="W128" s="182"/>
      <c r="X128" s="180" t="s">
        <v>1179</v>
      </c>
      <c r="Y128" s="181"/>
      <c r="Z128" s="179"/>
      <c r="AA128" s="179"/>
      <c r="AB128" s="179"/>
      <c r="AC128" s="148" t="str">
        <f t="shared" si="87"/>
        <v>2#0000_0010</v>
      </c>
      <c r="AD128" s="149" t="str">
        <f t="shared" si="88"/>
        <v>2#0000_0010</v>
      </c>
      <c r="AE128" s="15" t="str">
        <f t="shared" si="89"/>
        <v>2#0000_0000</v>
      </c>
      <c r="AF128" s="567">
        <f t="shared" si="90"/>
        <v>0</v>
      </c>
      <c r="AG128" t="str">
        <f t="shared" ref="AG128" si="97">BL128</f>
        <v>0.500</v>
      </c>
      <c r="AH128" t="s">
        <v>8404</v>
      </c>
      <c r="AI128">
        <v>12</v>
      </c>
      <c r="AJ128">
        <v>14</v>
      </c>
      <c r="AK128">
        <v>15</v>
      </c>
      <c r="AL128" s="15"/>
      <c r="AM128">
        <v>1240859</v>
      </c>
      <c r="AN128" s="15" t="s">
        <v>11731</v>
      </c>
      <c r="AO128" s="234" t="s">
        <v>11836</v>
      </c>
      <c r="BG128" s="150">
        <v>5</v>
      </c>
      <c r="BH128" s="567">
        <f t="shared" ref="BH128" si="98">J128</f>
        <v>0</v>
      </c>
      <c r="BI128" s="567">
        <f t="shared" ref="BI128" si="99">K128</f>
        <v>100</v>
      </c>
      <c r="BJ128" s="151">
        <f t="shared" ref="BJ128" si="100">MIN(IF(BG128=5, 2, 5),(BI128-BH128)*VLOOKUP(BG128,$BP$3:$BQ$8,2,1))</f>
        <v>0.5</v>
      </c>
      <c r="BK128" s="152">
        <f t="shared" ref="BK128" si="101">ROUNDDOWN(BJ128, 3)</f>
        <v>0.5</v>
      </c>
      <c r="BL128" t="str">
        <f t="shared" ref="BL128" si="102">SUBSTITUTE(TEXT(BK128, "0,000"),",",".")</f>
        <v>0.500</v>
      </c>
      <c r="BQ128" s="153"/>
    </row>
    <row r="129" spans="1:69">
      <c r="A129" s="154">
        <v>127</v>
      </c>
      <c r="B129" s="175" t="s">
        <v>1009</v>
      </c>
      <c r="C129" s="165" t="s">
        <v>1013</v>
      </c>
      <c r="D129" s="13" t="s">
        <v>1183</v>
      </c>
      <c r="E129" s="23" t="s">
        <v>1173</v>
      </c>
      <c r="F129" s="23" t="s">
        <v>544</v>
      </c>
      <c r="G129" s="23" t="s">
        <v>443</v>
      </c>
      <c r="H129" s="23">
        <v>4</v>
      </c>
      <c r="I129" s="23">
        <v>20</v>
      </c>
      <c r="J129" s="147">
        <v>0</v>
      </c>
      <c r="K129" s="147">
        <v>100</v>
      </c>
      <c r="L129" s="147">
        <v>0</v>
      </c>
      <c r="M129" s="147">
        <v>0</v>
      </c>
      <c r="N129" s="9" t="str">
        <f t="shared" si="84"/>
        <v>2#0000_0000</v>
      </c>
      <c r="O129" s="9" t="str">
        <f t="shared" si="85"/>
        <v>2#0000_0000</v>
      </c>
      <c r="P129" s="9" t="str">
        <f t="shared" si="86"/>
        <v>2#0000_0000</v>
      </c>
      <c r="Q129" s="179"/>
      <c r="R129" s="179"/>
      <c r="S129" s="179"/>
      <c r="T129" s="180"/>
      <c r="U129" s="181"/>
      <c r="V129" s="182"/>
      <c r="W129" s="182"/>
      <c r="X129" s="180" t="s">
        <v>1179</v>
      </c>
      <c r="Y129" s="181"/>
      <c r="Z129" s="179"/>
      <c r="AA129" s="179"/>
      <c r="AB129" s="179"/>
      <c r="AC129" s="148" t="str">
        <f t="shared" si="87"/>
        <v>2#0000_0010</v>
      </c>
      <c r="AD129" s="149" t="str">
        <f t="shared" si="88"/>
        <v>2#0000_0010</v>
      </c>
      <c r="AE129" s="15" t="str">
        <f t="shared" si="89"/>
        <v>2#0000_0000</v>
      </c>
      <c r="AF129" s="567">
        <f t="shared" si="90"/>
        <v>0</v>
      </c>
      <c r="AG129" t="str">
        <f t="shared" ref="AG129" si="103">BL129</f>
        <v>0.500</v>
      </c>
      <c r="AH129" t="s">
        <v>8404</v>
      </c>
      <c r="AI129">
        <v>12</v>
      </c>
      <c r="AJ129">
        <v>14</v>
      </c>
      <c r="AK129">
        <v>15</v>
      </c>
      <c r="AL129" s="15"/>
      <c r="AM129">
        <v>1240860</v>
      </c>
      <c r="AN129" s="15" t="s">
        <v>11731</v>
      </c>
      <c r="AO129" s="234" t="s">
        <v>11836</v>
      </c>
      <c r="BG129" s="150">
        <v>5</v>
      </c>
      <c r="BH129" s="567">
        <f t="shared" ref="BH129" si="104">J129</f>
        <v>0</v>
      </c>
      <c r="BI129" s="567">
        <f t="shared" ref="BI129" si="105">K129</f>
        <v>100</v>
      </c>
      <c r="BJ129" s="151">
        <f t="shared" ref="BJ129" si="106">MIN(IF(BG129=5, 2, 5),(BI129-BH129)*VLOOKUP(BG129,$BP$3:$BQ$8,2,1))</f>
        <v>0.5</v>
      </c>
      <c r="BK129" s="152">
        <f t="shared" ref="BK129" si="107">ROUNDDOWN(BJ129, 3)</f>
        <v>0.5</v>
      </c>
      <c r="BL129" t="str">
        <f t="shared" ref="BL129" si="108">SUBSTITUTE(TEXT(BK129, "0,000"),",",".")</f>
        <v>0.500</v>
      </c>
      <c r="BQ129" s="153"/>
    </row>
    <row r="130" spans="1:69">
      <c r="A130" s="154">
        <v>128</v>
      </c>
      <c r="B130" s="175" t="s">
        <v>1016</v>
      </c>
      <c r="C130" s="165" t="s">
        <v>551</v>
      </c>
      <c r="D130" s="13" t="s">
        <v>1165</v>
      </c>
      <c r="E130" s="23" t="s">
        <v>1184</v>
      </c>
      <c r="F130" s="23" t="s">
        <v>544</v>
      </c>
      <c r="G130" s="23" t="s">
        <v>443</v>
      </c>
      <c r="H130" s="23">
        <v>4</v>
      </c>
      <c r="I130" s="23">
        <v>20</v>
      </c>
      <c r="J130" s="147">
        <v>0</v>
      </c>
      <c r="K130" s="147">
        <v>10</v>
      </c>
      <c r="L130" s="147">
        <v>0</v>
      </c>
      <c r="M130" s="147">
        <v>0</v>
      </c>
      <c r="N130" s="9" t="str">
        <f t="shared" si="84"/>
        <v>2#0000_0000</v>
      </c>
      <c r="O130" s="9" t="str">
        <f t="shared" si="85"/>
        <v>2#0000_0000</v>
      </c>
      <c r="P130" s="9" t="str">
        <f t="shared" si="86"/>
        <v>2#0000_0000</v>
      </c>
      <c r="Q130" s="179"/>
      <c r="R130" s="179"/>
      <c r="S130" s="179"/>
      <c r="T130" s="180"/>
      <c r="U130" s="181"/>
      <c r="V130" s="182"/>
      <c r="W130" s="182"/>
      <c r="X130" s="180" t="s">
        <v>1185</v>
      </c>
      <c r="Y130" s="181"/>
      <c r="Z130" s="179"/>
      <c r="AA130" s="179"/>
      <c r="AB130" s="179"/>
      <c r="AC130" s="148" t="str">
        <f t="shared" si="87"/>
        <v>2#0000_0010</v>
      </c>
      <c r="AD130" s="149" t="str">
        <f t="shared" si="88"/>
        <v>2#0000_0010</v>
      </c>
      <c r="AE130" s="15" t="str">
        <f t="shared" si="89"/>
        <v>2#0000_0000</v>
      </c>
      <c r="AF130" s="567">
        <f t="shared" si="90"/>
        <v>1</v>
      </c>
      <c r="AG130" t="str">
        <f t="shared" ref="AG130" si="109">BL130</f>
        <v>0.050</v>
      </c>
      <c r="AH130" t="s">
        <v>8404</v>
      </c>
      <c r="AI130">
        <v>12</v>
      </c>
      <c r="AJ130">
        <v>14</v>
      </c>
      <c r="AK130">
        <v>15</v>
      </c>
      <c r="AL130" s="15"/>
      <c r="AM130">
        <v>1240861</v>
      </c>
      <c r="AN130" s="15" t="s">
        <v>11731</v>
      </c>
      <c r="AO130" s="234" t="s">
        <v>11823</v>
      </c>
      <c r="BG130" s="150">
        <v>5</v>
      </c>
      <c r="BH130" s="567">
        <f t="shared" ref="BH130" si="110">J130</f>
        <v>0</v>
      </c>
      <c r="BI130" s="567">
        <f t="shared" ref="BI130" si="111">K130</f>
        <v>10</v>
      </c>
      <c r="BJ130" s="151">
        <f t="shared" ref="BJ130" si="112">MIN(IF(BG130=5, 2, 5),(BI130-BH130)*VLOOKUP(BG130,$BP$3:$BQ$8,2,1))</f>
        <v>0.05</v>
      </c>
      <c r="BK130" s="152">
        <f t="shared" ref="BK130" si="113">ROUNDDOWN(BJ130, 3)</f>
        <v>0.05</v>
      </c>
      <c r="BL130" t="str">
        <f t="shared" ref="BL130" si="114">SUBSTITUTE(TEXT(BK130, "0,000"),",",".")</f>
        <v>0.050</v>
      </c>
      <c r="BQ130" s="153"/>
    </row>
    <row r="131" spans="1:69">
      <c r="A131" s="154">
        <v>129</v>
      </c>
      <c r="B131" s="175" t="s">
        <v>1017</v>
      </c>
      <c r="C131" s="165" t="s">
        <v>552</v>
      </c>
      <c r="D131" s="13" t="s">
        <v>1165</v>
      </c>
      <c r="E131" s="23" t="s">
        <v>1184</v>
      </c>
      <c r="F131" s="23" t="s">
        <v>544</v>
      </c>
      <c r="G131" s="23" t="s">
        <v>443</v>
      </c>
      <c r="H131" s="23">
        <v>4</v>
      </c>
      <c r="I131" s="23">
        <v>20</v>
      </c>
      <c r="J131" s="147">
        <v>0</v>
      </c>
      <c r="K131" s="147">
        <v>10</v>
      </c>
      <c r="L131" s="147">
        <v>0</v>
      </c>
      <c r="M131" s="147">
        <v>0</v>
      </c>
      <c r="N131" s="9" t="str">
        <f t="shared" si="84"/>
        <v>2#0000_0000</v>
      </c>
      <c r="O131" s="9" t="str">
        <f t="shared" si="85"/>
        <v>2#0000_0000</v>
      </c>
      <c r="P131" s="9" t="str">
        <f t="shared" si="86"/>
        <v>2#0000_0000</v>
      </c>
      <c r="Q131" s="179"/>
      <c r="R131" s="179"/>
      <c r="S131" s="179"/>
      <c r="T131" s="180"/>
      <c r="U131" s="181"/>
      <c r="V131" s="182"/>
      <c r="W131" s="182"/>
      <c r="X131" s="180" t="s">
        <v>1185</v>
      </c>
      <c r="Y131" s="181"/>
      <c r="Z131" s="179"/>
      <c r="AA131" s="179"/>
      <c r="AB131" s="179"/>
      <c r="AC131" s="148" t="str">
        <f t="shared" si="87"/>
        <v>2#0000_0010</v>
      </c>
      <c r="AD131" s="149" t="str">
        <f t="shared" si="88"/>
        <v>2#0000_0010</v>
      </c>
      <c r="AE131" s="15" t="str">
        <f t="shared" si="89"/>
        <v>2#0000_0000</v>
      </c>
      <c r="AF131" s="567">
        <f t="shared" si="90"/>
        <v>1</v>
      </c>
      <c r="AG131" t="str">
        <f t="shared" ref="AG131" si="115">BL131</f>
        <v>0.050</v>
      </c>
      <c r="AH131" t="s">
        <v>8404</v>
      </c>
      <c r="AI131">
        <v>12</v>
      </c>
      <c r="AJ131">
        <v>14</v>
      </c>
      <c r="AK131">
        <v>15</v>
      </c>
      <c r="AL131" s="15"/>
      <c r="AM131">
        <v>1240862</v>
      </c>
      <c r="AN131" s="15" t="s">
        <v>11741</v>
      </c>
      <c r="AO131" s="234" t="s">
        <v>11823</v>
      </c>
      <c r="BG131" s="150">
        <v>5</v>
      </c>
      <c r="BH131" s="567">
        <f t="shared" ref="BH131" si="116">J131</f>
        <v>0</v>
      </c>
      <c r="BI131" s="567">
        <f t="shared" ref="BI131" si="117">K131</f>
        <v>10</v>
      </c>
      <c r="BJ131" s="151">
        <f t="shared" ref="BJ131" si="118">MIN(IF(BG131=5, 2, 5),(BI131-BH131)*VLOOKUP(BG131,$BP$3:$BQ$8,2,1))</f>
        <v>0.05</v>
      </c>
      <c r="BK131" s="152">
        <f t="shared" ref="BK131" si="119">ROUNDDOWN(BJ131, 3)</f>
        <v>0.05</v>
      </c>
      <c r="BL131" t="str">
        <f t="shared" ref="BL131" si="120">SUBSTITUTE(TEXT(BK131, "0,000"),",",".")</f>
        <v>0.050</v>
      </c>
      <c r="BQ131" s="153"/>
    </row>
    <row r="132" spans="1:69">
      <c r="A132" s="154">
        <v>130</v>
      </c>
      <c r="B132" s="175" t="s">
        <v>1019</v>
      </c>
      <c r="C132" s="165" t="s">
        <v>1018</v>
      </c>
      <c r="D132" s="13" t="s">
        <v>1165</v>
      </c>
      <c r="E132" s="23" t="s">
        <v>1184</v>
      </c>
      <c r="F132" s="23" t="s">
        <v>544</v>
      </c>
      <c r="G132" s="23" t="s">
        <v>443</v>
      </c>
      <c r="H132" s="23">
        <v>4</v>
      </c>
      <c r="I132" s="23">
        <v>20</v>
      </c>
      <c r="J132" s="147">
        <v>0</v>
      </c>
      <c r="K132" s="147">
        <v>10</v>
      </c>
      <c r="L132" s="147">
        <v>0</v>
      </c>
      <c r="M132" s="147">
        <v>0</v>
      </c>
      <c r="N132" s="9" t="str">
        <f t="shared" si="84"/>
        <v>2#0000_0000</v>
      </c>
      <c r="O132" s="9" t="str">
        <f t="shared" si="85"/>
        <v>2#0000_0000</v>
      </c>
      <c r="P132" s="9" t="str">
        <f t="shared" si="86"/>
        <v>2#0000_0000</v>
      </c>
      <c r="Q132" s="179"/>
      <c r="R132" s="179"/>
      <c r="S132" s="179"/>
      <c r="T132" s="180"/>
      <c r="U132" s="181"/>
      <c r="V132" s="182"/>
      <c r="W132" s="182"/>
      <c r="X132" s="180" t="s">
        <v>1185</v>
      </c>
      <c r="Y132" s="181"/>
      <c r="Z132" s="179"/>
      <c r="AA132" s="179"/>
      <c r="AB132" s="179"/>
      <c r="AC132" s="148" t="str">
        <f t="shared" si="87"/>
        <v>2#0000_0010</v>
      </c>
      <c r="AD132" s="149" t="str">
        <f t="shared" si="88"/>
        <v>2#0000_0010</v>
      </c>
      <c r="AE132" s="15" t="str">
        <f t="shared" si="89"/>
        <v>2#0000_0000</v>
      </c>
      <c r="AF132" s="567">
        <f t="shared" si="90"/>
        <v>1</v>
      </c>
      <c r="AG132" t="str">
        <f t="shared" ref="AG132" si="121">BL132</f>
        <v>0.050</v>
      </c>
      <c r="AH132" t="s">
        <v>8404</v>
      </c>
      <c r="AI132">
        <v>12</v>
      </c>
      <c r="AJ132">
        <v>14</v>
      </c>
      <c r="AK132">
        <v>15</v>
      </c>
      <c r="AL132" s="15"/>
      <c r="AM132">
        <v>1240863</v>
      </c>
      <c r="AN132" s="15" t="s">
        <v>3435</v>
      </c>
      <c r="AO132" s="234" t="s">
        <v>11823</v>
      </c>
      <c r="BG132" s="150">
        <v>5</v>
      </c>
      <c r="BH132" s="567">
        <f t="shared" ref="BH132" si="122">J132</f>
        <v>0</v>
      </c>
      <c r="BI132" s="567">
        <f t="shared" ref="BI132" si="123">K132</f>
        <v>10</v>
      </c>
      <c r="BJ132" s="151">
        <f t="shared" ref="BJ132" si="124">MIN(IF(BG132=5, 2, 5),(BI132-BH132)*VLOOKUP(BG132,$BP$3:$BQ$8,2,1))</f>
        <v>0.05</v>
      </c>
      <c r="BK132" s="152">
        <f t="shared" ref="BK132" si="125">ROUNDDOWN(BJ132, 3)</f>
        <v>0.05</v>
      </c>
      <c r="BL132" t="str">
        <f t="shared" ref="BL132" si="126">SUBSTITUTE(TEXT(BK132, "0,000"),",",".")</f>
        <v>0.050</v>
      </c>
      <c r="BQ132" s="153"/>
    </row>
    <row r="133" spans="1:69" s="1109" customFormat="1">
      <c r="A133" s="1096">
        <v>131</v>
      </c>
      <c r="B133" s="1097"/>
      <c r="C133" s="1098"/>
      <c r="D133" s="1099"/>
      <c r="E133" s="1100"/>
      <c r="F133" s="1100"/>
      <c r="G133" s="1100"/>
      <c r="H133" s="1101">
        <v>0</v>
      </c>
      <c r="I133" s="1101">
        <v>0</v>
      </c>
      <c r="J133" s="1101">
        <v>0</v>
      </c>
      <c r="K133" s="1101">
        <v>0</v>
      </c>
      <c r="L133" s="1101">
        <v>0</v>
      </c>
      <c r="M133" s="1101">
        <v>0</v>
      </c>
      <c r="N133" s="1102" t="str">
        <f t="shared" si="84"/>
        <v>2#0000_0000</v>
      </c>
      <c r="O133" s="1102" t="str">
        <f t="shared" si="85"/>
        <v>2#0000_0000</v>
      </c>
      <c r="P133" s="1102" t="str">
        <f t="shared" si="86"/>
        <v>2#0000_0000</v>
      </c>
      <c r="Q133" s="1103"/>
      <c r="R133" s="1103"/>
      <c r="S133" s="1103"/>
      <c r="T133" s="1104"/>
      <c r="U133" s="1103"/>
      <c r="V133" s="1103"/>
      <c r="W133" s="1103"/>
      <c r="X133" s="1104"/>
      <c r="Y133" s="1103"/>
      <c r="Z133" s="1103"/>
      <c r="AA133" s="1103"/>
      <c r="AB133" s="1103"/>
      <c r="AC133" s="1105" t="str">
        <f t="shared" si="87"/>
        <v>2#0000_0000</v>
      </c>
      <c r="AD133" s="1106" t="str">
        <f t="shared" si="88"/>
        <v>2#0000_0000</v>
      </c>
      <c r="AE133" s="1107" t="str">
        <f t="shared" si="89"/>
        <v>2#0000_0000</v>
      </c>
      <c r="AF133" s="1108">
        <f t="shared" si="90"/>
        <v>0</v>
      </c>
      <c r="AG133" s="1109" t="str">
        <f t="shared" ref="AG133" si="127">BL133</f>
        <v>0.000</v>
      </c>
      <c r="AI133" s="1109">
        <v>12</v>
      </c>
      <c r="AJ133" s="1109">
        <v>14</v>
      </c>
      <c r="AK133" s="1109">
        <v>15</v>
      </c>
      <c r="AL133" s="1107"/>
      <c r="AN133" s="1107" t="s">
        <v>3435</v>
      </c>
      <c r="AO133" s="1133"/>
      <c r="BG133" s="1110">
        <v>5</v>
      </c>
      <c r="BH133" s="1108">
        <f t="shared" ref="BH133" si="128">J133</f>
        <v>0</v>
      </c>
      <c r="BI133" s="1108">
        <f t="shared" ref="BI133" si="129">K133</f>
        <v>0</v>
      </c>
      <c r="BJ133" s="1111">
        <f t="shared" ref="BJ133" si="130">MIN(IF(BG133=5, 2, 5),(BI133-BH133)*VLOOKUP(BG133,$BP$3:$BQ$8,2,1))</f>
        <v>0</v>
      </c>
      <c r="BK133" s="1112">
        <f t="shared" ref="BK133" si="131">ROUNDDOWN(BJ133, 3)</f>
        <v>0</v>
      </c>
      <c r="BL133" s="1109" t="str">
        <f t="shared" ref="BL133" si="132">SUBSTITUTE(TEXT(BK133, "0,000"),",",".")</f>
        <v>0.000</v>
      </c>
      <c r="BQ133" s="1113"/>
    </row>
    <row r="134" spans="1:69">
      <c r="A134" s="154">
        <v>132</v>
      </c>
      <c r="B134" s="174" t="s">
        <v>985</v>
      </c>
      <c r="C134" s="165" t="s">
        <v>986</v>
      </c>
      <c r="D134" s="13" t="s">
        <v>1167</v>
      </c>
      <c r="E134" s="23" t="s">
        <v>1168</v>
      </c>
      <c r="F134" s="23" t="s">
        <v>545</v>
      </c>
      <c r="G134" s="23" t="s">
        <v>443</v>
      </c>
      <c r="H134" s="23">
        <v>4</v>
      </c>
      <c r="I134" s="23">
        <v>20</v>
      </c>
      <c r="J134" s="147">
        <v>0</v>
      </c>
      <c r="K134" s="147">
        <v>100</v>
      </c>
      <c r="L134" s="147">
        <v>0</v>
      </c>
      <c r="M134" s="147">
        <v>0</v>
      </c>
      <c r="N134" s="9" t="str">
        <f t="shared" si="84"/>
        <v>2#0000_0000</v>
      </c>
      <c r="O134" s="9" t="str">
        <f t="shared" si="85"/>
        <v>2#0000_0000</v>
      </c>
      <c r="P134" s="9" t="str">
        <f t="shared" si="86"/>
        <v>2#0000_0000</v>
      </c>
      <c r="Q134" s="179"/>
      <c r="R134" s="179"/>
      <c r="S134" s="179"/>
      <c r="T134" s="180"/>
      <c r="U134" s="181"/>
      <c r="V134" s="182"/>
      <c r="W134" s="182"/>
      <c r="X134" s="180"/>
      <c r="Y134" s="181" t="s">
        <v>1169</v>
      </c>
      <c r="Z134" s="179" t="s">
        <v>1170</v>
      </c>
      <c r="AA134" s="179"/>
      <c r="AB134" s="179"/>
      <c r="AC134" s="148" t="str">
        <f t="shared" si="87"/>
        <v>2#0000_1100</v>
      </c>
      <c r="AD134" s="149" t="str">
        <f t="shared" si="88"/>
        <v>2#0000_1100</v>
      </c>
      <c r="AE134" s="15" t="str">
        <f t="shared" si="89"/>
        <v>2#0000_1100</v>
      </c>
      <c r="AF134" s="567">
        <f t="shared" si="90"/>
        <v>0</v>
      </c>
      <c r="AG134" t="str">
        <f t="shared" ref="AG134" si="133">BL134</f>
        <v>0.500</v>
      </c>
      <c r="AH134" t="s">
        <v>8404</v>
      </c>
      <c r="AI134">
        <v>12</v>
      </c>
      <c r="AJ134">
        <v>14</v>
      </c>
      <c r="AK134">
        <v>15</v>
      </c>
      <c r="AL134" s="15"/>
      <c r="AM134">
        <v>1240864</v>
      </c>
      <c r="AN134" s="15" t="s">
        <v>3435</v>
      </c>
      <c r="AO134" s="234" t="s">
        <v>11842</v>
      </c>
      <c r="BG134" s="150">
        <v>5</v>
      </c>
      <c r="BH134" s="567">
        <f t="shared" ref="BH134" si="134">J134</f>
        <v>0</v>
      </c>
      <c r="BI134" s="567">
        <f t="shared" ref="BI134" si="135">K134</f>
        <v>100</v>
      </c>
      <c r="BJ134" s="151">
        <f t="shared" ref="BJ134" si="136">MIN(IF(BG134=5, 2, 5),(BI134-BH134)*VLOOKUP(BG134,$BP$3:$BQ$8,2,1))</f>
        <v>0.5</v>
      </c>
      <c r="BK134" s="152">
        <f t="shared" ref="BK134" si="137">ROUNDDOWN(BJ134, 3)</f>
        <v>0.5</v>
      </c>
      <c r="BL134" t="str">
        <f t="shared" ref="BL134" si="138">SUBSTITUTE(TEXT(BK134, "0,000"),",",".")</f>
        <v>0.500</v>
      </c>
      <c r="BQ134" s="153"/>
    </row>
    <row r="135" spans="1:69">
      <c r="A135" s="154">
        <v>133</v>
      </c>
      <c r="B135" s="174" t="s">
        <v>997</v>
      </c>
      <c r="C135" s="165" t="s">
        <v>998</v>
      </c>
      <c r="D135" s="13" t="s">
        <v>1167</v>
      </c>
      <c r="E135" s="23" t="s">
        <v>1168</v>
      </c>
      <c r="F135" s="23" t="s">
        <v>545</v>
      </c>
      <c r="G135" s="23" t="s">
        <v>443</v>
      </c>
      <c r="H135" s="23">
        <v>4</v>
      </c>
      <c r="I135" s="23">
        <v>20</v>
      </c>
      <c r="J135" s="147">
        <v>0</v>
      </c>
      <c r="K135" s="147">
        <v>100</v>
      </c>
      <c r="L135" s="147">
        <v>0</v>
      </c>
      <c r="M135" s="147">
        <v>0</v>
      </c>
      <c r="N135" s="9" t="str">
        <f t="shared" si="84"/>
        <v>2#0000_0000</v>
      </c>
      <c r="O135" s="9" t="str">
        <f t="shared" si="85"/>
        <v>2#0000_0000</v>
      </c>
      <c r="P135" s="9" t="str">
        <f t="shared" si="86"/>
        <v>2#0000_0000</v>
      </c>
      <c r="Q135" s="179"/>
      <c r="R135" s="179"/>
      <c r="S135" s="179"/>
      <c r="T135" s="180"/>
      <c r="U135" s="181"/>
      <c r="V135" s="182"/>
      <c r="W135" s="182"/>
      <c r="X135" s="180"/>
      <c r="Y135" s="181" t="s">
        <v>1169</v>
      </c>
      <c r="Z135" s="179" t="s">
        <v>1170</v>
      </c>
      <c r="AA135" s="179"/>
      <c r="AB135" s="179"/>
      <c r="AC135" s="148" t="str">
        <f t="shared" si="87"/>
        <v>2#0000_1100</v>
      </c>
      <c r="AD135" s="149" t="str">
        <f t="shared" si="88"/>
        <v>2#0000_1100</v>
      </c>
      <c r="AE135" s="15" t="str">
        <f t="shared" si="89"/>
        <v>2#0000_1100</v>
      </c>
      <c r="AF135" s="567">
        <f t="shared" si="90"/>
        <v>0</v>
      </c>
      <c r="AG135" t="str">
        <f t="shared" ref="AG135" si="139">BL135</f>
        <v>0.500</v>
      </c>
      <c r="AH135" t="s">
        <v>8404</v>
      </c>
      <c r="AI135">
        <v>12</v>
      </c>
      <c r="AJ135">
        <v>14</v>
      </c>
      <c r="AK135">
        <v>15</v>
      </c>
      <c r="AL135" s="15"/>
      <c r="AM135">
        <v>1240865</v>
      </c>
      <c r="AN135" s="15" t="s">
        <v>3435</v>
      </c>
      <c r="AO135" s="234" t="s">
        <v>11842</v>
      </c>
      <c r="BG135" s="150">
        <v>5</v>
      </c>
      <c r="BH135" s="567">
        <f t="shared" ref="BH135" si="140">J135</f>
        <v>0</v>
      </c>
      <c r="BI135" s="567">
        <f t="shared" ref="BI135" si="141">K135</f>
        <v>100</v>
      </c>
      <c r="BJ135" s="151">
        <f t="shared" ref="BJ135" si="142">MIN(IF(BG135=5, 2, 5),(BI135-BH135)*VLOOKUP(BG135,$BP$3:$BQ$8,2,1))</f>
        <v>0.5</v>
      </c>
      <c r="BK135" s="152">
        <f t="shared" ref="BK135" si="143">ROUNDDOWN(BJ135, 3)</f>
        <v>0.5</v>
      </c>
      <c r="BL135" t="str">
        <f t="shared" ref="BL135" si="144">SUBSTITUTE(TEXT(BK135, "0,000"),",",".")</f>
        <v>0.500</v>
      </c>
      <c r="BQ135" s="153"/>
    </row>
    <row r="136" spans="1:69">
      <c r="A136" s="154">
        <v>134</v>
      </c>
      <c r="B136" s="174" t="s">
        <v>987</v>
      </c>
      <c r="C136" s="165" t="s">
        <v>988</v>
      </c>
      <c r="D136" s="13" t="s">
        <v>1167</v>
      </c>
      <c r="E136" s="23" t="s">
        <v>1168</v>
      </c>
      <c r="F136" s="23" t="s">
        <v>545</v>
      </c>
      <c r="G136" s="23" t="s">
        <v>443</v>
      </c>
      <c r="H136" s="23">
        <v>4</v>
      </c>
      <c r="I136" s="23">
        <v>20</v>
      </c>
      <c r="J136" s="147">
        <v>0</v>
      </c>
      <c r="K136" s="147">
        <v>100</v>
      </c>
      <c r="L136" s="147">
        <v>0</v>
      </c>
      <c r="M136" s="147">
        <v>0</v>
      </c>
      <c r="N136" s="9" t="str">
        <f t="shared" si="84"/>
        <v>2#0000_0000</v>
      </c>
      <c r="O136" s="9" t="str">
        <f t="shared" si="85"/>
        <v>2#0000_0000</v>
      </c>
      <c r="P136" s="9" t="str">
        <f t="shared" si="86"/>
        <v>2#0000_0000</v>
      </c>
      <c r="Q136" s="179"/>
      <c r="R136" s="179"/>
      <c r="S136" s="179"/>
      <c r="T136" s="180"/>
      <c r="U136" s="181"/>
      <c r="V136" s="182"/>
      <c r="W136" s="182"/>
      <c r="X136" s="180"/>
      <c r="Y136" s="181" t="s">
        <v>1169</v>
      </c>
      <c r="Z136" s="179" t="s">
        <v>1170</v>
      </c>
      <c r="AA136" s="179"/>
      <c r="AB136" s="179"/>
      <c r="AC136" s="148" t="str">
        <f t="shared" si="87"/>
        <v>2#0000_1100</v>
      </c>
      <c r="AD136" s="149" t="str">
        <f t="shared" si="88"/>
        <v>2#0000_1100</v>
      </c>
      <c r="AE136" s="15" t="str">
        <f t="shared" si="89"/>
        <v>2#0000_1100</v>
      </c>
      <c r="AF136" s="567">
        <f t="shared" si="90"/>
        <v>0</v>
      </c>
      <c r="AG136" t="str">
        <f t="shared" ref="AG136" si="145">BL136</f>
        <v>0.500</v>
      </c>
      <c r="AH136" t="s">
        <v>8404</v>
      </c>
      <c r="AI136">
        <v>12</v>
      </c>
      <c r="AJ136">
        <v>14</v>
      </c>
      <c r="AK136">
        <v>15</v>
      </c>
      <c r="AL136" s="15"/>
      <c r="AM136">
        <v>1240866</v>
      </c>
      <c r="AN136" s="15" t="s">
        <v>3435</v>
      </c>
      <c r="AO136" s="234" t="s">
        <v>11842</v>
      </c>
      <c r="BG136" s="150">
        <v>5</v>
      </c>
      <c r="BH136" s="567">
        <f t="shared" ref="BH136" si="146">J136</f>
        <v>0</v>
      </c>
      <c r="BI136" s="567">
        <f t="shared" ref="BI136" si="147">K136</f>
        <v>100</v>
      </c>
      <c r="BJ136" s="151">
        <f t="shared" ref="BJ136" si="148">MIN(IF(BG136=5, 2, 5),(BI136-BH136)*VLOOKUP(BG136,$BP$3:$BQ$8,2,1))</f>
        <v>0.5</v>
      </c>
      <c r="BK136" s="152">
        <f t="shared" ref="BK136" si="149">ROUNDDOWN(BJ136, 3)</f>
        <v>0.5</v>
      </c>
      <c r="BL136" t="str">
        <f t="shared" ref="BL136" si="150">SUBSTITUTE(TEXT(BK136, "0,000"),",",".")</f>
        <v>0.500</v>
      </c>
      <c r="BQ136" s="153"/>
    </row>
    <row r="137" spans="1:69" s="1080" customFormat="1">
      <c r="A137" s="1079">
        <v>135</v>
      </c>
      <c r="B137" s="1114"/>
      <c r="C137" s="1115"/>
      <c r="D137" s="1082"/>
      <c r="E137" s="1083"/>
      <c r="F137" s="1083"/>
      <c r="G137" s="1083"/>
      <c r="H137" s="1084">
        <v>0</v>
      </c>
      <c r="I137" s="1084">
        <v>0</v>
      </c>
      <c r="J137" s="1084">
        <v>0</v>
      </c>
      <c r="K137" s="1084">
        <v>0</v>
      </c>
      <c r="L137" s="1084">
        <v>0</v>
      </c>
      <c r="M137" s="1084">
        <v>0</v>
      </c>
      <c r="N137" s="1085" t="str">
        <f t="shared" si="84"/>
        <v>2#0000_0000</v>
      </c>
      <c r="O137" s="1085" t="str">
        <f t="shared" si="85"/>
        <v>2#0000_0000</v>
      </c>
      <c r="P137" s="1085" t="str">
        <f t="shared" si="86"/>
        <v>2#0000_0000</v>
      </c>
      <c r="Q137" s="1086"/>
      <c r="R137" s="1086"/>
      <c r="S137" s="1086"/>
      <c r="T137" s="1087"/>
      <c r="U137" s="1086"/>
      <c r="V137" s="1086"/>
      <c r="W137" s="1086"/>
      <c r="X137" s="1087"/>
      <c r="Y137" s="1086"/>
      <c r="Z137" s="1086"/>
      <c r="AA137" s="1086"/>
      <c r="AB137" s="1086"/>
      <c r="AC137" s="1088" t="str">
        <f t="shared" si="87"/>
        <v>2#0000_0000</v>
      </c>
      <c r="AD137" s="1089" t="str">
        <f t="shared" si="88"/>
        <v>2#0000_0000</v>
      </c>
      <c r="AE137" s="1090" t="str">
        <f t="shared" si="89"/>
        <v>2#0000_0000</v>
      </c>
      <c r="AF137" s="1091">
        <f t="shared" si="90"/>
        <v>0</v>
      </c>
      <c r="AG137" s="1080" t="str">
        <f t="shared" ref="AG137" si="151">BL137</f>
        <v>0.000</v>
      </c>
      <c r="AI137" s="1080">
        <v>12</v>
      </c>
      <c r="AJ137" s="1080">
        <v>14</v>
      </c>
      <c r="AK137" s="1080">
        <v>15</v>
      </c>
      <c r="AL137" s="1090"/>
      <c r="AN137" s="1090" t="s">
        <v>3435</v>
      </c>
      <c r="AO137" s="1132"/>
      <c r="BG137" s="1092">
        <v>5</v>
      </c>
      <c r="BH137" s="1091">
        <f t="shared" ref="BH137" si="152">J137</f>
        <v>0</v>
      </c>
      <c r="BI137" s="1091">
        <f t="shared" ref="BI137" si="153">K137</f>
        <v>0</v>
      </c>
      <c r="BJ137" s="1093">
        <f t="shared" ref="BJ137" si="154">MIN(IF(BG137=5, 2, 5),(BI137-BH137)*VLOOKUP(BG137,$BP$3:$BQ$8,2,1))</f>
        <v>0</v>
      </c>
      <c r="BK137" s="1094">
        <f t="shared" ref="BK137" si="155">ROUNDDOWN(BJ137, 3)</f>
        <v>0</v>
      </c>
      <c r="BL137" s="1080" t="str">
        <f t="shared" ref="BL137" si="156">SUBSTITUTE(TEXT(BK137, "0,000"),",",".")</f>
        <v>0.000</v>
      </c>
      <c r="BQ137" s="1095"/>
    </row>
    <row r="138" spans="1:69" s="1080" customFormat="1">
      <c r="A138" s="1079">
        <v>136</v>
      </c>
      <c r="B138" s="1114"/>
      <c r="C138" s="1115"/>
      <c r="D138" s="1082"/>
      <c r="E138" s="1083"/>
      <c r="F138" s="1083"/>
      <c r="G138" s="1083"/>
      <c r="H138" s="1084">
        <v>0</v>
      </c>
      <c r="I138" s="1084">
        <v>0</v>
      </c>
      <c r="J138" s="1084">
        <v>0</v>
      </c>
      <c r="K138" s="1084">
        <v>0</v>
      </c>
      <c r="L138" s="1084">
        <v>0</v>
      </c>
      <c r="M138" s="1084">
        <v>0</v>
      </c>
      <c r="N138" s="1085" t="str">
        <f t="shared" si="84"/>
        <v>2#0000_0000</v>
      </c>
      <c r="O138" s="1085" t="str">
        <f t="shared" si="85"/>
        <v>2#0000_0000</v>
      </c>
      <c r="P138" s="1085" t="str">
        <f t="shared" si="86"/>
        <v>2#0000_0000</v>
      </c>
      <c r="Q138" s="1086"/>
      <c r="R138" s="1086"/>
      <c r="S138" s="1086"/>
      <c r="T138" s="1087"/>
      <c r="U138" s="1086"/>
      <c r="V138" s="1086"/>
      <c r="W138" s="1086"/>
      <c r="X138" s="1087"/>
      <c r="Y138" s="1086"/>
      <c r="Z138" s="1086"/>
      <c r="AA138" s="1086"/>
      <c r="AB138" s="1086"/>
      <c r="AC138" s="1088" t="str">
        <f t="shared" si="87"/>
        <v>2#0000_0000</v>
      </c>
      <c r="AD138" s="1089" t="str">
        <f t="shared" si="88"/>
        <v>2#0000_0000</v>
      </c>
      <c r="AE138" s="1090" t="str">
        <f t="shared" si="89"/>
        <v>2#0000_0000</v>
      </c>
      <c r="AF138" s="1091">
        <f t="shared" si="90"/>
        <v>0</v>
      </c>
      <c r="AG138" s="1080" t="str">
        <f t="shared" ref="AG138" si="157">BL138</f>
        <v>0.000</v>
      </c>
      <c r="AH138" s="1080" t="s">
        <v>8404</v>
      </c>
      <c r="AI138" s="1080">
        <v>12</v>
      </c>
      <c r="AJ138" s="1080">
        <v>14</v>
      </c>
      <c r="AK138" s="1080">
        <v>15</v>
      </c>
      <c r="AL138" s="1090"/>
      <c r="AN138" s="1090" t="s">
        <v>11741</v>
      </c>
      <c r="AO138" s="1132"/>
      <c r="BG138" s="1092">
        <v>5</v>
      </c>
      <c r="BH138" s="1091">
        <f t="shared" ref="BH138" si="158">J138</f>
        <v>0</v>
      </c>
      <c r="BI138" s="1091">
        <f t="shared" ref="BI138" si="159">K138</f>
        <v>0</v>
      </c>
      <c r="BJ138" s="1093">
        <f t="shared" ref="BJ138" si="160">MIN(IF(BG138=5, 2, 5),(BI138-BH138)*VLOOKUP(BG138,$BP$3:$BQ$8,2,1))</f>
        <v>0</v>
      </c>
      <c r="BK138" s="1094">
        <f t="shared" ref="BK138" si="161">ROUNDDOWN(BJ138, 3)</f>
        <v>0</v>
      </c>
      <c r="BL138" s="1080" t="str">
        <f t="shared" ref="BL138" si="162">SUBSTITUTE(TEXT(BK138, "0,000"),",",".")</f>
        <v>0.000</v>
      </c>
      <c r="BQ138" s="1095"/>
    </row>
    <row r="139" spans="1:69">
      <c r="A139" s="154">
        <v>137</v>
      </c>
      <c r="B139" s="174" t="s">
        <v>1002</v>
      </c>
      <c r="C139" s="165" t="s">
        <v>1003</v>
      </c>
      <c r="D139" s="13"/>
      <c r="E139" s="23" t="s">
        <v>543</v>
      </c>
      <c r="F139" s="23" t="s">
        <v>540</v>
      </c>
      <c r="G139" s="23" t="s">
        <v>471</v>
      </c>
      <c r="H139" s="23">
        <v>4</v>
      </c>
      <c r="I139" s="23">
        <v>20</v>
      </c>
      <c r="J139" s="147">
        <v>4</v>
      </c>
      <c r="K139" s="147">
        <v>20</v>
      </c>
      <c r="L139" s="147">
        <v>0</v>
      </c>
      <c r="M139" s="147">
        <v>0</v>
      </c>
      <c r="N139" s="9" t="str">
        <f>CONCATENATE("2#00",IF(Q139&lt;&gt;"","1","0")&amp;IF(R139&lt;&gt;"","1","0")&amp;"_",IF(S139&lt;&gt;"","1","0"),IF(T139&lt;&gt;"","1","0"),"00")</f>
        <v>2#0000_0000</v>
      </c>
      <c r="O139" s="9" t="str">
        <f>P139</f>
        <v>2#0000_0010</v>
      </c>
      <c r="P139" s="9" t="str">
        <f>CONCATENATE("2#00",IF(Q139&lt;&gt;"","1","0")&amp;IF(R139&lt;&gt;"","1","0")&amp;"_",IF(S139&lt;&gt;"","1","0")&amp;IF(T139&lt;&gt;"","1","0")&amp;IF(U139&lt;&gt;"","1","0")&amp;IF(V139&lt;&gt;"","1","0"))</f>
        <v>2#0000_0010</v>
      </c>
      <c r="Q139" s="179"/>
      <c r="R139" s="179"/>
      <c r="S139" s="179"/>
      <c r="T139" s="180"/>
      <c r="U139" s="181">
        <v>5</v>
      </c>
      <c r="V139" s="182"/>
      <c r="W139" s="182"/>
      <c r="X139" s="180">
        <v>8</v>
      </c>
      <c r="Y139" s="181"/>
      <c r="Z139" s="179">
        <v>12</v>
      </c>
      <c r="AA139" s="179"/>
      <c r="AB139" s="179"/>
      <c r="AC139" s="148" t="str">
        <f>CONCATENATE("2#00",IF(AB139&lt;&gt;"","1","0")&amp;IF(AA139&lt;&gt;"","1","0")&amp;"_"&amp;IF(Z139&lt;&gt;"","1","0")&amp;IF(Y139&lt;&gt;"","1","0")&amp;IF(X139&lt;&gt;"","1","0")&amp;IF(W139&lt;&gt;"","1","0"))</f>
        <v>2#0000_1010</v>
      </c>
      <c r="AD139" s="149" t="str">
        <f>AC139</f>
        <v>2#0000_1010</v>
      </c>
      <c r="AE139" s="15" t="str">
        <f>CONCATENATE("2#00",IF(AB139&lt;&gt;"","1","0")&amp;IF(AA139&lt;&gt;"","1","0")&amp;"_"&amp;IF(Z139&lt;&gt;"","1","0")&amp;IF(Y139&lt;&gt;"","1","0"),"00")</f>
        <v>2#0000_1000</v>
      </c>
      <c r="AF139" s="567">
        <f>IF(E139="МПа",1,0)</f>
        <v>0</v>
      </c>
      <c r="AG139" t="str">
        <f t="shared" ref="AG139" si="163">BL139</f>
        <v>0.080</v>
      </c>
      <c r="AH139" t="s">
        <v>8404</v>
      </c>
      <c r="AI139">
        <v>12</v>
      </c>
      <c r="AJ139">
        <v>14</v>
      </c>
      <c r="AK139">
        <v>15</v>
      </c>
      <c r="AL139" s="15"/>
      <c r="AM139">
        <v>1240867</v>
      </c>
      <c r="AN139" s="15" t="s">
        <v>11734</v>
      </c>
      <c r="AO139" s="234" t="s">
        <v>11840</v>
      </c>
      <c r="BG139" s="150">
        <v>5</v>
      </c>
      <c r="BH139" s="567">
        <f t="shared" ref="BH139" si="164">J139</f>
        <v>4</v>
      </c>
      <c r="BI139" s="567">
        <f t="shared" ref="BI139" si="165">K139</f>
        <v>20</v>
      </c>
      <c r="BJ139" s="151">
        <f t="shared" ref="BJ139" si="166">MIN(IF(BG139=5, 2, 5),(BI139-BH139)*VLOOKUP(BG139,$BP$3:$BQ$8,2,1))</f>
        <v>0.08</v>
      </c>
      <c r="BK139" s="152">
        <f t="shared" ref="BK139" si="167">ROUNDDOWN(BJ139, 3)</f>
        <v>0.08</v>
      </c>
      <c r="BL139" t="str">
        <f t="shared" ref="BL139" si="168">SUBSTITUTE(TEXT(BK139, "0,000"),",",".")</f>
        <v>0.080</v>
      </c>
      <c r="BQ139" s="153"/>
    </row>
    <row r="140" spans="1:69">
      <c r="A140" s="154">
        <v>138</v>
      </c>
      <c r="B140" s="174" t="s">
        <v>1004</v>
      </c>
      <c r="C140" s="165" t="s">
        <v>1005</v>
      </c>
      <c r="D140" s="13" t="s">
        <v>1186</v>
      </c>
      <c r="E140" s="23" t="s">
        <v>1187</v>
      </c>
      <c r="F140" s="23" t="s">
        <v>540</v>
      </c>
      <c r="G140" s="23" t="s">
        <v>443</v>
      </c>
      <c r="H140" s="23">
        <v>4</v>
      </c>
      <c r="I140" s="23">
        <v>20</v>
      </c>
      <c r="J140" s="147">
        <v>0</v>
      </c>
      <c r="K140" s="147">
        <v>3000</v>
      </c>
      <c r="L140" s="147">
        <v>0</v>
      </c>
      <c r="M140" s="147">
        <v>0</v>
      </c>
      <c r="N140" s="9" t="str">
        <f>CONCATENATE("2#00",IF(Q140&lt;&gt;"","1","0")&amp;IF(R140&lt;&gt;"","1","0")&amp;"_",IF(S140&lt;&gt;"","1","0"),IF(T140&lt;&gt;"","1","0"),"00")</f>
        <v>2#0000_1100</v>
      </c>
      <c r="O140" s="9" t="str">
        <f>P140</f>
        <v>2#0000_1100</v>
      </c>
      <c r="P140" s="9" t="str">
        <f>CONCATENATE("2#00",IF(Q140&lt;&gt;"","1","0")&amp;IF(R140&lt;&gt;"","1","0")&amp;"_",IF(S140&lt;&gt;"","1","0")&amp;IF(T140&lt;&gt;"","1","0")&amp;IF(U140&lt;&gt;"","1","0")&amp;IF(V140&lt;&gt;"","1","0"))</f>
        <v>2#0000_1100</v>
      </c>
      <c r="Q140" s="179"/>
      <c r="R140" s="179"/>
      <c r="S140" s="179" t="s">
        <v>1188</v>
      </c>
      <c r="T140" s="180" t="s">
        <v>1190</v>
      </c>
      <c r="U140" s="181"/>
      <c r="V140" s="182"/>
      <c r="W140" s="182"/>
      <c r="X140" s="180"/>
      <c r="Y140" s="181" t="s">
        <v>1191</v>
      </c>
      <c r="Z140" s="179"/>
      <c r="AA140" s="179"/>
      <c r="AB140" s="179"/>
      <c r="AC140" s="148" t="str">
        <f>CONCATENATE("2#00",IF(AB140&lt;&gt;"","1","0")&amp;IF(AA140&lt;&gt;"","1","0")&amp;"_"&amp;IF(Z140&lt;&gt;"","1","0")&amp;IF(Y140&lt;&gt;"","1","0")&amp;IF(X140&lt;&gt;"","1","0")&amp;IF(W140&lt;&gt;"","1","0"))</f>
        <v>2#0000_0100</v>
      </c>
      <c r="AD140" s="149" t="str">
        <f>AC140</f>
        <v>2#0000_0100</v>
      </c>
      <c r="AE140" s="15" t="str">
        <f>CONCATENATE("2#00",IF(AB140&lt;&gt;"","1","0")&amp;IF(AA140&lt;&gt;"","1","0")&amp;"_"&amp;IF(Z140&lt;&gt;"","1","0")&amp;IF(Y140&lt;&gt;"","1","0"),"00")</f>
        <v>2#0000_0100</v>
      </c>
      <c r="AF140" s="567">
        <f>IF(E140="МПа",1,0)</f>
        <v>0</v>
      </c>
      <c r="AG140" t="str">
        <f t="shared" ref="AG140" si="169">BL140</f>
        <v>2.000</v>
      </c>
      <c r="AH140" t="s">
        <v>8404</v>
      </c>
      <c r="AI140">
        <v>12</v>
      </c>
      <c r="AJ140">
        <v>14</v>
      </c>
      <c r="AK140">
        <v>15</v>
      </c>
      <c r="AL140" s="15"/>
      <c r="AM140">
        <v>1240868</v>
      </c>
      <c r="AN140" s="15" t="s">
        <v>11732</v>
      </c>
      <c r="AO140" s="234" t="s">
        <v>11840</v>
      </c>
      <c r="BG140" s="150">
        <v>5</v>
      </c>
      <c r="BH140" s="567">
        <f t="shared" ref="BH140" si="170">J140</f>
        <v>0</v>
      </c>
      <c r="BI140" s="567">
        <f t="shared" ref="BI140" si="171">K140</f>
        <v>3000</v>
      </c>
      <c r="BJ140" s="151">
        <f t="shared" ref="BJ140" si="172">MIN(IF(BG140=5, 2, 5),(BI140-BH140)*VLOOKUP(BG140,$BP$3:$BQ$8,2,1))</f>
        <v>2</v>
      </c>
      <c r="BK140" s="152">
        <f t="shared" ref="BK140" si="173">ROUNDDOWN(BJ140, 3)</f>
        <v>2</v>
      </c>
      <c r="BL140" t="str">
        <f t="shared" ref="BL140" si="174">SUBSTITUTE(TEXT(BK140, "0,000"),",",".")</f>
        <v>2.000</v>
      </c>
      <c r="BQ140" s="153"/>
    </row>
    <row r="141" spans="1:69">
      <c r="A141" s="154">
        <v>139</v>
      </c>
      <c r="B141" s="174" t="s">
        <v>1001</v>
      </c>
      <c r="C141" s="165" t="s">
        <v>559</v>
      </c>
      <c r="D141" s="13" t="s">
        <v>531</v>
      </c>
      <c r="E141" s="23" t="s">
        <v>539</v>
      </c>
      <c r="F141" s="23" t="s">
        <v>540</v>
      </c>
      <c r="G141" s="23" t="s">
        <v>443</v>
      </c>
      <c r="H141" s="23">
        <v>4</v>
      </c>
      <c r="I141" s="23">
        <v>20</v>
      </c>
      <c r="J141" s="147">
        <v>-50</v>
      </c>
      <c r="K141" s="147">
        <v>150</v>
      </c>
      <c r="L141" s="147">
        <v>0</v>
      </c>
      <c r="M141" s="147">
        <v>0</v>
      </c>
      <c r="N141" s="9" t="str">
        <f t="shared" ref="N141" si="175">CONCATENATE("2#00",IF(Q141&lt;&gt;"","1","0")&amp;IF(R141&lt;&gt;"","1","0")&amp;"_",IF(S141&lt;&gt;"","1","0"),IF(T141&lt;&gt;"","1","0"),"00")</f>
        <v>2#0000_0000</v>
      </c>
      <c r="O141" s="9" t="str">
        <f t="shared" ref="O141" si="176">P141</f>
        <v>2#0000_0000</v>
      </c>
      <c r="P141" s="9" t="str">
        <f t="shared" ref="P141:P148" si="177">CONCATENATE("2#00",IF(Q141&lt;&gt;"","1","0")&amp;IF(R141&lt;&gt;"","1","0")&amp;"_",IF(S141&lt;&gt;"","1","0")&amp;IF(T141&lt;&gt;"","1","0")&amp;IF(U141&lt;&gt;"","1","0")&amp;IF(V141&lt;&gt;"","1","0"))</f>
        <v>2#0000_0000</v>
      </c>
      <c r="Q141" s="179"/>
      <c r="R141" s="179"/>
      <c r="S141" s="179"/>
      <c r="T141" s="180"/>
      <c r="U141" s="181"/>
      <c r="V141" s="182"/>
      <c r="W141" s="182"/>
      <c r="X141" s="180"/>
      <c r="Y141" s="181"/>
      <c r="Z141" s="179"/>
      <c r="AA141" s="179"/>
      <c r="AB141" s="179"/>
      <c r="AC141" s="148" t="str">
        <f t="shared" ref="AC141:AC161" si="178">CONCATENATE("2#00",IF(AB141&lt;&gt;"","1","0")&amp;IF(AA141&lt;&gt;"","1","0")&amp;"_"&amp;IF(Z141&lt;&gt;"","1","0")&amp;IF(Y141&lt;&gt;"","1","0")&amp;IF(X141&lt;&gt;"","1","0")&amp;IF(W141&lt;&gt;"","1","0"))</f>
        <v>2#0000_0000</v>
      </c>
      <c r="AD141" s="149" t="str">
        <f t="shared" ref="AD141" si="179">AC141</f>
        <v>2#0000_0000</v>
      </c>
      <c r="AE141" s="15" t="str">
        <f t="shared" ref="AE141" si="180">CONCATENATE("2#00",IF(AB141&lt;&gt;"","1","0")&amp;IF(AA141&lt;&gt;"","1","0")&amp;"_"&amp;IF(Z141&lt;&gt;"","1","0")&amp;IF(Y141&lt;&gt;"","1","0"),"00")</f>
        <v>2#0000_0000</v>
      </c>
      <c r="AF141" s="567">
        <f t="shared" ref="AF141:AF161" si="181">IF(E141="МПа",1,0)</f>
        <v>0</v>
      </c>
      <c r="AG141" t="str">
        <f t="shared" ref="AG141" si="182">BL141</f>
        <v>1.000</v>
      </c>
      <c r="AH141" t="s">
        <v>8404</v>
      </c>
      <c r="AI141">
        <v>12</v>
      </c>
      <c r="AJ141">
        <v>14</v>
      </c>
      <c r="AK141">
        <v>15</v>
      </c>
      <c r="AL141" s="15"/>
      <c r="AM141">
        <v>1240869</v>
      </c>
      <c r="AN141" s="15" t="s">
        <v>11732</v>
      </c>
      <c r="AO141" s="234" t="s">
        <v>11841</v>
      </c>
      <c r="BG141" s="150">
        <v>5</v>
      </c>
      <c r="BH141" s="567">
        <f t="shared" ref="BH141" si="183">J141</f>
        <v>-50</v>
      </c>
      <c r="BI141" s="567">
        <f t="shared" ref="BI141" si="184">K141</f>
        <v>150</v>
      </c>
      <c r="BJ141" s="151">
        <f t="shared" ref="BJ141" si="185">MIN(IF(BG141=5, 2, 5),(BI141-BH141)*VLOOKUP(BG141,$BP$3:$BQ$8,2,1))</f>
        <v>1</v>
      </c>
      <c r="BK141" s="152">
        <f t="shared" ref="BK141" si="186">ROUNDDOWN(BJ141, 3)</f>
        <v>1</v>
      </c>
      <c r="BL141" t="str">
        <f t="shared" ref="BL141" si="187">SUBSTITUTE(TEXT(BK141, "0,000"),",",".")</f>
        <v>1.000</v>
      </c>
      <c r="BQ141" s="153"/>
    </row>
    <row r="142" spans="1:69">
      <c r="A142" s="154">
        <v>140</v>
      </c>
      <c r="B142" s="174" t="s">
        <v>1020</v>
      </c>
      <c r="C142" s="165" t="s">
        <v>1021</v>
      </c>
      <c r="D142" s="13" t="s">
        <v>1165</v>
      </c>
      <c r="E142" s="23" t="s">
        <v>1173</v>
      </c>
      <c r="F142" s="23" t="s">
        <v>544</v>
      </c>
      <c r="G142" s="23" t="s">
        <v>443</v>
      </c>
      <c r="H142" s="23">
        <v>4</v>
      </c>
      <c r="I142" s="23">
        <v>20</v>
      </c>
      <c r="J142" s="147">
        <v>0</v>
      </c>
      <c r="K142" s="147">
        <v>10</v>
      </c>
      <c r="L142" s="147">
        <v>0</v>
      </c>
      <c r="M142" s="147">
        <v>0</v>
      </c>
      <c r="N142" s="9" t="str">
        <f t="shared" ref="N142:N169" si="188">CONCATENATE("2#00",IF(Q142&lt;&gt;"","1","0")&amp;IF(R142&lt;&gt;"","1","0")&amp;"_",IF(S142&lt;&gt;"","1","0"),IF(T142&lt;&gt;"","1","0"),"00")</f>
        <v>2#0000_0000</v>
      </c>
      <c r="O142" s="9" t="str">
        <f t="shared" ref="O142:O169" si="189">P142</f>
        <v>2#0000_0000</v>
      </c>
      <c r="P142" s="9" t="str">
        <f t="shared" si="177"/>
        <v>2#0000_0000</v>
      </c>
      <c r="Q142" s="179"/>
      <c r="R142" s="179"/>
      <c r="S142" s="179"/>
      <c r="T142" s="180"/>
      <c r="U142" s="181"/>
      <c r="V142" s="182"/>
      <c r="W142" s="182"/>
      <c r="X142" s="180"/>
      <c r="Y142" s="181"/>
      <c r="Z142" s="179"/>
      <c r="AA142" s="179"/>
      <c r="AB142" s="179"/>
      <c r="AC142" s="148" t="str">
        <f t="shared" si="178"/>
        <v>2#0000_0000</v>
      </c>
      <c r="AD142" s="149" t="str">
        <f t="shared" ref="AD142:AD169" si="190">AC142</f>
        <v>2#0000_0000</v>
      </c>
      <c r="AE142" s="15" t="str">
        <f t="shared" ref="AE142:AE169" si="191">CONCATENATE("2#00",IF(AB142&lt;&gt;"","1","0")&amp;IF(AA142&lt;&gt;"","1","0")&amp;"_"&amp;IF(Z142&lt;&gt;"","1","0")&amp;IF(Y142&lt;&gt;"","1","0"),"00")</f>
        <v>2#0000_0000</v>
      </c>
      <c r="AF142" s="567">
        <f t="shared" si="181"/>
        <v>0</v>
      </c>
      <c r="AG142" t="str">
        <f t="shared" ref="AG142" si="192">BL142</f>
        <v>0.050</v>
      </c>
      <c r="AH142" t="s">
        <v>8404</v>
      </c>
      <c r="AI142">
        <v>12</v>
      </c>
      <c r="AJ142">
        <v>14</v>
      </c>
      <c r="AK142">
        <v>15</v>
      </c>
      <c r="AL142" s="15"/>
      <c r="AM142">
        <v>1240870</v>
      </c>
      <c r="AN142" s="15" t="s">
        <v>11732</v>
      </c>
      <c r="AO142" s="234" t="s">
        <v>11823</v>
      </c>
      <c r="BG142" s="150">
        <v>5</v>
      </c>
      <c r="BH142" s="567">
        <f t="shared" ref="BH142" si="193">J142</f>
        <v>0</v>
      </c>
      <c r="BI142" s="567">
        <f t="shared" ref="BI142" si="194">K142</f>
        <v>10</v>
      </c>
      <c r="BJ142" s="151">
        <f t="shared" ref="BJ142" si="195">MIN(IF(BG142=5, 2, 5),(BI142-BH142)*VLOOKUP(BG142,$BP$3:$BQ$8,2,1))</f>
        <v>0.05</v>
      </c>
      <c r="BK142" s="152">
        <f t="shared" ref="BK142" si="196">ROUNDDOWN(BJ142, 3)</f>
        <v>0.05</v>
      </c>
      <c r="BL142" t="str">
        <f t="shared" ref="BL142" si="197">SUBSTITUTE(TEXT(BK142, "0,000"),",",".")</f>
        <v>0.050</v>
      </c>
      <c r="BQ142" s="153"/>
    </row>
    <row r="143" spans="1:69">
      <c r="A143" s="154">
        <v>141</v>
      </c>
      <c r="B143" s="174" t="s">
        <v>1028</v>
      </c>
      <c r="C143" s="165" t="s">
        <v>1029</v>
      </c>
      <c r="D143" s="13" t="s">
        <v>1165</v>
      </c>
      <c r="E143" s="23" t="s">
        <v>1173</v>
      </c>
      <c r="F143" s="23" t="s">
        <v>544</v>
      </c>
      <c r="G143" s="23" t="s">
        <v>443</v>
      </c>
      <c r="H143" s="23">
        <v>4</v>
      </c>
      <c r="I143" s="23">
        <v>20</v>
      </c>
      <c r="J143" s="147">
        <v>0</v>
      </c>
      <c r="K143" s="147">
        <v>10</v>
      </c>
      <c r="L143" s="147">
        <v>0</v>
      </c>
      <c r="M143" s="147">
        <v>0</v>
      </c>
      <c r="N143" s="9" t="str">
        <f t="shared" si="188"/>
        <v>2#0000_0000</v>
      </c>
      <c r="O143" s="9" t="str">
        <f t="shared" si="189"/>
        <v>2#0000_0010</v>
      </c>
      <c r="P143" s="9" t="str">
        <f t="shared" si="177"/>
        <v>2#0000_0010</v>
      </c>
      <c r="Q143" s="179"/>
      <c r="R143" s="179"/>
      <c r="S143" s="179"/>
      <c r="T143" s="180"/>
      <c r="U143" s="181" t="s">
        <v>1194</v>
      </c>
      <c r="V143" s="182"/>
      <c r="W143" s="182"/>
      <c r="X143" s="180" t="s">
        <v>1195</v>
      </c>
      <c r="Y143" s="181"/>
      <c r="Z143" s="179"/>
      <c r="AA143" s="179"/>
      <c r="AB143" s="179"/>
      <c r="AC143" s="148" t="str">
        <f t="shared" si="178"/>
        <v>2#0000_0010</v>
      </c>
      <c r="AD143" s="149" t="str">
        <f t="shared" si="190"/>
        <v>2#0000_0010</v>
      </c>
      <c r="AE143" s="15" t="str">
        <f t="shared" si="191"/>
        <v>2#0000_0000</v>
      </c>
      <c r="AF143" s="567">
        <f t="shared" si="181"/>
        <v>0</v>
      </c>
      <c r="AG143" t="str">
        <f t="shared" ref="AG143" si="198">BL143</f>
        <v>0.050</v>
      </c>
      <c r="AH143" t="s">
        <v>8404</v>
      </c>
      <c r="AI143">
        <v>12</v>
      </c>
      <c r="AJ143">
        <v>14</v>
      </c>
      <c r="AK143">
        <v>15</v>
      </c>
      <c r="AL143" s="15"/>
      <c r="AM143">
        <v>1240871</v>
      </c>
      <c r="AN143" s="15" t="s">
        <v>11732</v>
      </c>
      <c r="AO143" s="234" t="s">
        <v>11823</v>
      </c>
      <c r="BG143" s="150">
        <v>5</v>
      </c>
      <c r="BH143" s="567">
        <f t="shared" ref="BH143" si="199">J143</f>
        <v>0</v>
      </c>
      <c r="BI143" s="567">
        <f t="shared" ref="BI143" si="200">K143</f>
        <v>10</v>
      </c>
      <c r="BJ143" s="151">
        <f t="shared" ref="BJ143" si="201">MIN(IF(BG143=5, 2, 5),(BI143-BH143)*VLOOKUP(BG143,$BP$3:$BQ$8,2,1))</f>
        <v>0.05</v>
      </c>
      <c r="BK143" s="152">
        <f t="shared" ref="BK143" si="202">ROUNDDOWN(BJ143, 3)</f>
        <v>0.05</v>
      </c>
      <c r="BL143" t="str">
        <f t="shared" ref="BL143" si="203">SUBSTITUTE(TEXT(BK143, "0,000"),",",".")</f>
        <v>0.050</v>
      </c>
      <c r="BQ143" s="153"/>
    </row>
    <row r="144" spans="1:69" s="1109" customFormat="1">
      <c r="A144" s="1096">
        <v>142</v>
      </c>
      <c r="B144" s="1097"/>
      <c r="C144" s="1098"/>
      <c r="D144" s="1099"/>
      <c r="E144" s="1100"/>
      <c r="F144" s="1100"/>
      <c r="G144" s="1100"/>
      <c r="H144" s="1101">
        <v>0</v>
      </c>
      <c r="I144" s="1101">
        <v>0</v>
      </c>
      <c r="J144" s="1101">
        <v>0</v>
      </c>
      <c r="K144" s="1101">
        <v>0</v>
      </c>
      <c r="L144" s="1101">
        <v>0</v>
      </c>
      <c r="M144" s="1101">
        <v>0</v>
      </c>
      <c r="N144" s="1102" t="str">
        <f t="shared" si="188"/>
        <v>2#0000_0000</v>
      </c>
      <c r="O144" s="1102" t="str">
        <f t="shared" si="189"/>
        <v>2#0000_0000</v>
      </c>
      <c r="P144" s="1102" t="str">
        <f t="shared" si="177"/>
        <v>2#0000_0000</v>
      </c>
      <c r="Q144" s="1103"/>
      <c r="R144" s="1103"/>
      <c r="S144" s="1103"/>
      <c r="T144" s="1104"/>
      <c r="U144" s="1103"/>
      <c r="V144" s="1103"/>
      <c r="W144" s="1103"/>
      <c r="X144" s="1104"/>
      <c r="Y144" s="1103"/>
      <c r="Z144" s="1103"/>
      <c r="AA144" s="1103"/>
      <c r="AB144" s="1103"/>
      <c r="AC144" s="1105" t="str">
        <f t="shared" si="178"/>
        <v>2#0000_0000</v>
      </c>
      <c r="AD144" s="1106" t="str">
        <f t="shared" si="190"/>
        <v>2#0000_0000</v>
      </c>
      <c r="AE144" s="1107" t="str">
        <f t="shared" si="191"/>
        <v>2#0000_0000</v>
      </c>
      <c r="AF144" s="1108">
        <f t="shared" si="181"/>
        <v>0</v>
      </c>
      <c r="AG144" s="1109" t="str">
        <f t="shared" ref="AG144" si="204">BL144</f>
        <v>0.000</v>
      </c>
      <c r="AI144" s="1109">
        <v>12</v>
      </c>
      <c r="AJ144" s="1109">
        <v>14</v>
      </c>
      <c r="AK144" s="1109">
        <v>15</v>
      </c>
      <c r="AL144" s="1107"/>
      <c r="AN144" s="1107" t="s">
        <v>11732</v>
      </c>
      <c r="AO144" s="1133"/>
      <c r="BG144" s="1110">
        <v>5</v>
      </c>
      <c r="BH144" s="1108">
        <f t="shared" ref="BH144" si="205">J144</f>
        <v>0</v>
      </c>
      <c r="BI144" s="1108">
        <f t="shared" ref="BI144" si="206">K144</f>
        <v>0</v>
      </c>
      <c r="BJ144" s="1111">
        <f t="shared" ref="BJ144" si="207">MIN(IF(BG144=5, 2, 5),(BI144-BH144)*VLOOKUP(BG144,$BP$3:$BQ$8,2,1))</f>
        <v>0</v>
      </c>
      <c r="BK144" s="1112">
        <f t="shared" ref="BK144" si="208">ROUNDDOWN(BJ144, 3)</f>
        <v>0</v>
      </c>
      <c r="BL144" s="1109" t="str">
        <f t="shared" ref="BL144" si="209">SUBSTITUTE(TEXT(BK144, "0,000"),",",".")</f>
        <v>0.000</v>
      </c>
      <c r="BQ144" s="1113"/>
    </row>
    <row r="145" spans="1:69">
      <c r="A145" s="154">
        <v>143</v>
      </c>
      <c r="B145" s="174" t="s">
        <v>989</v>
      </c>
      <c r="C145" s="165" t="s">
        <v>992</v>
      </c>
      <c r="D145" s="13" t="s">
        <v>1167</v>
      </c>
      <c r="E145" s="23" t="s">
        <v>1168</v>
      </c>
      <c r="F145" s="23" t="s">
        <v>545</v>
      </c>
      <c r="G145" s="23" t="s">
        <v>443</v>
      </c>
      <c r="H145" s="23">
        <v>4</v>
      </c>
      <c r="I145" s="23">
        <v>20</v>
      </c>
      <c r="J145" s="147">
        <v>0</v>
      </c>
      <c r="K145" s="147">
        <v>100</v>
      </c>
      <c r="L145" s="147">
        <v>0</v>
      </c>
      <c r="M145" s="147">
        <v>0</v>
      </c>
      <c r="N145" s="9" t="str">
        <f t="shared" si="188"/>
        <v>2#0000_0000</v>
      </c>
      <c r="O145" s="9" t="str">
        <f t="shared" si="189"/>
        <v>2#0000_0000</v>
      </c>
      <c r="P145" s="9" t="str">
        <f t="shared" si="177"/>
        <v>2#0000_0000</v>
      </c>
      <c r="Q145" s="179"/>
      <c r="R145" s="179"/>
      <c r="S145" s="179"/>
      <c r="T145" s="180"/>
      <c r="U145" s="181"/>
      <c r="V145" s="182"/>
      <c r="W145" s="182"/>
      <c r="X145" s="180"/>
      <c r="Y145" s="181" t="s">
        <v>1169</v>
      </c>
      <c r="Z145" s="179" t="s">
        <v>1170</v>
      </c>
      <c r="AA145" s="179"/>
      <c r="AB145" s="179"/>
      <c r="AC145" s="148" t="str">
        <f t="shared" si="178"/>
        <v>2#0000_1100</v>
      </c>
      <c r="AD145" s="149" t="str">
        <f t="shared" si="190"/>
        <v>2#0000_1100</v>
      </c>
      <c r="AE145" s="15" t="str">
        <f t="shared" si="191"/>
        <v>2#0000_1100</v>
      </c>
      <c r="AF145" s="567">
        <f t="shared" si="181"/>
        <v>0</v>
      </c>
      <c r="AG145" t="str">
        <f t="shared" ref="AG145" si="210">BL145</f>
        <v>0.500</v>
      </c>
      <c r="AH145" t="s">
        <v>8404</v>
      </c>
      <c r="AI145">
        <v>12</v>
      </c>
      <c r="AJ145">
        <v>14</v>
      </c>
      <c r="AK145">
        <v>15</v>
      </c>
      <c r="AL145" s="15"/>
      <c r="AM145">
        <v>1240872</v>
      </c>
      <c r="AN145" s="15" t="s">
        <v>11732</v>
      </c>
      <c r="AO145" s="234" t="s">
        <v>11842</v>
      </c>
      <c r="BG145" s="150">
        <v>5</v>
      </c>
      <c r="BH145" s="567">
        <f t="shared" ref="BH145" si="211">J145</f>
        <v>0</v>
      </c>
      <c r="BI145" s="567">
        <f t="shared" ref="BI145" si="212">K145</f>
        <v>100</v>
      </c>
      <c r="BJ145" s="151">
        <f t="shared" ref="BJ145" si="213">MIN(IF(BG145=5, 2, 5),(BI145-BH145)*VLOOKUP(BG145,$BP$3:$BQ$8,2,1))</f>
        <v>0.5</v>
      </c>
      <c r="BK145" s="152">
        <f t="shared" ref="BK145" si="214">ROUNDDOWN(BJ145, 3)</f>
        <v>0.5</v>
      </c>
      <c r="BL145" t="str">
        <f t="shared" ref="BL145" si="215">SUBSTITUTE(TEXT(BK145, "0,000"),",",".")</f>
        <v>0.500</v>
      </c>
      <c r="BQ145" s="153"/>
    </row>
    <row r="146" spans="1:69">
      <c r="A146" s="154">
        <v>144</v>
      </c>
      <c r="B146" s="174" t="s">
        <v>999</v>
      </c>
      <c r="C146" s="165" t="s">
        <v>993</v>
      </c>
      <c r="D146" s="13" t="s">
        <v>1167</v>
      </c>
      <c r="E146" s="23" t="s">
        <v>1168</v>
      </c>
      <c r="F146" s="23" t="s">
        <v>545</v>
      </c>
      <c r="G146" s="23" t="s">
        <v>443</v>
      </c>
      <c r="H146" s="23">
        <v>4</v>
      </c>
      <c r="I146" s="23">
        <v>20</v>
      </c>
      <c r="J146" s="147">
        <v>0</v>
      </c>
      <c r="K146" s="147">
        <v>100</v>
      </c>
      <c r="L146" s="147">
        <v>0</v>
      </c>
      <c r="M146" s="147">
        <v>0</v>
      </c>
      <c r="N146" s="9" t="str">
        <f t="shared" si="188"/>
        <v>2#0000_0000</v>
      </c>
      <c r="O146" s="9" t="str">
        <f t="shared" si="189"/>
        <v>2#0000_0000</v>
      </c>
      <c r="P146" s="9" t="str">
        <f t="shared" si="177"/>
        <v>2#0000_0000</v>
      </c>
      <c r="Q146" s="179"/>
      <c r="R146" s="179"/>
      <c r="S146" s="179"/>
      <c r="T146" s="180"/>
      <c r="U146" s="181"/>
      <c r="V146" s="182"/>
      <c r="W146" s="182"/>
      <c r="X146" s="180"/>
      <c r="Y146" s="181" t="s">
        <v>1169</v>
      </c>
      <c r="Z146" s="179" t="s">
        <v>1170</v>
      </c>
      <c r="AA146" s="179"/>
      <c r="AB146" s="179"/>
      <c r="AC146" s="148" t="str">
        <f t="shared" si="178"/>
        <v>2#0000_1100</v>
      </c>
      <c r="AD146" s="149" t="str">
        <f t="shared" si="190"/>
        <v>2#0000_1100</v>
      </c>
      <c r="AE146" s="15" t="str">
        <f t="shared" si="191"/>
        <v>2#0000_1100</v>
      </c>
      <c r="AF146" s="567">
        <f t="shared" si="181"/>
        <v>0</v>
      </c>
      <c r="AG146" t="str">
        <f t="shared" ref="AG146" si="216">BL146</f>
        <v>0.500</v>
      </c>
      <c r="AH146" t="s">
        <v>8404</v>
      </c>
      <c r="AI146">
        <v>12</v>
      </c>
      <c r="AJ146">
        <v>14</v>
      </c>
      <c r="AK146">
        <v>15</v>
      </c>
      <c r="AL146" s="15"/>
      <c r="AM146">
        <v>1240873</v>
      </c>
      <c r="AN146" s="15" t="s">
        <v>11732</v>
      </c>
      <c r="AO146" s="234" t="s">
        <v>11842</v>
      </c>
      <c r="BG146" s="150">
        <v>5</v>
      </c>
      <c r="BH146" s="567">
        <f t="shared" ref="BH146" si="217">J146</f>
        <v>0</v>
      </c>
      <c r="BI146" s="567">
        <f t="shared" ref="BI146" si="218">K146</f>
        <v>100</v>
      </c>
      <c r="BJ146" s="151">
        <f t="shared" ref="BJ146" si="219">MIN(IF(BG146=5, 2, 5),(BI146-BH146)*VLOOKUP(BG146,$BP$3:$BQ$8,2,1))</f>
        <v>0.5</v>
      </c>
      <c r="BK146" s="152">
        <f t="shared" ref="BK146" si="220">ROUNDDOWN(BJ146, 3)</f>
        <v>0.5</v>
      </c>
      <c r="BL146" t="str">
        <f t="shared" ref="BL146" si="221">SUBSTITUTE(TEXT(BK146, "0,000"),",",".")</f>
        <v>0.500</v>
      </c>
      <c r="BQ146" s="153"/>
    </row>
    <row r="147" spans="1:69">
      <c r="A147" s="154">
        <v>145</v>
      </c>
      <c r="B147" s="174" t="s">
        <v>990</v>
      </c>
      <c r="C147" s="165" t="s">
        <v>994</v>
      </c>
      <c r="D147" s="13" t="s">
        <v>1167</v>
      </c>
      <c r="E147" s="23" t="s">
        <v>1168</v>
      </c>
      <c r="F147" s="23" t="s">
        <v>545</v>
      </c>
      <c r="G147" s="23" t="s">
        <v>443</v>
      </c>
      <c r="H147" s="23">
        <v>4</v>
      </c>
      <c r="I147" s="23">
        <v>20</v>
      </c>
      <c r="J147" s="147">
        <v>0</v>
      </c>
      <c r="K147" s="147">
        <v>100</v>
      </c>
      <c r="L147" s="147">
        <v>0</v>
      </c>
      <c r="M147" s="147">
        <v>0</v>
      </c>
      <c r="N147" s="9" t="str">
        <f t="shared" si="188"/>
        <v>2#0000_0000</v>
      </c>
      <c r="O147" s="9" t="str">
        <f t="shared" si="189"/>
        <v>2#0000_0000</v>
      </c>
      <c r="P147" s="9" t="str">
        <f t="shared" si="177"/>
        <v>2#0000_0000</v>
      </c>
      <c r="Q147" s="179"/>
      <c r="R147" s="179"/>
      <c r="S147" s="179"/>
      <c r="T147" s="180"/>
      <c r="U147" s="181"/>
      <c r="V147" s="182"/>
      <c r="W147" s="182"/>
      <c r="X147" s="180"/>
      <c r="Y147" s="181" t="s">
        <v>1169</v>
      </c>
      <c r="Z147" s="179" t="s">
        <v>1170</v>
      </c>
      <c r="AA147" s="179"/>
      <c r="AB147" s="179"/>
      <c r="AC147" s="148" t="str">
        <f t="shared" si="178"/>
        <v>2#0000_1100</v>
      </c>
      <c r="AD147" s="149" t="str">
        <f t="shared" si="190"/>
        <v>2#0000_1100</v>
      </c>
      <c r="AE147" s="15" t="str">
        <f t="shared" si="191"/>
        <v>2#0000_1100</v>
      </c>
      <c r="AF147" s="567">
        <f t="shared" si="181"/>
        <v>0</v>
      </c>
      <c r="AG147" t="str">
        <f t="shared" ref="AG147" si="222">BL147</f>
        <v>0.500</v>
      </c>
      <c r="AH147" t="s">
        <v>8404</v>
      </c>
      <c r="AI147">
        <v>12</v>
      </c>
      <c r="AJ147">
        <v>14</v>
      </c>
      <c r="AK147">
        <v>15</v>
      </c>
      <c r="AL147" s="15"/>
      <c r="AM147">
        <v>1240874</v>
      </c>
      <c r="AN147" s="15" t="s">
        <v>11737</v>
      </c>
      <c r="AO147" s="234" t="s">
        <v>11842</v>
      </c>
      <c r="BG147" s="150">
        <v>5</v>
      </c>
      <c r="BH147" s="567">
        <f t="shared" ref="BH147" si="223">J147</f>
        <v>0</v>
      </c>
      <c r="BI147" s="567">
        <f t="shared" ref="BI147" si="224">K147</f>
        <v>100</v>
      </c>
      <c r="BJ147" s="151">
        <f t="shared" ref="BJ147" si="225">MIN(IF(BG147=5, 2, 5),(BI147-BH147)*VLOOKUP(BG147,$BP$3:$BQ$8,2,1))</f>
        <v>0.5</v>
      </c>
      <c r="BK147" s="152">
        <f t="shared" ref="BK147" si="226">ROUNDDOWN(BJ147, 3)</f>
        <v>0.5</v>
      </c>
      <c r="BL147" t="str">
        <f t="shared" ref="BL147" si="227">SUBSTITUTE(TEXT(BK147, "0,000"),",",".")</f>
        <v>0.500</v>
      </c>
      <c r="BQ147" s="153"/>
    </row>
    <row r="148" spans="1:69">
      <c r="A148" s="154">
        <v>146</v>
      </c>
      <c r="B148" s="174" t="s">
        <v>1000</v>
      </c>
      <c r="C148" s="165" t="s">
        <v>995</v>
      </c>
      <c r="D148" s="13" t="s">
        <v>1167</v>
      </c>
      <c r="E148" s="23" t="s">
        <v>1168</v>
      </c>
      <c r="F148" s="23" t="s">
        <v>545</v>
      </c>
      <c r="G148" s="23" t="s">
        <v>443</v>
      </c>
      <c r="H148" s="23">
        <v>4</v>
      </c>
      <c r="I148" s="23">
        <v>20</v>
      </c>
      <c r="J148" s="147">
        <v>0</v>
      </c>
      <c r="K148" s="147">
        <v>100</v>
      </c>
      <c r="L148" s="147">
        <v>0</v>
      </c>
      <c r="M148" s="147">
        <v>0</v>
      </c>
      <c r="N148" s="9" t="str">
        <f t="shared" si="188"/>
        <v>2#0000_0000</v>
      </c>
      <c r="O148" s="9" t="str">
        <f t="shared" si="189"/>
        <v>2#0000_0000</v>
      </c>
      <c r="P148" s="9" t="str">
        <f t="shared" si="177"/>
        <v>2#0000_0000</v>
      </c>
      <c r="Q148" s="179"/>
      <c r="R148" s="179"/>
      <c r="S148" s="179"/>
      <c r="T148" s="180"/>
      <c r="U148" s="181"/>
      <c r="V148" s="182"/>
      <c r="W148" s="182"/>
      <c r="X148" s="180"/>
      <c r="Y148" s="181" t="s">
        <v>1169</v>
      </c>
      <c r="Z148" s="179" t="s">
        <v>1170</v>
      </c>
      <c r="AA148" s="179"/>
      <c r="AB148" s="179"/>
      <c r="AC148" s="148" t="str">
        <f t="shared" si="178"/>
        <v>2#0000_1100</v>
      </c>
      <c r="AD148" s="149" t="str">
        <f t="shared" si="190"/>
        <v>2#0000_1100</v>
      </c>
      <c r="AE148" s="15" t="str">
        <f t="shared" si="191"/>
        <v>2#0000_1100</v>
      </c>
      <c r="AF148" s="567">
        <f t="shared" si="181"/>
        <v>0</v>
      </c>
      <c r="AG148" t="str">
        <f t="shared" ref="AG148" si="228">BL148</f>
        <v>0.500</v>
      </c>
      <c r="AH148" t="s">
        <v>8404</v>
      </c>
      <c r="AI148">
        <v>12</v>
      </c>
      <c r="AJ148">
        <v>14</v>
      </c>
      <c r="AK148">
        <v>15</v>
      </c>
      <c r="AL148" s="15"/>
      <c r="AM148">
        <v>1240875</v>
      </c>
      <c r="AN148" s="15" t="s">
        <v>11723</v>
      </c>
      <c r="AO148" s="234" t="s">
        <v>11842</v>
      </c>
      <c r="BG148" s="150">
        <v>5</v>
      </c>
      <c r="BH148" s="567">
        <f t="shared" ref="BH148" si="229">J148</f>
        <v>0</v>
      </c>
      <c r="BI148" s="567">
        <f t="shared" ref="BI148" si="230">K148</f>
        <v>100</v>
      </c>
      <c r="BJ148" s="151">
        <f t="shared" ref="BJ148" si="231">MIN(IF(BG148=5, 2, 5),(BI148-BH148)*VLOOKUP(BG148,$BP$3:$BQ$8,2,1))</f>
        <v>0.5</v>
      </c>
      <c r="BK148" s="152">
        <f t="shared" ref="BK148" si="232">ROUNDDOWN(BJ148, 3)</f>
        <v>0.5</v>
      </c>
      <c r="BL148" t="str">
        <f t="shared" ref="BL148" si="233">SUBSTITUTE(TEXT(BK148, "0,000"),",",".")</f>
        <v>0.500</v>
      </c>
      <c r="BQ148" s="153"/>
    </row>
    <row r="149" spans="1:69">
      <c r="A149" s="154">
        <v>147</v>
      </c>
      <c r="B149" s="174" t="s">
        <v>991</v>
      </c>
      <c r="C149" s="165" t="s">
        <v>996</v>
      </c>
      <c r="D149" s="13" t="s">
        <v>1167</v>
      </c>
      <c r="E149" s="23" t="s">
        <v>1168</v>
      </c>
      <c r="F149" s="23" t="s">
        <v>545</v>
      </c>
      <c r="G149" s="23" t="s">
        <v>443</v>
      </c>
      <c r="H149" s="23">
        <v>4</v>
      </c>
      <c r="I149" s="23">
        <v>20</v>
      </c>
      <c r="J149" s="147">
        <v>0</v>
      </c>
      <c r="K149" s="147">
        <v>100</v>
      </c>
      <c r="L149" s="147">
        <v>0</v>
      </c>
      <c r="M149" s="147">
        <v>0</v>
      </c>
      <c r="N149" s="9" t="str">
        <f t="shared" si="188"/>
        <v>2#0000_0000</v>
      </c>
      <c r="O149" s="9" t="str">
        <f t="shared" si="189"/>
        <v>2#0000_0000</v>
      </c>
      <c r="P149" s="9" t="str">
        <f t="shared" ref="P149:P169" si="234">CONCATENATE("2#00",IF(Q149&lt;&gt;"","1","0")&amp;IF(R149&lt;&gt;"","1","0")&amp;"_",IF(S149&lt;&gt;"","1","0")&amp;IF(T149&lt;&gt;"","1","0")&amp;IF(U149&lt;&gt;"","1","0")&amp;IF(V149&lt;&gt;"","1","0"))</f>
        <v>2#0000_0000</v>
      </c>
      <c r="Q149" s="179"/>
      <c r="R149" s="179"/>
      <c r="S149" s="179"/>
      <c r="T149" s="180"/>
      <c r="U149" s="181"/>
      <c r="V149" s="182"/>
      <c r="W149" s="182"/>
      <c r="X149" s="180"/>
      <c r="Y149" s="181" t="s">
        <v>1169</v>
      </c>
      <c r="Z149" s="179" t="s">
        <v>1170</v>
      </c>
      <c r="AA149" s="179"/>
      <c r="AB149" s="179"/>
      <c r="AC149" s="148" t="str">
        <f t="shared" si="178"/>
        <v>2#0000_1100</v>
      </c>
      <c r="AD149" s="149" t="str">
        <f t="shared" si="190"/>
        <v>2#0000_1100</v>
      </c>
      <c r="AE149" s="15" t="str">
        <f t="shared" si="191"/>
        <v>2#0000_1100</v>
      </c>
      <c r="AF149" s="567">
        <f t="shared" si="181"/>
        <v>0</v>
      </c>
      <c r="AG149" t="str">
        <f t="shared" ref="AG149" si="235">BL149</f>
        <v>0.500</v>
      </c>
      <c r="AH149" t="s">
        <v>8404</v>
      </c>
      <c r="AI149">
        <v>12</v>
      </c>
      <c r="AJ149">
        <v>14</v>
      </c>
      <c r="AK149">
        <v>15</v>
      </c>
      <c r="AL149" s="15"/>
      <c r="AM149">
        <v>1240876</v>
      </c>
      <c r="AN149" s="15" t="s">
        <v>11734</v>
      </c>
      <c r="AO149" s="234" t="s">
        <v>11842</v>
      </c>
      <c r="BG149" s="150">
        <v>5</v>
      </c>
      <c r="BH149" s="567">
        <f t="shared" ref="BH149" si="236">J149</f>
        <v>0</v>
      </c>
      <c r="BI149" s="567">
        <f t="shared" ref="BI149" si="237">K149</f>
        <v>100</v>
      </c>
      <c r="BJ149" s="151">
        <f t="shared" ref="BJ149" si="238">MIN(IF(BG149=5, 2, 5),(BI149-BH149)*VLOOKUP(BG149,$BP$3:$BQ$8,2,1))</f>
        <v>0.5</v>
      </c>
      <c r="BK149" s="152">
        <f t="shared" ref="BK149" si="239">ROUNDDOWN(BJ149, 3)</f>
        <v>0.5</v>
      </c>
      <c r="BL149" t="str">
        <f t="shared" ref="BL149" si="240">SUBSTITUTE(TEXT(BK149, "0,000"),",",".")</f>
        <v>0.500</v>
      </c>
      <c r="BQ149" s="153"/>
    </row>
    <row r="150" spans="1:69" s="1109" customFormat="1">
      <c r="A150" s="1096">
        <v>148</v>
      </c>
      <c r="B150" s="1097"/>
      <c r="C150" s="1098"/>
      <c r="D150" s="1099"/>
      <c r="E150" s="1100"/>
      <c r="F150" s="1100"/>
      <c r="G150" s="1100"/>
      <c r="H150" s="1101">
        <v>0</v>
      </c>
      <c r="I150" s="1101">
        <v>0</v>
      </c>
      <c r="J150" s="1101">
        <v>0</v>
      </c>
      <c r="K150" s="1101">
        <v>0</v>
      </c>
      <c r="L150" s="1101">
        <v>0</v>
      </c>
      <c r="M150" s="1101">
        <v>0</v>
      </c>
      <c r="N150" s="1102" t="str">
        <f t="shared" si="188"/>
        <v>2#0000_0000</v>
      </c>
      <c r="O150" s="1102" t="str">
        <f t="shared" si="189"/>
        <v>2#0000_0000</v>
      </c>
      <c r="P150" s="1102" t="str">
        <f t="shared" si="234"/>
        <v>2#0000_0000</v>
      </c>
      <c r="Q150" s="1103"/>
      <c r="R150" s="1103"/>
      <c r="S150" s="1103"/>
      <c r="T150" s="1104"/>
      <c r="U150" s="1103"/>
      <c r="V150" s="1103"/>
      <c r="W150" s="1103"/>
      <c r="X150" s="1104"/>
      <c r="Y150" s="1103"/>
      <c r="Z150" s="1103"/>
      <c r="AA150" s="1103"/>
      <c r="AB150" s="1103"/>
      <c r="AC150" s="1105" t="str">
        <f t="shared" si="178"/>
        <v>2#0000_0000</v>
      </c>
      <c r="AD150" s="1106" t="str">
        <f t="shared" si="190"/>
        <v>2#0000_0000</v>
      </c>
      <c r="AE150" s="1107" t="str">
        <f t="shared" si="191"/>
        <v>2#0000_0000</v>
      </c>
      <c r="AF150" s="1108">
        <f t="shared" si="181"/>
        <v>0</v>
      </c>
      <c r="AG150" s="1109" t="str">
        <f t="shared" ref="AG150" si="241">BL150</f>
        <v>0.000</v>
      </c>
      <c r="AI150" s="1109">
        <v>12</v>
      </c>
      <c r="AJ150" s="1109">
        <v>14</v>
      </c>
      <c r="AK150" s="1109">
        <v>15</v>
      </c>
      <c r="AL150" s="1107"/>
      <c r="AN150" s="1107" t="s">
        <v>11741</v>
      </c>
      <c r="AO150" s="1133"/>
      <c r="BG150" s="1110">
        <v>5</v>
      </c>
      <c r="BH150" s="1108">
        <f t="shared" ref="BH150" si="242">J150</f>
        <v>0</v>
      </c>
      <c r="BI150" s="1108">
        <f t="shared" ref="BI150" si="243">K150</f>
        <v>0</v>
      </c>
      <c r="BJ150" s="1111">
        <f t="shared" ref="BJ150" si="244">MIN(IF(BG150=5, 2, 5),(BI150-BH150)*VLOOKUP(BG150,$BP$3:$BQ$8,2,1))</f>
        <v>0</v>
      </c>
      <c r="BK150" s="1112">
        <f t="shared" ref="BK150" si="245">ROUNDDOWN(BJ150, 3)</f>
        <v>0</v>
      </c>
      <c r="BL150" s="1109" t="str">
        <f t="shared" ref="BL150" si="246">SUBSTITUTE(TEXT(BK150, "0,000"),",",".")</f>
        <v>0.000</v>
      </c>
      <c r="BQ150" s="1113"/>
    </row>
    <row r="151" spans="1:69">
      <c r="A151" s="154">
        <v>149</v>
      </c>
      <c r="B151" s="175" t="s">
        <v>1010</v>
      </c>
      <c r="C151" s="165" t="s">
        <v>1014</v>
      </c>
      <c r="D151" s="13" t="s">
        <v>1183</v>
      </c>
      <c r="E151" s="23" t="s">
        <v>1173</v>
      </c>
      <c r="F151" s="23" t="s">
        <v>544</v>
      </c>
      <c r="G151" s="23" t="s">
        <v>443</v>
      </c>
      <c r="H151" s="23">
        <v>4</v>
      </c>
      <c r="I151" s="23">
        <v>20</v>
      </c>
      <c r="J151" s="147">
        <v>0</v>
      </c>
      <c r="K151" s="147">
        <v>100</v>
      </c>
      <c r="L151" s="147">
        <v>0</v>
      </c>
      <c r="M151" s="147">
        <v>0</v>
      </c>
      <c r="N151" s="9" t="str">
        <f t="shared" si="188"/>
        <v>2#0000_0000</v>
      </c>
      <c r="O151" s="9" t="str">
        <f t="shared" si="189"/>
        <v>2#0000_0000</v>
      </c>
      <c r="P151" s="9" t="str">
        <f t="shared" si="234"/>
        <v>2#0000_0000</v>
      </c>
      <c r="Q151" s="179"/>
      <c r="R151" s="179"/>
      <c r="S151" s="179"/>
      <c r="T151" s="180"/>
      <c r="U151" s="181"/>
      <c r="V151" s="182"/>
      <c r="W151" s="182"/>
      <c r="X151" s="180" t="s">
        <v>1192</v>
      </c>
      <c r="Y151" s="181"/>
      <c r="Z151" s="179"/>
      <c r="AA151" s="179"/>
      <c r="AB151" s="179"/>
      <c r="AC151" s="148" t="str">
        <f t="shared" si="178"/>
        <v>2#0000_0010</v>
      </c>
      <c r="AD151" s="149" t="str">
        <f t="shared" si="190"/>
        <v>2#0000_0010</v>
      </c>
      <c r="AE151" s="15" t="str">
        <f t="shared" si="191"/>
        <v>2#0000_0000</v>
      </c>
      <c r="AF151" s="567">
        <f t="shared" si="181"/>
        <v>0</v>
      </c>
      <c r="AG151" t="str">
        <f t="shared" ref="AG151" si="247">BL151</f>
        <v>0.500</v>
      </c>
      <c r="AH151" t="s">
        <v>8404</v>
      </c>
      <c r="AI151">
        <v>12</v>
      </c>
      <c r="AJ151">
        <v>14</v>
      </c>
      <c r="AK151">
        <v>15</v>
      </c>
      <c r="AL151" s="15"/>
      <c r="AM151">
        <v>1240877</v>
      </c>
      <c r="AN151" s="15" t="s">
        <v>11734</v>
      </c>
      <c r="AO151" s="234" t="s">
        <v>11836</v>
      </c>
      <c r="BG151" s="150">
        <v>5</v>
      </c>
      <c r="BH151" s="567">
        <f t="shared" ref="BH151" si="248">J151</f>
        <v>0</v>
      </c>
      <c r="BI151" s="567">
        <f t="shared" ref="BI151" si="249">K151</f>
        <v>100</v>
      </c>
      <c r="BJ151" s="151">
        <f t="shared" ref="BJ151" si="250">MIN(IF(BG151=5, 2, 5),(BI151-BH151)*VLOOKUP(BG151,$BP$3:$BQ$8,2,1))</f>
        <v>0.5</v>
      </c>
      <c r="BK151" s="152">
        <f t="shared" ref="BK151" si="251">ROUNDDOWN(BJ151, 3)</f>
        <v>0.5</v>
      </c>
      <c r="BL151" t="str">
        <f t="shared" ref="BL151" si="252">SUBSTITUTE(TEXT(BK151, "0,000"),",",".")</f>
        <v>0.500</v>
      </c>
      <c r="BQ151" s="153"/>
    </row>
    <row r="152" spans="1:69">
      <c r="A152" s="154">
        <v>150</v>
      </c>
      <c r="B152" s="175" t="s">
        <v>1011</v>
      </c>
      <c r="C152" s="165" t="s">
        <v>1015</v>
      </c>
      <c r="D152" s="13" t="s">
        <v>1183</v>
      </c>
      <c r="E152" s="23" t="s">
        <v>1173</v>
      </c>
      <c r="F152" s="23" t="s">
        <v>544</v>
      </c>
      <c r="G152" s="23" t="s">
        <v>443</v>
      </c>
      <c r="H152" s="23">
        <v>4</v>
      </c>
      <c r="I152" s="23">
        <v>20</v>
      </c>
      <c r="J152" s="147">
        <v>0</v>
      </c>
      <c r="K152" s="147">
        <v>100</v>
      </c>
      <c r="L152" s="147">
        <v>0</v>
      </c>
      <c r="M152" s="147">
        <v>0</v>
      </c>
      <c r="N152" s="9" t="str">
        <f t="shared" si="188"/>
        <v>2#0000_0000</v>
      </c>
      <c r="O152" s="9" t="str">
        <f t="shared" si="189"/>
        <v>2#0000_0000</v>
      </c>
      <c r="P152" s="9" t="str">
        <f t="shared" si="234"/>
        <v>2#0000_0000</v>
      </c>
      <c r="Q152" s="179"/>
      <c r="R152" s="179"/>
      <c r="S152" s="179"/>
      <c r="T152" s="180"/>
      <c r="U152" s="181"/>
      <c r="V152" s="182"/>
      <c r="W152" s="182"/>
      <c r="X152" s="180" t="s">
        <v>1192</v>
      </c>
      <c r="Y152" s="181"/>
      <c r="Z152" s="179"/>
      <c r="AA152" s="179"/>
      <c r="AB152" s="179"/>
      <c r="AC152" s="148" t="str">
        <f t="shared" si="178"/>
        <v>2#0000_0010</v>
      </c>
      <c r="AD152" s="149" t="str">
        <f t="shared" si="190"/>
        <v>2#0000_0010</v>
      </c>
      <c r="AE152" s="15" t="str">
        <f t="shared" si="191"/>
        <v>2#0000_0000</v>
      </c>
      <c r="AF152" s="567">
        <f t="shared" si="181"/>
        <v>0</v>
      </c>
      <c r="AG152" t="str">
        <f t="shared" ref="AG152" si="253">BL152</f>
        <v>0.500</v>
      </c>
      <c r="AH152" t="s">
        <v>8404</v>
      </c>
      <c r="AI152">
        <v>12</v>
      </c>
      <c r="AJ152">
        <v>14</v>
      </c>
      <c r="AK152">
        <v>15</v>
      </c>
      <c r="AL152" s="15"/>
      <c r="AM152">
        <v>1240878</v>
      </c>
      <c r="AN152" s="15" t="s">
        <v>11736</v>
      </c>
      <c r="AO152" s="234" t="s">
        <v>11836</v>
      </c>
      <c r="BG152" s="150">
        <v>5</v>
      </c>
      <c r="BH152" s="567">
        <f t="shared" ref="BH152" si="254">J152</f>
        <v>0</v>
      </c>
      <c r="BI152" s="567">
        <f t="shared" ref="BI152" si="255">K152</f>
        <v>100</v>
      </c>
      <c r="BJ152" s="151">
        <f t="shared" ref="BJ152" si="256">MIN(IF(BG152=5, 2, 5),(BI152-BH152)*VLOOKUP(BG152,$BP$3:$BQ$8,2,1))</f>
        <v>0.5</v>
      </c>
      <c r="BK152" s="152">
        <f t="shared" ref="BK152" si="257">ROUNDDOWN(BJ152, 3)</f>
        <v>0.5</v>
      </c>
      <c r="BL152" t="str">
        <f t="shared" ref="BL152" si="258">SUBSTITUTE(TEXT(BK152, "0,000"),",",".")</f>
        <v>0.500</v>
      </c>
      <c r="BQ152" s="153"/>
    </row>
    <row r="153" spans="1:69">
      <c r="A153" s="154">
        <v>151</v>
      </c>
      <c r="B153" s="175" t="s">
        <v>1022</v>
      </c>
      <c r="C153" s="165" t="s">
        <v>1024</v>
      </c>
      <c r="D153" s="13" t="s">
        <v>1165</v>
      </c>
      <c r="E153" s="23" t="s">
        <v>1184</v>
      </c>
      <c r="F153" s="23" t="s">
        <v>544</v>
      </c>
      <c r="G153" s="23" t="s">
        <v>443</v>
      </c>
      <c r="H153" s="23">
        <v>4</v>
      </c>
      <c r="I153" s="23">
        <v>20</v>
      </c>
      <c r="J153" s="147">
        <v>0</v>
      </c>
      <c r="K153" s="147">
        <v>10</v>
      </c>
      <c r="L153" s="147">
        <v>0</v>
      </c>
      <c r="M153" s="147">
        <v>0</v>
      </c>
      <c r="N153" s="9" t="str">
        <f t="shared" si="188"/>
        <v>2#0000_0000</v>
      </c>
      <c r="O153" s="9" t="str">
        <f t="shared" si="189"/>
        <v>2#0000_0010</v>
      </c>
      <c r="P153" s="9" t="str">
        <f t="shared" si="234"/>
        <v>2#0000_0010</v>
      </c>
      <c r="Q153" s="179"/>
      <c r="R153" s="179"/>
      <c r="S153" s="179"/>
      <c r="T153" s="180"/>
      <c r="U153" s="181" t="s">
        <v>1193</v>
      </c>
      <c r="V153" s="182"/>
      <c r="W153" s="182"/>
      <c r="X153" s="180" t="s">
        <v>1185</v>
      </c>
      <c r="Y153" s="181"/>
      <c r="Z153" s="179"/>
      <c r="AA153" s="179"/>
      <c r="AB153" s="179"/>
      <c r="AC153" s="148" t="str">
        <f t="shared" si="178"/>
        <v>2#0000_0010</v>
      </c>
      <c r="AD153" s="149" t="str">
        <f t="shared" si="190"/>
        <v>2#0000_0010</v>
      </c>
      <c r="AE153" s="15" t="str">
        <f t="shared" si="191"/>
        <v>2#0000_0000</v>
      </c>
      <c r="AF153" s="567">
        <f t="shared" si="181"/>
        <v>1</v>
      </c>
      <c r="AG153" t="str">
        <f t="shared" ref="AG153" si="259">BL153</f>
        <v>0.050</v>
      </c>
      <c r="AH153" t="s">
        <v>8404</v>
      </c>
      <c r="AI153">
        <v>12</v>
      </c>
      <c r="AJ153">
        <v>14</v>
      </c>
      <c r="AK153">
        <v>15</v>
      </c>
      <c r="AL153" s="15"/>
      <c r="AM153">
        <v>1240879</v>
      </c>
      <c r="AN153" s="15" t="s">
        <v>11736</v>
      </c>
      <c r="AO153" s="234" t="s">
        <v>11823</v>
      </c>
      <c r="BG153" s="150">
        <v>5</v>
      </c>
      <c r="BH153" s="567">
        <f t="shared" ref="BH153" si="260">J153</f>
        <v>0</v>
      </c>
      <c r="BI153" s="567">
        <f t="shared" ref="BI153" si="261">K153</f>
        <v>10</v>
      </c>
      <c r="BJ153" s="151">
        <f t="shared" ref="BJ153" si="262">MIN(IF(BG153=5, 2, 5),(BI153-BH153)*VLOOKUP(BG153,$BP$3:$BQ$8,2,1))</f>
        <v>0.05</v>
      </c>
      <c r="BK153" s="152">
        <f t="shared" ref="BK153" si="263">ROUNDDOWN(BJ153, 3)</f>
        <v>0.05</v>
      </c>
      <c r="BL153" t="str">
        <f t="shared" ref="BL153" si="264">SUBSTITUTE(TEXT(BK153, "0,000"),",",".")</f>
        <v>0.050</v>
      </c>
      <c r="BQ153" s="153"/>
    </row>
    <row r="154" spans="1:69">
      <c r="A154" s="154">
        <v>152</v>
      </c>
      <c r="B154" s="175" t="s">
        <v>1023</v>
      </c>
      <c r="C154" s="165" t="s">
        <v>1025</v>
      </c>
      <c r="D154" s="13" t="s">
        <v>1165</v>
      </c>
      <c r="E154" s="23" t="s">
        <v>1184</v>
      </c>
      <c r="F154" s="23" t="s">
        <v>544</v>
      </c>
      <c r="G154" s="23" t="s">
        <v>443</v>
      </c>
      <c r="H154" s="23">
        <v>4</v>
      </c>
      <c r="I154" s="23">
        <v>20</v>
      </c>
      <c r="J154" s="147">
        <v>0</v>
      </c>
      <c r="K154" s="147">
        <v>100</v>
      </c>
      <c r="L154" s="147">
        <v>0</v>
      </c>
      <c r="M154" s="147">
        <v>0</v>
      </c>
      <c r="N154" s="9" t="str">
        <f t="shared" si="188"/>
        <v>2#0000_0000</v>
      </c>
      <c r="O154" s="9" t="str">
        <f t="shared" si="189"/>
        <v>2#0000_0010</v>
      </c>
      <c r="P154" s="9" t="str">
        <f t="shared" si="234"/>
        <v>2#0000_0010</v>
      </c>
      <c r="Q154" s="179"/>
      <c r="R154" s="179"/>
      <c r="S154" s="179"/>
      <c r="T154" s="180"/>
      <c r="U154" s="181" t="s">
        <v>1193</v>
      </c>
      <c r="V154" s="182"/>
      <c r="W154" s="182"/>
      <c r="X154" s="180" t="s">
        <v>1185</v>
      </c>
      <c r="Y154" s="181"/>
      <c r="Z154" s="179"/>
      <c r="AA154" s="179"/>
      <c r="AB154" s="179"/>
      <c r="AC154" s="148" t="str">
        <f t="shared" si="178"/>
        <v>2#0000_0010</v>
      </c>
      <c r="AD154" s="149" t="str">
        <f t="shared" si="190"/>
        <v>2#0000_0010</v>
      </c>
      <c r="AE154" s="15" t="str">
        <f t="shared" si="191"/>
        <v>2#0000_0000</v>
      </c>
      <c r="AF154" s="567">
        <f t="shared" si="181"/>
        <v>1</v>
      </c>
      <c r="AG154" t="str">
        <f t="shared" ref="AG154" si="265">BL154</f>
        <v>0.500</v>
      </c>
      <c r="AH154" t="s">
        <v>8404</v>
      </c>
      <c r="AI154">
        <v>12</v>
      </c>
      <c r="AJ154">
        <v>14</v>
      </c>
      <c r="AK154">
        <v>15</v>
      </c>
      <c r="AL154" s="15"/>
      <c r="AM154">
        <v>1240880</v>
      </c>
      <c r="AN154" s="15" t="s">
        <v>11734</v>
      </c>
      <c r="AO154" s="234" t="s">
        <v>11823</v>
      </c>
      <c r="BG154" s="150">
        <v>5</v>
      </c>
      <c r="BH154" s="567">
        <f t="shared" ref="BH154" si="266">J154</f>
        <v>0</v>
      </c>
      <c r="BI154" s="567">
        <f t="shared" ref="BI154" si="267">K154</f>
        <v>100</v>
      </c>
      <c r="BJ154" s="151">
        <f t="shared" ref="BJ154" si="268">MIN(IF(BG154=5, 2, 5),(BI154-BH154)*VLOOKUP(BG154,$BP$3:$BQ$8,2,1))</f>
        <v>0.5</v>
      </c>
      <c r="BK154" s="152">
        <f t="shared" ref="BK154" si="269">ROUNDDOWN(BJ154, 3)</f>
        <v>0.5</v>
      </c>
      <c r="BL154" t="str">
        <f t="shared" ref="BL154" si="270">SUBSTITUTE(TEXT(BK154, "0,000"),",",".")</f>
        <v>0.500</v>
      </c>
      <c r="BQ154" s="153"/>
    </row>
    <row r="155" spans="1:69" s="1109" customFormat="1">
      <c r="A155" s="1096">
        <v>153</v>
      </c>
      <c r="B155" s="1116" t="s">
        <v>1026</v>
      </c>
      <c r="C155" s="1116" t="s">
        <v>1027</v>
      </c>
      <c r="D155" s="1099"/>
      <c r="E155" s="1100"/>
      <c r="F155" s="1100"/>
      <c r="G155" s="1100"/>
      <c r="H155" s="1101">
        <v>0</v>
      </c>
      <c r="I155" s="1101">
        <v>0</v>
      </c>
      <c r="J155" s="1101">
        <v>0</v>
      </c>
      <c r="K155" s="1101">
        <v>0</v>
      </c>
      <c r="L155" s="1101">
        <v>0</v>
      </c>
      <c r="M155" s="1101">
        <v>0</v>
      </c>
      <c r="N155" s="1102" t="str">
        <f t="shared" si="188"/>
        <v>2#0000_0000</v>
      </c>
      <c r="O155" s="1102" t="str">
        <f t="shared" si="189"/>
        <v>2#0000_0010</v>
      </c>
      <c r="P155" s="1102" t="str">
        <f t="shared" si="234"/>
        <v>2#0000_0010</v>
      </c>
      <c r="Q155" s="1103"/>
      <c r="R155" s="1103"/>
      <c r="S155" s="1103"/>
      <c r="T155" s="1104"/>
      <c r="U155" s="1103" t="s">
        <v>1193</v>
      </c>
      <c r="V155" s="1103"/>
      <c r="W155" s="1103"/>
      <c r="X155" s="1104" t="s">
        <v>9288</v>
      </c>
      <c r="Y155" s="1103"/>
      <c r="Z155" s="1103"/>
      <c r="AA155" s="1103"/>
      <c r="AB155" s="1103"/>
      <c r="AC155" s="1105" t="str">
        <f t="shared" si="178"/>
        <v>2#0000_0010</v>
      </c>
      <c r="AD155" s="1106" t="str">
        <f t="shared" si="190"/>
        <v>2#0000_0010</v>
      </c>
      <c r="AE155" s="1107" t="str">
        <f t="shared" si="191"/>
        <v>2#0000_0000</v>
      </c>
      <c r="AF155" s="1108">
        <f t="shared" si="181"/>
        <v>0</v>
      </c>
      <c r="AG155" s="1109" t="str">
        <f t="shared" ref="AG155" si="271">BL155</f>
        <v>0.000</v>
      </c>
      <c r="AI155" s="1109">
        <v>12</v>
      </c>
      <c r="AJ155" s="1109">
        <v>14</v>
      </c>
      <c r="AK155" s="1109">
        <v>15</v>
      </c>
      <c r="AL155" s="1107"/>
      <c r="AM155" s="1109">
        <v>1240881</v>
      </c>
      <c r="AN155" s="1107" t="s">
        <v>11732</v>
      </c>
      <c r="AO155" s="1133"/>
      <c r="BG155" s="1110">
        <v>5</v>
      </c>
      <c r="BH155" s="1108">
        <f t="shared" ref="BH155" si="272">J155</f>
        <v>0</v>
      </c>
      <c r="BI155" s="1108">
        <f t="shared" ref="BI155" si="273">K155</f>
        <v>0</v>
      </c>
      <c r="BJ155" s="1111">
        <f t="shared" ref="BJ155" si="274">MIN(IF(BG155=5, 2, 5),(BI155-BH155)*VLOOKUP(BG155,$BP$3:$BQ$8,2,1))</f>
        <v>0</v>
      </c>
      <c r="BK155" s="1112">
        <f t="shared" ref="BK155" si="275">ROUNDDOWN(BJ155, 3)</f>
        <v>0</v>
      </c>
      <c r="BL155" s="1109" t="str">
        <f t="shared" ref="BL155" si="276">SUBSTITUTE(TEXT(BK155, "0,000"),",",".")</f>
        <v>0.000</v>
      </c>
      <c r="BQ155" s="1113"/>
    </row>
    <row r="156" spans="1:69">
      <c r="A156" s="154">
        <v>154</v>
      </c>
      <c r="B156" s="175" t="s">
        <v>1157</v>
      </c>
      <c r="C156" s="165" t="s">
        <v>1052</v>
      </c>
      <c r="D156" s="13" t="s">
        <v>1198</v>
      </c>
      <c r="E156" s="23" t="s">
        <v>1173</v>
      </c>
      <c r="F156" s="23" t="s">
        <v>544</v>
      </c>
      <c r="G156" s="23" t="s">
        <v>443</v>
      </c>
      <c r="H156" s="23">
        <v>4</v>
      </c>
      <c r="I156" s="23">
        <v>20</v>
      </c>
      <c r="J156" s="147">
        <v>0</v>
      </c>
      <c r="K156" s="147">
        <v>100</v>
      </c>
      <c r="L156" s="147">
        <v>0</v>
      </c>
      <c r="M156" s="147">
        <v>0</v>
      </c>
      <c r="N156" s="9" t="str">
        <f t="shared" si="188"/>
        <v>2#0000_0000</v>
      </c>
      <c r="O156" s="9" t="str">
        <f t="shared" si="189"/>
        <v>2#0000_0000</v>
      </c>
      <c r="P156" s="9" t="str">
        <f t="shared" si="234"/>
        <v>2#0000_0000</v>
      </c>
      <c r="Q156" s="179"/>
      <c r="R156" s="179"/>
      <c r="S156" s="179"/>
      <c r="T156" s="180"/>
      <c r="U156" s="181"/>
      <c r="V156" s="182"/>
      <c r="W156" s="182"/>
      <c r="X156" s="180"/>
      <c r="Y156" s="181" t="s">
        <v>1179</v>
      </c>
      <c r="Z156" s="179" t="s">
        <v>1196</v>
      </c>
      <c r="AA156" s="179"/>
      <c r="AB156" s="179"/>
      <c r="AC156" s="148" t="str">
        <f t="shared" si="178"/>
        <v>2#0000_1100</v>
      </c>
      <c r="AD156" s="149" t="str">
        <f t="shared" si="190"/>
        <v>2#0000_1100</v>
      </c>
      <c r="AE156" s="15" t="str">
        <f t="shared" si="191"/>
        <v>2#0000_1100</v>
      </c>
      <c r="AF156" s="567">
        <f t="shared" si="181"/>
        <v>0</v>
      </c>
      <c r="AG156" t="str">
        <f t="shared" ref="AG156" si="277">BL156</f>
        <v>0.500</v>
      </c>
      <c r="AH156" t="s">
        <v>8404</v>
      </c>
      <c r="AI156">
        <v>12</v>
      </c>
      <c r="AJ156">
        <v>14</v>
      </c>
      <c r="AK156">
        <v>15</v>
      </c>
      <c r="AL156" s="15"/>
      <c r="AM156">
        <v>1240882</v>
      </c>
      <c r="AN156" s="15" t="s">
        <v>11737</v>
      </c>
      <c r="AO156" s="234" t="s">
        <v>11836</v>
      </c>
      <c r="BG156" s="150">
        <v>5</v>
      </c>
      <c r="BH156" s="567">
        <f t="shared" ref="BH156" si="278">J156</f>
        <v>0</v>
      </c>
      <c r="BI156" s="567">
        <f t="shared" ref="BI156" si="279">K156</f>
        <v>100</v>
      </c>
      <c r="BJ156" s="151">
        <f t="shared" ref="BJ156" si="280">MIN(IF(BG156=5, 2, 5),(BI156-BH156)*VLOOKUP(BG156,$BP$3:$BQ$8,2,1))</f>
        <v>0.5</v>
      </c>
      <c r="BK156" s="152">
        <f t="shared" ref="BK156" si="281">ROUNDDOWN(BJ156, 3)</f>
        <v>0.5</v>
      </c>
      <c r="BL156" t="str">
        <f t="shared" ref="BL156" si="282">SUBSTITUTE(TEXT(BK156, "0,000"),",",".")</f>
        <v>0.500</v>
      </c>
      <c r="BQ156" s="153"/>
    </row>
    <row r="157" spans="1:69">
      <c r="A157" s="154">
        <v>155</v>
      </c>
      <c r="B157" s="175" t="s">
        <v>1155</v>
      </c>
      <c r="C157" s="165" t="s">
        <v>1053</v>
      </c>
      <c r="D157" s="13" t="s">
        <v>1198</v>
      </c>
      <c r="E157" s="23" t="s">
        <v>1173</v>
      </c>
      <c r="F157" s="23" t="s">
        <v>544</v>
      </c>
      <c r="G157" s="23" t="s">
        <v>443</v>
      </c>
      <c r="H157" s="23">
        <v>4</v>
      </c>
      <c r="I157" s="23">
        <v>20</v>
      </c>
      <c r="J157" s="147">
        <v>0</v>
      </c>
      <c r="K157" s="147">
        <v>100</v>
      </c>
      <c r="L157" s="147">
        <v>0</v>
      </c>
      <c r="M157" s="147">
        <v>0</v>
      </c>
      <c r="N157" s="9" t="str">
        <f t="shared" si="188"/>
        <v>2#0000_0000</v>
      </c>
      <c r="O157" s="9" t="str">
        <f t="shared" si="189"/>
        <v>2#0000_0000</v>
      </c>
      <c r="P157" s="9" t="str">
        <f t="shared" si="234"/>
        <v>2#0000_0000</v>
      </c>
      <c r="Q157" s="179"/>
      <c r="R157" s="179"/>
      <c r="S157" s="179"/>
      <c r="T157" s="180"/>
      <c r="U157" s="181"/>
      <c r="V157" s="182"/>
      <c r="W157" s="182"/>
      <c r="X157" s="180"/>
      <c r="Y157" s="181" t="s">
        <v>1179</v>
      </c>
      <c r="Z157" s="179" t="s">
        <v>1196</v>
      </c>
      <c r="AA157" s="179"/>
      <c r="AB157" s="179"/>
      <c r="AC157" s="148" t="str">
        <f t="shared" si="178"/>
        <v>2#0000_1100</v>
      </c>
      <c r="AD157" s="149" t="str">
        <f t="shared" si="190"/>
        <v>2#0000_1100</v>
      </c>
      <c r="AE157" s="15" t="str">
        <f t="shared" si="191"/>
        <v>2#0000_1100</v>
      </c>
      <c r="AF157" s="567">
        <f t="shared" si="181"/>
        <v>0</v>
      </c>
      <c r="AG157" t="str">
        <f t="shared" ref="AG157" si="283">BL157</f>
        <v>0.500</v>
      </c>
      <c r="AH157" t="s">
        <v>8404</v>
      </c>
      <c r="AI157">
        <v>12</v>
      </c>
      <c r="AJ157">
        <v>14</v>
      </c>
      <c r="AK157">
        <v>15</v>
      </c>
      <c r="AL157" s="15"/>
      <c r="AM157">
        <v>1240883</v>
      </c>
      <c r="AN157" s="15" t="s">
        <v>11737</v>
      </c>
      <c r="AO157" s="234" t="s">
        <v>11836</v>
      </c>
      <c r="BG157" s="150">
        <v>5</v>
      </c>
      <c r="BH157" s="567">
        <f t="shared" ref="BH157" si="284">J157</f>
        <v>0</v>
      </c>
      <c r="BI157" s="567">
        <f t="shared" ref="BI157" si="285">K157</f>
        <v>100</v>
      </c>
      <c r="BJ157" s="151">
        <f t="shared" ref="BJ157" si="286">MIN(IF(BG157=5, 2, 5),(BI157-BH157)*VLOOKUP(BG157,$BP$3:$BQ$8,2,1))</f>
        <v>0.5</v>
      </c>
      <c r="BK157" s="152">
        <f t="shared" ref="BK157" si="287">ROUNDDOWN(BJ157, 3)</f>
        <v>0.5</v>
      </c>
      <c r="BL157" t="str">
        <f t="shared" ref="BL157" si="288">SUBSTITUTE(TEXT(BK157, "0,000"),",",".")</f>
        <v>0.500</v>
      </c>
      <c r="BQ157" s="153"/>
    </row>
    <row r="158" spans="1:69">
      <c r="A158" s="154">
        <v>156</v>
      </c>
      <c r="B158" s="175" t="s">
        <v>1156</v>
      </c>
      <c r="C158" s="165" t="s">
        <v>1054</v>
      </c>
      <c r="D158" s="13" t="s">
        <v>1198</v>
      </c>
      <c r="E158" s="23" t="s">
        <v>1173</v>
      </c>
      <c r="F158" s="23" t="s">
        <v>544</v>
      </c>
      <c r="G158" s="23" t="s">
        <v>443</v>
      </c>
      <c r="H158" s="23">
        <v>4</v>
      </c>
      <c r="I158" s="23">
        <v>20</v>
      </c>
      <c r="J158" s="147">
        <v>0</v>
      </c>
      <c r="K158" s="147">
        <v>100</v>
      </c>
      <c r="L158" s="147">
        <v>0</v>
      </c>
      <c r="M158" s="147">
        <v>0</v>
      </c>
      <c r="N158" s="9" t="str">
        <f t="shared" si="188"/>
        <v>2#0000_0000</v>
      </c>
      <c r="O158" s="9" t="str">
        <f t="shared" si="189"/>
        <v>2#0000_0000</v>
      </c>
      <c r="P158" s="9" t="str">
        <f t="shared" si="234"/>
        <v>2#0000_0000</v>
      </c>
      <c r="Q158" s="179"/>
      <c r="R158" s="179"/>
      <c r="S158" s="179"/>
      <c r="T158" s="180"/>
      <c r="U158" s="181"/>
      <c r="V158" s="182"/>
      <c r="W158" s="182"/>
      <c r="X158" s="180"/>
      <c r="Y158" s="181" t="s">
        <v>1179</v>
      </c>
      <c r="Z158" s="179" t="s">
        <v>1196</v>
      </c>
      <c r="AA158" s="179"/>
      <c r="AB158" s="179"/>
      <c r="AC158" s="148" t="str">
        <f t="shared" si="178"/>
        <v>2#0000_1100</v>
      </c>
      <c r="AD158" s="149" t="str">
        <f t="shared" si="190"/>
        <v>2#0000_1100</v>
      </c>
      <c r="AE158" s="15" t="str">
        <f t="shared" si="191"/>
        <v>2#0000_1100</v>
      </c>
      <c r="AF158" s="567">
        <f t="shared" si="181"/>
        <v>0</v>
      </c>
      <c r="AG158" t="str">
        <f t="shared" ref="AG158" si="289">BL158</f>
        <v>0.500</v>
      </c>
      <c r="AH158" t="s">
        <v>8404</v>
      </c>
      <c r="AI158">
        <v>12</v>
      </c>
      <c r="AJ158">
        <v>14</v>
      </c>
      <c r="AK158">
        <v>15</v>
      </c>
      <c r="AL158" s="15"/>
      <c r="AM158">
        <v>1240884</v>
      </c>
      <c r="AN158" s="15" t="s">
        <v>11723</v>
      </c>
      <c r="AO158" s="234" t="s">
        <v>11836</v>
      </c>
      <c r="BG158" s="150">
        <v>5</v>
      </c>
      <c r="BH158" s="567">
        <f t="shared" ref="BH158" si="290">J158</f>
        <v>0</v>
      </c>
      <c r="BI158" s="567">
        <f t="shared" ref="BI158" si="291">K158</f>
        <v>100</v>
      </c>
      <c r="BJ158" s="151">
        <f t="shared" ref="BJ158" si="292">MIN(IF(BG158=5, 2, 5),(BI158-BH158)*VLOOKUP(BG158,$BP$3:$BQ$8,2,1))</f>
        <v>0.5</v>
      </c>
      <c r="BK158" s="152">
        <f t="shared" ref="BK158" si="293">ROUNDDOWN(BJ158, 3)</f>
        <v>0.5</v>
      </c>
      <c r="BL158" t="str">
        <f t="shared" ref="BL158" si="294">SUBSTITUTE(TEXT(BK158, "0,000"),",",".")</f>
        <v>0.500</v>
      </c>
      <c r="BQ158" s="153"/>
    </row>
    <row r="159" spans="1:69">
      <c r="A159" s="154">
        <v>157</v>
      </c>
      <c r="B159" s="175" t="s">
        <v>1055</v>
      </c>
      <c r="C159" s="165" t="s">
        <v>1056</v>
      </c>
      <c r="D159" s="13" t="s">
        <v>1165</v>
      </c>
      <c r="E159" s="23" t="s">
        <v>1184</v>
      </c>
      <c r="F159" s="23" t="s">
        <v>544</v>
      </c>
      <c r="G159" s="23" t="s">
        <v>443</v>
      </c>
      <c r="H159" s="23">
        <v>4</v>
      </c>
      <c r="I159" s="23">
        <v>20</v>
      </c>
      <c r="J159" s="147">
        <v>0</v>
      </c>
      <c r="K159" s="147">
        <v>10</v>
      </c>
      <c r="L159" s="147">
        <v>0</v>
      </c>
      <c r="M159" s="147">
        <v>0</v>
      </c>
      <c r="N159" s="9" t="str">
        <f t="shared" si="188"/>
        <v>2#0000_0000</v>
      </c>
      <c r="O159" s="9" t="str">
        <f t="shared" si="189"/>
        <v>2#0000_0000</v>
      </c>
      <c r="P159" s="9" t="str">
        <f t="shared" si="234"/>
        <v>2#0000_0000</v>
      </c>
      <c r="Q159" s="179"/>
      <c r="R159" s="179"/>
      <c r="S159" s="179"/>
      <c r="T159" s="180"/>
      <c r="U159" s="181"/>
      <c r="V159" s="182"/>
      <c r="W159" s="182"/>
      <c r="X159" s="180"/>
      <c r="Y159" s="181"/>
      <c r="Z159" s="179"/>
      <c r="AA159" s="179"/>
      <c r="AB159" s="179"/>
      <c r="AC159" s="148" t="str">
        <f t="shared" si="178"/>
        <v>2#0000_0000</v>
      </c>
      <c r="AD159" s="149" t="str">
        <f t="shared" si="190"/>
        <v>2#0000_0000</v>
      </c>
      <c r="AE159" s="15" t="str">
        <f t="shared" si="191"/>
        <v>2#0000_0000</v>
      </c>
      <c r="AF159" s="567">
        <f t="shared" si="181"/>
        <v>1</v>
      </c>
      <c r="AG159" t="str">
        <f t="shared" ref="AG159" si="295">BL159</f>
        <v>0.050</v>
      </c>
      <c r="AH159" t="s">
        <v>8404</v>
      </c>
      <c r="AI159">
        <v>12</v>
      </c>
      <c r="AJ159">
        <v>14</v>
      </c>
      <c r="AK159">
        <v>15</v>
      </c>
      <c r="AL159" s="15"/>
      <c r="AM159">
        <v>1240885</v>
      </c>
      <c r="AN159" s="15" t="s">
        <v>11723</v>
      </c>
      <c r="AO159" s="234" t="s">
        <v>11823</v>
      </c>
      <c r="BG159" s="150">
        <v>5</v>
      </c>
      <c r="BH159" s="567">
        <f t="shared" ref="BH159" si="296">J159</f>
        <v>0</v>
      </c>
      <c r="BI159" s="567">
        <f t="shared" ref="BI159" si="297">K159</f>
        <v>10</v>
      </c>
      <c r="BJ159" s="151">
        <f t="shared" ref="BJ159" si="298">MIN(IF(BG159=5, 2, 5),(BI159-BH159)*VLOOKUP(BG159,$BP$3:$BQ$8,2,1))</f>
        <v>0.05</v>
      </c>
      <c r="BK159" s="152">
        <f t="shared" ref="BK159" si="299">ROUNDDOWN(BJ159, 3)</f>
        <v>0.05</v>
      </c>
      <c r="BL159" t="str">
        <f t="shared" ref="BL159" si="300">SUBSTITUTE(TEXT(BK159, "0,000"),",",".")</f>
        <v>0.050</v>
      </c>
      <c r="BQ159" s="153"/>
    </row>
    <row r="160" spans="1:69">
      <c r="A160" s="154">
        <v>158</v>
      </c>
      <c r="B160" s="175" t="s">
        <v>1059</v>
      </c>
      <c r="C160" s="165" t="s">
        <v>1057</v>
      </c>
      <c r="D160" s="13" t="s">
        <v>1165</v>
      </c>
      <c r="E160" s="23" t="s">
        <v>1184</v>
      </c>
      <c r="F160" s="23" t="s">
        <v>544</v>
      </c>
      <c r="G160" s="23" t="s">
        <v>443</v>
      </c>
      <c r="H160" s="23">
        <v>4</v>
      </c>
      <c r="I160" s="23">
        <v>20</v>
      </c>
      <c r="J160" s="147">
        <v>0</v>
      </c>
      <c r="K160" s="147">
        <v>10</v>
      </c>
      <c r="L160" s="147">
        <v>0</v>
      </c>
      <c r="M160" s="147">
        <v>0</v>
      </c>
      <c r="N160" s="9" t="str">
        <f t="shared" si="188"/>
        <v>2#0000_0000</v>
      </c>
      <c r="O160" s="9" t="str">
        <f t="shared" si="189"/>
        <v>2#0000_0000</v>
      </c>
      <c r="P160" s="9" t="str">
        <f t="shared" si="234"/>
        <v>2#0000_0000</v>
      </c>
      <c r="Q160" s="179"/>
      <c r="R160" s="179"/>
      <c r="S160" s="179"/>
      <c r="T160" s="180"/>
      <c r="U160" s="181"/>
      <c r="V160" s="182"/>
      <c r="W160" s="182"/>
      <c r="X160" s="180"/>
      <c r="Y160" s="181"/>
      <c r="Z160" s="179"/>
      <c r="AA160" s="179"/>
      <c r="AB160" s="179"/>
      <c r="AC160" s="148" t="str">
        <f t="shared" si="178"/>
        <v>2#0000_0000</v>
      </c>
      <c r="AD160" s="149" t="str">
        <f t="shared" si="190"/>
        <v>2#0000_0000</v>
      </c>
      <c r="AE160" s="15" t="str">
        <f t="shared" si="191"/>
        <v>2#0000_0000</v>
      </c>
      <c r="AF160" s="567">
        <f t="shared" si="181"/>
        <v>1</v>
      </c>
      <c r="AG160" t="str">
        <f t="shared" ref="AG160" si="301">BL160</f>
        <v>0.050</v>
      </c>
      <c r="AH160" t="s">
        <v>8404</v>
      </c>
      <c r="AI160">
        <v>12</v>
      </c>
      <c r="AJ160">
        <v>14</v>
      </c>
      <c r="AK160">
        <v>15</v>
      </c>
      <c r="AL160" s="15"/>
      <c r="AM160">
        <v>1240886</v>
      </c>
      <c r="AN160" s="15" t="s">
        <v>11741</v>
      </c>
      <c r="AO160" s="234" t="s">
        <v>11823</v>
      </c>
      <c r="BG160" s="150">
        <v>5</v>
      </c>
      <c r="BH160" s="567">
        <f t="shared" ref="BH160" si="302">J160</f>
        <v>0</v>
      </c>
      <c r="BI160" s="567">
        <f t="shared" ref="BI160" si="303">K160</f>
        <v>10</v>
      </c>
      <c r="BJ160" s="151">
        <f t="shared" ref="BJ160" si="304">MIN(IF(BG160=5, 2, 5),(BI160-BH160)*VLOOKUP(BG160,$BP$3:$BQ$8,2,1))</f>
        <v>0.05</v>
      </c>
      <c r="BK160" s="152">
        <f t="shared" ref="BK160" si="305">ROUNDDOWN(BJ160, 3)</f>
        <v>0.05</v>
      </c>
      <c r="BL160" t="str">
        <f t="shared" ref="BL160" si="306">SUBSTITUTE(TEXT(BK160, "0,000"),",",".")</f>
        <v>0.050</v>
      </c>
      <c r="BQ160" s="153"/>
    </row>
    <row r="161" spans="1:69">
      <c r="A161" s="154">
        <v>159</v>
      </c>
      <c r="B161" s="175" t="s">
        <v>1060</v>
      </c>
      <c r="C161" s="165" t="s">
        <v>1058</v>
      </c>
      <c r="D161" s="13" t="s">
        <v>1165</v>
      </c>
      <c r="E161" s="23" t="s">
        <v>1184</v>
      </c>
      <c r="F161" s="23" t="s">
        <v>544</v>
      </c>
      <c r="G161" s="23" t="s">
        <v>443</v>
      </c>
      <c r="H161" s="23">
        <v>4</v>
      </c>
      <c r="I161" s="23">
        <v>20</v>
      </c>
      <c r="J161" s="147">
        <v>0</v>
      </c>
      <c r="K161" s="147">
        <v>10</v>
      </c>
      <c r="L161" s="147">
        <v>0</v>
      </c>
      <c r="M161" s="147">
        <v>0</v>
      </c>
      <c r="N161" s="9" t="str">
        <f t="shared" si="188"/>
        <v>2#0000_0000</v>
      </c>
      <c r="O161" s="9" t="str">
        <f t="shared" si="189"/>
        <v>2#0000_0000</v>
      </c>
      <c r="P161" s="9" t="str">
        <f t="shared" si="234"/>
        <v>2#0000_0000</v>
      </c>
      <c r="Q161" s="179"/>
      <c r="R161" s="179"/>
      <c r="S161" s="179"/>
      <c r="T161" s="180"/>
      <c r="U161" s="181"/>
      <c r="V161" s="182"/>
      <c r="W161" s="182"/>
      <c r="X161" s="180"/>
      <c r="Y161" s="181"/>
      <c r="Z161" s="179"/>
      <c r="AA161" s="179"/>
      <c r="AB161" s="179"/>
      <c r="AC161" s="148" t="str">
        <f t="shared" si="178"/>
        <v>2#0000_0000</v>
      </c>
      <c r="AD161" s="149" t="str">
        <f t="shared" si="190"/>
        <v>2#0000_0000</v>
      </c>
      <c r="AE161" s="15" t="str">
        <f t="shared" si="191"/>
        <v>2#0000_0000</v>
      </c>
      <c r="AF161" s="567">
        <f t="shared" si="181"/>
        <v>1</v>
      </c>
      <c r="AG161" t="str">
        <f t="shared" ref="AG161" si="307">BL161</f>
        <v>0.050</v>
      </c>
      <c r="AH161" t="s">
        <v>8404</v>
      </c>
      <c r="AI161">
        <v>12</v>
      </c>
      <c r="AJ161">
        <v>14</v>
      </c>
      <c r="AK161">
        <v>15</v>
      </c>
      <c r="AL161" s="15"/>
      <c r="AM161">
        <v>1240887</v>
      </c>
      <c r="AN161" s="15" t="s">
        <v>11734</v>
      </c>
      <c r="AO161" s="234" t="s">
        <v>11823</v>
      </c>
      <c r="BG161" s="150">
        <v>5</v>
      </c>
      <c r="BH161" s="567">
        <f t="shared" ref="BH161" si="308">J161</f>
        <v>0</v>
      </c>
      <c r="BI161" s="567">
        <f t="shared" ref="BI161" si="309">K161</f>
        <v>10</v>
      </c>
      <c r="BJ161" s="151">
        <f t="shared" ref="BJ161" si="310">MIN(IF(BG161=5, 2, 5),(BI161-BH161)*VLOOKUP(BG161,$BP$3:$BQ$8,2,1))</f>
        <v>0.05</v>
      </c>
      <c r="BK161" s="152">
        <f t="shared" ref="BK161" si="311">ROUNDDOWN(BJ161, 3)</f>
        <v>0.05</v>
      </c>
      <c r="BL161" t="str">
        <f t="shared" ref="BL161" si="312">SUBSTITUTE(TEXT(BK161, "0,000"),",",".")</f>
        <v>0.050</v>
      </c>
      <c r="BQ161" s="153"/>
    </row>
    <row r="162" spans="1:69">
      <c r="A162" s="154">
        <v>160</v>
      </c>
      <c r="B162" s="175" t="s">
        <v>1061</v>
      </c>
      <c r="C162" s="165" t="s">
        <v>1064</v>
      </c>
      <c r="D162" s="13" t="s">
        <v>1165</v>
      </c>
      <c r="E162" s="23" t="s">
        <v>1184</v>
      </c>
      <c r="F162" s="23" t="s">
        <v>544</v>
      </c>
      <c r="G162" s="23" t="s">
        <v>443</v>
      </c>
      <c r="H162" s="23">
        <v>4</v>
      </c>
      <c r="I162" s="23">
        <v>20</v>
      </c>
      <c r="J162" s="147">
        <v>0</v>
      </c>
      <c r="K162" s="147">
        <v>10</v>
      </c>
      <c r="L162" s="147">
        <v>0</v>
      </c>
      <c r="M162" s="147">
        <v>0</v>
      </c>
      <c r="N162" s="9" t="str">
        <f t="shared" si="188"/>
        <v>2#0000_0000</v>
      </c>
      <c r="O162" s="9" t="str">
        <f t="shared" si="189"/>
        <v>2#0000_0000</v>
      </c>
      <c r="P162" s="9" t="str">
        <f t="shared" si="234"/>
        <v>2#0000_0000</v>
      </c>
      <c r="Q162" s="179"/>
      <c r="R162" s="179"/>
      <c r="S162" s="179"/>
      <c r="T162" s="180"/>
      <c r="U162" s="181"/>
      <c r="V162" s="182"/>
      <c r="W162" s="182"/>
      <c r="X162" s="180" t="s">
        <v>1185</v>
      </c>
      <c r="Y162" s="181"/>
      <c r="Z162" s="179"/>
      <c r="AA162" s="179"/>
      <c r="AB162" s="179"/>
      <c r="AC162" s="148" t="str">
        <f>CONCATENATE("2#00",IF(AB162&lt;&gt;"","1","0")&amp;IF(AA162&lt;&gt;"","1","0")&amp;"_"&amp;IF(Z162&lt;&gt;"","1","0")&amp;IF(Y162&lt;&gt;"","1","0")&amp;IF(X162&lt;&gt;"","1","0")&amp;IF(W163&lt;&gt;"","1","0"))</f>
        <v>2#0000_0010</v>
      </c>
      <c r="AD162" s="149" t="str">
        <f t="shared" si="190"/>
        <v>2#0000_0010</v>
      </c>
      <c r="AE162" s="15" t="str">
        <f t="shared" si="191"/>
        <v>2#0000_0000</v>
      </c>
      <c r="AF162" s="567">
        <f>IF(E163="МПа",1,0)</f>
        <v>1</v>
      </c>
      <c r="AG162" t="str">
        <f t="shared" ref="AG162" si="313">BL162</f>
        <v>0.050</v>
      </c>
      <c r="AH162" t="s">
        <v>8404</v>
      </c>
      <c r="AI162">
        <v>12</v>
      </c>
      <c r="AJ162">
        <v>14</v>
      </c>
      <c r="AK162">
        <v>15</v>
      </c>
      <c r="AL162" s="15"/>
      <c r="AM162">
        <v>1240888</v>
      </c>
      <c r="AN162" s="15" t="s">
        <v>11738</v>
      </c>
      <c r="AO162" s="234" t="s">
        <v>11823</v>
      </c>
      <c r="BG162" s="150">
        <v>5</v>
      </c>
      <c r="BH162" s="567">
        <f t="shared" ref="BH162" si="314">J162</f>
        <v>0</v>
      </c>
      <c r="BI162" s="567">
        <f t="shared" ref="BI162" si="315">K162</f>
        <v>10</v>
      </c>
      <c r="BJ162" s="151">
        <f t="shared" ref="BJ162" si="316">MIN(IF(BG162=5, 2, 5),(BI162-BH162)*VLOOKUP(BG162,$BP$3:$BQ$8,2,1))</f>
        <v>0.05</v>
      </c>
      <c r="BK162" s="152">
        <f t="shared" ref="BK162" si="317">ROUNDDOWN(BJ162, 3)</f>
        <v>0.05</v>
      </c>
      <c r="BL162" t="str">
        <f t="shared" ref="BL162" si="318">SUBSTITUTE(TEXT(BK162, "0,000"),",",".")</f>
        <v>0.050</v>
      </c>
      <c r="BQ162" s="153"/>
    </row>
    <row r="163" spans="1:69">
      <c r="A163" s="154">
        <v>161</v>
      </c>
      <c r="B163" s="175" t="s">
        <v>1062</v>
      </c>
      <c r="C163" s="165" t="s">
        <v>1065</v>
      </c>
      <c r="D163" s="13" t="s">
        <v>1165</v>
      </c>
      <c r="E163" s="23" t="s">
        <v>1184</v>
      </c>
      <c r="F163" s="23" t="s">
        <v>544</v>
      </c>
      <c r="G163" s="23" t="s">
        <v>443</v>
      </c>
      <c r="H163" s="23">
        <v>4</v>
      </c>
      <c r="I163" s="23">
        <v>20</v>
      </c>
      <c r="J163" s="147">
        <v>0</v>
      </c>
      <c r="K163" s="147">
        <v>10</v>
      </c>
      <c r="L163" s="147">
        <v>0</v>
      </c>
      <c r="M163" s="147">
        <v>0</v>
      </c>
      <c r="N163" s="9" t="str">
        <f t="shared" si="188"/>
        <v>2#0000_0000</v>
      </c>
      <c r="O163" s="9" t="str">
        <f t="shared" si="189"/>
        <v>2#0000_0000</v>
      </c>
      <c r="P163" s="9" t="str">
        <f t="shared" si="234"/>
        <v>2#0000_0000</v>
      </c>
      <c r="Q163" s="179"/>
      <c r="R163" s="179"/>
      <c r="S163" s="179"/>
      <c r="T163" s="180"/>
      <c r="U163" s="181"/>
      <c r="V163" s="182"/>
      <c r="W163" s="182"/>
      <c r="X163" s="180" t="s">
        <v>1185</v>
      </c>
      <c r="Y163" s="181"/>
      <c r="Z163" s="179"/>
      <c r="AA163" s="179"/>
      <c r="AB163" s="179"/>
      <c r="AC163" s="148" t="str">
        <f t="shared" ref="AC163:AC169" si="319">CONCATENATE("2#00",IF(AB163&lt;&gt;"","1","0")&amp;IF(AA163&lt;&gt;"","1","0")&amp;"_"&amp;IF(Z163&lt;&gt;"","1","0")&amp;IF(Y163&lt;&gt;"","1","0")&amp;IF(X163&lt;&gt;"","1","0")&amp;IF(W163&lt;&gt;"","1","0"))</f>
        <v>2#0000_0010</v>
      </c>
      <c r="AD163" s="149" t="str">
        <f t="shared" si="190"/>
        <v>2#0000_0010</v>
      </c>
      <c r="AE163" s="15" t="str">
        <f t="shared" si="191"/>
        <v>2#0000_0000</v>
      </c>
      <c r="AF163" s="567">
        <f t="shared" ref="AF163:AF169" si="320">IF(E163="МПа",1,0)</f>
        <v>1</v>
      </c>
      <c r="AG163" t="str">
        <f t="shared" ref="AG163" si="321">BL163</f>
        <v>0.050</v>
      </c>
      <c r="AH163" t="s">
        <v>8404</v>
      </c>
      <c r="AI163">
        <v>12</v>
      </c>
      <c r="AJ163">
        <v>14</v>
      </c>
      <c r="AK163">
        <v>15</v>
      </c>
      <c r="AL163" s="15"/>
      <c r="AM163">
        <v>1240889</v>
      </c>
      <c r="AN163" s="15" t="s">
        <v>11736</v>
      </c>
      <c r="AO163" s="234" t="s">
        <v>11823</v>
      </c>
      <c r="BG163" s="150">
        <v>5</v>
      </c>
      <c r="BH163" s="567">
        <f t="shared" ref="BH163" si="322">J163</f>
        <v>0</v>
      </c>
      <c r="BI163" s="567">
        <f t="shared" ref="BI163" si="323">K163</f>
        <v>10</v>
      </c>
      <c r="BJ163" s="151">
        <f t="shared" ref="BJ163" si="324">MIN(IF(BG163=5, 2, 5),(BI163-BH163)*VLOOKUP(BG163,$BP$3:$BQ$8,2,1))</f>
        <v>0.05</v>
      </c>
      <c r="BK163" s="152">
        <f t="shared" ref="BK163" si="325">ROUNDDOWN(BJ163, 3)</f>
        <v>0.05</v>
      </c>
      <c r="BL163" t="str">
        <f t="shared" ref="BL163" si="326">SUBSTITUTE(TEXT(BK163, "0,000"),",",".")</f>
        <v>0.050</v>
      </c>
      <c r="BQ163" s="153"/>
    </row>
    <row r="164" spans="1:69">
      <c r="A164" s="154">
        <v>162</v>
      </c>
      <c r="B164" s="175" t="s">
        <v>1063</v>
      </c>
      <c r="C164" s="165" t="s">
        <v>1066</v>
      </c>
      <c r="D164" s="13" t="s">
        <v>1165</v>
      </c>
      <c r="E164" s="23" t="s">
        <v>1184</v>
      </c>
      <c r="F164" s="23" t="s">
        <v>544</v>
      </c>
      <c r="G164" s="23" t="s">
        <v>443</v>
      </c>
      <c r="H164" s="23">
        <v>4</v>
      </c>
      <c r="I164" s="23">
        <v>20</v>
      </c>
      <c r="J164" s="147">
        <v>0</v>
      </c>
      <c r="K164" s="147">
        <v>10</v>
      </c>
      <c r="L164" s="147">
        <v>0</v>
      </c>
      <c r="M164" s="147">
        <v>0</v>
      </c>
      <c r="N164" s="9" t="str">
        <f t="shared" si="188"/>
        <v>2#0000_0000</v>
      </c>
      <c r="O164" s="9" t="str">
        <f t="shared" si="189"/>
        <v>2#0000_0000</v>
      </c>
      <c r="P164" s="9" t="str">
        <f t="shared" si="234"/>
        <v>2#0000_0000</v>
      </c>
      <c r="Q164" s="179"/>
      <c r="R164" s="179"/>
      <c r="S164" s="179"/>
      <c r="T164" s="180"/>
      <c r="U164" s="181"/>
      <c r="V164" s="182"/>
      <c r="W164" s="182"/>
      <c r="X164" s="180" t="s">
        <v>1185</v>
      </c>
      <c r="Y164" s="181"/>
      <c r="Z164" s="179"/>
      <c r="AA164" s="179"/>
      <c r="AB164" s="179"/>
      <c r="AC164" s="148" t="str">
        <f t="shared" si="319"/>
        <v>2#0000_0010</v>
      </c>
      <c r="AD164" s="149" t="str">
        <f t="shared" si="190"/>
        <v>2#0000_0010</v>
      </c>
      <c r="AE164" s="15" t="str">
        <f t="shared" si="191"/>
        <v>2#0000_0000</v>
      </c>
      <c r="AF164" s="567">
        <f t="shared" si="320"/>
        <v>1</v>
      </c>
      <c r="AG164" t="str">
        <f t="shared" ref="AG164" si="327">BL164</f>
        <v>0.050</v>
      </c>
      <c r="AH164" t="s">
        <v>8404</v>
      </c>
      <c r="AI164">
        <v>12</v>
      </c>
      <c r="AJ164">
        <v>14</v>
      </c>
      <c r="AK164">
        <v>15</v>
      </c>
      <c r="AL164" s="15"/>
      <c r="AM164">
        <v>1240890</v>
      </c>
      <c r="AN164" s="15" t="s">
        <v>11736</v>
      </c>
      <c r="AO164" s="234" t="s">
        <v>11823</v>
      </c>
      <c r="BG164" s="150">
        <v>5</v>
      </c>
      <c r="BH164" s="567">
        <f t="shared" ref="BH164" si="328">J164</f>
        <v>0</v>
      </c>
      <c r="BI164" s="567">
        <f t="shared" ref="BI164" si="329">K164</f>
        <v>10</v>
      </c>
      <c r="BJ164" s="151">
        <f t="shared" ref="BJ164" si="330">MIN(IF(BG164=5, 2, 5),(BI164-BH164)*VLOOKUP(BG164,$BP$3:$BQ$8,2,1))</f>
        <v>0.05</v>
      </c>
      <c r="BK164" s="152">
        <f t="shared" ref="BK164" si="331">ROUNDDOWN(BJ164, 3)</f>
        <v>0.05</v>
      </c>
      <c r="BL164" t="str">
        <f t="shared" ref="BL164" si="332">SUBSTITUTE(TEXT(BK164, "0,000"),",",".")</f>
        <v>0.050</v>
      </c>
      <c r="BQ164" s="153"/>
    </row>
    <row r="165" spans="1:69" s="1109" customFormat="1">
      <c r="A165" s="1096">
        <v>163</v>
      </c>
      <c r="B165" s="1097"/>
      <c r="C165" s="1098"/>
      <c r="D165" s="1099"/>
      <c r="E165" s="1100"/>
      <c r="F165" s="1100"/>
      <c r="G165" s="1100"/>
      <c r="H165" s="1101">
        <v>0</v>
      </c>
      <c r="I165" s="1101">
        <v>0</v>
      </c>
      <c r="J165" s="1101">
        <v>0</v>
      </c>
      <c r="K165" s="1101">
        <v>0</v>
      </c>
      <c r="L165" s="1101">
        <v>0</v>
      </c>
      <c r="M165" s="1101">
        <v>0</v>
      </c>
      <c r="N165" s="1102" t="str">
        <f t="shared" si="188"/>
        <v>2#0000_0000</v>
      </c>
      <c r="O165" s="1102" t="str">
        <f t="shared" si="189"/>
        <v>2#0000_0000</v>
      </c>
      <c r="P165" s="1102" t="str">
        <f t="shared" si="234"/>
        <v>2#0000_0000</v>
      </c>
      <c r="Q165" s="1103"/>
      <c r="R165" s="1103"/>
      <c r="S165" s="1103"/>
      <c r="T165" s="1104"/>
      <c r="U165" s="1103"/>
      <c r="V165" s="1103"/>
      <c r="W165" s="1103"/>
      <c r="X165" s="1104"/>
      <c r="Y165" s="1103"/>
      <c r="Z165" s="1103"/>
      <c r="AA165" s="1103"/>
      <c r="AB165" s="1103"/>
      <c r="AC165" s="1105" t="str">
        <f t="shared" si="319"/>
        <v>2#0000_0000</v>
      </c>
      <c r="AD165" s="1106" t="str">
        <f t="shared" si="190"/>
        <v>2#0000_0000</v>
      </c>
      <c r="AE165" s="1107" t="str">
        <f t="shared" si="191"/>
        <v>2#0000_0000</v>
      </c>
      <c r="AF165" s="1108">
        <f t="shared" si="320"/>
        <v>0</v>
      </c>
      <c r="AG165" s="1109" t="str">
        <f t="shared" ref="AG165" si="333">BL165</f>
        <v>0.000</v>
      </c>
      <c r="AI165" s="1109">
        <v>12</v>
      </c>
      <c r="AJ165" s="1109">
        <v>14</v>
      </c>
      <c r="AK165" s="1109">
        <v>15</v>
      </c>
      <c r="AL165" s="1107"/>
      <c r="AN165" s="1107" t="s">
        <v>11737</v>
      </c>
      <c r="AO165" s="1133"/>
      <c r="BG165" s="1110">
        <v>5</v>
      </c>
      <c r="BH165" s="1108">
        <f t="shared" ref="BH165" si="334">J165</f>
        <v>0</v>
      </c>
      <c r="BI165" s="1108">
        <f t="shared" ref="BI165" si="335">K165</f>
        <v>0</v>
      </c>
      <c r="BJ165" s="1111">
        <f t="shared" ref="BJ165" si="336">MIN(IF(BG165=5, 2, 5),(BI165-BH165)*VLOOKUP(BG165,$BP$3:$BQ$8,2,1))</f>
        <v>0</v>
      </c>
      <c r="BK165" s="1112">
        <f t="shared" ref="BK165" si="337">ROUNDDOWN(BJ165, 3)</f>
        <v>0</v>
      </c>
      <c r="BL165" s="1109" t="str">
        <f t="shared" ref="BL165" si="338">SUBSTITUTE(TEXT(BK165, "0,000"),",",".")</f>
        <v>0.000</v>
      </c>
      <c r="BQ165" s="1113"/>
    </row>
    <row r="166" spans="1:69">
      <c r="A166" s="154">
        <v>164</v>
      </c>
      <c r="B166" s="175" t="s">
        <v>1046</v>
      </c>
      <c r="C166" s="165" t="s">
        <v>1047</v>
      </c>
      <c r="D166" s="13" t="s">
        <v>1167</v>
      </c>
      <c r="E166" s="23" t="s">
        <v>1168</v>
      </c>
      <c r="F166" s="23" t="s">
        <v>545</v>
      </c>
      <c r="G166" s="23" t="s">
        <v>443</v>
      </c>
      <c r="H166" s="23">
        <v>4</v>
      </c>
      <c r="I166" s="23">
        <v>20</v>
      </c>
      <c r="J166" s="147">
        <v>0</v>
      </c>
      <c r="K166" s="147">
        <v>100</v>
      </c>
      <c r="L166" s="147">
        <v>0</v>
      </c>
      <c r="M166" s="147">
        <v>0</v>
      </c>
      <c r="N166" s="9" t="str">
        <f t="shared" si="188"/>
        <v>2#0000_0000</v>
      </c>
      <c r="O166" s="9" t="str">
        <f t="shared" si="189"/>
        <v>2#0000_0000</v>
      </c>
      <c r="P166" s="9" t="str">
        <f t="shared" si="234"/>
        <v>2#0000_0000</v>
      </c>
      <c r="Q166" s="179"/>
      <c r="R166" s="179"/>
      <c r="S166" s="179"/>
      <c r="T166" s="180"/>
      <c r="U166" s="181"/>
      <c r="V166" s="182"/>
      <c r="W166" s="182"/>
      <c r="X166" s="180"/>
      <c r="Y166" s="181" t="s">
        <v>1169</v>
      </c>
      <c r="Z166" s="179" t="s">
        <v>1170</v>
      </c>
      <c r="AA166" s="179"/>
      <c r="AB166" s="179"/>
      <c r="AC166" s="148" t="str">
        <f t="shared" si="319"/>
        <v>2#0000_1100</v>
      </c>
      <c r="AD166" s="149" t="str">
        <f t="shared" si="190"/>
        <v>2#0000_1100</v>
      </c>
      <c r="AE166" s="15" t="str">
        <f t="shared" si="191"/>
        <v>2#0000_1100</v>
      </c>
      <c r="AF166" s="567">
        <f t="shared" si="320"/>
        <v>0</v>
      </c>
      <c r="AG166" t="str">
        <f t="shared" ref="AG166" si="339">BL166</f>
        <v>0.500</v>
      </c>
      <c r="AH166" t="s">
        <v>8404</v>
      </c>
      <c r="AI166">
        <v>12</v>
      </c>
      <c r="AJ166">
        <v>14</v>
      </c>
      <c r="AK166">
        <v>15</v>
      </c>
      <c r="AL166" s="15"/>
      <c r="AM166">
        <v>1240891</v>
      </c>
      <c r="AN166" s="15" t="s">
        <v>11737</v>
      </c>
      <c r="AO166" s="234" t="s">
        <v>11842</v>
      </c>
      <c r="BG166" s="150">
        <v>5</v>
      </c>
      <c r="BH166" s="567">
        <f t="shared" ref="BH166" si="340">J166</f>
        <v>0</v>
      </c>
      <c r="BI166" s="567">
        <f t="shared" ref="BI166" si="341">K166</f>
        <v>100</v>
      </c>
      <c r="BJ166" s="151">
        <f t="shared" ref="BJ166" si="342">MIN(IF(BG166=5, 2, 5),(BI166-BH166)*VLOOKUP(BG166,$BP$3:$BQ$8,2,1))</f>
        <v>0.5</v>
      </c>
      <c r="BK166" s="152">
        <f t="shared" ref="BK166" si="343">ROUNDDOWN(BJ166, 3)</f>
        <v>0.5</v>
      </c>
      <c r="BL166" t="str">
        <f t="shared" ref="BL166" si="344">SUBSTITUTE(TEXT(BK166, "0,000"),",",".")</f>
        <v>0.500</v>
      </c>
      <c r="BQ166" s="153"/>
    </row>
    <row r="167" spans="1:69">
      <c r="A167" s="154">
        <v>165</v>
      </c>
      <c r="B167" s="175" t="s">
        <v>1049</v>
      </c>
      <c r="C167" s="165" t="s">
        <v>1050</v>
      </c>
      <c r="D167" s="13" t="s">
        <v>1167</v>
      </c>
      <c r="E167" s="23" t="s">
        <v>1168</v>
      </c>
      <c r="F167" s="23" t="s">
        <v>545</v>
      </c>
      <c r="G167" s="23" t="s">
        <v>443</v>
      </c>
      <c r="H167" s="23">
        <v>4</v>
      </c>
      <c r="I167" s="23">
        <v>20</v>
      </c>
      <c r="J167" s="147">
        <v>0</v>
      </c>
      <c r="K167" s="147">
        <v>100</v>
      </c>
      <c r="L167" s="147">
        <v>0</v>
      </c>
      <c r="M167" s="147">
        <v>0</v>
      </c>
      <c r="N167" s="9" t="str">
        <f t="shared" si="188"/>
        <v>2#0000_0000</v>
      </c>
      <c r="O167" s="9" t="str">
        <f t="shared" si="189"/>
        <v>2#0000_0000</v>
      </c>
      <c r="P167" s="9" t="str">
        <f t="shared" si="234"/>
        <v>2#0000_0000</v>
      </c>
      <c r="Q167" s="179"/>
      <c r="R167" s="179"/>
      <c r="S167" s="179"/>
      <c r="T167" s="180"/>
      <c r="U167" s="181"/>
      <c r="V167" s="182"/>
      <c r="W167" s="182"/>
      <c r="X167" s="180"/>
      <c r="Y167" s="181" t="s">
        <v>1169</v>
      </c>
      <c r="Z167" s="179" t="s">
        <v>1170</v>
      </c>
      <c r="AA167" s="179"/>
      <c r="AB167" s="179"/>
      <c r="AC167" s="148" t="str">
        <f t="shared" si="319"/>
        <v>2#0000_1100</v>
      </c>
      <c r="AD167" s="149" t="str">
        <f t="shared" si="190"/>
        <v>2#0000_1100</v>
      </c>
      <c r="AE167" s="15" t="str">
        <f t="shared" si="191"/>
        <v>2#0000_1100</v>
      </c>
      <c r="AF167" s="567">
        <f t="shared" si="320"/>
        <v>0</v>
      </c>
      <c r="AG167" t="str">
        <f t="shared" ref="AG167" si="345">BL167</f>
        <v>0.500</v>
      </c>
      <c r="AH167" t="s">
        <v>8404</v>
      </c>
      <c r="AI167">
        <v>12</v>
      </c>
      <c r="AJ167">
        <v>14</v>
      </c>
      <c r="AK167">
        <v>15</v>
      </c>
      <c r="AL167" s="15"/>
      <c r="AM167">
        <v>1240892</v>
      </c>
      <c r="AN167" s="15" t="s">
        <v>11737</v>
      </c>
      <c r="AO167" s="234" t="s">
        <v>11842</v>
      </c>
      <c r="BG167" s="150">
        <v>5</v>
      </c>
      <c r="BH167" s="567">
        <f t="shared" ref="BH167" si="346">J167</f>
        <v>0</v>
      </c>
      <c r="BI167" s="567">
        <f t="shared" ref="BI167" si="347">K167</f>
        <v>100</v>
      </c>
      <c r="BJ167" s="151">
        <f t="shared" ref="BJ167" si="348">MIN(IF(BG167=5, 2, 5),(BI167-BH167)*VLOOKUP(BG167,$BP$3:$BQ$8,2,1))</f>
        <v>0.5</v>
      </c>
      <c r="BK167" s="152">
        <f t="shared" ref="BK167" si="349">ROUNDDOWN(BJ167, 3)</f>
        <v>0.5</v>
      </c>
      <c r="BL167" t="str">
        <f t="shared" ref="BL167" si="350">SUBSTITUTE(TEXT(BK167, "0,000"),",",".")</f>
        <v>0.500</v>
      </c>
      <c r="BQ167" s="153"/>
    </row>
    <row r="168" spans="1:69">
      <c r="A168" s="154">
        <v>166</v>
      </c>
      <c r="B168" s="175" t="s">
        <v>1048</v>
      </c>
      <c r="C168" s="165" t="s">
        <v>1051</v>
      </c>
      <c r="D168" s="13" t="s">
        <v>1167</v>
      </c>
      <c r="E168" s="23" t="s">
        <v>1168</v>
      </c>
      <c r="F168" s="23" t="s">
        <v>545</v>
      </c>
      <c r="G168" s="23" t="s">
        <v>443</v>
      </c>
      <c r="H168" s="23">
        <v>4</v>
      </c>
      <c r="I168" s="23">
        <v>20</v>
      </c>
      <c r="J168" s="147">
        <v>0</v>
      </c>
      <c r="K168" s="147">
        <v>100</v>
      </c>
      <c r="L168" s="147">
        <v>0</v>
      </c>
      <c r="M168" s="147">
        <v>0</v>
      </c>
      <c r="N168" s="9" t="str">
        <f t="shared" si="188"/>
        <v>2#0000_0000</v>
      </c>
      <c r="O168" s="9" t="str">
        <f t="shared" si="189"/>
        <v>2#0000_0000</v>
      </c>
      <c r="P168" s="9" t="str">
        <f t="shared" si="234"/>
        <v>2#0000_0000</v>
      </c>
      <c r="Q168" s="179"/>
      <c r="R168" s="179"/>
      <c r="S168" s="179"/>
      <c r="T168" s="180"/>
      <c r="U168" s="181"/>
      <c r="V168" s="182"/>
      <c r="W168" s="182"/>
      <c r="X168" s="180"/>
      <c r="Y168" s="181" t="s">
        <v>1169</v>
      </c>
      <c r="Z168" s="179" t="s">
        <v>1170</v>
      </c>
      <c r="AA168" s="179"/>
      <c r="AB168" s="179"/>
      <c r="AC168" s="148" t="str">
        <f t="shared" si="319"/>
        <v>2#0000_1100</v>
      </c>
      <c r="AD168" s="149" t="str">
        <f t="shared" si="190"/>
        <v>2#0000_1100</v>
      </c>
      <c r="AE168" s="15" t="str">
        <f t="shared" si="191"/>
        <v>2#0000_1100</v>
      </c>
      <c r="AF168" s="567">
        <f t="shared" si="320"/>
        <v>0</v>
      </c>
      <c r="AG168" t="str">
        <f t="shared" ref="AG168" si="351">BL168</f>
        <v>0.500</v>
      </c>
      <c r="AH168" t="s">
        <v>8404</v>
      </c>
      <c r="AI168">
        <v>12</v>
      </c>
      <c r="AJ168">
        <v>14</v>
      </c>
      <c r="AK168">
        <v>15</v>
      </c>
      <c r="AL168" s="15"/>
      <c r="AM168">
        <v>1240893</v>
      </c>
      <c r="AN168" s="15" t="s">
        <v>11723</v>
      </c>
      <c r="AO168" s="234" t="s">
        <v>11842</v>
      </c>
      <c r="BG168" s="150">
        <v>5</v>
      </c>
      <c r="BH168" s="567">
        <f t="shared" ref="BH168" si="352">J168</f>
        <v>0</v>
      </c>
      <c r="BI168" s="567">
        <f t="shared" ref="BI168" si="353">K168</f>
        <v>100</v>
      </c>
      <c r="BJ168" s="151">
        <f t="shared" ref="BJ168" si="354">MIN(IF(BG168=5, 2, 5),(BI168-BH168)*VLOOKUP(BG168,$BP$3:$BQ$8,2,1))</f>
        <v>0.5</v>
      </c>
      <c r="BK168" s="152">
        <f t="shared" ref="BK168" si="355">ROUNDDOWN(BJ168, 3)</f>
        <v>0.5</v>
      </c>
      <c r="BL168" t="str">
        <f t="shared" ref="BL168" si="356">SUBSTITUTE(TEXT(BK168, "0,000"),",",".")</f>
        <v>0.500</v>
      </c>
      <c r="BQ168" s="153"/>
    </row>
    <row r="169" spans="1:69" s="1109" customFormat="1">
      <c r="A169" s="1096">
        <v>167</v>
      </c>
      <c r="B169" s="1097"/>
      <c r="C169" s="1098"/>
      <c r="D169" s="1099"/>
      <c r="E169" s="1100"/>
      <c r="F169" s="1100"/>
      <c r="G169" s="1100"/>
      <c r="H169" s="1101">
        <v>0</v>
      </c>
      <c r="I169" s="1101">
        <v>0</v>
      </c>
      <c r="J169" s="1101">
        <v>0</v>
      </c>
      <c r="K169" s="1101">
        <v>0</v>
      </c>
      <c r="L169" s="1101">
        <v>0</v>
      </c>
      <c r="M169" s="1101">
        <v>0</v>
      </c>
      <c r="N169" s="1102" t="str">
        <f t="shared" si="188"/>
        <v>2#0000_0000</v>
      </c>
      <c r="O169" s="1102" t="str">
        <f t="shared" si="189"/>
        <v>2#0000_0000</v>
      </c>
      <c r="P169" s="1102" t="str">
        <f t="shared" si="234"/>
        <v>2#0000_0000</v>
      </c>
      <c r="Q169" s="1103"/>
      <c r="R169" s="1103"/>
      <c r="S169" s="1103"/>
      <c r="T169" s="1104"/>
      <c r="U169" s="1103"/>
      <c r="V169" s="1103"/>
      <c r="W169" s="1103"/>
      <c r="X169" s="1104"/>
      <c r="Y169" s="1103"/>
      <c r="Z169" s="1103"/>
      <c r="AA169" s="1103"/>
      <c r="AB169" s="1103"/>
      <c r="AC169" s="1105" t="str">
        <f t="shared" si="319"/>
        <v>2#0000_0000</v>
      </c>
      <c r="AD169" s="1106" t="str">
        <f t="shared" si="190"/>
        <v>2#0000_0000</v>
      </c>
      <c r="AE169" s="1107" t="str">
        <f t="shared" si="191"/>
        <v>2#0000_0000</v>
      </c>
      <c r="AF169" s="1108">
        <f t="shared" si="320"/>
        <v>0</v>
      </c>
      <c r="AG169" s="1109" t="str">
        <f t="shared" ref="AG169" si="357">BL169</f>
        <v>0.000</v>
      </c>
      <c r="AI169" s="1109">
        <v>12</v>
      </c>
      <c r="AJ169" s="1109">
        <v>14</v>
      </c>
      <c r="AK169" s="1109">
        <v>15</v>
      </c>
      <c r="AL169" s="1107"/>
      <c r="AN169" s="1107" t="s">
        <v>11723</v>
      </c>
      <c r="AO169" s="1133"/>
      <c r="BG169" s="1110">
        <v>5</v>
      </c>
      <c r="BH169" s="1108">
        <f t="shared" ref="BH169" si="358">J169</f>
        <v>0</v>
      </c>
      <c r="BI169" s="1108">
        <f t="shared" ref="BI169" si="359">K169</f>
        <v>0</v>
      </c>
      <c r="BJ169" s="1111">
        <f t="shared" ref="BJ169" si="360">MIN(IF(BG169=5, 2, 5),(BI169-BH169)*VLOOKUP(BG169,$BP$3:$BQ$8,2,1))</f>
        <v>0</v>
      </c>
      <c r="BK169" s="1112">
        <f t="shared" ref="BK169" si="361">ROUNDDOWN(BJ169, 3)</f>
        <v>0</v>
      </c>
      <c r="BL169" s="1109" t="str">
        <f t="shared" ref="BL169" si="362">SUBSTITUTE(TEXT(BK169, "0,000"),",",".")</f>
        <v>0.000</v>
      </c>
      <c r="BQ169" s="1113"/>
    </row>
    <row r="170" spans="1:69">
      <c r="A170" s="154">
        <v>168</v>
      </c>
      <c r="B170" s="174" t="s">
        <v>1085</v>
      </c>
      <c r="C170" s="165" t="s">
        <v>1088</v>
      </c>
      <c r="D170" s="13"/>
      <c r="E170" s="23" t="s">
        <v>543</v>
      </c>
      <c r="F170" s="23" t="s">
        <v>540</v>
      </c>
      <c r="G170" s="23" t="s">
        <v>471</v>
      </c>
      <c r="H170" s="23">
        <v>4</v>
      </c>
      <c r="I170" s="23">
        <v>20</v>
      </c>
      <c r="J170" s="147">
        <v>4</v>
      </c>
      <c r="K170" s="147">
        <v>20</v>
      </c>
      <c r="L170" s="147">
        <v>0</v>
      </c>
      <c r="M170" s="147">
        <v>0</v>
      </c>
      <c r="N170" s="9" t="str">
        <f>CONCATENATE("2#00",IF(Q170&lt;&gt;"","1","0")&amp;IF(R170&lt;&gt;"","1","0")&amp;"_",IF(S170&lt;&gt;"","1","0"),IF(T170&lt;&gt;"","1","0"),"00")</f>
        <v>2#0000_0000</v>
      </c>
      <c r="O170" s="9" t="str">
        <f>P170</f>
        <v>2#0000_0010</v>
      </c>
      <c r="P170" s="9" t="str">
        <f>CONCATENATE("2#00",IF(Q170&lt;&gt;"","1","0")&amp;IF(R170&lt;&gt;"","1","0")&amp;"_",IF(S170&lt;&gt;"","1","0")&amp;IF(T170&lt;&gt;"","1","0")&amp;IF(U170&lt;&gt;"","1","0")&amp;IF(V170&lt;&gt;"","1","0"))</f>
        <v>2#0000_0010</v>
      </c>
      <c r="Q170" s="179"/>
      <c r="R170" s="179"/>
      <c r="S170" s="179"/>
      <c r="T170" s="180"/>
      <c r="U170" s="181">
        <v>5</v>
      </c>
      <c r="V170" s="182"/>
      <c r="W170" s="182"/>
      <c r="X170" s="180">
        <v>8</v>
      </c>
      <c r="Y170" s="181"/>
      <c r="Z170" s="179">
        <v>12</v>
      </c>
      <c r="AA170" s="179"/>
      <c r="AB170" s="179"/>
      <c r="AC170" s="148" t="str">
        <f>CONCATENATE("2#00",IF(AB170&lt;&gt;"","1","0")&amp;IF(AA170&lt;&gt;"","1","0")&amp;"_"&amp;IF(Z170&lt;&gt;"","1","0")&amp;IF(Y170&lt;&gt;"","1","0")&amp;IF(X170&lt;&gt;"","1","0")&amp;IF(W170&lt;&gt;"","1","0"))</f>
        <v>2#0000_1010</v>
      </c>
      <c r="AD170" s="149" t="str">
        <f>AC170</f>
        <v>2#0000_1010</v>
      </c>
      <c r="AE170" s="15" t="str">
        <f>CONCATENATE("2#00",IF(AB170&lt;&gt;"","1","0")&amp;IF(AA170&lt;&gt;"","1","0")&amp;"_"&amp;IF(Z170&lt;&gt;"","1","0")&amp;IF(Y170&lt;&gt;"","1","0"),"00")</f>
        <v>2#0000_1000</v>
      </c>
      <c r="AF170" s="567">
        <f>IF(E170="МПа",1,0)</f>
        <v>0</v>
      </c>
      <c r="AG170" t="str">
        <f t="shared" ref="AG170" si="363">BL170</f>
        <v>0.080</v>
      </c>
      <c r="AH170" t="s">
        <v>8404</v>
      </c>
      <c r="AI170">
        <v>12</v>
      </c>
      <c r="AJ170">
        <v>14</v>
      </c>
      <c r="AK170">
        <v>15</v>
      </c>
      <c r="AL170" s="15"/>
      <c r="AM170">
        <v>1240894</v>
      </c>
      <c r="AN170" s="15" t="s">
        <v>11723</v>
      </c>
      <c r="AO170" s="234" t="s">
        <v>11840</v>
      </c>
      <c r="BG170" s="150">
        <v>5</v>
      </c>
      <c r="BH170" s="567">
        <f t="shared" ref="BH170" si="364">J170</f>
        <v>4</v>
      </c>
      <c r="BI170" s="567">
        <f t="shared" ref="BI170" si="365">K170</f>
        <v>20</v>
      </c>
      <c r="BJ170" s="151">
        <f t="shared" ref="BJ170" si="366">MIN(IF(BG170=5, 2, 5),(BI170-BH170)*VLOOKUP(BG170,$BP$3:$BQ$8,2,1))</f>
        <v>0.08</v>
      </c>
      <c r="BK170" s="152">
        <f t="shared" ref="BK170" si="367">ROUNDDOWN(BJ170, 3)</f>
        <v>0.08</v>
      </c>
      <c r="BL170" t="str">
        <f t="shared" ref="BL170" si="368">SUBSTITUTE(TEXT(BK170, "0,000"),",",".")</f>
        <v>0.080</v>
      </c>
      <c r="BQ170" s="153"/>
    </row>
    <row r="171" spans="1:69">
      <c r="A171" s="154">
        <v>169</v>
      </c>
      <c r="B171" s="174" t="s">
        <v>1089</v>
      </c>
      <c r="C171" s="165" t="s">
        <v>1090</v>
      </c>
      <c r="D171" s="13" t="s">
        <v>1186</v>
      </c>
      <c r="E171" s="23" t="s">
        <v>1187</v>
      </c>
      <c r="F171" s="23" t="s">
        <v>540</v>
      </c>
      <c r="G171" s="23" t="s">
        <v>443</v>
      </c>
      <c r="H171" s="23">
        <v>4</v>
      </c>
      <c r="I171" s="23">
        <v>20</v>
      </c>
      <c r="J171" s="147">
        <v>0</v>
      </c>
      <c r="K171" s="147">
        <v>3000</v>
      </c>
      <c r="L171" s="147">
        <v>0</v>
      </c>
      <c r="M171" s="147">
        <v>0</v>
      </c>
      <c r="N171" s="9" t="s">
        <v>8622</v>
      </c>
      <c r="O171" s="9" t="s">
        <v>8622</v>
      </c>
      <c r="P171" s="9" t="s">
        <v>8622</v>
      </c>
      <c r="Q171" s="179"/>
      <c r="R171" s="179"/>
      <c r="S171" s="179" t="s">
        <v>1199</v>
      </c>
      <c r="T171" s="180" t="s">
        <v>1200</v>
      </c>
      <c r="U171" s="181"/>
      <c r="V171" s="182"/>
      <c r="W171" s="182"/>
      <c r="X171" s="180"/>
      <c r="Y171" s="181" t="s">
        <v>1201</v>
      </c>
      <c r="Z171" s="179"/>
      <c r="AA171" s="179"/>
      <c r="AB171" s="179"/>
      <c r="AC171" s="148" t="s">
        <v>8622</v>
      </c>
      <c r="AD171" s="149" t="s">
        <v>8622</v>
      </c>
      <c r="AE171" s="15" t="s">
        <v>8622</v>
      </c>
      <c r="AF171" s="567">
        <v>0</v>
      </c>
      <c r="AG171" t="str">
        <f t="shared" ref="AG171" si="369">BL171</f>
        <v>2.000</v>
      </c>
      <c r="AH171" t="s">
        <v>8404</v>
      </c>
      <c r="AI171">
        <v>12</v>
      </c>
      <c r="AJ171">
        <v>14</v>
      </c>
      <c r="AK171">
        <v>15</v>
      </c>
      <c r="AL171" s="15"/>
      <c r="AM171">
        <v>1240895</v>
      </c>
      <c r="AN171" s="15" t="s">
        <v>11734</v>
      </c>
      <c r="AO171" s="234" t="s">
        <v>11840</v>
      </c>
      <c r="BG171" s="150">
        <v>5</v>
      </c>
      <c r="BH171" s="567">
        <f t="shared" ref="BH171" si="370">J171</f>
        <v>0</v>
      </c>
      <c r="BI171" s="567">
        <f t="shared" ref="BI171" si="371">K171</f>
        <v>3000</v>
      </c>
      <c r="BJ171" s="151">
        <f t="shared" ref="BJ171" si="372">MIN(IF(BG171=5, 2, 5),(BI171-BH171)*VLOOKUP(BG171,$BP$3:$BQ$8,2,1))</f>
        <v>2</v>
      </c>
      <c r="BK171" s="152">
        <f t="shared" ref="BK171" si="373">ROUNDDOWN(BJ171, 3)</f>
        <v>2</v>
      </c>
      <c r="BL171" t="str">
        <f t="shared" ref="BL171" si="374">SUBSTITUTE(TEXT(BK171, "0,000"),",",".")</f>
        <v>2.000</v>
      </c>
      <c r="BQ171" s="153"/>
    </row>
    <row r="172" spans="1:69">
      <c r="A172" s="154">
        <v>170</v>
      </c>
      <c r="B172" s="174" t="s">
        <v>1093</v>
      </c>
      <c r="C172" s="165" t="s">
        <v>1094</v>
      </c>
      <c r="D172" s="13" t="s">
        <v>1165</v>
      </c>
      <c r="E172" s="23" t="s">
        <v>1173</v>
      </c>
      <c r="F172" s="23" t="s">
        <v>544</v>
      </c>
      <c r="G172" s="23" t="s">
        <v>443</v>
      </c>
      <c r="H172" s="23">
        <v>4</v>
      </c>
      <c r="I172" s="23">
        <v>20</v>
      </c>
      <c r="J172" s="147">
        <v>0</v>
      </c>
      <c r="K172" s="147">
        <v>10</v>
      </c>
      <c r="L172" s="147">
        <v>0</v>
      </c>
      <c r="M172" s="147">
        <v>0</v>
      </c>
      <c r="N172" s="9" t="s">
        <v>8623</v>
      </c>
      <c r="O172" s="9" t="s">
        <v>8623</v>
      </c>
      <c r="P172" s="9" t="s">
        <v>8623</v>
      </c>
      <c r="Q172" s="179"/>
      <c r="R172" s="179"/>
      <c r="S172" s="179"/>
      <c r="T172" s="180"/>
      <c r="U172" s="181"/>
      <c r="V172" s="182"/>
      <c r="W172" s="182"/>
      <c r="X172" s="180"/>
      <c r="Y172" s="181"/>
      <c r="Z172" s="179"/>
      <c r="AA172" s="179"/>
      <c r="AB172" s="179"/>
      <c r="AC172" s="148" t="s">
        <v>8623</v>
      </c>
      <c r="AD172" s="149" t="s">
        <v>8623</v>
      </c>
      <c r="AE172" s="15" t="s">
        <v>8623</v>
      </c>
      <c r="AF172" s="567">
        <v>0</v>
      </c>
      <c r="AG172" t="str">
        <f t="shared" ref="AG172" si="375">BL172</f>
        <v>0.050</v>
      </c>
      <c r="AH172" t="s">
        <v>8404</v>
      </c>
      <c r="AI172">
        <v>12</v>
      </c>
      <c r="AJ172">
        <v>14</v>
      </c>
      <c r="AK172">
        <v>15</v>
      </c>
      <c r="AL172" s="15"/>
      <c r="AM172">
        <v>1240896</v>
      </c>
      <c r="AN172" s="15" t="s">
        <v>11723</v>
      </c>
      <c r="AO172" s="234" t="s">
        <v>11823</v>
      </c>
      <c r="BG172" s="150">
        <v>5</v>
      </c>
      <c r="BH172" s="567">
        <f t="shared" ref="BH172" si="376">J172</f>
        <v>0</v>
      </c>
      <c r="BI172" s="567">
        <f t="shared" ref="BI172" si="377">K172</f>
        <v>10</v>
      </c>
      <c r="BJ172" s="151">
        <f t="shared" ref="BJ172" si="378">MIN(IF(BG172=5, 2, 5),(BI172-BH172)*VLOOKUP(BG172,$BP$3:$BQ$8,2,1))</f>
        <v>0.05</v>
      </c>
      <c r="BK172" s="152">
        <f t="shared" ref="BK172" si="379">ROUNDDOWN(BJ172, 3)</f>
        <v>0.05</v>
      </c>
      <c r="BL172" t="str">
        <f t="shared" ref="BL172" si="380">SUBSTITUTE(TEXT(BK172, "0,000"),",",".")</f>
        <v>0.050</v>
      </c>
      <c r="BQ172" s="153"/>
    </row>
    <row r="173" spans="1:69">
      <c r="A173" s="154">
        <v>171</v>
      </c>
      <c r="B173" s="174" t="s">
        <v>1083</v>
      </c>
      <c r="C173" s="165" t="s">
        <v>1084</v>
      </c>
      <c r="D173" s="13" t="s">
        <v>531</v>
      </c>
      <c r="E173" s="23" t="s">
        <v>539</v>
      </c>
      <c r="F173" s="23" t="s">
        <v>540</v>
      </c>
      <c r="G173" s="23" t="s">
        <v>443</v>
      </c>
      <c r="H173" s="23">
        <v>4</v>
      </c>
      <c r="I173" s="23">
        <v>20</v>
      </c>
      <c r="J173" s="147">
        <v>-50</v>
      </c>
      <c r="K173" s="147">
        <v>150</v>
      </c>
      <c r="L173" s="147">
        <v>0</v>
      </c>
      <c r="M173" s="147">
        <v>0</v>
      </c>
      <c r="N173" s="9" t="str">
        <f t="shared" ref="N173:N191" si="381">CONCATENATE("2#00",IF(Q173&lt;&gt;"","1","0")&amp;IF(R173&lt;&gt;"","1","0")&amp;"_",IF(S173&lt;&gt;"","1","0"),IF(T173&lt;&gt;"","1","0"),"00")</f>
        <v>2#0000_0000</v>
      </c>
      <c r="O173" s="9" t="str">
        <f t="shared" ref="O173:O191" si="382">P173</f>
        <v>2#0000_0000</v>
      </c>
      <c r="P173" s="9" t="str">
        <f t="shared" ref="P173:P191" si="383">CONCATENATE("2#00",IF(Q173&lt;&gt;"","1","0")&amp;IF(R173&lt;&gt;"","1","0")&amp;"_",IF(S173&lt;&gt;"","1","0")&amp;IF(T173&lt;&gt;"","1","0")&amp;IF(U173&lt;&gt;"","1","0")&amp;IF(V173&lt;&gt;"","1","0"))</f>
        <v>2#0000_0000</v>
      </c>
      <c r="Q173" s="179"/>
      <c r="R173" s="179"/>
      <c r="S173" s="179"/>
      <c r="T173" s="180"/>
      <c r="U173" s="181"/>
      <c r="V173" s="182"/>
      <c r="W173" s="182"/>
      <c r="X173" s="180"/>
      <c r="Y173" s="181"/>
      <c r="Z173" s="179"/>
      <c r="AA173" s="179"/>
      <c r="AB173" s="179"/>
      <c r="AC173" s="148" t="str">
        <f t="shared" ref="AC173:AC191" si="384">CONCATENATE("2#00",IF(AB173&lt;&gt;"","1","0")&amp;IF(AA173&lt;&gt;"","1","0")&amp;"_"&amp;IF(Z173&lt;&gt;"","1","0")&amp;IF(Y173&lt;&gt;"","1","0")&amp;IF(X173&lt;&gt;"","1","0")&amp;IF(W173&lt;&gt;"","1","0"))</f>
        <v>2#0000_0000</v>
      </c>
      <c r="AD173" s="149" t="str">
        <f t="shared" ref="AD173:AD191" si="385">AC173</f>
        <v>2#0000_0000</v>
      </c>
      <c r="AE173" s="15" t="str">
        <f t="shared" ref="AE173:AE191" si="386">CONCATENATE("2#00",IF(AB173&lt;&gt;"","1","0")&amp;IF(AA173&lt;&gt;"","1","0")&amp;"_"&amp;IF(Z173&lt;&gt;"","1","0")&amp;IF(Y173&lt;&gt;"","1","0"),"00")</f>
        <v>2#0000_0000</v>
      </c>
      <c r="AF173" s="567">
        <f t="shared" ref="AF173:AF191" si="387">IF(E173="МПа",1,0)</f>
        <v>0</v>
      </c>
      <c r="AG173" t="str">
        <f t="shared" ref="AG173" si="388">BL173</f>
        <v>1.000</v>
      </c>
      <c r="AH173" t="s">
        <v>8404</v>
      </c>
      <c r="AI173">
        <v>12</v>
      </c>
      <c r="AJ173">
        <v>14</v>
      </c>
      <c r="AK173">
        <v>15</v>
      </c>
      <c r="AL173" s="15"/>
      <c r="AM173">
        <v>1240897</v>
      </c>
      <c r="AN173" s="15" t="s">
        <v>11736</v>
      </c>
      <c r="AO173" s="234" t="s">
        <v>11841</v>
      </c>
      <c r="BG173" s="150">
        <v>5</v>
      </c>
      <c r="BH173" s="567">
        <f t="shared" ref="BH173" si="389">J173</f>
        <v>-50</v>
      </c>
      <c r="BI173" s="567">
        <f t="shared" ref="BI173" si="390">K173</f>
        <v>150</v>
      </c>
      <c r="BJ173" s="151">
        <f t="shared" ref="BJ173" si="391">MIN(IF(BG173=5, 2, 5),(BI173-BH173)*VLOOKUP(BG173,$BP$3:$BQ$8,2,1))</f>
        <v>1</v>
      </c>
      <c r="BK173" s="152">
        <f t="shared" ref="BK173" si="392">ROUNDDOWN(BJ173, 3)</f>
        <v>1</v>
      </c>
      <c r="BL173" t="str">
        <f t="shared" ref="BL173" si="393">SUBSTITUTE(TEXT(BK173, "0,000"),",",".")</f>
        <v>1.000</v>
      </c>
      <c r="BQ173" s="153"/>
    </row>
    <row r="174" spans="1:69">
      <c r="A174" s="154">
        <v>172</v>
      </c>
      <c r="B174" s="174" t="s">
        <v>1091</v>
      </c>
      <c r="C174" s="165" t="s">
        <v>1092</v>
      </c>
      <c r="D174" s="13" t="s">
        <v>1165</v>
      </c>
      <c r="E174" s="23" t="s">
        <v>1173</v>
      </c>
      <c r="F174" s="23" t="s">
        <v>544</v>
      </c>
      <c r="G174" s="23" t="s">
        <v>443</v>
      </c>
      <c r="H174" s="23">
        <v>4</v>
      </c>
      <c r="I174" s="23">
        <v>20</v>
      </c>
      <c r="J174" s="147">
        <v>0</v>
      </c>
      <c r="K174" s="147">
        <v>10</v>
      </c>
      <c r="L174" s="147">
        <v>0</v>
      </c>
      <c r="M174" s="147">
        <v>0</v>
      </c>
      <c r="N174" s="9" t="str">
        <f t="shared" si="381"/>
        <v>2#0000_0000</v>
      </c>
      <c r="O174" s="9" t="str">
        <f t="shared" si="382"/>
        <v>2#0000_0010</v>
      </c>
      <c r="P174" s="9" t="str">
        <f t="shared" si="383"/>
        <v>2#0000_0010</v>
      </c>
      <c r="Q174" s="179"/>
      <c r="R174" s="179"/>
      <c r="S174" s="179"/>
      <c r="T174" s="180"/>
      <c r="U174" s="181" t="s">
        <v>1194</v>
      </c>
      <c r="V174" s="182"/>
      <c r="W174" s="182"/>
      <c r="X174" s="180" t="s">
        <v>1195</v>
      </c>
      <c r="Y174" s="181"/>
      <c r="Z174" s="179"/>
      <c r="AA174" s="179"/>
      <c r="AB174" s="179"/>
      <c r="AC174" s="148" t="str">
        <f t="shared" si="384"/>
        <v>2#0000_0010</v>
      </c>
      <c r="AD174" s="149" t="str">
        <f t="shared" si="385"/>
        <v>2#0000_0010</v>
      </c>
      <c r="AE174" s="15" t="str">
        <f t="shared" si="386"/>
        <v>2#0000_0000</v>
      </c>
      <c r="AF174" s="567">
        <f t="shared" si="387"/>
        <v>0</v>
      </c>
      <c r="AG174" t="str">
        <f t="shared" ref="AG174" si="394">BL174</f>
        <v>0.050</v>
      </c>
      <c r="AH174" t="s">
        <v>8404</v>
      </c>
      <c r="AI174">
        <v>12</v>
      </c>
      <c r="AJ174">
        <v>14</v>
      </c>
      <c r="AK174">
        <v>15</v>
      </c>
      <c r="AL174" s="15"/>
      <c r="AM174">
        <v>1240898</v>
      </c>
      <c r="AN174" s="15" t="s">
        <v>11736</v>
      </c>
      <c r="AO174" s="234" t="s">
        <v>11823</v>
      </c>
      <c r="BG174" s="150">
        <v>5</v>
      </c>
      <c r="BH174" s="567">
        <f t="shared" ref="BH174" si="395">J174</f>
        <v>0</v>
      </c>
      <c r="BI174" s="567">
        <f t="shared" ref="BI174" si="396">K174</f>
        <v>10</v>
      </c>
      <c r="BJ174" s="151">
        <f t="shared" ref="BJ174" si="397">MIN(IF(BG174=5, 2, 5),(BI174-BH174)*VLOOKUP(BG174,$BP$3:$BQ$8,2,1))</f>
        <v>0.05</v>
      </c>
      <c r="BK174" s="152">
        <f t="shared" ref="BK174" si="398">ROUNDDOWN(BJ174, 3)</f>
        <v>0.05</v>
      </c>
      <c r="BL174" t="str">
        <f t="shared" ref="BL174" si="399">SUBSTITUTE(TEXT(BK174, "0,000"),",",".")</f>
        <v>0.050</v>
      </c>
      <c r="BQ174" s="153"/>
    </row>
    <row r="175" spans="1:69" s="1109" customFormat="1">
      <c r="A175" s="1096">
        <v>173</v>
      </c>
      <c r="B175" s="1097"/>
      <c r="C175" s="1098"/>
      <c r="D175" s="1099"/>
      <c r="E175" s="1100"/>
      <c r="F175" s="1100"/>
      <c r="G175" s="1100"/>
      <c r="H175" s="1101">
        <v>0</v>
      </c>
      <c r="I175" s="1101">
        <v>0</v>
      </c>
      <c r="J175" s="1101">
        <v>0</v>
      </c>
      <c r="K175" s="1101">
        <v>0</v>
      </c>
      <c r="L175" s="1101">
        <v>0</v>
      </c>
      <c r="M175" s="1101">
        <v>0</v>
      </c>
      <c r="N175" s="1102" t="str">
        <f t="shared" si="381"/>
        <v>2#0000_0000</v>
      </c>
      <c r="O175" s="1102" t="str">
        <f t="shared" si="382"/>
        <v>2#0000_0000</v>
      </c>
      <c r="P175" s="1102" t="str">
        <f t="shared" si="383"/>
        <v>2#0000_0000</v>
      </c>
      <c r="Q175" s="1103"/>
      <c r="R175" s="1103"/>
      <c r="S175" s="1103"/>
      <c r="T175" s="1104"/>
      <c r="U175" s="1103"/>
      <c r="V175" s="1103"/>
      <c r="W175" s="1103"/>
      <c r="X175" s="1104"/>
      <c r="Y175" s="1103"/>
      <c r="Z175" s="1103"/>
      <c r="AA175" s="1103"/>
      <c r="AB175" s="1103"/>
      <c r="AC175" s="1105" t="str">
        <f t="shared" si="384"/>
        <v>2#0000_0000</v>
      </c>
      <c r="AD175" s="1106" t="str">
        <f t="shared" si="385"/>
        <v>2#0000_0000</v>
      </c>
      <c r="AE175" s="1107" t="str">
        <f t="shared" si="386"/>
        <v>2#0000_0000</v>
      </c>
      <c r="AF175" s="1108">
        <f t="shared" si="387"/>
        <v>0</v>
      </c>
      <c r="AG175" s="1109" t="str">
        <f t="shared" ref="AG175" si="400">BL175</f>
        <v>0.000</v>
      </c>
      <c r="AI175" s="1109">
        <v>12</v>
      </c>
      <c r="AJ175" s="1109">
        <v>14</v>
      </c>
      <c r="AK175" s="1109">
        <v>15</v>
      </c>
      <c r="AL175" s="1107"/>
      <c r="AN175" s="1107" t="s">
        <v>11737</v>
      </c>
      <c r="AO175" s="1133"/>
      <c r="BG175" s="1110">
        <v>5</v>
      </c>
      <c r="BH175" s="1108">
        <f t="shared" ref="BH175" si="401">J175</f>
        <v>0</v>
      </c>
      <c r="BI175" s="1108">
        <f t="shared" ref="BI175" si="402">K175</f>
        <v>0</v>
      </c>
      <c r="BJ175" s="1111">
        <f t="shared" ref="BJ175" si="403">MIN(IF(BG175=5, 2, 5),(BI175-BH175)*VLOOKUP(BG175,$BP$3:$BQ$8,2,1))</f>
        <v>0</v>
      </c>
      <c r="BK175" s="1112">
        <f t="shared" ref="BK175" si="404">ROUNDDOWN(BJ175, 3)</f>
        <v>0</v>
      </c>
      <c r="BL175" s="1109" t="str">
        <f t="shared" ref="BL175" si="405">SUBSTITUTE(TEXT(BK175, "0,000"),",",".")</f>
        <v>0.000</v>
      </c>
      <c r="BQ175" s="1113"/>
    </row>
    <row r="176" spans="1:69">
      <c r="A176" s="154">
        <v>174</v>
      </c>
      <c r="B176" s="174" t="s">
        <v>1069</v>
      </c>
      <c r="C176" s="165" t="s">
        <v>1070</v>
      </c>
      <c r="D176" s="13" t="s">
        <v>1167</v>
      </c>
      <c r="E176" s="23" t="s">
        <v>1168</v>
      </c>
      <c r="F176" s="23" t="s">
        <v>545</v>
      </c>
      <c r="G176" s="23" t="s">
        <v>443</v>
      </c>
      <c r="H176" s="23">
        <v>4</v>
      </c>
      <c r="I176" s="23">
        <v>20</v>
      </c>
      <c r="J176" s="147">
        <v>0</v>
      </c>
      <c r="K176" s="147">
        <v>100</v>
      </c>
      <c r="L176" s="147">
        <v>0</v>
      </c>
      <c r="M176" s="147">
        <v>0</v>
      </c>
      <c r="N176" s="9" t="str">
        <f t="shared" si="381"/>
        <v>2#0000_0000</v>
      </c>
      <c r="O176" s="9" t="str">
        <f t="shared" si="382"/>
        <v>2#0000_0000</v>
      </c>
      <c r="P176" s="9" t="str">
        <f t="shared" si="383"/>
        <v>2#0000_0000</v>
      </c>
      <c r="Q176" s="179"/>
      <c r="R176" s="179"/>
      <c r="S176" s="179"/>
      <c r="T176" s="180"/>
      <c r="U176" s="181"/>
      <c r="V176" s="182"/>
      <c r="W176" s="182"/>
      <c r="X176" s="180"/>
      <c r="Y176" s="181" t="s">
        <v>1169</v>
      </c>
      <c r="Z176" s="179" t="s">
        <v>1170</v>
      </c>
      <c r="AA176" s="179"/>
      <c r="AB176" s="179"/>
      <c r="AC176" s="148" t="str">
        <f t="shared" si="384"/>
        <v>2#0000_1100</v>
      </c>
      <c r="AD176" s="149" t="str">
        <f t="shared" si="385"/>
        <v>2#0000_1100</v>
      </c>
      <c r="AE176" s="15" t="str">
        <f t="shared" si="386"/>
        <v>2#0000_1100</v>
      </c>
      <c r="AF176" s="567">
        <f t="shared" si="387"/>
        <v>0</v>
      </c>
      <c r="AG176" t="str">
        <f t="shared" ref="AG176" si="406">BL176</f>
        <v>0.500</v>
      </c>
      <c r="AH176" t="s">
        <v>8404</v>
      </c>
      <c r="AI176">
        <v>12</v>
      </c>
      <c r="AJ176">
        <v>14</v>
      </c>
      <c r="AK176">
        <v>15</v>
      </c>
      <c r="AL176" s="15"/>
      <c r="AM176">
        <v>1240899</v>
      </c>
      <c r="AN176" s="15" t="s">
        <v>11737</v>
      </c>
      <c r="AO176" s="234" t="s">
        <v>11842</v>
      </c>
      <c r="BG176" s="150">
        <v>5</v>
      </c>
      <c r="BH176" s="567">
        <f t="shared" ref="BH176" si="407">J176</f>
        <v>0</v>
      </c>
      <c r="BI176" s="567">
        <f t="shared" ref="BI176" si="408">K176</f>
        <v>100</v>
      </c>
      <c r="BJ176" s="151">
        <f t="shared" ref="BJ176" si="409">MIN(IF(BG176=5, 2, 5),(BI176-BH176)*VLOOKUP(BG176,$BP$3:$BQ$8,2,1))</f>
        <v>0.5</v>
      </c>
      <c r="BK176" s="152">
        <f t="shared" ref="BK176" si="410">ROUNDDOWN(BJ176, 3)</f>
        <v>0.5</v>
      </c>
      <c r="BL176" t="str">
        <f t="shared" ref="BL176" si="411">SUBSTITUTE(TEXT(BK176, "0,000"),",",".")</f>
        <v>0.500</v>
      </c>
      <c r="BQ176" s="153"/>
    </row>
    <row r="177" spans="1:69">
      <c r="A177" s="154">
        <v>175</v>
      </c>
      <c r="B177" s="174" t="s">
        <v>1073</v>
      </c>
      <c r="C177" s="165" t="s">
        <v>1075</v>
      </c>
      <c r="D177" s="13" t="s">
        <v>1167</v>
      </c>
      <c r="E177" s="23" t="s">
        <v>1168</v>
      </c>
      <c r="F177" s="23" t="s">
        <v>545</v>
      </c>
      <c r="G177" s="23" t="s">
        <v>443</v>
      </c>
      <c r="H177" s="23">
        <v>4</v>
      </c>
      <c r="I177" s="23">
        <v>20</v>
      </c>
      <c r="J177" s="147">
        <v>0</v>
      </c>
      <c r="K177" s="147">
        <v>100</v>
      </c>
      <c r="L177" s="147">
        <v>0</v>
      </c>
      <c r="M177" s="147">
        <v>0</v>
      </c>
      <c r="N177" s="9" t="str">
        <f t="shared" si="381"/>
        <v>2#0000_0000</v>
      </c>
      <c r="O177" s="9" t="str">
        <f t="shared" si="382"/>
        <v>2#0000_0000</v>
      </c>
      <c r="P177" s="9" t="str">
        <f t="shared" si="383"/>
        <v>2#0000_0000</v>
      </c>
      <c r="Q177" s="179"/>
      <c r="R177" s="179"/>
      <c r="S177" s="179"/>
      <c r="T177" s="180"/>
      <c r="U177" s="181"/>
      <c r="V177" s="182"/>
      <c r="W177" s="182"/>
      <c r="X177" s="180"/>
      <c r="Y177" s="181" t="s">
        <v>1169</v>
      </c>
      <c r="Z177" s="179" t="s">
        <v>1170</v>
      </c>
      <c r="AA177" s="179"/>
      <c r="AB177" s="179"/>
      <c r="AC177" s="148" t="str">
        <f t="shared" si="384"/>
        <v>2#0000_1100</v>
      </c>
      <c r="AD177" s="149" t="str">
        <f t="shared" si="385"/>
        <v>2#0000_1100</v>
      </c>
      <c r="AE177" s="15" t="str">
        <f t="shared" si="386"/>
        <v>2#0000_1100</v>
      </c>
      <c r="AF177" s="567">
        <f t="shared" si="387"/>
        <v>0</v>
      </c>
      <c r="AG177" t="str">
        <f t="shared" ref="AG177" si="412">BL177</f>
        <v>0.500</v>
      </c>
      <c r="AH177" t="s">
        <v>8404</v>
      </c>
      <c r="AI177">
        <v>12</v>
      </c>
      <c r="AJ177">
        <v>14</v>
      </c>
      <c r="AK177">
        <v>15</v>
      </c>
      <c r="AL177" s="15"/>
      <c r="AM177">
        <v>1240900</v>
      </c>
      <c r="AN177" s="15" t="s">
        <v>11723</v>
      </c>
      <c r="AO177" s="234" t="s">
        <v>11842</v>
      </c>
      <c r="BG177" s="150">
        <v>5</v>
      </c>
      <c r="BH177" s="567">
        <f t="shared" ref="BH177" si="413">J177</f>
        <v>0</v>
      </c>
      <c r="BI177" s="567">
        <f t="shared" ref="BI177" si="414">K177</f>
        <v>100</v>
      </c>
      <c r="BJ177" s="151">
        <f t="shared" ref="BJ177" si="415">MIN(IF(BG177=5, 2, 5),(BI177-BH177)*VLOOKUP(BG177,$BP$3:$BQ$8,2,1))</f>
        <v>0.5</v>
      </c>
      <c r="BK177" s="152">
        <f t="shared" ref="BK177" si="416">ROUNDDOWN(BJ177, 3)</f>
        <v>0.5</v>
      </c>
      <c r="BL177" t="str">
        <f t="shared" ref="BL177" si="417">SUBSTITUTE(TEXT(BK177, "0,000"),",",".")</f>
        <v>0.500</v>
      </c>
      <c r="BQ177" s="153"/>
    </row>
    <row r="178" spans="1:69">
      <c r="A178" s="154">
        <v>176</v>
      </c>
      <c r="B178" s="174" t="s">
        <v>1071</v>
      </c>
      <c r="C178" s="165" t="s">
        <v>1076</v>
      </c>
      <c r="D178" s="13" t="s">
        <v>1167</v>
      </c>
      <c r="E178" s="23" t="s">
        <v>1168</v>
      </c>
      <c r="F178" s="23" t="s">
        <v>545</v>
      </c>
      <c r="G178" s="23" t="s">
        <v>443</v>
      </c>
      <c r="H178" s="23">
        <v>4</v>
      </c>
      <c r="I178" s="23">
        <v>20</v>
      </c>
      <c r="J178" s="147">
        <v>0</v>
      </c>
      <c r="K178" s="147">
        <v>100</v>
      </c>
      <c r="L178" s="147">
        <v>0</v>
      </c>
      <c r="M178" s="147">
        <v>0</v>
      </c>
      <c r="N178" s="9" t="str">
        <f t="shared" si="381"/>
        <v>2#0000_0000</v>
      </c>
      <c r="O178" s="9" t="str">
        <f t="shared" si="382"/>
        <v>2#0000_0000</v>
      </c>
      <c r="P178" s="9" t="str">
        <f t="shared" si="383"/>
        <v>2#0000_0000</v>
      </c>
      <c r="Q178" s="179"/>
      <c r="R178" s="179"/>
      <c r="S178" s="179"/>
      <c r="T178" s="180"/>
      <c r="U178" s="181"/>
      <c r="V178" s="182"/>
      <c r="W178" s="182"/>
      <c r="X178" s="180"/>
      <c r="Y178" s="181" t="s">
        <v>1169</v>
      </c>
      <c r="Z178" s="179" t="s">
        <v>1170</v>
      </c>
      <c r="AA178" s="179"/>
      <c r="AB178" s="179"/>
      <c r="AC178" s="148" t="str">
        <f t="shared" si="384"/>
        <v>2#0000_1100</v>
      </c>
      <c r="AD178" s="149" t="str">
        <f t="shared" si="385"/>
        <v>2#0000_1100</v>
      </c>
      <c r="AE178" s="15" t="str">
        <f t="shared" si="386"/>
        <v>2#0000_1100</v>
      </c>
      <c r="AF178" s="567">
        <f t="shared" si="387"/>
        <v>0</v>
      </c>
      <c r="AG178" t="str">
        <f t="shared" ref="AG178" si="418">BL178</f>
        <v>0.500</v>
      </c>
      <c r="AH178" t="s">
        <v>8404</v>
      </c>
      <c r="AI178">
        <v>12</v>
      </c>
      <c r="AJ178">
        <v>14</v>
      </c>
      <c r="AK178">
        <v>15</v>
      </c>
      <c r="AL178" s="15"/>
      <c r="AM178">
        <v>1240901</v>
      </c>
      <c r="AN178" s="15" t="s">
        <v>11723</v>
      </c>
      <c r="AO178" s="234" t="s">
        <v>11842</v>
      </c>
      <c r="BG178" s="150">
        <v>5</v>
      </c>
      <c r="BH178" s="567">
        <f t="shared" ref="BH178" si="419">J178</f>
        <v>0</v>
      </c>
      <c r="BI178" s="567">
        <f t="shared" ref="BI178" si="420">K178</f>
        <v>100</v>
      </c>
      <c r="BJ178" s="151">
        <f t="shared" ref="BJ178" si="421">MIN(IF(BG178=5, 2, 5),(BI178-BH178)*VLOOKUP(BG178,$BP$3:$BQ$8,2,1))</f>
        <v>0.5</v>
      </c>
      <c r="BK178" s="152">
        <f t="shared" ref="BK178" si="422">ROUNDDOWN(BJ178, 3)</f>
        <v>0.5</v>
      </c>
      <c r="BL178" t="str">
        <f t="shared" ref="BL178" si="423">SUBSTITUTE(TEXT(BK178, "0,000"),",",".")</f>
        <v>0.500</v>
      </c>
      <c r="BQ178" s="153"/>
    </row>
    <row r="179" spans="1:69">
      <c r="A179" s="154">
        <v>177</v>
      </c>
      <c r="B179" s="174" t="s">
        <v>1074</v>
      </c>
      <c r="C179" s="165" t="s">
        <v>1077</v>
      </c>
      <c r="D179" s="13" t="s">
        <v>1167</v>
      </c>
      <c r="E179" s="23" t="s">
        <v>1168</v>
      </c>
      <c r="F179" s="23" t="s">
        <v>545</v>
      </c>
      <c r="G179" s="23" t="s">
        <v>443</v>
      </c>
      <c r="H179" s="23">
        <v>4</v>
      </c>
      <c r="I179" s="23">
        <v>20</v>
      </c>
      <c r="J179" s="147">
        <v>0</v>
      </c>
      <c r="K179" s="147">
        <v>100</v>
      </c>
      <c r="L179" s="147">
        <v>0</v>
      </c>
      <c r="M179" s="147">
        <v>0</v>
      </c>
      <c r="N179" s="9" t="str">
        <f t="shared" si="381"/>
        <v>2#0000_0000</v>
      </c>
      <c r="O179" s="9" t="str">
        <f t="shared" si="382"/>
        <v>2#0000_0000</v>
      </c>
      <c r="P179" s="9" t="str">
        <f t="shared" si="383"/>
        <v>2#0000_0000</v>
      </c>
      <c r="Q179" s="179"/>
      <c r="R179" s="179"/>
      <c r="S179" s="179"/>
      <c r="T179" s="180"/>
      <c r="U179" s="181"/>
      <c r="V179" s="182"/>
      <c r="W179" s="182"/>
      <c r="X179" s="180"/>
      <c r="Y179" s="181" t="s">
        <v>1169</v>
      </c>
      <c r="Z179" s="179" t="s">
        <v>1170</v>
      </c>
      <c r="AA179" s="179"/>
      <c r="AB179" s="179"/>
      <c r="AC179" s="148" t="str">
        <f t="shared" si="384"/>
        <v>2#0000_1100</v>
      </c>
      <c r="AD179" s="149" t="str">
        <f t="shared" si="385"/>
        <v>2#0000_1100</v>
      </c>
      <c r="AE179" s="15" t="str">
        <f t="shared" si="386"/>
        <v>2#0000_1100</v>
      </c>
      <c r="AF179" s="567">
        <f t="shared" si="387"/>
        <v>0</v>
      </c>
      <c r="AG179" t="str">
        <f t="shared" ref="AG179" si="424">BL179</f>
        <v>0.500</v>
      </c>
      <c r="AH179" t="s">
        <v>8404</v>
      </c>
      <c r="AI179">
        <v>12</v>
      </c>
      <c r="AJ179">
        <v>14</v>
      </c>
      <c r="AK179">
        <v>15</v>
      </c>
      <c r="AL179" s="15"/>
      <c r="AM179">
        <v>1240902</v>
      </c>
      <c r="AN179" s="15" t="s">
        <v>11723</v>
      </c>
      <c r="AO179" s="234" t="s">
        <v>11842</v>
      </c>
      <c r="BG179" s="150">
        <v>5</v>
      </c>
      <c r="BH179" s="567">
        <f t="shared" ref="BH179" si="425">J179</f>
        <v>0</v>
      </c>
      <c r="BI179" s="567">
        <f t="shared" ref="BI179" si="426">K179</f>
        <v>100</v>
      </c>
      <c r="BJ179" s="151">
        <f t="shared" ref="BJ179" si="427">MIN(IF(BG179=5, 2, 5),(BI179-BH179)*VLOOKUP(BG179,$BP$3:$BQ$8,2,1))</f>
        <v>0.5</v>
      </c>
      <c r="BK179" s="152">
        <f t="shared" ref="BK179" si="428">ROUNDDOWN(BJ179, 3)</f>
        <v>0.5</v>
      </c>
      <c r="BL179" t="str">
        <f t="shared" ref="BL179" si="429">SUBSTITUTE(TEXT(BK179, "0,000"),",",".")</f>
        <v>0.500</v>
      </c>
      <c r="BQ179" s="153"/>
    </row>
    <row r="180" spans="1:69">
      <c r="A180" s="154">
        <v>178</v>
      </c>
      <c r="B180" s="174" t="s">
        <v>1072</v>
      </c>
      <c r="C180" s="165" t="s">
        <v>1078</v>
      </c>
      <c r="D180" s="13" t="s">
        <v>1167</v>
      </c>
      <c r="E180" s="23" t="s">
        <v>1168</v>
      </c>
      <c r="F180" s="23" t="s">
        <v>545</v>
      </c>
      <c r="G180" s="23" t="s">
        <v>443</v>
      </c>
      <c r="H180" s="23">
        <v>4</v>
      </c>
      <c r="I180" s="23">
        <v>20</v>
      </c>
      <c r="J180" s="147">
        <v>0</v>
      </c>
      <c r="K180" s="147">
        <v>100</v>
      </c>
      <c r="L180" s="147">
        <v>0</v>
      </c>
      <c r="M180" s="147">
        <v>0</v>
      </c>
      <c r="N180" s="9" t="str">
        <f t="shared" si="381"/>
        <v>2#0000_0000</v>
      </c>
      <c r="O180" s="9" t="str">
        <f t="shared" si="382"/>
        <v>2#0000_0000</v>
      </c>
      <c r="P180" s="9" t="str">
        <f t="shared" si="383"/>
        <v>2#0000_0000</v>
      </c>
      <c r="Q180" s="179"/>
      <c r="R180" s="179"/>
      <c r="S180" s="179"/>
      <c r="T180" s="180"/>
      <c r="U180" s="181"/>
      <c r="V180" s="182"/>
      <c r="W180" s="182"/>
      <c r="X180" s="180"/>
      <c r="Y180" s="181" t="s">
        <v>1169</v>
      </c>
      <c r="Z180" s="179" t="s">
        <v>1170</v>
      </c>
      <c r="AA180" s="179"/>
      <c r="AB180" s="179"/>
      <c r="AC180" s="148" t="str">
        <f t="shared" si="384"/>
        <v>2#0000_1100</v>
      </c>
      <c r="AD180" s="149" t="str">
        <f t="shared" si="385"/>
        <v>2#0000_1100</v>
      </c>
      <c r="AE180" s="15" t="str">
        <f t="shared" si="386"/>
        <v>2#0000_1100</v>
      </c>
      <c r="AF180" s="567">
        <f t="shared" si="387"/>
        <v>0</v>
      </c>
      <c r="AG180" t="str">
        <f t="shared" ref="AG180" si="430">BL180</f>
        <v>0.500</v>
      </c>
      <c r="AH180" t="s">
        <v>8404</v>
      </c>
      <c r="AI180">
        <v>12</v>
      </c>
      <c r="AJ180">
        <v>14</v>
      </c>
      <c r="AK180">
        <v>15</v>
      </c>
      <c r="AL180" s="15"/>
      <c r="AM180">
        <v>1240903</v>
      </c>
      <c r="AN180" s="15" t="s">
        <v>11737</v>
      </c>
      <c r="AO180" s="234" t="s">
        <v>11842</v>
      </c>
      <c r="BG180" s="150">
        <v>5</v>
      </c>
      <c r="BH180" s="567">
        <f t="shared" ref="BH180" si="431">J180</f>
        <v>0</v>
      </c>
      <c r="BI180" s="567">
        <f t="shared" ref="BI180" si="432">K180</f>
        <v>100</v>
      </c>
      <c r="BJ180" s="151">
        <f t="shared" ref="BJ180" si="433">MIN(IF(BG180=5, 2, 5),(BI180-BH180)*VLOOKUP(BG180,$BP$3:$BQ$8,2,1))</f>
        <v>0.5</v>
      </c>
      <c r="BK180" s="152">
        <f t="shared" ref="BK180" si="434">ROUNDDOWN(BJ180, 3)</f>
        <v>0.5</v>
      </c>
      <c r="BL180" t="str">
        <f t="shared" ref="BL180" si="435">SUBSTITUTE(TEXT(BK180, "0,000"),",",".")</f>
        <v>0.500</v>
      </c>
      <c r="BQ180" s="153"/>
    </row>
    <row r="181" spans="1:69" s="1109" customFormat="1">
      <c r="A181" s="1096">
        <v>179</v>
      </c>
      <c r="B181" s="1097"/>
      <c r="C181" s="1098"/>
      <c r="D181" s="1099"/>
      <c r="E181" s="1100"/>
      <c r="F181" s="1100"/>
      <c r="G181" s="1100"/>
      <c r="H181" s="1101">
        <v>0</v>
      </c>
      <c r="I181" s="1101">
        <v>0</v>
      </c>
      <c r="J181" s="1101">
        <v>0</v>
      </c>
      <c r="K181" s="1101">
        <v>0</v>
      </c>
      <c r="L181" s="1101">
        <v>0</v>
      </c>
      <c r="M181" s="1101">
        <v>0</v>
      </c>
      <c r="N181" s="1102" t="str">
        <f t="shared" si="381"/>
        <v>2#0000_0000</v>
      </c>
      <c r="O181" s="1102" t="str">
        <f t="shared" si="382"/>
        <v>2#0000_0000</v>
      </c>
      <c r="P181" s="1102" t="str">
        <f t="shared" si="383"/>
        <v>2#0000_0000</v>
      </c>
      <c r="Q181" s="1103"/>
      <c r="R181" s="1103"/>
      <c r="S181" s="1103"/>
      <c r="T181" s="1104"/>
      <c r="U181" s="1103"/>
      <c r="V181" s="1103"/>
      <c r="W181" s="1103"/>
      <c r="X181" s="1104"/>
      <c r="Y181" s="1103"/>
      <c r="Z181" s="1103"/>
      <c r="AA181" s="1103"/>
      <c r="AB181" s="1103"/>
      <c r="AC181" s="1105" t="str">
        <f t="shared" si="384"/>
        <v>2#0000_0000</v>
      </c>
      <c r="AD181" s="1106" t="str">
        <f t="shared" si="385"/>
        <v>2#0000_0000</v>
      </c>
      <c r="AE181" s="1107" t="str">
        <f t="shared" si="386"/>
        <v>2#0000_0000</v>
      </c>
      <c r="AF181" s="1108">
        <f t="shared" si="387"/>
        <v>0</v>
      </c>
      <c r="AG181" s="1109" t="str">
        <f t="shared" ref="AG181" si="436">BL181</f>
        <v>0.000</v>
      </c>
      <c r="AI181" s="1109">
        <v>12</v>
      </c>
      <c r="AJ181" s="1109">
        <v>14</v>
      </c>
      <c r="AK181" s="1109">
        <v>15</v>
      </c>
      <c r="AL181" s="1107"/>
      <c r="AN181" s="1107" t="s">
        <v>11736</v>
      </c>
      <c r="AO181" s="1133"/>
      <c r="BG181" s="1110">
        <v>5</v>
      </c>
      <c r="BH181" s="1108">
        <f t="shared" ref="BH181" si="437">J181</f>
        <v>0</v>
      </c>
      <c r="BI181" s="1108">
        <f t="shared" ref="BI181" si="438">K181</f>
        <v>0</v>
      </c>
      <c r="BJ181" s="1111">
        <f t="shared" ref="BJ181" si="439">MIN(IF(BG181=5, 2, 5),(BI181-BH181)*VLOOKUP(BG181,$BP$3:$BQ$8,2,1))</f>
        <v>0</v>
      </c>
      <c r="BK181" s="1112">
        <f t="shared" ref="BK181" si="440">ROUNDDOWN(BJ181, 3)</f>
        <v>0</v>
      </c>
      <c r="BL181" s="1109" t="str">
        <f t="shared" ref="BL181" si="441">SUBSTITUTE(TEXT(BK181, "0,000"),",",".")</f>
        <v>0.000</v>
      </c>
      <c r="BQ181" s="1113"/>
    </row>
    <row r="182" spans="1:69">
      <c r="A182" s="154">
        <v>180</v>
      </c>
      <c r="B182" s="175" t="s">
        <v>1153</v>
      </c>
      <c r="C182" s="165" t="s">
        <v>1097</v>
      </c>
      <c r="D182" s="13" t="s">
        <v>1183</v>
      </c>
      <c r="E182" s="23" t="s">
        <v>1173</v>
      </c>
      <c r="F182" s="23" t="s">
        <v>544</v>
      </c>
      <c r="G182" s="23" t="s">
        <v>443</v>
      </c>
      <c r="H182" s="23">
        <v>4</v>
      </c>
      <c r="I182" s="23">
        <v>20</v>
      </c>
      <c r="J182" s="147">
        <v>0</v>
      </c>
      <c r="K182" s="147">
        <v>100</v>
      </c>
      <c r="L182" s="147">
        <v>0</v>
      </c>
      <c r="M182" s="147">
        <v>0</v>
      </c>
      <c r="N182" s="9" t="str">
        <f t="shared" si="381"/>
        <v>2#0000_0000</v>
      </c>
      <c r="O182" s="9" t="str">
        <f t="shared" si="382"/>
        <v>2#0000_0000</v>
      </c>
      <c r="P182" s="9" t="str">
        <f t="shared" si="383"/>
        <v>2#0000_0000</v>
      </c>
      <c r="Q182" s="179"/>
      <c r="R182" s="179"/>
      <c r="S182" s="179"/>
      <c r="T182" s="180"/>
      <c r="U182" s="181"/>
      <c r="V182" s="182"/>
      <c r="W182" s="182"/>
      <c r="X182" s="180" t="s">
        <v>1192</v>
      </c>
      <c r="Y182" s="181"/>
      <c r="Z182" s="179"/>
      <c r="AA182" s="179"/>
      <c r="AB182" s="179"/>
      <c r="AC182" s="148" t="str">
        <f t="shared" si="384"/>
        <v>2#0000_0010</v>
      </c>
      <c r="AD182" s="149" t="str">
        <f t="shared" si="385"/>
        <v>2#0000_0010</v>
      </c>
      <c r="AE182" s="15" t="str">
        <f t="shared" si="386"/>
        <v>2#0000_0000</v>
      </c>
      <c r="AF182" s="567">
        <f t="shared" si="387"/>
        <v>0</v>
      </c>
      <c r="AG182" t="str">
        <f t="shared" ref="AG182" si="442">BL182</f>
        <v>0.500</v>
      </c>
      <c r="AH182" t="s">
        <v>8404</v>
      </c>
      <c r="AI182">
        <v>12</v>
      </c>
      <c r="AJ182">
        <v>16</v>
      </c>
      <c r="AK182">
        <v>15</v>
      </c>
      <c r="AL182" s="15"/>
      <c r="AM182">
        <v>1240904</v>
      </c>
      <c r="AN182" s="15" t="s">
        <v>11736</v>
      </c>
      <c r="AO182" s="234" t="s">
        <v>11836</v>
      </c>
      <c r="BG182" s="150">
        <v>5</v>
      </c>
      <c r="BH182" s="567">
        <f t="shared" ref="BH182" si="443">J182</f>
        <v>0</v>
      </c>
      <c r="BI182" s="567">
        <f t="shared" ref="BI182" si="444">K182</f>
        <v>100</v>
      </c>
      <c r="BJ182" s="151">
        <f t="shared" ref="BJ182" si="445">MIN(IF(BG182=5, 2, 5),(BI182-BH182)*VLOOKUP(BG182,$BP$3:$BQ$8,2,1))</f>
        <v>0.5</v>
      </c>
      <c r="BK182" s="152">
        <f t="shared" ref="BK182" si="446">ROUNDDOWN(BJ182, 3)</f>
        <v>0.5</v>
      </c>
      <c r="BL182" t="str">
        <f t="shared" ref="BL182" si="447">SUBSTITUTE(TEXT(BK182, "0,000"),",",".")</f>
        <v>0.500</v>
      </c>
      <c r="BQ182" s="153"/>
    </row>
    <row r="183" spans="1:69">
      <c r="A183" s="154">
        <v>181</v>
      </c>
      <c r="B183" s="175" t="s">
        <v>1095</v>
      </c>
      <c r="C183" s="165" t="s">
        <v>1096</v>
      </c>
      <c r="D183" s="13" t="s">
        <v>1165</v>
      </c>
      <c r="E183" s="23" t="s">
        <v>1184</v>
      </c>
      <c r="F183" s="23" t="s">
        <v>544</v>
      </c>
      <c r="G183" s="23" t="s">
        <v>443</v>
      </c>
      <c r="H183" s="23">
        <v>4</v>
      </c>
      <c r="I183" s="23">
        <v>20</v>
      </c>
      <c r="J183" s="147">
        <v>0</v>
      </c>
      <c r="K183" s="147">
        <v>10</v>
      </c>
      <c r="L183" s="147">
        <v>0</v>
      </c>
      <c r="M183" s="147">
        <v>0</v>
      </c>
      <c r="N183" s="9" t="str">
        <f t="shared" si="381"/>
        <v>2#0000_0000</v>
      </c>
      <c r="O183" s="9" t="str">
        <f t="shared" si="382"/>
        <v>2#0000_0000</v>
      </c>
      <c r="P183" s="9" t="str">
        <f t="shared" si="383"/>
        <v>2#0000_0000</v>
      </c>
      <c r="Q183" s="179"/>
      <c r="R183" s="179"/>
      <c r="S183" s="179"/>
      <c r="T183" s="180"/>
      <c r="U183" s="181"/>
      <c r="V183" s="182"/>
      <c r="W183" s="182"/>
      <c r="X183" s="180"/>
      <c r="Y183" s="181"/>
      <c r="Z183" s="179"/>
      <c r="AA183" s="179"/>
      <c r="AB183" s="179"/>
      <c r="AC183" s="148" t="str">
        <f t="shared" si="384"/>
        <v>2#0000_0000</v>
      </c>
      <c r="AD183" s="149" t="str">
        <f t="shared" si="385"/>
        <v>2#0000_0000</v>
      </c>
      <c r="AE183" s="15" t="str">
        <f t="shared" si="386"/>
        <v>2#0000_0000</v>
      </c>
      <c r="AF183" s="567">
        <f t="shared" si="387"/>
        <v>1</v>
      </c>
      <c r="AG183" t="str">
        <f t="shared" ref="AG183" si="448">BL183</f>
        <v>0.050</v>
      </c>
      <c r="AH183" t="s">
        <v>8404</v>
      </c>
      <c r="AI183">
        <v>12</v>
      </c>
      <c r="AJ183">
        <v>16</v>
      </c>
      <c r="AK183">
        <v>15</v>
      </c>
      <c r="AL183" s="15"/>
      <c r="AM183">
        <v>1240905</v>
      </c>
      <c r="AN183" s="15" t="s">
        <v>11723</v>
      </c>
      <c r="AO183" s="234" t="s">
        <v>11823</v>
      </c>
      <c r="BG183" s="150">
        <v>5</v>
      </c>
      <c r="BH183" s="567">
        <f t="shared" ref="BH183" si="449">J183</f>
        <v>0</v>
      </c>
      <c r="BI183" s="567">
        <f t="shared" ref="BI183" si="450">K183</f>
        <v>10</v>
      </c>
      <c r="BJ183" s="151">
        <f t="shared" ref="BJ183" si="451">MIN(IF(BG183=5, 2, 5),(BI183-BH183)*VLOOKUP(BG183,$BP$3:$BQ$8,2,1))</f>
        <v>0.05</v>
      </c>
      <c r="BK183" s="152">
        <f t="shared" ref="BK183" si="452">ROUNDDOWN(BJ183, 3)</f>
        <v>0.05</v>
      </c>
      <c r="BL183" t="str">
        <f t="shared" ref="BL183" si="453">SUBSTITUTE(TEXT(BK183, "0,000"),",",".")</f>
        <v>0.050</v>
      </c>
      <c r="BQ183" s="153"/>
    </row>
    <row r="184" spans="1:69">
      <c r="A184" s="154">
        <v>182</v>
      </c>
      <c r="B184" s="175" t="s">
        <v>1101</v>
      </c>
      <c r="C184" s="165" t="s">
        <v>1102</v>
      </c>
      <c r="D184" s="13" t="s">
        <v>1165</v>
      </c>
      <c r="E184" s="23" t="s">
        <v>1184</v>
      </c>
      <c r="F184" s="23" t="s">
        <v>544</v>
      </c>
      <c r="G184" s="23" t="s">
        <v>443</v>
      </c>
      <c r="H184" s="23">
        <v>4</v>
      </c>
      <c r="I184" s="23">
        <v>20</v>
      </c>
      <c r="J184" s="147">
        <v>0</v>
      </c>
      <c r="K184" s="147">
        <v>10</v>
      </c>
      <c r="L184" s="147">
        <v>0</v>
      </c>
      <c r="M184" s="147">
        <v>0</v>
      </c>
      <c r="N184" s="9" t="str">
        <f t="shared" si="381"/>
        <v>2#0000_0000</v>
      </c>
      <c r="O184" s="9" t="str">
        <f t="shared" si="382"/>
        <v>2#0000_0010</v>
      </c>
      <c r="P184" s="9" t="str">
        <f t="shared" si="383"/>
        <v>2#0000_0010</v>
      </c>
      <c r="Q184" s="179"/>
      <c r="R184" s="179"/>
      <c r="S184" s="179"/>
      <c r="T184" s="180"/>
      <c r="U184" s="181" t="s">
        <v>1193</v>
      </c>
      <c r="V184" s="182"/>
      <c r="W184" s="182"/>
      <c r="X184" s="180" t="s">
        <v>1185</v>
      </c>
      <c r="Y184" s="181"/>
      <c r="Z184" s="179"/>
      <c r="AA184" s="179"/>
      <c r="AB184" s="179"/>
      <c r="AC184" s="148" t="str">
        <f t="shared" si="384"/>
        <v>2#0000_0010</v>
      </c>
      <c r="AD184" s="149" t="str">
        <f t="shared" si="385"/>
        <v>2#0000_0010</v>
      </c>
      <c r="AE184" s="15" t="str">
        <f t="shared" si="386"/>
        <v>2#0000_0000</v>
      </c>
      <c r="AF184" s="567">
        <f t="shared" si="387"/>
        <v>1</v>
      </c>
      <c r="AG184" t="str">
        <f t="shared" ref="AG184" si="454">BL184</f>
        <v>0.050</v>
      </c>
      <c r="AH184" t="s">
        <v>8404</v>
      </c>
      <c r="AI184">
        <v>12</v>
      </c>
      <c r="AJ184">
        <v>16</v>
      </c>
      <c r="AK184">
        <v>15</v>
      </c>
      <c r="AL184" s="15"/>
      <c r="AM184">
        <v>1240906</v>
      </c>
      <c r="AN184" s="15" t="s">
        <v>11723</v>
      </c>
      <c r="AO184" s="234" t="s">
        <v>11823</v>
      </c>
      <c r="BG184" s="150">
        <v>5</v>
      </c>
      <c r="BH184" s="567">
        <f t="shared" ref="BH184" si="455">J184</f>
        <v>0</v>
      </c>
      <c r="BI184" s="567">
        <f t="shared" ref="BI184" si="456">K184</f>
        <v>10</v>
      </c>
      <c r="BJ184" s="151">
        <f t="shared" ref="BJ184" si="457">MIN(IF(BG184=5, 2, 5),(BI184-BH184)*VLOOKUP(BG184,$BP$3:$BQ$8,2,1))</f>
        <v>0.05</v>
      </c>
      <c r="BK184" s="152">
        <f t="shared" ref="BK184" si="458">ROUNDDOWN(BJ184, 3)</f>
        <v>0.05</v>
      </c>
      <c r="BL184" t="str">
        <f t="shared" ref="BL184" si="459">SUBSTITUTE(TEXT(BK184, "0,000"),",",".")</f>
        <v>0.050</v>
      </c>
      <c r="BQ184" s="153"/>
    </row>
    <row r="185" spans="1:69">
      <c r="A185" s="154">
        <v>183</v>
      </c>
      <c r="B185" s="175" t="s">
        <v>1116</v>
      </c>
      <c r="C185" s="165" t="s">
        <v>1118</v>
      </c>
      <c r="D185" s="13" t="s">
        <v>531</v>
      </c>
      <c r="E185" s="23" t="s">
        <v>539</v>
      </c>
      <c r="F185" s="23" t="s">
        <v>540</v>
      </c>
      <c r="G185" s="23" t="s">
        <v>443</v>
      </c>
      <c r="H185" s="23">
        <v>4</v>
      </c>
      <c r="I185" s="23">
        <v>20</v>
      </c>
      <c r="J185" s="147">
        <v>-50</v>
      </c>
      <c r="K185" s="147">
        <v>150</v>
      </c>
      <c r="L185" s="147">
        <v>0</v>
      </c>
      <c r="M185" s="147">
        <v>0</v>
      </c>
      <c r="N185" s="9" t="str">
        <f t="shared" si="381"/>
        <v>2#0000_0000</v>
      </c>
      <c r="O185" s="9" t="str">
        <f t="shared" si="382"/>
        <v>2#0000_0000</v>
      </c>
      <c r="P185" s="9" t="str">
        <f t="shared" si="383"/>
        <v>2#0000_0000</v>
      </c>
      <c r="Q185" s="179"/>
      <c r="R185" s="179"/>
      <c r="S185" s="179"/>
      <c r="T185" s="180"/>
      <c r="U185" s="181"/>
      <c r="V185" s="182"/>
      <c r="W185" s="182"/>
      <c r="X185" s="180"/>
      <c r="Y185" s="181" t="s">
        <v>1196</v>
      </c>
      <c r="Z185" s="179" t="s">
        <v>1197</v>
      </c>
      <c r="AA185" s="179"/>
      <c r="AB185" s="179"/>
      <c r="AC185" s="148" t="str">
        <f t="shared" si="384"/>
        <v>2#0000_1100</v>
      </c>
      <c r="AD185" s="149" t="str">
        <f t="shared" si="385"/>
        <v>2#0000_1100</v>
      </c>
      <c r="AE185" s="15" t="str">
        <f t="shared" si="386"/>
        <v>2#0000_1100</v>
      </c>
      <c r="AF185" s="567">
        <f t="shared" si="387"/>
        <v>0</v>
      </c>
      <c r="AG185" t="str">
        <f t="shared" ref="AG185" si="460">BL185</f>
        <v>1.000</v>
      </c>
      <c r="AH185" t="s">
        <v>8404</v>
      </c>
      <c r="AI185">
        <v>12</v>
      </c>
      <c r="AJ185">
        <v>16</v>
      </c>
      <c r="AK185">
        <v>15</v>
      </c>
      <c r="AL185" s="15"/>
      <c r="AM185">
        <v>1240907</v>
      </c>
      <c r="AN185" s="15" t="s">
        <v>11741</v>
      </c>
      <c r="AO185" s="234" t="s">
        <v>11841</v>
      </c>
      <c r="BG185" s="150">
        <v>5</v>
      </c>
      <c r="BH185" s="567">
        <f t="shared" ref="BH185" si="461">J185</f>
        <v>-50</v>
      </c>
      <c r="BI185" s="567">
        <f t="shared" ref="BI185" si="462">K185</f>
        <v>150</v>
      </c>
      <c r="BJ185" s="151">
        <f t="shared" ref="BJ185" si="463">MIN(IF(BG185=5, 2, 5),(BI185-BH185)*VLOOKUP(BG185,$BP$3:$BQ$8,2,1))</f>
        <v>1</v>
      </c>
      <c r="BK185" s="152">
        <f t="shared" ref="BK185" si="464">ROUNDDOWN(BJ185, 3)</f>
        <v>1</v>
      </c>
      <c r="BL185" t="str">
        <f t="shared" ref="BL185" si="465">SUBSTITUTE(TEXT(BK185, "0,000"),",",".")</f>
        <v>1.000</v>
      </c>
      <c r="BQ185" s="153"/>
    </row>
    <row r="186" spans="1:69" s="1109" customFormat="1">
      <c r="A186" s="1096">
        <v>184</v>
      </c>
      <c r="B186" s="1097"/>
      <c r="C186" s="1098"/>
      <c r="D186" s="1099"/>
      <c r="E186" s="1100"/>
      <c r="F186" s="1100"/>
      <c r="G186" s="1100"/>
      <c r="H186" s="1100">
        <v>4</v>
      </c>
      <c r="I186" s="1100">
        <v>20</v>
      </c>
      <c r="J186" s="1101">
        <v>4</v>
      </c>
      <c r="K186" s="1101">
        <v>20</v>
      </c>
      <c r="L186" s="1101">
        <v>0</v>
      </c>
      <c r="M186" s="1101">
        <v>0</v>
      </c>
      <c r="N186" s="1102" t="str">
        <f t="shared" si="381"/>
        <v>2#0000_0000</v>
      </c>
      <c r="O186" s="1102" t="str">
        <f t="shared" si="382"/>
        <v>2#0000_0000</v>
      </c>
      <c r="P186" s="1102" t="str">
        <f t="shared" si="383"/>
        <v>2#0000_0000</v>
      </c>
      <c r="Q186" s="1103"/>
      <c r="R186" s="1103"/>
      <c r="S186" s="1103"/>
      <c r="T186" s="1104"/>
      <c r="U186" s="1103"/>
      <c r="V186" s="1103"/>
      <c r="W186" s="1103"/>
      <c r="X186" s="1104"/>
      <c r="Y186" s="1103"/>
      <c r="Z186" s="1103"/>
      <c r="AA186" s="1103"/>
      <c r="AB186" s="1103"/>
      <c r="AC186" s="1105" t="str">
        <f t="shared" si="384"/>
        <v>2#0000_0000</v>
      </c>
      <c r="AD186" s="1106" t="str">
        <f t="shared" si="385"/>
        <v>2#0000_0000</v>
      </c>
      <c r="AE186" s="1107" t="str">
        <f t="shared" si="386"/>
        <v>2#0000_0000</v>
      </c>
      <c r="AF186" s="1108">
        <f t="shared" si="387"/>
        <v>0</v>
      </c>
      <c r="AG186" s="1109" t="str">
        <f t="shared" ref="AG186" si="466">BL186</f>
        <v>0.080</v>
      </c>
      <c r="AI186" s="1109">
        <v>12</v>
      </c>
      <c r="AJ186" s="1109">
        <v>16</v>
      </c>
      <c r="AK186" s="1109">
        <v>15</v>
      </c>
      <c r="AL186" s="1107"/>
      <c r="AN186" s="1107" t="s">
        <v>11736</v>
      </c>
      <c r="AO186" s="1133"/>
      <c r="BG186" s="1110">
        <v>5</v>
      </c>
      <c r="BH186" s="1108">
        <f t="shared" ref="BH186" si="467">J186</f>
        <v>4</v>
      </c>
      <c r="BI186" s="1108">
        <f t="shared" ref="BI186" si="468">K186</f>
        <v>20</v>
      </c>
      <c r="BJ186" s="1111">
        <f t="shared" ref="BJ186" si="469">MIN(IF(BG186=5, 2, 5),(BI186-BH186)*VLOOKUP(BG186,$BP$3:$BQ$8,2,1))</f>
        <v>0.08</v>
      </c>
      <c r="BK186" s="1112">
        <f t="shared" ref="BK186" si="470">ROUNDDOWN(BJ186, 3)</f>
        <v>0.08</v>
      </c>
      <c r="BL186" s="1109" t="str">
        <f t="shared" ref="BL186" si="471">SUBSTITUTE(TEXT(BK186, "0,000"),",",".")</f>
        <v>0.080</v>
      </c>
      <c r="BQ186" s="1113"/>
    </row>
    <row r="187" spans="1:69">
      <c r="A187" s="154">
        <v>185</v>
      </c>
      <c r="B187" s="175" t="s">
        <v>1154</v>
      </c>
      <c r="C187" s="165" t="s">
        <v>1098</v>
      </c>
      <c r="D187" s="13" t="s">
        <v>1183</v>
      </c>
      <c r="E187" s="23" t="s">
        <v>1173</v>
      </c>
      <c r="F187" s="23" t="s">
        <v>544</v>
      </c>
      <c r="G187" s="23" t="s">
        <v>443</v>
      </c>
      <c r="H187" s="23">
        <v>4</v>
      </c>
      <c r="I187" s="23">
        <v>20</v>
      </c>
      <c r="J187" s="147">
        <v>0</v>
      </c>
      <c r="K187" s="147">
        <v>100</v>
      </c>
      <c r="L187" s="147">
        <v>0</v>
      </c>
      <c r="M187" s="147">
        <v>0</v>
      </c>
      <c r="N187" s="9" t="str">
        <f t="shared" si="381"/>
        <v>2#0000_0000</v>
      </c>
      <c r="O187" s="9" t="str">
        <f t="shared" si="382"/>
        <v>2#0000_0000</v>
      </c>
      <c r="P187" s="9" t="str">
        <f t="shared" si="383"/>
        <v>2#0000_0000</v>
      </c>
      <c r="Q187" s="179"/>
      <c r="R187" s="179"/>
      <c r="S187" s="179"/>
      <c r="T187" s="180"/>
      <c r="U187" s="181"/>
      <c r="V187" s="182"/>
      <c r="W187" s="182"/>
      <c r="X187" s="180" t="s">
        <v>1192</v>
      </c>
      <c r="Y187" s="181"/>
      <c r="Z187" s="179"/>
      <c r="AA187" s="179"/>
      <c r="AB187" s="179"/>
      <c r="AC187" s="148" t="str">
        <f t="shared" si="384"/>
        <v>2#0000_0010</v>
      </c>
      <c r="AD187" s="149" t="str">
        <f t="shared" si="385"/>
        <v>2#0000_0010</v>
      </c>
      <c r="AE187" s="15" t="str">
        <f t="shared" si="386"/>
        <v>2#0000_0000</v>
      </c>
      <c r="AF187" s="567">
        <f t="shared" si="387"/>
        <v>0</v>
      </c>
      <c r="AG187" t="str">
        <f t="shared" ref="AG187" si="472">BL187</f>
        <v>0.500</v>
      </c>
      <c r="AH187" t="s">
        <v>8404</v>
      </c>
      <c r="AI187">
        <v>12</v>
      </c>
      <c r="AJ187">
        <v>16</v>
      </c>
      <c r="AK187">
        <v>15</v>
      </c>
      <c r="AL187" s="15"/>
      <c r="AM187">
        <v>1240908</v>
      </c>
      <c r="AN187" s="15" t="s">
        <v>11736</v>
      </c>
      <c r="AO187" s="234" t="s">
        <v>11836</v>
      </c>
      <c r="BG187" s="150">
        <v>5</v>
      </c>
      <c r="BH187" s="567">
        <f t="shared" ref="BH187" si="473">J187</f>
        <v>0</v>
      </c>
      <c r="BI187" s="567">
        <f t="shared" ref="BI187" si="474">K187</f>
        <v>100</v>
      </c>
      <c r="BJ187" s="151">
        <f t="shared" ref="BJ187" si="475">MIN(IF(BG187=5, 2, 5),(BI187-BH187)*VLOOKUP(BG187,$BP$3:$BQ$8,2,1))</f>
        <v>0.5</v>
      </c>
      <c r="BK187" s="152">
        <f t="shared" ref="BK187" si="476">ROUNDDOWN(BJ187, 3)</f>
        <v>0.5</v>
      </c>
      <c r="BL187" t="str">
        <f t="shared" ref="BL187" si="477">SUBSTITUTE(TEXT(BK187, "0,000"),",",".")</f>
        <v>0.500</v>
      </c>
      <c r="BQ187" s="153"/>
    </row>
    <row r="188" spans="1:69">
      <c r="A188" s="154">
        <v>186</v>
      </c>
      <c r="B188" s="175" t="s">
        <v>1099</v>
      </c>
      <c r="C188" s="165" t="s">
        <v>1100</v>
      </c>
      <c r="D188" s="13" t="s">
        <v>1165</v>
      </c>
      <c r="E188" s="23" t="s">
        <v>1184</v>
      </c>
      <c r="F188" s="23" t="s">
        <v>544</v>
      </c>
      <c r="G188" s="23" t="s">
        <v>443</v>
      </c>
      <c r="H188" s="23">
        <v>4</v>
      </c>
      <c r="I188" s="23">
        <v>20</v>
      </c>
      <c r="J188" s="147">
        <v>0</v>
      </c>
      <c r="K188" s="147">
        <v>10</v>
      </c>
      <c r="L188" s="147">
        <v>0</v>
      </c>
      <c r="M188" s="147">
        <v>0</v>
      </c>
      <c r="N188" s="9" t="str">
        <f t="shared" si="381"/>
        <v>2#0000_0000</v>
      </c>
      <c r="O188" s="9" t="str">
        <f t="shared" si="382"/>
        <v>2#0000_0000</v>
      </c>
      <c r="P188" s="9" t="str">
        <f t="shared" si="383"/>
        <v>2#0000_0000</v>
      </c>
      <c r="Q188" s="179"/>
      <c r="R188" s="179"/>
      <c r="S188" s="179"/>
      <c r="T188" s="180"/>
      <c r="U188" s="181"/>
      <c r="V188" s="182"/>
      <c r="W188" s="182"/>
      <c r="X188" s="180"/>
      <c r="Y188" s="181"/>
      <c r="Z188" s="179"/>
      <c r="AA188" s="179"/>
      <c r="AB188" s="179"/>
      <c r="AC188" s="148" t="str">
        <f t="shared" si="384"/>
        <v>2#0000_0000</v>
      </c>
      <c r="AD188" s="149" t="str">
        <f t="shared" si="385"/>
        <v>2#0000_0000</v>
      </c>
      <c r="AE188" s="15" t="str">
        <f t="shared" si="386"/>
        <v>2#0000_0000</v>
      </c>
      <c r="AF188" s="567">
        <f t="shared" si="387"/>
        <v>1</v>
      </c>
      <c r="AG188" t="str">
        <f t="shared" ref="AG188" si="478">BL188</f>
        <v>0.050</v>
      </c>
      <c r="AH188" t="s">
        <v>8404</v>
      </c>
      <c r="AI188">
        <v>12</v>
      </c>
      <c r="AJ188">
        <v>16</v>
      </c>
      <c r="AK188">
        <v>15</v>
      </c>
      <c r="AL188" s="15"/>
      <c r="AM188">
        <v>1240909</v>
      </c>
      <c r="AN188" s="15" t="s">
        <v>11736</v>
      </c>
      <c r="AO188" s="234" t="s">
        <v>11823</v>
      </c>
      <c r="BG188" s="150">
        <v>5</v>
      </c>
      <c r="BH188" s="567">
        <f t="shared" ref="BH188" si="479">J188</f>
        <v>0</v>
      </c>
      <c r="BI188" s="567">
        <f t="shared" ref="BI188" si="480">K188</f>
        <v>10</v>
      </c>
      <c r="BJ188" s="151">
        <f t="shared" ref="BJ188" si="481">MIN(IF(BG188=5, 2, 5),(BI188-BH188)*VLOOKUP(BG188,$BP$3:$BQ$8,2,1))</f>
        <v>0.05</v>
      </c>
      <c r="BK188" s="152">
        <f t="shared" ref="BK188" si="482">ROUNDDOWN(BJ188, 3)</f>
        <v>0.05</v>
      </c>
      <c r="BL188" t="str">
        <f t="shared" ref="BL188" si="483">SUBSTITUTE(TEXT(BK188, "0,000"),",",".")</f>
        <v>0.050</v>
      </c>
      <c r="BQ188" s="153"/>
    </row>
    <row r="189" spans="1:69">
      <c r="A189" s="154">
        <v>187</v>
      </c>
      <c r="B189" s="175" t="s">
        <v>1103</v>
      </c>
      <c r="C189" s="165" t="s">
        <v>1104</v>
      </c>
      <c r="D189" s="13" t="s">
        <v>1165</v>
      </c>
      <c r="E189" s="23" t="s">
        <v>1184</v>
      </c>
      <c r="F189" s="23" t="s">
        <v>544</v>
      </c>
      <c r="G189" s="23" t="s">
        <v>443</v>
      </c>
      <c r="H189" s="23">
        <v>4</v>
      </c>
      <c r="I189" s="23">
        <v>20</v>
      </c>
      <c r="J189" s="147">
        <v>0</v>
      </c>
      <c r="K189" s="147">
        <v>10</v>
      </c>
      <c r="L189" s="147">
        <v>0</v>
      </c>
      <c r="M189" s="147">
        <v>0</v>
      </c>
      <c r="N189" s="9" t="str">
        <f t="shared" si="381"/>
        <v>2#0000_0000</v>
      </c>
      <c r="O189" s="9" t="str">
        <f t="shared" si="382"/>
        <v>2#0000_0010</v>
      </c>
      <c r="P189" s="9" t="str">
        <f t="shared" si="383"/>
        <v>2#0000_0010</v>
      </c>
      <c r="Q189" s="179"/>
      <c r="R189" s="179"/>
      <c r="S189" s="179"/>
      <c r="T189" s="180"/>
      <c r="U189" s="181" t="s">
        <v>1193</v>
      </c>
      <c r="V189" s="182"/>
      <c r="W189" s="182"/>
      <c r="X189" s="180" t="s">
        <v>1185</v>
      </c>
      <c r="Y189" s="181"/>
      <c r="Z189" s="179"/>
      <c r="AA189" s="179"/>
      <c r="AB189" s="179"/>
      <c r="AC189" s="148" t="str">
        <f t="shared" si="384"/>
        <v>2#0000_0010</v>
      </c>
      <c r="AD189" s="149" t="str">
        <f t="shared" si="385"/>
        <v>2#0000_0010</v>
      </c>
      <c r="AE189" s="15" t="str">
        <f t="shared" si="386"/>
        <v>2#0000_0000</v>
      </c>
      <c r="AF189" s="567">
        <f t="shared" si="387"/>
        <v>1</v>
      </c>
      <c r="AG189" t="str">
        <f t="shared" ref="AG189" si="484">BL189</f>
        <v>0.050</v>
      </c>
      <c r="AH189" t="s">
        <v>8404</v>
      </c>
      <c r="AI189">
        <v>12</v>
      </c>
      <c r="AJ189">
        <v>16</v>
      </c>
      <c r="AK189">
        <v>15</v>
      </c>
      <c r="AL189" s="226"/>
      <c r="AM189">
        <v>1240910</v>
      </c>
      <c r="AN189" s="15" t="s">
        <v>11736</v>
      </c>
      <c r="AO189" s="234" t="s">
        <v>11823</v>
      </c>
      <c r="BG189" s="150">
        <v>5</v>
      </c>
      <c r="BH189" s="567">
        <f t="shared" ref="BH189" si="485">J189</f>
        <v>0</v>
      </c>
      <c r="BI189" s="567">
        <f t="shared" ref="BI189" si="486">K189</f>
        <v>10</v>
      </c>
      <c r="BJ189" s="151">
        <f t="shared" ref="BJ189" si="487">MIN(IF(BG189=5, 2, 5),(BI189-BH189)*VLOOKUP(BG189,$BP$3:$BQ$8,2,1))</f>
        <v>0.05</v>
      </c>
      <c r="BK189" s="152">
        <f t="shared" ref="BK189" si="488">ROUNDDOWN(BJ189, 3)</f>
        <v>0.05</v>
      </c>
      <c r="BL189" t="str">
        <f t="shared" ref="BL189" si="489">SUBSTITUTE(TEXT(BK189, "0,000"),",",".")</f>
        <v>0.050</v>
      </c>
      <c r="BQ189" s="153"/>
    </row>
    <row r="190" spans="1:69">
      <c r="A190" s="154">
        <v>188</v>
      </c>
      <c r="B190" s="175" t="s">
        <v>1117</v>
      </c>
      <c r="C190" s="165" t="s">
        <v>1119</v>
      </c>
      <c r="D190" s="13" t="s">
        <v>531</v>
      </c>
      <c r="E190" s="23" t="s">
        <v>539</v>
      </c>
      <c r="F190" s="23" t="s">
        <v>540</v>
      </c>
      <c r="G190" s="23" t="s">
        <v>443</v>
      </c>
      <c r="H190" s="23">
        <v>4</v>
      </c>
      <c r="I190" s="23">
        <v>20</v>
      </c>
      <c r="J190" s="147">
        <v>-50</v>
      </c>
      <c r="K190" s="147">
        <v>150</v>
      </c>
      <c r="L190" s="147">
        <v>0</v>
      </c>
      <c r="M190" s="147">
        <v>0</v>
      </c>
      <c r="N190" s="9" t="str">
        <f t="shared" si="381"/>
        <v>2#0000_0000</v>
      </c>
      <c r="O190" s="9" t="str">
        <f t="shared" si="382"/>
        <v>2#0000_0000</v>
      </c>
      <c r="P190" s="9" t="str">
        <f t="shared" si="383"/>
        <v>2#0000_0000</v>
      </c>
      <c r="Q190" s="179"/>
      <c r="R190" s="179"/>
      <c r="S190" s="179"/>
      <c r="T190" s="180"/>
      <c r="U190" s="181"/>
      <c r="V190" s="182"/>
      <c r="W190" s="182"/>
      <c r="X190" s="180"/>
      <c r="Y190" s="181" t="s">
        <v>1196</v>
      </c>
      <c r="Z190" s="179" t="s">
        <v>1197</v>
      </c>
      <c r="AA190" s="179"/>
      <c r="AB190" s="179"/>
      <c r="AC190" s="148" t="str">
        <f t="shared" si="384"/>
        <v>2#0000_1100</v>
      </c>
      <c r="AD190" s="149" t="str">
        <f t="shared" si="385"/>
        <v>2#0000_1100</v>
      </c>
      <c r="AE190" s="15" t="str">
        <f t="shared" si="386"/>
        <v>2#0000_1100</v>
      </c>
      <c r="AF190" s="567">
        <f t="shared" si="387"/>
        <v>0</v>
      </c>
      <c r="AG190" t="str">
        <f t="shared" ref="AG190" si="490">BL190</f>
        <v>1.000</v>
      </c>
      <c r="AH190" t="s">
        <v>8404</v>
      </c>
      <c r="AI190">
        <v>12</v>
      </c>
      <c r="AJ190">
        <v>16</v>
      </c>
      <c r="AK190">
        <v>15</v>
      </c>
      <c r="AL190" s="226"/>
      <c r="AM190">
        <v>1240911</v>
      </c>
      <c r="AN190" s="15" t="s">
        <v>3435</v>
      </c>
      <c r="AO190" s="234" t="s">
        <v>11841</v>
      </c>
      <c r="BG190" s="150">
        <v>5</v>
      </c>
      <c r="BH190" s="567">
        <f t="shared" ref="BH190" si="491">J190</f>
        <v>-50</v>
      </c>
      <c r="BI190" s="567">
        <f t="shared" ref="BI190" si="492">K190</f>
        <v>150</v>
      </c>
      <c r="BJ190" s="151">
        <f t="shared" ref="BJ190" si="493">MIN(IF(BG190=5, 2, 5),(BI190-BH190)*VLOOKUP(BG190,$BP$3:$BQ$8,2,1))</f>
        <v>1</v>
      </c>
      <c r="BK190" s="152">
        <f t="shared" ref="BK190" si="494">ROUNDDOWN(BJ190, 3)</f>
        <v>1</v>
      </c>
      <c r="BL190" t="str">
        <f t="shared" ref="BL190" si="495">SUBSTITUTE(TEXT(BK190, "0,000"),",",".")</f>
        <v>1.000</v>
      </c>
      <c r="BQ190" s="153"/>
    </row>
    <row r="191" spans="1:69" s="1109" customFormat="1">
      <c r="A191" s="1096">
        <v>189</v>
      </c>
      <c r="B191" s="1117" t="s">
        <v>1105</v>
      </c>
      <c r="C191" s="1096" t="s">
        <v>1106</v>
      </c>
      <c r="D191" s="1099" t="s">
        <v>1165</v>
      </c>
      <c r="E191" s="1100" t="s">
        <v>1184</v>
      </c>
      <c r="F191" s="1100" t="s">
        <v>544</v>
      </c>
      <c r="G191" s="1100" t="s">
        <v>443</v>
      </c>
      <c r="H191" s="1100">
        <v>4</v>
      </c>
      <c r="I191" s="1100">
        <v>20</v>
      </c>
      <c r="J191" s="1101">
        <v>0</v>
      </c>
      <c r="K191" s="1101">
        <v>1</v>
      </c>
      <c r="L191" s="1101">
        <v>0</v>
      </c>
      <c r="M191" s="1101">
        <v>0</v>
      </c>
      <c r="N191" s="1102" t="str">
        <f t="shared" si="381"/>
        <v>2#0000_0000</v>
      </c>
      <c r="O191" s="1102" t="str">
        <f t="shared" si="382"/>
        <v>2#0000_0010</v>
      </c>
      <c r="P191" s="1102" t="str">
        <f t="shared" si="383"/>
        <v>2#0000_0010</v>
      </c>
      <c r="Q191" s="1103"/>
      <c r="R191" s="1103"/>
      <c r="S191" s="1103"/>
      <c r="T191" s="1104"/>
      <c r="U191" s="1103" t="s">
        <v>1193</v>
      </c>
      <c r="V191" s="1103"/>
      <c r="W191" s="1103"/>
      <c r="X191" s="1104" t="s">
        <v>9288</v>
      </c>
      <c r="Y191" s="1103"/>
      <c r="Z191" s="1103"/>
      <c r="AA191" s="1103"/>
      <c r="AB191" s="1103"/>
      <c r="AC191" s="1105" t="str">
        <f t="shared" si="384"/>
        <v>2#0000_0010</v>
      </c>
      <c r="AD191" s="1106" t="str">
        <f t="shared" si="385"/>
        <v>2#0000_0010</v>
      </c>
      <c r="AE191" s="1107" t="str">
        <f t="shared" si="386"/>
        <v>2#0000_0000</v>
      </c>
      <c r="AF191" s="1108">
        <f t="shared" si="387"/>
        <v>1</v>
      </c>
      <c r="AG191" s="1109" t="str">
        <f t="shared" ref="AG191" si="496">BL191</f>
        <v>0.005</v>
      </c>
      <c r="AH191" s="1109" t="s">
        <v>8404</v>
      </c>
      <c r="AI191" s="1109">
        <v>12</v>
      </c>
      <c r="AJ191" s="1109">
        <v>16</v>
      </c>
      <c r="AK191" s="1109">
        <v>15</v>
      </c>
      <c r="AL191" s="1107"/>
      <c r="AM191" s="1109">
        <v>1240912</v>
      </c>
      <c r="AN191" s="1107" t="s">
        <v>11736</v>
      </c>
      <c r="AO191" s="1133"/>
      <c r="BG191" s="1110">
        <v>5</v>
      </c>
      <c r="BH191" s="1108">
        <f t="shared" ref="BH191" si="497">J191</f>
        <v>0</v>
      </c>
      <c r="BI191" s="1108">
        <f t="shared" ref="BI191" si="498">K191</f>
        <v>1</v>
      </c>
      <c r="BJ191" s="1111">
        <f t="shared" ref="BJ191" si="499">MIN(IF(BG191=5, 2, 5),(BI191-BH191)*VLOOKUP(BG191,$BP$3:$BQ$8,2,1))</f>
        <v>5.0000000000000001E-3</v>
      </c>
      <c r="BK191" s="1112">
        <f t="shared" ref="BK191" si="500">ROUNDDOWN(BJ191, 3)</f>
        <v>5.0000000000000001E-3</v>
      </c>
      <c r="BL191" s="1109" t="str">
        <f t="shared" ref="BL191" si="501">SUBSTITUTE(TEXT(BK191, "0,000"),",",".")</f>
        <v>0.005</v>
      </c>
      <c r="BQ191" s="1113"/>
    </row>
    <row r="192" spans="1:69">
      <c r="A192" s="154">
        <v>190</v>
      </c>
      <c r="B192" s="175" t="s">
        <v>1034</v>
      </c>
      <c r="C192" s="165" t="s">
        <v>1036</v>
      </c>
      <c r="D192" s="13" t="s">
        <v>531</v>
      </c>
      <c r="E192" s="23" t="s">
        <v>539</v>
      </c>
      <c r="F192" s="23" t="s">
        <v>540</v>
      </c>
      <c r="G192" s="23" t="s">
        <v>443</v>
      </c>
      <c r="H192" s="23">
        <v>4</v>
      </c>
      <c r="I192" s="23">
        <v>20</v>
      </c>
      <c r="J192" s="147">
        <v>-40</v>
      </c>
      <c r="K192" s="147">
        <v>80</v>
      </c>
      <c r="L192" s="147">
        <v>0</v>
      </c>
      <c r="M192" s="147">
        <v>0</v>
      </c>
      <c r="N192" s="9" t="s">
        <v>8623</v>
      </c>
      <c r="O192" s="9" t="s">
        <v>8623</v>
      </c>
      <c r="P192" s="9" t="s">
        <v>8623</v>
      </c>
      <c r="Q192" s="179"/>
      <c r="R192" s="179"/>
      <c r="S192" s="179"/>
      <c r="T192" s="180"/>
      <c r="U192" s="181"/>
      <c r="V192" s="182"/>
      <c r="W192" s="182"/>
      <c r="X192" s="180"/>
      <c r="Y192" s="181" t="s">
        <v>1177</v>
      </c>
      <c r="Z192" s="179" t="s">
        <v>1178</v>
      </c>
      <c r="AA192" s="179"/>
      <c r="AB192" s="179"/>
      <c r="AC192" s="148" t="s">
        <v>8622</v>
      </c>
      <c r="AD192" s="149" t="s">
        <v>8622</v>
      </c>
      <c r="AE192" s="15" t="s">
        <v>8622</v>
      </c>
      <c r="AF192" s="567">
        <v>0</v>
      </c>
      <c r="AG192" t="str">
        <f t="shared" ref="AG192" si="502">BL192</f>
        <v>0.600</v>
      </c>
      <c r="AH192" t="s">
        <v>8653</v>
      </c>
      <c r="AI192">
        <v>12</v>
      </c>
      <c r="AJ192">
        <v>16</v>
      </c>
      <c r="AK192">
        <v>15</v>
      </c>
      <c r="AL192" s="226"/>
      <c r="AM192">
        <v>1240913</v>
      </c>
      <c r="AN192" s="15" t="s">
        <v>11736</v>
      </c>
      <c r="AO192" s="234" t="s">
        <v>11841</v>
      </c>
      <c r="BG192" s="150">
        <v>5</v>
      </c>
      <c r="BH192" s="567">
        <f t="shared" ref="BH192" si="503">J192</f>
        <v>-40</v>
      </c>
      <c r="BI192" s="567">
        <f t="shared" ref="BI192" si="504">K192</f>
        <v>80</v>
      </c>
      <c r="BJ192" s="151">
        <f t="shared" ref="BJ192" si="505">MIN(IF(BG192=5, 2, 5),(BI192-BH192)*VLOOKUP(BG192,$BP$3:$BQ$8,2,1))</f>
        <v>0.6</v>
      </c>
      <c r="BK192" s="152">
        <f t="shared" ref="BK192" si="506">ROUNDDOWN(BJ192, 3)</f>
        <v>0.6</v>
      </c>
      <c r="BL192" t="str">
        <f t="shared" ref="BL192" si="507">SUBSTITUTE(TEXT(BK192, "0,000"),",",".")</f>
        <v>0.600</v>
      </c>
      <c r="BQ192" s="153"/>
    </row>
    <row r="193" spans="1:69">
      <c r="A193" s="154">
        <v>191</v>
      </c>
      <c r="B193" s="175" t="s">
        <v>1035</v>
      </c>
      <c r="C193" s="165" t="s">
        <v>1037</v>
      </c>
      <c r="D193" s="13" t="s">
        <v>531</v>
      </c>
      <c r="E193" s="23" t="s">
        <v>539</v>
      </c>
      <c r="F193" s="23" t="s">
        <v>540</v>
      </c>
      <c r="G193" s="23" t="s">
        <v>443</v>
      </c>
      <c r="H193" s="23">
        <v>4</v>
      </c>
      <c r="I193" s="23">
        <v>20</v>
      </c>
      <c r="J193" s="147">
        <v>-40</v>
      </c>
      <c r="K193" s="147">
        <v>80</v>
      </c>
      <c r="L193" s="147">
        <v>0</v>
      </c>
      <c r="M193" s="147">
        <v>0</v>
      </c>
      <c r="N193" s="9" t="s">
        <v>8623</v>
      </c>
      <c r="O193" s="9" t="s">
        <v>8623</v>
      </c>
      <c r="P193" s="9" t="s">
        <v>8623</v>
      </c>
      <c r="Q193" s="179"/>
      <c r="R193" s="179"/>
      <c r="S193" s="179"/>
      <c r="T193" s="180"/>
      <c r="U193" s="181"/>
      <c r="V193" s="182"/>
      <c r="W193" s="182"/>
      <c r="X193" s="180"/>
      <c r="Y193" s="181" t="s">
        <v>1177</v>
      </c>
      <c r="Z193" s="179" t="s">
        <v>1178</v>
      </c>
      <c r="AA193" s="179"/>
      <c r="AB193" s="179"/>
      <c r="AC193" s="148" t="s">
        <v>8622</v>
      </c>
      <c r="AD193" s="149" t="s">
        <v>8622</v>
      </c>
      <c r="AE193" s="15" t="s">
        <v>8622</v>
      </c>
      <c r="AF193" s="567">
        <v>0</v>
      </c>
      <c r="AG193" t="str">
        <f t="shared" ref="AG193" si="508">BL193</f>
        <v>0.600</v>
      </c>
      <c r="AH193" t="s">
        <v>8653</v>
      </c>
      <c r="AI193">
        <v>12</v>
      </c>
      <c r="AJ193">
        <v>16</v>
      </c>
      <c r="AK193">
        <v>15</v>
      </c>
      <c r="AL193" s="226"/>
      <c r="AM193">
        <v>1240914</v>
      </c>
      <c r="AN193" s="15" t="s">
        <v>11741</v>
      </c>
      <c r="AO193" s="234" t="s">
        <v>11841</v>
      </c>
      <c r="BG193" s="150">
        <v>5</v>
      </c>
      <c r="BH193" s="567">
        <f t="shared" ref="BH193" si="509">J193</f>
        <v>-40</v>
      </c>
      <c r="BI193" s="567">
        <f t="shared" ref="BI193" si="510">K193</f>
        <v>80</v>
      </c>
      <c r="BJ193" s="151">
        <f t="shared" ref="BJ193" si="511">MIN(IF(BG193=5, 2, 5),(BI193-BH193)*VLOOKUP(BG193,$BP$3:$BQ$8,2,1))</f>
        <v>0.6</v>
      </c>
      <c r="BK193" s="152">
        <f t="shared" ref="BK193" si="512">ROUNDDOWN(BJ193, 3)</f>
        <v>0.6</v>
      </c>
      <c r="BL193" t="str">
        <f t="shared" ref="BL193" si="513">SUBSTITUTE(TEXT(BK193, "0,000"),",",".")</f>
        <v>0.600</v>
      </c>
      <c r="BQ193" s="153"/>
    </row>
    <row r="194" spans="1:69">
      <c r="A194" s="154">
        <v>192</v>
      </c>
      <c r="B194" s="175" t="s">
        <v>1121</v>
      </c>
      <c r="C194" s="165" t="s">
        <v>1122</v>
      </c>
      <c r="D194" s="13" t="s">
        <v>531</v>
      </c>
      <c r="E194" s="23" t="s">
        <v>539</v>
      </c>
      <c r="F194" s="23" t="s">
        <v>540</v>
      </c>
      <c r="G194" s="23" t="s">
        <v>443</v>
      </c>
      <c r="H194" s="23">
        <v>4</v>
      </c>
      <c r="I194" s="23">
        <v>20</v>
      </c>
      <c r="J194" s="147">
        <v>-40</v>
      </c>
      <c r="K194" s="147">
        <v>80</v>
      </c>
      <c r="L194" s="147">
        <v>0</v>
      </c>
      <c r="M194" s="147">
        <v>0</v>
      </c>
      <c r="N194" s="9" t="s">
        <v>8623</v>
      </c>
      <c r="O194" s="9" t="s">
        <v>8623</v>
      </c>
      <c r="P194" s="9" t="s">
        <v>8623</v>
      </c>
      <c r="Q194" s="179"/>
      <c r="R194" s="179"/>
      <c r="S194" s="179"/>
      <c r="T194" s="180"/>
      <c r="U194" s="181"/>
      <c r="V194" s="182"/>
      <c r="W194" s="182"/>
      <c r="X194" s="180"/>
      <c r="Y194" s="181" t="s">
        <v>1177</v>
      </c>
      <c r="Z194" s="179" t="s">
        <v>1178</v>
      </c>
      <c r="AA194" s="179"/>
      <c r="AB194" s="179"/>
      <c r="AC194" s="148" t="s">
        <v>8622</v>
      </c>
      <c r="AD194" s="149" t="s">
        <v>8622</v>
      </c>
      <c r="AE194" s="15" t="s">
        <v>8622</v>
      </c>
      <c r="AF194" s="567">
        <v>0</v>
      </c>
      <c r="AG194" t="str">
        <f t="shared" ref="AG194" si="514">BL194</f>
        <v>0.600</v>
      </c>
      <c r="AH194" t="s">
        <v>8653</v>
      </c>
      <c r="AI194">
        <v>12</v>
      </c>
      <c r="AJ194">
        <v>16</v>
      </c>
      <c r="AK194">
        <v>15</v>
      </c>
      <c r="AL194" s="226"/>
      <c r="AM194">
        <v>1240915</v>
      </c>
      <c r="AN194" s="15" t="s">
        <v>11723</v>
      </c>
      <c r="AO194" s="234" t="s">
        <v>11841</v>
      </c>
      <c r="BG194" s="150">
        <v>5</v>
      </c>
      <c r="BH194" s="567">
        <f t="shared" ref="BH194" si="515">J194</f>
        <v>-40</v>
      </c>
      <c r="BI194" s="567">
        <f t="shared" ref="BI194" si="516">K194</f>
        <v>80</v>
      </c>
      <c r="BJ194" s="151">
        <f t="shared" ref="BJ194" si="517">MIN(IF(BG194=5, 2, 5),(BI194-BH194)*VLOOKUP(BG194,$BP$3:$BQ$8,2,1))</f>
        <v>0.6</v>
      </c>
      <c r="BK194" s="152">
        <f t="shared" ref="BK194" si="518">ROUNDDOWN(BJ194, 3)</f>
        <v>0.6</v>
      </c>
      <c r="BL194" t="str">
        <f t="shared" ref="BL194" si="519">SUBSTITUTE(TEXT(BK194, "0,000"),",",".")</f>
        <v>0.600</v>
      </c>
      <c r="BQ194" s="153"/>
    </row>
    <row r="195" spans="1:69">
      <c r="A195" s="154">
        <v>193</v>
      </c>
      <c r="B195" s="175" t="s">
        <v>1120</v>
      </c>
      <c r="C195" s="165" t="s">
        <v>1123</v>
      </c>
      <c r="D195" s="13" t="s">
        <v>531</v>
      </c>
      <c r="E195" s="23" t="s">
        <v>539</v>
      </c>
      <c r="F195" s="23" t="s">
        <v>540</v>
      </c>
      <c r="G195" s="23" t="s">
        <v>443</v>
      </c>
      <c r="H195" s="23">
        <v>4</v>
      </c>
      <c r="I195" s="23">
        <v>20</v>
      </c>
      <c r="J195" s="147">
        <v>-40</v>
      </c>
      <c r="K195" s="147">
        <v>80</v>
      </c>
      <c r="L195" s="147">
        <v>0</v>
      </c>
      <c r="M195" s="147">
        <v>0</v>
      </c>
      <c r="N195" s="9" t="s">
        <v>8623</v>
      </c>
      <c r="O195" s="9" t="s">
        <v>8623</v>
      </c>
      <c r="P195" s="9" t="s">
        <v>8623</v>
      </c>
      <c r="Q195" s="179"/>
      <c r="R195" s="179"/>
      <c r="S195" s="179"/>
      <c r="T195" s="180"/>
      <c r="U195" s="181"/>
      <c r="V195" s="182"/>
      <c r="W195" s="182"/>
      <c r="X195" s="180"/>
      <c r="Y195" s="181" t="s">
        <v>1177</v>
      </c>
      <c r="Z195" s="179" t="s">
        <v>1178</v>
      </c>
      <c r="AA195" s="179"/>
      <c r="AB195" s="179"/>
      <c r="AC195" s="148" t="s">
        <v>8622</v>
      </c>
      <c r="AD195" s="149" t="s">
        <v>8622</v>
      </c>
      <c r="AE195" s="15" t="s">
        <v>8622</v>
      </c>
      <c r="AF195" s="567">
        <v>0</v>
      </c>
      <c r="AG195" t="str">
        <f t="shared" ref="AG195" si="520">BL195</f>
        <v>0.600</v>
      </c>
      <c r="AH195" t="s">
        <v>8653</v>
      </c>
      <c r="AI195">
        <v>12</v>
      </c>
      <c r="AJ195">
        <v>16</v>
      </c>
      <c r="AK195">
        <v>15</v>
      </c>
      <c r="AL195" s="226"/>
      <c r="AM195">
        <v>1240916</v>
      </c>
      <c r="AN195" s="15" t="s">
        <v>11723</v>
      </c>
      <c r="AO195" s="234" t="s">
        <v>11841</v>
      </c>
      <c r="BG195" s="150">
        <v>5</v>
      </c>
      <c r="BH195" s="567">
        <f t="shared" ref="BH195" si="521">J195</f>
        <v>-40</v>
      </c>
      <c r="BI195" s="567">
        <f t="shared" ref="BI195" si="522">K195</f>
        <v>80</v>
      </c>
      <c r="BJ195" s="151">
        <f t="shared" ref="BJ195" si="523">MIN(IF(BG195=5, 2, 5),(BI195-BH195)*VLOOKUP(BG195,$BP$3:$BQ$8,2,1))</f>
        <v>0.6</v>
      </c>
      <c r="BK195" s="152">
        <f t="shared" ref="BK195" si="524">ROUNDDOWN(BJ195, 3)</f>
        <v>0.6</v>
      </c>
      <c r="BL195" t="str">
        <f t="shared" ref="BL195" si="525">SUBSTITUTE(TEXT(BK195, "0,000"),",",".")</f>
        <v>0.600</v>
      </c>
      <c r="BQ195" s="153"/>
    </row>
    <row r="196" spans="1:69" s="1109" customFormat="1">
      <c r="A196" s="1096">
        <v>194</v>
      </c>
      <c r="B196" s="1097"/>
      <c r="C196" s="1098"/>
      <c r="D196" s="1099"/>
      <c r="E196" s="1100"/>
      <c r="F196" s="1100"/>
      <c r="G196" s="1100"/>
      <c r="H196" s="1101">
        <v>0</v>
      </c>
      <c r="I196" s="1101">
        <v>0</v>
      </c>
      <c r="J196" s="1101">
        <v>0</v>
      </c>
      <c r="K196" s="1101">
        <v>0</v>
      </c>
      <c r="L196" s="1101">
        <v>0</v>
      </c>
      <c r="M196" s="1101">
        <v>0</v>
      </c>
      <c r="N196" s="1102" t="str">
        <f t="shared" ref="N196:N203" si="526">CONCATENATE("2#00",IF(Q196&lt;&gt;"","1","0")&amp;IF(R196&lt;&gt;"","1","0")&amp;"_",IF(S196&lt;&gt;"","1","0"),IF(T196&lt;&gt;"","1","0"),"00")</f>
        <v>2#0000_0000</v>
      </c>
      <c r="O196" s="1102" t="str">
        <f t="shared" ref="O196:O203" si="527">P196</f>
        <v>2#0000_0000</v>
      </c>
      <c r="P196" s="1102" t="str">
        <f t="shared" ref="P196:P203" si="528">CONCATENATE("2#00",IF(Q196&lt;&gt;"","1","0")&amp;IF(R196&lt;&gt;"","1","0")&amp;"_",IF(S196&lt;&gt;"","1","0")&amp;IF(T196&lt;&gt;"","1","0")&amp;IF(U196&lt;&gt;"","1","0")&amp;IF(V196&lt;&gt;"","1","0"))</f>
        <v>2#0000_0000</v>
      </c>
      <c r="Q196" s="1103"/>
      <c r="R196" s="1103"/>
      <c r="S196" s="1103"/>
      <c r="T196" s="1104"/>
      <c r="U196" s="1103"/>
      <c r="V196" s="1103"/>
      <c r="W196" s="1103"/>
      <c r="X196" s="1104"/>
      <c r="Y196" s="1103"/>
      <c r="Z196" s="1103"/>
      <c r="AA196" s="1103"/>
      <c r="AB196" s="1103"/>
      <c r="AC196" s="1105" t="str">
        <f t="shared" ref="AC196:AC203" si="529">CONCATENATE("2#00",IF(AB196&lt;&gt;"","1","0")&amp;IF(AA196&lt;&gt;"","1","0")&amp;"_"&amp;IF(Z196&lt;&gt;"","1","0")&amp;IF(Y196&lt;&gt;"","1","0")&amp;IF(X196&lt;&gt;"","1","0")&amp;IF(W196&lt;&gt;"","1","0"))</f>
        <v>2#0000_0000</v>
      </c>
      <c r="AD196" s="1106" t="str">
        <f t="shared" ref="AD196:AD203" si="530">AC196</f>
        <v>2#0000_0000</v>
      </c>
      <c r="AE196" s="1107" t="str">
        <f t="shared" ref="AE196:AE203" si="531">CONCATENATE("2#00",IF(AB196&lt;&gt;"","1","0")&amp;IF(AA196&lt;&gt;"","1","0")&amp;"_"&amp;IF(Z196&lt;&gt;"","1","0")&amp;IF(Y196&lt;&gt;"","1","0"),"00")</f>
        <v>2#0000_0000</v>
      </c>
      <c r="AF196" s="1108">
        <f t="shared" ref="AF196:AF203" si="532">IF(E196="МПа",1,0)</f>
        <v>0</v>
      </c>
      <c r="AG196" s="1109" t="str">
        <f t="shared" ref="AG196" si="533">BL196</f>
        <v>0.000</v>
      </c>
      <c r="AI196" s="1109">
        <v>12</v>
      </c>
      <c r="AJ196" s="1109">
        <v>16</v>
      </c>
      <c r="AK196" s="1109">
        <v>15</v>
      </c>
      <c r="AL196" s="1107"/>
      <c r="AN196" s="1107" t="s">
        <v>11723</v>
      </c>
      <c r="AO196" s="1133"/>
      <c r="BG196" s="1110">
        <v>5</v>
      </c>
      <c r="BH196" s="1108">
        <f t="shared" ref="BH196:BH197" si="534">J196</f>
        <v>0</v>
      </c>
      <c r="BI196" s="1108">
        <f t="shared" ref="BI196:BI197" si="535">K196</f>
        <v>0</v>
      </c>
      <c r="BJ196" s="1111">
        <f t="shared" ref="BJ196" si="536">MIN(IF(BG196=5, 2, 5),(BI196-BH196)*VLOOKUP(BG196,$BP$3:$BQ$8,2,1))</f>
        <v>0</v>
      </c>
      <c r="BK196" s="1112">
        <f t="shared" ref="BK196" si="537">ROUNDDOWN(BJ196, 3)</f>
        <v>0</v>
      </c>
      <c r="BL196" s="1109" t="str">
        <f t="shared" ref="BL196" si="538">SUBSTITUTE(TEXT(BK196, "0,000"),",",".")</f>
        <v>0.000</v>
      </c>
      <c r="BQ196" s="1113"/>
    </row>
    <row r="197" spans="1:69">
      <c r="A197" s="154">
        <v>195</v>
      </c>
      <c r="B197" s="170" t="s">
        <v>639</v>
      </c>
      <c r="C197" s="165" t="s">
        <v>640</v>
      </c>
      <c r="D197" s="13" t="s">
        <v>531</v>
      </c>
      <c r="E197" s="23" t="s">
        <v>539</v>
      </c>
      <c r="F197" s="23" t="s">
        <v>540</v>
      </c>
      <c r="G197" s="23" t="s">
        <v>443</v>
      </c>
      <c r="H197" s="23">
        <v>4</v>
      </c>
      <c r="I197" s="23">
        <v>20</v>
      </c>
      <c r="J197" s="147">
        <v>-50</v>
      </c>
      <c r="K197" s="147">
        <v>150</v>
      </c>
      <c r="L197" s="147">
        <v>0</v>
      </c>
      <c r="M197" s="147">
        <v>0</v>
      </c>
      <c r="N197" s="9" t="str">
        <f t="shared" si="526"/>
        <v>2#0000_0000</v>
      </c>
      <c r="O197" s="9" t="str">
        <f t="shared" si="527"/>
        <v>2#0000_0000</v>
      </c>
      <c r="P197" s="9" t="str">
        <f t="shared" si="528"/>
        <v>2#0000_0000</v>
      </c>
      <c r="Q197" s="179"/>
      <c r="R197" s="179"/>
      <c r="S197" s="179"/>
      <c r="T197" s="180"/>
      <c r="U197" s="181"/>
      <c r="V197" s="182"/>
      <c r="W197" s="182"/>
      <c r="X197" s="180"/>
      <c r="Y197" s="181"/>
      <c r="Z197" s="179"/>
      <c r="AA197" s="179"/>
      <c r="AB197" s="179"/>
      <c r="AC197" s="148" t="str">
        <f t="shared" si="529"/>
        <v>2#0000_0000</v>
      </c>
      <c r="AD197" s="149" t="str">
        <f t="shared" si="530"/>
        <v>2#0000_0000</v>
      </c>
      <c r="AE197" s="15" t="str">
        <f t="shared" si="531"/>
        <v>2#0000_0000</v>
      </c>
      <c r="AF197" s="567">
        <f t="shared" si="532"/>
        <v>0</v>
      </c>
      <c r="AG197" t="str">
        <f t="shared" ref="AG197" si="539">BL197</f>
        <v>1.000</v>
      </c>
      <c r="AH197" t="s">
        <v>8653</v>
      </c>
      <c r="AI197">
        <v>12</v>
      </c>
      <c r="AJ197">
        <v>16</v>
      </c>
      <c r="AK197">
        <v>15</v>
      </c>
      <c r="AL197" s="226"/>
      <c r="AM197">
        <v>1240917</v>
      </c>
      <c r="AN197" s="15" t="s">
        <v>11741</v>
      </c>
      <c r="AO197" s="234" t="s">
        <v>11841</v>
      </c>
      <c r="BG197" s="150">
        <v>5</v>
      </c>
      <c r="BH197" s="567">
        <f t="shared" si="534"/>
        <v>-50</v>
      </c>
      <c r="BI197" s="567">
        <f t="shared" si="535"/>
        <v>150</v>
      </c>
      <c r="BJ197" s="151">
        <f t="shared" ref="BJ197" si="540">MIN(IF(BG197=5, 2, 5),(BI197-BH197)*VLOOKUP(BG197,$BP$3:$BQ$8,2,1))</f>
        <v>1</v>
      </c>
      <c r="BK197" s="152">
        <f t="shared" ref="BK197" si="541">ROUNDDOWN(BJ197, 3)</f>
        <v>1</v>
      </c>
      <c r="BL197" t="str">
        <f t="shared" ref="BL197" si="542">SUBSTITUTE(TEXT(BK197, "0,000"),",",".")</f>
        <v>1.000</v>
      </c>
      <c r="BQ197" s="153"/>
    </row>
    <row r="198" spans="1:69">
      <c r="A198" s="154">
        <v>196</v>
      </c>
      <c r="B198" s="170" t="s">
        <v>631</v>
      </c>
      <c r="C198" s="165" t="s">
        <v>632</v>
      </c>
      <c r="D198" s="13" t="s">
        <v>1165</v>
      </c>
      <c r="E198" s="23" t="s">
        <v>1184</v>
      </c>
      <c r="F198" s="23" t="s">
        <v>544</v>
      </c>
      <c r="G198" s="23" t="s">
        <v>443</v>
      </c>
      <c r="H198" s="23">
        <v>4</v>
      </c>
      <c r="I198" s="23">
        <v>20</v>
      </c>
      <c r="J198" s="147">
        <v>0</v>
      </c>
      <c r="K198" s="147">
        <v>10</v>
      </c>
      <c r="L198" s="147">
        <v>0</v>
      </c>
      <c r="M198" s="147">
        <v>0</v>
      </c>
      <c r="N198" s="9" t="str">
        <f t="shared" si="526"/>
        <v>2#0000_0000</v>
      </c>
      <c r="O198" s="9" t="str">
        <f t="shared" si="527"/>
        <v>2#0000_0000</v>
      </c>
      <c r="P198" s="9" t="str">
        <f t="shared" si="528"/>
        <v>2#0000_0000</v>
      </c>
      <c r="Q198" s="179"/>
      <c r="R198" s="179"/>
      <c r="S198" s="179"/>
      <c r="T198" s="180"/>
      <c r="U198" s="181"/>
      <c r="V198" s="182"/>
      <c r="W198" s="182"/>
      <c r="X198" s="180"/>
      <c r="Y198" s="181" t="s">
        <v>1171</v>
      </c>
      <c r="Z198" s="179" t="s">
        <v>1202</v>
      </c>
      <c r="AA198" s="179"/>
      <c r="AB198" s="179"/>
      <c r="AC198" s="148" t="str">
        <f t="shared" si="529"/>
        <v>2#0000_1100</v>
      </c>
      <c r="AD198" s="149" t="str">
        <f t="shared" si="530"/>
        <v>2#0000_1100</v>
      </c>
      <c r="AE198" s="15" t="str">
        <f t="shared" si="531"/>
        <v>2#0000_1100</v>
      </c>
      <c r="AF198" s="567">
        <f t="shared" si="532"/>
        <v>1</v>
      </c>
      <c r="AG198" t="str">
        <f t="shared" ref="AG198" si="543">BL198</f>
        <v>0.050</v>
      </c>
      <c r="AH198" t="s">
        <v>8653</v>
      </c>
      <c r="AI198">
        <v>12</v>
      </c>
      <c r="AJ198">
        <v>16</v>
      </c>
      <c r="AK198">
        <v>15</v>
      </c>
      <c r="AL198" s="226"/>
      <c r="AM198">
        <v>1240918</v>
      </c>
      <c r="AN198" s="15" t="s">
        <v>11723</v>
      </c>
      <c r="AO198" s="234" t="s">
        <v>11823</v>
      </c>
      <c r="BG198" s="150">
        <v>5</v>
      </c>
      <c r="BH198" s="567">
        <f t="shared" ref="BH198:BH199" si="544">J198</f>
        <v>0</v>
      </c>
      <c r="BI198" s="567">
        <f t="shared" ref="BI198:BI199" si="545">K198</f>
        <v>10</v>
      </c>
      <c r="BJ198" s="151">
        <f t="shared" ref="BJ198" si="546">MIN(IF(BG198=5, 2, 5),(BI198-BH198)*VLOOKUP(BG198,$BP$3:$BQ$8,2,1))</f>
        <v>0.05</v>
      </c>
      <c r="BK198" s="152">
        <f t="shared" ref="BK198" si="547">ROUNDDOWN(BJ198, 3)</f>
        <v>0.05</v>
      </c>
      <c r="BL198" t="str">
        <f t="shared" ref="BL198" si="548">SUBSTITUTE(TEXT(BK198, "0,000"),",",".")</f>
        <v>0.050</v>
      </c>
      <c r="BQ198" s="153"/>
    </row>
    <row r="199" spans="1:69">
      <c r="A199" s="154">
        <v>197</v>
      </c>
      <c r="B199" s="170" t="s">
        <v>667</v>
      </c>
      <c r="C199" s="165" t="s">
        <v>668</v>
      </c>
      <c r="D199" s="13" t="s">
        <v>1165</v>
      </c>
      <c r="E199" s="23" t="s">
        <v>1184</v>
      </c>
      <c r="F199" s="23" t="s">
        <v>544</v>
      </c>
      <c r="G199" s="23" t="s">
        <v>443</v>
      </c>
      <c r="H199" s="23">
        <v>4</v>
      </c>
      <c r="I199" s="23">
        <v>20</v>
      </c>
      <c r="J199" s="147">
        <v>0</v>
      </c>
      <c r="K199" s="147">
        <v>10</v>
      </c>
      <c r="L199" s="147">
        <v>0</v>
      </c>
      <c r="M199" s="147">
        <v>0</v>
      </c>
      <c r="N199" s="9" t="str">
        <f t="shared" si="526"/>
        <v>2#0000_0000</v>
      </c>
      <c r="O199" s="9" t="str">
        <f t="shared" si="527"/>
        <v>2#0000_0000</v>
      </c>
      <c r="P199" s="9" t="str">
        <f t="shared" si="528"/>
        <v>2#0000_0000</v>
      </c>
      <c r="Q199" s="179"/>
      <c r="R199" s="179"/>
      <c r="S199" s="179"/>
      <c r="T199" s="180"/>
      <c r="U199" s="181"/>
      <c r="V199" s="182"/>
      <c r="W199" s="182"/>
      <c r="X199" s="180"/>
      <c r="Y199" s="181" t="s">
        <v>1171</v>
      </c>
      <c r="Z199" s="179" t="s">
        <v>1202</v>
      </c>
      <c r="AA199" s="179"/>
      <c r="AB199" s="179"/>
      <c r="AC199" s="148" t="str">
        <f t="shared" si="529"/>
        <v>2#0000_1100</v>
      </c>
      <c r="AD199" s="149" t="str">
        <f t="shared" si="530"/>
        <v>2#0000_1100</v>
      </c>
      <c r="AE199" s="15" t="str">
        <f t="shared" si="531"/>
        <v>2#0000_1100</v>
      </c>
      <c r="AF199" s="567">
        <f t="shared" si="532"/>
        <v>1</v>
      </c>
      <c r="AG199" t="str">
        <f t="shared" ref="AG199" si="549">BL199</f>
        <v>0.050</v>
      </c>
      <c r="AH199" t="s">
        <v>8653</v>
      </c>
      <c r="AI199">
        <v>12</v>
      </c>
      <c r="AJ199">
        <v>16</v>
      </c>
      <c r="AK199">
        <v>15</v>
      </c>
      <c r="AL199" s="226"/>
      <c r="AM199">
        <v>1240919</v>
      </c>
      <c r="AN199" s="15" t="s">
        <v>11723</v>
      </c>
      <c r="AO199" s="234" t="s">
        <v>11823</v>
      </c>
      <c r="BG199" s="150">
        <v>5</v>
      </c>
      <c r="BH199" s="567">
        <f t="shared" si="544"/>
        <v>0</v>
      </c>
      <c r="BI199" s="567">
        <f t="shared" si="545"/>
        <v>10</v>
      </c>
      <c r="BJ199" s="151">
        <f t="shared" ref="BJ199" si="550">MIN(IF(BG199=5, 2, 5),(BI199-BH199)*VLOOKUP(BG199,$BP$3:$BQ$8,2,1))</f>
        <v>0.05</v>
      </c>
      <c r="BK199" s="152">
        <f t="shared" ref="BK199" si="551">ROUNDDOWN(BJ199, 3)</f>
        <v>0.05</v>
      </c>
      <c r="BL199" t="str">
        <f t="shared" ref="BL199" si="552">SUBSTITUTE(TEXT(BK199, "0,000"),",",".")</f>
        <v>0.050</v>
      </c>
      <c r="BQ199" s="153"/>
    </row>
    <row r="200" spans="1:69">
      <c r="A200" s="154">
        <v>198</v>
      </c>
      <c r="B200" s="170" t="s">
        <v>672</v>
      </c>
      <c r="C200" s="165" t="s">
        <v>673</v>
      </c>
      <c r="D200" s="13" t="s">
        <v>531</v>
      </c>
      <c r="E200" s="23" t="s">
        <v>539</v>
      </c>
      <c r="F200" s="23" t="s">
        <v>540</v>
      </c>
      <c r="G200" s="23" t="s">
        <v>443</v>
      </c>
      <c r="H200" s="23">
        <v>4</v>
      </c>
      <c r="I200" s="23">
        <v>20</v>
      </c>
      <c r="J200" s="147">
        <v>-50</v>
      </c>
      <c r="K200" s="147">
        <v>150</v>
      </c>
      <c r="L200" s="147">
        <v>0</v>
      </c>
      <c r="M200" s="147">
        <v>0</v>
      </c>
      <c r="N200" s="9" t="str">
        <f t="shared" si="526"/>
        <v>2#0000_0000</v>
      </c>
      <c r="O200" s="9" t="str">
        <f t="shared" si="527"/>
        <v>2#0000_0000</v>
      </c>
      <c r="P200" s="9" t="str">
        <f t="shared" si="528"/>
        <v>2#0000_0000</v>
      </c>
      <c r="Q200" s="179"/>
      <c r="R200" s="179"/>
      <c r="S200" s="179"/>
      <c r="T200" s="180"/>
      <c r="U200" s="181"/>
      <c r="V200" s="182"/>
      <c r="W200" s="182"/>
      <c r="X200" s="180"/>
      <c r="Y200" s="181"/>
      <c r="Z200" s="179"/>
      <c r="AA200" s="179"/>
      <c r="AB200" s="179"/>
      <c r="AC200" s="148" t="str">
        <f t="shared" si="529"/>
        <v>2#0000_0000</v>
      </c>
      <c r="AD200" s="149" t="str">
        <f t="shared" si="530"/>
        <v>2#0000_0000</v>
      </c>
      <c r="AE200" s="15" t="str">
        <f t="shared" si="531"/>
        <v>2#0000_0000</v>
      </c>
      <c r="AF200" s="567">
        <f t="shared" si="532"/>
        <v>0</v>
      </c>
      <c r="AG200" t="str">
        <f t="shared" ref="AG200" si="553">BL200</f>
        <v>1.000</v>
      </c>
      <c r="AH200" t="s">
        <v>8653</v>
      </c>
      <c r="AI200">
        <v>12</v>
      </c>
      <c r="AJ200">
        <v>16</v>
      </c>
      <c r="AK200">
        <v>15</v>
      </c>
      <c r="AL200" s="226"/>
      <c r="AM200">
        <v>1240920</v>
      </c>
      <c r="AN200" s="15" t="s">
        <v>11723</v>
      </c>
      <c r="AO200" s="234" t="s">
        <v>11841</v>
      </c>
      <c r="BG200" s="150">
        <v>5</v>
      </c>
      <c r="BH200" s="567">
        <f t="shared" ref="BH200:BH201" si="554">J200</f>
        <v>-50</v>
      </c>
      <c r="BI200" s="567">
        <f t="shared" ref="BI200:BI201" si="555">K200</f>
        <v>150</v>
      </c>
      <c r="BJ200" s="151">
        <f t="shared" ref="BJ200" si="556">MIN(IF(BG200=5, 2, 5),(BI200-BH200)*VLOOKUP(BG200,$BP$3:$BQ$8,2,1))</f>
        <v>1</v>
      </c>
      <c r="BK200" s="152">
        <f t="shared" ref="BK200" si="557">ROUNDDOWN(BJ200, 3)</f>
        <v>1</v>
      </c>
      <c r="BL200" t="str">
        <f t="shared" ref="BL200" si="558">SUBSTITUTE(TEXT(BK200, "0,000"),",",".")</f>
        <v>1.000</v>
      </c>
      <c r="BQ200" s="153"/>
    </row>
    <row r="201" spans="1:69">
      <c r="A201" s="154">
        <v>199</v>
      </c>
      <c r="B201" s="170" t="s">
        <v>709</v>
      </c>
      <c r="C201" s="165" t="s">
        <v>710</v>
      </c>
      <c r="D201" s="13" t="s">
        <v>1165</v>
      </c>
      <c r="E201" s="23" t="s">
        <v>1184</v>
      </c>
      <c r="F201" s="23" t="s">
        <v>544</v>
      </c>
      <c r="G201" s="23" t="s">
        <v>443</v>
      </c>
      <c r="H201" s="23">
        <v>4</v>
      </c>
      <c r="I201" s="23">
        <v>20</v>
      </c>
      <c r="J201" s="147">
        <v>0</v>
      </c>
      <c r="K201" s="147">
        <v>10</v>
      </c>
      <c r="L201" s="147">
        <v>0</v>
      </c>
      <c r="M201" s="147">
        <v>0</v>
      </c>
      <c r="N201" s="9" t="str">
        <f t="shared" si="526"/>
        <v>2#0000_0000</v>
      </c>
      <c r="O201" s="9" t="str">
        <f t="shared" si="527"/>
        <v>2#0000_0000</v>
      </c>
      <c r="P201" s="9" t="str">
        <f t="shared" si="528"/>
        <v>2#0000_0000</v>
      </c>
      <c r="Q201" s="179"/>
      <c r="R201" s="179"/>
      <c r="S201" s="179"/>
      <c r="T201" s="180"/>
      <c r="U201" s="181"/>
      <c r="V201" s="182"/>
      <c r="W201" s="182"/>
      <c r="X201" s="180"/>
      <c r="Y201" s="181" t="s">
        <v>1171</v>
      </c>
      <c r="Z201" s="179" t="s">
        <v>1202</v>
      </c>
      <c r="AA201" s="179"/>
      <c r="AB201" s="179"/>
      <c r="AC201" s="148" t="str">
        <f t="shared" si="529"/>
        <v>2#0000_1100</v>
      </c>
      <c r="AD201" s="149" t="str">
        <f t="shared" si="530"/>
        <v>2#0000_1100</v>
      </c>
      <c r="AE201" s="15" t="str">
        <f t="shared" si="531"/>
        <v>2#0000_1100</v>
      </c>
      <c r="AF201" s="567">
        <f t="shared" si="532"/>
        <v>1</v>
      </c>
      <c r="AG201" t="str">
        <f t="shared" ref="AG201" si="559">BL201</f>
        <v>0.050</v>
      </c>
      <c r="AH201" t="s">
        <v>8653</v>
      </c>
      <c r="AI201">
        <v>12</v>
      </c>
      <c r="AJ201">
        <v>16</v>
      </c>
      <c r="AK201">
        <v>15</v>
      </c>
      <c r="AL201" s="226"/>
      <c r="AM201">
        <v>1240921</v>
      </c>
      <c r="AN201" s="15" t="s">
        <v>11741</v>
      </c>
      <c r="AO201" s="234" t="s">
        <v>11823</v>
      </c>
      <c r="BG201" s="150">
        <v>5</v>
      </c>
      <c r="BH201" s="567">
        <f t="shared" si="554"/>
        <v>0</v>
      </c>
      <c r="BI201" s="567">
        <f t="shared" si="555"/>
        <v>10</v>
      </c>
      <c r="BJ201" s="151">
        <f t="shared" ref="BJ201" si="560">MIN(IF(BG201=5, 2, 5),(BI201-BH201)*VLOOKUP(BG201,$BP$3:$BQ$8,2,1))</f>
        <v>0.05</v>
      </c>
      <c r="BK201" s="152">
        <f t="shared" ref="BK201" si="561">ROUNDDOWN(BJ201, 3)</f>
        <v>0.05</v>
      </c>
      <c r="BL201" t="str">
        <f t="shared" ref="BL201" si="562">SUBSTITUTE(TEXT(BK201, "0,000"),",",".")</f>
        <v>0.050</v>
      </c>
      <c r="BQ201" s="153"/>
    </row>
    <row r="202" spans="1:69">
      <c r="A202" s="154">
        <v>200</v>
      </c>
      <c r="B202" s="170" t="s">
        <v>718</v>
      </c>
      <c r="C202" s="165" t="s">
        <v>719</v>
      </c>
      <c r="D202" s="13" t="s">
        <v>531</v>
      </c>
      <c r="E202" s="23" t="s">
        <v>539</v>
      </c>
      <c r="F202" s="23" t="s">
        <v>540</v>
      </c>
      <c r="G202" s="23" t="s">
        <v>443</v>
      </c>
      <c r="H202" s="23">
        <v>4</v>
      </c>
      <c r="I202" s="23">
        <v>20</v>
      </c>
      <c r="J202" s="147">
        <v>-50</v>
      </c>
      <c r="K202" s="147">
        <v>150</v>
      </c>
      <c r="L202" s="147">
        <v>0</v>
      </c>
      <c r="M202" s="147">
        <v>0</v>
      </c>
      <c r="N202" s="9" t="str">
        <f t="shared" si="526"/>
        <v>2#0000_0000</v>
      </c>
      <c r="O202" s="9" t="str">
        <f t="shared" si="527"/>
        <v>2#0000_0000</v>
      </c>
      <c r="P202" s="9" t="str">
        <f t="shared" si="528"/>
        <v>2#0000_0000</v>
      </c>
      <c r="Q202" s="179"/>
      <c r="R202" s="179"/>
      <c r="S202" s="179"/>
      <c r="T202" s="180"/>
      <c r="U202" s="181"/>
      <c r="V202" s="182"/>
      <c r="W202" s="182"/>
      <c r="X202" s="180"/>
      <c r="Y202" s="181"/>
      <c r="Z202" s="179"/>
      <c r="AA202" s="179"/>
      <c r="AB202" s="179"/>
      <c r="AC202" s="148" t="str">
        <f t="shared" si="529"/>
        <v>2#0000_0000</v>
      </c>
      <c r="AD202" s="149" t="str">
        <f t="shared" si="530"/>
        <v>2#0000_0000</v>
      </c>
      <c r="AE202" s="15" t="str">
        <f t="shared" si="531"/>
        <v>2#0000_0000</v>
      </c>
      <c r="AF202" s="567">
        <f t="shared" si="532"/>
        <v>0</v>
      </c>
      <c r="AG202" t="str">
        <f t="shared" ref="AG202" si="563">BL202</f>
        <v>1.000</v>
      </c>
      <c r="AH202" t="s">
        <v>8653</v>
      </c>
      <c r="AI202">
        <v>12</v>
      </c>
      <c r="AJ202">
        <v>16</v>
      </c>
      <c r="AK202">
        <v>15</v>
      </c>
      <c r="AL202" s="226"/>
      <c r="AM202">
        <v>1240922</v>
      </c>
      <c r="AN202" s="15" t="s">
        <v>11738</v>
      </c>
      <c r="AO202" s="234" t="s">
        <v>11841</v>
      </c>
      <c r="BG202" s="150">
        <v>5</v>
      </c>
      <c r="BH202" s="567">
        <f t="shared" ref="BH202:BH203" si="564">J202</f>
        <v>-50</v>
      </c>
      <c r="BI202" s="567">
        <f t="shared" ref="BI202:BI203" si="565">K202</f>
        <v>150</v>
      </c>
      <c r="BJ202" s="151">
        <f t="shared" ref="BJ202" si="566">MIN(IF(BG202=5, 2, 5),(BI202-BH202)*VLOOKUP(BG202,$BP$3:$BQ$8,2,1))</f>
        <v>1</v>
      </c>
      <c r="BK202" s="152">
        <f t="shared" ref="BK202" si="567">ROUNDDOWN(BJ202, 3)</f>
        <v>1</v>
      </c>
      <c r="BL202" t="str">
        <f t="shared" ref="BL202" si="568">SUBSTITUTE(TEXT(BK202, "0,000"),",",".")</f>
        <v>1.000</v>
      </c>
      <c r="BQ202" s="153"/>
    </row>
    <row r="203" spans="1:69" s="1109" customFormat="1">
      <c r="A203" s="1096">
        <v>201</v>
      </c>
      <c r="B203" s="1097"/>
      <c r="C203" s="1098"/>
      <c r="D203" s="1099"/>
      <c r="E203" s="1100"/>
      <c r="F203" s="1100"/>
      <c r="G203" s="1100"/>
      <c r="H203" s="1101">
        <v>0</v>
      </c>
      <c r="I203" s="1101">
        <v>0</v>
      </c>
      <c r="J203" s="1101">
        <v>0</v>
      </c>
      <c r="K203" s="1101">
        <v>0</v>
      </c>
      <c r="L203" s="1101">
        <v>0</v>
      </c>
      <c r="M203" s="1101">
        <v>0</v>
      </c>
      <c r="N203" s="1102" t="str">
        <f t="shared" si="526"/>
        <v>2#0000_0000</v>
      </c>
      <c r="O203" s="1102" t="str">
        <f t="shared" si="527"/>
        <v>2#0000_0000</v>
      </c>
      <c r="P203" s="1102" t="str">
        <f t="shared" si="528"/>
        <v>2#0000_0000</v>
      </c>
      <c r="Q203" s="1103"/>
      <c r="R203" s="1103"/>
      <c r="S203" s="1103"/>
      <c r="T203" s="1104"/>
      <c r="U203" s="1103"/>
      <c r="V203" s="1103"/>
      <c r="W203" s="1103"/>
      <c r="X203" s="1104"/>
      <c r="Y203" s="1103"/>
      <c r="Z203" s="1103"/>
      <c r="AA203" s="1103"/>
      <c r="AB203" s="1103"/>
      <c r="AC203" s="1105" t="str">
        <f t="shared" si="529"/>
        <v>2#0000_0000</v>
      </c>
      <c r="AD203" s="1106" t="str">
        <f t="shared" si="530"/>
        <v>2#0000_0000</v>
      </c>
      <c r="AE203" s="1107" t="str">
        <f t="shared" si="531"/>
        <v>2#0000_0000</v>
      </c>
      <c r="AF203" s="1108">
        <f t="shared" si="532"/>
        <v>0</v>
      </c>
      <c r="AG203" s="1109" t="str">
        <f t="shared" ref="AG203" si="569">BL203</f>
        <v>0.000</v>
      </c>
      <c r="AJ203" s="1109">
        <v>16</v>
      </c>
      <c r="AL203" s="1107"/>
      <c r="AN203" s="1107" t="s">
        <v>11738</v>
      </c>
      <c r="AO203" s="1133"/>
      <c r="BG203" s="1110">
        <v>5</v>
      </c>
      <c r="BH203" s="1108">
        <f t="shared" si="564"/>
        <v>0</v>
      </c>
      <c r="BI203" s="1108">
        <f t="shared" si="565"/>
        <v>0</v>
      </c>
      <c r="BJ203" s="1111">
        <f t="shared" ref="BJ203" si="570">MIN(IF(BG203=5, 2, 5),(BI203-BH203)*VLOOKUP(BG203,$BP$3:$BQ$8,2,1))</f>
        <v>0</v>
      </c>
      <c r="BK203" s="1112">
        <f t="shared" ref="BK203" si="571">ROUNDDOWN(BJ203, 3)</f>
        <v>0</v>
      </c>
      <c r="BL203" s="1109" t="str">
        <f t="shared" ref="BL203" si="572">SUBSTITUTE(TEXT(BK203, "0,000"),",",".")</f>
        <v>0.000</v>
      </c>
      <c r="BQ203" s="1113"/>
    </row>
    <row r="204" spans="1:69">
      <c r="A204" s="154">
        <v>202</v>
      </c>
      <c r="B204" s="175" t="s">
        <v>1030</v>
      </c>
      <c r="C204" s="165" t="s">
        <v>1031</v>
      </c>
      <c r="D204" s="13" t="s">
        <v>1165</v>
      </c>
      <c r="E204" s="23" t="s">
        <v>1184</v>
      </c>
      <c r="F204" s="23" t="s">
        <v>544</v>
      </c>
      <c r="G204" s="23" t="s">
        <v>443</v>
      </c>
      <c r="H204" s="23">
        <v>4</v>
      </c>
      <c r="I204" s="23">
        <v>20</v>
      </c>
      <c r="J204" s="147">
        <v>0</v>
      </c>
      <c r="K204" s="147">
        <v>10</v>
      </c>
      <c r="L204" s="147">
        <v>0</v>
      </c>
      <c r="M204" s="147">
        <v>0</v>
      </c>
      <c r="N204" s="9" t="str">
        <f>CONCATENATE("2#00",IF(Q204&lt;&gt;"","1","0")&amp;IF(R204&lt;&gt;"","1","0")&amp;"_",IF(S204&lt;&gt;"","1","0"),IF(T204&lt;&gt;"","1","0"),"00")</f>
        <v>2#0000_0000</v>
      </c>
      <c r="O204" s="9" t="str">
        <f>P204</f>
        <v>2#0000_0000</v>
      </c>
      <c r="P204" s="9" t="str">
        <f>CONCATENATE("2#00",IF(Q204&lt;&gt;"","1","0")&amp;IF(R204&lt;&gt;"","1","0")&amp;"_",IF(S204&lt;&gt;"","1","0")&amp;IF(T204&lt;&gt;"","1","0")&amp;IF(U204&lt;&gt;"","1","0")&amp;IF(V204&lt;&gt;"","1","0"))</f>
        <v>2#0000_0000</v>
      </c>
      <c r="Q204" s="179"/>
      <c r="R204" s="179"/>
      <c r="S204" s="179"/>
      <c r="T204" s="180"/>
      <c r="U204" s="181"/>
      <c r="V204" s="182"/>
      <c r="W204" s="182"/>
      <c r="X204" s="180"/>
      <c r="Y204" s="181" t="s">
        <v>1171</v>
      </c>
      <c r="Z204" s="179" t="s">
        <v>1202</v>
      </c>
      <c r="AA204" s="179"/>
      <c r="AB204" s="179"/>
      <c r="AC204" s="148" t="str">
        <f>CONCATENATE("2#00",IF(AB204&lt;&gt;"","1","0")&amp;IF(AA204&lt;&gt;"","1","0")&amp;"_"&amp;IF(Z204&lt;&gt;"","1","0")&amp;IF(Y204&lt;&gt;"","1","0")&amp;IF(X204&lt;&gt;"","1","0")&amp;IF(W204&lt;&gt;"","1","0"))</f>
        <v>2#0000_1100</v>
      </c>
      <c r="AD204" s="149" t="str">
        <f>AC204</f>
        <v>2#0000_1100</v>
      </c>
      <c r="AE204" s="15" t="str">
        <f>CONCATENATE("2#00",IF(AB204&lt;&gt;"","1","0")&amp;IF(AA204&lt;&gt;"","1","0")&amp;"_"&amp;IF(Z204&lt;&gt;"","1","0")&amp;IF(Y204&lt;&gt;"","1","0"),"00")</f>
        <v>2#0000_1100</v>
      </c>
      <c r="AF204" s="567">
        <f>IF(E204="МПа",1,0)</f>
        <v>1</v>
      </c>
      <c r="AG204" t="str">
        <f t="shared" ref="AG204" si="573">BL204</f>
        <v>0.050</v>
      </c>
      <c r="AH204" t="s">
        <v>8653</v>
      </c>
      <c r="AI204">
        <v>12</v>
      </c>
      <c r="AJ204">
        <v>16</v>
      </c>
      <c r="AK204">
        <v>15</v>
      </c>
      <c r="AL204" s="15"/>
      <c r="AM204">
        <v>1240923</v>
      </c>
      <c r="AN204" s="15" t="s">
        <v>11738</v>
      </c>
      <c r="AO204" s="234" t="s">
        <v>11823</v>
      </c>
      <c r="BG204" s="150">
        <v>5</v>
      </c>
      <c r="BH204" s="567">
        <f t="shared" ref="BH204:BH205" si="574">J204</f>
        <v>0</v>
      </c>
      <c r="BI204" s="567">
        <f t="shared" ref="BI204:BI205" si="575">K204</f>
        <v>10</v>
      </c>
      <c r="BJ204" s="151">
        <f t="shared" ref="BJ204" si="576">MIN(IF(BG204=5, 2, 5),(BI204-BH204)*VLOOKUP(BG204,$BP$3:$BQ$8,2,1))</f>
        <v>0.05</v>
      </c>
      <c r="BK204" s="152">
        <f t="shared" ref="BK204" si="577">ROUNDDOWN(BJ204, 3)</f>
        <v>0.05</v>
      </c>
      <c r="BL204" t="str">
        <f t="shared" ref="BL204" si="578">SUBSTITUTE(TEXT(BK204, "0,000"),",",".")</f>
        <v>0.050</v>
      </c>
      <c r="BQ204" s="153"/>
    </row>
    <row r="205" spans="1:69">
      <c r="A205" s="154">
        <v>203</v>
      </c>
      <c r="B205" s="175" t="s">
        <v>1038</v>
      </c>
      <c r="C205" s="165" t="s">
        <v>1039</v>
      </c>
      <c r="D205" s="13" t="s">
        <v>531</v>
      </c>
      <c r="E205" s="23" t="s">
        <v>539</v>
      </c>
      <c r="F205" s="23" t="s">
        <v>540</v>
      </c>
      <c r="G205" s="23" t="s">
        <v>443</v>
      </c>
      <c r="H205" s="23">
        <v>4</v>
      </c>
      <c r="I205" s="23">
        <v>20</v>
      </c>
      <c r="J205" s="147">
        <v>0</v>
      </c>
      <c r="K205" s="147">
        <v>100</v>
      </c>
      <c r="L205" s="147">
        <v>0</v>
      </c>
      <c r="M205" s="147">
        <v>0</v>
      </c>
      <c r="N205" s="9" t="str">
        <f>CONCATENATE("2#00",IF(Q205&lt;&gt;"","1","0")&amp;IF(R205&lt;&gt;"","1","0")&amp;"_",IF(S205&lt;&gt;"","1","0"),IF(T205&lt;&gt;"","1","0"),"00")</f>
        <v>2#0000_0000</v>
      </c>
      <c r="O205" s="9" t="str">
        <f>P205</f>
        <v>2#0000_0000</v>
      </c>
      <c r="P205" s="9" t="str">
        <f>CONCATENATE("2#00",IF(Q205&lt;&gt;"","1","0")&amp;IF(R205&lt;&gt;"","1","0")&amp;"_",IF(S205&lt;&gt;"","1","0")&amp;IF(T205&lt;&gt;"","1","0")&amp;IF(U205&lt;&gt;"","1","0")&amp;IF(V205&lt;&gt;"","1","0"))</f>
        <v>2#0000_0000</v>
      </c>
      <c r="Q205" s="179"/>
      <c r="R205" s="179"/>
      <c r="S205" s="179"/>
      <c r="T205" s="180"/>
      <c r="U205" s="181"/>
      <c r="V205" s="182"/>
      <c r="W205" s="182"/>
      <c r="X205" s="180"/>
      <c r="Y205" s="181"/>
      <c r="Z205" s="179"/>
      <c r="AA205" s="179"/>
      <c r="AB205" s="179"/>
      <c r="AC205" s="148" t="str">
        <f>CONCATENATE("2#00",IF(AB205&lt;&gt;"","1","0")&amp;IF(AA205&lt;&gt;"","1","0")&amp;"_"&amp;IF(Z205&lt;&gt;"","1","0")&amp;IF(Y205&lt;&gt;"","1","0")&amp;IF(X205&lt;&gt;"","1","0")&amp;IF(W205&lt;&gt;"","1","0"))</f>
        <v>2#0000_0000</v>
      </c>
      <c r="AD205" s="149" t="str">
        <f>AC205</f>
        <v>2#0000_0000</v>
      </c>
      <c r="AE205" s="15" t="str">
        <f>CONCATENATE("2#00",IF(AB205&lt;&gt;"","1","0")&amp;IF(AA205&lt;&gt;"","1","0")&amp;"_"&amp;IF(Z205&lt;&gt;"","1","0")&amp;IF(Y205&lt;&gt;"","1","0"),"00")</f>
        <v>2#0000_0000</v>
      </c>
      <c r="AF205" s="567">
        <f>IF(E205="МПа",1,0)</f>
        <v>0</v>
      </c>
      <c r="AG205" t="str">
        <f t="shared" ref="AG205" si="579">BL205</f>
        <v>0.500</v>
      </c>
      <c r="AH205" t="s">
        <v>8653</v>
      </c>
      <c r="AI205">
        <v>12</v>
      </c>
      <c r="AJ205">
        <v>16</v>
      </c>
      <c r="AK205">
        <v>15</v>
      </c>
      <c r="AL205" s="15"/>
      <c r="AM205">
        <v>1240924</v>
      </c>
      <c r="AN205" s="15" t="s">
        <v>11738</v>
      </c>
      <c r="AO205" s="234" t="s">
        <v>11841</v>
      </c>
      <c r="BG205" s="150">
        <v>5</v>
      </c>
      <c r="BH205" s="567">
        <f t="shared" si="574"/>
        <v>0</v>
      </c>
      <c r="BI205" s="567">
        <f t="shared" si="575"/>
        <v>100</v>
      </c>
      <c r="BJ205" s="151">
        <f t="shared" ref="BJ205" si="580">MIN(IF(BG205=5, 2, 5),(BI205-BH205)*VLOOKUP(BG205,$BP$3:$BQ$8,2,1))</f>
        <v>0.5</v>
      </c>
      <c r="BK205" s="152">
        <f t="shared" ref="BK205" si="581">ROUNDDOWN(BJ205, 3)</f>
        <v>0.5</v>
      </c>
      <c r="BL205" t="str">
        <f t="shared" ref="BL205" si="582">SUBSTITUTE(TEXT(BK205, "0,000"),",",".")</f>
        <v>0.500</v>
      </c>
      <c r="BQ205" s="153"/>
    </row>
    <row r="206" spans="1:69">
      <c r="A206" s="154">
        <v>204</v>
      </c>
      <c r="B206" s="175" t="s">
        <v>665</v>
      </c>
      <c r="C206" s="165" t="s">
        <v>666</v>
      </c>
      <c r="D206" s="13" t="s">
        <v>1165</v>
      </c>
      <c r="E206" s="23" t="s">
        <v>1166</v>
      </c>
      <c r="F206" s="23" t="s">
        <v>544</v>
      </c>
      <c r="G206" s="23" t="s">
        <v>443</v>
      </c>
      <c r="H206" s="23">
        <v>4</v>
      </c>
      <c r="I206" s="23">
        <v>20</v>
      </c>
      <c r="J206" s="147">
        <v>0</v>
      </c>
      <c r="K206" s="147">
        <v>10</v>
      </c>
      <c r="L206" s="147">
        <v>0</v>
      </c>
      <c r="M206" s="147">
        <v>0</v>
      </c>
      <c r="N206" s="9" t="str">
        <f>CONCATENATE("2#00",IF(Q206&lt;&gt;"","1","0")&amp;IF(R206&lt;&gt;"","1","0")&amp;"_",IF(S206&lt;&gt;"","1","0"),IF(T206&lt;&gt;"","1","0"),"00")</f>
        <v>2#0000_1100</v>
      </c>
      <c r="O206" s="9" t="str">
        <f>P206</f>
        <v>2#0000_1100</v>
      </c>
      <c r="P206" s="9" t="str">
        <f>CONCATENATE("2#00",IF(Q206&lt;&gt;"","1","0")&amp;IF(R206&lt;&gt;"","1","0")&amp;"_",IF(S206&lt;&gt;"","1","0")&amp;IF(T206&lt;&gt;"","1","0")&amp;IF(U206&lt;&gt;"","1","0")&amp;IF(V206&lt;&gt;"","1","0"))</f>
        <v>2#0000_1100</v>
      </c>
      <c r="Q206" s="179"/>
      <c r="R206" s="179"/>
      <c r="S206" s="179" t="s">
        <v>1203</v>
      </c>
      <c r="T206" s="180" t="s">
        <v>1204</v>
      </c>
      <c r="U206" s="181"/>
      <c r="V206" s="182"/>
      <c r="W206" s="182"/>
      <c r="X206" s="180"/>
      <c r="Y206" s="181" t="s">
        <v>1195</v>
      </c>
      <c r="Z206" s="179" t="s">
        <v>1163</v>
      </c>
      <c r="AA206" s="179"/>
      <c r="AB206" s="179"/>
      <c r="AC206" s="148" t="str">
        <f>CONCATENATE("2#00",IF(AB206&lt;&gt;"","1","0")&amp;IF(AA206&lt;&gt;"","1","0")&amp;"_"&amp;IF(Z206&lt;&gt;"","1","0")&amp;IF(Y206&lt;&gt;"","1","0")&amp;IF(X206&lt;&gt;"","1","0")&amp;IF(W206&lt;&gt;"","1","0"))</f>
        <v>2#0000_1100</v>
      </c>
      <c r="AD206" s="149" t="str">
        <f>AC206</f>
        <v>2#0000_1100</v>
      </c>
      <c r="AE206" s="15" t="str">
        <f>CONCATENATE("2#00",IF(AB206&lt;&gt;"","1","0")&amp;IF(AA206&lt;&gt;"","1","0")&amp;"_"&amp;IF(Z206&lt;&gt;"","1","0")&amp;IF(Y206&lt;&gt;"","1","0"),"00")</f>
        <v>2#0000_1100</v>
      </c>
      <c r="AF206" s="567">
        <f>IF(E206="МПа",1,0)</f>
        <v>1</v>
      </c>
      <c r="AG206" t="str">
        <f t="shared" ref="AG206" si="583">BL206</f>
        <v>0.050</v>
      </c>
      <c r="AH206" t="s">
        <v>8653</v>
      </c>
      <c r="AI206">
        <v>12</v>
      </c>
      <c r="AJ206">
        <v>16</v>
      </c>
      <c r="AK206">
        <v>15</v>
      </c>
      <c r="AL206" s="15"/>
      <c r="AM206">
        <v>1240925</v>
      </c>
      <c r="AN206" s="15" t="s">
        <v>11738</v>
      </c>
      <c r="AO206" s="234" t="s">
        <v>11823</v>
      </c>
      <c r="BG206" s="150">
        <v>5</v>
      </c>
      <c r="BH206" s="567">
        <f t="shared" ref="BH206:BH207" si="584">J206</f>
        <v>0</v>
      </c>
      <c r="BI206" s="567">
        <f t="shared" ref="BI206:BI207" si="585">K206</f>
        <v>10</v>
      </c>
      <c r="BJ206" s="151">
        <f t="shared" ref="BJ206" si="586">MIN(IF(BG206=5, 2, 5),(BI206-BH206)*VLOOKUP(BG206,$BP$3:$BQ$8,2,1))</f>
        <v>0.05</v>
      </c>
      <c r="BK206" s="152">
        <f t="shared" ref="BK206" si="587">ROUNDDOWN(BJ206, 3)</f>
        <v>0.05</v>
      </c>
      <c r="BL206" t="str">
        <f t="shared" ref="BL206" si="588">SUBSTITUTE(TEXT(BK206, "0,000"),",",".")</f>
        <v>0.050</v>
      </c>
      <c r="BQ206" s="153"/>
    </row>
    <row r="207" spans="1:69">
      <c r="A207" s="154">
        <v>205</v>
      </c>
      <c r="B207" s="175" t="s">
        <v>707</v>
      </c>
      <c r="C207" s="165" t="s">
        <v>708</v>
      </c>
      <c r="D207" s="13" t="s">
        <v>1165</v>
      </c>
      <c r="E207" s="23" t="s">
        <v>1166</v>
      </c>
      <c r="F207" s="23" t="s">
        <v>544</v>
      </c>
      <c r="G207" s="23" t="s">
        <v>443</v>
      </c>
      <c r="H207" s="23">
        <v>4</v>
      </c>
      <c r="I207" s="23">
        <v>20</v>
      </c>
      <c r="J207" s="147">
        <v>0</v>
      </c>
      <c r="K207" s="147">
        <v>10</v>
      </c>
      <c r="L207" s="147">
        <v>0</v>
      </c>
      <c r="M207" s="147">
        <v>0</v>
      </c>
      <c r="N207" s="9" t="str">
        <f>CONCATENATE("2#00",IF(Q207&lt;&gt;"","1","0")&amp;IF(R207&lt;&gt;"","1","0")&amp;"_",IF(S207&lt;&gt;"","1","0"),IF(T207&lt;&gt;"","1","0"),"00")</f>
        <v>2#0000_1100</v>
      </c>
      <c r="O207" s="9" t="str">
        <f>P207</f>
        <v>2#0000_1100</v>
      </c>
      <c r="P207" s="9" t="str">
        <f>CONCATENATE("2#00",IF(Q207&lt;&gt;"","1","0")&amp;IF(R207&lt;&gt;"","1","0")&amp;"_",IF(S207&lt;&gt;"","1","0")&amp;IF(T207&lt;&gt;"","1","0")&amp;IF(U207&lt;&gt;"","1","0")&amp;IF(V207&lt;&gt;"","1","0"))</f>
        <v>2#0000_1100</v>
      </c>
      <c r="Q207" s="179"/>
      <c r="R207" s="179"/>
      <c r="S207" s="179" t="s">
        <v>1203</v>
      </c>
      <c r="T207" s="180" t="s">
        <v>1204</v>
      </c>
      <c r="U207" s="181"/>
      <c r="V207" s="182"/>
      <c r="W207" s="182"/>
      <c r="X207" s="180"/>
      <c r="Y207" s="181" t="s">
        <v>1195</v>
      </c>
      <c r="Z207" s="179" t="s">
        <v>1163</v>
      </c>
      <c r="AA207" s="179"/>
      <c r="AB207" s="179"/>
      <c r="AC207" s="148" t="str">
        <f>CONCATENATE("2#00",IF(AB207&lt;&gt;"","1","0")&amp;IF(AA207&lt;&gt;"","1","0")&amp;"_"&amp;IF(Z207&lt;&gt;"","1","0")&amp;IF(Y207&lt;&gt;"","1","0")&amp;IF(X207&lt;&gt;"","1","0")&amp;IF(W207&lt;&gt;"","1","0"))</f>
        <v>2#0000_1100</v>
      </c>
      <c r="AD207" s="149" t="str">
        <f>AC207</f>
        <v>2#0000_1100</v>
      </c>
      <c r="AE207" s="15" t="str">
        <f>CONCATENATE("2#00",IF(AB207&lt;&gt;"","1","0")&amp;IF(AA207&lt;&gt;"","1","0")&amp;"_"&amp;IF(Z207&lt;&gt;"","1","0")&amp;IF(Y207&lt;&gt;"","1","0"),"00")</f>
        <v>2#0000_1100</v>
      </c>
      <c r="AF207" s="567">
        <f>IF(E207="МПа",1,0)</f>
        <v>1</v>
      </c>
      <c r="AG207" t="str">
        <f t="shared" ref="AG207" si="589">BL207</f>
        <v>0.050</v>
      </c>
      <c r="AH207" t="s">
        <v>8653</v>
      </c>
      <c r="AI207">
        <v>12</v>
      </c>
      <c r="AJ207">
        <v>16</v>
      </c>
      <c r="AK207">
        <v>15</v>
      </c>
      <c r="AL207" s="15"/>
      <c r="AM207">
        <v>1240926</v>
      </c>
      <c r="AN207" s="15" t="s">
        <v>11738</v>
      </c>
      <c r="AO207" s="234" t="s">
        <v>11823</v>
      </c>
      <c r="BG207" s="150">
        <v>5</v>
      </c>
      <c r="BH207" s="567">
        <f t="shared" si="584"/>
        <v>0</v>
      </c>
      <c r="BI207" s="567">
        <f t="shared" si="585"/>
        <v>10</v>
      </c>
      <c r="BJ207" s="151">
        <f t="shared" ref="BJ207" si="590">MIN(IF(BG207=5, 2, 5),(BI207-BH207)*VLOOKUP(BG207,$BP$3:$BQ$8,2,1))</f>
        <v>0.05</v>
      </c>
      <c r="BK207" s="152">
        <f t="shared" ref="BK207" si="591">ROUNDDOWN(BJ207, 3)</f>
        <v>0.05</v>
      </c>
      <c r="BL207" t="str">
        <f t="shared" ref="BL207" si="592">SUBSTITUTE(TEXT(BK207, "0,000"),",",".")</f>
        <v>0.050</v>
      </c>
      <c r="BQ207" s="153"/>
    </row>
    <row r="208" spans="1:69" s="1109" customFormat="1">
      <c r="A208" s="1096">
        <v>206</v>
      </c>
      <c r="B208" s="1097"/>
      <c r="C208" s="1098"/>
      <c r="D208" s="1099"/>
      <c r="E208" s="1100"/>
      <c r="F208" s="1100"/>
      <c r="G208" s="1100"/>
      <c r="H208" s="1101">
        <v>0</v>
      </c>
      <c r="I208" s="1101">
        <v>0</v>
      </c>
      <c r="J208" s="1101">
        <v>0</v>
      </c>
      <c r="K208" s="1101">
        <v>0</v>
      </c>
      <c r="L208" s="1101">
        <v>0</v>
      </c>
      <c r="M208" s="1101">
        <v>0</v>
      </c>
      <c r="N208" s="1102" t="str">
        <f t="shared" ref="N208" si="593">CONCATENATE("2#00",IF(Q208&lt;&gt;"","1","0")&amp;IF(R208&lt;&gt;"","1","0")&amp;"_",IF(S208&lt;&gt;"","1","0"),IF(T208&lt;&gt;"","1","0"),"00")</f>
        <v>2#0000_0000</v>
      </c>
      <c r="O208" s="1102" t="str">
        <f t="shared" ref="O208" si="594">P208</f>
        <v>2#0000_0000</v>
      </c>
      <c r="P208" s="1102" t="str">
        <f t="shared" ref="P208" si="595">CONCATENATE("2#00",IF(Q208&lt;&gt;"","1","0")&amp;IF(R208&lt;&gt;"","1","0")&amp;"_",IF(S208&lt;&gt;"","1","0")&amp;IF(T208&lt;&gt;"","1","0")&amp;IF(U208&lt;&gt;"","1","0")&amp;IF(V208&lt;&gt;"","1","0"))</f>
        <v>2#0000_0000</v>
      </c>
      <c r="Q208" s="1103"/>
      <c r="R208" s="1103"/>
      <c r="S208" s="1103"/>
      <c r="T208" s="1104"/>
      <c r="U208" s="1103"/>
      <c r="V208" s="1103"/>
      <c r="W208" s="1103"/>
      <c r="X208" s="1104"/>
      <c r="Y208" s="1103"/>
      <c r="Z208" s="1103"/>
      <c r="AA208" s="1103"/>
      <c r="AB208" s="1103"/>
      <c r="AC208" s="1105" t="str">
        <f t="shared" ref="AC208" si="596">CONCATENATE("2#00",IF(AB208&lt;&gt;"","1","0")&amp;IF(AA208&lt;&gt;"","1","0")&amp;"_"&amp;IF(Z208&lt;&gt;"","1","0")&amp;IF(Y208&lt;&gt;"","1","0")&amp;IF(X208&lt;&gt;"","1","0")&amp;IF(W208&lt;&gt;"","1","0"))</f>
        <v>2#0000_0000</v>
      </c>
      <c r="AD208" s="1106" t="str">
        <f t="shared" ref="AD208" si="597">AC208</f>
        <v>2#0000_0000</v>
      </c>
      <c r="AE208" s="1107" t="str">
        <f t="shared" ref="AE208" si="598">CONCATENATE("2#00",IF(AB208&lt;&gt;"","1","0")&amp;IF(AA208&lt;&gt;"","1","0")&amp;"_"&amp;IF(Z208&lt;&gt;"","1","0")&amp;IF(Y208&lt;&gt;"","1","0"),"00")</f>
        <v>2#0000_0000</v>
      </c>
      <c r="AF208" s="1108">
        <f t="shared" ref="AF208" si="599">IF(E208="МПа",1,0)</f>
        <v>0</v>
      </c>
      <c r="AG208" s="1109" t="str">
        <f t="shared" ref="AG208" si="600">BL208</f>
        <v>0.000</v>
      </c>
      <c r="AI208" s="1109">
        <v>12</v>
      </c>
      <c r="AJ208" s="1109">
        <v>16</v>
      </c>
      <c r="AK208" s="1109">
        <v>15</v>
      </c>
      <c r="AL208" s="1107"/>
      <c r="AN208" s="1107" t="s">
        <v>11722</v>
      </c>
      <c r="AO208" s="1133"/>
      <c r="BG208" s="1110">
        <v>5</v>
      </c>
      <c r="BH208" s="1108">
        <f t="shared" ref="BH208:BH209" si="601">J208</f>
        <v>0</v>
      </c>
      <c r="BI208" s="1108">
        <f t="shared" ref="BI208:BI209" si="602">K208</f>
        <v>0</v>
      </c>
      <c r="BJ208" s="1111">
        <f t="shared" ref="BJ208" si="603">MIN(IF(BG208=5, 2, 5),(BI208-BH208)*VLOOKUP(BG208,$BP$3:$BQ$8,2,1))</f>
        <v>0</v>
      </c>
      <c r="BK208" s="1112">
        <f t="shared" ref="BK208" si="604">ROUNDDOWN(BJ208, 3)</f>
        <v>0</v>
      </c>
      <c r="BL208" s="1109" t="str">
        <f t="shared" ref="BL208" si="605">SUBSTITUTE(TEXT(BK208, "0,000"),",",".")</f>
        <v>0.000</v>
      </c>
      <c r="BQ208" s="1113"/>
    </row>
    <row r="209" spans="1:69">
      <c r="A209" s="154">
        <v>207</v>
      </c>
      <c r="B209" s="175" t="s">
        <v>1107</v>
      </c>
      <c r="C209" s="165" t="s">
        <v>1109</v>
      </c>
      <c r="D209" s="13" t="s">
        <v>1165</v>
      </c>
      <c r="E209" s="23" t="s">
        <v>1184</v>
      </c>
      <c r="F209" s="23" t="s">
        <v>544</v>
      </c>
      <c r="G209" s="23" t="s">
        <v>443</v>
      </c>
      <c r="H209" s="23">
        <v>4</v>
      </c>
      <c r="I209" s="23">
        <v>20</v>
      </c>
      <c r="J209" s="147">
        <v>0</v>
      </c>
      <c r="K209" s="147">
        <v>10</v>
      </c>
      <c r="L209" s="147">
        <v>0</v>
      </c>
      <c r="M209" s="147">
        <v>0</v>
      </c>
      <c r="N209" s="9" t="s">
        <v>8623</v>
      </c>
      <c r="O209" s="9" t="s">
        <v>8623</v>
      </c>
      <c r="P209" s="9" t="s">
        <v>8623</v>
      </c>
      <c r="Q209" s="179"/>
      <c r="R209" s="179"/>
      <c r="S209" s="179"/>
      <c r="T209" s="180"/>
      <c r="U209" s="181"/>
      <c r="V209" s="182"/>
      <c r="W209" s="182"/>
      <c r="X209" s="180"/>
      <c r="Y209" s="181" t="s">
        <v>1171</v>
      </c>
      <c r="Z209" s="179" t="s">
        <v>1202</v>
      </c>
      <c r="AA209" s="179"/>
      <c r="AB209" s="179"/>
      <c r="AC209" s="148" t="s">
        <v>8622</v>
      </c>
      <c r="AD209" s="149" t="s">
        <v>8622</v>
      </c>
      <c r="AE209" s="15" t="s">
        <v>8622</v>
      </c>
      <c r="AF209" s="567">
        <v>1</v>
      </c>
      <c r="AG209" t="str">
        <f t="shared" ref="AG209" si="606">BL209</f>
        <v>0.050</v>
      </c>
      <c r="AH209" t="s">
        <v>8653</v>
      </c>
      <c r="AI209">
        <v>12</v>
      </c>
      <c r="AJ209">
        <v>16</v>
      </c>
      <c r="AK209">
        <v>15</v>
      </c>
      <c r="AL209" s="15"/>
      <c r="AM209">
        <v>1240927</v>
      </c>
      <c r="AN209" s="15" t="s">
        <v>11741</v>
      </c>
      <c r="AO209" s="234" t="s">
        <v>11823</v>
      </c>
      <c r="BG209" s="150">
        <v>5</v>
      </c>
      <c r="BH209" s="567">
        <f t="shared" si="601"/>
        <v>0</v>
      </c>
      <c r="BI209" s="567">
        <f t="shared" si="602"/>
        <v>10</v>
      </c>
      <c r="BJ209" s="151">
        <f t="shared" ref="BJ209" si="607">MIN(IF(BG209=5, 2, 5),(BI209-BH209)*VLOOKUP(BG209,$BP$3:$BQ$8,2,1))</f>
        <v>0.05</v>
      </c>
      <c r="BK209" s="152">
        <f t="shared" ref="BK209" si="608">ROUNDDOWN(BJ209, 3)</f>
        <v>0.05</v>
      </c>
      <c r="BL209" t="str">
        <f t="shared" ref="BL209" si="609">SUBSTITUTE(TEXT(BK209, "0,000"),",",".")</f>
        <v>0.050</v>
      </c>
      <c r="BQ209" s="153"/>
    </row>
    <row r="210" spans="1:69">
      <c r="A210" s="154">
        <v>208</v>
      </c>
      <c r="B210" s="175" t="s">
        <v>1124</v>
      </c>
      <c r="C210" s="165" t="s">
        <v>1126</v>
      </c>
      <c r="D210" s="13" t="s">
        <v>531</v>
      </c>
      <c r="E210" s="23" t="s">
        <v>539</v>
      </c>
      <c r="F210" s="23" t="s">
        <v>540</v>
      </c>
      <c r="G210" s="23" t="s">
        <v>443</v>
      </c>
      <c r="H210" s="23">
        <v>4</v>
      </c>
      <c r="I210" s="23">
        <v>20</v>
      </c>
      <c r="J210" s="147">
        <v>-50</v>
      </c>
      <c r="K210" s="147">
        <v>150</v>
      </c>
      <c r="L210" s="147">
        <v>0</v>
      </c>
      <c r="M210" s="147">
        <v>0</v>
      </c>
      <c r="N210" s="9" t="s">
        <v>8623</v>
      </c>
      <c r="O210" s="9" t="s">
        <v>8623</v>
      </c>
      <c r="P210" s="9" t="s">
        <v>8623</v>
      </c>
      <c r="Q210" s="179"/>
      <c r="R210" s="179"/>
      <c r="S210" s="179"/>
      <c r="T210" s="180"/>
      <c r="U210" s="181"/>
      <c r="V210" s="182"/>
      <c r="W210" s="182"/>
      <c r="X210" s="180"/>
      <c r="Y210" s="181"/>
      <c r="Z210" s="179"/>
      <c r="AA210" s="179"/>
      <c r="AB210" s="179"/>
      <c r="AC210" s="148" t="s">
        <v>8623</v>
      </c>
      <c r="AD210" s="149" t="s">
        <v>8623</v>
      </c>
      <c r="AE210" s="15" t="s">
        <v>8623</v>
      </c>
      <c r="AF210" s="567">
        <v>0</v>
      </c>
      <c r="AG210" t="str">
        <f t="shared" ref="AG210" si="610">BL210</f>
        <v>1.000</v>
      </c>
      <c r="AH210" t="s">
        <v>8653</v>
      </c>
      <c r="AI210">
        <v>12</v>
      </c>
      <c r="AJ210">
        <v>16</v>
      </c>
      <c r="AK210">
        <v>15</v>
      </c>
      <c r="AL210" s="15"/>
      <c r="AM210">
        <v>1240928</v>
      </c>
      <c r="AN210" s="15" t="s">
        <v>11741</v>
      </c>
      <c r="AO210" s="234" t="s">
        <v>11841</v>
      </c>
      <c r="BG210" s="150">
        <v>5</v>
      </c>
      <c r="BH210" s="567">
        <f t="shared" ref="BH210:BH211" si="611">J210</f>
        <v>-50</v>
      </c>
      <c r="BI210" s="567">
        <f t="shared" ref="BI210:BI211" si="612">K210</f>
        <v>150</v>
      </c>
      <c r="BJ210" s="151">
        <f t="shared" ref="BJ210" si="613">MIN(IF(BG210=5, 2, 5),(BI210-BH210)*VLOOKUP(BG210,$BP$3:$BQ$8,2,1))</f>
        <v>1</v>
      </c>
      <c r="BK210" s="152">
        <f t="shared" ref="BK210" si="614">ROUNDDOWN(BJ210, 3)</f>
        <v>1</v>
      </c>
      <c r="BL210" t="str">
        <f t="shared" ref="BL210" si="615">SUBSTITUTE(TEXT(BK210, "0,000"),",",".")</f>
        <v>1.000</v>
      </c>
      <c r="BQ210" s="153"/>
    </row>
    <row r="211" spans="1:69">
      <c r="A211" s="154">
        <v>209</v>
      </c>
      <c r="B211" s="175" t="s">
        <v>1112</v>
      </c>
      <c r="C211" s="165" t="s">
        <v>1114</v>
      </c>
      <c r="D211" s="13" t="s">
        <v>1165</v>
      </c>
      <c r="E211" s="23" t="s">
        <v>1184</v>
      </c>
      <c r="F211" s="23" t="s">
        <v>544</v>
      </c>
      <c r="G211" s="23" t="s">
        <v>443</v>
      </c>
      <c r="H211" s="23">
        <v>4</v>
      </c>
      <c r="I211" s="23">
        <v>20</v>
      </c>
      <c r="J211" s="147">
        <v>0</v>
      </c>
      <c r="K211" s="147">
        <v>10</v>
      </c>
      <c r="L211" s="147">
        <v>0</v>
      </c>
      <c r="M211" s="147">
        <v>0</v>
      </c>
      <c r="N211" s="9" t="s">
        <v>8623</v>
      </c>
      <c r="O211" s="9" t="s">
        <v>8623</v>
      </c>
      <c r="P211" s="9" t="s">
        <v>8623</v>
      </c>
      <c r="Q211" s="179"/>
      <c r="R211" s="179"/>
      <c r="S211" s="179"/>
      <c r="T211" s="180"/>
      <c r="U211" s="181"/>
      <c r="V211" s="182"/>
      <c r="W211" s="182"/>
      <c r="X211" s="180"/>
      <c r="Y211" s="181" t="s">
        <v>1171</v>
      </c>
      <c r="Z211" s="179" t="s">
        <v>1202</v>
      </c>
      <c r="AA211" s="179"/>
      <c r="AB211" s="179"/>
      <c r="AC211" s="148" t="s">
        <v>8622</v>
      </c>
      <c r="AD211" s="149" t="s">
        <v>8622</v>
      </c>
      <c r="AE211" s="15" t="s">
        <v>8622</v>
      </c>
      <c r="AF211" s="567">
        <v>1</v>
      </c>
      <c r="AG211" t="str">
        <f t="shared" ref="AG211" si="616">BL211</f>
        <v>0.050</v>
      </c>
      <c r="AH211" t="s">
        <v>8653</v>
      </c>
      <c r="AI211">
        <v>12</v>
      </c>
      <c r="AJ211">
        <v>16</v>
      </c>
      <c r="AK211">
        <v>15</v>
      </c>
      <c r="AL211" s="15"/>
      <c r="AM211">
        <v>1240929</v>
      </c>
      <c r="AN211" s="15" t="s">
        <v>11741</v>
      </c>
      <c r="AO211" s="234" t="s">
        <v>11823</v>
      </c>
      <c r="BG211" s="150">
        <v>5</v>
      </c>
      <c r="BH211" s="567">
        <f t="shared" si="611"/>
        <v>0</v>
      </c>
      <c r="BI211" s="567">
        <f t="shared" si="612"/>
        <v>10</v>
      </c>
      <c r="BJ211" s="151">
        <f t="shared" ref="BJ211" si="617">MIN(IF(BG211=5, 2, 5),(BI211-BH211)*VLOOKUP(BG211,$BP$3:$BQ$8,2,1))</f>
        <v>0.05</v>
      </c>
      <c r="BK211" s="152">
        <f t="shared" ref="BK211" si="618">ROUNDDOWN(BJ211, 3)</f>
        <v>0.05</v>
      </c>
      <c r="BL211" t="str">
        <f t="shared" ref="BL211" si="619">SUBSTITUTE(TEXT(BK211, "0,000"),",",".")</f>
        <v>0.050</v>
      </c>
      <c r="BQ211" s="153"/>
    </row>
    <row r="212" spans="1:69">
      <c r="A212" s="154">
        <v>210</v>
      </c>
      <c r="B212" s="175" t="s">
        <v>1128</v>
      </c>
      <c r="C212" s="165" t="s">
        <v>1130</v>
      </c>
      <c r="D212" s="13" t="s">
        <v>531</v>
      </c>
      <c r="E212" s="23" t="s">
        <v>539</v>
      </c>
      <c r="F212" s="23" t="s">
        <v>540</v>
      </c>
      <c r="G212" s="23" t="s">
        <v>443</v>
      </c>
      <c r="H212" s="23">
        <v>4</v>
      </c>
      <c r="I212" s="23">
        <v>20</v>
      </c>
      <c r="J212" s="147">
        <v>-50</v>
      </c>
      <c r="K212" s="147">
        <v>150</v>
      </c>
      <c r="L212" s="147">
        <v>0</v>
      </c>
      <c r="M212" s="147">
        <v>0</v>
      </c>
      <c r="N212" s="9" t="s">
        <v>8623</v>
      </c>
      <c r="O212" s="9" t="s">
        <v>8623</v>
      </c>
      <c r="P212" s="9" t="s">
        <v>8623</v>
      </c>
      <c r="Q212" s="179"/>
      <c r="R212" s="179"/>
      <c r="S212" s="179"/>
      <c r="T212" s="180"/>
      <c r="U212" s="181"/>
      <c r="V212" s="182"/>
      <c r="W212" s="182"/>
      <c r="X212" s="180"/>
      <c r="Y212" s="181"/>
      <c r="Z212" s="179"/>
      <c r="AA212" s="179"/>
      <c r="AB212" s="179"/>
      <c r="AC212" s="148" t="s">
        <v>8623</v>
      </c>
      <c r="AD212" s="149" t="s">
        <v>8623</v>
      </c>
      <c r="AE212" s="15" t="s">
        <v>8623</v>
      </c>
      <c r="AF212" s="567">
        <v>0</v>
      </c>
      <c r="AG212" t="str">
        <f t="shared" ref="AG212" si="620">BL212</f>
        <v>1.000</v>
      </c>
      <c r="AH212" t="s">
        <v>8653</v>
      </c>
      <c r="AI212">
        <v>12</v>
      </c>
      <c r="AJ212">
        <v>16</v>
      </c>
      <c r="AK212">
        <v>15</v>
      </c>
      <c r="AL212" s="15"/>
      <c r="AM212">
        <v>1240930</v>
      </c>
      <c r="AN212" s="15" t="s">
        <v>11741</v>
      </c>
      <c r="AO212" s="234" t="s">
        <v>11841</v>
      </c>
      <c r="BG212" s="150">
        <v>5</v>
      </c>
      <c r="BH212" s="567">
        <f t="shared" ref="BH212:BH213" si="621">J212</f>
        <v>-50</v>
      </c>
      <c r="BI212" s="567">
        <f t="shared" ref="BI212:BI213" si="622">K212</f>
        <v>150</v>
      </c>
      <c r="BJ212" s="151">
        <f t="shared" ref="BJ212" si="623">MIN(IF(BG212=5, 2, 5),(BI212-BH212)*VLOOKUP(BG212,$BP$3:$BQ$8,2,1))</f>
        <v>1</v>
      </c>
      <c r="BK212" s="152">
        <f t="shared" ref="BK212" si="624">ROUNDDOWN(BJ212, 3)</f>
        <v>1</v>
      </c>
      <c r="BL212" t="str">
        <f t="shared" ref="BL212" si="625">SUBSTITUTE(TEXT(BK212, "0,000"),",",".")</f>
        <v>1.000</v>
      </c>
      <c r="BQ212" s="153"/>
    </row>
    <row r="213" spans="1:69" s="1109" customFormat="1">
      <c r="A213" s="1096">
        <v>211</v>
      </c>
      <c r="B213" s="1097"/>
      <c r="C213" s="1098"/>
      <c r="D213" s="1099"/>
      <c r="E213" s="1100"/>
      <c r="F213" s="1100"/>
      <c r="G213" s="1100"/>
      <c r="H213" s="1101">
        <v>0</v>
      </c>
      <c r="I213" s="1101">
        <v>0</v>
      </c>
      <c r="J213" s="1101">
        <v>0</v>
      </c>
      <c r="K213" s="1101">
        <v>0</v>
      </c>
      <c r="L213" s="1101">
        <v>0</v>
      </c>
      <c r="M213" s="1101">
        <v>0</v>
      </c>
      <c r="N213" s="1102" t="str">
        <f t="shared" ref="N213" si="626">CONCATENATE("2#00",IF(Q213&lt;&gt;"","1","0")&amp;IF(R213&lt;&gt;"","1","0")&amp;"_",IF(S213&lt;&gt;"","1","0"),IF(T213&lt;&gt;"","1","0"),"00")</f>
        <v>2#0000_0000</v>
      </c>
      <c r="O213" s="1102" t="str">
        <f t="shared" ref="O213" si="627">P213</f>
        <v>2#0000_0000</v>
      </c>
      <c r="P213" s="1102" t="str">
        <f t="shared" ref="P213" si="628">CONCATENATE("2#00",IF(Q213&lt;&gt;"","1","0")&amp;IF(R213&lt;&gt;"","1","0")&amp;"_",IF(S213&lt;&gt;"","1","0")&amp;IF(T213&lt;&gt;"","1","0")&amp;IF(U213&lt;&gt;"","1","0")&amp;IF(V213&lt;&gt;"","1","0"))</f>
        <v>2#0000_0000</v>
      </c>
      <c r="Q213" s="1103"/>
      <c r="R213" s="1103"/>
      <c r="S213" s="1103"/>
      <c r="T213" s="1104"/>
      <c r="U213" s="1103"/>
      <c r="V213" s="1103"/>
      <c r="W213" s="1103"/>
      <c r="X213" s="1104"/>
      <c r="Y213" s="1103"/>
      <c r="Z213" s="1103"/>
      <c r="AA213" s="1103"/>
      <c r="AB213" s="1103"/>
      <c r="AC213" s="1105" t="str">
        <f t="shared" ref="AC213" si="629">CONCATENATE("2#00",IF(AB213&lt;&gt;"","1","0")&amp;IF(AA213&lt;&gt;"","1","0")&amp;"_"&amp;IF(Z213&lt;&gt;"","1","0")&amp;IF(Y213&lt;&gt;"","1","0")&amp;IF(X213&lt;&gt;"","1","0")&amp;IF(W213&lt;&gt;"","1","0"))</f>
        <v>2#0000_0000</v>
      </c>
      <c r="AD213" s="1106" t="str">
        <f t="shared" ref="AD213" si="630">AC213</f>
        <v>2#0000_0000</v>
      </c>
      <c r="AE213" s="1107" t="str">
        <f t="shared" ref="AE213" si="631">CONCATENATE("2#00",IF(AB213&lt;&gt;"","1","0")&amp;IF(AA213&lt;&gt;"","1","0")&amp;"_"&amp;IF(Z213&lt;&gt;"","1","0")&amp;IF(Y213&lt;&gt;"","1","0"),"00")</f>
        <v>2#0000_0000</v>
      </c>
      <c r="AF213" s="1108">
        <f t="shared" ref="AF213" si="632">IF(E213="МПа",1,0)</f>
        <v>0</v>
      </c>
      <c r="AG213" s="1109" t="str">
        <f t="shared" ref="AG213" si="633">BL213</f>
        <v>0.000</v>
      </c>
      <c r="AI213" s="1109">
        <v>12</v>
      </c>
      <c r="AJ213" s="1109">
        <v>16</v>
      </c>
      <c r="AK213" s="1109">
        <v>15</v>
      </c>
      <c r="AN213" s="1107" t="s">
        <v>11741</v>
      </c>
      <c r="AO213" s="1133"/>
      <c r="BG213" s="1110">
        <v>5</v>
      </c>
      <c r="BH213" s="1108">
        <f t="shared" si="621"/>
        <v>0</v>
      </c>
      <c r="BI213" s="1108">
        <f t="shared" si="622"/>
        <v>0</v>
      </c>
      <c r="BJ213" s="1111">
        <f t="shared" ref="BJ213" si="634">MIN(IF(BG213=5, 2, 5),(BI213-BH213)*VLOOKUP(BG213,$BP$3:$BQ$8,2,1))</f>
        <v>0</v>
      </c>
      <c r="BK213" s="1112">
        <f t="shared" ref="BK213" si="635">ROUNDDOWN(BJ213, 3)</f>
        <v>0</v>
      </c>
      <c r="BL213" s="1109" t="str">
        <f t="shared" ref="BL213" si="636">SUBSTITUTE(TEXT(BK213, "0,000"),",",".")</f>
        <v>0.000</v>
      </c>
      <c r="BQ213" s="1113"/>
    </row>
    <row r="214" spans="1:69">
      <c r="A214" s="154">
        <v>212</v>
      </c>
      <c r="B214" s="175" t="s">
        <v>1108</v>
      </c>
      <c r="C214" s="165" t="s">
        <v>1111</v>
      </c>
      <c r="D214" s="13" t="s">
        <v>1165</v>
      </c>
      <c r="E214" s="23" t="s">
        <v>1184</v>
      </c>
      <c r="F214" s="23" t="s">
        <v>544</v>
      </c>
      <c r="G214" s="23" t="s">
        <v>443</v>
      </c>
      <c r="H214" s="23">
        <v>4</v>
      </c>
      <c r="I214" s="23">
        <v>20</v>
      </c>
      <c r="J214" s="147">
        <v>0</v>
      </c>
      <c r="K214" s="147">
        <v>10</v>
      </c>
      <c r="L214" s="147">
        <v>0</v>
      </c>
      <c r="M214" s="147">
        <v>0</v>
      </c>
      <c r="N214" s="9" t="s">
        <v>8623</v>
      </c>
      <c r="O214" s="9" t="s">
        <v>8623</v>
      </c>
      <c r="P214" s="9" t="s">
        <v>8623</v>
      </c>
      <c r="Q214" s="179"/>
      <c r="R214" s="179"/>
      <c r="S214" s="179"/>
      <c r="T214" s="180"/>
      <c r="U214" s="181"/>
      <c r="V214" s="182"/>
      <c r="W214" s="182"/>
      <c r="X214" s="180"/>
      <c r="Y214" s="181" t="s">
        <v>1171</v>
      </c>
      <c r="Z214" s="179" t="s">
        <v>1202</v>
      </c>
      <c r="AA214" s="179"/>
      <c r="AB214" s="179"/>
      <c r="AC214" s="148" t="s">
        <v>8622</v>
      </c>
      <c r="AD214" s="149" t="s">
        <v>8622</v>
      </c>
      <c r="AE214" s="15" t="s">
        <v>8622</v>
      </c>
      <c r="AF214" s="567">
        <v>1</v>
      </c>
      <c r="AG214" t="str">
        <f t="shared" ref="AG214" si="637">BL214</f>
        <v>0.050</v>
      </c>
      <c r="AH214" t="s">
        <v>8653</v>
      </c>
      <c r="AI214">
        <v>12</v>
      </c>
      <c r="AJ214">
        <v>16</v>
      </c>
      <c r="AK214">
        <v>15</v>
      </c>
      <c r="AM214">
        <v>1240931</v>
      </c>
      <c r="AN214" s="15" t="s">
        <v>11741</v>
      </c>
      <c r="AO214" s="234" t="s">
        <v>11823</v>
      </c>
      <c r="BG214" s="150">
        <v>5</v>
      </c>
      <c r="BH214" s="567">
        <f t="shared" ref="BH214:BH215" si="638">J214</f>
        <v>0</v>
      </c>
      <c r="BI214" s="567">
        <f t="shared" ref="BI214:BI215" si="639">K214</f>
        <v>10</v>
      </c>
      <c r="BJ214" s="151">
        <f t="shared" ref="BJ214" si="640">MIN(IF(BG214=5, 2, 5),(BI214-BH214)*VLOOKUP(BG214,$BP$3:$BQ$8,2,1))</f>
        <v>0.05</v>
      </c>
      <c r="BK214" s="152">
        <f t="shared" ref="BK214" si="641">ROUNDDOWN(BJ214, 3)</f>
        <v>0.05</v>
      </c>
      <c r="BL214" t="str">
        <f t="shared" ref="BL214" si="642">SUBSTITUTE(TEXT(BK214, "0,000"),",",".")</f>
        <v>0.050</v>
      </c>
      <c r="BQ214" s="153"/>
    </row>
    <row r="215" spans="1:69">
      <c r="A215" s="154">
        <v>213</v>
      </c>
      <c r="B215" s="175" t="s">
        <v>1125</v>
      </c>
      <c r="C215" s="165" t="s">
        <v>1127</v>
      </c>
      <c r="D215" s="13" t="s">
        <v>531</v>
      </c>
      <c r="E215" s="23" t="s">
        <v>539</v>
      </c>
      <c r="F215" s="23" t="s">
        <v>540</v>
      </c>
      <c r="G215" s="23" t="s">
        <v>443</v>
      </c>
      <c r="H215" s="23">
        <v>4</v>
      </c>
      <c r="I215" s="23">
        <v>20</v>
      </c>
      <c r="J215" s="147">
        <v>-50</v>
      </c>
      <c r="K215" s="147">
        <v>150</v>
      </c>
      <c r="L215" s="147">
        <v>0</v>
      </c>
      <c r="M215" s="147">
        <v>0</v>
      </c>
      <c r="N215" s="9" t="s">
        <v>8623</v>
      </c>
      <c r="O215" s="9" t="s">
        <v>8623</v>
      </c>
      <c r="P215" s="9" t="s">
        <v>8623</v>
      </c>
      <c r="Q215" s="179"/>
      <c r="R215" s="179"/>
      <c r="S215" s="179"/>
      <c r="T215" s="180"/>
      <c r="U215" s="181"/>
      <c r="V215" s="182"/>
      <c r="W215" s="182"/>
      <c r="X215" s="180"/>
      <c r="Y215" s="181"/>
      <c r="Z215" s="179"/>
      <c r="AA215" s="179"/>
      <c r="AB215" s="179"/>
      <c r="AC215" s="148" t="s">
        <v>8623</v>
      </c>
      <c r="AD215" s="149" t="s">
        <v>8623</v>
      </c>
      <c r="AE215" s="15" t="s">
        <v>8623</v>
      </c>
      <c r="AF215" s="567">
        <v>0</v>
      </c>
      <c r="AG215" t="str">
        <f t="shared" ref="AG215" si="643">BL215</f>
        <v>1.000</v>
      </c>
      <c r="AH215" t="s">
        <v>8653</v>
      </c>
      <c r="AI215">
        <v>12</v>
      </c>
      <c r="AJ215">
        <v>16</v>
      </c>
      <c r="AK215">
        <v>15</v>
      </c>
      <c r="AM215">
        <v>1240932</v>
      </c>
      <c r="AN215" s="15" t="s">
        <v>11741</v>
      </c>
      <c r="AO215" s="234" t="s">
        <v>11841</v>
      </c>
      <c r="BG215" s="150">
        <v>5</v>
      </c>
      <c r="BH215" s="567">
        <f t="shared" si="638"/>
        <v>-50</v>
      </c>
      <c r="BI215" s="567">
        <f t="shared" si="639"/>
        <v>150</v>
      </c>
      <c r="BJ215" s="151">
        <f t="shared" ref="BJ215" si="644">MIN(IF(BG215=5, 2, 5),(BI215-BH215)*VLOOKUP(BG215,$BP$3:$BQ$8,2,1))</f>
        <v>1</v>
      </c>
      <c r="BK215" s="152">
        <f t="shared" ref="BK215" si="645">ROUNDDOWN(BJ215, 3)</f>
        <v>1</v>
      </c>
      <c r="BL215" t="str">
        <f t="shared" ref="BL215" si="646">SUBSTITUTE(TEXT(BK215, "0,000"),",",".")</f>
        <v>1.000</v>
      </c>
      <c r="BQ215" s="153"/>
    </row>
    <row r="216" spans="1:69">
      <c r="A216" s="154">
        <v>214</v>
      </c>
      <c r="B216" s="175" t="s">
        <v>1113</v>
      </c>
      <c r="C216" s="165" t="s">
        <v>1115</v>
      </c>
      <c r="D216" s="13" t="s">
        <v>1165</v>
      </c>
      <c r="E216" s="23" t="s">
        <v>1184</v>
      </c>
      <c r="F216" s="23" t="s">
        <v>544</v>
      </c>
      <c r="G216" s="23" t="s">
        <v>443</v>
      </c>
      <c r="H216" s="23">
        <v>4</v>
      </c>
      <c r="I216" s="23">
        <v>20</v>
      </c>
      <c r="J216" s="147">
        <v>0</v>
      </c>
      <c r="K216" s="147">
        <v>10</v>
      </c>
      <c r="L216" s="147">
        <v>0</v>
      </c>
      <c r="M216" s="147">
        <v>0</v>
      </c>
      <c r="N216" s="9" t="s">
        <v>8623</v>
      </c>
      <c r="O216" s="9" t="s">
        <v>8623</v>
      </c>
      <c r="P216" s="9" t="s">
        <v>8623</v>
      </c>
      <c r="Q216" s="179"/>
      <c r="R216" s="179"/>
      <c r="S216" s="179"/>
      <c r="T216" s="180"/>
      <c r="U216" s="181"/>
      <c r="V216" s="182"/>
      <c r="W216" s="182"/>
      <c r="X216" s="180"/>
      <c r="Y216" s="181" t="s">
        <v>1171</v>
      </c>
      <c r="Z216" s="179" t="s">
        <v>1202</v>
      </c>
      <c r="AA216" s="179"/>
      <c r="AB216" s="179"/>
      <c r="AC216" s="148" t="s">
        <v>8622</v>
      </c>
      <c r="AD216" s="149" t="s">
        <v>8622</v>
      </c>
      <c r="AE216" s="15" t="s">
        <v>8622</v>
      </c>
      <c r="AF216" s="567">
        <v>1</v>
      </c>
      <c r="AG216" t="str">
        <f t="shared" ref="AG216" si="647">BL216</f>
        <v>0.050</v>
      </c>
      <c r="AH216" t="s">
        <v>8653</v>
      </c>
      <c r="AI216">
        <v>12</v>
      </c>
      <c r="AJ216">
        <v>16</v>
      </c>
      <c r="AK216">
        <v>15</v>
      </c>
      <c r="AM216">
        <v>1240933</v>
      </c>
      <c r="AN216" s="15" t="s">
        <v>11741</v>
      </c>
      <c r="AO216" s="234" t="s">
        <v>11823</v>
      </c>
      <c r="BG216" s="150">
        <v>5</v>
      </c>
      <c r="BH216" s="567">
        <f t="shared" ref="BH216:BH217" si="648">J216</f>
        <v>0</v>
      </c>
      <c r="BI216" s="567">
        <f t="shared" ref="BI216:BI217" si="649">K216</f>
        <v>10</v>
      </c>
      <c r="BJ216" s="151">
        <f t="shared" ref="BJ216" si="650">MIN(IF(BG216=5, 2, 5),(BI216-BH216)*VLOOKUP(BG216,$BP$3:$BQ$8,2,1))</f>
        <v>0.05</v>
      </c>
      <c r="BK216" s="152">
        <f t="shared" ref="BK216" si="651">ROUNDDOWN(BJ216, 3)</f>
        <v>0.05</v>
      </c>
      <c r="BL216" t="str">
        <f t="shared" ref="BL216" si="652">SUBSTITUTE(TEXT(BK216, "0,000"),",",".")</f>
        <v>0.050</v>
      </c>
      <c r="BQ216" s="153"/>
    </row>
    <row r="217" spans="1:69">
      <c r="A217" s="154">
        <v>215</v>
      </c>
      <c r="B217" s="175" t="s">
        <v>1129</v>
      </c>
      <c r="C217" s="165" t="s">
        <v>1131</v>
      </c>
      <c r="D217" s="13" t="s">
        <v>531</v>
      </c>
      <c r="E217" s="23" t="s">
        <v>539</v>
      </c>
      <c r="F217" s="23" t="s">
        <v>540</v>
      </c>
      <c r="G217" s="23" t="s">
        <v>443</v>
      </c>
      <c r="H217" s="23">
        <v>4</v>
      </c>
      <c r="I217" s="23">
        <v>20</v>
      </c>
      <c r="J217" s="147">
        <v>-50</v>
      </c>
      <c r="K217" s="147">
        <v>150</v>
      </c>
      <c r="L217" s="147">
        <v>0</v>
      </c>
      <c r="M217" s="147">
        <v>0</v>
      </c>
      <c r="N217" s="9" t="s">
        <v>8623</v>
      </c>
      <c r="O217" s="9" t="s">
        <v>8623</v>
      </c>
      <c r="P217" s="9" t="s">
        <v>8623</v>
      </c>
      <c r="Q217" s="179"/>
      <c r="R217" s="179"/>
      <c r="S217" s="179"/>
      <c r="T217" s="180"/>
      <c r="U217" s="181"/>
      <c r="V217" s="182"/>
      <c r="W217" s="182"/>
      <c r="X217" s="180"/>
      <c r="Y217" s="181"/>
      <c r="Z217" s="179"/>
      <c r="AA217" s="179"/>
      <c r="AB217" s="179"/>
      <c r="AC217" s="148" t="s">
        <v>8623</v>
      </c>
      <c r="AD217" s="149" t="s">
        <v>8623</v>
      </c>
      <c r="AE217" s="15" t="s">
        <v>8623</v>
      </c>
      <c r="AF217" s="567">
        <v>0</v>
      </c>
      <c r="AG217" t="str">
        <f t="shared" ref="AG217" si="653">BL217</f>
        <v>1.000</v>
      </c>
      <c r="AH217" t="s">
        <v>8653</v>
      </c>
      <c r="AI217">
        <v>12</v>
      </c>
      <c r="AJ217">
        <v>16</v>
      </c>
      <c r="AK217">
        <v>15</v>
      </c>
      <c r="AM217">
        <v>1240934</v>
      </c>
      <c r="AN217" s="15" t="s">
        <v>11741</v>
      </c>
      <c r="AO217" s="234" t="s">
        <v>11841</v>
      </c>
      <c r="BG217" s="150">
        <v>5</v>
      </c>
      <c r="BH217" s="567">
        <f t="shared" si="648"/>
        <v>-50</v>
      </c>
      <c r="BI217" s="567">
        <f t="shared" si="649"/>
        <v>150</v>
      </c>
      <c r="BJ217" s="151">
        <f t="shared" ref="BJ217" si="654">MIN(IF(BG217=5, 2, 5),(BI217-BH217)*VLOOKUP(BG217,$BP$3:$BQ$8,2,1))</f>
        <v>1</v>
      </c>
      <c r="BK217" s="152">
        <f t="shared" ref="BK217" si="655">ROUNDDOWN(BJ217, 3)</f>
        <v>1</v>
      </c>
      <c r="BL217" t="str">
        <f t="shared" ref="BL217" si="656">SUBSTITUTE(TEXT(BK217, "0,000"),",",".")</f>
        <v>1.000</v>
      </c>
      <c r="BQ217" s="153"/>
    </row>
    <row r="218" spans="1:69" s="1109" customFormat="1">
      <c r="A218" s="1096">
        <v>216</v>
      </c>
      <c r="B218" s="1097"/>
      <c r="C218" s="1098"/>
      <c r="D218" s="1099"/>
      <c r="E218" s="1100"/>
      <c r="F218" s="1100"/>
      <c r="G218" s="1100"/>
      <c r="H218" s="1101">
        <v>0</v>
      </c>
      <c r="I218" s="1101">
        <v>0</v>
      </c>
      <c r="J218" s="1101">
        <v>0</v>
      </c>
      <c r="K218" s="1101">
        <v>0</v>
      </c>
      <c r="L218" s="1101">
        <v>0</v>
      </c>
      <c r="M218" s="1101">
        <v>0</v>
      </c>
      <c r="N218" s="1102" t="str">
        <f t="shared" ref="N218:N220" si="657">CONCATENATE("2#00",IF(Q218&lt;&gt;"","1","0")&amp;IF(R218&lt;&gt;"","1","0")&amp;"_",IF(S218&lt;&gt;"","1","0"),IF(T218&lt;&gt;"","1","0"),"00")</f>
        <v>2#0000_0000</v>
      </c>
      <c r="O218" s="1102" t="str">
        <f t="shared" ref="O218:O220" si="658">P218</f>
        <v>2#0000_0000</v>
      </c>
      <c r="P218" s="1102" t="str">
        <f t="shared" ref="P218:P220" si="659">CONCATENATE("2#00",IF(Q218&lt;&gt;"","1","0")&amp;IF(R218&lt;&gt;"","1","0")&amp;"_",IF(S218&lt;&gt;"","1","0")&amp;IF(T218&lt;&gt;"","1","0")&amp;IF(U218&lt;&gt;"","1","0")&amp;IF(V218&lt;&gt;"","1","0"))</f>
        <v>2#0000_0000</v>
      </c>
      <c r="Q218" s="1103"/>
      <c r="R218" s="1103"/>
      <c r="S218" s="1103"/>
      <c r="T218" s="1104"/>
      <c r="U218" s="1103"/>
      <c r="V218" s="1103"/>
      <c r="W218" s="1103"/>
      <c r="X218" s="1104"/>
      <c r="Y218" s="1103"/>
      <c r="Z218" s="1103"/>
      <c r="AA218" s="1103"/>
      <c r="AB218" s="1103"/>
      <c r="AC218" s="1105" t="str">
        <f>CONCATENATE("2#00",IF(AB218&lt;&gt;"","1","0")&amp;IF(AA218&lt;&gt;"","1","0")&amp;"_"&amp;IF(Z218&lt;&gt;"","1","0")&amp;IF(Y218&lt;&gt;"","1","0")&amp;IF(X218&lt;&gt;"","1","0")&amp;IF(W217&lt;&gt;"","1","0"))</f>
        <v>2#0000_0000</v>
      </c>
      <c r="AD218" s="1106" t="str">
        <f t="shared" ref="AD218:AD220" si="660">AC218</f>
        <v>2#0000_0000</v>
      </c>
      <c r="AE218" s="1107" t="str">
        <f t="shared" ref="AE218:AE220" si="661">CONCATENATE("2#00",IF(AB218&lt;&gt;"","1","0")&amp;IF(AA218&lt;&gt;"","1","0")&amp;"_"&amp;IF(Z218&lt;&gt;"","1","0")&amp;IF(Y218&lt;&gt;"","1","0"),"00")</f>
        <v>2#0000_0000</v>
      </c>
      <c r="AF218" s="1108">
        <f>IF(E217="МПа",1,0)</f>
        <v>0</v>
      </c>
      <c r="AG218" s="1109" t="str">
        <f t="shared" ref="AG218" si="662">BL218</f>
        <v>0.000</v>
      </c>
      <c r="AI218" s="1109">
        <v>12</v>
      </c>
      <c r="AJ218" s="1109">
        <v>16</v>
      </c>
      <c r="AK218" s="1109">
        <v>15</v>
      </c>
      <c r="AN218" s="1107" t="s">
        <v>11741</v>
      </c>
      <c r="AO218" s="1133"/>
      <c r="BG218" s="1110">
        <v>5</v>
      </c>
      <c r="BH218" s="1108">
        <f t="shared" ref="BH218:BH219" si="663">J218</f>
        <v>0</v>
      </c>
      <c r="BI218" s="1108">
        <f t="shared" ref="BI218:BI219" si="664">K218</f>
        <v>0</v>
      </c>
      <c r="BJ218" s="1111">
        <f t="shared" ref="BJ218" si="665">MIN(IF(BG218=5, 2, 5),(BI218-BH218)*VLOOKUP(BG218,$BP$3:$BQ$8,2,1))</f>
        <v>0</v>
      </c>
      <c r="BK218" s="1112">
        <f t="shared" ref="BK218" si="666">ROUNDDOWN(BJ218, 3)</f>
        <v>0</v>
      </c>
      <c r="BL218" s="1109" t="str">
        <f t="shared" ref="BL218" si="667">SUBSTITUTE(TEXT(BK218, "0,000"),",",".")</f>
        <v>0.000</v>
      </c>
      <c r="BQ218" s="1113"/>
    </row>
    <row r="219" spans="1:69">
      <c r="A219" s="154">
        <v>217</v>
      </c>
      <c r="B219" s="174" t="s">
        <v>7881</v>
      </c>
      <c r="C219" s="165" t="s">
        <v>1206</v>
      </c>
      <c r="D219" s="13" t="s">
        <v>1165</v>
      </c>
      <c r="E219" s="23" t="s">
        <v>1166</v>
      </c>
      <c r="F219" s="23" t="s">
        <v>544</v>
      </c>
      <c r="G219" s="23" t="s">
        <v>443</v>
      </c>
      <c r="H219" s="23">
        <v>4</v>
      </c>
      <c r="I219" s="23">
        <v>20</v>
      </c>
      <c r="J219" s="147">
        <v>0</v>
      </c>
      <c r="K219" s="147">
        <v>10</v>
      </c>
      <c r="L219" s="147">
        <v>0</v>
      </c>
      <c r="M219" s="147">
        <v>0</v>
      </c>
      <c r="N219" s="9" t="str">
        <f t="shared" si="657"/>
        <v>2#0000_0000</v>
      </c>
      <c r="O219" s="9" t="str">
        <f t="shared" si="658"/>
        <v>2#0000_0010</v>
      </c>
      <c r="P219" s="9" t="str">
        <f t="shared" si="659"/>
        <v>2#0000_0010</v>
      </c>
      <c r="Q219" s="179"/>
      <c r="R219" s="179"/>
      <c r="S219" s="179"/>
      <c r="T219" s="180"/>
      <c r="U219" s="181" t="s">
        <v>1194</v>
      </c>
      <c r="V219" s="182"/>
      <c r="W219" s="182"/>
      <c r="X219" s="180"/>
      <c r="Y219" s="181"/>
      <c r="Z219" s="179"/>
      <c r="AA219" s="179"/>
      <c r="AB219" s="179"/>
      <c r="AC219" s="148" t="str">
        <f t="shared" ref="AC219:AC220" si="668">CONCATENATE("2#00",IF(AB219&lt;&gt;"","1","0")&amp;IF(AA219&lt;&gt;"","1","0")&amp;"_"&amp;IF(Z219&lt;&gt;"","1","0")&amp;IF(Y219&lt;&gt;"","1","0")&amp;IF(X219&lt;&gt;"","1","0")&amp;IF(W219&lt;&gt;"","1","0"))</f>
        <v>2#0000_0000</v>
      </c>
      <c r="AD219" s="149" t="str">
        <f t="shared" si="660"/>
        <v>2#0000_0000</v>
      </c>
      <c r="AE219" s="15" t="str">
        <f t="shared" si="661"/>
        <v>2#0000_0000</v>
      </c>
      <c r="AF219" s="567">
        <f t="shared" ref="AF219:AF220" si="669">IF(E219="МПа",1,0)</f>
        <v>1</v>
      </c>
      <c r="AG219" t="str">
        <f t="shared" ref="AG219" si="670">BL219</f>
        <v>0.050</v>
      </c>
      <c r="AH219" t="s">
        <v>8653</v>
      </c>
      <c r="AI219">
        <v>12</v>
      </c>
      <c r="AJ219">
        <v>16</v>
      </c>
      <c r="AK219">
        <v>15</v>
      </c>
      <c r="AM219">
        <v>1240935</v>
      </c>
      <c r="AN219" s="15" t="s">
        <v>11741</v>
      </c>
      <c r="AO219" s="234" t="s">
        <v>11823</v>
      </c>
      <c r="BG219" s="150">
        <v>5</v>
      </c>
      <c r="BH219" s="567">
        <f t="shared" si="663"/>
        <v>0</v>
      </c>
      <c r="BI219" s="567">
        <f t="shared" si="664"/>
        <v>10</v>
      </c>
      <c r="BJ219" s="151">
        <f t="shared" ref="BJ219" si="671">MIN(IF(BG219=5, 2, 5),(BI219-BH219)*VLOOKUP(BG219,$BP$3:$BQ$8,2,1))</f>
        <v>0.05</v>
      </c>
      <c r="BK219" s="152">
        <f t="shared" ref="BK219" si="672">ROUNDDOWN(BJ219, 3)</f>
        <v>0.05</v>
      </c>
      <c r="BL219" t="str">
        <f t="shared" ref="BL219" si="673">SUBSTITUTE(TEXT(BK219, "0,000"),",",".")</f>
        <v>0.050</v>
      </c>
      <c r="BQ219" s="153"/>
    </row>
    <row r="220" spans="1:69" ht="15.95" customHeight="1">
      <c r="A220" s="154">
        <v>218</v>
      </c>
      <c r="B220" s="174" t="s">
        <v>7896</v>
      </c>
      <c r="C220" s="165" t="s">
        <v>1110</v>
      </c>
      <c r="D220" s="13" t="s">
        <v>1165</v>
      </c>
      <c r="E220" s="23" t="s">
        <v>1166</v>
      </c>
      <c r="F220" s="23" t="s">
        <v>544</v>
      </c>
      <c r="G220" s="23" t="s">
        <v>443</v>
      </c>
      <c r="H220" s="23">
        <v>4</v>
      </c>
      <c r="I220" s="23">
        <v>20</v>
      </c>
      <c r="J220" s="147">
        <v>0</v>
      </c>
      <c r="K220" s="147">
        <v>10</v>
      </c>
      <c r="L220" s="147">
        <v>0</v>
      </c>
      <c r="M220" s="147">
        <v>0</v>
      </c>
      <c r="N220" s="9" t="str">
        <f t="shared" si="657"/>
        <v>2#0000_0000</v>
      </c>
      <c r="O220" s="9" t="str">
        <f t="shared" si="658"/>
        <v>2#0000_0010</v>
      </c>
      <c r="P220" s="9" t="str">
        <f t="shared" si="659"/>
        <v>2#0000_0010</v>
      </c>
      <c r="Q220" s="179"/>
      <c r="R220" s="179"/>
      <c r="S220" s="179"/>
      <c r="T220" s="180"/>
      <c r="U220" s="181" t="s">
        <v>1194</v>
      </c>
      <c r="V220" s="182"/>
      <c r="W220" s="182"/>
      <c r="X220" s="180"/>
      <c r="Y220" s="181"/>
      <c r="Z220" s="179"/>
      <c r="AA220" s="179"/>
      <c r="AB220" s="179"/>
      <c r="AC220" s="148" t="str">
        <f t="shared" si="668"/>
        <v>2#0000_0000</v>
      </c>
      <c r="AD220" s="149" t="str">
        <f t="shared" si="660"/>
        <v>2#0000_0000</v>
      </c>
      <c r="AE220" s="15" t="str">
        <f t="shared" si="661"/>
        <v>2#0000_0000</v>
      </c>
      <c r="AF220" s="567">
        <f t="shared" si="669"/>
        <v>1</v>
      </c>
      <c r="AG220" t="str">
        <f t="shared" ref="AG220" si="674">BL220</f>
        <v>0.050</v>
      </c>
      <c r="AH220" t="s">
        <v>8653</v>
      </c>
      <c r="AI220">
        <v>12</v>
      </c>
      <c r="AJ220">
        <v>16</v>
      </c>
      <c r="AK220">
        <v>15</v>
      </c>
      <c r="AM220">
        <v>1240936</v>
      </c>
      <c r="AN220" s="15" t="s">
        <v>11741</v>
      </c>
      <c r="AO220" s="234" t="s">
        <v>11823</v>
      </c>
      <c r="BG220" s="150">
        <v>5</v>
      </c>
      <c r="BH220" s="567">
        <f t="shared" ref="BH220:BH221" si="675">J220</f>
        <v>0</v>
      </c>
      <c r="BI220" s="567">
        <f t="shared" ref="BI220:BI221" si="676">K220</f>
        <v>10</v>
      </c>
      <c r="BJ220" s="151">
        <f t="shared" ref="BJ220" si="677">MIN(IF(BG220=5, 2, 5),(BI220-BH220)*VLOOKUP(BG220,$BP$3:$BQ$8,2,1))</f>
        <v>0.05</v>
      </c>
      <c r="BK220" s="152">
        <f t="shared" ref="BK220" si="678">ROUNDDOWN(BJ220, 3)</f>
        <v>0.05</v>
      </c>
      <c r="BL220" t="str">
        <f t="shared" ref="BL220" si="679">SUBSTITUTE(TEXT(BK220, "0,000"),",",".")</f>
        <v>0.050</v>
      </c>
      <c r="BQ220" s="153"/>
    </row>
    <row r="221" spans="1:69">
      <c r="A221" s="154">
        <v>219</v>
      </c>
      <c r="B221" s="174" t="s">
        <v>7579</v>
      </c>
      <c r="C221" s="165" t="s">
        <v>669</v>
      </c>
      <c r="D221" s="13" t="s">
        <v>1165</v>
      </c>
      <c r="E221" s="23" t="s">
        <v>1166</v>
      </c>
      <c r="F221" s="23" t="s">
        <v>544</v>
      </c>
      <c r="G221" s="23" t="s">
        <v>443</v>
      </c>
      <c r="H221" s="23">
        <v>4</v>
      </c>
      <c r="I221" s="23">
        <v>20</v>
      </c>
      <c r="J221" s="147">
        <v>0</v>
      </c>
      <c r="K221" s="147">
        <v>10</v>
      </c>
      <c r="L221" s="147">
        <v>0</v>
      </c>
      <c r="M221" s="147">
        <v>0</v>
      </c>
      <c r="N221" s="9" t="str">
        <f>CONCATENATE("2#00",IF(Q221&lt;&gt;"","1","0")&amp;IF(R221&lt;&gt;"","1","0")&amp;"_",IF(S221&lt;&gt;"","1","0"),IF(T221&lt;&gt;"","1","0"),"00")</f>
        <v>2#0000_0000</v>
      </c>
      <c r="O221" s="9" t="str">
        <f>P221</f>
        <v>2#0000_0010</v>
      </c>
      <c r="P221" s="9" t="str">
        <f>CONCATENATE("2#00",IF(Q221&lt;&gt;"","1","0")&amp;IF(R221&lt;&gt;"","1","0")&amp;"_",IF(S221&lt;&gt;"","1","0")&amp;IF(T221&lt;&gt;"","1","0")&amp;IF(U221&lt;&gt;"","1","0")&amp;IF(V221&lt;&gt;"","1","0"))</f>
        <v>2#0000_0010</v>
      </c>
      <c r="Q221" s="179"/>
      <c r="R221" s="179"/>
      <c r="S221" s="179"/>
      <c r="T221" s="180"/>
      <c r="U221" s="181" t="s">
        <v>1194</v>
      </c>
      <c r="V221" s="182"/>
      <c r="W221" s="182"/>
      <c r="X221" s="180"/>
      <c r="Y221" s="181"/>
      <c r="Z221" s="179"/>
      <c r="AA221" s="179"/>
      <c r="AB221" s="179"/>
      <c r="AC221" s="148" t="str">
        <f>CONCATENATE("2#00",IF(AB221&lt;&gt;"","1","0")&amp;IF(AA221&lt;&gt;"","1","0")&amp;"_"&amp;IF(Z221&lt;&gt;"","1","0")&amp;IF(Y221&lt;&gt;"","1","0")&amp;IF(X221&lt;&gt;"","1","0")&amp;IF(W221&lt;&gt;"","1","0"))</f>
        <v>2#0000_0000</v>
      </c>
      <c r="AD221" s="149" t="str">
        <f>AC221</f>
        <v>2#0000_0000</v>
      </c>
      <c r="AE221" s="15" t="str">
        <f>CONCATENATE("2#00",IF(AB221&lt;&gt;"","1","0")&amp;IF(AA221&lt;&gt;"","1","0")&amp;"_"&amp;IF(Z221&lt;&gt;"","1","0")&amp;IF(Y221&lt;&gt;"","1","0"),"00")</f>
        <v>2#0000_0000</v>
      </c>
      <c r="AF221" s="567">
        <f>IF(E221="МПа",1,0)</f>
        <v>1</v>
      </c>
      <c r="AG221" t="str">
        <f t="shared" ref="AG221" si="680">BL221</f>
        <v>0.050</v>
      </c>
      <c r="AH221" t="s">
        <v>8653</v>
      </c>
      <c r="AI221">
        <v>12</v>
      </c>
      <c r="AJ221">
        <v>16</v>
      </c>
      <c r="AK221">
        <v>15</v>
      </c>
      <c r="AM221">
        <v>1240937</v>
      </c>
      <c r="AN221" s="15" t="s">
        <v>11741</v>
      </c>
      <c r="AO221" s="234" t="s">
        <v>11823</v>
      </c>
      <c r="BG221" s="150">
        <v>5</v>
      </c>
      <c r="BH221" s="567">
        <f t="shared" si="675"/>
        <v>0</v>
      </c>
      <c r="BI221" s="567">
        <f t="shared" si="676"/>
        <v>10</v>
      </c>
      <c r="BJ221" s="151">
        <f t="shared" ref="BJ221" si="681">MIN(IF(BG221=5, 2, 5),(BI221-BH221)*VLOOKUP(BG221,$BP$3:$BQ$8,2,1))</f>
        <v>0.05</v>
      </c>
      <c r="BK221" s="152">
        <f t="shared" ref="BK221" si="682">ROUNDDOWN(BJ221, 3)</f>
        <v>0.05</v>
      </c>
      <c r="BL221" t="str">
        <f t="shared" ref="BL221" si="683">SUBSTITUTE(TEXT(BK221, "0,000"),",",".")</f>
        <v>0.050</v>
      </c>
      <c r="BQ221" s="153"/>
    </row>
    <row r="222" spans="1:69">
      <c r="A222" s="154">
        <v>220</v>
      </c>
      <c r="B222" s="174" t="s">
        <v>7594</v>
      </c>
      <c r="C222" s="165" t="s">
        <v>711</v>
      </c>
      <c r="D222" s="13" t="s">
        <v>1165</v>
      </c>
      <c r="E222" s="23" t="s">
        <v>1166</v>
      </c>
      <c r="F222" s="23" t="s">
        <v>544</v>
      </c>
      <c r="G222" s="23" t="s">
        <v>443</v>
      </c>
      <c r="H222" s="23">
        <v>4</v>
      </c>
      <c r="I222" s="23">
        <v>20</v>
      </c>
      <c r="J222" s="147">
        <v>0</v>
      </c>
      <c r="K222" s="147">
        <v>10</v>
      </c>
      <c r="L222" s="147">
        <v>0</v>
      </c>
      <c r="M222" s="147">
        <v>0</v>
      </c>
      <c r="N222" s="9" t="str">
        <f>CONCATENATE("2#00",IF(Q222&lt;&gt;"","1","0")&amp;IF(R222&lt;&gt;"","1","0")&amp;"_",IF(S222&lt;&gt;"","1","0"),IF(T222&lt;&gt;"","1","0"),"00")</f>
        <v>2#0000_0000</v>
      </c>
      <c r="O222" s="9" t="str">
        <f>P222</f>
        <v>2#0000_0010</v>
      </c>
      <c r="P222" s="9" t="str">
        <f>CONCATENATE("2#00",IF(Q222&lt;&gt;"","1","0")&amp;IF(R222&lt;&gt;"","1","0")&amp;"_",IF(S222&lt;&gt;"","1","0")&amp;IF(T222&lt;&gt;"","1","0")&amp;IF(U222&lt;&gt;"","1","0")&amp;IF(V222&lt;&gt;"","1","0"))</f>
        <v>2#0000_0010</v>
      </c>
      <c r="Q222" s="179"/>
      <c r="R222" s="179"/>
      <c r="S222" s="179"/>
      <c r="T222" s="180"/>
      <c r="U222" s="181" t="s">
        <v>1194</v>
      </c>
      <c r="V222" s="182"/>
      <c r="W222" s="182"/>
      <c r="X222" s="180"/>
      <c r="Y222" s="181"/>
      <c r="Z222" s="179"/>
      <c r="AA222" s="179"/>
      <c r="AB222" s="179"/>
      <c r="AC222" s="148" t="str">
        <f>CONCATENATE("2#00",IF(AB222&lt;&gt;"","1","0")&amp;IF(AA222&lt;&gt;"","1","0")&amp;"_"&amp;IF(Z222&lt;&gt;"","1","0")&amp;IF(Y222&lt;&gt;"","1","0")&amp;IF(X222&lt;&gt;"","1","0")&amp;IF(W222&lt;&gt;"","1","0"))</f>
        <v>2#0000_0000</v>
      </c>
      <c r="AD222" s="149" t="str">
        <f>AC222</f>
        <v>2#0000_0000</v>
      </c>
      <c r="AE222" s="15" t="str">
        <f>CONCATENATE("2#00",IF(AB222&lt;&gt;"","1","0")&amp;IF(AA222&lt;&gt;"","1","0")&amp;"_"&amp;IF(Z222&lt;&gt;"","1","0")&amp;IF(Y222&lt;&gt;"","1","0"),"00")</f>
        <v>2#0000_0000</v>
      </c>
      <c r="AF222" s="567">
        <f>IF(E222="МПа",1,0)</f>
        <v>1</v>
      </c>
      <c r="AG222" t="str">
        <f t="shared" ref="AG222" si="684">BL222</f>
        <v>0.050</v>
      </c>
      <c r="AH222" t="s">
        <v>8653</v>
      </c>
      <c r="AI222">
        <v>12</v>
      </c>
      <c r="AJ222">
        <v>16</v>
      </c>
      <c r="AK222">
        <v>15</v>
      </c>
      <c r="AM222">
        <v>1240938</v>
      </c>
      <c r="AN222" s="15" t="s">
        <v>11741</v>
      </c>
      <c r="AO222" s="234" t="s">
        <v>11823</v>
      </c>
      <c r="BG222" s="150">
        <v>5</v>
      </c>
      <c r="BH222" s="567">
        <f t="shared" ref="BH222:BH223" si="685">J222</f>
        <v>0</v>
      </c>
      <c r="BI222" s="567">
        <f t="shared" ref="BI222:BI223" si="686">K222</f>
        <v>10</v>
      </c>
      <c r="BJ222" s="151">
        <f t="shared" ref="BJ222" si="687">MIN(IF(BG222=5, 2, 5),(BI222-BH222)*VLOOKUP(BG222,$BP$3:$BQ$8,2,1))</f>
        <v>0.05</v>
      </c>
      <c r="BK222" s="152">
        <f t="shared" ref="BK222" si="688">ROUNDDOWN(BJ222, 3)</f>
        <v>0.05</v>
      </c>
      <c r="BL222" t="str">
        <f t="shared" ref="BL222" si="689">SUBSTITUTE(TEXT(BK222, "0,000"),",",".")</f>
        <v>0.050</v>
      </c>
      <c r="BQ222" s="153"/>
    </row>
    <row r="223" spans="1:69" s="1109" customFormat="1">
      <c r="A223" s="1096">
        <v>221</v>
      </c>
      <c r="B223" s="1097"/>
      <c r="C223" s="1098"/>
      <c r="D223" s="1099"/>
      <c r="E223" s="1100"/>
      <c r="F223" s="1100"/>
      <c r="G223" s="1100"/>
      <c r="H223" s="1101">
        <v>0</v>
      </c>
      <c r="I223" s="1101">
        <v>0</v>
      </c>
      <c r="J223" s="1101">
        <v>0</v>
      </c>
      <c r="K223" s="1101">
        <v>0</v>
      </c>
      <c r="L223" s="1101">
        <v>0</v>
      </c>
      <c r="M223" s="1101">
        <v>0</v>
      </c>
      <c r="N223" s="1102" t="str">
        <f t="shared" ref="N223:N231" si="690">CONCATENATE("2#00",IF(Q223&lt;&gt;"","1","0")&amp;IF(R223&lt;&gt;"","1","0")&amp;"_",IF(S223&lt;&gt;"","1","0"),IF(T223&lt;&gt;"","1","0"),"00")</f>
        <v>2#0000_0000</v>
      </c>
      <c r="O223" s="1102" t="str">
        <f t="shared" ref="O223:O231" si="691">P223</f>
        <v>2#0000_0000</v>
      </c>
      <c r="P223" s="1102" t="str">
        <f t="shared" ref="P223:P249" si="692">CONCATENATE("2#00",IF(Q223&lt;&gt;"","1","0")&amp;IF(R223&lt;&gt;"","1","0")&amp;"_",IF(S223&lt;&gt;"","1","0")&amp;IF(T223&lt;&gt;"","1","0")&amp;IF(U223&lt;&gt;"","1","0")&amp;IF(V223&lt;&gt;"","1","0"))</f>
        <v>2#0000_0000</v>
      </c>
      <c r="Q223" s="1103"/>
      <c r="R223" s="1103"/>
      <c r="S223" s="1103"/>
      <c r="T223" s="1104"/>
      <c r="U223" s="1103"/>
      <c r="V223" s="1103"/>
      <c r="W223" s="1103"/>
      <c r="X223" s="1104"/>
      <c r="Y223" s="1103"/>
      <c r="Z223" s="1103"/>
      <c r="AA223" s="1103"/>
      <c r="AB223" s="1103"/>
      <c r="AC223" s="1105" t="str">
        <f t="shared" ref="AC223:AC235" si="693">CONCATENATE("2#00",IF(AB223&lt;&gt;"","1","0")&amp;IF(AA223&lt;&gt;"","1","0")&amp;"_"&amp;IF(Z223&lt;&gt;"","1","0")&amp;IF(Y223&lt;&gt;"","1","0")&amp;IF(X223&lt;&gt;"","1","0")&amp;IF(W223&lt;&gt;"","1","0"))</f>
        <v>2#0000_0000</v>
      </c>
      <c r="AD223" s="1106" t="str">
        <f t="shared" ref="AD223:AD231" si="694">AC223</f>
        <v>2#0000_0000</v>
      </c>
      <c r="AE223" s="1107" t="str">
        <f t="shared" ref="AE223:AE235" si="695">CONCATENATE("2#00",IF(AB223&lt;&gt;"","1","0")&amp;IF(AA223&lt;&gt;"","1","0")&amp;"_"&amp;IF(Z223&lt;&gt;"","1","0")&amp;IF(Y223&lt;&gt;"","1","0"),"00")</f>
        <v>2#0000_0000</v>
      </c>
      <c r="AF223" s="1108">
        <f t="shared" ref="AF223:AF235" si="696">IF(E223="МПа",1,0)</f>
        <v>0</v>
      </c>
      <c r="AG223" s="1109" t="str">
        <f t="shared" ref="AG223" si="697">BL223</f>
        <v>0.000</v>
      </c>
      <c r="AI223" s="1109">
        <v>12</v>
      </c>
      <c r="AJ223" s="1109">
        <v>16</v>
      </c>
      <c r="AK223" s="1109">
        <v>15</v>
      </c>
      <c r="AN223" s="1107" t="s">
        <v>11741</v>
      </c>
      <c r="AO223" s="1133"/>
      <c r="BG223" s="1110">
        <v>5</v>
      </c>
      <c r="BH223" s="1108">
        <f t="shared" si="685"/>
        <v>0</v>
      </c>
      <c r="BI223" s="1108">
        <f t="shared" si="686"/>
        <v>0</v>
      </c>
      <c r="BJ223" s="1111">
        <f t="shared" ref="BJ223" si="698">MIN(IF(BG223=5, 2, 5),(BI223-BH223)*VLOOKUP(BG223,$BP$3:$BQ$8,2,1))</f>
        <v>0</v>
      </c>
      <c r="BK223" s="1112">
        <f t="shared" ref="BK223" si="699">ROUNDDOWN(BJ223, 3)</f>
        <v>0</v>
      </c>
      <c r="BL223" s="1109" t="str">
        <f t="shared" ref="BL223" si="700">SUBSTITUTE(TEXT(BK223, "0,000"),",",".")</f>
        <v>0.000</v>
      </c>
      <c r="BQ223" s="1113"/>
    </row>
    <row r="224" spans="1:69">
      <c r="A224" s="154">
        <v>222</v>
      </c>
      <c r="B224" s="174" t="s">
        <v>8321</v>
      </c>
      <c r="C224" s="165" t="s">
        <v>1067</v>
      </c>
      <c r="D224" s="13" t="s">
        <v>1165</v>
      </c>
      <c r="E224" s="23" t="s">
        <v>1166</v>
      </c>
      <c r="F224" s="23" t="s">
        <v>544</v>
      </c>
      <c r="G224" s="23" t="s">
        <v>443</v>
      </c>
      <c r="H224" s="23">
        <v>4</v>
      </c>
      <c r="I224" s="23">
        <v>20</v>
      </c>
      <c r="J224" s="147">
        <v>0</v>
      </c>
      <c r="K224" s="147">
        <v>10</v>
      </c>
      <c r="L224" s="147" t="s">
        <v>560</v>
      </c>
      <c r="M224" s="147" t="s">
        <v>560</v>
      </c>
      <c r="N224" s="9" t="str">
        <f t="shared" si="690"/>
        <v>2#0000_0000</v>
      </c>
      <c r="O224" s="9" t="str">
        <f t="shared" si="691"/>
        <v>2#0000_0000</v>
      </c>
      <c r="P224" s="9" t="str">
        <f t="shared" si="692"/>
        <v>2#0000_0000</v>
      </c>
      <c r="Q224" s="179"/>
      <c r="R224" s="179"/>
      <c r="S224" s="179"/>
      <c r="T224" s="180"/>
      <c r="U224" s="181"/>
      <c r="V224" s="182"/>
      <c r="W224" s="182"/>
      <c r="X224" s="180"/>
      <c r="Y224" s="181"/>
      <c r="Z224" s="179"/>
      <c r="AA224" s="179"/>
      <c r="AB224" s="179"/>
      <c r="AC224" s="148" t="str">
        <f t="shared" si="693"/>
        <v>2#0000_0000</v>
      </c>
      <c r="AD224" s="149" t="str">
        <f t="shared" si="694"/>
        <v>2#0000_0000</v>
      </c>
      <c r="AE224" s="15" t="str">
        <f t="shared" si="695"/>
        <v>2#0000_0000</v>
      </c>
      <c r="AF224" s="567">
        <f t="shared" si="696"/>
        <v>1</v>
      </c>
      <c r="AG224" t="str">
        <f t="shared" ref="AG224" si="701">BL224</f>
        <v>0.050</v>
      </c>
      <c r="AH224" t="s">
        <v>8677</v>
      </c>
      <c r="AI224">
        <v>12</v>
      </c>
      <c r="AJ224">
        <v>16</v>
      </c>
      <c r="AK224">
        <v>15</v>
      </c>
      <c r="AM224">
        <v>1240939</v>
      </c>
      <c r="AN224" s="15" t="s">
        <v>11741</v>
      </c>
      <c r="AO224" s="234" t="s">
        <v>11823</v>
      </c>
      <c r="BG224" s="150">
        <v>5</v>
      </c>
      <c r="BH224" s="567">
        <f t="shared" ref="BH224:BH225" si="702">J224</f>
        <v>0</v>
      </c>
      <c r="BI224" s="567">
        <f t="shared" ref="BI224:BI225" si="703">K224</f>
        <v>10</v>
      </c>
      <c r="BJ224" s="151">
        <f t="shared" ref="BJ224" si="704">MIN(IF(BG224=5, 2, 5),(BI224-BH224)*VLOOKUP(BG224,$BP$3:$BQ$8,2,1))</f>
        <v>0.05</v>
      </c>
      <c r="BK224" s="152">
        <f t="shared" ref="BK224" si="705">ROUNDDOWN(BJ224, 3)</f>
        <v>0.05</v>
      </c>
      <c r="BL224" t="str">
        <f t="shared" ref="BL224" si="706">SUBSTITUTE(TEXT(BK224, "0,000"),",",".")</f>
        <v>0.050</v>
      </c>
      <c r="BQ224" s="153"/>
    </row>
    <row r="225" spans="1:69">
      <c r="A225" s="154">
        <v>223</v>
      </c>
      <c r="B225" s="174" t="s">
        <v>8322</v>
      </c>
      <c r="C225" s="165" t="s">
        <v>1068</v>
      </c>
      <c r="D225" s="13" t="s">
        <v>1165</v>
      </c>
      <c r="E225" s="23" t="s">
        <v>1166</v>
      </c>
      <c r="F225" s="23" t="s">
        <v>544</v>
      </c>
      <c r="G225" s="23" t="s">
        <v>443</v>
      </c>
      <c r="H225" s="23">
        <v>4</v>
      </c>
      <c r="I225" s="23">
        <v>20</v>
      </c>
      <c r="J225" s="147">
        <v>0</v>
      </c>
      <c r="K225" s="147">
        <v>10</v>
      </c>
      <c r="L225" s="147">
        <v>0</v>
      </c>
      <c r="M225" s="147">
        <v>0</v>
      </c>
      <c r="N225" s="9" t="str">
        <f t="shared" si="690"/>
        <v>2#0000_0000</v>
      </c>
      <c r="O225" s="9" t="str">
        <f t="shared" si="691"/>
        <v>2#0000_0000</v>
      </c>
      <c r="P225" s="9" t="str">
        <f t="shared" si="692"/>
        <v>2#0000_0000</v>
      </c>
      <c r="Q225" s="179"/>
      <c r="R225" s="179"/>
      <c r="S225" s="179"/>
      <c r="T225" s="180"/>
      <c r="U225" s="181"/>
      <c r="V225" s="182"/>
      <c r="W225" s="182"/>
      <c r="X225" s="180"/>
      <c r="Y225" s="181"/>
      <c r="Z225" s="179"/>
      <c r="AA225" s="179"/>
      <c r="AB225" s="179"/>
      <c r="AC225" s="148" t="str">
        <f t="shared" si="693"/>
        <v>2#0000_0000</v>
      </c>
      <c r="AD225" s="149" t="str">
        <f t="shared" si="694"/>
        <v>2#0000_0000</v>
      </c>
      <c r="AE225" s="15" t="str">
        <f t="shared" si="695"/>
        <v>2#0000_0000</v>
      </c>
      <c r="AF225" s="567">
        <f t="shared" si="696"/>
        <v>1</v>
      </c>
      <c r="AG225" t="str">
        <f t="shared" ref="AG225" si="707">BL225</f>
        <v>0.050</v>
      </c>
      <c r="AH225" t="s">
        <v>8677</v>
      </c>
      <c r="AI225">
        <v>12</v>
      </c>
      <c r="AJ225">
        <v>16</v>
      </c>
      <c r="AK225">
        <v>15</v>
      </c>
      <c r="AM225">
        <v>1240940</v>
      </c>
      <c r="AN225" s="15" t="s">
        <v>11741</v>
      </c>
      <c r="AO225" s="234" t="s">
        <v>11823</v>
      </c>
      <c r="BG225" s="150">
        <v>5</v>
      </c>
      <c r="BH225" s="567">
        <f t="shared" si="702"/>
        <v>0</v>
      </c>
      <c r="BI225" s="567">
        <f t="shared" si="703"/>
        <v>10</v>
      </c>
      <c r="BJ225" s="151">
        <f t="shared" ref="BJ225" si="708">MIN(IF(BG225=5, 2, 5),(BI225-BH225)*VLOOKUP(BG225,$BP$3:$BQ$8,2,1))</f>
        <v>0.05</v>
      </c>
      <c r="BK225" s="152">
        <f t="shared" ref="BK225" si="709">ROUNDDOWN(BJ225, 3)</f>
        <v>0.05</v>
      </c>
      <c r="BL225" t="str">
        <f t="shared" ref="BL225" si="710">SUBSTITUTE(TEXT(BK225, "0,000"),",",".")</f>
        <v>0.050</v>
      </c>
      <c r="BQ225" s="153"/>
    </row>
    <row r="226" spans="1:69" s="1109" customFormat="1">
      <c r="A226" s="1096">
        <v>224</v>
      </c>
      <c r="B226" s="1097"/>
      <c r="C226" s="1098"/>
      <c r="D226" s="1099"/>
      <c r="E226" s="1100"/>
      <c r="F226" s="1100"/>
      <c r="G226" s="1100"/>
      <c r="H226" s="1101">
        <v>0</v>
      </c>
      <c r="I226" s="1101">
        <v>0</v>
      </c>
      <c r="J226" s="1101">
        <v>0</v>
      </c>
      <c r="K226" s="1101">
        <v>0</v>
      </c>
      <c r="L226" s="1101">
        <v>0</v>
      </c>
      <c r="M226" s="1101">
        <v>0</v>
      </c>
      <c r="N226" s="1102" t="str">
        <f t="shared" si="690"/>
        <v>2#0000_0000</v>
      </c>
      <c r="O226" s="1102" t="str">
        <f t="shared" si="691"/>
        <v>2#0000_0000</v>
      </c>
      <c r="P226" s="1102" t="str">
        <f t="shared" si="692"/>
        <v>2#0000_0000</v>
      </c>
      <c r="Q226" s="1103"/>
      <c r="R226" s="1103"/>
      <c r="S226" s="1103"/>
      <c r="T226" s="1104"/>
      <c r="U226" s="1103"/>
      <c r="V226" s="1103"/>
      <c r="W226" s="1103"/>
      <c r="X226" s="1104"/>
      <c r="Y226" s="1103"/>
      <c r="Z226" s="1103"/>
      <c r="AA226" s="1103"/>
      <c r="AB226" s="1103"/>
      <c r="AC226" s="1105" t="str">
        <f t="shared" si="693"/>
        <v>2#0000_0000</v>
      </c>
      <c r="AD226" s="1106" t="str">
        <f t="shared" si="694"/>
        <v>2#0000_0000</v>
      </c>
      <c r="AE226" s="1107" t="str">
        <f t="shared" si="695"/>
        <v>2#0000_0000</v>
      </c>
      <c r="AF226" s="1108">
        <f t="shared" si="696"/>
        <v>0</v>
      </c>
      <c r="AG226" s="1109" t="str">
        <f t="shared" ref="AG226" si="711">BL226</f>
        <v>0.000</v>
      </c>
      <c r="AI226" s="1109">
        <v>12</v>
      </c>
      <c r="AJ226" s="1109">
        <v>16</v>
      </c>
      <c r="AK226" s="1109">
        <v>15</v>
      </c>
      <c r="AN226" s="1107" t="s">
        <v>11741</v>
      </c>
      <c r="AO226" s="1133"/>
      <c r="BG226" s="1110">
        <v>5</v>
      </c>
      <c r="BH226" s="1108">
        <f t="shared" ref="BH226:BH227" si="712">J226</f>
        <v>0</v>
      </c>
      <c r="BI226" s="1108">
        <f t="shared" ref="BI226:BI227" si="713">K226</f>
        <v>0</v>
      </c>
      <c r="BJ226" s="1111">
        <f t="shared" ref="BJ226" si="714">MIN(IF(BG226=5, 2, 5),(BI226-BH226)*VLOOKUP(BG226,$BP$3:$BQ$8,2,1))</f>
        <v>0</v>
      </c>
      <c r="BK226" s="1112">
        <f t="shared" ref="BK226" si="715">ROUNDDOWN(BJ226, 3)</f>
        <v>0</v>
      </c>
      <c r="BL226" s="1109" t="str">
        <f t="shared" ref="BL226" si="716">SUBSTITUTE(TEXT(BK226, "0,000"),",",".")</f>
        <v>0.000</v>
      </c>
      <c r="BQ226" s="1113"/>
    </row>
    <row r="227" spans="1:69">
      <c r="A227" s="154">
        <v>225</v>
      </c>
      <c r="B227" s="174" t="s">
        <v>594</v>
      </c>
      <c r="C227" s="165" t="s">
        <v>595</v>
      </c>
      <c r="D227" s="13" t="s">
        <v>531</v>
      </c>
      <c r="E227" s="23" t="s">
        <v>539</v>
      </c>
      <c r="F227" s="23" t="s">
        <v>540</v>
      </c>
      <c r="G227" s="23" t="s">
        <v>443</v>
      </c>
      <c r="H227" s="23">
        <v>4</v>
      </c>
      <c r="I227" s="23">
        <v>20</v>
      </c>
      <c r="J227" s="147">
        <v>-50</v>
      </c>
      <c r="K227" s="147">
        <v>150</v>
      </c>
      <c r="L227" s="147">
        <v>0</v>
      </c>
      <c r="M227" s="147">
        <v>0</v>
      </c>
      <c r="N227" s="9" t="str">
        <f t="shared" si="690"/>
        <v>2#0000_0000</v>
      </c>
      <c r="O227" s="9" t="str">
        <f t="shared" si="691"/>
        <v>2#0000_0000</v>
      </c>
      <c r="P227" s="9" t="str">
        <f t="shared" si="692"/>
        <v>2#0000_0000</v>
      </c>
      <c r="Q227" s="179"/>
      <c r="R227" s="179"/>
      <c r="S227" s="179"/>
      <c r="T227" s="180"/>
      <c r="U227" s="181"/>
      <c r="V227" s="182"/>
      <c r="W227" s="182"/>
      <c r="X227" s="180"/>
      <c r="Y227" s="181"/>
      <c r="Z227" s="179"/>
      <c r="AA227" s="179"/>
      <c r="AB227" s="179"/>
      <c r="AC227" s="148" t="str">
        <f t="shared" si="693"/>
        <v>2#0000_0000</v>
      </c>
      <c r="AD227" s="149" t="str">
        <f t="shared" si="694"/>
        <v>2#0000_0000</v>
      </c>
      <c r="AE227" s="15" t="str">
        <f t="shared" si="695"/>
        <v>2#0000_0000</v>
      </c>
      <c r="AF227" s="567">
        <f t="shared" si="696"/>
        <v>0</v>
      </c>
      <c r="AG227" t="str">
        <f t="shared" ref="AG227" si="717">BL227</f>
        <v>1.000</v>
      </c>
      <c r="AH227" s="15" t="s">
        <v>8678</v>
      </c>
      <c r="AI227">
        <v>12</v>
      </c>
      <c r="AJ227">
        <v>16</v>
      </c>
      <c r="AK227">
        <v>15</v>
      </c>
      <c r="AM227">
        <v>1240941</v>
      </c>
      <c r="AN227" s="15" t="s">
        <v>11741</v>
      </c>
      <c r="AO227" s="234" t="s">
        <v>11841</v>
      </c>
      <c r="BG227" s="150">
        <v>5</v>
      </c>
      <c r="BH227" s="567">
        <f t="shared" si="712"/>
        <v>-50</v>
      </c>
      <c r="BI227" s="567">
        <f t="shared" si="713"/>
        <v>150</v>
      </c>
      <c r="BJ227" s="151">
        <f t="shared" ref="BJ227" si="718">MIN(IF(BG227=5, 2, 5),(BI227-BH227)*VLOOKUP(BG227,$BP$3:$BQ$8,2,1))</f>
        <v>1</v>
      </c>
      <c r="BK227" s="152">
        <f t="shared" ref="BK227" si="719">ROUNDDOWN(BJ227, 3)</f>
        <v>1</v>
      </c>
      <c r="BL227" t="str">
        <f t="shared" ref="BL227" si="720">SUBSTITUTE(TEXT(BK227, "0,000"),",",".")</f>
        <v>1.000</v>
      </c>
      <c r="BQ227" s="153"/>
    </row>
    <row r="228" spans="1:69">
      <c r="A228" s="154">
        <v>226</v>
      </c>
      <c r="B228" s="174" t="s">
        <v>604</v>
      </c>
      <c r="C228" s="165" t="s">
        <v>553</v>
      </c>
      <c r="D228" s="13"/>
      <c r="E228" s="23" t="s">
        <v>1187</v>
      </c>
      <c r="F228" s="23" t="s">
        <v>540</v>
      </c>
      <c r="G228" s="23" t="s">
        <v>443</v>
      </c>
      <c r="H228" s="23">
        <v>4</v>
      </c>
      <c r="I228" s="23">
        <v>20</v>
      </c>
      <c r="J228" s="147">
        <v>0</v>
      </c>
      <c r="K228" s="147">
        <v>1000</v>
      </c>
      <c r="L228" s="147">
        <v>0</v>
      </c>
      <c r="M228" s="147">
        <v>0</v>
      </c>
      <c r="N228" s="9" t="str">
        <f t="shared" si="690"/>
        <v>2#0000_0000</v>
      </c>
      <c r="O228" s="9" t="str">
        <f t="shared" si="691"/>
        <v>2#0000_0010</v>
      </c>
      <c r="P228" s="9" t="str">
        <f t="shared" si="692"/>
        <v>2#0000_0010</v>
      </c>
      <c r="Q228" s="179"/>
      <c r="R228" s="179"/>
      <c r="S228" s="179"/>
      <c r="T228" s="180"/>
      <c r="U228" s="181">
        <v>5</v>
      </c>
      <c r="V228" s="182"/>
      <c r="W228" s="182"/>
      <c r="X228" s="180">
        <v>8</v>
      </c>
      <c r="Y228" s="181"/>
      <c r="Z228" s="179">
        <v>12</v>
      </c>
      <c r="AA228" s="179"/>
      <c r="AB228" s="179"/>
      <c r="AC228" s="148" t="str">
        <f t="shared" si="693"/>
        <v>2#0000_1010</v>
      </c>
      <c r="AD228" s="149" t="str">
        <f t="shared" si="694"/>
        <v>2#0000_1010</v>
      </c>
      <c r="AE228" s="15" t="str">
        <f t="shared" si="695"/>
        <v>2#0000_1000</v>
      </c>
      <c r="AF228" s="567">
        <f t="shared" si="696"/>
        <v>0</v>
      </c>
      <c r="AG228" t="str">
        <f t="shared" ref="AG228" si="721">BL228</f>
        <v>2.000</v>
      </c>
      <c r="AH228" s="15" t="s">
        <v>8678</v>
      </c>
      <c r="AI228">
        <v>12</v>
      </c>
      <c r="AJ228">
        <v>16</v>
      </c>
      <c r="AK228">
        <v>15</v>
      </c>
      <c r="AM228">
        <v>1240942</v>
      </c>
      <c r="AN228" s="15" t="s">
        <v>11741</v>
      </c>
      <c r="AO228" s="234" t="s">
        <v>11840</v>
      </c>
      <c r="BG228" s="150">
        <v>5</v>
      </c>
      <c r="BH228" s="567">
        <f t="shared" ref="BH228:BH229" si="722">J228</f>
        <v>0</v>
      </c>
      <c r="BI228" s="567">
        <f t="shared" ref="BI228:BI229" si="723">K228</f>
        <v>1000</v>
      </c>
      <c r="BJ228" s="151">
        <f t="shared" ref="BJ228" si="724">MIN(IF(BG228=5, 2, 5),(BI228-BH228)*VLOOKUP(BG228,$BP$3:$BQ$8,2,1))</f>
        <v>2</v>
      </c>
      <c r="BK228" s="152">
        <f t="shared" ref="BK228" si="725">ROUNDDOWN(BJ228, 3)</f>
        <v>2</v>
      </c>
      <c r="BL228" t="str">
        <f t="shared" ref="BL228" si="726">SUBSTITUTE(TEXT(BK228, "0,000"),",",".")</f>
        <v>2.000</v>
      </c>
      <c r="BQ228" s="153"/>
    </row>
    <row r="229" spans="1:69">
      <c r="A229" s="154">
        <v>227</v>
      </c>
      <c r="B229" s="174" t="s">
        <v>611</v>
      </c>
      <c r="C229" s="165" t="s">
        <v>612</v>
      </c>
      <c r="D229" s="13" t="s">
        <v>1186</v>
      </c>
      <c r="E229" s="23" t="s">
        <v>1187</v>
      </c>
      <c r="F229" s="23" t="s">
        <v>540</v>
      </c>
      <c r="G229" s="23" t="s">
        <v>443</v>
      </c>
      <c r="H229" s="23">
        <v>4</v>
      </c>
      <c r="I229" s="23">
        <v>20</v>
      </c>
      <c r="J229" s="147">
        <v>0</v>
      </c>
      <c r="K229" s="147">
        <v>3000</v>
      </c>
      <c r="L229" s="147">
        <v>0</v>
      </c>
      <c r="M229" s="147">
        <v>0</v>
      </c>
      <c r="N229" s="9" t="str">
        <f t="shared" si="690"/>
        <v>2#0000_0000</v>
      </c>
      <c r="O229" s="9" t="str">
        <f t="shared" si="691"/>
        <v>2#0000_0010</v>
      </c>
      <c r="P229" s="9" t="str">
        <f t="shared" si="692"/>
        <v>2#0000_0010</v>
      </c>
      <c r="Q229" s="179"/>
      <c r="R229" s="179"/>
      <c r="S229" s="179"/>
      <c r="T229" s="180"/>
      <c r="U229" s="181" t="s">
        <v>1207</v>
      </c>
      <c r="V229" s="182"/>
      <c r="W229" s="182"/>
      <c r="X229" s="180"/>
      <c r="Y229" s="180" t="s">
        <v>1208</v>
      </c>
      <c r="Z229" s="179"/>
      <c r="AA229" s="179"/>
      <c r="AB229" s="179"/>
      <c r="AC229" s="148" t="str">
        <f t="shared" si="693"/>
        <v>2#0000_0100</v>
      </c>
      <c r="AD229" s="149" t="str">
        <f t="shared" si="694"/>
        <v>2#0000_0100</v>
      </c>
      <c r="AE229" s="15" t="str">
        <f t="shared" si="695"/>
        <v>2#0000_0100</v>
      </c>
      <c r="AF229" s="567">
        <f t="shared" si="696"/>
        <v>0</v>
      </c>
      <c r="AG229" t="str">
        <f t="shared" ref="AG229" si="727">BL229</f>
        <v>2.000</v>
      </c>
      <c r="AH229" s="15" t="s">
        <v>8678</v>
      </c>
      <c r="AI229">
        <v>12</v>
      </c>
      <c r="AJ229">
        <v>16</v>
      </c>
      <c r="AK229">
        <v>15</v>
      </c>
      <c r="AM229">
        <v>1240943</v>
      </c>
      <c r="AN229" s="15" t="s">
        <v>11741</v>
      </c>
      <c r="AO229" s="234" t="s">
        <v>11840</v>
      </c>
      <c r="BG229" s="150">
        <v>5</v>
      </c>
      <c r="BH229" s="567">
        <f t="shared" si="722"/>
        <v>0</v>
      </c>
      <c r="BI229" s="567">
        <f t="shared" si="723"/>
        <v>3000</v>
      </c>
      <c r="BJ229" s="151">
        <f t="shared" ref="BJ229" si="728">MIN(IF(BG229=5, 2, 5),(BI229-BH229)*VLOOKUP(BG229,$BP$3:$BQ$8,2,1))</f>
        <v>2</v>
      </c>
      <c r="BK229" s="152">
        <f t="shared" ref="BK229" si="729">ROUNDDOWN(BJ229, 3)</f>
        <v>2</v>
      </c>
      <c r="BL229" t="str">
        <f t="shared" ref="BL229" si="730">SUBSTITUTE(TEXT(BK229, "0,000"),",",".")</f>
        <v>2.000</v>
      </c>
      <c r="BQ229" s="153"/>
    </row>
    <row r="230" spans="1:69">
      <c r="A230" s="154">
        <v>228</v>
      </c>
      <c r="B230" s="175" t="s">
        <v>625</v>
      </c>
      <c r="C230" s="165" t="s">
        <v>626</v>
      </c>
      <c r="D230" s="13" t="s">
        <v>1165</v>
      </c>
      <c r="E230" s="23" t="s">
        <v>1184</v>
      </c>
      <c r="F230" s="23" t="s">
        <v>544</v>
      </c>
      <c r="G230" s="23" t="s">
        <v>443</v>
      </c>
      <c r="H230" s="23">
        <v>4</v>
      </c>
      <c r="I230" s="23">
        <v>20</v>
      </c>
      <c r="J230" s="147">
        <v>0</v>
      </c>
      <c r="K230" s="147">
        <v>10</v>
      </c>
      <c r="L230" s="147">
        <v>0</v>
      </c>
      <c r="M230" s="147">
        <v>0</v>
      </c>
      <c r="N230" s="9" t="str">
        <f t="shared" si="690"/>
        <v>2#0000_0000</v>
      </c>
      <c r="O230" s="9" t="str">
        <f t="shared" si="691"/>
        <v>2#0000_0010</v>
      </c>
      <c r="P230" s="9" t="str">
        <f t="shared" si="692"/>
        <v>2#0000_0010</v>
      </c>
      <c r="Q230" s="179"/>
      <c r="R230" s="179"/>
      <c r="S230" s="179"/>
      <c r="T230" s="180"/>
      <c r="U230" s="181" t="s">
        <v>1205</v>
      </c>
      <c r="V230" s="182"/>
      <c r="W230" s="182"/>
      <c r="X230" s="180" t="s">
        <v>1163</v>
      </c>
      <c r="Y230" s="181"/>
      <c r="Z230" s="179"/>
      <c r="AA230" s="179"/>
      <c r="AB230" s="179"/>
      <c r="AC230" s="148" t="str">
        <f t="shared" si="693"/>
        <v>2#0000_0010</v>
      </c>
      <c r="AD230" s="149" t="str">
        <f t="shared" si="694"/>
        <v>2#0000_0010</v>
      </c>
      <c r="AE230" s="15" t="str">
        <f t="shared" si="695"/>
        <v>2#0000_0000</v>
      </c>
      <c r="AF230" s="567">
        <f t="shared" si="696"/>
        <v>1</v>
      </c>
      <c r="AG230" t="str">
        <f t="shared" ref="AG230" si="731">BL230</f>
        <v>0.050</v>
      </c>
      <c r="AH230" s="15" t="s">
        <v>8678</v>
      </c>
      <c r="AI230">
        <v>12</v>
      </c>
      <c r="AJ230">
        <v>16</v>
      </c>
      <c r="AK230">
        <v>15</v>
      </c>
      <c r="AM230">
        <v>1240944</v>
      </c>
      <c r="AN230" s="15" t="s">
        <v>11741</v>
      </c>
      <c r="AO230" s="234" t="s">
        <v>11823</v>
      </c>
      <c r="BG230" s="150">
        <v>5</v>
      </c>
      <c r="BH230" s="567">
        <f t="shared" ref="BH230:BH231" si="732">J230</f>
        <v>0</v>
      </c>
      <c r="BI230" s="567">
        <f t="shared" ref="BI230:BI231" si="733">K230</f>
        <v>10</v>
      </c>
      <c r="BJ230" s="151">
        <f t="shared" ref="BJ230" si="734">MIN(IF(BG230=5, 2, 5),(BI230-BH230)*VLOOKUP(BG230,$BP$3:$BQ$8,2,1))</f>
        <v>0.05</v>
      </c>
      <c r="BK230" s="152">
        <f t="shared" ref="BK230" si="735">ROUNDDOWN(BJ230, 3)</f>
        <v>0.05</v>
      </c>
      <c r="BL230" t="str">
        <f t="shared" ref="BL230" si="736">SUBSTITUTE(TEXT(BK230, "0,000"),",",".")</f>
        <v>0.050</v>
      </c>
      <c r="BQ230" s="153"/>
    </row>
    <row r="231" spans="1:69">
      <c r="A231" s="154">
        <v>229</v>
      </c>
      <c r="B231" s="175" t="s">
        <v>591</v>
      </c>
      <c r="C231" s="165" t="s">
        <v>1152</v>
      </c>
      <c r="D231" s="13" t="s">
        <v>531</v>
      </c>
      <c r="E231" s="23" t="s">
        <v>539</v>
      </c>
      <c r="F231" s="23" t="s">
        <v>540</v>
      </c>
      <c r="G231" s="23" t="s">
        <v>443</v>
      </c>
      <c r="H231" s="23">
        <v>4</v>
      </c>
      <c r="I231" s="23">
        <v>20</v>
      </c>
      <c r="J231" s="147">
        <v>-50</v>
      </c>
      <c r="K231" s="147">
        <v>150</v>
      </c>
      <c r="L231" s="147">
        <v>0</v>
      </c>
      <c r="M231" s="147">
        <v>0</v>
      </c>
      <c r="N231" s="9" t="str">
        <f t="shared" si="690"/>
        <v>2#0000_0000</v>
      </c>
      <c r="O231" s="9" t="str">
        <f t="shared" si="691"/>
        <v>2#0000_0000</v>
      </c>
      <c r="P231" s="9" t="str">
        <f t="shared" si="692"/>
        <v>2#0000_0000</v>
      </c>
      <c r="Q231" s="179"/>
      <c r="R231" s="179"/>
      <c r="S231" s="179"/>
      <c r="T231" s="180"/>
      <c r="U231" s="181"/>
      <c r="V231" s="182"/>
      <c r="W231" s="182"/>
      <c r="X231" s="180"/>
      <c r="Y231" s="181" t="s">
        <v>1214</v>
      </c>
      <c r="Z231" s="179" t="s">
        <v>1209</v>
      </c>
      <c r="AA231" s="179"/>
      <c r="AB231" s="179"/>
      <c r="AC231" s="148" t="str">
        <f t="shared" si="693"/>
        <v>2#0000_1100</v>
      </c>
      <c r="AD231" s="149" t="str">
        <f t="shared" si="694"/>
        <v>2#0000_1100</v>
      </c>
      <c r="AE231" s="15" t="str">
        <f t="shared" si="695"/>
        <v>2#0000_1100</v>
      </c>
      <c r="AF231" s="567">
        <f t="shared" si="696"/>
        <v>0</v>
      </c>
      <c r="AG231" t="str">
        <f t="shared" ref="AG231" si="737">BL231</f>
        <v>1.000</v>
      </c>
      <c r="AH231" s="15" t="s">
        <v>8678</v>
      </c>
      <c r="AI231">
        <v>12</v>
      </c>
      <c r="AJ231">
        <v>16</v>
      </c>
      <c r="AK231">
        <v>15</v>
      </c>
      <c r="AM231">
        <v>1240945</v>
      </c>
      <c r="AN231" s="15" t="s">
        <v>11741</v>
      </c>
      <c r="AO231" s="234" t="s">
        <v>11841</v>
      </c>
      <c r="BG231" s="150">
        <v>5</v>
      </c>
      <c r="BH231" s="567">
        <f t="shared" si="732"/>
        <v>-50</v>
      </c>
      <c r="BI231" s="567">
        <f t="shared" si="733"/>
        <v>150</v>
      </c>
      <c r="BJ231" s="151">
        <f t="shared" ref="BJ231" si="738">MIN(IF(BG231=5, 2, 5),(BI231-BH231)*VLOOKUP(BG231,$BP$3:$BQ$8,2,1))</f>
        <v>1</v>
      </c>
      <c r="BK231" s="152">
        <f t="shared" ref="BK231" si="739">ROUNDDOWN(BJ231, 3)</f>
        <v>1</v>
      </c>
      <c r="BL231" t="str">
        <f t="shared" ref="BL231" si="740">SUBSTITUTE(TEXT(BK231, "0,000"),",",".")</f>
        <v>1.000</v>
      </c>
      <c r="BQ231" s="153"/>
    </row>
    <row r="232" spans="1:69">
      <c r="A232" s="154">
        <v>230</v>
      </c>
      <c r="B232" s="175" t="s">
        <v>637</v>
      </c>
      <c r="C232" s="165" t="s">
        <v>638</v>
      </c>
      <c r="D232" s="13" t="s">
        <v>531</v>
      </c>
      <c r="E232" s="23" t="s">
        <v>539</v>
      </c>
      <c r="F232" s="23" t="s">
        <v>540</v>
      </c>
      <c r="G232" s="23" t="s">
        <v>443</v>
      </c>
      <c r="H232" s="23">
        <v>4</v>
      </c>
      <c r="I232" s="23">
        <v>20</v>
      </c>
      <c r="J232" s="147">
        <v>-50</v>
      </c>
      <c r="K232" s="147">
        <v>150</v>
      </c>
      <c r="L232" s="147">
        <v>0</v>
      </c>
      <c r="M232" s="147">
        <v>0</v>
      </c>
      <c r="N232" s="9" t="str">
        <f t="shared" ref="N232:N295" si="741">CONCATENATE("2#00",IF(Q232&lt;&gt;"","1","0")&amp;IF(R232&lt;&gt;"","1","0")&amp;"_",IF(S232&lt;&gt;"","1","0"),IF(T232&lt;&gt;"","1","0"),"00")</f>
        <v>2#0000_0000</v>
      </c>
      <c r="O232" s="9" t="str">
        <f t="shared" ref="O232:O295" si="742">P232</f>
        <v>2#0000_0000</v>
      </c>
      <c r="P232" s="9" t="str">
        <f t="shared" si="692"/>
        <v>2#0000_0000</v>
      </c>
      <c r="Q232" s="179"/>
      <c r="R232" s="179"/>
      <c r="S232" s="179"/>
      <c r="T232" s="180"/>
      <c r="U232" s="181"/>
      <c r="V232" s="182"/>
      <c r="W232" s="182"/>
      <c r="X232" s="180"/>
      <c r="Y232" s="181" t="s">
        <v>1196</v>
      </c>
      <c r="Z232" s="179" t="s">
        <v>1197</v>
      </c>
      <c r="AA232" s="179"/>
      <c r="AB232" s="179"/>
      <c r="AC232" s="148" t="str">
        <f t="shared" si="693"/>
        <v>2#0000_1100</v>
      </c>
      <c r="AD232" s="149" t="str">
        <f t="shared" ref="AD232:AD295" si="743">AC232</f>
        <v>2#0000_1100</v>
      </c>
      <c r="AE232" s="15" t="str">
        <f t="shared" si="695"/>
        <v>2#0000_1100</v>
      </c>
      <c r="AF232" s="567">
        <f t="shared" si="696"/>
        <v>0</v>
      </c>
      <c r="AG232" t="str">
        <f t="shared" ref="AG232" si="744">BL232</f>
        <v>1.000</v>
      </c>
      <c r="AH232" s="15" t="s">
        <v>8678</v>
      </c>
      <c r="AI232">
        <v>12</v>
      </c>
      <c r="AJ232">
        <v>16</v>
      </c>
      <c r="AK232">
        <v>15</v>
      </c>
      <c r="AM232">
        <v>1240946</v>
      </c>
      <c r="AN232" s="15" t="s">
        <v>11741</v>
      </c>
      <c r="AO232" s="234" t="s">
        <v>11841</v>
      </c>
      <c r="BG232" s="150">
        <v>5</v>
      </c>
      <c r="BH232" s="567">
        <f t="shared" ref="BH232:BH233" si="745">J232</f>
        <v>-50</v>
      </c>
      <c r="BI232" s="567">
        <f t="shared" ref="BI232:BI233" si="746">K232</f>
        <v>150</v>
      </c>
      <c r="BJ232" s="151">
        <f t="shared" ref="BJ232" si="747">MIN(IF(BG232=5, 2, 5),(BI232-BH232)*VLOOKUP(BG232,$BP$3:$BQ$8,2,1))</f>
        <v>1</v>
      </c>
      <c r="BK232" s="152">
        <f t="shared" ref="BK232" si="748">ROUNDDOWN(BJ232, 3)</f>
        <v>1</v>
      </c>
      <c r="BL232" t="str">
        <f t="shared" ref="BL232" si="749">SUBSTITUTE(TEXT(BK232, "0,000"),",",".")</f>
        <v>1.000</v>
      </c>
      <c r="BQ232" s="153"/>
    </row>
    <row r="233" spans="1:69" s="1109" customFormat="1">
      <c r="A233" s="1096">
        <v>231</v>
      </c>
      <c r="B233" s="1097"/>
      <c r="C233" s="1098"/>
      <c r="D233" s="1099"/>
      <c r="E233" s="1099"/>
      <c r="F233" s="1099"/>
      <c r="G233" s="1099"/>
      <c r="H233" s="1101">
        <v>0</v>
      </c>
      <c r="I233" s="1101">
        <v>0</v>
      </c>
      <c r="J233" s="1101">
        <v>0</v>
      </c>
      <c r="K233" s="1101">
        <v>0</v>
      </c>
      <c r="L233" s="1101">
        <v>0</v>
      </c>
      <c r="M233" s="1101">
        <v>0</v>
      </c>
      <c r="N233" s="1102" t="str">
        <f t="shared" si="741"/>
        <v>2#0000_0000</v>
      </c>
      <c r="O233" s="1102" t="str">
        <f t="shared" si="742"/>
        <v>2#0000_0000</v>
      </c>
      <c r="P233" s="1102" t="str">
        <f t="shared" si="692"/>
        <v>2#0000_0000</v>
      </c>
      <c r="Q233" s="1103"/>
      <c r="R233" s="1103"/>
      <c r="S233" s="1103"/>
      <c r="T233" s="1104"/>
      <c r="U233" s="1103"/>
      <c r="V233" s="1103"/>
      <c r="W233" s="1103"/>
      <c r="X233" s="1104"/>
      <c r="Y233" s="1103"/>
      <c r="Z233" s="1103"/>
      <c r="AA233" s="1103"/>
      <c r="AB233" s="1103"/>
      <c r="AC233" s="1105" t="str">
        <f t="shared" si="693"/>
        <v>2#0000_0000</v>
      </c>
      <c r="AD233" s="1106" t="str">
        <f t="shared" si="743"/>
        <v>2#0000_0000</v>
      </c>
      <c r="AE233" s="1107" t="str">
        <f t="shared" si="695"/>
        <v>2#0000_0000</v>
      </c>
      <c r="AF233" s="1108">
        <f t="shared" si="696"/>
        <v>0</v>
      </c>
      <c r="AG233" s="1109" t="str">
        <f t="shared" ref="AG233" si="750">BL233</f>
        <v>0.000</v>
      </c>
      <c r="AI233" s="1109">
        <v>12</v>
      </c>
      <c r="AJ233" s="1109">
        <v>16</v>
      </c>
      <c r="AK233" s="1109">
        <v>15</v>
      </c>
      <c r="AN233" s="1107" t="s">
        <v>11741</v>
      </c>
      <c r="AO233" s="1133"/>
      <c r="BG233" s="1110">
        <v>5</v>
      </c>
      <c r="BH233" s="1108">
        <f t="shared" si="745"/>
        <v>0</v>
      </c>
      <c r="BI233" s="1108">
        <f t="shared" si="746"/>
        <v>0</v>
      </c>
      <c r="BJ233" s="1111">
        <f t="shared" ref="BJ233" si="751">MIN(IF(BG233=5, 2, 5),(BI233-BH233)*VLOOKUP(BG233,$BP$3:$BQ$8,2,1))</f>
        <v>0</v>
      </c>
      <c r="BK233" s="1112">
        <f t="shared" ref="BK233" si="752">ROUNDDOWN(BJ233, 3)</f>
        <v>0</v>
      </c>
      <c r="BL233" s="1109" t="str">
        <f t="shared" ref="BL233" si="753">SUBSTITUTE(TEXT(BK233, "0,000"),",",".")</f>
        <v>0.000</v>
      </c>
      <c r="BQ233" s="1113"/>
    </row>
    <row r="234" spans="1:69">
      <c r="A234" s="154">
        <v>232</v>
      </c>
      <c r="B234" s="174" t="s">
        <v>645</v>
      </c>
      <c r="C234" s="165" t="s">
        <v>556</v>
      </c>
      <c r="D234" s="13" t="s">
        <v>531</v>
      </c>
      <c r="E234" s="23" t="s">
        <v>539</v>
      </c>
      <c r="F234" s="23" t="s">
        <v>540</v>
      </c>
      <c r="G234" s="23" t="s">
        <v>443</v>
      </c>
      <c r="H234" s="23">
        <v>4</v>
      </c>
      <c r="I234" s="23">
        <v>20</v>
      </c>
      <c r="J234" s="147">
        <v>-50</v>
      </c>
      <c r="K234" s="147">
        <v>150</v>
      </c>
      <c r="L234" s="147">
        <v>0</v>
      </c>
      <c r="M234" s="147">
        <v>0</v>
      </c>
      <c r="N234" s="9" t="str">
        <f t="shared" si="741"/>
        <v>2#0000_0000</v>
      </c>
      <c r="O234" s="9" t="str">
        <f t="shared" si="742"/>
        <v>2#0000_0000</v>
      </c>
      <c r="P234" s="9" t="str">
        <f t="shared" si="692"/>
        <v>2#0000_0000</v>
      </c>
      <c r="Q234" s="179"/>
      <c r="R234" s="179"/>
      <c r="S234" s="179"/>
      <c r="T234" s="180"/>
      <c r="U234" s="181"/>
      <c r="V234" s="182"/>
      <c r="W234" s="182"/>
      <c r="X234" s="180"/>
      <c r="Y234" s="181"/>
      <c r="Z234" s="179"/>
      <c r="AA234" s="179"/>
      <c r="AB234" s="179"/>
      <c r="AC234" s="148" t="str">
        <f t="shared" si="693"/>
        <v>2#0000_0000</v>
      </c>
      <c r="AD234" s="149" t="str">
        <f t="shared" si="743"/>
        <v>2#0000_0000</v>
      </c>
      <c r="AE234" s="15" t="str">
        <f t="shared" si="695"/>
        <v>2#0000_0000</v>
      </c>
      <c r="AF234" s="567">
        <f t="shared" si="696"/>
        <v>0</v>
      </c>
      <c r="AG234" t="str">
        <f t="shared" ref="AG234" si="754">BL234</f>
        <v>1.000</v>
      </c>
      <c r="AH234" s="15" t="s">
        <v>8678</v>
      </c>
      <c r="AI234">
        <v>12</v>
      </c>
      <c r="AJ234">
        <v>16</v>
      </c>
      <c r="AK234">
        <v>15</v>
      </c>
      <c r="AM234">
        <v>1240947</v>
      </c>
      <c r="AN234" s="15" t="s">
        <v>11741</v>
      </c>
      <c r="AO234" s="234" t="s">
        <v>11841</v>
      </c>
      <c r="BG234" s="150">
        <v>5</v>
      </c>
      <c r="BH234" s="567">
        <f t="shared" ref="BH234:BH235" si="755">J234</f>
        <v>-50</v>
      </c>
      <c r="BI234" s="567">
        <f t="shared" ref="BI234:BI235" si="756">K234</f>
        <v>150</v>
      </c>
      <c r="BJ234" s="151">
        <f t="shared" ref="BJ234" si="757">MIN(IF(BG234=5, 2, 5),(BI234-BH234)*VLOOKUP(BG234,$BP$3:$BQ$8,2,1))</f>
        <v>1</v>
      </c>
      <c r="BK234" s="152">
        <f t="shared" ref="BK234" si="758">ROUNDDOWN(BJ234, 3)</f>
        <v>1</v>
      </c>
      <c r="BL234" t="str">
        <f t="shared" ref="BL234" si="759">SUBSTITUTE(TEXT(BK234, "0,000"),",",".")</f>
        <v>1.000</v>
      </c>
      <c r="BQ234" s="153"/>
    </row>
    <row r="235" spans="1:69">
      <c r="A235" s="154">
        <v>233</v>
      </c>
      <c r="B235" s="174" t="s">
        <v>647</v>
      </c>
      <c r="C235" s="165" t="s">
        <v>648</v>
      </c>
      <c r="D235" s="13"/>
      <c r="E235" s="23" t="s">
        <v>543</v>
      </c>
      <c r="F235" s="23" t="s">
        <v>540</v>
      </c>
      <c r="G235" s="23" t="s">
        <v>471</v>
      </c>
      <c r="H235" s="23">
        <v>4</v>
      </c>
      <c r="I235" s="23">
        <v>20</v>
      </c>
      <c r="J235" s="147">
        <v>4</v>
      </c>
      <c r="K235" s="147">
        <v>20</v>
      </c>
      <c r="L235" s="147">
        <v>0</v>
      </c>
      <c r="M235" s="147">
        <v>0</v>
      </c>
      <c r="N235" s="9" t="str">
        <f t="shared" si="741"/>
        <v>2#0000_0000</v>
      </c>
      <c r="O235" s="9" t="str">
        <f t="shared" si="742"/>
        <v>2#0000_0010</v>
      </c>
      <c r="P235" s="9" t="str">
        <f t="shared" si="692"/>
        <v>2#0000_0010</v>
      </c>
      <c r="Q235" s="179"/>
      <c r="R235" s="179"/>
      <c r="S235" s="179"/>
      <c r="T235" s="180"/>
      <c r="U235" s="181">
        <v>5</v>
      </c>
      <c r="V235" s="182"/>
      <c r="W235" s="182"/>
      <c r="X235" s="180">
        <v>8</v>
      </c>
      <c r="Y235" s="181"/>
      <c r="Z235" s="179">
        <v>12</v>
      </c>
      <c r="AA235" s="179"/>
      <c r="AB235" s="179"/>
      <c r="AC235" s="148" t="str">
        <f t="shared" si="693"/>
        <v>2#0000_1010</v>
      </c>
      <c r="AD235" s="149" t="str">
        <f t="shared" si="743"/>
        <v>2#0000_1010</v>
      </c>
      <c r="AE235" s="15" t="str">
        <f t="shared" si="695"/>
        <v>2#0000_1000</v>
      </c>
      <c r="AF235" s="567">
        <f t="shared" si="696"/>
        <v>0</v>
      </c>
      <c r="AG235" t="str">
        <f t="shared" ref="AG235" si="760">BL235</f>
        <v>0.080</v>
      </c>
      <c r="AH235" s="15" t="s">
        <v>8678</v>
      </c>
      <c r="AI235">
        <v>12</v>
      </c>
      <c r="AJ235">
        <v>16</v>
      </c>
      <c r="AK235">
        <v>15</v>
      </c>
      <c r="AM235">
        <v>1240948</v>
      </c>
      <c r="AN235" s="15" t="s">
        <v>11741</v>
      </c>
      <c r="AO235" s="234" t="s">
        <v>11840</v>
      </c>
      <c r="BG235" s="150">
        <v>5</v>
      </c>
      <c r="BH235" s="567">
        <f t="shared" si="755"/>
        <v>4</v>
      </c>
      <c r="BI235" s="567">
        <f t="shared" si="756"/>
        <v>20</v>
      </c>
      <c r="BJ235" s="151">
        <f t="shared" ref="BJ235" si="761">MIN(IF(BG235=5, 2, 5),(BI235-BH235)*VLOOKUP(BG235,$BP$3:$BQ$8,2,1))</f>
        <v>0.08</v>
      </c>
      <c r="BK235" s="152">
        <f t="shared" ref="BK235" si="762">ROUNDDOWN(BJ235, 3)</f>
        <v>0.08</v>
      </c>
      <c r="BL235" t="str">
        <f t="shared" ref="BL235" si="763">SUBSTITUTE(TEXT(BK235, "0,000"),",",".")</f>
        <v>0.080</v>
      </c>
      <c r="BQ235" s="153"/>
    </row>
    <row r="236" spans="1:69">
      <c r="A236" s="154">
        <v>234</v>
      </c>
      <c r="B236" s="174" t="s">
        <v>651</v>
      </c>
      <c r="C236" s="165" t="s">
        <v>652</v>
      </c>
      <c r="D236" s="13" t="s">
        <v>1186</v>
      </c>
      <c r="E236" s="23" t="s">
        <v>1187</v>
      </c>
      <c r="F236" s="23" t="s">
        <v>540</v>
      </c>
      <c r="G236" s="23" t="s">
        <v>443</v>
      </c>
      <c r="H236" s="23">
        <v>4</v>
      </c>
      <c r="I236" s="23">
        <v>20</v>
      </c>
      <c r="J236" s="147">
        <v>0</v>
      </c>
      <c r="K236" s="147">
        <v>3000</v>
      </c>
      <c r="L236" s="147">
        <v>0</v>
      </c>
      <c r="M236" s="147">
        <v>0</v>
      </c>
      <c r="N236" s="9" t="str">
        <f t="shared" si="741"/>
        <v>2#0000_0000</v>
      </c>
      <c r="O236" s="9" t="str">
        <f t="shared" si="742"/>
        <v>2#0000_0010</v>
      </c>
      <c r="P236" s="9" t="str">
        <f t="shared" si="692"/>
        <v>2#0000_0010</v>
      </c>
      <c r="Q236" s="179"/>
      <c r="R236" s="179"/>
      <c r="S236" s="179"/>
      <c r="T236" s="180"/>
      <c r="U236" s="181" t="s">
        <v>1180</v>
      </c>
      <c r="V236" s="182"/>
      <c r="W236" s="182"/>
      <c r="X236" s="181"/>
      <c r="Y236" s="180" t="s">
        <v>1201</v>
      </c>
      <c r="Z236" s="179"/>
      <c r="AA236" s="179"/>
      <c r="AB236" s="179"/>
      <c r="AC236" s="148" t="str">
        <f>CONCATENATE("2#00",IF(AB236&lt;&gt;"","1","0")&amp;IF(AA236&lt;&gt;"","1","0")&amp;"_"&amp;IF(Z236&lt;&gt;"","1","0")&amp;IF(X236&lt;&gt;"","1","0")&amp;IF(Y236&lt;&gt;"","1","0")&amp;IF(W236&lt;&gt;"","1","0"))</f>
        <v>2#0000_0010</v>
      </c>
      <c r="AD236" s="149" t="str">
        <f t="shared" si="743"/>
        <v>2#0000_0010</v>
      </c>
      <c r="AE236" s="15" t="str">
        <f>CONCATENATE("2#00",IF(AB236&lt;&gt;"","1","0")&amp;IF(AA236&lt;&gt;"","1","0")&amp;"_"&amp;IF(Z236&lt;&gt;"","1","0")&amp;IF(X236&lt;&gt;"","1","0"),"00")</f>
        <v>2#0000_0000</v>
      </c>
      <c r="AF236" s="567">
        <f>IF(E236="МПа",1,0)</f>
        <v>0</v>
      </c>
      <c r="AG236" t="str">
        <f t="shared" ref="AG236" si="764">BL236</f>
        <v>2.000</v>
      </c>
      <c r="AH236" s="15" t="s">
        <v>8678</v>
      </c>
      <c r="AI236">
        <v>12</v>
      </c>
      <c r="AJ236">
        <v>16</v>
      </c>
      <c r="AK236">
        <v>15</v>
      </c>
      <c r="AM236">
        <v>1240949</v>
      </c>
      <c r="AN236" s="15" t="s">
        <v>11741</v>
      </c>
      <c r="AO236" s="234" t="s">
        <v>11840</v>
      </c>
      <c r="BG236" s="150">
        <v>5</v>
      </c>
      <c r="BH236" s="567">
        <f>J236</f>
        <v>0</v>
      </c>
      <c r="BI236" s="567">
        <f>K236</f>
        <v>3000</v>
      </c>
      <c r="BJ236" s="151">
        <f t="shared" ref="BJ236" si="765">MIN(IF(BG236=5, 2, 5),(BI236-BH236)*VLOOKUP(BG236,$BP$3:$BQ$8,2,1))</f>
        <v>2</v>
      </c>
      <c r="BK236" s="152">
        <f t="shared" ref="BK236" si="766">ROUNDDOWN(BJ236, 3)</f>
        <v>2</v>
      </c>
      <c r="BL236" t="str">
        <f t="shared" ref="BL236" si="767">SUBSTITUTE(TEXT(BK236, "0,000"),",",".")</f>
        <v>2.000</v>
      </c>
      <c r="BQ236" s="153"/>
    </row>
    <row r="237" spans="1:69">
      <c r="A237" s="154">
        <v>235</v>
      </c>
      <c r="B237" s="175" t="s">
        <v>657</v>
      </c>
      <c r="C237" s="165" t="s">
        <v>658</v>
      </c>
      <c r="D237" s="13" t="s">
        <v>1165</v>
      </c>
      <c r="E237" s="23" t="s">
        <v>1184</v>
      </c>
      <c r="F237" s="23" t="s">
        <v>544</v>
      </c>
      <c r="G237" s="23" t="s">
        <v>443</v>
      </c>
      <c r="H237" s="23">
        <v>4</v>
      </c>
      <c r="I237" s="23">
        <v>20</v>
      </c>
      <c r="J237" s="147">
        <v>0</v>
      </c>
      <c r="K237" s="147">
        <v>10</v>
      </c>
      <c r="L237" s="147">
        <v>0</v>
      </c>
      <c r="M237" s="147">
        <v>0</v>
      </c>
      <c r="N237" s="9" t="str">
        <f t="shared" si="741"/>
        <v>2#0000_1000</v>
      </c>
      <c r="O237" s="9" t="str">
        <f t="shared" si="742"/>
        <v>2#0000_1000</v>
      </c>
      <c r="P237" s="9" t="str">
        <f t="shared" si="692"/>
        <v>2#0000_1000</v>
      </c>
      <c r="Q237" s="179"/>
      <c r="R237" s="179"/>
      <c r="S237" s="179" t="s">
        <v>1212</v>
      </c>
      <c r="T237" s="180"/>
      <c r="U237" s="181"/>
      <c r="V237" s="182"/>
      <c r="W237" s="182"/>
      <c r="X237" s="180"/>
      <c r="Y237" s="181"/>
      <c r="Z237" s="179"/>
      <c r="AA237" s="179"/>
      <c r="AB237" s="179"/>
      <c r="AC237" s="148" t="str">
        <f t="shared" ref="AC237:AC259" si="768">CONCATENATE("2#00",IF(AB237&lt;&gt;"","1","0")&amp;IF(AA237&lt;&gt;"","1","0")&amp;"_"&amp;IF(Z237&lt;&gt;"","1","0")&amp;IF(Y237&lt;&gt;"","1","0")&amp;IF(X237&lt;&gt;"","1","0")&amp;IF(W237&lt;&gt;"","1","0"))</f>
        <v>2#0000_0000</v>
      </c>
      <c r="AD237" s="149" t="str">
        <f t="shared" si="743"/>
        <v>2#0000_0000</v>
      </c>
      <c r="AE237" s="15" t="str">
        <f t="shared" ref="AE237:AE259" si="769">CONCATENATE("2#00",IF(AB237&lt;&gt;"","1","0")&amp;IF(AA237&lt;&gt;"","1","0")&amp;"_"&amp;IF(Z237&lt;&gt;"","1","0")&amp;IF(Y237&lt;&gt;"","1","0"),"00")</f>
        <v>2#0000_0000</v>
      </c>
      <c r="AF237" s="567">
        <f t="shared" ref="AF237:AF259" si="770">IF(E237="МПа",1,0)</f>
        <v>1</v>
      </c>
      <c r="AG237" t="str">
        <f t="shared" ref="AG237" si="771">BL237</f>
        <v>0.050</v>
      </c>
      <c r="AH237" s="15" t="s">
        <v>8678</v>
      </c>
      <c r="AI237">
        <v>12</v>
      </c>
      <c r="AJ237">
        <v>16</v>
      </c>
      <c r="AK237">
        <v>15</v>
      </c>
      <c r="AM237">
        <v>1240950</v>
      </c>
      <c r="AN237" s="15" t="s">
        <v>11741</v>
      </c>
      <c r="AO237" s="234" t="s">
        <v>11823</v>
      </c>
      <c r="BG237" s="150">
        <v>5</v>
      </c>
      <c r="BH237" s="567">
        <f t="shared" ref="BH237" si="772">J237</f>
        <v>0</v>
      </c>
      <c r="BI237" s="567">
        <f t="shared" ref="BI237" si="773">K237</f>
        <v>10</v>
      </c>
      <c r="BJ237" s="151">
        <f t="shared" ref="BJ237" si="774">MIN(IF(BG237=5, 2, 5),(BI237-BH237)*VLOOKUP(BG237,$BP$3:$BQ$8,2,1))</f>
        <v>0.05</v>
      </c>
      <c r="BK237" s="152">
        <f t="shared" ref="BK237" si="775">ROUNDDOWN(BJ237, 3)</f>
        <v>0.05</v>
      </c>
      <c r="BL237" t="str">
        <f t="shared" ref="BL237" si="776">SUBSTITUTE(TEXT(BK237, "0,000"),",",".")</f>
        <v>0.050</v>
      </c>
      <c r="BQ237" s="153"/>
    </row>
    <row r="238" spans="1:69" s="1109" customFormat="1">
      <c r="A238" s="1096">
        <v>236</v>
      </c>
      <c r="B238" s="1097"/>
      <c r="C238" s="1098"/>
      <c r="D238" s="1099"/>
      <c r="E238" s="1100"/>
      <c r="F238" s="1100"/>
      <c r="G238" s="1100"/>
      <c r="H238" s="1101">
        <v>0</v>
      </c>
      <c r="I238" s="1101">
        <v>0</v>
      </c>
      <c r="J238" s="1101">
        <v>0</v>
      </c>
      <c r="K238" s="1101">
        <v>0</v>
      </c>
      <c r="L238" s="1101">
        <v>0</v>
      </c>
      <c r="M238" s="1101">
        <v>0</v>
      </c>
      <c r="N238" s="1102" t="str">
        <f t="shared" si="741"/>
        <v>2#0000_0000</v>
      </c>
      <c r="O238" s="1102" t="str">
        <f t="shared" si="742"/>
        <v>2#0000_0000</v>
      </c>
      <c r="P238" s="1102" t="str">
        <f t="shared" si="692"/>
        <v>2#0000_0000</v>
      </c>
      <c r="Q238" s="1103"/>
      <c r="R238" s="1103"/>
      <c r="S238" s="1103"/>
      <c r="T238" s="1104"/>
      <c r="U238" s="1103"/>
      <c r="V238" s="1103"/>
      <c r="W238" s="1103"/>
      <c r="X238" s="1104"/>
      <c r="Y238" s="1103"/>
      <c r="Z238" s="1103"/>
      <c r="AA238" s="1103"/>
      <c r="AB238" s="1103"/>
      <c r="AC238" s="1105" t="str">
        <f t="shared" si="768"/>
        <v>2#0000_0000</v>
      </c>
      <c r="AD238" s="1106" t="str">
        <f t="shared" si="743"/>
        <v>2#0000_0000</v>
      </c>
      <c r="AE238" s="1107" t="str">
        <f t="shared" si="769"/>
        <v>2#0000_0000</v>
      </c>
      <c r="AF238" s="1108">
        <f t="shared" si="770"/>
        <v>0</v>
      </c>
      <c r="AG238" s="1109" t="str">
        <f t="shared" ref="AG238" si="777">BL238</f>
        <v>0.000</v>
      </c>
      <c r="AI238" s="1109">
        <v>12</v>
      </c>
      <c r="AJ238" s="1109">
        <v>16</v>
      </c>
      <c r="AK238" s="1109">
        <v>15</v>
      </c>
      <c r="AN238" s="1107" t="s">
        <v>11741</v>
      </c>
      <c r="AO238" s="1133"/>
      <c r="BG238" s="1110">
        <v>5</v>
      </c>
      <c r="BH238" s="1108">
        <f t="shared" ref="BH238:BH239" si="778">J238</f>
        <v>0</v>
      </c>
      <c r="BI238" s="1108">
        <f t="shared" ref="BI238:BI239" si="779">K238</f>
        <v>0</v>
      </c>
      <c r="BJ238" s="1111">
        <f t="shared" ref="BJ238" si="780">MIN(IF(BG238=5, 2, 5),(BI238-BH238)*VLOOKUP(BG238,$BP$3:$BQ$8,2,1))</f>
        <v>0</v>
      </c>
      <c r="BK238" s="1112">
        <f t="shared" ref="BK238" si="781">ROUNDDOWN(BJ238, 3)</f>
        <v>0</v>
      </c>
      <c r="BL238" s="1109" t="str">
        <f t="shared" ref="BL238" si="782">SUBSTITUTE(TEXT(BK238, "0,000"),",",".")</f>
        <v>0.000</v>
      </c>
      <c r="BQ238" s="1113"/>
    </row>
    <row r="239" spans="1:69">
      <c r="A239" s="154">
        <v>237</v>
      </c>
      <c r="B239" s="174" t="s">
        <v>646</v>
      </c>
      <c r="C239" s="165" t="s">
        <v>555</v>
      </c>
      <c r="D239" s="13" t="s">
        <v>531</v>
      </c>
      <c r="E239" s="23" t="s">
        <v>539</v>
      </c>
      <c r="F239" s="23" t="s">
        <v>540</v>
      </c>
      <c r="G239" s="23" t="s">
        <v>443</v>
      </c>
      <c r="H239" s="23">
        <v>4</v>
      </c>
      <c r="I239" s="23">
        <v>20</v>
      </c>
      <c r="J239" s="147">
        <v>-50</v>
      </c>
      <c r="K239" s="147">
        <v>150</v>
      </c>
      <c r="L239" s="147">
        <v>0</v>
      </c>
      <c r="M239" s="147">
        <v>0</v>
      </c>
      <c r="N239" s="9" t="str">
        <f t="shared" si="741"/>
        <v>2#0000_0000</v>
      </c>
      <c r="O239" s="9" t="str">
        <f t="shared" si="742"/>
        <v>2#0000_0000</v>
      </c>
      <c r="P239" s="9" t="str">
        <f t="shared" si="692"/>
        <v>2#0000_0000</v>
      </c>
      <c r="Q239" s="179"/>
      <c r="R239" s="179"/>
      <c r="S239" s="179"/>
      <c r="T239" s="180"/>
      <c r="U239" s="181"/>
      <c r="V239" s="182"/>
      <c r="W239" s="182"/>
      <c r="X239" s="180"/>
      <c r="Y239" s="181"/>
      <c r="Z239" s="179"/>
      <c r="AA239" s="179"/>
      <c r="AB239" s="179"/>
      <c r="AC239" s="148" t="str">
        <f t="shared" si="768"/>
        <v>2#0000_0000</v>
      </c>
      <c r="AD239" s="149" t="str">
        <f t="shared" si="743"/>
        <v>2#0000_0000</v>
      </c>
      <c r="AE239" s="15" t="str">
        <f t="shared" si="769"/>
        <v>2#0000_0000</v>
      </c>
      <c r="AF239" s="567">
        <f t="shared" si="770"/>
        <v>0</v>
      </c>
      <c r="AG239" t="str">
        <f t="shared" ref="AG239" si="783">BL239</f>
        <v>1.000</v>
      </c>
      <c r="AH239" s="15" t="s">
        <v>8678</v>
      </c>
      <c r="AI239">
        <v>12</v>
      </c>
      <c r="AJ239">
        <v>16</v>
      </c>
      <c r="AK239">
        <v>15</v>
      </c>
      <c r="AM239">
        <v>1240951</v>
      </c>
      <c r="AN239" s="15" t="s">
        <v>11741</v>
      </c>
      <c r="AO239" s="234" t="s">
        <v>11841</v>
      </c>
      <c r="BG239" s="150">
        <v>5</v>
      </c>
      <c r="BH239" s="567">
        <f t="shared" si="778"/>
        <v>-50</v>
      </c>
      <c r="BI239" s="567">
        <f t="shared" si="779"/>
        <v>150</v>
      </c>
      <c r="BJ239" s="151">
        <f t="shared" ref="BJ239" si="784">MIN(IF(BG239=5, 2, 5),(BI239-BH239)*VLOOKUP(BG239,$BP$3:$BQ$8,2,1))</f>
        <v>1</v>
      </c>
      <c r="BK239" s="152">
        <f t="shared" ref="BK239" si="785">ROUNDDOWN(BJ239, 3)</f>
        <v>1</v>
      </c>
      <c r="BL239" t="str">
        <f t="shared" ref="BL239" si="786">SUBSTITUTE(TEXT(BK239, "0,000"),",",".")</f>
        <v>1.000</v>
      </c>
      <c r="BQ239" s="153"/>
    </row>
    <row r="240" spans="1:69">
      <c r="A240" s="154">
        <v>238</v>
      </c>
      <c r="B240" s="174" t="s">
        <v>649</v>
      </c>
      <c r="C240" s="165" t="s">
        <v>650</v>
      </c>
      <c r="D240" s="13"/>
      <c r="E240" s="23" t="s">
        <v>543</v>
      </c>
      <c r="F240" s="23" t="s">
        <v>540</v>
      </c>
      <c r="G240" s="23" t="s">
        <v>471</v>
      </c>
      <c r="H240" s="23">
        <v>4</v>
      </c>
      <c r="I240" s="23">
        <v>20</v>
      </c>
      <c r="J240" s="147">
        <v>4</v>
      </c>
      <c r="K240" s="147">
        <v>20</v>
      </c>
      <c r="L240" s="147">
        <v>0</v>
      </c>
      <c r="M240" s="147">
        <v>0</v>
      </c>
      <c r="N240" s="9" t="str">
        <f t="shared" si="741"/>
        <v>2#0000_0000</v>
      </c>
      <c r="O240" s="9" t="str">
        <f t="shared" si="742"/>
        <v>2#0000_0010</v>
      </c>
      <c r="P240" s="9" t="str">
        <f t="shared" si="692"/>
        <v>2#0000_0010</v>
      </c>
      <c r="Q240" s="179"/>
      <c r="R240" s="179"/>
      <c r="S240" s="179"/>
      <c r="T240" s="180"/>
      <c r="U240" s="181">
        <v>5</v>
      </c>
      <c r="V240" s="182"/>
      <c r="W240" s="182"/>
      <c r="X240" s="180">
        <v>8</v>
      </c>
      <c r="Y240" s="181"/>
      <c r="Z240" s="179">
        <v>12</v>
      </c>
      <c r="AA240" s="179"/>
      <c r="AB240" s="179"/>
      <c r="AC240" s="148" t="str">
        <f t="shared" si="768"/>
        <v>2#0000_1010</v>
      </c>
      <c r="AD240" s="149" t="str">
        <f t="shared" si="743"/>
        <v>2#0000_1010</v>
      </c>
      <c r="AE240" s="15" t="str">
        <f t="shared" si="769"/>
        <v>2#0000_1000</v>
      </c>
      <c r="AF240" s="567">
        <f t="shared" si="770"/>
        <v>0</v>
      </c>
      <c r="AG240" t="str">
        <f t="shared" ref="AG240" si="787">BL240</f>
        <v>0.080</v>
      </c>
      <c r="AH240" s="15" t="s">
        <v>8678</v>
      </c>
      <c r="AI240">
        <v>12</v>
      </c>
      <c r="AJ240">
        <v>16</v>
      </c>
      <c r="AK240">
        <v>15</v>
      </c>
      <c r="AM240">
        <v>1240952</v>
      </c>
      <c r="AN240" s="15" t="s">
        <v>11741</v>
      </c>
      <c r="AO240" s="234" t="s">
        <v>11840</v>
      </c>
      <c r="BG240" s="150">
        <v>5</v>
      </c>
      <c r="BH240" s="567">
        <f t="shared" ref="BH240:BH241" si="788">J240</f>
        <v>4</v>
      </c>
      <c r="BI240" s="567">
        <f t="shared" ref="BI240:BI241" si="789">K240</f>
        <v>20</v>
      </c>
      <c r="BJ240" s="151">
        <f t="shared" ref="BJ240" si="790">MIN(IF(BG240=5, 2, 5),(BI240-BH240)*VLOOKUP(BG240,$BP$3:$BQ$8,2,1))</f>
        <v>0.08</v>
      </c>
      <c r="BK240" s="152">
        <f t="shared" ref="BK240" si="791">ROUNDDOWN(BJ240, 3)</f>
        <v>0.08</v>
      </c>
      <c r="BL240" t="str">
        <f t="shared" ref="BL240" si="792">SUBSTITUTE(TEXT(BK240, "0,000"),",",".")</f>
        <v>0.080</v>
      </c>
      <c r="BQ240" s="153"/>
    </row>
    <row r="241" spans="1:69">
      <c r="A241" s="154">
        <v>239</v>
      </c>
      <c r="B241" s="174" t="s">
        <v>653</v>
      </c>
      <c r="C241" s="165" t="s">
        <v>654</v>
      </c>
      <c r="D241" s="13" t="s">
        <v>1186</v>
      </c>
      <c r="E241" s="23" t="s">
        <v>1187</v>
      </c>
      <c r="F241" s="23" t="s">
        <v>540</v>
      </c>
      <c r="G241" s="23" t="s">
        <v>443</v>
      </c>
      <c r="H241" s="23">
        <v>4</v>
      </c>
      <c r="I241" s="23">
        <v>20</v>
      </c>
      <c r="J241" s="147">
        <v>0</v>
      </c>
      <c r="K241" s="147">
        <v>3000</v>
      </c>
      <c r="L241" s="147">
        <v>0</v>
      </c>
      <c r="M241" s="147">
        <v>0</v>
      </c>
      <c r="N241" s="9" t="str">
        <f t="shared" si="741"/>
        <v>2#0000_0000</v>
      </c>
      <c r="O241" s="9" t="str">
        <f t="shared" si="742"/>
        <v>2#0000_0010</v>
      </c>
      <c r="P241" s="9" t="str">
        <f t="shared" si="692"/>
        <v>2#0000_0010</v>
      </c>
      <c r="Q241" s="179"/>
      <c r="R241" s="179"/>
      <c r="S241" s="179"/>
      <c r="T241" s="180"/>
      <c r="U241" s="181" t="s">
        <v>1180</v>
      </c>
      <c r="V241" s="182"/>
      <c r="W241" s="182"/>
      <c r="X241" s="181"/>
      <c r="Y241" s="180" t="s">
        <v>1201</v>
      </c>
      <c r="Z241" s="179"/>
      <c r="AA241" s="179"/>
      <c r="AB241" s="179"/>
      <c r="AC241" s="148" t="str">
        <f t="shared" si="768"/>
        <v>2#0000_0100</v>
      </c>
      <c r="AD241" s="149" t="str">
        <f t="shared" si="743"/>
        <v>2#0000_0100</v>
      </c>
      <c r="AE241" s="15" t="str">
        <f t="shared" si="769"/>
        <v>2#0000_0100</v>
      </c>
      <c r="AF241" s="567">
        <f t="shared" si="770"/>
        <v>0</v>
      </c>
      <c r="AG241" t="str">
        <f t="shared" ref="AG241" si="793">BL241</f>
        <v>2.000</v>
      </c>
      <c r="AH241" s="15" t="s">
        <v>8678</v>
      </c>
      <c r="AI241">
        <v>12</v>
      </c>
      <c r="AJ241">
        <v>16</v>
      </c>
      <c r="AK241">
        <v>15</v>
      </c>
      <c r="AM241">
        <v>1240953</v>
      </c>
      <c r="AN241" s="15" t="s">
        <v>11741</v>
      </c>
      <c r="AO241" s="234" t="s">
        <v>11840</v>
      </c>
      <c r="BG241" s="150">
        <v>5</v>
      </c>
      <c r="BH241" s="567">
        <f t="shared" si="788"/>
        <v>0</v>
      </c>
      <c r="BI241" s="567">
        <f t="shared" si="789"/>
        <v>3000</v>
      </c>
      <c r="BJ241" s="151">
        <f t="shared" ref="BJ241" si="794">MIN(IF(BG241=5, 2, 5),(BI241-BH241)*VLOOKUP(BG241,$BP$3:$BQ$8,2,1))</f>
        <v>2</v>
      </c>
      <c r="BK241" s="152">
        <f t="shared" ref="BK241" si="795">ROUNDDOWN(BJ241, 3)</f>
        <v>2</v>
      </c>
      <c r="BL241" t="str">
        <f t="shared" ref="BL241" si="796">SUBSTITUTE(TEXT(BK241, "0,000"),",",".")</f>
        <v>2.000</v>
      </c>
      <c r="BQ241" s="153"/>
    </row>
    <row r="242" spans="1:69">
      <c r="A242" s="154">
        <v>240</v>
      </c>
      <c r="B242" s="175" t="s">
        <v>659</v>
      </c>
      <c r="C242" s="165" t="s">
        <v>660</v>
      </c>
      <c r="D242" s="13" t="s">
        <v>1165</v>
      </c>
      <c r="E242" s="23" t="s">
        <v>1184</v>
      </c>
      <c r="F242" s="23" t="s">
        <v>544</v>
      </c>
      <c r="G242" s="23" t="s">
        <v>443</v>
      </c>
      <c r="H242" s="23">
        <v>4</v>
      </c>
      <c r="I242" s="23">
        <v>20</v>
      </c>
      <c r="J242" s="147">
        <v>0</v>
      </c>
      <c r="K242" s="147">
        <v>10</v>
      </c>
      <c r="L242" s="147">
        <v>0</v>
      </c>
      <c r="M242" s="147">
        <v>0</v>
      </c>
      <c r="N242" s="9" t="str">
        <f t="shared" si="741"/>
        <v>2#0000_1000</v>
      </c>
      <c r="O242" s="9" t="str">
        <f t="shared" si="742"/>
        <v>2#0000_1000</v>
      </c>
      <c r="P242" s="9" t="str">
        <f t="shared" si="692"/>
        <v>2#0000_1000</v>
      </c>
      <c r="Q242" s="179"/>
      <c r="R242" s="179"/>
      <c r="S242" s="179" t="s">
        <v>1212</v>
      </c>
      <c r="T242" s="180"/>
      <c r="U242" s="181"/>
      <c r="V242" s="182"/>
      <c r="W242" s="182"/>
      <c r="X242" s="180"/>
      <c r="Y242" s="181"/>
      <c r="Z242" s="179"/>
      <c r="AA242" s="179"/>
      <c r="AB242" s="179"/>
      <c r="AC242" s="148" t="str">
        <f t="shared" si="768"/>
        <v>2#0000_0000</v>
      </c>
      <c r="AD242" s="149" t="str">
        <f t="shared" si="743"/>
        <v>2#0000_0000</v>
      </c>
      <c r="AE242" s="15" t="str">
        <f t="shared" si="769"/>
        <v>2#0000_0000</v>
      </c>
      <c r="AF242" s="567">
        <f t="shared" si="770"/>
        <v>1</v>
      </c>
      <c r="AG242" t="str">
        <f t="shared" ref="AG242" si="797">BL242</f>
        <v>0.050</v>
      </c>
      <c r="AH242" s="15" t="s">
        <v>8678</v>
      </c>
      <c r="AI242">
        <v>12</v>
      </c>
      <c r="AJ242">
        <v>16</v>
      </c>
      <c r="AK242">
        <v>15</v>
      </c>
      <c r="AM242">
        <v>1240954</v>
      </c>
      <c r="AN242" s="15" t="s">
        <v>11741</v>
      </c>
      <c r="AO242" s="234" t="s">
        <v>11823</v>
      </c>
      <c r="BG242" s="150">
        <v>5</v>
      </c>
      <c r="BH242" s="567">
        <f t="shared" ref="BH242:BH243" si="798">J242</f>
        <v>0</v>
      </c>
      <c r="BI242" s="567">
        <f t="shared" ref="BI242:BI243" si="799">K242</f>
        <v>10</v>
      </c>
      <c r="BJ242" s="151">
        <f t="shared" ref="BJ242" si="800">MIN(IF(BG242=5, 2, 5),(BI242-BH242)*VLOOKUP(BG242,$BP$3:$BQ$8,2,1))</f>
        <v>0.05</v>
      </c>
      <c r="BK242" s="152">
        <f t="shared" ref="BK242" si="801">ROUNDDOWN(BJ242, 3)</f>
        <v>0.05</v>
      </c>
      <c r="BL242" t="str">
        <f t="shared" ref="BL242" si="802">SUBSTITUTE(TEXT(BK242, "0,000"),",",".")</f>
        <v>0.050</v>
      </c>
      <c r="BQ242" s="153"/>
    </row>
    <row r="243" spans="1:69" s="1109" customFormat="1">
      <c r="A243" s="1096">
        <v>241</v>
      </c>
      <c r="B243" s="1097"/>
      <c r="C243" s="1098"/>
      <c r="D243" s="1099"/>
      <c r="E243" s="1100"/>
      <c r="F243" s="1100"/>
      <c r="G243" s="1100"/>
      <c r="H243" s="1101">
        <v>0</v>
      </c>
      <c r="I243" s="1101">
        <v>0</v>
      </c>
      <c r="J243" s="1101">
        <v>0</v>
      </c>
      <c r="K243" s="1101">
        <v>0</v>
      </c>
      <c r="L243" s="1101">
        <v>0</v>
      </c>
      <c r="M243" s="1101">
        <v>0</v>
      </c>
      <c r="N243" s="1102" t="str">
        <f t="shared" si="741"/>
        <v>2#0000_0000</v>
      </c>
      <c r="O243" s="1102" t="str">
        <f t="shared" si="742"/>
        <v>2#0000_0000</v>
      </c>
      <c r="P243" s="1102" t="str">
        <f t="shared" si="692"/>
        <v>2#0000_0000</v>
      </c>
      <c r="Q243" s="1103"/>
      <c r="R243" s="1103"/>
      <c r="S243" s="1103"/>
      <c r="T243" s="1104"/>
      <c r="U243" s="1103"/>
      <c r="V243" s="1103"/>
      <c r="W243" s="1103"/>
      <c r="X243" s="1104"/>
      <c r="Y243" s="1103"/>
      <c r="Z243" s="1103"/>
      <c r="AA243" s="1103"/>
      <c r="AB243" s="1103"/>
      <c r="AC243" s="1105" t="str">
        <f t="shared" si="768"/>
        <v>2#0000_0000</v>
      </c>
      <c r="AD243" s="1106" t="str">
        <f t="shared" si="743"/>
        <v>2#0000_0000</v>
      </c>
      <c r="AE243" s="1107" t="str">
        <f t="shared" si="769"/>
        <v>2#0000_0000</v>
      </c>
      <c r="AF243" s="1108">
        <f t="shared" si="770"/>
        <v>0</v>
      </c>
      <c r="AG243" s="1109" t="str">
        <f t="shared" ref="AG243" si="803">BL243</f>
        <v>0.000</v>
      </c>
      <c r="AI243" s="1109">
        <v>12</v>
      </c>
      <c r="AJ243" s="1109">
        <v>16</v>
      </c>
      <c r="AK243" s="1109">
        <v>15</v>
      </c>
      <c r="AN243" s="1107" t="s">
        <v>11741</v>
      </c>
      <c r="AO243" s="1133"/>
      <c r="BG243" s="1110">
        <v>5</v>
      </c>
      <c r="BH243" s="1108">
        <f t="shared" si="798"/>
        <v>0</v>
      </c>
      <c r="BI243" s="1108">
        <f t="shared" si="799"/>
        <v>0</v>
      </c>
      <c r="BJ243" s="1111">
        <f t="shared" ref="BJ243" si="804">MIN(IF(BG243=5, 2, 5),(BI243-BH243)*VLOOKUP(BG243,$BP$3:$BQ$8,2,1))</f>
        <v>0</v>
      </c>
      <c r="BK243" s="1112">
        <f t="shared" ref="BK243" si="805">ROUNDDOWN(BJ243, 3)</f>
        <v>0</v>
      </c>
      <c r="BL243" s="1109" t="str">
        <f t="shared" ref="BL243" si="806">SUBSTITUTE(TEXT(BK243, "0,000"),",",".")</f>
        <v>0.000</v>
      </c>
      <c r="BQ243" s="1113"/>
    </row>
    <row r="244" spans="1:69">
      <c r="A244" s="154">
        <v>242</v>
      </c>
      <c r="B244" s="174" t="s">
        <v>685</v>
      </c>
      <c r="C244" s="165" t="s">
        <v>686</v>
      </c>
      <c r="D244" s="13" t="s">
        <v>531</v>
      </c>
      <c r="E244" s="23" t="s">
        <v>539</v>
      </c>
      <c r="F244" s="23" t="s">
        <v>540</v>
      </c>
      <c r="G244" s="23" t="s">
        <v>443</v>
      </c>
      <c r="H244" s="23">
        <v>4</v>
      </c>
      <c r="I244" s="23">
        <v>20</v>
      </c>
      <c r="J244" s="147">
        <v>-50</v>
      </c>
      <c r="K244" s="147">
        <v>150</v>
      </c>
      <c r="L244" s="147">
        <v>0</v>
      </c>
      <c r="M244" s="147">
        <v>0</v>
      </c>
      <c r="N244" s="9" t="str">
        <f t="shared" si="741"/>
        <v>2#0000_0000</v>
      </c>
      <c r="O244" s="9" t="str">
        <f t="shared" si="742"/>
        <v>2#0000_0000</v>
      </c>
      <c r="P244" s="9" t="str">
        <f t="shared" si="692"/>
        <v>2#0000_0000</v>
      </c>
      <c r="Q244" s="179"/>
      <c r="R244" s="179"/>
      <c r="S244" s="179"/>
      <c r="T244" s="180"/>
      <c r="U244" s="181"/>
      <c r="V244" s="182"/>
      <c r="W244" s="182"/>
      <c r="X244" s="180"/>
      <c r="Y244" s="181"/>
      <c r="Z244" s="179"/>
      <c r="AA244" s="179"/>
      <c r="AB244" s="179"/>
      <c r="AC244" s="148" t="str">
        <f t="shared" si="768"/>
        <v>2#0000_0000</v>
      </c>
      <c r="AD244" s="149" t="str">
        <f t="shared" si="743"/>
        <v>2#0000_0000</v>
      </c>
      <c r="AE244" s="15" t="str">
        <f t="shared" si="769"/>
        <v>2#0000_0000</v>
      </c>
      <c r="AF244" s="567">
        <f t="shared" si="770"/>
        <v>0</v>
      </c>
      <c r="AG244" t="str">
        <f t="shared" ref="AG244" si="807">BL244</f>
        <v>1.000</v>
      </c>
      <c r="AH244" s="15" t="s">
        <v>8678</v>
      </c>
      <c r="AI244">
        <v>12</v>
      </c>
      <c r="AJ244">
        <v>16</v>
      </c>
      <c r="AK244">
        <v>15</v>
      </c>
      <c r="AM244">
        <v>1240955</v>
      </c>
      <c r="AN244" s="15" t="s">
        <v>11741</v>
      </c>
      <c r="AO244" s="234" t="s">
        <v>11841</v>
      </c>
      <c r="BG244" s="150">
        <v>5</v>
      </c>
      <c r="BH244" s="567">
        <f t="shared" ref="BH244:BH245" si="808">J244</f>
        <v>-50</v>
      </c>
      <c r="BI244" s="567">
        <f t="shared" ref="BI244:BI245" si="809">K244</f>
        <v>150</v>
      </c>
      <c r="BJ244" s="151">
        <f t="shared" ref="BJ244" si="810">MIN(IF(BG244=5, 2, 5),(BI244-BH244)*VLOOKUP(BG244,$BP$3:$BQ$8,2,1))</f>
        <v>1</v>
      </c>
      <c r="BK244" s="152">
        <f t="shared" ref="BK244" si="811">ROUNDDOWN(BJ244, 3)</f>
        <v>1</v>
      </c>
      <c r="BL244" t="str">
        <f t="shared" ref="BL244" si="812">SUBSTITUTE(TEXT(BK244, "0,000"),",",".")</f>
        <v>1.000</v>
      </c>
      <c r="BQ244" s="153"/>
    </row>
    <row r="245" spans="1:69">
      <c r="A245" s="154">
        <v>243</v>
      </c>
      <c r="B245" s="174" t="s">
        <v>689</v>
      </c>
      <c r="C245" s="165" t="s">
        <v>690</v>
      </c>
      <c r="D245" s="13"/>
      <c r="E245" s="23" t="s">
        <v>1187</v>
      </c>
      <c r="F245" s="23" t="s">
        <v>540</v>
      </c>
      <c r="G245" s="23" t="s">
        <v>443</v>
      </c>
      <c r="H245" s="23">
        <v>4</v>
      </c>
      <c r="I245" s="23">
        <v>20</v>
      </c>
      <c r="J245" s="147">
        <v>0</v>
      </c>
      <c r="K245" s="147">
        <v>30</v>
      </c>
      <c r="L245" s="147">
        <v>0</v>
      </c>
      <c r="M245" s="147">
        <v>0</v>
      </c>
      <c r="N245" s="9" t="str">
        <f t="shared" si="741"/>
        <v>2#0000_0000</v>
      </c>
      <c r="O245" s="9" t="str">
        <f t="shared" si="742"/>
        <v>2#0000_0000</v>
      </c>
      <c r="P245" s="9" t="str">
        <f t="shared" si="692"/>
        <v>2#0000_0000</v>
      </c>
      <c r="Q245" s="179"/>
      <c r="R245" s="179"/>
      <c r="S245" s="179"/>
      <c r="T245" s="180"/>
      <c r="U245" s="181"/>
      <c r="V245" s="182"/>
      <c r="W245" s="182"/>
      <c r="X245" s="180"/>
      <c r="Y245" s="181"/>
      <c r="Z245" s="179"/>
      <c r="AA245" s="179"/>
      <c r="AB245" s="179"/>
      <c r="AC245" s="148" t="str">
        <f t="shared" si="768"/>
        <v>2#0000_0000</v>
      </c>
      <c r="AD245" s="149" t="str">
        <f t="shared" si="743"/>
        <v>2#0000_0000</v>
      </c>
      <c r="AE245" s="15" t="str">
        <f t="shared" si="769"/>
        <v>2#0000_0000</v>
      </c>
      <c r="AF245" s="567">
        <f t="shared" si="770"/>
        <v>0</v>
      </c>
      <c r="AG245" t="str">
        <f t="shared" ref="AG245" si="813">BL245</f>
        <v>0.150</v>
      </c>
      <c r="AH245" s="15" t="s">
        <v>8678</v>
      </c>
      <c r="AI245">
        <v>12</v>
      </c>
      <c r="AJ245">
        <v>16</v>
      </c>
      <c r="AK245">
        <v>15</v>
      </c>
      <c r="AM245">
        <v>1240956</v>
      </c>
      <c r="AN245" s="15" t="s">
        <v>11741</v>
      </c>
      <c r="AO245" s="234" t="s">
        <v>11840</v>
      </c>
      <c r="BG245" s="150">
        <v>5</v>
      </c>
      <c r="BH245" s="567">
        <f t="shared" si="808"/>
        <v>0</v>
      </c>
      <c r="BI245" s="567">
        <f t="shared" si="809"/>
        <v>30</v>
      </c>
      <c r="BJ245" s="151">
        <f t="shared" ref="BJ245" si="814">MIN(IF(BG245=5, 2, 5),(BI245-BH245)*VLOOKUP(BG245,$BP$3:$BQ$8,2,1))</f>
        <v>0.15</v>
      </c>
      <c r="BK245" s="152">
        <f t="shared" ref="BK245" si="815">ROUNDDOWN(BJ245, 3)</f>
        <v>0.15</v>
      </c>
      <c r="BL245" t="str">
        <f t="shared" ref="BL245" si="816">SUBSTITUTE(TEXT(BK245, "0,000"),",",".")</f>
        <v>0.150</v>
      </c>
      <c r="BQ245" s="153"/>
    </row>
    <row r="246" spans="1:69">
      <c r="A246" s="154">
        <v>244</v>
      </c>
      <c r="B246" s="174" t="s">
        <v>693</v>
      </c>
      <c r="C246" s="165" t="s">
        <v>694</v>
      </c>
      <c r="D246" s="13" t="s">
        <v>1186</v>
      </c>
      <c r="E246" s="23" t="s">
        <v>1187</v>
      </c>
      <c r="F246" s="23" t="s">
        <v>540</v>
      </c>
      <c r="G246" s="23" t="s">
        <v>443</v>
      </c>
      <c r="H246" s="23">
        <v>4</v>
      </c>
      <c r="I246" s="23">
        <v>20</v>
      </c>
      <c r="J246" s="147">
        <v>0</v>
      </c>
      <c r="K246" s="147">
        <v>3000</v>
      </c>
      <c r="L246" s="147">
        <v>0</v>
      </c>
      <c r="M246" s="147">
        <v>0</v>
      </c>
      <c r="N246" s="9" t="str">
        <f t="shared" si="741"/>
        <v>2#0000_0000</v>
      </c>
      <c r="O246" s="9" t="str">
        <f t="shared" si="742"/>
        <v>2#0000_0010</v>
      </c>
      <c r="P246" s="9" t="str">
        <f t="shared" si="692"/>
        <v>2#0000_0010</v>
      </c>
      <c r="Q246" s="179"/>
      <c r="R246" s="179"/>
      <c r="S246" s="179"/>
      <c r="T246" s="180"/>
      <c r="U246" s="181" t="s">
        <v>1180</v>
      </c>
      <c r="V246" s="182"/>
      <c r="W246" s="182"/>
      <c r="X246" s="181"/>
      <c r="Y246" s="180" t="s">
        <v>1201</v>
      </c>
      <c r="Z246" s="179" t="s">
        <v>9436</v>
      </c>
      <c r="AA246" s="179"/>
      <c r="AB246" s="179"/>
      <c r="AC246" s="148" t="str">
        <f t="shared" si="768"/>
        <v>2#0000_1100</v>
      </c>
      <c r="AD246" s="149" t="str">
        <f t="shared" si="743"/>
        <v>2#0000_1100</v>
      </c>
      <c r="AE246" s="15" t="str">
        <f t="shared" si="769"/>
        <v>2#0000_1100</v>
      </c>
      <c r="AF246" s="567">
        <f t="shared" si="770"/>
        <v>0</v>
      </c>
      <c r="AG246" t="str">
        <f t="shared" ref="AG246" si="817">BL246</f>
        <v>2.000</v>
      </c>
      <c r="AH246" s="15" t="s">
        <v>8678</v>
      </c>
      <c r="AI246">
        <v>12</v>
      </c>
      <c r="AJ246">
        <v>16</v>
      </c>
      <c r="AK246">
        <v>15</v>
      </c>
      <c r="AM246">
        <v>1240957</v>
      </c>
      <c r="AN246" s="15" t="s">
        <v>11741</v>
      </c>
      <c r="AO246" s="234" t="s">
        <v>11840</v>
      </c>
      <c r="BG246" s="150">
        <v>5</v>
      </c>
      <c r="BH246" s="567">
        <f t="shared" ref="BH246:BH247" si="818">J246</f>
        <v>0</v>
      </c>
      <c r="BI246" s="567">
        <f t="shared" ref="BI246:BI247" si="819">K246</f>
        <v>3000</v>
      </c>
      <c r="BJ246" s="151">
        <f t="shared" ref="BJ246" si="820">MIN(IF(BG246=5, 2, 5),(BI246-BH246)*VLOOKUP(BG246,$BP$3:$BQ$8,2,1))</f>
        <v>2</v>
      </c>
      <c r="BK246" s="152">
        <f t="shared" ref="BK246" si="821">ROUNDDOWN(BJ246, 3)</f>
        <v>2</v>
      </c>
      <c r="BL246" t="str">
        <f t="shared" ref="BL246" si="822">SUBSTITUTE(TEXT(BK246, "0,000"),",",".")</f>
        <v>2.000</v>
      </c>
      <c r="BQ246" s="153"/>
    </row>
    <row r="247" spans="1:69">
      <c r="A247" s="154">
        <v>245</v>
      </c>
      <c r="B247" s="175" t="s">
        <v>698</v>
      </c>
      <c r="C247" s="165" t="s">
        <v>699</v>
      </c>
      <c r="D247" s="13" t="s">
        <v>1165</v>
      </c>
      <c r="E247" s="23" t="s">
        <v>1184</v>
      </c>
      <c r="F247" s="23" t="s">
        <v>544</v>
      </c>
      <c r="G247" s="23" t="s">
        <v>443</v>
      </c>
      <c r="H247" s="23">
        <v>4</v>
      </c>
      <c r="I247" s="23">
        <v>20</v>
      </c>
      <c r="J247" s="147">
        <v>0</v>
      </c>
      <c r="K247" s="147">
        <v>10</v>
      </c>
      <c r="L247" s="147">
        <v>0</v>
      </c>
      <c r="M247" s="147">
        <v>0</v>
      </c>
      <c r="N247" s="9" t="str">
        <f t="shared" si="741"/>
        <v>2#0000_0000</v>
      </c>
      <c r="O247" s="9" t="str">
        <f t="shared" si="742"/>
        <v>2#0000_0000</v>
      </c>
      <c r="P247" s="9" t="str">
        <f t="shared" si="692"/>
        <v>2#0000_0000</v>
      </c>
      <c r="Q247" s="179"/>
      <c r="R247" s="179"/>
      <c r="S247" s="179"/>
      <c r="T247" s="180"/>
      <c r="U247" s="181"/>
      <c r="V247" s="182"/>
      <c r="W247" s="182"/>
      <c r="X247" s="180"/>
      <c r="Y247" s="181"/>
      <c r="Z247" s="179"/>
      <c r="AA247" s="179"/>
      <c r="AB247" s="179"/>
      <c r="AC247" s="148" t="str">
        <f t="shared" si="768"/>
        <v>2#0000_0000</v>
      </c>
      <c r="AD247" s="149" t="str">
        <f t="shared" si="743"/>
        <v>2#0000_0000</v>
      </c>
      <c r="AE247" s="15" t="str">
        <f t="shared" si="769"/>
        <v>2#0000_0000</v>
      </c>
      <c r="AF247" s="567">
        <f t="shared" si="770"/>
        <v>1</v>
      </c>
      <c r="AG247" t="str">
        <f t="shared" ref="AG247" si="823">BL247</f>
        <v>0.050</v>
      </c>
      <c r="AH247" s="15" t="s">
        <v>8678</v>
      </c>
      <c r="AI247">
        <v>12</v>
      </c>
      <c r="AJ247">
        <v>16</v>
      </c>
      <c r="AK247">
        <v>15</v>
      </c>
      <c r="AM247">
        <v>1240958</v>
      </c>
      <c r="AN247" s="15" t="s">
        <v>11741</v>
      </c>
      <c r="AO247" s="234" t="s">
        <v>11823</v>
      </c>
      <c r="BG247" s="150">
        <v>5</v>
      </c>
      <c r="BH247" s="567">
        <f t="shared" si="818"/>
        <v>0</v>
      </c>
      <c r="BI247" s="567">
        <f t="shared" si="819"/>
        <v>10</v>
      </c>
      <c r="BJ247" s="151">
        <f t="shared" ref="BJ247" si="824">MIN(IF(BG247=5, 2, 5),(BI247-BH247)*VLOOKUP(BG247,$BP$3:$BQ$8,2,1))</f>
        <v>0.05</v>
      </c>
      <c r="BK247" s="152">
        <f t="shared" ref="BK247" si="825">ROUNDDOWN(BJ247, 3)</f>
        <v>0.05</v>
      </c>
      <c r="BL247" t="str">
        <f t="shared" ref="BL247" si="826">SUBSTITUTE(TEXT(BK247, "0,000"),",",".")</f>
        <v>0.050</v>
      </c>
      <c r="BQ247" s="153"/>
    </row>
    <row r="248" spans="1:69">
      <c r="A248" s="154">
        <v>246</v>
      </c>
      <c r="B248" s="175" t="s">
        <v>679</v>
      </c>
      <c r="C248" s="165" t="s">
        <v>680</v>
      </c>
      <c r="D248" s="13" t="s">
        <v>531</v>
      </c>
      <c r="E248" s="23" t="s">
        <v>539</v>
      </c>
      <c r="F248" s="23" t="s">
        <v>540</v>
      </c>
      <c r="G248" s="23" t="s">
        <v>443</v>
      </c>
      <c r="H248" s="23">
        <v>4</v>
      </c>
      <c r="I248" s="23">
        <v>20</v>
      </c>
      <c r="J248" s="147">
        <v>-50</v>
      </c>
      <c r="K248" s="147">
        <v>150</v>
      </c>
      <c r="L248" s="147">
        <v>0</v>
      </c>
      <c r="M248" s="147">
        <v>0</v>
      </c>
      <c r="N248" s="9" t="str">
        <f t="shared" si="741"/>
        <v>2#0000_0000</v>
      </c>
      <c r="O248" s="9" t="str">
        <f t="shared" si="742"/>
        <v>2#0000_0000</v>
      </c>
      <c r="P248" s="9" t="str">
        <f t="shared" si="692"/>
        <v>2#0000_0000</v>
      </c>
      <c r="Q248" s="179"/>
      <c r="R248" s="179"/>
      <c r="S248" s="179"/>
      <c r="T248" s="180"/>
      <c r="U248" s="181"/>
      <c r="V248" s="182"/>
      <c r="W248" s="182"/>
      <c r="X248" s="180"/>
      <c r="Y248" s="181" t="s">
        <v>1214</v>
      </c>
      <c r="Z248" s="179" t="s">
        <v>1209</v>
      </c>
      <c r="AA248" s="179"/>
      <c r="AB248" s="179"/>
      <c r="AC248" s="148" t="str">
        <f t="shared" si="768"/>
        <v>2#0000_1100</v>
      </c>
      <c r="AD248" s="149" t="str">
        <f t="shared" si="743"/>
        <v>2#0000_1100</v>
      </c>
      <c r="AE248" s="15" t="str">
        <f t="shared" si="769"/>
        <v>2#0000_1100</v>
      </c>
      <c r="AF248" s="567">
        <f t="shared" si="770"/>
        <v>0</v>
      </c>
      <c r="AG248" t="str">
        <f t="shared" ref="AG248" si="827">BL248</f>
        <v>1.000</v>
      </c>
      <c r="AH248" s="15" t="s">
        <v>8678</v>
      </c>
      <c r="AI248">
        <v>12</v>
      </c>
      <c r="AJ248">
        <v>16</v>
      </c>
      <c r="AK248">
        <v>15</v>
      </c>
      <c r="AM248">
        <v>1240959</v>
      </c>
      <c r="AN248" s="15" t="s">
        <v>11741</v>
      </c>
      <c r="AO248" s="234" t="s">
        <v>11841</v>
      </c>
      <c r="BG248" s="150">
        <v>5</v>
      </c>
      <c r="BH248" s="567">
        <f t="shared" ref="BH248:BH249" si="828">J248</f>
        <v>-50</v>
      </c>
      <c r="BI248" s="567">
        <f t="shared" ref="BI248:BI249" si="829">K248</f>
        <v>150</v>
      </c>
      <c r="BJ248" s="151">
        <f t="shared" ref="BJ248" si="830">MIN(IF(BG248=5, 2, 5),(BI248-BH248)*VLOOKUP(BG248,$BP$3:$BQ$8,2,1))</f>
        <v>1</v>
      </c>
      <c r="BK248" s="152">
        <f t="shared" ref="BK248" si="831">ROUNDDOWN(BJ248, 3)</f>
        <v>1</v>
      </c>
      <c r="BL248" t="str">
        <f t="shared" ref="BL248" si="832">SUBSTITUTE(TEXT(BK248, "0,000"),",",".")</f>
        <v>1.000</v>
      </c>
      <c r="BQ248" s="153"/>
    </row>
    <row r="249" spans="1:69">
      <c r="A249" s="154">
        <v>247</v>
      </c>
      <c r="B249" s="175" t="s">
        <v>714</v>
      </c>
      <c r="C249" s="165" t="s">
        <v>715</v>
      </c>
      <c r="D249" s="13" t="s">
        <v>531</v>
      </c>
      <c r="E249" s="23" t="s">
        <v>539</v>
      </c>
      <c r="F249" s="23" t="s">
        <v>540</v>
      </c>
      <c r="G249" s="23" t="s">
        <v>443</v>
      </c>
      <c r="H249" s="23">
        <v>4</v>
      </c>
      <c r="I249" s="23">
        <v>20</v>
      </c>
      <c r="J249" s="147">
        <v>-50</v>
      </c>
      <c r="K249" s="147">
        <v>150</v>
      </c>
      <c r="L249" s="147">
        <v>0</v>
      </c>
      <c r="M249" s="147">
        <v>0</v>
      </c>
      <c r="N249" s="9" t="str">
        <f t="shared" si="741"/>
        <v>2#0000_0000</v>
      </c>
      <c r="O249" s="9" t="str">
        <f t="shared" si="742"/>
        <v>2#0000_0000</v>
      </c>
      <c r="P249" s="9" t="str">
        <f t="shared" si="692"/>
        <v>2#0000_0000</v>
      </c>
      <c r="Q249" s="179"/>
      <c r="R249" s="179"/>
      <c r="S249" s="179"/>
      <c r="T249" s="180"/>
      <c r="U249" s="181"/>
      <c r="V249" s="182"/>
      <c r="W249" s="182"/>
      <c r="X249" s="180"/>
      <c r="Y249" s="181" t="s">
        <v>1196</v>
      </c>
      <c r="Z249" s="179" t="s">
        <v>1197</v>
      </c>
      <c r="AA249" s="179"/>
      <c r="AB249" s="179"/>
      <c r="AC249" s="148" t="str">
        <f t="shared" si="768"/>
        <v>2#0000_1100</v>
      </c>
      <c r="AD249" s="149" t="str">
        <f t="shared" si="743"/>
        <v>2#0000_1100</v>
      </c>
      <c r="AE249" s="15" t="str">
        <f t="shared" si="769"/>
        <v>2#0000_1100</v>
      </c>
      <c r="AF249" s="567">
        <f t="shared" si="770"/>
        <v>0</v>
      </c>
      <c r="AG249" t="str">
        <f t="shared" ref="AG249" si="833">BL249</f>
        <v>1.000</v>
      </c>
      <c r="AH249" s="15" t="s">
        <v>8678</v>
      </c>
      <c r="AI249">
        <v>12</v>
      </c>
      <c r="AJ249">
        <v>16</v>
      </c>
      <c r="AK249">
        <v>15</v>
      </c>
      <c r="AM249">
        <v>1240960</v>
      </c>
      <c r="AN249" s="15" t="s">
        <v>11741</v>
      </c>
      <c r="AO249" s="234" t="s">
        <v>11841</v>
      </c>
      <c r="BG249" s="150">
        <v>5</v>
      </c>
      <c r="BH249" s="567">
        <f t="shared" si="828"/>
        <v>-50</v>
      </c>
      <c r="BI249" s="567">
        <f t="shared" si="829"/>
        <v>150</v>
      </c>
      <c r="BJ249" s="151">
        <f t="shared" ref="BJ249" si="834">MIN(IF(BG249=5, 2, 5),(BI249-BH249)*VLOOKUP(BG249,$BP$3:$BQ$8,2,1))</f>
        <v>1</v>
      </c>
      <c r="BK249" s="152">
        <f t="shared" ref="BK249" si="835">ROUNDDOWN(BJ249, 3)</f>
        <v>1</v>
      </c>
      <c r="BL249" t="str">
        <f t="shared" ref="BL249" si="836">SUBSTITUTE(TEXT(BK249, "0,000"),",",".")</f>
        <v>1.000</v>
      </c>
      <c r="BQ249" s="153"/>
    </row>
    <row r="250" spans="1:69" s="1109" customFormat="1">
      <c r="A250" s="1096">
        <v>248</v>
      </c>
      <c r="B250" s="1097"/>
      <c r="C250" s="1098"/>
      <c r="D250" s="1099"/>
      <c r="E250" s="1100"/>
      <c r="F250" s="1100"/>
      <c r="G250" s="1100"/>
      <c r="H250" s="1101">
        <v>0</v>
      </c>
      <c r="I250" s="1101">
        <v>0</v>
      </c>
      <c r="J250" s="1101">
        <v>0</v>
      </c>
      <c r="K250" s="1101">
        <v>0</v>
      </c>
      <c r="L250" s="1101">
        <v>0</v>
      </c>
      <c r="M250" s="1101">
        <v>0</v>
      </c>
      <c r="N250" s="1102" t="str">
        <f t="shared" si="741"/>
        <v>2#0000_0000</v>
      </c>
      <c r="O250" s="1102" t="str">
        <f t="shared" si="742"/>
        <v>2#0000_0000</v>
      </c>
      <c r="P250" s="1102" t="str">
        <f>CONCATENATE("2#00",IF(Q250&lt;&gt;"","1","0")&amp;IF(R250&lt;&gt;"","1","0")&amp;"_",IF(S250&lt;&gt;"","1","0")&amp;IF(T250&lt;&gt;"","1","0")&amp;IF(U250&lt;&gt;"","1","0")&amp;IF(V250&lt;&gt;"","1","0"))</f>
        <v>2#0000_0000</v>
      </c>
      <c r="Q250" s="1103"/>
      <c r="R250" s="1103"/>
      <c r="S250" s="1103"/>
      <c r="T250" s="1104"/>
      <c r="U250" s="1103"/>
      <c r="V250" s="1103"/>
      <c r="W250" s="1103"/>
      <c r="X250" s="1104"/>
      <c r="Y250" s="1103"/>
      <c r="Z250" s="1103"/>
      <c r="AA250" s="1103"/>
      <c r="AB250" s="1103"/>
      <c r="AC250" s="1105" t="str">
        <f t="shared" si="768"/>
        <v>2#0000_0000</v>
      </c>
      <c r="AD250" s="1106" t="str">
        <f t="shared" si="743"/>
        <v>2#0000_0000</v>
      </c>
      <c r="AE250" s="1107" t="str">
        <f t="shared" si="769"/>
        <v>2#0000_0000</v>
      </c>
      <c r="AF250" s="1108">
        <f t="shared" si="770"/>
        <v>0</v>
      </c>
      <c r="AG250" s="1109" t="str">
        <f t="shared" ref="AG250" si="837">BL250</f>
        <v>0.000</v>
      </c>
      <c r="AI250" s="1109">
        <v>12</v>
      </c>
      <c r="AJ250" s="1109">
        <v>16</v>
      </c>
      <c r="AK250" s="1109">
        <v>15</v>
      </c>
      <c r="AN250" s="1107" t="s">
        <v>11741</v>
      </c>
      <c r="AO250" s="1133"/>
      <c r="BG250" s="1110">
        <v>5</v>
      </c>
      <c r="BH250" s="1108">
        <f t="shared" ref="BH250:BH251" si="838">J250</f>
        <v>0</v>
      </c>
      <c r="BI250" s="1108">
        <f t="shared" ref="BI250:BI251" si="839">K250</f>
        <v>0</v>
      </c>
      <c r="BJ250" s="1111">
        <f t="shared" ref="BJ250" si="840">MIN(IF(BG250=5, 2, 5),(BI250-BH250)*VLOOKUP(BG250,$BP$3:$BQ$8,2,1))</f>
        <v>0</v>
      </c>
      <c r="BK250" s="1112">
        <f t="shared" ref="BK250" si="841">ROUNDDOWN(BJ250, 3)</f>
        <v>0</v>
      </c>
      <c r="BL250" s="1109" t="str">
        <f t="shared" ref="BL250" si="842">SUBSTITUTE(TEXT(BK250, "0,000"),",",".")</f>
        <v>0.000</v>
      </c>
      <c r="BQ250" s="1113"/>
    </row>
    <row r="251" spans="1:69">
      <c r="A251" s="154">
        <v>249</v>
      </c>
      <c r="B251" s="174" t="s">
        <v>687</v>
      </c>
      <c r="C251" s="165" t="s">
        <v>688</v>
      </c>
      <c r="D251" s="13" t="s">
        <v>531</v>
      </c>
      <c r="E251" s="23" t="s">
        <v>539</v>
      </c>
      <c r="F251" s="23" t="s">
        <v>540</v>
      </c>
      <c r="G251" s="23" t="s">
        <v>443</v>
      </c>
      <c r="H251" s="23">
        <v>4</v>
      </c>
      <c r="I251" s="23">
        <v>20</v>
      </c>
      <c r="J251" s="147">
        <v>-50</v>
      </c>
      <c r="K251" s="147">
        <v>150</v>
      </c>
      <c r="L251" s="147">
        <v>0</v>
      </c>
      <c r="M251" s="147">
        <v>0</v>
      </c>
      <c r="N251" s="9" t="str">
        <f t="shared" si="741"/>
        <v>2#0000_0000</v>
      </c>
      <c r="O251" s="9" t="str">
        <f t="shared" si="742"/>
        <v>2#0000_0000</v>
      </c>
      <c r="P251" s="9" t="str">
        <f t="shared" ref="P251:P295" si="843">CONCATENATE("2#00",IF(Q251&lt;&gt;"","1","0")&amp;IF(R251&lt;&gt;"","1","0")&amp;"_",IF(S251&lt;&gt;"","1","0")&amp;IF(T251&lt;&gt;"","1","0")&amp;IF(U251&lt;&gt;"","1","0")&amp;IF(V251&lt;&gt;"","1","0"))</f>
        <v>2#0000_0000</v>
      </c>
      <c r="Q251" s="179"/>
      <c r="R251" s="179"/>
      <c r="S251" s="179"/>
      <c r="T251" s="180"/>
      <c r="U251" s="181"/>
      <c r="V251" s="182"/>
      <c r="W251" s="182"/>
      <c r="X251" s="180"/>
      <c r="Y251" s="181"/>
      <c r="Z251" s="179"/>
      <c r="AA251" s="179"/>
      <c r="AB251" s="179"/>
      <c r="AC251" s="148" t="str">
        <f t="shared" si="768"/>
        <v>2#0000_0000</v>
      </c>
      <c r="AD251" s="149" t="str">
        <f t="shared" si="743"/>
        <v>2#0000_0000</v>
      </c>
      <c r="AE251" s="15" t="str">
        <f t="shared" si="769"/>
        <v>2#0000_0000</v>
      </c>
      <c r="AF251" s="567">
        <f t="shared" si="770"/>
        <v>0</v>
      </c>
      <c r="AG251" t="str">
        <f t="shared" ref="AG251" si="844">BL251</f>
        <v>1.000</v>
      </c>
      <c r="AH251" s="15" t="s">
        <v>8678</v>
      </c>
      <c r="AI251">
        <v>12</v>
      </c>
      <c r="AJ251">
        <v>16</v>
      </c>
      <c r="AK251">
        <v>15</v>
      </c>
      <c r="AM251">
        <v>1240961</v>
      </c>
      <c r="AN251" s="15" t="s">
        <v>11741</v>
      </c>
      <c r="AO251" s="234" t="s">
        <v>11841</v>
      </c>
      <c r="BG251" s="150">
        <v>5</v>
      </c>
      <c r="BH251" s="567">
        <f t="shared" si="838"/>
        <v>-50</v>
      </c>
      <c r="BI251" s="567">
        <f t="shared" si="839"/>
        <v>150</v>
      </c>
      <c r="BJ251" s="151">
        <f t="shared" ref="BJ251" si="845">MIN(IF(BG251=5, 2, 5),(BI251-BH251)*VLOOKUP(BG251,$BP$3:$BQ$8,2,1))</f>
        <v>1</v>
      </c>
      <c r="BK251" s="152">
        <f t="shared" ref="BK251" si="846">ROUNDDOWN(BJ251, 3)</f>
        <v>1</v>
      </c>
      <c r="BL251" t="str">
        <f t="shared" ref="BL251" si="847">SUBSTITUTE(TEXT(BK251, "0,000"),",",".")</f>
        <v>1.000</v>
      </c>
      <c r="BQ251" s="153"/>
    </row>
    <row r="252" spans="1:69">
      <c r="A252" s="154">
        <v>250</v>
      </c>
      <c r="B252" s="174" t="s">
        <v>691</v>
      </c>
      <c r="C252" s="165" t="s">
        <v>692</v>
      </c>
      <c r="D252" s="13"/>
      <c r="E252" s="23" t="s">
        <v>1187</v>
      </c>
      <c r="F252" s="23" t="s">
        <v>540</v>
      </c>
      <c r="G252" s="23" t="s">
        <v>443</v>
      </c>
      <c r="H252" s="23">
        <v>4</v>
      </c>
      <c r="I252" s="23">
        <v>20</v>
      </c>
      <c r="J252" s="147">
        <v>0</v>
      </c>
      <c r="K252" s="147">
        <v>30</v>
      </c>
      <c r="L252" s="147">
        <v>0</v>
      </c>
      <c r="M252" s="147">
        <v>0</v>
      </c>
      <c r="N252" s="9" t="str">
        <f t="shared" si="741"/>
        <v>2#0000_0000</v>
      </c>
      <c r="O252" s="9" t="str">
        <f t="shared" si="742"/>
        <v>2#0000_0000</v>
      </c>
      <c r="P252" s="9" t="str">
        <f t="shared" si="843"/>
        <v>2#0000_0000</v>
      </c>
      <c r="Q252" s="179"/>
      <c r="R252" s="179"/>
      <c r="S252" s="179"/>
      <c r="T252" s="180"/>
      <c r="U252" s="181"/>
      <c r="V252" s="182"/>
      <c r="W252" s="182"/>
      <c r="X252" s="180"/>
      <c r="Y252" s="181"/>
      <c r="Z252" s="179"/>
      <c r="AA252" s="179"/>
      <c r="AB252" s="179"/>
      <c r="AC252" s="148" t="str">
        <f t="shared" si="768"/>
        <v>2#0000_0000</v>
      </c>
      <c r="AD252" s="149" t="str">
        <f t="shared" si="743"/>
        <v>2#0000_0000</v>
      </c>
      <c r="AE252" s="15" t="str">
        <f t="shared" si="769"/>
        <v>2#0000_0000</v>
      </c>
      <c r="AF252" s="567">
        <f t="shared" si="770"/>
        <v>0</v>
      </c>
      <c r="AG252" t="str">
        <f t="shared" ref="AG252" si="848">BL252</f>
        <v>0.150</v>
      </c>
      <c r="AH252" s="15" t="s">
        <v>8678</v>
      </c>
      <c r="AI252">
        <v>12</v>
      </c>
      <c r="AJ252">
        <v>16</v>
      </c>
      <c r="AK252">
        <v>15</v>
      </c>
      <c r="AM252">
        <v>1240962</v>
      </c>
      <c r="AN252" s="15" t="s">
        <v>11741</v>
      </c>
      <c r="AO252" s="234" t="s">
        <v>11840</v>
      </c>
      <c r="BG252" s="150">
        <v>5</v>
      </c>
      <c r="BH252" s="567">
        <f t="shared" ref="BH252:BH253" si="849">J252</f>
        <v>0</v>
      </c>
      <c r="BI252" s="567">
        <f t="shared" ref="BI252:BI253" si="850">K252</f>
        <v>30</v>
      </c>
      <c r="BJ252" s="151">
        <f t="shared" ref="BJ252" si="851">MIN(IF(BG252=5, 2, 5),(BI252-BH252)*VLOOKUP(BG252,$BP$3:$BQ$8,2,1))</f>
        <v>0.15</v>
      </c>
      <c r="BK252" s="152">
        <f t="shared" ref="BK252" si="852">ROUNDDOWN(BJ252, 3)</f>
        <v>0.15</v>
      </c>
      <c r="BL252" t="str">
        <f t="shared" ref="BL252" si="853">SUBSTITUTE(TEXT(BK252, "0,000"),",",".")</f>
        <v>0.150</v>
      </c>
      <c r="BQ252" s="153"/>
    </row>
    <row r="253" spans="1:69">
      <c r="A253" s="154">
        <v>251</v>
      </c>
      <c r="B253" s="174" t="s">
        <v>695</v>
      </c>
      <c r="C253" s="165" t="s">
        <v>696</v>
      </c>
      <c r="D253" s="13" t="s">
        <v>1186</v>
      </c>
      <c r="E253" s="23" t="s">
        <v>1187</v>
      </c>
      <c r="F253" s="23" t="s">
        <v>540</v>
      </c>
      <c r="G253" s="23" t="s">
        <v>443</v>
      </c>
      <c r="H253" s="23">
        <v>4</v>
      </c>
      <c r="I253" s="23">
        <v>20</v>
      </c>
      <c r="J253" s="147">
        <v>0</v>
      </c>
      <c r="K253" s="147">
        <v>3000</v>
      </c>
      <c r="L253" s="147">
        <v>0</v>
      </c>
      <c r="M253" s="147">
        <v>0</v>
      </c>
      <c r="N253" s="9" t="str">
        <f t="shared" si="741"/>
        <v>2#0000_0000</v>
      </c>
      <c r="O253" s="9" t="str">
        <f t="shared" si="742"/>
        <v>2#0000_0010</v>
      </c>
      <c r="P253" s="9" t="str">
        <f t="shared" si="843"/>
        <v>2#0000_0010</v>
      </c>
      <c r="Q253" s="179"/>
      <c r="R253" s="179"/>
      <c r="S253" s="179"/>
      <c r="T253" s="180"/>
      <c r="U253" s="181" t="s">
        <v>1180</v>
      </c>
      <c r="V253" s="182"/>
      <c r="W253" s="182"/>
      <c r="X253" s="181"/>
      <c r="Y253" s="180" t="s">
        <v>1201</v>
      </c>
      <c r="Z253" s="179" t="s">
        <v>9436</v>
      </c>
      <c r="AA253" s="179"/>
      <c r="AB253" s="179"/>
      <c r="AC253" s="148" t="str">
        <f t="shared" si="768"/>
        <v>2#0000_1100</v>
      </c>
      <c r="AD253" s="149" t="str">
        <f t="shared" si="743"/>
        <v>2#0000_1100</v>
      </c>
      <c r="AE253" s="15" t="str">
        <f t="shared" si="769"/>
        <v>2#0000_1100</v>
      </c>
      <c r="AF253" s="567">
        <f t="shared" si="770"/>
        <v>0</v>
      </c>
      <c r="AG253" t="str">
        <f t="shared" ref="AG253" si="854">BL253</f>
        <v>2.000</v>
      </c>
      <c r="AH253" s="15" t="s">
        <v>8678</v>
      </c>
      <c r="AI253">
        <v>12</v>
      </c>
      <c r="AJ253">
        <v>16</v>
      </c>
      <c r="AK253">
        <v>15</v>
      </c>
      <c r="AM253">
        <v>1240963</v>
      </c>
      <c r="AN253" s="15" t="s">
        <v>11741</v>
      </c>
      <c r="AO253" s="234" t="s">
        <v>11840</v>
      </c>
      <c r="BG253" s="150">
        <v>5</v>
      </c>
      <c r="BH253" s="567">
        <f t="shared" si="849"/>
        <v>0</v>
      </c>
      <c r="BI253" s="567">
        <f t="shared" si="850"/>
        <v>3000</v>
      </c>
      <c r="BJ253" s="151">
        <f t="shared" ref="BJ253" si="855">MIN(IF(BG253=5, 2, 5),(BI253-BH253)*VLOOKUP(BG253,$BP$3:$BQ$8,2,1))</f>
        <v>2</v>
      </c>
      <c r="BK253" s="152">
        <f t="shared" ref="BK253" si="856">ROUNDDOWN(BJ253, 3)</f>
        <v>2</v>
      </c>
      <c r="BL253" t="str">
        <f t="shared" ref="BL253" si="857">SUBSTITUTE(TEXT(BK253, "0,000"),",",".")</f>
        <v>2.000</v>
      </c>
      <c r="BQ253" s="153"/>
    </row>
    <row r="254" spans="1:69">
      <c r="A254" s="154">
        <v>252</v>
      </c>
      <c r="B254" s="175" t="s">
        <v>700</v>
      </c>
      <c r="C254" s="165" t="s">
        <v>701</v>
      </c>
      <c r="D254" s="13" t="s">
        <v>1165</v>
      </c>
      <c r="E254" s="23" t="s">
        <v>1184</v>
      </c>
      <c r="F254" s="23" t="s">
        <v>544</v>
      </c>
      <c r="G254" s="23" t="s">
        <v>443</v>
      </c>
      <c r="H254" s="23">
        <v>4</v>
      </c>
      <c r="I254" s="23">
        <v>20</v>
      </c>
      <c r="J254" s="147">
        <v>0</v>
      </c>
      <c r="K254" s="147">
        <v>10</v>
      </c>
      <c r="L254" s="147">
        <v>0</v>
      </c>
      <c r="M254" s="147">
        <v>0</v>
      </c>
      <c r="N254" s="9" t="str">
        <f t="shared" si="741"/>
        <v>2#0000_1000</v>
      </c>
      <c r="O254" s="9" t="str">
        <f t="shared" si="742"/>
        <v>2#0000_1000</v>
      </c>
      <c r="P254" s="9" t="str">
        <f t="shared" si="843"/>
        <v>2#0000_1000</v>
      </c>
      <c r="Q254" s="179"/>
      <c r="R254" s="179"/>
      <c r="S254" s="179" t="s">
        <v>1213</v>
      </c>
      <c r="T254" s="180"/>
      <c r="U254" s="181"/>
      <c r="V254" s="182"/>
      <c r="W254" s="182"/>
      <c r="X254" s="180"/>
      <c r="Y254" s="181"/>
      <c r="Z254" s="179"/>
      <c r="AA254" s="179"/>
      <c r="AB254" s="179"/>
      <c r="AC254" s="148" t="str">
        <f t="shared" si="768"/>
        <v>2#0000_0000</v>
      </c>
      <c r="AD254" s="149" t="str">
        <f t="shared" si="743"/>
        <v>2#0000_0000</v>
      </c>
      <c r="AE254" s="15" t="str">
        <f t="shared" si="769"/>
        <v>2#0000_0000</v>
      </c>
      <c r="AF254" s="567">
        <f t="shared" si="770"/>
        <v>1</v>
      </c>
      <c r="AG254" t="str">
        <f t="shared" ref="AG254" si="858">BL254</f>
        <v>0.050</v>
      </c>
      <c r="AH254" s="15" t="s">
        <v>8678</v>
      </c>
      <c r="AI254">
        <v>12</v>
      </c>
      <c r="AJ254">
        <v>16</v>
      </c>
      <c r="AK254">
        <v>15</v>
      </c>
      <c r="AM254">
        <v>1240964</v>
      </c>
      <c r="AN254" s="15" t="s">
        <v>11741</v>
      </c>
      <c r="AO254" s="234" t="s">
        <v>11823</v>
      </c>
      <c r="BG254" s="150">
        <v>5</v>
      </c>
      <c r="BH254" s="567">
        <f t="shared" ref="BH254:BH255" si="859">J254</f>
        <v>0</v>
      </c>
      <c r="BI254" s="567">
        <f t="shared" ref="BI254:BI255" si="860">K254</f>
        <v>10</v>
      </c>
      <c r="BJ254" s="151">
        <f t="shared" ref="BJ254" si="861">MIN(IF(BG254=5, 2, 5),(BI254-BH254)*VLOOKUP(BG254,$BP$3:$BQ$8,2,1))</f>
        <v>0.05</v>
      </c>
      <c r="BK254" s="152">
        <f t="shared" ref="BK254" si="862">ROUNDDOWN(BJ254, 3)</f>
        <v>0.05</v>
      </c>
      <c r="BL254" t="str">
        <f t="shared" ref="BL254" si="863">SUBSTITUTE(TEXT(BK254, "0,000"),",",".")</f>
        <v>0.050</v>
      </c>
      <c r="BQ254" s="153"/>
    </row>
    <row r="255" spans="1:69">
      <c r="A255" s="154">
        <v>253</v>
      </c>
      <c r="B255" s="175" t="s">
        <v>681</v>
      </c>
      <c r="C255" s="165" t="s">
        <v>682</v>
      </c>
      <c r="D255" s="13" t="s">
        <v>531</v>
      </c>
      <c r="E255" s="23" t="s">
        <v>539</v>
      </c>
      <c r="F255" s="23" t="s">
        <v>540</v>
      </c>
      <c r="G255" s="23" t="s">
        <v>443</v>
      </c>
      <c r="H255" s="23">
        <v>4</v>
      </c>
      <c r="I255" s="23">
        <v>20</v>
      </c>
      <c r="J255" s="147">
        <v>-50</v>
      </c>
      <c r="K255" s="147">
        <v>150</v>
      </c>
      <c r="L255" s="147">
        <v>0</v>
      </c>
      <c r="M255" s="147">
        <v>0</v>
      </c>
      <c r="N255" s="9" t="str">
        <f t="shared" si="741"/>
        <v>2#0000_0000</v>
      </c>
      <c r="O255" s="9" t="str">
        <f t="shared" si="742"/>
        <v>2#0000_0000</v>
      </c>
      <c r="P255" s="9" t="str">
        <f t="shared" si="843"/>
        <v>2#0000_0000</v>
      </c>
      <c r="Q255" s="179"/>
      <c r="R255" s="179"/>
      <c r="S255" s="179"/>
      <c r="T255" s="180"/>
      <c r="U255" s="181"/>
      <c r="V255" s="182"/>
      <c r="W255" s="182"/>
      <c r="X255" s="180"/>
      <c r="Y255" s="181" t="s">
        <v>1214</v>
      </c>
      <c r="Z255" s="179" t="s">
        <v>1209</v>
      </c>
      <c r="AA255" s="179"/>
      <c r="AB255" s="179"/>
      <c r="AC255" s="148" t="str">
        <f t="shared" si="768"/>
        <v>2#0000_1100</v>
      </c>
      <c r="AD255" s="149" t="str">
        <f t="shared" si="743"/>
        <v>2#0000_1100</v>
      </c>
      <c r="AE255" s="15" t="str">
        <f t="shared" si="769"/>
        <v>2#0000_1100</v>
      </c>
      <c r="AF255" s="567">
        <f t="shared" si="770"/>
        <v>0</v>
      </c>
      <c r="AG255" t="str">
        <f t="shared" ref="AG255" si="864">BL255</f>
        <v>1.000</v>
      </c>
      <c r="AH255" s="15" t="s">
        <v>8678</v>
      </c>
      <c r="AI255">
        <v>12</v>
      </c>
      <c r="AJ255">
        <v>16</v>
      </c>
      <c r="AK255">
        <v>15</v>
      </c>
      <c r="AM255">
        <v>1240965</v>
      </c>
      <c r="AN255" s="15" t="s">
        <v>11741</v>
      </c>
      <c r="AO255" s="234" t="s">
        <v>11841</v>
      </c>
      <c r="BG255" s="150">
        <v>5</v>
      </c>
      <c r="BH255" s="567">
        <f t="shared" si="859"/>
        <v>-50</v>
      </c>
      <c r="BI255" s="567">
        <f t="shared" si="860"/>
        <v>150</v>
      </c>
      <c r="BJ255" s="151">
        <f t="shared" ref="BJ255" si="865">MIN(IF(BG255=5, 2, 5),(BI255-BH255)*VLOOKUP(BG255,$BP$3:$BQ$8,2,1))</f>
        <v>1</v>
      </c>
      <c r="BK255" s="152">
        <f t="shared" ref="BK255" si="866">ROUNDDOWN(BJ255, 3)</f>
        <v>1</v>
      </c>
      <c r="BL255" t="str">
        <f t="shared" ref="BL255" si="867">SUBSTITUTE(TEXT(BK255, "0,000"),",",".")</f>
        <v>1.000</v>
      </c>
      <c r="BQ255" s="153"/>
    </row>
    <row r="256" spans="1:69">
      <c r="A256" s="154">
        <v>254</v>
      </c>
      <c r="B256" s="175" t="s">
        <v>716</v>
      </c>
      <c r="C256" s="165" t="s">
        <v>717</v>
      </c>
      <c r="D256" s="13" t="s">
        <v>531</v>
      </c>
      <c r="E256" s="23" t="s">
        <v>539</v>
      </c>
      <c r="F256" s="23" t="s">
        <v>540</v>
      </c>
      <c r="G256" s="23" t="s">
        <v>443</v>
      </c>
      <c r="H256" s="23">
        <v>4</v>
      </c>
      <c r="I256" s="23">
        <v>20</v>
      </c>
      <c r="J256" s="147">
        <v>-50</v>
      </c>
      <c r="K256" s="147">
        <v>150</v>
      </c>
      <c r="L256" s="147">
        <v>0</v>
      </c>
      <c r="M256" s="147">
        <v>0</v>
      </c>
      <c r="N256" s="9" t="str">
        <f t="shared" si="741"/>
        <v>2#0000_0000</v>
      </c>
      <c r="O256" s="9" t="str">
        <f t="shared" si="742"/>
        <v>2#0000_0000</v>
      </c>
      <c r="P256" s="9" t="str">
        <f t="shared" si="843"/>
        <v>2#0000_0000</v>
      </c>
      <c r="Q256" s="179"/>
      <c r="R256" s="179"/>
      <c r="S256" s="179"/>
      <c r="T256" s="180"/>
      <c r="U256" s="181"/>
      <c r="V256" s="182"/>
      <c r="W256" s="182"/>
      <c r="X256" s="180"/>
      <c r="Y256" s="181" t="s">
        <v>1196</v>
      </c>
      <c r="Z256" s="179" t="s">
        <v>1197</v>
      </c>
      <c r="AA256" s="179"/>
      <c r="AB256" s="179"/>
      <c r="AC256" s="148" t="str">
        <f t="shared" si="768"/>
        <v>2#0000_1100</v>
      </c>
      <c r="AD256" s="149" t="str">
        <f t="shared" si="743"/>
        <v>2#0000_1100</v>
      </c>
      <c r="AE256" s="15" t="str">
        <f t="shared" si="769"/>
        <v>2#0000_1100</v>
      </c>
      <c r="AF256" s="567">
        <f t="shared" si="770"/>
        <v>0</v>
      </c>
      <c r="AG256" t="str">
        <f t="shared" ref="AG256" si="868">BL256</f>
        <v>1.000</v>
      </c>
      <c r="AH256" s="15" t="s">
        <v>8678</v>
      </c>
      <c r="AI256">
        <v>12</v>
      </c>
      <c r="AJ256">
        <v>16</v>
      </c>
      <c r="AK256">
        <v>15</v>
      </c>
      <c r="AM256">
        <v>1240966</v>
      </c>
      <c r="AN256" s="15" t="s">
        <v>11741</v>
      </c>
      <c r="AO256" s="234" t="s">
        <v>11841</v>
      </c>
      <c r="BG256" s="150">
        <v>5</v>
      </c>
      <c r="BH256" s="567">
        <f t="shared" ref="BH256:BH257" si="869">J256</f>
        <v>-50</v>
      </c>
      <c r="BI256" s="567">
        <f t="shared" ref="BI256:BI257" si="870">K256</f>
        <v>150</v>
      </c>
      <c r="BJ256" s="151">
        <f t="shared" ref="BJ256" si="871">MIN(IF(BG256=5, 2, 5),(BI256-BH256)*VLOOKUP(BG256,$BP$3:$BQ$8,2,1))</f>
        <v>1</v>
      </c>
      <c r="BK256" s="152">
        <f t="shared" ref="BK256" si="872">ROUNDDOWN(BJ256, 3)</f>
        <v>1</v>
      </c>
      <c r="BL256" t="str">
        <f t="shared" ref="BL256" si="873">SUBSTITUTE(TEXT(BK256, "0,000"),",",".")</f>
        <v>1.000</v>
      </c>
      <c r="BQ256" s="153"/>
    </row>
    <row r="257" spans="1:69" s="1109" customFormat="1">
      <c r="A257" s="1096">
        <v>255</v>
      </c>
      <c r="B257" s="1097"/>
      <c r="C257" s="1098"/>
      <c r="D257" s="1099"/>
      <c r="E257" s="1100"/>
      <c r="F257" s="1100"/>
      <c r="G257" s="1100"/>
      <c r="H257" s="1101">
        <v>0</v>
      </c>
      <c r="I257" s="1101">
        <v>0</v>
      </c>
      <c r="J257" s="1101">
        <v>0</v>
      </c>
      <c r="K257" s="1101">
        <v>0</v>
      </c>
      <c r="L257" s="1101">
        <v>0</v>
      </c>
      <c r="M257" s="1101">
        <v>0</v>
      </c>
      <c r="N257" s="1102" t="str">
        <f t="shared" si="741"/>
        <v>2#0000_0000</v>
      </c>
      <c r="O257" s="1102" t="str">
        <f t="shared" si="742"/>
        <v>2#0000_0000</v>
      </c>
      <c r="P257" s="1102" t="str">
        <f t="shared" si="843"/>
        <v>2#0000_0000</v>
      </c>
      <c r="Q257" s="1103"/>
      <c r="R257" s="1103"/>
      <c r="S257" s="1103"/>
      <c r="T257" s="1104"/>
      <c r="U257" s="1103"/>
      <c r="V257" s="1103"/>
      <c r="W257" s="1103"/>
      <c r="X257" s="1104"/>
      <c r="Y257" s="1103"/>
      <c r="Z257" s="1103"/>
      <c r="AA257" s="1103"/>
      <c r="AB257" s="1103"/>
      <c r="AC257" s="1105" t="str">
        <f t="shared" si="768"/>
        <v>2#0000_0000</v>
      </c>
      <c r="AD257" s="1106" t="str">
        <f t="shared" si="743"/>
        <v>2#0000_0000</v>
      </c>
      <c r="AE257" s="1107" t="str">
        <f t="shared" si="769"/>
        <v>2#0000_0000</v>
      </c>
      <c r="AF257" s="1108">
        <f t="shared" si="770"/>
        <v>0</v>
      </c>
      <c r="AG257" s="1109" t="str">
        <f t="shared" ref="AG257" si="874">BL257</f>
        <v>0.000</v>
      </c>
      <c r="AI257" s="1109">
        <v>12</v>
      </c>
      <c r="AJ257" s="1109">
        <v>16</v>
      </c>
      <c r="AK257" s="1109">
        <v>15</v>
      </c>
      <c r="AN257" s="1107" t="s">
        <v>11741</v>
      </c>
      <c r="AO257" s="1133"/>
      <c r="BG257" s="1110">
        <v>5</v>
      </c>
      <c r="BH257" s="1108">
        <f t="shared" si="869"/>
        <v>0</v>
      </c>
      <c r="BI257" s="1108">
        <f t="shared" si="870"/>
        <v>0</v>
      </c>
      <c r="BJ257" s="1111">
        <f t="shared" ref="BJ257" si="875">MIN(IF(BG257=5, 2, 5),(BI257-BH257)*VLOOKUP(BG257,$BP$3:$BQ$8,2,1))</f>
        <v>0</v>
      </c>
      <c r="BK257" s="1112">
        <f t="shared" ref="BK257" si="876">ROUNDDOWN(BJ257, 3)</f>
        <v>0</v>
      </c>
      <c r="BL257" s="1109" t="str">
        <f t="shared" ref="BL257" si="877">SUBSTITUTE(TEXT(BK257, "0,000"),",",".")</f>
        <v>0.000</v>
      </c>
      <c r="BQ257" s="1113"/>
    </row>
    <row r="258" spans="1:69">
      <c r="A258" s="154">
        <v>256</v>
      </c>
      <c r="B258" s="174" t="s">
        <v>596</v>
      </c>
      <c r="C258" s="165" t="s">
        <v>558</v>
      </c>
      <c r="D258" s="13" t="s">
        <v>531</v>
      </c>
      <c r="E258" s="23" t="s">
        <v>539</v>
      </c>
      <c r="F258" s="23" t="s">
        <v>540</v>
      </c>
      <c r="G258" s="23" t="s">
        <v>443</v>
      </c>
      <c r="H258" s="23">
        <v>4</v>
      </c>
      <c r="I258" s="23">
        <v>20</v>
      </c>
      <c r="J258" s="147">
        <v>-50</v>
      </c>
      <c r="K258" s="147">
        <v>150</v>
      </c>
      <c r="L258" s="147">
        <v>0</v>
      </c>
      <c r="M258" s="147">
        <v>0</v>
      </c>
      <c r="N258" s="9" t="str">
        <f t="shared" si="741"/>
        <v>2#0000_0000</v>
      </c>
      <c r="O258" s="9" t="str">
        <f t="shared" si="742"/>
        <v>2#0000_0000</v>
      </c>
      <c r="P258" s="9" t="str">
        <f t="shared" si="843"/>
        <v>2#0000_0000</v>
      </c>
      <c r="Q258" s="179"/>
      <c r="R258" s="179"/>
      <c r="S258" s="179"/>
      <c r="T258" s="180"/>
      <c r="U258" s="181"/>
      <c r="V258" s="182"/>
      <c r="W258" s="182"/>
      <c r="X258" s="180"/>
      <c r="Y258" s="181"/>
      <c r="Z258" s="179"/>
      <c r="AA258" s="179"/>
      <c r="AB258" s="179"/>
      <c r="AC258" s="148" t="str">
        <f t="shared" si="768"/>
        <v>2#0000_0000</v>
      </c>
      <c r="AD258" s="149" t="str">
        <f t="shared" si="743"/>
        <v>2#0000_0000</v>
      </c>
      <c r="AE258" s="15" t="str">
        <f t="shared" si="769"/>
        <v>2#0000_0000</v>
      </c>
      <c r="AF258" s="567">
        <f t="shared" si="770"/>
        <v>0</v>
      </c>
      <c r="AG258" t="str">
        <f t="shared" ref="AG258" si="878">BL258</f>
        <v>1.000</v>
      </c>
      <c r="AH258" s="15" t="s">
        <v>8678</v>
      </c>
      <c r="AI258">
        <v>12</v>
      </c>
      <c r="AJ258">
        <v>16</v>
      </c>
      <c r="AK258">
        <v>15</v>
      </c>
      <c r="AM258">
        <v>1240967</v>
      </c>
      <c r="AN258" s="15" t="s">
        <v>11741</v>
      </c>
      <c r="AO258" s="234" t="s">
        <v>11841</v>
      </c>
      <c r="BG258" s="150">
        <v>5</v>
      </c>
      <c r="BH258" s="567">
        <f t="shared" ref="BH258:BH259" si="879">J258</f>
        <v>-50</v>
      </c>
      <c r="BI258" s="567">
        <f t="shared" ref="BI258:BI259" si="880">K258</f>
        <v>150</v>
      </c>
      <c r="BJ258" s="151">
        <f t="shared" ref="BJ258" si="881">MIN(IF(BG258=5, 2, 5),(BI258-BH258)*VLOOKUP(BG258,$BP$3:$BQ$8,2,1))</f>
        <v>1</v>
      </c>
      <c r="BK258" s="152">
        <f t="shared" ref="BK258" si="882">ROUNDDOWN(BJ258, 3)</f>
        <v>1</v>
      </c>
      <c r="BL258" t="str">
        <f t="shared" ref="BL258" si="883">SUBSTITUTE(TEXT(BK258, "0,000"),",",".")</f>
        <v>1.000</v>
      </c>
      <c r="BQ258" s="153"/>
    </row>
    <row r="259" spans="1:69">
      <c r="A259" s="154">
        <v>257</v>
      </c>
      <c r="B259" s="174" t="s">
        <v>605</v>
      </c>
      <c r="C259" s="165" t="s">
        <v>607</v>
      </c>
      <c r="D259" s="13"/>
      <c r="E259" s="23" t="s">
        <v>543</v>
      </c>
      <c r="F259" s="23" t="s">
        <v>540</v>
      </c>
      <c r="G259" s="23" t="s">
        <v>471</v>
      </c>
      <c r="H259" s="23">
        <v>4</v>
      </c>
      <c r="I259" s="23">
        <v>20</v>
      </c>
      <c r="J259" s="147">
        <v>4</v>
      </c>
      <c r="K259" s="147">
        <v>20</v>
      </c>
      <c r="L259" s="147">
        <v>0</v>
      </c>
      <c r="M259" s="147">
        <v>0</v>
      </c>
      <c r="N259" s="9" t="str">
        <f t="shared" si="741"/>
        <v>2#0000_0000</v>
      </c>
      <c r="O259" s="9" t="str">
        <f t="shared" si="742"/>
        <v>2#0000_0010</v>
      </c>
      <c r="P259" s="9" t="str">
        <f t="shared" si="843"/>
        <v>2#0000_0010</v>
      </c>
      <c r="Q259" s="179"/>
      <c r="R259" s="179"/>
      <c r="S259" s="179"/>
      <c r="T259" s="180"/>
      <c r="U259" s="181">
        <v>5</v>
      </c>
      <c r="V259" s="182"/>
      <c r="W259" s="182"/>
      <c r="X259" s="180">
        <v>8</v>
      </c>
      <c r="Y259" s="181"/>
      <c r="Z259" s="179">
        <v>12</v>
      </c>
      <c r="AA259" s="179"/>
      <c r="AB259" s="179"/>
      <c r="AC259" s="148" t="str">
        <f t="shared" si="768"/>
        <v>2#0000_1010</v>
      </c>
      <c r="AD259" s="149" t="str">
        <f t="shared" si="743"/>
        <v>2#0000_1010</v>
      </c>
      <c r="AE259" s="15" t="str">
        <f t="shared" si="769"/>
        <v>2#0000_1000</v>
      </c>
      <c r="AF259" s="567">
        <f t="shared" si="770"/>
        <v>0</v>
      </c>
      <c r="AG259" t="str">
        <f t="shared" ref="AG259" si="884">BL259</f>
        <v>0.080</v>
      </c>
      <c r="AH259" s="15" t="s">
        <v>8678</v>
      </c>
      <c r="AI259">
        <v>12</v>
      </c>
      <c r="AJ259">
        <v>16</v>
      </c>
      <c r="AK259">
        <v>15</v>
      </c>
      <c r="AM259">
        <v>1240968</v>
      </c>
      <c r="AN259" s="15" t="s">
        <v>11741</v>
      </c>
      <c r="AO259" s="234" t="s">
        <v>11840</v>
      </c>
      <c r="BG259" s="150">
        <v>5</v>
      </c>
      <c r="BH259" s="567">
        <f t="shared" si="879"/>
        <v>4</v>
      </c>
      <c r="BI259" s="567">
        <f t="shared" si="880"/>
        <v>20</v>
      </c>
      <c r="BJ259" s="151">
        <f t="shared" ref="BJ259" si="885">MIN(IF(BG259=5, 2, 5),(BI259-BH259)*VLOOKUP(BG259,$BP$3:$BQ$8,2,1))</f>
        <v>0.08</v>
      </c>
      <c r="BK259" s="152">
        <f t="shared" ref="BK259" si="886">ROUNDDOWN(BJ259, 3)</f>
        <v>0.08</v>
      </c>
      <c r="BL259" t="str">
        <f t="shared" ref="BL259" si="887">SUBSTITUTE(TEXT(BK259, "0,000"),",",".")</f>
        <v>0.080</v>
      </c>
      <c r="BQ259" s="153"/>
    </row>
    <row r="260" spans="1:69">
      <c r="A260" s="154">
        <v>258</v>
      </c>
      <c r="B260" s="174" t="s">
        <v>613</v>
      </c>
      <c r="C260" s="165" t="s">
        <v>614</v>
      </c>
      <c r="D260" s="13" t="s">
        <v>1186</v>
      </c>
      <c r="E260" s="23" t="s">
        <v>1187</v>
      </c>
      <c r="F260" s="23" t="s">
        <v>540</v>
      </c>
      <c r="G260" s="23" t="s">
        <v>443</v>
      </c>
      <c r="H260" s="23">
        <v>4</v>
      </c>
      <c r="I260" s="23">
        <v>20</v>
      </c>
      <c r="J260" s="147">
        <v>0</v>
      </c>
      <c r="K260" s="147">
        <v>3000</v>
      </c>
      <c r="L260" s="147">
        <v>0</v>
      </c>
      <c r="M260" s="147">
        <v>0</v>
      </c>
      <c r="N260" s="9" t="str">
        <f t="shared" si="741"/>
        <v>2#0000_0000</v>
      </c>
      <c r="O260" s="9" t="str">
        <f t="shared" si="742"/>
        <v>2#0000_0010</v>
      </c>
      <c r="P260" s="9" t="str">
        <f t="shared" si="843"/>
        <v>2#0000_0010</v>
      </c>
      <c r="Q260" s="179"/>
      <c r="R260" s="179"/>
      <c r="S260" s="179"/>
      <c r="T260" s="180"/>
      <c r="U260" s="181" t="s">
        <v>1210</v>
      </c>
      <c r="V260" s="182"/>
      <c r="W260" s="182"/>
      <c r="X260" s="181"/>
      <c r="Y260" s="180" t="s">
        <v>1211</v>
      </c>
      <c r="Z260" s="179"/>
      <c r="AA260" s="179"/>
      <c r="AB260" s="179"/>
      <c r="AC260" s="148" t="str">
        <f>CONCATENATE("2#00",IF(AB260&lt;&gt;"","1","0")&amp;IF(AA260&lt;&gt;"","1","0")&amp;"_"&amp;IF(Z260&lt;&gt;"","1","0")&amp;IF(X260&lt;&gt;"","1","0")&amp;IF(Y260&lt;&gt;"","1","0")&amp;IF(W260&lt;&gt;"","1","0"))</f>
        <v>2#0000_0010</v>
      </c>
      <c r="AD260" s="149" t="str">
        <f t="shared" si="743"/>
        <v>2#0000_0010</v>
      </c>
      <c r="AE260" s="15" t="str">
        <f>CONCATENATE("2#00",IF(AB260&lt;&gt;"","1","0")&amp;IF(AA260&lt;&gt;"","1","0")&amp;"_"&amp;IF(Z260&lt;&gt;"","1","0")&amp;IF(X260&lt;&gt;"","1","0"),"00")</f>
        <v>2#0000_0000</v>
      </c>
      <c r="AF260" s="567">
        <f>IF(E260="МПа",1,0)</f>
        <v>0</v>
      </c>
      <c r="AG260" t="str">
        <f t="shared" ref="AG260" si="888">BL260</f>
        <v>2.000</v>
      </c>
      <c r="AH260" s="15" t="s">
        <v>8678</v>
      </c>
      <c r="AI260">
        <v>12</v>
      </c>
      <c r="AJ260">
        <v>16</v>
      </c>
      <c r="AK260">
        <v>15</v>
      </c>
      <c r="AM260">
        <v>1240969</v>
      </c>
      <c r="AN260" s="15" t="s">
        <v>11741</v>
      </c>
      <c r="AO260" s="234" t="s">
        <v>11840</v>
      </c>
      <c r="BG260" s="150">
        <v>5</v>
      </c>
      <c r="BH260" s="567">
        <f>J260</f>
        <v>0</v>
      </c>
      <c r="BI260" s="567">
        <f>K260</f>
        <v>3000</v>
      </c>
      <c r="BJ260" s="151">
        <f t="shared" ref="BJ260" si="889">MIN(IF(BG260=5, 2, 5),(BI260-BH260)*VLOOKUP(BG260,$BP$3:$BQ$8,2,1))</f>
        <v>2</v>
      </c>
      <c r="BK260" s="152">
        <f t="shared" ref="BK260" si="890">ROUNDDOWN(BJ260, 3)</f>
        <v>2</v>
      </c>
      <c r="BL260" t="str">
        <f t="shared" ref="BL260" si="891">SUBSTITUTE(TEXT(BK260, "0,000"),",",".")</f>
        <v>2.000</v>
      </c>
      <c r="BQ260" s="153"/>
    </row>
    <row r="261" spans="1:69">
      <c r="A261" s="154">
        <v>259</v>
      </c>
      <c r="B261" s="175" t="s">
        <v>627</v>
      </c>
      <c r="C261" s="165" t="s">
        <v>628</v>
      </c>
      <c r="D261" s="13" t="s">
        <v>1165</v>
      </c>
      <c r="E261" s="23" t="s">
        <v>1184</v>
      </c>
      <c r="F261" s="23" t="s">
        <v>544</v>
      </c>
      <c r="G261" s="23" t="s">
        <v>443</v>
      </c>
      <c r="H261" s="23">
        <v>4</v>
      </c>
      <c r="I261" s="23">
        <v>20</v>
      </c>
      <c r="J261" s="147">
        <v>0</v>
      </c>
      <c r="K261" s="147">
        <v>10</v>
      </c>
      <c r="L261" s="147">
        <v>0</v>
      </c>
      <c r="M261" s="147">
        <v>0</v>
      </c>
      <c r="N261" s="9" t="str">
        <f t="shared" si="741"/>
        <v>2#0000_1000</v>
      </c>
      <c r="O261" s="9" t="str">
        <f t="shared" si="742"/>
        <v>2#0000_1000</v>
      </c>
      <c r="P261" s="9" t="str">
        <f t="shared" si="843"/>
        <v>2#0000_1000</v>
      </c>
      <c r="Q261" s="179"/>
      <c r="R261" s="179"/>
      <c r="S261" s="179" t="s">
        <v>1212</v>
      </c>
      <c r="T261" s="180"/>
      <c r="U261" s="181"/>
      <c r="V261" s="182"/>
      <c r="W261" s="182"/>
      <c r="X261" s="180"/>
      <c r="Y261" s="181"/>
      <c r="Z261" s="179"/>
      <c r="AA261" s="179"/>
      <c r="AB261" s="179"/>
      <c r="AC261" s="148" t="str">
        <f t="shared" ref="AC261:AC304" si="892">CONCATENATE("2#00",IF(AB261&lt;&gt;"","1","0")&amp;IF(AA261&lt;&gt;"","1","0")&amp;"_"&amp;IF(Z261&lt;&gt;"","1","0")&amp;IF(Y261&lt;&gt;"","1","0")&amp;IF(X261&lt;&gt;"","1","0")&amp;IF(W261&lt;&gt;"","1","0"))</f>
        <v>2#0000_0000</v>
      </c>
      <c r="AD261" s="149" t="str">
        <f t="shared" si="743"/>
        <v>2#0000_0000</v>
      </c>
      <c r="AE261" s="15" t="str">
        <f t="shared" ref="AE261:AE295" si="893">CONCATENATE("2#00",IF(AB261&lt;&gt;"","1","0")&amp;IF(AA261&lt;&gt;"","1","0")&amp;"_"&amp;IF(Z261&lt;&gt;"","1","0")&amp;IF(Y261&lt;&gt;"","1","0"),"00")</f>
        <v>2#0000_0000</v>
      </c>
      <c r="AF261" s="567">
        <f t="shared" ref="AF261:AF286" si="894">IF(E261="МПа",1,0)</f>
        <v>1</v>
      </c>
      <c r="AG261" t="str">
        <f t="shared" ref="AG261" si="895">BL261</f>
        <v>0.050</v>
      </c>
      <c r="AH261" s="15" t="s">
        <v>8678</v>
      </c>
      <c r="AI261">
        <v>12</v>
      </c>
      <c r="AJ261">
        <v>16</v>
      </c>
      <c r="AK261">
        <v>15</v>
      </c>
      <c r="AM261">
        <v>1240970</v>
      </c>
      <c r="AN261" s="15" t="s">
        <v>11741</v>
      </c>
      <c r="AO261" s="234" t="s">
        <v>11823</v>
      </c>
      <c r="BG261" s="150">
        <v>5</v>
      </c>
      <c r="BH261" s="567">
        <f t="shared" ref="BH261" si="896">J261</f>
        <v>0</v>
      </c>
      <c r="BI261" s="567">
        <f t="shared" ref="BI261" si="897">K261</f>
        <v>10</v>
      </c>
      <c r="BJ261" s="151">
        <f t="shared" ref="BJ261" si="898">MIN(IF(BG261=5, 2, 5),(BI261-BH261)*VLOOKUP(BG261,$BP$3:$BQ$8,2,1))</f>
        <v>0.05</v>
      </c>
      <c r="BK261" s="152">
        <f t="shared" ref="BK261" si="899">ROUNDDOWN(BJ261, 3)</f>
        <v>0.05</v>
      </c>
      <c r="BL261" t="str">
        <f t="shared" ref="BL261" si="900">SUBSTITUTE(TEXT(BK261, "0,000"),",",".")</f>
        <v>0.050</v>
      </c>
      <c r="BQ261" s="153"/>
    </row>
    <row r="262" spans="1:69" s="1109" customFormat="1">
      <c r="A262" s="1096">
        <v>260</v>
      </c>
      <c r="B262" s="1097"/>
      <c r="C262" s="1098"/>
      <c r="D262" s="1099"/>
      <c r="E262" s="1100"/>
      <c r="F262" s="1100"/>
      <c r="G262" s="1100"/>
      <c r="H262" s="1101">
        <v>0</v>
      </c>
      <c r="I262" s="1101">
        <v>0</v>
      </c>
      <c r="J262" s="1101">
        <v>0</v>
      </c>
      <c r="K262" s="1101">
        <v>0</v>
      </c>
      <c r="L262" s="1101">
        <v>0</v>
      </c>
      <c r="M262" s="1101">
        <v>0</v>
      </c>
      <c r="N262" s="1102" t="str">
        <f t="shared" si="741"/>
        <v>2#0000_0000</v>
      </c>
      <c r="O262" s="1102" t="str">
        <f t="shared" si="742"/>
        <v>2#0000_0000</v>
      </c>
      <c r="P262" s="1102" t="str">
        <f t="shared" si="843"/>
        <v>2#0000_0000</v>
      </c>
      <c r="Q262" s="1103"/>
      <c r="R262" s="1103"/>
      <c r="S262" s="1103"/>
      <c r="T262" s="1104"/>
      <c r="U262" s="1103"/>
      <c r="V262" s="1103"/>
      <c r="W262" s="1103"/>
      <c r="X262" s="1104"/>
      <c r="Y262" s="1103"/>
      <c r="Z262" s="1103"/>
      <c r="AA262" s="1103"/>
      <c r="AB262" s="1103"/>
      <c r="AC262" s="1105" t="str">
        <f t="shared" si="892"/>
        <v>2#0000_0000</v>
      </c>
      <c r="AD262" s="1106" t="str">
        <f t="shared" si="743"/>
        <v>2#0000_0000</v>
      </c>
      <c r="AE262" s="1107" t="str">
        <f t="shared" si="893"/>
        <v>2#0000_0000</v>
      </c>
      <c r="AF262" s="1108">
        <f t="shared" si="894"/>
        <v>0</v>
      </c>
      <c r="AG262" s="1109" t="str">
        <f t="shared" ref="AG262" si="901">BL262</f>
        <v>0.000</v>
      </c>
      <c r="AI262" s="1109">
        <v>12</v>
      </c>
      <c r="AJ262" s="1109">
        <v>16</v>
      </c>
      <c r="AK262" s="1109">
        <v>15</v>
      </c>
      <c r="AN262" s="1107" t="s">
        <v>11741</v>
      </c>
      <c r="AO262" s="1133"/>
      <c r="BG262" s="1110">
        <v>5</v>
      </c>
      <c r="BH262" s="1108">
        <f t="shared" ref="BH262" si="902">J262</f>
        <v>0</v>
      </c>
      <c r="BI262" s="1108">
        <f t="shared" ref="BI262" si="903">K262</f>
        <v>0</v>
      </c>
      <c r="BJ262" s="1111">
        <f t="shared" ref="BJ262" si="904">MIN(IF(BG262=5, 2, 5),(BI262-BH262)*VLOOKUP(BG262,$BP$3:$BQ$8,2,1))</f>
        <v>0</v>
      </c>
      <c r="BK262" s="1112">
        <f t="shared" ref="BK262" si="905">ROUNDDOWN(BJ262, 3)</f>
        <v>0</v>
      </c>
      <c r="BL262" s="1109" t="str">
        <f t="shared" ref="BL262" si="906">SUBSTITUTE(TEXT(BK262, "0,000"),",",".")</f>
        <v>0.000</v>
      </c>
      <c r="BQ262" s="1113"/>
    </row>
    <row r="263" spans="1:69">
      <c r="A263" s="154">
        <v>261</v>
      </c>
      <c r="B263" s="174" t="s">
        <v>597</v>
      </c>
      <c r="C263" s="165" t="s">
        <v>557</v>
      </c>
      <c r="D263" s="13" t="s">
        <v>531</v>
      </c>
      <c r="E263" s="23" t="s">
        <v>539</v>
      </c>
      <c r="F263" s="23" t="s">
        <v>540</v>
      </c>
      <c r="G263" s="23" t="s">
        <v>443</v>
      </c>
      <c r="H263" s="23">
        <v>4</v>
      </c>
      <c r="I263" s="23">
        <v>20</v>
      </c>
      <c r="J263" s="147">
        <v>-50</v>
      </c>
      <c r="K263" s="147">
        <v>150</v>
      </c>
      <c r="L263" s="147">
        <v>0</v>
      </c>
      <c r="M263" s="147">
        <v>0</v>
      </c>
      <c r="N263" s="9" t="str">
        <f t="shared" si="741"/>
        <v>2#0000_0000</v>
      </c>
      <c r="O263" s="9" t="str">
        <f t="shared" si="742"/>
        <v>2#0000_0000</v>
      </c>
      <c r="P263" s="9" t="str">
        <f t="shared" si="843"/>
        <v>2#0000_0000</v>
      </c>
      <c r="Q263" s="179"/>
      <c r="R263" s="179"/>
      <c r="S263" s="179"/>
      <c r="T263" s="180"/>
      <c r="U263" s="181"/>
      <c r="V263" s="182"/>
      <c r="W263" s="182"/>
      <c r="X263" s="180"/>
      <c r="Y263" s="181"/>
      <c r="Z263" s="179"/>
      <c r="AA263" s="179"/>
      <c r="AB263" s="179"/>
      <c r="AC263" s="148" t="str">
        <f t="shared" si="892"/>
        <v>2#0000_0000</v>
      </c>
      <c r="AD263" s="149" t="str">
        <f t="shared" si="743"/>
        <v>2#0000_0000</v>
      </c>
      <c r="AE263" s="15" t="str">
        <f t="shared" si="893"/>
        <v>2#0000_0000</v>
      </c>
      <c r="AF263" s="567">
        <f t="shared" si="894"/>
        <v>0</v>
      </c>
      <c r="AG263" t="str">
        <f t="shared" ref="AG263" si="907">BL263</f>
        <v>1.000</v>
      </c>
      <c r="AH263" s="15" t="s">
        <v>8678</v>
      </c>
      <c r="AI263">
        <v>12</v>
      </c>
      <c r="AJ263">
        <v>16</v>
      </c>
      <c r="AK263">
        <v>15</v>
      </c>
      <c r="AM263">
        <v>1240971</v>
      </c>
      <c r="AN263" s="15" t="s">
        <v>11741</v>
      </c>
      <c r="AO263" s="234" t="s">
        <v>11841</v>
      </c>
      <c r="BG263" s="150">
        <v>5</v>
      </c>
      <c r="BH263" s="567">
        <f t="shared" ref="BH263" si="908">J263</f>
        <v>-50</v>
      </c>
      <c r="BI263" s="567">
        <f t="shared" ref="BI263" si="909">K263</f>
        <v>150</v>
      </c>
      <c r="BJ263" s="151">
        <f t="shared" ref="BJ263" si="910">MIN(IF(BG263=5, 2, 5),(BI263-BH263)*VLOOKUP(BG263,$BP$3:$BQ$8,2,1))</f>
        <v>1</v>
      </c>
      <c r="BK263" s="152">
        <f t="shared" ref="BK263" si="911">ROUNDDOWN(BJ263, 3)</f>
        <v>1</v>
      </c>
      <c r="BL263" t="str">
        <f t="shared" ref="BL263" si="912">SUBSTITUTE(TEXT(BK263, "0,000"),",",".")</f>
        <v>1.000</v>
      </c>
      <c r="BQ263" s="153"/>
    </row>
    <row r="264" spans="1:69">
      <c r="A264" s="154">
        <v>262</v>
      </c>
      <c r="B264" s="174" t="s">
        <v>606</v>
      </c>
      <c r="C264" s="165" t="s">
        <v>608</v>
      </c>
      <c r="D264" s="13"/>
      <c r="E264" s="23" t="s">
        <v>543</v>
      </c>
      <c r="F264" s="23" t="s">
        <v>540</v>
      </c>
      <c r="G264" s="23" t="s">
        <v>471</v>
      </c>
      <c r="H264" s="23">
        <v>4</v>
      </c>
      <c r="I264" s="23">
        <v>20</v>
      </c>
      <c r="J264" s="147">
        <v>4</v>
      </c>
      <c r="K264" s="147">
        <v>20</v>
      </c>
      <c r="L264" s="147">
        <v>0</v>
      </c>
      <c r="M264" s="147">
        <v>0</v>
      </c>
      <c r="N264" s="9" t="str">
        <f t="shared" si="741"/>
        <v>2#0000_0000</v>
      </c>
      <c r="O264" s="9" t="str">
        <f t="shared" si="742"/>
        <v>2#0000_0010</v>
      </c>
      <c r="P264" s="9" t="str">
        <f t="shared" si="843"/>
        <v>2#0000_0010</v>
      </c>
      <c r="Q264" s="179"/>
      <c r="R264" s="179"/>
      <c r="S264" s="179"/>
      <c r="T264" s="180"/>
      <c r="U264" s="181">
        <v>5</v>
      </c>
      <c r="V264" s="182"/>
      <c r="W264" s="182"/>
      <c r="X264" s="180">
        <v>8</v>
      </c>
      <c r="Y264" s="181"/>
      <c r="Z264" s="179">
        <v>12</v>
      </c>
      <c r="AA264" s="179"/>
      <c r="AB264" s="179"/>
      <c r="AC264" s="148" t="str">
        <f t="shared" si="892"/>
        <v>2#0000_1010</v>
      </c>
      <c r="AD264" s="149" t="str">
        <f t="shared" si="743"/>
        <v>2#0000_1010</v>
      </c>
      <c r="AE264" s="15" t="str">
        <f t="shared" si="893"/>
        <v>2#0000_1000</v>
      </c>
      <c r="AF264" s="567">
        <f t="shared" si="894"/>
        <v>0</v>
      </c>
      <c r="AG264" t="str">
        <f t="shared" ref="AG264" si="913">BL264</f>
        <v>0.080</v>
      </c>
      <c r="AH264" s="15" t="s">
        <v>8678</v>
      </c>
      <c r="AI264">
        <v>12</v>
      </c>
      <c r="AJ264">
        <v>16</v>
      </c>
      <c r="AK264">
        <v>15</v>
      </c>
      <c r="AM264">
        <v>1240972</v>
      </c>
      <c r="AN264" s="15" t="s">
        <v>11741</v>
      </c>
      <c r="AO264" s="234" t="s">
        <v>11840</v>
      </c>
      <c r="BG264" s="150">
        <v>5</v>
      </c>
      <c r="BH264" s="567">
        <f t="shared" ref="BH264" si="914">J264</f>
        <v>4</v>
      </c>
      <c r="BI264" s="567">
        <f t="shared" ref="BI264" si="915">K264</f>
        <v>20</v>
      </c>
      <c r="BJ264" s="151">
        <f t="shared" ref="BJ264" si="916">MIN(IF(BG264=5, 2, 5),(BI264-BH264)*VLOOKUP(BG264,$BP$3:$BQ$8,2,1))</f>
        <v>0.08</v>
      </c>
      <c r="BK264" s="152">
        <f t="shared" ref="BK264" si="917">ROUNDDOWN(BJ264, 3)</f>
        <v>0.08</v>
      </c>
      <c r="BL264" t="str">
        <f t="shared" ref="BL264" si="918">SUBSTITUTE(TEXT(BK264, "0,000"),",",".")</f>
        <v>0.080</v>
      </c>
      <c r="BQ264" s="153"/>
    </row>
    <row r="265" spans="1:69">
      <c r="A265" s="154">
        <v>263</v>
      </c>
      <c r="B265" s="174" t="s">
        <v>615</v>
      </c>
      <c r="C265" s="165" t="s">
        <v>616</v>
      </c>
      <c r="D265" s="13" t="s">
        <v>1186</v>
      </c>
      <c r="E265" s="23" t="s">
        <v>1187</v>
      </c>
      <c r="F265" s="23" t="s">
        <v>540</v>
      </c>
      <c r="G265" s="23" t="s">
        <v>443</v>
      </c>
      <c r="H265" s="23">
        <v>4</v>
      </c>
      <c r="I265" s="23">
        <v>20</v>
      </c>
      <c r="J265" s="147">
        <v>0</v>
      </c>
      <c r="K265" s="147">
        <v>3000</v>
      </c>
      <c r="L265" s="147">
        <v>0</v>
      </c>
      <c r="M265" s="147">
        <v>0</v>
      </c>
      <c r="N265" s="9" t="str">
        <f t="shared" si="741"/>
        <v>2#0000_0000</v>
      </c>
      <c r="O265" s="9" t="str">
        <f t="shared" si="742"/>
        <v>2#0000_0010</v>
      </c>
      <c r="P265" s="9" t="str">
        <f t="shared" si="843"/>
        <v>2#0000_0010</v>
      </c>
      <c r="Q265" s="179"/>
      <c r="R265" s="179"/>
      <c r="S265" s="179"/>
      <c r="T265" s="180"/>
      <c r="U265" s="181" t="s">
        <v>1210</v>
      </c>
      <c r="V265" s="182"/>
      <c r="W265" s="182"/>
      <c r="X265" s="181"/>
      <c r="Y265" s="180" t="s">
        <v>1211</v>
      </c>
      <c r="Z265" s="179"/>
      <c r="AA265" s="179"/>
      <c r="AB265" s="179"/>
      <c r="AC265" s="148" t="str">
        <f t="shared" si="892"/>
        <v>2#0000_0100</v>
      </c>
      <c r="AD265" s="149" t="str">
        <f t="shared" si="743"/>
        <v>2#0000_0100</v>
      </c>
      <c r="AE265" s="15" t="str">
        <f t="shared" si="893"/>
        <v>2#0000_0100</v>
      </c>
      <c r="AF265" s="567">
        <f t="shared" si="894"/>
        <v>0</v>
      </c>
      <c r="AG265" t="str">
        <f t="shared" ref="AG265" si="919">BL265</f>
        <v>2.000</v>
      </c>
      <c r="AH265" s="15" t="s">
        <v>8678</v>
      </c>
      <c r="AI265">
        <v>12</v>
      </c>
      <c r="AJ265">
        <v>16</v>
      </c>
      <c r="AK265">
        <v>15</v>
      </c>
      <c r="AM265">
        <v>1240973</v>
      </c>
      <c r="AN265" s="15" t="s">
        <v>11741</v>
      </c>
      <c r="AO265" s="234" t="s">
        <v>11840</v>
      </c>
      <c r="BG265" s="150">
        <v>5</v>
      </c>
      <c r="BH265" s="567">
        <f t="shared" ref="BH265" si="920">J265</f>
        <v>0</v>
      </c>
      <c r="BI265" s="567">
        <f t="shared" ref="BI265" si="921">K265</f>
        <v>3000</v>
      </c>
      <c r="BJ265" s="151">
        <f t="shared" ref="BJ265" si="922">MIN(IF(BG265=5, 2, 5),(BI265-BH265)*VLOOKUP(BG265,$BP$3:$BQ$8,2,1))</f>
        <v>2</v>
      </c>
      <c r="BK265" s="152">
        <f t="shared" ref="BK265" si="923">ROUNDDOWN(BJ265, 3)</f>
        <v>2</v>
      </c>
      <c r="BL265" t="str">
        <f t="shared" ref="BL265" si="924">SUBSTITUTE(TEXT(BK265, "0,000"),",",".")</f>
        <v>2.000</v>
      </c>
      <c r="BQ265" s="153"/>
    </row>
    <row r="266" spans="1:69">
      <c r="A266" s="154">
        <v>264</v>
      </c>
      <c r="B266" s="175" t="s">
        <v>629</v>
      </c>
      <c r="C266" s="165" t="s">
        <v>630</v>
      </c>
      <c r="D266" s="13" t="s">
        <v>1165</v>
      </c>
      <c r="E266" s="23" t="s">
        <v>1184</v>
      </c>
      <c r="F266" s="23" t="s">
        <v>544</v>
      </c>
      <c r="G266" s="23" t="s">
        <v>443</v>
      </c>
      <c r="H266" s="23">
        <v>4</v>
      </c>
      <c r="I266" s="23">
        <v>20</v>
      </c>
      <c r="J266" s="147">
        <v>0</v>
      </c>
      <c r="K266" s="147">
        <v>10</v>
      </c>
      <c r="L266" s="147">
        <v>0</v>
      </c>
      <c r="M266" s="147">
        <v>0</v>
      </c>
      <c r="N266" s="9" t="str">
        <f t="shared" si="741"/>
        <v>2#0000_1000</v>
      </c>
      <c r="O266" s="9" t="str">
        <f t="shared" si="742"/>
        <v>2#0000_1000</v>
      </c>
      <c r="P266" s="9" t="str">
        <f t="shared" si="843"/>
        <v>2#0000_1000</v>
      </c>
      <c r="Q266" s="179"/>
      <c r="R266" s="179"/>
      <c r="S266" s="179" t="s">
        <v>1212</v>
      </c>
      <c r="T266" s="180"/>
      <c r="U266" s="181"/>
      <c r="V266" s="182"/>
      <c r="W266" s="182"/>
      <c r="X266" s="180"/>
      <c r="Y266" s="181"/>
      <c r="Z266" s="179"/>
      <c r="AA266" s="179"/>
      <c r="AB266" s="179"/>
      <c r="AC266" s="148" t="str">
        <f t="shared" si="892"/>
        <v>2#0000_0000</v>
      </c>
      <c r="AD266" s="149" t="str">
        <f t="shared" si="743"/>
        <v>2#0000_0000</v>
      </c>
      <c r="AE266" s="15" t="str">
        <f t="shared" si="893"/>
        <v>2#0000_0000</v>
      </c>
      <c r="AF266" s="567">
        <f t="shared" si="894"/>
        <v>1</v>
      </c>
      <c r="AG266" t="str">
        <f t="shared" ref="AG266" si="925">BL266</f>
        <v>0.050</v>
      </c>
      <c r="AH266" s="15" t="s">
        <v>8678</v>
      </c>
      <c r="AI266">
        <v>12</v>
      </c>
      <c r="AJ266">
        <v>16</v>
      </c>
      <c r="AK266">
        <v>15</v>
      </c>
      <c r="AM266">
        <v>1240974</v>
      </c>
      <c r="AN266" s="15" t="s">
        <v>11741</v>
      </c>
      <c r="AO266" s="234" t="s">
        <v>11823</v>
      </c>
      <c r="BG266" s="150">
        <v>5</v>
      </c>
      <c r="BH266" s="567">
        <f t="shared" ref="BH266" si="926">J266</f>
        <v>0</v>
      </c>
      <c r="BI266" s="567">
        <f t="shared" ref="BI266" si="927">K266</f>
        <v>10</v>
      </c>
      <c r="BJ266" s="151">
        <f t="shared" ref="BJ266" si="928">MIN(IF(BG266=5, 2, 5),(BI266-BH266)*VLOOKUP(BG266,$BP$3:$BQ$8,2,1))</f>
        <v>0.05</v>
      </c>
      <c r="BK266" s="152">
        <f t="shared" ref="BK266" si="929">ROUNDDOWN(BJ266, 3)</f>
        <v>0.05</v>
      </c>
      <c r="BL266" t="str">
        <f t="shared" ref="BL266" si="930">SUBSTITUTE(TEXT(BK266, "0,000"),",",".")</f>
        <v>0.050</v>
      </c>
      <c r="BQ266" s="153"/>
    </row>
    <row r="267" spans="1:69" s="1109" customFormat="1">
      <c r="A267" s="1096">
        <v>265</v>
      </c>
      <c r="B267" s="1097"/>
      <c r="C267" s="1098"/>
      <c r="D267" s="1099"/>
      <c r="E267" s="1100"/>
      <c r="F267" s="1100"/>
      <c r="G267" s="1100"/>
      <c r="H267" s="1101">
        <v>0</v>
      </c>
      <c r="I267" s="1101">
        <v>0</v>
      </c>
      <c r="J267" s="1101">
        <v>0</v>
      </c>
      <c r="K267" s="1101">
        <v>0</v>
      </c>
      <c r="L267" s="1101">
        <v>0</v>
      </c>
      <c r="M267" s="1101">
        <v>0</v>
      </c>
      <c r="N267" s="1102" t="str">
        <f t="shared" si="741"/>
        <v>2#0000_0000</v>
      </c>
      <c r="O267" s="1102" t="str">
        <f t="shared" si="742"/>
        <v>2#0000_0000</v>
      </c>
      <c r="P267" s="1102" t="str">
        <f t="shared" si="843"/>
        <v>2#0000_0000</v>
      </c>
      <c r="Q267" s="1103"/>
      <c r="R267" s="1103"/>
      <c r="S267" s="1103"/>
      <c r="T267" s="1104"/>
      <c r="U267" s="1103"/>
      <c r="V267" s="1103"/>
      <c r="W267" s="1103"/>
      <c r="X267" s="1104"/>
      <c r="Y267" s="1103"/>
      <c r="Z267" s="1103"/>
      <c r="AA267" s="1103"/>
      <c r="AB267" s="1103"/>
      <c r="AC267" s="1105" t="str">
        <f t="shared" si="892"/>
        <v>2#0000_0000</v>
      </c>
      <c r="AD267" s="1106" t="str">
        <f t="shared" si="743"/>
        <v>2#0000_0000</v>
      </c>
      <c r="AE267" s="1107" t="str">
        <f t="shared" si="893"/>
        <v>2#0000_0000</v>
      </c>
      <c r="AF267" s="1108">
        <f t="shared" si="894"/>
        <v>0</v>
      </c>
      <c r="AG267" s="1109" t="str">
        <f t="shared" ref="AG267" si="931">BL267</f>
        <v>0.000</v>
      </c>
      <c r="AI267" s="1109">
        <v>12</v>
      </c>
      <c r="AJ267" s="1109">
        <v>16</v>
      </c>
      <c r="AK267" s="1109">
        <v>15</v>
      </c>
      <c r="AN267" s="1107" t="s">
        <v>11741</v>
      </c>
      <c r="AO267" s="1133"/>
      <c r="BG267" s="1110">
        <v>5</v>
      </c>
      <c r="BH267" s="1108">
        <f t="shared" ref="BH267" si="932">J267</f>
        <v>0</v>
      </c>
      <c r="BI267" s="1108">
        <f t="shared" ref="BI267" si="933">K267</f>
        <v>0</v>
      </c>
      <c r="BJ267" s="1111">
        <f t="shared" ref="BJ267" si="934">MIN(IF(BG267=5, 2, 5),(BI267-BH267)*VLOOKUP(BG267,$BP$3:$BQ$8,2,1))</f>
        <v>0</v>
      </c>
      <c r="BK267" s="1112">
        <f t="shared" ref="BK267" si="935">ROUNDDOWN(BJ267, 3)</f>
        <v>0</v>
      </c>
      <c r="BL267" s="1109" t="str">
        <f t="shared" ref="BL267" si="936">SUBSTITUTE(TEXT(BK267, "0,000"),",",".")</f>
        <v>0.000</v>
      </c>
      <c r="BQ267" s="1113"/>
    </row>
    <row r="268" spans="1:69">
      <c r="A268" s="154">
        <v>266</v>
      </c>
      <c r="B268" s="174" t="s">
        <v>598</v>
      </c>
      <c r="C268" s="165" t="s">
        <v>599</v>
      </c>
      <c r="D268" s="13" t="s">
        <v>531</v>
      </c>
      <c r="E268" s="23" t="s">
        <v>539</v>
      </c>
      <c r="F268" s="23" t="s">
        <v>540</v>
      </c>
      <c r="G268" s="23" t="s">
        <v>443</v>
      </c>
      <c r="H268" s="23">
        <v>4</v>
      </c>
      <c r="I268" s="23">
        <v>20</v>
      </c>
      <c r="J268" s="147">
        <v>-50</v>
      </c>
      <c r="K268" s="147">
        <v>150</v>
      </c>
      <c r="L268" s="147">
        <v>0</v>
      </c>
      <c r="M268" s="147">
        <v>0</v>
      </c>
      <c r="N268" s="9" t="str">
        <f t="shared" si="741"/>
        <v>2#0000_0000</v>
      </c>
      <c r="O268" s="9" t="str">
        <f t="shared" si="742"/>
        <v>2#0000_0000</v>
      </c>
      <c r="P268" s="9" t="str">
        <f t="shared" si="843"/>
        <v>2#0000_0000</v>
      </c>
      <c r="Q268" s="179"/>
      <c r="R268" s="179"/>
      <c r="S268" s="179"/>
      <c r="T268" s="180"/>
      <c r="U268" s="181"/>
      <c r="V268" s="182"/>
      <c r="W268" s="182"/>
      <c r="X268" s="180"/>
      <c r="Y268" s="181"/>
      <c r="Z268" s="179"/>
      <c r="AA268" s="179"/>
      <c r="AB268" s="179"/>
      <c r="AC268" s="148" t="str">
        <f t="shared" si="892"/>
        <v>2#0000_0000</v>
      </c>
      <c r="AD268" s="149" t="str">
        <f t="shared" si="743"/>
        <v>2#0000_0000</v>
      </c>
      <c r="AE268" s="15" t="str">
        <f t="shared" si="893"/>
        <v>2#0000_0000</v>
      </c>
      <c r="AF268" s="567">
        <f t="shared" si="894"/>
        <v>0</v>
      </c>
      <c r="AG268" t="str">
        <f t="shared" ref="AG268" si="937">BL268</f>
        <v>1.000</v>
      </c>
      <c r="AH268" s="15" t="s">
        <v>8678</v>
      </c>
      <c r="AI268">
        <v>12</v>
      </c>
      <c r="AJ268">
        <v>16</v>
      </c>
      <c r="AK268">
        <v>15</v>
      </c>
      <c r="AM268">
        <v>1240975</v>
      </c>
      <c r="AN268" s="15" t="s">
        <v>11741</v>
      </c>
      <c r="AO268" s="234" t="s">
        <v>11841</v>
      </c>
      <c r="BG268" s="150">
        <v>5</v>
      </c>
      <c r="BH268" s="567">
        <f t="shared" ref="BH268" si="938">J268</f>
        <v>-50</v>
      </c>
      <c r="BI268" s="567">
        <f t="shared" ref="BI268" si="939">K268</f>
        <v>150</v>
      </c>
      <c r="BJ268" s="151">
        <f t="shared" ref="BJ268" si="940">MIN(IF(BG268=5, 2, 5),(BI268-BH268)*VLOOKUP(BG268,$BP$3:$BQ$8,2,1))</f>
        <v>1</v>
      </c>
      <c r="BK268" s="152">
        <f t="shared" ref="BK268" si="941">ROUNDDOWN(BJ268, 3)</f>
        <v>1</v>
      </c>
      <c r="BL268" t="str">
        <f t="shared" ref="BL268" si="942">SUBSTITUTE(TEXT(BK268, "0,000"),",",".")</f>
        <v>1.000</v>
      </c>
      <c r="BQ268" s="153"/>
    </row>
    <row r="269" spans="1:69">
      <c r="A269" s="154">
        <v>267</v>
      </c>
      <c r="B269" s="174" t="s">
        <v>617</v>
      </c>
      <c r="C269" s="165" t="s">
        <v>618</v>
      </c>
      <c r="D269" s="13" t="s">
        <v>1186</v>
      </c>
      <c r="E269" s="23" t="s">
        <v>1187</v>
      </c>
      <c r="F269" s="23" t="s">
        <v>540</v>
      </c>
      <c r="G269" s="23" t="s">
        <v>443</v>
      </c>
      <c r="H269" s="23">
        <v>4</v>
      </c>
      <c r="I269" s="23">
        <v>20</v>
      </c>
      <c r="J269" s="147">
        <v>0</v>
      </c>
      <c r="K269" s="147">
        <v>3000</v>
      </c>
      <c r="L269" s="147">
        <v>0</v>
      </c>
      <c r="M269" s="147">
        <v>0</v>
      </c>
      <c r="N269" s="9" t="str">
        <f t="shared" si="741"/>
        <v>2#0000_0000</v>
      </c>
      <c r="O269" s="9" t="str">
        <f t="shared" si="742"/>
        <v>2#0000_0010</v>
      </c>
      <c r="P269" s="9" t="str">
        <f t="shared" si="843"/>
        <v>2#0000_0010</v>
      </c>
      <c r="Q269" s="179"/>
      <c r="R269" s="179"/>
      <c r="S269" s="179"/>
      <c r="T269" s="180"/>
      <c r="U269" s="181" t="s">
        <v>1215</v>
      </c>
      <c r="V269" s="182"/>
      <c r="W269" s="182"/>
      <c r="X269" s="180" t="s">
        <v>1216</v>
      </c>
      <c r="Y269" s="181"/>
      <c r="Z269" s="179"/>
      <c r="AA269" s="179"/>
      <c r="AB269" s="179"/>
      <c r="AC269" s="148" t="str">
        <f t="shared" si="892"/>
        <v>2#0000_0010</v>
      </c>
      <c r="AD269" s="149" t="str">
        <f t="shared" si="743"/>
        <v>2#0000_0010</v>
      </c>
      <c r="AE269" s="15" t="str">
        <f t="shared" si="893"/>
        <v>2#0000_0000</v>
      </c>
      <c r="AF269" s="567">
        <f t="shared" si="894"/>
        <v>0</v>
      </c>
      <c r="AG269" t="str">
        <f t="shared" ref="AG269" si="943">BL269</f>
        <v>2.000</v>
      </c>
      <c r="AH269" s="15" t="s">
        <v>8678</v>
      </c>
      <c r="AI269">
        <v>12</v>
      </c>
      <c r="AJ269">
        <v>16</v>
      </c>
      <c r="AK269">
        <v>15</v>
      </c>
      <c r="AM269">
        <v>1240976</v>
      </c>
      <c r="AN269" s="15" t="s">
        <v>11741</v>
      </c>
      <c r="AO269" s="234" t="s">
        <v>11840</v>
      </c>
      <c r="BG269" s="150">
        <v>5</v>
      </c>
      <c r="BH269" s="567">
        <f t="shared" ref="BH269" si="944">J269</f>
        <v>0</v>
      </c>
      <c r="BI269" s="567">
        <f t="shared" ref="BI269" si="945">K269</f>
        <v>3000</v>
      </c>
      <c r="BJ269" s="151">
        <f t="shared" ref="BJ269" si="946">MIN(IF(BG269=5, 2, 5),(BI269-BH269)*VLOOKUP(BG269,$BP$3:$BQ$8,2,1))</f>
        <v>2</v>
      </c>
      <c r="BK269" s="152">
        <f t="shared" ref="BK269" si="947">ROUNDDOWN(BJ269, 3)</f>
        <v>2</v>
      </c>
      <c r="BL269" t="str">
        <f t="shared" ref="BL269" si="948">SUBSTITUTE(TEXT(BK269, "0,000"),",",".")</f>
        <v>2.000</v>
      </c>
      <c r="BQ269" s="153"/>
    </row>
    <row r="270" spans="1:69" s="1109" customFormat="1">
      <c r="A270" s="1096">
        <v>268</v>
      </c>
      <c r="B270" s="1097"/>
      <c r="C270" s="1098"/>
      <c r="D270" s="1099"/>
      <c r="E270" s="1100"/>
      <c r="F270" s="1100"/>
      <c r="G270" s="1100"/>
      <c r="H270" s="1101">
        <v>0</v>
      </c>
      <c r="I270" s="1101">
        <v>0</v>
      </c>
      <c r="J270" s="1101">
        <v>0</v>
      </c>
      <c r="K270" s="1101">
        <v>0</v>
      </c>
      <c r="L270" s="1101">
        <v>0</v>
      </c>
      <c r="M270" s="1101">
        <v>0</v>
      </c>
      <c r="N270" s="1102" t="str">
        <f t="shared" si="741"/>
        <v>2#0000_0000</v>
      </c>
      <c r="O270" s="1102" t="str">
        <f t="shared" si="742"/>
        <v>2#0000_0000</v>
      </c>
      <c r="P270" s="1102" t="str">
        <f t="shared" si="843"/>
        <v>2#0000_0000</v>
      </c>
      <c r="Q270" s="1103"/>
      <c r="R270" s="1103"/>
      <c r="S270" s="1103"/>
      <c r="T270" s="1104"/>
      <c r="U270" s="1103"/>
      <c r="V270" s="1103"/>
      <c r="W270" s="1103"/>
      <c r="X270" s="1104"/>
      <c r="Y270" s="1103"/>
      <c r="Z270" s="1103"/>
      <c r="AA270" s="1103"/>
      <c r="AB270" s="1103"/>
      <c r="AC270" s="1105" t="str">
        <f t="shared" si="892"/>
        <v>2#0000_0000</v>
      </c>
      <c r="AD270" s="1106" t="str">
        <f t="shared" si="743"/>
        <v>2#0000_0000</v>
      </c>
      <c r="AE270" s="1107" t="str">
        <f t="shared" si="893"/>
        <v>2#0000_0000</v>
      </c>
      <c r="AF270" s="1108">
        <f t="shared" si="894"/>
        <v>0</v>
      </c>
      <c r="AG270" s="1109" t="str">
        <f t="shared" ref="AG270" si="949">BL270</f>
        <v>0.000</v>
      </c>
      <c r="AI270" s="1109">
        <v>12</v>
      </c>
      <c r="AJ270" s="1109">
        <v>16</v>
      </c>
      <c r="AK270" s="1109">
        <v>15</v>
      </c>
      <c r="AN270" s="1107" t="s">
        <v>11741</v>
      </c>
      <c r="AO270" s="1133"/>
      <c r="BG270" s="1110">
        <v>5</v>
      </c>
      <c r="BH270" s="1108">
        <f t="shared" ref="BH270" si="950">J270</f>
        <v>0</v>
      </c>
      <c r="BI270" s="1108">
        <f t="shared" ref="BI270" si="951">K270</f>
        <v>0</v>
      </c>
      <c r="BJ270" s="1111">
        <f t="shared" ref="BJ270" si="952">MIN(IF(BG270=5, 2, 5),(BI270-BH270)*VLOOKUP(BG270,$BP$3:$BQ$8,2,1))</f>
        <v>0</v>
      </c>
      <c r="BK270" s="1112">
        <f t="shared" ref="BK270" si="953">ROUNDDOWN(BJ270, 3)</f>
        <v>0</v>
      </c>
      <c r="BL270" s="1109" t="str">
        <f t="shared" ref="BL270" si="954">SUBSTITUTE(TEXT(BK270, "0,000"),",",".")</f>
        <v>0.000</v>
      </c>
      <c r="BQ270" s="1113"/>
    </row>
    <row r="271" spans="1:69">
      <c r="A271" s="154">
        <v>269</v>
      </c>
      <c r="B271" s="174" t="s">
        <v>600</v>
      </c>
      <c r="C271" s="165" t="s">
        <v>601</v>
      </c>
      <c r="D271" s="13" t="s">
        <v>531</v>
      </c>
      <c r="E271" s="23" t="s">
        <v>539</v>
      </c>
      <c r="F271" s="23" t="s">
        <v>540</v>
      </c>
      <c r="G271" s="23" t="s">
        <v>443</v>
      </c>
      <c r="H271" s="23">
        <v>4</v>
      </c>
      <c r="I271" s="23">
        <v>20</v>
      </c>
      <c r="J271" s="147">
        <v>-50</v>
      </c>
      <c r="K271" s="147">
        <v>150</v>
      </c>
      <c r="L271" s="147">
        <v>0</v>
      </c>
      <c r="M271" s="147">
        <v>0</v>
      </c>
      <c r="N271" s="9" t="str">
        <f t="shared" si="741"/>
        <v>2#0000_0000</v>
      </c>
      <c r="O271" s="9" t="str">
        <f t="shared" si="742"/>
        <v>2#0000_0000</v>
      </c>
      <c r="P271" s="9" t="str">
        <f t="shared" si="843"/>
        <v>2#0000_0000</v>
      </c>
      <c r="Q271" s="179"/>
      <c r="R271" s="179"/>
      <c r="S271" s="179"/>
      <c r="T271" s="180"/>
      <c r="U271" s="181"/>
      <c r="V271" s="182"/>
      <c r="W271" s="182"/>
      <c r="X271" s="180"/>
      <c r="Y271" s="181"/>
      <c r="Z271" s="179"/>
      <c r="AA271" s="179"/>
      <c r="AB271" s="179"/>
      <c r="AC271" s="148" t="str">
        <f t="shared" si="892"/>
        <v>2#0000_0000</v>
      </c>
      <c r="AD271" s="149" t="str">
        <f t="shared" si="743"/>
        <v>2#0000_0000</v>
      </c>
      <c r="AE271" s="15" t="str">
        <f t="shared" si="893"/>
        <v>2#0000_0000</v>
      </c>
      <c r="AF271" s="567">
        <f t="shared" si="894"/>
        <v>0</v>
      </c>
      <c r="AG271" t="str">
        <f t="shared" ref="AG271" si="955">BL271</f>
        <v>1.000</v>
      </c>
      <c r="AH271" s="15" t="s">
        <v>8678</v>
      </c>
      <c r="AI271">
        <v>12</v>
      </c>
      <c r="AJ271">
        <v>16</v>
      </c>
      <c r="AK271">
        <v>15</v>
      </c>
      <c r="AM271">
        <v>1240977</v>
      </c>
      <c r="AN271" s="15" t="s">
        <v>11741</v>
      </c>
      <c r="AO271" s="234" t="s">
        <v>11841</v>
      </c>
      <c r="BG271" s="150">
        <v>5</v>
      </c>
      <c r="BH271" s="567">
        <f t="shared" ref="BH271" si="956">J271</f>
        <v>-50</v>
      </c>
      <c r="BI271" s="567">
        <f t="shared" ref="BI271" si="957">K271</f>
        <v>150</v>
      </c>
      <c r="BJ271" s="151">
        <f t="shared" ref="BJ271" si="958">MIN(IF(BG271=5, 2, 5),(BI271-BH271)*VLOOKUP(BG271,$BP$3:$BQ$8,2,1))</f>
        <v>1</v>
      </c>
      <c r="BK271" s="152">
        <f t="shared" ref="BK271" si="959">ROUNDDOWN(BJ271, 3)</f>
        <v>1</v>
      </c>
      <c r="BL271" t="str">
        <f t="shared" ref="BL271" si="960">SUBSTITUTE(TEXT(BK271, "0,000"),",",".")</f>
        <v>1.000</v>
      </c>
      <c r="BQ271" s="153"/>
    </row>
    <row r="272" spans="1:69">
      <c r="A272" s="154">
        <v>270</v>
      </c>
      <c r="B272" s="174" t="s">
        <v>619</v>
      </c>
      <c r="C272" s="165" t="s">
        <v>620</v>
      </c>
      <c r="D272" s="13" t="s">
        <v>1186</v>
      </c>
      <c r="E272" s="23" t="s">
        <v>1187</v>
      </c>
      <c r="F272" s="23" t="s">
        <v>540</v>
      </c>
      <c r="G272" s="23" t="s">
        <v>443</v>
      </c>
      <c r="H272" s="23">
        <v>4</v>
      </c>
      <c r="I272" s="23">
        <v>20</v>
      </c>
      <c r="J272" s="147">
        <v>0</v>
      </c>
      <c r="K272" s="147">
        <v>3000</v>
      </c>
      <c r="L272" s="147">
        <v>0</v>
      </c>
      <c r="M272" s="147">
        <v>0</v>
      </c>
      <c r="N272" s="9" t="str">
        <f t="shared" si="741"/>
        <v>2#0000_0000</v>
      </c>
      <c r="O272" s="9" t="str">
        <f t="shared" si="742"/>
        <v>2#0000_0010</v>
      </c>
      <c r="P272" s="9" t="str">
        <f t="shared" si="843"/>
        <v>2#0000_0010</v>
      </c>
      <c r="Q272" s="179"/>
      <c r="R272" s="179"/>
      <c r="S272" s="179"/>
      <c r="T272" s="180"/>
      <c r="U272" s="181" t="s">
        <v>1215</v>
      </c>
      <c r="V272" s="182"/>
      <c r="W272" s="182"/>
      <c r="X272" s="180" t="s">
        <v>1216</v>
      </c>
      <c r="Y272" s="181"/>
      <c r="Z272" s="179"/>
      <c r="AA272" s="179"/>
      <c r="AB272" s="179"/>
      <c r="AC272" s="148" t="str">
        <f t="shared" si="892"/>
        <v>2#0000_0010</v>
      </c>
      <c r="AD272" s="149" t="str">
        <f t="shared" si="743"/>
        <v>2#0000_0010</v>
      </c>
      <c r="AE272" s="15" t="str">
        <f t="shared" si="893"/>
        <v>2#0000_0000</v>
      </c>
      <c r="AF272" s="567">
        <f t="shared" si="894"/>
        <v>0</v>
      </c>
      <c r="AG272" t="str">
        <f t="shared" ref="AG272" si="961">BL272</f>
        <v>2.000</v>
      </c>
      <c r="AH272" s="15" t="s">
        <v>8678</v>
      </c>
      <c r="AI272">
        <v>12</v>
      </c>
      <c r="AJ272">
        <v>16</v>
      </c>
      <c r="AK272">
        <v>15</v>
      </c>
      <c r="AM272">
        <v>1240978</v>
      </c>
      <c r="AN272" s="15" t="s">
        <v>11741</v>
      </c>
      <c r="AO272" s="234" t="s">
        <v>11840</v>
      </c>
      <c r="BG272" s="150">
        <v>5</v>
      </c>
      <c r="BH272" s="567">
        <f t="shared" ref="BH272" si="962">J272</f>
        <v>0</v>
      </c>
      <c r="BI272" s="567">
        <f t="shared" ref="BI272" si="963">K272</f>
        <v>3000</v>
      </c>
      <c r="BJ272" s="151">
        <f t="shared" ref="BJ272" si="964">MIN(IF(BG272=5, 2, 5),(BI272-BH272)*VLOOKUP(BG272,$BP$3:$BQ$8,2,1))</f>
        <v>2</v>
      </c>
      <c r="BK272" s="152">
        <f t="shared" ref="BK272" si="965">ROUNDDOWN(BJ272, 3)</f>
        <v>2</v>
      </c>
      <c r="BL272" t="str">
        <f t="shared" ref="BL272" si="966">SUBSTITUTE(TEXT(BK272, "0,000"),",",".")</f>
        <v>2.000</v>
      </c>
      <c r="BQ272" s="153"/>
    </row>
    <row r="273" spans="1:69" s="1109" customFormat="1">
      <c r="A273" s="1096">
        <v>271</v>
      </c>
      <c r="B273" s="1097"/>
      <c r="C273" s="1098"/>
      <c r="D273" s="1099"/>
      <c r="E273" s="1100"/>
      <c r="F273" s="1100"/>
      <c r="G273" s="1100"/>
      <c r="H273" s="1101">
        <v>0</v>
      </c>
      <c r="I273" s="1101">
        <v>0</v>
      </c>
      <c r="J273" s="1101">
        <v>0</v>
      </c>
      <c r="K273" s="1101">
        <v>0</v>
      </c>
      <c r="L273" s="1101">
        <v>0</v>
      </c>
      <c r="M273" s="1101">
        <v>0</v>
      </c>
      <c r="N273" s="1102" t="str">
        <f t="shared" si="741"/>
        <v>2#0000_0000</v>
      </c>
      <c r="O273" s="1102" t="str">
        <f t="shared" si="742"/>
        <v>2#0000_0000</v>
      </c>
      <c r="P273" s="1102" t="str">
        <f t="shared" si="843"/>
        <v>2#0000_0000</v>
      </c>
      <c r="Q273" s="1103"/>
      <c r="R273" s="1103"/>
      <c r="S273" s="1103"/>
      <c r="T273" s="1104"/>
      <c r="U273" s="1103"/>
      <c r="V273" s="1103"/>
      <c r="W273" s="1103"/>
      <c r="X273" s="1104"/>
      <c r="Y273" s="1103"/>
      <c r="Z273" s="1103"/>
      <c r="AA273" s="1103"/>
      <c r="AB273" s="1103"/>
      <c r="AC273" s="1105" t="str">
        <f t="shared" si="892"/>
        <v>2#0000_0000</v>
      </c>
      <c r="AD273" s="1106" t="str">
        <f t="shared" si="743"/>
        <v>2#0000_0000</v>
      </c>
      <c r="AE273" s="1107" t="str">
        <f t="shared" si="893"/>
        <v>2#0000_0000</v>
      </c>
      <c r="AF273" s="1108">
        <f t="shared" si="894"/>
        <v>0</v>
      </c>
      <c r="AG273" s="1109" t="str">
        <f t="shared" ref="AG273" si="967">BL273</f>
        <v>0.000</v>
      </c>
      <c r="AI273" s="1109">
        <v>12</v>
      </c>
      <c r="AJ273" s="1109">
        <v>16</v>
      </c>
      <c r="AK273" s="1109">
        <v>15</v>
      </c>
      <c r="AN273" s="1107" t="s">
        <v>11741</v>
      </c>
      <c r="AO273" s="1133"/>
      <c r="BG273" s="1110">
        <v>5</v>
      </c>
      <c r="BH273" s="1108">
        <f t="shared" ref="BH273" si="968">J273</f>
        <v>0</v>
      </c>
      <c r="BI273" s="1108">
        <f t="shared" ref="BI273" si="969">K273</f>
        <v>0</v>
      </c>
      <c r="BJ273" s="1111">
        <f t="shared" ref="BJ273" si="970">MIN(IF(BG273=5, 2, 5),(BI273-BH273)*VLOOKUP(BG273,$BP$3:$BQ$8,2,1))</f>
        <v>0</v>
      </c>
      <c r="BK273" s="1112">
        <f t="shared" ref="BK273" si="971">ROUNDDOWN(BJ273, 3)</f>
        <v>0</v>
      </c>
      <c r="BL273" s="1109" t="str">
        <f t="shared" ref="BL273" si="972">SUBSTITUTE(TEXT(BK273, "0,000"),",",".")</f>
        <v>0.000</v>
      </c>
      <c r="BQ273" s="1113"/>
    </row>
    <row r="274" spans="1:69">
      <c r="A274" s="154">
        <v>272</v>
      </c>
      <c r="B274" s="175" t="s">
        <v>1217</v>
      </c>
      <c r="C274" s="165" t="s">
        <v>1218</v>
      </c>
      <c r="D274" s="13" t="s">
        <v>1165</v>
      </c>
      <c r="E274" s="23" t="s">
        <v>1184</v>
      </c>
      <c r="F274" s="23" t="s">
        <v>544</v>
      </c>
      <c r="G274" s="23" t="s">
        <v>443</v>
      </c>
      <c r="H274" s="23">
        <v>4</v>
      </c>
      <c r="I274" s="23">
        <v>20</v>
      </c>
      <c r="J274" s="147">
        <v>0</v>
      </c>
      <c r="K274" s="147">
        <v>10</v>
      </c>
      <c r="L274" s="147">
        <v>0</v>
      </c>
      <c r="M274" s="147">
        <v>0</v>
      </c>
      <c r="N274" s="9" t="str">
        <f t="shared" si="741"/>
        <v>2#0000_1100</v>
      </c>
      <c r="O274" s="9" t="str">
        <f t="shared" si="742"/>
        <v>2#0000_1100</v>
      </c>
      <c r="P274" s="9" t="str">
        <f t="shared" si="843"/>
        <v>2#0000_1100</v>
      </c>
      <c r="Q274" s="179"/>
      <c r="R274" s="179"/>
      <c r="S274" s="179" t="s">
        <v>1220</v>
      </c>
      <c r="T274" s="180" t="s">
        <v>1219</v>
      </c>
      <c r="U274" s="181"/>
      <c r="V274" s="182"/>
      <c r="W274" s="182"/>
      <c r="X274" s="180"/>
      <c r="Y274" s="181"/>
      <c r="Z274" s="179"/>
      <c r="AA274" s="179"/>
      <c r="AB274" s="179"/>
      <c r="AC274" s="148" t="str">
        <f t="shared" si="892"/>
        <v>2#0000_0000</v>
      </c>
      <c r="AD274" s="149" t="str">
        <f t="shared" si="743"/>
        <v>2#0000_0000</v>
      </c>
      <c r="AE274" s="15" t="str">
        <f t="shared" si="893"/>
        <v>2#0000_0000</v>
      </c>
      <c r="AF274" s="567">
        <f t="shared" si="894"/>
        <v>1</v>
      </c>
      <c r="AG274" t="str">
        <f t="shared" ref="AG274" si="973">BL274</f>
        <v>0.050</v>
      </c>
      <c r="AH274" s="15" t="s">
        <v>8759</v>
      </c>
      <c r="AI274">
        <v>12</v>
      </c>
      <c r="AJ274">
        <v>16</v>
      </c>
      <c r="AK274">
        <v>15</v>
      </c>
      <c r="AM274">
        <v>1240979</v>
      </c>
      <c r="AN274" s="15" t="s">
        <v>11741</v>
      </c>
      <c r="AO274" s="234" t="s">
        <v>11823</v>
      </c>
      <c r="BG274" s="150">
        <v>5</v>
      </c>
      <c r="BH274" s="567">
        <f t="shared" ref="BH274" si="974">J274</f>
        <v>0</v>
      </c>
      <c r="BI274" s="567">
        <f t="shared" ref="BI274" si="975">K274</f>
        <v>10</v>
      </c>
      <c r="BJ274" s="151">
        <f t="shared" ref="BJ274" si="976">MIN(IF(BG274=5, 2, 5),(BI274-BH274)*VLOOKUP(BG274,$BP$3:$BQ$8,2,1))</f>
        <v>0.05</v>
      </c>
      <c r="BK274" s="152">
        <f t="shared" ref="BK274" si="977">ROUNDDOWN(BJ274, 3)</f>
        <v>0.05</v>
      </c>
      <c r="BL274" t="str">
        <f t="shared" ref="BL274" si="978">SUBSTITUTE(TEXT(BK274, "0,000"),",",".")</f>
        <v>0.050</v>
      </c>
      <c r="BQ274" s="153"/>
    </row>
    <row r="275" spans="1:69">
      <c r="A275" s="154">
        <v>273</v>
      </c>
      <c r="B275" s="603" t="s">
        <v>754</v>
      </c>
      <c r="C275" s="204" t="s">
        <v>756</v>
      </c>
      <c r="D275" s="13"/>
      <c r="E275" s="23" t="s">
        <v>543</v>
      </c>
      <c r="F275" s="23" t="s">
        <v>545</v>
      </c>
      <c r="G275" s="23" t="s">
        <v>471</v>
      </c>
      <c r="H275" s="23">
        <v>4</v>
      </c>
      <c r="I275" s="23">
        <v>20</v>
      </c>
      <c r="J275" s="147">
        <v>4</v>
      </c>
      <c r="K275" s="147">
        <v>20</v>
      </c>
      <c r="L275" s="147">
        <v>0</v>
      </c>
      <c r="M275" s="147">
        <v>0</v>
      </c>
      <c r="N275" s="9" t="str">
        <f t="shared" si="741"/>
        <v>2#0000_0000</v>
      </c>
      <c r="O275" s="9" t="str">
        <f t="shared" si="742"/>
        <v>2#0000_0010</v>
      </c>
      <c r="P275" s="9" t="str">
        <f t="shared" si="843"/>
        <v>2#0000_0010</v>
      </c>
      <c r="Q275" s="179"/>
      <c r="R275" s="179"/>
      <c r="S275" s="179"/>
      <c r="T275" s="180"/>
      <c r="U275" s="181">
        <v>5</v>
      </c>
      <c r="V275" s="182"/>
      <c r="W275" s="182"/>
      <c r="X275" s="180">
        <v>8</v>
      </c>
      <c r="Y275" s="181"/>
      <c r="Z275" s="179">
        <v>12</v>
      </c>
      <c r="AA275" s="179"/>
      <c r="AB275" s="179"/>
      <c r="AC275" s="148" t="str">
        <f t="shared" si="892"/>
        <v>2#0000_1010</v>
      </c>
      <c r="AD275" s="149" t="str">
        <f t="shared" si="743"/>
        <v>2#0000_1010</v>
      </c>
      <c r="AE275" s="15" t="str">
        <f t="shared" si="893"/>
        <v>2#0000_1000</v>
      </c>
      <c r="AF275" s="567">
        <f t="shared" si="894"/>
        <v>0</v>
      </c>
      <c r="AG275" t="str">
        <f t="shared" ref="AG275" si="979">BL275</f>
        <v>0.080</v>
      </c>
      <c r="AH275" s="15" t="s">
        <v>8759</v>
      </c>
      <c r="AI275">
        <v>12</v>
      </c>
      <c r="AJ275">
        <v>16</v>
      </c>
      <c r="AK275">
        <v>15</v>
      </c>
      <c r="AM275">
        <v>1240980</v>
      </c>
      <c r="AN275" s="15" t="s">
        <v>11741</v>
      </c>
      <c r="AO275" s="234" t="s">
        <v>8108</v>
      </c>
      <c r="BG275" s="150">
        <v>5</v>
      </c>
      <c r="BH275" s="567">
        <f t="shared" ref="BH275" si="980">J275</f>
        <v>4</v>
      </c>
      <c r="BI275" s="567">
        <f t="shared" ref="BI275" si="981">K275</f>
        <v>20</v>
      </c>
      <c r="BJ275" s="151">
        <f t="shared" ref="BJ275" si="982">MIN(IF(BG275=5, 2, 5),(BI275-BH275)*VLOOKUP(BG275,$BP$3:$BQ$8,2,1))</f>
        <v>0.08</v>
      </c>
      <c r="BK275" s="152">
        <f t="shared" ref="BK275" si="983">ROUNDDOWN(BJ275, 3)</f>
        <v>0.08</v>
      </c>
      <c r="BL275" t="str">
        <f t="shared" ref="BL275" si="984">SUBSTITUTE(TEXT(BK275, "0,000"),",",".")</f>
        <v>0.080</v>
      </c>
      <c r="BQ275" s="153"/>
    </row>
    <row r="276" spans="1:69">
      <c r="A276" s="154">
        <v>274</v>
      </c>
      <c r="B276" s="603" t="s">
        <v>755</v>
      </c>
      <c r="C276" s="204" t="s">
        <v>758</v>
      </c>
      <c r="D276" s="13"/>
      <c r="E276" s="23" t="s">
        <v>543</v>
      </c>
      <c r="F276" s="23" t="s">
        <v>545</v>
      </c>
      <c r="G276" s="23" t="s">
        <v>471</v>
      </c>
      <c r="H276" s="23">
        <v>4</v>
      </c>
      <c r="I276" s="23">
        <v>20</v>
      </c>
      <c r="J276" s="147">
        <v>4</v>
      </c>
      <c r="K276" s="147">
        <v>20</v>
      </c>
      <c r="L276" s="147">
        <v>0</v>
      </c>
      <c r="M276" s="147">
        <v>0</v>
      </c>
      <c r="N276" s="9" t="str">
        <f t="shared" si="741"/>
        <v>2#0000_0000</v>
      </c>
      <c r="O276" s="9" t="str">
        <f t="shared" si="742"/>
        <v>2#0000_0010</v>
      </c>
      <c r="P276" s="9" t="str">
        <f t="shared" si="843"/>
        <v>2#0000_0010</v>
      </c>
      <c r="Q276" s="179"/>
      <c r="R276" s="179"/>
      <c r="S276" s="179"/>
      <c r="T276" s="180"/>
      <c r="U276" s="181">
        <v>5</v>
      </c>
      <c r="V276" s="182"/>
      <c r="W276" s="182"/>
      <c r="X276" s="180">
        <v>8</v>
      </c>
      <c r="Y276" s="181"/>
      <c r="Z276" s="179">
        <v>12</v>
      </c>
      <c r="AA276" s="179"/>
      <c r="AB276" s="179"/>
      <c r="AC276" s="148" t="str">
        <f t="shared" si="892"/>
        <v>2#0000_1010</v>
      </c>
      <c r="AD276" s="149" t="str">
        <f t="shared" si="743"/>
        <v>2#0000_1010</v>
      </c>
      <c r="AE276" s="15" t="str">
        <f t="shared" si="893"/>
        <v>2#0000_1000</v>
      </c>
      <c r="AF276" s="567">
        <f t="shared" si="894"/>
        <v>0</v>
      </c>
      <c r="AG276" t="str">
        <f t="shared" ref="AG276" si="985">BL276</f>
        <v>0.080</v>
      </c>
      <c r="AH276" s="15" t="s">
        <v>8759</v>
      </c>
      <c r="AI276">
        <v>12</v>
      </c>
      <c r="AJ276">
        <v>16</v>
      </c>
      <c r="AK276">
        <v>15</v>
      </c>
      <c r="AM276">
        <v>1240981</v>
      </c>
      <c r="AN276" s="15" t="s">
        <v>11741</v>
      </c>
      <c r="AO276" s="234" t="s">
        <v>8108</v>
      </c>
      <c r="BG276" s="150">
        <v>5</v>
      </c>
      <c r="BH276" s="567">
        <f t="shared" ref="BH276" si="986">J276</f>
        <v>4</v>
      </c>
      <c r="BI276" s="567">
        <f t="shared" ref="BI276" si="987">K276</f>
        <v>20</v>
      </c>
      <c r="BJ276" s="151">
        <f t="shared" ref="BJ276" si="988">MIN(IF(BG276=5, 2, 5),(BI276-BH276)*VLOOKUP(BG276,$BP$3:$BQ$8,2,1))</f>
        <v>0.08</v>
      </c>
      <c r="BK276" s="152">
        <f t="shared" ref="BK276" si="989">ROUNDDOWN(BJ276, 3)</f>
        <v>0.08</v>
      </c>
      <c r="BL276" t="str">
        <f t="shared" ref="BL276" si="990">SUBSTITUTE(TEXT(BK276, "0,000"),",",".")</f>
        <v>0.080</v>
      </c>
      <c r="BQ276" s="153"/>
    </row>
    <row r="277" spans="1:69">
      <c r="A277" s="154">
        <v>275</v>
      </c>
      <c r="B277" s="603" t="s">
        <v>791</v>
      </c>
      <c r="C277" s="204" t="s">
        <v>757</v>
      </c>
      <c r="D277" s="13"/>
      <c r="E277" s="23" t="s">
        <v>543</v>
      </c>
      <c r="F277" s="23" t="s">
        <v>545</v>
      </c>
      <c r="G277" s="23" t="s">
        <v>471</v>
      </c>
      <c r="H277" s="23">
        <v>4</v>
      </c>
      <c r="I277" s="23">
        <v>20</v>
      </c>
      <c r="J277" s="147">
        <v>4</v>
      </c>
      <c r="K277" s="147">
        <v>20</v>
      </c>
      <c r="L277" s="147">
        <v>0</v>
      </c>
      <c r="M277" s="147">
        <v>0</v>
      </c>
      <c r="N277" s="9" t="str">
        <f t="shared" si="741"/>
        <v>2#0000_0000</v>
      </c>
      <c r="O277" s="9" t="str">
        <f t="shared" si="742"/>
        <v>2#0000_0010</v>
      </c>
      <c r="P277" s="9" t="str">
        <f t="shared" si="843"/>
        <v>2#0000_0010</v>
      </c>
      <c r="Q277" s="179"/>
      <c r="R277" s="179"/>
      <c r="S277" s="179"/>
      <c r="T277" s="180"/>
      <c r="U277" s="181">
        <v>5</v>
      </c>
      <c r="V277" s="182"/>
      <c r="W277" s="182"/>
      <c r="X277" s="180">
        <v>8</v>
      </c>
      <c r="Y277" s="181"/>
      <c r="Z277" s="179">
        <v>12</v>
      </c>
      <c r="AA277" s="179"/>
      <c r="AB277" s="179"/>
      <c r="AC277" s="148" t="str">
        <f t="shared" si="892"/>
        <v>2#0000_1010</v>
      </c>
      <c r="AD277" s="149" t="str">
        <f t="shared" si="743"/>
        <v>2#0000_1010</v>
      </c>
      <c r="AE277" s="15" t="str">
        <f t="shared" si="893"/>
        <v>2#0000_1000</v>
      </c>
      <c r="AF277" s="567">
        <f t="shared" si="894"/>
        <v>0</v>
      </c>
      <c r="AG277" t="str">
        <f t="shared" ref="AG277" si="991">BL277</f>
        <v>0.080</v>
      </c>
      <c r="AH277" s="15" t="s">
        <v>8759</v>
      </c>
      <c r="AI277">
        <v>12</v>
      </c>
      <c r="AJ277">
        <v>16</v>
      </c>
      <c r="AK277">
        <v>15</v>
      </c>
      <c r="AM277">
        <v>1240982</v>
      </c>
      <c r="AN277" s="15" t="s">
        <v>11741</v>
      </c>
      <c r="AO277" s="234" t="s">
        <v>8108</v>
      </c>
      <c r="BG277" s="150">
        <v>5</v>
      </c>
      <c r="BH277" s="567">
        <f t="shared" ref="BH277" si="992">J277</f>
        <v>4</v>
      </c>
      <c r="BI277" s="567">
        <f t="shared" ref="BI277" si="993">K277</f>
        <v>20</v>
      </c>
      <c r="BJ277" s="151">
        <f t="shared" ref="BJ277" si="994">MIN(IF(BG277=5, 2, 5),(BI277-BH277)*VLOOKUP(BG277,$BP$3:$BQ$8,2,1))</f>
        <v>0.08</v>
      </c>
      <c r="BK277" s="152">
        <f t="shared" ref="BK277" si="995">ROUNDDOWN(BJ277, 3)</f>
        <v>0.08</v>
      </c>
      <c r="BL277" t="str">
        <f t="shared" ref="BL277" si="996">SUBSTITUTE(TEXT(BK277, "0,000"),",",".")</f>
        <v>0.080</v>
      </c>
      <c r="BQ277" s="153"/>
    </row>
    <row r="278" spans="1:69">
      <c r="A278" s="154">
        <v>276</v>
      </c>
      <c r="B278" s="603" t="s">
        <v>792</v>
      </c>
      <c r="C278" s="204" t="s">
        <v>793</v>
      </c>
      <c r="D278" s="13"/>
      <c r="E278" s="23" t="s">
        <v>543</v>
      </c>
      <c r="F278" s="23" t="s">
        <v>545</v>
      </c>
      <c r="G278" s="23" t="s">
        <v>471</v>
      </c>
      <c r="H278" s="23">
        <v>4</v>
      </c>
      <c r="I278" s="23">
        <v>20</v>
      </c>
      <c r="J278" s="147">
        <v>4</v>
      </c>
      <c r="K278" s="147">
        <v>20</v>
      </c>
      <c r="L278" s="147">
        <v>0</v>
      </c>
      <c r="M278" s="147">
        <v>0</v>
      </c>
      <c r="N278" s="9" t="str">
        <f t="shared" si="741"/>
        <v>2#0000_0000</v>
      </c>
      <c r="O278" s="9" t="str">
        <f t="shared" si="742"/>
        <v>2#0000_0010</v>
      </c>
      <c r="P278" s="9" t="str">
        <f t="shared" si="843"/>
        <v>2#0000_0010</v>
      </c>
      <c r="Q278" s="179"/>
      <c r="R278" s="179"/>
      <c r="S278" s="179"/>
      <c r="T278" s="180"/>
      <c r="U278" s="181">
        <v>5</v>
      </c>
      <c r="V278" s="182"/>
      <c r="W278" s="182"/>
      <c r="X278" s="180">
        <v>8</v>
      </c>
      <c r="Y278" s="181"/>
      <c r="Z278" s="179">
        <v>12</v>
      </c>
      <c r="AA278" s="179"/>
      <c r="AB278" s="179"/>
      <c r="AC278" s="148" t="str">
        <f t="shared" si="892"/>
        <v>2#0000_1010</v>
      </c>
      <c r="AD278" s="149" t="str">
        <f t="shared" si="743"/>
        <v>2#0000_1010</v>
      </c>
      <c r="AE278" s="15" t="str">
        <f t="shared" si="893"/>
        <v>2#0000_1000</v>
      </c>
      <c r="AF278" s="567">
        <f t="shared" si="894"/>
        <v>0</v>
      </c>
      <c r="AG278" t="str">
        <f t="shared" ref="AG278" si="997">BL278</f>
        <v>0.080</v>
      </c>
      <c r="AH278" s="15" t="s">
        <v>8759</v>
      </c>
      <c r="AI278">
        <v>12</v>
      </c>
      <c r="AJ278">
        <v>16</v>
      </c>
      <c r="AK278">
        <v>15</v>
      </c>
      <c r="AM278">
        <v>1240983</v>
      </c>
      <c r="AN278" s="15" t="s">
        <v>11741</v>
      </c>
      <c r="AO278" s="234" t="s">
        <v>8108</v>
      </c>
      <c r="BG278" s="150">
        <v>5</v>
      </c>
      <c r="BH278" s="567">
        <f t="shared" ref="BH278" si="998">J278</f>
        <v>4</v>
      </c>
      <c r="BI278" s="567">
        <f t="shared" ref="BI278" si="999">K278</f>
        <v>20</v>
      </c>
      <c r="BJ278" s="151">
        <f t="shared" ref="BJ278" si="1000">MIN(IF(BG278=5, 2, 5),(BI278-BH278)*VLOOKUP(BG278,$BP$3:$BQ$8,2,1))</f>
        <v>0.08</v>
      </c>
      <c r="BK278" s="152">
        <f t="shared" ref="BK278" si="1001">ROUNDDOWN(BJ278, 3)</f>
        <v>0.08</v>
      </c>
      <c r="BL278" t="str">
        <f t="shared" ref="BL278" si="1002">SUBSTITUTE(TEXT(BK278, "0,000"),",",".")</f>
        <v>0.080</v>
      </c>
      <c r="BQ278" s="153"/>
    </row>
    <row r="279" spans="1:69">
      <c r="A279" s="154">
        <v>277</v>
      </c>
      <c r="B279" s="175" t="s">
        <v>740</v>
      </c>
      <c r="C279" s="165" t="s">
        <v>741</v>
      </c>
      <c r="D279" s="13" t="s">
        <v>1167</v>
      </c>
      <c r="E279" s="23" t="s">
        <v>1168</v>
      </c>
      <c r="F279" s="23" t="s">
        <v>545</v>
      </c>
      <c r="G279" s="23" t="s">
        <v>443</v>
      </c>
      <c r="H279" s="23">
        <v>4</v>
      </c>
      <c r="I279" s="23">
        <v>20</v>
      </c>
      <c r="J279" s="147">
        <v>0</v>
      </c>
      <c r="K279" s="147">
        <v>100</v>
      </c>
      <c r="L279" s="147">
        <v>0</v>
      </c>
      <c r="M279" s="147">
        <v>0</v>
      </c>
      <c r="N279" s="9" t="str">
        <f t="shared" si="741"/>
        <v>2#0000_0000</v>
      </c>
      <c r="O279" s="9" t="str">
        <f t="shared" si="742"/>
        <v>2#0000_0000</v>
      </c>
      <c r="P279" s="9" t="str">
        <f t="shared" si="843"/>
        <v>2#0000_0000</v>
      </c>
      <c r="Q279" s="179"/>
      <c r="R279" s="179"/>
      <c r="S279" s="179"/>
      <c r="T279" s="180"/>
      <c r="U279" s="181"/>
      <c r="V279" s="182"/>
      <c r="W279" s="182"/>
      <c r="X279" s="180"/>
      <c r="Y279" s="181" t="s">
        <v>1169</v>
      </c>
      <c r="Z279" s="179" t="s">
        <v>1170</v>
      </c>
      <c r="AA279" s="179"/>
      <c r="AB279" s="179"/>
      <c r="AC279" s="148" t="str">
        <f t="shared" si="892"/>
        <v>2#0000_1100</v>
      </c>
      <c r="AD279" s="149" t="str">
        <f t="shared" si="743"/>
        <v>2#0000_1100</v>
      </c>
      <c r="AE279" s="15" t="str">
        <f t="shared" si="893"/>
        <v>2#0000_1100</v>
      </c>
      <c r="AF279" s="567">
        <f t="shared" si="894"/>
        <v>0</v>
      </c>
      <c r="AG279" t="str">
        <f t="shared" ref="AG279" si="1003">BL279</f>
        <v>0.500</v>
      </c>
      <c r="AH279" s="15" t="s">
        <v>8759</v>
      </c>
      <c r="AI279">
        <v>12</v>
      </c>
      <c r="AJ279">
        <v>16</v>
      </c>
      <c r="AK279">
        <v>15</v>
      </c>
      <c r="AM279">
        <v>1240984</v>
      </c>
      <c r="AN279" s="15" t="s">
        <v>11741</v>
      </c>
      <c r="AO279" s="234" t="s">
        <v>11842</v>
      </c>
      <c r="BG279" s="150">
        <v>5</v>
      </c>
      <c r="BH279" s="567">
        <f t="shared" ref="BH279" si="1004">J279</f>
        <v>0</v>
      </c>
      <c r="BI279" s="567">
        <f t="shared" ref="BI279" si="1005">K279</f>
        <v>100</v>
      </c>
      <c r="BJ279" s="151">
        <f t="shared" ref="BJ279" si="1006">MIN(IF(BG279=5, 2, 5),(BI279-BH279)*VLOOKUP(BG279,$BP$3:$BQ$8,2,1))</f>
        <v>0.5</v>
      </c>
      <c r="BK279" s="152">
        <f t="shared" ref="BK279" si="1007">ROUNDDOWN(BJ279, 3)</f>
        <v>0.5</v>
      </c>
      <c r="BL279" t="str">
        <f t="shared" ref="BL279" si="1008">SUBSTITUTE(TEXT(BK279, "0,000"),",",".")</f>
        <v>0.500</v>
      </c>
      <c r="BQ279" s="153"/>
    </row>
    <row r="280" spans="1:69">
      <c r="A280" s="154">
        <v>278</v>
      </c>
      <c r="B280" s="175" t="s">
        <v>777</v>
      </c>
      <c r="C280" s="165" t="s">
        <v>778</v>
      </c>
      <c r="D280" s="13" t="s">
        <v>1167</v>
      </c>
      <c r="E280" s="23" t="s">
        <v>1168</v>
      </c>
      <c r="F280" s="23" t="s">
        <v>545</v>
      </c>
      <c r="G280" s="23" t="s">
        <v>443</v>
      </c>
      <c r="H280" s="23">
        <v>4</v>
      </c>
      <c r="I280" s="23">
        <v>20</v>
      </c>
      <c r="J280" s="147">
        <v>0</v>
      </c>
      <c r="K280" s="147">
        <v>100</v>
      </c>
      <c r="L280" s="147">
        <v>0</v>
      </c>
      <c r="M280" s="147">
        <v>0</v>
      </c>
      <c r="N280" s="9" t="str">
        <f t="shared" si="741"/>
        <v>2#0000_0000</v>
      </c>
      <c r="O280" s="9" t="str">
        <f t="shared" si="742"/>
        <v>2#0000_0000</v>
      </c>
      <c r="P280" s="9" t="str">
        <f t="shared" si="843"/>
        <v>2#0000_0000</v>
      </c>
      <c r="Q280" s="179"/>
      <c r="R280" s="179"/>
      <c r="S280" s="179"/>
      <c r="T280" s="180"/>
      <c r="U280" s="181"/>
      <c r="V280" s="182"/>
      <c r="W280" s="182"/>
      <c r="X280" s="180"/>
      <c r="Y280" s="181" t="s">
        <v>1169</v>
      </c>
      <c r="Z280" s="179" t="s">
        <v>1170</v>
      </c>
      <c r="AA280" s="179"/>
      <c r="AB280" s="179"/>
      <c r="AC280" s="148" t="str">
        <f t="shared" si="892"/>
        <v>2#0000_1100</v>
      </c>
      <c r="AD280" s="149" t="str">
        <f t="shared" si="743"/>
        <v>2#0000_1100</v>
      </c>
      <c r="AE280" s="15" t="str">
        <f t="shared" si="893"/>
        <v>2#0000_1100</v>
      </c>
      <c r="AF280" s="567">
        <f t="shared" si="894"/>
        <v>0</v>
      </c>
      <c r="AG280" t="str">
        <f t="shared" ref="AG280" si="1009">BL280</f>
        <v>0.500</v>
      </c>
      <c r="AH280" s="15" t="s">
        <v>8759</v>
      </c>
      <c r="AI280">
        <v>12</v>
      </c>
      <c r="AJ280">
        <v>16</v>
      </c>
      <c r="AK280">
        <v>15</v>
      </c>
      <c r="AM280">
        <v>1240985</v>
      </c>
      <c r="AN280" s="15" t="s">
        <v>11741</v>
      </c>
      <c r="AO280" s="234" t="s">
        <v>11842</v>
      </c>
      <c r="BG280" s="150">
        <v>5</v>
      </c>
      <c r="BH280" s="567">
        <f t="shared" ref="BH280" si="1010">J280</f>
        <v>0</v>
      </c>
      <c r="BI280" s="567">
        <f t="shared" ref="BI280" si="1011">K280</f>
        <v>100</v>
      </c>
      <c r="BJ280" s="151">
        <f t="shared" ref="BJ280" si="1012">MIN(IF(BG280=5, 2, 5),(BI280-BH280)*VLOOKUP(BG280,$BP$3:$BQ$8,2,1))</f>
        <v>0.5</v>
      </c>
      <c r="BK280" s="152">
        <f t="shared" ref="BK280" si="1013">ROUNDDOWN(BJ280, 3)</f>
        <v>0.5</v>
      </c>
      <c r="BL280" t="str">
        <f t="shared" ref="BL280" si="1014">SUBSTITUTE(TEXT(BK280, "0,000"),",",".")</f>
        <v>0.500</v>
      </c>
      <c r="BQ280" s="153"/>
    </row>
    <row r="281" spans="1:69">
      <c r="A281" s="154">
        <v>279</v>
      </c>
      <c r="B281" s="175" t="s">
        <v>742</v>
      </c>
      <c r="C281" s="165" t="s">
        <v>743</v>
      </c>
      <c r="D281" s="13" t="s">
        <v>1167</v>
      </c>
      <c r="E281" s="23" t="s">
        <v>1168</v>
      </c>
      <c r="F281" s="23" t="s">
        <v>545</v>
      </c>
      <c r="G281" s="23" t="s">
        <v>443</v>
      </c>
      <c r="H281" s="23">
        <v>4</v>
      </c>
      <c r="I281" s="23">
        <v>20</v>
      </c>
      <c r="J281" s="147">
        <v>0</v>
      </c>
      <c r="K281" s="147">
        <v>100</v>
      </c>
      <c r="L281" s="147">
        <v>0</v>
      </c>
      <c r="M281" s="147">
        <v>0</v>
      </c>
      <c r="N281" s="9" t="str">
        <f t="shared" si="741"/>
        <v>2#0000_0000</v>
      </c>
      <c r="O281" s="9" t="str">
        <f t="shared" si="742"/>
        <v>2#0000_0000</v>
      </c>
      <c r="P281" s="9" t="str">
        <f t="shared" si="843"/>
        <v>2#0000_0000</v>
      </c>
      <c r="Q281" s="179"/>
      <c r="R281" s="179"/>
      <c r="S281" s="179"/>
      <c r="T281" s="180"/>
      <c r="U281" s="181"/>
      <c r="V281" s="182"/>
      <c r="W281" s="182"/>
      <c r="X281" s="180"/>
      <c r="Y281" s="181" t="s">
        <v>1169</v>
      </c>
      <c r="Z281" s="179" t="s">
        <v>1170</v>
      </c>
      <c r="AA281" s="179"/>
      <c r="AB281" s="179"/>
      <c r="AC281" s="148" t="str">
        <f t="shared" si="892"/>
        <v>2#0000_1100</v>
      </c>
      <c r="AD281" s="149" t="str">
        <f t="shared" si="743"/>
        <v>2#0000_1100</v>
      </c>
      <c r="AE281" s="15" t="str">
        <f t="shared" si="893"/>
        <v>2#0000_1100</v>
      </c>
      <c r="AF281" s="567">
        <f t="shared" si="894"/>
        <v>0</v>
      </c>
      <c r="AG281" t="str">
        <f t="shared" ref="AG281" si="1015">BL281</f>
        <v>0.500</v>
      </c>
      <c r="AH281" s="15" t="s">
        <v>8759</v>
      </c>
      <c r="AI281">
        <v>12</v>
      </c>
      <c r="AJ281">
        <v>16</v>
      </c>
      <c r="AK281">
        <v>15</v>
      </c>
      <c r="AM281">
        <v>1240986</v>
      </c>
      <c r="AN281" s="15" t="s">
        <v>11741</v>
      </c>
      <c r="AO281" s="234" t="s">
        <v>11842</v>
      </c>
      <c r="BG281" s="150">
        <v>5</v>
      </c>
      <c r="BH281" s="567">
        <f t="shared" ref="BH281" si="1016">J281</f>
        <v>0</v>
      </c>
      <c r="BI281" s="567">
        <f t="shared" ref="BI281" si="1017">K281</f>
        <v>100</v>
      </c>
      <c r="BJ281" s="151">
        <f t="shared" ref="BJ281" si="1018">MIN(IF(BG281=5, 2, 5),(BI281-BH281)*VLOOKUP(BG281,$BP$3:$BQ$8,2,1))</f>
        <v>0.5</v>
      </c>
      <c r="BK281" s="152">
        <f t="shared" ref="BK281" si="1019">ROUNDDOWN(BJ281, 3)</f>
        <v>0.5</v>
      </c>
      <c r="BL281" t="str">
        <f t="shared" ref="BL281" si="1020">SUBSTITUTE(TEXT(BK281, "0,000"),",",".")</f>
        <v>0.500</v>
      </c>
      <c r="BQ281" s="153"/>
    </row>
    <row r="282" spans="1:69">
      <c r="A282" s="154">
        <v>280</v>
      </c>
      <c r="B282" s="175" t="s">
        <v>779</v>
      </c>
      <c r="C282" s="165" t="s">
        <v>780</v>
      </c>
      <c r="D282" s="13" t="s">
        <v>1167</v>
      </c>
      <c r="E282" s="23" t="s">
        <v>1168</v>
      </c>
      <c r="F282" s="23" t="s">
        <v>545</v>
      </c>
      <c r="G282" s="23" t="s">
        <v>443</v>
      </c>
      <c r="H282" s="23">
        <v>4</v>
      </c>
      <c r="I282" s="23">
        <v>20</v>
      </c>
      <c r="J282" s="147">
        <v>0</v>
      </c>
      <c r="K282" s="147">
        <v>100</v>
      </c>
      <c r="L282" s="147">
        <v>0</v>
      </c>
      <c r="M282" s="147">
        <v>0</v>
      </c>
      <c r="N282" s="9" t="str">
        <f t="shared" si="741"/>
        <v>2#0000_0000</v>
      </c>
      <c r="O282" s="9" t="str">
        <f t="shared" si="742"/>
        <v>2#0000_0000</v>
      </c>
      <c r="P282" s="9" t="str">
        <f t="shared" si="843"/>
        <v>2#0000_0000</v>
      </c>
      <c r="Q282" s="179"/>
      <c r="R282" s="179"/>
      <c r="S282" s="179"/>
      <c r="T282" s="180"/>
      <c r="U282" s="181"/>
      <c r="V282" s="182"/>
      <c r="W282" s="182"/>
      <c r="X282" s="180"/>
      <c r="Y282" s="181" t="s">
        <v>1169</v>
      </c>
      <c r="Z282" s="179" t="s">
        <v>1170</v>
      </c>
      <c r="AA282" s="179"/>
      <c r="AB282" s="179"/>
      <c r="AC282" s="148" t="str">
        <f t="shared" si="892"/>
        <v>2#0000_1100</v>
      </c>
      <c r="AD282" s="149" t="str">
        <f t="shared" si="743"/>
        <v>2#0000_1100</v>
      </c>
      <c r="AE282" s="15" t="str">
        <f t="shared" si="893"/>
        <v>2#0000_1100</v>
      </c>
      <c r="AF282" s="567">
        <f t="shared" si="894"/>
        <v>0</v>
      </c>
      <c r="AG282" t="str">
        <f t="shared" ref="AG282" si="1021">BL282</f>
        <v>0.500</v>
      </c>
      <c r="AH282" s="15" t="s">
        <v>8759</v>
      </c>
      <c r="AI282">
        <v>12</v>
      </c>
      <c r="AJ282">
        <v>16</v>
      </c>
      <c r="AK282">
        <v>15</v>
      </c>
      <c r="AM282">
        <v>1240987</v>
      </c>
      <c r="AN282" s="15" t="s">
        <v>11741</v>
      </c>
      <c r="AO282" s="234" t="s">
        <v>11842</v>
      </c>
      <c r="BG282" s="150">
        <v>5</v>
      </c>
      <c r="BH282" s="567">
        <f t="shared" ref="BH282" si="1022">J282</f>
        <v>0</v>
      </c>
      <c r="BI282" s="567">
        <f t="shared" ref="BI282" si="1023">K282</f>
        <v>100</v>
      </c>
      <c r="BJ282" s="151">
        <f t="shared" ref="BJ282" si="1024">MIN(IF(BG282=5, 2, 5),(BI282-BH282)*VLOOKUP(BG282,$BP$3:$BQ$8,2,1))</f>
        <v>0.5</v>
      </c>
      <c r="BK282" s="152">
        <f t="shared" ref="BK282" si="1025">ROUNDDOWN(BJ282, 3)</f>
        <v>0.5</v>
      </c>
      <c r="BL282" t="str">
        <f t="shared" ref="BL282" si="1026">SUBSTITUTE(TEXT(BK282, "0,000"),",",".")</f>
        <v>0.500</v>
      </c>
      <c r="BQ282" s="153"/>
    </row>
    <row r="283" spans="1:69" s="1109" customFormat="1">
      <c r="A283" s="1096">
        <v>281</v>
      </c>
      <c r="B283" s="1097"/>
      <c r="C283" s="1098"/>
      <c r="D283" s="1099"/>
      <c r="E283" s="1100"/>
      <c r="F283" s="1100"/>
      <c r="G283" s="1100"/>
      <c r="H283" s="1101">
        <v>0</v>
      </c>
      <c r="I283" s="1101">
        <v>0</v>
      </c>
      <c r="J283" s="1101">
        <v>0</v>
      </c>
      <c r="K283" s="1101">
        <v>0</v>
      </c>
      <c r="L283" s="1101">
        <v>0</v>
      </c>
      <c r="M283" s="1101">
        <v>0</v>
      </c>
      <c r="N283" s="1102" t="str">
        <f t="shared" si="741"/>
        <v>2#0000_0000</v>
      </c>
      <c r="O283" s="1102" t="str">
        <f t="shared" si="742"/>
        <v>2#0000_0000</v>
      </c>
      <c r="P283" s="1102" t="str">
        <f t="shared" si="843"/>
        <v>2#0000_0000</v>
      </c>
      <c r="Q283" s="1103"/>
      <c r="R283" s="1103"/>
      <c r="S283" s="1103"/>
      <c r="T283" s="1104"/>
      <c r="U283" s="1103"/>
      <c r="V283" s="1103"/>
      <c r="W283" s="1103"/>
      <c r="X283" s="1104"/>
      <c r="Y283" s="1103"/>
      <c r="Z283" s="1103"/>
      <c r="AA283" s="1103"/>
      <c r="AB283" s="1103"/>
      <c r="AC283" s="1105" t="str">
        <f t="shared" si="892"/>
        <v>2#0000_0000</v>
      </c>
      <c r="AD283" s="1106" t="str">
        <f t="shared" si="743"/>
        <v>2#0000_0000</v>
      </c>
      <c r="AE283" s="1107" t="str">
        <f t="shared" si="893"/>
        <v>2#0000_0000</v>
      </c>
      <c r="AF283" s="1108">
        <f t="shared" si="894"/>
        <v>0</v>
      </c>
      <c r="AG283" s="1109" t="str">
        <f t="shared" ref="AG283" si="1027">BL283</f>
        <v>0.000</v>
      </c>
      <c r="AI283" s="1109">
        <v>12</v>
      </c>
      <c r="AJ283" s="1109">
        <v>16</v>
      </c>
      <c r="AK283" s="1109">
        <v>15</v>
      </c>
      <c r="AN283" s="1107" t="s">
        <v>11741</v>
      </c>
      <c r="AO283" s="1133"/>
      <c r="BG283" s="1110">
        <v>5</v>
      </c>
      <c r="BH283" s="1108">
        <f t="shared" ref="BH283" si="1028">J283</f>
        <v>0</v>
      </c>
      <c r="BI283" s="1108">
        <f t="shared" ref="BI283" si="1029">K283</f>
        <v>0</v>
      </c>
      <c r="BJ283" s="1111">
        <f t="shared" ref="BJ283" si="1030">MIN(IF(BG283=5, 2, 5),(BI283-BH283)*VLOOKUP(BG283,$BP$3:$BQ$8,2,1))</f>
        <v>0</v>
      </c>
      <c r="BK283" s="1112">
        <f t="shared" ref="BK283" si="1031">ROUNDDOWN(BJ283, 3)</f>
        <v>0</v>
      </c>
      <c r="BL283" s="1109" t="str">
        <f t="shared" ref="BL283" si="1032">SUBSTITUTE(TEXT(BK283, "0,000"),",",".")</f>
        <v>0.000</v>
      </c>
      <c r="BQ283" s="1113"/>
    </row>
    <row r="284" spans="1:69">
      <c r="A284" s="154">
        <v>282</v>
      </c>
      <c r="B284" s="170" t="s">
        <v>656</v>
      </c>
      <c r="C284" s="165" t="s">
        <v>655</v>
      </c>
      <c r="D284" s="13" t="s">
        <v>1183</v>
      </c>
      <c r="E284" s="23" t="s">
        <v>1166</v>
      </c>
      <c r="F284" s="23" t="s">
        <v>544</v>
      </c>
      <c r="G284" s="23" t="s">
        <v>443</v>
      </c>
      <c r="H284" s="23">
        <v>4</v>
      </c>
      <c r="I284" s="23">
        <v>20</v>
      </c>
      <c r="J284" s="147">
        <v>0</v>
      </c>
      <c r="K284" s="147">
        <v>10</v>
      </c>
      <c r="L284" s="147">
        <v>0</v>
      </c>
      <c r="M284" s="147">
        <v>0</v>
      </c>
      <c r="N284" s="9" t="str">
        <f t="shared" si="741"/>
        <v>2#0000_0000</v>
      </c>
      <c r="O284" s="9" t="str">
        <f t="shared" si="742"/>
        <v>2#0000_0000</v>
      </c>
      <c r="P284" s="9" t="str">
        <f t="shared" si="843"/>
        <v>2#0000_0000</v>
      </c>
      <c r="Q284" s="179"/>
      <c r="R284" s="179"/>
      <c r="S284" s="179"/>
      <c r="T284" s="180"/>
      <c r="U284" s="181"/>
      <c r="V284" s="182"/>
      <c r="W284" s="182"/>
      <c r="X284" s="180"/>
      <c r="Y284" s="181" t="s">
        <v>1162</v>
      </c>
      <c r="Z284" s="179"/>
      <c r="AA284" s="179"/>
      <c r="AB284" s="179"/>
      <c r="AC284" s="148" t="str">
        <f t="shared" si="892"/>
        <v>2#0000_0100</v>
      </c>
      <c r="AD284" s="149" t="str">
        <f t="shared" si="743"/>
        <v>2#0000_0100</v>
      </c>
      <c r="AE284" s="15" t="str">
        <f t="shared" si="893"/>
        <v>2#0000_0100</v>
      </c>
      <c r="AF284" s="567">
        <f t="shared" si="894"/>
        <v>1</v>
      </c>
      <c r="AG284" t="str">
        <f t="shared" ref="AG284" si="1033">BL284</f>
        <v>0.050</v>
      </c>
      <c r="AH284" s="15" t="s">
        <v>8770</v>
      </c>
      <c r="AI284">
        <v>12</v>
      </c>
      <c r="AJ284">
        <v>16</v>
      </c>
      <c r="AK284">
        <v>15</v>
      </c>
      <c r="AM284">
        <v>1240988</v>
      </c>
      <c r="AN284" s="15" t="s">
        <v>11741</v>
      </c>
      <c r="AO284" s="234" t="s">
        <v>11836</v>
      </c>
      <c r="BG284" s="150">
        <v>5</v>
      </c>
      <c r="BH284" s="567">
        <f t="shared" ref="BH284" si="1034">J284</f>
        <v>0</v>
      </c>
      <c r="BI284" s="567">
        <f t="shared" ref="BI284" si="1035">K284</f>
        <v>10</v>
      </c>
      <c r="BJ284" s="151">
        <f t="shared" ref="BJ284" si="1036">MIN(IF(BG284=5, 2, 5),(BI284-BH284)*VLOOKUP(BG284,$BP$3:$BQ$8,2,1))</f>
        <v>0.05</v>
      </c>
      <c r="BK284" s="152">
        <f t="shared" ref="BK284" si="1037">ROUNDDOWN(BJ284, 3)</f>
        <v>0.05</v>
      </c>
      <c r="BL284" t="str">
        <f t="shared" ref="BL284" si="1038">SUBSTITUTE(TEXT(BK284, "0,000"),",",".")</f>
        <v>0.050</v>
      </c>
      <c r="BQ284" s="153"/>
    </row>
    <row r="285" spans="1:69">
      <c r="A285" s="154">
        <v>283</v>
      </c>
      <c r="B285" s="170" t="s">
        <v>661</v>
      </c>
      <c r="C285" s="165" t="s">
        <v>663</v>
      </c>
      <c r="D285" s="13" t="s">
        <v>1165</v>
      </c>
      <c r="E285" s="23" t="s">
        <v>1166</v>
      </c>
      <c r="F285" s="23" t="s">
        <v>544</v>
      </c>
      <c r="G285" s="23" t="s">
        <v>443</v>
      </c>
      <c r="H285" s="23">
        <v>4</v>
      </c>
      <c r="I285" s="23">
        <v>20</v>
      </c>
      <c r="J285" s="147">
        <v>0</v>
      </c>
      <c r="K285" s="147">
        <v>10</v>
      </c>
      <c r="L285" s="147">
        <v>0</v>
      </c>
      <c r="M285" s="147">
        <v>0</v>
      </c>
      <c r="N285" s="9" t="str">
        <f t="shared" si="741"/>
        <v>2#0000_0000</v>
      </c>
      <c r="O285" s="9" t="str">
        <f t="shared" si="742"/>
        <v>2#0000_0000</v>
      </c>
      <c r="P285" s="9" t="str">
        <f t="shared" si="843"/>
        <v>2#0000_0000</v>
      </c>
      <c r="Q285" s="179"/>
      <c r="R285" s="179"/>
      <c r="S285" s="179"/>
      <c r="T285" s="180"/>
      <c r="U285" s="181"/>
      <c r="V285" s="182"/>
      <c r="W285" s="182"/>
      <c r="X285" s="180"/>
      <c r="Y285" s="181"/>
      <c r="Z285" s="179"/>
      <c r="AA285" s="179"/>
      <c r="AB285" s="179"/>
      <c r="AC285" s="148" t="str">
        <f t="shared" si="892"/>
        <v>2#0000_0000</v>
      </c>
      <c r="AD285" s="149" t="str">
        <f t="shared" si="743"/>
        <v>2#0000_0000</v>
      </c>
      <c r="AE285" s="15" t="str">
        <f t="shared" si="893"/>
        <v>2#0000_0000</v>
      </c>
      <c r="AF285" s="567">
        <f t="shared" si="894"/>
        <v>1</v>
      </c>
      <c r="AG285" t="str">
        <f t="shared" ref="AG285" si="1039">BL285</f>
        <v>0.050</v>
      </c>
      <c r="AH285" s="15" t="s">
        <v>8770</v>
      </c>
      <c r="AI285">
        <v>12</v>
      </c>
      <c r="AJ285">
        <v>16</v>
      </c>
      <c r="AK285">
        <v>15</v>
      </c>
      <c r="AM285">
        <v>1240989</v>
      </c>
      <c r="AN285" s="15" t="s">
        <v>11741</v>
      </c>
      <c r="AO285" s="234" t="s">
        <v>11823</v>
      </c>
      <c r="BG285" s="150">
        <v>5</v>
      </c>
      <c r="BH285" s="567">
        <f t="shared" ref="BH285" si="1040">J285</f>
        <v>0</v>
      </c>
      <c r="BI285" s="567">
        <f t="shared" ref="BI285" si="1041">K285</f>
        <v>10</v>
      </c>
      <c r="BJ285" s="151">
        <f t="shared" ref="BJ285" si="1042">MIN(IF(BG285=5, 2, 5),(BI285-BH285)*VLOOKUP(BG285,$BP$3:$BQ$8,2,1))</f>
        <v>0.05</v>
      </c>
      <c r="BK285" s="152">
        <f t="shared" ref="BK285" si="1043">ROUNDDOWN(BJ285, 3)</f>
        <v>0.05</v>
      </c>
      <c r="BL285" t="str">
        <f t="shared" ref="BL285" si="1044">SUBSTITUTE(TEXT(BK285, "0,000"),",",".")</f>
        <v>0.050</v>
      </c>
      <c r="BQ285" s="153"/>
    </row>
    <row r="286" spans="1:69">
      <c r="A286" s="154">
        <v>284</v>
      </c>
      <c r="B286" s="170" t="s">
        <v>662</v>
      </c>
      <c r="C286" s="165" t="s">
        <v>664</v>
      </c>
      <c r="D286" s="13" t="s">
        <v>1165</v>
      </c>
      <c r="E286" s="23" t="s">
        <v>1166</v>
      </c>
      <c r="F286" s="23" t="s">
        <v>544</v>
      </c>
      <c r="G286" s="23" t="s">
        <v>443</v>
      </c>
      <c r="H286" s="23">
        <v>4</v>
      </c>
      <c r="I286" s="23">
        <v>20</v>
      </c>
      <c r="J286" s="147">
        <v>0</v>
      </c>
      <c r="K286" s="147">
        <v>10</v>
      </c>
      <c r="L286" s="147">
        <v>0</v>
      </c>
      <c r="M286" s="147">
        <v>0</v>
      </c>
      <c r="N286" s="9" t="str">
        <f t="shared" si="741"/>
        <v>2#0000_0000</v>
      </c>
      <c r="O286" s="9" t="str">
        <f t="shared" si="742"/>
        <v>2#0000_0000</v>
      </c>
      <c r="P286" s="9" t="str">
        <f t="shared" si="843"/>
        <v>2#0000_0000</v>
      </c>
      <c r="Q286" s="179"/>
      <c r="R286" s="179"/>
      <c r="S286" s="179"/>
      <c r="T286" s="180"/>
      <c r="U286" s="181"/>
      <c r="V286" s="182"/>
      <c r="W286" s="182"/>
      <c r="X286" s="180"/>
      <c r="Y286" s="181"/>
      <c r="Z286" s="179"/>
      <c r="AA286" s="179"/>
      <c r="AB286" s="179"/>
      <c r="AC286" s="148" t="str">
        <f t="shared" si="892"/>
        <v>2#0000_0000</v>
      </c>
      <c r="AD286" s="149" t="str">
        <f t="shared" si="743"/>
        <v>2#0000_0000</v>
      </c>
      <c r="AE286" s="15" t="str">
        <f t="shared" si="893"/>
        <v>2#0000_0000</v>
      </c>
      <c r="AF286" s="567">
        <f t="shared" si="894"/>
        <v>1</v>
      </c>
      <c r="AG286" t="str">
        <f t="shared" ref="AG286" si="1045">BL286</f>
        <v>0.050</v>
      </c>
      <c r="AH286" s="15" t="s">
        <v>8770</v>
      </c>
      <c r="AI286">
        <v>12</v>
      </c>
      <c r="AJ286">
        <v>16</v>
      </c>
      <c r="AK286">
        <v>15</v>
      </c>
      <c r="AM286">
        <v>1240990</v>
      </c>
      <c r="AN286" s="15" t="s">
        <v>11741</v>
      </c>
      <c r="AO286" s="234" t="s">
        <v>11823</v>
      </c>
      <c r="BG286" s="150">
        <v>5</v>
      </c>
      <c r="BH286" s="567">
        <f t="shared" ref="BH286" si="1046">J286</f>
        <v>0</v>
      </c>
      <c r="BI286" s="567">
        <f t="shared" ref="BI286" si="1047">K286</f>
        <v>10</v>
      </c>
      <c r="BJ286" s="151">
        <f t="shared" ref="BJ286" si="1048">MIN(IF(BG286=5, 2, 5),(BI286-BH286)*VLOOKUP(BG286,$BP$3:$BQ$8,2,1))</f>
        <v>0.05</v>
      </c>
      <c r="BK286" s="152">
        <f t="shared" ref="BK286" si="1049">ROUNDDOWN(BJ286, 3)</f>
        <v>0.05</v>
      </c>
      <c r="BL286" t="str">
        <f t="shared" ref="BL286" si="1050">SUBSTITUTE(TEXT(BK286, "0,000"),",",".")</f>
        <v>0.050</v>
      </c>
      <c r="BQ286" s="153"/>
    </row>
    <row r="287" spans="1:69" s="1109" customFormat="1">
      <c r="A287" s="1096">
        <v>285</v>
      </c>
      <c r="B287" s="1097"/>
      <c r="C287" s="1098"/>
      <c r="D287" s="1099"/>
      <c r="E287" s="1100"/>
      <c r="F287" s="1100"/>
      <c r="G287" s="1100"/>
      <c r="H287" s="1101">
        <v>0</v>
      </c>
      <c r="I287" s="1101">
        <v>0</v>
      </c>
      <c r="J287" s="1101">
        <v>0</v>
      </c>
      <c r="K287" s="1101">
        <v>0</v>
      </c>
      <c r="L287" s="1101">
        <v>0</v>
      </c>
      <c r="M287" s="1101">
        <v>0</v>
      </c>
      <c r="N287" s="1102" t="str">
        <f t="shared" si="741"/>
        <v>2#0000_0000</v>
      </c>
      <c r="O287" s="1102" t="str">
        <f t="shared" si="742"/>
        <v>2#0000_0000</v>
      </c>
      <c r="P287" s="1102" t="str">
        <f t="shared" si="843"/>
        <v>2#0000_0000</v>
      </c>
      <c r="Q287" s="1103"/>
      <c r="R287" s="1103"/>
      <c r="S287" s="1103"/>
      <c r="T287" s="1104"/>
      <c r="U287" s="1103"/>
      <c r="V287" s="1103"/>
      <c r="W287" s="1103"/>
      <c r="X287" s="1104"/>
      <c r="Y287" s="1103"/>
      <c r="Z287" s="1103"/>
      <c r="AA287" s="1103"/>
      <c r="AB287" s="1103"/>
      <c r="AC287" s="1105" t="str">
        <f t="shared" si="892"/>
        <v>2#0000_0000</v>
      </c>
      <c r="AD287" s="1106" t="str">
        <f t="shared" si="743"/>
        <v>2#0000_0000</v>
      </c>
      <c r="AE287" s="1107" t="str">
        <f t="shared" si="893"/>
        <v>2#0000_0000</v>
      </c>
      <c r="AF287" s="1108">
        <f t="shared" ref="AF287:AF315" si="1051">IF(E287="МПа",1,0)</f>
        <v>0</v>
      </c>
      <c r="AG287" s="1109" t="str">
        <f t="shared" ref="AG287" si="1052">BL287</f>
        <v>0.000</v>
      </c>
      <c r="AI287" s="1109">
        <v>12</v>
      </c>
      <c r="AJ287" s="1109">
        <v>16</v>
      </c>
      <c r="AK287" s="1109">
        <v>15</v>
      </c>
      <c r="AN287" s="1107" t="s">
        <v>11741</v>
      </c>
      <c r="AO287" s="1133"/>
      <c r="BG287" s="1110">
        <v>5</v>
      </c>
      <c r="BH287" s="1108">
        <f t="shared" ref="BH287" si="1053">J287</f>
        <v>0</v>
      </c>
      <c r="BI287" s="1108">
        <f t="shared" ref="BI287" si="1054">K287</f>
        <v>0</v>
      </c>
      <c r="BJ287" s="1111">
        <f t="shared" ref="BJ287" si="1055">MIN(IF(BG287=5, 2, 5),(BI287-BH287)*VLOOKUP(BG287,$BP$3:$BQ$8,2,1))</f>
        <v>0</v>
      </c>
      <c r="BK287" s="1112">
        <f t="shared" ref="BK287" si="1056">ROUNDDOWN(BJ287, 3)</f>
        <v>0</v>
      </c>
      <c r="BL287" s="1109" t="str">
        <f t="shared" ref="BL287" si="1057">SUBSTITUTE(TEXT(BK287, "0,000"),",",".")</f>
        <v>0.000</v>
      </c>
      <c r="BQ287" s="1113"/>
    </row>
    <row r="288" spans="1:69">
      <c r="A288" s="154">
        <v>286</v>
      </c>
      <c r="B288" s="170" t="s">
        <v>703</v>
      </c>
      <c r="C288" s="165" t="s">
        <v>697</v>
      </c>
      <c r="D288" s="13" t="s">
        <v>1183</v>
      </c>
      <c r="E288" s="23" t="s">
        <v>1166</v>
      </c>
      <c r="F288" s="23" t="s">
        <v>544</v>
      </c>
      <c r="G288" s="23" t="s">
        <v>443</v>
      </c>
      <c r="H288" s="23">
        <v>4</v>
      </c>
      <c r="I288" s="23">
        <v>20</v>
      </c>
      <c r="J288" s="147">
        <v>0</v>
      </c>
      <c r="K288" s="147">
        <v>10</v>
      </c>
      <c r="L288" s="147">
        <v>0</v>
      </c>
      <c r="M288" s="147">
        <v>0</v>
      </c>
      <c r="N288" s="9" t="str">
        <f t="shared" si="741"/>
        <v>2#0000_0000</v>
      </c>
      <c r="O288" s="9" t="str">
        <f t="shared" si="742"/>
        <v>2#0000_0000</v>
      </c>
      <c r="P288" s="9" t="str">
        <f t="shared" si="843"/>
        <v>2#0000_0000</v>
      </c>
      <c r="Q288" s="179"/>
      <c r="R288" s="179"/>
      <c r="S288" s="179"/>
      <c r="T288" s="180"/>
      <c r="U288" s="181"/>
      <c r="V288" s="182"/>
      <c r="W288" s="182"/>
      <c r="X288" s="180"/>
      <c r="Y288" s="181" t="s">
        <v>1162</v>
      </c>
      <c r="Z288" s="179"/>
      <c r="AA288" s="179"/>
      <c r="AB288" s="179"/>
      <c r="AC288" s="148" t="str">
        <f t="shared" si="892"/>
        <v>2#0000_0100</v>
      </c>
      <c r="AD288" s="149" t="str">
        <f t="shared" si="743"/>
        <v>2#0000_0100</v>
      </c>
      <c r="AE288" s="15" t="str">
        <f t="shared" si="893"/>
        <v>2#0000_0100</v>
      </c>
      <c r="AF288" s="567">
        <f t="shared" si="1051"/>
        <v>1</v>
      </c>
      <c r="AG288" t="str">
        <f t="shared" ref="AG288" si="1058">BL288</f>
        <v>0.050</v>
      </c>
      <c r="AH288" s="15" t="s">
        <v>8770</v>
      </c>
      <c r="AI288">
        <v>12</v>
      </c>
      <c r="AJ288">
        <v>16</v>
      </c>
      <c r="AK288">
        <v>15</v>
      </c>
      <c r="AM288">
        <v>1240991</v>
      </c>
      <c r="AN288" s="15" t="s">
        <v>11741</v>
      </c>
      <c r="AO288" s="234" t="s">
        <v>11836</v>
      </c>
      <c r="BG288" s="150">
        <v>5</v>
      </c>
      <c r="BH288" s="567">
        <f t="shared" ref="BH288" si="1059">J288</f>
        <v>0</v>
      </c>
      <c r="BI288" s="567">
        <f t="shared" ref="BI288" si="1060">K288</f>
        <v>10</v>
      </c>
      <c r="BJ288" s="151">
        <f t="shared" ref="BJ288" si="1061">MIN(IF(BG288=5, 2, 5),(BI288-BH288)*VLOOKUP(BG288,$BP$3:$BQ$8,2,1))</f>
        <v>0.05</v>
      </c>
      <c r="BK288" s="152">
        <f t="shared" ref="BK288" si="1062">ROUNDDOWN(BJ288, 3)</f>
        <v>0.05</v>
      </c>
      <c r="BL288" t="str">
        <f t="shared" ref="BL288" si="1063">SUBSTITUTE(TEXT(BK288, "0,000"),",",".")</f>
        <v>0.050</v>
      </c>
      <c r="BQ288" s="153"/>
    </row>
    <row r="289" spans="1:69">
      <c r="A289" s="154">
        <v>287</v>
      </c>
      <c r="B289" s="170" t="s">
        <v>702</v>
      </c>
      <c r="C289" s="165" t="s">
        <v>704</v>
      </c>
      <c r="D289" s="13" t="s">
        <v>1165</v>
      </c>
      <c r="E289" s="23" t="s">
        <v>1166</v>
      </c>
      <c r="F289" s="23" t="s">
        <v>544</v>
      </c>
      <c r="G289" s="23" t="s">
        <v>443</v>
      </c>
      <c r="H289" s="23">
        <v>4</v>
      </c>
      <c r="I289" s="23">
        <v>20</v>
      </c>
      <c r="J289" s="147">
        <v>0</v>
      </c>
      <c r="K289" s="147">
        <v>10</v>
      </c>
      <c r="L289" s="147">
        <v>0</v>
      </c>
      <c r="M289" s="147">
        <v>0</v>
      </c>
      <c r="N289" s="9" t="str">
        <f t="shared" si="741"/>
        <v>2#0000_0000</v>
      </c>
      <c r="O289" s="9" t="str">
        <f t="shared" si="742"/>
        <v>2#0000_0000</v>
      </c>
      <c r="P289" s="9" t="str">
        <f t="shared" si="843"/>
        <v>2#0000_0000</v>
      </c>
      <c r="Q289" s="179"/>
      <c r="R289" s="179"/>
      <c r="S289" s="179"/>
      <c r="T289" s="180"/>
      <c r="U289" s="181"/>
      <c r="V289" s="182"/>
      <c r="W289" s="182"/>
      <c r="X289" s="180"/>
      <c r="Y289" s="181"/>
      <c r="Z289" s="179"/>
      <c r="AA289" s="179"/>
      <c r="AB289" s="179"/>
      <c r="AC289" s="148" t="str">
        <f t="shared" si="892"/>
        <v>2#0000_0000</v>
      </c>
      <c r="AD289" s="149" t="str">
        <f t="shared" si="743"/>
        <v>2#0000_0000</v>
      </c>
      <c r="AE289" s="15" t="str">
        <f t="shared" si="893"/>
        <v>2#0000_0000</v>
      </c>
      <c r="AF289" s="567">
        <f t="shared" si="1051"/>
        <v>1</v>
      </c>
      <c r="AG289" t="str">
        <f t="shared" ref="AG289" si="1064">BL289</f>
        <v>0.050</v>
      </c>
      <c r="AH289" s="15" t="s">
        <v>8770</v>
      </c>
      <c r="AI289">
        <v>12</v>
      </c>
      <c r="AJ289">
        <v>16</v>
      </c>
      <c r="AK289">
        <v>15</v>
      </c>
      <c r="AM289">
        <v>1240992</v>
      </c>
      <c r="AN289" s="15" t="s">
        <v>11741</v>
      </c>
      <c r="AO289" s="234" t="s">
        <v>11823</v>
      </c>
      <c r="BG289" s="150">
        <v>5</v>
      </c>
      <c r="BH289" s="567">
        <f t="shared" ref="BH289" si="1065">J289</f>
        <v>0</v>
      </c>
      <c r="BI289" s="567">
        <f t="shared" ref="BI289" si="1066">K289</f>
        <v>10</v>
      </c>
      <c r="BJ289" s="151">
        <f t="shared" ref="BJ289" si="1067">MIN(IF(BG289=5, 2, 5),(BI289-BH289)*VLOOKUP(BG289,$BP$3:$BQ$8,2,1))</f>
        <v>0.05</v>
      </c>
      <c r="BK289" s="152">
        <f t="shared" ref="BK289" si="1068">ROUNDDOWN(BJ289, 3)</f>
        <v>0.05</v>
      </c>
      <c r="BL289" t="str">
        <f t="shared" ref="BL289" si="1069">SUBSTITUTE(TEXT(BK289, "0,000"),",",".")</f>
        <v>0.050</v>
      </c>
      <c r="BQ289" s="153"/>
    </row>
    <row r="290" spans="1:69">
      <c r="A290" s="154">
        <v>288</v>
      </c>
      <c r="B290" s="170" t="s">
        <v>705</v>
      </c>
      <c r="C290" s="165" t="s">
        <v>706</v>
      </c>
      <c r="D290" s="13" t="s">
        <v>1165</v>
      </c>
      <c r="E290" s="23" t="s">
        <v>1166</v>
      </c>
      <c r="F290" s="23" t="s">
        <v>544</v>
      </c>
      <c r="G290" s="23" t="s">
        <v>443</v>
      </c>
      <c r="H290" s="23">
        <v>4</v>
      </c>
      <c r="I290" s="23">
        <v>20</v>
      </c>
      <c r="J290" s="147">
        <v>0</v>
      </c>
      <c r="K290" s="147">
        <v>10</v>
      </c>
      <c r="L290" s="147">
        <v>0</v>
      </c>
      <c r="M290" s="147">
        <v>0</v>
      </c>
      <c r="N290" s="9" t="str">
        <f t="shared" si="741"/>
        <v>2#0000_0000</v>
      </c>
      <c r="O290" s="9" t="str">
        <f t="shared" si="742"/>
        <v>2#0000_0000</v>
      </c>
      <c r="P290" s="9" t="str">
        <f t="shared" si="843"/>
        <v>2#0000_0000</v>
      </c>
      <c r="Q290" s="179"/>
      <c r="R290" s="179"/>
      <c r="S290" s="179"/>
      <c r="T290" s="180"/>
      <c r="U290" s="181"/>
      <c r="V290" s="182"/>
      <c r="W290" s="182"/>
      <c r="X290" s="180"/>
      <c r="Y290" s="181"/>
      <c r="Z290" s="179"/>
      <c r="AA290" s="179"/>
      <c r="AB290" s="179"/>
      <c r="AC290" s="148" t="str">
        <f t="shared" si="892"/>
        <v>2#0000_0000</v>
      </c>
      <c r="AD290" s="149" t="str">
        <f t="shared" si="743"/>
        <v>2#0000_0000</v>
      </c>
      <c r="AE290" s="15" t="str">
        <f t="shared" si="893"/>
        <v>2#0000_0000</v>
      </c>
      <c r="AF290" s="567">
        <f t="shared" si="1051"/>
        <v>1</v>
      </c>
      <c r="AG290" t="str">
        <f t="shared" ref="AG290" si="1070">BL290</f>
        <v>0.050</v>
      </c>
      <c r="AH290" s="15" t="s">
        <v>8770</v>
      </c>
      <c r="AI290">
        <v>12</v>
      </c>
      <c r="AJ290">
        <v>16</v>
      </c>
      <c r="AK290">
        <v>15</v>
      </c>
      <c r="AM290">
        <v>1240993</v>
      </c>
      <c r="AN290" s="15" t="s">
        <v>11741</v>
      </c>
      <c r="AO290" s="234" t="s">
        <v>11823</v>
      </c>
      <c r="BG290" s="150">
        <v>5</v>
      </c>
      <c r="BH290" s="567">
        <f t="shared" ref="BH290" si="1071">J290</f>
        <v>0</v>
      </c>
      <c r="BI290" s="567">
        <f t="shared" ref="BI290" si="1072">K290</f>
        <v>10</v>
      </c>
      <c r="BJ290" s="151">
        <f t="shared" ref="BJ290" si="1073">MIN(IF(BG290=5, 2, 5),(BI290-BH290)*VLOOKUP(BG290,$BP$3:$BQ$8,2,1))</f>
        <v>0.05</v>
      </c>
      <c r="BK290" s="152">
        <f t="shared" ref="BK290" si="1074">ROUNDDOWN(BJ290, 3)</f>
        <v>0.05</v>
      </c>
      <c r="BL290" t="str">
        <f t="shared" ref="BL290" si="1075">SUBSTITUTE(TEXT(BK290, "0,000"),",",".")</f>
        <v>0.050</v>
      </c>
      <c r="BQ290" s="153"/>
    </row>
    <row r="291" spans="1:69" s="1109" customFormat="1">
      <c r="A291" s="1096">
        <v>289</v>
      </c>
      <c r="B291" s="1097"/>
      <c r="C291" s="1098"/>
      <c r="D291" s="1099"/>
      <c r="E291" s="1100"/>
      <c r="F291" s="1100"/>
      <c r="G291" s="1100"/>
      <c r="H291" s="1101">
        <v>0</v>
      </c>
      <c r="I291" s="1101">
        <v>0</v>
      </c>
      <c r="J291" s="1101">
        <v>0</v>
      </c>
      <c r="K291" s="1101">
        <v>0</v>
      </c>
      <c r="L291" s="1101">
        <v>0</v>
      </c>
      <c r="M291" s="1101">
        <v>0</v>
      </c>
      <c r="N291" s="1102" t="str">
        <f t="shared" si="741"/>
        <v>2#0000_0000</v>
      </c>
      <c r="O291" s="1102" t="str">
        <f t="shared" si="742"/>
        <v>2#0000_0000</v>
      </c>
      <c r="P291" s="1102" t="str">
        <f t="shared" si="843"/>
        <v>2#0000_0000</v>
      </c>
      <c r="Q291" s="1103"/>
      <c r="R291" s="1103"/>
      <c r="S291" s="1103"/>
      <c r="T291" s="1104"/>
      <c r="U291" s="1103"/>
      <c r="V291" s="1103"/>
      <c r="W291" s="1103"/>
      <c r="X291" s="1104"/>
      <c r="Y291" s="1103"/>
      <c r="Z291" s="1103"/>
      <c r="AA291" s="1103"/>
      <c r="AB291" s="1103"/>
      <c r="AC291" s="1105" t="str">
        <f t="shared" si="892"/>
        <v>2#0000_0000</v>
      </c>
      <c r="AD291" s="1106" t="str">
        <f t="shared" si="743"/>
        <v>2#0000_0000</v>
      </c>
      <c r="AE291" s="1107" t="str">
        <f t="shared" si="893"/>
        <v>2#0000_0000</v>
      </c>
      <c r="AF291" s="1108">
        <f t="shared" si="1051"/>
        <v>0</v>
      </c>
      <c r="AG291" s="1109" t="str">
        <f t="shared" ref="AG291" si="1076">BL291</f>
        <v>0.000</v>
      </c>
      <c r="AI291" s="1109">
        <v>12</v>
      </c>
      <c r="AJ291" s="1109">
        <v>16</v>
      </c>
      <c r="AK291" s="1109">
        <v>15</v>
      </c>
      <c r="AN291" s="1107" t="s">
        <v>11741</v>
      </c>
      <c r="AO291" s="1133"/>
      <c r="BG291" s="1110">
        <v>5</v>
      </c>
      <c r="BH291" s="1108">
        <f t="shared" ref="BH291" si="1077">J291</f>
        <v>0</v>
      </c>
      <c r="BI291" s="1108">
        <f t="shared" ref="BI291" si="1078">K291</f>
        <v>0</v>
      </c>
      <c r="BJ291" s="1111">
        <f t="shared" ref="BJ291" si="1079">MIN(IF(BG291=5, 2, 5),(BI291-BH291)*VLOOKUP(BG291,$BP$3:$BQ$8,2,1))</f>
        <v>0</v>
      </c>
      <c r="BK291" s="1112">
        <f t="shared" ref="BK291" si="1080">ROUNDDOWN(BJ291, 3)</f>
        <v>0</v>
      </c>
      <c r="BL291" s="1109" t="str">
        <f t="shared" ref="BL291" si="1081">SUBSTITUTE(TEXT(BK291, "0,000"),",",".")</f>
        <v>0.000</v>
      </c>
      <c r="BQ291" s="1113"/>
    </row>
    <row r="292" spans="1:69">
      <c r="A292" s="154">
        <v>290</v>
      </c>
      <c r="B292" s="174" t="s">
        <v>801</v>
      </c>
      <c r="C292" s="165" t="s">
        <v>546</v>
      </c>
      <c r="D292" s="13" t="s">
        <v>1167</v>
      </c>
      <c r="E292" s="23" t="s">
        <v>1168</v>
      </c>
      <c r="F292" s="23" t="s">
        <v>545</v>
      </c>
      <c r="G292" s="23" t="s">
        <v>443</v>
      </c>
      <c r="H292" s="23">
        <v>4</v>
      </c>
      <c r="I292" s="23">
        <v>20</v>
      </c>
      <c r="J292" s="147">
        <v>0</v>
      </c>
      <c r="K292" s="147">
        <v>100</v>
      </c>
      <c r="L292" s="147">
        <v>0</v>
      </c>
      <c r="M292" s="147">
        <v>0</v>
      </c>
      <c r="N292" s="9" t="str">
        <f t="shared" si="741"/>
        <v>2#0000_0000</v>
      </c>
      <c r="O292" s="9" t="str">
        <f t="shared" si="742"/>
        <v>2#0000_0000</v>
      </c>
      <c r="P292" s="9" t="str">
        <f t="shared" si="843"/>
        <v>2#0000_0000</v>
      </c>
      <c r="Q292" s="179"/>
      <c r="R292" s="179"/>
      <c r="S292" s="179"/>
      <c r="T292" s="180"/>
      <c r="U292" s="181"/>
      <c r="V292" s="182"/>
      <c r="W292" s="182"/>
      <c r="X292" s="180"/>
      <c r="Y292" s="181" t="s">
        <v>1169</v>
      </c>
      <c r="Z292" s="179" t="s">
        <v>1170</v>
      </c>
      <c r="AA292" s="179"/>
      <c r="AB292" s="179"/>
      <c r="AC292" s="148" t="str">
        <f t="shared" si="892"/>
        <v>2#0000_1100</v>
      </c>
      <c r="AD292" s="149" t="str">
        <f t="shared" si="743"/>
        <v>2#0000_1100</v>
      </c>
      <c r="AE292" s="15" t="str">
        <f t="shared" si="893"/>
        <v>2#0000_1100</v>
      </c>
      <c r="AF292" s="567">
        <f t="shared" si="1051"/>
        <v>0</v>
      </c>
      <c r="AG292" t="str">
        <f t="shared" ref="AG292" si="1082">BL292</f>
        <v>0.500</v>
      </c>
      <c r="AH292" t="s">
        <v>8771</v>
      </c>
      <c r="AI292">
        <v>12</v>
      </c>
      <c r="AJ292">
        <v>16</v>
      </c>
      <c r="AK292">
        <v>15</v>
      </c>
      <c r="AM292">
        <v>1240994</v>
      </c>
      <c r="AN292" s="15" t="s">
        <v>11741</v>
      </c>
      <c r="AO292" s="234" t="s">
        <v>11842</v>
      </c>
      <c r="BG292" s="150">
        <v>5</v>
      </c>
      <c r="BH292" s="567">
        <f t="shared" ref="BH292" si="1083">J292</f>
        <v>0</v>
      </c>
      <c r="BI292" s="567">
        <f t="shared" ref="BI292" si="1084">K292</f>
        <v>100</v>
      </c>
      <c r="BJ292" s="151">
        <f t="shared" ref="BJ292" si="1085">MIN(IF(BG292=5, 2, 5),(BI292-BH292)*VLOOKUP(BG292,$BP$3:$BQ$8,2,1))</f>
        <v>0.5</v>
      </c>
      <c r="BK292" s="152">
        <f t="shared" ref="BK292" si="1086">ROUNDDOWN(BJ292, 3)</f>
        <v>0.5</v>
      </c>
      <c r="BL292" t="str">
        <f t="shared" ref="BL292" si="1087">SUBSTITUTE(TEXT(BK292, "0,000"),",",".")</f>
        <v>0.500</v>
      </c>
      <c r="BQ292" s="153"/>
    </row>
    <row r="293" spans="1:69">
      <c r="A293" s="154">
        <v>291</v>
      </c>
      <c r="B293" s="174" t="s">
        <v>827</v>
      </c>
      <c r="C293" s="165" t="s">
        <v>547</v>
      </c>
      <c r="D293" s="13" t="s">
        <v>1167</v>
      </c>
      <c r="E293" s="23" t="s">
        <v>1168</v>
      </c>
      <c r="F293" s="23" t="s">
        <v>545</v>
      </c>
      <c r="G293" s="23" t="s">
        <v>443</v>
      </c>
      <c r="H293" s="23">
        <v>4</v>
      </c>
      <c r="I293" s="23">
        <v>20</v>
      </c>
      <c r="J293" s="147">
        <v>0</v>
      </c>
      <c r="K293" s="147">
        <v>100</v>
      </c>
      <c r="L293" s="147">
        <v>0</v>
      </c>
      <c r="M293" s="147">
        <v>0</v>
      </c>
      <c r="N293" s="9" t="str">
        <f t="shared" si="741"/>
        <v>2#0000_0000</v>
      </c>
      <c r="O293" s="9" t="str">
        <f t="shared" si="742"/>
        <v>2#0000_0000</v>
      </c>
      <c r="P293" s="9" t="str">
        <f t="shared" si="843"/>
        <v>2#0000_0000</v>
      </c>
      <c r="Q293" s="179"/>
      <c r="R293" s="179"/>
      <c r="S293" s="179"/>
      <c r="T293" s="180"/>
      <c r="U293" s="181"/>
      <c r="V293" s="182"/>
      <c r="W293" s="182"/>
      <c r="X293" s="180"/>
      <c r="Y293" s="181" t="s">
        <v>1169</v>
      </c>
      <c r="Z293" s="179" t="s">
        <v>1170</v>
      </c>
      <c r="AA293" s="179"/>
      <c r="AB293" s="179"/>
      <c r="AC293" s="148" t="str">
        <f t="shared" si="892"/>
        <v>2#0000_1100</v>
      </c>
      <c r="AD293" s="149" t="str">
        <f t="shared" si="743"/>
        <v>2#0000_1100</v>
      </c>
      <c r="AE293" s="15" t="str">
        <f t="shared" si="893"/>
        <v>2#0000_1100</v>
      </c>
      <c r="AF293" s="567">
        <f t="shared" si="1051"/>
        <v>0</v>
      </c>
      <c r="AG293" t="str">
        <f t="shared" ref="AG293" si="1088">BL293</f>
        <v>0.500</v>
      </c>
      <c r="AH293" t="s">
        <v>8771</v>
      </c>
      <c r="AI293">
        <v>12</v>
      </c>
      <c r="AJ293">
        <v>16</v>
      </c>
      <c r="AK293">
        <v>15</v>
      </c>
      <c r="AM293">
        <v>1240995</v>
      </c>
      <c r="AN293" s="15" t="s">
        <v>11741</v>
      </c>
      <c r="AO293" s="234" t="s">
        <v>11842</v>
      </c>
      <c r="BG293" s="150">
        <v>5</v>
      </c>
      <c r="BH293" s="567">
        <f t="shared" ref="BH293" si="1089">J293</f>
        <v>0</v>
      </c>
      <c r="BI293" s="567">
        <f t="shared" ref="BI293" si="1090">K293</f>
        <v>100</v>
      </c>
      <c r="BJ293" s="151">
        <f t="shared" ref="BJ293" si="1091">MIN(IF(BG293=5, 2, 5),(BI293-BH293)*VLOOKUP(BG293,$BP$3:$BQ$8,2,1))</f>
        <v>0.5</v>
      </c>
      <c r="BK293" s="152">
        <f t="shared" ref="BK293" si="1092">ROUNDDOWN(BJ293, 3)</f>
        <v>0.5</v>
      </c>
      <c r="BL293" t="str">
        <f t="shared" ref="BL293" si="1093">SUBSTITUTE(TEXT(BK293, "0,000"),",",".")</f>
        <v>0.500</v>
      </c>
      <c r="BQ293" s="153"/>
    </row>
    <row r="294" spans="1:69">
      <c r="A294" s="154">
        <v>292</v>
      </c>
      <c r="B294" s="174" t="s">
        <v>821</v>
      </c>
      <c r="C294" s="165" t="s">
        <v>822</v>
      </c>
      <c r="D294" s="13"/>
      <c r="E294" s="23" t="s">
        <v>543</v>
      </c>
      <c r="F294" s="23" t="s">
        <v>540</v>
      </c>
      <c r="G294" s="23" t="s">
        <v>471</v>
      </c>
      <c r="H294" s="23">
        <v>4</v>
      </c>
      <c r="I294" s="23">
        <v>20</v>
      </c>
      <c r="J294" s="147">
        <v>4</v>
      </c>
      <c r="K294" s="147">
        <v>20</v>
      </c>
      <c r="L294" s="147">
        <v>0</v>
      </c>
      <c r="M294" s="147">
        <v>0</v>
      </c>
      <c r="N294" s="9" t="str">
        <f t="shared" si="741"/>
        <v>2#0000_0000</v>
      </c>
      <c r="O294" s="9" t="str">
        <f t="shared" si="742"/>
        <v>2#0000_0010</v>
      </c>
      <c r="P294" s="9" t="str">
        <f t="shared" si="843"/>
        <v>2#0000_0010</v>
      </c>
      <c r="Q294" s="179"/>
      <c r="R294" s="179"/>
      <c r="S294" s="179"/>
      <c r="T294" s="180"/>
      <c r="U294" s="181">
        <v>5</v>
      </c>
      <c r="V294" s="182"/>
      <c r="W294" s="182"/>
      <c r="X294" s="180">
        <v>8</v>
      </c>
      <c r="Y294" s="181"/>
      <c r="Z294" s="179">
        <v>12</v>
      </c>
      <c r="AA294" s="179"/>
      <c r="AB294" s="179"/>
      <c r="AC294" s="148" t="str">
        <f t="shared" si="892"/>
        <v>2#0000_1010</v>
      </c>
      <c r="AD294" s="149" t="str">
        <f t="shared" si="743"/>
        <v>2#0000_1010</v>
      </c>
      <c r="AE294" s="15" t="str">
        <f t="shared" si="893"/>
        <v>2#0000_1000</v>
      </c>
      <c r="AF294" s="567">
        <f t="shared" si="1051"/>
        <v>0</v>
      </c>
      <c r="AG294" t="str">
        <f t="shared" ref="AG294" si="1094">BL294</f>
        <v>0.080</v>
      </c>
      <c r="AH294" t="s">
        <v>8771</v>
      </c>
      <c r="AI294">
        <v>12</v>
      </c>
      <c r="AJ294">
        <v>16</v>
      </c>
      <c r="AK294">
        <v>15</v>
      </c>
      <c r="AM294">
        <v>1240996</v>
      </c>
      <c r="AN294" s="15" t="s">
        <v>11741</v>
      </c>
      <c r="AO294" s="234" t="s">
        <v>11840</v>
      </c>
      <c r="BG294" s="150">
        <v>5</v>
      </c>
      <c r="BH294" s="567">
        <f t="shared" ref="BH294" si="1095">J294</f>
        <v>4</v>
      </c>
      <c r="BI294" s="567">
        <f t="shared" ref="BI294" si="1096">K294</f>
        <v>20</v>
      </c>
      <c r="BJ294" s="151">
        <f t="shared" ref="BJ294" si="1097">MIN(IF(BG294=5, 2, 5),(BI294-BH294)*VLOOKUP(BG294,$BP$3:$BQ$8,2,1))</f>
        <v>0.08</v>
      </c>
      <c r="BK294" s="152">
        <f t="shared" ref="BK294" si="1098">ROUNDDOWN(BJ294, 3)</f>
        <v>0.08</v>
      </c>
      <c r="BL294" t="str">
        <f t="shared" ref="BL294" si="1099">SUBSTITUTE(TEXT(BK294, "0,000"),",",".")</f>
        <v>0.080</v>
      </c>
      <c r="BQ294" s="153"/>
    </row>
    <row r="295" spans="1:69" s="1109" customFormat="1">
      <c r="A295" s="1096">
        <v>293</v>
      </c>
      <c r="B295" s="1097"/>
      <c r="C295" s="1098"/>
      <c r="D295" s="1099"/>
      <c r="E295" s="1100"/>
      <c r="F295" s="1100"/>
      <c r="G295" s="1100"/>
      <c r="H295" s="1101">
        <v>0</v>
      </c>
      <c r="I295" s="1101">
        <v>0</v>
      </c>
      <c r="J295" s="1101">
        <v>0</v>
      </c>
      <c r="K295" s="1101">
        <v>0</v>
      </c>
      <c r="L295" s="1101">
        <v>0</v>
      </c>
      <c r="M295" s="1101">
        <v>0</v>
      </c>
      <c r="N295" s="1102" t="str">
        <f t="shared" si="741"/>
        <v>2#0000_0000</v>
      </c>
      <c r="O295" s="1102" t="str">
        <f t="shared" si="742"/>
        <v>2#0000_0000</v>
      </c>
      <c r="P295" s="1102" t="str">
        <f t="shared" si="843"/>
        <v>2#0000_0000</v>
      </c>
      <c r="Q295" s="1103"/>
      <c r="R295" s="1103"/>
      <c r="S295" s="1103"/>
      <c r="T295" s="1104"/>
      <c r="U295" s="1103"/>
      <c r="V295" s="1103"/>
      <c r="W295" s="1103"/>
      <c r="X295" s="1104"/>
      <c r="Y295" s="1103"/>
      <c r="Z295" s="1103"/>
      <c r="AA295" s="1103"/>
      <c r="AB295" s="1103"/>
      <c r="AC295" s="1105" t="str">
        <f t="shared" si="892"/>
        <v>2#0000_0000</v>
      </c>
      <c r="AD295" s="1106" t="str">
        <f t="shared" si="743"/>
        <v>2#0000_0000</v>
      </c>
      <c r="AE295" s="1107" t="str">
        <f t="shared" si="893"/>
        <v>2#0000_0000</v>
      </c>
      <c r="AF295" s="1108">
        <f t="shared" si="1051"/>
        <v>0</v>
      </c>
      <c r="AG295" s="1109" t="str">
        <f t="shared" ref="AG295" si="1100">BL295</f>
        <v>0.000</v>
      </c>
      <c r="AI295" s="1109">
        <v>12</v>
      </c>
      <c r="AJ295" s="1109">
        <v>16</v>
      </c>
      <c r="AK295" s="1109">
        <v>15</v>
      </c>
      <c r="AN295" s="1107" t="s">
        <v>11741</v>
      </c>
      <c r="AO295" s="1133"/>
      <c r="BG295" s="1110">
        <v>5</v>
      </c>
      <c r="BH295" s="1108">
        <f t="shared" ref="BH295" si="1101">J295</f>
        <v>0</v>
      </c>
      <c r="BI295" s="1108">
        <f t="shared" ref="BI295" si="1102">K295</f>
        <v>0</v>
      </c>
      <c r="BJ295" s="1111">
        <f t="shared" ref="BJ295" si="1103">MIN(IF(BG295=5, 2, 5),(BI295-BH295)*VLOOKUP(BG295,$BP$3:$BQ$8,2,1))</f>
        <v>0</v>
      </c>
      <c r="BK295" s="1112">
        <f t="shared" ref="BK295" si="1104">ROUNDDOWN(BJ295, 3)</f>
        <v>0</v>
      </c>
      <c r="BL295" s="1109" t="str">
        <f t="shared" ref="BL295" si="1105">SUBSTITUTE(TEXT(BK295, "0,000"),",",".")</f>
        <v>0.000</v>
      </c>
      <c r="BQ295" s="1113"/>
    </row>
    <row r="296" spans="1:69">
      <c r="A296" s="154">
        <v>294</v>
      </c>
      <c r="B296" s="174" t="s">
        <v>804</v>
      </c>
      <c r="C296" s="165" t="s">
        <v>548</v>
      </c>
      <c r="D296" s="13" t="s">
        <v>1167</v>
      </c>
      <c r="E296" s="23" t="s">
        <v>1168</v>
      </c>
      <c r="F296" s="23" t="s">
        <v>545</v>
      </c>
      <c r="G296" s="23" t="s">
        <v>443</v>
      </c>
      <c r="H296" s="23">
        <v>4</v>
      </c>
      <c r="I296" s="23">
        <v>20</v>
      </c>
      <c r="J296" s="147">
        <v>0</v>
      </c>
      <c r="K296" s="147">
        <v>100</v>
      </c>
      <c r="L296" s="147">
        <v>0</v>
      </c>
      <c r="M296" s="147">
        <v>0</v>
      </c>
      <c r="N296" s="9" t="str">
        <f t="shared" ref="N296" si="1106">CONCATENATE("2#00",IF(Q296&lt;&gt;"","1","0")&amp;IF(R296&lt;&gt;"","1","0")&amp;"_",IF(S296&lt;&gt;"","1","0"),IF(T296&lt;&gt;"","1","0"),"00")</f>
        <v>2#0000_0000</v>
      </c>
      <c r="O296" s="9" t="str">
        <f t="shared" ref="O296" si="1107">P296</f>
        <v>2#0000_0000</v>
      </c>
      <c r="P296" s="9" t="str">
        <f t="shared" ref="P296:P301" si="1108">CONCATENATE("2#00",IF(Q296&lt;&gt;"","1","0")&amp;IF(R296&lt;&gt;"","1","0")&amp;"_",IF(S296&lt;&gt;"","1","0")&amp;IF(T296&lt;&gt;"","1","0")&amp;IF(U296&lt;&gt;"","1","0")&amp;IF(V296&lt;&gt;"","1","0"))</f>
        <v>2#0000_0000</v>
      </c>
      <c r="Q296" s="179"/>
      <c r="R296" s="179"/>
      <c r="S296" s="179"/>
      <c r="T296" s="180"/>
      <c r="U296" s="181"/>
      <c r="V296" s="182"/>
      <c r="W296" s="182"/>
      <c r="X296" s="180"/>
      <c r="Y296" s="181" t="s">
        <v>1169</v>
      </c>
      <c r="Z296" s="179" t="s">
        <v>1170</v>
      </c>
      <c r="AA296" s="179"/>
      <c r="AB296" s="179"/>
      <c r="AC296" s="148" t="str">
        <f t="shared" si="892"/>
        <v>2#0000_1100</v>
      </c>
      <c r="AD296" s="149" t="str">
        <f t="shared" ref="AD296" si="1109">AC296</f>
        <v>2#0000_1100</v>
      </c>
      <c r="AE296" s="15" t="str">
        <f t="shared" ref="AE296" si="1110">CONCATENATE("2#00",IF(AB296&lt;&gt;"","1","0")&amp;IF(AA296&lt;&gt;"","1","0")&amp;"_"&amp;IF(Z296&lt;&gt;"","1","0")&amp;IF(Y296&lt;&gt;"","1","0"),"00")</f>
        <v>2#0000_1100</v>
      </c>
      <c r="AF296" s="567">
        <f t="shared" si="1051"/>
        <v>0</v>
      </c>
      <c r="AG296" t="str">
        <f t="shared" ref="AG296" si="1111">BL296</f>
        <v>0.500</v>
      </c>
      <c r="AH296" t="s">
        <v>8771</v>
      </c>
      <c r="AI296">
        <v>12</v>
      </c>
      <c r="AJ296">
        <v>16</v>
      </c>
      <c r="AK296">
        <v>15</v>
      </c>
      <c r="AM296">
        <v>1240997</v>
      </c>
      <c r="AN296" s="15" t="s">
        <v>11741</v>
      </c>
      <c r="AO296" s="234" t="s">
        <v>11842</v>
      </c>
      <c r="BG296" s="150">
        <v>5</v>
      </c>
      <c r="BH296" s="567">
        <f t="shared" ref="BH296" si="1112">J296</f>
        <v>0</v>
      </c>
      <c r="BI296" s="567">
        <f t="shared" ref="BI296" si="1113">K296</f>
        <v>100</v>
      </c>
      <c r="BJ296" s="151">
        <f t="shared" ref="BJ296" si="1114">MIN(IF(BG296=5, 2, 5),(BI296-BH296)*VLOOKUP(BG296,$BP$3:$BQ$8,2,1))</f>
        <v>0.5</v>
      </c>
      <c r="BK296" s="152">
        <f t="shared" ref="BK296" si="1115">ROUNDDOWN(BJ296, 3)</f>
        <v>0.5</v>
      </c>
      <c r="BL296" t="str">
        <f t="shared" ref="BL296" si="1116">SUBSTITUTE(TEXT(BK296, "0,000"),",",".")</f>
        <v>0.500</v>
      </c>
      <c r="BQ296" s="153"/>
    </row>
    <row r="297" spans="1:69">
      <c r="A297" s="154">
        <v>295</v>
      </c>
      <c r="B297" s="174" t="s">
        <v>828</v>
      </c>
      <c r="C297" s="165" t="s">
        <v>549</v>
      </c>
      <c r="D297" s="13" t="s">
        <v>1167</v>
      </c>
      <c r="E297" s="23" t="s">
        <v>1168</v>
      </c>
      <c r="F297" s="23" t="s">
        <v>545</v>
      </c>
      <c r="G297" s="23" t="s">
        <v>443</v>
      </c>
      <c r="H297" s="23">
        <v>4</v>
      </c>
      <c r="I297" s="23">
        <v>20</v>
      </c>
      <c r="J297" s="147">
        <v>0</v>
      </c>
      <c r="K297" s="147">
        <v>100</v>
      </c>
      <c r="L297" s="147">
        <v>0</v>
      </c>
      <c r="M297" s="147">
        <v>0</v>
      </c>
      <c r="N297" s="9" t="str">
        <f t="shared" ref="N297" si="1117">CONCATENATE("2#00",IF(Q297&lt;&gt;"","1","0")&amp;IF(R297&lt;&gt;"","1","0")&amp;"_",IF(S297&lt;&gt;"","1","0"),IF(T297&lt;&gt;"","1","0"),"00")</f>
        <v>2#0000_0000</v>
      </c>
      <c r="O297" s="9" t="str">
        <f t="shared" ref="O297" si="1118">P297</f>
        <v>2#0000_0000</v>
      </c>
      <c r="P297" s="9" t="str">
        <f t="shared" si="1108"/>
        <v>2#0000_0000</v>
      </c>
      <c r="Q297" s="179"/>
      <c r="R297" s="179"/>
      <c r="S297" s="179"/>
      <c r="T297" s="180"/>
      <c r="U297" s="181"/>
      <c r="V297" s="182"/>
      <c r="W297" s="182"/>
      <c r="X297" s="180"/>
      <c r="Y297" s="181" t="s">
        <v>1169</v>
      </c>
      <c r="Z297" s="179" t="s">
        <v>1170</v>
      </c>
      <c r="AA297" s="179"/>
      <c r="AB297" s="179"/>
      <c r="AC297" s="148" t="str">
        <f t="shared" si="892"/>
        <v>2#0000_1100</v>
      </c>
      <c r="AD297" s="149" t="str">
        <f t="shared" ref="AD297" si="1119">AC297</f>
        <v>2#0000_1100</v>
      </c>
      <c r="AE297" s="15" t="str">
        <f t="shared" ref="AE297" si="1120">CONCATENATE("2#00",IF(AB297&lt;&gt;"","1","0")&amp;IF(AA297&lt;&gt;"","1","0")&amp;"_"&amp;IF(Z297&lt;&gt;"","1","0")&amp;IF(Y297&lt;&gt;"","1","0"),"00")</f>
        <v>2#0000_1100</v>
      </c>
      <c r="AF297" s="567">
        <f t="shared" si="1051"/>
        <v>0</v>
      </c>
      <c r="AG297" t="str">
        <f t="shared" ref="AG297" si="1121">BL297</f>
        <v>0.500</v>
      </c>
      <c r="AH297" t="s">
        <v>8771</v>
      </c>
      <c r="AI297">
        <v>12</v>
      </c>
      <c r="AJ297">
        <v>16</v>
      </c>
      <c r="AK297">
        <v>15</v>
      </c>
      <c r="AM297">
        <v>1240998</v>
      </c>
      <c r="AN297" s="15" t="s">
        <v>11741</v>
      </c>
      <c r="AO297" s="234" t="s">
        <v>11842</v>
      </c>
      <c r="BG297" s="150">
        <v>5</v>
      </c>
      <c r="BH297" s="567">
        <f t="shared" ref="BH297" si="1122">J297</f>
        <v>0</v>
      </c>
      <c r="BI297" s="567">
        <f t="shared" ref="BI297" si="1123">K297</f>
        <v>100</v>
      </c>
      <c r="BJ297" s="151">
        <f t="shared" ref="BJ297" si="1124">MIN(IF(BG297=5, 2, 5),(BI297-BH297)*VLOOKUP(BG297,$BP$3:$BQ$8,2,1))</f>
        <v>0.5</v>
      </c>
      <c r="BK297" s="152">
        <f t="shared" ref="BK297" si="1125">ROUNDDOWN(BJ297, 3)</f>
        <v>0.5</v>
      </c>
      <c r="BL297" t="str">
        <f t="shared" ref="BL297" si="1126">SUBSTITUTE(TEXT(BK297, "0,000"),",",".")</f>
        <v>0.500</v>
      </c>
      <c r="BQ297" s="153"/>
    </row>
    <row r="298" spans="1:69">
      <c r="A298" s="154">
        <v>296</v>
      </c>
      <c r="B298" s="174" t="s">
        <v>845</v>
      </c>
      <c r="C298" s="165" t="s">
        <v>846</v>
      </c>
      <c r="D298" s="13"/>
      <c r="E298" s="23" t="s">
        <v>543</v>
      </c>
      <c r="F298" s="23" t="s">
        <v>540</v>
      </c>
      <c r="G298" s="23" t="s">
        <v>471</v>
      </c>
      <c r="H298" s="23">
        <v>4</v>
      </c>
      <c r="I298" s="23">
        <v>20</v>
      </c>
      <c r="J298" s="147">
        <v>4</v>
      </c>
      <c r="K298" s="147">
        <v>20</v>
      </c>
      <c r="L298" s="147">
        <v>0</v>
      </c>
      <c r="M298" s="147">
        <v>0</v>
      </c>
      <c r="N298" s="9" t="str">
        <f t="shared" ref="N298" si="1127">CONCATENATE("2#00",IF(Q298&lt;&gt;"","1","0")&amp;IF(R298&lt;&gt;"","1","0")&amp;"_",IF(S298&lt;&gt;"","1","0"),IF(T298&lt;&gt;"","1","0"),"00")</f>
        <v>2#0000_0000</v>
      </c>
      <c r="O298" s="9" t="str">
        <f t="shared" ref="O298" si="1128">P298</f>
        <v>2#0000_0010</v>
      </c>
      <c r="P298" s="9" t="str">
        <f t="shared" si="1108"/>
        <v>2#0000_0010</v>
      </c>
      <c r="Q298" s="179"/>
      <c r="R298" s="179"/>
      <c r="S298" s="179"/>
      <c r="T298" s="180"/>
      <c r="U298" s="181">
        <v>5</v>
      </c>
      <c r="V298" s="182"/>
      <c r="W298" s="182"/>
      <c r="X298" s="180">
        <v>8</v>
      </c>
      <c r="Y298" s="181"/>
      <c r="Z298" s="179">
        <v>12</v>
      </c>
      <c r="AA298" s="179"/>
      <c r="AB298" s="179"/>
      <c r="AC298" s="148" t="str">
        <f t="shared" si="892"/>
        <v>2#0000_1010</v>
      </c>
      <c r="AD298" s="149" t="str">
        <f t="shared" ref="AD298" si="1129">AC298</f>
        <v>2#0000_1010</v>
      </c>
      <c r="AE298" s="15" t="str">
        <f t="shared" ref="AE298" si="1130">CONCATENATE("2#00",IF(AB298&lt;&gt;"","1","0")&amp;IF(AA298&lt;&gt;"","1","0")&amp;"_"&amp;IF(Z298&lt;&gt;"","1","0")&amp;IF(Y298&lt;&gt;"","1","0"),"00")</f>
        <v>2#0000_1000</v>
      </c>
      <c r="AF298" s="567">
        <f t="shared" si="1051"/>
        <v>0</v>
      </c>
      <c r="AG298" t="str">
        <f t="shared" ref="AG298" si="1131">BL298</f>
        <v>0.080</v>
      </c>
      <c r="AH298" t="s">
        <v>8771</v>
      </c>
      <c r="AI298">
        <v>12</v>
      </c>
      <c r="AJ298">
        <v>16</v>
      </c>
      <c r="AK298">
        <v>15</v>
      </c>
      <c r="AM298">
        <v>1240999</v>
      </c>
      <c r="AN298" s="15" t="s">
        <v>11741</v>
      </c>
      <c r="AO298" s="234" t="s">
        <v>11840</v>
      </c>
      <c r="BG298" s="150">
        <v>5</v>
      </c>
      <c r="BH298" s="567">
        <f t="shared" ref="BH298" si="1132">J298</f>
        <v>4</v>
      </c>
      <c r="BI298" s="567">
        <f t="shared" ref="BI298" si="1133">K298</f>
        <v>20</v>
      </c>
      <c r="BJ298" s="151">
        <f t="shared" ref="BJ298" si="1134">MIN(IF(BG298=5, 2, 5),(BI298-BH298)*VLOOKUP(BG298,$BP$3:$BQ$8,2,1))</f>
        <v>0.08</v>
      </c>
      <c r="BK298" s="152">
        <f t="shared" ref="BK298" si="1135">ROUNDDOWN(BJ298, 3)</f>
        <v>0.08</v>
      </c>
      <c r="BL298" t="str">
        <f t="shared" ref="BL298" si="1136">SUBSTITUTE(TEXT(BK298, "0,000"),",",".")</f>
        <v>0.080</v>
      </c>
      <c r="BQ298" s="153"/>
    </row>
    <row r="299" spans="1:69" s="1109" customFormat="1">
      <c r="A299" s="1096">
        <v>297</v>
      </c>
      <c r="B299" s="1097"/>
      <c r="C299" s="1098"/>
      <c r="D299" s="1099"/>
      <c r="E299" s="1100"/>
      <c r="F299" s="1100"/>
      <c r="G299" s="1100"/>
      <c r="H299" s="1101">
        <v>0</v>
      </c>
      <c r="I299" s="1101">
        <v>0</v>
      </c>
      <c r="J299" s="1101">
        <v>0</v>
      </c>
      <c r="K299" s="1101">
        <v>0</v>
      </c>
      <c r="L299" s="1101">
        <v>0</v>
      </c>
      <c r="M299" s="1101">
        <v>0</v>
      </c>
      <c r="N299" s="1102" t="str">
        <f t="shared" ref="N299" si="1137">CONCATENATE("2#00",IF(Q299&lt;&gt;"","1","0")&amp;IF(R299&lt;&gt;"","1","0")&amp;"_",IF(S299&lt;&gt;"","1","0"),IF(T299&lt;&gt;"","1","0"),"00")</f>
        <v>2#0000_0000</v>
      </c>
      <c r="O299" s="1102" t="str">
        <f t="shared" ref="O299" si="1138">P299</f>
        <v>2#0000_0000</v>
      </c>
      <c r="P299" s="1102" t="str">
        <f t="shared" si="1108"/>
        <v>2#0000_0000</v>
      </c>
      <c r="Q299" s="1103"/>
      <c r="R299" s="1103"/>
      <c r="S299" s="1103"/>
      <c r="T299" s="1104"/>
      <c r="U299" s="1103"/>
      <c r="V299" s="1103"/>
      <c r="W299" s="1103"/>
      <c r="X299" s="1104"/>
      <c r="Y299" s="1103"/>
      <c r="Z299" s="1103"/>
      <c r="AA299" s="1103"/>
      <c r="AB299" s="1103"/>
      <c r="AC299" s="1105" t="str">
        <f t="shared" si="892"/>
        <v>2#0000_0000</v>
      </c>
      <c r="AD299" s="1106" t="str">
        <f t="shared" ref="AD299" si="1139">AC299</f>
        <v>2#0000_0000</v>
      </c>
      <c r="AE299" s="1107" t="str">
        <f t="shared" ref="AE299" si="1140">CONCATENATE("2#00",IF(AB299&lt;&gt;"","1","0")&amp;IF(AA299&lt;&gt;"","1","0")&amp;"_"&amp;IF(Z299&lt;&gt;"","1","0")&amp;IF(Y299&lt;&gt;"","1","0"),"00")</f>
        <v>2#0000_0000</v>
      </c>
      <c r="AF299" s="1108">
        <f t="shared" si="1051"/>
        <v>0</v>
      </c>
      <c r="AG299" s="1109" t="str">
        <f t="shared" ref="AG299" si="1141">BL299</f>
        <v>0.000</v>
      </c>
      <c r="AI299" s="1109">
        <v>12</v>
      </c>
      <c r="AJ299" s="1109">
        <v>16</v>
      </c>
      <c r="AK299" s="1109">
        <v>15</v>
      </c>
      <c r="AN299" s="1107" t="s">
        <v>11741</v>
      </c>
      <c r="AO299" s="1133"/>
      <c r="BG299" s="1110">
        <v>5</v>
      </c>
      <c r="BH299" s="1108">
        <f t="shared" ref="BH299" si="1142">J299</f>
        <v>0</v>
      </c>
      <c r="BI299" s="1108">
        <f t="shared" ref="BI299" si="1143">K299</f>
        <v>0</v>
      </c>
      <c r="BJ299" s="1111">
        <f t="shared" ref="BJ299" si="1144">MIN(IF(BG299=5, 2, 5),(BI299-BH299)*VLOOKUP(BG299,$BP$3:$BQ$8,2,1))</f>
        <v>0</v>
      </c>
      <c r="BK299" s="1112">
        <f t="shared" ref="BK299" si="1145">ROUNDDOWN(BJ299, 3)</f>
        <v>0</v>
      </c>
      <c r="BL299" s="1109" t="str">
        <f t="shared" ref="BL299" si="1146">SUBSTITUTE(TEXT(BK299, "0,000"),",",".")</f>
        <v>0.000</v>
      </c>
      <c r="BQ299" s="1113"/>
    </row>
    <row r="300" spans="1:69">
      <c r="A300" s="154">
        <v>298</v>
      </c>
      <c r="B300" s="175" t="s">
        <v>805</v>
      </c>
      <c r="C300" s="165" t="s">
        <v>806</v>
      </c>
      <c r="D300" s="13" t="s">
        <v>1167</v>
      </c>
      <c r="E300" s="23" t="s">
        <v>1168</v>
      </c>
      <c r="F300" s="23" t="s">
        <v>545</v>
      </c>
      <c r="G300" s="23" t="s">
        <v>443</v>
      </c>
      <c r="H300" s="23">
        <v>4</v>
      </c>
      <c r="I300" s="23">
        <v>20</v>
      </c>
      <c r="J300" s="147">
        <v>0</v>
      </c>
      <c r="K300" s="147">
        <v>100</v>
      </c>
      <c r="L300" s="147">
        <v>0</v>
      </c>
      <c r="M300" s="147">
        <v>0</v>
      </c>
      <c r="N300" s="9" t="str">
        <f t="shared" ref="N300" si="1147">CONCATENATE("2#00",IF(Q300&lt;&gt;"","1","0")&amp;IF(R300&lt;&gt;"","1","0")&amp;"_",IF(S300&lt;&gt;"","1","0"),IF(T300&lt;&gt;"","1","0"),"00")</f>
        <v>2#0000_0000</v>
      </c>
      <c r="O300" s="9" t="str">
        <f t="shared" ref="O300" si="1148">P300</f>
        <v>2#0000_0000</v>
      </c>
      <c r="P300" s="9" t="str">
        <f t="shared" si="1108"/>
        <v>2#0000_0000</v>
      </c>
      <c r="Q300" s="179"/>
      <c r="R300" s="179"/>
      <c r="S300" s="179"/>
      <c r="T300" s="180"/>
      <c r="U300" s="181"/>
      <c r="V300" s="182"/>
      <c r="W300" s="182"/>
      <c r="X300" s="180"/>
      <c r="Y300" s="181" t="s">
        <v>1169</v>
      </c>
      <c r="Z300" s="179" t="s">
        <v>1170</v>
      </c>
      <c r="AA300" s="179"/>
      <c r="AB300" s="179"/>
      <c r="AC300" s="148" t="str">
        <f t="shared" si="892"/>
        <v>2#0000_1100</v>
      </c>
      <c r="AD300" s="149" t="str">
        <f>AC300</f>
        <v>2#0000_1100</v>
      </c>
      <c r="AE300" s="15" t="str">
        <f>CONCATENATE("2#00",IF(AB300&lt;&gt;"","1","0")&amp;IF(AA300&lt;&gt;"","1","0")&amp;"_"&amp;IF(Z300&lt;&gt;"","1","0")&amp;IF(Y300&lt;&gt;"","1","0"),"00")</f>
        <v>2#0000_1100</v>
      </c>
      <c r="AF300" s="567">
        <f t="shared" si="1051"/>
        <v>0</v>
      </c>
      <c r="AG300" t="str">
        <f t="shared" ref="AG300" si="1149">BL300</f>
        <v>0.500</v>
      </c>
      <c r="AH300" t="s">
        <v>8787</v>
      </c>
      <c r="AI300">
        <v>12</v>
      </c>
      <c r="AJ300">
        <v>16</v>
      </c>
      <c r="AK300">
        <v>15</v>
      </c>
      <c r="AM300">
        <v>1241000</v>
      </c>
      <c r="AN300" s="15" t="s">
        <v>11741</v>
      </c>
      <c r="AO300" s="234" t="s">
        <v>11842</v>
      </c>
      <c r="BG300" s="150">
        <v>5</v>
      </c>
      <c r="BH300" s="567">
        <f t="shared" ref="BH300" si="1150">J300</f>
        <v>0</v>
      </c>
      <c r="BI300" s="567">
        <f t="shared" ref="BI300" si="1151">K300</f>
        <v>100</v>
      </c>
      <c r="BJ300" s="151">
        <f t="shared" ref="BJ300" si="1152">MIN(IF(BG300=5, 2, 5),(BI300-BH300)*VLOOKUP(BG300,$BP$3:$BQ$8,2,1))</f>
        <v>0.5</v>
      </c>
      <c r="BK300" s="152">
        <f t="shared" ref="BK300" si="1153">ROUNDDOWN(BJ300, 3)</f>
        <v>0.5</v>
      </c>
      <c r="BL300" t="str">
        <f t="shared" ref="BL300" si="1154">SUBSTITUTE(TEXT(BK300, "0,000"),",",".")</f>
        <v>0.500</v>
      </c>
      <c r="BQ300" s="153"/>
    </row>
    <row r="301" spans="1:69">
      <c r="A301" s="154">
        <v>299</v>
      </c>
      <c r="B301" s="175" t="s">
        <v>803</v>
      </c>
      <c r="C301" s="165" t="s">
        <v>807</v>
      </c>
      <c r="D301" s="13" t="s">
        <v>1167</v>
      </c>
      <c r="E301" s="23" t="s">
        <v>1168</v>
      </c>
      <c r="F301" s="23" t="s">
        <v>545</v>
      </c>
      <c r="G301" s="23" t="s">
        <v>443</v>
      </c>
      <c r="H301" s="23">
        <v>4</v>
      </c>
      <c r="I301" s="23">
        <v>20</v>
      </c>
      <c r="J301" s="147">
        <v>0</v>
      </c>
      <c r="K301" s="147">
        <v>100</v>
      </c>
      <c r="L301" s="147">
        <v>0</v>
      </c>
      <c r="M301" s="147">
        <v>0</v>
      </c>
      <c r="N301" s="9" t="str">
        <f t="shared" ref="N301" si="1155">CONCATENATE("2#00",IF(Q301&lt;&gt;"","1","0")&amp;IF(R301&lt;&gt;"","1","0")&amp;"_",IF(S301&lt;&gt;"","1","0"),IF(T301&lt;&gt;"","1","0"),"00")</f>
        <v>2#0000_0000</v>
      </c>
      <c r="O301" s="9" t="str">
        <f t="shared" ref="O301" si="1156">P301</f>
        <v>2#0000_0000</v>
      </c>
      <c r="P301" s="9" t="str">
        <f t="shared" si="1108"/>
        <v>2#0000_0000</v>
      </c>
      <c r="Q301" s="179"/>
      <c r="R301" s="179"/>
      <c r="S301" s="179"/>
      <c r="T301" s="180"/>
      <c r="U301" s="181"/>
      <c r="V301" s="182"/>
      <c r="W301" s="182"/>
      <c r="X301" s="180"/>
      <c r="Y301" s="181" t="s">
        <v>1169</v>
      </c>
      <c r="Z301" s="179" t="s">
        <v>1170</v>
      </c>
      <c r="AA301" s="179"/>
      <c r="AB301" s="179"/>
      <c r="AC301" s="148" t="str">
        <f t="shared" si="892"/>
        <v>2#0000_1100</v>
      </c>
      <c r="AD301" s="149" t="str">
        <f>AC301</f>
        <v>2#0000_1100</v>
      </c>
      <c r="AE301" s="15" t="str">
        <f>CONCATENATE("2#00",IF(AB301&lt;&gt;"","1","0")&amp;IF(AA301&lt;&gt;"","1","0")&amp;"_"&amp;IF(Z301&lt;&gt;"","1","0")&amp;IF(Y301&lt;&gt;"","1","0"),"00")</f>
        <v>2#0000_1100</v>
      </c>
      <c r="AF301" s="567">
        <f t="shared" si="1051"/>
        <v>0</v>
      </c>
      <c r="AG301" t="str">
        <f t="shared" ref="AG301" si="1157">BL301</f>
        <v>0.500</v>
      </c>
      <c r="AH301" t="s">
        <v>8787</v>
      </c>
      <c r="AI301">
        <v>12</v>
      </c>
      <c r="AJ301">
        <v>16</v>
      </c>
      <c r="AK301">
        <v>15</v>
      </c>
      <c r="AM301">
        <v>1241001</v>
      </c>
      <c r="AN301" s="15" t="s">
        <v>11741</v>
      </c>
      <c r="AO301" s="234" t="s">
        <v>11842</v>
      </c>
      <c r="BG301" s="150">
        <v>5</v>
      </c>
      <c r="BH301" s="567">
        <f t="shared" ref="BH301" si="1158">J301</f>
        <v>0</v>
      </c>
      <c r="BI301" s="567">
        <f t="shared" ref="BI301" si="1159">K301</f>
        <v>100</v>
      </c>
      <c r="BJ301" s="151">
        <f t="shared" ref="BJ301" si="1160">MIN(IF(BG301=5, 2, 5),(BI301-BH301)*VLOOKUP(BG301,$BP$3:$BQ$8,2,1))</f>
        <v>0.5</v>
      </c>
      <c r="BK301" s="152">
        <f t="shared" ref="BK301" si="1161">ROUNDDOWN(BJ301, 3)</f>
        <v>0.5</v>
      </c>
      <c r="BL301" t="str">
        <f t="shared" ref="BL301" si="1162">SUBSTITUTE(TEXT(BK301, "0,000"),",",".")</f>
        <v>0.500</v>
      </c>
      <c r="BQ301" s="153"/>
    </row>
    <row r="302" spans="1:69">
      <c r="A302" s="154">
        <v>300</v>
      </c>
      <c r="B302" s="175" t="s">
        <v>802</v>
      </c>
      <c r="C302" s="165" t="s">
        <v>808</v>
      </c>
      <c r="D302" s="13" t="s">
        <v>1167</v>
      </c>
      <c r="E302" s="23" t="s">
        <v>1168</v>
      </c>
      <c r="F302" s="23" t="s">
        <v>545</v>
      </c>
      <c r="G302" s="23" t="s">
        <v>443</v>
      </c>
      <c r="H302" s="23">
        <v>4</v>
      </c>
      <c r="I302" s="23">
        <v>20</v>
      </c>
      <c r="J302" s="147">
        <v>0</v>
      </c>
      <c r="K302" s="147">
        <v>100</v>
      </c>
      <c r="L302" s="147">
        <v>0</v>
      </c>
      <c r="M302" s="147">
        <v>0</v>
      </c>
      <c r="N302" s="9" t="str">
        <f t="shared" ref="N302" si="1163">CONCATENATE("2#00",IF(Q302&lt;&gt;"","1","0")&amp;IF(R302&lt;&gt;"","1","0")&amp;"_",IF(S302&lt;&gt;"","1","0"),IF(T302&lt;&gt;"","1","0"),"00")</f>
        <v>2#0000_0000</v>
      </c>
      <c r="O302" s="9" t="str">
        <f t="shared" ref="O302" si="1164">P302</f>
        <v>2#0000_0000</v>
      </c>
      <c r="P302" s="9" t="str">
        <f t="shared" ref="P302:P307" si="1165">CONCATENATE("2#00",IF(Q302&lt;&gt;"","1","0")&amp;IF(R302&lt;&gt;"","1","0")&amp;"_",IF(S302&lt;&gt;"","1","0")&amp;IF(T302&lt;&gt;"","1","0")&amp;IF(U302&lt;&gt;"","1","0")&amp;IF(V302&lt;&gt;"","1","0"))</f>
        <v>2#0000_0000</v>
      </c>
      <c r="Q302" s="179"/>
      <c r="R302" s="179"/>
      <c r="S302" s="179"/>
      <c r="T302" s="180"/>
      <c r="U302" s="181"/>
      <c r="V302" s="182"/>
      <c r="W302" s="182"/>
      <c r="X302" s="180"/>
      <c r="Y302" s="181" t="s">
        <v>1169</v>
      </c>
      <c r="Z302" s="179" t="s">
        <v>1170</v>
      </c>
      <c r="AA302" s="179"/>
      <c r="AB302" s="179"/>
      <c r="AC302" s="148" t="str">
        <f t="shared" si="892"/>
        <v>2#0000_1100</v>
      </c>
      <c r="AD302" s="149" t="str">
        <f>AC302</f>
        <v>2#0000_1100</v>
      </c>
      <c r="AE302" s="15" t="str">
        <f>CONCATENATE("2#00",IF(AB302&lt;&gt;"","1","0")&amp;IF(AA302&lt;&gt;"","1","0")&amp;"_"&amp;IF(Z302&lt;&gt;"","1","0")&amp;IF(Y302&lt;&gt;"","1","0"),"00")</f>
        <v>2#0000_1100</v>
      </c>
      <c r="AF302" s="567">
        <f t="shared" si="1051"/>
        <v>0</v>
      </c>
      <c r="AG302" t="str">
        <f t="shared" ref="AG302" si="1166">BL302</f>
        <v>0.500</v>
      </c>
      <c r="AH302" t="s">
        <v>8787</v>
      </c>
      <c r="AI302">
        <v>12</v>
      </c>
      <c r="AJ302">
        <v>16</v>
      </c>
      <c r="AK302">
        <v>15</v>
      </c>
      <c r="AM302">
        <v>1241002</v>
      </c>
      <c r="AN302" s="15" t="s">
        <v>11741</v>
      </c>
      <c r="AO302" s="234" t="s">
        <v>11842</v>
      </c>
      <c r="BG302" s="150">
        <v>5</v>
      </c>
      <c r="BH302" s="567">
        <f t="shared" ref="BH302" si="1167">J302</f>
        <v>0</v>
      </c>
      <c r="BI302" s="567">
        <f t="shared" ref="BI302" si="1168">K302</f>
        <v>100</v>
      </c>
      <c r="BJ302" s="151">
        <f t="shared" ref="BJ302" si="1169">MIN(IF(BG302=5, 2, 5),(BI302-BH302)*VLOOKUP(BG302,$BP$3:$BQ$8,2,1))</f>
        <v>0.5</v>
      </c>
      <c r="BK302" s="152">
        <f t="shared" ref="BK302" si="1170">ROUNDDOWN(BJ302, 3)</f>
        <v>0.5</v>
      </c>
      <c r="BL302" t="str">
        <f t="shared" ref="BL302" si="1171">SUBSTITUTE(TEXT(BK302, "0,000"),",",".")</f>
        <v>0.500</v>
      </c>
      <c r="BQ302" s="153"/>
    </row>
    <row r="303" spans="1:69">
      <c r="A303" s="154">
        <v>301</v>
      </c>
      <c r="B303" s="175" t="s">
        <v>829</v>
      </c>
      <c r="C303" s="165" t="s">
        <v>830</v>
      </c>
      <c r="D303" s="13" t="s">
        <v>1167</v>
      </c>
      <c r="E303" s="23" t="s">
        <v>1168</v>
      </c>
      <c r="F303" s="23" t="s">
        <v>545</v>
      </c>
      <c r="G303" s="23" t="s">
        <v>443</v>
      </c>
      <c r="H303" s="23">
        <v>4</v>
      </c>
      <c r="I303" s="23">
        <v>20</v>
      </c>
      <c r="J303" s="147">
        <v>0</v>
      </c>
      <c r="K303" s="147">
        <v>100</v>
      </c>
      <c r="L303" s="147">
        <v>0</v>
      </c>
      <c r="M303" s="147">
        <v>0</v>
      </c>
      <c r="N303" s="9" t="str">
        <f t="shared" ref="N303" si="1172">CONCATENATE("2#00",IF(Q303&lt;&gt;"","1","0")&amp;IF(R303&lt;&gt;"","1","0")&amp;"_",IF(S303&lt;&gt;"","1","0"),IF(T303&lt;&gt;"","1","0"),"00")</f>
        <v>2#0000_0000</v>
      </c>
      <c r="O303" s="9" t="str">
        <f t="shared" ref="O303" si="1173">P303</f>
        <v>2#0000_0000</v>
      </c>
      <c r="P303" s="9" t="str">
        <f t="shared" si="1165"/>
        <v>2#0000_0000</v>
      </c>
      <c r="Q303" s="179"/>
      <c r="R303" s="179"/>
      <c r="S303" s="179"/>
      <c r="T303" s="180"/>
      <c r="U303" s="181"/>
      <c r="V303" s="182"/>
      <c r="W303" s="182"/>
      <c r="X303" s="180"/>
      <c r="Y303" s="181" t="s">
        <v>1169</v>
      </c>
      <c r="Z303" s="179" t="s">
        <v>1170</v>
      </c>
      <c r="AA303" s="179"/>
      <c r="AB303" s="179"/>
      <c r="AC303" s="148" t="str">
        <f t="shared" si="892"/>
        <v>2#0000_1100</v>
      </c>
      <c r="AD303" s="149" t="str">
        <f t="shared" ref="AD303:AD304" si="1174">AC303</f>
        <v>2#0000_1100</v>
      </c>
      <c r="AE303" s="15" t="str">
        <f t="shared" ref="AE303:AE304" si="1175">CONCATENATE("2#00",IF(AB303&lt;&gt;"","1","0")&amp;IF(AA303&lt;&gt;"","1","0")&amp;"_"&amp;IF(Z303&lt;&gt;"","1","0")&amp;IF(Y303&lt;&gt;"","1","0"),"00")</f>
        <v>2#0000_1100</v>
      </c>
      <c r="AF303" s="567">
        <f t="shared" si="1051"/>
        <v>0</v>
      </c>
      <c r="AG303" t="str">
        <f t="shared" ref="AG303" si="1176">BL303</f>
        <v>0.500</v>
      </c>
      <c r="AH303" t="s">
        <v>8787</v>
      </c>
      <c r="AI303">
        <v>12</v>
      </c>
      <c r="AJ303">
        <v>16</v>
      </c>
      <c r="AK303">
        <v>15</v>
      </c>
      <c r="AM303">
        <v>1241003</v>
      </c>
      <c r="AN303" s="15" t="s">
        <v>11741</v>
      </c>
      <c r="AO303" s="234" t="s">
        <v>11842</v>
      </c>
      <c r="BG303" s="150">
        <v>5</v>
      </c>
      <c r="BH303" s="567">
        <f t="shared" ref="BH303" si="1177">J303</f>
        <v>0</v>
      </c>
      <c r="BI303" s="567">
        <f t="shared" ref="BI303" si="1178">K303</f>
        <v>100</v>
      </c>
      <c r="BJ303" s="151">
        <f t="shared" ref="BJ303" si="1179">MIN(IF(BG303=5, 2, 5),(BI303-BH303)*VLOOKUP(BG303,$BP$3:$BQ$8,2,1))</f>
        <v>0.5</v>
      </c>
      <c r="BK303" s="152">
        <f t="shared" ref="BK303" si="1180">ROUNDDOWN(BJ303, 3)</f>
        <v>0.5</v>
      </c>
      <c r="BL303" t="str">
        <f t="shared" ref="BL303" si="1181">SUBSTITUTE(TEXT(BK303, "0,000"),",",".")</f>
        <v>0.500</v>
      </c>
      <c r="BQ303" s="153"/>
    </row>
    <row r="304" spans="1:69">
      <c r="A304" s="154">
        <v>302</v>
      </c>
      <c r="B304" s="175" t="s">
        <v>1236</v>
      </c>
      <c r="C304" s="165" t="s">
        <v>1238</v>
      </c>
      <c r="D304" s="13" t="s">
        <v>1183</v>
      </c>
      <c r="E304" s="23" t="s">
        <v>1235</v>
      </c>
      <c r="F304" s="23" t="s">
        <v>545</v>
      </c>
      <c r="G304" s="23" t="s">
        <v>443</v>
      </c>
      <c r="H304" s="23">
        <v>4</v>
      </c>
      <c r="I304" s="23">
        <v>20</v>
      </c>
      <c r="J304" s="147">
        <v>0</v>
      </c>
      <c r="K304" s="147">
        <v>100</v>
      </c>
      <c r="L304" s="147">
        <v>0</v>
      </c>
      <c r="M304" s="147">
        <v>0</v>
      </c>
      <c r="N304" s="9" t="str">
        <f t="shared" ref="N304" si="1182">CONCATENATE("2#00",IF(Q304&lt;&gt;"","1","0")&amp;IF(R304&lt;&gt;"","1","0")&amp;"_",IF(S304&lt;&gt;"","1","0"),IF(T304&lt;&gt;"","1","0"),"00")</f>
        <v>2#0000_1000</v>
      </c>
      <c r="O304" s="9" t="str">
        <f t="shared" ref="O304" si="1183">P304</f>
        <v>2#0000_1000</v>
      </c>
      <c r="P304" s="9" t="str">
        <f t="shared" si="1165"/>
        <v>2#0000_1000</v>
      </c>
      <c r="Q304" s="179"/>
      <c r="R304" s="179"/>
      <c r="S304" s="179" t="s">
        <v>1196</v>
      </c>
      <c r="T304" s="180"/>
      <c r="U304" s="181"/>
      <c r="V304" s="182"/>
      <c r="W304" s="182"/>
      <c r="X304" s="180"/>
      <c r="Y304" s="181"/>
      <c r="Z304" s="179"/>
      <c r="AA304" s="179"/>
      <c r="AB304" s="179"/>
      <c r="AC304" s="148" t="str">
        <f t="shared" si="892"/>
        <v>2#0000_0000</v>
      </c>
      <c r="AD304" s="149" t="str">
        <f t="shared" si="1174"/>
        <v>2#0000_0000</v>
      </c>
      <c r="AE304" s="15" t="str">
        <f t="shared" si="1175"/>
        <v>2#0000_0000</v>
      </c>
      <c r="AF304" s="567">
        <f t="shared" si="1051"/>
        <v>0</v>
      </c>
      <c r="AG304" t="str">
        <f t="shared" ref="AG304" si="1184">BL304</f>
        <v>0.500</v>
      </c>
      <c r="AH304" t="s">
        <v>8787</v>
      </c>
      <c r="AI304">
        <v>12</v>
      </c>
      <c r="AJ304">
        <v>16</v>
      </c>
      <c r="AK304">
        <v>15</v>
      </c>
      <c r="AM304">
        <v>1241004</v>
      </c>
      <c r="AN304" s="15" t="s">
        <v>11741</v>
      </c>
      <c r="AO304" s="234" t="s">
        <v>11836</v>
      </c>
      <c r="BG304" s="150">
        <v>5</v>
      </c>
      <c r="BH304" s="567">
        <f t="shared" ref="BH304" si="1185">J304</f>
        <v>0</v>
      </c>
      <c r="BI304" s="567">
        <f t="shared" ref="BI304" si="1186">K304</f>
        <v>100</v>
      </c>
      <c r="BJ304" s="151">
        <f t="shared" ref="BJ304" si="1187">MIN(IF(BG304=5, 2, 5),(BI304-BH304)*VLOOKUP(BG304,$BP$3:$BQ$8,2,1))</f>
        <v>0.5</v>
      </c>
      <c r="BK304" s="152">
        <f t="shared" ref="BK304" si="1188">ROUNDDOWN(BJ304, 3)</f>
        <v>0.5</v>
      </c>
      <c r="BL304" t="str">
        <f t="shared" ref="BL304" si="1189">SUBSTITUTE(TEXT(BK304, "0,000"),",",".")</f>
        <v>0.500</v>
      </c>
      <c r="BQ304" s="153"/>
    </row>
    <row r="305" spans="1:69">
      <c r="A305" s="154">
        <v>303</v>
      </c>
      <c r="B305" s="175" t="s">
        <v>7635</v>
      </c>
      <c r="C305" s="165" t="s">
        <v>1239</v>
      </c>
      <c r="D305" s="13" t="s">
        <v>1183</v>
      </c>
      <c r="E305" s="23" t="s">
        <v>1235</v>
      </c>
      <c r="F305" s="23" t="s">
        <v>545</v>
      </c>
      <c r="G305" s="23" t="s">
        <v>443</v>
      </c>
      <c r="H305" s="23">
        <v>4</v>
      </c>
      <c r="I305" s="23">
        <v>20</v>
      </c>
      <c r="J305" s="147">
        <v>0</v>
      </c>
      <c r="K305" s="147">
        <v>100</v>
      </c>
      <c r="L305" s="147">
        <v>0</v>
      </c>
      <c r="M305" s="147">
        <v>0</v>
      </c>
      <c r="N305" s="9" t="str">
        <f t="shared" ref="N305" si="1190">CONCATENATE("2#00",IF(Q305&lt;&gt;"","1","0")&amp;IF(R305&lt;&gt;"","1","0")&amp;"_",IF(S305&lt;&gt;"","1","0"),IF(T305&lt;&gt;"","1","0"),"00")</f>
        <v>2#0000_1000</v>
      </c>
      <c r="O305" s="9" t="str">
        <f t="shared" ref="O305" si="1191">P305</f>
        <v>2#0000_1000</v>
      </c>
      <c r="P305" s="9" t="str">
        <f t="shared" si="1165"/>
        <v>2#0000_1000</v>
      </c>
      <c r="Q305" s="179"/>
      <c r="R305" s="179"/>
      <c r="S305" s="179" t="s">
        <v>1196</v>
      </c>
      <c r="T305" s="180"/>
      <c r="U305" s="181"/>
      <c r="V305" s="182"/>
      <c r="W305" s="182"/>
      <c r="X305" s="180"/>
      <c r="Y305" s="181"/>
      <c r="Z305" s="179"/>
      <c r="AA305" s="179"/>
      <c r="AB305" s="179"/>
      <c r="AC305" s="148" t="str">
        <f>CONCATENATE("2#00",IF(AB305&lt;&gt;"","1","0")&amp;IF(AA305&lt;&gt;"","1","0")&amp;"_"&amp;IF(Z305&lt;&gt;"","1","0")&amp;IF(Y305&lt;&gt;"","1","0")&amp;IF(X305&lt;&gt;"","1","0")&amp;IF(W305&lt;&gt;"","1","0"))</f>
        <v>2#0000_0000</v>
      </c>
      <c r="AD305" s="149" t="str">
        <f>AC305</f>
        <v>2#0000_0000</v>
      </c>
      <c r="AE305" s="15" t="str">
        <f>CONCATENATE("2#00",IF(AB305&lt;&gt;"","1","0")&amp;IF(AA305&lt;&gt;"","1","0")&amp;"_"&amp;IF(Z305&lt;&gt;"","1","0")&amp;IF(Y305&lt;&gt;"","1","0"),"00")</f>
        <v>2#0000_0000</v>
      </c>
      <c r="AF305" s="567">
        <f t="shared" si="1051"/>
        <v>0</v>
      </c>
      <c r="AG305" t="str">
        <f t="shared" ref="AG305" si="1192">BL305</f>
        <v>0.500</v>
      </c>
      <c r="AH305" t="s">
        <v>8787</v>
      </c>
      <c r="AI305">
        <v>12</v>
      </c>
      <c r="AJ305">
        <v>16</v>
      </c>
      <c r="AK305">
        <v>15</v>
      </c>
      <c r="AM305">
        <v>1241005</v>
      </c>
      <c r="AN305" s="15" t="s">
        <v>11741</v>
      </c>
      <c r="AO305" s="234" t="s">
        <v>11836</v>
      </c>
      <c r="BG305" s="150">
        <v>5</v>
      </c>
      <c r="BH305" s="567">
        <f t="shared" ref="BH305" si="1193">J305</f>
        <v>0</v>
      </c>
      <c r="BI305" s="567">
        <f t="shared" ref="BI305" si="1194">K305</f>
        <v>100</v>
      </c>
      <c r="BJ305" s="151">
        <f t="shared" ref="BJ305" si="1195">MIN(IF(BG305=5, 2, 5),(BI305-BH305)*VLOOKUP(BG305,$BP$3:$BQ$8,2,1))</f>
        <v>0.5</v>
      </c>
      <c r="BK305" s="152">
        <f t="shared" ref="BK305" si="1196">ROUNDDOWN(BJ305, 3)</f>
        <v>0.5</v>
      </c>
      <c r="BL305" t="str">
        <f t="shared" ref="BL305" si="1197">SUBSTITUTE(TEXT(BK305, "0,000"),",",".")</f>
        <v>0.500</v>
      </c>
      <c r="BQ305" s="153"/>
    </row>
    <row r="306" spans="1:69">
      <c r="A306" s="154">
        <v>304</v>
      </c>
      <c r="B306" s="175" t="s">
        <v>1237</v>
      </c>
      <c r="C306" s="165" t="s">
        <v>816</v>
      </c>
      <c r="D306" s="13" t="s">
        <v>1183</v>
      </c>
      <c r="E306" s="23" t="s">
        <v>1235</v>
      </c>
      <c r="F306" s="23" t="s">
        <v>545</v>
      </c>
      <c r="G306" s="23" t="s">
        <v>443</v>
      </c>
      <c r="H306" s="23">
        <v>4</v>
      </c>
      <c r="I306" s="23">
        <v>20</v>
      </c>
      <c r="J306" s="147">
        <v>0</v>
      </c>
      <c r="K306" s="147">
        <v>100</v>
      </c>
      <c r="L306" s="147">
        <v>0</v>
      </c>
      <c r="M306" s="147">
        <v>0</v>
      </c>
      <c r="N306" s="9" t="str">
        <f t="shared" ref="N306" si="1198">CONCATENATE("2#00",IF(Q306&lt;&gt;"","1","0")&amp;IF(R306&lt;&gt;"","1","0")&amp;"_",IF(S306&lt;&gt;"","1","0"),IF(T306&lt;&gt;"","1","0"),"00")</f>
        <v>2#0000_1000</v>
      </c>
      <c r="O306" s="9" t="str">
        <f t="shared" ref="O306" si="1199">P306</f>
        <v>2#0000_1000</v>
      </c>
      <c r="P306" s="9" t="str">
        <f t="shared" si="1165"/>
        <v>2#0000_1000</v>
      </c>
      <c r="Q306" s="179"/>
      <c r="R306" s="179"/>
      <c r="S306" s="179" t="s">
        <v>1196</v>
      </c>
      <c r="T306" s="180"/>
      <c r="U306" s="181"/>
      <c r="V306" s="182"/>
      <c r="W306" s="182"/>
      <c r="X306" s="180"/>
      <c r="Y306" s="181"/>
      <c r="Z306" s="179"/>
      <c r="AA306" s="179"/>
      <c r="AB306" s="179"/>
      <c r="AC306" s="148" t="str">
        <f>CONCATENATE("2#00",IF(AB306&lt;&gt;"","1","0")&amp;IF(AA306&lt;&gt;"","1","0")&amp;"_"&amp;IF(Z306&lt;&gt;"","1","0")&amp;IF(Y306&lt;&gt;"","1","0")&amp;IF(X306&lt;&gt;"","1","0")&amp;IF(W306&lt;&gt;"","1","0"))</f>
        <v>2#0000_0000</v>
      </c>
      <c r="AD306" s="149" t="str">
        <f>AC306</f>
        <v>2#0000_0000</v>
      </c>
      <c r="AE306" s="15" t="str">
        <f>CONCATENATE("2#00",IF(AB306&lt;&gt;"","1","0")&amp;IF(AA306&lt;&gt;"","1","0")&amp;"_"&amp;IF(Z306&lt;&gt;"","1","0")&amp;IF(Y306&lt;&gt;"","1","0"),"00")</f>
        <v>2#0000_0000</v>
      </c>
      <c r="AF306" s="567">
        <f t="shared" si="1051"/>
        <v>0</v>
      </c>
      <c r="AG306" t="str">
        <f t="shared" ref="AG306" si="1200">BL306</f>
        <v>0.500</v>
      </c>
      <c r="AH306" t="s">
        <v>8787</v>
      </c>
      <c r="AI306">
        <v>12</v>
      </c>
      <c r="AJ306">
        <v>16</v>
      </c>
      <c r="AK306">
        <v>15</v>
      </c>
      <c r="AM306">
        <v>1241006</v>
      </c>
      <c r="AN306" s="15" t="s">
        <v>11741</v>
      </c>
      <c r="AO306" s="234" t="s">
        <v>11836</v>
      </c>
      <c r="BG306" s="150">
        <v>5</v>
      </c>
      <c r="BH306" s="567">
        <f t="shared" ref="BH306" si="1201">J306</f>
        <v>0</v>
      </c>
      <c r="BI306" s="567">
        <f t="shared" ref="BI306" si="1202">K306</f>
        <v>100</v>
      </c>
      <c r="BJ306" s="151">
        <f t="shared" ref="BJ306" si="1203">MIN(IF(BG306=5, 2, 5),(BI306-BH306)*VLOOKUP(BG306,$BP$3:$BQ$8,2,1))</f>
        <v>0.5</v>
      </c>
      <c r="BK306" s="152">
        <f t="shared" ref="BK306" si="1204">ROUNDDOWN(BJ306, 3)</f>
        <v>0.5</v>
      </c>
      <c r="BL306" t="str">
        <f t="shared" ref="BL306" si="1205">SUBSTITUTE(TEXT(BK306, "0,000"),",",".")</f>
        <v>0.500</v>
      </c>
      <c r="BQ306" s="153"/>
    </row>
    <row r="307" spans="1:69">
      <c r="A307" s="154">
        <v>305</v>
      </c>
      <c r="B307" s="175" t="s">
        <v>817</v>
      </c>
      <c r="C307" s="165" t="s">
        <v>818</v>
      </c>
      <c r="D307" s="13" t="s">
        <v>1183</v>
      </c>
      <c r="E307" s="23" t="s">
        <v>1235</v>
      </c>
      <c r="F307" s="23" t="s">
        <v>545</v>
      </c>
      <c r="G307" s="23" t="s">
        <v>443</v>
      </c>
      <c r="H307" s="23">
        <v>4</v>
      </c>
      <c r="I307" s="23">
        <v>20</v>
      </c>
      <c r="J307" s="147">
        <v>0</v>
      </c>
      <c r="K307" s="147">
        <v>100</v>
      </c>
      <c r="L307" s="147">
        <v>0</v>
      </c>
      <c r="M307" s="147">
        <v>0</v>
      </c>
      <c r="N307" s="9" t="str">
        <f t="shared" ref="N307" si="1206">CONCATENATE("2#00",IF(Q307&lt;&gt;"","1","0")&amp;IF(R307&lt;&gt;"","1","0")&amp;"_",IF(S307&lt;&gt;"","1","0"),IF(T307&lt;&gt;"","1","0"),"00")</f>
        <v>2#0000_1000</v>
      </c>
      <c r="O307" s="9" t="str">
        <f t="shared" ref="O307" si="1207">P307</f>
        <v>2#0000_1000</v>
      </c>
      <c r="P307" s="9" t="str">
        <f t="shared" si="1165"/>
        <v>2#0000_1000</v>
      </c>
      <c r="Q307" s="179"/>
      <c r="R307" s="179"/>
      <c r="S307" s="179" t="s">
        <v>1196</v>
      </c>
      <c r="T307" s="180"/>
      <c r="U307" s="181"/>
      <c r="V307" s="182"/>
      <c r="W307" s="182"/>
      <c r="X307" s="180"/>
      <c r="Y307" s="181"/>
      <c r="Z307" s="179"/>
      <c r="AA307" s="179"/>
      <c r="AB307" s="179"/>
      <c r="AC307" s="148" t="str">
        <f t="shared" ref="AC307:AC315" si="1208">CONCATENATE("2#00",IF(AB307&lt;&gt;"","1","0")&amp;IF(AA307&lt;&gt;"","1","0")&amp;"_"&amp;IF(Z307&lt;&gt;"","1","0")&amp;IF(Y307&lt;&gt;"","1","0")&amp;IF(X307&lt;&gt;"","1","0")&amp;IF(W307&lt;&gt;"","1","0"))</f>
        <v>2#0000_0000</v>
      </c>
      <c r="AD307" s="149" t="str">
        <f t="shared" ref="AD307:AD309" si="1209">AC307</f>
        <v>2#0000_0000</v>
      </c>
      <c r="AE307" s="15" t="str">
        <f t="shared" ref="AE307:AE309" si="1210">CONCATENATE("2#00",IF(AB307&lt;&gt;"","1","0")&amp;IF(AA307&lt;&gt;"","1","0")&amp;"_"&amp;IF(Z307&lt;&gt;"","1","0")&amp;IF(Y307&lt;&gt;"","1","0"),"00")</f>
        <v>2#0000_0000</v>
      </c>
      <c r="AF307" s="567">
        <f t="shared" si="1051"/>
        <v>0</v>
      </c>
      <c r="AG307" t="str">
        <f t="shared" ref="AG307" si="1211">BL307</f>
        <v>0.500</v>
      </c>
      <c r="AH307" t="s">
        <v>8787</v>
      </c>
      <c r="AI307">
        <v>12</v>
      </c>
      <c r="AJ307">
        <v>16</v>
      </c>
      <c r="AK307">
        <v>15</v>
      </c>
      <c r="AM307">
        <v>1241007</v>
      </c>
      <c r="AN307" s="15" t="s">
        <v>11741</v>
      </c>
      <c r="AO307" s="234" t="s">
        <v>11836</v>
      </c>
      <c r="BG307" s="150">
        <v>5</v>
      </c>
      <c r="BH307" s="567">
        <f t="shared" ref="BH307" si="1212">J307</f>
        <v>0</v>
      </c>
      <c r="BI307" s="567">
        <f t="shared" ref="BI307" si="1213">K307</f>
        <v>100</v>
      </c>
      <c r="BJ307" s="151">
        <f t="shared" ref="BJ307" si="1214">MIN(IF(BG307=5, 2, 5),(BI307-BH307)*VLOOKUP(BG307,$BP$3:$BQ$8,2,1))</f>
        <v>0.5</v>
      </c>
      <c r="BK307" s="152">
        <f t="shared" ref="BK307" si="1215">ROUNDDOWN(BJ307, 3)</f>
        <v>0.5</v>
      </c>
      <c r="BL307" t="str">
        <f t="shared" ref="BL307" si="1216">SUBSTITUTE(TEXT(BK307, "0,000"),",",".")</f>
        <v>0.500</v>
      </c>
      <c r="BQ307" s="153"/>
    </row>
    <row r="308" spans="1:69">
      <c r="A308" s="154">
        <v>306</v>
      </c>
      <c r="B308" s="175" t="s">
        <v>819</v>
      </c>
      <c r="C308" s="165" t="s">
        <v>820</v>
      </c>
      <c r="D308" s="13" t="s">
        <v>531</v>
      </c>
      <c r="E308" s="23" t="s">
        <v>539</v>
      </c>
      <c r="F308" s="23" t="s">
        <v>540</v>
      </c>
      <c r="G308" s="23" t="s">
        <v>443</v>
      </c>
      <c r="H308" s="23">
        <v>4</v>
      </c>
      <c r="I308" s="23">
        <v>20</v>
      </c>
      <c r="J308" s="147">
        <v>-50</v>
      </c>
      <c r="K308" s="147">
        <v>150</v>
      </c>
      <c r="L308" s="147">
        <v>0</v>
      </c>
      <c r="M308" s="147">
        <v>0</v>
      </c>
      <c r="N308" s="9" t="str">
        <f>CONCATENATE("2#00",IF(Q308&lt;&gt;"","1","0")&amp;IF(R308&lt;&gt;"","1","0")&amp;"_",IF(S308&lt;&gt;"","1","0"),IF(T308&lt;&gt;"","1","0"),"00")</f>
        <v>2#0000_0000</v>
      </c>
      <c r="O308" s="9" t="str">
        <f>P308</f>
        <v>2#0000_0000</v>
      </c>
      <c r="P308" s="9" t="str">
        <f>CONCATENATE("2#00",IF(Q308&lt;&gt;"","1","0")&amp;IF(R308&lt;&gt;"","1","0")&amp;"_",IF(S308&lt;&gt;"","1","0")&amp;IF(T308&lt;&gt;"","1","0")&amp;IF(U308&lt;&gt;"","1","0")&amp;IF(V308&lt;&gt;"","1","0"))</f>
        <v>2#0000_0000</v>
      </c>
      <c r="Q308" s="179"/>
      <c r="R308" s="179"/>
      <c r="S308" s="179"/>
      <c r="T308" s="180"/>
      <c r="U308" s="181"/>
      <c r="V308" s="182"/>
      <c r="W308" s="182"/>
      <c r="X308" s="180"/>
      <c r="Y308" s="181"/>
      <c r="Z308" s="179"/>
      <c r="AA308" s="179"/>
      <c r="AB308" s="179"/>
      <c r="AC308" s="148" t="str">
        <f t="shared" si="1208"/>
        <v>2#0000_0000</v>
      </c>
      <c r="AD308" s="149" t="str">
        <f t="shared" si="1209"/>
        <v>2#0000_0000</v>
      </c>
      <c r="AE308" s="15" t="str">
        <f t="shared" si="1210"/>
        <v>2#0000_0000</v>
      </c>
      <c r="AF308" s="567">
        <f t="shared" si="1051"/>
        <v>0</v>
      </c>
      <c r="AG308" t="str">
        <f t="shared" ref="AG308" si="1217">BL308</f>
        <v>1.000</v>
      </c>
      <c r="AH308" t="s">
        <v>8787</v>
      </c>
      <c r="AI308">
        <v>12</v>
      </c>
      <c r="AJ308">
        <v>16</v>
      </c>
      <c r="AK308">
        <v>15</v>
      </c>
      <c r="AM308">
        <v>1241008</v>
      </c>
      <c r="AN308" s="15" t="s">
        <v>11741</v>
      </c>
      <c r="AO308" s="234" t="s">
        <v>11841</v>
      </c>
      <c r="BG308" s="150">
        <v>5</v>
      </c>
      <c r="BH308" s="567">
        <f t="shared" ref="BH308" si="1218">J308</f>
        <v>-50</v>
      </c>
      <c r="BI308" s="567">
        <f t="shared" ref="BI308" si="1219">K308</f>
        <v>150</v>
      </c>
      <c r="BJ308" s="151">
        <f t="shared" ref="BJ308" si="1220">MIN(IF(BG308=5, 2, 5),(BI308-BH308)*VLOOKUP(BG308,$BP$3:$BQ$8,2,1))</f>
        <v>1</v>
      </c>
      <c r="BK308" s="152">
        <f t="shared" ref="BK308" si="1221">ROUNDDOWN(BJ308, 3)</f>
        <v>1</v>
      </c>
      <c r="BL308" t="str">
        <f t="shared" ref="BL308" si="1222">SUBSTITUTE(TEXT(BK308, "0,000"),",",".")</f>
        <v>1.000</v>
      </c>
      <c r="BQ308" s="153"/>
    </row>
    <row r="309" spans="1:69">
      <c r="A309" s="154">
        <v>307</v>
      </c>
      <c r="B309" s="175" t="s">
        <v>823</v>
      </c>
      <c r="C309" s="165" t="s">
        <v>824</v>
      </c>
      <c r="D309" s="13"/>
      <c r="E309" s="23" t="s">
        <v>543</v>
      </c>
      <c r="F309" s="23" t="s">
        <v>540</v>
      </c>
      <c r="G309" s="23" t="s">
        <v>471</v>
      </c>
      <c r="H309" s="23">
        <v>4</v>
      </c>
      <c r="I309" s="23">
        <v>20</v>
      </c>
      <c r="J309" s="147">
        <v>4</v>
      </c>
      <c r="K309" s="147">
        <v>20</v>
      </c>
      <c r="L309" s="147">
        <v>0</v>
      </c>
      <c r="M309" s="147">
        <v>0</v>
      </c>
      <c r="N309" s="9" t="str">
        <f t="shared" ref="N309" si="1223">CONCATENATE("2#00",IF(Q309&lt;&gt;"","1","0")&amp;IF(R309&lt;&gt;"","1","0")&amp;"_",IF(S309&lt;&gt;"","1","0"),IF(T309&lt;&gt;"","1","0"),"00")</f>
        <v>2#0000_0000</v>
      </c>
      <c r="O309" s="9" t="str">
        <f t="shared" ref="O309" si="1224">P309</f>
        <v>2#0000_0010</v>
      </c>
      <c r="P309" s="9" t="str">
        <f t="shared" ref="P309" si="1225">CONCATENATE("2#00",IF(Q309&lt;&gt;"","1","0")&amp;IF(R309&lt;&gt;"","1","0")&amp;"_",IF(S309&lt;&gt;"","1","0")&amp;IF(T309&lt;&gt;"","1","0")&amp;IF(U309&lt;&gt;"","1","0")&amp;IF(V309&lt;&gt;"","1","0"))</f>
        <v>2#0000_0010</v>
      </c>
      <c r="Q309" s="179"/>
      <c r="R309" s="179"/>
      <c r="S309" s="179"/>
      <c r="T309" s="180"/>
      <c r="U309" s="181">
        <v>5</v>
      </c>
      <c r="V309" s="182"/>
      <c r="W309" s="182"/>
      <c r="X309" s="180">
        <v>8</v>
      </c>
      <c r="Y309" s="181"/>
      <c r="Z309" s="179">
        <v>12</v>
      </c>
      <c r="AA309" s="179"/>
      <c r="AB309" s="179"/>
      <c r="AC309" s="148" t="str">
        <f t="shared" si="1208"/>
        <v>2#0000_1010</v>
      </c>
      <c r="AD309" s="149" t="str">
        <f t="shared" si="1209"/>
        <v>2#0000_1010</v>
      </c>
      <c r="AE309" s="15" t="str">
        <f t="shared" si="1210"/>
        <v>2#0000_1000</v>
      </c>
      <c r="AF309" s="567">
        <f t="shared" si="1051"/>
        <v>0</v>
      </c>
      <c r="AG309" t="str">
        <f t="shared" ref="AG309" si="1226">BL309</f>
        <v>0.080</v>
      </c>
      <c r="AH309" t="s">
        <v>8787</v>
      </c>
      <c r="AI309">
        <v>12</v>
      </c>
      <c r="AJ309">
        <v>16</v>
      </c>
      <c r="AK309">
        <v>15</v>
      </c>
      <c r="AM309">
        <v>1241009</v>
      </c>
      <c r="AN309" s="15" t="s">
        <v>11741</v>
      </c>
      <c r="AO309" s="234" t="s">
        <v>11840</v>
      </c>
      <c r="BG309" s="150">
        <v>5</v>
      </c>
      <c r="BH309" s="567">
        <f t="shared" ref="BH309" si="1227">J309</f>
        <v>4</v>
      </c>
      <c r="BI309" s="567">
        <f t="shared" ref="BI309" si="1228">K309</f>
        <v>20</v>
      </c>
      <c r="BJ309" s="151">
        <f t="shared" ref="BJ309" si="1229">MIN(IF(BG309=5, 2, 5),(BI309-BH309)*VLOOKUP(BG309,$BP$3:$BQ$8,2,1))</f>
        <v>0.08</v>
      </c>
      <c r="BK309" s="152">
        <f t="shared" ref="BK309" si="1230">ROUNDDOWN(BJ309, 3)</f>
        <v>0.08</v>
      </c>
      <c r="BL309" t="str">
        <f t="shared" ref="BL309" si="1231">SUBSTITUTE(TEXT(BK309, "0,000"),",",".")</f>
        <v>0.080</v>
      </c>
      <c r="BQ309" s="153"/>
    </row>
    <row r="310" spans="1:69" s="1109" customFormat="1">
      <c r="A310" s="1096">
        <v>308</v>
      </c>
      <c r="B310" s="1097"/>
      <c r="C310" s="1098"/>
      <c r="D310" s="1099"/>
      <c r="E310" s="1100"/>
      <c r="F310" s="1100"/>
      <c r="G310" s="1100"/>
      <c r="H310" s="1101">
        <v>0</v>
      </c>
      <c r="I310" s="1101">
        <v>0</v>
      </c>
      <c r="J310" s="1101">
        <v>0</v>
      </c>
      <c r="K310" s="1101">
        <v>0</v>
      </c>
      <c r="L310" s="1101">
        <v>0</v>
      </c>
      <c r="M310" s="1101">
        <v>0</v>
      </c>
      <c r="N310" s="1102" t="str">
        <f t="shared" ref="N310" si="1232">CONCATENATE("2#00",IF(Q310&lt;&gt;"","1","0")&amp;IF(R310&lt;&gt;"","1","0")&amp;"_",IF(S310&lt;&gt;"","1","0"),IF(T310&lt;&gt;"","1","0"),"00")</f>
        <v>2#0000_0000</v>
      </c>
      <c r="O310" s="1102" t="str">
        <f t="shared" ref="O310" si="1233">P310</f>
        <v>2#0000_0000</v>
      </c>
      <c r="P310" s="1102" t="str">
        <f t="shared" ref="P310:P315" si="1234">CONCATENATE("2#00",IF(Q310&lt;&gt;"","1","0")&amp;IF(R310&lt;&gt;"","1","0")&amp;"_",IF(S310&lt;&gt;"","1","0")&amp;IF(T310&lt;&gt;"","1","0")&amp;IF(U310&lt;&gt;"","1","0")&amp;IF(V310&lt;&gt;"","1","0"))</f>
        <v>2#0000_0000</v>
      </c>
      <c r="Q310" s="1103"/>
      <c r="R310" s="1103"/>
      <c r="S310" s="1103"/>
      <c r="T310" s="1104"/>
      <c r="U310" s="1103"/>
      <c r="V310" s="1103"/>
      <c r="W310" s="1103"/>
      <c r="X310" s="1104"/>
      <c r="Y310" s="1103"/>
      <c r="Z310" s="1103"/>
      <c r="AA310" s="1103"/>
      <c r="AB310" s="1103"/>
      <c r="AC310" s="1105" t="str">
        <f t="shared" si="1208"/>
        <v>2#0000_0000</v>
      </c>
      <c r="AD310" s="1106" t="str">
        <f t="shared" ref="AD310" si="1235">AC310</f>
        <v>2#0000_0000</v>
      </c>
      <c r="AE310" s="1107" t="str">
        <f t="shared" ref="AE310" si="1236">CONCATENATE("2#00",IF(AB310&lt;&gt;"","1","0")&amp;IF(AA310&lt;&gt;"","1","0")&amp;"_"&amp;IF(Z310&lt;&gt;"","1","0")&amp;IF(Y310&lt;&gt;"","1","0"),"00")</f>
        <v>2#0000_0000</v>
      </c>
      <c r="AF310" s="1108">
        <f t="shared" si="1051"/>
        <v>0</v>
      </c>
      <c r="AG310" s="1109" t="str">
        <f t="shared" ref="AG310" si="1237">BL310</f>
        <v>0.000</v>
      </c>
      <c r="AI310" s="1109">
        <v>12</v>
      </c>
      <c r="AJ310" s="1109">
        <v>16</v>
      </c>
      <c r="AK310" s="1109">
        <v>15</v>
      </c>
      <c r="AN310" s="1107" t="s">
        <v>11741</v>
      </c>
      <c r="AO310" s="1133"/>
      <c r="BG310" s="1110">
        <v>5</v>
      </c>
      <c r="BH310" s="1108">
        <f t="shared" ref="BH310" si="1238">J310</f>
        <v>0</v>
      </c>
      <c r="BI310" s="1108">
        <f t="shared" ref="BI310" si="1239">K310</f>
        <v>0</v>
      </c>
      <c r="BJ310" s="1111">
        <f t="shared" ref="BJ310" si="1240">MIN(IF(BG310=5, 2, 5),(BI310-BH310)*VLOOKUP(BG310,$BP$3:$BQ$8,2,1))</f>
        <v>0</v>
      </c>
      <c r="BK310" s="1112">
        <f t="shared" ref="BK310" si="1241">ROUNDDOWN(BJ310, 3)</f>
        <v>0</v>
      </c>
      <c r="BL310" s="1109" t="str">
        <f t="shared" ref="BL310" si="1242">SUBSTITUTE(TEXT(BK310, "0,000"),",",".")</f>
        <v>0.000</v>
      </c>
      <c r="BQ310" s="1113"/>
    </row>
    <row r="311" spans="1:69">
      <c r="A311" s="154">
        <v>309</v>
      </c>
      <c r="B311" s="175" t="s">
        <v>809</v>
      </c>
      <c r="C311" s="165" t="s">
        <v>811</v>
      </c>
      <c r="D311" s="13" t="s">
        <v>1167</v>
      </c>
      <c r="E311" s="23" t="s">
        <v>1168</v>
      </c>
      <c r="F311" s="23" t="s">
        <v>545</v>
      </c>
      <c r="G311" s="23" t="s">
        <v>443</v>
      </c>
      <c r="H311" s="23">
        <v>4</v>
      </c>
      <c r="I311" s="23">
        <v>20</v>
      </c>
      <c r="J311" s="147">
        <v>0</v>
      </c>
      <c r="K311" s="147">
        <v>100</v>
      </c>
      <c r="L311" s="147">
        <v>0</v>
      </c>
      <c r="M311" s="147">
        <v>0</v>
      </c>
      <c r="N311" s="9" t="str">
        <f t="shared" ref="N311" si="1243">CONCATENATE("2#00",IF(Q311&lt;&gt;"","1","0")&amp;IF(R311&lt;&gt;"","1","0")&amp;"_",IF(S311&lt;&gt;"","1","0"),IF(T311&lt;&gt;"","1","0"),"00")</f>
        <v>2#0000_0000</v>
      </c>
      <c r="O311" s="9" t="str">
        <f t="shared" ref="O311" si="1244">P311</f>
        <v>2#0000_0000</v>
      </c>
      <c r="P311" s="9" t="str">
        <f t="shared" si="1234"/>
        <v>2#0000_0000</v>
      </c>
      <c r="Q311" s="179"/>
      <c r="R311" s="179"/>
      <c r="S311" s="179"/>
      <c r="T311" s="180"/>
      <c r="U311" s="181"/>
      <c r="V311" s="182"/>
      <c r="W311" s="182"/>
      <c r="X311" s="180"/>
      <c r="Y311" s="181" t="s">
        <v>1169</v>
      </c>
      <c r="Z311" s="179" t="s">
        <v>1170</v>
      </c>
      <c r="AA311" s="179"/>
      <c r="AB311" s="179"/>
      <c r="AC311" s="148" t="str">
        <f t="shared" si="1208"/>
        <v>2#0000_1100</v>
      </c>
      <c r="AD311" s="149" t="str">
        <f t="shared" ref="AD311" si="1245">AC311</f>
        <v>2#0000_1100</v>
      </c>
      <c r="AE311" s="15" t="str">
        <f t="shared" ref="AE311" si="1246">CONCATENATE("2#00",IF(AB311&lt;&gt;"","1","0")&amp;IF(AA311&lt;&gt;"","1","0")&amp;"_"&amp;IF(Z311&lt;&gt;"","1","0")&amp;IF(Y311&lt;&gt;"","1","0"),"00")</f>
        <v>2#0000_1100</v>
      </c>
      <c r="AF311" s="567">
        <f t="shared" si="1051"/>
        <v>0</v>
      </c>
      <c r="AG311" t="str">
        <f t="shared" ref="AG311" si="1247">BL311</f>
        <v>0.500</v>
      </c>
      <c r="AH311" t="s">
        <v>8787</v>
      </c>
      <c r="AI311">
        <v>12</v>
      </c>
      <c r="AJ311">
        <v>16</v>
      </c>
      <c r="AK311">
        <v>15</v>
      </c>
      <c r="AM311">
        <v>1241010</v>
      </c>
      <c r="AN311" s="15" t="s">
        <v>11741</v>
      </c>
      <c r="AO311" s="234" t="s">
        <v>11842</v>
      </c>
      <c r="BG311" s="150">
        <v>5</v>
      </c>
      <c r="BH311" s="567">
        <f t="shared" ref="BH311" si="1248">J311</f>
        <v>0</v>
      </c>
      <c r="BI311" s="567">
        <f t="shared" ref="BI311" si="1249">K311</f>
        <v>100</v>
      </c>
      <c r="BJ311" s="151">
        <f t="shared" ref="BJ311" si="1250">MIN(IF(BG311=5, 2, 5),(BI311-BH311)*VLOOKUP(BG311,$BP$3:$BQ$8,2,1))</f>
        <v>0.5</v>
      </c>
      <c r="BK311" s="152">
        <f t="shared" ref="BK311" si="1251">ROUNDDOWN(BJ311, 3)</f>
        <v>0.5</v>
      </c>
      <c r="BL311" t="str">
        <f t="shared" ref="BL311" si="1252">SUBSTITUTE(TEXT(BK311, "0,000"),",",".")</f>
        <v>0.500</v>
      </c>
      <c r="BQ311" s="153"/>
    </row>
    <row r="312" spans="1:69">
      <c r="A312" s="154">
        <v>310</v>
      </c>
      <c r="B312" s="175" t="s">
        <v>831</v>
      </c>
      <c r="C312" s="165" t="s">
        <v>812</v>
      </c>
      <c r="D312" s="13" t="s">
        <v>1167</v>
      </c>
      <c r="E312" s="23" t="s">
        <v>1168</v>
      </c>
      <c r="F312" s="23" t="s">
        <v>545</v>
      </c>
      <c r="G312" s="23" t="s">
        <v>443</v>
      </c>
      <c r="H312" s="23">
        <v>4</v>
      </c>
      <c r="I312" s="23">
        <v>20</v>
      </c>
      <c r="J312" s="147">
        <v>0</v>
      </c>
      <c r="K312" s="147">
        <v>100</v>
      </c>
      <c r="L312" s="147">
        <v>0</v>
      </c>
      <c r="M312" s="147">
        <v>0</v>
      </c>
      <c r="N312" s="9" t="str">
        <f t="shared" ref="N312" si="1253">CONCATENATE("2#00",IF(Q312&lt;&gt;"","1","0")&amp;IF(R312&lt;&gt;"","1","0")&amp;"_",IF(S312&lt;&gt;"","1","0"),IF(T312&lt;&gt;"","1","0"),"00")</f>
        <v>2#0000_0000</v>
      </c>
      <c r="O312" s="9" t="str">
        <f t="shared" ref="O312" si="1254">P312</f>
        <v>2#0000_0000</v>
      </c>
      <c r="P312" s="9" t="str">
        <f t="shared" si="1234"/>
        <v>2#0000_0000</v>
      </c>
      <c r="Q312" s="179"/>
      <c r="R312" s="179"/>
      <c r="S312" s="179"/>
      <c r="T312" s="180"/>
      <c r="U312" s="181"/>
      <c r="V312" s="182"/>
      <c r="W312" s="182"/>
      <c r="X312" s="180"/>
      <c r="Y312" s="181" t="s">
        <v>1169</v>
      </c>
      <c r="Z312" s="179" t="s">
        <v>1170</v>
      </c>
      <c r="AA312" s="179"/>
      <c r="AB312" s="179"/>
      <c r="AC312" s="148" t="str">
        <f t="shared" si="1208"/>
        <v>2#0000_1100</v>
      </c>
      <c r="AD312" s="149" t="str">
        <f t="shared" ref="AD312" si="1255">AC312</f>
        <v>2#0000_1100</v>
      </c>
      <c r="AE312" s="15" t="str">
        <f t="shared" ref="AE312" si="1256">CONCATENATE("2#00",IF(AB312&lt;&gt;"","1","0")&amp;IF(AA312&lt;&gt;"","1","0")&amp;"_"&amp;IF(Z312&lt;&gt;"","1","0")&amp;IF(Y312&lt;&gt;"","1","0"),"00")</f>
        <v>2#0000_1100</v>
      </c>
      <c r="AF312" s="567">
        <f t="shared" si="1051"/>
        <v>0</v>
      </c>
      <c r="AG312" t="str">
        <f t="shared" ref="AG312" si="1257">BL312</f>
        <v>0.500</v>
      </c>
      <c r="AH312" t="s">
        <v>8787</v>
      </c>
      <c r="AI312">
        <v>12</v>
      </c>
      <c r="AJ312">
        <v>16</v>
      </c>
      <c r="AK312">
        <v>15</v>
      </c>
      <c r="AM312">
        <v>1241011</v>
      </c>
      <c r="AN312" s="15" t="s">
        <v>11741</v>
      </c>
      <c r="AO312" s="234" t="s">
        <v>11842</v>
      </c>
      <c r="BG312" s="150">
        <v>5</v>
      </c>
      <c r="BH312" s="567">
        <f t="shared" ref="BH312" si="1258">J312</f>
        <v>0</v>
      </c>
      <c r="BI312" s="567">
        <f t="shared" ref="BI312" si="1259">K312</f>
        <v>100</v>
      </c>
      <c r="BJ312" s="151">
        <f t="shared" ref="BJ312" si="1260">MIN(IF(BG312=5, 2, 5),(BI312-BH312)*VLOOKUP(BG312,$BP$3:$BQ$8,2,1))</f>
        <v>0.5</v>
      </c>
      <c r="BK312" s="152">
        <f t="shared" ref="BK312" si="1261">ROUNDDOWN(BJ312, 3)</f>
        <v>0.5</v>
      </c>
      <c r="BL312" t="str">
        <f t="shared" ref="BL312" si="1262">SUBSTITUTE(TEXT(BK312, "0,000"),",",".")</f>
        <v>0.500</v>
      </c>
      <c r="BQ312" s="153"/>
    </row>
    <row r="313" spans="1:69">
      <c r="A313" s="154">
        <v>311</v>
      </c>
      <c r="B313" s="175" t="s">
        <v>810</v>
      </c>
      <c r="C313" s="165" t="s">
        <v>813</v>
      </c>
      <c r="D313" s="13" t="s">
        <v>1167</v>
      </c>
      <c r="E313" s="23" t="s">
        <v>1168</v>
      </c>
      <c r="F313" s="23" t="s">
        <v>545</v>
      </c>
      <c r="G313" s="23" t="s">
        <v>443</v>
      </c>
      <c r="H313" s="23">
        <v>4</v>
      </c>
      <c r="I313" s="23">
        <v>20</v>
      </c>
      <c r="J313" s="147">
        <v>0</v>
      </c>
      <c r="K313" s="147">
        <v>100</v>
      </c>
      <c r="L313" s="147">
        <v>0</v>
      </c>
      <c r="M313" s="147">
        <v>0</v>
      </c>
      <c r="N313" s="9" t="str">
        <f t="shared" ref="N313" si="1263">CONCATENATE("2#00",IF(Q313&lt;&gt;"","1","0")&amp;IF(R313&lt;&gt;"","1","0")&amp;"_",IF(S313&lt;&gt;"","1","0"),IF(T313&lt;&gt;"","1","0"),"00")</f>
        <v>2#0000_0000</v>
      </c>
      <c r="O313" s="9" t="str">
        <f t="shared" ref="O313" si="1264">P313</f>
        <v>2#0000_0000</v>
      </c>
      <c r="P313" s="9" t="str">
        <f t="shared" si="1234"/>
        <v>2#0000_0000</v>
      </c>
      <c r="Q313" s="179"/>
      <c r="R313" s="179"/>
      <c r="S313" s="179"/>
      <c r="T313" s="180"/>
      <c r="U313" s="181"/>
      <c r="V313" s="182"/>
      <c r="W313" s="182"/>
      <c r="X313" s="180"/>
      <c r="Y313" s="181" t="s">
        <v>1169</v>
      </c>
      <c r="Z313" s="179" t="s">
        <v>1170</v>
      </c>
      <c r="AA313" s="179"/>
      <c r="AB313" s="179"/>
      <c r="AC313" s="148" t="str">
        <f t="shared" si="1208"/>
        <v>2#0000_1100</v>
      </c>
      <c r="AD313" s="149" t="str">
        <f t="shared" ref="AD313" si="1265">AC313</f>
        <v>2#0000_1100</v>
      </c>
      <c r="AE313" s="15" t="str">
        <f t="shared" ref="AE313" si="1266">CONCATENATE("2#00",IF(AB313&lt;&gt;"","1","0")&amp;IF(AA313&lt;&gt;"","1","0")&amp;"_"&amp;IF(Z313&lt;&gt;"","1","0")&amp;IF(Y313&lt;&gt;"","1","0"),"00")</f>
        <v>2#0000_1100</v>
      </c>
      <c r="AF313" s="567">
        <f t="shared" si="1051"/>
        <v>0</v>
      </c>
      <c r="AG313" t="str">
        <f t="shared" ref="AG313" si="1267">BL313</f>
        <v>0.500</v>
      </c>
      <c r="AH313" t="s">
        <v>8787</v>
      </c>
      <c r="AI313">
        <v>12</v>
      </c>
      <c r="AJ313">
        <v>16</v>
      </c>
      <c r="AK313">
        <v>15</v>
      </c>
      <c r="AM313">
        <v>1241012</v>
      </c>
      <c r="AN313" s="15" t="s">
        <v>11741</v>
      </c>
      <c r="AO313" s="234" t="s">
        <v>11842</v>
      </c>
      <c r="BG313" s="150">
        <v>5</v>
      </c>
      <c r="BH313" s="567">
        <f t="shared" ref="BH313" si="1268">J313</f>
        <v>0</v>
      </c>
      <c r="BI313" s="567">
        <f t="shared" ref="BI313" si="1269">K313</f>
        <v>100</v>
      </c>
      <c r="BJ313" s="151">
        <f t="shared" ref="BJ313" si="1270">MIN(IF(BG313=5, 2, 5),(BI313-BH313)*VLOOKUP(BG313,$BP$3:$BQ$8,2,1))</f>
        <v>0.5</v>
      </c>
      <c r="BK313" s="152">
        <f t="shared" ref="BK313" si="1271">ROUNDDOWN(BJ313, 3)</f>
        <v>0.5</v>
      </c>
      <c r="BL313" t="str">
        <f t="shared" ref="BL313" si="1272">SUBSTITUTE(TEXT(BK313, "0,000"),",",".")</f>
        <v>0.500</v>
      </c>
      <c r="BQ313" s="153"/>
    </row>
    <row r="314" spans="1:69">
      <c r="A314" s="154">
        <v>312</v>
      </c>
      <c r="B314" s="175" t="s">
        <v>832</v>
      </c>
      <c r="C314" s="165" t="s">
        <v>833</v>
      </c>
      <c r="D314" s="13" t="s">
        <v>1167</v>
      </c>
      <c r="E314" s="23" t="s">
        <v>1168</v>
      </c>
      <c r="F314" s="23" t="s">
        <v>545</v>
      </c>
      <c r="G314" s="23" t="s">
        <v>443</v>
      </c>
      <c r="H314" s="23">
        <v>4</v>
      </c>
      <c r="I314" s="23">
        <v>20</v>
      </c>
      <c r="J314" s="147">
        <v>0</v>
      </c>
      <c r="K314" s="147">
        <v>100</v>
      </c>
      <c r="L314" s="147">
        <v>0</v>
      </c>
      <c r="M314" s="147">
        <v>0</v>
      </c>
      <c r="N314" s="9" t="str">
        <f t="shared" ref="N314" si="1273">CONCATENATE("2#00",IF(Q314&lt;&gt;"","1","0")&amp;IF(R314&lt;&gt;"","1","0")&amp;"_",IF(S314&lt;&gt;"","1","0"),IF(T314&lt;&gt;"","1","0"),"00")</f>
        <v>2#0000_0000</v>
      </c>
      <c r="O314" s="9" t="str">
        <f t="shared" ref="O314" si="1274">P314</f>
        <v>2#0000_0000</v>
      </c>
      <c r="P314" s="9" t="str">
        <f t="shared" si="1234"/>
        <v>2#0000_0000</v>
      </c>
      <c r="Q314" s="179"/>
      <c r="R314" s="179"/>
      <c r="S314" s="179"/>
      <c r="T314" s="180"/>
      <c r="U314" s="181"/>
      <c r="V314" s="182"/>
      <c r="W314" s="182"/>
      <c r="X314" s="180"/>
      <c r="Y314" s="181" t="s">
        <v>1169</v>
      </c>
      <c r="Z314" s="179" t="s">
        <v>1170</v>
      </c>
      <c r="AA314" s="179"/>
      <c r="AB314" s="179"/>
      <c r="AC314" s="148" t="str">
        <f t="shared" si="1208"/>
        <v>2#0000_1100</v>
      </c>
      <c r="AD314" s="149" t="str">
        <f t="shared" ref="AD314" si="1275">AC314</f>
        <v>2#0000_1100</v>
      </c>
      <c r="AE314" s="15" t="str">
        <f t="shared" ref="AE314" si="1276">CONCATENATE("2#00",IF(AB314&lt;&gt;"","1","0")&amp;IF(AA314&lt;&gt;"","1","0")&amp;"_"&amp;IF(Z314&lt;&gt;"","1","0")&amp;IF(Y314&lt;&gt;"","1","0"),"00")</f>
        <v>2#0000_1100</v>
      </c>
      <c r="AF314" s="567">
        <f t="shared" si="1051"/>
        <v>0</v>
      </c>
      <c r="AG314" t="str">
        <f t="shared" ref="AG314" si="1277">BL314</f>
        <v>0.500</v>
      </c>
      <c r="AH314" t="s">
        <v>8787</v>
      </c>
      <c r="AI314">
        <v>12</v>
      </c>
      <c r="AJ314">
        <v>16</v>
      </c>
      <c r="AK314">
        <v>15</v>
      </c>
      <c r="AM314">
        <v>1241013</v>
      </c>
      <c r="AN314" s="15" t="s">
        <v>11741</v>
      </c>
      <c r="AO314" s="234" t="s">
        <v>11842</v>
      </c>
      <c r="BG314" s="150">
        <v>5</v>
      </c>
      <c r="BH314" s="567">
        <f t="shared" ref="BH314" si="1278">J314</f>
        <v>0</v>
      </c>
      <c r="BI314" s="567">
        <f t="shared" ref="BI314" si="1279">K314</f>
        <v>100</v>
      </c>
      <c r="BJ314" s="151">
        <f t="shared" ref="BJ314" si="1280">MIN(IF(BG314=5, 2, 5),(BI314-BH314)*VLOOKUP(BG314,$BP$3:$BQ$8,2,1))</f>
        <v>0.5</v>
      </c>
      <c r="BK314" s="152">
        <f t="shared" ref="BK314" si="1281">ROUNDDOWN(BJ314, 3)</f>
        <v>0.5</v>
      </c>
      <c r="BL314" t="str">
        <f t="shared" ref="BL314" si="1282">SUBSTITUTE(TEXT(BK314, "0,000"),",",".")</f>
        <v>0.500</v>
      </c>
      <c r="BQ314" s="153"/>
    </row>
    <row r="315" spans="1:69">
      <c r="A315" s="154">
        <v>313</v>
      </c>
      <c r="B315" s="175" t="s">
        <v>836</v>
      </c>
      <c r="C315" s="165" t="s">
        <v>837</v>
      </c>
      <c r="D315" s="13" t="s">
        <v>1183</v>
      </c>
      <c r="E315" s="23" t="s">
        <v>1235</v>
      </c>
      <c r="F315" s="23" t="s">
        <v>545</v>
      </c>
      <c r="G315" s="23" t="s">
        <v>443</v>
      </c>
      <c r="H315" s="23">
        <v>4</v>
      </c>
      <c r="I315" s="23">
        <v>20</v>
      </c>
      <c r="J315" s="147">
        <v>0</v>
      </c>
      <c r="K315" s="147">
        <v>100</v>
      </c>
      <c r="L315" s="147">
        <v>0</v>
      </c>
      <c r="M315" s="147">
        <v>0</v>
      </c>
      <c r="N315" s="9" t="str">
        <f t="shared" ref="N315" si="1283">CONCATENATE("2#00",IF(Q315&lt;&gt;"","1","0")&amp;IF(R315&lt;&gt;"","1","0")&amp;"_",IF(S315&lt;&gt;"","1","0"),IF(T315&lt;&gt;"","1","0"),"00")</f>
        <v>2#0000_1000</v>
      </c>
      <c r="O315" s="9" t="str">
        <f t="shared" ref="O315" si="1284">P315</f>
        <v>2#0000_1000</v>
      </c>
      <c r="P315" s="9" t="str">
        <f t="shared" si="1234"/>
        <v>2#0000_1000</v>
      </c>
      <c r="Q315" s="179"/>
      <c r="R315" s="179"/>
      <c r="S315" s="179" t="s">
        <v>1196</v>
      </c>
      <c r="T315" s="180"/>
      <c r="U315" s="181"/>
      <c r="V315" s="182"/>
      <c r="W315" s="182"/>
      <c r="X315" s="180"/>
      <c r="Y315" s="181"/>
      <c r="Z315" s="179"/>
      <c r="AA315" s="179"/>
      <c r="AB315" s="179"/>
      <c r="AC315" s="148" t="str">
        <f t="shared" si="1208"/>
        <v>2#0000_0000</v>
      </c>
      <c r="AD315" s="149" t="str">
        <f t="shared" ref="AD315" si="1285">AC315</f>
        <v>2#0000_0000</v>
      </c>
      <c r="AE315" s="15" t="str">
        <f t="shared" ref="AE315" si="1286">CONCATENATE("2#00",IF(AB315&lt;&gt;"","1","0")&amp;IF(AA315&lt;&gt;"","1","0")&amp;"_"&amp;IF(Z315&lt;&gt;"","1","0")&amp;IF(Y315&lt;&gt;"","1","0"),"00")</f>
        <v>2#0000_0000</v>
      </c>
      <c r="AF315" s="567">
        <f t="shared" si="1051"/>
        <v>0</v>
      </c>
      <c r="AG315" t="str">
        <f t="shared" ref="AG315" si="1287">BL315</f>
        <v>0.500</v>
      </c>
      <c r="AH315" t="s">
        <v>8787</v>
      </c>
      <c r="AI315">
        <v>12</v>
      </c>
      <c r="AJ315">
        <v>16</v>
      </c>
      <c r="AK315">
        <v>15</v>
      </c>
      <c r="AM315">
        <v>1241014</v>
      </c>
      <c r="AN315" s="15" t="s">
        <v>11741</v>
      </c>
      <c r="AO315" s="234" t="s">
        <v>11836</v>
      </c>
      <c r="BG315" s="150">
        <v>5</v>
      </c>
      <c r="BH315" s="567">
        <f t="shared" ref="BH315" si="1288">J315</f>
        <v>0</v>
      </c>
      <c r="BI315" s="567">
        <f t="shared" ref="BI315" si="1289">K315</f>
        <v>100</v>
      </c>
      <c r="BJ315" s="151">
        <f t="shared" ref="BJ315" si="1290">MIN(IF(BG315=5, 2, 5),(BI315-BH315)*VLOOKUP(BG315,$BP$3:$BQ$8,2,1))</f>
        <v>0.5</v>
      </c>
      <c r="BK315" s="152">
        <f t="shared" ref="BK315" si="1291">ROUNDDOWN(BJ315, 3)</f>
        <v>0.5</v>
      </c>
      <c r="BL315" t="str">
        <f t="shared" ref="BL315" si="1292">SUBSTITUTE(TEXT(BK315, "0,000"),",",".")</f>
        <v>0.500</v>
      </c>
      <c r="BQ315" s="153"/>
    </row>
    <row r="316" spans="1:69">
      <c r="A316" s="154">
        <v>314</v>
      </c>
      <c r="B316" s="175" t="s">
        <v>838</v>
      </c>
      <c r="C316" s="165" t="s">
        <v>841</v>
      </c>
      <c r="D316" s="13" t="s">
        <v>1183</v>
      </c>
      <c r="E316" s="23" t="s">
        <v>1235</v>
      </c>
      <c r="F316" s="23" t="s">
        <v>545</v>
      </c>
      <c r="G316" s="23" t="s">
        <v>443</v>
      </c>
      <c r="H316" s="23">
        <v>4</v>
      </c>
      <c r="I316" s="23">
        <v>20</v>
      </c>
      <c r="J316" s="147">
        <v>0</v>
      </c>
      <c r="K316" s="147">
        <v>100</v>
      </c>
      <c r="L316" s="147">
        <v>0</v>
      </c>
      <c r="M316" s="147">
        <v>0</v>
      </c>
      <c r="N316" s="9" t="str">
        <f t="shared" ref="N316:N379" si="1293">CONCATENATE("2#00",IF(Q316&lt;&gt;"","1","0")&amp;IF(R316&lt;&gt;"","1","0")&amp;"_",IF(S316&lt;&gt;"","1","0"),IF(T316&lt;&gt;"","1","0"),"00")</f>
        <v>2#0000_1000</v>
      </c>
      <c r="O316" s="9" t="str">
        <f t="shared" ref="O316:O379" si="1294">P316</f>
        <v>2#0000_1000</v>
      </c>
      <c r="P316" s="9" t="str">
        <f t="shared" ref="P316:P379" si="1295">CONCATENATE("2#00",IF(Q316&lt;&gt;"","1","0")&amp;IF(R316&lt;&gt;"","1","0")&amp;"_",IF(S316&lt;&gt;"","1","0")&amp;IF(T316&lt;&gt;"","1","0")&amp;IF(U316&lt;&gt;"","1","0")&amp;IF(V316&lt;&gt;"","1","0"))</f>
        <v>2#0000_1000</v>
      </c>
      <c r="Q316" s="179"/>
      <c r="R316" s="179"/>
      <c r="S316" s="179" t="s">
        <v>1196</v>
      </c>
      <c r="T316" s="180"/>
      <c r="U316" s="181"/>
      <c r="V316" s="182"/>
      <c r="W316" s="182"/>
      <c r="X316" s="180"/>
      <c r="Y316" s="181"/>
      <c r="Z316" s="179"/>
      <c r="AA316" s="179"/>
      <c r="AB316" s="179"/>
      <c r="AC316" s="148" t="str">
        <f t="shared" ref="AC316:AC379" si="1296">CONCATENATE("2#00",IF(AB316&lt;&gt;"","1","0")&amp;IF(AA316&lt;&gt;"","1","0")&amp;"_"&amp;IF(Z316&lt;&gt;"","1","0")&amp;IF(Y316&lt;&gt;"","1","0")&amp;IF(X316&lt;&gt;"","1","0")&amp;IF(W316&lt;&gt;"","1","0"))</f>
        <v>2#0000_0000</v>
      </c>
      <c r="AD316" s="149" t="str">
        <f t="shared" ref="AD316:AD379" si="1297">AC316</f>
        <v>2#0000_0000</v>
      </c>
      <c r="AE316" s="15" t="str">
        <f t="shared" ref="AE316:AE379" si="1298">CONCATENATE("2#00",IF(AB316&lt;&gt;"","1","0")&amp;IF(AA316&lt;&gt;"","1","0")&amp;"_"&amp;IF(Z316&lt;&gt;"","1","0")&amp;IF(Y316&lt;&gt;"","1","0"),"00")</f>
        <v>2#0000_0000</v>
      </c>
      <c r="AF316" s="567">
        <f t="shared" ref="AF316:AF379" si="1299">IF(E316="МПа",1,0)</f>
        <v>0</v>
      </c>
      <c r="AG316" t="str">
        <f t="shared" ref="AG316:AG379" si="1300">BL316</f>
        <v>0.500</v>
      </c>
      <c r="AH316" t="s">
        <v>8787</v>
      </c>
      <c r="AI316">
        <v>12</v>
      </c>
      <c r="AJ316">
        <v>16</v>
      </c>
      <c r="AK316">
        <v>15</v>
      </c>
      <c r="AM316">
        <v>1241015</v>
      </c>
      <c r="AN316" s="15" t="s">
        <v>11741</v>
      </c>
      <c r="AO316" s="234" t="s">
        <v>11836</v>
      </c>
      <c r="BG316" s="150">
        <v>5</v>
      </c>
      <c r="BH316" s="567">
        <f t="shared" ref="BH316:BH379" si="1301">J316</f>
        <v>0</v>
      </c>
      <c r="BI316" s="567">
        <f t="shared" ref="BI316:BI379" si="1302">K316</f>
        <v>100</v>
      </c>
      <c r="BJ316" s="151">
        <f t="shared" ref="BJ316:BJ379" si="1303">MIN(IF(BG316=5, 2, 5),(BI316-BH316)*VLOOKUP(BG316,$BP$3:$BQ$8,2,1))</f>
        <v>0.5</v>
      </c>
      <c r="BK316" s="152">
        <f t="shared" ref="BK316:BK379" si="1304">ROUNDDOWN(BJ316, 3)</f>
        <v>0.5</v>
      </c>
      <c r="BL316" t="str">
        <f t="shared" ref="BL316:BL379" si="1305">SUBSTITUTE(TEXT(BK316, "0,000"),",",".")</f>
        <v>0.500</v>
      </c>
      <c r="BQ316" s="153"/>
    </row>
    <row r="317" spans="1:69">
      <c r="A317" s="154">
        <v>315</v>
      </c>
      <c r="B317" s="175" t="s">
        <v>839</v>
      </c>
      <c r="C317" s="165" t="s">
        <v>842</v>
      </c>
      <c r="D317" s="13" t="s">
        <v>1183</v>
      </c>
      <c r="E317" s="23" t="s">
        <v>1235</v>
      </c>
      <c r="F317" s="23" t="s">
        <v>545</v>
      </c>
      <c r="G317" s="23" t="s">
        <v>443</v>
      </c>
      <c r="H317" s="23">
        <v>4</v>
      </c>
      <c r="I317" s="23">
        <v>20</v>
      </c>
      <c r="J317" s="147">
        <v>0</v>
      </c>
      <c r="K317" s="147">
        <v>100</v>
      </c>
      <c r="L317" s="147">
        <v>0</v>
      </c>
      <c r="M317" s="147">
        <v>0</v>
      </c>
      <c r="N317" s="9" t="str">
        <f t="shared" si="1293"/>
        <v>2#0000_1000</v>
      </c>
      <c r="O317" s="9" t="str">
        <f t="shared" si="1294"/>
        <v>2#0000_1000</v>
      </c>
      <c r="P317" s="9" t="str">
        <f t="shared" si="1295"/>
        <v>2#0000_1000</v>
      </c>
      <c r="Q317" s="179"/>
      <c r="R317" s="179"/>
      <c r="S317" s="179" t="s">
        <v>1196</v>
      </c>
      <c r="T317" s="180"/>
      <c r="U317" s="181"/>
      <c r="V317" s="182"/>
      <c r="W317" s="182"/>
      <c r="X317" s="180"/>
      <c r="Y317" s="181"/>
      <c r="Z317" s="179"/>
      <c r="AA317" s="179"/>
      <c r="AB317" s="179"/>
      <c r="AC317" s="148" t="str">
        <f t="shared" si="1296"/>
        <v>2#0000_0000</v>
      </c>
      <c r="AD317" s="149" t="str">
        <f t="shared" si="1297"/>
        <v>2#0000_0000</v>
      </c>
      <c r="AE317" s="15" t="str">
        <f t="shared" si="1298"/>
        <v>2#0000_0000</v>
      </c>
      <c r="AF317" s="567">
        <f t="shared" si="1299"/>
        <v>0</v>
      </c>
      <c r="AG317" t="str">
        <f t="shared" si="1300"/>
        <v>0.500</v>
      </c>
      <c r="AH317" t="s">
        <v>8787</v>
      </c>
      <c r="AI317">
        <v>12</v>
      </c>
      <c r="AJ317">
        <v>16</v>
      </c>
      <c r="AK317">
        <v>15</v>
      </c>
      <c r="AM317">
        <v>1241016</v>
      </c>
      <c r="AN317" s="15" t="s">
        <v>11741</v>
      </c>
      <c r="AO317" s="234" t="s">
        <v>11836</v>
      </c>
      <c r="BG317" s="150">
        <v>5</v>
      </c>
      <c r="BH317" s="567">
        <f t="shared" si="1301"/>
        <v>0</v>
      </c>
      <c r="BI317" s="567">
        <f t="shared" si="1302"/>
        <v>100</v>
      </c>
      <c r="BJ317" s="151">
        <f t="shared" si="1303"/>
        <v>0.5</v>
      </c>
      <c r="BK317" s="152">
        <f t="shared" si="1304"/>
        <v>0.5</v>
      </c>
      <c r="BL317" t="str">
        <f t="shared" si="1305"/>
        <v>0.500</v>
      </c>
      <c r="BQ317" s="153"/>
    </row>
    <row r="318" spans="1:69">
      <c r="A318" s="154">
        <v>316</v>
      </c>
      <c r="B318" s="175" t="s">
        <v>840</v>
      </c>
      <c r="C318" s="165" t="s">
        <v>843</v>
      </c>
      <c r="D318" s="13" t="s">
        <v>1183</v>
      </c>
      <c r="E318" s="23" t="s">
        <v>1235</v>
      </c>
      <c r="F318" s="23" t="s">
        <v>545</v>
      </c>
      <c r="G318" s="23" t="s">
        <v>443</v>
      </c>
      <c r="H318" s="23">
        <v>4</v>
      </c>
      <c r="I318" s="23">
        <v>20</v>
      </c>
      <c r="J318" s="147">
        <v>0</v>
      </c>
      <c r="K318" s="147">
        <v>100</v>
      </c>
      <c r="L318" s="147">
        <v>0</v>
      </c>
      <c r="M318" s="147">
        <v>0</v>
      </c>
      <c r="N318" s="9" t="str">
        <f t="shared" si="1293"/>
        <v>2#0000_1000</v>
      </c>
      <c r="O318" s="9" t="str">
        <f t="shared" si="1294"/>
        <v>2#0000_1000</v>
      </c>
      <c r="P318" s="9" t="str">
        <f t="shared" si="1295"/>
        <v>2#0000_1000</v>
      </c>
      <c r="Q318" s="179"/>
      <c r="R318" s="179"/>
      <c r="S318" s="179" t="s">
        <v>1196</v>
      </c>
      <c r="T318" s="180"/>
      <c r="U318" s="181"/>
      <c r="V318" s="182"/>
      <c r="W318" s="182"/>
      <c r="X318" s="180"/>
      <c r="Y318" s="181"/>
      <c r="Z318" s="179"/>
      <c r="AA318" s="179"/>
      <c r="AB318" s="179"/>
      <c r="AC318" s="148" t="str">
        <f t="shared" si="1296"/>
        <v>2#0000_0000</v>
      </c>
      <c r="AD318" s="149" t="str">
        <f t="shared" si="1297"/>
        <v>2#0000_0000</v>
      </c>
      <c r="AE318" s="15" t="str">
        <f t="shared" si="1298"/>
        <v>2#0000_0000</v>
      </c>
      <c r="AF318" s="567">
        <f t="shared" si="1299"/>
        <v>0</v>
      </c>
      <c r="AG318" t="str">
        <f t="shared" si="1300"/>
        <v>0.500</v>
      </c>
      <c r="AH318" t="s">
        <v>8787</v>
      </c>
      <c r="AI318">
        <v>12</v>
      </c>
      <c r="AJ318">
        <v>16</v>
      </c>
      <c r="AK318">
        <v>15</v>
      </c>
      <c r="AM318">
        <v>1241017</v>
      </c>
      <c r="AN318" s="15" t="s">
        <v>11741</v>
      </c>
      <c r="AO318" s="234" t="s">
        <v>11836</v>
      </c>
      <c r="BG318" s="150">
        <v>5</v>
      </c>
      <c r="BH318" s="567">
        <f t="shared" si="1301"/>
        <v>0</v>
      </c>
      <c r="BI318" s="567">
        <f t="shared" si="1302"/>
        <v>100</v>
      </c>
      <c r="BJ318" s="151">
        <f t="shared" si="1303"/>
        <v>0.5</v>
      </c>
      <c r="BK318" s="152">
        <f t="shared" si="1304"/>
        <v>0.5</v>
      </c>
      <c r="BL318" t="str">
        <f t="shared" si="1305"/>
        <v>0.500</v>
      </c>
      <c r="BQ318" s="153"/>
    </row>
    <row r="319" spans="1:69">
      <c r="A319" s="154">
        <v>317</v>
      </c>
      <c r="B319" s="175" t="s">
        <v>844</v>
      </c>
      <c r="C319" s="165" t="s">
        <v>848</v>
      </c>
      <c r="D319" s="13" t="s">
        <v>531</v>
      </c>
      <c r="E319" s="23" t="s">
        <v>539</v>
      </c>
      <c r="F319" s="23" t="s">
        <v>540</v>
      </c>
      <c r="G319" s="23" t="s">
        <v>443</v>
      </c>
      <c r="H319" s="23">
        <v>4</v>
      </c>
      <c r="I319" s="23">
        <v>20</v>
      </c>
      <c r="J319" s="147">
        <v>-50</v>
      </c>
      <c r="K319" s="147">
        <v>150</v>
      </c>
      <c r="L319" s="147">
        <v>0</v>
      </c>
      <c r="M319" s="147">
        <v>0</v>
      </c>
      <c r="N319" s="9" t="str">
        <f t="shared" si="1293"/>
        <v>2#0000_0000</v>
      </c>
      <c r="O319" s="9" t="str">
        <f t="shared" si="1294"/>
        <v>2#0000_0000</v>
      </c>
      <c r="P319" s="9" t="str">
        <f t="shared" si="1295"/>
        <v>2#0000_0000</v>
      </c>
      <c r="Q319" s="179"/>
      <c r="R319" s="179"/>
      <c r="S319" s="179"/>
      <c r="T319" s="180"/>
      <c r="U319" s="181"/>
      <c r="V319" s="182"/>
      <c r="W319" s="182"/>
      <c r="X319" s="180"/>
      <c r="Y319" s="181"/>
      <c r="Z319" s="179"/>
      <c r="AA319" s="179"/>
      <c r="AB319" s="179"/>
      <c r="AC319" s="148" t="str">
        <f t="shared" si="1296"/>
        <v>2#0000_0000</v>
      </c>
      <c r="AD319" s="149" t="str">
        <f t="shared" si="1297"/>
        <v>2#0000_0000</v>
      </c>
      <c r="AE319" s="15" t="str">
        <f t="shared" si="1298"/>
        <v>2#0000_0000</v>
      </c>
      <c r="AF319" s="567">
        <f t="shared" si="1299"/>
        <v>0</v>
      </c>
      <c r="AG319" t="str">
        <f t="shared" si="1300"/>
        <v>1.000</v>
      </c>
      <c r="AH319" t="s">
        <v>8787</v>
      </c>
      <c r="AI319">
        <v>12</v>
      </c>
      <c r="AJ319">
        <v>16</v>
      </c>
      <c r="AK319">
        <v>15</v>
      </c>
      <c r="AM319">
        <v>1241018</v>
      </c>
      <c r="AN319" s="15" t="s">
        <v>11741</v>
      </c>
      <c r="AO319" s="234" t="s">
        <v>11841</v>
      </c>
      <c r="BG319" s="150">
        <v>5</v>
      </c>
      <c r="BH319" s="567">
        <f t="shared" si="1301"/>
        <v>-50</v>
      </c>
      <c r="BI319" s="567">
        <f t="shared" si="1302"/>
        <v>150</v>
      </c>
      <c r="BJ319" s="151">
        <f t="shared" si="1303"/>
        <v>1</v>
      </c>
      <c r="BK319" s="152">
        <f t="shared" si="1304"/>
        <v>1</v>
      </c>
      <c r="BL319" t="str">
        <f t="shared" si="1305"/>
        <v>1.000</v>
      </c>
      <c r="BQ319" s="153"/>
    </row>
    <row r="320" spans="1:69">
      <c r="A320" s="154">
        <v>318</v>
      </c>
      <c r="B320" s="175" t="s">
        <v>847</v>
      </c>
      <c r="C320" s="165" t="s">
        <v>849</v>
      </c>
      <c r="D320" s="13"/>
      <c r="E320" s="23" t="s">
        <v>543</v>
      </c>
      <c r="F320" s="23" t="s">
        <v>540</v>
      </c>
      <c r="G320" s="23" t="s">
        <v>471</v>
      </c>
      <c r="H320" s="23">
        <v>4</v>
      </c>
      <c r="I320" s="23">
        <v>20</v>
      </c>
      <c r="J320" s="147">
        <v>4</v>
      </c>
      <c r="K320" s="147">
        <v>20</v>
      </c>
      <c r="L320" s="147">
        <v>0</v>
      </c>
      <c r="M320" s="147">
        <v>0</v>
      </c>
      <c r="N320" s="9" t="str">
        <f t="shared" si="1293"/>
        <v>2#0000_0000</v>
      </c>
      <c r="O320" s="9" t="str">
        <f t="shared" si="1294"/>
        <v>2#0000_0010</v>
      </c>
      <c r="P320" s="9" t="str">
        <f t="shared" si="1295"/>
        <v>2#0000_0010</v>
      </c>
      <c r="Q320" s="179"/>
      <c r="R320" s="179"/>
      <c r="S320" s="179"/>
      <c r="T320" s="180"/>
      <c r="U320" s="181">
        <v>5</v>
      </c>
      <c r="V320" s="182"/>
      <c r="W320" s="182"/>
      <c r="X320" s="180">
        <v>8</v>
      </c>
      <c r="Y320" s="181"/>
      <c r="Z320" s="179">
        <v>12</v>
      </c>
      <c r="AA320" s="179"/>
      <c r="AB320" s="179"/>
      <c r="AC320" s="148" t="str">
        <f t="shared" si="1296"/>
        <v>2#0000_1010</v>
      </c>
      <c r="AD320" s="149" t="str">
        <f t="shared" si="1297"/>
        <v>2#0000_1010</v>
      </c>
      <c r="AE320" s="15" t="str">
        <f t="shared" si="1298"/>
        <v>2#0000_1000</v>
      </c>
      <c r="AF320" s="567">
        <f t="shared" si="1299"/>
        <v>0</v>
      </c>
      <c r="AG320" t="str">
        <f t="shared" si="1300"/>
        <v>0.080</v>
      </c>
      <c r="AH320" t="s">
        <v>8787</v>
      </c>
      <c r="AI320">
        <v>12</v>
      </c>
      <c r="AJ320">
        <v>16</v>
      </c>
      <c r="AK320">
        <v>15</v>
      </c>
      <c r="AM320">
        <v>1241019</v>
      </c>
      <c r="AN320" s="15" t="s">
        <v>11741</v>
      </c>
      <c r="AO320" s="234" t="s">
        <v>11840</v>
      </c>
      <c r="BG320" s="150">
        <v>5</v>
      </c>
      <c r="BH320" s="567">
        <f t="shared" si="1301"/>
        <v>4</v>
      </c>
      <c r="BI320" s="567">
        <f t="shared" si="1302"/>
        <v>20</v>
      </c>
      <c r="BJ320" s="151">
        <f t="shared" si="1303"/>
        <v>0.08</v>
      </c>
      <c r="BK320" s="152">
        <f t="shared" si="1304"/>
        <v>0.08</v>
      </c>
      <c r="BL320" t="str">
        <f t="shared" si="1305"/>
        <v>0.080</v>
      </c>
      <c r="BQ320" s="153"/>
    </row>
    <row r="321" spans="1:69" s="1109" customFormat="1">
      <c r="A321" s="1096">
        <v>319</v>
      </c>
      <c r="B321" s="1097"/>
      <c r="C321" s="1098"/>
      <c r="D321" s="1099"/>
      <c r="E321" s="1100"/>
      <c r="F321" s="1100"/>
      <c r="G321" s="1100"/>
      <c r="H321" s="1101">
        <v>0</v>
      </c>
      <c r="I321" s="1101">
        <v>0</v>
      </c>
      <c r="J321" s="1101">
        <v>0</v>
      </c>
      <c r="K321" s="1101">
        <v>0</v>
      </c>
      <c r="L321" s="1101">
        <v>0</v>
      </c>
      <c r="M321" s="1101">
        <v>0</v>
      </c>
      <c r="N321" s="1102" t="str">
        <f t="shared" si="1293"/>
        <v>2#0000_0000</v>
      </c>
      <c r="O321" s="1102" t="str">
        <f t="shared" si="1294"/>
        <v>2#0000_0000</v>
      </c>
      <c r="P321" s="1102" t="str">
        <f t="shared" si="1295"/>
        <v>2#0000_0000</v>
      </c>
      <c r="Q321" s="1103"/>
      <c r="R321" s="1103"/>
      <c r="S321" s="1103"/>
      <c r="T321" s="1104"/>
      <c r="U321" s="1103"/>
      <c r="V321" s="1103"/>
      <c r="W321" s="1103"/>
      <c r="X321" s="1104"/>
      <c r="Y321" s="1103"/>
      <c r="Z321" s="1103"/>
      <c r="AA321" s="1103"/>
      <c r="AB321" s="1103"/>
      <c r="AC321" s="1105" t="str">
        <f t="shared" si="1296"/>
        <v>2#0000_0000</v>
      </c>
      <c r="AD321" s="1106" t="str">
        <f t="shared" si="1297"/>
        <v>2#0000_0000</v>
      </c>
      <c r="AE321" s="1107" t="str">
        <f t="shared" si="1298"/>
        <v>2#0000_0000</v>
      </c>
      <c r="AF321" s="1108">
        <f t="shared" si="1299"/>
        <v>0</v>
      </c>
      <c r="AG321" s="1109" t="str">
        <f t="shared" si="1300"/>
        <v>0.000</v>
      </c>
      <c r="AJ321" s="1109">
        <v>16</v>
      </c>
      <c r="AN321" s="1107" t="s">
        <v>11741</v>
      </c>
      <c r="AO321" s="1133"/>
      <c r="BG321" s="1110">
        <v>5</v>
      </c>
      <c r="BH321" s="1108">
        <f t="shared" si="1301"/>
        <v>0</v>
      </c>
      <c r="BI321" s="1108">
        <f t="shared" si="1302"/>
        <v>0</v>
      </c>
      <c r="BJ321" s="1111">
        <f t="shared" si="1303"/>
        <v>0</v>
      </c>
      <c r="BK321" s="1112">
        <f t="shared" si="1304"/>
        <v>0</v>
      </c>
      <c r="BL321" s="1109" t="str">
        <f t="shared" si="1305"/>
        <v>0.000</v>
      </c>
      <c r="BQ321" s="1113"/>
    </row>
    <row r="322" spans="1:69">
      <c r="A322" s="154">
        <v>320</v>
      </c>
      <c r="B322" s="170" t="s">
        <v>795</v>
      </c>
      <c r="C322" s="165" t="s">
        <v>796</v>
      </c>
      <c r="D322" s="13" t="s">
        <v>1167</v>
      </c>
      <c r="E322" s="23" t="s">
        <v>1168</v>
      </c>
      <c r="F322" s="23" t="s">
        <v>545</v>
      </c>
      <c r="G322" s="23" t="s">
        <v>443</v>
      </c>
      <c r="H322" s="23">
        <v>4</v>
      </c>
      <c r="I322" s="23">
        <v>20</v>
      </c>
      <c r="J322" s="147">
        <v>0</v>
      </c>
      <c r="K322" s="147">
        <v>100</v>
      </c>
      <c r="L322" s="147">
        <v>0</v>
      </c>
      <c r="M322" s="147">
        <v>0</v>
      </c>
      <c r="N322" s="9" t="str">
        <f t="shared" si="1293"/>
        <v>2#0000_0000</v>
      </c>
      <c r="O322" s="9" t="str">
        <f t="shared" si="1294"/>
        <v>2#0000_0000</v>
      </c>
      <c r="P322" s="9" t="str">
        <f t="shared" si="1295"/>
        <v>2#0000_0000</v>
      </c>
      <c r="Q322" s="179"/>
      <c r="R322" s="179"/>
      <c r="S322" s="179"/>
      <c r="T322" s="180"/>
      <c r="U322" s="181"/>
      <c r="V322" s="182"/>
      <c r="W322" s="182"/>
      <c r="X322" s="180"/>
      <c r="Y322" s="181" t="s">
        <v>1169</v>
      </c>
      <c r="Z322" s="179" t="s">
        <v>1170</v>
      </c>
      <c r="AA322" s="179"/>
      <c r="AB322" s="179"/>
      <c r="AC322" s="148" t="str">
        <f t="shared" si="1296"/>
        <v>2#0000_1100</v>
      </c>
      <c r="AD322" s="149" t="str">
        <f t="shared" si="1297"/>
        <v>2#0000_1100</v>
      </c>
      <c r="AE322" s="15" t="str">
        <f t="shared" si="1298"/>
        <v>2#0000_1100</v>
      </c>
      <c r="AF322" s="567">
        <f t="shared" si="1299"/>
        <v>0</v>
      </c>
      <c r="AG322" t="str">
        <f t="shared" si="1300"/>
        <v>0.500</v>
      </c>
      <c r="AI322">
        <v>12</v>
      </c>
      <c r="AJ322">
        <v>16</v>
      </c>
      <c r="AK322">
        <v>15</v>
      </c>
      <c r="AM322">
        <v>1241020</v>
      </c>
      <c r="AN322" s="15" t="s">
        <v>11741</v>
      </c>
      <c r="AO322" s="234" t="s">
        <v>11842</v>
      </c>
      <c r="BG322" s="150">
        <v>5</v>
      </c>
      <c r="BH322" s="567">
        <f t="shared" si="1301"/>
        <v>0</v>
      </c>
      <c r="BI322" s="567">
        <f t="shared" si="1302"/>
        <v>100</v>
      </c>
      <c r="BJ322" s="151">
        <f t="shared" si="1303"/>
        <v>0.5</v>
      </c>
      <c r="BK322" s="152">
        <f t="shared" si="1304"/>
        <v>0.5</v>
      </c>
      <c r="BL322" t="str">
        <f t="shared" si="1305"/>
        <v>0.500</v>
      </c>
      <c r="BQ322" s="153"/>
    </row>
    <row r="323" spans="1:69">
      <c r="A323" s="154">
        <v>321</v>
      </c>
      <c r="B323" s="170" t="s">
        <v>800</v>
      </c>
      <c r="C323" s="165" t="s">
        <v>798</v>
      </c>
      <c r="D323" s="13" t="s">
        <v>1167</v>
      </c>
      <c r="E323" s="23" t="s">
        <v>1168</v>
      </c>
      <c r="F323" s="23" t="s">
        <v>545</v>
      </c>
      <c r="G323" s="23" t="s">
        <v>443</v>
      </c>
      <c r="H323" s="23">
        <v>4</v>
      </c>
      <c r="I323" s="23">
        <v>20</v>
      </c>
      <c r="J323" s="147">
        <v>0</v>
      </c>
      <c r="K323" s="147">
        <v>100</v>
      </c>
      <c r="L323" s="147">
        <v>0</v>
      </c>
      <c r="M323" s="147">
        <v>0</v>
      </c>
      <c r="N323" s="9" t="str">
        <f t="shared" si="1293"/>
        <v>2#0000_0000</v>
      </c>
      <c r="O323" s="9" t="str">
        <f t="shared" si="1294"/>
        <v>2#0000_0000</v>
      </c>
      <c r="P323" s="9" t="str">
        <f t="shared" si="1295"/>
        <v>2#0000_0000</v>
      </c>
      <c r="Q323" s="179"/>
      <c r="R323" s="179"/>
      <c r="S323" s="179"/>
      <c r="T323" s="180"/>
      <c r="U323" s="181"/>
      <c r="V323" s="182"/>
      <c r="W323" s="182"/>
      <c r="X323" s="180"/>
      <c r="Y323" s="181" t="s">
        <v>1169</v>
      </c>
      <c r="Z323" s="179" t="s">
        <v>1170</v>
      </c>
      <c r="AA323" s="179"/>
      <c r="AB323" s="179"/>
      <c r="AC323" s="148" t="str">
        <f t="shared" si="1296"/>
        <v>2#0000_1100</v>
      </c>
      <c r="AD323" s="149" t="str">
        <f t="shared" si="1297"/>
        <v>2#0000_1100</v>
      </c>
      <c r="AE323" s="15" t="str">
        <f t="shared" si="1298"/>
        <v>2#0000_1100</v>
      </c>
      <c r="AF323" s="567">
        <f t="shared" si="1299"/>
        <v>0</v>
      </c>
      <c r="AG323" t="str">
        <f t="shared" si="1300"/>
        <v>0.500</v>
      </c>
      <c r="AI323">
        <v>12</v>
      </c>
      <c r="AJ323">
        <v>16</v>
      </c>
      <c r="AK323">
        <v>15</v>
      </c>
      <c r="AM323">
        <v>1241021</v>
      </c>
      <c r="AN323" s="15" t="s">
        <v>11741</v>
      </c>
      <c r="AO323" s="234" t="s">
        <v>11842</v>
      </c>
      <c r="BG323" s="150">
        <v>5</v>
      </c>
      <c r="BH323" s="567">
        <f t="shared" si="1301"/>
        <v>0</v>
      </c>
      <c r="BI323" s="567">
        <f t="shared" si="1302"/>
        <v>100</v>
      </c>
      <c r="BJ323" s="151">
        <f t="shared" si="1303"/>
        <v>0.5</v>
      </c>
      <c r="BK323" s="152">
        <f t="shared" si="1304"/>
        <v>0.5</v>
      </c>
      <c r="BL323" t="str">
        <f t="shared" si="1305"/>
        <v>0.500</v>
      </c>
      <c r="BQ323" s="153"/>
    </row>
    <row r="324" spans="1:69">
      <c r="A324" s="154">
        <v>322</v>
      </c>
      <c r="B324" s="170" t="s">
        <v>797</v>
      </c>
      <c r="C324" s="165" t="s">
        <v>799</v>
      </c>
      <c r="D324" s="13" t="s">
        <v>1167</v>
      </c>
      <c r="E324" s="23" t="s">
        <v>1168</v>
      </c>
      <c r="F324" s="23" t="s">
        <v>545</v>
      </c>
      <c r="G324" s="23" t="s">
        <v>443</v>
      </c>
      <c r="H324" s="23">
        <v>4</v>
      </c>
      <c r="I324" s="23">
        <v>20</v>
      </c>
      <c r="J324" s="147">
        <v>0</v>
      </c>
      <c r="K324" s="147">
        <v>100</v>
      </c>
      <c r="L324" s="147">
        <v>0</v>
      </c>
      <c r="M324" s="147">
        <v>0</v>
      </c>
      <c r="N324" s="9" t="str">
        <f t="shared" si="1293"/>
        <v>2#0000_0000</v>
      </c>
      <c r="O324" s="9" t="str">
        <f t="shared" si="1294"/>
        <v>2#0000_0000</v>
      </c>
      <c r="P324" s="9" t="str">
        <f t="shared" si="1295"/>
        <v>2#0000_0000</v>
      </c>
      <c r="Q324" s="179"/>
      <c r="R324" s="179"/>
      <c r="S324" s="179"/>
      <c r="T324" s="180"/>
      <c r="U324" s="181"/>
      <c r="V324" s="182"/>
      <c r="W324" s="182"/>
      <c r="X324" s="180"/>
      <c r="Y324" s="181" t="s">
        <v>1169</v>
      </c>
      <c r="Z324" s="179" t="s">
        <v>1170</v>
      </c>
      <c r="AA324" s="179"/>
      <c r="AB324" s="179"/>
      <c r="AC324" s="148" t="str">
        <f t="shared" si="1296"/>
        <v>2#0000_1100</v>
      </c>
      <c r="AD324" s="149" t="str">
        <f t="shared" si="1297"/>
        <v>2#0000_1100</v>
      </c>
      <c r="AE324" s="15" t="str">
        <f t="shared" si="1298"/>
        <v>2#0000_1100</v>
      </c>
      <c r="AF324" s="567">
        <f t="shared" si="1299"/>
        <v>0</v>
      </c>
      <c r="AG324" t="str">
        <f t="shared" si="1300"/>
        <v>0.500</v>
      </c>
      <c r="AI324">
        <v>12</v>
      </c>
      <c r="AJ324">
        <v>16</v>
      </c>
      <c r="AK324">
        <v>15</v>
      </c>
      <c r="AM324">
        <v>1241022</v>
      </c>
      <c r="AN324" s="15" t="s">
        <v>11741</v>
      </c>
      <c r="AO324" s="234" t="s">
        <v>11842</v>
      </c>
      <c r="BG324" s="150">
        <v>5</v>
      </c>
      <c r="BH324" s="567">
        <f t="shared" si="1301"/>
        <v>0</v>
      </c>
      <c r="BI324" s="567">
        <f t="shared" si="1302"/>
        <v>100</v>
      </c>
      <c r="BJ324" s="151">
        <f t="shared" si="1303"/>
        <v>0.5</v>
      </c>
      <c r="BK324" s="152">
        <f t="shared" si="1304"/>
        <v>0.5</v>
      </c>
      <c r="BL324" t="str">
        <f t="shared" si="1305"/>
        <v>0.500</v>
      </c>
      <c r="BQ324" s="153"/>
    </row>
    <row r="325" spans="1:69">
      <c r="A325" s="154">
        <v>323</v>
      </c>
      <c r="B325" s="170" t="s">
        <v>825</v>
      </c>
      <c r="C325" s="165" t="s">
        <v>826</v>
      </c>
      <c r="D325" s="13" t="s">
        <v>1167</v>
      </c>
      <c r="E325" s="23" t="s">
        <v>1168</v>
      </c>
      <c r="F325" s="23" t="s">
        <v>545</v>
      </c>
      <c r="G325" s="23" t="s">
        <v>443</v>
      </c>
      <c r="H325" s="23">
        <v>4</v>
      </c>
      <c r="I325" s="23">
        <v>20</v>
      </c>
      <c r="J325" s="147">
        <v>0</v>
      </c>
      <c r="K325" s="147">
        <v>100</v>
      </c>
      <c r="L325" s="147">
        <v>0</v>
      </c>
      <c r="M325" s="147">
        <v>0</v>
      </c>
      <c r="N325" s="9" t="str">
        <f t="shared" si="1293"/>
        <v>2#0000_0000</v>
      </c>
      <c r="O325" s="9" t="str">
        <f t="shared" si="1294"/>
        <v>2#0000_0000</v>
      </c>
      <c r="P325" s="9" t="str">
        <f t="shared" si="1295"/>
        <v>2#0000_0000</v>
      </c>
      <c r="Q325" s="179"/>
      <c r="R325" s="179"/>
      <c r="S325" s="179"/>
      <c r="T325" s="180"/>
      <c r="U325" s="181"/>
      <c r="V325" s="182"/>
      <c r="W325" s="182"/>
      <c r="X325" s="180"/>
      <c r="Y325" s="181" t="s">
        <v>1169</v>
      </c>
      <c r="Z325" s="179" t="s">
        <v>1170</v>
      </c>
      <c r="AA325" s="179"/>
      <c r="AB325" s="179"/>
      <c r="AC325" s="148" t="str">
        <f t="shared" si="1296"/>
        <v>2#0000_1100</v>
      </c>
      <c r="AD325" s="149" t="str">
        <f t="shared" si="1297"/>
        <v>2#0000_1100</v>
      </c>
      <c r="AE325" s="15" t="str">
        <f t="shared" si="1298"/>
        <v>2#0000_1100</v>
      </c>
      <c r="AF325" s="567">
        <f t="shared" si="1299"/>
        <v>0</v>
      </c>
      <c r="AG325" t="str">
        <f t="shared" si="1300"/>
        <v>0.500</v>
      </c>
      <c r="AI325">
        <v>12</v>
      </c>
      <c r="AJ325">
        <v>16</v>
      </c>
      <c r="AK325">
        <v>15</v>
      </c>
      <c r="AM325">
        <v>1241023</v>
      </c>
      <c r="AN325" s="15" t="s">
        <v>11741</v>
      </c>
      <c r="AO325" s="234" t="s">
        <v>11842</v>
      </c>
      <c r="BG325" s="150">
        <v>5</v>
      </c>
      <c r="BH325" s="567">
        <f t="shared" si="1301"/>
        <v>0</v>
      </c>
      <c r="BI325" s="567">
        <f t="shared" si="1302"/>
        <v>100</v>
      </c>
      <c r="BJ325" s="151">
        <f t="shared" si="1303"/>
        <v>0.5</v>
      </c>
      <c r="BK325" s="152">
        <f t="shared" si="1304"/>
        <v>0.5</v>
      </c>
      <c r="BL325" t="str">
        <f t="shared" si="1305"/>
        <v>0.500</v>
      </c>
      <c r="BQ325" s="153"/>
    </row>
    <row r="326" spans="1:69">
      <c r="A326" s="154">
        <v>324</v>
      </c>
      <c r="B326" s="170" t="s">
        <v>850</v>
      </c>
      <c r="C326" s="165" t="s">
        <v>854</v>
      </c>
      <c r="D326" s="13" t="s">
        <v>1183</v>
      </c>
      <c r="E326" s="23" t="s">
        <v>1235</v>
      </c>
      <c r="F326" s="23" t="s">
        <v>545</v>
      </c>
      <c r="G326" s="23" t="s">
        <v>443</v>
      </c>
      <c r="H326" s="23">
        <v>4</v>
      </c>
      <c r="I326" s="23">
        <v>20</v>
      </c>
      <c r="J326" s="147">
        <v>0</v>
      </c>
      <c r="K326" s="147">
        <v>100</v>
      </c>
      <c r="L326" s="147">
        <v>0</v>
      </c>
      <c r="M326" s="147">
        <v>0</v>
      </c>
      <c r="N326" s="9" t="str">
        <f t="shared" si="1293"/>
        <v>2#0000_1000</v>
      </c>
      <c r="O326" s="9" t="str">
        <f t="shared" si="1294"/>
        <v>2#0000_1000</v>
      </c>
      <c r="P326" s="9" t="str">
        <f t="shared" si="1295"/>
        <v>2#0000_1000</v>
      </c>
      <c r="Q326" s="179"/>
      <c r="R326" s="179"/>
      <c r="S326" s="179" t="s">
        <v>1196</v>
      </c>
      <c r="T326" s="180"/>
      <c r="U326" s="181"/>
      <c r="V326" s="182"/>
      <c r="W326" s="182"/>
      <c r="X326" s="180"/>
      <c r="Y326" s="181"/>
      <c r="Z326" s="179"/>
      <c r="AA326" s="179"/>
      <c r="AB326" s="179"/>
      <c r="AC326" s="148" t="str">
        <f t="shared" si="1296"/>
        <v>2#0000_0000</v>
      </c>
      <c r="AD326" s="149" t="str">
        <f t="shared" si="1297"/>
        <v>2#0000_0000</v>
      </c>
      <c r="AE326" s="15" t="str">
        <f t="shared" si="1298"/>
        <v>2#0000_0000</v>
      </c>
      <c r="AF326" s="567">
        <f t="shared" si="1299"/>
        <v>0</v>
      </c>
      <c r="AG326" t="str">
        <f t="shared" si="1300"/>
        <v>0.500</v>
      </c>
      <c r="AI326">
        <v>12</v>
      </c>
      <c r="AJ326">
        <v>16</v>
      </c>
      <c r="AK326">
        <v>15</v>
      </c>
      <c r="AM326">
        <v>1241024</v>
      </c>
      <c r="AN326" s="15" t="s">
        <v>11741</v>
      </c>
      <c r="AO326" s="234" t="s">
        <v>11836</v>
      </c>
      <c r="BG326" s="150">
        <v>5</v>
      </c>
      <c r="BH326" s="567">
        <f t="shared" si="1301"/>
        <v>0</v>
      </c>
      <c r="BI326" s="567">
        <f t="shared" si="1302"/>
        <v>100</v>
      </c>
      <c r="BJ326" s="151">
        <f t="shared" si="1303"/>
        <v>0.5</v>
      </c>
      <c r="BK326" s="152">
        <f t="shared" si="1304"/>
        <v>0.5</v>
      </c>
      <c r="BL326" t="str">
        <f t="shared" si="1305"/>
        <v>0.500</v>
      </c>
      <c r="BQ326" s="153"/>
    </row>
    <row r="327" spans="1:69">
      <c r="A327" s="154">
        <v>325</v>
      </c>
      <c r="B327" s="170" t="s">
        <v>851</v>
      </c>
      <c r="C327" s="165" t="s">
        <v>855</v>
      </c>
      <c r="D327" s="13" t="s">
        <v>1183</v>
      </c>
      <c r="E327" s="23" t="s">
        <v>1235</v>
      </c>
      <c r="F327" s="23" t="s">
        <v>545</v>
      </c>
      <c r="G327" s="23" t="s">
        <v>443</v>
      </c>
      <c r="H327" s="23">
        <v>4</v>
      </c>
      <c r="I327" s="23">
        <v>20</v>
      </c>
      <c r="J327" s="147">
        <v>0</v>
      </c>
      <c r="K327" s="147">
        <v>100</v>
      </c>
      <c r="L327" s="147">
        <v>0</v>
      </c>
      <c r="M327" s="147">
        <v>0</v>
      </c>
      <c r="N327" s="9" t="str">
        <f t="shared" si="1293"/>
        <v>2#0000_1000</v>
      </c>
      <c r="O327" s="9" t="str">
        <f t="shared" si="1294"/>
        <v>2#0000_1000</v>
      </c>
      <c r="P327" s="9" t="str">
        <f t="shared" si="1295"/>
        <v>2#0000_1000</v>
      </c>
      <c r="Q327" s="179"/>
      <c r="R327" s="179"/>
      <c r="S327" s="179" t="s">
        <v>1196</v>
      </c>
      <c r="T327" s="180"/>
      <c r="U327" s="181"/>
      <c r="V327" s="182"/>
      <c r="W327" s="182"/>
      <c r="X327" s="180"/>
      <c r="Y327" s="181"/>
      <c r="Z327" s="179"/>
      <c r="AA327" s="179"/>
      <c r="AB327" s="179"/>
      <c r="AC327" s="148" t="str">
        <f t="shared" si="1296"/>
        <v>2#0000_0000</v>
      </c>
      <c r="AD327" s="149" t="str">
        <f t="shared" si="1297"/>
        <v>2#0000_0000</v>
      </c>
      <c r="AE327" s="15" t="str">
        <f t="shared" si="1298"/>
        <v>2#0000_0000</v>
      </c>
      <c r="AF327" s="567">
        <f t="shared" si="1299"/>
        <v>0</v>
      </c>
      <c r="AG327" t="str">
        <f t="shared" si="1300"/>
        <v>0.500</v>
      </c>
      <c r="AI327">
        <v>12</v>
      </c>
      <c r="AJ327">
        <v>16</v>
      </c>
      <c r="AK327">
        <v>15</v>
      </c>
      <c r="AM327">
        <v>1241025</v>
      </c>
      <c r="AN327" s="15" t="s">
        <v>11741</v>
      </c>
      <c r="AO327" s="234" t="s">
        <v>11836</v>
      </c>
      <c r="BG327" s="150">
        <v>5</v>
      </c>
      <c r="BH327" s="567">
        <f t="shared" si="1301"/>
        <v>0</v>
      </c>
      <c r="BI327" s="567">
        <f t="shared" si="1302"/>
        <v>100</v>
      </c>
      <c r="BJ327" s="151">
        <f t="shared" si="1303"/>
        <v>0.5</v>
      </c>
      <c r="BK327" s="152">
        <f t="shared" si="1304"/>
        <v>0.5</v>
      </c>
      <c r="BL327" t="str">
        <f t="shared" si="1305"/>
        <v>0.500</v>
      </c>
      <c r="BQ327" s="153"/>
    </row>
    <row r="328" spans="1:69">
      <c r="A328" s="154">
        <v>326</v>
      </c>
      <c r="B328" s="170" t="s">
        <v>852</v>
      </c>
      <c r="C328" s="165" t="s">
        <v>856</v>
      </c>
      <c r="D328" s="13" t="s">
        <v>1183</v>
      </c>
      <c r="E328" s="23" t="s">
        <v>1235</v>
      </c>
      <c r="F328" s="23" t="s">
        <v>545</v>
      </c>
      <c r="G328" s="23" t="s">
        <v>443</v>
      </c>
      <c r="H328" s="23">
        <v>4</v>
      </c>
      <c r="I328" s="23">
        <v>20</v>
      </c>
      <c r="J328" s="147">
        <v>0</v>
      </c>
      <c r="K328" s="147">
        <v>100</v>
      </c>
      <c r="L328" s="147">
        <v>0</v>
      </c>
      <c r="M328" s="147">
        <v>0</v>
      </c>
      <c r="N328" s="9" t="str">
        <f t="shared" si="1293"/>
        <v>2#0000_1000</v>
      </c>
      <c r="O328" s="9" t="str">
        <f t="shared" si="1294"/>
        <v>2#0000_1000</v>
      </c>
      <c r="P328" s="9" t="str">
        <f t="shared" si="1295"/>
        <v>2#0000_1000</v>
      </c>
      <c r="Q328" s="179"/>
      <c r="R328" s="179"/>
      <c r="S328" s="179" t="s">
        <v>1196</v>
      </c>
      <c r="T328" s="180"/>
      <c r="U328" s="181"/>
      <c r="V328" s="182"/>
      <c r="W328" s="182"/>
      <c r="X328" s="180"/>
      <c r="Y328" s="181"/>
      <c r="Z328" s="179"/>
      <c r="AA328" s="179"/>
      <c r="AB328" s="179"/>
      <c r="AC328" s="148" t="str">
        <f t="shared" si="1296"/>
        <v>2#0000_0000</v>
      </c>
      <c r="AD328" s="149" t="str">
        <f t="shared" si="1297"/>
        <v>2#0000_0000</v>
      </c>
      <c r="AE328" s="15" t="str">
        <f t="shared" si="1298"/>
        <v>2#0000_0000</v>
      </c>
      <c r="AF328" s="567">
        <f t="shared" si="1299"/>
        <v>0</v>
      </c>
      <c r="AG328" t="str">
        <f t="shared" si="1300"/>
        <v>0.500</v>
      </c>
      <c r="AI328">
        <v>12</v>
      </c>
      <c r="AJ328">
        <v>16</v>
      </c>
      <c r="AK328">
        <v>15</v>
      </c>
      <c r="AM328">
        <v>1241026</v>
      </c>
      <c r="AN328" s="15" t="s">
        <v>11741</v>
      </c>
      <c r="AO328" s="234" t="s">
        <v>11836</v>
      </c>
      <c r="BG328" s="150">
        <v>5</v>
      </c>
      <c r="BH328" s="567">
        <f t="shared" si="1301"/>
        <v>0</v>
      </c>
      <c r="BI328" s="567">
        <f t="shared" si="1302"/>
        <v>100</v>
      </c>
      <c r="BJ328" s="151">
        <f t="shared" si="1303"/>
        <v>0.5</v>
      </c>
      <c r="BK328" s="152">
        <f t="shared" si="1304"/>
        <v>0.5</v>
      </c>
      <c r="BL328" t="str">
        <f t="shared" si="1305"/>
        <v>0.500</v>
      </c>
      <c r="BQ328" s="153"/>
    </row>
    <row r="329" spans="1:69">
      <c r="A329" s="154">
        <v>327</v>
      </c>
      <c r="B329" s="170" t="s">
        <v>853</v>
      </c>
      <c r="C329" s="165" t="s">
        <v>857</v>
      </c>
      <c r="D329" s="13" t="s">
        <v>1183</v>
      </c>
      <c r="E329" s="23" t="s">
        <v>1235</v>
      </c>
      <c r="F329" s="23" t="s">
        <v>545</v>
      </c>
      <c r="G329" s="23" t="s">
        <v>443</v>
      </c>
      <c r="H329" s="23">
        <v>4</v>
      </c>
      <c r="I329" s="23">
        <v>20</v>
      </c>
      <c r="J329" s="147">
        <v>0</v>
      </c>
      <c r="K329" s="147">
        <v>100</v>
      </c>
      <c r="L329" s="147">
        <v>0</v>
      </c>
      <c r="M329" s="147">
        <v>0</v>
      </c>
      <c r="N329" s="9" t="str">
        <f t="shared" si="1293"/>
        <v>2#0000_1000</v>
      </c>
      <c r="O329" s="9" t="str">
        <f t="shared" si="1294"/>
        <v>2#0000_1000</v>
      </c>
      <c r="P329" s="9" t="str">
        <f t="shared" si="1295"/>
        <v>2#0000_1000</v>
      </c>
      <c r="Q329" s="179"/>
      <c r="R329" s="179"/>
      <c r="S329" s="179" t="s">
        <v>1196</v>
      </c>
      <c r="T329" s="180"/>
      <c r="U329" s="181"/>
      <c r="V329" s="182"/>
      <c r="W329" s="182"/>
      <c r="X329" s="180"/>
      <c r="Y329" s="181"/>
      <c r="Z329" s="179"/>
      <c r="AA329" s="179"/>
      <c r="AB329" s="179"/>
      <c r="AC329" s="148" t="str">
        <f t="shared" si="1296"/>
        <v>2#0000_0000</v>
      </c>
      <c r="AD329" s="149" t="str">
        <f t="shared" si="1297"/>
        <v>2#0000_0000</v>
      </c>
      <c r="AE329" s="15" t="str">
        <f t="shared" si="1298"/>
        <v>2#0000_0000</v>
      </c>
      <c r="AF329" s="567">
        <f t="shared" si="1299"/>
        <v>0</v>
      </c>
      <c r="AG329" t="str">
        <f t="shared" si="1300"/>
        <v>0.500</v>
      </c>
      <c r="AI329">
        <v>12</v>
      </c>
      <c r="AJ329">
        <v>16</v>
      </c>
      <c r="AK329">
        <v>15</v>
      </c>
      <c r="AM329">
        <v>1241027</v>
      </c>
      <c r="AN329" s="15" t="s">
        <v>11741</v>
      </c>
      <c r="AO329" s="234" t="s">
        <v>11836</v>
      </c>
      <c r="BG329" s="150">
        <v>5</v>
      </c>
      <c r="BH329" s="567">
        <f t="shared" si="1301"/>
        <v>0</v>
      </c>
      <c r="BI329" s="567">
        <f t="shared" si="1302"/>
        <v>100</v>
      </c>
      <c r="BJ329" s="151">
        <f t="shared" si="1303"/>
        <v>0.5</v>
      </c>
      <c r="BK329" s="152">
        <f t="shared" si="1304"/>
        <v>0.5</v>
      </c>
      <c r="BL329" t="str">
        <f t="shared" si="1305"/>
        <v>0.500</v>
      </c>
      <c r="BQ329" s="153"/>
    </row>
    <row r="330" spans="1:69">
      <c r="A330" s="154">
        <v>328</v>
      </c>
      <c r="B330" s="170" t="s">
        <v>858</v>
      </c>
      <c r="C330" s="165" t="s">
        <v>859</v>
      </c>
      <c r="D330" s="13" t="s">
        <v>531</v>
      </c>
      <c r="E330" s="23" t="s">
        <v>539</v>
      </c>
      <c r="F330" s="23" t="s">
        <v>540</v>
      </c>
      <c r="G330" s="23" t="s">
        <v>443</v>
      </c>
      <c r="H330" s="23">
        <v>4</v>
      </c>
      <c r="I330" s="23">
        <v>20</v>
      </c>
      <c r="J330" s="147">
        <v>-50</v>
      </c>
      <c r="K330" s="147">
        <v>150</v>
      </c>
      <c r="L330" s="147">
        <v>0</v>
      </c>
      <c r="M330" s="147">
        <v>0</v>
      </c>
      <c r="N330" s="9" t="str">
        <f t="shared" si="1293"/>
        <v>2#0000_0000</v>
      </c>
      <c r="O330" s="9" t="str">
        <f t="shared" si="1294"/>
        <v>2#0000_0000</v>
      </c>
      <c r="P330" s="9" t="str">
        <f t="shared" si="1295"/>
        <v>2#0000_0000</v>
      </c>
      <c r="Q330" s="179"/>
      <c r="R330" s="179"/>
      <c r="S330" s="179"/>
      <c r="T330" s="180"/>
      <c r="U330" s="181"/>
      <c r="V330" s="182"/>
      <c r="W330" s="182"/>
      <c r="X330" s="180"/>
      <c r="Y330" s="181"/>
      <c r="Z330" s="179"/>
      <c r="AA330" s="179"/>
      <c r="AB330" s="179"/>
      <c r="AC330" s="148" t="str">
        <f t="shared" si="1296"/>
        <v>2#0000_0000</v>
      </c>
      <c r="AD330" s="149" t="str">
        <f t="shared" si="1297"/>
        <v>2#0000_0000</v>
      </c>
      <c r="AE330" s="15" t="str">
        <f t="shared" si="1298"/>
        <v>2#0000_0000</v>
      </c>
      <c r="AF330" s="567">
        <f t="shared" si="1299"/>
        <v>0</v>
      </c>
      <c r="AG330" t="str">
        <f t="shared" si="1300"/>
        <v>1.000</v>
      </c>
      <c r="AI330">
        <v>12</v>
      </c>
      <c r="AJ330">
        <v>16</v>
      </c>
      <c r="AK330">
        <v>15</v>
      </c>
      <c r="AM330">
        <v>1241028</v>
      </c>
      <c r="AN330" s="15" t="s">
        <v>11741</v>
      </c>
      <c r="AO330" s="234" t="s">
        <v>11841</v>
      </c>
      <c r="BG330" s="150">
        <v>5</v>
      </c>
      <c r="BH330" s="567">
        <f t="shared" si="1301"/>
        <v>-50</v>
      </c>
      <c r="BI330" s="567">
        <f t="shared" si="1302"/>
        <v>150</v>
      </c>
      <c r="BJ330" s="151">
        <f t="shared" si="1303"/>
        <v>1</v>
      </c>
      <c r="BK330" s="152">
        <f t="shared" si="1304"/>
        <v>1</v>
      </c>
      <c r="BL330" t="str">
        <f t="shared" si="1305"/>
        <v>1.000</v>
      </c>
      <c r="BQ330" s="153"/>
    </row>
    <row r="331" spans="1:69">
      <c r="A331" s="154">
        <v>329</v>
      </c>
      <c r="B331" s="170" t="s">
        <v>860</v>
      </c>
      <c r="C331" s="165" t="s">
        <v>861</v>
      </c>
      <c r="D331" s="13"/>
      <c r="E331" s="23" t="s">
        <v>543</v>
      </c>
      <c r="F331" s="23" t="s">
        <v>540</v>
      </c>
      <c r="G331" s="23" t="s">
        <v>471</v>
      </c>
      <c r="H331" s="23">
        <v>4</v>
      </c>
      <c r="I331" s="23">
        <v>20</v>
      </c>
      <c r="J331" s="147">
        <v>4</v>
      </c>
      <c r="K331" s="147">
        <v>20</v>
      </c>
      <c r="L331" s="147">
        <v>0</v>
      </c>
      <c r="M331" s="147">
        <v>0</v>
      </c>
      <c r="N331" s="9" t="str">
        <f t="shared" si="1293"/>
        <v>2#0000_0000</v>
      </c>
      <c r="O331" s="9" t="str">
        <f t="shared" si="1294"/>
        <v>2#0000_0010</v>
      </c>
      <c r="P331" s="9" t="str">
        <f t="shared" si="1295"/>
        <v>2#0000_0010</v>
      </c>
      <c r="Q331" s="179"/>
      <c r="R331" s="179"/>
      <c r="S331" s="179"/>
      <c r="T331" s="180"/>
      <c r="U331" s="181">
        <v>5</v>
      </c>
      <c r="V331" s="182"/>
      <c r="W331" s="182"/>
      <c r="X331" s="180">
        <v>8</v>
      </c>
      <c r="Y331" s="181"/>
      <c r="Z331" s="179">
        <v>12</v>
      </c>
      <c r="AA331" s="179"/>
      <c r="AB331" s="179"/>
      <c r="AC331" s="148" t="str">
        <f t="shared" si="1296"/>
        <v>2#0000_1010</v>
      </c>
      <c r="AD331" s="149" t="str">
        <f t="shared" si="1297"/>
        <v>2#0000_1010</v>
      </c>
      <c r="AE331" s="15" t="str">
        <f t="shared" si="1298"/>
        <v>2#0000_1000</v>
      </c>
      <c r="AF331" s="567">
        <f t="shared" si="1299"/>
        <v>0</v>
      </c>
      <c r="AG331" t="str">
        <f t="shared" si="1300"/>
        <v>0.080</v>
      </c>
      <c r="AI331">
        <v>12</v>
      </c>
      <c r="AJ331">
        <v>16</v>
      </c>
      <c r="AK331">
        <v>15</v>
      </c>
      <c r="AM331">
        <v>1241029</v>
      </c>
      <c r="AN331" s="15" t="s">
        <v>11741</v>
      </c>
      <c r="AO331" s="234" t="s">
        <v>11840</v>
      </c>
      <c r="BG331" s="150">
        <v>5</v>
      </c>
      <c r="BH331" s="567">
        <f t="shared" si="1301"/>
        <v>4</v>
      </c>
      <c r="BI331" s="567">
        <f t="shared" si="1302"/>
        <v>20</v>
      </c>
      <c r="BJ331" s="151">
        <f t="shared" si="1303"/>
        <v>0.08</v>
      </c>
      <c r="BK331" s="152">
        <f t="shared" si="1304"/>
        <v>0.08</v>
      </c>
      <c r="BL331" t="str">
        <f t="shared" si="1305"/>
        <v>0.080</v>
      </c>
      <c r="BQ331" s="153"/>
    </row>
    <row r="332" spans="1:69" s="1109" customFormat="1">
      <c r="A332" s="1096">
        <v>330</v>
      </c>
      <c r="B332" s="1097"/>
      <c r="C332" s="1098"/>
      <c r="D332" s="1099"/>
      <c r="E332" s="1100"/>
      <c r="F332" s="1100"/>
      <c r="G332" s="1100"/>
      <c r="H332" s="1101">
        <v>0</v>
      </c>
      <c r="I332" s="1101">
        <v>0</v>
      </c>
      <c r="J332" s="1101">
        <v>0</v>
      </c>
      <c r="K332" s="1101">
        <v>0</v>
      </c>
      <c r="L332" s="1101">
        <v>0</v>
      </c>
      <c r="M332" s="1101">
        <v>0</v>
      </c>
      <c r="N332" s="1102" t="str">
        <f t="shared" si="1293"/>
        <v>2#0000_0000</v>
      </c>
      <c r="O332" s="1102" t="str">
        <f t="shared" si="1294"/>
        <v>2#0000_0000</v>
      </c>
      <c r="P332" s="1102" t="str">
        <f t="shared" si="1295"/>
        <v>2#0000_0000</v>
      </c>
      <c r="Q332" s="1103"/>
      <c r="R332" s="1103"/>
      <c r="S332" s="1103"/>
      <c r="T332" s="1104"/>
      <c r="U332" s="1103"/>
      <c r="V332" s="1103"/>
      <c r="W332" s="1103"/>
      <c r="X332" s="1104"/>
      <c r="Y332" s="1103"/>
      <c r="Z332" s="1103"/>
      <c r="AA332" s="1103"/>
      <c r="AB332" s="1103"/>
      <c r="AC332" s="1105" t="str">
        <f t="shared" si="1296"/>
        <v>2#0000_0000</v>
      </c>
      <c r="AD332" s="1106" t="str">
        <f t="shared" si="1297"/>
        <v>2#0000_0000</v>
      </c>
      <c r="AE332" s="1107" t="str">
        <f t="shared" si="1298"/>
        <v>2#0000_0000</v>
      </c>
      <c r="AF332" s="1108">
        <f t="shared" si="1299"/>
        <v>0</v>
      </c>
      <c r="AG332" s="1109" t="str">
        <f t="shared" si="1300"/>
        <v>0.000</v>
      </c>
      <c r="AJ332" s="1109">
        <v>16</v>
      </c>
      <c r="AN332" s="1107" t="s">
        <v>11741</v>
      </c>
      <c r="AO332" s="1133"/>
      <c r="BG332" s="1110">
        <v>5</v>
      </c>
      <c r="BH332" s="1108">
        <f t="shared" si="1301"/>
        <v>0</v>
      </c>
      <c r="BI332" s="1108">
        <f t="shared" si="1302"/>
        <v>0</v>
      </c>
      <c r="BJ332" s="1111">
        <f t="shared" si="1303"/>
        <v>0</v>
      </c>
      <c r="BK332" s="1112">
        <f t="shared" si="1304"/>
        <v>0</v>
      </c>
      <c r="BL332" s="1109" t="str">
        <f t="shared" si="1305"/>
        <v>0.000</v>
      </c>
      <c r="BQ332" s="1113"/>
    </row>
    <row r="333" spans="1:69">
      <c r="A333" s="154">
        <v>331</v>
      </c>
      <c r="B333" s="170" t="s">
        <v>722</v>
      </c>
      <c r="C333" s="165" t="s">
        <v>723</v>
      </c>
      <c r="D333" s="13" t="s">
        <v>531</v>
      </c>
      <c r="E333" s="23" t="s">
        <v>539</v>
      </c>
      <c r="F333" s="23" t="s">
        <v>540</v>
      </c>
      <c r="G333" s="23" t="s">
        <v>443</v>
      </c>
      <c r="H333" s="23">
        <v>4</v>
      </c>
      <c r="I333" s="23">
        <v>20</v>
      </c>
      <c r="J333" s="147">
        <v>-50</v>
      </c>
      <c r="K333" s="147">
        <v>150</v>
      </c>
      <c r="L333" s="147">
        <v>0</v>
      </c>
      <c r="M333" s="147">
        <v>0</v>
      </c>
      <c r="N333" s="9" t="str">
        <f t="shared" si="1293"/>
        <v>2#0000_0000</v>
      </c>
      <c r="O333" s="9" t="str">
        <f t="shared" si="1294"/>
        <v>2#0000_0000</v>
      </c>
      <c r="P333" s="9" t="str">
        <f t="shared" si="1295"/>
        <v>2#0000_0000</v>
      </c>
      <c r="Q333" s="179"/>
      <c r="R333" s="179"/>
      <c r="S333" s="179"/>
      <c r="T333" s="180"/>
      <c r="U333" s="181"/>
      <c r="V333" s="182"/>
      <c r="W333" s="182"/>
      <c r="X333" s="180"/>
      <c r="Y333" s="181" t="s">
        <v>1209</v>
      </c>
      <c r="Z333" s="179" t="s">
        <v>1225</v>
      </c>
      <c r="AA333" s="179"/>
      <c r="AB333" s="179"/>
      <c r="AC333" s="148" t="str">
        <f t="shared" si="1296"/>
        <v>2#0000_1100</v>
      </c>
      <c r="AD333" s="149" t="str">
        <f t="shared" si="1297"/>
        <v>2#0000_1100</v>
      </c>
      <c r="AE333" s="15" t="str">
        <f t="shared" si="1298"/>
        <v>2#0000_1100</v>
      </c>
      <c r="AF333" s="567">
        <f t="shared" si="1299"/>
        <v>0</v>
      </c>
      <c r="AG333" t="str">
        <f t="shared" si="1300"/>
        <v>1.000</v>
      </c>
      <c r="AI333">
        <v>12</v>
      </c>
      <c r="AJ333">
        <v>16</v>
      </c>
      <c r="AK333">
        <v>15</v>
      </c>
      <c r="AM333">
        <v>1241030</v>
      </c>
      <c r="AN333" s="15" t="s">
        <v>11741</v>
      </c>
      <c r="AO333" s="234" t="s">
        <v>11829</v>
      </c>
      <c r="BG333" s="150">
        <v>5</v>
      </c>
      <c r="BH333" s="567">
        <f t="shared" si="1301"/>
        <v>-50</v>
      </c>
      <c r="BI333" s="567">
        <f t="shared" si="1302"/>
        <v>150</v>
      </c>
      <c r="BJ333" s="151">
        <f t="shared" si="1303"/>
        <v>1</v>
      </c>
      <c r="BK333" s="152">
        <f t="shared" si="1304"/>
        <v>1</v>
      </c>
      <c r="BL333" t="str">
        <f t="shared" si="1305"/>
        <v>1.000</v>
      </c>
      <c r="BQ333" s="153"/>
    </row>
    <row r="334" spans="1:69">
      <c r="A334" s="154">
        <v>332</v>
      </c>
      <c r="B334" s="170" t="s">
        <v>724</v>
      </c>
      <c r="C334" s="165" t="s">
        <v>725</v>
      </c>
      <c r="D334" s="13" t="s">
        <v>531</v>
      </c>
      <c r="E334" s="23" t="s">
        <v>539</v>
      </c>
      <c r="F334" s="23" t="s">
        <v>540</v>
      </c>
      <c r="G334" s="23" t="s">
        <v>443</v>
      </c>
      <c r="H334" s="23">
        <v>4</v>
      </c>
      <c r="I334" s="23">
        <v>20</v>
      </c>
      <c r="J334" s="147">
        <v>-50</v>
      </c>
      <c r="K334" s="147">
        <v>150</v>
      </c>
      <c r="L334" s="147">
        <v>0</v>
      </c>
      <c r="M334" s="147">
        <v>0</v>
      </c>
      <c r="N334" s="9" t="str">
        <f t="shared" si="1293"/>
        <v>2#0000_0000</v>
      </c>
      <c r="O334" s="9" t="str">
        <f t="shared" si="1294"/>
        <v>2#0000_0000</v>
      </c>
      <c r="P334" s="9" t="str">
        <f t="shared" si="1295"/>
        <v>2#0000_0000</v>
      </c>
      <c r="Q334" s="179"/>
      <c r="R334" s="179"/>
      <c r="S334" s="179"/>
      <c r="T334" s="180"/>
      <c r="U334" s="181"/>
      <c r="V334" s="182"/>
      <c r="W334" s="182"/>
      <c r="X334" s="180"/>
      <c r="Y334" s="181" t="s">
        <v>1209</v>
      </c>
      <c r="Z334" s="179" t="s">
        <v>1225</v>
      </c>
      <c r="AA334" s="179"/>
      <c r="AB334" s="179"/>
      <c r="AC334" s="148" t="str">
        <f t="shared" si="1296"/>
        <v>2#0000_1100</v>
      </c>
      <c r="AD334" s="149" t="str">
        <f t="shared" si="1297"/>
        <v>2#0000_1100</v>
      </c>
      <c r="AE334" s="15" t="str">
        <f t="shared" si="1298"/>
        <v>2#0000_1100</v>
      </c>
      <c r="AF334" s="567">
        <f t="shared" si="1299"/>
        <v>0</v>
      </c>
      <c r="AG334" t="str">
        <f t="shared" si="1300"/>
        <v>1.000</v>
      </c>
      <c r="AI334">
        <v>12</v>
      </c>
      <c r="AJ334">
        <v>16</v>
      </c>
      <c r="AK334">
        <v>15</v>
      </c>
      <c r="AM334">
        <v>1241031</v>
      </c>
      <c r="AN334" s="15" t="s">
        <v>11741</v>
      </c>
      <c r="AO334" s="234" t="s">
        <v>11829</v>
      </c>
      <c r="BG334" s="150">
        <v>5</v>
      </c>
      <c r="BH334" s="567">
        <f t="shared" si="1301"/>
        <v>-50</v>
      </c>
      <c r="BI334" s="567">
        <f t="shared" si="1302"/>
        <v>150</v>
      </c>
      <c r="BJ334" s="151">
        <f t="shared" si="1303"/>
        <v>1</v>
      </c>
      <c r="BK334" s="152">
        <f t="shared" si="1304"/>
        <v>1</v>
      </c>
      <c r="BL334" t="str">
        <f t="shared" si="1305"/>
        <v>1.000</v>
      </c>
      <c r="BQ334" s="153"/>
    </row>
    <row r="335" spans="1:69">
      <c r="A335" s="154">
        <v>333</v>
      </c>
      <c r="B335" s="170" t="s">
        <v>726</v>
      </c>
      <c r="C335" s="165" t="s">
        <v>727</v>
      </c>
      <c r="D335" s="13" t="s">
        <v>531</v>
      </c>
      <c r="E335" s="23" t="s">
        <v>539</v>
      </c>
      <c r="F335" s="23" t="s">
        <v>540</v>
      </c>
      <c r="G335" s="23" t="s">
        <v>443</v>
      </c>
      <c r="H335" s="23">
        <v>4</v>
      </c>
      <c r="I335" s="23">
        <v>20</v>
      </c>
      <c r="J335" s="147">
        <v>-50</v>
      </c>
      <c r="K335" s="147">
        <v>150</v>
      </c>
      <c r="L335" s="147">
        <v>0</v>
      </c>
      <c r="M335" s="147">
        <v>0</v>
      </c>
      <c r="N335" s="9" t="str">
        <f t="shared" si="1293"/>
        <v>2#0000_0000</v>
      </c>
      <c r="O335" s="9" t="str">
        <f t="shared" si="1294"/>
        <v>2#0000_0000</v>
      </c>
      <c r="P335" s="9" t="str">
        <f t="shared" si="1295"/>
        <v>2#0000_0000</v>
      </c>
      <c r="Q335" s="179"/>
      <c r="R335" s="179"/>
      <c r="S335" s="179"/>
      <c r="T335" s="180"/>
      <c r="U335" s="181"/>
      <c r="V335" s="182"/>
      <c r="W335" s="182"/>
      <c r="X335" s="180"/>
      <c r="Y335" s="181" t="s">
        <v>1226</v>
      </c>
      <c r="Z335" s="179" t="s">
        <v>1209</v>
      </c>
      <c r="AA335" s="179"/>
      <c r="AB335" s="179"/>
      <c r="AC335" s="148" t="str">
        <f t="shared" si="1296"/>
        <v>2#0000_1100</v>
      </c>
      <c r="AD335" s="149" t="str">
        <f t="shared" si="1297"/>
        <v>2#0000_1100</v>
      </c>
      <c r="AE335" s="15" t="str">
        <f t="shared" si="1298"/>
        <v>2#0000_1100</v>
      </c>
      <c r="AF335" s="567">
        <f t="shared" si="1299"/>
        <v>0</v>
      </c>
      <c r="AG335" t="str">
        <f t="shared" si="1300"/>
        <v>1.000</v>
      </c>
      <c r="AI335">
        <v>12</v>
      </c>
      <c r="AJ335">
        <v>16</v>
      </c>
      <c r="AK335">
        <v>15</v>
      </c>
      <c r="AM335">
        <v>1241032</v>
      </c>
      <c r="AN335" s="15" t="s">
        <v>11741</v>
      </c>
      <c r="AO335" s="234" t="s">
        <v>11829</v>
      </c>
      <c r="BG335" s="150">
        <v>5</v>
      </c>
      <c r="BH335" s="567">
        <f t="shared" si="1301"/>
        <v>-50</v>
      </c>
      <c r="BI335" s="567">
        <f t="shared" si="1302"/>
        <v>150</v>
      </c>
      <c r="BJ335" s="151">
        <f t="shared" si="1303"/>
        <v>1</v>
      </c>
      <c r="BK335" s="152">
        <f t="shared" si="1304"/>
        <v>1</v>
      </c>
      <c r="BL335" t="str">
        <f t="shared" si="1305"/>
        <v>1.000</v>
      </c>
      <c r="BQ335" s="153"/>
    </row>
    <row r="336" spans="1:69">
      <c r="A336" s="154">
        <v>334</v>
      </c>
      <c r="B336" s="170" t="s">
        <v>728</v>
      </c>
      <c r="C336" s="165" t="s">
        <v>729</v>
      </c>
      <c r="D336" s="13" t="s">
        <v>1227</v>
      </c>
      <c r="E336" s="13" t="s">
        <v>1230</v>
      </c>
      <c r="F336" s="13" t="s">
        <v>540</v>
      </c>
      <c r="G336" s="13" t="s">
        <v>452</v>
      </c>
      <c r="H336" s="23">
        <v>4</v>
      </c>
      <c r="I336" s="23">
        <v>20</v>
      </c>
      <c r="J336" s="147">
        <v>0</v>
      </c>
      <c r="K336" s="147">
        <v>30</v>
      </c>
      <c r="L336" s="147">
        <v>0</v>
      </c>
      <c r="M336" s="147">
        <v>0</v>
      </c>
      <c r="N336" s="9" t="str">
        <f t="shared" si="1293"/>
        <v>2#0001_1100</v>
      </c>
      <c r="O336" s="9" t="str">
        <f t="shared" si="1294"/>
        <v>2#0001_1110</v>
      </c>
      <c r="P336" s="9" t="str">
        <f t="shared" si="1295"/>
        <v>2#0001_1110</v>
      </c>
      <c r="Q336" s="179"/>
      <c r="R336" s="179" t="s">
        <v>1231</v>
      </c>
      <c r="S336" s="179" t="s">
        <v>1176</v>
      </c>
      <c r="T336" s="180" t="s">
        <v>1232</v>
      </c>
      <c r="U336" s="181" t="s">
        <v>1175</v>
      </c>
      <c r="V336" s="182"/>
      <c r="W336" s="182" t="s">
        <v>1232</v>
      </c>
      <c r="X336" s="180" t="s">
        <v>1233</v>
      </c>
      <c r="Y336" s="181"/>
      <c r="Z336" s="179" t="s">
        <v>1234</v>
      </c>
      <c r="AA336" s="179"/>
      <c r="AB336" s="179"/>
      <c r="AC336" s="148" t="str">
        <f t="shared" si="1296"/>
        <v>2#0000_1011</v>
      </c>
      <c r="AD336" s="149" t="str">
        <f t="shared" si="1297"/>
        <v>2#0000_1011</v>
      </c>
      <c r="AE336" s="15" t="str">
        <f t="shared" si="1298"/>
        <v>2#0000_1000</v>
      </c>
      <c r="AF336" s="567">
        <f t="shared" si="1299"/>
        <v>0</v>
      </c>
      <c r="AG336" t="str">
        <f t="shared" si="1300"/>
        <v>0.150</v>
      </c>
      <c r="AI336">
        <v>12</v>
      </c>
      <c r="AJ336">
        <v>16</v>
      </c>
      <c r="AK336">
        <v>15</v>
      </c>
      <c r="AM336">
        <v>1241033</v>
      </c>
      <c r="AN336" s="15" t="s">
        <v>11741</v>
      </c>
      <c r="AO336" s="234" t="s">
        <v>11829</v>
      </c>
      <c r="BG336" s="150">
        <v>5</v>
      </c>
      <c r="BH336" s="567">
        <f t="shared" si="1301"/>
        <v>0</v>
      </c>
      <c r="BI336" s="567">
        <f t="shared" si="1302"/>
        <v>30</v>
      </c>
      <c r="BJ336" s="151">
        <f t="shared" si="1303"/>
        <v>0.15</v>
      </c>
      <c r="BK336" s="152">
        <f t="shared" si="1304"/>
        <v>0.15</v>
      </c>
      <c r="BL336" t="str">
        <f t="shared" si="1305"/>
        <v>0.150</v>
      </c>
      <c r="BQ336" s="153"/>
    </row>
    <row r="337" spans="1:69">
      <c r="A337" s="154">
        <v>335</v>
      </c>
      <c r="B337" s="170" t="s">
        <v>730</v>
      </c>
      <c r="C337" s="165" t="s">
        <v>735</v>
      </c>
      <c r="D337" s="13" t="s">
        <v>1228</v>
      </c>
      <c r="E337" s="13" t="s">
        <v>1230</v>
      </c>
      <c r="F337" s="13" t="s">
        <v>540</v>
      </c>
      <c r="G337" s="13" t="s">
        <v>452</v>
      </c>
      <c r="H337" s="23">
        <v>4</v>
      </c>
      <c r="I337" s="23">
        <v>20</v>
      </c>
      <c r="J337" s="147">
        <v>0</v>
      </c>
      <c r="K337" s="147">
        <v>30</v>
      </c>
      <c r="L337" s="147">
        <v>0</v>
      </c>
      <c r="M337" s="147">
        <v>0</v>
      </c>
      <c r="N337" s="9" t="str">
        <f t="shared" si="1293"/>
        <v>2#0001_1100</v>
      </c>
      <c r="O337" s="9" t="str">
        <f t="shared" si="1294"/>
        <v>2#0001_1110</v>
      </c>
      <c r="P337" s="9" t="str">
        <f t="shared" si="1295"/>
        <v>2#0001_1110</v>
      </c>
      <c r="Q337" s="179"/>
      <c r="R337" s="179" t="s">
        <v>1231</v>
      </c>
      <c r="S337" s="179" t="s">
        <v>1176</v>
      </c>
      <c r="T337" s="180" t="s">
        <v>1232</v>
      </c>
      <c r="U337" s="181" t="s">
        <v>1175</v>
      </c>
      <c r="V337" s="182"/>
      <c r="W337" s="182" t="s">
        <v>1232</v>
      </c>
      <c r="X337" s="180" t="s">
        <v>1233</v>
      </c>
      <c r="Y337" s="181"/>
      <c r="Z337" s="179" t="s">
        <v>1234</v>
      </c>
      <c r="AA337" s="179"/>
      <c r="AB337" s="179"/>
      <c r="AC337" s="148" t="str">
        <f t="shared" si="1296"/>
        <v>2#0000_1011</v>
      </c>
      <c r="AD337" s="149" t="str">
        <f t="shared" si="1297"/>
        <v>2#0000_1011</v>
      </c>
      <c r="AE337" s="15" t="str">
        <f t="shared" si="1298"/>
        <v>2#0000_1000</v>
      </c>
      <c r="AF337" s="567">
        <f t="shared" si="1299"/>
        <v>0</v>
      </c>
      <c r="AG337" t="str">
        <f t="shared" si="1300"/>
        <v>0.150</v>
      </c>
      <c r="AI337">
        <v>12</v>
      </c>
      <c r="AJ337">
        <v>16</v>
      </c>
      <c r="AK337">
        <v>15</v>
      </c>
      <c r="AM337">
        <v>1241034</v>
      </c>
      <c r="AN337" s="15" t="s">
        <v>11741</v>
      </c>
      <c r="AO337" s="234" t="s">
        <v>11829</v>
      </c>
      <c r="BG337" s="150">
        <v>5</v>
      </c>
      <c r="BH337" s="567">
        <f t="shared" si="1301"/>
        <v>0</v>
      </c>
      <c r="BI337" s="567">
        <f t="shared" si="1302"/>
        <v>30</v>
      </c>
      <c r="BJ337" s="151">
        <f t="shared" si="1303"/>
        <v>0.15</v>
      </c>
      <c r="BK337" s="152">
        <f t="shared" si="1304"/>
        <v>0.15</v>
      </c>
      <c r="BL337" t="str">
        <f t="shared" si="1305"/>
        <v>0.150</v>
      </c>
      <c r="BQ337" s="153"/>
    </row>
    <row r="338" spans="1:69">
      <c r="A338" s="154">
        <v>336</v>
      </c>
      <c r="B338" s="170" t="s">
        <v>731</v>
      </c>
      <c r="C338" s="165" t="s">
        <v>736</v>
      </c>
      <c r="D338" s="13" t="s">
        <v>1229</v>
      </c>
      <c r="E338" s="13" t="s">
        <v>1230</v>
      </c>
      <c r="F338" s="13" t="s">
        <v>540</v>
      </c>
      <c r="G338" s="13" t="s">
        <v>452</v>
      </c>
      <c r="H338" s="23">
        <v>4</v>
      </c>
      <c r="I338" s="23">
        <v>20</v>
      </c>
      <c r="J338" s="147">
        <v>0</v>
      </c>
      <c r="K338" s="147">
        <v>30</v>
      </c>
      <c r="L338" s="147">
        <v>0</v>
      </c>
      <c r="M338" s="147">
        <v>0</v>
      </c>
      <c r="N338" s="9" t="str">
        <f t="shared" si="1293"/>
        <v>2#0001_1100</v>
      </c>
      <c r="O338" s="9" t="str">
        <f t="shared" si="1294"/>
        <v>2#0001_1110</v>
      </c>
      <c r="P338" s="9" t="str">
        <f t="shared" si="1295"/>
        <v>2#0001_1110</v>
      </c>
      <c r="Q338" s="179"/>
      <c r="R338" s="179" t="s">
        <v>1231</v>
      </c>
      <c r="S338" s="179" t="s">
        <v>1176</v>
      </c>
      <c r="T338" s="180" t="s">
        <v>1232</v>
      </c>
      <c r="U338" s="181" t="s">
        <v>1175</v>
      </c>
      <c r="V338" s="182"/>
      <c r="W338" s="182" t="s">
        <v>1232</v>
      </c>
      <c r="X338" s="180" t="s">
        <v>1233</v>
      </c>
      <c r="Y338" s="181"/>
      <c r="Z338" s="179" t="s">
        <v>1234</v>
      </c>
      <c r="AA338" s="179"/>
      <c r="AB338" s="179"/>
      <c r="AC338" s="148" t="str">
        <f t="shared" si="1296"/>
        <v>2#0000_1011</v>
      </c>
      <c r="AD338" s="149" t="str">
        <f t="shared" si="1297"/>
        <v>2#0000_1011</v>
      </c>
      <c r="AE338" s="15" t="str">
        <f t="shared" si="1298"/>
        <v>2#0000_1000</v>
      </c>
      <c r="AF338" s="567">
        <f t="shared" si="1299"/>
        <v>0</v>
      </c>
      <c r="AG338" t="str">
        <f t="shared" si="1300"/>
        <v>0.150</v>
      </c>
      <c r="AI338">
        <v>12</v>
      </c>
      <c r="AJ338">
        <v>16</v>
      </c>
      <c r="AK338">
        <v>15</v>
      </c>
      <c r="AM338">
        <v>1241035</v>
      </c>
      <c r="AN338" s="15" t="s">
        <v>11741</v>
      </c>
      <c r="AO338" s="234" t="s">
        <v>11829</v>
      </c>
      <c r="BG338" s="150">
        <v>5</v>
      </c>
      <c r="BH338" s="567">
        <f t="shared" si="1301"/>
        <v>0</v>
      </c>
      <c r="BI338" s="567">
        <f t="shared" si="1302"/>
        <v>30</v>
      </c>
      <c r="BJ338" s="151">
        <f t="shared" si="1303"/>
        <v>0.15</v>
      </c>
      <c r="BK338" s="152">
        <f t="shared" si="1304"/>
        <v>0.15</v>
      </c>
      <c r="BL338" t="str">
        <f t="shared" si="1305"/>
        <v>0.150</v>
      </c>
      <c r="BQ338" s="153"/>
    </row>
    <row r="339" spans="1:69">
      <c r="A339" s="154">
        <v>337</v>
      </c>
      <c r="B339" s="170" t="s">
        <v>732</v>
      </c>
      <c r="C339" s="165" t="s">
        <v>737</v>
      </c>
      <c r="D339" s="13" t="s">
        <v>1227</v>
      </c>
      <c r="E339" s="13" t="s">
        <v>1230</v>
      </c>
      <c r="F339" s="13" t="s">
        <v>540</v>
      </c>
      <c r="G339" s="13" t="s">
        <v>452</v>
      </c>
      <c r="H339" s="23">
        <v>4</v>
      </c>
      <c r="I339" s="23">
        <v>20</v>
      </c>
      <c r="J339" s="147">
        <v>0</v>
      </c>
      <c r="K339" s="147">
        <v>30</v>
      </c>
      <c r="L339" s="147">
        <v>0</v>
      </c>
      <c r="M339" s="147">
        <v>0</v>
      </c>
      <c r="N339" s="9" t="str">
        <f t="shared" si="1293"/>
        <v>2#0011_1100</v>
      </c>
      <c r="O339" s="9" t="str">
        <f t="shared" si="1294"/>
        <v>2#0011_1110</v>
      </c>
      <c r="P339" s="9" t="str">
        <f t="shared" si="1295"/>
        <v>2#0011_1110</v>
      </c>
      <c r="Q339" s="179" t="s">
        <v>1231</v>
      </c>
      <c r="R339" s="179" t="s">
        <v>1231</v>
      </c>
      <c r="S339" s="179" t="s">
        <v>1176</v>
      </c>
      <c r="T339" s="180" t="s">
        <v>1232</v>
      </c>
      <c r="U339" s="181" t="s">
        <v>1175</v>
      </c>
      <c r="V339" s="182"/>
      <c r="W339" s="182" t="s">
        <v>1232</v>
      </c>
      <c r="X339" s="180" t="s">
        <v>1233</v>
      </c>
      <c r="Y339" s="181" t="s">
        <v>1233</v>
      </c>
      <c r="Z339" s="179" t="s">
        <v>1234</v>
      </c>
      <c r="AA339" s="179"/>
      <c r="AB339" s="179"/>
      <c r="AC339" s="148" t="str">
        <f>CONCATENATE("2#00",IF(AB339&lt;&gt;"","1","0")&amp;IF(AA339&lt;&gt;"","1","0")&amp;"_"&amp;IF(Z339&lt;&gt;"","1","0")&amp;IF(Y339&lt;&gt;"","1","0")&amp;IF(X339&lt;&gt;"","1","0")&amp;IF(W339&lt;&gt;"","1","0"))</f>
        <v>2#0000_1111</v>
      </c>
      <c r="AD339" s="149" t="str">
        <f t="shared" si="1297"/>
        <v>2#0000_1111</v>
      </c>
      <c r="AE339" s="15" t="str">
        <f>CONCATENATE("2#00",IF(AB339&lt;&gt;"","1","0")&amp;IF(AA339&lt;&gt;"","1","0")&amp;"_"&amp;IF(Z339&lt;&gt;"","1","0")&amp;IF(Y339&lt;&gt;"","1","0"),"00")</f>
        <v>2#0000_1100</v>
      </c>
      <c r="AF339" s="567">
        <f t="shared" si="1299"/>
        <v>0</v>
      </c>
      <c r="AG339" t="str">
        <f t="shared" si="1300"/>
        <v>0.150</v>
      </c>
      <c r="AI339">
        <v>12</v>
      </c>
      <c r="AJ339">
        <v>16</v>
      </c>
      <c r="AK339">
        <v>15</v>
      </c>
      <c r="AM339">
        <v>1241036</v>
      </c>
      <c r="AN339" s="15" t="s">
        <v>11741</v>
      </c>
      <c r="AO339" s="234" t="s">
        <v>11829</v>
      </c>
      <c r="BG339" s="150">
        <v>5</v>
      </c>
      <c r="BH339" s="567">
        <f t="shared" si="1301"/>
        <v>0</v>
      </c>
      <c r="BI339" s="567">
        <f t="shared" si="1302"/>
        <v>30</v>
      </c>
      <c r="BJ339" s="151">
        <f t="shared" si="1303"/>
        <v>0.15</v>
      </c>
      <c r="BK339" s="152">
        <f t="shared" si="1304"/>
        <v>0.15</v>
      </c>
      <c r="BL339" t="str">
        <f t="shared" si="1305"/>
        <v>0.150</v>
      </c>
      <c r="BQ339" s="153"/>
    </row>
    <row r="340" spans="1:69">
      <c r="A340" s="154">
        <v>338</v>
      </c>
      <c r="B340" s="170" t="s">
        <v>733</v>
      </c>
      <c r="C340" s="165" t="s">
        <v>738</v>
      </c>
      <c r="D340" s="13" t="s">
        <v>1228</v>
      </c>
      <c r="E340" s="13" t="s">
        <v>1230</v>
      </c>
      <c r="F340" s="13" t="s">
        <v>540</v>
      </c>
      <c r="G340" s="13" t="s">
        <v>452</v>
      </c>
      <c r="H340" s="23">
        <v>4</v>
      </c>
      <c r="I340" s="23">
        <v>20</v>
      </c>
      <c r="J340" s="147">
        <v>0</v>
      </c>
      <c r="K340" s="147">
        <v>30</v>
      </c>
      <c r="L340" s="147">
        <v>0</v>
      </c>
      <c r="M340" s="147">
        <v>0</v>
      </c>
      <c r="N340" s="9" t="str">
        <f t="shared" si="1293"/>
        <v>2#0011_1100</v>
      </c>
      <c r="O340" s="9" t="str">
        <f t="shared" si="1294"/>
        <v>2#0011_1110</v>
      </c>
      <c r="P340" s="9" t="str">
        <f t="shared" si="1295"/>
        <v>2#0011_1110</v>
      </c>
      <c r="Q340" s="179" t="s">
        <v>1231</v>
      </c>
      <c r="R340" s="179" t="s">
        <v>1231</v>
      </c>
      <c r="S340" s="179" t="s">
        <v>1176</v>
      </c>
      <c r="T340" s="180" t="s">
        <v>1232</v>
      </c>
      <c r="U340" s="181" t="s">
        <v>1175</v>
      </c>
      <c r="V340" s="182"/>
      <c r="W340" s="182" t="s">
        <v>1232</v>
      </c>
      <c r="X340" s="180" t="s">
        <v>1233</v>
      </c>
      <c r="Y340" s="181" t="s">
        <v>1233</v>
      </c>
      <c r="Z340" s="179" t="s">
        <v>1234</v>
      </c>
      <c r="AA340" s="179"/>
      <c r="AB340" s="179"/>
      <c r="AC340" s="148" t="str">
        <f>CONCATENATE("2#00",IF(AB340&lt;&gt;"","1","0")&amp;IF(AA340&lt;&gt;"","1","0")&amp;"_"&amp;IF(Z340&lt;&gt;"","1","0")&amp;IF(Y340&lt;&gt;"","1","0")&amp;IF(X340&lt;&gt;"","1","0")&amp;IF(W340&lt;&gt;"","1","0"))</f>
        <v>2#0000_1111</v>
      </c>
      <c r="AD340" s="149" t="str">
        <f t="shared" si="1297"/>
        <v>2#0000_1111</v>
      </c>
      <c r="AE340" s="15" t="str">
        <f>CONCATENATE("2#00",IF(AB340&lt;&gt;"","1","0")&amp;IF(AA340&lt;&gt;"","1","0")&amp;"_"&amp;IF(Z340&lt;&gt;"","1","0")&amp;IF(Y340&lt;&gt;"","1","0"),"00")</f>
        <v>2#0000_1100</v>
      </c>
      <c r="AF340" s="567">
        <f t="shared" si="1299"/>
        <v>0</v>
      </c>
      <c r="AG340" t="str">
        <f t="shared" si="1300"/>
        <v>0.150</v>
      </c>
      <c r="AI340">
        <v>12</v>
      </c>
      <c r="AJ340">
        <v>16</v>
      </c>
      <c r="AK340">
        <v>15</v>
      </c>
      <c r="AM340">
        <v>1241037</v>
      </c>
      <c r="AN340" s="15" t="s">
        <v>11741</v>
      </c>
      <c r="AO340" s="234" t="s">
        <v>11829</v>
      </c>
      <c r="BG340" s="150">
        <v>5</v>
      </c>
      <c r="BH340" s="567">
        <f t="shared" si="1301"/>
        <v>0</v>
      </c>
      <c r="BI340" s="567">
        <f t="shared" si="1302"/>
        <v>30</v>
      </c>
      <c r="BJ340" s="151">
        <f t="shared" si="1303"/>
        <v>0.15</v>
      </c>
      <c r="BK340" s="152">
        <f t="shared" si="1304"/>
        <v>0.15</v>
      </c>
      <c r="BL340" t="str">
        <f t="shared" si="1305"/>
        <v>0.150</v>
      </c>
      <c r="BQ340" s="153"/>
    </row>
    <row r="341" spans="1:69">
      <c r="A341" s="154">
        <v>339</v>
      </c>
      <c r="B341" s="170" t="s">
        <v>734</v>
      </c>
      <c r="C341" s="165" t="s">
        <v>739</v>
      </c>
      <c r="D341" s="13" t="s">
        <v>1229</v>
      </c>
      <c r="E341" s="13" t="s">
        <v>1230</v>
      </c>
      <c r="F341" s="13" t="s">
        <v>540</v>
      </c>
      <c r="G341" s="13" t="s">
        <v>452</v>
      </c>
      <c r="H341" s="23">
        <v>4</v>
      </c>
      <c r="I341" s="23">
        <v>20</v>
      </c>
      <c r="J341" s="147">
        <v>0</v>
      </c>
      <c r="K341" s="147">
        <v>30</v>
      </c>
      <c r="L341" s="147">
        <v>0</v>
      </c>
      <c r="M341" s="147">
        <v>0</v>
      </c>
      <c r="N341" s="9" t="str">
        <f t="shared" si="1293"/>
        <v>2#0011_1100</v>
      </c>
      <c r="O341" s="9" t="str">
        <f t="shared" si="1294"/>
        <v>2#0011_1110</v>
      </c>
      <c r="P341" s="9" t="str">
        <f t="shared" si="1295"/>
        <v>2#0011_1110</v>
      </c>
      <c r="Q341" s="179" t="s">
        <v>1231</v>
      </c>
      <c r="R341" s="179" t="s">
        <v>1231</v>
      </c>
      <c r="S341" s="179" t="s">
        <v>1176</v>
      </c>
      <c r="T341" s="180" t="s">
        <v>1232</v>
      </c>
      <c r="U341" s="181" t="s">
        <v>1175</v>
      </c>
      <c r="V341" s="182"/>
      <c r="W341" s="182" t="s">
        <v>1232</v>
      </c>
      <c r="X341" s="180" t="s">
        <v>1233</v>
      </c>
      <c r="Y341" s="181" t="s">
        <v>1233</v>
      </c>
      <c r="Z341" s="179" t="s">
        <v>1234</v>
      </c>
      <c r="AA341" s="179"/>
      <c r="AB341" s="179"/>
      <c r="AC341" s="148" t="str">
        <f>CONCATENATE("2#00",IF(AB341&lt;&gt;"","1","0")&amp;IF(AA341&lt;&gt;"","1","0")&amp;"_"&amp;IF(Z341&lt;&gt;"","1","0")&amp;IF(Y341&lt;&gt;"","1","0")&amp;IF(X341&lt;&gt;"","1","0")&amp;IF(W341&lt;&gt;"","1","0"))</f>
        <v>2#0000_1111</v>
      </c>
      <c r="AD341" s="149" t="str">
        <f t="shared" si="1297"/>
        <v>2#0000_1111</v>
      </c>
      <c r="AE341" s="15" t="str">
        <f>CONCATENATE("2#00",IF(AB341&lt;&gt;"","1","0")&amp;IF(AA341&lt;&gt;"","1","0")&amp;"_"&amp;IF(Z341&lt;&gt;"","1","0")&amp;IF(Y341&lt;&gt;"","1","0"),"00")</f>
        <v>2#0000_1100</v>
      </c>
      <c r="AF341" s="567">
        <f t="shared" si="1299"/>
        <v>0</v>
      </c>
      <c r="AG341" t="str">
        <f t="shared" si="1300"/>
        <v>0.150</v>
      </c>
      <c r="AI341">
        <v>12</v>
      </c>
      <c r="AJ341">
        <v>16</v>
      </c>
      <c r="AK341">
        <v>15</v>
      </c>
      <c r="AM341">
        <v>1241038</v>
      </c>
      <c r="AN341" s="15" t="s">
        <v>11741</v>
      </c>
      <c r="AO341" s="234" t="s">
        <v>11829</v>
      </c>
      <c r="BG341" s="150">
        <v>5</v>
      </c>
      <c r="BH341" s="567">
        <f t="shared" si="1301"/>
        <v>0</v>
      </c>
      <c r="BI341" s="567">
        <f t="shared" si="1302"/>
        <v>30</v>
      </c>
      <c r="BJ341" s="151">
        <f t="shared" si="1303"/>
        <v>0.15</v>
      </c>
      <c r="BK341" s="152">
        <f t="shared" si="1304"/>
        <v>0.15</v>
      </c>
      <c r="BL341" t="str">
        <f t="shared" si="1305"/>
        <v>0.150</v>
      </c>
      <c r="BQ341" s="153"/>
    </row>
    <row r="342" spans="1:69">
      <c r="A342" s="154">
        <v>340</v>
      </c>
      <c r="B342" s="170" t="s">
        <v>746</v>
      </c>
      <c r="C342" s="165" t="s">
        <v>747</v>
      </c>
      <c r="D342" s="13" t="s">
        <v>1183</v>
      </c>
      <c r="E342" s="23" t="s">
        <v>1173</v>
      </c>
      <c r="F342" s="23" t="s">
        <v>544</v>
      </c>
      <c r="G342" s="23" t="s">
        <v>443</v>
      </c>
      <c r="H342" s="23">
        <v>4</v>
      </c>
      <c r="I342" s="23">
        <v>20</v>
      </c>
      <c r="J342" s="147">
        <v>0</v>
      </c>
      <c r="K342" s="147">
        <v>100</v>
      </c>
      <c r="L342" s="147">
        <v>0</v>
      </c>
      <c r="M342" s="147">
        <v>0</v>
      </c>
      <c r="N342" s="9" t="str">
        <f t="shared" si="1293"/>
        <v>2#0000_0000</v>
      </c>
      <c r="O342" s="9" t="str">
        <f t="shared" si="1294"/>
        <v>2#0000_0010</v>
      </c>
      <c r="P342" s="9" t="str">
        <f t="shared" si="1295"/>
        <v>2#0000_0010</v>
      </c>
      <c r="Q342" s="179"/>
      <c r="R342" s="179"/>
      <c r="S342" s="179"/>
      <c r="T342" s="180"/>
      <c r="U342" s="181" t="s">
        <v>1169</v>
      </c>
      <c r="V342" s="182"/>
      <c r="W342" s="182"/>
      <c r="X342" s="180" t="s">
        <v>1196</v>
      </c>
      <c r="Y342" s="181"/>
      <c r="Z342" s="179"/>
      <c r="AA342" s="179"/>
      <c r="AB342" s="179"/>
      <c r="AC342" s="148" t="str">
        <f t="shared" si="1296"/>
        <v>2#0000_0010</v>
      </c>
      <c r="AD342" s="149" t="str">
        <f t="shared" si="1297"/>
        <v>2#0000_0010</v>
      </c>
      <c r="AE342" s="15" t="str">
        <f t="shared" si="1298"/>
        <v>2#0000_0000</v>
      </c>
      <c r="AF342" s="567">
        <f t="shared" si="1299"/>
        <v>0</v>
      </c>
      <c r="AG342" t="str">
        <f t="shared" si="1300"/>
        <v>0.500</v>
      </c>
      <c r="AI342">
        <v>12</v>
      </c>
      <c r="AJ342">
        <v>16</v>
      </c>
      <c r="AK342">
        <v>15</v>
      </c>
      <c r="AM342">
        <v>1241039</v>
      </c>
      <c r="AN342" s="15" t="s">
        <v>11741</v>
      </c>
      <c r="AO342" s="234" t="s">
        <v>11829</v>
      </c>
      <c r="BG342" s="150">
        <v>5</v>
      </c>
      <c r="BH342" s="567">
        <f t="shared" si="1301"/>
        <v>0</v>
      </c>
      <c r="BI342" s="567">
        <f t="shared" si="1302"/>
        <v>100</v>
      </c>
      <c r="BJ342" s="151">
        <f t="shared" si="1303"/>
        <v>0.5</v>
      </c>
      <c r="BK342" s="152">
        <f t="shared" si="1304"/>
        <v>0.5</v>
      </c>
      <c r="BL342" t="str">
        <f t="shared" si="1305"/>
        <v>0.500</v>
      </c>
      <c r="BQ342" s="153"/>
    </row>
    <row r="343" spans="1:69">
      <c r="A343" s="154">
        <v>341</v>
      </c>
      <c r="B343" s="170" t="s">
        <v>748</v>
      </c>
      <c r="C343" s="165" t="s">
        <v>751</v>
      </c>
      <c r="D343" s="13" t="s">
        <v>1165</v>
      </c>
      <c r="E343" s="23" t="s">
        <v>1184</v>
      </c>
      <c r="F343" s="23" t="s">
        <v>544</v>
      </c>
      <c r="G343" s="23" t="s">
        <v>443</v>
      </c>
      <c r="H343" s="23">
        <v>4</v>
      </c>
      <c r="I343" s="23">
        <v>20</v>
      </c>
      <c r="J343" s="147">
        <v>0</v>
      </c>
      <c r="K343" s="147">
        <v>10</v>
      </c>
      <c r="L343" s="147">
        <v>0</v>
      </c>
      <c r="M343" s="147">
        <v>0</v>
      </c>
      <c r="N343" s="9" t="str">
        <f t="shared" si="1293"/>
        <v>2#0000_1100</v>
      </c>
      <c r="O343" s="9" t="str">
        <f t="shared" si="1294"/>
        <v>2#0000_1100</v>
      </c>
      <c r="P343" s="9" t="str">
        <f t="shared" si="1295"/>
        <v>2#0000_1100</v>
      </c>
      <c r="Q343" s="179"/>
      <c r="R343" s="179"/>
      <c r="S343" s="179" t="s">
        <v>1223</v>
      </c>
      <c r="T343" s="180" t="s">
        <v>1220</v>
      </c>
      <c r="U343" s="181"/>
      <c r="V343" s="182"/>
      <c r="W343" s="182"/>
      <c r="X343" s="180"/>
      <c r="Y343" s="181"/>
      <c r="Z343" s="179"/>
      <c r="AA343" s="179"/>
      <c r="AB343" s="179"/>
      <c r="AC343" s="148" t="str">
        <f t="shared" si="1296"/>
        <v>2#0000_0000</v>
      </c>
      <c r="AD343" s="149" t="str">
        <f t="shared" si="1297"/>
        <v>2#0000_0000</v>
      </c>
      <c r="AE343" s="15" t="str">
        <f t="shared" si="1298"/>
        <v>2#0000_0000</v>
      </c>
      <c r="AF343" s="567">
        <f t="shared" si="1299"/>
        <v>1</v>
      </c>
      <c r="AG343" t="str">
        <f t="shared" si="1300"/>
        <v>0.050</v>
      </c>
      <c r="AI343">
        <v>12</v>
      </c>
      <c r="AJ343">
        <v>16</v>
      </c>
      <c r="AK343">
        <v>15</v>
      </c>
      <c r="AM343">
        <v>1241040</v>
      </c>
      <c r="AN343" s="15" t="s">
        <v>11741</v>
      </c>
      <c r="AO343" s="234" t="s">
        <v>11829</v>
      </c>
      <c r="BG343" s="150">
        <v>5</v>
      </c>
      <c r="BH343" s="567">
        <f t="shared" si="1301"/>
        <v>0</v>
      </c>
      <c r="BI343" s="567">
        <f t="shared" si="1302"/>
        <v>10</v>
      </c>
      <c r="BJ343" s="151">
        <f t="shared" si="1303"/>
        <v>0.05</v>
      </c>
      <c r="BK343" s="152">
        <f t="shared" si="1304"/>
        <v>0.05</v>
      </c>
      <c r="BL343" t="str">
        <f t="shared" si="1305"/>
        <v>0.050</v>
      </c>
      <c r="BQ343" s="153"/>
    </row>
    <row r="344" spans="1:69">
      <c r="A344" s="154">
        <v>342</v>
      </c>
      <c r="B344" s="170" t="s">
        <v>749</v>
      </c>
      <c r="C344" s="165" t="s">
        <v>752</v>
      </c>
      <c r="D344" s="13" t="s">
        <v>1165</v>
      </c>
      <c r="E344" s="23" t="s">
        <v>1184</v>
      </c>
      <c r="F344" s="23" t="s">
        <v>544</v>
      </c>
      <c r="G344" s="23" t="s">
        <v>443</v>
      </c>
      <c r="H344" s="23">
        <v>4</v>
      </c>
      <c r="I344" s="23">
        <v>20</v>
      </c>
      <c r="J344" s="147">
        <v>0</v>
      </c>
      <c r="K344" s="147">
        <v>10</v>
      </c>
      <c r="L344" s="147">
        <v>0</v>
      </c>
      <c r="M344" s="147">
        <v>0</v>
      </c>
      <c r="N344" s="9" t="str">
        <f t="shared" si="1293"/>
        <v>2#0000_1100</v>
      </c>
      <c r="O344" s="9" t="str">
        <f t="shared" si="1294"/>
        <v>2#0000_1100</v>
      </c>
      <c r="P344" s="9" t="str">
        <f t="shared" si="1295"/>
        <v>2#0000_1100</v>
      </c>
      <c r="Q344" s="179"/>
      <c r="R344" s="179"/>
      <c r="S344" s="179" t="s">
        <v>1213</v>
      </c>
      <c r="T344" s="180" t="s">
        <v>1195</v>
      </c>
      <c r="U344" s="181"/>
      <c r="V344" s="182"/>
      <c r="W344" s="182"/>
      <c r="X344" s="180"/>
      <c r="Y344" s="181" t="s">
        <v>1224</v>
      </c>
      <c r="Z344" s="179" t="s">
        <v>1163</v>
      </c>
      <c r="AA344" s="179"/>
      <c r="AB344" s="179"/>
      <c r="AC344" s="148" t="str">
        <f t="shared" si="1296"/>
        <v>2#0000_1100</v>
      </c>
      <c r="AD344" s="149" t="str">
        <f t="shared" si="1297"/>
        <v>2#0000_1100</v>
      </c>
      <c r="AE344" s="15" t="str">
        <f t="shared" si="1298"/>
        <v>2#0000_1100</v>
      </c>
      <c r="AF344" s="567">
        <f t="shared" si="1299"/>
        <v>1</v>
      </c>
      <c r="AG344" t="str">
        <f t="shared" si="1300"/>
        <v>0.050</v>
      </c>
      <c r="AI344">
        <v>12</v>
      </c>
      <c r="AJ344">
        <v>16</v>
      </c>
      <c r="AK344">
        <v>15</v>
      </c>
      <c r="AM344">
        <v>1241041</v>
      </c>
      <c r="AN344" s="15" t="s">
        <v>11741</v>
      </c>
      <c r="AO344" s="234" t="s">
        <v>11829</v>
      </c>
      <c r="BG344" s="150">
        <v>5</v>
      </c>
      <c r="BH344" s="567">
        <f t="shared" si="1301"/>
        <v>0</v>
      </c>
      <c r="BI344" s="567">
        <f t="shared" si="1302"/>
        <v>10</v>
      </c>
      <c r="BJ344" s="151">
        <f t="shared" si="1303"/>
        <v>0.05</v>
      </c>
      <c r="BK344" s="152">
        <f t="shared" si="1304"/>
        <v>0.05</v>
      </c>
      <c r="BL344" t="str">
        <f t="shared" si="1305"/>
        <v>0.050</v>
      </c>
      <c r="BQ344" s="153"/>
    </row>
    <row r="345" spans="1:69">
      <c r="A345" s="154">
        <v>343</v>
      </c>
      <c r="B345" s="170" t="s">
        <v>750</v>
      </c>
      <c r="C345" s="165" t="s">
        <v>753</v>
      </c>
      <c r="D345" s="13" t="s">
        <v>531</v>
      </c>
      <c r="E345" s="23" t="s">
        <v>539</v>
      </c>
      <c r="F345" s="23" t="s">
        <v>540</v>
      </c>
      <c r="G345" s="23" t="s">
        <v>443</v>
      </c>
      <c r="H345" s="23">
        <v>4</v>
      </c>
      <c r="I345" s="23">
        <v>20</v>
      </c>
      <c r="J345" s="147">
        <v>-50</v>
      </c>
      <c r="K345" s="147">
        <v>150</v>
      </c>
      <c r="L345" s="147">
        <v>0</v>
      </c>
      <c r="M345" s="147">
        <v>0</v>
      </c>
      <c r="N345" s="9" t="str">
        <f t="shared" si="1293"/>
        <v>2#0000_0000</v>
      </c>
      <c r="O345" s="9" t="str">
        <f t="shared" si="1294"/>
        <v>2#0000_0000</v>
      </c>
      <c r="P345" s="9" t="str">
        <f t="shared" si="1295"/>
        <v>2#0000_0000</v>
      </c>
      <c r="Q345" s="179"/>
      <c r="R345" s="179"/>
      <c r="S345" s="179"/>
      <c r="T345" s="180"/>
      <c r="U345" s="181"/>
      <c r="V345" s="182"/>
      <c r="W345" s="182"/>
      <c r="X345" s="180"/>
      <c r="Y345" s="181" t="s">
        <v>1196</v>
      </c>
      <c r="Z345" s="179" t="s">
        <v>1197</v>
      </c>
      <c r="AA345" s="179"/>
      <c r="AB345" s="179"/>
      <c r="AC345" s="148" t="str">
        <f t="shared" si="1296"/>
        <v>2#0000_1100</v>
      </c>
      <c r="AD345" s="149" t="str">
        <f t="shared" si="1297"/>
        <v>2#0000_1100</v>
      </c>
      <c r="AE345" s="15" t="str">
        <f t="shared" si="1298"/>
        <v>2#0000_1100</v>
      </c>
      <c r="AF345" s="567">
        <f t="shared" si="1299"/>
        <v>0</v>
      </c>
      <c r="AG345" t="str">
        <f t="shared" si="1300"/>
        <v>1.000</v>
      </c>
      <c r="AI345">
        <v>12</v>
      </c>
      <c r="AJ345">
        <v>16</v>
      </c>
      <c r="AK345">
        <v>15</v>
      </c>
      <c r="AM345">
        <v>1241042</v>
      </c>
      <c r="AN345" s="15" t="s">
        <v>11741</v>
      </c>
      <c r="AO345" s="234" t="s">
        <v>11829</v>
      </c>
      <c r="BG345" s="150">
        <v>5</v>
      </c>
      <c r="BH345" s="567">
        <f t="shared" si="1301"/>
        <v>-50</v>
      </c>
      <c r="BI345" s="567">
        <f t="shared" si="1302"/>
        <v>150</v>
      </c>
      <c r="BJ345" s="151">
        <f t="shared" si="1303"/>
        <v>1</v>
      </c>
      <c r="BK345" s="152">
        <f t="shared" si="1304"/>
        <v>1</v>
      </c>
      <c r="BL345" t="str">
        <f t="shared" si="1305"/>
        <v>1.000</v>
      </c>
      <c r="BQ345" s="153"/>
    </row>
    <row r="346" spans="1:69">
      <c r="A346" s="154">
        <v>344</v>
      </c>
      <c r="B346" s="170" t="s">
        <v>814</v>
      </c>
      <c r="C346" s="165" t="s">
        <v>815</v>
      </c>
      <c r="D346" s="13" t="s">
        <v>1221</v>
      </c>
      <c r="E346" s="23" t="s">
        <v>1222</v>
      </c>
      <c r="F346" s="23" t="s">
        <v>540</v>
      </c>
      <c r="G346" s="23" t="s">
        <v>443</v>
      </c>
      <c r="H346" s="13">
        <v>4</v>
      </c>
      <c r="I346" s="13">
        <v>20</v>
      </c>
      <c r="J346" s="567">
        <v>0</v>
      </c>
      <c r="K346" s="147">
        <v>1000</v>
      </c>
      <c r="L346" s="147">
        <v>0</v>
      </c>
      <c r="M346" s="147">
        <v>0</v>
      </c>
      <c r="N346" s="9" t="str">
        <f t="shared" si="1293"/>
        <v>2#0000_0000</v>
      </c>
      <c r="O346" s="9" t="str">
        <f t="shared" si="1294"/>
        <v>2#0000_0010</v>
      </c>
      <c r="P346" s="9" t="str">
        <f t="shared" si="1295"/>
        <v>2#0000_0010</v>
      </c>
      <c r="Q346" s="179"/>
      <c r="R346" s="179"/>
      <c r="S346" s="179"/>
      <c r="T346" s="180"/>
      <c r="U346" s="181" t="s">
        <v>1189</v>
      </c>
      <c r="V346" s="182"/>
      <c r="W346" s="182"/>
      <c r="X346" s="180"/>
      <c r="Y346" s="181"/>
      <c r="Z346" s="179"/>
      <c r="AA346" s="179"/>
      <c r="AB346" s="179"/>
      <c r="AC346" s="148" t="str">
        <f t="shared" si="1296"/>
        <v>2#0000_0000</v>
      </c>
      <c r="AD346" s="149" t="str">
        <f t="shared" si="1297"/>
        <v>2#0000_0000</v>
      </c>
      <c r="AE346" s="15" t="str">
        <f t="shared" si="1298"/>
        <v>2#0000_0000</v>
      </c>
      <c r="AF346" s="567">
        <f t="shared" si="1299"/>
        <v>0</v>
      </c>
      <c r="AG346" t="str">
        <f t="shared" si="1300"/>
        <v>2.000</v>
      </c>
      <c r="AI346">
        <v>12</v>
      </c>
      <c r="AJ346">
        <v>16</v>
      </c>
      <c r="AK346">
        <v>15</v>
      </c>
      <c r="AM346">
        <v>1241043</v>
      </c>
      <c r="AN346" s="15" t="s">
        <v>11741</v>
      </c>
      <c r="AO346" s="234" t="s">
        <v>11829</v>
      </c>
      <c r="BG346" s="150">
        <v>5</v>
      </c>
      <c r="BH346" s="567">
        <f t="shared" si="1301"/>
        <v>0</v>
      </c>
      <c r="BI346" s="567">
        <f t="shared" si="1302"/>
        <v>1000</v>
      </c>
      <c r="BJ346" s="151">
        <f t="shared" si="1303"/>
        <v>2</v>
      </c>
      <c r="BK346" s="152">
        <f t="shared" si="1304"/>
        <v>2</v>
      </c>
      <c r="BL346" t="str">
        <f t="shared" si="1305"/>
        <v>2.000</v>
      </c>
      <c r="BQ346" s="153"/>
    </row>
    <row r="347" spans="1:69" s="1109" customFormat="1">
      <c r="A347" s="1096">
        <v>345</v>
      </c>
      <c r="B347" s="1097"/>
      <c r="C347" s="1098"/>
      <c r="D347" s="1099"/>
      <c r="E347" s="1100"/>
      <c r="F347" s="1100"/>
      <c r="G347" s="1100"/>
      <c r="H347" s="1100">
        <v>0</v>
      </c>
      <c r="I347" s="1100">
        <v>0</v>
      </c>
      <c r="J347" s="1101">
        <v>0</v>
      </c>
      <c r="K347" s="1101">
        <v>0</v>
      </c>
      <c r="L347" s="1101">
        <v>0</v>
      </c>
      <c r="M347" s="1101">
        <v>0</v>
      </c>
      <c r="N347" s="1102" t="str">
        <f t="shared" si="1293"/>
        <v>2#0000_0000</v>
      </c>
      <c r="O347" s="1102" t="str">
        <f t="shared" si="1294"/>
        <v>2#0000_0000</v>
      </c>
      <c r="P347" s="1102" t="str">
        <f t="shared" si="1295"/>
        <v>2#0000_0000</v>
      </c>
      <c r="Q347" s="1103"/>
      <c r="R347" s="1103"/>
      <c r="S347" s="1103"/>
      <c r="T347" s="1104"/>
      <c r="U347" s="1103"/>
      <c r="V347" s="1103"/>
      <c r="W347" s="1103"/>
      <c r="X347" s="1104"/>
      <c r="Y347" s="1103"/>
      <c r="Z347" s="1103"/>
      <c r="AA347" s="1103"/>
      <c r="AB347" s="1103"/>
      <c r="AC347" s="1105" t="str">
        <f t="shared" si="1296"/>
        <v>2#0000_0000</v>
      </c>
      <c r="AD347" s="1106" t="str">
        <f t="shared" si="1297"/>
        <v>2#0000_0000</v>
      </c>
      <c r="AE347" s="1107" t="str">
        <f t="shared" si="1298"/>
        <v>2#0000_0000</v>
      </c>
      <c r="AF347" s="1108">
        <f t="shared" si="1299"/>
        <v>0</v>
      </c>
      <c r="AG347" s="1109" t="str">
        <f t="shared" si="1300"/>
        <v>0.000</v>
      </c>
      <c r="AI347" s="1109">
        <v>12</v>
      </c>
      <c r="AJ347" s="1109">
        <v>16</v>
      </c>
      <c r="AK347" s="1109">
        <v>15</v>
      </c>
      <c r="AN347" s="1107" t="s">
        <v>11741</v>
      </c>
      <c r="AO347" s="1133"/>
      <c r="BG347" s="1110">
        <v>5</v>
      </c>
      <c r="BH347" s="1108">
        <f t="shared" si="1301"/>
        <v>0</v>
      </c>
      <c r="BI347" s="1108">
        <f t="shared" si="1302"/>
        <v>0</v>
      </c>
      <c r="BJ347" s="1111">
        <f t="shared" si="1303"/>
        <v>0</v>
      </c>
      <c r="BK347" s="1112">
        <f t="shared" si="1304"/>
        <v>0</v>
      </c>
      <c r="BL347" s="1109" t="str">
        <f t="shared" si="1305"/>
        <v>0.000</v>
      </c>
      <c r="BQ347" s="1113"/>
    </row>
    <row r="348" spans="1:69">
      <c r="A348" s="154">
        <v>346</v>
      </c>
      <c r="B348" s="170" t="s">
        <v>759</v>
      </c>
      <c r="C348" s="165" t="s">
        <v>760</v>
      </c>
      <c r="D348" s="13" t="s">
        <v>531</v>
      </c>
      <c r="E348" s="23" t="s">
        <v>539</v>
      </c>
      <c r="F348" s="23" t="s">
        <v>540</v>
      </c>
      <c r="G348" s="23" t="s">
        <v>443</v>
      </c>
      <c r="H348" s="23">
        <v>4</v>
      </c>
      <c r="I348" s="23">
        <v>20</v>
      </c>
      <c r="J348" s="147">
        <v>-50</v>
      </c>
      <c r="K348" s="147">
        <v>150</v>
      </c>
      <c r="L348" s="147">
        <v>0</v>
      </c>
      <c r="M348" s="147">
        <v>0</v>
      </c>
      <c r="N348" s="9" t="str">
        <f t="shared" si="1293"/>
        <v>2#0000_0000</v>
      </c>
      <c r="O348" s="9" t="str">
        <f t="shared" si="1294"/>
        <v>2#0000_0000</v>
      </c>
      <c r="P348" s="9" t="str">
        <f t="shared" si="1295"/>
        <v>2#0000_0000</v>
      </c>
      <c r="Q348" s="179"/>
      <c r="R348" s="179"/>
      <c r="S348" s="179"/>
      <c r="T348" s="180"/>
      <c r="U348" s="181"/>
      <c r="V348" s="182"/>
      <c r="W348" s="182"/>
      <c r="X348" s="180"/>
      <c r="Y348" s="181" t="s">
        <v>1209</v>
      </c>
      <c r="Z348" s="179" t="s">
        <v>1225</v>
      </c>
      <c r="AA348" s="179"/>
      <c r="AB348" s="179"/>
      <c r="AC348" s="148" t="str">
        <f t="shared" si="1296"/>
        <v>2#0000_1100</v>
      </c>
      <c r="AD348" s="149" t="str">
        <f t="shared" si="1297"/>
        <v>2#0000_1100</v>
      </c>
      <c r="AE348" s="15" t="str">
        <f t="shared" si="1298"/>
        <v>2#0000_1100</v>
      </c>
      <c r="AF348" s="567">
        <f t="shared" si="1299"/>
        <v>0</v>
      </c>
      <c r="AG348" t="str">
        <f t="shared" si="1300"/>
        <v>1.000</v>
      </c>
      <c r="AI348">
        <v>12</v>
      </c>
      <c r="AJ348">
        <v>16</v>
      </c>
      <c r="AK348">
        <v>15</v>
      </c>
      <c r="AM348">
        <v>1241044</v>
      </c>
      <c r="AN348" s="15" t="s">
        <v>11741</v>
      </c>
      <c r="AO348" s="234" t="s">
        <v>11830</v>
      </c>
      <c r="BG348" s="150">
        <v>5</v>
      </c>
      <c r="BH348" s="567">
        <f t="shared" si="1301"/>
        <v>-50</v>
      </c>
      <c r="BI348" s="567">
        <f t="shared" si="1302"/>
        <v>150</v>
      </c>
      <c r="BJ348" s="151">
        <f t="shared" si="1303"/>
        <v>1</v>
      </c>
      <c r="BK348" s="152">
        <f t="shared" si="1304"/>
        <v>1</v>
      </c>
      <c r="BL348" t="str">
        <f t="shared" si="1305"/>
        <v>1.000</v>
      </c>
      <c r="BQ348" s="153"/>
    </row>
    <row r="349" spans="1:69">
      <c r="A349" s="154">
        <v>347</v>
      </c>
      <c r="B349" s="170" t="s">
        <v>761</v>
      </c>
      <c r="C349" s="165" t="s">
        <v>762</v>
      </c>
      <c r="D349" s="13" t="s">
        <v>531</v>
      </c>
      <c r="E349" s="23" t="s">
        <v>539</v>
      </c>
      <c r="F349" s="23" t="s">
        <v>540</v>
      </c>
      <c r="G349" s="23" t="s">
        <v>443</v>
      </c>
      <c r="H349" s="23">
        <v>4</v>
      </c>
      <c r="I349" s="23">
        <v>20</v>
      </c>
      <c r="J349" s="147">
        <v>-50</v>
      </c>
      <c r="K349" s="147">
        <v>150</v>
      </c>
      <c r="L349" s="147">
        <v>0</v>
      </c>
      <c r="M349" s="147">
        <v>0</v>
      </c>
      <c r="N349" s="9" t="str">
        <f t="shared" si="1293"/>
        <v>2#0000_0000</v>
      </c>
      <c r="O349" s="9" t="str">
        <f t="shared" si="1294"/>
        <v>2#0000_0000</v>
      </c>
      <c r="P349" s="9" t="str">
        <f t="shared" si="1295"/>
        <v>2#0000_0000</v>
      </c>
      <c r="Q349" s="179"/>
      <c r="R349" s="179"/>
      <c r="S349" s="179"/>
      <c r="T349" s="180"/>
      <c r="U349" s="181"/>
      <c r="V349" s="182"/>
      <c r="W349" s="182"/>
      <c r="X349" s="180"/>
      <c r="Y349" s="181" t="s">
        <v>1209</v>
      </c>
      <c r="Z349" s="179" t="s">
        <v>1225</v>
      </c>
      <c r="AA349" s="179"/>
      <c r="AB349" s="179"/>
      <c r="AC349" s="148" t="str">
        <f t="shared" si="1296"/>
        <v>2#0000_1100</v>
      </c>
      <c r="AD349" s="149" t="str">
        <f t="shared" si="1297"/>
        <v>2#0000_1100</v>
      </c>
      <c r="AE349" s="15" t="str">
        <f t="shared" si="1298"/>
        <v>2#0000_1100</v>
      </c>
      <c r="AF349" s="567">
        <f t="shared" si="1299"/>
        <v>0</v>
      </c>
      <c r="AG349" t="str">
        <f t="shared" si="1300"/>
        <v>1.000</v>
      </c>
      <c r="AI349">
        <v>12</v>
      </c>
      <c r="AJ349">
        <v>16</v>
      </c>
      <c r="AK349">
        <v>15</v>
      </c>
      <c r="AM349">
        <v>1241045</v>
      </c>
      <c r="AN349" s="15" t="s">
        <v>11741</v>
      </c>
      <c r="AO349" s="234" t="s">
        <v>11830</v>
      </c>
      <c r="BG349" s="150">
        <v>5</v>
      </c>
      <c r="BH349" s="567">
        <f t="shared" si="1301"/>
        <v>-50</v>
      </c>
      <c r="BI349" s="567">
        <f t="shared" si="1302"/>
        <v>150</v>
      </c>
      <c r="BJ349" s="151">
        <f t="shared" si="1303"/>
        <v>1</v>
      </c>
      <c r="BK349" s="152">
        <f t="shared" si="1304"/>
        <v>1</v>
      </c>
      <c r="BL349" t="str">
        <f t="shared" si="1305"/>
        <v>1.000</v>
      </c>
      <c r="BQ349" s="153"/>
    </row>
    <row r="350" spans="1:69">
      <c r="A350" s="154">
        <v>348</v>
      </c>
      <c r="B350" s="170" t="s">
        <v>763</v>
      </c>
      <c r="C350" s="165" t="s">
        <v>764</v>
      </c>
      <c r="D350" s="13" t="s">
        <v>531</v>
      </c>
      <c r="E350" s="23" t="s">
        <v>539</v>
      </c>
      <c r="F350" s="23" t="s">
        <v>540</v>
      </c>
      <c r="G350" s="23" t="s">
        <v>443</v>
      </c>
      <c r="H350" s="23">
        <v>4</v>
      </c>
      <c r="I350" s="23">
        <v>20</v>
      </c>
      <c r="J350" s="147">
        <v>-50</v>
      </c>
      <c r="K350" s="147">
        <v>150</v>
      </c>
      <c r="L350" s="147">
        <v>0</v>
      </c>
      <c r="M350" s="147">
        <v>0</v>
      </c>
      <c r="N350" s="9" t="str">
        <f t="shared" si="1293"/>
        <v>2#0000_0000</v>
      </c>
      <c r="O350" s="9" t="str">
        <f t="shared" si="1294"/>
        <v>2#0000_0000</v>
      </c>
      <c r="P350" s="9" t="str">
        <f t="shared" si="1295"/>
        <v>2#0000_0000</v>
      </c>
      <c r="Q350" s="179"/>
      <c r="R350" s="179"/>
      <c r="S350" s="179"/>
      <c r="T350" s="180"/>
      <c r="U350" s="181"/>
      <c r="V350" s="182"/>
      <c r="W350" s="182"/>
      <c r="X350" s="180"/>
      <c r="Y350" s="181" t="s">
        <v>1226</v>
      </c>
      <c r="Z350" s="179" t="s">
        <v>1209</v>
      </c>
      <c r="AA350" s="179"/>
      <c r="AB350" s="179"/>
      <c r="AC350" s="148" t="str">
        <f t="shared" si="1296"/>
        <v>2#0000_1100</v>
      </c>
      <c r="AD350" s="149" t="str">
        <f t="shared" si="1297"/>
        <v>2#0000_1100</v>
      </c>
      <c r="AE350" s="15" t="str">
        <f t="shared" si="1298"/>
        <v>2#0000_1100</v>
      </c>
      <c r="AF350" s="567">
        <f t="shared" si="1299"/>
        <v>0</v>
      </c>
      <c r="AG350" t="str">
        <f t="shared" si="1300"/>
        <v>1.000</v>
      </c>
      <c r="AI350">
        <v>12</v>
      </c>
      <c r="AJ350">
        <v>16</v>
      </c>
      <c r="AK350">
        <v>15</v>
      </c>
      <c r="AM350">
        <v>1241046</v>
      </c>
      <c r="AN350" s="15" t="s">
        <v>11741</v>
      </c>
      <c r="AO350" s="234" t="s">
        <v>11830</v>
      </c>
      <c r="BG350" s="150">
        <v>5</v>
      </c>
      <c r="BH350" s="567">
        <f t="shared" si="1301"/>
        <v>-50</v>
      </c>
      <c r="BI350" s="567">
        <f t="shared" si="1302"/>
        <v>150</v>
      </c>
      <c r="BJ350" s="151">
        <f t="shared" si="1303"/>
        <v>1</v>
      </c>
      <c r="BK350" s="152">
        <f t="shared" si="1304"/>
        <v>1</v>
      </c>
      <c r="BL350" t="str">
        <f t="shared" si="1305"/>
        <v>1.000</v>
      </c>
      <c r="BQ350" s="153"/>
    </row>
    <row r="351" spans="1:69">
      <c r="A351" s="154">
        <v>349</v>
      </c>
      <c r="B351" s="170" t="s">
        <v>765</v>
      </c>
      <c r="C351" s="165" t="s">
        <v>771</v>
      </c>
      <c r="D351" s="13" t="s">
        <v>1227</v>
      </c>
      <c r="E351" s="13" t="s">
        <v>1230</v>
      </c>
      <c r="F351" s="13" t="s">
        <v>540</v>
      </c>
      <c r="G351" s="13" t="s">
        <v>452</v>
      </c>
      <c r="H351" s="23">
        <v>4</v>
      </c>
      <c r="I351" s="23">
        <v>20</v>
      </c>
      <c r="J351" s="147">
        <v>0</v>
      </c>
      <c r="K351" s="147">
        <v>30</v>
      </c>
      <c r="L351" s="147">
        <v>0</v>
      </c>
      <c r="M351" s="147">
        <v>0</v>
      </c>
      <c r="N351" s="9" t="str">
        <f t="shared" si="1293"/>
        <v>2#0001_1100</v>
      </c>
      <c r="O351" s="9" t="str">
        <f t="shared" si="1294"/>
        <v>2#0001_1110</v>
      </c>
      <c r="P351" s="9" t="str">
        <f t="shared" si="1295"/>
        <v>2#0001_1110</v>
      </c>
      <c r="Q351" s="179"/>
      <c r="R351" s="179" t="s">
        <v>1231</v>
      </c>
      <c r="S351" s="179" t="s">
        <v>1176</v>
      </c>
      <c r="T351" s="180" t="s">
        <v>1232</v>
      </c>
      <c r="U351" s="181" t="s">
        <v>1175</v>
      </c>
      <c r="V351" s="182"/>
      <c r="W351" s="182" t="s">
        <v>1232</v>
      </c>
      <c r="X351" s="180" t="s">
        <v>1233</v>
      </c>
      <c r="Y351" s="181"/>
      <c r="Z351" s="179" t="s">
        <v>1234</v>
      </c>
      <c r="AA351" s="179"/>
      <c r="AB351" s="179"/>
      <c r="AC351" s="148" t="str">
        <f t="shared" si="1296"/>
        <v>2#0000_1011</v>
      </c>
      <c r="AD351" s="149" t="str">
        <f t="shared" si="1297"/>
        <v>2#0000_1011</v>
      </c>
      <c r="AE351" s="15" t="str">
        <f t="shared" si="1298"/>
        <v>2#0000_1000</v>
      </c>
      <c r="AF351" s="567">
        <f t="shared" si="1299"/>
        <v>0</v>
      </c>
      <c r="AG351" t="str">
        <f t="shared" si="1300"/>
        <v>0.150</v>
      </c>
      <c r="AI351">
        <v>12</v>
      </c>
      <c r="AJ351">
        <v>16</v>
      </c>
      <c r="AK351">
        <v>15</v>
      </c>
      <c r="AM351">
        <v>1241047</v>
      </c>
      <c r="AN351" s="15" t="s">
        <v>11741</v>
      </c>
      <c r="AO351" s="234" t="s">
        <v>11830</v>
      </c>
      <c r="BG351" s="150">
        <v>5</v>
      </c>
      <c r="BH351" s="567">
        <f t="shared" si="1301"/>
        <v>0</v>
      </c>
      <c r="BI351" s="567">
        <f t="shared" si="1302"/>
        <v>30</v>
      </c>
      <c r="BJ351" s="151">
        <f t="shared" si="1303"/>
        <v>0.15</v>
      </c>
      <c r="BK351" s="152">
        <f t="shared" si="1304"/>
        <v>0.15</v>
      </c>
      <c r="BL351" t="str">
        <f t="shared" si="1305"/>
        <v>0.150</v>
      </c>
      <c r="BQ351" s="153"/>
    </row>
    <row r="352" spans="1:69">
      <c r="A352" s="154">
        <v>350</v>
      </c>
      <c r="B352" s="170" t="s">
        <v>766</v>
      </c>
      <c r="C352" s="165" t="s">
        <v>772</v>
      </c>
      <c r="D352" s="13" t="s">
        <v>1228</v>
      </c>
      <c r="E352" s="13" t="s">
        <v>1230</v>
      </c>
      <c r="F352" s="13" t="s">
        <v>540</v>
      </c>
      <c r="G352" s="13" t="s">
        <v>452</v>
      </c>
      <c r="H352" s="23">
        <v>4</v>
      </c>
      <c r="I352" s="23">
        <v>20</v>
      </c>
      <c r="J352" s="147">
        <v>0</v>
      </c>
      <c r="K352" s="147">
        <v>30</v>
      </c>
      <c r="L352" s="147">
        <v>0</v>
      </c>
      <c r="M352" s="147">
        <v>0</v>
      </c>
      <c r="N352" s="9" t="str">
        <f t="shared" si="1293"/>
        <v>2#0001_1100</v>
      </c>
      <c r="O352" s="9" t="str">
        <f t="shared" si="1294"/>
        <v>2#0001_1110</v>
      </c>
      <c r="P352" s="9" t="str">
        <f t="shared" si="1295"/>
        <v>2#0001_1110</v>
      </c>
      <c r="Q352" s="179"/>
      <c r="R352" s="179" t="s">
        <v>1231</v>
      </c>
      <c r="S352" s="179" t="s">
        <v>1176</v>
      </c>
      <c r="T352" s="180" t="s">
        <v>1232</v>
      </c>
      <c r="U352" s="181" t="s">
        <v>1175</v>
      </c>
      <c r="V352" s="182"/>
      <c r="W352" s="182" t="s">
        <v>1232</v>
      </c>
      <c r="X352" s="180" t="s">
        <v>1233</v>
      </c>
      <c r="Y352" s="181"/>
      <c r="Z352" s="179" t="s">
        <v>1234</v>
      </c>
      <c r="AA352" s="179"/>
      <c r="AB352" s="179"/>
      <c r="AC352" s="148" t="str">
        <f t="shared" si="1296"/>
        <v>2#0000_1011</v>
      </c>
      <c r="AD352" s="149" t="str">
        <f t="shared" si="1297"/>
        <v>2#0000_1011</v>
      </c>
      <c r="AE352" s="15" t="str">
        <f t="shared" si="1298"/>
        <v>2#0000_1000</v>
      </c>
      <c r="AF352" s="567">
        <f t="shared" si="1299"/>
        <v>0</v>
      </c>
      <c r="AG352" t="str">
        <f t="shared" si="1300"/>
        <v>0.150</v>
      </c>
      <c r="AI352">
        <v>12</v>
      </c>
      <c r="AJ352">
        <v>16</v>
      </c>
      <c r="AK352">
        <v>15</v>
      </c>
      <c r="AM352">
        <v>1241048</v>
      </c>
      <c r="AN352" s="15" t="s">
        <v>11741</v>
      </c>
      <c r="AO352" s="234" t="s">
        <v>11830</v>
      </c>
      <c r="BG352" s="150">
        <v>5</v>
      </c>
      <c r="BH352" s="567">
        <f t="shared" si="1301"/>
        <v>0</v>
      </c>
      <c r="BI352" s="567">
        <f t="shared" si="1302"/>
        <v>30</v>
      </c>
      <c r="BJ352" s="151">
        <f t="shared" si="1303"/>
        <v>0.15</v>
      </c>
      <c r="BK352" s="152">
        <f t="shared" si="1304"/>
        <v>0.15</v>
      </c>
      <c r="BL352" t="str">
        <f t="shared" si="1305"/>
        <v>0.150</v>
      </c>
      <c r="BQ352" s="153"/>
    </row>
    <row r="353" spans="1:69">
      <c r="A353" s="154">
        <v>351</v>
      </c>
      <c r="B353" s="170" t="s">
        <v>767</v>
      </c>
      <c r="C353" s="165" t="s">
        <v>773</v>
      </c>
      <c r="D353" s="13" t="s">
        <v>1229</v>
      </c>
      <c r="E353" s="13" t="s">
        <v>1230</v>
      </c>
      <c r="F353" s="13" t="s">
        <v>540</v>
      </c>
      <c r="G353" s="13" t="s">
        <v>452</v>
      </c>
      <c r="H353" s="23">
        <v>4</v>
      </c>
      <c r="I353" s="23">
        <v>20</v>
      </c>
      <c r="J353" s="147">
        <v>0</v>
      </c>
      <c r="K353" s="147">
        <v>30</v>
      </c>
      <c r="L353" s="147">
        <v>0</v>
      </c>
      <c r="M353" s="147">
        <v>0</v>
      </c>
      <c r="N353" s="9" t="str">
        <f t="shared" si="1293"/>
        <v>2#0001_1100</v>
      </c>
      <c r="O353" s="9" t="str">
        <f t="shared" si="1294"/>
        <v>2#0001_1110</v>
      </c>
      <c r="P353" s="9" t="str">
        <f t="shared" si="1295"/>
        <v>2#0001_1110</v>
      </c>
      <c r="Q353" s="179"/>
      <c r="R353" s="179" t="s">
        <v>1231</v>
      </c>
      <c r="S353" s="179" t="s">
        <v>1176</v>
      </c>
      <c r="T353" s="180" t="s">
        <v>1232</v>
      </c>
      <c r="U353" s="181" t="s">
        <v>1175</v>
      </c>
      <c r="V353" s="182"/>
      <c r="W353" s="182" t="s">
        <v>1232</v>
      </c>
      <c r="X353" s="180" t="s">
        <v>1233</v>
      </c>
      <c r="Y353" s="181"/>
      <c r="Z353" s="179" t="s">
        <v>1234</v>
      </c>
      <c r="AA353" s="179"/>
      <c r="AB353" s="179"/>
      <c r="AC353" s="148" t="str">
        <f t="shared" si="1296"/>
        <v>2#0000_1011</v>
      </c>
      <c r="AD353" s="149" t="str">
        <f t="shared" si="1297"/>
        <v>2#0000_1011</v>
      </c>
      <c r="AE353" s="15" t="str">
        <f t="shared" si="1298"/>
        <v>2#0000_1000</v>
      </c>
      <c r="AF353" s="567">
        <f t="shared" si="1299"/>
        <v>0</v>
      </c>
      <c r="AG353" t="str">
        <f t="shared" si="1300"/>
        <v>0.150</v>
      </c>
      <c r="AI353">
        <v>12</v>
      </c>
      <c r="AJ353">
        <v>16</v>
      </c>
      <c r="AK353">
        <v>15</v>
      </c>
      <c r="AM353">
        <v>1241049</v>
      </c>
      <c r="AN353" s="15" t="s">
        <v>11741</v>
      </c>
      <c r="AO353" s="234" t="s">
        <v>11830</v>
      </c>
      <c r="BG353" s="150">
        <v>5</v>
      </c>
      <c r="BH353" s="567">
        <f t="shared" si="1301"/>
        <v>0</v>
      </c>
      <c r="BI353" s="567">
        <f t="shared" si="1302"/>
        <v>30</v>
      </c>
      <c r="BJ353" s="151">
        <f t="shared" si="1303"/>
        <v>0.15</v>
      </c>
      <c r="BK353" s="152">
        <f t="shared" si="1304"/>
        <v>0.15</v>
      </c>
      <c r="BL353" t="str">
        <f t="shared" si="1305"/>
        <v>0.150</v>
      </c>
      <c r="BQ353" s="153"/>
    </row>
    <row r="354" spans="1:69">
      <c r="A354" s="154">
        <v>352</v>
      </c>
      <c r="B354" s="170" t="s">
        <v>768</v>
      </c>
      <c r="C354" s="165" t="s">
        <v>774</v>
      </c>
      <c r="D354" s="13" t="s">
        <v>1227</v>
      </c>
      <c r="E354" s="13" t="s">
        <v>1230</v>
      </c>
      <c r="F354" s="13" t="s">
        <v>540</v>
      </c>
      <c r="G354" s="13" t="s">
        <v>452</v>
      </c>
      <c r="H354" s="23">
        <v>4</v>
      </c>
      <c r="I354" s="23">
        <v>20</v>
      </c>
      <c r="J354" s="147">
        <v>0</v>
      </c>
      <c r="K354" s="147">
        <v>30</v>
      </c>
      <c r="L354" s="147">
        <v>0</v>
      </c>
      <c r="M354" s="147">
        <v>0</v>
      </c>
      <c r="N354" s="9" t="str">
        <f t="shared" si="1293"/>
        <v>2#0011_1100</v>
      </c>
      <c r="O354" s="9" t="str">
        <f t="shared" si="1294"/>
        <v>2#0011_1110</v>
      </c>
      <c r="P354" s="9" t="str">
        <f t="shared" si="1295"/>
        <v>2#0011_1110</v>
      </c>
      <c r="Q354" s="179" t="s">
        <v>1231</v>
      </c>
      <c r="R354" s="179" t="s">
        <v>1231</v>
      </c>
      <c r="S354" s="179" t="s">
        <v>1176</v>
      </c>
      <c r="T354" s="180" t="s">
        <v>1232</v>
      </c>
      <c r="U354" s="181" t="s">
        <v>1175</v>
      </c>
      <c r="V354" s="182"/>
      <c r="W354" s="182" t="s">
        <v>1232</v>
      </c>
      <c r="X354" s="180" t="s">
        <v>1233</v>
      </c>
      <c r="Y354" s="181" t="s">
        <v>1233</v>
      </c>
      <c r="Z354" s="179" t="s">
        <v>1234</v>
      </c>
      <c r="AA354" s="179"/>
      <c r="AB354" s="179"/>
      <c r="AC354" s="148" t="str">
        <f t="shared" si="1296"/>
        <v>2#0000_1111</v>
      </c>
      <c r="AD354" s="149" t="str">
        <f t="shared" si="1297"/>
        <v>2#0000_1111</v>
      </c>
      <c r="AE354" s="15" t="str">
        <f t="shared" si="1298"/>
        <v>2#0000_1100</v>
      </c>
      <c r="AF354" s="567">
        <f t="shared" si="1299"/>
        <v>0</v>
      </c>
      <c r="AG354" t="str">
        <f t="shared" si="1300"/>
        <v>0.150</v>
      </c>
      <c r="AI354">
        <v>12</v>
      </c>
      <c r="AJ354">
        <v>16</v>
      </c>
      <c r="AK354">
        <v>15</v>
      </c>
      <c r="AM354">
        <v>1241050</v>
      </c>
      <c r="AN354" s="15" t="s">
        <v>11741</v>
      </c>
      <c r="AO354" s="234" t="s">
        <v>11830</v>
      </c>
      <c r="BG354" s="150">
        <v>5</v>
      </c>
      <c r="BH354" s="567">
        <f t="shared" si="1301"/>
        <v>0</v>
      </c>
      <c r="BI354" s="567">
        <f t="shared" si="1302"/>
        <v>30</v>
      </c>
      <c r="BJ354" s="151">
        <f t="shared" si="1303"/>
        <v>0.15</v>
      </c>
      <c r="BK354" s="152">
        <f t="shared" si="1304"/>
        <v>0.15</v>
      </c>
      <c r="BL354" t="str">
        <f t="shared" si="1305"/>
        <v>0.150</v>
      </c>
      <c r="BQ354" s="153"/>
    </row>
    <row r="355" spans="1:69">
      <c r="A355" s="154">
        <v>353</v>
      </c>
      <c r="B355" s="170" t="s">
        <v>769</v>
      </c>
      <c r="C355" s="165" t="s">
        <v>775</v>
      </c>
      <c r="D355" s="13" t="s">
        <v>1228</v>
      </c>
      <c r="E355" s="13" t="s">
        <v>1230</v>
      </c>
      <c r="F355" s="13" t="s">
        <v>540</v>
      </c>
      <c r="G355" s="13" t="s">
        <v>452</v>
      </c>
      <c r="H355" s="23">
        <v>4</v>
      </c>
      <c r="I355" s="23">
        <v>20</v>
      </c>
      <c r="J355" s="147">
        <v>0</v>
      </c>
      <c r="K355" s="147">
        <v>30</v>
      </c>
      <c r="L355" s="147">
        <v>0</v>
      </c>
      <c r="M355" s="147">
        <v>0</v>
      </c>
      <c r="N355" s="9" t="str">
        <f t="shared" si="1293"/>
        <v>2#0011_1100</v>
      </c>
      <c r="O355" s="9" t="str">
        <f t="shared" si="1294"/>
        <v>2#0011_1110</v>
      </c>
      <c r="P355" s="9" t="str">
        <f t="shared" si="1295"/>
        <v>2#0011_1110</v>
      </c>
      <c r="Q355" s="179" t="s">
        <v>1231</v>
      </c>
      <c r="R355" s="179" t="s">
        <v>1231</v>
      </c>
      <c r="S355" s="179" t="s">
        <v>1176</v>
      </c>
      <c r="T355" s="180" t="s">
        <v>1232</v>
      </c>
      <c r="U355" s="181" t="s">
        <v>1175</v>
      </c>
      <c r="V355" s="182"/>
      <c r="W355" s="182" t="s">
        <v>1232</v>
      </c>
      <c r="X355" s="180" t="s">
        <v>1233</v>
      </c>
      <c r="Y355" s="181" t="s">
        <v>1233</v>
      </c>
      <c r="Z355" s="179" t="s">
        <v>1234</v>
      </c>
      <c r="AA355" s="179"/>
      <c r="AB355" s="179"/>
      <c r="AC355" s="148" t="str">
        <f t="shared" si="1296"/>
        <v>2#0000_1111</v>
      </c>
      <c r="AD355" s="149" t="str">
        <f t="shared" si="1297"/>
        <v>2#0000_1111</v>
      </c>
      <c r="AE355" s="15" t="str">
        <f t="shared" si="1298"/>
        <v>2#0000_1100</v>
      </c>
      <c r="AF355" s="567">
        <f t="shared" si="1299"/>
        <v>0</v>
      </c>
      <c r="AG355" t="str">
        <f t="shared" si="1300"/>
        <v>0.150</v>
      </c>
      <c r="AI355">
        <v>12</v>
      </c>
      <c r="AJ355">
        <v>16</v>
      </c>
      <c r="AK355">
        <v>15</v>
      </c>
      <c r="AM355">
        <v>1241051</v>
      </c>
      <c r="AN355" s="15" t="s">
        <v>11741</v>
      </c>
      <c r="AO355" s="234" t="s">
        <v>11830</v>
      </c>
      <c r="BG355" s="150">
        <v>5</v>
      </c>
      <c r="BH355" s="567">
        <f t="shared" si="1301"/>
        <v>0</v>
      </c>
      <c r="BI355" s="567">
        <f t="shared" si="1302"/>
        <v>30</v>
      </c>
      <c r="BJ355" s="151">
        <f t="shared" si="1303"/>
        <v>0.15</v>
      </c>
      <c r="BK355" s="152">
        <f t="shared" si="1304"/>
        <v>0.15</v>
      </c>
      <c r="BL355" t="str">
        <f t="shared" si="1305"/>
        <v>0.150</v>
      </c>
      <c r="BQ355" s="153"/>
    </row>
    <row r="356" spans="1:69">
      <c r="A356" s="154">
        <v>354</v>
      </c>
      <c r="B356" s="170" t="s">
        <v>770</v>
      </c>
      <c r="C356" s="165" t="s">
        <v>776</v>
      </c>
      <c r="D356" s="13" t="s">
        <v>1229</v>
      </c>
      <c r="E356" s="13" t="s">
        <v>1230</v>
      </c>
      <c r="F356" s="13" t="s">
        <v>540</v>
      </c>
      <c r="G356" s="13" t="s">
        <v>452</v>
      </c>
      <c r="H356" s="23">
        <v>4</v>
      </c>
      <c r="I356" s="23">
        <v>20</v>
      </c>
      <c r="J356" s="147">
        <v>0</v>
      </c>
      <c r="K356" s="147">
        <v>30</v>
      </c>
      <c r="L356" s="147">
        <v>0</v>
      </c>
      <c r="M356" s="147">
        <v>0</v>
      </c>
      <c r="N356" s="9" t="str">
        <f t="shared" si="1293"/>
        <v>2#0011_1100</v>
      </c>
      <c r="O356" s="9" t="str">
        <f t="shared" si="1294"/>
        <v>2#0011_1110</v>
      </c>
      <c r="P356" s="9" t="str">
        <f t="shared" si="1295"/>
        <v>2#0011_1110</v>
      </c>
      <c r="Q356" s="179" t="s">
        <v>1231</v>
      </c>
      <c r="R356" s="179" t="s">
        <v>1231</v>
      </c>
      <c r="S356" s="179" t="s">
        <v>1176</v>
      </c>
      <c r="T356" s="180" t="s">
        <v>1232</v>
      </c>
      <c r="U356" s="181" t="s">
        <v>1175</v>
      </c>
      <c r="V356" s="182"/>
      <c r="W356" s="182" t="s">
        <v>1232</v>
      </c>
      <c r="X356" s="180" t="s">
        <v>1233</v>
      </c>
      <c r="Y356" s="181" t="s">
        <v>1233</v>
      </c>
      <c r="Z356" s="179" t="s">
        <v>1234</v>
      </c>
      <c r="AA356" s="179"/>
      <c r="AB356" s="179"/>
      <c r="AC356" s="148" t="str">
        <f t="shared" si="1296"/>
        <v>2#0000_1111</v>
      </c>
      <c r="AD356" s="149" t="str">
        <f t="shared" si="1297"/>
        <v>2#0000_1111</v>
      </c>
      <c r="AE356" s="15" t="str">
        <f t="shared" si="1298"/>
        <v>2#0000_1100</v>
      </c>
      <c r="AF356" s="567">
        <f t="shared" si="1299"/>
        <v>0</v>
      </c>
      <c r="AG356" t="str">
        <f t="shared" si="1300"/>
        <v>0.150</v>
      </c>
      <c r="AI356">
        <v>12</v>
      </c>
      <c r="AJ356">
        <v>16</v>
      </c>
      <c r="AK356">
        <v>15</v>
      </c>
      <c r="AM356">
        <v>1241052</v>
      </c>
      <c r="AN356" s="15" t="s">
        <v>11741</v>
      </c>
      <c r="AO356" s="234" t="s">
        <v>11830</v>
      </c>
      <c r="BG356" s="150">
        <v>5</v>
      </c>
      <c r="BH356" s="567">
        <f t="shared" si="1301"/>
        <v>0</v>
      </c>
      <c r="BI356" s="567">
        <f t="shared" si="1302"/>
        <v>30</v>
      </c>
      <c r="BJ356" s="151">
        <f t="shared" si="1303"/>
        <v>0.15</v>
      </c>
      <c r="BK356" s="152">
        <f t="shared" si="1304"/>
        <v>0.15</v>
      </c>
      <c r="BL356" t="str">
        <f t="shared" si="1305"/>
        <v>0.150</v>
      </c>
      <c r="BQ356" s="153"/>
    </row>
    <row r="357" spans="1:69">
      <c r="A357" s="154">
        <v>355</v>
      </c>
      <c r="B357" s="170" t="s">
        <v>783</v>
      </c>
      <c r="C357" s="165" t="s">
        <v>784</v>
      </c>
      <c r="D357" s="13" t="s">
        <v>1183</v>
      </c>
      <c r="E357" s="23" t="s">
        <v>1173</v>
      </c>
      <c r="F357" s="23" t="s">
        <v>544</v>
      </c>
      <c r="G357" s="23" t="s">
        <v>443</v>
      </c>
      <c r="H357" s="23">
        <v>4</v>
      </c>
      <c r="I357" s="23">
        <v>20</v>
      </c>
      <c r="J357" s="147">
        <v>0</v>
      </c>
      <c r="K357" s="147">
        <v>100</v>
      </c>
      <c r="L357" s="147">
        <v>0</v>
      </c>
      <c r="M357" s="147">
        <v>0</v>
      </c>
      <c r="N357" s="9" t="str">
        <f t="shared" si="1293"/>
        <v>2#0000_0000</v>
      </c>
      <c r="O357" s="9" t="str">
        <f t="shared" si="1294"/>
        <v>2#0000_0010</v>
      </c>
      <c r="P357" s="9" t="str">
        <f t="shared" si="1295"/>
        <v>2#0000_0010</v>
      </c>
      <c r="Q357" s="179"/>
      <c r="R357" s="179"/>
      <c r="S357" s="179"/>
      <c r="T357" s="180"/>
      <c r="U357" s="181" t="s">
        <v>1169</v>
      </c>
      <c r="V357" s="182"/>
      <c r="W357" s="182"/>
      <c r="X357" s="180" t="s">
        <v>1196</v>
      </c>
      <c r="Y357" s="181"/>
      <c r="Z357" s="179"/>
      <c r="AA357" s="179"/>
      <c r="AB357" s="179"/>
      <c r="AC357" s="148" t="str">
        <f t="shared" si="1296"/>
        <v>2#0000_0010</v>
      </c>
      <c r="AD357" s="149" t="str">
        <f t="shared" si="1297"/>
        <v>2#0000_0010</v>
      </c>
      <c r="AE357" s="15" t="str">
        <f t="shared" si="1298"/>
        <v>2#0000_0000</v>
      </c>
      <c r="AF357" s="567">
        <f t="shared" si="1299"/>
        <v>0</v>
      </c>
      <c r="AG357" t="str">
        <f t="shared" si="1300"/>
        <v>0.500</v>
      </c>
      <c r="AI357">
        <v>12</v>
      </c>
      <c r="AJ357">
        <v>16</v>
      </c>
      <c r="AK357">
        <v>15</v>
      </c>
      <c r="AM357">
        <v>1241053</v>
      </c>
      <c r="AN357" s="15" t="s">
        <v>11741</v>
      </c>
      <c r="AO357" s="234" t="s">
        <v>11830</v>
      </c>
      <c r="BG357" s="150">
        <v>5</v>
      </c>
      <c r="BH357" s="567">
        <f t="shared" si="1301"/>
        <v>0</v>
      </c>
      <c r="BI357" s="567">
        <f t="shared" si="1302"/>
        <v>100</v>
      </c>
      <c r="BJ357" s="151">
        <f t="shared" si="1303"/>
        <v>0.5</v>
      </c>
      <c r="BK357" s="152">
        <f t="shared" si="1304"/>
        <v>0.5</v>
      </c>
      <c r="BL357" t="str">
        <f t="shared" si="1305"/>
        <v>0.500</v>
      </c>
      <c r="BQ357" s="153"/>
    </row>
    <row r="358" spans="1:69">
      <c r="A358" s="154">
        <v>356</v>
      </c>
      <c r="B358" s="170" t="s">
        <v>785</v>
      </c>
      <c r="C358" s="165" t="s">
        <v>788</v>
      </c>
      <c r="D358" s="13" t="s">
        <v>1165</v>
      </c>
      <c r="E358" s="23" t="s">
        <v>1184</v>
      </c>
      <c r="F358" s="23" t="s">
        <v>544</v>
      </c>
      <c r="G358" s="23" t="s">
        <v>443</v>
      </c>
      <c r="H358" s="23">
        <v>4</v>
      </c>
      <c r="I358" s="23">
        <v>20</v>
      </c>
      <c r="J358" s="147">
        <v>0</v>
      </c>
      <c r="K358" s="147">
        <v>10</v>
      </c>
      <c r="L358" s="147">
        <v>0</v>
      </c>
      <c r="M358" s="147">
        <v>0</v>
      </c>
      <c r="N358" s="9" t="str">
        <f t="shared" si="1293"/>
        <v>2#0000_1100</v>
      </c>
      <c r="O358" s="9" t="str">
        <f t="shared" si="1294"/>
        <v>2#0000_1100</v>
      </c>
      <c r="P358" s="9" t="str">
        <f t="shared" si="1295"/>
        <v>2#0000_1100</v>
      </c>
      <c r="Q358" s="179"/>
      <c r="R358" s="179"/>
      <c r="S358" s="179" t="s">
        <v>1223</v>
      </c>
      <c r="T358" s="180" t="s">
        <v>1220</v>
      </c>
      <c r="U358" s="181"/>
      <c r="V358" s="182"/>
      <c r="W358" s="182"/>
      <c r="X358" s="180"/>
      <c r="Y358" s="181"/>
      <c r="Z358" s="179"/>
      <c r="AA358" s="179"/>
      <c r="AB358" s="179"/>
      <c r="AC358" s="148" t="str">
        <f t="shared" si="1296"/>
        <v>2#0000_0000</v>
      </c>
      <c r="AD358" s="149" t="str">
        <f t="shared" si="1297"/>
        <v>2#0000_0000</v>
      </c>
      <c r="AE358" s="15" t="str">
        <f t="shared" si="1298"/>
        <v>2#0000_0000</v>
      </c>
      <c r="AF358" s="567">
        <f t="shared" si="1299"/>
        <v>1</v>
      </c>
      <c r="AG358" t="str">
        <f t="shared" si="1300"/>
        <v>0.050</v>
      </c>
      <c r="AI358">
        <v>12</v>
      </c>
      <c r="AJ358">
        <v>16</v>
      </c>
      <c r="AK358">
        <v>15</v>
      </c>
      <c r="AM358">
        <v>1241054</v>
      </c>
      <c r="AN358" s="15" t="s">
        <v>11741</v>
      </c>
      <c r="AO358" s="234" t="s">
        <v>11830</v>
      </c>
      <c r="BG358" s="150">
        <v>5</v>
      </c>
      <c r="BH358" s="567">
        <f t="shared" si="1301"/>
        <v>0</v>
      </c>
      <c r="BI358" s="567">
        <f t="shared" si="1302"/>
        <v>10</v>
      </c>
      <c r="BJ358" s="151">
        <f t="shared" si="1303"/>
        <v>0.05</v>
      </c>
      <c r="BK358" s="152">
        <f t="shared" si="1304"/>
        <v>0.05</v>
      </c>
      <c r="BL358" t="str">
        <f t="shared" si="1305"/>
        <v>0.050</v>
      </c>
      <c r="BQ358" s="153"/>
    </row>
    <row r="359" spans="1:69">
      <c r="A359" s="154">
        <v>357</v>
      </c>
      <c r="B359" s="170" t="s">
        <v>786</v>
      </c>
      <c r="C359" s="165" t="s">
        <v>789</v>
      </c>
      <c r="D359" s="13" t="s">
        <v>1165</v>
      </c>
      <c r="E359" s="23" t="s">
        <v>1184</v>
      </c>
      <c r="F359" s="23" t="s">
        <v>544</v>
      </c>
      <c r="G359" s="23" t="s">
        <v>443</v>
      </c>
      <c r="H359" s="23">
        <v>4</v>
      </c>
      <c r="I359" s="23">
        <v>20</v>
      </c>
      <c r="J359" s="147">
        <v>0</v>
      </c>
      <c r="K359" s="147">
        <v>10</v>
      </c>
      <c r="L359" s="147">
        <v>0</v>
      </c>
      <c r="M359" s="147">
        <v>0</v>
      </c>
      <c r="N359" s="9" t="str">
        <f t="shared" si="1293"/>
        <v>2#0000_1100</v>
      </c>
      <c r="O359" s="9" t="str">
        <f t="shared" si="1294"/>
        <v>2#0000_1100</v>
      </c>
      <c r="P359" s="9" t="str">
        <f t="shared" si="1295"/>
        <v>2#0000_1100</v>
      </c>
      <c r="Q359" s="179"/>
      <c r="R359" s="179"/>
      <c r="S359" s="179" t="s">
        <v>1213</v>
      </c>
      <c r="T359" s="180" t="s">
        <v>1195</v>
      </c>
      <c r="U359" s="181"/>
      <c r="V359" s="182"/>
      <c r="W359" s="182"/>
      <c r="X359" s="180"/>
      <c r="Y359" s="181" t="s">
        <v>1224</v>
      </c>
      <c r="Z359" s="179" t="s">
        <v>1163</v>
      </c>
      <c r="AA359" s="179"/>
      <c r="AB359" s="179"/>
      <c r="AC359" s="148" t="str">
        <f t="shared" si="1296"/>
        <v>2#0000_1100</v>
      </c>
      <c r="AD359" s="149" t="str">
        <f t="shared" si="1297"/>
        <v>2#0000_1100</v>
      </c>
      <c r="AE359" s="15" t="str">
        <f t="shared" si="1298"/>
        <v>2#0000_1100</v>
      </c>
      <c r="AF359" s="567">
        <f t="shared" si="1299"/>
        <v>1</v>
      </c>
      <c r="AG359" t="str">
        <f t="shared" si="1300"/>
        <v>0.050</v>
      </c>
      <c r="AI359">
        <v>12</v>
      </c>
      <c r="AJ359">
        <v>16</v>
      </c>
      <c r="AK359">
        <v>15</v>
      </c>
      <c r="AM359">
        <v>1241055</v>
      </c>
      <c r="AN359" s="15" t="s">
        <v>11741</v>
      </c>
      <c r="AO359" s="234" t="s">
        <v>11830</v>
      </c>
      <c r="BG359" s="150">
        <v>5</v>
      </c>
      <c r="BH359" s="567">
        <f t="shared" si="1301"/>
        <v>0</v>
      </c>
      <c r="BI359" s="567">
        <f t="shared" si="1302"/>
        <v>10</v>
      </c>
      <c r="BJ359" s="151">
        <f t="shared" si="1303"/>
        <v>0.05</v>
      </c>
      <c r="BK359" s="152">
        <f t="shared" si="1304"/>
        <v>0.05</v>
      </c>
      <c r="BL359" t="str">
        <f t="shared" si="1305"/>
        <v>0.050</v>
      </c>
      <c r="BQ359" s="153"/>
    </row>
    <row r="360" spans="1:69">
      <c r="A360" s="154">
        <v>358</v>
      </c>
      <c r="B360" s="170" t="s">
        <v>787</v>
      </c>
      <c r="C360" s="165" t="s">
        <v>790</v>
      </c>
      <c r="D360" s="13" t="s">
        <v>531</v>
      </c>
      <c r="E360" s="23" t="s">
        <v>539</v>
      </c>
      <c r="F360" s="23" t="s">
        <v>540</v>
      </c>
      <c r="G360" s="23" t="s">
        <v>443</v>
      </c>
      <c r="H360" s="23">
        <v>4</v>
      </c>
      <c r="I360" s="23">
        <v>20</v>
      </c>
      <c r="J360" s="147">
        <v>-50</v>
      </c>
      <c r="K360" s="147">
        <v>150</v>
      </c>
      <c r="L360" s="147">
        <v>0</v>
      </c>
      <c r="M360" s="147">
        <v>0</v>
      </c>
      <c r="N360" s="9" t="str">
        <f t="shared" si="1293"/>
        <v>2#0000_0000</v>
      </c>
      <c r="O360" s="9" t="str">
        <f t="shared" si="1294"/>
        <v>2#0000_0000</v>
      </c>
      <c r="P360" s="9" t="str">
        <f t="shared" si="1295"/>
        <v>2#0000_0000</v>
      </c>
      <c r="Q360" s="179"/>
      <c r="R360" s="179"/>
      <c r="S360" s="179"/>
      <c r="T360" s="180"/>
      <c r="U360" s="181"/>
      <c r="V360" s="182"/>
      <c r="W360" s="182"/>
      <c r="X360" s="180"/>
      <c r="Y360" s="181" t="s">
        <v>1196</v>
      </c>
      <c r="Z360" s="179" t="s">
        <v>1197</v>
      </c>
      <c r="AA360" s="179"/>
      <c r="AB360" s="179"/>
      <c r="AC360" s="148" t="str">
        <f t="shared" si="1296"/>
        <v>2#0000_1100</v>
      </c>
      <c r="AD360" s="149" t="str">
        <f t="shared" si="1297"/>
        <v>2#0000_1100</v>
      </c>
      <c r="AE360" s="15" t="str">
        <f t="shared" si="1298"/>
        <v>2#0000_1100</v>
      </c>
      <c r="AF360" s="567">
        <f t="shared" si="1299"/>
        <v>0</v>
      </c>
      <c r="AG360" t="str">
        <f t="shared" si="1300"/>
        <v>1.000</v>
      </c>
      <c r="AI360">
        <v>12</v>
      </c>
      <c r="AJ360">
        <v>16</v>
      </c>
      <c r="AK360">
        <v>15</v>
      </c>
      <c r="AM360">
        <v>1241056</v>
      </c>
      <c r="AN360" s="15" t="s">
        <v>11741</v>
      </c>
      <c r="AO360" s="234" t="s">
        <v>11830</v>
      </c>
      <c r="BG360" s="150">
        <v>5</v>
      </c>
      <c r="BH360" s="567">
        <f t="shared" si="1301"/>
        <v>-50</v>
      </c>
      <c r="BI360" s="567">
        <f t="shared" si="1302"/>
        <v>150</v>
      </c>
      <c r="BJ360" s="151">
        <f t="shared" si="1303"/>
        <v>1</v>
      </c>
      <c r="BK360" s="152">
        <f t="shared" si="1304"/>
        <v>1</v>
      </c>
      <c r="BL360" t="str">
        <f t="shared" si="1305"/>
        <v>1.000</v>
      </c>
      <c r="BQ360" s="153"/>
    </row>
    <row r="361" spans="1:69">
      <c r="A361" s="154">
        <v>359</v>
      </c>
      <c r="B361" s="170" t="s">
        <v>834</v>
      </c>
      <c r="C361" s="165" t="s">
        <v>835</v>
      </c>
      <c r="D361" s="13" t="s">
        <v>1221</v>
      </c>
      <c r="E361" s="23" t="s">
        <v>1222</v>
      </c>
      <c r="F361" s="23" t="s">
        <v>540</v>
      </c>
      <c r="G361" s="23" t="s">
        <v>443</v>
      </c>
      <c r="H361" s="13">
        <v>4</v>
      </c>
      <c r="I361" s="13">
        <v>20</v>
      </c>
      <c r="J361" s="567">
        <v>0</v>
      </c>
      <c r="K361" s="147">
        <v>1000</v>
      </c>
      <c r="L361" s="147">
        <v>0</v>
      </c>
      <c r="M361" s="147">
        <v>0</v>
      </c>
      <c r="N361" s="9" t="str">
        <f t="shared" si="1293"/>
        <v>2#0000_0000</v>
      </c>
      <c r="O361" s="9" t="str">
        <f t="shared" si="1294"/>
        <v>2#0000_0010</v>
      </c>
      <c r="P361" s="9" t="str">
        <f t="shared" si="1295"/>
        <v>2#0000_0010</v>
      </c>
      <c r="Q361" s="179"/>
      <c r="R361" s="179"/>
      <c r="S361" s="179"/>
      <c r="T361" s="180"/>
      <c r="U361" s="181" t="s">
        <v>1189</v>
      </c>
      <c r="V361" s="182"/>
      <c r="W361" s="182"/>
      <c r="X361" s="180"/>
      <c r="Y361" s="181"/>
      <c r="Z361" s="179"/>
      <c r="AA361" s="179"/>
      <c r="AB361" s="179"/>
      <c r="AC361" s="148" t="str">
        <f t="shared" si="1296"/>
        <v>2#0000_0000</v>
      </c>
      <c r="AD361" s="149" t="str">
        <f t="shared" si="1297"/>
        <v>2#0000_0000</v>
      </c>
      <c r="AE361" s="15" t="str">
        <f t="shared" si="1298"/>
        <v>2#0000_0000</v>
      </c>
      <c r="AF361" s="567">
        <f t="shared" si="1299"/>
        <v>0</v>
      </c>
      <c r="AG361" t="str">
        <f t="shared" si="1300"/>
        <v>2.000</v>
      </c>
      <c r="AI361">
        <v>12</v>
      </c>
      <c r="AJ361">
        <v>16</v>
      </c>
      <c r="AK361">
        <v>15</v>
      </c>
      <c r="AN361" s="15" t="s">
        <v>11741</v>
      </c>
      <c r="AO361" s="234" t="s">
        <v>11830</v>
      </c>
      <c r="BG361" s="150">
        <v>5</v>
      </c>
      <c r="BH361" s="567">
        <f t="shared" si="1301"/>
        <v>0</v>
      </c>
      <c r="BI361" s="567">
        <f t="shared" si="1302"/>
        <v>1000</v>
      </c>
      <c r="BJ361" s="151">
        <f t="shared" si="1303"/>
        <v>2</v>
      </c>
      <c r="BK361" s="152">
        <f t="shared" si="1304"/>
        <v>2</v>
      </c>
      <c r="BL361" t="str">
        <f t="shared" si="1305"/>
        <v>2.000</v>
      </c>
      <c r="BQ361" s="153"/>
    </row>
    <row r="362" spans="1:69" s="1109" customFormat="1">
      <c r="A362" s="1096">
        <v>360</v>
      </c>
      <c r="B362" s="1097"/>
      <c r="C362" s="1098"/>
      <c r="D362" s="1099"/>
      <c r="E362" s="1100"/>
      <c r="F362" s="1100"/>
      <c r="G362" s="1100"/>
      <c r="H362" s="1101">
        <v>0</v>
      </c>
      <c r="I362" s="1101">
        <v>0</v>
      </c>
      <c r="J362" s="1101">
        <v>0</v>
      </c>
      <c r="K362" s="1101">
        <v>0</v>
      </c>
      <c r="L362" s="1101">
        <v>0</v>
      </c>
      <c r="M362" s="1101">
        <v>0</v>
      </c>
      <c r="N362" s="1102" t="str">
        <f t="shared" si="1293"/>
        <v>2#0000_0000</v>
      </c>
      <c r="O362" s="1102" t="str">
        <f t="shared" si="1294"/>
        <v>2#0000_0000</v>
      </c>
      <c r="P362" s="1102" t="str">
        <f t="shared" si="1295"/>
        <v>2#0000_0000</v>
      </c>
      <c r="Q362" s="1103"/>
      <c r="R362" s="1103"/>
      <c r="S362" s="1103"/>
      <c r="T362" s="1104"/>
      <c r="U362" s="1103"/>
      <c r="V362" s="1103"/>
      <c r="W362" s="1103"/>
      <c r="X362" s="1104"/>
      <c r="Y362" s="1103"/>
      <c r="Z362" s="1103"/>
      <c r="AA362" s="1103"/>
      <c r="AB362" s="1103"/>
      <c r="AC362" s="1105" t="str">
        <f t="shared" si="1296"/>
        <v>2#0000_0000</v>
      </c>
      <c r="AD362" s="1106" t="str">
        <f t="shared" si="1297"/>
        <v>2#0000_0000</v>
      </c>
      <c r="AE362" s="1107" t="str">
        <f t="shared" si="1298"/>
        <v>2#0000_0000</v>
      </c>
      <c r="AF362" s="1108">
        <f t="shared" si="1299"/>
        <v>0</v>
      </c>
      <c r="AG362" s="1109" t="str">
        <f t="shared" si="1300"/>
        <v>0.000</v>
      </c>
      <c r="AJ362" s="1109">
        <v>16</v>
      </c>
      <c r="AN362" s="1107" t="s">
        <v>11741</v>
      </c>
      <c r="AO362" s="1133"/>
      <c r="BG362" s="1110">
        <v>5</v>
      </c>
      <c r="BH362" s="1108">
        <f t="shared" si="1301"/>
        <v>0</v>
      </c>
      <c r="BI362" s="1108">
        <f t="shared" si="1302"/>
        <v>0</v>
      </c>
      <c r="BJ362" s="1111">
        <f t="shared" si="1303"/>
        <v>0</v>
      </c>
      <c r="BK362" s="1112">
        <f t="shared" si="1304"/>
        <v>0</v>
      </c>
      <c r="BL362" s="1109" t="str">
        <f t="shared" si="1305"/>
        <v>0.000</v>
      </c>
      <c r="BQ362" s="1113"/>
    </row>
    <row r="363" spans="1:69" s="1109" customFormat="1">
      <c r="A363" s="1096">
        <v>361</v>
      </c>
      <c r="B363" s="1097"/>
      <c r="C363" s="1098"/>
      <c r="D363" s="1099"/>
      <c r="E363" s="1100"/>
      <c r="F363" s="1100"/>
      <c r="G363" s="1100"/>
      <c r="H363" s="1101">
        <v>0</v>
      </c>
      <c r="I363" s="1101">
        <v>0</v>
      </c>
      <c r="J363" s="1101">
        <v>0</v>
      </c>
      <c r="K363" s="1101">
        <v>0</v>
      </c>
      <c r="L363" s="1101">
        <v>0</v>
      </c>
      <c r="M363" s="1101">
        <v>0</v>
      </c>
      <c r="N363" s="1102" t="str">
        <f t="shared" si="1293"/>
        <v>2#0000_0000</v>
      </c>
      <c r="O363" s="1102" t="str">
        <f t="shared" si="1294"/>
        <v>2#0000_0000</v>
      </c>
      <c r="P363" s="1102" t="str">
        <f t="shared" si="1295"/>
        <v>2#0000_0000</v>
      </c>
      <c r="Q363" s="1103"/>
      <c r="R363" s="1103"/>
      <c r="S363" s="1103"/>
      <c r="T363" s="1104"/>
      <c r="U363" s="1103"/>
      <c r="V363" s="1103"/>
      <c r="W363" s="1103"/>
      <c r="X363" s="1104"/>
      <c r="Y363" s="1103"/>
      <c r="Z363" s="1103"/>
      <c r="AA363" s="1103"/>
      <c r="AB363" s="1103"/>
      <c r="AC363" s="1105" t="str">
        <f t="shared" si="1296"/>
        <v>2#0000_0000</v>
      </c>
      <c r="AD363" s="1106" t="str">
        <f t="shared" si="1297"/>
        <v>2#0000_0000</v>
      </c>
      <c r="AE363" s="1107" t="str">
        <f t="shared" si="1298"/>
        <v>2#0000_0000</v>
      </c>
      <c r="AF363" s="1108">
        <f t="shared" si="1299"/>
        <v>0</v>
      </c>
      <c r="AG363" s="1109" t="str">
        <f t="shared" si="1300"/>
        <v>0.000</v>
      </c>
      <c r="AI363" s="1109">
        <v>12</v>
      </c>
      <c r="AJ363" s="1109">
        <v>16</v>
      </c>
      <c r="AK363" s="1109">
        <v>15</v>
      </c>
      <c r="AN363" s="1107" t="s">
        <v>11741</v>
      </c>
      <c r="AO363" s="1133"/>
      <c r="BG363" s="1110">
        <v>5</v>
      </c>
      <c r="BH363" s="1108">
        <f t="shared" si="1301"/>
        <v>0</v>
      </c>
      <c r="BI363" s="1108">
        <f t="shared" si="1302"/>
        <v>0</v>
      </c>
      <c r="BJ363" s="1111">
        <f t="shared" si="1303"/>
        <v>0</v>
      </c>
      <c r="BK363" s="1112">
        <f t="shared" si="1304"/>
        <v>0</v>
      </c>
      <c r="BL363" s="1109" t="str">
        <f t="shared" si="1305"/>
        <v>0.000</v>
      </c>
      <c r="BQ363" s="1113"/>
    </row>
    <row r="364" spans="1:69" s="1109" customFormat="1">
      <c r="A364" s="1096">
        <v>362</v>
      </c>
      <c r="B364" s="1097"/>
      <c r="C364" s="1098"/>
      <c r="D364" s="1099"/>
      <c r="E364" s="1100"/>
      <c r="F364" s="1100"/>
      <c r="G364" s="1100"/>
      <c r="H364" s="1101">
        <v>0</v>
      </c>
      <c r="I364" s="1101">
        <v>0</v>
      </c>
      <c r="J364" s="1101">
        <v>0</v>
      </c>
      <c r="K364" s="1101">
        <v>0</v>
      </c>
      <c r="L364" s="1101">
        <v>0</v>
      </c>
      <c r="M364" s="1101">
        <v>0</v>
      </c>
      <c r="N364" s="1102" t="str">
        <f t="shared" si="1293"/>
        <v>2#0000_0000</v>
      </c>
      <c r="O364" s="1102" t="str">
        <f t="shared" si="1294"/>
        <v>2#0000_0000</v>
      </c>
      <c r="P364" s="1102" t="str">
        <f t="shared" si="1295"/>
        <v>2#0000_0000</v>
      </c>
      <c r="Q364" s="1103"/>
      <c r="R364" s="1103"/>
      <c r="S364" s="1103"/>
      <c r="T364" s="1104"/>
      <c r="U364" s="1103"/>
      <c r="V364" s="1103"/>
      <c r="W364" s="1103"/>
      <c r="X364" s="1104"/>
      <c r="Y364" s="1103"/>
      <c r="Z364" s="1103"/>
      <c r="AA364" s="1103"/>
      <c r="AB364" s="1103"/>
      <c r="AC364" s="1105" t="str">
        <f t="shared" si="1296"/>
        <v>2#0000_0000</v>
      </c>
      <c r="AD364" s="1106" t="str">
        <f t="shared" si="1297"/>
        <v>2#0000_0000</v>
      </c>
      <c r="AE364" s="1107" t="str">
        <f t="shared" si="1298"/>
        <v>2#0000_0000</v>
      </c>
      <c r="AF364" s="1108">
        <f t="shared" si="1299"/>
        <v>0</v>
      </c>
      <c r="AG364" s="1109" t="str">
        <f t="shared" si="1300"/>
        <v>0.000</v>
      </c>
      <c r="AI364" s="1109">
        <v>12</v>
      </c>
      <c r="AJ364" s="1109">
        <v>16</v>
      </c>
      <c r="AK364" s="1109">
        <v>15</v>
      </c>
      <c r="AN364" s="1107" t="s">
        <v>11741</v>
      </c>
      <c r="AO364" s="1133"/>
      <c r="BG364" s="1110">
        <v>5</v>
      </c>
      <c r="BH364" s="1108">
        <f t="shared" si="1301"/>
        <v>0</v>
      </c>
      <c r="BI364" s="1108">
        <f t="shared" si="1302"/>
        <v>0</v>
      </c>
      <c r="BJ364" s="1111">
        <f t="shared" si="1303"/>
        <v>0</v>
      </c>
      <c r="BK364" s="1112">
        <f t="shared" si="1304"/>
        <v>0</v>
      </c>
      <c r="BL364" s="1109" t="str">
        <f t="shared" si="1305"/>
        <v>0.000</v>
      </c>
      <c r="BQ364" s="1113"/>
    </row>
    <row r="365" spans="1:69">
      <c r="A365" s="154">
        <v>363</v>
      </c>
      <c r="B365" s="175" t="s">
        <v>643</v>
      </c>
      <c r="C365" s="165" t="s">
        <v>644</v>
      </c>
      <c r="D365" s="13" t="s">
        <v>1165</v>
      </c>
      <c r="E365" s="23" t="s">
        <v>1166</v>
      </c>
      <c r="F365" s="23" t="s">
        <v>544</v>
      </c>
      <c r="G365" s="23" t="s">
        <v>443</v>
      </c>
      <c r="H365" s="23">
        <v>4</v>
      </c>
      <c r="I365" s="23">
        <v>20</v>
      </c>
      <c r="J365" s="147">
        <v>0</v>
      </c>
      <c r="K365" s="147">
        <v>10</v>
      </c>
      <c r="L365" s="147">
        <v>0</v>
      </c>
      <c r="M365" s="147">
        <v>0</v>
      </c>
      <c r="N365" s="9" t="str">
        <f t="shared" si="1293"/>
        <v>2#0000_0000</v>
      </c>
      <c r="O365" s="9" t="str">
        <f t="shared" si="1294"/>
        <v>2#0000_0000</v>
      </c>
      <c r="P365" s="9" t="str">
        <f t="shared" si="1295"/>
        <v>2#0000_0000</v>
      </c>
      <c r="Q365" s="179"/>
      <c r="R365" s="179"/>
      <c r="S365" s="179"/>
      <c r="T365" s="180"/>
      <c r="U365" s="181"/>
      <c r="V365" s="182"/>
      <c r="W365" s="182"/>
      <c r="X365" s="180"/>
      <c r="Y365" s="181"/>
      <c r="Z365" s="179"/>
      <c r="AA365" s="179"/>
      <c r="AB365" s="179"/>
      <c r="AC365" s="148" t="str">
        <f t="shared" si="1296"/>
        <v>2#0000_0000</v>
      </c>
      <c r="AD365" s="149" t="str">
        <f t="shared" si="1297"/>
        <v>2#0000_0000</v>
      </c>
      <c r="AE365" s="15" t="str">
        <f t="shared" si="1298"/>
        <v>2#0000_0000</v>
      </c>
      <c r="AF365" s="567">
        <f t="shared" si="1299"/>
        <v>1</v>
      </c>
      <c r="AG365" t="str">
        <f t="shared" si="1300"/>
        <v>0.050</v>
      </c>
      <c r="AI365">
        <v>12</v>
      </c>
      <c r="AJ365">
        <v>16</v>
      </c>
      <c r="AK365">
        <v>15</v>
      </c>
      <c r="AM365">
        <v>1241057</v>
      </c>
      <c r="AN365" s="15" t="s">
        <v>11741</v>
      </c>
      <c r="AO365" s="234" t="s">
        <v>11823</v>
      </c>
      <c r="BG365" s="150">
        <v>5</v>
      </c>
      <c r="BH365" s="567">
        <f t="shared" si="1301"/>
        <v>0</v>
      </c>
      <c r="BI365" s="567">
        <f t="shared" si="1302"/>
        <v>10</v>
      </c>
      <c r="BJ365" s="151">
        <f t="shared" si="1303"/>
        <v>0.05</v>
      </c>
      <c r="BK365" s="152">
        <f t="shared" si="1304"/>
        <v>0.05</v>
      </c>
      <c r="BL365" t="str">
        <f t="shared" si="1305"/>
        <v>0.050</v>
      </c>
      <c r="BQ365" s="153"/>
    </row>
    <row r="366" spans="1:69">
      <c r="A366" s="154">
        <v>364</v>
      </c>
      <c r="B366" s="175" t="s">
        <v>1079</v>
      </c>
      <c r="C366" s="165" t="s">
        <v>1080</v>
      </c>
      <c r="D366" s="13" t="s">
        <v>1165</v>
      </c>
      <c r="E366" s="23" t="s">
        <v>1166</v>
      </c>
      <c r="F366" s="23" t="s">
        <v>544</v>
      </c>
      <c r="G366" s="23" t="s">
        <v>443</v>
      </c>
      <c r="H366" s="23">
        <v>4</v>
      </c>
      <c r="I366" s="23">
        <v>20</v>
      </c>
      <c r="J366" s="147">
        <v>0</v>
      </c>
      <c r="K366" s="147">
        <v>10</v>
      </c>
      <c r="L366" s="147">
        <v>0</v>
      </c>
      <c r="M366" s="147">
        <v>0</v>
      </c>
      <c r="N366" s="9" t="str">
        <f t="shared" si="1293"/>
        <v>2#0000_0000</v>
      </c>
      <c r="O366" s="9" t="str">
        <f t="shared" si="1294"/>
        <v>2#0000_0000</v>
      </c>
      <c r="P366" s="9" t="str">
        <f t="shared" si="1295"/>
        <v>2#0000_0000</v>
      </c>
      <c r="Q366" s="179"/>
      <c r="R366" s="179"/>
      <c r="S366" s="179"/>
      <c r="T366" s="180"/>
      <c r="U366" s="181"/>
      <c r="V366" s="182"/>
      <c r="W366" s="182"/>
      <c r="X366" s="180"/>
      <c r="Y366" s="181"/>
      <c r="Z366" s="179"/>
      <c r="AA366" s="179"/>
      <c r="AB366" s="179"/>
      <c r="AC366" s="148" t="str">
        <f t="shared" si="1296"/>
        <v>2#0000_0000</v>
      </c>
      <c r="AD366" s="149" t="str">
        <f t="shared" si="1297"/>
        <v>2#0000_0000</v>
      </c>
      <c r="AE366" s="15" t="str">
        <f t="shared" si="1298"/>
        <v>2#0000_0000</v>
      </c>
      <c r="AF366" s="567">
        <f t="shared" si="1299"/>
        <v>1</v>
      </c>
      <c r="AG366" t="str">
        <f t="shared" si="1300"/>
        <v>0.050</v>
      </c>
      <c r="AI366">
        <v>12</v>
      </c>
      <c r="AJ366">
        <v>16</v>
      </c>
      <c r="AK366">
        <v>15</v>
      </c>
      <c r="AM366">
        <v>1241058</v>
      </c>
      <c r="AN366" s="15" t="s">
        <v>11741</v>
      </c>
      <c r="AO366" s="234" t="s">
        <v>11823</v>
      </c>
      <c r="BG366" s="150">
        <v>5</v>
      </c>
      <c r="BH366" s="567">
        <f t="shared" si="1301"/>
        <v>0</v>
      </c>
      <c r="BI366" s="567">
        <f t="shared" si="1302"/>
        <v>10</v>
      </c>
      <c r="BJ366" s="151">
        <f t="shared" si="1303"/>
        <v>0.05</v>
      </c>
      <c r="BK366" s="152">
        <f t="shared" si="1304"/>
        <v>0.05</v>
      </c>
      <c r="BL366" t="str">
        <f t="shared" si="1305"/>
        <v>0.050</v>
      </c>
      <c r="BQ366" s="153"/>
    </row>
    <row r="367" spans="1:69">
      <c r="A367" s="154">
        <v>365</v>
      </c>
      <c r="B367" s="175" t="s">
        <v>683</v>
      </c>
      <c r="C367" s="165" t="s">
        <v>684</v>
      </c>
      <c r="D367" s="13" t="s">
        <v>1165</v>
      </c>
      <c r="E367" s="23" t="s">
        <v>1166</v>
      </c>
      <c r="F367" s="23" t="s">
        <v>544</v>
      </c>
      <c r="G367" s="23" t="s">
        <v>443</v>
      </c>
      <c r="H367" s="23">
        <v>4</v>
      </c>
      <c r="I367" s="23">
        <v>20</v>
      </c>
      <c r="J367" s="147">
        <v>0</v>
      </c>
      <c r="K367" s="147">
        <v>10</v>
      </c>
      <c r="L367" s="147">
        <v>0</v>
      </c>
      <c r="M367" s="147">
        <v>0</v>
      </c>
      <c r="N367" s="9" t="str">
        <f t="shared" si="1293"/>
        <v>2#0000_0000</v>
      </c>
      <c r="O367" s="9" t="str">
        <f t="shared" si="1294"/>
        <v>2#0000_0000</v>
      </c>
      <c r="P367" s="9" t="str">
        <f t="shared" si="1295"/>
        <v>2#0000_0000</v>
      </c>
      <c r="Q367" s="179"/>
      <c r="R367" s="179"/>
      <c r="S367" s="179"/>
      <c r="T367" s="180"/>
      <c r="U367" s="181"/>
      <c r="V367" s="182"/>
      <c r="W367" s="182"/>
      <c r="X367" s="180"/>
      <c r="Y367" s="181"/>
      <c r="Z367" s="179"/>
      <c r="AA367" s="179"/>
      <c r="AB367" s="179"/>
      <c r="AC367" s="148" t="str">
        <f t="shared" si="1296"/>
        <v>2#0000_0000</v>
      </c>
      <c r="AD367" s="149" t="str">
        <f t="shared" si="1297"/>
        <v>2#0000_0000</v>
      </c>
      <c r="AE367" s="15" t="str">
        <f t="shared" si="1298"/>
        <v>2#0000_0000</v>
      </c>
      <c r="AF367" s="567">
        <f t="shared" si="1299"/>
        <v>1</v>
      </c>
      <c r="AG367" t="str">
        <f t="shared" si="1300"/>
        <v>0.050</v>
      </c>
      <c r="AI367">
        <v>12</v>
      </c>
      <c r="AJ367">
        <v>16</v>
      </c>
      <c r="AK367">
        <v>15</v>
      </c>
      <c r="AM367">
        <v>1241059</v>
      </c>
      <c r="AN367" s="15" t="s">
        <v>11741</v>
      </c>
      <c r="AO367" s="234" t="s">
        <v>11823</v>
      </c>
      <c r="BG367" s="150">
        <v>5</v>
      </c>
      <c r="BH367" s="567">
        <f t="shared" si="1301"/>
        <v>0</v>
      </c>
      <c r="BI367" s="567">
        <f t="shared" si="1302"/>
        <v>10</v>
      </c>
      <c r="BJ367" s="151">
        <f t="shared" si="1303"/>
        <v>0.05</v>
      </c>
      <c r="BK367" s="152">
        <f t="shared" si="1304"/>
        <v>0.05</v>
      </c>
      <c r="BL367" t="str">
        <f t="shared" si="1305"/>
        <v>0.050</v>
      </c>
      <c r="BQ367" s="153"/>
    </row>
    <row r="368" spans="1:69">
      <c r="A368" s="154">
        <v>366</v>
      </c>
      <c r="B368" s="175" t="s">
        <v>1081</v>
      </c>
      <c r="C368" s="165" t="s">
        <v>1082</v>
      </c>
      <c r="D368" s="13" t="s">
        <v>1165</v>
      </c>
      <c r="E368" s="23" t="s">
        <v>1166</v>
      </c>
      <c r="F368" s="23" t="s">
        <v>544</v>
      </c>
      <c r="G368" s="23" t="s">
        <v>443</v>
      </c>
      <c r="H368" s="23">
        <v>4</v>
      </c>
      <c r="I368" s="23">
        <v>20</v>
      </c>
      <c r="J368" s="147">
        <v>0</v>
      </c>
      <c r="K368" s="147">
        <v>10</v>
      </c>
      <c r="L368" s="147">
        <v>0</v>
      </c>
      <c r="M368" s="147">
        <v>0</v>
      </c>
      <c r="N368" s="9" t="str">
        <f t="shared" si="1293"/>
        <v>2#0000_0000</v>
      </c>
      <c r="O368" s="9" t="str">
        <f t="shared" si="1294"/>
        <v>2#0000_0000</v>
      </c>
      <c r="P368" s="9" t="str">
        <f t="shared" si="1295"/>
        <v>2#0000_0000</v>
      </c>
      <c r="Q368" s="179"/>
      <c r="R368" s="179"/>
      <c r="S368" s="179"/>
      <c r="T368" s="180"/>
      <c r="U368" s="181"/>
      <c r="V368" s="182"/>
      <c r="W368" s="182"/>
      <c r="X368" s="180"/>
      <c r="Y368" s="181"/>
      <c r="Z368" s="179"/>
      <c r="AA368" s="179"/>
      <c r="AB368" s="179"/>
      <c r="AC368" s="148" t="str">
        <f t="shared" si="1296"/>
        <v>2#0000_0000</v>
      </c>
      <c r="AD368" s="149" t="str">
        <f t="shared" si="1297"/>
        <v>2#0000_0000</v>
      </c>
      <c r="AE368" s="15" t="str">
        <f t="shared" si="1298"/>
        <v>2#0000_0000</v>
      </c>
      <c r="AF368" s="567">
        <f t="shared" si="1299"/>
        <v>1</v>
      </c>
      <c r="AG368" t="str">
        <f t="shared" si="1300"/>
        <v>0.050</v>
      </c>
      <c r="AI368">
        <v>12</v>
      </c>
      <c r="AJ368">
        <v>16</v>
      </c>
      <c r="AK368">
        <v>15</v>
      </c>
      <c r="AM368">
        <v>1241060</v>
      </c>
      <c r="AN368" s="15" t="s">
        <v>11741</v>
      </c>
      <c r="AO368" s="234" t="s">
        <v>11823</v>
      </c>
      <c r="BG368" s="150">
        <v>5</v>
      </c>
      <c r="BH368" s="567">
        <f t="shared" si="1301"/>
        <v>0</v>
      </c>
      <c r="BI368" s="567">
        <f t="shared" si="1302"/>
        <v>10</v>
      </c>
      <c r="BJ368" s="151">
        <f t="shared" si="1303"/>
        <v>0.05</v>
      </c>
      <c r="BK368" s="152">
        <f t="shared" si="1304"/>
        <v>0.05</v>
      </c>
      <c r="BL368" t="str">
        <f t="shared" si="1305"/>
        <v>0.050</v>
      </c>
      <c r="BQ368" s="153"/>
    </row>
    <row r="369" spans="1:69" s="1109" customFormat="1">
      <c r="A369" s="1096">
        <v>367</v>
      </c>
      <c r="B369" s="1097"/>
      <c r="C369" s="1098"/>
      <c r="D369" s="1099"/>
      <c r="E369" s="1100"/>
      <c r="F369" s="1100"/>
      <c r="G369" s="1100"/>
      <c r="H369" s="1101">
        <v>0</v>
      </c>
      <c r="I369" s="1101">
        <v>0</v>
      </c>
      <c r="J369" s="1101">
        <v>0</v>
      </c>
      <c r="K369" s="1101">
        <v>0</v>
      </c>
      <c r="L369" s="1101">
        <v>0</v>
      </c>
      <c r="M369" s="1101">
        <v>0</v>
      </c>
      <c r="N369" s="1102" t="str">
        <f t="shared" si="1293"/>
        <v>2#0000_0000</v>
      </c>
      <c r="O369" s="1102" t="str">
        <f t="shared" si="1294"/>
        <v>2#0000_0000</v>
      </c>
      <c r="P369" s="1102" t="str">
        <f t="shared" si="1295"/>
        <v>2#0000_0000</v>
      </c>
      <c r="Q369" s="1103"/>
      <c r="R369" s="1103"/>
      <c r="S369" s="1103"/>
      <c r="T369" s="1104"/>
      <c r="U369" s="1103"/>
      <c r="V369" s="1103"/>
      <c r="W369" s="1103"/>
      <c r="X369" s="1104"/>
      <c r="Y369" s="1103"/>
      <c r="Z369" s="1103"/>
      <c r="AA369" s="1103"/>
      <c r="AB369" s="1103"/>
      <c r="AC369" s="1105" t="str">
        <f t="shared" si="1296"/>
        <v>2#0000_0000</v>
      </c>
      <c r="AD369" s="1106" t="str">
        <f t="shared" si="1297"/>
        <v>2#0000_0000</v>
      </c>
      <c r="AE369" s="1107" t="str">
        <f t="shared" si="1298"/>
        <v>2#0000_0000</v>
      </c>
      <c r="AF369" s="1108">
        <f t="shared" si="1299"/>
        <v>0</v>
      </c>
      <c r="AG369" s="1109" t="str">
        <f t="shared" si="1300"/>
        <v>0.000</v>
      </c>
      <c r="AI369" s="1109">
        <v>12</v>
      </c>
      <c r="AJ369" s="1109">
        <v>16</v>
      </c>
      <c r="AK369" s="1109">
        <v>15</v>
      </c>
      <c r="AN369" s="1107" t="s">
        <v>11741</v>
      </c>
      <c r="AO369" s="1133"/>
      <c r="BG369" s="1110">
        <v>5</v>
      </c>
      <c r="BH369" s="1108">
        <f t="shared" si="1301"/>
        <v>0</v>
      </c>
      <c r="BI369" s="1108">
        <f t="shared" si="1302"/>
        <v>0</v>
      </c>
      <c r="BJ369" s="1111">
        <f t="shared" si="1303"/>
        <v>0</v>
      </c>
      <c r="BK369" s="1112">
        <f t="shared" si="1304"/>
        <v>0</v>
      </c>
      <c r="BL369" s="1109" t="str">
        <f t="shared" si="1305"/>
        <v>0.000</v>
      </c>
      <c r="BQ369" s="1113"/>
    </row>
    <row r="370" spans="1:69">
      <c r="A370" s="154">
        <v>368</v>
      </c>
      <c r="B370" s="174" t="s">
        <v>670</v>
      </c>
      <c r="C370" s="165" t="s">
        <v>671</v>
      </c>
      <c r="D370" s="13"/>
      <c r="E370" s="23" t="s">
        <v>1168</v>
      </c>
      <c r="F370" s="23" t="s">
        <v>540</v>
      </c>
      <c r="G370" s="23" t="s">
        <v>443</v>
      </c>
      <c r="H370" s="23">
        <v>4</v>
      </c>
      <c r="I370" s="23">
        <v>20</v>
      </c>
      <c r="J370" s="147">
        <v>0</v>
      </c>
      <c r="K370" s="147">
        <v>100</v>
      </c>
      <c r="L370" s="147">
        <v>0</v>
      </c>
      <c r="M370" s="147">
        <v>0</v>
      </c>
      <c r="N370" s="9" t="str">
        <f t="shared" si="1293"/>
        <v>2#0000_0000</v>
      </c>
      <c r="O370" s="9" t="str">
        <f t="shared" si="1294"/>
        <v>2#0000_0000</v>
      </c>
      <c r="P370" s="9" t="str">
        <f t="shared" si="1295"/>
        <v>2#0000_0000</v>
      </c>
      <c r="Q370" s="179"/>
      <c r="R370" s="179"/>
      <c r="S370" s="179"/>
      <c r="T370" s="180"/>
      <c r="U370" s="181"/>
      <c r="V370" s="182"/>
      <c r="W370" s="182"/>
      <c r="X370" s="180"/>
      <c r="Y370" s="181"/>
      <c r="Z370" s="179"/>
      <c r="AA370" s="179"/>
      <c r="AB370" s="179"/>
      <c r="AC370" s="148" t="str">
        <f t="shared" si="1296"/>
        <v>2#0000_0000</v>
      </c>
      <c r="AD370" s="149" t="str">
        <f t="shared" si="1297"/>
        <v>2#0000_0000</v>
      </c>
      <c r="AE370" s="15" t="str">
        <f t="shared" si="1298"/>
        <v>2#0000_0000</v>
      </c>
      <c r="AF370" s="567">
        <f t="shared" si="1299"/>
        <v>0</v>
      </c>
      <c r="AG370" t="str">
        <f t="shared" si="1300"/>
        <v>0.500</v>
      </c>
      <c r="AI370">
        <v>12</v>
      </c>
      <c r="AJ370">
        <v>16</v>
      </c>
      <c r="AK370">
        <v>15</v>
      </c>
      <c r="AM370">
        <v>1241061</v>
      </c>
      <c r="AN370" s="15" t="s">
        <v>11741</v>
      </c>
      <c r="AO370" s="234" t="s">
        <v>11844</v>
      </c>
      <c r="BG370" s="150">
        <v>5</v>
      </c>
      <c r="BH370" s="567">
        <f t="shared" si="1301"/>
        <v>0</v>
      </c>
      <c r="BI370" s="567">
        <f t="shared" si="1302"/>
        <v>100</v>
      </c>
      <c r="BJ370" s="151">
        <f t="shared" si="1303"/>
        <v>0.5</v>
      </c>
      <c r="BK370" s="152">
        <f t="shared" si="1304"/>
        <v>0.5</v>
      </c>
      <c r="BL370" t="str">
        <f t="shared" si="1305"/>
        <v>0.500</v>
      </c>
      <c r="BQ370" s="153"/>
    </row>
    <row r="371" spans="1:69">
      <c r="A371" s="154">
        <v>369</v>
      </c>
      <c r="B371" s="174" t="s">
        <v>712</v>
      </c>
      <c r="C371" s="165" t="s">
        <v>713</v>
      </c>
      <c r="D371" s="13"/>
      <c r="E371" s="23" t="s">
        <v>1168</v>
      </c>
      <c r="F371" s="23" t="s">
        <v>540</v>
      </c>
      <c r="G371" s="23" t="s">
        <v>443</v>
      </c>
      <c r="H371" s="23">
        <v>4</v>
      </c>
      <c r="I371" s="23">
        <v>20</v>
      </c>
      <c r="J371" s="147">
        <v>0</v>
      </c>
      <c r="K371" s="147">
        <v>100</v>
      </c>
      <c r="L371" s="147">
        <v>0</v>
      </c>
      <c r="M371" s="147">
        <v>0</v>
      </c>
      <c r="N371" s="9" t="str">
        <f t="shared" si="1293"/>
        <v>2#0000_0000</v>
      </c>
      <c r="O371" s="9" t="str">
        <f t="shared" si="1294"/>
        <v>2#0000_0000</v>
      </c>
      <c r="P371" s="9" t="str">
        <f t="shared" si="1295"/>
        <v>2#0000_0000</v>
      </c>
      <c r="Q371" s="179"/>
      <c r="R371" s="179"/>
      <c r="S371" s="179"/>
      <c r="T371" s="180"/>
      <c r="U371" s="181"/>
      <c r="V371" s="182"/>
      <c r="W371" s="182"/>
      <c r="X371" s="180"/>
      <c r="Y371" s="181"/>
      <c r="Z371" s="179"/>
      <c r="AA371" s="179"/>
      <c r="AB371" s="179"/>
      <c r="AC371" s="148" t="str">
        <f t="shared" si="1296"/>
        <v>2#0000_0000</v>
      </c>
      <c r="AD371" s="149" t="str">
        <f t="shared" si="1297"/>
        <v>2#0000_0000</v>
      </c>
      <c r="AE371" s="15" t="str">
        <f t="shared" si="1298"/>
        <v>2#0000_0000</v>
      </c>
      <c r="AF371" s="567">
        <f t="shared" si="1299"/>
        <v>0</v>
      </c>
      <c r="AG371" t="str">
        <f t="shared" si="1300"/>
        <v>0.500</v>
      </c>
      <c r="AI371">
        <v>12</v>
      </c>
      <c r="AJ371">
        <v>16</v>
      </c>
      <c r="AK371">
        <v>15</v>
      </c>
      <c r="AM371">
        <v>1241062</v>
      </c>
      <c r="AN371" s="15" t="s">
        <v>11741</v>
      </c>
      <c r="AO371" s="234" t="s">
        <v>11844</v>
      </c>
      <c r="BG371" s="150">
        <v>5</v>
      </c>
      <c r="BH371" s="567">
        <f t="shared" si="1301"/>
        <v>0</v>
      </c>
      <c r="BI371" s="567">
        <f t="shared" si="1302"/>
        <v>100</v>
      </c>
      <c r="BJ371" s="151">
        <f t="shared" si="1303"/>
        <v>0.5</v>
      </c>
      <c r="BK371" s="152">
        <f t="shared" si="1304"/>
        <v>0.5</v>
      </c>
      <c r="BL371" t="str">
        <f t="shared" si="1305"/>
        <v>0.500</v>
      </c>
      <c r="BQ371" s="153"/>
    </row>
    <row r="372" spans="1:69" s="1109" customFormat="1">
      <c r="A372" s="1096">
        <v>370</v>
      </c>
      <c r="B372" s="1097"/>
      <c r="C372" s="1098"/>
      <c r="D372" s="1099"/>
      <c r="E372" s="1100"/>
      <c r="F372" s="1100"/>
      <c r="G372" s="1100"/>
      <c r="H372" s="1101">
        <v>0</v>
      </c>
      <c r="I372" s="1101">
        <v>0</v>
      </c>
      <c r="J372" s="1101">
        <v>0</v>
      </c>
      <c r="K372" s="1101">
        <v>0</v>
      </c>
      <c r="L372" s="1101">
        <v>0</v>
      </c>
      <c r="M372" s="1101">
        <v>0</v>
      </c>
      <c r="N372" s="1102" t="str">
        <f t="shared" si="1293"/>
        <v>2#0000_0000</v>
      </c>
      <c r="O372" s="1102" t="str">
        <f t="shared" si="1294"/>
        <v>2#0000_0000</v>
      </c>
      <c r="P372" s="1102" t="str">
        <f t="shared" si="1295"/>
        <v>2#0000_0000</v>
      </c>
      <c r="Q372" s="1103"/>
      <c r="R372" s="1103"/>
      <c r="S372" s="1103"/>
      <c r="T372" s="1104"/>
      <c r="U372" s="1103"/>
      <c r="V372" s="1103"/>
      <c r="W372" s="1103"/>
      <c r="X372" s="1104"/>
      <c r="Y372" s="1103"/>
      <c r="Z372" s="1103"/>
      <c r="AA372" s="1103"/>
      <c r="AB372" s="1103"/>
      <c r="AC372" s="1105" t="str">
        <f t="shared" si="1296"/>
        <v>2#0000_0000</v>
      </c>
      <c r="AD372" s="1106" t="str">
        <f t="shared" si="1297"/>
        <v>2#0000_0000</v>
      </c>
      <c r="AE372" s="1107" t="str">
        <f t="shared" si="1298"/>
        <v>2#0000_0000</v>
      </c>
      <c r="AF372" s="1108">
        <f t="shared" si="1299"/>
        <v>0</v>
      </c>
      <c r="AG372" s="1109" t="str">
        <f t="shared" si="1300"/>
        <v>0.000</v>
      </c>
      <c r="AI372" s="1109">
        <v>12</v>
      </c>
      <c r="AJ372" s="1109">
        <v>16</v>
      </c>
      <c r="AK372" s="1109">
        <v>15</v>
      </c>
      <c r="AN372" s="1107" t="s">
        <v>11741</v>
      </c>
      <c r="AO372" s="1133"/>
      <c r="BG372" s="1110">
        <v>5</v>
      </c>
      <c r="BH372" s="1108">
        <f t="shared" si="1301"/>
        <v>0</v>
      </c>
      <c r="BI372" s="1108">
        <f t="shared" si="1302"/>
        <v>0</v>
      </c>
      <c r="BJ372" s="1111">
        <f t="shared" si="1303"/>
        <v>0</v>
      </c>
      <c r="BK372" s="1112">
        <f t="shared" si="1304"/>
        <v>0</v>
      </c>
      <c r="BL372" s="1109" t="str">
        <f t="shared" si="1305"/>
        <v>0.000</v>
      </c>
      <c r="BQ372" s="1113"/>
    </row>
    <row r="373" spans="1:69">
      <c r="A373" s="154">
        <v>371</v>
      </c>
      <c r="B373" s="175" t="s">
        <v>744</v>
      </c>
      <c r="C373" s="165" t="s">
        <v>745</v>
      </c>
      <c r="D373" s="13"/>
      <c r="E373" s="23" t="s">
        <v>1168</v>
      </c>
      <c r="F373" s="23" t="s">
        <v>540</v>
      </c>
      <c r="G373" s="23" t="s">
        <v>443</v>
      </c>
      <c r="H373" s="23">
        <v>4</v>
      </c>
      <c r="I373" s="23">
        <v>20</v>
      </c>
      <c r="J373" s="147">
        <v>0</v>
      </c>
      <c r="K373" s="147">
        <v>100</v>
      </c>
      <c r="L373" s="147">
        <v>0</v>
      </c>
      <c r="M373" s="147">
        <v>0</v>
      </c>
      <c r="N373" s="9" t="str">
        <f t="shared" si="1293"/>
        <v>2#0000_0000</v>
      </c>
      <c r="O373" s="9" t="str">
        <f t="shared" si="1294"/>
        <v>2#0000_0000</v>
      </c>
      <c r="P373" s="9" t="str">
        <f t="shared" si="1295"/>
        <v>2#0000_0000</v>
      </c>
      <c r="Q373" s="179"/>
      <c r="R373" s="179"/>
      <c r="S373" s="179"/>
      <c r="T373" s="180"/>
      <c r="U373" s="181"/>
      <c r="V373" s="182"/>
      <c r="W373" s="182"/>
      <c r="X373" s="180"/>
      <c r="Y373" s="181"/>
      <c r="Z373" s="179"/>
      <c r="AA373" s="179"/>
      <c r="AB373" s="179"/>
      <c r="AC373" s="148" t="str">
        <f t="shared" si="1296"/>
        <v>2#0000_0000</v>
      </c>
      <c r="AD373" s="149" t="str">
        <f t="shared" si="1297"/>
        <v>2#0000_0000</v>
      </c>
      <c r="AE373" s="15" t="str">
        <f t="shared" si="1298"/>
        <v>2#0000_0000</v>
      </c>
      <c r="AF373" s="567">
        <f t="shared" si="1299"/>
        <v>0</v>
      </c>
      <c r="AG373" t="str">
        <f t="shared" si="1300"/>
        <v>0.500</v>
      </c>
      <c r="AI373">
        <v>12</v>
      </c>
      <c r="AJ373">
        <v>16</v>
      </c>
      <c r="AK373">
        <v>15</v>
      </c>
      <c r="AM373">
        <v>1241063</v>
      </c>
      <c r="AN373" s="15" t="s">
        <v>11741</v>
      </c>
      <c r="AO373" s="234" t="s">
        <v>11844</v>
      </c>
      <c r="BG373" s="150">
        <v>5</v>
      </c>
      <c r="BH373" s="567">
        <f t="shared" si="1301"/>
        <v>0</v>
      </c>
      <c r="BI373" s="567">
        <f t="shared" si="1302"/>
        <v>100</v>
      </c>
      <c r="BJ373" s="151">
        <f t="shared" si="1303"/>
        <v>0.5</v>
      </c>
      <c r="BK373" s="152">
        <f t="shared" si="1304"/>
        <v>0.5</v>
      </c>
      <c r="BL373" t="str">
        <f t="shared" si="1305"/>
        <v>0.500</v>
      </c>
      <c r="BQ373" s="153"/>
    </row>
    <row r="374" spans="1:69">
      <c r="A374" s="154">
        <v>372</v>
      </c>
      <c r="B374" s="175" t="s">
        <v>781</v>
      </c>
      <c r="C374" s="165" t="s">
        <v>782</v>
      </c>
      <c r="D374" s="13"/>
      <c r="E374" s="23" t="s">
        <v>1168</v>
      </c>
      <c r="F374" s="23" t="s">
        <v>540</v>
      </c>
      <c r="G374" s="23" t="s">
        <v>443</v>
      </c>
      <c r="H374" s="23">
        <v>4</v>
      </c>
      <c r="I374" s="23">
        <v>20</v>
      </c>
      <c r="J374" s="147">
        <v>0</v>
      </c>
      <c r="K374" s="147">
        <v>100</v>
      </c>
      <c r="L374" s="147">
        <v>0</v>
      </c>
      <c r="M374" s="147">
        <v>0</v>
      </c>
      <c r="N374" s="9" t="str">
        <f t="shared" si="1293"/>
        <v>2#0000_0000</v>
      </c>
      <c r="O374" s="9" t="str">
        <f t="shared" si="1294"/>
        <v>2#0000_0000</v>
      </c>
      <c r="P374" s="9" t="str">
        <f t="shared" si="1295"/>
        <v>2#0000_0000</v>
      </c>
      <c r="Q374" s="179"/>
      <c r="R374" s="179"/>
      <c r="S374" s="179"/>
      <c r="T374" s="180"/>
      <c r="U374" s="181"/>
      <c r="V374" s="182"/>
      <c r="W374" s="182"/>
      <c r="X374" s="180"/>
      <c r="Y374" s="181"/>
      <c r="Z374" s="179"/>
      <c r="AA374" s="179"/>
      <c r="AB374" s="179"/>
      <c r="AC374" s="148" t="str">
        <f t="shared" si="1296"/>
        <v>2#0000_0000</v>
      </c>
      <c r="AD374" s="149" t="str">
        <f t="shared" si="1297"/>
        <v>2#0000_0000</v>
      </c>
      <c r="AE374" s="15" t="str">
        <f t="shared" si="1298"/>
        <v>2#0000_0000</v>
      </c>
      <c r="AF374" s="567">
        <f t="shared" si="1299"/>
        <v>0</v>
      </c>
      <c r="AG374" t="str">
        <f t="shared" si="1300"/>
        <v>0.500</v>
      </c>
      <c r="AI374">
        <v>12</v>
      </c>
      <c r="AJ374">
        <v>16</v>
      </c>
      <c r="AK374">
        <v>15</v>
      </c>
      <c r="AM374">
        <v>1241064</v>
      </c>
      <c r="AN374" s="15" t="s">
        <v>11741</v>
      </c>
      <c r="AO374" s="234" t="s">
        <v>11844</v>
      </c>
      <c r="BG374" s="150">
        <v>5</v>
      </c>
      <c r="BH374" s="567">
        <f t="shared" si="1301"/>
        <v>0</v>
      </c>
      <c r="BI374" s="567">
        <f t="shared" si="1302"/>
        <v>100</v>
      </c>
      <c r="BJ374" s="151">
        <f t="shared" si="1303"/>
        <v>0.5</v>
      </c>
      <c r="BK374" s="152">
        <f t="shared" si="1304"/>
        <v>0.5</v>
      </c>
      <c r="BL374" t="str">
        <f t="shared" si="1305"/>
        <v>0.500</v>
      </c>
      <c r="BQ374" s="153"/>
    </row>
    <row r="375" spans="1:69" s="1109" customFormat="1">
      <c r="A375" s="1096">
        <v>373</v>
      </c>
      <c r="B375" s="1097"/>
      <c r="C375" s="1098"/>
      <c r="D375" s="1099"/>
      <c r="E375" s="1100"/>
      <c r="F375" s="1100"/>
      <c r="G375" s="1100"/>
      <c r="H375" s="1101">
        <v>0</v>
      </c>
      <c r="I375" s="1101">
        <v>0</v>
      </c>
      <c r="J375" s="1101">
        <v>0</v>
      </c>
      <c r="K375" s="1101">
        <v>0</v>
      </c>
      <c r="L375" s="1101">
        <v>0</v>
      </c>
      <c r="M375" s="1101">
        <v>0</v>
      </c>
      <c r="N375" s="1102" t="str">
        <f t="shared" si="1293"/>
        <v>2#0000_0000</v>
      </c>
      <c r="O375" s="1102" t="str">
        <f t="shared" si="1294"/>
        <v>2#0000_0000</v>
      </c>
      <c r="P375" s="1102" t="str">
        <f t="shared" si="1295"/>
        <v>2#0000_0000</v>
      </c>
      <c r="Q375" s="1103"/>
      <c r="R375" s="1103"/>
      <c r="S375" s="1103"/>
      <c r="T375" s="1104"/>
      <c r="U375" s="1103"/>
      <c r="V375" s="1103"/>
      <c r="W375" s="1103"/>
      <c r="X375" s="1104"/>
      <c r="Y375" s="1103"/>
      <c r="Z375" s="1103"/>
      <c r="AA375" s="1103"/>
      <c r="AB375" s="1103"/>
      <c r="AC375" s="1105" t="str">
        <f t="shared" si="1296"/>
        <v>2#0000_0000</v>
      </c>
      <c r="AD375" s="1106" t="str">
        <f t="shared" si="1297"/>
        <v>2#0000_0000</v>
      </c>
      <c r="AE375" s="1107" t="str">
        <f t="shared" si="1298"/>
        <v>2#0000_0000</v>
      </c>
      <c r="AF375" s="1108">
        <f t="shared" si="1299"/>
        <v>0</v>
      </c>
      <c r="AG375" s="1109" t="str">
        <f t="shared" si="1300"/>
        <v>0.000</v>
      </c>
      <c r="AI375" s="1109">
        <v>12</v>
      </c>
      <c r="AJ375" s="1109">
        <v>16</v>
      </c>
      <c r="AK375" s="1109">
        <v>15</v>
      </c>
      <c r="AN375" s="1107" t="s">
        <v>11741</v>
      </c>
      <c r="AO375" s="1133"/>
      <c r="BG375" s="1110">
        <v>5</v>
      </c>
      <c r="BH375" s="1108">
        <f t="shared" si="1301"/>
        <v>0</v>
      </c>
      <c r="BI375" s="1108">
        <f t="shared" si="1302"/>
        <v>0</v>
      </c>
      <c r="BJ375" s="1111">
        <f t="shared" si="1303"/>
        <v>0</v>
      </c>
      <c r="BK375" s="1112">
        <f t="shared" si="1304"/>
        <v>0</v>
      </c>
      <c r="BL375" s="1109" t="str">
        <f t="shared" si="1305"/>
        <v>0.000</v>
      </c>
      <c r="BQ375" s="1113"/>
    </row>
    <row r="376" spans="1:69">
      <c r="A376" s="154">
        <v>374</v>
      </c>
      <c r="B376" s="232" t="s">
        <v>8378</v>
      </c>
      <c r="C376" s="21" t="s">
        <v>8381</v>
      </c>
      <c r="D376" s="13" t="s">
        <v>1183</v>
      </c>
      <c r="E376" s="13" t="s">
        <v>1173</v>
      </c>
      <c r="F376" s="23" t="s">
        <v>544</v>
      </c>
      <c r="G376" s="23" t="s">
        <v>443</v>
      </c>
      <c r="H376" s="147">
        <v>0</v>
      </c>
      <c r="I376" s="147">
        <v>10</v>
      </c>
      <c r="J376" s="147">
        <v>0</v>
      </c>
      <c r="K376" s="147">
        <v>10</v>
      </c>
      <c r="L376" s="147">
        <v>0</v>
      </c>
      <c r="M376" s="147">
        <v>0</v>
      </c>
      <c r="N376" s="9" t="str">
        <f t="shared" si="1293"/>
        <v>2#0000_0000</v>
      </c>
      <c r="O376" s="9" t="str">
        <f t="shared" si="1294"/>
        <v>2#0000_0000</v>
      </c>
      <c r="P376" s="9" t="str">
        <f t="shared" si="1295"/>
        <v>2#0000_0000</v>
      </c>
      <c r="Q376" s="179"/>
      <c r="R376" s="179"/>
      <c r="S376" s="179"/>
      <c r="T376" s="180"/>
      <c r="U376" s="181"/>
      <c r="V376" s="182"/>
      <c r="W376" s="182"/>
      <c r="X376" s="180" t="s">
        <v>1160</v>
      </c>
      <c r="Y376" s="181"/>
      <c r="Z376" s="179"/>
      <c r="AA376" s="179"/>
      <c r="AB376" s="179"/>
      <c r="AC376" s="148" t="str">
        <f t="shared" si="1296"/>
        <v>2#0000_0010</v>
      </c>
      <c r="AD376" s="149" t="str">
        <f t="shared" si="1297"/>
        <v>2#0000_0010</v>
      </c>
      <c r="AE376" s="15" t="str">
        <f t="shared" si="1298"/>
        <v>2#0000_0000</v>
      </c>
      <c r="AF376" s="567">
        <f t="shared" si="1299"/>
        <v>0</v>
      </c>
      <c r="AG376" t="str">
        <f t="shared" si="1300"/>
        <v>0.050</v>
      </c>
      <c r="AH376" t="s">
        <v>8377</v>
      </c>
      <c r="AI376">
        <v>12</v>
      </c>
      <c r="AJ376">
        <v>16</v>
      </c>
      <c r="AK376">
        <v>15</v>
      </c>
      <c r="AM376">
        <v>1241065</v>
      </c>
      <c r="AN376" s="15" t="s">
        <v>11741</v>
      </c>
      <c r="AO376" s="234" t="s">
        <v>11836</v>
      </c>
      <c r="BG376" s="150">
        <v>5</v>
      </c>
      <c r="BH376" s="567">
        <f t="shared" si="1301"/>
        <v>0</v>
      </c>
      <c r="BI376" s="567">
        <f t="shared" si="1302"/>
        <v>10</v>
      </c>
      <c r="BJ376" s="151">
        <f t="shared" si="1303"/>
        <v>0.05</v>
      </c>
      <c r="BK376" s="152">
        <f t="shared" si="1304"/>
        <v>0.05</v>
      </c>
      <c r="BL376" t="str">
        <f t="shared" si="1305"/>
        <v>0.050</v>
      </c>
      <c r="BQ376" s="153"/>
    </row>
    <row r="377" spans="1:69">
      <c r="A377" s="154">
        <v>375</v>
      </c>
      <c r="B377" s="232" t="s">
        <v>8379</v>
      </c>
      <c r="C377" s="21" t="s">
        <v>8382</v>
      </c>
      <c r="D377" s="13" t="s">
        <v>1183</v>
      </c>
      <c r="E377" s="13" t="s">
        <v>1173</v>
      </c>
      <c r="F377" s="23" t="s">
        <v>544</v>
      </c>
      <c r="G377" s="23" t="s">
        <v>443</v>
      </c>
      <c r="H377" s="147">
        <v>0</v>
      </c>
      <c r="I377" s="147">
        <v>10</v>
      </c>
      <c r="J377" s="147">
        <v>0</v>
      </c>
      <c r="K377" s="147">
        <v>10</v>
      </c>
      <c r="L377" s="147">
        <v>0</v>
      </c>
      <c r="M377" s="147">
        <v>0</v>
      </c>
      <c r="N377" s="9" t="str">
        <f t="shared" si="1293"/>
        <v>2#0000_0000</v>
      </c>
      <c r="O377" s="9" t="str">
        <f t="shared" si="1294"/>
        <v>2#0000_0000</v>
      </c>
      <c r="P377" s="9" t="str">
        <f t="shared" si="1295"/>
        <v>2#0000_0000</v>
      </c>
      <c r="Q377" s="179"/>
      <c r="R377" s="179"/>
      <c r="S377" s="179"/>
      <c r="T377" s="180"/>
      <c r="U377" s="181"/>
      <c r="V377" s="182"/>
      <c r="W377" s="182"/>
      <c r="X377" s="180" t="s">
        <v>1160</v>
      </c>
      <c r="Y377" s="181"/>
      <c r="Z377" s="179"/>
      <c r="AA377" s="179"/>
      <c r="AB377" s="179"/>
      <c r="AC377" s="148" t="str">
        <f t="shared" si="1296"/>
        <v>2#0000_0010</v>
      </c>
      <c r="AD377" s="149" t="str">
        <f t="shared" si="1297"/>
        <v>2#0000_0010</v>
      </c>
      <c r="AE377" s="15" t="str">
        <f t="shared" si="1298"/>
        <v>2#0000_0000</v>
      </c>
      <c r="AF377" s="567">
        <f t="shared" si="1299"/>
        <v>0</v>
      </c>
      <c r="AG377" t="str">
        <f t="shared" si="1300"/>
        <v>0.050</v>
      </c>
      <c r="AH377" t="s">
        <v>8377</v>
      </c>
      <c r="AI377">
        <v>12</v>
      </c>
      <c r="AJ377">
        <v>16</v>
      </c>
      <c r="AK377">
        <v>15</v>
      </c>
      <c r="AM377">
        <v>1241066</v>
      </c>
      <c r="AN377" s="15" t="s">
        <v>11741</v>
      </c>
      <c r="AO377" s="234" t="s">
        <v>11836</v>
      </c>
      <c r="BG377" s="150">
        <v>5</v>
      </c>
      <c r="BH377" s="567">
        <f t="shared" si="1301"/>
        <v>0</v>
      </c>
      <c r="BI377" s="567">
        <f t="shared" si="1302"/>
        <v>10</v>
      </c>
      <c r="BJ377" s="151">
        <f t="shared" si="1303"/>
        <v>0.05</v>
      </c>
      <c r="BK377" s="152">
        <f t="shared" si="1304"/>
        <v>0.05</v>
      </c>
      <c r="BL377" t="str">
        <f t="shared" si="1305"/>
        <v>0.050</v>
      </c>
      <c r="BQ377" s="153"/>
    </row>
    <row r="378" spans="1:69">
      <c r="A378" s="154">
        <v>376</v>
      </c>
      <c r="B378" s="232" t="s">
        <v>8380</v>
      </c>
      <c r="C378" s="155" t="s">
        <v>8383</v>
      </c>
      <c r="D378" s="13" t="s">
        <v>1183</v>
      </c>
      <c r="E378" s="13" t="s">
        <v>1173</v>
      </c>
      <c r="F378" s="23" t="s">
        <v>544</v>
      </c>
      <c r="G378" s="23" t="s">
        <v>443</v>
      </c>
      <c r="H378" s="147">
        <v>0</v>
      </c>
      <c r="I378" s="147">
        <v>10</v>
      </c>
      <c r="J378" s="147">
        <v>0</v>
      </c>
      <c r="K378" s="147">
        <v>10</v>
      </c>
      <c r="L378" s="147">
        <v>0</v>
      </c>
      <c r="M378" s="147">
        <v>0</v>
      </c>
      <c r="N378" s="9" t="str">
        <f t="shared" si="1293"/>
        <v>2#0000_0000</v>
      </c>
      <c r="O378" s="9" t="str">
        <f t="shared" si="1294"/>
        <v>2#0000_0000</v>
      </c>
      <c r="P378" s="9" t="str">
        <f t="shared" si="1295"/>
        <v>2#0000_0000</v>
      </c>
      <c r="Q378" s="179"/>
      <c r="R378" s="179"/>
      <c r="S378" s="179"/>
      <c r="T378" s="180"/>
      <c r="U378" s="181"/>
      <c r="V378" s="182"/>
      <c r="W378" s="182"/>
      <c r="X378" s="180" t="s">
        <v>8820</v>
      </c>
      <c r="Y378" s="181"/>
      <c r="Z378" s="179"/>
      <c r="AA378" s="179"/>
      <c r="AB378" s="179"/>
      <c r="AC378" s="148" t="str">
        <f t="shared" si="1296"/>
        <v>2#0000_0010</v>
      </c>
      <c r="AD378" s="149" t="str">
        <f t="shared" si="1297"/>
        <v>2#0000_0010</v>
      </c>
      <c r="AE378" s="15" t="str">
        <f t="shared" si="1298"/>
        <v>2#0000_0000</v>
      </c>
      <c r="AF378" s="567">
        <f t="shared" si="1299"/>
        <v>0</v>
      </c>
      <c r="AG378" t="str">
        <f t="shared" si="1300"/>
        <v>0.050</v>
      </c>
      <c r="AH378" t="s">
        <v>8377</v>
      </c>
      <c r="AI378">
        <v>12</v>
      </c>
      <c r="AJ378">
        <v>16</v>
      </c>
      <c r="AK378">
        <v>15</v>
      </c>
      <c r="AM378">
        <v>1241067</v>
      </c>
      <c r="AN378" s="15" t="s">
        <v>11741</v>
      </c>
      <c r="AO378" s="234" t="s">
        <v>11836</v>
      </c>
      <c r="BG378" s="150">
        <v>5</v>
      </c>
      <c r="BH378" s="567">
        <f t="shared" si="1301"/>
        <v>0</v>
      </c>
      <c r="BI378" s="567">
        <f t="shared" si="1302"/>
        <v>10</v>
      </c>
      <c r="BJ378" s="151">
        <f t="shared" si="1303"/>
        <v>0.05</v>
      </c>
      <c r="BK378" s="152">
        <f t="shared" si="1304"/>
        <v>0.05</v>
      </c>
      <c r="BL378" t="str">
        <f t="shared" si="1305"/>
        <v>0.050</v>
      </c>
      <c r="BQ378" s="153"/>
    </row>
    <row r="379" spans="1:69">
      <c r="A379" s="154">
        <v>377</v>
      </c>
      <c r="B379" s="232" t="s">
        <v>8385</v>
      </c>
      <c r="C379" s="155" t="s">
        <v>8384</v>
      </c>
      <c r="D379" s="13" t="s">
        <v>1183</v>
      </c>
      <c r="E379" s="13" t="s">
        <v>1173</v>
      </c>
      <c r="F379" s="23" t="s">
        <v>544</v>
      </c>
      <c r="G379" s="23" t="s">
        <v>443</v>
      </c>
      <c r="H379" s="147">
        <v>0</v>
      </c>
      <c r="I379" s="147">
        <v>10</v>
      </c>
      <c r="J379" s="147">
        <v>0</v>
      </c>
      <c r="K379" s="147">
        <v>10</v>
      </c>
      <c r="L379" s="147">
        <v>0</v>
      </c>
      <c r="M379" s="147">
        <v>0</v>
      </c>
      <c r="N379" s="9" t="str">
        <f t="shared" si="1293"/>
        <v>2#0000_0000</v>
      </c>
      <c r="O379" s="9" t="str">
        <f t="shared" si="1294"/>
        <v>2#0000_0000</v>
      </c>
      <c r="P379" s="9" t="str">
        <f t="shared" si="1295"/>
        <v>2#0000_0000</v>
      </c>
      <c r="Q379" s="179"/>
      <c r="R379" s="179"/>
      <c r="S379" s="179"/>
      <c r="T379" s="180"/>
      <c r="U379" s="181"/>
      <c r="V379" s="182"/>
      <c r="W379" s="182"/>
      <c r="X379" s="180" t="s">
        <v>8820</v>
      </c>
      <c r="Y379" s="181"/>
      <c r="Z379" s="179"/>
      <c r="AA379" s="179"/>
      <c r="AB379" s="179"/>
      <c r="AC379" s="148" t="str">
        <f t="shared" si="1296"/>
        <v>2#0000_0010</v>
      </c>
      <c r="AD379" s="149" t="str">
        <f t="shared" si="1297"/>
        <v>2#0000_0010</v>
      </c>
      <c r="AE379" s="15" t="str">
        <f t="shared" si="1298"/>
        <v>2#0000_0000</v>
      </c>
      <c r="AF379" s="567">
        <f t="shared" si="1299"/>
        <v>0</v>
      </c>
      <c r="AG379" t="str">
        <f t="shared" si="1300"/>
        <v>0.050</v>
      </c>
      <c r="AH379" t="s">
        <v>8377</v>
      </c>
      <c r="AI379">
        <v>12</v>
      </c>
      <c r="AJ379">
        <v>16</v>
      </c>
      <c r="AK379">
        <v>15</v>
      </c>
      <c r="AM379">
        <v>1241068</v>
      </c>
      <c r="AN379" s="15" t="s">
        <v>11741</v>
      </c>
      <c r="AO379" s="234" t="s">
        <v>11836</v>
      </c>
      <c r="BG379" s="150">
        <v>5</v>
      </c>
      <c r="BH379" s="567">
        <f t="shared" si="1301"/>
        <v>0</v>
      </c>
      <c r="BI379" s="567">
        <f t="shared" si="1302"/>
        <v>10</v>
      </c>
      <c r="BJ379" s="151">
        <f t="shared" si="1303"/>
        <v>0.05</v>
      </c>
      <c r="BK379" s="152">
        <f t="shared" si="1304"/>
        <v>0.05</v>
      </c>
      <c r="BL379" t="str">
        <f t="shared" si="1305"/>
        <v>0.050</v>
      </c>
      <c r="BQ379" s="153"/>
    </row>
    <row r="380" spans="1:69">
      <c r="A380" s="154">
        <v>378</v>
      </c>
      <c r="B380" s="177"/>
      <c r="C380" s="165"/>
      <c r="D380" s="13"/>
      <c r="E380" s="23"/>
      <c r="F380" s="23"/>
      <c r="G380" s="23"/>
      <c r="H380" s="147">
        <v>0</v>
      </c>
      <c r="I380" s="147">
        <v>0</v>
      </c>
      <c r="J380" s="147">
        <v>0</v>
      </c>
      <c r="K380" s="147">
        <v>0</v>
      </c>
      <c r="L380" s="147">
        <v>0</v>
      </c>
      <c r="M380" s="147">
        <v>0</v>
      </c>
      <c r="N380" s="9" t="str">
        <f t="shared" ref="N380:N385" si="1306">CONCATENATE("2#00",IF(Q380&lt;&gt;"","1","0")&amp;IF(R380&lt;&gt;"","1","0")&amp;"_",IF(S380&lt;&gt;"","1","0"),IF(T380&lt;&gt;"","1","0"),"00")</f>
        <v>2#0000_0000</v>
      </c>
      <c r="O380" s="9" t="str">
        <f t="shared" ref="O380:O385" si="1307">P380</f>
        <v>2#0000_0000</v>
      </c>
      <c r="P380" s="9" t="str">
        <f t="shared" ref="P380:P398" si="1308">CONCATENATE("2#00",IF(Q380&lt;&gt;"","1","0")&amp;IF(R380&lt;&gt;"","1","0")&amp;"_",IF(S380&lt;&gt;"","1","0")&amp;IF(T380&lt;&gt;"","1","0")&amp;IF(U380&lt;&gt;"","1","0")&amp;IF(V380&lt;&gt;"","1","0"))</f>
        <v>2#0000_0000</v>
      </c>
      <c r="Q380" s="179"/>
      <c r="R380" s="179"/>
      <c r="S380" s="179"/>
      <c r="T380" s="180"/>
      <c r="U380" s="181"/>
      <c r="V380" s="182"/>
      <c r="W380" s="182"/>
      <c r="X380" s="180"/>
      <c r="Y380" s="181"/>
      <c r="Z380" s="179"/>
      <c r="AA380" s="179"/>
      <c r="AB380" s="179"/>
      <c r="AC380" s="148" t="str">
        <f t="shared" ref="AC380:AC398" si="1309">CONCATENATE("2#00",IF(AB380&lt;&gt;"","1","0")&amp;IF(AA380&lt;&gt;"","1","0")&amp;"_"&amp;IF(Z380&lt;&gt;"","1","0")&amp;IF(Y380&lt;&gt;"","1","0")&amp;IF(X380&lt;&gt;"","1","0")&amp;IF(W380&lt;&gt;"","1","0"))</f>
        <v>2#0000_0000</v>
      </c>
      <c r="AD380" s="149" t="str">
        <f t="shared" ref="AD380:AD385" si="1310">AC380</f>
        <v>2#0000_0000</v>
      </c>
      <c r="AE380" s="15" t="str">
        <f t="shared" ref="AE380:AE385" si="1311">CONCATENATE("2#00",IF(AB380&lt;&gt;"","1","0")&amp;IF(AA380&lt;&gt;"","1","0")&amp;"_"&amp;IF(Z380&lt;&gt;"","1","0")&amp;IF(Y380&lt;&gt;"","1","0"),"00")</f>
        <v>2#0000_0000</v>
      </c>
      <c r="AF380" s="567">
        <f t="shared" ref="AF380:AF398" si="1312">IF(E380="МПа",1,0)</f>
        <v>0</v>
      </c>
      <c r="AG380">
        <f t="shared" ref="AG380:AG387" si="1313">BL380</f>
        <v>0</v>
      </c>
      <c r="AN380" s="15" t="s">
        <v>11741</v>
      </c>
      <c r="AO380" s="11"/>
      <c r="BG380" s="150"/>
      <c r="BH380" s="567"/>
      <c r="BI380" s="567"/>
      <c r="BJ380" s="151"/>
      <c r="BK380" s="152"/>
      <c r="BQ380" s="153"/>
    </row>
    <row r="381" spans="1:69">
      <c r="A381" s="154">
        <v>379</v>
      </c>
      <c r="B381" s="177"/>
      <c r="C381" s="165"/>
      <c r="D381" s="13"/>
      <c r="E381" s="23"/>
      <c r="F381" s="23"/>
      <c r="G381" s="23"/>
      <c r="H381" s="147">
        <v>0</v>
      </c>
      <c r="I381" s="147">
        <v>0</v>
      </c>
      <c r="J381" s="147">
        <v>0</v>
      </c>
      <c r="K381" s="147">
        <v>0</v>
      </c>
      <c r="L381" s="147">
        <v>0</v>
      </c>
      <c r="M381" s="147">
        <v>0</v>
      </c>
      <c r="N381" s="9" t="str">
        <f t="shared" si="1306"/>
        <v>2#0000_0000</v>
      </c>
      <c r="O381" s="9" t="str">
        <f t="shared" si="1307"/>
        <v>2#0000_0000</v>
      </c>
      <c r="P381" s="9" t="str">
        <f t="shared" si="1308"/>
        <v>2#0000_0000</v>
      </c>
      <c r="Q381" s="179"/>
      <c r="R381" s="179"/>
      <c r="S381" s="179"/>
      <c r="T381" s="180"/>
      <c r="U381" s="181"/>
      <c r="V381" s="182"/>
      <c r="W381" s="182"/>
      <c r="X381" s="180"/>
      <c r="Y381" s="181"/>
      <c r="Z381" s="179"/>
      <c r="AA381" s="179"/>
      <c r="AB381" s="179"/>
      <c r="AC381" s="148" t="str">
        <f t="shared" si="1309"/>
        <v>2#0000_0000</v>
      </c>
      <c r="AD381" s="149" t="str">
        <f t="shared" si="1310"/>
        <v>2#0000_0000</v>
      </c>
      <c r="AE381" s="15" t="str">
        <f t="shared" si="1311"/>
        <v>2#0000_0000</v>
      </c>
      <c r="AF381" s="567">
        <f t="shared" si="1312"/>
        <v>0</v>
      </c>
      <c r="AG381">
        <f t="shared" si="1313"/>
        <v>0</v>
      </c>
      <c r="AN381" s="15" t="s">
        <v>11741</v>
      </c>
      <c r="AO381" s="11"/>
      <c r="BG381" s="150"/>
      <c r="BH381" s="567"/>
      <c r="BI381" s="567"/>
      <c r="BJ381" s="151"/>
      <c r="BK381" s="152"/>
      <c r="BQ381" s="153"/>
    </row>
    <row r="382" spans="1:69">
      <c r="A382" s="154">
        <v>380</v>
      </c>
      <c r="B382" s="177"/>
      <c r="C382" s="165"/>
      <c r="D382" s="13"/>
      <c r="E382" s="23"/>
      <c r="F382" s="23"/>
      <c r="G382" s="23"/>
      <c r="H382" s="147">
        <v>0</v>
      </c>
      <c r="I382" s="147">
        <v>0</v>
      </c>
      <c r="J382" s="147">
        <v>0</v>
      </c>
      <c r="K382" s="147">
        <v>0</v>
      </c>
      <c r="L382" s="147">
        <v>0</v>
      </c>
      <c r="M382" s="147">
        <v>0</v>
      </c>
      <c r="N382" s="9" t="str">
        <f t="shared" si="1306"/>
        <v>2#0000_0000</v>
      </c>
      <c r="O382" s="9" t="str">
        <f t="shared" si="1307"/>
        <v>2#0000_0000</v>
      </c>
      <c r="P382" s="9" t="str">
        <f t="shared" si="1308"/>
        <v>2#0000_0000</v>
      </c>
      <c r="Q382" s="179"/>
      <c r="R382" s="179"/>
      <c r="S382" s="179"/>
      <c r="T382" s="180"/>
      <c r="U382" s="181"/>
      <c r="V382" s="182"/>
      <c r="W382" s="182"/>
      <c r="X382" s="180"/>
      <c r="Y382" s="181"/>
      <c r="Z382" s="179"/>
      <c r="AA382" s="179"/>
      <c r="AB382" s="179"/>
      <c r="AC382" s="148" t="str">
        <f t="shared" si="1309"/>
        <v>2#0000_0000</v>
      </c>
      <c r="AD382" s="149" t="str">
        <f t="shared" si="1310"/>
        <v>2#0000_0000</v>
      </c>
      <c r="AE382" s="15" t="str">
        <f t="shared" si="1311"/>
        <v>2#0000_0000</v>
      </c>
      <c r="AF382" s="567">
        <f t="shared" si="1312"/>
        <v>0</v>
      </c>
      <c r="AG382">
        <f t="shared" si="1313"/>
        <v>0</v>
      </c>
      <c r="AN382" s="15" t="s">
        <v>11741</v>
      </c>
      <c r="AO382" s="11"/>
      <c r="BG382" s="150"/>
      <c r="BH382" s="567"/>
      <c r="BI382" s="567"/>
      <c r="BJ382" s="151"/>
      <c r="BK382" s="152"/>
      <c r="BQ382" s="153"/>
    </row>
    <row r="383" spans="1:69">
      <c r="A383" s="154">
        <v>381</v>
      </c>
      <c r="B383" s="177"/>
      <c r="C383" s="165"/>
      <c r="D383" s="13"/>
      <c r="E383" s="23"/>
      <c r="F383" s="23"/>
      <c r="G383" s="23"/>
      <c r="H383" s="147">
        <v>0</v>
      </c>
      <c r="I383" s="147">
        <v>0</v>
      </c>
      <c r="J383" s="147">
        <v>0</v>
      </c>
      <c r="K383" s="147">
        <v>0</v>
      </c>
      <c r="L383" s="147">
        <v>0</v>
      </c>
      <c r="M383" s="147">
        <v>0</v>
      </c>
      <c r="N383" s="9" t="str">
        <f t="shared" si="1306"/>
        <v>2#0000_0000</v>
      </c>
      <c r="O383" s="9" t="str">
        <f t="shared" si="1307"/>
        <v>2#0000_0000</v>
      </c>
      <c r="P383" s="9" t="str">
        <f t="shared" si="1308"/>
        <v>2#0000_0000</v>
      </c>
      <c r="Q383" s="179"/>
      <c r="R383" s="179"/>
      <c r="S383" s="179"/>
      <c r="T383" s="180"/>
      <c r="U383" s="181"/>
      <c r="V383" s="182"/>
      <c r="W383" s="182"/>
      <c r="X383" s="180"/>
      <c r="Y383" s="181"/>
      <c r="Z383" s="179"/>
      <c r="AA383" s="179"/>
      <c r="AB383" s="179"/>
      <c r="AC383" s="148" t="str">
        <f t="shared" si="1309"/>
        <v>2#0000_0000</v>
      </c>
      <c r="AD383" s="149" t="str">
        <f t="shared" si="1310"/>
        <v>2#0000_0000</v>
      </c>
      <c r="AE383" s="15" t="str">
        <f t="shared" si="1311"/>
        <v>2#0000_0000</v>
      </c>
      <c r="AF383" s="567">
        <f t="shared" si="1312"/>
        <v>0</v>
      </c>
      <c r="AG383">
        <f t="shared" si="1313"/>
        <v>0</v>
      </c>
      <c r="AN383" s="15" t="s">
        <v>11741</v>
      </c>
      <c r="AO383" s="11"/>
      <c r="BG383" s="150"/>
      <c r="BH383" s="567"/>
      <c r="BI383" s="567"/>
      <c r="BJ383" s="151"/>
      <c r="BK383" s="152"/>
      <c r="BQ383" s="153"/>
    </row>
    <row r="384" spans="1:69">
      <c r="A384" s="154">
        <v>382</v>
      </c>
      <c r="B384" s="177"/>
      <c r="C384" s="165"/>
      <c r="D384" s="13"/>
      <c r="E384" s="23"/>
      <c r="F384" s="23"/>
      <c r="G384" s="23"/>
      <c r="H384" s="147">
        <v>0</v>
      </c>
      <c r="I384" s="147">
        <v>0</v>
      </c>
      <c r="J384" s="147">
        <v>0</v>
      </c>
      <c r="K384" s="147">
        <v>0</v>
      </c>
      <c r="L384" s="147">
        <v>0</v>
      </c>
      <c r="M384" s="147">
        <v>0</v>
      </c>
      <c r="N384" s="9" t="str">
        <f t="shared" si="1306"/>
        <v>2#0000_0000</v>
      </c>
      <c r="O384" s="9" t="str">
        <f t="shared" si="1307"/>
        <v>2#0000_0000</v>
      </c>
      <c r="P384" s="9" t="str">
        <f t="shared" si="1308"/>
        <v>2#0000_0000</v>
      </c>
      <c r="Q384" s="179"/>
      <c r="R384" s="179"/>
      <c r="S384" s="179"/>
      <c r="T384" s="180"/>
      <c r="U384" s="181"/>
      <c r="V384" s="182"/>
      <c r="W384" s="182"/>
      <c r="X384" s="180"/>
      <c r="Y384" s="181"/>
      <c r="Z384" s="179"/>
      <c r="AA384" s="179"/>
      <c r="AB384" s="179"/>
      <c r="AC384" s="148" t="str">
        <f t="shared" si="1309"/>
        <v>2#0000_0000</v>
      </c>
      <c r="AD384" s="149" t="str">
        <f t="shared" si="1310"/>
        <v>2#0000_0000</v>
      </c>
      <c r="AE384" s="15" t="str">
        <f t="shared" si="1311"/>
        <v>2#0000_0000</v>
      </c>
      <c r="AF384" s="567">
        <f t="shared" si="1312"/>
        <v>0</v>
      </c>
      <c r="AG384">
        <f t="shared" si="1313"/>
        <v>0</v>
      </c>
      <c r="AN384" s="15" t="s">
        <v>11741</v>
      </c>
      <c r="AO384" s="11"/>
      <c r="BG384" s="150"/>
      <c r="BH384" s="567"/>
      <c r="BI384" s="567"/>
      <c r="BJ384" s="151"/>
      <c r="BK384" s="152"/>
      <c r="BQ384" s="153"/>
    </row>
    <row r="385" spans="1:69">
      <c r="A385" s="154">
        <v>383</v>
      </c>
      <c r="B385" s="177"/>
      <c r="C385" s="165"/>
      <c r="D385" s="13"/>
      <c r="E385" s="23"/>
      <c r="F385" s="23"/>
      <c r="G385" s="23"/>
      <c r="H385" s="147">
        <v>0</v>
      </c>
      <c r="I385" s="147">
        <v>0</v>
      </c>
      <c r="J385" s="147">
        <v>0</v>
      </c>
      <c r="K385" s="147">
        <v>0</v>
      </c>
      <c r="L385" s="147">
        <v>0</v>
      </c>
      <c r="M385" s="147">
        <v>0</v>
      </c>
      <c r="N385" s="9" t="str">
        <f t="shared" si="1306"/>
        <v>2#0000_0000</v>
      </c>
      <c r="O385" s="9" t="str">
        <f t="shared" si="1307"/>
        <v>2#0000_0000</v>
      </c>
      <c r="P385" s="9" t="str">
        <f t="shared" si="1308"/>
        <v>2#0000_0000</v>
      </c>
      <c r="Q385" s="179"/>
      <c r="R385" s="179"/>
      <c r="S385" s="179"/>
      <c r="T385" s="180"/>
      <c r="U385" s="181"/>
      <c r="V385" s="182"/>
      <c r="W385" s="182"/>
      <c r="X385" s="180"/>
      <c r="Y385" s="181"/>
      <c r="Z385" s="179"/>
      <c r="AA385" s="179"/>
      <c r="AB385" s="179"/>
      <c r="AC385" s="148" t="str">
        <f t="shared" si="1309"/>
        <v>2#0000_0000</v>
      </c>
      <c r="AD385" s="149" t="str">
        <f t="shared" si="1310"/>
        <v>2#0000_0000</v>
      </c>
      <c r="AE385" s="15" t="str">
        <f t="shared" si="1311"/>
        <v>2#0000_0000</v>
      </c>
      <c r="AF385" s="567">
        <f t="shared" si="1312"/>
        <v>0</v>
      </c>
      <c r="AG385">
        <f t="shared" si="1313"/>
        <v>0</v>
      </c>
      <c r="AN385" s="15" t="s">
        <v>11741</v>
      </c>
      <c r="AO385" s="11"/>
      <c r="BG385" s="150"/>
      <c r="BH385" s="567"/>
      <c r="BI385" s="567"/>
      <c r="BJ385" s="151"/>
      <c r="BK385" s="152"/>
      <c r="BQ385" s="153"/>
    </row>
    <row r="386" spans="1:69">
      <c r="A386" s="154">
        <v>384</v>
      </c>
      <c r="B386" s="177"/>
      <c r="C386" s="165"/>
      <c r="D386" s="13"/>
      <c r="E386" s="23"/>
      <c r="F386" s="23"/>
      <c r="G386" s="23"/>
      <c r="H386" s="147">
        <v>0</v>
      </c>
      <c r="I386" s="147">
        <v>0</v>
      </c>
      <c r="J386" s="147">
        <v>0</v>
      </c>
      <c r="K386" s="147">
        <v>0</v>
      </c>
      <c r="L386" s="147">
        <v>0</v>
      </c>
      <c r="M386" s="147">
        <v>0</v>
      </c>
      <c r="N386" s="9" t="str">
        <f t="shared" ref="N386:N398" si="1314">CONCATENATE("2#00",IF(Q386&lt;&gt;"","1","0")&amp;IF(R386&lt;&gt;"","1","0")&amp;"_",IF(S386&lt;&gt;"","1","0"),IF(T386&lt;&gt;"","1","0"),"00")</f>
        <v>2#0000_0000</v>
      </c>
      <c r="O386" s="9" t="str">
        <f t="shared" ref="O386:O398" si="1315">P386</f>
        <v>2#0000_0000</v>
      </c>
      <c r="P386" s="9" t="str">
        <f t="shared" si="1308"/>
        <v>2#0000_0000</v>
      </c>
      <c r="Q386" s="179"/>
      <c r="R386" s="179"/>
      <c r="S386" s="179"/>
      <c r="T386" s="180"/>
      <c r="U386" s="181"/>
      <c r="V386" s="182"/>
      <c r="W386" s="182"/>
      <c r="X386" s="180"/>
      <c r="Y386" s="181"/>
      <c r="Z386" s="179"/>
      <c r="AA386" s="179"/>
      <c r="AB386" s="179"/>
      <c r="AC386" s="148" t="str">
        <f t="shared" si="1309"/>
        <v>2#0000_0000</v>
      </c>
      <c r="AD386" s="149" t="str">
        <f t="shared" ref="AD386:AD398" si="1316">AC386</f>
        <v>2#0000_0000</v>
      </c>
      <c r="AE386" s="15" t="str">
        <f t="shared" ref="AE386:AE398" si="1317">CONCATENATE("2#00",IF(AB386&lt;&gt;"","1","0")&amp;IF(AA386&lt;&gt;"","1","0")&amp;"_"&amp;IF(Z386&lt;&gt;"","1","0")&amp;IF(Y386&lt;&gt;"","1","0"),"00")</f>
        <v>2#0000_0000</v>
      </c>
      <c r="AF386" s="567">
        <f t="shared" si="1312"/>
        <v>0</v>
      </c>
      <c r="AG386">
        <f t="shared" si="1313"/>
        <v>0</v>
      </c>
      <c r="AN386" s="15" t="s">
        <v>11741</v>
      </c>
      <c r="AO386" s="11"/>
      <c r="BG386" s="150"/>
      <c r="BH386" s="567"/>
      <c r="BI386" s="567"/>
      <c r="BJ386" s="151"/>
      <c r="BK386" s="152"/>
      <c r="BQ386" s="153"/>
    </row>
    <row r="387" spans="1:69">
      <c r="A387" s="154">
        <v>385</v>
      </c>
      <c r="B387" s="177"/>
      <c r="C387" s="165"/>
      <c r="D387" s="13"/>
      <c r="E387" s="23"/>
      <c r="F387" s="23"/>
      <c r="G387" s="23"/>
      <c r="H387" s="147">
        <v>0</v>
      </c>
      <c r="I387" s="147">
        <v>0</v>
      </c>
      <c r="J387" s="147">
        <v>0</v>
      </c>
      <c r="K387" s="147">
        <v>0</v>
      </c>
      <c r="L387" s="147">
        <v>0</v>
      </c>
      <c r="M387" s="147">
        <v>0</v>
      </c>
      <c r="N387" s="9" t="str">
        <f t="shared" si="1314"/>
        <v>2#0000_0000</v>
      </c>
      <c r="O387" s="9" t="str">
        <f t="shared" si="1315"/>
        <v>2#0000_0000</v>
      </c>
      <c r="P387" s="9" t="str">
        <f t="shared" si="1308"/>
        <v>2#0000_0000</v>
      </c>
      <c r="Q387" s="179"/>
      <c r="R387" s="179"/>
      <c r="S387" s="179"/>
      <c r="T387" s="180"/>
      <c r="U387" s="181"/>
      <c r="V387" s="182"/>
      <c r="W387" s="182"/>
      <c r="X387" s="180"/>
      <c r="Y387" s="181"/>
      <c r="Z387" s="179"/>
      <c r="AA387" s="179"/>
      <c r="AB387" s="179"/>
      <c r="AC387" s="148" t="str">
        <f t="shared" si="1309"/>
        <v>2#0000_0000</v>
      </c>
      <c r="AD387" s="149" t="str">
        <f t="shared" si="1316"/>
        <v>2#0000_0000</v>
      </c>
      <c r="AE387" s="15" t="str">
        <f t="shared" si="1317"/>
        <v>2#0000_0000</v>
      </c>
      <c r="AF387" s="567">
        <f t="shared" si="1312"/>
        <v>0</v>
      </c>
      <c r="AG387">
        <f t="shared" si="1313"/>
        <v>0</v>
      </c>
      <c r="AN387" s="15" t="s">
        <v>11741</v>
      </c>
      <c r="AO387" s="11"/>
      <c r="BG387" s="150"/>
      <c r="BH387" s="567"/>
      <c r="BI387" s="567"/>
      <c r="BJ387" s="151"/>
      <c r="BK387" s="152"/>
      <c r="BQ387" s="153"/>
    </row>
    <row r="388" spans="1:69">
      <c r="A388" s="154">
        <v>386</v>
      </c>
      <c r="B388" s="177"/>
      <c r="C388" s="165"/>
      <c r="D388" s="13"/>
      <c r="E388" s="23"/>
      <c r="F388" s="23"/>
      <c r="G388" s="23"/>
      <c r="H388" s="147">
        <v>0</v>
      </c>
      <c r="I388" s="147">
        <v>0</v>
      </c>
      <c r="J388" s="147">
        <v>0</v>
      </c>
      <c r="K388" s="147">
        <v>0</v>
      </c>
      <c r="L388" s="147">
        <v>0</v>
      </c>
      <c r="M388" s="147">
        <v>0</v>
      </c>
      <c r="N388" s="9" t="str">
        <f t="shared" si="1314"/>
        <v>2#0000_0000</v>
      </c>
      <c r="O388" s="9" t="str">
        <f t="shared" si="1315"/>
        <v>2#0000_0000</v>
      </c>
      <c r="P388" s="9" t="str">
        <f t="shared" si="1308"/>
        <v>2#0000_0000</v>
      </c>
      <c r="Q388" s="179"/>
      <c r="R388" s="179"/>
      <c r="S388" s="179"/>
      <c r="T388" s="180"/>
      <c r="U388" s="181"/>
      <c r="V388" s="182"/>
      <c r="W388" s="182"/>
      <c r="X388" s="180"/>
      <c r="Y388" s="181"/>
      <c r="Z388" s="179"/>
      <c r="AA388" s="179"/>
      <c r="AB388" s="179"/>
      <c r="AC388" s="148" t="str">
        <f t="shared" si="1309"/>
        <v>2#0000_0000</v>
      </c>
      <c r="AD388" s="149" t="str">
        <f t="shared" si="1316"/>
        <v>2#0000_0000</v>
      </c>
      <c r="AE388" s="15" t="str">
        <f t="shared" si="1317"/>
        <v>2#0000_0000</v>
      </c>
      <c r="AF388" s="567">
        <f t="shared" si="1312"/>
        <v>0</v>
      </c>
      <c r="AG388">
        <f t="shared" ref="AG388:AG397" si="1318">BL388</f>
        <v>0</v>
      </c>
      <c r="AN388" s="15" t="s">
        <v>11741</v>
      </c>
      <c r="AO388" s="11"/>
      <c r="BG388" s="150"/>
      <c r="BH388" s="567"/>
      <c r="BI388" s="567"/>
      <c r="BJ388" s="151"/>
      <c r="BK388" s="152"/>
      <c r="BQ388" s="153"/>
    </row>
    <row r="389" spans="1:69">
      <c r="A389" s="154">
        <v>387</v>
      </c>
      <c r="B389" s="177"/>
      <c r="C389" s="165"/>
      <c r="D389" s="13"/>
      <c r="E389" s="23"/>
      <c r="F389" s="23"/>
      <c r="G389" s="23"/>
      <c r="H389" s="147">
        <v>0</v>
      </c>
      <c r="I389" s="147">
        <v>0</v>
      </c>
      <c r="J389" s="147">
        <v>0</v>
      </c>
      <c r="K389" s="147">
        <v>0</v>
      </c>
      <c r="L389" s="147">
        <v>0</v>
      </c>
      <c r="M389" s="147">
        <v>0</v>
      </c>
      <c r="N389" s="9" t="str">
        <f t="shared" si="1314"/>
        <v>2#0000_0000</v>
      </c>
      <c r="O389" s="9" t="str">
        <f t="shared" si="1315"/>
        <v>2#0000_0000</v>
      </c>
      <c r="P389" s="9" t="str">
        <f t="shared" si="1308"/>
        <v>2#0000_0000</v>
      </c>
      <c r="Q389" s="179"/>
      <c r="R389" s="179"/>
      <c r="S389" s="179"/>
      <c r="T389" s="180"/>
      <c r="U389" s="181"/>
      <c r="V389" s="182"/>
      <c r="W389" s="182"/>
      <c r="X389" s="180"/>
      <c r="Y389" s="181"/>
      <c r="Z389" s="179"/>
      <c r="AA389" s="179"/>
      <c r="AB389" s="179"/>
      <c r="AC389" s="148" t="str">
        <f t="shared" si="1309"/>
        <v>2#0000_0000</v>
      </c>
      <c r="AD389" s="149" t="str">
        <f t="shared" si="1316"/>
        <v>2#0000_0000</v>
      </c>
      <c r="AE389" s="15" t="str">
        <f t="shared" si="1317"/>
        <v>2#0000_0000</v>
      </c>
      <c r="AF389" s="567">
        <f t="shared" si="1312"/>
        <v>0</v>
      </c>
      <c r="AG389">
        <f t="shared" si="1318"/>
        <v>0</v>
      </c>
      <c r="AN389" s="15" t="s">
        <v>11741</v>
      </c>
      <c r="AO389" s="11"/>
      <c r="BG389" s="150"/>
      <c r="BH389" s="567"/>
      <c r="BI389" s="567"/>
      <c r="BJ389" s="151"/>
      <c r="BK389" s="152"/>
      <c r="BQ389" s="153"/>
    </row>
    <row r="390" spans="1:69">
      <c r="A390" s="154">
        <v>388</v>
      </c>
      <c r="B390" s="177"/>
      <c r="C390" s="165"/>
      <c r="D390" s="13"/>
      <c r="E390" s="23"/>
      <c r="F390" s="23"/>
      <c r="G390" s="23"/>
      <c r="H390" s="147">
        <v>0</v>
      </c>
      <c r="I390" s="147">
        <v>0</v>
      </c>
      <c r="J390" s="147">
        <v>0</v>
      </c>
      <c r="K390" s="147">
        <v>0</v>
      </c>
      <c r="L390" s="147">
        <v>0</v>
      </c>
      <c r="M390" s="147">
        <v>0</v>
      </c>
      <c r="N390" s="9" t="str">
        <f t="shared" si="1314"/>
        <v>2#0000_0000</v>
      </c>
      <c r="O390" s="9" t="str">
        <f t="shared" si="1315"/>
        <v>2#0000_0000</v>
      </c>
      <c r="P390" s="9" t="str">
        <f t="shared" si="1308"/>
        <v>2#0000_0000</v>
      </c>
      <c r="Q390" s="179"/>
      <c r="R390" s="179"/>
      <c r="S390" s="179"/>
      <c r="T390" s="180"/>
      <c r="U390" s="181"/>
      <c r="V390" s="182"/>
      <c r="W390" s="182"/>
      <c r="X390" s="180"/>
      <c r="Y390" s="181"/>
      <c r="Z390" s="179"/>
      <c r="AA390" s="179"/>
      <c r="AB390" s="179"/>
      <c r="AC390" s="148" t="str">
        <f t="shared" si="1309"/>
        <v>2#0000_0000</v>
      </c>
      <c r="AD390" s="149" t="str">
        <f t="shared" si="1316"/>
        <v>2#0000_0000</v>
      </c>
      <c r="AE390" s="15" t="str">
        <f t="shared" si="1317"/>
        <v>2#0000_0000</v>
      </c>
      <c r="AF390" s="567">
        <f t="shared" si="1312"/>
        <v>0</v>
      </c>
      <c r="AG390">
        <f t="shared" si="1318"/>
        <v>0</v>
      </c>
      <c r="AN390" s="15" t="s">
        <v>11741</v>
      </c>
      <c r="AO390" s="11"/>
      <c r="BG390" s="150"/>
      <c r="BH390" s="567"/>
      <c r="BI390" s="567"/>
      <c r="BJ390" s="151"/>
      <c r="BK390" s="152"/>
      <c r="BQ390" s="153"/>
    </row>
    <row r="391" spans="1:69">
      <c r="A391" s="154">
        <v>389</v>
      </c>
      <c r="B391" s="177"/>
      <c r="C391" s="165"/>
      <c r="D391" s="13"/>
      <c r="E391" s="23"/>
      <c r="F391" s="23"/>
      <c r="G391" s="23"/>
      <c r="H391" s="147">
        <v>0</v>
      </c>
      <c r="I391" s="147">
        <v>0</v>
      </c>
      <c r="J391" s="147">
        <v>0</v>
      </c>
      <c r="K391" s="147">
        <v>0</v>
      </c>
      <c r="L391" s="147">
        <v>0</v>
      </c>
      <c r="M391" s="147">
        <v>0</v>
      </c>
      <c r="N391" s="9" t="str">
        <f t="shared" si="1314"/>
        <v>2#0000_0000</v>
      </c>
      <c r="O391" s="9" t="str">
        <f t="shared" si="1315"/>
        <v>2#0000_0000</v>
      </c>
      <c r="P391" s="9" t="str">
        <f t="shared" si="1308"/>
        <v>2#0000_0000</v>
      </c>
      <c r="Q391" s="179"/>
      <c r="R391" s="179"/>
      <c r="S391" s="179"/>
      <c r="T391" s="180"/>
      <c r="U391" s="181"/>
      <c r="V391" s="182"/>
      <c r="W391" s="182"/>
      <c r="X391" s="180"/>
      <c r="Y391" s="181"/>
      <c r="Z391" s="179"/>
      <c r="AA391" s="179"/>
      <c r="AB391" s="179"/>
      <c r="AC391" s="148" t="str">
        <f t="shared" si="1309"/>
        <v>2#0000_0000</v>
      </c>
      <c r="AD391" s="149" t="str">
        <f t="shared" si="1316"/>
        <v>2#0000_0000</v>
      </c>
      <c r="AE391" s="15" t="str">
        <f t="shared" si="1317"/>
        <v>2#0000_0000</v>
      </c>
      <c r="AF391" s="567">
        <f t="shared" si="1312"/>
        <v>0</v>
      </c>
      <c r="AG391">
        <f t="shared" si="1318"/>
        <v>0</v>
      </c>
      <c r="AN391" s="15" t="s">
        <v>11741</v>
      </c>
      <c r="AO391" s="11"/>
      <c r="BG391" s="150"/>
      <c r="BH391" s="567"/>
      <c r="BI391" s="567"/>
      <c r="BJ391" s="151"/>
      <c r="BK391" s="152"/>
      <c r="BQ391" s="153"/>
    </row>
    <row r="392" spans="1:69">
      <c r="A392" s="154">
        <v>390</v>
      </c>
      <c r="B392" s="177"/>
      <c r="C392" s="165"/>
      <c r="D392" s="13"/>
      <c r="E392" s="23"/>
      <c r="F392" s="23"/>
      <c r="G392" s="23"/>
      <c r="H392" s="147">
        <v>0</v>
      </c>
      <c r="I392" s="147">
        <v>0</v>
      </c>
      <c r="J392" s="147">
        <v>0</v>
      </c>
      <c r="K392" s="147">
        <v>0</v>
      </c>
      <c r="L392" s="147">
        <v>0</v>
      </c>
      <c r="M392" s="147">
        <v>0</v>
      </c>
      <c r="N392" s="9" t="str">
        <f t="shared" si="1314"/>
        <v>2#0000_0000</v>
      </c>
      <c r="O392" s="9" t="str">
        <f t="shared" si="1315"/>
        <v>2#0000_0000</v>
      </c>
      <c r="P392" s="9" t="str">
        <f t="shared" si="1308"/>
        <v>2#0000_0000</v>
      </c>
      <c r="Q392" s="179"/>
      <c r="R392" s="179"/>
      <c r="S392" s="179"/>
      <c r="T392" s="180"/>
      <c r="U392" s="181"/>
      <c r="V392" s="182"/>
      <c r="W392" s="182"/>
      <c r="X392" s="180"/>
      <c r="Y392" s="181"/>
      <c r="Z392" s="179"/>
      <c r="AA392" s="179"/>
      <c r="AB392" s="179"/>
      <c r="AC392" s="148" t="str">
        <f t="shared" si="1309"/>
        <v>2#0000_0000</v>
      </c>
      <c r="AD392" s="149" t="str">
        <f t="shared" si="1316"/>
        <v>2#0000_0000</v>
      </c>
      <c r="AE392" s="15" t="str">
        <f t="shared" si="1317"/>
        <v>2#0000_0000</v>
      </c>
      <c r="AF392" s="567">
        <f t="shared" si="1312"/>
        <v>0</v>
      </c>
      <c r="AG392">
        <f t="shared" si="1318"/>
        <v>0</v>
      </c>
      <c r="AN392" s="15" t="s">
        <v>11741</v>
      </c>
      <c r="AO392" s="11"/>
      <c r="BG392" s="150"/>
      <c r="BH392" s="567"/>
      <c r="BI392" s="567"/>
      <c r="BJ392" s="151"/>
      <c r="BK392" s="152"/>
      <c r="BQ392" s="153"/>
    </row>
    <row r="393" spans="1:69">
      <c r="A393" s="154">
        <v>391</v>
      </c>
      <c r="B393" s="695"/>
      <c r="C393" s="204"/>
      <c r="D393" s="13"/>
      <c r="E393" s="23"/>
      <c r="F393" s="23"/>
      <c r="G393" s="23"/>
      <c r="H393" s="147">
        <v>0</v>
      </c>
      <c r="I393" s="147">
        <v>0</v>
      </c>
      <c r="J393" s="147">
        <v>0</v>
      </c>
      <c r="K393" s="147">
        <v>0</v>
      </c>
      <c r="L393" s="147">
        <v>0</v>
      </c>
      <c r="M393" s="147">
        <v>0</v>
      </c>
      <c r="N393" s="9" t="str">
        <f t="shared" si="1314"/>
        <v>2#0000_0000</v>
      </c>
      <c r="O393" s="9" t="str">
        <f t="shared" si="1315"/>
        <v>2#0000_0000</v>
      </c>
      <c r="P393" s="9" t="str">
        <f t="shared" si="1308"/>
        <v>2#0000_0000</v>
      </c>
      <c r="Q393" s="179"/>
      <c r="R393" s="179"/>
      <c r="S393" s="179"/>
      <c r="T393" s="180"/>
      <c r="U393" s="181"/>
      <c r="V393" s="182"/>
      <c r="W393" s="182"/>
      <c r="X393" s="180"/>
      <c r="Y393" s="181"/>
      <c r="Z393" s="179"/>
      <c r="AA393" s="179"/>
      <c r="AB393" s="179"/>
      <c r="AC393" s="148" t="str">
        <f t="shared" si="1309"/>
        <v>2#0000_0000</v>
      </c>
      <c r="AD393" s="149" t="str">
        <f t="shared" si="1316"/>
        <v>2#0000_0000</v>
      </c>
      <c r="AE393" s="15" t="str">
        <f t="shared" si="1317"/>
        <v>2#0000_0000</v>
      </c>
      <c r="AF393" s="567">
        <f t="shared" si="1312"/>
        <v>0</v>
      </c>
      <c r="AG393">
        <f t="shared" si="1318"/>
        <v>0</v>
      </c>
      <c r="AH393" t="s">
        <v>9267</v>
      </c>
      <c r="AN393" s="15" t="s">
        <v>11741</v>
      </c>
      <c r="AO393" s="11"/>
      <c r="BG393" s="150"/>
      <c r="BH393" s="567"/>
      <c r="BI393" s="567"/>
      <c r="BJ393" s="151"/>
      <c r="BK393" s="152"/>
      <c r="BQ393" s="153"/>
    </row>
    <row r="394" spans="1:69">
      <c r="A394" s="154">
        <v>392</v>
      </c>
      <c r="B394" s="695"/>
      <c r="C394" s="204"/>
      <c r="D394" s="13"/>
      <c r="E394" s="23"/>
      <c r="F394" s="23"/>
      <c r="G394" s="23"/>
      <c r="H394" s="147">
        <v>0</v>
      </c>
      <c r="I394" s="147">
        <v>0</v>
      </c>
      <c r="J394" s="147">
        <v>0</v>
      </c>
      <c r="K394" s="147">
        <v>0</v>
      </c>
      <c r="L394" s="147">
        <v>0</v>
      </c>
      <c r="M394" s="147">
        <v>0</v>
      </c>
      <c r="N394" s="9" t="str">
        <f t="shared" si="1314"/>
        <v>2#0000_0000</v>
      </c>
      <c r="O394" s="9" t="str">
        <f t="shared" si="1315"/>
        <v>2#0000_0000</v>
      </c>
      <c r="P394" s="9" t="str">
        <f t="shared" si="1308"/>
        <v>2#0000_0000</v>
      </c>
      <c r="Q394" s="179"/>
      <c r="R394" s="179"/>
      <c r="S394" s="179"/>
      <c r="T394" s="180"/>
      <c r="U394" s="181"/>
      <c r="V394" s="182"/>
      <c r="W394" s="182"/>
      <c r="X394" s="180"/>
      <c r="Y394" s="181"/>
      <c r="Z394" s="179"/>
      <c r="AA394" s="179"/>
      <c r="AB394" s="179"/>
      <c r="AC394" s="148" t="str">
        <f t="shared" si="1309"/>
        <v>2#0000_0000</v>
      </c>
      <c r="AD394" s="149" t="str">
        <f t="shared" si="1316"/>
        <v>2#0000_0000</v>
      </c>
      <c r="AE394" s="15" t="str">
        <f t="shared" si="1317"/>
        <v>2#0000_0000</v>
      </c>
      <c r="AF394" s="567">
        <f t="shared" si="1312"/>
        <v>0</v>
      </c>
      <c r="AG394">
        <f t="shared" si="1318"/>
        <v>0</v>
      </c>
      <c r="AN394" s="15" t="s">
        <v>11741</v>
      </c>
      <c r="AO394" s="11"/>
      <c r="BG394" s="150"/>
      <c r="BH394" s="567"/>
      <c r="BI394" s="567"/>
      <c r="BJ394" s="151"/>
      <c r="BK394" s="152"/>
      <c r="BQ394" s="153"/>
    </row>
    <row r="395" spans="1:69">
      <c r="A395" s="154">
        <v>393</v>
      </c>
      <c r="B395" s="695"/>
      <c r="C395" s="204"/>
      <c r="D395" s="13"/>
      <c r="E395" s="23"/>
      <c r="F395" s="23"/>
      <c r="G395" s="23"/>
      <c r="H395" s="147">
        <v>0</v>
      </c>
      <c r="I395" s="147">
        <v>0</v>
      </c>
      <c r="J395" s="147">
        <v>0</v>
      </c>
      <c r="K395" s="147">
        <v>0</v>
      </c>
      <c r="L395" s="147">
        <v>0</v>
      </c>
      <c r="M395" s="147">
        <v>0</v>
      </c>
      <c r="N395" s="9" t="str">
        <f t="shared" si="1314"/>
        <v>2#0000_0000</v>
      </c>
      <c r="O395" s="9" t="str">
        <f t="shared" si="1315"/>
        <v>2#0000_0000</v>
      </c>
      <c r="P395" s="9" t="str">
        <f t="shared" si="1308"/>
        <v>2#0000_0000</v>
      </c>
      <c r="Q395" s="179"/>
      <c r="R395" s="179"/>
      <c r="S395" s="179"/>
      <c r="T395" s="180"/>
      <c r="U395" s="181"/>
      <c r="V395" s="182"/>
      <c r="W395" s="182"/>
      <c r="X395" s="180"/>
      <c r="Y395" s="181"/>
      <c r="Z395" s="179"/>
      <c r="AA395" s="179"/>
      <c r="AB395" s="179"/>
      <c r="AC395" s="148" t="str">
        <f t="shared" si="1309"/>
        <v>2#0000_0000</v>
      </c>
      <c r="AD395" s="149" t="str">
        <f t="shared" si="1316"/>
        <v>2#0000_0000</v>
      </c>
      <c r="AE395" s="15" t="str">
        <f t="shared" si="1317"/>
        <v>2#0000_0000</v>
      </c>
      <c r="AF395" s="567">
        <f t="shared" si="1312"/>
        <v>0</v>
      </c>
      <c r="AG395">
        <f t="shared" si="1318"/>
        <v>0</v>
      </c>
      <c r="AN395" s="15" t="s">
        <v>11741</v>
      </c>
      <c r="AO395" s="11"/>
      <c r="BG395" s="150"/>
      <c r="BH395" s="567"/>
      <c r="BI395" s="567"/>
      <c r="BJ395" s="151"/>
      <c r="BK395" s="152"/>
      <c r="BQ395" s="153"/>
    </row>
    <row r="396" spans="1:69">
      <c r="A396" s="154">
        <v>394</v>
      </c>
      <c r="B396" s="695"/>
      <c r="C396" s="204"/>
      <c r="D396" s="13"/>
      <c r="E396" s="23"/>
      <c r="F396" s="23"/>
      <c r="G396" s="23"/>
      <c r="H396" s="147">
        <v>0</v>
      </c>
      <c r="I396" s="147">
        <v>0</v>
      </c>
      <c r="J396" s="147">
        <v>0</v>
      </c>
      <c r="K396" s="147">
        <v>0</v>
      </c>
      <c r="L396" s="147">
        <v>0</v>
      </c>
      <c r="M396" s="147">
        <v>0</v>
      </c>
      <c r="N396" s="9" t="str">
        <f t="shared" si="1314"/>
        <v>2#0000_0000</v>
      </c>
      <c r="O396" s="9" t="str">
        <f t="shared" si="1315"/>
        <v>2#0000_0000</v>
      </c>
      <c r="P396" s="9" t="str">
        <f t="shared" si="1308"/>
        <v>2#0000_0000</v>
      </c>
      <c r="Q396" s="179"/>
      <c r="R396" s="179"/>
      <c r="S396" s="179"/>
      <c r="T396" s="180"/>
      <c r="U396" s="181"/>
      <c r="V396" s="182"/>
      <c r="W396" s="182"/>
      <c r="X396" s="180"/>
      <c r="Y396" s="181"/>
      <c r="Z396" s="179"/>
      <c r="AA396" s="179"/>
      <c r="AB396" s="179"/>
      <c r="AC396" s="148" t="str">
        <f t="shared" si="1309"/>
        <v>2#0000_0000</v>
      </c>
      <c r="AD396" s="149" t="str">
        <f t="shared" si="1316"/>
        <v>2#0000_0000</v>
      </c>
      <c r="AE396" s="15" t="str">
        <f t="shared" si="1317"/>
        <v>2#0000_0000</v>
      </c>
      <c r="AF396" s="567">
        <f t="shared" si="1312"/>
        <v>0</v>
      </c>
      <c r="AG396">
        <f t="shared" si="1318"/>
        <v>0</v>
      </c>
      <c r="AN396" s="15" t="s">
        <v>11741</v>
      </c>
      <c r="AO396" s="11"/>
      <c r="BG396" s="150"/>
      <c r="BH396" s="567"/>
      <c r="BI396" s="567"/>
      <c r="BJ396" s="151"/>
      <c r="BK396" s="152"/>
      <c r="BQ396" s="153"/>
    </row>
    <row r="397" spans="1:69">
      <c r="A397" s="154">
        <v>395</v>
      </c>
      <c r="B397" s="177"/>
      <c r="C397" s="165"/>
      <c r="D397" s="13"/>
      <c r="E397" s="23"/>
      <c r="F397" s="23"/>
      <c r="G397" s="23"/>
      <c r="H397" s="147">
        <v>0</v>
      </c>
      <c r="I397" s="147">
        <v>0</v>
      </c>
      <c r="J397" s="147">
        <v>0</v>
      </c>
      <c r="K397" s="147">
        <v>0</v>
      </c>
      <c r="L397" s="147">
        <v>0</v>
      </c>
      <c r="M397" s="147">
        <v>0</v>
      </c>
      <c r="N397" s="9" t="str">
        <f t="shared" si="1314"/>
        <v>2#0000_0000</v>
      </c>
      <c r="O397" s="9" t="str">
        <f t="shared" si="1315"/>
        <v>2#0000_0000</v>
      </c>
      <c r="P397" s="9" t="str">
        <f t="shared" si="1308"/>
        <v>2#0000_0000</v>
      </c>
      <c r="Q397" s="179"/>
      <c r="R397" s="179"/>
      <c r="S397" s="179"/>
      <c r="T397" s="180"/>
      <c r="U397" s="181"/>
      <c r="V397" s="182"/>
      <c r="W397" s="182"/>
      <c r="X397" s="180"/>
      <c r="Y397" s="181"/>
      <c r="Z397" s="179"/>
      <c r="AA397" s="179"/>
      <c r="AB397" s="179"/>
      <c r="AC397" s="148" t="str">
        <f t="shared" si="1309"/>
        <v>2#0000_0000</v>
      </c>
      <c r="AD397" s="149" t="str">
        <f t="shared" si="1316"/>
        <v>2#0000_0000</v>
      </c>
      <c r="AE397" s="15" t="str">
        <f t="shared" si="1317"/>
        <v>2#0000_0000</v>
      </c>
      <c r="AF397" s="567">
        <f t="shared" si="1312"/>
        <v>0</v>
      </c>
      <c r="AG397">
        <f t="shared" si="1318"/>
        <v>0</v>
      </c>
      <c r="AN397" s="15" t="s">
        <v>11741</v>
      </c>
      <c r="AO397" s="11"/>
      <c r="BG397" s="150"/>
      <c r="BH397" s="567"/>
      <c r="BI397" s="567"/>
      <c r="BJ397" s="151"/>
      <c r="BK397" s="152"/>
      <c r="BQ397" s="153"/>
    </row>
    <row r="398" spans="1:69">
      <c r="A398" s="154">
        <v>396</v>
      </c>
      <c r="B398" s="177"/>
      <c r="C398" s="165"/>
      <c r="D398" s="13"/>
      <c r="E398" s="23"/>
      <c r="F398" s="23"/>
      <c r="G398" s="23"/>
      <c r="H398" s="147">
        <v>0</v>
      </c>
      <c r="I398" s="147">
        <v>0</v>
      </c>
      <c r="J398" s="147">
        <v>0</v>
      </c>
      <c r="K398" s="147">
        <v>0</v>
      </c>
      <c r="L398" s="147">
        <v>0</v>
      </c>
      <c r="M398" s="147">
        <v>0</v>
      </c>
      <c r="N398" s="9" t="str">
        <f t="shared" si="1314"/>
        <v>2#0000_0000</v>
      </c>
      <c r="O398" s="9" t="str">
        <f t="shared" si="1315"/>
        <v>2#0000_0000</v>
      </c>
      <c r="P398" s="9" t="str">
        <f t="shared" si="1308"/>
        <v>2#0000_0000</v>
      </c>
      <c r="Q398" s="179"/>
      <c r="R398" s="179"/>
      <c r="S398" s="179"/>
      <c r="T398" s="180"/>
      <c r="U398" s="181"/>
      <c r="V398" s="182"/>
      <c r="W398" s="182"/>
      <c r="X398" s="180"/>
      <c r="Y398" s="181"/>
      <c r="Z398" s="179"/>
      <c r="AA398" s="179"/>
      <c r="AB398" s="179"/>
      <c r="AC398" s="148" t="str">
        <f t="shared" si="1309"/>
        <v>2#0000_0000</v>
      </c>
      <c r="AD398" s="149" t="str">
        <f t="shared" si="1316"/>
        <v>2#0000_0000</v>
      </c>
      <c r="AE398" s="15" t="str">
        <f t="shared" si="1317"/>
        <v>2#0000_0000</v>
      </c>
      <c r="AF398" s="567">
        <f t="shared" si="1312"/>
        <v>0</v>
      </c>
      <c r="AG398">
        <f t="shared" ref="AG398" si="1319">BL398</f>
        <v>0</v>
      </c>
      <c r="AN398" s="15" t="s">
        <v>11741</v>
      </c>
      <c r="AO398" s="11"/>
      <c r="BG398" s="150"/>
      <c r="BH398" s="567"/>
      <c r="BI398" s="567"/>
      <c r="BJ398" s="151"/>
      <c r="BK398" s="152"/>
      <c r="BQ398" s="153"/>
    </row>
    <row r="399" spans="1:69">
      <c r="A399" s="154">
        <v>397</v>
      </c>
      <c r="B399" s="177"/>
      <c r="C399" s="165"/>
      <c r="D399" s="13"/>
      <c r="E399" s="23"/>
      <c r="F399" s="23"/>
      <c r="G399" s="23"/>
      <c r="H399" s="147">
        <v>0</v>
      </c>
      <c r="I399" s="147">
        <v>0</v>
      </c>
      <c r="J399" s="147">
        <v>0</v>
      </c>
      <c r="K399" s="147">
        <v>0</v>
      </c>
      <c r="L399" s="147">
        <v>0</v>
      </c>
      <c r="M399" s="147">
        <v>0</v>
      </c>
      <c r="N399" s="9" t="str">
        <f t="shared" ref="N399" si="1320">CONCATENATE("2#00",IF(Q399&lt;&gt;"","1","0")&amp;IF(R399&lt;&gt;"","1","0")&amp;"_",IF(S399&lt;&gt;"","1","0"),IF(T399&lt;&gt;"","1","0"),"00")</f>
        <v>2#0000_0000</v>
      </c>
      <c r="O399" s="9" t="str">
        <f t="shared" ref="O399" si="1321">P399</f>
        <v>2#0000_0000</v>
      </c>
      <c r="P399" s="9" t="str">
        <f t="shared" ref="P399" si="1322">CONCATENATE("2#00",IF(Q399&lt;&gt;"","1","0")&amp;IF(R399&lt;&gt;"","1","0")&amp;"_",IF(S399&lt;&gt;"","1","0")&amp;IF(T399&lt;&gt;"","1","0")&amp;IF(U399&lt;&gt;"","1","0")&amp;IF(V399&lt;&gt;"","1","0"))</f>
        <v>2#0000_0000</v>
      </c>
      <c r="Q399" s="179"/>
      <c r="R399" s="179"/>
      <c r="S399" s="179"/>
      <c r="T399" s="180"/>
      <c r="U399" s="181"/>
      <c r="V399" s="182"/>
      <c r="W399" s="182"/>
      <c r="X399" s="180"/>
      <c r="Y399" s="181"/>
      <c r="Z399" s="179"/>
      <c r="AA399" s="179"/>
      <c r="AB399" s="179"/>
      <c r="AC399" s="148" t="str">
        <f t="shared" ref="AC399" si="1323">CONCATENATE("2#00",IF(AB399&lt;&gt;"","1","0")&amp;IF(AA399&lt;&gt;"","1","0")&amp;"_"&amp;IF(Z399&lt;&gt;"","1","0")&amp;IF(Y399&lt;&gt;"","1","0")&amp;IF(X399&lt;&gt;"","1","0")&amp;IF(W399&lt;&gt;"","1","0"))</f>
        <v>2#0000_0000</v>
      </c>
      <c r="AD399" s="149" t="str">
        <f t="shared" ref="AD399" si="1324">AC399</f>
        <v>2#0000_0000</v>
      </c>
      <c r="AE399" s="15" t="str">
        <f t="shared" ref="AE399" si="1325">CONCATENATE("2#00",IF(AB399&lt;&gt;"","1","0")&amp;IF(AA399&lt;&gt;"","1","0")&amp;"_"&amp;IF(Z399&lt;&gt;"","1","0")&amp;IF(Y399&lt;&gt;"","1","0"),"00")</f>
        <v>2#0000_0000</v>
      </c>
      <c r="AF399" s="567">
        <f t="shared" ref="AF399" si="1326">IF(E399="МПа",1,0)</f>
        <v>0</v>
      </c>
      <c r="AG399">
        <f t="shared" ref="AG399" si="1327">BL399</f>
        <v>0</v>
      </c>
      <c r="AN399" s="15" t="s">
        <v>11741</v>
      </c>
      <c r="AO399" s="23"/>
      <c r="BG399" s="150"/>
      <c r="BH399" s="567"/>
      <c r="BI399" s="567"/>
      <c r="BJ399" s="151"/>
      <c r="BK399" s="152"/>
      <c r="BQ399" s="153"/>
    </row>
    <row r="400" spans="1:69">
      <c r="AN400" s="15" t="s">
        <v>11741</v>
      </c>
    </row>
    <row r="401" spans="40:40">
      <c r="AN401" s="15" t="s">
        <v>11741</v>
      </c>
    </row>
    <row r="402" spans="40:40">
      <c r="AN402" s="15" t="s">
        <v>11741</v>
      </c>
    </row>
    <row r="403" spans="40:40">
      <c r="AN403" s="15" t="s">
        <v>11741</v>
      </c>
    </row>
    <row r="404" spans="40:40">
      <c r="AN404" s="15" t="s">
        <v>11741</v>
      </c>
    </row>
    <row r="405" spans="40:40">
      <c r="AN405" s="15" t="s">
        <v>11741</v>
      </c>
    </row>
    <row r="406" spans="40:40">
      <c r="AN406" s="15" t="s">
        <v>11741</v>
      </c>
    </row>
    <row r="407" spans="40:40">
      <c r="AN407" s="15" t="s">
        <v>11741</v>
      </c>
    </row>
    <row r="408" spans="40:40">
      <c r="AN408" s="15" t="s">
        <v>11741</v>
      </c>
    </row>
    <row r="409" spans="40:40">
      <c r="AN409" s="15" t="s">
        <v>11741</v>
      </c>
    </row>
    <row r="410" spans="40:40">
      <c r="AN410" s="15" t="s">
        <v>11741</v>
      </c>
    </row>
    <row r="411" spans="40:40">
      <c r="AN411" s="15" t="s">
        <v>11741</v>
      </c>
    </row>
    <row r="412" spans="40:40">
      <c r="AN412" s="15" t="s">
        <v>11741</v>
      </c>
    </row>
    <row r="413" spans="40:40">
      <c r="AN413" s="15" t="s">
        <v>11741</v>
      </c>
    </row>
    <row r="414" spans="40:40">
      <c r="AN414" s="15" t="s">
        <v>11741</v>
      </c>
    </row>
    <row r="415" spans="40:40">
      <c r="AN415" s="15" t="s">
        <v>11741</v>
      </c>
    </row>
    <row r="416" spans="40:40">
      <c r="AN416" s="15" t="s">
        <v>11741</v>
      </c>
    </row>
    <row r="417" spans="40:40">
      <c r="AN417" s="15" t="s">
        <v>11741</v>
      </c>
    </row>
    <row r="418" spans="40:40">
      <c r="AN418" s="15" t="s">
        <v>11741</v>
      </c>
    </row>
    <row r="419" spans="40:40">
      <c r="AN419" s="15" t="s">
        <v>11741</v>
      </c>
    </row>
    <row r="420" spans="40:40">
      <c r="AN420" s="15" t="s">
        <v>11741</v>
      </c>
    </row>
    <row r="421" spans="40:40">
      <c r="AN421" s="15" t="s">
        <v>11741</v>
      </c>
    </row>
    <row r="422" spans="40:40">
      <c r="AN422" s="15" t="s">
        <v>11741</v>
      </c>
    </row>
    <row r="423" spans="40:40">
      <c r="AN423" s="15" t="s">
        <v>11741</v>
      </c>
    </row>
    <row r="424" spans="40:40">
      <c r="AN424" s="15" t="s">
        <v>11741</v>
      </c>
    </row>
    <row r="425" spans="40:40">
      <c r="AN425" s="15" t="s">
        <v>11741</v>
      </c>
    </row>
    <row r="426" spans="40:40">
      <c r="AN426" s="15" t="s">
        <v>11741</v>
      </c>
    </row>
    <row r="427" spans="40:40">
      <c r="AN427" s="15" t="s">
        <v>11741</v>
      </c>
    </row>
    <row r="428" spans="40:40">
      <c r="AN428" s="15" t="s">
        <v>11741</v>
      </c>
    </row>
    <row r="429" spans="40:40">
      <c r="AN429" s="15" t="s">
        <v>11741</v>
      </c>
    </row>
    <row r="430" spans="40:40">
      <c r="AN430" s="15" t="s">
        <v>11741</v>
      </c>
    </row>
    <row r="431" spans="40:40">
      <c r="AN431" s="15" t="s">
        <v>11741</v>
      </c>
    </row>
    <row r="432" spans="40:40">
      <c r="AN432" s="15" t="s">
        <v>11741</v>
      </c>
    </row>
    <row r="433" spans="40:40">
      <c r="AN433" s="15" t="s">
        <v>11741</v>
      </c>
    </row>
    <row r="434" spans="40:40">
      <c r="AN434" s="15" t="s">
        <v>11741</v>
      </c>
    </row>
    <row r="435" spans="40:40">
      <c r="AN435" s="15" t="s">
        <v>11741</v>
      </c>
    </row>
    <row r="436" spans="40:40">
      <c r="AN436" s="15" t="s">
        <v>11741</v>
      </c>
    </row>
    <row r="437" spans="40:40">
      <c r="AN437" s="15" t="s">
        <v>11741</v>
      </c>
    </row>
    <row r="438" spans="40:40">
      <c r="AN438" s="15" t="s">
        <v>11741</v>
      </c>
    </row>
    <row r="439" spans="40:40">
      <c r="AN439" s="15" t="s">
        <v>11741</v>
      </c>
    </row>
    <row r="440" spans="40:40">
      <c r="AN440" s="15" t="s">
        <v>11741</v>
      </c>
    </row>
    <row r="441" spans="40:40">
      <c r="AN441" s="15" t="s">
        <v>11741</v>
      </c>
    </row>
    <row r="442" spans="40:40">
      <c r="AN442" s="15" t="s">
        <v>11741</v>
      </c>
    </row>
    <row r="443" spans="40:40">
      <c r="AN443" s="15" t="s">
        <v>11741</v>
      </c>
    </row>
    <row r="444" spans="40:40">
      <c r="AN444" s="15" t="s">
        <v>11741</v>
      </c>
    </row>
    <row r="445" spans="40:40">
      <c r="AN445" s="15" t="s">
        <v>11741</v>
      </c>
    </row>
    <row r="446" spans="40:40">
      <c r="AN446" s="15" t="s">
        <v>11741</v>
      </c>
    </row>
    <row r="447" spans="40:40">
      <c r="AN447" s="15" t="s">
        <v>11741</v>
      </c>
    </row>
    <row r="448" spans="40:40">
      <c r="AN448" s="15" t="s">
        <v>11741</v>
      </c>
    </row>
    <row r="449" spans="40:40">
      <c r="AN449" s="15" t="s">
        <v>11741</v>
      </c>
    </row>
    <row r="450" spans="40:40">
      <c r="AN450" s="15" t="s">
        <v>11741</v>
      </c>
    </row>
    <row r="451" spans="40:40">
      <c r="AN451" s="15" t="s">
        <v>11741</v>
      </c>
    </row>
    <row r="452" spans="40:40">
      <c r="AN452" s="15" t="s">
        <v>11741</v>
      </c>
    </row>
    <row r="453" spans="40:40">
      <c r="AN453" s="15" t="s">
        <v>11741</v>
      </c>
    </row>
    <row r="454" spans="40:40">
      <c r="AN454" s="15" t="s">
        <v>11741</v>
      </c>
    </row>
    <row r="455" spans="40:40">
      <c r="AN455" s="15" t="s">
        <v>11741</v>
      </c>
    </row>
    <row r="456" spans="40:40">
      <c r="AN456" s="15" t="s">
        <v>11741</v>
      </c>
    </row>
    <row r="457" spans="40:40">
      <c r="AN457" s="15" t="s">
        <v>11741</v>
      </c>
    </row>
    <row r="458" spans="40:40">
      <c r="AN458" s="15" t="s">
        <v>11741</v>
      </c>
    </row>
    <row r="459" spans="40:40">
      <c r="AN459" s="15" t="s">
        <v>11741</v>
      </c>
    </row>
    <row r="460" spans="40:40">
      <c r="AN460" s="15" t="s">
        <v>11741</v>
      </c>
    </row>
    <row r="461" spans="40:40">
      <c r="AN461" s="15" t="s">
        <v>11741</v>
      </c>
    </row>
    <row r="462" spans="40:40">
      <c r="AN462" s="15" t="s">
        <v>11741</v>
      </c>
    </row>
    <row r="463" spans="40:40">
      <c r="AN463" s="15" t="s">
        <v>11741</v>
      </c>
    </row>
    <row r="464" spans="40:40">
      <c r="AN464" s="15" t="s">
        <v>11741</v>
      </c>
    </row>
    <row r="465" spans="40:40">
      <c r="AN465" s="15" t="s">
        <v>11741</v>
      </c>
    </row>
    <row r="466" spans="40:40">
      <c r="AN466" s="15" t="s">
        <v>11741</v>
      </c>
    </row>
    <row r="467" spans="40:40">
      <c r="AN467" s="15" t="s">
        <v>11741</v>
      </c>
    </row>
    <row r="468" spans="40:40">
      <c r="AN468" s="15" t="s">
        <v>11741</v>
      </c>
    </row>
    <row r="469" spans="40:40">
      <c r="AN469" s="15" t="s">
        <v>11741</v>
      </c>
    </row>
    <row r="470" spans="40:40">
      <c r="AN470" s="15" t="s">
        <v>11741</v>
      </c>
    </row>
    <row r="471" spans="40:40">
      <c r="AN471" s="15" t="s">
        <v>11741</v>
      </c>
    </row>
    <row r="472" spans="40:40">
      <c r="AN472" s="15" t="s">
        <v>11741</v>
      </c>
    </row>
    <row r="473" spans="40:40">
      <c r="AN473" s="15" t="s">
        <v>11741</v>
      </c>
    </row>
    <row r="474" spans="40:40">
      <c r="AN474" s="15" t="s">
        <v>11741</v>
      </c>
    </row>
    <row r="475" spans="40:40">
      <c r="AN475" s="15" t="s">
        <v>11741</v>
      </c>
    </row>
    <row r="476" spans="40:40">
      <c r="AN476" s="15" t="s">
        <v>11741</v>
      </c>
    </row>
    <row r="477" spans="40:40">
      <c r="AN477" s="15" t="s">
        <v>11741</v>
      </c>
    </row>
    <row r="478" spans="40:40">
      <c r="AN478" s="15" t="s">
        <v>11741</v>
      </c>
    </row>
    <row r="479" spans="40:40">
      <c r="AN479" s="15" t="s">
        <v>11741</v>
      </c>
    </row>
    <row r="480" spans="40:40">
      <c r="AN480" s="15" t="s">
        <v>11741</v>
      </c>
    </row>
    <row r="481" spans="40:40">
      <c r="AN481" s="15" t="s">
        <v>11741</v>
      </c>
    </row>
    <row r="482" spans="40:40">
      <c r="AN482" s="15" t="s">
        <v>11741</v>
      </c>
    </row>
    <row r="483" spans="40:40">
      <c r="AN483" s="15" t="s">
        <v>11741</v>
      </c>
    </row>
    <row r="484" spans="40:40">
      <c r="AN484" s="15" t="s">
        <v>11741</v>
      </c>
    </row>
    <row r="485" spans="40:40">
      <c r="AN485" s="15" t="s">
        <v>11741</v>
      </c>
    </row>
    <row r="486" spans="40:40">
      <c r="AN486" s="15" t="s">
        <v>11741</v>
      </c>
    </row>
    <row r="487" spans="40:40">
      <c r="AN487" s="15" t="s">
        <v>11741</v>
      </c>
    </row>
    <row r="488" spans="40:40">
      <c r="AN488" s="15" t="s">
        <v>11741</v>
      </c>
    </row>
    <row r="489" spans="40:40">
      <c r="AN489" s="15" t="s">
        <v>11741</v>
      </c>
    </row>
    <row r="490" spans="40:40">
      <c r="AN490" s="15" t="s">
        <v>11741</v>
      </c>
    </row>
    <row r="491" spans="40:40">
      <c r="AN491" s="15" t="s">
        <v>11741</v>
      </c>
    </row>
    <row r="492" spans="40:40">
      <c r="AN492" s="15" t="s">
        <v>11741</v>
      </c>
    </row>
    <row r="493" spans="40:40">
      <c r="AN493" s="15" t="s">
        <v>11741</v>
      </c>
    </row>
    <row r="494" spans="40:40">
      <c r="AN494" s="15" t="s">
        <v>11741</v>
      </c>
    </row>
    <row r="1048568" spans="40:40">
      <c r="AN1048568" s="15" t="s">
        <v>11727</v>
      </c>
    </row>
  </sheetData>
  <mergeCells count="24">
    <mergeCell ref="BL1:BL2"/>
    <mergeCell ref="AF1:AF2"/>
    <mergeCell ref="AG1:AG2"/>
    <mergeCell ref="AH1:AH2"/>
    <mergeCell ref="AI1:AI2"/>
    <mergeCell ref="AJ1:AJ2"/>
    <mergeCell ref="AK1:AK2"/>
    <mergeCell ref="BG1:BG2"/>
    <mergeCell ref="BH1:BH2"/>
    <mergeCell ref="BI1:BI2"/>
    <mergeCell ref="BJ1:BJ2"/>
    <mergeCell ref="BK1:BK2"/>
    <mergeCell ref="AL1:AL2"/>
    <mergeCell ref="AM1:AM2"/>
    <mergeCell ref="AN1:AN2"/>
    <mergeCell ref="AO1:AO2"/>
    <mergeCell ref="Q1:AB1"/>
    <mergeCell ref="H2:I2"/>
    <mergeCell ref="J2:K2"/>
    <mergeCell ref="A1:A2"/>
    <mergeCell ref="B1:B2"/>
    <mergeCell ref="C1:C2"/>
    <mergeCell ref="H1:I1"/>
    <mergeCell ref="J1:K1"/>
  </mergeCells>
  <phoneticPr fontId="10" type="noConversion"/>
  <dataValidations count="1">
    <dataValidation type="list" allowBlank="1" showInputMessage="1" showErrorMessage="1" sqref="AO127:AO132 AO16:AO23 AO25:AO27 AO29:AO31 AO33:AO35 AO37:AO39 AO41:AO43 AO45:AO47 AO49:AO51 AO53:AO55 AO57:AO64 AO96:AO97 AO348:AO361 AO333:AO346 AO322:AO331 AO365:AO368 AO370:AO371 AO373:AO374 AO376:AO379 AO311:AO320 AO300:AO309 AO296:AO298 AO292:AO294 AO288:AO290 AO284:AO286 AO182:AO185 AO156:AO164 AO151:AO154 AO66:AO75 AO77:AO86 AO88:AO90 AO92:AO94 AO187:AO190 AO197:AO202 AO204:AO207 AO209:AO212 AO214:AO217 AO219:AO222 AO224:AO225 AO274:AO282 AO176:AO180 AO166:AO168 AO145:AO149 AO134:AO136 AO110:AO125 AO99:AO100 AO102:AO103 AO105:AO106 AO108 AO192:AO195 AO227:AO232 AO234:AO237 AO239:AO242 AO244:AO249 AO251:AO256 AO258:AO261 AO263:AO266 AO268:AO269 AO271:AO272 AO170:AO174 AO139:AO143 AO3:AO14" xr:uid="{D4FC9EAA-BA03-45D2-B3FF-9B54506B1EE0}">
      <formula1>"Давление,Аналоги НО-5,Аналоги НО-6,Загазованности,Стендеры,Диагностика,Команды,Перепад давления,Кислород,Температура,Уровень,Положение"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C424A-374B-4F8D-BDB9-2E60504637A6}">
  <sheetPr codeName="Лист30"/>
  <dimension ref="A1:N252"/>
  <sheetViews>
    <sheetView topLeftCell="C1" workbookViewId="0">
      <pane ySplit="2" topLeftCell="A3" activePane="bottomLeft" state="frozen"/>
      <selection pane="bottomLeft" activeCell="M25" sqref="M25"/>
    </sheetView>
  </sheetViews>
  <sheetFormatPr defaultRowHeight="15"/>
  <cols>
    <col min="1" max="1" width="7" customWidth="1"/>
    <col min="2" max="2" width="94.140625" customWidth="1"/>
    <col min="3" max="3" width="29.140625" style="561" bestFit="1" customWidth="1"/>
    <col min="6" max="6" width="18.28515625" customWidth="1"/>
    <col min="11" max="11" width="32.28515625" bestFit="1" customWidth="1"/>
    <col min="12" max="12" width="41.7109375" customWidth="1"/>
    <col min="13" max="13" width="40.42578125" bestFit="1" customWidth="1"/>
  </cols>
  <sheetData>
    <row r="1" spans="1:14" ht="30" customHeight="1">
      <c r="A1" s="1330" t="s">
        <v>0</v>
      </c>
      <c r="B1" s="1330" t="s">
        <v>1</v>
      </c>
      <c r="C1" s="1330" t="s">
        <v>2</v>
      </c>
      <c r="D1" s="1330" t="s">
        <v>3</v>
      </c>
      <c r="E1" s="1330" t="s">
        <v>507</v>
      </c>
      <c r="F1" s="1349" t="s">
        <v>561</v>
      </c>
      <c r="G1" s="1345" t="s">
        <v>509</v>
      </c>
      <c r="H1" s="1347" t="s">
        <v>518</v>
      </c>
      <c r="I1" s="1347" t="s">
        <v>519</v>
      </c>
      <c r="L1" s="1344" t="s">
        <v>11740</v>
      </c>
    </row>
    <row r="2" spans="1:14" ht="15.75" thickBot="1">
      <c r="A2" s="1331"/>
      <c r="B2" s="1331"/>
      <c r="C2" s="1331"/>
      <c r="D2" s="1331"/>
      <c r="E2" s="1331"/>
      <c r="F2" s="1350"/>
      <c r="G2" s="1346"/>
      <c r="H2" s="1348"/>
      <c r="I2" s="1348"/>
      <c r="L2" s="1344"/>
    </row>
    <row r="3" spans="1:14">
      <c r="A3" s="146">
        <v>1</v>
      </c>
      <c r="B3" t="s">
        <v>3061</v>
      </c>
      <c r="C3" s="155" t="s">
        <v>8327</v>
      </c>
      <c r="D3" s="13"/>
      <c r="E3" s="13" t="s">
        <v>554</v>
      </c>
      <c r="F3" s="23" t="s">
        <v>540</v>
      </c>
      <c r="G3" s="156" t="s">
        <v>562</v>
      </c>
      <c r="H3" s="567">
        <f t="shared" ref="H3:H15" si="0">IF(E3="МПа",1,0)</f>
        <v>0</v>
      </c>
      <c r="I3" s="157" t="str">
        <f>IF(F3="","0.5",IF(F3="%6.4f","0.0001",IF(F3="%6.3f","0.001",IF(F3="%6.2f","0.01",IF(F3="%6.1f","0.1")))))</f>
        <v>0.1</v>
      </c>
      <c r="J3">
        <v>17000</v>
      </c>
      <c r="L3" s="15"/>
    </row>
    <row r="4" spans="1:14">
      <c r="A4" s="154">
        <v>2</v>
      </c>
      <c r="B4" t="s">
        <v>3062</v>
      </c>
      <c r="C4" s="155" t="s">
        <v>8328</v>
      </c>
      <c r="D4" s="13"/>
      <c r="E4" s="13" t="s">
        <v>563</v>
      </c>
      <c r="F4" s="23" t="s">
        <v>540</v>
      </c>
      <c r="G4" s="156" t="s">
        <v>562</v>
      </c>
      <c r="H4" s="567">
        <f t="shared" si="0"/>
        <v>0</v>
      </c>
      <c r="I4" s="158" t="str">
        <f t="shared" ref="I4:I67" si="1">IF(F4="","0.5",IF(F4="%6.4f","0.0001",IF(F4="%6.3f","0.001",IF(F4="%6.2f","0.01",IF(F4="%6.1f","0.1")))))</f>
        <v>0.1</v>
      </c>
      <c r="J4">
        <v>17002</v>
      </c>
      <c r="L4" s="15"/>
    </row>
    <row r="5" spans="1:14">
      <c r="A5" s="154">
        <v>3</v>
      </c>
      <c r="B5" t="s">
        <v>3063</v>
      </c>
      <c r="C5" s="185" t="s">
        <v>8325</v>
      </c>
      <c r="D5" s="13"/>
      <c r="E5" s="13" t="s">
        <v>563</v>
      </c>
      <c r="F5" s="23" t="s">
        <v>540</v>
      </c>
      <c r="G5" s="156" t="s">
        <v>562</v>
      </c>
      <c r="H5" s="567">
        <f t="shared" si="0"/>
        <v>0</v>
      </c>
      <c r="I5" s="158" t="str">
        <f t="shared" si="1"/>
        <v>0.1</v>
      </c>
      <c r="J5">
        <v>17004</v>
      </c>
      <c r="L5" s="15"/>
    </row>
    <row r="6" spans="1:14">
      <c r="A6" s="154">
        <v>4</v>
      </c>
      <c r="B6" t="s">
        <v>3064</v>
      </c>
      <c r="C6" s="185" t="s">
        <v>8330</v>
      </c>
      <c r="D6" s="13"/>
      <c r="E6" s="13" t="s">
        <v>1168</v>
      </c>
      <c r="F6" s="23" t="s">
        <v>540</v>
      </c>
      <c r="G6" s="156" t="s">
        <v>562</v>
      </c>
      <c r="H6" s="567">
        <f t="shared" si="0"/>
        <v>0</v>
      </c>
      <c r="I6" s="158" t="str">
        <f t="shared" si="1"/>
        <v>0.1</v>
      </c>
      <c r="J6">
        <v>17006</v>
      </c>
      <c r="L6" s="15"/>
    </row>
    <row r="7" spans="1:14">
      <c r="A7" s="154">
        <v>5</v>
      </c>
      <c r="B7" t="s">
        <v>3065</v>
      </c>
      <c r="C7" s="155" t="s">
        <v>8329</v>
      </c>
      <c r="D7" s="13"/>
      <c r="E7" s="13" t="s">
        <v>564</v>
      </c>
      <c r="F7" s="23" t="s">
        <v>540</v>
      </c>
      <c r="G7" s="156" t="s">
        <v>562</v>
      </c>
      <c r="H7" s="567">
        <f t="shared" si="0"/>
        <v>0</v>
      </c>
      <c r="I7" s="158" t="str">
        <f t="shared" si="1"/>
        <v>0.1</v>
      </c>
      <c r="J7">
        <v>17008</v>
      </c>
      <c r="L7" s="15"/>
    </row>
    <row r="8" spans="1:14">
      <c r="A8" s="154">
        <v>6</v>
      </c>
      <c r="B8" t="s">
        <v>9553</v>
      </c>
      <c r="C8" s="155" t="s">
        <v>8326</v>
      </c>
      <c r="D8" s="13"/>
      <c r="E8" s="13" t="s">
        <v>565</v>
      </c>
      <c r="F8" s="23" t="s">
        <v>540</v>
      </c>
      <c r="G8" s="156" t="s">
        <v>562</v>
      </c>
      <c r="H8" s="567">
        <f t="shared" si="0"/>
        <v>0</v>
      </c>
      <c r="I8" s="158" t="str">
        <f t="shared" si="1"/>
        <v>0.1</v>
      </c>
      <c r="J8">
        <v>17010</v>
      </c>
      <c r="L8" s="15"/>
    </row>
    <row r="9" spans="1:14">
      <c r="A9" s="154">
        <v>7</v>
      </c>
      <c r="B9" t="s">
        <v>3066</v>
      </c>
      <c r="C9" s="155" t="s">
        <v>8331</v>
      </c>
      <c r="D9" s="13"/>
      <c r="E9" s="13" t="s">
        <v>539</v>
      </c>
      <c r="F9" s="23" t="s">
        <v>540</v>
      </c>
      <c r="G9" s="156" t="s">
        <v>562</v>
      </c>
      <c r="H9" s="567">
        <f t="shared" si="0"/>
        <v>0</v>
      </c>
      <c r="I9" s="158" t="str">
        <f t="shared" si="1"/>
        <v>0.1</v>
      </c>
      <c r="J9">
        <v>17012</v>
      </c>
      <c r="L9" s="15"/>
    </row>
    <row r="10" spans="1:14">
      <c r="A10" s="154">
        <v>8</v>
      </c>
      <c r="B10" t="s">
        <v>3067</v>
      </c>
      <c r="C10" s="185" t="s">
        <v>8335</v>
      </c>
      <c r="D10" s="13"/>
      <c r="E10" s="13"/>
      <c r="F10" s="23" t="s">
        <v>540</v>
      </c>
      <c r="G10" s="156" t="s">
        <v>562</v>
      </c>
      <c r="H10" s="567">
        <f t="shared" si="0"/>
        <v>0</v>
      </c>
      <c r="I10" s="158" t="str">
        <f t="shared" si="1"/>
        <v>0.1</v>
      </c>
      <c r="J10">
        <v>17014</v>
      </c>
      <c r="L10" s="15"/>
    </row>
    <row r="11" spans="1:14">
      <c r="A11" s="154">
        <v>9</v>
      </c>
      <c r="B11" t="s">
        <v>3068</v>
      </c>
      <c r="C11" s="185" t="s">
        <v>8334</v>
      </c>
      <c r="D11" s="13"/>
      <c r="E11" s="13"/>
      <c r="F11" s="23" t="s">
        <v>540</v>
      </c>
      <c r="G11" s="156" t="s">
        <v>562</v>
      </c>
      <c r="H11" s="567">
        <f t="shared" si="0"/>
        <v>0</v>
      </c>
      <c r="I11" s="158" t="str">
        <f t="shared" si="1"/>
        <v>0.1</v>
      </c>
      <c r="J11">
        <v>17016</v>
      </c>
      <c r="L11" s="15"/>
    </row>
    <row r="12" spans="1:14">
      <c r="A12" s="154">
        <v>10</v>
      </c>
      <c r="B12" t="s">
        <v>3069</v>
      </c>
      <c r="C12" s="185" t="s">
        <v>8333</v>
      </c>
      <c r="D12" s="13"/>
      <c r="E12" s="13" t="s">
        <v>8336</v>
      </c>
      <c r="F12" s="23" t="s">
        <v>540</v>
      </c>
      <c r="G12" s="156" t="s">
        <v>562</v>
      </c>
      <c r="H12" s="567">
        <f t="shared" si="0"/>
        <v>0</v>
      </c>
      <c r="I12" s="158" t="str">
        <f t="shared" si="1"/>
        <v>0.1</v>
      </c>
      <c r="J12">
        <v>17018</v>
      </c>
      <c r="L12" s="15"/>
    </row>
    <row r="13" spans="1:14">
      <c r="A13" s="154">
        <v>11</v>
      </c>
      <c r="B13" t="s">
        <v>3070</v>
      </c>
      <c r="C13" s="155" t="s">
        <v>8332</v>
      </c>
      <c r="D13" s="13"/>
      <c r="E13" s="13" t="s">
        <v>554</v>
      </c>
      <c r="F13" s="23" t="s">
        <v>540</v>
      </c>
      <c r="G13" s="156" t="s">
        <v>562</v>
      </c>
      <c r="H13" s="567">
        <f t="shared" si="0"/>
        <v>0</v>
      </c>
      <c r="I13" s="158" t="str">
        <f t="shared" si="1"/>
        <v>0.1</v>
      </c>
      <c r="J13">
        <v>17020</v>
      </c>
      <c r="L13" s="15"/>
    </row>
    <row r="14" spans="1:14">
      <c r="A14" s="154">
        <v>12</v>
      </c>
      <c r="B14" s="123"/>
      <c r="C14" s="155"/>
      <c r="D14" s="13"/>
      <c r="E14" s="13"/>
      <c r="F14" s="23" t="s">
        <v>540</v>
      </c>
      <c r="G14" s="156" t="s">
        <v>562</v>
      </c>
      <c r="H14" s="567">
        <f t="shared" si="0"/>
        <v>0</v>
      </c>
      <c r="I14" s="158" t="str">
        <f t="shared" si="1"/>
        <v>0.1</v>
      </c>
      <c r="J14">
        <v>17022</v>
      </c>
      <c r="L14" s="15"/>
    </row>
    <row r="15" spans="1:14">
      <c r="A15" s="154">
        <v>13</v>
      </c>
      <c r="B15" s="123"/>
      <c r="C15" s="155"/>
      <c r="D15" s="13"/>
      <c r="E15" s="13"/>
      <c r="F15" s="23" t="s">
        <v>540</v>
      </c>
      <c r="G15" s="156" t="s">
        <v>562</v>
      </c>
      <c r="H15" s="567">
        <f t="shared" si="0"/>
        <v>0</v>
      </c>
      <c r="I15" s="158" t="str">
        <f t="shared" si="1"/>
        <v>0.1</v>
      </c>
      <c r="J15">
        <v>17024</v>
      </c>
      <c r="L15" s="15"/>
      <c r="M15" s="15" t="s">
        <v>566</v>
      </c>
      <c r="N15" s="15">
        <v>25900</v>
      </c>
    </row>
    <row r="16" spans="1:14">
      <c r="A16" s="154">
        <v>14</v>
      </c>
      <c r="B16" s="123"/>
      <c r="C16" s="155"/>
      <c r="D16" s="13"/>
      <c r="E16" s="13"/>
      <c r="F16" s="23"/>
      <c r="G16" s="156" t="s">
        <v>562</v>
      </c>
      <c r="H16" s="156"/>
      <c r="I16" s="158" t="str">
        <f t="shared" si="1"/>
        <v>0.5</v>
      </c>
      <c r="L16" s="15"/>
      <c r="M16" s="15" t="s">
        <v>567</v>
      </c>
      <c r="N16" s="15">
        <v>25901</v>
      </c>
    </row>
    <row r="17" spans="1:14">
      <c r="A17" s="154">
        <v>15</v>
      </c>
      <c r="B17" s="280"/>
      <c r="C17" s="155"/>
      <c r="D17" s="13"/>
      <c r="E17" s="13"/>
      <c r="F17" s="23"/>
      <c r="G17" s="156" t="s">
        <v>562</v>
      </c>
      <c r="H17" s="156"/>
      <c r="I17" s="158" t="str">
        <f t="shared" si="1"/>
        <v>0.5</v>
      </c>
      <c r="L17" s="15"/>
      <c r="M17" s="15" t="s">
        <v>568</v>
      </c>
      <c r="N17" s="15">
        <v>25908</v>
      </c>
    </row>
    <row r="18" spans="1:14">
      <c r="A18" s="154">
        <v>16</v>
      </c>
      <c r="B18" s="280"/>
      <c r="C18" s="155"/>
      <c r="D18" s="13"/>
      <c r="E18" s="13"/>
      <c r="F18" s="23"/>
      <c r="G18" s="156" t="s">
        <v>562</v>
      </c>
      <c r="H18" s="156"/>
      <c r="I18" s="158" t="str">
        <f t="shared" si="1"/>
        <v>0.5</v>
      </c>
      <c r="L18" s="15"/>
      <c r="M18" s="15" t="s">
        <v>569</v>
      </c>
      <c r="N18" s="15">
        <v>25909</v>
      </c>
    </row>
    <row r="19" spans="1:14">
      <c r="A19" s="154">
        <v>17</v>
      </c>
      <c r="B19" s="123"/>
      <c r="C19" s="155"/>
      <c r="D19" s="13"/>
      <c r="E19" s="13"/>
      <c r="F19" s="23"/>
      <c r="G19" s="156" t="s">
        <v>562</v>
      </c>
      <c r="H19" s="156"/>
      <c r="I19" s="158" t="str">
        <f t="shared" si="1"/>
        <v>0.5</v>
      </c>
    </row>
    <row r="20" spans="1:14">
      <c r="A20" s="154">
        <v>18</v>
      </c>
      <c r="C20" s="21"/>
      <c r="D20" s="13"/>
      <c r="E20" s="13"/>
      <c r="F20" s="23"/>
      <c r="G20" s="156" t="s">
        <v>562</v>
      </c>
      <c r="H20" s="156"/>
      <c r="I20" s="158" t="str">
        <f>IF(F20="","0.5",IF(F20="%6.4f","0.0001",IF(F20="%6.3f","0.001",IF(F20="%6.2f","0.01",IF(F20="%6.1f","0.1")))))</f>
        <v>0.5</v>
      </c>
    </row>
    <row r="21" spans="1:14">
      <c r="A21" s="154">
        <v>19</v>
      </c>
      <c r="C21" s="21"/>
      <c r="D21" s="13"/>
      <c r="E21" s="13"/>
      <c r="F21" s="23"/>
      <c r="G21" s="156" t="s">
        <v>562</v>
      </c>
      <c r="H21" s="156"/>
      <c r="I21" s="158" t="str">
        <f>IF(F21="","0.5",IF(F21="%6.4f","0.0001",IF(F21="%6.3f","0.001",IF(F21="%6.2f","0.01",IF(F21="%6.1f","0.1")))))</f>
        <v>0.5</v>
      </c>
    </row>
    <row r="22" spans="1:14">
      <c r="A22" s="154">
        <v>20</v>
      </c>
      <c r="C22" s="155"/>
      <c r="D22" s="13"/>
      <c r="E22" s="13"/>
      <c r="F22" s="23"/>
      <c r="G22" s="156" t="s">
        <v>562</v>
      </c>
      <c r="H22" s="156"/>
      <c r="I22" s="158" t="str">
        <f>IF(F22="","0.5",IF(F22="%6.4f","0.0001",IF(F22="%6.3f","0.001",IF(F22="%6.2f","0.01",IF(F22="%6.1f","0.1")))))</f>
        <v>0.5</v>
      </c>
    </row>
    <row r="23" spans="1:14">
      <c r="A23" s="154">
        <v>21</v>
      </c>
      <c r="C23" s="155"/>
      <c r="D23" s="13"/>
      <c r="E23" s="13"/>
      <c r="F23" s="23"/>
      <c r="G23" s="156" t="s">
        <v>562</v>
      </c>
      <c r="H23" s="156"/>
      <c r="I23" s="158" t="str">
        <f>IF(F23="","0.5",IF(F23="%6.4f","0.0001",IF(F23="%6.3f","0.001",IF(F23="%6.2f","0.01",IF(F23="%6.1f","0.1")))))</f>
        <v>0.5</v>
      </c>
    </row>
    <row r="24" spans="1:14">
      <c r="A24" s="154">
        <v>22</v>
      </c>
      <c r="B24" s="123"/>
      <c r="C24" s="155"/>
      <c r="D24" s="13"/>
      <c r="E24" s="13"/>
      <c r="F24" s="23"/>
      <c r="G24" s="156" t="s">
        <v>562</v>
      </c>
      <c r="H24" s="156"/>
      <c r="I24" s="158" t="str">
        <f t="shared" si="1"/>
        <v>0.5</v>
      </c>
    </row>
    <row r="25" spans="1:14">
      <c r="A25" s="154">
        <v>23</v>
      </c>
      <c r="B25" s="123"/>
      <c r="C25" s="155"/>
      <c r="D25" s="13"/>
      <c r="E25" s="13"/>
      <c r="F25" s="23"/>
      <c r="G25" s="156" t="s">
        <v>562</v>
      </c>
      <c r="H25" s="156"/>
      <c r="I25" s="158" t="str">
        <f t="shared" si="1"/>
        <v>0.5</v>
      </c>
    </row>
    <row r="26" spans="1:14">
      <c r="A26" s="154">
        <v>24</v>
      </c>
      <c r="B26" s="123"/>
      <c r="C26" s="155"/>
      <c r="D26" s="13"/>
      <c r="E26" s="13"/>
      <c r="F26" s="23"/>
      <c r="G26" s="156" t="s">
        <v>562</v>
      </c>
      <c r="H26" s="156"/>
      <c r="I26" s="158" t="str">
        <f t="shared" si="1"/>
        <v>0.5</v>
      </c>
    </row>
    <row r="27" spans="1:14">
      <c r="A27" s="154">
        <v>25</v>
      </c>
      <c r="B27" s="123"/>
      <c r="C27" s="155"/>
      <c r="D27" s="13"/>
      <c r="E27" s="13"/>
      <c r="F27" s="23"/>
      <c r="G27" s="156" t="s">
        <v>562</v>
      </c>
      <c r="H27" s="156"/>
      <c r="I27" s="158" t="str">
        <f t="shared" si="1"/>
        <v>0.5</v>
      </c>
    </row>
    <row r="28" spans="1:14">
      <c r="A28" s="154">
        <v>26</v>
      </c>
      <c r="B28" s="123"/>
      <c r="C28" s="155"/>
      <c r="D28" s="13"/>
      <c r="E28" s="13"/>
      <c r="F28" s="23"/>
      <c r="G28" s="156" t="s">
        <v>562</v>
      </c>
      <c r="H28" s="156"/>
      <c r="I28" s="158" t="str">
        <f t="shared" si="1"/>
        <v>0.5</v>
      </c>
    </row>
    <row r="29" spans="1:14">
      <c r="A29" s="154">
        <v>27</v>
      </c>
      <c r="B29" s="123"/>
      <c r="C29" s="155"/>
      <c r="D29" s="13"/>
      <c r="E29" s="13"/>
      <c r="F29" s="23"/>
      <c r="G29" s="156" t="s">
        <v>562</v>
      </c>
      <c r="H29" s="156"/>
      <c r="I29" s="158" t="str">
        <f t="shared" si="1"/>
        <v>0.5</v>
      </c>
    </row>
    <row r="30" spans="1:14">
      <c r="A30" s="154">
        <v>28</v>
      </c>
      <c r="B30" s="123"/>
      <c r="C30" s="155"/>
      <c r="D30" s="13"/>
      <c r="E30" s="13"/>
      <c r="F30" s="23"/>
      <c r="G30" s="156" t="s">
        <v>562</v>
      </c>
      <c r="H30" s="156"/>
      <c r="I30" s="158" t="str">
        <f t="shared" si="1"/>
        <v>0.5</v>
      </c>
    </row>
    <row r="31" spans="1:14">
      <c r="A31" s="154">
        <v>29</v>
      </c>
      <c r="B31" s="123"/>
      <c r="C31" s="155"/>
      <c r="D31" s="13"/>
      <c r="E31" s="13"/>
      <c r="F31" s="23"/>
      <c r="G31" s="156" t="s">
        <v>562</v>
      </c>
      <c r="H31" s="156"/>
      <c r="I31" s="158" t="str">
        <f t="shared" si="1"/>
        <v>0.5</v>
      </c>
    </row>
    <row r="32" spans="1:14">
      <c r="A32" s="154">
        <v>30</v>
      </c>
      <c r="B32" s="123"/>
      <c r="C32" s="155"/>
      <c r="D32" s="13"/>
      <c r="E32" s="13"/>
      <c r="F32" s="23"/>
      <c r="G32" s="156" t="s">
        <v>562</v>
      </c>
      <c r="H32" s="156"/>
      <c r="I32" s="158" t="str">
        <f t="shared" si="1"/>
        <v>0.5</v>
      </c>
    </row>
    <row r="33" spans="1:9">
      <c r="A33" s="154">
        <v>31</v>
      </c>
      <c r="B33" s="123"/>
      <c r="C33" s="155"/>
      <c r="D33" s="13"/>
      <c r="E33" s="13"/>
      <c r="F33" s="23"/>
      <c r="G33" s="156" t="s">
        <v>562</v>
      </c>
      <c r="H33" s="156"/>
      <c r="I33" s="158" t="str">
        <f t="shared" si="1"/>
        <v>0.5</v>
      </c>
    </row>
    <row r="34" spans="1:9">
      <c r="A34" s="154">
        <v>32</v>
      </c>
      <c r="B34" s="123"/>
      <c r="C34" s="155"/>
      <c r="D34" s="13"/>
      <c r="E34" s="13"/>
      <c r="F34" s="23"/>
      <c r="G34" s="156" t="s">
        <v>562</v>
      </c>
      <c r="H34" s="156"/>
      <c r="I34" s="158" t="str">
        <f t="shared" si="1"/>
        <v>0.5</v>
      </c>
    </row>
    <row r="35" spans="1:9">
      <c r="A35" s="154">
        <v>33</v>
      </c>
      <c r="B35" s="123"/>
      <c r="C35" s="155"/>
      <c r="D35" s="13"/>
      <c r="E35" s="13"/>
      <c r="F35" s="23"/>
      <c r="G35" s="156" t="s">
        <v>562</v>
      </c>
      <c r="H35" s="156"/>
      <c r="I35" s="158" t="str">
        <f t="shared" si="1"/>
        <v>0.5</v>
      </c>
    </row>
    <row r="36" spans="1:9">
      <c r="A36" s="154">
        <v>34</v>
      </c>
      <c r="B36" s="123"/>
      <c r="C36" s="155"/>
      <c r="D36" s="13"/>
      <c r="E36" s="13"/>
      <c r="F36" s="23"/>
      <c r="G36" s="156" t="s">
        <v>562</v>
      </c>
      <c r="H36" s="156"/>
      <c r="I36" s="158" t="str">
        <f t="shared" si="1"/>
        <v>0.5</v>
      </c>
    </row>
    <row r="37" spans="1:9">
      <c r="A37" s="154">
        <v>35</v>
      </c>
      <c r="B37" s="123"/>
      <c r="C37" s="155"/>
      <c r="D37" s="13"/>
      <c r="E37" s="13"/>
      <c r="F37" s="23"/>
      <c r="G37" s="156" t="s">
        <v>562</v>
      </c>
      <c r="H37" s="156"/>
      <c r="I37" s="158" t="str">
        <f t="shared" si="1"/>
        <v>0.5</v>
      </c>
    </row>
    <row r="38" spans="1:9">
      <c r="A38" s="154">
        <v>36</v>
      </c>
      <c r="B38" s="123"/>
      <c r="C38" s="155"/>
      <c r="D38" s="13"/>
      <c r="E38" s="13"/>
      <c r="F38" s="23"/>
      <c r="G38" s="156" t="s">
        <v>562</v>
      </c>
      <c r="H38" s="156"/>
      <c r="I38" s="158" t="str">
        <f t="shared" si="1"/>
        <v>0.5</v>
      </c>
    </row>
    <row r="39" spans="1:9">
      <c r="A39" s="154">
        <v>37</v>
      </c>
      <c r="B39" s="123"/>
      <c r="C39" s="155"/>
      <c r="D39" s="13"/>
      <c r="E39" s="13"/>
      <c r="F39" s="23"/>
      <c r="G39" s="156" t="s">
        <v>562</v>
      </c>
      <c r="H39" s="156"/>
      <c r="I39" s="158" t="str">
        <f t="shared" si="1"/>
        <v>0.5</v>
      </c>
    </row>
    <row r="40" spans="1:9">
      <c r="A40" s="154">
        <v>38</v>
      </c>
      <c r="B40" s="123"/>
      <c r="C40" s="155"/>
      <c r="D40" s="13"/>
      <c r="E40" s="13"/>
      <c r="F40" s="23"/>
      <c r="G40" s="156" t="s">
        <v>562</v>
      </c>
      <c r="H40" s="156"/>
      <c r="I40" s="158" t="str">
        <f t="shared" si="1"/>
        <v>0.5</v>
      </c>
    </row>
    <row r="41" spans="1:9">
      <c r="A41" s="154">
        <v>39</v>
      </c>
      <c r="B41" s="123"/>
      <c r="C41" s="155"/>
      <c r="D41" s="13"/>
      <c r="E41" s="13"/>
      <c r="F41" s="23"/>
      <c r="G41" s="156" t="s">
        <v>562</v>
      </c>
      <c r="H41" s="156"/>
      <c r="I41" s="158" t="str">
        <f t="shared" si="1"/>
        <v>0.5</v>
      </c>
    </row>
    <row r="42" spans="1:9">
      <c r="A42" s="154">
        <v>40</v>
      </c>
      <c r="B42" s="123"/>
      <c r="C42" s="155"/>
      <c r="D42" s="13"/>
      <c r="E42" s="13"/>
      <c r="F42" s="23"/>
      <c r="G42" s="156" t="s">
        <v>562</v>
      </c>
      <c r="H42" s="156"/>
      <c r="I42" s="158" t="str">
        <f t="shared" si="1"/>
        <v>0.5</v>
      </c>
    </row>
    <row r="43" spans="1:9">
      <c r="A43" s="154">
        <v>41</v>
      </c>
      <c r="B43" s="123"/>
      <c r="C43" s="155"/>
      <c r="D43" s="13"/>
      <c r="E43" s="13"/>
      <c r="F43" s="23"/>
      <c r="G43" s="156" t="s">
        <v>562</v>
      </c>
      <c r="H43" s="156"/>
      <c r="I43" s="158" t="str">
        <f t="shared" si="1"/>
        <v>0.5</v>
      </c>
    </row>
    <row r="44" spans="1:9">
      <c r="A44" s="154">
        <v>42</v>
      </c>
      <c r="B44" s="123"/>
      <c r="C44" s="155"/>
      <c r="D44" s="13"/>
      <c r="E44" s="13"/>
      <c r="F44" s="23"/>
      <c r="G44" s="156" t="s">
        <v>562</v>
      </c>
      <c r="H44" s="156"/>
      <c r="I44" s="158" t="str">
        <f t="shared" si="1"/>
        <v>0.5</v>
      </c>
    </row>
    <row r="45" spans="1:9">
      <c r="A45" s="154">
        <v>43</v>
      </c>
      <c r="B45" s="123"/>
      <c r="C45" s="155"/>
      <c r="D45" s="13"/>
      <c r="E45" s="13"/>
      <c r="F45" s="23"/>
      <c r="G45" s="156" t="s">
        <v>562</v>
      </c>
      <c r="H45" s="156"/>
      <c r="I45" s="158" t="str">
        <f t="shared" si="1"/>
        <v>0.5</v>
      </c>
    </row>
    <row r="46" spans="1:9">
      <c r="A46" s="154">
        <v>44</v>
      </c>
      <c r="B46" s="123"/>
      <c r="C46" s="155"/>
      <c r="D46" s="13"/>
      <c r="E46" s="13"/>
      <c r="F46" s="23"/>
      <c r="G46" s="156" t="s">
        <v>562</v>
      </c>
      <c r="H46" s="156"/>
      <c r="I46" s="158" t="str">
        <f t="shared" si="1"/>
        <v>0.5</v>
      </c>
    </row>
    <row r="47" spans="1:9">
      <c r="A47" s="154">
        <v>45</v>
      </c>
      <c r="B47" s="123"/>
      <c r="C47" s="155"/>
      <c r="D47" s="13"/>
      <c r="E47" s="13"/>
      <c r="F47" s="23"/>
      <c r="G47" s="156" t="s">
        <v>562</v>
      </c>
      <c r="H47" s="156"/>
      <c r="I47" s="158" t="str">
        <f t="shared" si="1"/>
        <v>0.5</v>
      </c>
    </row>
    <row r="48" spans="1:9">
      <c r="A48" s="154">
        <v>46</v>
      </c>
      <c r="B48" s="123"/>
      <c r="C48" s="155"/>
      <c r="D48" s="13"/>
      <c r="E48" s="13"/>
      <c r="F48" s="23"/>
      <c r="G48" s="156" t="s">
        <v>562</v>
      </c>
      <c r="H48" s="156"/>
      <c r="I48" s="158" t="str">
        <f t="shared" si="1"/>
        <v>0.5</v>
      </c>
    </row>
    <row r="49" spans="1:9">
      <c r="A49" s="154">
        <v>47</v>
      </c>
      <c r="B49" s="123"/>
      <c r="C49" s="155"/>
      <c r="D49" s="13"/>
      <c r="E49" s="13"/>
      <c r="F49" s="23"/>
      <c r="G49" s="156" t="s">
        <v>562</v>
      </c>
      <c r="H49" s="156"/>
      <c r="I49" s="158" t="str">
        <f t="shared" si="1"/>
        <v>0.5</v>
      </c>
    </row>
    <row r="50" spans="1:9">
      <c r="A50" s="154">
        <v>48</v>
      </c>
      <c r="B50" s="123"/>
      <c r="C50" s="155"/>
      <c r="D50" s="13"/>
      <c r="E50" s="13"/>
      <c r="F50" s="23"/>
      <c r="G50" s="156" t="s">
        <v>562</v>
      </c>
      <c r="H50" s="156"/>
      <c r="I50" s="158" t="str">
        <f t="shared" si="1"/>
        <v>0.5</v>
      </c>
    </row>
    <row r="51" spans="1:9">
      <c r="A51" s="154">
        <v>49</v>
      </c>
      <c r="B51" s="123"/>
      <c r="C51" s="155"/>
      <c r="D51" s="13"/>
      <c r="E51" s="13"/>
      <c r="F51" s="23"/>
      <c r="G51" s="156" t="s">
        <v>562</v>
      </c>
      <c r="H51" s="156"/>
      <c r="I51" s="158" t="str">
        <f t="shared" si="1"/>
        <v>0.5</v>
      </c>
    </row>
    <row r="52" spans="1:9">
      <c r="A52" s="154">
        <v>50</v>
      </c>
      <c r="B52" s="123"/>
      <c r="C52" s="155"/>
      <c r="D52" s="13"/>
      <c r="E52" s="13"/>
      <c r="F52" s="23"/>
      <c r="G52" s="156" t="s">
        <v>562</v>
      </c>
      <c r="H52" s="156"/>
      <c r="I52" s="158" t="str">
        <f t="shared" si="1"/>
        <v>0.5</v>
      </c>
    </row>
    <row r="53" spans="1:9">
      <c r="A53" s="154">
        <v>51</v>
      </c>
      <c r="B53" s="123"/>
      <c r="C53" s="155"/>
      <c r="D53" s="13"/>
      <c r="E53" s="13"/>
      <c r="F53" s="23"/>
      <c r="G53" s="156" t="s">
        <v>562</v>
      </c>
      <c r="H53" s="156"/>
      <c r="I53" s="158" t="str">
        <f t="shared" si="1"/>
        <v>0.5</v>
      </c>
    </row>
    <row r="54" spans="1:9">
      <c r="A54" s="154">
        <v>52</v>
      </c>
      <c r="B54" s="123"/>
      <c r="C54" s="155"/>
      <c r="D54" s="13"/>
      <c r="E54" s="13"/>
      <c r="F54" s="23"/>
      <c r="G54" s="156" t="s">
        <v>562</v>
      </c>
      <c r="H54" s="156"/>
      <c r="I54" s="158" t="str">
        <f t="shared" si="1"/>
        <v>0.5</v>
      </c>
    </row>
    <row r="55" spans="1:9">
      <c r="A55" s="154">
        <v>53</v>
      </c>
      <c r="B55" s="123"/>
      <c r="C55" s="155"/>
      <c r="D55" s="13"/>
      <c r="E55" s="13"/>
      <c r="F55" s="23"/>
      <c r="G55" s="156" t="s">
        <v>562</v>
      </c>
      <c r="H55" s="156"/>
      <c r="I55" s="158" t="str">
        <f t="shared" si="1"/>
        <v>0.5</v>
      </c>
    </row>
    <row r="56" spans="1:9">
      <c r="A56" s="154">
        <v>54</v>
      </c>
      <c r="B56" s="123"/>
      <c r="C56" s="155"/>
      <c r="D56" s="13"/>
      <c r="E56" s="13"/>
      <c r="F56" s="23"/>
      <c r="G56" s="156" t="s">
        <v>562</v>
      </c>
      <c r="H56" s="156"/>
      <c r="I56" s="158" t="str">
        <f t="shared" si="1"/>
        <v>0.5</v>
      </c>
    </row>
    <row r="57" spans="1:9">
      <c r="A57" s="154">
        <v>55</v>
      </c>
      <c r="B57" s="123"/>
      <c r="C57" s="155"/>
      <c r="D57" s="13"/>
      <c r="E57" s="13"/>
      <c r="F57" s="23"/>
      <c r="G57" s="156" t="s">
        <v>562</v>
      </c>
      <c r="H57" s="156"/>
      <c r="I57" s="158" t="str">
        <f t="shared" si="1"/>
        <v>0.5</v>
      </c>
    </row>
    <row r="58" spans="1:9">
      <c r="A58" s="154">
        <v>56</v>
      </c>
      <c r="B58" s="123"/>
      <c r="C58" s="155"/>
      <c r="D58" s="13"/>
      <c r="E58" s="13"/>
      <c r="F58" s="23"/>
      <c r="G58" s="156" t="s">
        <v>562</v>
      </c>
      <c r="H58" s="156"/>
      <c r="I58" s="158" t="str">
        <f t="shared" si="1"/>
        <v>0.5</v>
      </c>
    </row>
    <row r="59" spans="1:9">
      <c r="A59" s="154">
        <v>57</v>
      </c>
      <c r="B59" s="123"/>
      <c r="C59" s="155"/>
      <c r="D59" s="13"/>
      <c r="E59" s="13"/>
      <c r="F59" s="23"/>
      <c r="G59" s="156" t="s">
        <v>562</v>
      </c>
      <c r="H59" s="156"/>
      <c r="I59" s="158" t="str">
        <f t="shared" si="1"/>
        <v>0.5</v>
      </c>
    </row>
    <row r="60" spans="1:9">
      <c r="A60" s="154">
        <v>58</v>
      </c>
      <c r="B60" s="123"/>
      <c r="C60" s="155"/>
      <c r="D60" s="13"/>
      <c r="E60" s="13"/>
      <c r="F60" s="23"/>
      <c r="G60" s="156" t="s">
        <v>562</v>
      </c>
      <c r="H60" s="156"/>
      <c r="I60" s="158" t="str">
        <f t="shared" si="1"/>
        <v>0.5</v>
      </c>
    </row>
    <row r="61" spans="1:9">
      <c r="A61" s="154">
        <v>59</v>
      </c>
      <c r="B61" s="123"/>
      <c r="C61" s="155"/>
      <c r="D61" s="13"/>
      <c r="E61" s="13"/>
      <c r="F61" s="23"/>
      <c r="G61" s="156" t="s">
        <v>562</v>
      </c>
      <c r="H61" s="156"/>
      <c r="I61" s="158" t="str">
        <f t="shared" si="1"/>
        <v>0.5</v>
      </c>
    </row>
    <row r="62" spans="1:9">
      <c r="A62" s="154">
        <v>60</v>
      </c>
      <c r="B62" s="123"/>
      <c r="C62" s="155"/>
      <c r="D62" s="13"/>
      <c r="E62" s="13"/>
      <c r="F62" s="23"/>
      <c r="G62" s="156" t="s">
        <v>562</v>
      </c>
      <c r="H62" s="156"/>
      <c r="I62" s="158" t="str">
        <f t="shared" si="1"/>
        <v>0.5</v>
      </c>
    </row>
    <row r="63" spans="1:9">
      <c r="A63" s="154">
        <v>61</v>
      </c>
      <c r="B63" s="123"/>
      <c r="C63" s="155"/>
      <c r="D63" s="13"/>
      <c r="E63" s="13"/>
      <c r="F63" s="23"/>
      <c r="G63" s="156" t="s">
        <v>562</v>
      </c>
      <c r="H63" s="156"/>
      <c r="I63" s="158" t="str">
        <f t="shared" si="1"/>
        <v>0.5</v>
      </c>
    </row>
    <row r="64" spans="1:9">
      <c r="A64" s="154">
        <v>62</v>
      </c>
      <c r="B64" s="123"/>
      <c r="C64" s="155"/>
      <c r="D64" s="13"/>
      <c r="E64" s="13"/>
      <c r="F64" s="23"/>
      <c r="G64" s="156" t="s">
        <v>562</v>
      </c>
      <c r="H64" s="156"/>
      <c r="I64" s="158" t="str">
        <f t="shared" si="1"/>
        <v>0.5</v>
      </c>
    </row>
    <row r="65" spans="1:9">
      <c r="A65" s="154">
        <v>63</v>
      </c>
      <c r="B65" s="123"/>
      <c r="C65" s="155"/>
      <c r="D65" s="13"/>
      <c r="E65" s="13"/>
      <c r="F65" s="23"/>
      <c r="G65" s="156" t="s">
        <v>562</v>
      </c>
      <c r="H65" s="156"/>
      <c r="I65" s="158" t="str">
        <f t="shared" si="1"/>
        <v>0.5</v>
      </c>
    </row>
    <row r="66" spans="1:9">
      <c r="A66" s="154">
        <v>64</v>
      </c>
      <c r="B66" s="123"/>
      <c r="C66" s="155"/>
      <c r="D66" s="13"/>
      <c r="E66" s="13"/>
      <c r="F66" s="23"/>
      <c r="G66" s="156" t="s">
        <v>562</v>
      </c>
      <c r="H66" s="156"/>
      <c r="I66" s="158" t="str">
        <f t="shared" si="1"/>
        <v>0.5</v>
      </c>
    </row>
    <row r="67" spans="1:9">
      <c r="A67" s="154">
        <v>65</v>
      </c>
      <c r="B67" s="123"/>
      <c r="C67" s="155"/>
      <c r="D67" s="13"/>
      <c r="E67" s="13"/>
      <c r="F67" s="23"/>
      <c r="G67" s="156" t="s">
        <v>562</v>
      </c>
      <c r="H67" s="156"/>
      <c r="I67" s="158" t="str">
        <f t="shared" si="1"/>
        <v>0.5</v>
      </c>
    </row>
    <row r="68" spans="1:9">
      <c r="A68" s="154">
        <v>66</v>
      </c>
      <c r="B68" s="123"/>
      <c r="C68" s="21"/>
      <c r="D68" s="13"/>
      <c r="E68" s="13"/>
      <c r="F68" s="23"/>
      <c r="G68" s="156" t="s">
        <v>562</v>
      </c>
      <c r="H68" s="156"/>
      <c r="I68" s="158" t="str">
        <f t="shared" ref="I68:I131" si="2">IF(F68="","0.5",IF(F68="%6.4f","0.0001",IF(F68="%6.3f","0.001",IF(F68="%6.2f","0.01",IF(F68="%6.1f","0.1")))))</f>
        <v>0.5</v>
      </c>
    </row>
    <row r="69" spans="1:9">
      <c r="A69" s="154">
        <v>67</v>
      </c>
      <c r="B69" s="123"/>
      <c r="C69" s="21"/>
      <c r="D69" s="13"/>
      <c r="E69" s="13"/>
      <c r="F69" s="23"/>
      <c r="G69" s="156" t="s">
        <v>562</v>
      </c>
      <c r="H69" s="156"/>
      <c r="I69" s="158" t="str">
        <f t="shared" si="2"/>
        <v>0.5</v>
      </c>
    </row>
    <row r="70" spans="1:9">
      <c r="A70" s="154">
        <v>68</v>
      </c>
      <c r="B70" s="123"/>
      <c r="C70" s="21"/>
      <c r="D70" s="13"/>
      <c r="E70" s="13"/>
      <c r="F70" s="23"/>
      <c r="G70" s="156" t="s">
        <v>562</v>
      </c>
      <c r="H70" s="156"/>
      <c r="I70" s="158" t="str">
        <f t="shared" si="2"/>
        <v>0.5</v>
      </c>
    </row>
    <row r="71" spans="1:9">
      <c r="A71" s="154">
        <v>69</v>
      </c>
      <c r="B71" s="123"/>
      <c r="C71" s="21"/>
      <c r="D71" s="13"/>
      <c r="E71" s="13"/>
      <c r="F71" s="23"/>
      <c r="G71" s="156" t="s">
        <v>562</v>
      </c>
      <c r="H71" s="156"/>
      <c r="I71" s="158" t="str">
        <f t="shared" si="2"/>
        <v>0.5</v>
      </c>
    </row>
    <row r="72" spans="1:9">
      <c r="A72" s="154">
        <v>70</v>
      </c>
      <c r="B72" s="123"/>
      <c r="C72" s="21"/>
      <c r="D72" s="13"/>
      <c r="E72" s="13"/>
      <c r="F72" s="23"/>
      <c r="G72" s="156" t="s">
        <v>562</v>
      </c>
      <c r="H72" s="156"/>
      <c r="I72" s="158" t="str">
        <f t="shared" si="2"/>
        <v>0.5</v>
      </c>
    </row>
    <row r="73" spans="1:9">
      <c r="A73" s="154">
        <v>71</v>
      </c>
      <c r="B73" s="123"/>
      <c r="C73" s="21"/>
      <c r="D73" s="13"/>
      <c r="E73" s="13"/>
      <c r="F73" s="23"/>
      <c r="G73" s="156" t="s">
        <v>562</v>
      </c>
      <c r="H73" s="156"/>
      <c r="I73" s="158" t="str">
        <f t="shared" si="2"/>
        <v>0.5</v>
      </c>
    </row>
    <row r="74" spans="1:9">
      <c r="A74" s="154">
        <v>72</v>
      </c>
      <c r="B74" s="123"/>
      <c r="C74" s="21"/>
      <c r="D74" s="13"/>
      <c r="E74" s="13"/>
      <c r="F74" s="23"/>
      <c r="G74" s="156" t="s">
        <v>562</v>
      </c>
      <c r="H74" s="156"/>
      <c r="I74" s="158" t="str">
        <f t="shared" si="2"/>
        <v>0.5</v>
      </c>
    </row>
    <row r="75" spans="1:9">
      <c r="A75" s="154">
        <v>73</v>
      </c>
      <c r="B75" s="123"/>
      <c r="C75" s="21"/>
      <c r="D75" s="13"/>
      <c r="E75" s="13"/>
      <c r="F75" s="23"/>
      <c r="G75" s="156" t="s">
        <v>562</v>
      </c>
      <c r="H75" s="156"/>
      <c r="I75" s="158" t="str">
        <f t="shared" si="2"/>
        <v>0.5</v>
      </c>
    </row>
    <row r="76" spans="1:9">
      <c r="A76" s="154">
        <v>74</v>
      </c>
      <c r="B76" s="123"/>
      <c r="C76" s="21"/>
      <c r="D76" s="13"/>
      <c r="E76" s="13"/>
      <c r="F76" s="23"/>
      <c r="G76" s="156" t="s">
        <v>562</v>
      </c>
      <c r="H76" s="156"/>
      <c r="I76" s="158" t="str">
        <f t="shared" si="2"/>
        <v>0.5</v>
      </c>
    </row>
    <row r="77" spans="1:9">
      <c r="A77" s="154">
        <v>75</v>
      </c>
      <c r="B77" s="123"/>
      <c r="C77" s="21"/>
      <c r="D77" s="13"/>
      <c r="E77" s="13"/>
      <c r="F77" s="23"/>
      <c r="G77" s="156" t="s">
        <v>562</v>
      </c>
      <c r="H77" s="156"/>
      <c r="I77" s="158" t="str">
        <f t="shared" si="2"/>
        <v>0.5</v>
      </c>
    </row>
    <row r="78" spans="1:9">
      <c r="A78" s="154">
        <v>76</v>
      </c>
      <c r="B78" s="123"/>
      <c r="C78" s="21"/>
      <c r="D78" s="13"/>
      <c r="E78" s="13"/>
      <c r="F78" s="23"/>
      <c r="G78" s="156" t="s">
        <v>562</v>
      </c>
      <c r="H78" s="156"/>
      <c r="I78" s="158" t="str">
        <f t="shared" si="2"/>
        <v>0.5</v>
      </c>
    </row>
    <row r="79" spans="1:9">
      <c r="A79" s="154">
        <v>77</v>
      </c>
      <c r="B79" s="123"/>
      <c r="C79" s="21"/>
      <c r="D79" s="13"/>
      <c r="E79" s="13"/>
      <c r="F79" s="23"/>
      <c r="G79" s="156" t="s">
        <v>562</v>
      </c>
      <c r="H79" s="156"/>
      <c r="I79" s="158" t="str">
        <f t="shared" si="2"/>
        <v>0.5</v>
      </c>
    </row>
    <row r="80" spans="1:9">
      <c r="A80" s="154">
        <v>78</v>
      </c>
      <c r="B80" s="123"/>
      <c r="C80" s="21"/>
      <c r="D80" s="13"/>
      <c r="E80" s="13"/>
      <c r="F80" s="23"/>
      <c r="G80" s="156" t="s">
        <v>562</v>
      </c>
      <c r="H80" s="156"/>
      <c r="I80" s="158" t="str">
        <f t="shared" si="2"/>
        <v>0.5</v>
      </c>
    </row>
    <row r="81" spans="1:9">
      <c r="A81" s="154">
        <v>79</v>
      </c>
      <c r="B81" s="123"/>
      <c r="C81" s="21"/>
      <c r="D81" s="13"/>
      <c r="E81" s="13"/>
      <c r="F81" s="23"/>
      <c r="G81" s="156" t="s">
        <v>562</v>
      </c>
      <c r="H81" s="156"/>
      <c r="I81" s="158" t="str">
        <f t="shared" si="2"/>
        <v>0.5</v>
      </c>
    </row>
    <row r="82" spans="1:9">
      <c r="A82" s="154">
        <v>80</v>
      </c>
      <c r="B82" s="123"/>
      <c r="C82" s="21"/>
      <c r="D82" s="13"/>
      <c r="E82" s="13"/>
      <c r="F82" s="23"/>
      <c r="G82" s="156" t="s">
        <v>562</v>
      </c>
      <c r="H82" s="156"/>
      <c r="I82" s="158" t="str">
        <f t="shared" si="2"/>
        <v>0.5</v>
      </c>
    </row>
    <row r="83" spans="1:9">
      <c r="A83" s="154">
        <v>81</v>
      </c>
      <c r="B83" s="123"/>
      <c r="C83" s="21"/>
      <c r="D83" s="13"/>
      <c r="E83" s="13"/>
      <c r="F83" s="23"/>
      <c r="G83" s="156" t="s">
        <v>562</v>
      </c>
      <c r="H83" s="156"/>
      <c r="I83" s="158" t="str">
        <f t="shared" si="2"/>
        <v>0.5</v>
      </c>
    </row>
    <row r="84" spans="1:9">
      <c r="A84" s="154">
        <v>82</v>
      </c>
      <c r="B84" s="123"/>
      <c r="C84" s="21"/>
      <c r="D84" s="13"/>
      <c r="E84" s="13"/>
      <c r="F84" s="23"/>
      <c r="G84" s="156" t="s">
        <v>562</v>
      </c>
      <c r="H84" s="156"/>
      <c r="I84" s="158" t="str">
        <f t="shared" si="2"/>
        <v>0.5</v>
      </c>
    </row>
    <row r="85" spans="1:9">
      <c r="A85" s="154">
        <v>83</v>
      </c>
      <c r="B85" s="123"/>
      <c r="C85" s="21"/>
      <c r="D85" s="13"/>
      <c r="E85" s="13"/>
      <c r="F85" s="23"/>
      <c r="G85" s="156" t="s">
        <v>562</v>
      </c>
      <c r="H85" s="156"/>
      <c r="I85" s="158" t="str">
        <f t="shared" si="2"/>
        <v>0.5</v>
      </c>
    </row>
    <row r="86" spans="1:9">
      <c r="A86" s="154">
        <v>84</v>
      </c>
      <c r="B86" s="123"/>
      <c r="C86" s="21"/>
      <c r="D86" s="13"/>
      <c r="E86" s="13"/>
      <c r="F86" s="23"/>
      <c r="G86" s="156" t="s">
        <v>562</v>
      </c>
      <c r="H86" s="156"/>
      <c r="I86" s="158" t="str">
        <f t="shared" si="2"/>
        <v>0.5</v>
      </c>
    </row>
    <row r="87" spans="1:9">
      <c r="A87" s="154">
        <v>85</v>
      </c>
      <c r="B87" s="123"/>
      <c r="C87" s="21"/>
      <c r="D87" s="13"/>
      <c r="E87" s="13"/>
      <c r="F87" s="23"/>
      <c r="G87" s="156" t="s">
        <v>562</v>
      </c>
      <c r="H87" s="156"/>
      <c r="I87" s="158" t="str">
        <f t="shared" si="2"/>
        <v>0.5</v>
      </c>
    </row>
    <row r="88" spans="1:9">
      <c r="A88" s="154">
        <v>86</v>
      </c>
      <c r="B88" s="123"/>
      <c r="C88" s="21"/>
      <c r="D88" s="13"/>
      <c r="E88" s="13"/>
      <c r="F88" s="23"/>
      <c r="G88" s="156" t="s">
        <v>562</v>
      </c>
      <c r="H88" s="156"/>
      <c r="I88" s="158" t="str">
        <f t="shared" si="2"/>
        <v>0.5</v>
      </c>
    </row>
    <row r="89" spans="1:9">
      <c r="A89" s="154">
        <v>87</v>
      </c>
      <c r="B89" s="123"/>
      <c r="C89" s="21"/>
      <c r="D89" s="13"/>
      <c r="E89" s="13"/>
      <c r="F89" s="23"/>
      <c r="G89" s="156" t="s">
        <v>562</v>
      </c>
      <c r="H89" s="156"/>
      <c r="I89" s="158" t="str">
        <f t="shared" si="2"/>
        <v>0.5</v>
      </c>
    </row>
    <row r="90" spans="1:9">
      <c r="A90" s="154">
        <v>88</v>
      </c>
      <c r="B90" s="123"/>
      <c r="C90" s="21"/>
      <c r="D90" s="13"/>
      <c r="E90" s="13"/>
      <c r="F90" s="23"/>
      <c r="G90" s="156" t="s">
        <v>562</v>
      </c>
      <c r="H90" s="156"/>
      <c r="I90" s="158" t="str">
        <f t="shared" si="2"/>
        <v>0.5</v>
      </c>
    </row>
    <row r="91" spans="1:9">
      <c r="A91" s="154">
        <v>89</v>
      </c>
      <c r="B91" s="123"/>
      <c r="C91" s="21"/>
      <c r="D91" s="13"/>
      <c r="E91" s="13"/>
      <c r="F91" s="23"/>
      <c r="G91" s="156" t="s">
        <v>562</v>
      </c>
      <c r="H91" s="156"/>
      <c r="I91" s="158" t="str">
        <f t="shared" si="2"/>
        <v>0.5</v>
      </c>
    </row>
    <row r="92" spans="1:9">
      <c r="A92" s="154">
        <v>90</v>
      </c>
      <c r="B92" s="123"/>
      <c r="C92" s="21"/>
      <c r="D92" s="13"/>
      <c r="E92" s="13"/>
      <c r="F92" s="23"/>
      <c r="G92" s="156" t="s">
        <v>562</v>
      </c>
      <c r="H92" s="156"/>
      <c r="I92" s="158" t="str">
        <f t="shared" si="2"/>
        <v>0.5</v>
      </c>
    </row>
    <row r="93" spans="1:9">
      <c r="A93" s="154">
        <v>91</v>
      </c>
      <c r="B93" s="123"/>
      <c r="C93" s="21"/>
      <c r="D93" s="13"/>
      <c r="E93" s="13"/>
      <c r="F93" s="23"/>
      <c r="G93" s="156" t="s">
        <v>562</v>
      </c>
      <c r="H93" s="156"/>
      <c r="I93" s="158" t="str">
        <f t="shared" si="2"/>
        <v>0.5</v>
      </c>
    </row>
    <row r="94" spans="1:9">
      <c r="A94" s="154">
        <v>92</v>
      </c>
      <c r="B94" s="123"/>
      <c r="C94" s="21"/>
      <c r="D94" s="13"/>
      <c r="E94" s="13"/>
      <c r="F94" s="23"/>
      <c r="G94" s="156" t="s">
        <v>562</v>
      </c>
      <c r="H94" s="156"/>
      <c r="I94" s="158" t="str">
        <f t="shared" si="2"/>
        <v>0.5</v>
      </c>
    </row>
    <row r="95" spans="1:9">
      <c r="A95" s="154">
        <v>93</v>
      </c>
      <c r="B95" s="123"/>
      <c r="C95" s="21"/>
      <c r="D95" s="13"/>
      <c r="E95" s="13"/>
      <c r="F95" s="23"/>
      <c r="G95" s="156" t="s">
        <v>562</v>
      </c>
      <c r="H95" s="156"/>
      <c r="I95" s="158" t="str">
        <f t="shared" si="2"/>
        <v>0.5</v>
      </c>
    </row>
    <row r="96" spans="1:9">
      <c r="A96" s="154">
        <v>94</v>
      </c>
      <c r="B96" s="123"/>
      <c r="C96" s="21"/>
      <c r="D96" s="13"/>
      <c r="E96" s="13"/>
      <c r="F96" s="23"/>
      <c r="G96" s="156" t="s">
        <v>562</v>
      </c>
      <c r="H96" s="156"/>
      <c r="I96" s="158" t="str">
        <f t="shared" si="2"/>
        <v>0.5</v>
      </c>
    </row>
    <row r="97" spans="1:9">
      <c r="A97" s="154">
        <v>95</v>
      </c>
      <c r="B97" s="123"/>
      <c r="C97" s="21"/>
      <c r="D97" s="13"/>
      <c r="E97" s="13"/>
      <c r="F97" s="23"/>
      <c r="G97" s="156" t="s">
        <v>562</v>
      </c>
      <c r="H97" s="156"/>
      <c r="I97" s="158" t="str">
        <f t="shared" si="2"/>
        <v>0.5</v>
      </c>
    </row>
    <row r="98" spans="1:9">
      <c r="A98" s="154">
        <v>96</v>
      </c>
      <c r="B98" s="123"/>
      <c r="C98" s="21"/>
      <c r="D98" s="13"/>
      <c r="E98" s="13"/>
      <c r="F98" s="23"/>
      <c r="G98" s="156" t="s">
        <v>562</v>
      </c>
      <c r="H98" s="156"/>
      <c r="I98" s="158" t="str">
        <f t="shared" si="2"/>
        <v>0.5</v>
      </c>
    </row>
    <row r="99" spans="1:9">
      <c r="A99" s="154">
        <v>97</v>
      </c>
      <c r="B99" s="123"/>
      <c r="C99" s="21"/>
      <c r="D99" s="13"/>
      <c r="E99" s="13"/>
      <c r="F99" s="23"/>
      <c r="G99" s="156" t="s">
        <v>562</v>
      </c>
      <c r="H99" s="156"/>
      <c r="I99" s="158" t="str">
        <f t="shared" si="2"/>
        <v>0.5</v>
      </c>
    </row>
    <row r="100" spans="1:9">
      <c r="A100" s="154">
        <v>98</v>
      </c>
      <c r="B100" s="123"/>
      <c r="C100" s="21"/>
      <c r="D100" s="13"/>
      <c r="E100" s="13"/>
      <c r="F100" s="23"/>
      <c r="G100" s="156" t="s">
        <v>562</v>
      </c>
      <c r="H100" s="156"/>
      <c r="I100" s="158" t="str">
        <f t="shared" si="2"/>
        <v>0.5</v>
      </c>
    </row>
    <row r="101" spans="1:9">
      <c r="A101" s="154">
        <v>99</v>
      </c>
      <c r="B101" s="123"/>
      <c r="C101" s="21"/>
      <c r="D101" s="13"/>
      <c r="E101" s="13"/>
      <c r="F101" s="23"/>
      <c r="G101" s="156" t="s">
        <v>562</v>
      </c>
      <c r="H101" s="156"/>
      <c r="I101" s="158" t="str">
        <f t="shared" si="2"/>
        <v>0.5</v>
      </c>
    </row>
    <row r="102" spans="1:9">
      <c r="A102" s="154">
        <v>100</v>
      </c>
      <c r="B102" s="123"/>
      <c r="C102" s="21"/>
      <c r="D102" s="13"/>
      <c r="E102" s="13"/>
      <c r="F102" s="23"/>
      <c r="G102" s="156" t="s">
        <v>562</v>
      </c>
      <c r="H102" s="156"/>
      <c r="I102" s="158" t="str">
        <f t="shared" si="2"/>
        <v>0.5</v>
      </c>
    </row>
    <row r="103" spans="1:9">
      <c r="A103" s="154">
        <v>101</v>
      </c>
      <c r="B103" s="123"/>
      <c r="C103" s="21"/>
      <c r="D103" s="13"/>
      <c r="E103" s="13"/>
      <c r="F103" s="23"/>
      <c r="G103" s="156" t="s">
        <v>562</v>
      </c>
      <c r="H103" s="156"/>
      <c r="I103" s="158" t="str">
        <f t="shared" si="2"/>
        <v>0.5</v>
      </c>
    </row>
    <row r="104" spans="1:9">
      <c r="A104" s="154">
        <v>102</v>
      </c>
      <c r="B104" s="123"/>
      <c r="C104" s="21"/>
      <c r="D104" s="13"/>
      <c r="E104" s="13"/>
      <c r="F104" s="23"/>
      <c r="G104" s="156" t="s">
        <v>562</v>
      </c>
      <c r="H104" s="156"/>
      <c r="I104" s="158" t="str">
        <f t="shared" si="2"/>
        <v>0.5</v>
      </c>
    </row>
    <row r="105" spans="1:9">
      <c r="A105" s="154">
        <v>103</v>
      </c>
      <c r="B105" s="123"/>
      <c r="C105" s="21"/>
      <c r="D105" s="13"/>
      <c r="E105" s="13"/>
      <c r="F105" s="23"/>
      <c r="G105" s="156" t="s">
        <v>562</v>
      </c>
      <c r="H105" s="156"/>
      <c r="I105" s="158" t="str">
        <f t="shared" si="2"/>
        <v>0.5</v>
      </c>
    </row>
    <row r="106" spans="1:9">
      <c r="A106" s="154">
        <v>104</v>
      </c>
      <c r="B106" s="123"/>
      <c r="C106" s="155"/>
      <c r="D106" s="13"/>
      <c r="E106" s="13"/>
      <c r="F106" s="23"/>
      <c r="G106" s="156" t="s">
        <v>562</v>
      </c>
      <c r="H106" s="156"/>
      <c r="I106" s="158" t="str">
        <f t="shared" si="2"/>
        <v>0.5</v>
      </c>
    </row>
    <row r="107" spans="1:9">
      <c r="A107" s="154">
        <v>105</v>
      </c>
      <c r="B107" s="123"/>
      <c r="C107" s="155"/>
      <c r="D107" s="13"/>
      <c r="E107" s="13"/>
      <c r="F107" s="23"/>
      <c r="G107" s="156" t="s">
        <v>562</v>
      </c>
      <c r="H107" s="156"/>
      <c r="I107" s="158" t="str">
        <f t="shared" si="2"/>
        <v>0.5</v>
      </c>
    </row>
    <row r="108" spans="1:9">
      <c r="A108" s="154">
        <v>106</v>
      </c>
      <c r="B108" s="123"/>
      <c r="C108" s="155"/>
      <c r="D108" s="13"/>
      <c r="E108" s="13"/>
      <c r="F108" s="23"/>
      <c r="G108" s="156" t="s">
        <v>562</v>
      </c>
      <c r="H108" s="156"/>
      <c r="I108" s="158" t="str">
        <f t="shared" si="2"/>
        <v>0.5</v>
      </c>
    </row>
    <row r="109" spans="1:9">
      <c r="A109" s="154">
        <v>107</v>
      </c>
      <c r="B109" s="123"/>
      <c r="C109" s="155"/>
      <c r="D109" s="13"/>
      <c r="E109" s="13"/>
      <c r="F109" s="23"/>
      <c r="G109" s="156" t="s">
        <v>562</v>
      </c>
      <c r="H109" s="156"/>
      <c r="I109" s="158" t="str">
        <f t="shared" si="2"/>
        <v>0.5</v>
      </c>
    </row>
    <row r="110" spans="1:9">
      <c r="A110" s="154">
        <v>108</v>
      </c>
      <c r="B110" s="123"/>
      <c r="C110" s="155"/>
      <c r="D110" s="13"/>
      <c r="E110" s="13"/>
      <c r="F110" s="23"/>
      <c r="G110" s="156" t="s">
        <v>562</v>
      </c>
      <c r="H110" s="156"/>
      <c r="I110" s="158" t="str">
        <f t="shared" si="2"/>
        <v>0.5</v>
      </c>
    </row>
    <row r="111" spans="1:9">
      <c r="A111" s="154">
        <v>109</v>
      </c>
      <c r="B111" s="123"/>
      <c r="C111" s="155"/>
      <c r="D111" s="13"/>
      <c r="E111" s="13"/>
      <c r="F111" s="23"/>
      <c r="G111" s="156" t="s">
        <v>562</v>
      </c>
      <c r="H111" s="156"/>
      <c r="I111" s="158" t="str">
        <f t="shared" si="2"/>
        <v>0.5</v>
      </c>
    </row>
    <row r="112" spans="1:9">
      <c r="A112" s="154">
        <v>110</v>
      </c>
      <c r="B112" s="123"/>
      <c r="C112" s="155"/>
      <c r="D112" s="13"/>
      <c r="E112" s="13"/>
      <c r="F112" s="23"/>
      <c r="G112" s="156" t="s">
        <v>562</v>
      </c>
      <c r="H112" s="156"/>
      <c r="I112" s="158" t="str">
        <f t="shared" si="2"/>
        <v>0.5</v>
      </c>
    </row>
    <row r="113" spans="1:9">
      <c r="A113" s="154">
        <v>111</v>
      </c>
      <c r="B113" s="123"/>
      <c r="C113" s="155"/>
      <c r="D113" s="13"/>
      <c r="E113" s="13"/>
      <c r="F113" s="23"/>
      <c r="G113" s="156" t="s">
        <v>562</v>
      </c>
      <c r="H113" s="156"/>
      <c r="I113" s="158" t="str">
        <f t="shared" si="2"/>
        <v>0.5</v>
      </c>
    </row>
    <row r="114" spans="1:9">
      <c r="A114" s="154">
        <v>112</v>
      </c>
      <c r="B114" s="123"/>
      <c r="C114" s="155"/>
      <c r="D114" s="13"/>
      <c r="E114" s="13"/>
      <c r="F114" s="23"/>
      <c r="G114" s="156" t="s">
        <v>562</v>
      </c>
      <c r="H114" s="156"/>
      <c r="I114" s="158" t="str">
        <f t="shared" si="2"/>
        <v>0.5</v>
      </c>
    </row>
    <row r="115" spans="1:9">
      <c r="A115" s="154">
        <v>113</v>
      </c>
      <c r="B115" s="123"/>
      <c r="C115" s="155"/>
      <c r="D115" s="13"/>
      <c r="E115" s="13"/>
      <c r="F115" s="23"/>
      <c r="G115" s="156" t="s">
        <v>562</v>
      </c>
      <c r="H115" s="156"/>
      <c r="I115" s="158" t="str">
        <f t="shared" si="2"/>
        <v>0.5</v>
      </c>
    </row>
    <row r="116" spans="1:9">
      <c r="A116" s="154">
        <v>114</v>
      </c>
      <c r="B116" s="123"/>
      <c r="C116" s="155"/>
      <c r="D116" s="13"/>
      <c r="E116" s="13"/>
      <c r="F116" s="23"/>
      <c r="G116" s="156" t="s">
        <v>562</v>
      </c>
      <c r="H116" s="156"/>
      <c r="I116" s="158" t="str">
        <f t="shared" si="2"/>
        <v>0.5</v>
      </c>
    </row>
    <row r="117" spans="1:9">
      <c r="A117" s="154">
        <v>115</v>
      </c>
      <c r="B117" s="123"/>
      <c r="C117" s="155"/>
      <c r="D117" s="13"/>
      <c r="E117" s="13"/>
      <c r="F117" s="23"/>
      <c r="G117" s="156" t="s">
        <v>562</v>
      </c>
      <c r="H117" s="156"/>
      <c r="I117" s="158" t="str">
        <f t="shared" si="2"/>
        <v>0.5</v>
      </c>
    </row>
    <row r="118" spans="1:9">
      <c r="A118" s="154">
        <v>116</v>
      </c>
      <c r="B118" s="123"/>
      <c r="C118" s="155"/>
      <c r="D118" s="13"/>
      <c r="E118" s="13"/>
      <c r="F118" s="23"/>
      <c r="G118" s="156" t="s">
        <v>562</v>
      </c>
      <c r="H118" s="156"/>
      <c r="I118" s="158" t="str">
        <f t="shared" si="2"/>
        <v>0.5</v>
      </c>
    </row>
    <row r="119" spans="1:9">
      <c r="A119" s="154">
        <v>117</v>
      </c>
      <c r="B119" s="123"/>
      <c r="C119" s="21"/>
      <c r="D119" s="13"/>
      <c r="E119" s="13"/>
      <c r="F119" s="23"/>
      <c r="G119" s="156" t="s">
        <v>562</v>
      </c>
      <c r="H119" s="156"/>
      <c r="I119" s="158" t="str">
        <f t="shared" si="2"/>
        <v>0.5</v>
      </c>
    </row>
    <row r="120" spans="1:9">
      <c r="A120" s="154">
        <v>118</v>
      </c>
      <c r="B120" s="123"/>
      <c r="C120" s="21"/>
      <c r="D120" s="13"/>
      <c r="E120" s="13"/>
      <c r="F120" s="23"/>
      <c r="G120" s="156" t="s">
        <v>562</v>
      </c>
      <c r="H120" s="156"/>
      <c r="I120" s="158" t="str">
        <f t="shared" si="2"/>
        <v>0.5</v>
      </c>
    </row>
    <row r="121" spans="1:9">
      <c r="A121" s="154">
        <v>119</v>
      </c>
      <c r="B121" s="123"/>
      <c r="C121" s="155"/>
      <c r="D121" s="13"/>
      <c r="E121" s="13"/>
      <c r="F121" s="23"/>
      <c r="G121" s="156" t="s">
        <v>562</v>
      </c>
      <c r="H121" s="156"/>
      <c r="I121" s="158" t="str">
        <f t="shared" si="2"/>
        <v>0.5</v>
      </c>
    </row>
    <row r="122" spans="1:9">
      <c r="A122" s="154">
        <v>120</v>
      </c>
      <c r="B122" s="123"/>
      <c r="C122" s="155"/>
      <c r="D122" s="13"/>
      <c r="E122" s="13"/>
      <c r="F122" s="23"/>
      <c r="G122" s="156" t="s">
        <v>562</v>
      </c>
      <c r="H122" s="156"/>
      <c r="I122" s="158" t="str">
        <f t="shared" si="2"/>
        <v>0.5</v>
      </c>
    </row>
    <row r="123" spans="1:9">
      <c r="A123" s="154">
        <v>121</v>
      </c>
      <c r="B123" s="123"/>
      <c r="C123" s="155"/>
      <c r="D123" s="13"/>
      <c r="E123" s="13"/>
      <c r="F123" s="23"/>
      <c r="G123" s="156" t="s">
        <v>562</v>
      </c>
      <c r="H123" s="156"/>
      <c r="I123" s="158" t="str">
        <f t="shared" si="2"/>
        <v>0.5</v>
      </c>
    </row>
    <row r="124" spans="1:9">
      <c r="A124" s="154">
        <v>122</v>
      </c>
      <c r="B124" s="123"/>
      <c r="C124" s="155"/>
      <c r="D124" s="13"/>
      <c r="E124" s="13"/>
      <c r="F124" s="23"/>
      <c r="G124" s="156" t="s">
        <v>562</v>
      </c>
      <c r="H124" s="156"/>
      <c r="I124" s="158" t="str">
        <f t="shared" si="2"/>
        <v>0.5</v>
      </c>
    </row>
    <row r="125" spans="1:9">
      <c r="A125" s="154">
        <v>123</v>
      </c>
      <c r="B125" s="123"/>
      <c r="C125" s="155"/>
      <c r="D125" s="13"/>
      <c r="E125" s="13"/>
      <c r="F125" s="23"/>
      <c r="G125" s="156" t="s">
        <v>562</v>
      </c>
      <c r="H125" s="156"/>
      <c r="I125" s="158" t="str">
        <f t="shared" si="2"/>
        <v>0.5</v>
      </c>
    </row>
    <row r="126" spans="1:9">
      <c r="A126" s="154">
        <v>124</v>
      </c>
      <c r="B126" s="123"/>
      <c r="C126" s="155"/>
      <c r="D126" s="13"/>
      <c r="E126" s="13"/>
      <c r="F126" s="23"/>
      <c r="G126" s="156" t="s">
        <v>562</v>
      </c>
      <c r="H126" s="156"/>
      <c r="I126" s="158" t="str">
        <f t="shared" si="2"/>
        <v>0.5</v>
      </c>
    </row>
    <row r="127" spans="1:9">
      <c r="A127" s="154">
        <v>125</v>
      </c>
      <c r="B127" s="123"/>
      <c r="C127" s="155"/>
      <c r="D127" s="13"/>
      <c r="E127" s="13"/>
      <c r="F127" s="23"/>
      <c r="G127" s="156" t="s">
        <v>562</v>
      </c>
      <c r="H127" s="156"/>
      <c r="I127" s="158" t="str">
        <f t="shared" si="2"/>
        <v>0.5</v>
      </c>
    </row>
    <row r="128" spans="1:9">
      <c r="A128" s="154">
        <v>126</v>
      </c>
      <c r="B128" s="123"/>
      <c r="C128" s="155"/>
      <c r="D128" s="13"/>
      <c r="E128" s="13"/>
      <c r="F128" s="23"/>
      <c r="G128" s="156" t="s">
        <v>562</v>
      </c>
      <c r="H128" s="156"/>
      <c r="I128" s="158" t="str">
        <f t="shared" si="2"/>
        <v>0.5</v>
      </c>
    </row>
    <row r="129" spans="1:9">
      <c r="A129" s="154">
        <v>127</v>
      </c>
      <c r="B129" s="123"/>
      <c r="C129" s="155"/>
      <c r="D129" s="13"/>
      <c r="E129" s="13"/>
      <c r="F129" s="23"/>
      <c r="G129" s="156" t="s">
        <v>562</v>
      </c>
      <c r="H129" s="156"/>
      <c r="I129" s="158" t="str">
        <f t="shared" si="2"/>
        <v>0.5</v>
      </c>
    </row>
    <row r="130" spans="1:9">
      <c r="A130" s="154">
        <v>128</v>
      </c>
      <c r="B130" s="123"/>
      <c r="C130" s="155"/>
      <c r="D130" s="13"/>
      <c r="E130" s="13"/>
      <c r="F130" s="23"/>
      <c r="G130" s="156" t="s">
        <v>562</v>
      </c>
      <c r="H130" s="156"/>
      <c r="I130" s="158" t="str">
        <f t="shared" si="2"/>
        <v>0.5</v>
      </c>
    </row>
    <row r="131" spans="1:9">
      <c r="A131" s="154">
        <v>129</v>
      </c>
      <c r="B131" s="123"/>
      <c r="C131" s="155"/>
      <c r="D131" s="13"/>
      <c r="E131" s="13"/>
      <c r="F131" s="23"/>
      <c r="G131" s="156" t="s">
        <v>562</v>
      </c>
      <c r="H131" s="156"/>
      <c r="I131" s="158" t="str">
        <f t="shared" si="2"/>
        <v>0.5</v>
      </c>
    </row>
    <row r="132" spans="1:9">
      <c r="A132" s="154">
        <v>130</v>
      </c>
      <c r="B132" s="123"/>
      <c r="C132" s="155"/>
      <c r="D132" s="13"/>
      <c r="E132" s="13"/>
      <c r="F132" s="23"/>
      <c r="G132" s="156" t="s">
        <v>562</v>
      </c>
      <c r="H132" s="156"/>
      <c r="I132" s="158" t="str">
        <f t="shared" ref="I132:I195" si="3">IF(F132="","0.5",IF(F132="%6.4f","0.0001",IF(F132="%6.3f","0.001",IF(F132="%6.2f","0.01",IF(F132="%6.1f","0.1")))))</f>
        <v>0.5</v>
      </c>
    </row>
    <row r="133" spans="1:9">
      <c r="A133" s="154">
        <v>131</v>
      </c>
      <c r="B133" s="123"/>
      <c r="C133" s="155"/>
      <c r="D133" s="13"/>
      <c r="E133" s="13"/>
      <c r="F133" s="23"/>
      <c r="G133" s="156" t="s">
        <v>562</v>
      </c>
      <c r="H133" s="156"/>
      <c r="I133" s="158" t="str">
        <f t="shared" si="3"/>
        <v>0.5</v>
      </c>
    </row>
    <row r="134" spans="1:9">
      <c r="A134" s="154">
        <v>132</v>
      </c>
      <c r="B134" s="123"/>
      <c r="C134" s="155"/>
      <c r="D134" s="13"/>
      <c r="E134" s="13"/>
      <c r="F134" s="23"/>
      <c r="G134" s="156" t="s">
        <v>562</v>
      </c>
      <c r="H134" s="156"/>
      <c r="I134" s="158" t="str">
        <f t="shared" si="3"/>
        <v>0.5</v>
      </c>
    </row>
    <row r="135" spans="1:9">
      <c r="A135" s="154">
        <v>133</v>
      </c>
      <c r="B135" s="123"/>
      <c r="C135" s="155"/>
      <c r="D135" s="13"/>
      <c r="E135" s="13"/>
      <c r="F135" s="23"/>
      <c r="G135" s="156" t="s">
        <v>562</v>
      </c>
      <c r="H135" s="156"/>
      <c r="I135" s="158" t="str">
        <f t="shared" si="3"/>
        <v>0.5</v>
      </c>
    </row>
    <row r="136" spans="1:9">
      <c r="A136" s="154">
        <v>134</v>
      </c>
      <c r="B136" s="123"/>
      <c r="C136" s="155"/>
      <c r="D136" s="13"/>
      <c r="E136" s="13"/>
      <c r="F136" s="23"/>
      <c r="G136" s="156" t="s">
        <v>562</v>
      </c>
      <c r="H136" s="156"/>
      <c r="I136" s="158" t="str">
        <f t="shared" si="3"/>
        <v>0.5</v>
      </c>
    </row>
    <row r="137" spans="1:9">
      <c r="A137" s="154">
        <v>135</v>
      </c>
      <c r="B137" s="123"/>
      <c r="C137" s="155"/>
      <c r="D137" s="13"/>
      <c r="E137" s="13"/>
      <c r="F137" s="23"/>
      <c r="G137" s="156" t="s">
        <v>562</v>
      </c>
      <c r="H137" s="156"/>
      <c r="I137" s="158" t="str">
        <f t="shared" si="3"/>
        <v>0.5</v>
      </c>
    </row>
    <row r="138" spans="1:9">
      <c r="A138" s="154">
        <v>136</v>
      </c>
      <c r="B138" s="123"/>
      <c r="C138" s="155"/>
      <c r="D138" s="13"/>
      <c r="E138" s="13"/>
      <c r="F138" s="23"/>
      <c r="G138" s="156" t="s">
        <v>562</v>
      </c>
      <c r="H138" s="156"/>
      <c r="I138" s="158" t="str">
        <f t="shared" si="3"/>
        <v>0.5</v>
      </c>
    </row>
    <row r="139" spans="1:9">
      <c r="A139" s="154">
        <v>137</v>
      </c>
      <c r="B139" s="123"/>
      <c r="C139" s="155"/>
      <c r="D139" s="13"/>
      <c r="E139" s="13"/>
      <c r="F139" s="23"/>
      <c r="G139" s="156" t="s">
        <v>562</v>
      </c>
      <c r="H139" s="156"/>
      <c r="I139" s="158" t="str">
        <f t="shared" si="3"/>
        <v>0.5</v>
      </c>
    </row>
    <row r="140" spans="1:9">
      <c r="A140" s="154">
        <v>138</v>
      </c>
      <c r="B140" s="123"/>
      <c r="C140" s="155"/>
      <c r="D140" s="13"/>
      <c r="E140" s="13"/>
      <c r="F140" s="23"/>
      <c r="G140" s="156" t="s">
        <v>562</v>
      </c>
      <c r="H140" s="156"/>
      <c r="I140" s="158" t="str">
        <f t="shared" si="3"/>
        <v>0.5</v>
      </c>
    </row>
    <row r="141" spans="1:9">
      <c r="A141" s="154">
        <v>139</v>
      </c>
      <c r="B141" s="123"/>
      <c r="C141" s="155"/>
      <c r="D141" s="13"/>
      <c r="E141" s="13"/>
      <c r="F141" s="23"/>
      <c r="G141" s="156" t="s">
        <v>562</v>
      </c>
      <c r="H141" s="156"/>
      <c r="I141" s="158" t="str">
        <f t="shared" si="3"/>
        <v>0.5</v>
      </c>
    </row>
    <row r="142" spans="1:9">
      <c r="A142" s="154">
        <v>140</v>
      </c>
      <c r="B142" s="123"/>
      <c r="C142" s="155"/>
      <c r="D142" s="13"/>
      <c r="E142" s="13"/>
      <c r="F142" s="23"/>
      <c r="G142" s="156" t="s">
        <v>562</v>
      </c>
      <c r="H142" s="156"/>
      <c r="I142" s="158" t="str">
        <f t="shared" si="3"/>
        <v>0.5</v>
      </c>
    </row>
    <row r="143" spans="1:9">
      <c r="A143" s="154">
        <v>141</v>
      </c>
      <c r="B143" s="123"/>
      <c r="C143" s="155"/>
      <c r="D143" s="13"/>
      <c r="E143" s="13"/>
      <c r="F143" s="23"/>
      <c r="G143" s="156" t="s">
        <v>562</v>
      </c>
      <c r="H143" s="156"/>
      <c r="I143" s="158" t="str">
        <f t="shared" si="3"/>
        <v>0.5</v>
      </c>
    </row>
    <row r="144" spans="1:9">
      <c r="A144" s="154">
        <v>142</v>
      </c>
      <c r="B144" s="123"/>
      <c r="C144" s="155"/>
      <c r="D144" s="13"/>
      <c r="E144" s="13"/>
      <c r="F144" s="23"/>
      <c r="G144" s="156" t="s">
        <v>562</v>
      </c>
      <c r="H144" s="156"/>
      <c r="I144" s="158" t="str">
        <f t="shared" si="3"/>
        <v>0.5</v>
      </c>
    </row>
    <row r="145" spans="1:9">
      <c r="A145" s="154">
        <v>143</v>
      </c>
      <c r="B145" s="123"/>
      <c r="C145" s="155"/>
      <c r="D145" s="13"/>
      <c r="E145" s="13"/>
      <c r="F145" s="23"/>
      <c r="G145" s="156" t="s">
        <v>562</v>
      </c>
      <c r="H145" s="156"/>
      <c r="I145" s="158" t="str">
        <f t="shared" si="3"/>
        <v>0.5</v>
      </c>
    </row>
    <row r="146" spans="1:9">
      <c r="A146" s="154">
        <v>144</v>
      </c>
      <c r="B146" s="123"/>
      <c r="C146" s="155"/>
      <c r="D146" s="13"/>
      <c r="E146" s="13"/>
      <c r="F146" s="23"/>
      <c r="G146" s="156" t="s">
        <v>562</v>
      </c>
      <c r="H146" s="156"/>
      <c r="I146" s="158" t="str">
        <f t="shared" si="3"/>
        <v>0.5</v>
      </c>
    </row>
    <row r="147" spans="1:9">
      <c r="A147" s="154">
        <v>145</v>
      </c>
      <c r="B147" s="123"/>
      <c r="C147" s="155"/>
      <c r="D147" s="13"/>
      <c r="E147" s="13"/>
      <c r="F147" s="23"/>
      <c r="G147" s="156" t="s">
        <v>562</v>
      </c>
      <c r="H147" s="156"/>
      <c r="I147" s="158" t="str">
        <f t="shared" si="3"/>
        <v>0.5</v>
      </c>
    </row>
    <row r="148" spans="1:9">
      <c r="A148" s="154">
        <v>146</v>
      </c>
      <c r="B148" s="123"/>
      <c r="C148" s="155"/>
      <c r="D148" s="13"/>
      <c r="E148" s="13"/>
      <c r="F148" s="23"/>
      <c r="G148" s="156" t="s">
        <v>562</v>
      </c>
      <c r="H148" s="156"/>
      <c r="I148" s="158" t="str">
        <f t="shared" si="3"/>
        <v>0.5</v>
      </c>
    </row>
    <row r="149" spans="1:9">
      <c r="A149" s="154">
        <v>147</v>
      </c>
      <c r="B149" s="123"/>
      <c r="C149" s="155"/>
      <c r="D149" s="13"/>
      <c r="E149" s="13"/>
      <c r="F149" s="23"/>
      <c r="G149" s="156" t="s">
        <v>562</v>
      </c>
      <c r="H149" s="156"/>
      <c r="I149" s="158" t="str">
        <f t="shared" si="3"/>
        <v>0.5</v>
      </c>
    </row>
    <row r="150" spans="1:9">
      <c r="A150" s="154">
        <v>148</v>
      </c>
      <c r="B150" s="123"/>
      <c r="C150" s="155"/>
      <c r="D150" s="13"/>
      <c r="E150" s="13"/>
      <c r="F150" s="23"/>
      <c r="G150" s="156" t="s">
        <v>562</v>
      </c>
      <c r="H150" s="156"/>
      <c r="I150" s="158" t="str">
        <f t="shared" si="3"/>
        <v>0.5</v>
      </c>
    </row>
    <row r="151" spans="1:9">
      <c r="A151" s="154">
        <v>149</v>
      </c>
      <c r="B151" s="123"/>
      <c r="C151" s="155"/>
      <c r="D151" s="13"/>
      <c r="E151" s="13"/>
      <c r="F151" s="23"/>
      <c r="G151" s="156" t="s">
        <v>562</v>
      </c>
      <c r="H151" s="156"/>
      <c r="I151" s="158" t="str">
        <f t="shared" si="3"/>
        <v>0.5</v>
      </c>
    </row>
    <row r="152" spans="1:9">
      <c r="A152" s="154">
        <v>150</v>
      </c>
      <c r="B152" s="123"/>
      <c r="C152" s="155"/>
      <c r="D152" s="13"/>
      <c r="E152" s="13"/>
      <c r="F152" s="23"/>
      <c r="G152" s="156" t="s">
        <v>562</v>
      </c>
      <c r="H152" s="156"/>
      <c r="I152" s="158" t="str">
        <f t="shared" si="3"/>
        <v>0.5</v>
      </c>
    </row>
    <row r="153" spans="1:9">
      <c r="A153" s="154">
        <v>151</v>
      </c>
      <c r="B153" s="123"/>
      <c r="C153" s="155"/>
      <c r="D153" s="13"/>
      <c r="E153" s="13"/>
      <c r="F153" s="23"/>
      <c r="G153" s="156" t="s">
        <v>562</v>
      </c>
      <c r="H153" s="156"/>
      <c r="I153" s="158" t="str">
        <f t="shared" si="3"/>
        <v>0.5</v>
      </c>
    </row>
    <row r="154" spans="1:9">
      <c r="A154" s="154">
        <v>152</v>
      </c>
      <c r="B154" s="123"/>
      <c r="C154" s="155"/>
      <c r="D154" s="13"/>
      <c r="E154" s="13"/>
      <c r="F154" s="23"/>
      <c r="G154" s="156" t="s">
        <v>562</v>
      </c>
      <c r="H154" s="156"/>
      <c r="I154" s="158" t="str">
        <f t="shared" si="3"/>
        <v>0.5</v>
      </c>
    </row>
    <row r="155" spans="1:9">
      <c r="A155" s="154">
        <v>153</v>
      </c>
      <c r="B155" s="123"/>
      <c r="C155" s="155"/>
      <c r="D155" s="13"/>
      <c r="E155" s="13"/>
      <c r="F155" s="23"/>
      <c r="G155" s="156" t="s">
        <v>562</v>
      </c>
      <c r="H155" s="156"/>
      <c r="I155" s="158" t="str">
        <f t="shared" si="3"/>
        <v>0.5</v>
      </c>
    </row>
    <row r="156" spans="1:9">
      <c r="A156" s="154">
        <v>154</v>
      </c>
      <c r="B156" s="123"/>
      <c r="C156" s="155"/>
      <c r="D156" s="13"/>
      <c r="E156" s="13"/>
      <c r="F156" s="23"/>
      <c r="G156" s="156" t="s">
        <v>562</v>
      </c>
      <c r="H156" s="156"/>
      <c r="I156" s="158" t="str">
        <f t="shared" si="3"/>
        <v>0.5</v>
      </c>
    </row>
    <row r="157" spans="1:9">
      <c r="A157" s="154">
        <v>155</v>
      </c>
      <c r="B157" s="123"/>
      <c r="C157" s="155"/>
      <c r="D157" s="13"/>
      <c r="E157" s="13"/>
      <c r="F157" s="23"/>
      <c r="G157" s="156" t="s">
        <v>562</v>
      </c>
      <c r="H157" s="156"/>
      <c r="I157" s="158" t="str">
        <f t="shared" si="3"/>
        <v>0.5</v>
      </c>
    </row>
    <row r="158" spans="1:9">
      <c r="A158" s="154">
        <v>156</v>
      </c>
      <c r="B158" s="123"/>
      <c r="C158" s="155"/>
      <c r="D158" s="13"/>
      <c r="E158" s="13"/>
      <c r="F158" s="23"/>
      <c r="G158" s="156" t="s">
        <v>562</v>
      </c>
      <c r="H158" s="156"/>
      <c r="I158" s="158" t="str">
        <f t="shared" si="3"/>
        <v>0.5</v>
      </c>
    </row>
    <row r="159" spans="1:9">
      <c r="A159" s="154">
        <v>157</v>
      </c>
      <c r="B159" s="123"/>
      <c r="C159" s="155"/>
      <c r="D159" s="13"/>
      <c r="E159" s="13"/>
      <c r="F159" s="23"/>
      <c r="G159" s="156" t="s">
        <v>562</v>
      </c>
      <c r="H159" s="156"/>
      <c r="I159" s="158" t="str">
        <f t="shared" si="3"/>
        <v>0.5</v>
      </c>
    </row>
    <row r="160" spans="1:9">
      <c r="A160" s="154">
        <v>158</v>
      </c>
      <c r="B160" s="123"/>
      <c r="C160" s="155"/>
      <c r="D160" s="13"/>
      <c r="E160" s="13"/>
      <c r="F160" s="23"/>
      <c r="G160" s="156" t="s">
        <v>562</v>
      </c>
      <c r="H160" s="156"/>
      <c r="I160" s="158" t="str">
        <f t="shared" si="3"/>
        <v>0.5</v>
      </c>
    </row>
    <row r="161" spans="1:9">
      <c r="A161" s="154">
        <v>159</v>
      </c>
      <c r="B161" s="123"/>
      <c r="C161" s="155"/>
      <c r="D161" s="13"/>
      <c r="E161" s="13"/>
      <c r="F161" s="23"/>
      <c r="G161" s="156" t="s">
        <v>562</v>
      </c>
      <c r="H161" s="156"/>
      <c r="I161" s="158" t="str">
        <f t="shared" si="3"/>
        <v>0.5</v>
      </c>
    </row>
    <row r="162" spans="1:9">
      <c r="A162" s="154">
        <v>160</v>
      </c>
      <c r="B162" s="123"/>
      <c r="C162" s="155"/>
      <c r="D162" s="13"/>
      <c r="E162" s="13"/>
      <c r="F162" s="23"/>
      <c r="G162" s="156" t="s">
        <v>562</v>
      </c>
      <c r="H162" s="156"/>
      <c r="I162" s="158" t="str">
        <f t="shared" si="3"/>
        <v>0.5</v>
      </c>
    </row>
    <row r="163" spans="1:9">
      <c r="A163" s="154">
        <v>161</v>
      </c>
      <c r="B163" s="123"/>
      <c r="C163" s="155"/>
      <c r="D163" s="13"/>
      <c r="E163" s="13"/>
      <c r="F163" s="23"/>
      <c r="G163" s="156" t="s">
        <v>562</v>
      </c>
      <c r="H163" s="156"/>
      <c r="I163" s="158" t="str">
        <f t="shared" si="3"/>
        <v>0.5</v>
      </c>
    </row>
    <row r="164" spans="1:9">
      <c r="A164" s="154">
        <v>162</v>
      </c>
      <c r="B164" s="123"/>
      <c r="C164" s="155"/>
      <c r="D164" s="13"/>
      <c r="E164" s="13"/>
      <c r="F164" s="23"/>
      <c r="G164" s="156" t="s">
        <v>562</v>
      </c>
      <c r="H164" s="156"/>
      <c r="I164" s="158" t="str">
        <f t="shared" si="3"/>
        <v>0.5</v>
      </c>
    </row>
    <row r="165" spans="1:9">
      <c r="A165" s="154">
        <v>163</v>
      </c>
      <c r="B165" s="123"/>
      <c r="C165" s="155"/>
      <c r="D165" s="13"/>
      <c r="E165" s="13"/>
      <c r="F165" s="23"/>
      <c r="G165" s="156" t="s">
        <v>562</v>
      </c>
      <c r="H165" s="156"/>
      <c r="I165" s="158" t="str">
        <f t="shared" si="3"/>
        <v>0.5</v>
      </c>
    </row>
    <row r="166" spans="1:9">
      <c r="A166" s="154">
        <v>164</v>
      </c>
      <c r="B166" s="123"/>
      <c r="C166" s="155"/>
      <c r="D166" s="13"/>
      <c r="E166" s="13"/>
      <c r="F166" s="23"/>
      <c r="G166" s="156" t="s">
        <v>562</v>
      </c>
      <c r="H166" s="156"/>
      <c r="I166" s="158" t="str">
        <f t="shared" si="3"/>
        <v>0.5</v>
      </c>
    </row>
    <row r="167" spans="1:9">
      <c r="A167" s="154">
        <v>165</v>
      </c>
      <c r="B167" s="123"/>
      <c r="C167" s="155"/>
      <c r="D167" s="13"/>
      <c r="E167" s="13"/>
      <c r="F167" s="23"/>
      <c r="G167" s="156" t="s">
        <v>562</v>
      </c>
      <c r="H167" s="156"/>
      <c r="I167" s="158" t="str">
        <f t="shared" si="3"/>
        <v>0.5</v>
      </c>
    </row>
    <row r="168" spans="1:9">
      <c r="A168" s="154">
        <v>166</v>
      </c>
      <c r="B168" s="123"/>
      <c r="C168" s="155"/>
      <c r="D168" s="13"/>
      <c r="E168" s="13"/>
      <c r="F168" s="23"/>
      <c r="G168" s="156" t="s">
        <v>562</v>
      </c>
      <c r="H168" s="156"/>
      <c r="I168" s="158" t="str">
        <f t="shared" si="3"/>
        <v>0.5</v>
      </c>
    </row>
    <row r="169" spans="1:9">
      <c r="A169" s="154">
        <v>167</v>
      </c>
      <c r="B169" s="123"/>
      <c r="C169" s="155"/>
      <c r="D169" s="13"/>
      <c r="E169" s="13"/>
      <c r="F169" s="23"/>
      <c r="G169" s="156" t="s">
        <v>562</v>
      </c>
      <c r="H169" s="156"/>
      <c r="I169" s="158" t="str">
        <f t="shared" si="3"/>
        <v>0.5</v>
      </c>
    </row>
    <row r="170" spans="1:9">
      <c r="A170" s="154">
        <v>168</v>
      </c>
      <c r="B170" s="123"/>
      <c r="C170" s="155"/>
      <c r="D170" s="13"/>
      <c r="E170" s="13"/>
      <c r="F170" s="23"/>
      <c r="G170" s="156" t="s">
        <v>562</v>
      </c>
      <c r="H170" s="156"/>
      <c r="I170" s="158" t="str">
        <f t="shared" si="3"/>
        <v>0.5</v>
      </c>
    </row>
    <row r="171" spans="1:9">
      <c r="A171" s="154">
        <v>169</v>
      </c>
      <c r="B171" s="123"/>
      <c r="C171" s="155"/>
      <c r="D171" s="13"/>
      <c r="E171" s="13"/>
      <c r="F171" s="23"/>
      <c r="G171" s="156" t="s">
        <v>562</v>
      </c>
      <c r="H171" s="156"/>
      <c r="I171" s="158" t="str">
        <f t="shared" si="3"/>
        <v>0.5</v>
      </c>
    </row>
    <row r="172" spans="1:9">
      <c r="A172" s="154">
        <v>170</v>
      </c>
      <c r="B172" s="123"/>
      <c r="C172" s="155"/>
      <c r="D172" s="13"/>
      <c r="E172" s="13"/>
      <c r="F172" s="23"/>
      <c r="G172" s="156" t="s">
        <v>562</v>
      </c>
      <c r="H172" s="156"/>
      <c r="I172" s="158" t="str">
        <f t="shared" si="3"/>
        <v>0.5</v>
      </c>
    </row>
    <row r="173" spans="1:9">
      <c r="A173" s="154">
        <v>171</v>
      </c>
      <c r="B173" s="123"/>
      <c r="C173" s="155"/>
      <c r="D173" s="13"/>
      <c r="E173" s="13"/>
      <c r="F173" s="23"/>
      <c r="G173" s="156" t="s">
        <v>562</v>
      </c>
      <c r="H173" s="156"/>
      <c r="I173" s="158" t="str">
        <f t="shared" si="3"/>
        <v>0.5</v>
      </c>
    </row>
    <row r="174" spans="1:9">
      <c r="A174" s="154">
        <v>172</v>
      </c>
      <c r="B174" s="123"/>
      <c r="C174" s="155"/>
      <c r="D174" s="13"/>
      <c r="E174" s="13"/>
      <c r="F174" s="23"/>
      <c r="G174" s="156" t="s">
        <v>562</v>
      </c>
      <c r="H174" s="156"/>
      <c r="I174" s="158" t="str">
        <f t="shared" si="3"/>
        <v>0.5</v>
      </c>
    </row>
    <row r="175" spans="1:9">
      <c r="A175" s="154">
        <v>173</v>
      </c>
      <c r="B175" s="123"/>
      <c r="C175" s="155"/>
      <c r="D175" s="13"/>
      <c r="E175" s="13"/>
      <c r="F175" s="23"/>
      <c r="G175" s="156" t="s">
        <v>562</v>
      </c>
      <c r="H175" s="156"/>
      <c r="I175" s="158" t="str">
        <f t="shared" si="3"/>
        <v>0.5</v>
      </c>
    </row>
    <row r="176" spans="1:9">
      <c r="A176" s="154">
        <v>174</v>
      </c>
      <c r="B176" s="123"/>
      <c r="C176" s="155"/>
      <c r="D176" s="13"/>
      <c r="E176" s="13"/>
      <c r="F176" s="23"/>
      <c r="G176" s="156" t="s">
        <v>562</v>
      </c>
      <c r="H176" s="156"/>
      <c r="I176" s="158" t="str">
        <f t="shared" si="3"/>
        <v>0.5</v>
      </c>
    </row>
    <row r="177" spans="1:9">
      <c r="A177" s="154">
        <v>175</v>
      </c>
      <c r="B177" s="123"/>
      <c r="C177" s="155"/>
      <c r="D177" s="13"/>
      <c r="E177" s="13"/>
      <c r="F177" s="23"/>
      <c r="G177" s="156" t="s">
        <v>562</v>
      </c>
      <c r="H177" s="156"/>
      <c r="I177" s="158" t="str">
        <f t="shared" si="3"/>
        <v>0.5</v>
      </c>
    </row>
    <row r="178" spans="1:9">
      <c r="A178" s="154">
        <v>176</v>
      </c>
      <c r="B178" s="123"/>
      <c r="C178" s="155"/>
      <c r="D178" s="13"/>
      <c r="E178" s="13"/>
      <c r="F178" s="23"/>
      <c r="G178" s="156" t="s">
        <v>562</v>
      </c>
      <c r="H178" s="156"/>
      <c r="I178" s="158" t="str">
        <f t="shared" si="3"/>
        <v>0.5</v>
      </c>
    </row>
    <row r="179" spans="1:9">
      <c r="A179" s="154">
        <v>177</v>
      </c>
      <c r="B179" s="123"/>
      <c r="C179" s="155"/>
      <c r="D179" s="13"/>
      <c r="E179" s="13"/>
      <c r="F179" s="23"/>
      <c r="G179" s="156" t="s">
        <v>562</v>
      </c>
      <c r="H179" s="156"/>
      <c r="I179" s="158" t="str">
        <f t="shared" si="3"/>
        <v>0.5</v>
      </c>
    </row>
    <row r="180" spans="1:9">
      <c r="A180" s="154">
        <v>178</v>
      </c>
      <c r="B180" s="123"/>
      <c r="C180" s="155"/>
      <c r="D180" s="13"/>
      <c r="E180" s="13"/>
      <c r="F180" s="23"/>
      <c r="G180" s="156" t="s">
        <v>562</v>
      </c>
      <c r="H180" s="156"/>
      <c r="I180" s="158" t="str">
        <f t="shared" si="3"/>
        <v>0.5</v>
      </c>
    </row>
    <row r="181" spans="1:9">
      <c r="A181" s="154">
        <v>179</v>
      </c>
      <c r="B181" s="123"/>
      <c r="C181" s="155"/>
      <c r="D181" s="13"/>
      <c r="E181" s="13"/>
      <c r="F181" s="23"/>
      <c r="G181" s="156" t="s">
        <v>562</v>
      </c>
      <c r="H181" s="156"/>
      <c r="I181" s="158" t="str">
        <f t="shared" si="3"/>
        <v>0.5</v>
      </c>
    </row>
    <row r="182" spans="1:9">
      <c r="A182" s="154">
        <v>180</v>
      </c>
      <c r="B182" s="123"/>
      <c r="C182" s="155"/>
      <c r="D182" s="13"/>
      <c r="E182" s="13"/>
      <c r="F182" s="23"/>
      <c r="G182" s="156" t="s">
        <v>562</v>
      </c>
      <c r="H182" s="156"/>
      <c r="I182" s="158" t="str">
        <f t="shared" si="3"/>
        <v>0.5</v>
      </c>
    </row>
    <row r="183" spans="1:9">
      <c r="A183" s="154">
        <v>181</v>
      </c>
      <c r="B183" s="123"/>
      <c r="C183" s="155"/>
      <c r="D183" s="13"/>
      <c r="E183" s="13"/>
      <c r="F183" s="23"/>
      <c r="G183" s="156" t="s">
        <v>562</v>
      </c>
      <c r="H183" s="156"/>
      <c r="I183" s="158" t="str">
        <f t="shared" si="3"/>
        <v>0.5</v>
      </c>
    </row>
    <row r="184" spans="1:9">
      <c r="A184" s="154">
        <v>182</v>
      </c>
      <c r="B184" s="123"/>
      <c r="C184" s="155"/>
      <c r="D184" s="13"/>
      <c r="E184" s="13"/>
      <c r="F184" s="23"/>
      <c r="G184" s="156" t="s">
        <v>562</v>
      </c>
      <c r="H184" s="156"/>
      <c r="I184" s="158" t="str">
        <f t="shared" si="3"/>
        <v>0.5</v>
      </c>
    </row>
    <row r="185" spans="1:9">
      <c r="A185" s="154">
        <v>183</v>
      </c>
      <c r="B185" s="123"/>
      <c r="C185" s="155"/>
      <c r="D185" s="13"/>
      <c r="E185" s="13"/>
      <c r="F185" s="23"/>
      <c r="G185" s="156" t="s">
        <v>562</v>
      </c>
      <c r="H185" s="156"/>
      <c r="I185" s="158" t="str">
        <f t="shared" si="3"/>
        <v>0.5</v>
      </c>
    </row>
    <row r="186" spans="1:9">
      <c r="A186" s="154">
        <v>184</v>
      </c>
      <c r="B186" s="123"/>
      <c r="C186" s="155"/>
      <c r="D186" s="13"/>
      <c r="E186" s="13"/>
      <c r="F186" s="23"/>
      <c r="G186" s="156" t="s">
        <v>562</v>
      </c>
      <c r="H186" s="156"/>
      <c r="I186" s="158" t="str">
        <f t="shared" si="3"/>
        <v>0.5</v>
      </c>
    </row>
    <row r="187" spans="1:9">
      <c r="A187" s="154">
        <v>185</v>
      </c>
      <c r="B187" s="123"/>
      <c r="C187" s="155"/>
      <c r="D187" s="13"/>
      <c r="E187" s="13"/>
      <c r="F187" s="23"/>
      <c r="G187" s="156" t="s">
        <v>562</v>
      </c>
      <c r="H187" s="156"/>
      <c r="I187" s="158" t="str">
        <f t="shared" si="3"/>
        <v>0.5</v>
      </c>
    </row>
    <row r="188" spans="1:9">
      <c r="A188" s="154">
        <v>186</v>
      </c>
      <c r="B188" s="123"/>
      <c r="C188" s="155"/>
      <c r="D188" s="13"/>
      <c r="E188" s="13"/>
      <c r="F188" s="23"/>
      <c r="G188" s="156" t="s">
        <v>562</v>
      </c>
      <c r="H188" s="156"/>
      <c r="I188" s="158" t="str">
        <f t="shared" si="3"/>
        <v>0.5</v>
      </c>
    </row>
    <row r="189" spans="1:9">
      <c r="A189" s="154">
        <v>187</v>
      </c>
      <c r="B189" s="123"/>
      <c r="C189" s="155"/>
      <c r="D189" s="13"/>
      <c r="E189" s="13"/>
      <c r="F189" s="23"/>
      <c r="G189" s="156" t="s">
        <v>562</v>
      </c>
      <c r="H189" s="156"/>
      <c r="I189" s="158" t="str">
        <f t="shared" si="3"/>
        <v>0.5</v>
      </c>
    </row>
    <row r="190" spans="1:9">
      <c r="A190" s="154">
        <v>188</v>
      </c>
      <c r="B190" s="123"/>
      <c r="C190" s="155"/>
      <c r="D190" s="13"/>
      <c r="E190" s="13"/>
      <c r="F190" s="23"/>
      <c r="G190" s="156" t="s">
        <v>562</v>
      </c>
      <c r="H190" s="156"/>
      <c r="I190" s="158" t="str">
        <f t="shared" si="3"/>
        <v>0.5</v>
      </c>
    </row>
    <row r="191" spans="1:9">
      <c r="A191" s="154">
        <v>189</v>
      </c>
      <c r="B191" s="123"/>
      <c r="C191" s="155"/>
      <c r="D191" s="13"/>
      <c r="E191" s="13"/>
      <c r="F191" s="23"/>
      <c r="G191" s="156" t="s">
        <v>562</v>
      </c>
      <c r="H191" s="156"/>
      <c r="I191" s="158" t="str">
        <f t="shared" si="3"/>
        <v>0.5</v>
      </c>
    </row>
    <row r="192" spans="1:9">
      <c r="A192" s="154">
        <v>190</v>
      </c>
      <c r="B192" s="123"/>
      <c r="C192" s="155"/>
      <c r="D192" s="13"/>
      <c r="E192" s="13"/>
      <c r="F192" s="23"/>
      <c r="G192" s="156" t="s">
        <v>562</v>
      </c>
      <c r="H192" s="156"/>
      <c r="I192" s="158" t="str">
        <f t="shared" si="3"/>
        <v>0.5</v>
      </c>
    </row>
    <row r="193" spans="1:9">
      <c r="A193" s="154">
        <v>191</v>
      </c>
      <c r="B193" s="123"/>
      <c r="C193" s="155"/>
      <c r="D193" s="13"/>
      <c r="E193" s="13"/>
      <c r="F193" s="23"/>
      <c r="G193" s="156" t="s">
        <v>562</v>
      </c>
      <c r="H193" s="156"/>
      <c r="I193" s="158" t="str">
        <f t="shared" si="3"/>
        <v>0.5</v>
      </c>
    </row>
    <row r="194" spans="1:9">
      <c r="A194" s="154">
        <v>192</v>
      </c>
      <c r="B194" s="123"/>
      <c r="C194" s="155"/>
      <c r="D194" s="13"/>
      <c r="E194" s="13"/>
      <c r="F194" s="23"/>
      <c r="G194" s="156" t="s">
        <v>562</v>
      </c>
      <c r="H194" s="156"/>
      <c r="I194" s="158" t="str">
        <f t="shared" si="3"/>
        <v>0.5</v>
      </c>
    </row>
    <row r="195" spans="1:9">
      <c r="A195" s="154">
        <v>193</v>
      </c>
      <c r="B195" s="123"/>
      <c r="C195" s="155"/>
      <c r="D195" s="13"/>
      <c r="E195" s="13"/>
      <c r="F195" s="23"/>
      <c r="G195" s="156" t="s">
        <v>562</v>
      </c>
      <c r="H195" s="156"/>
      <c r="I195" s="158" t="str">
        <f t="shared" si="3"/>
        <v>0.5</v>
      </c>
    </row>
    <row r="196" spans="1:9">
      <c r="A196" s="154">
        <v>194</v>
      </c>
      <c r="B196" s="123"/>
      <c r="C196" s="155"/>
      <c r="D196" s="13"/>
      <c r="E196" s="13"/>
      <c r="F196" s="23"/>
      <c r="G196" s="156" t="s">
        <v>562</v>
      </c>
      <c r="H196" s="156"/>
      <c r="I196" s="158" t="str">
        <f t="shared" ref="I196:I252" si="4">IF(F196="","0.5",IF(F196="%6.4f","0.0001",IF(F196="%6.3f","0.001",IF(F196="%6.2f","0.01",IF(F196="%6.1f","0.1")))))</f>
        <v>0.5</v>
      </c>
    </row>
    <row r="197" spans="1:9">
      <c r="A197" s="154">
        <v>195</v>
      </c>
      <c r="B197" s="123"/>
      <c r="C197" s="155"/>
      <c r="D197" s="13"/>
      <c r="E197" s="13"/>
      <c r="F197" s="23"/>
      <c r="G197" s="156" t="s">
        <v>562</v>
      </c>
      <c r="H197" s="156"/>
      <c r="I197" s="158" t="str">
        <f t="shared" si="4"/>
        <v>0.5</v>
      </c>
    </row>
    <row r="198" spans="1:9">
      <c r="A198" s="154">
        <v>196</v>
      </c>
      <c r="B198" s="123"/>
      <c r="C198" s="155"/>
      <c r="D198" s="13"/>
      <c r="E198" s="13"/>
      <c r="F198" s="23"/>
      <c r="G198" s="156" t="s">
        <v>562</v>
      </c>
      <c r="H198" s="156"/>
      <c r="I198" s="158" t="str">
        <f t="shared" si="4"/>
        <v>0.5</v>
      </c>
    </row>
    <row r="199" spans="1:9">
      <c r="A199" s="154">
        <v>197</v>
      </c>
      <c r="B199" s="123"/>
      <c r="C199" s="155"/>
      <c r="D199" s="13"/>
      <c r="E199" s="13"/>
      <c r="F199" s="23"/>
      <c r="G199" s="156" t="s">
        <v>562</v>
      </c>
      <c r="H199" s="156"/>
      <c r="I199" s="158" t="str">
        <f t="shared" si="4"/>
        <v>0.5</v>
      </c>
    </row>
    <row r="200" spans="1:9">
      <c r="A200" s="154">
        <v>198</v>
      </c>
      <c r="B200" s="123"/>
      <c r="C200" s="155"/>
      <c r="D200" s="13"/>
      <c r="E200" s="13"/>
      <c r="F200" s="23"/>
      <c r="G200" s="156" t="s">
        <v>562</v>
      </c>
      <c r="H200" s="156"/>
      <c r="I200" s="158" t="str">
        <f t="shared" si="4"/>
        <v>0.5</v>
      </c>
    </row>
    <row r="201" spans="1:9">
      <c r="A201" s="154">
        <v>199</v>
      </c>
      <c r="B201" s="123"/>
      <c r="C201" s="155"/>
      <c r="D201" s="13"/>
      <c r="E201" s="13"/>
      <c r="F201" s="23"/>
      <c r="G201" s="156" t="s">
        <v>562</v>
      </c>
      <c r="H201" s="156"/>
      <c r="I201" s="158" t="str">
        <f t="shared" si="4"/>
        <v>0.5</v>
      </c>
    </row>
    <row r="202" spans="1:9">
      <c r="A202" s="154">
        <v>200</v>
      </c>
      <c r="B202" s="123"/>
      <c r="C202" s="155"/>
      <c r="D202" s="13"/>
      <c r="E202" s="13"/>
      <c r="F202" s="23"/>
      <c r="G202" s="156" t="s">
        <v>562</v>
      </c>
      <c r="H202" s="156"/>
      <c r="I202" s="158" t="str">
        <f t="shared" si="4"/>
        <v>0.5</v>
      </c>
    </row>
    <row r="203" spans="1:9">
      <c r="A203" s="154">
        <v>201</v>
      </c>
      <c r="B203" s="123"/>
      <c r="C203" s="155"/>
      <c r="D203" s="13"/>
      <c r="E203" s="13"/>
      <c r="F203" s="23"/>
      <c r="G203" s="156" t="s">
        <v>562</v>
      </c>
      <c r="H203" s="156"/>
      <c r="I203" s="158" t="str">
        <f t="shared" si="4"/>
        <v>0.5</v>
      </c>
    </row>
    <row r="204" spans="1:9">
      <c r="A204" s="154">
        <v>202</v>
      </c>
      <c r="B204" s="123"/>
      <c r="C204" s="155"/>
      <c r="D204" s="13"/>
      <c r="E204" s="13"/>
      <c r="F204" s="23"/>
      <c r="G204" s="156" t="s">
        <v>562</v>
      </c>
      <c r="H204" s="156"/>
      <c r="I204" s="158" t="str">
        <f t="shared" si="4"/>
        <v>0.5</v>
      </c>
    </row>
    <row r="205" spans="1:9">
      <c r="A205" s="154">
        <v>203</v>
      </c>
      <c r="B205" s="123"/>
      <c r="C205" s="155"/>
      <c r="D205" s="13"/>
      <c r="E205" s="13"/>
      <c r="F205" s="23"/>
      <c r="G205" s="156" t="s">
        <v>562</v>
      </c>
      <c r="H205" s="156"/>
      <c r="I205" s="158" t="str">
        <f t="shared" si="4"/>
        <v>0.5</v>
      </c>
    </row>
    <row r="206" spans="1:9">
      <c r="A206" s="154">
        <v>204</v>
      </c>
      <c r="B206" s="123"/>
      <c r="C206" s="155"/>
      <c r="D206" s="13"/>
      <c r="E206" s="13"/>
      <c r="F206" s="23"/>
      <c r="G206" s="156" t="s">
        <v>562</v>
      </c>
      <c r="H206" s="156"/>
      <c r="I206" s="158" t="str">
        <f t="shared" si="4"/>
        <v>0.5</v>
      </c>
    </row>
    <row r="207" spans="1:9">
      <c r="A207" s="154">
        <v>205</v>
      </c>
      <c r="B207" s="123"/>
      <c r="C207" s="155"/>
      <c r="D207" s="13"/>
      <c r="E207" s="13"/>
      <c r="F207" s="23"/>
      <c r="G207" s="156" t="s">
        <v>562</v>
      </c>
      <c r="H207" s="156"/>
      <c r="I207" s="158" t="str">
        <f t="shared" si="4"/>
        <v>0.5</v>
      </c>
    </row>
    <row r="208" spans="1:9">
      <c r="A208" s="154">
        <v>206</v>
      </c>
      <c r="B208" s="123"/>
      <c r="C208" s="155"/>
      <c r="D208" s="13"/>
      <c r="E208" s="13"/>
      <c r="F208" s="23"/>
      <c r="G208" s="156" t="s">
        <v>562</v>
      </c>
      <c r="H208" s="156"/>
      <c r="I208" s="158" t="str">
        <f t="shared" si="4"/>
        <v>0.5</v>
      </c>
    </row>
    <row r="209" spans="1:9">
      <c r="A209" s="154">
        <v>207</v>
      </c>
      <c r="B209" s="123"/>
      <c r="C209" s="155"/>
      <c r="D209" s="13"/>
      <c r="E209" s="13"/>
      <c r="F209" s="23"/>
      <c r="G209" s="156" t="s">
        <v>562</v>
      </c>
      <c r="H209" s="156"/>
      <c r="I209" s="158" t="str">
        <f t="shared" si="4"/>
        <v>0.5</v>
      </c>
    </row>
    <row r="210" spans="1:9">
      <c r="A210" s="154">
        <v>208</v>
      </c>
      <c r="B210" s="123"/>
      <c r="C210" s="155"/>
      <c r="D210" s="13"/>
      <c r="E210" s="13"/>
      <c r="F210" s="23"/>
      <c r="G210" s="156" t="s">
        <v>562</v>
      </c>
      <c r="H210" s="156"/>
      <c r="I210" s="158" t="str">
        <f t="shared" si="4"/>
        <v>0.5</v>
      </c>
    </row>
    <row r="211" spans="1:9">
      <c r="A211" s="154">
        <v>209</v>
      </c>
      <c r="B211" s="123"/>
      <c r="C211" s="155"/>
      <c r="D211" s="13"/>
      <c r="E211" s="13"/>
      <c r="F211" s="23"/>
      <c r="G211" s="156" t="s">
        <v>562</v>
      </c>
      <c r="H211" s="156"/>
      <c r="I211" s="158" t="str">
        <f t="shared" si="4"/>
        <v>0.5</v>
      </c>
    </row>
    <row r="212" spans="1:9">
      <c r="A212" s="154">
        <v>210</v>
      </c>
      <c r="B212" s="123"/>
      <c r="C212" s="155"/>
      <c r="D212" s="13"/>
      <c r="E212" s="13"/>
      <c r="F212" s="23"/>
      <c r="G212" s="156" t="s">
        <v>562</v>
      </c>
      <c r="H212" s="156"/>
      <c r="I212" s="158" t="str">
        <f t="shared" si="4"/>
        <v>0.5</v>
      </c>
    </row>
    <row r="213" spans="1:9">
      <c r="A213" s="154">
        <v>211</v>
      </c>
      <c r="B213" s="123"/>
      <c r="C213" s="155"/>
      <c r="D213" s="13"/>
      <c r="E213" s="13"/>
      <c r="F213" s="23"/>
      <c r="G213" s="156" t="s">
        <v>562</v>
      </c>
      <c r="H213" s="156"/>
      <c r="I213" s="158" t="str">
        <f t="shared" si="4"/>
        <v>0.5</v>
      </c>
    </row>
    <row r="214" spans="1:9">
      <c r="A214" s="154">
        <v>212</v>
      </c>
      <c r="B214" s="123"/>
      <c r="C214" s="155"/>
      <c r="D214" s="13"/>
      <c r="E214" s="13"/>
      <c r="F214" s="23"/>
      <c r="G214" s="156" t="s">
        <v>562</v>
      </c>
      <c r="H214" s="156"/>
      <c r="I214" s="158" t="str">
        <f t="shared" si="4"/>
        <v>0.5</v>
      </c>
    </row>
    <row r="215" spans="1:9">
      <c r="A215" s="154">
        <v>213</v>
      </c>
      <c r="B215" s="123"/>
      <c r="C215" s="155"/>
      <c r="D215" s="13"/>
      <c r="E215" s="13"/>
      <c r="F215" s="23"/>
      <c r="G215" s="156" t="s">
        <v>562</v>
      </c>
      <c r="H215" s="156"/>
      <c r="I215" s="158" t="str">
        <f t="shared" si="4"/>
        <v>0.5</v>
      </c>
    </row>
    <row r="216" spans="1:9">
      <c r="A216" s="154">
        <v>214</v>
      </c>
      <c r="B216" s="123"/>
      <c r="C216" s="155"/>
      <c r="D216" s="13"/>
      <c r="E216" s="13"/>
      <c r="F216" s="23"/>
      <c r="G216" s="156" t="s">
        <v>562</v>
      </c>
      <c r="H216" s="156"/>
      <c r="I216" s="158" t="str">
        <f t="shared" si="4"/>
        <v>0.5</v>
      </c>
    </row>
    <row r="217" spans="1:9">
      <c r="A217" s="154">
        <v>215</v>
      </c>
      <c r="B217" s="123"/>
      <c r="C217" s="155"/>
      <c r="D217" s="13"/>
      <c r="E217" s="13"/>
      <c r="F217" s="23"/>
      <c r="G217" s="156" t="s">
        <v>562</v>
      </c>
      <c r="H217" s="156"/>
      <c r="I217" s="158" t="str">
        <f t="shared" si="4"/>
        <v>0.5</v>
      </c>
    </row>
    <row r="218" spans="1:9">
      <c r="A218" s="154">
        <v>216</v>
      </c>
      <c r="B218" s="123"/>
      <c r="C218" s="155"/>
      <c r="D218" s="13"/>
      <c r="E218" s="13"/>
      <c r="F218" s="23"/>
      <c r="G218" s="156" t="s">
        <v>562</v>
      </c>
      <c r="H218" s="156"/>
      <c r="I218" s="158" t="str">
        <f t="shared" si="4"/>
        <v>0.5</v>
      </c>
    </row>
    <row r="219" spans="1:9">
      <c r="A219" s="154">
        <v>217</v>
      </c>
      <c r="B219" s="123"/>
      <c r="C219" s="155"/>
      <c r="D219" s="13"/>
      <c r="E219" s="13"/>
      <c r="F219" s="23"/>
      <c r="G219" s="156" t="s">
        <v>562</v>
      </c>
      <c r="H219" s="156"/>
      <c r="I219" s="158" t="str">
        <f t="shared" si="4"/>
        <v>0.5</v>
      </c>
    </row>
    <row r="220" spans="1:9">
      <c r="A220" s="154">
        <v>218</v>
      </c>
      <c r="B220" s="123"/>
      <c r="C220" s="155"/>
      <c r="D220" s="13"/>
      <c r="E220" s="13"/>
      <c r="F220" s="23"/>
      <c r="G220" s="156" t="s">
        <v>562</v>
      </c>
      <c r="H220" s="156"/>
      <c r="I220" s="158" t="str">
        <f t="shared" si="4"/>
        <v>0.5</v>
      </c>
    </row>
    <row r="221" spans="1:9">
      <c r="A221" s="154">
        <v>219</v>
      </c>
      <c r="B221" s="123"/>
      <c r="C221" s="155"/>
      <c r="D221" s="13"/>
      <c r="E221" s="13"/>
      <c r="F221" s="23"/>
      <c r="G221" s="156" t="s">
        <v>562</v>
      </c>
      <c r="H221" s="156"/>
      <c r="I221" s="158" t="str">
        <f t="shared" si="4"/>
        <v>0.5</v>
      </c>
    </row>
    <row r="222" spans="1:9">
      <c r="A222" s="154">
        <v>220</v>
      </c>
      <c r="B222" s="123"/>
      <c r="C222" s="155"/>
      <c r="D222" s="13"/>
      <c r="E222" s="13"/>
      <c r="F222" s="23"/>
      <c r="G222" s="156" t="s">
        <v>562</v>
      </c>
      <c r="H222" s="156"/>
      <c r="I222" s="158" t="str">
        <f t="shared" si="4"/>
        <v>0.5</v>
      </c>
    </row>
    <row r="223" spans="1:9">
      <c r="A223" s="154">
        <v>221</v>
      </c>
      <c r="B223" s="123"/>
      <c r="C223" s="155"/>
      <c r="D223" s="13"/>
      <c r="E223" s="13"/>
      <c r="F223" s="23"/>
      <c r="G223" s="156" t="s">
        <v>562</v>
      </c>
      <c r="H223" s="156"/>
      <c r="I223" s="158" t="str">
        <f t="shared" si="4"/>
        <v>0.5</v>
      </c>
    </row>
    <row r="224" spans="1:9">
      <c r="A224" s="154">
        <v>222</v>
      </c>
      <c r="B224" s="123"/>
      <c r="C224" s="155"/>
      <c r="D224" s="13"/>
      <c r="E224" s="13"/>
      <c r="F224" s="23"/>
      <c r="G224" s="156" t="s">
        <v>562</v>
      </c>
      <c r="H224" s="156"/>
      <c r="I224" s="158" t="str">
        <f t="shared" si="4"/>
        <v>0.5</v>
      </c>
    </row>
    <row r="225" spans="1:9">
      <c r="A225" s="154">
        <v>223</v>
      </c>
      <c r="B225" s="123"/>
      <c r="C225" s="155"/>
      <c r="D225" s="13"/>
      <c r="E225" s="13"/>
      <c r="F225" s="23"/>
      <c r="G225" s="156" t="s">
        <v>562</v>
      </c>
      <c r="H225" s="156"/>
      <c r="I225" s="158" t="str">
        <f t="shared" si="4"/>
        <v>0.5</v>
      </c>
    </row>
    <row r="226" spans="1:9">
      <c r="A226" s="154">
        <v>224</v>
      </c>
      <c r="B226" s="123"/>
      <c r="C226" s="155"/>
      <c r="D226" s="13"/>
      <c r="E226" s="13"/>
      <c r="F226" s="23"/>
      <c r="G226" s="156" t="s">
        <v>562</v>
      </c>
      <c r="H226" s="156"/>
      <c r="I226" s="158" t="str">
        <f t="shared" si="4"/>
        <v>0.5</v>
      </c>
    </row>
    <row r="227" spans="1:9">
      <c r="A227" s="154">
        <v>225</v>
      </c>
      <c r="B227" s="123"/>
      <c r="C227" s="155"/>
      <c r="D227" s="13"/>
      <c r="E227" s="13"/>
      <c r="F227" s="23"/>
      <c r="G227" s="156" t="s">
        <v>562</v>
      </c>
      <c r="H227" s="156"/>
      <c r="I227" s="158" t="str">
        <f t="shared" si="4"/>
        <v>0.5</v>
      </c>
    </row>
    <row r="228" spans="1:9">
      <c r="A228" s="154">
        <v>226</v>
      </c>
      <c r="B228" s="123"/>
      <c r="C228" s="155"/>
      <c r="D228" s="13"/>
      <c r="E228" s="13"/>
      <c r="F228" s="23"/>
      <c r="G228" s="156" t="s">
        <v>562</v>
      </c>
      <c r="H228" s="156"/>
      <c r="I228" s="158" t="str">
        <f t="shared" si="4"/>
        <v>0.5</v>
      </c>
    </row>
    <row r="229" spans="1:9">
      <c r="A229" s="154">
        <v>227</v>
      </c>
      <c r="B229" s="123"/>
      <c r="C229" s="155"/>
      <c r="D229" s="13"/>
      <c r="E229" s="13"/>
      <c r="F229" s="23"/>
      <c r="G229" s="156" t="s">
        <v>562</v>
      </c>
      <c r="H229" s="156"/>
      <c r="I229" s="158" t="str">
        <f t="shared" si="4"/>
        <v>0.5</v>
      </c>
    </row>
    <row r="230" spans="1:9">
      <c r="A230" s="154">
        <v>228</v>
      </c>
      <c r="B230" s="123"/>
      <c r="C230" s="155"/>
      <c r="D230" s="13"/>
      <c r="E230" s="13"/>
      <c r="F230" s="23"/>
      <c r="G230" s="156" t="s">
        <v>562</v>
      </c>
      <c r="H230" s="156"/>
      <c r="I230" s="158" t="str">
        <f t="shared" si="4"/>
        <v>0.5</v>
      </c>
    </row>
    <row r="231" spans="1:9">
      <c r="A231" s="154">
        <v>229</v>
      </c>
      <c r="B231" s="123"/>
      <c r="C231" s="155"/>
      <c r="D231" s="13"/>
      <c r="E231" s="13"/>
      <c r="F231" s="23"/>
      <c r="G231" s="156" t="s">
        <v>562</v>
      </c>
      <c r="H231" s="156"/>
      <c r="I231" s="158" t="str">
        <f t="shared" si="4"/>
        <v>0.5</v>
      </c>
    </row>
    <row r="232" spans="1:9">
      <c r="A232" s="154">
        <v>230</v>
      </c>
      <c r="B232" s="123"/>
      <c r="C232" s="155"/>
      <c r="D232" s="13"/>
      <c r="E232" s="13"/>
      <c r="F232" s="23"/>
      <c r="G232" s="156" t="s">
        <v>562</v>
      </c>
      <c r="H232" s="156"/>
      <c r="I232" s="158" t="str">
        <f t="shared" si="4"/>
        <v>0.5</v>
      </c>
    </row>
    <row r="233" spans="1:9">
      <c r="A233" s="154">
        <v>231</v>
      </c>
      <c r="B233" s="123"/>
      <c r="C233" s="155"/>
      <c r="D233" s="13"/>
      <c r="E233" s="13"/>
      <c r="F233" s="23"/>
      <c r="G233" s="156" t="s">
        <v>562</v>
      </c>
      <c r="H233" s="156"/>
      <c r="I233" s="158" t="str">
        <f t="shared" si="4"/>
        <v>0.5</v>
      </c>
    </row>
    <row r="234" spans="1:9">
      <c r="A234" s="154">
        <v>232</v>
      </c>
      <c r="B234" s="123"/>
      <c r="C234" s="155"/>
      <c r="D234" s="13"/>
      <c r="E234" s="13"/>
      <c r="F234" s="23"/>
      <c r="G234" s="156" t="s">
        <v>562</v>
      </c>
      <c r="H234" s="156"/>
      <c r="I234" s="158" t="str">
        <f t="shared" si="4"/>
        <v>0.5</v>
      </c>
    </row>
    <row r="235" spans="1:9">
      <c r="A235" s="154">
        <v>233</v>
      </c>
      <c r="B235" s="123"/>
      <c r="C235" s="155"/>
      <c r="D235" s="13"/>
      <c r="E235" s="13"/>
      <c r="F235" s="23"/>
      <c r="G235" s="156" t="s">
        <v>562</v>
      </c>
      <c r="H235" s="156"/>
      <c r="I235" s="158" t="str">
        <f t="shared" si="4"/>
        <v>0.5</v>
      </c>
    </row>
    <row r="236" spans="1:9">
      <c r="A236" s="154">
        <v>234</v>
      </c>
      <c r="B236" s="123"/>
      <c r="C236" s="155"/>
      <c r="D236" s="13"/>
      <c r="E236" s="13"/>
      <c r="F236" s="23"/>
      <c r="G236" s="156" t="s">
        <v>562</v>
      </c>
      <c r="H236" s="156"/>
      <c r="I236" s="158" t="str">
        <f t="shared" si="4"/>
        <v>0.5</v>
      </c>
    </row>
    <row r="237" spans="1:9">
      <c r="A237" s="154">
        <v>235</v>
      </c>
      <c r="B237" s="123"/>
      <c r="C237" s="155"/>
      <c r="D237" s="13"/>
      <c r="E237" s="13"/>
      <c r="F237" s="23"/>
      <c r="G237" s="156" t="s">
        <v>562</v>
      </c>
      <c r="H237" s="156"/>
      <c r="I237" s="158" t="str">
        <f t="shared" si="4"/>
        <v>0.5</v>
      </c>
    </row>
    <row r="238" spans="1:9">
      <c r="A238" s="154">
        <v>236</v>
      </c>
      <c r="B238" s="123"/>
      <c r="C238" s="155"/>
      <c r="D238" s="13"/>
      <c r="E238" s="13"/>
      <c r="F238" s="23"/>
      <c r="G238" s="156" t="s">
        <v>562</v>
      </c>
      <c r="H238" s="156"/>
      <c r="I238" s="158" t="str">
        <f t="shared" si="4"/>
        <v>0.5</v>
      </c>
    </row>
    <row r="239" spans="1:9">
      <c r="A239" s="154">
        <v>237</v>
      </c>
      <c r="B239" s="123"/>
      <c r="C239" s="155"/>
      <c r="D239" s="13"/>
      <c r="E239" s="13"/>
      <c r="F239" s="23"/>
      <c r="G239" s="156" t="s">
        <v>562</v>
      </c>
      <c r="H239" s="156"/>
      <c r="I239" s="158" t="str">
        <f t="shared" si="4"/>
        <v>0.5</v>
      </c>
    </row>
    <row r="240" spans="1:9">
      <c r="A240" s="154">
        <v>238</v>
      </c>
      <c r="B240" s="123"/>
      <c r="C240" s="155"/>
      <c r="D240" s="13"/>
      <c r="E240" s="13"/>
      <c r="F240" s="23"/>
      <c r="G240" s="156" t="s">
        <v>562</v>
      </c>
      <c r="H240" s="156"/>
      <c r="I240" s="158" t="str">
        <f t="shared" si="4"/>
        <v>0.5</v>
      </c>
    </row>
    <row r="241" spans="1:9">
      <c r="A241" s="154">
        <v>239</v>
      </c>
      <c r="B241" s="123"/>
      <c r="C241" s="155"/>
      <c r="D241" s="13"/>
      <c r="E241" s="13"/>
      <c r="F241" s="23"/>
      <c r="G241" s="156" t="s">
        <v>562</v>
      </c>
      <c r="H241" s="156"/>
      <c r="I241" s="158" t="str">
        <f t="shared" si="4"/>
        <v>0.5</v>
      </c>
    </row>
    <row r="242" spans="1:9">
      <c r="A242" s="154">
        <v>240</v>
      </c>
      <c r="B242" s="123"/>
      <c r="C242" s="155"/>
      <c r="D242" s="13"/>
      <c r="E242" s="13"/>
      <c r="F242" s="23"/>
      <c r="G242" s="156" t="s">
        <v>562</v>
      </c>
      <c r="H242" s="156"/>
      <c r="I242" s="158" t="str">
        <f t="shared" si="4"/>
        <v>0.5</v>
      </c>
    </row>
    <row r="243" spans="1:9">
      <c r="A243" s="154">
        <v>241</v>
      </c>
      <c r="B243" s="123"/>
      <c r="C243" s="155"/>
      <c r="D243" s="13"/>
      <c r="E243" s="13"/>
      <c r="F243" s="23"/>
      <c r="G243" s="156" t="s">
        <v>562</v>
      </c>
      <c r="H243" s="156"/>
      <c r="I243" s="158" t="str">
        <f t="shared" si="4"/>
        <v>0.5</v>
      </c>
    </row>
    <row r="244" spans="1:9">
      <c r="A244" s="154">
        <v>242</v>
      </c>
      <c r="B244" s="123"/>
      <c r="C244" s="155"/>
      <c r="D244" s="13"/>
      <c r="E244" s="13"/>
      <c r="F244" s="23"/>
      <c r="G244" s="156" t="s">
        <v>562</v>
      </c>
      <c r="H244" s="156"/>
      <c r="I244" s="158" t="str">
        <f t="shared" si="4"/>
        <v>0.5</v>
      </c>
    </row>
    <row r="245" spans="1:9">
      <c r="A245" s="154">
        <v>243</v>
      </c>
      <c r="B245" s="123"/>
      <c r="C245" s="155"/>
      <c r="D245" s="13"/>
      <c r="E245" s="13"/>
      <c r="F245" s="23"/>
      <c r="G245" s="156" t="s">
        <v>562</v>
      </c>
      <c r="H245" s="156"/>
      <c r="I245" s="158" t="str">
        <f t="shared" si="4"/>
        <v>0.5</v>
      </c>
    </row>
    <row r="246" spans="1:9">
      <c r="A246" s="154">
        <v>244</v>
      </c>
      <c r="B246" s="123"/>
      <c r="C246" s="155"/>
      <c r="D246" s="13"/>
      <c r="E246" s="13"/>
      <c r="F246" s="23"/>
      <c r="G246" s="156" t="s">
        <v>562</v>
      </c>
      <c r="H246" s="156"/>
      <c r="I246" s="158" t="str">
        <f t="shared" si="4"/>
        <v>0.5</v>
      </c>
    </row>
    <row r="247" spans="1:9">
      <c r="A247" s="154">
        <v>245</v>
      </c>
      <c r="B247" s="123"/>
      <c r="C247" s="155"/>
      <c r="D247" s="13"/>
      <c r="E247" s="13"/>
      <c r="F247" s="23"/>
      <c r="G247" s="156" t="s">
        <v>562</v>
      </c>
      <c r="H247" s="156"/>
      <c r="I247" s="158" t="str">
        <f t="shared" si="4"/>
        <v>0.5</v>
      </c>
    </row>
    <row r="248" spans="1:9">
      <c r="A248" s="154">
        <v>246</v>
      </c>
      <c r="B248" s="123"/>
      <c r="C248" s="155"/>
      <c r="D248" s="13"/>
      <c r="E248" s="13"/>
      <c r="F248" s="23"/>
      <c r="G248" s="156" t="s">
        <v>562</v>
      </c>
      <c r="H248" s="156"/>
      <c r="I248" s="158" t="str">
        <f t="shared" si="4"/>
        <v>0.5</v>
      </c>
    </row>
    <row r="249" spans="1:9">
      <c r="A249" s="154">
        <v>247</v>
      </c>
      <c r="B249" s="123"/>
      <c r="C249" s="155"/>
      <c r="D249" s="13"/>
      <c r="E249" s="13"/>
      <c r="F249" s="23"/>
      <c r="G249" s="156" t="s">
        <v>562</v>
      </c>
      <c r="H249" s="156"/>
      <c r="I249" s="158" t="str">
        <f t="shared" si="4"/>
        <v>0.5</v>
      </c>
    </row>
    <row r="250" spans="1:9">
      <c r="A250" s="154">
        <v>248</v>
      </c>
      <c r="B250" s="123"/>
      <c r="C250" s="155"/>
      <c r="D250" s="13"/>
      <c r="E250" s="13"/>
      <c r="F250" s="23"/>
      <c r="G250" s="156" t="s">
        <v>562</v>
      </c>
      <c r="H250" s="156"/>
      <c r="I250" s="158" t="str">
        <f t="shared" si="4"/>
        <v>0.5</v>
      </c>
    </row>
    <row r="251" spans="1:9">
      <c r="A251" s="154">
        <v>249</v>
      </c>
      <c r="B251" s="123"/>
      <c r="C251" s="155"/>
      <c r="D251" s="13"/>
      <c r="E251" s="13"/>
      <c r="F251" s="23"/>
      <c r="G251" s="156" t="s">
        <v>562</v>
      </c>
      <c r="H251" s="156"/>
      <c r="I251" s="158" t="str">
        <f t="shared" si="4"/>
        <v>0.5</v>
      </c>
    </row>
    <row r="252" spans="1:9" ht="15.75" thickBot="1">
      <c r="A252" s="159">
        <v>250</v>
      </c>
      <c r="B252" s="127"/>
      <c r="C252" s="160"/>
      <c r="D252" s="161"/>
      <c r="E252" s="161"/>
      <c r="F252" s="162"/>
      <c r="G252" s="163" t="s">
        <v>562</v>
      </c>
      <c r="H252" s="163"/>
      <c r="I252" s="164" t="str">
        <f t="shared" si="4"/>
        <v>0.5</v>
      </c>
    </row>
  </sheetData>
  <mergeCells count="10">
    <mergeCell ref="L1:L2"/>
    <mergeCell ref="G1:G2"/>
    <mergeCell ref="H1:H2"/>
    <mergeCell ref="I1:I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5CF77-274C-4996-8560-384AABCAC836}">
  <sheetPr codeName="Лист37">
    <tabColor rgb="FFFFFF00"/>
  </sheetPr>
  <dimension ref="A1:K697"/>
  <sheetViews>
    <sheetView topLeftCell="C1" zoomScale="85" zoomScaleNormal="85" workbookViewId="0">
      <pane ySplit="1" topLeftCell="A2" activePane="bottomLeft" state="frozen"/>
      <selection pane="bottomLeft" activeCell="K180" sqref="K180"/>
    </sheetView>
  </sheetViews>
  <sheetFormatPr defaultRowHeight="15"/>
  <cols>
    <col min="1" max="1" width="9.5703125" style="185" bestFit="1" customWidth="1"/>
    <col min="2" max="2" width="114.28515625" customWidth="1"/>
    <col min="3" max="3" width="19.85546875" style="185" bestFit="1" customWidth="1"/>
    <col min="4" max="4" width="9.28515625" bestFit="1" customWidth="1"/>
    <col min="5" max="6" width="11.42578125" bestFit="1" customWidth="1"/>
    <col min="7" max="7" width="15.85546875" style="185" bestFit="1" customWidth="1"/>
    <col min="8" max="8" width="12.85546875" style="185" bestFit="1" customWidth="1"/>
    <col min="10" max="10" width="57.5703125" bestFit="1" customWidth="1"/>
    <col min="11" max="11" width="11" bestFit="1" customWidth="1"/>
  </cols>
  <sheetData>
    <row r="1" spans="1:11">
      <c r="A1" s="570" t="s">
        <v>0</v>
      </c>
      <c r="B1" s="571" t="s">
        <v>1</v>
      </c>
      <c r="C1" s="704" t="s">
        <v>2</v>
      </c>
      <c r="D1" s="571" t="s">
        <v>3</v>
      </c>
      <c r="E1" s="571" t="s">
        <v>1240</v>
      </c>
      <c r="F1" s="571" t="s">
        <v>1241</v>
      </c>
      <c r="G1" s="571" t="s">
        <v>1242</v>
      </c>
      <c r="H1" s="569" t="s">
        <v>1243</v>
      </c>
      <c r="I1" s="183"/>
      <c r="J1" s="568" t="s">
        <v>9</v>
      </c>
      <c r="K1" s="1034" t="s">
        <v>11711</v>
      </c>
    </row>
    <row r="2" spans="1:11">
      <c r="A2" s="184">
        <v>1</v>
      </c>
      <c r="B2" s="191" t="s">
        <v>9554</v>
      </c>
      <c r="C2" s="757" t="s">
        <v>1263</v>
      </c>
      <c r="E2" s="13">
        <v>3</v>
      </c>
      <c r="F2" s="13" t="s">
        <v>1250</v>
      </c>
      <c r="H2" s="186"/>
      <c r="J2" t="s">
        <v>541</v>
      </c>
      <c r="K2">
        <v>8589934592</v>
      </c>
    </row>
    <row r="3" spans="1:11">
      <c r="A3" s="184">
        <f>A2+1</f>
        <v>2</v>
      </c>
      <c r="B3" s="191" t="s">
        <v>9555</v>
      </c>
      <c r="C3" s="757" t="s">
        <v>1357</v>
      </c>
      <c r="E3" s="13">
        <v>3</v>
      </c>
      <c r="F3" s="13" t="s">
        <v>1250</v>
      </c>
      <c r="H3" s="186"/>
      <c r="J3" t="s">
        <v>541</v>
      </c>
      <c r="K3">
        <v>8589934592</v>
      </c>
    </row>
    <row r="4" spans="1:11">
      <c r="A4" s="184">
        <f t="shared" ref="A4:A67" si="0">A3+1</f>
        <v>3</v>
      </c>
      <c r="B4" s="191" t="s">
        <v>8496</v>
      </c>
      <c r="C4" s="757" t="s">
        <v>1253</v>
      </c>
      <c r="E4" s="13" t="s">
        <v>1250</v>
      </c>
      <c r="F4" s="13">
        <v>3</v>
      </c>
      <c r="H4" s="186">
        <v>1</v>
      </c>
      <c r="J4" t="s">
        <v>541</v>
      </c>
      <c r="K4">
        <v>8589934592</v>
      </c>
    </row>
    <row r="5" spans="1:11">
      <c r="A5" s="184">
        <f t="shared" si="0"/>
        <v>4</v>
      </c>
      <c r="B5" s="191" t="s">
        <v>8497</v>
      </c>
      <c r="C5" s="757" t="s">
        <v>1264</v>
      </c>
      <c r="E5" s="13">
        <v>3</v>
      </c>
      <c r="F5" s="13">
        <v>1</v>
      </c>
      <c r="H5" s="186"/>
      <c r="J5" t="s">
        <v>541</v>
      </c>
      <c r="K5">
        <v>8589934592</v>
      </c>
    </row>
    <row r="6" spans="1:11">
      <c r="A6" s="184">
        <f t="shared" si="0"/>
        <v>5</v>
      </c>
      <c r="B6" s="191" t="s">
        <v>8498</v>
      </c>
      <c r="C6" s="757" t="s">
        <v>1265</v>
      </c>
      <c r="E6" s="13">
        <v>3</v>
      </c>
      <c r="F6" s="13">
        <v>1</v>
      </c>
      <c r="H6" s="186"/>
      <c r="J6" t="s">
        <v>541</v>
      </c>
      <c r="K6">
        <v>8589934592</v>
      </c>
    </row>
    <row r="7" spans="1:11">
      <c r="A7" s="184">
        <f t="shared" si="0"/>
        <v>6</v>
      </c>
      <c r="B7" s="191" t="s">
        <v>8499</v>
      </c>
      <c r="C7" s="757" t="s">
        <v>1266</v>
      </c>
      <c r="E7" s="13">
        <v>3</v>
      </c>
      <c r="F7" s="13">
        <v>1</v>
      </c>
      <c r="H7" s="186"/>
      <c r="J7" t="s">
        <v>541</v>
      </c>
      <c r="K7">
        <v>8589934592</v>
      </c>
    </row>
    <row r="8" spans="1:11">
      <c r="A8" s="184">
        <f t="shared" si="0"/>
        <v>7</v>
      </c>
      <c r="B8" s="191" t="s">
        <v>8500</v>
      </c>
      <c r="C8" s="757" t="s">
        <v>1254</v>
      </c>
      <c r="E8" s="13">
        <v>3</v>
      </c>
      <c r="F8" s="13" t="s">
        <v>1250</v>
      </c>
      <c r="H8" s="186"/>
      <c r="J8" t="s">
        <v>541</v>
      </c>
      <c r="K8">
        <v>8589934592</v>
      </c>
    </row>
    <row r="9" spans="1:11">
      <c r="A9" s="184">
        <f t="shared" si="0"/>
        <v>8</v>
      </c>
      <c r="B9" s="191" t="s">
        <v>8501</v>
      </c>
      <c r="C9" s="757" t="s">
        <v>1255</v>
      </c>
      <c r="E9" s="13">
        <v>3</v>
      </c>
      <c r="F9" s="13" t="s">
        <v>1250</v>
      </c>
      <c r="H9" s="186"/>
      <c r="J9" t="s">
        <v>541</v>
      </c>
      <c r="K9">
        <v>8589934592</v>
      </c>
    </row>
    <row r="10" spans="1:11">
      <c r="A10" s="184">
        <f t="shared" si="0"/>
        <v>9</v>
      </c>
      <c r="B10" s="191" t="s">
        <v>8502</v>
      </c>
      <c r="C10" s="757" t="s">
        <v>1256</v>
      </c>
      <c r="E10" s="13">
        <v>3</v>
      </c>
      <c r="F10" s="13" t="s">
        <v>1250</v>
      </c>
      <c r="H10" s="186"/>
      <c r="J10" t="s">
        <v>541</v>
      </c>
      <c r="K10">
        <v>8589934592</v>
      </c>
    </row>
    <row r="11" spans="1:11">
      <c r="A11" s="184">
        <f t="shared" si="0"/>
        <v>10</v>
      </c>
      <c r="B11" s="191" t="s">
        <v>8503</v>
      </c>
      <c r="C11" s="757" t="s">
        <v>1257</v>
      </c>
      <c r="E11" s="13" t="s">
        <v>1250</v>
      </c>
      <c r="F11" s="13">
        <v>2</v>
      </c>
      <c r="H11" s="186"/>
      <c r="J11" t="s">
        <v>541</v>
      </c>
      <c r="K11">
        <v>8589934592</v>
      </c>
    </row>
    <row r="12" spans="1:11">
      <c r="A12" s="184">
        <f t="shared" si="0"/>
        <v>11</v>
      </c>
      <c r="B12" s="191" t="s">
        <v>8504</v>
      </c>
      <c r="C12" s="757" t="s">
        <v>1358</v>
      </c>
      <c r="E12" s="13" t="s">
        <v>1250</v>
      </c>
      <c r="F12" s="13">
        <v>3</v>
      </c>
      <c r="H12" s="186">
        <v>1</v>
      </c>
      <c r="J12" t="s">
        <v>541</v>
      </c>
      <c r="K12">
        <v>8589934592</v>
      </c>
    </row>
    <row r="13" spans="1:11">
      <c r="A13" s="184">
        <f t="shared" si="0"/>
        <v>12</v>
      </c>
      <c r="B13" s="191" t="s">
        <v>8505</v>
      </c>
      <c r="C13" s="757" t="s">
        <v>1258</v>
      </c>
      <c r="E13" s="13" t="s">
        <v>1250</v>
      </c>
      <c r="F13" s="13">
        <v>3</v>
      </c>
      <c r="H13" s="186">
        <v>1</v>
      </c>
      <c r="J13" t="s">
        <v>541</v>
      </c>
      <c r="K13">
        <v>8589934592</v>
      </c>
    </row>
    <row r="14" spans="1:11">
      <c r="A14" s="184">
        <f t="shared" si="0"/>
        <v>13</v>
      </c>
      <c r="B14" s="191" t="s">
        <v>8506</v>
      </c>
      <c r="C14" s="757" t="s">
        <v>1259</v>
      </c>
      <c r="E14" s="13" t="s">
        <v>1250</v>
      </c>
      <c r="F14" s="13">
        <v>3</v>
      </c>
      <c r="H14" s="186">
        <v>1</v>
      </c>
      <c r="J14" t="s">
        <v>541</v>
      </c>
      <c r="K14">
        <v>8589934592</v>
      </c>
    </row>
    <row r="15" spans="1:11">
      <c r="A15" s="184">
        <f t="shared" si="0"/>
        <v>14</v>
      </c>
      <c r="B15" s="191" t="s">
        <v>8507</v>
      </c>
      <c r="C15" s="757" t="s">
        <v>1359</v>
      </c>
      <c r="E15" s="13" t="s">
        <v>1250</v>
      </c>
      <c r="F15" s="13">
        <v>3</v>
      </c>
      <c r="H15" s="186">
        <v>1</v>
      </c>
      <c r="J15" t="s">
        <v>541</v>
      </c>
      <c r="K15">
        <v>8589934592</v>
      </c>
    </row>
    <row r="16" spans="1:11">
      <c r="A16" s="184">
        <f t="shared" si="0"/>
        <v>15</v>
      </c>
      <c r="B16" s="191" t="s">
        <v>8508</v>
      </c>
      <c r="C16" s="757" t="s">
        <v>1260</v>
      </c>
      <c r="E16" s="13" t="s">
        <v>1250</v>
      </c>
      <c r="F16" s="13">
        <v>3</v>
      </c>
      <c r="H16" s="186">
        <v>1</v>
      </c>
      <c r="J16" t="s">
        <v>541</v>
      </c>
      <c r="K16">
        <v>8589934592</v>
      </c>
    </row>
    <row r="17" spans="1:11">
      <c r="A17" s="184">
        <f t="shared" si="0"/>
        <v>16</v>
      </c>
      <c r="B17" s="191" t="s">
        <v>9556</v>
      </c>
      <c r="C17" s="757" t="s">
        <v>1261</v>
      </c>
      <c r="E17" s="13" t="s">
        <v>1250</v>
      </c>
      <c r="F17" s="13">
        <v>3</v>
      </c>
      <c r="H17" s="186">
        <v>1</v>
      </c>
      <c r="J17" t="s">
        <v>541</v>
      </c>
      <c r="K17">
        <v>8589934592</v>
      </c>
    </row>
    <row r="18" spans="1:11">
      <c r="A18" s="184">
        <f t="shared" si="0"/>
        <v>17</v>
      </c>
      <c r="B18" s="191" t="s">
        <v>8509</v>
      </c>
      <c r="C18" s="757" t="s">
        <v>1360</v>
      </c>
      <c r="E18" s="13" t="s">
        <v>1250</v>
      </c>
      <c r="F18" s="13">
        <v>3</v>
      </c>
      <c r="H18" s="186">
        <v>1</v>
      </c>
      <c r="J18" t="s">
        <v>541</v>
      </c>
      <c r="K18">
        <v>8589934592</v>
      </c>
    </row>
    <row r="19" spans="1:11">
      <c r="A19" s="184">
        <f t="shared" si="0"/>
        <v>18</v>
      </c>
      <c r="B19" s="191" t="s">
        <v>9557</v>
      </c>
      <c r="C19" s="757" t="s">
        <v>1262</v>
      </c>
      <c r="E19" s="13" t="s">
        <v>1250</v>
      </c>
      <c r="F19" s="13">
        <v>3</v>
      </c>
      <c r="H19" s="186">
        <v>1</v>
      </c>
      <c r="J19" t="s">
        <v>541</v>
      </c>
    </row>
    <row r="20" spans="1:11">
      <c r="A20" s="184">
        <f t="shared" si="0"/>
        <v>19</v>
      </c>
      <c r="E20" s="13" t="s">
        <v>1250</v>
      </c>
      <c r="F20" s="13" t="s">
        <v>1250</v>
      </c>
      <c r="H20" s="186"/>
      <c r="K20">
        <v>8589934592</v>
      </c>
    </row>
    <row r="21" spans="1:11">
      <c r="A21" s="184">
        <f t="shared" si="0"/>
        <v>20</v>
      </c>
      <c r="B21" s="191" t="s">
        <v>8510</v>
      </c>
      <c r="C21" s="757" t="s">
        <v>1267</v>
      </c>
      <c r="E21" s="13" t="s">
        <v>1250</v>
      </c>
      <c r="F21" s="13">
        <v>3</v>
      </c>
      <c r="H21" s="186">
        <v>1</v>
      </c>
      <c r="J21" t="s">
        <v>541</v>
      </c>
      <c r="K21">
        <v>8589934592</v>
      </c>
    </row>
    <row r="22" spans="1:11">
      <c r="A22" s="184">
        <f t="shared" si="0"/>
        <v>21</v>
      </c>
      <c r="B22" s="190" t="s">
        <v>8511</v>
      </c>
      <c r="C22" s="757" t="s">
        <v>1275</v>
      </c>
      <c r="E22" s="13">
        <v>3</v>
      </c>
      <c r="F22" s="13">
        <v>1</v>
      </c>
      <c r="H22" s="186"/>
      <c r="J22" t="s">
        <v>541</v>
      </c>
    </row>
    <row r="23" spans="1:11">
      <c r="A23" s="184">
        <f t="shared" si="0"/>
        <v>22</v>
      </c>
      <c r="B23" s="190" t="s">
        <v>8512</v>
      </c>
      <c r="C23" s="757" t="s">
        <v>1276</v>
      </c>
      <c r="E23" s="13">
        <v>3</v>
      </c>
      <c r="F23" s="13">
        <v>1</v>
      </c>
      <c r="H23" s="186"/>
      <c r="J23" t="s">
        <v>541</v>
      </c>
      <c r="K23">
        <v>64</v>
      </c>
    </row>
    <row r="24" spans="1:11">
      <c r="A24" s="184">
        <f t="shared" si="0"/>
        <v>23</v>
      </c>
      <c r="B24" s="190" t="s">
        <v>8513</v>
      </c>
      <c r="C24" s="757" t="s">
        <v>1268</v>
      </c>
      <c r="E24" s="13">
        <v>3</v>
      </c>
      <c r="F24" s="13" t="s">
        <v>1250</v>
      </c>
      <c r="H24" s="186"/>
      <c r="J24" t="s">
        <v>541</v>
      </c>
      <c r="K24">
        <v>64</v>
      </c>
    </row>
    <row r="25" spans="1:11">
      <c r="A25" s="184">
        <f t="shared" si="0"/>
        <v>24</v>
      </c>
      <c r="B25" s="190" t="s">
        <v>8514</v>
      </c>
      <c r="C25" s="757" t="s">
        <v>1269</v>
      </c>
      <c r="E25" s="13">
        <v>3</v>
      </c>
      <c r="F25" s="13" t="s">
        <v>1250</v>
      </c>
      <c r="H25" s="186"/>
      <c r="J25" t="s">
        <v>541</v>
      </c>
      <c r="K25">
        <v>64</v>
      </c>
    </row>
    <row r="26" spans="1:11">
      <c r="A26" s="184">
        <f t="shared" si="0"/>
        <v>25</v>
      </c>
      <c r="B26" s="190" t="s">
        <v>8515</v>
      </c>
      <c r="C26" s="757" t="s">
        <v>1270</v>
      </c>
      <c r="E26" s="13" t="s">
        <v>1250</v>
      </c>
      <c r="F26" s="13">
        <v>2</v>
      </c>
      <c r="H26" s="186"/>
      <c r="J26" t="s">
        <v>541</v>
      </c>
      <c r="K26">
        <v>65</v>
      </c>
    </row>
    <row r="27" spans="1:11">
      <c r="A27" s="184">
        <f t="shared" si="0"/>
        <v>26</v>
      </c>
      <c r="B27" s="191" t="s">
        <v>8516</v>
      </c>
      <c r="C27" s="757" t="s">
        <v>1271</v>
      </c>
      <c r="E27" s="13" t="s">
        <v>1250</v>
      </c>
      <c r="F27" s="13">
        <v>3</v>
      </c>
      <c r="H27" s="186">
        <v>1</v>
      </c>
      <c r="J27" t="s">
        <v>541</v>
      </c>
      <c r="K27">
        <v>64</v>
      </c>
    </row>
    <row r="28" spans="1:11">
      <c r="A28" s="184">
        <f t="shared" si="0"/>
        <v>27</v>
      </c>
      <c r="B28" s="191" t="s">
        <v>8517</v>
      </c>
      <c r="C28" s="757" t="s">
        <v>1272</v>
      </c>
      <c r="E28" s="13" t="s">
        <v>1250</v>
      </c>
      <c r="F28" s="13">
        <v>3</v>
      </c>
      <c r="H28" s="186">
        <v>1</v>
      </c>
      <c r="J28" t="s">
        <v>541</v>
      </c>
      <c r="K28">
        <v>64</v>
      </c>
    </row>
    <row r="29" spans="1:11">
      <c r="A29" s="184">
        <f t="shared" si="0"/>
        <v>28</v>
      </c>
      <c r="B29" s="191" t="s">
        <v>8518</v>
      </c>
      <c r="C29" s="757" t="s">
        <v>1273</v>
      </c>
      <c r="E29" s="13" t="s">
        <v>1250</v>
      </c>
      <c r="F29" s="13">
        <v>3</v>
      </c>
      <c r="H29" s="186">
        <v>1</v>
      </c>
      <c r="J29" t="s">
        <v>541</v>
      </c>
      <c r="K29">
        <v>64</v>
      </c>
    </row>
    <row r="30" spans="1:11">
      <c r="A30" s="184">
        <f t="shared" si="0"/>
        <v>29</v>
      </c>
      <c r="B30" s="191" t="s">
        <v>8519</v>
      </c>
      <c r="C30" s="757" t="s">
        <v>1274</v>
      </c>
      <c r="E30" s="13" t="s">
        <v>1250</v>
      </c>
      <c r="F30" s="13">
        <v>3</v>
      </c>
      <c r="H30" s="186">
        <v>1</v>
      </c>
      <c r="J30" t="s">
        <v>541</v>
      </c>
      <c r="K30">
        <v>64</v>
      </c>
    </row>
    <row r="31" spans="1:11">
      <c r="A31" s="184">
        <f t="shared" si="0"/>
        <v>30</v>
      </c>
      <c r="B31" s="191" t="s">
        <v>9558</v>
      </c>
      <c r="C31" s="757" t="s">
        <v>1361</v>
      </c>
      <c r="E31" s="13" t="s">
        <v>1250</v>
      </c>
      <c r="F31" s="13">
        <v>3</v>
      </c>
      <c r="H31" s="186"/>
      <c r="J31" t="s">
        <v>541</v>
      </c>
      <c r="K31">
        <v>64</v>
      </c>
    </row>
    <row r="32" spans="1:11">
      <c r="A32" s="184">
        <f t="shared" si="0"/>
        <v>31</v>
      </c>
      <c r="E32" s="13" t="s">
        <v>1250</v>
      </c>
      <c r="F32" s="13" t="s">
        <v>1250</v>
      </c>
      <c r="H32" s="186"/>
      <c r="K32">
        <v>2</v>
      </c>
    </row>
    <row r="33" spans="1:11">
      <c r="A33" s="184">
        <f t="shared" si="0"/>
        <v>32</v>
      </c>
      <c r="B33" s="191" t="s">
        <v>8520</v>
      </c>
      <c r="C33" s="757" t="s">
        <v>1277</v>
      </c>
      <c r="E33" s="13" t="s">
        <v>1250</v>
      </c>
      <c r="F33" s="13">
        <v>3</v>
      </c>
      <c r="H33" s="186">
        <v>1</v>
      </c>
      <c r="J33" t="s">
        <v>541</v>
      </c>
      <c r="K33">
        <v>64</v>
      </c>
    </row>
    <row r="34" spans="1:11">
      <c r="A34" s="184">
        <f t="shared" si="0"/>
        <v>33</v>
      </c>
      <c r="B34" s="191" t="s">
        <v>8521</v>
      </c>
      <c r="C34" s="757" t="s">
        <v>1286</v>
      </c>
      <c r="E34" s="13">
        <v>3</v>
      </c>
      <c r="F34" s="13">
        <v>1</v>
      </c>
      <c r="H34" s="186"/>
      <c r="J34" t="s">
        <v>541</v>
      </c>
      <c r="K34">
        <v>64</v>
      </c>
    </row>
    <row r="35" spans="1:11">
      <c r="A35" s="184">
        <f t="shared" si="0"/>
        <v>34</v>
      </c>
      <c r="B35" s="191" t="s">
        <v>8522</v>
      </c>
      <c r="C35" s="757" t="s">
        <v>1287</v>
      </c>
      <c r="E35" s="13">
        <v>3</v>
      </c>
      <c r="F35" s="13">
        <v>1</v>
      </c>
      <c r="H35" s="186"/>
      <c r="J35" t="s">
        <v>541</v>
      </c>
      <c r="K35">
        <v>64</v>
      </c>
    </row>
    <row r="36" spans="1:11">
      <c r="A36" s="184">
        <f t="shared" si="0"/>
        <v>35</v>
      </c>
      <c r="B36" s="191" t="s">
        <v>8523</v>
      </c>
      <c r="C36" s="757" t="s">
        <v>1278</v>
      </c>
      <c r="E36" s="13">
        <v>3</v>
      </c>
      <c r="F36" s="13" t="s">
        <v>1250</v>
      </c>
      <c r="H36" s="186"/>
      <c r="J36" t="s">
        <v>541</v>
      </c>
      <c r="K36">
        <v>64</v>
      </c>
    </row>
    <row r="37" spans="1:11">
      <c r="A37" s="184">
        <f t="shared" si="0"/>
        <v>36</v>
      </c>
      <c r="B37" s="191" t="s">
        <v>8524</v>
      </c>
      <c r="C37" s="757" t="s">
        <v>1279</v>
      </c>
      <c r="E37" s="13">
        <v>3</v>
      </c>
      <c r="F37" s="13" t="s">
        <v>1250</v>
      </c>
      <c r="H37" s="186"/>
      <c r="J37" t="s">
        <v>541</v>
      </c>
      <c r="K37">
        <v>64</v>
      </c>
    </row>
    <row r="38" spans="1:11">
      <c r="A38" s="184">
        <f t="shared" si="0"/>
        <v>37</v>
      </c>
      <c r="B38" s="191" t="s">
        <v>8525</v>
      </c>
      <c r="C38" s="757" t="s">
        <v>1280</v>
      </c>
      <c r="E38" s="13" t="s">
        <v>1250</v>
      </c>
      <c r="F38" s="13">
        <v>2</v>
      </c>
      <c r="H38" s="186"/>
      <c r="J38" t="s">
        <v>541</v>
      </c>
      <c r="K38">
        <v>64</v>
      </c>
    </row>
    <row r="39" spans="1:11">
      <c r="A39" s="184">
        <f t="shared" si="0"/>
        <v>38</v>
      </c>
      <c r="B39" s="191" t="s">
        <v>8526</v>
      </c>
      <c r="C39" s="757" t="s">
        <v>1281</v>
      </c>
      <c r="E39" s="13" t="s">
        <v>1250</v>
      </c>
      <c r="F39" s="13">
        <v>3</v>
      </c>
      <c r="H39" s="186">
        <v>1</v>
      </c>
      <c r="J39" t="s">
        <v>541</v>
      </c>
      <c r="K39">
        <v>64</v>
      </c>
    </row>
    <row r="40" spans="1:11">
      <c r="A40" s="184">
        <f t="shared" si="0"/>
        <v>39</v>
      </c>
      <c r="B40" s="191" t="s">
        <v>8527</v>
      </c>
      <c r="C40" s="757" t="s">
        <v>1282</v>
      </c>
      <c r="E40" s="13" t="s">
        <v>1250</v>
      </c>
      <c r="F40" s="13">
        <v>3</v>
      </c>
      <c r="H40" s="186">
        <v>1</v>
      </c>
      <c r="J40" t="s">
        <v>541</v>
      </c>
      <c r="K40">
        <v>64</v>
      </c>
    </row>
    <row r="41" spans="1:11">
      <c r="A41" s="184">
        <f t="shared" si="0"/>
        <v>40</v>
      </c>
      <c r="B41" s="191" t="s">
        <v>8528</v>
      </c>
      <c r="C41" s="757" t="s">
        <v>1283</v>
      </c>
      <c r="E41" s="13" t="s">
        <v>1250</v>
      </c>
      <c r="F41" s="13">
        <v>3</v>
      </c>
      <c r="H41" s="186">
        <v>1</v>
      </c>
      <c r="J41" t="s">
        <v>541</v>
      </c>
    </row>
    <row r="42" spans="1:11">
      <c r="A42" s="184">
        <f t="shared" si="0"/>
        <v>41</v>
      </c>
      <c r="B42" s="191" t="s">
        <v>8529</v>
      </c>
      <c r="C42" s="757" t="s">
        <v>1284</v>
      </c>
      <c r="E42" s="13" t="s">
        <v>1250</v>
      </c>
      <c r="F42" s="13">
        <v>3</v>
      </c>
      <c r="H42" s="186">
        <v>1</v>
      </c>
      <c r="J42" t="s">
        <v>541</v>
      </c>
      <c r="K42">
        <v>2</v>
      </c>
    </row>
    <row r="43" spans="1:11">
      <c r="A43" s="184">
        <f t="shared" si="0"/>
        <v>42</v>
      </c>
      <c r="B43" s="191" t="s">
        <v>9559</v>
      </c>
      <c r="C43" s="757" t="s">
        <v>1285</v>
      </c>
      <c r="E43" s="13" t="s">
        <v>1250</v>
      </c>
      <c r="F43" s="13">
        <v>3</v>
      </c>
      <c r="H43" s="186"/>
      <c r="J43" t="s">
        <v>541</v>
      </c>
      <c r="K43">
        <v>2</v>
      </c>
    </row>
    <row r="44" spans="1:11">
      <c r="A44" s="184">
        <f t="shared" si="0"/>
        <v>43</v>
      </c>
      <c r="E44" s="13" t="s">
        <v>1250</v>
      </c>
      <c r="F44" s="13" t="s">
        <v>1250</v>
      </c>
      <c r="H44" s="186"/>
      <c r="K44">
        <v>2</v>
      </c>
    </row>
    <row r="45" spans="1:11">
      <c r="A45" s="184">
        <f t="shared" si="0"/>
        <v>44</v>
      </c>
      <c r="B45" s="191" t="s">
        <v>8530</v>
      </c>
      <c r="C45" s="757" t="s">
        <v>1289</v>
      </c>
      <c r="E45" s="13" t="s">
        <v>1250</v>
      </c>
      <c r="F45" s="13">
        <v>3</v>
      </c>
      <c r="H45" s="186">
        <v>1</v>
      </c>
      <c r="J45" t="s">
        <v>541</v>
      </c>
      <c r="K45">
        <v>8192</v>
      </c>
    </row>
    <row r="46" spans="1:11">
      <c r="A46" s="184">
        <f t="shared" si="0"/>
        <v>45</v>
      </c>
      <c r="B46" s="190" t="s">
        <v>8531</v>
      </c>
      <c r="C46" s="757" t="s">
        <v>1297</v>
      </c>
      <c r="E46" s="13">
        <v>3</v>
      </c>
      <c r="F46" s="13">
        <v>1</v>
      </c>
      <c r="H46" s="186"/>
      <c r="J46" t="s">
        <v>541</v>
      </c>
      <c r="K46">
        <v>8192</v>
      </c>
    </row>
    <row r="47" spans="1:11">
      <c r="A47" s="184">
        <f t="shared" si="0"/>
        <v>46</v>
      </c>
      <c r="B47" s="190" t="s">
        <v>8532</v>
      </c>
      <c r="C47" s="757" t="s">
        <v>1298</v>
      </c>
      <c r="E47" s="13">
        <v>3</v>
      </c>
      <c r="F47" s="13">
        <v>1</v>
      </c>
      <c r="H47" s="186"/>
      <c r="J47" t="s">
        <v>541</v>
      </c>
      <c r="K47">
        <v>8192</v>
      </c>
    </row>
    <row r="48" spans="1:11">
      <c r="A48" s="184">
        <f t="shared" si="0"/>
        <v>47</v>
      </c>
      <c r="B48" s="190" t="s">
        <v>8533</v>
      </c>
      <c r="C48" s="757" t="s">
        <v>1290</v>
      </c>
      <c r="E48" s="13">
        <v>3</v>
      </c>
      <c r="F48" s="13" t="s">
        <v>1250</v>
      </c>
      <c r="H48" s="186"/>
      <c r="J48" t="s">
        <v>541</v>
      </c>
    </row>
    <row r="49" spans="1:11">
      <c r="A49" s="184">
        <f t="shared" si="0"/>
        <v>48</v>
      </c>
      <c r="B49" s="190" t="s">
        <v>8534</v>
      </c>
      <c r="C49" s="757" t="s">
        <v>1288</v>
      </c>
      <c r="E49" s="13">
        <v>3</v>
      </c>
      <c r="F49" s="13" t="s">
        <v>1250</v>
      </c>
      <c r="H49" s="186"/>
      <c r="J49" t="s">
        <v>541</v>
      </c>
      <c r="K49">
        <v>128</v>
      </c>
    </row>
    <row r="50" spans="1:11">
      <c r="A50" s="184">
        <f t="shared" si="0"/>
        <v>49</v>
      </c>
      <c r="B50" s="190" t="s">
        <v>8535</v>
      </c>
      <c r="C50" s="757" t="s">
        <v>1291</v>
      </c>
      <c r="E50" s="13" t="s">
        <v>1250</v>
      </c>
      <c r="F50" s="13">
        <v>2</v>
      </c>
      <c r="H50" s="186"/>
      <c r="J50" t="s">
        <v>541</v>
      </c>
      <c r="K50">
        <v>129</v>
      </c>
    </row>
    <row r="51" spans="1:11">
      <c r="A51" s="184">
        <f t="shared" si="0"/>
        <v>50</v>
      </c>
      <c r="B51" s="190" t="s">
        <v>8536</v>
      </c>
      <c r="C51" s="757" t="s">
        <v>1292</v>
      </c>
      <c r="E51" s="13" t="s">
        <v>1250</v>
      </c>
      <c r="F51" s="13">
        <v>3</v>
      </c>
      <c r="H51" s="186">
        <v>1</v>
      </c>
      <c r="J51" t="s">
        <v>541</v>
      </c>
      <c r="K51">
        <v>128</v>
      </c>
    </row>
    <row r="52" spans="1:11">
      <c r="A52" s="184">
        <f t="shared" si="0"/>
        <v>51</v>
      </c>
      <c r="B52" s="190" t="s">
        <v>8537</v>
      </c>
      <c r="C52" s="757" t="s">
        <v>1293</v>
      </c>
      <c r="E52" s="13" t="s">
        <v>1250</v>
      </c>
      <c r="F52" s="13">
        <v>3</v>
      </c>
      <c r="H52" s="186">
        <v>1</v>
      </c>
      <c r="J52" t="s">
        <v>541</v>
      </c>
      <c r="K52">
        <v>2</v>
      </c>
    </row>
    <row r="53" spans="1:11">
      <c r="A53" s="184">
        <f t="shared" si="0"/>
        <v>52</v>
      </c>
      <c r="B53" s="190" t="s">
        <v>8538</v>
      </c>
      <c r="C53" s="757" t="s">
        <v>1294</v>
      </c>
      <c r="E53" s="13" t="s">
        <v>1250</v>
      </c>
      <c r="F53" s="13">
        <v>3</v>
      </c>
      <c r="H53" s="186">
        <v>1</v>
      </c>
      <c r="J53" t="s">
        <v>541</v>
      </c>
      <c r="K53">
        <v>128</v>
      </c>
    </row>
    <row r="54" spans="1:11">
      <c r="A54" s="184">
        <f t="shared" si="0"/>
        <v>53</v>
      </c>
      <c r="B54" s="190" t="s">
        <v>8539</v>
      </c>
      <c r="C54" s="757" t="s">
        <v>1295</v>
      </c>
      <c r="E54" s="13" t="s">
        <v>1250</v>
      </c>
      <c r="F54" s="13">
        <v>3</v>
      </c>
      <c r="H54" s="186">
        <v>1</v>
      </c>
      <c r="J54" t="s">
        <v>541</v>
      </c>
      <c r="K54">
        <v>128</v>
      </c>
    </row>
    <row r="55" spans="1:11">
      <c r="A55" s="184">
        <f t="shared" si="0"/>
        <v>54</v>
      </c>
      <c r="B55" s="190" t="s">
        <v>9560</v>
      </c>
      <c r="C55" s="757" t="s">
        <v>1296</v>
      </c>
      <c r="E55" s="13" t="s">
        <v>1250</v>
      </c>
      <c r="F55" s="13">
        <v>3</v>
      </c>
      <c r="H55" s="186"/>
      <c r="J55" t="s">
        <v>541</v>
      </c>
      <c r="K55">
        <v>128</v>
      </c>
    </row>
    <row r="56" spans="1:11">
      <c r="A56" s="184">
        <f t="shared" si="0"/>
        <v>55</v>
      </c>
      <c r="E56" s="13" t="s">
        <v>1250</v>
      </c>
      <c r="F56" s="13" t="s">
        <v>1250</v>
      </c>
      <c r="H56" s="186"/>
      <c r="K56">
        <v>129</v>
      </c>
    </row>
    <row r="57" spans="1:11">
      <c r="A57" s="184">
        <f t="shared" si="0"/>
        <v>56</v>
      </c>
      <c r="B57" s="190" t="s">
        <v>8540</v>
      </c>
      <c r="C57" s="757" t="s">
        <v>1300</v>
      </c>
      <c r="E57" s="13" t="s">
        <v>1250</v>
      </c>
      <c r="F57" s="13">
        <v>3</v>
      </c>
      <c r="H57" s="186">
        <v>1</v>
      </c>
      <c r="J57" t="s">
        <v>541</v>
      </c>
      <c r="K57">
        <v>128</v>
      </c>
    </row>
    <row r="58" spans="1:11">
      <c r="A58" s="184">
        <f t="shared" si="0"/>
        <v>57</v>
      </c>
      <c r="B58" s="190" t="s">
        <v>8541</v>
      </c>
      <c r="C58" s="757" t="s">
        <v>1306</v>
      </c>
      <c r="E58" s="13">
        <v>3</v>
      </c>
      <c r="F58" s="13">
        <v>1</v>
      </c>
      <c r="H58" s="186"/>
      <c r="J58" t="s">
        <v>541</v>
      </c>
      <c r="K58">
        <v>128</v>
      </c>
    </row>
    <row r="59" spans="1:11">
      <c r="A59" s="184">
        <f t="shared" si="0"/>
        <v>58</v>
      </c>
      <c r="B59" s="190" t="s">
        <v>8542</v>
      </c>
      <c r="C59" s="757" t="s">
        <v>1307</v>
      </c>
      <c r="E59" s="13">
        <v>3</v>
      </c>
      <c r="F59" s="13">
        <v>1</v>
      </c>
      <c r="H59" s="186"/>
      <c r="J59" t="s">
        <v>541</v>
      </c>
      <c r="K59">
        <v>128</v>
      </c>
    </row>
    <row r="60" spans="1:11">
      <c r="A60" s="184">
        <f t="shared" si="0"/>
        <v>59</v>
      </c>
      <c r="B60" s="190" t="s">
        <v>8543</v>
      </c>
      <c r="C60" s="757" t="s">
        <v>1301</v>
      </c>
      <c r="E60" s="13">
        <v>3</v>
      </c>
      <c r="F60" s="13" t="s">
        <v>1250</v>
      </c>
      <c r="H60" s="186"/>
      <c r="J60" t="s">
        <v>541</v>
      </c>
    </row>
    <row r="61" spans="1:11">
      <c r="A61" s="184">
        <f t="shared" si="0"/>
        <v>60</v>
      </c>
      <c r="B61" s="190" t="s">
        <v>8544</v>
      </c>
      <c r="C61" s="757" t="s">
        <v>1299</v>
      </c>
      <c r="E61" s="13">
        <v>3</v>
      </c>
      <c r="F61" s="13" t="s">
        <v>1250</v>
      </c>
      <c r="H61" s="186"/>
      <c r="J61" t="s">
        <v>541</v>
      </c>
      <c r="K61">
        <v>256</v>
      </c>
    </row>
    <row r="62" spans="1:11">
      <c r="A62" s="184">
        <f t="shared" si="0"/>
        <v>61</v>
      </c>
      <c r="B62" s="190" t="s">
        <v>8545</v>
      </c>
      <c r="C62" s="757" t="s">
        <v>1302</v>
      </c>
      <c r="E62" s="13" t="s">
        <v>1250</v>
      </c>
      <c r="F62" s="13">
        <v>2</v>
      </c>
      <c r="H62" s="186"/>
      <c r="J62" t="s">
        <v>541</v>
      </c>
      <c r="K62">
        <v>257</v>
      </c>
    </row>
    <row r="63" spans="1:11">
      <c r="A63" s="184">
        <f t="shared" si="0"/>
        <v>62</v>
      </c>
      <c r="B63" s="190" t="s">
        <v>8546</v>
      </c>
      <c r="C63" s="757" t="s">
        <v>1362</v>
      </c>
      <c r="E63" s="13" t="s">
        <v>1250</v>
      </c>
      <c r="F63" s="13">
        <v>3</v>
      </c>
      <c r="H63" s="186">
        <v>1</v>
      </c>
      <c r="J63" t="s">
        <v>541</v>
      </c>
      <c r="K63">
        <v>256</v>
      </c>
    </row>
    <row r="64" spans="1:11">
      <c r="A64" s="184">
        <f t="shared" si="0"/>
        <v>63</v>
      </c>
      <c r="B64" s="190" t="s">
        <v>8547</v>
      </c>
      <c r="C64" s="757" t="s">
        <v>1303</v>
      </c>
      <c r="E64" s="13" t="s">
        <v>1250</v>
      </c>
      <c r="F64" s="13">
        <v>3</v>
      </c>
      <c r="H64" s="186">
        <v>1</v>
      </c>
      <c r="J64" t="s">
        <v>541</v>
      </c>
      <c r="K64">
        <v>2</v>
      </c>
    </row>
    <row r="65" spans="1:11">
      <c r="A65" s="184">
        <f t="shared" si="0"/>
        <v>64</v>
      </c>
      <c r="B65" s="190" t="s">
        <v>8548</v>
      </c>
      <c r="C65" s="757" t="s">
        <v>1304</v>
      </c>
      <c r="E65" s="13" t="s">
        <v>1250</v>
      </c>
      <c r="F65" s="13">
        <v>3</v>
      </c>
      <c r="H65" s="186">
        <v>1</v>
      </c>
      <c r="J65" t="s">
        <v>541</v>
      </c>
      <c r="K65">
        <v>256</v>
      </c>
    </row>
    <row r="66" spans="1:11">
      <c r="A66" s="184">
        <f t="shared" si="0"/>
        <v>65</v>
      </c>
      <c r="B66" s="190" t="s">
        <v>8549</v>
      </c>
      <c r="C66" s="757" t="s">
        <v>1363</v>
      </c>
      <c r="E66" s="13" t="s">
        <v>1250</v>
      </c>
      <c r="F66" s="13">
        <v>3</v>
      </c>
      <c r="H66" s="186">
        <v>1</v>
      </c>
      <c r="J66" t="s">
        <v>541</v>
      </c>
      <c r="K66">
        <v>256</v>
      </c>
    </row>
    <row r="67" spans="1:11">
      <c r="A67" s="184">
        <f t="shared" si="0"/>
        <v>66</v>
      </c>
      <c r="B67" s="190" t="s">
        <v>9561</v>
      </c>
      <c r="C67" s="757" t="s">
        <v>1305</v>
      </c>
      <c r="E67" s="13" t="s">
        <v>1250</v>
      </c>
      <c r="F67" s="13">
        <v>3</v>
      </c>
      <c r="H67" s="186"/>
      <c r="J67" t="s">
        <v>541</v>
      </c>
      <c r="K67">
        <v>256</v>
      </c>
    </row>
    <row r="68" spans="1:11">
      <c r="A68" s="184">
        <f t="shared" ref="A68:A131" si="1">A67+1</f>
        <v>67</v>
      </c>
      <c r="E68" s="13" t="s">
        <v>1250</v>
      </c>
      <c r="F68" s="13" t="s">
        <v>1250</v>
      </c>
      <c r="H68" s="186"/>
      <c r="K68">
        <v>257</v>
      </c>
    </row>
    <row r="69" spans="1:11">
      <c r="A69" s="184">
        <f t="shared" si="1"/>
        <v>68</v>
      </c>
      <c r="B69" s="190" t="s">
        <v>9562</v>
      </c>
      <c r="C69" s="757" t="s">
        <v>1364</v>
      </c>
      <c r="E69" s="13">
        <v>3</v>
      </c>
      <c r="F69" s="13" t="s">
        <v>1250</v>
      </c>
      <c r="H69" s="186"/>
      <c r="J69" t="s">
        <v>541</v>
      </c>
      <c r="K69">
        <v>256</v>
      </c>
    </row>
    <row r="70" spans="1:11">
      <c r="A70" s="184">
        <f t="shared" si="1"/>
        <v>69</v>
      </c>
      <c r="B70" s="190" t="s">
        <v>8550</v>
      </c>
      <c r="C70" s="757" t="s">
        <v>1308</v>
      </c>
      <c r="E70" s="13" t="s">
        <v>1250</v>
      </c>
      <c r="F70" s="13">
        <v>3</v>
      </c>
      <c r="H70" s="186">
        <v>1</v>
      </c>
      <c r="J70" t="s">
        <v>541</v>
      </c>
      <c r="K70">
        <v>256</v>
      </c>
    </row>
    <row r="71" spans="1:11">
      <c r="A71" s="184">
        <f t="shared" si="1"/>
        <v>70</v>
      </c>
      <c r="B71" s="190" t="s">
        <v>8551</v>
      </c>
      <c r="C71" s="757" t="s">
        <v>1316</v>
      </c>
      <c r="E71" s="13">
        <v>3</v>
      </c>
      <c r="F71" s="13">
        <v>1</v>
      </c>
      <c r="H71" s="186"/>
      <c r="J71" t="s">
        <v>541</v>
      </c>
      <c r="K71">
        <v>256</v>
      </c>
    </row>
    <row r="72" spans="1:11">
      <c r="A72" s="184">
        <f t="shared" si="1"/>
        <v>71</v>
      </c>
      <c r="B72" s="190" t="s">
        <v>8552</v>
      </c>
      <c r="C72" s="757" t="s">
        <v>1317</v>
      </c>
      <c r="E72" s="13">
        <v>3</v>
      </c>
      <c r="F72" s="13">
        <v>1</v>
      </c>
      <c r="H72" s="186"/>
      <c r="J72" t="s">
        <v>541</v>
      </c>
    </row>
    <row r="73" spans="1:11">
      <c r="A73" s="184">
        <f t="shared" si="1"/>
        <v>72</v>
      </c>
      <c r="B73" s="190" t="s">
        <v>8553</v>
      </c>
      <c r="C73" s="757" t="s">
        <v>1365</v>
      </c>
      <c r="E73" s="13">
        <v>3</v>
      </c>
      <c r="F73" s="13">
        <v>1</v>
      </c>
      <c r="H73" s="186"/>
      <c r="J73" t="s">
        <v>541</v>
      </c>
      <c r="K73">
        <v>512</v>
      </c>
    </row>
    <row r="74" spans="1:11">
      <c r="A74" s="184">
        <f t="shared" si="1"/>
        <v>73</v>
      </c>
      <c r="B74" s="190" t="s">
        <v>8554</v>
      </c>
      <c r="C74" s="757" t="s">
        <v>1309</v>
      </c>
      <c r="E74" s="13">
        <v>3</v>
      </c>
      <c r="F74" s="13" t="s">
        <v>1250</v>
      </c>
      <c r="H74" s="186"/>
      <c r="J74" t="s">
        <v>541</v>
      </c>
      <c r="K74">
        <v>513</v>
      </c>
    </row>
    <row r="75" spans="1:11">
      <c r="A75" s="184">
        <f t="shared" si="1"/>
        <v>74</v>
      </c>
      <c r="B75" s="190" t="s">
        <v>8555</v>
      </c>
      <c r="C75" s="757" t="s">
        <v>1310</v>
      </c>
      <c r="E75" s="13">
        <v>3</v>
      </c>
      <c r="F75" s="13" t="s">
        <v>1250</v>
      </c>
      <c r="H75" s="186"/>
      <c r="J75" t="s">
        <v>541</v>
      </c>
      <c r="K75">
        <v>512</v>
      </c>
    </row>
    <row r="76" spans="1:11">
      <c r="A76" s="184">
        <f t="shared" si="1"/>
        <v>75</v>
      </c>
      <c r="B76" s="190" t="s">
        <v>8556</v>
      </c>
      <c r="C76" s="757" t="s">
        <v>1366</v>
      </c>
      <c r="E76" s="13">
        <v>3</v>
      </c>
      <c r="F76" s="13" t="s">
        <v>1250</v>
      </c>
      <c r="H76" s="186"/>
      <c r="J76" t="s">
        <v>541</v>
      </c>
      <c r="K76">
        <v>2</v>
      </c>
    </row>
    <row r="77" spans="1:11">
      <c r="A77" s="184">
        <f t="shared" si="1"/>
        <v>76</v>
      </c>
      <c r="B77" s="190" t="s">
        <v>8557</v>
      </c>
      <c r="C77" s="757" t="s">
        <v>1312</v>
      </c>
      <c r="E77" s="13">
        <v>3</v>
      </c>
      <c r="F77" s="13" t="s">
        <v>1250</v>
      </c>
      <c r="H77" s="186"/>
      <c r="J77" t="s">
        <v>541</v>
      </c>
      <c r="K77">
        <v>512</v>
      </c>
    </row>
    <row r="78" spans="1:11">
      <c r="A78" s="184">
        <f t="shared" si="1"/>
        <v>77</v>
      </c>
      <c r="B78" s="190" t="s">
        <v>8558</v>
      </c>
      <c r="C78" s="757" t="s">
        <v>1311</v>
      </c>
      <c r="E78" s="13" t="s">
        <v>1250</v>
      </c>
      <c r="F78" s="13">
        <v>2</v>
      </c>
      <c r="H78" s="186"/>
      <c r="J78" t="s">
        <v>541</v>
      </c>
      <c r="K78">
        <v>512</v>
      </c>
    </row>
    <row r="79" spans="1:11">
      <c r="A79" s="184">
        <f t="shared" si="1"/>
        <v>78</v>
      </c>
      <c r="B79" s="190" t="s">
        <v>8559</v>
      </c>
      <c r="C79" s="757" t="s">
        <v>1313</v>
      </c>
      <c r="E79" s="13" t="s">
        <v>1250</v>
      </c>
      <c r="F79" s="13">
        <v>3</v>
      </c>
      <c r="H79" s="186">
        <v>1</v>
      </c>
      <c r="J79" t="s">
        <v>541</v>
      </c>
      <c r="K79">
        <v>512</v>
      </c>
    </row>
    <row r="80" spans="1:11">
      <c r="A80" s="184">
        <f t="shared" si="1"/>
        <v>79</v>
      </c>
      <c r="B80" s="190" t="s">
        <v>8560</v>
      </c>
      <c r="C80" s="757" t="s">
        <v>1314</v>
      </c>
      <c r="E80" s="13" t="s">
        <v>1250</v>
      </c>
      <c r="F80" s="13">
        <v>3</v>
      </c>
      <c r="H80" s="186">
        <v>1</v>
      </c>
      <c r="J80" t="s">
        <v>541</v>
      </c>
      <c r="K80">
        <v>513</v>
      </c>
    </row>
    <row r="81" spans="1:11">
      <c r="A81" s="184">
        <f t="shared" si="1"/>
        <v>80</v>
      </c>
      <c r="B81" s="190" t="s">
        <v>8561</v>
      </c>
      <c r="C81" s="757" t="s">
        <v>1315</v>
      </c>
      <c r="E81" s="13" t="s">
        <v>1250</v>
      </c>
      <c r="F81" s="13">
        <v>3</v>
      </c>
      <c r="H81" s="186">
        <v>1</v>
      </c>
      <c r="J81" t="s">
        <v>541</v>
      </c>
      <c r="K81">
        <v>512</v>
      </c>
    </row>
    <row r="82" spans="1:11">
      <c r="A82" s="184">
        <f t="shared" si="1"/>
        <v>81</v>
      </c>
      <c r="B82" s="190" t="s">
        <v>8562</v>
      </c>
      <c r="C82" s="757" t="s">
        <v>1367</v>
      </c>
      <c r="E82" s="13" t="s">
        <v>1250</v>
      </c>
      <c r="F82" s="13">
        <v>3</v>
      </c>
      <c r="H82" s="186">
        <v>1</v>
      </c>
      <c r="J82" t="s">
        <v>541</v>
      </c>
      <c r="K82">
        <v>512</v>
      </c>
    </row>
    <row r="83" spans="1:11">
      <c r="A83" s="184">
        <f t="shared" si="1"/>
        <v>82</v>
      </c>
      <c r="B83" s="190" t="s">
        <v>9563</v>
      </c>
      <c r="C83" s="757" t="s">
        <v>1368</v>
      </c>
      <c r="E83" s="13" t="s">
        <v>1250</v>
      </c>
      <c r="F83" s="13">
        <v>3</v>
      </c>
      <c r="H83" s="186"/>
      <c r="J83" t="s">
        <v>541</v>
      </c>
      <c r="K83">
        <v>512</v>
      </c>
    </row>
    <row r="84" spans="1:11">
      <c r="A84" s="184">
        <f t="shared" si="1"/>
        <v>83</v>
      </c>
      <c r="E84" s="13" t="s">
        <v>1250</v>
      </c>
      <c r="F84" s="13" t="s">
        <v>1250</v>
      </c>
      <c r="H84" s="186"/>
    </row>
    <row r="85" spans="1:11">
      <c r="A85" s="184">
        <f t="shared" si="1"/>
        <v>84</v>
      </c>
      <c r="B85" s="190" t="s">
        <v>9564</v>
      </c>
      <c r="C85" s="757" t="s">
        <v>1369</v>
      </c>
      <c r="E85" s="13">
        <v>3</v>
      </c>
      <c r="F85" s="13" t="s">
        <v>1250</v>
      </c>
      <c r="H85" s="186"/>
      <c r="J85" t="s">
        <v>541</v>
      </c>
      <c r="K85">
        <v>1024</v>
      </c>
    </row>
    <row r="86" spans="1:11">
      <c r="A86" s="184">
        <f t="shared" si="1"/>
        <v>85</v>
      </c>
      <c r="B86" s="190" t="s">
        <v>8563</v>
      </c>
      <c r="C86" s="757" t="s">
        <v>1320</v>
      </c>
      <c r="E86" s="13" t="s">
        <v>1250</v>
      </c>
      <c r="F86" s="13">
        <v>3</v>
      </c>
      <c r="H86" s="186">
        <v>1</v>
      </c>
      <c r="J86" t="s">
        <v>541</v>
      </c>
      <c r="K86">
        <v>1025</v>
      </c>
    </row>
    <row r="87" spans="1:11">
      <c r="A87" s="184">
        <f t="shared" si="1"/>
        <v>86</v>
      </c>
      <c r="B87" s="190" t="s">
        <v>8564</v>
      </c>
      <c r="C87" s="757" t="s">
        <v>1325</v>
      </c>
      <c r="E87" s="13">
        <v>3</v>
      </c>
      <c r="F87" s="13">
        <v>1</v>
      </c>
      <c r="H87" s="186"/>
      <c r="J87" t="s">
        <v>541</v>
      </c>
      <c r="K87">
        <v>1024</v>
      </c>
    </row>
    <row r="88" spans="1:11">
      <c r="A88" s="184">
        <f t="shared" si="1"/>
        <v>87</v>
      </c>
      <c r="B88" s="190" t="s">
        <v>8565</v>
      </c>
      <c r="C88" s="757" t="s">
        <v>1326</v>
      </c>
      <c r="E88" s="13">
        <v>3</v>
      </c>
      <c r="F88" s="13">
        <v>1</v>
      </c>
      <c r="H88" s="186"/>
      <c r="J88" t="s">
        <v>541</v>
      </c>
      <c r="K88">
        <v>2</v>
      </c>
    </row>
    <row r="89" spans="1:11">
      <c r="A89" s="184">
        <f t="shared" si="1"/>
        <v>88</v>
      </c>
      <c r="B89" s="190" t="s">
        <v>8566</v>
      </c>
      <c r="C89" s="757" t="s">
        <v>1318</v>
      </c>
      <c r="E89" s="13">
        <v>3</v>
      </c>
      <c r="F89" s="13" t="s">
        <v>1250</v>
      </c>
      <c r="H89" s="186"/>
      <c r="J89" t="s">
        <v>541</v>
      </c>
      <c r="K89">
        <v>1024</v>
      </c>
    </row>
    <row r="90" spans="1:11">
      <c r="A90" s="184">
        <f t="shared" si="1"/>
        <v>89</v>
      </c>
      <c r="B90" s="190" t="s">
        <v>8567</v>
      </c>
      <c r="C90" s="757" t="s">
        <v>1319</v>
      </c>
      <c r="E90" s="13">
        <v>3</v>
      </c>
      <c r="F90" s="13" t="s">
        <v>1250</v>
      </c>
      <c r="H90" s="186"/>
      <c r="J90" t="s">
        <v>541</v>
      </c>
      <c r="K90">
        <v>1024</v>
      </c>
    </row>
    <row r="91" spans="1:11">
      <c r="A91" s="184">
        <f t="shared" si="1"/>
        <v>90</v>
      </c>
      <c r="B91" s="190" t="s">
        <v>8568</v>
      </c>
      <c r="C91" s="757" t="s">
        <v>1370</v>
      </c>
      <c r="E91" s="13">
        <v>3</v>
      </c>
      <c r="F91" s="13" t="s">
        <v>1250</v>
      </c>
      <c r="H91" s="186"/>
      <c r="J91" t="s">
        <v>541</v>
      </c>
      <c r="K91">
        <v>1024</v>
      </c>
    </row>
    <row r="92" spans="1:11">
      <c r="A92" s="184">
        <f t="shared" si="1"/>
        <v>91</v>
      </c>
      <c r="B92" s="190" t="s">
        <v>8569</v>
      </c>
      <c r="C92" s="757" t="s">
        <v>1321</v>
      </c>
      <c r="E92" s="13" t="s">
        <v>1250</v>
      </c>
      <c r="F92" s="13">
        <v>2</v>
      </c>
      <c r="H92" s="186"/>
      <c r="J92" t="s">
        <v>541</v>
      </c>
      <c r="K92">
        <v>1025</v>
      </c>
    </row>
    <row r="93" spans="1:11">
      <c r="A93" s="184">
        <f t="shared" si="1"/>
        <v>92</v>
      </c>
      <c r="B93" s="190" t="s">
        <v>8570</v>
      </c>
      <c r="C93" s="757" t="s">
        <v>1322</v>
      </c>
      <c r="E93" s="13" t="s">
        <v>1250</v>
      </c>
      <c r="F93" s="13">
        <v>3</v>
      </c>
      <c r="H93" s="186">
        <v>1</v>
      </c>
      <c r="J93" t="s">
        <v>541</v>
      </c>
      <c r="K93">
        <v>1024</v>
      </c>
    </row>
    <row r="94" spans="1:11">
      <c r="A94" s="184">
        <f t="shared" si="1"/>
        <v>93</v>
      </c>
      <c r="B94" s="190" t="s">
        <v>8571</v>
      </c>
      <c r="C94" s="757" t="s">
        <v>1323</v>
      </c>
      <c r="E94" s="13" t="s">
        <v>1250</v>
      </c>
      <c r="F94" s="13">
        <v>3</v>
      </c>
      <c r="H94" s="186">
        <v>1</v>
      </c>
      <c r="J94" t="s">
        <v>541</v>
      </c>
      <c r="K94">
        <v>1024</v>
      </c>
    </row>
    <row r="95" spans="1:11">
      <c r="A95" s="184">
        <f t="shared" si="1"/>
        <v>94</v>
      </c>
      <c r="B95" s="190" t="s">
        <v>8572</v>
      </c>
      <c r="C95" s="757" t="s">
        <v>1324</v>
      </c>
      <c r="E95" s="13" t="s">
        <v>1250</v>
      </c>
      <c r="F95" s="13">
        <v>3</v>
      </c>
      <c r="H95" s="186">
        <v>1</v>
      </c>
      <c r="J95" t="s">
        <v>541</v>
      </c>
      <c r="K95">
        <v>1024</v>
      </c>
    </row>
    <row r="96" spans="1:11">
      <c r="A96" s="184">
        <f t="shared" si="1"/>
        <v>95</v>
      </c>
      <c r="B96" s="190" t="s">
        <v>8573</v>
      </c>
      <c r="C96" s="757" t="s">
        <v>1371</v>
      </c>
      <c r="E96" s="13" t="s">
        <v>1250</v>
      </c>
      <c r="F96" s="13">
        <v>3</v>
      </c>
      <c r="H96" s="186">
        <v>1</v>
      </c>
      <c r="J96" t="s">
        <v>541</v>
      </c>
    </row>
    <row r="97" spans="1:11">
      <c r="A97" s="184">
        <f t="shared" si="1"/>
        <v>96</v>
      </c>
      <c r="B97" s="190" t="s">
        <v>9565</v>
      </c>
      <c r="C97" s="757" t="s">
        <v>1372</v>
      </c>
      <c r="E97" s="13" t="s">
        <v>1250</v>
      </c>
      <c r="F97" s="13">
        <v>3</v>
      </c>
      <c r="H97" s="186"/>
      <c r="J97" t="s">
        <v>541</v>
      </c>
      <c r="K97">
        <v>2048</v>
      </c>
    </row>
    <row r="98" spans="1:11">
      <c r="A98" s="184">
        <f t="shared" si="1"/>
        <v>97</v>
      </c>
      <c r="E98" s="13" t="s">
        <v>1250</v>
      </c>
      <c r="F98" s="13" t="s">
        <v>1250</v>
      </c>
      <c r="H98" s="186"/>
      <c r="K98">
        <v>2049</v>
      </c>
    </row>
    <row r="99" spans="1:11">
      <c r="A99" s="184">
        <f t="shared" si="1"/>
        <v>98</v>
      </c>
      <c r="B99" s="190" t="s">
        <v>8574</v>
      </c>
      <c r="C99" s="757" t="s">
        <v>1328</v>
      </c>
      <c r="E99" s="13" t="s">
        <v>1250</v>
      </c>
      <c r="F99" s="13">
        <v>3</v>
      </c>
      <c r="H99" s="186">
        <v>1</v>
      </c>
      <c r="J99" t="s">
        <v>541</v>
      </c>
      <c r="K99">
        <v>2048</v>
      </c>
    </row>
    <row r="100" spans="1:11">
      <c r="A100" s="184">
        <f t="shared" si="1"/>
        <v>99</v>
      </c>
      <c r="B100" s="190" t="s">
        <v>8575</v>
      </c>
      <c r="C100" s="757" t="s">
        <v>1331</v>
      </c>
      <c r="E100" s="13">
        <v>3</v>
      </c>
      <c r="F100" s="13">
        <v>1</v>
      </c>
      <c r="H100" s="186"/>
      <c r="J100" t="s">
        <v>541</v>
      </c>
      <c r="K100">
        <v>2</v>
      </c>
    </row>
    <row r="101" spans="1:11">
      <c r="A101" s="184">
        <f t="shared" si="1"/>
        <v>100</v>
      </c>
      <c r="B101" s="190" t="s">
        <v>8576</v>
      </c>
      <c r="C101" s="757" t="s">
        <v>1332</v>
      </c>
      <c r="E101" s="13">
        <v>3</v>
      </c>
      <c r="F101" s="13">
        <v>1</v>
      </c>
      <c r="H101" s="186"/>
      <c r="J101" t="s">
        <v>541</v>
      </c>
      <c r="K101">
        <v>2048</v>
      </c>
    </row>
    <row r="102" spans="1:11">
      <c r="A102" s="184">
        <f t="shared" si="1"/>
        <v>101</v>
      </c>
      <c r="B102" s="190" t="s">
        <v>8577</v>
      </c>
      <c r="C102" s="757" t="s">
        <v>1329</v>
      </c>
      <c r="E102" s="13">
        <v>3</v>
      </c>
      <c r="F102" s="13" t="s">
        <v>1250</v>
      </c>
      <c r="H102" s="186"/>
      <c r="J102" t="s">
        <v>541</v>
      </c>
      <c r="K102">
        <v>2048</v>
      </c>
    </row>
    <row r="103" spans="1:11">
      <c r="A103" s="184">
        <f t="shared" si="1"/>
        <v>102</v>
      </c>
      <c r="B103" s="190" t="s">
        <v>8578</v>
      </c>
      <c r="C103" s="757" t="s">
        <v>1327</v>
      </c>
      <c r="E103" s="13">
        <v>3</v>
      </c>
      <c r="F103" s="13" t="s">
        <v>1250</v>
      </c>
      <c r="H103" s="186"/>
      <c r="J103" t="s">
        <v>541</v>
      </c>
      <c r="K103">
        <v>2048</v>
      </c>
    </row>
    <row r="104" spans="1:11">
      <c r="A104" s="184">
        <f t="shared" si="1"/>
        <v>103</v>
      </c>
      <c r="B104" s="190" t="s">
        <v>8579</v>
      </c>
      <c r="C104" s="757" t="s">
        <v>1330</v>
      </c>
      <c r="E104" s="13" t="s">
        <v>1250</v>
      </c>
      <c r="F104" s="13">
        <v>2</v>
      </c>
      <c r="H104" s="186"/>
      <c r="J104" t="s">
        <v>541</v>
      </c>
      <c r="K104">
        <v>2049</v>
      </c>
    </row>
    <row r="105" spans="1:11">
      <c r="A105" s="184">
        <f t="shared" si="1"/>
        <v>104</v>
      </c>
      <c r="B105" s="190" t="s">
        <v>8580</v>
      </c>
      <c r="C105" s="757" t="s">
        <v>1373</v>
      </c>
      <c r="E105" s="13" t="s">
        <v>1250</v>
      </c>
      <c r="F105" s="13">
        <v>3</v>
      </c>
      <c r="H105" s="186">
        <v>1</v>
      </c>
      <c r="J105" t="s">
        <v>541</v>
      </c>
      <c r="K105">
        <v>2048</v>
      </c>
    </row>
    <row r="106" spans="1:11">
      <c r="A106" s="184">
        <f t="shared" si="1"/>
        <v>105</v>
      </c>
      <c r="B106" s="190" t="s">
        <v>8581</v>
      </c>
      <c r="C106" s="757" t="s">
        <v>1374</v>
      </c>
      <c r="E106" s="13" t="s">
        <v>1250</v>
      </c>
      <c r="F106" s="13">
        <v>3</v>
      </c>
      <c r="H106" s="186">
        <v>1</v>
      </c>
      <c r="J106" t="s">
        <v>541</v>
      </c>
      <c r="K106">
        <v>2048</v>
      </c>
    </row>
    <row r="107" spans="1:11">
      <c r="A107" s="184">
        <f t="shared" si="1"/>
        <v>106</v>
      </c>
      <c r="B107" s="190" t="s">
        <v>8582</v>
      </c>
      <c r="C107" s="757" t="s">
        <v>1375</v>
      </c>
      <c r="E107" s="13" t="s">
        <v>1250</v>
      </c>
      <c r="F107" s="13">
        <v>3</v>
      </c>
      <c r="H107" s="186">
        <v>1</v>
      </c>
      <c r="J107" t="s">
        <v>541</v>
      </c>
      <c r="K107">
        <v>2048</v>
      </c>
    </row>
    <row r="108" spans="1:11">
      <c r="A108" s="184">
        <f t="shared" si="1"/>
        <v>107</v>
      </c>
      <c r="B108" s="190" t="s">
        <v>8583</v>
      </c>
      <c r="C108" s="757" t="s">
        <v>1376</v>
      </c>
      <c r="E108" s="13" t="s">
        <v>1250</v>
      </c>
      <c r="F108" s="13">
        <v>3</v>
      </c>
      <c r="H108" s="186">
        <v>1</v>
      </c>
      <c r="J108" t="s">
        <v>541</v>
      </c>
    </row>
    <row r="109" spans="1:11">
      <c r="A109" s="184">
        <f t="shared" si="1"/>
        <v>108</v>
      </c>
      <c r="B109" s="190" t="s">
        <v>9566</v>
      </c>
      <c r="C109" s="757" t="s">
        <v>1377</v>
      </c>
      <c r="E109" s="13" t="s">
        <v>1250</v>
      </c>
      <c r="F109" s="13">
        <v>3</v>
      </c>
      <c r="H109" s="186"/>
      <c r="J109" t="s">
        <v>541</v>
      </c>
      <c r="K109">
        <v>4096</v>
      </c>
    </row>
    <row r="110" spans="1:11">
      <c r="A110" s="184">
        <f t="shared" si="1"/>
        <v>109</v>
      </c>
      <c r="E110" s="13" t="s">
        <v>1250</v>
      </c>
      <c r="F110" s="13" t="s">
        <v>1250</v>
      </c>
      <c r="H110" s="186"/>
      <c r="K110">
        <v>4097</v>
      </c>
    </row>
    <row r="111" spans="1:11">
      <c r="A111" s="184">
        <f t="shared" si="1"/>
        <v>110</v>
      </c>
      <c r="B111" s="190" t="s">
        <v>8584</v>
      </c>
      <c r="C111" s="757" t="s">
        <v>1333</v>
      </c>
      <c r="E111" s="13" t="s">
        <v>1250</v>
      </c>
      <c r="F111" s="13">
        <v>3</v>
      </c>
      <c r="H111" s="186">
        <v>1</v>
      </c>
      <c r="J111" t="s">
        <v>541</v>
      </c>
      <c r="K111">
        <v>4096</v>
      </c>
    </row>
    <row r="112" spans="1:11">
      <c r="A112" s="184">
        <f t="shared" si="1"/>
        <v>111</v>
      </c>
      <c r="B112" s="190" t="s">
        <v>8585</v>
      </c>
      <c r="C112" s="757" t="s">
        <v>1340</v>
      </c>
      <c r="E112" s="13">
        <v>3</v>
      </c>
      <c r="F112" s="13">
        <v>1</v>
      </c>
      <c r="H112" s="186"/>
      <c r="J112" t="s">
        <v>541</v>
      </c>
      <c r="K112">
        <v>2</v>
      </c>
    </row>
    <row r="113" spans="1:11">
      <c r="A113" s="184">
        <f t="shared" si="1"/>
        <v>112</v>
      </c>
      <c r="B113" s="190" t="s">
        <v>8586</v>
      </c>
      <c r="C113" s="757" t="s">
        <v>1341</v>
      </c>
      <c r="E113" s="13">
        <v>3</v>
      </c>
      <c r="F113" s="13">
        <v>1</v>
      </c>
      <c r="H113" s="186"/>
      <c r="J113" t="s">
        <v>541</v>
      </c>
      <c r="K113">
        <v>4096</v>
      </c>
    </row>
    <row r="114" spans="1:11">
      <c r="A114" s="184">
        <f t="shared" si="1"/>
        <v>113</v>
      </c>
      <c r="B114" s="190" t="s">
        <v>8587</v>
      </c>
      <c r="C114" s="757" t="s">
        <v>1334</v>
      </c>
      <c r="E114" s="13">
        <v>3</v>
      </c>
      <c r="F114" s="13" t="s">
        <v>1250</v>
      </c>
      <c r="H114" s="186"/>
      <c r="J114" t="s">
        <v>541</v>
      </c>
      <c r="K114">
        <v>4096</v>
      </c>
    </row>
    <row r="115" spans="1:11">
      <c r="A115" s="184">
        <f t="shared" si="1"/>
        <v>114</v>
      </c>
      <c r="B115" s="190" t="s">
        <v>8588</v>
      </c>
      <c r="C115" s="757" t="s">
        <v>1335</v>
      </c>
      <c r="E115" s="13">
        <v>3</v>
      </c>
      <c r="F115" s="13" t="s">
        <v>1250</v>
      </c>
      <c r="H115" s="186"/>
      <c r="J115" t="s">
        <v>541</v>
      </c>
      <c r="K115">
        <v>4096</v>
      </c>
    </row>
    <row r="116" spans="1:11">
      <c r="A116" s="184">
        <f t="shared" si="1"/>
        <v>115</v>
      </c>
      <c r="B116" s="190" t="s">
        <v>8589</v>
      </c>
      <c r="C116" s="757" t="s">
        <v>1336</v>
      </c>
      <c r="E116" s="13" t="s">
        <v>1250</v>
      </c>
      <c r="F116" s="13">
        <v>2</v>
      </c>
      <c r="H116" s="186"/>
      <c r="J116" t="s">
        <v>541</v>
      </c>
      <c r="K116">
        <v>4097</v>
      </c>
    </row>
    <row r="117" spans="1:11">
      <c r="A117" s="184">
        <f t="shared" si="1"/>
        <v>116</v>
      </c>
      <c r="B117" s="190" t="s">
        <v>8590</v>
      </c>
      <c r="C117" s="757" t="s">
        <v>1378</v>
      </c>
      <c r="E117" s="13" t="s">
        <v>1250</v>
      </c>
      <c r="F117" s="13">
        <v>3</v>
      </c>
      <c r="H117" s="186">
        <v>1</v>
      </c>
      <c r="J117" t="s">
        <v>541</v>
      </c>
      <c r="K117">
        <v>4096</v>
      </c>
    </row>
    <row r="118" spans="1:11">
      <c r="A118" s="184">
        <f t="shared" si="1"/>
        <v>117</v>
      </c>
      <c r="B118" s="190" t="s">
        <v>8591</v>
      </c>
      <c r="C118" s="757" t="s">
        <v>1337</v>
      </c>
      <c r="E118" s="13" t="s">
        <v>1250</v>
      </c>
      <c r="F118" s="13">
        <v>3</v>
      </c>
      <c r="H118" s="186">
        <v>1</v>
      </c>
      <c r="J118" t="s">
        <v>541</v>
      </c>
      <c r="K118">
        <v>4096</v>
      </c>
    </row>
    <row r="119" spans="1:11">
      <c r="A119" s="184">
        <f t="shared" si="1"/>
        <v>118</v>
      </c>
      <c r="B119" s="190" t="s">
        <v>8592</v>
      </c>
      <c r="C119" s="757" t="s">
        <v>1338</v>
      </c>
      <c r="E119" s="13" t="s">
        <v>1250</v>
      </c>
      <c r="F119" s="13">
        <v>3</v>
      </c>
      <c r="H119" s="186">
        <v>1</v>
      </c>
      <c r="J119" t="s">
        <v>541</v>
      </c>
      <c r="K119">
        <v>4096</v>
      </c>
    </row>
    <row r="120" spans="1:11">
      <c r="A120" s="184">
        <f t="shared" si="1"/>
        <v>119</v>
      </c>
      <c r="B120" s="190" t="s">
        <v>8593</v>
      </c>
      <c r="C120" s="757" t="s">
        <v>1379</v>
      </c>
      <c r="E120" s="13" t="s">
        <v>1250</v>
      </c>
      <c r="F120" s="13">
        <v>3</v>
      </c>
      <c r="H120" s="186">
        <v>1</v>
      </c>
      <c r="J120" t="s">
        <v>541</v>
      </c>
    </row>
    <row r="121" spans="1:11">
      <c r="A121" s="184">
        <f t="shared" si="1"/>
        <v>120</v>
      </c>
      <c r="B121" s="190" t="s">
        <v>9567</v>
      </c>
      <c r="C121" s="757" t="s">
        <v>1339</v>
      </c>
      <c r="E121" s="13" t="s">
        <v>1250</v>
      </c>
      <c r="F121" s="13">
        <v>3</v>
      </c>
      <c r="H121" s="186"/>
      <c r="J121" t="s">
        <v>541</v>
      </c>
      <c r="K121">
        <v>4194304</v>
      </c>
    </row>
    <row r="122" spans="1:11">
      <c r="A122" s="184">
        <f t="shared" si="1"/>
        <v>121</v>
      </c>
      <c r="E122" s="13" t="s">
        <v>1250</v>
      </c>
      <c r="F122" s="13" t="s">
        <v>1250</v>
      </c>
      <c r="H122" s="186"/>
      <c r="K122">
        <v>4194304</v>
      </c>
    </row>
    <row r="123" spans="1:11">
      <c r="A123" s="184">
        <f t="shared" si="1"/>
        <v>122</v>
      </c>
      <c r="B123" s="190" t="s">
        <v>8594</v>
      </c>
      <c r="C123" s="757" t="s">
        <v>1345</v>
      </c>
      <c r="E123" s="13" t="s">
        <v>1250</v>
      </c>
      <c r="F123" s="13">
        <v>3</v>
      </c>
      <c r="H123" s="186">
        <v>1</v>
      </c>
      <c r="J123" t="s">
        <v>541</v>
      </c>
      <c r="K123">
        <v>4194304</v>
      </c>
    </row>
    <row r="124" spans="1:11">
      <c r="A124" s="184">
        <f t="shared" si="1"/>
        <v>123</v>
      </c>
      <c r="B124" s="190" t="s">
        <v>8595</v>
      </c>
      <c r="C124" s="757" t="s">
        <v>1380</v>
      </c>
      <c r="E124" s="13">
        <v>3</v>
      </c>
      <c r="F124" s="13">
        <v>1</v>
      </c>
      <c r="H124" s="186"/>
      <c r="J124" t="s">
        <v>541</v>
      </c>
    </row>
    <row r="125" spans="1:11">
      <c r="A125" s="184">
        <f t="shared" si="1"/>
        <v>124</v>
      </c>
      <c r="B125" s="190" t="s">
        <v>8596</v>
      </c>
      <c r="C125" s="757" t="s">
        <v>1381</v>
      </c>
      <c r="E125" s="13">
        <v>3</v>
      </c>
      <c r="F125" s="13">
        <v>1</v>
      </c>
      <c r="H125" s="186"/>
      <c r="J125" t="s">
        <v>541</v>
      </c>
      <c r="K125">
        <v>4194304</v>
      </c>
    </row>
    <row r="126" spans="1:11">
      <c r="A126" s="184">
        <f t="shared" si="1"/>
        <v>125</v>
      </c>
      <c r="B126" s="190" t="s">
        <v>8597</v>
      </c>
      <c r="C126" s="757" t="s">
        <v>1382</v>
      </c>
      <c r="E126" s="13">
        <v>3</v>
      </c>
      <c r="F126" s="13">
        <v>1</v>
      </c>
      <c r="H126" s="186"/>
      <c r="J126" t="s">
        <v>541</v>
      </c>
      <c r="K126">
        <v>4194304</v>
      </c>
    </row>
    <row r="127" spans="1:11">
      <c r="A127" s="184">
        <f t="shared" si="1"/>
        <v>126</v>
      </c>
      <c r="B127" s="190" t="s">
        <v>8598</v>
      </c>
      <c r="C127" s="757" t="s">
        <v>1383</v>
      </c>
      <c r="E127" s="13">
        <v>3</v>
      </c>
      <c r="F127" s="13" t="s">
        <v>1250</v>
      </c>
      <c r="H127" s="186"/>
      <c r="J127" t="s">
        <v>541</v>
      </c>
      <c r="K127">
        <v>4194304</v>
      </c>
    </row>
    <row r="128" spans="1:11">
      <c r="A128" s="184">
        <f t="shared" si="1"/>
        <v>127</v>
      </c>
      <c r="B128" s="190" t="s">
        <v>8599</v>
      </c>
      <c r="C128" s="757" t="s">
        <v>1384</v>
      </c>
      <c r="E128" s="13">
        <v>3</v>
      </c>
      <c r="F128" s="13" t="s">
        <v>1250</v>
      </c>
      <c r="H128" s="186"/>
      <c r="J128" t="s">
        <v>541</v>
      </c>
    </row>
    <row r="129" spans="1:11">
      <c r="A129" s="184">
        <f t="shared" si="1"/>
        <v>128</v>
      </c>
      <c r="B129" s="190" t="s">
        <v>8600</v>
      </c>
      <c r="C129" s="757" t="s">
        <v>1386</v>
      </c>
      <c r="E129" s="13">
        <v>3</v>
      </c>
      <c r="F129" s="13" t="s">
        <v>1250</v>
      </c>
      <c r="H129" s="186"/>
      <c r="J129" t="s">
        <v>541</v>
      </c>
    </row>
    <row r="130" spans="1:11">
      <c r="A130" s="184">
        <f t="shared" si="1"/>
        <v>129</v>
      </c>
      <c r="B130" s="190" t="s">
        <v>8601</v>
      </c>
      <c r="C130" s="757" t="s">
        <v>9534</v>
      </c>
      <c r="E130" s="13" t="s">
        <v>1250</v>
      </c>
      <c r="F130" s="13">
        <v>2</v>
      </c>
      <c r="H130" s="186"/>
      <c r="J130" t="s">
        <v>541</v>
      </c>
      <c r="K130">
        <v>8388608</v>
      </c>
    </row>
    <row r="131" spans="1:11">
      <c r="A131" s="184">
        <f t="shared" si="1"/>
        <v>130</v>
      </c>
      <c r="B131" s="190" t="s">
        <v>8602</v>
      </c>
      <c r="C131" s="757" t="s">
        <v>1387</v>
      </c>
      <c r="E131" s="13" t="s">
        <v>1250</v>
      </c>
      <c r="F131" s="13">
        <v>3</v>
      </c>
      <c r="H131" s="186">
        <v>1</v>
      </c>
      <c r="J131" t="s">
        <v>541</v>
      </c>
      <c r="K131">
        <v>8388608</v>
      </c>
    </row>
    <row r="132" spans="1:11">
      <c r="A132" s="184">
        <f t="shared" ref="A132:A195" si="2">A131+1</f>
        <v>131</v>
      </c>
      <c r="B132" s="190" t="s">
        <v>8603</v>
      </c>
      <c r="C132" s="757" t="s">
        <v>1388</v>
      </c>
      <c r="E132" s="13" t="s">
        <v>1250</v>
      </c>
      <c r="F132" s="13">
        <v>3</v>
      </c>
      <c r="H132" s="186">
        <v>1</v>
      </c>
      <c r="J132" t="s">
        <v>541</v>
      </c>
      <c r="K132">
        <v>8388608</v>
      </c>
    </row>
    <row r="133" spans="1:11">
      <c r="A133" s="184">
        <f t="shared" si="2"/>
        <v>132</v>
      </c>
      <c r="B133" s="190" t="s">
        <v>8604</v>
      </c>
      <c r="C133" s="757" t="s">
        <v>1389</v>
      </c>
      <c r="E133" s="13" t="s">
        <v>1250</v>
      </c>
      <c r="F133" s="13">
        <v>3</v>
      </c>
      <c r="H133" s="186">
        <v>1</v>
      </c>
      <c r="J133" t="s">
        <v>541</v>
      </c>
    </row>
    <row r="134" spans="1:11">
      <c r="A134" s="184">
        <f t="shared" si="2"/>
        <v>133</v>
      </c>
      <c r="B134" s="190" t="s">
        <v>8605</v>
      </c>
      <c r="C134" s="757" t="s">
        <v>1390</v>
      </c>
      <c r="E134" s="13" t="s">
        <v>1250</v>
      </c>
      <c r="F134" s="13">
        <v>3</v>
      </c>
      <c r="H134" s="186">
        <v>1</v>
      </c>
      <c r="J134" t="s">
        <v>541</v>
      </c>
      <c r="K134">
        <v>8388608</v>
      </c>
    </row>
    <row r="135" spans="1:11">
      <c r="A135" s="184">
        <f t="shared" si="2"/>
        <v>134</v>
      </c>
      <c r="B135" s="190" t="s">
        <v>9568</v>
      </c>
      <c r="C135" s="757" t="s">
        <v>1391</v>
      </c>
      <c r="E135" s="13" t="s">
        <v>1250</v>
      </c>
      <c r="F135" s="13">
        <v>3</v>
      </c>
      <c r="H135" s="186"/>
      <c r="J135" t="s">
        <v>541</v>
      </c>
      <c r="K135">
        <v>8388608</v>
      </c>
    </row>
    <row r="136" spans="1:11">
      <c r="A136" s="184">
        <f t="shared" si="2"/>
        <v>135</v>
      </c>
      <c r="B136" t="s">
        <v>9569</v>
      </c>
      <c r="C136" s="185" t="s">
        <v>9535</v>
      </c>
      <c r="E136" s="13" t="s">
        <v>1250</v>
      </c>
      <c r="F136" s="13">
        <v>3</v>
      </c>
      <c r="H136" s="186"/>
      <c r="K136">
        <v>8388608</v>
      </c>
    </row>
    <row r="137" spans="1:11">
      <c r="A137" s="184">
        <f t="shared" si="2"/>
        <v>136</v>
      </c>
      <c r="B137" s="190" t="s">
        <v>9570</v>
      </c>
      <c r="C137" s="757" t="s">
        <v>1385</v>
      </c>
      <c r="E137" s="13" t="s">
        <v>1250</v>
      </c>
      <c r="F137" s="13">
        <v>3</v>
      </c>
      <c r="H137" s="186"/>
      <c r="J137" t="s">
        <v>541</v>
      </c>
    </row>
    <row r="138" spans="1:11">
      <c r="A138" s="184">
        <f t="shared" si="2"/>
        <v>137</v>
      </c>
      <c r="B138" s="190" t="s">
        <v>9571</v>
      </c>
      <c r="C138" s="757" t="s">
        <v>9536</v>
      </c>
      <c r="E138" s="13" t="s">
        <v>1250</v>
      </c>
      <c r="F138" s="13">
        <v>3</v>
      </c>
      <c r="H138" s="186"/>
      <c r="J138" t="s">
        <v>541</v>
      </c>
    </row>
    <row r="139" spans="1:11">
      <c r="A139" s="184">
        <f t="shared" si="2"/>
        <v>138</v>
      </c>
      <c r="B139" s="190" t="s">
        <v>9572</v>
      </c>
      <c r="C139" s="757" t="s">
        <v>9537</v>
      </c>
      <c r="E139" s="13" t="s">
        <v>1250</v>
      </c>
      <c r="F139" s="13">
        <v>3</v>
      </c>
      <c r="H139" s="186"/>
      <c r="J139" t="s">
        <v>541</v>
      </c>
      <c r="K139">
        <v>16777216</v>
      </c>
    </row>
    <row r="140" spans="1:11">
      <c r="A140" s="184">
        <f t="shared" si="2"/>
        <v>139</v>
      </c>
      <c r="B140" s="190"/>
      <c r="C140" s="757"/>
      <c r="E140" s="13" t="s">
        <v>1250</v>
      </c>
      <c r="F140" s="13" t="s">
        <v>1250</v>
      </c>
      <c r="H140" s="186"/>
      <c r="J140" t="s">
        <v>541</v>
      </c>
      <c r="K140">
        <v>16777216</v>
      </c>
    </row>
    <row r="141" spans="1:11">
      <c r="A141" s="184">
        <f t="shared" si="2"/>
        <v>140</v>
      </c>
      <c r="B141" s="190" t="s">
        <v>8606</v>
      </c>
      <c r="C141" s="757" t="s">
        <v>1392</v>
      </c>
      <c r="E141" s="13" t="s">
        <v>1250</v>
      </c>
      <c r="F141" s="13">
        <v>3</v>
      </c>
      <c r="H141" s="186">
        <v>1</v>
      </c>
      <c r="J141" t="s">
        <v>541</v>
      </c>
      <c r="K141">
        <v>16777216</v>
      </c>
    </row>
    <row r="142" spans="1:11">
      <c r="A142" s="184">
        <f t="shared" si="2"/>
        <v>141</v>
      </c>
      <c r="B142" s="190" t="s">
        <v>8607</v>
      </c>
      <c r="C142" s="757" t="s">
        <v>1393</v>
      </c>
      <c r="E142" s="13">
        <v>3</v>
      </c>
      <c r="F142" s="13">
        <v>1</v>
      </c>
      <c r="H142" s="186"/>
      <c r="J142" t="s">
        <v>541</v>
      </c>
    </row>
    <row r="143" spans="1:11">
      <c r="A143" s="184">
        <f t="shared" si="2"/>
        <v>142</v>
      </c>
      <c r="B143" s="190" t="s">
        <v>8608</v>
      </c>
      <c r="C143" s="757" t="s">
        <v>1394</v>
      </c>
      <c r="E143" s="13">
        <v>3</v>
      </c>
      <c r="F143" s="13">
        <v>1</v>
      </c>
      <c r="H143" s="186"/>
      <c r="J143" t="s">
        <v>541</v>
      </c>
      <c r="K143">
        <v>16777216</v>
      </c>
    </row>
    <row r="144" spans="1:11">
      <c r="A144" s="184">
        <f t="shared" si="2"/>
        <v>143</v>
      </c>
      <c r="B144" s="190" t="s">
        <v>8609</v>
      </c>
      <c r="C144" s="757" t="s">
        <v>1395</v>
      </c>
      <c r="E144" s="13">
        <v>3</v>
      </c>
      <c r="F144" s="13" t="s">
        <v>1250</v>
      </c>
      <c r="H144" s="186"/>
      <c r="J144" t="s">
        <v>541</v>
      </c>
      <c r="K144">
        <v>16777216</v>
      </c>
    </row>
    <row r="145" spans="1:11">
      <c r="A145" s="184">
        <f t="shared" si="2"/>
        <v>144</v>
      </c>
      <c r="B145" s="190" t="s">
        <v>8610</v>
      </c>
      <c r="C145" s="757" t="s">
        <v>1396</v>
      </c>
      <c r="E145" s="13">
        <v>3</v>
      </c>
      <c r="F145" s="13" t="s">
        <v>1250</v>
      </c>
      <c r="H145" s="186"/>
      <c r="J145" t="s">
        <v>541</v>
      </c>
      <c r="K145">
        <v>16777216</v>
      </c>
    </row>
    <row r="146" spans="1:11">
      <c r="A146" s="184">
        <f t="shared" si="2"/>
        <v>145</v>
      </c>
      <c r="B146" s="190" t="s">
        <v>8611</v>
      </c>
      <c r="C146" s="757" t="s">
        <v>1397</v>
      </c>
      <c r="E146" s="13" t="s">
        <v>1250</v>
      </c>
      <c r="F146" s="13">
        <v>2</v>
      </c>
      <c r="H146" s="186"/>
      <c r="J146" t="s">
        <v>541</v>
      </c>
    </row>
    <row r="147" spans="1:11">
      <c r="A147" s="184">
        <f t="shared" si="2"/>
        <v>146</v>
      </c>
      <c r="B147" s="190" t="s">
        <v>8612</v>
      </c>
      <c r="C147" s="757" t="s">
        <v>1398</v>
      </c>
      <c r="E147" s="13" t="s">
        <v>1250</v>
      </c>
      <c r="F147" s="13">
        <v>3</v>
      </c>
      <c r="H147" s="186">
        <v>1</v>
      </c>
      <c r="J147" t="s">
        <v>541</v>
      </c>
    </row>
    <row r="148" spans="1:11">
      <c r="A148" s="184">
        <f t="shared" si="2"/>
        <v>147</v>
      </c>
      <c r="B148" t="s">
        <v>8613</v>
      </c>
      <c r="C148" s="185" t="s">
        <v>1399</v>
      </c>
      <c r="E148" s="307" t="s">
        <v>1250</v>
      </c>
      <c r="F148" s="307">
        <v>3</v>
      </c>
      <c r="H148" s="186">
        <v>1</v>
      </c>
      <c r="K148">
        <v>33554432</v>
      </c>
    </row>
    <row r="149" spans="1:11">
      <c r="A149" s="184">
        <f t="shared" si="2"/>
        <v>148</v>
      </c>
      <c r="B149" s="295" t="s">
        <v>8614</v>
      </c>
      <c r="C149" s="567" t="s">
        <v>1400</v>
      </c>
      <c r="D149" s="15"/>
      <c r="E149" s="13" t="s">
        <v>1250</v>
      </c>
      <c r="F149" s="13">
        <v>3</v>
      </c>
      <c r="H149" s="186">
        <v>1</v>
      </c>
      <c r="J149" t="s">
        <v>541</v>
      </c>
      <c r="K149">
        <v>33554432</v>
      </c>
    </row>
    <row r="150" spans="1:11">
      <c r="A150" s="184">
        <f t="shared" si="2"/>
        <v>149</v>
      </c>
      <c r="B150" s="295" t="s">
        <v>8615</v>
      </c>
      <c r="C150" s="567" t="s">
        <v>1401</v>
      </c>
      <c r="D150" s="15"/>
      <c r="E150" s="13" t="s">
        <v>1250</v>
      </c>
      <c r="F150" s="13">
        <v>3</v>
      </c>
      <c r="H150" s="186">
        <v>1</v>
      </c>
      <c r="J150" t="s">
        <v>541</v>
      </c>
      <c r="K150">
        <v>33554432</v>
      </c>
    </row>
    <row r="151" spans="1:11">
      <c r="A151" s="184">
        <f t="shared" si="2"/>
        <v>150</v>
      </c>
      <c r="B151" s="295" t="s">
        <v>9573</v>
      </c>
      <c r="C151" s="567" t="s">
        <v>1402</v>
      </c>
      <c r="D151" s="15"/>
      <c r="E151" s="13" t="s">
        <v>1250</v>
      </c>
      <c r="F151" s="13">
        <v>3</v>
      </c>
      <c r="H151" s="186"/>
      <c r="J151" t="s">
        <v>541</v>
      </c>
    </row>
    <row r="152" spans="1:11">
      <c r="A152" s="184">
        <f t="shared" si="2"/>
        <v>151</v>
      </c>
      <c r="B152" s="295"/>
      <c r="C152" s="567"/>
      <c r="D152" s="15"/>
      <c r="E152" s="13" t="s">
        <v>1250</v>
      </c>
      <c r="F152" s="13" t="s">
        <v>1250</v>
      </c>
      <c r="H152" s="186"/>
      <c r="J152" t="s">
        <v>541</v>
      </c>
      <c r="K152">
        <v>33554432</v>
      </c>
    </row>
    <row r="153" spans="1:11">
      <c r="A153" s="184">
        <f t="shared" si="2"/>
        <v>152</v>
      </c>
      <c r="B153" s="295" t="s">
        <v>7561</v>
      </c>
      <c r="C153" s="567" t="s">
        <v>1403</v>
      </c>
      <c r="D153" s="15"/>
      <c r="E153" s="13" t="s">
        <v>1250</v>
      </c>
      <c r="F153" s="13">
        <v>3</v>
      </c>
      <c r="H153" s="186">
        <v>1</v>
      </c>
      <c r="J153" t="s">
        <v>541</v>
      </c>
      <c r="K153">
        <v>33554432</v>
      </c>
    </row>
    <row r="154" spans="1:11">
      <c r="A154" s="184">
        <f t="shared" si="2"/>
        <v>153</v>
      </c>
      <c r="B154" s="295" t="s">
        <v>7563</v>
      </c>
      <c r="C154" s="567" t="s">
        <v>1404</v>
      </c>
      <c r="D154" s="15"/>
      <c r="E154" s="13">
        <v>3</v>
      </c>
      <c r="F154" s="13">
        <v>1</v>
      </c>
      <c r="H154" s="186"/>
      <c r="J154" t="s">
        <v>541</v>
      </c>
      <c r="K154">
        <v>33554432</v>
      </c>
    </row>
    <row r="155" spans="1:11">
      <c r="A155" s="184">
        <f t="shared" si="2"/>
        <v>154</v>
      </c>
      <c r="B155" s="295" t="s">
        <v>7564</v>
      </c>
      <c r="C155" s="567" t="s">
        <v>1405</v>
      </c>
      <c r="D155" s="15"/>
      <c r="E155" s="13">
        <v>3</v>
      </c>
      <c r="F155" s="13">
        <v>1</v>
      </c>
      <c r="H155" s="186"/>
      <c r="J155" t="s">
        <v>541</v>
      </c>
    </row>
    <row r="156" spans="1:11">
      <c r="A156" s="184">
        <f t="shared" si="2"/>
        <v>155</v>
      </c>
      <c r="B156" s="295" t="s">
        <v>1346</v>
      </c>
      <c r="C156" s="567" t="s">
        <v>1406</v>
      </c>
      <c r="D156" s="15"/>
      <c r="E156" s="13">
        <v>3</v>
      </c>
      <c r="F156" s="13" t="s">
        <v>1250</v>
      </c>
      <c r="H156" s="186"/>
      <c r="J156" t="s">
        <v>541</v>
      </c>
    </row>
    <row r="157" spans="1:11">
      <c r="A157" s="184">
        <f t="shared" si="2"/>
        <v>156</v>
      </c>
      <c r="B157" s="295" t="s">
        <v>1347</v>
      </c>
      <c r="C157" s="567" t="s">
        <v>1407</v>
      </c>
      <c r="D157" s="15"/>
      <c r="E157" s="13">
        <v>3</v>
      </c>
      <c r="F157" s="13" t="s">
        <v>1250</v>
      </c>
      <c r="H157" s="186"/>
      <c r="J157" t="s">
        <v>541</v>
      </c>
      <c r="K157">
        <v>134217728</v>
      </c>
    </row>
    <row r="158" spans="1:11">
      <c r="A158" s="184">
        <f t="shared" si="2"/>
        <v>157</v>
      </c>
      <c r="B158" s="295" t="s">
        <v>1348</v>
      </c>
      <c r="C158" s="567" t="s">
        <v>1408</v>
      </c>
      <c r="D158" s="15"/>
      <c r="E158" s="13" t="s">
        <v>1250</v>
      </c>
      <c r="F158" s="13">
        <v>2</v>
      </c>
      <c r="H158" s="186"/>
      <c r="J158" t="s">
        <v>541</v>
      </c>
      <c r="K158">
        <v>67108864</v>
      </c>
    </row>
    <row r="159" spans="1:11">
      <c r="A159" s="184">
        <f t="shared" si="2"/>
        <v>158</v>
      </c>
      <c r="B159" s="15" t="s">
        <v>7565</v>
      </c>
      <c r="C159" s="13" t="s">
        <v>1409</v>
      </c>
      <c r="D159" s="15"/>
      <c r="E159" s="13" t="s">
        <v>1250</v>
      </c>
      <c r="F159" s="13">
        <v>3</v>
      </c>
      <c r="G159" s="13"/>
      <c r="H159" s="186">
        <v>1</v>
      </c>
      <c r="K159">
        <v>67108864</v>
      </c>
    </row>
    <row r="160" spans="1:11">
      <c r="A160" s="184">
        <f t="shared" si="2"/>
        <v>159</v>
      </c>
      <c r="B160" s="694" t="s">
        <v>9574</v>
      </c>
      <c r="C160" s="259" t="s">
        <v>1410</v>
      </c>
      <c r="D160" s="15"/>
      <c r="E160" s="13" t="s">
        <v>1250</v>
      </c>
      <c r="F160" s="13">
        <v>3</v>
      </c>
      <c r="G160" s="13"/>
      <c r="H160" s="231">
        <v>1</v>
      </c>
      <c r="J160" t="s">
        <v>8323</v>
      </c>
      <c r="K160">
        <v>2097152</v>
      </c>
    </row>
    <row r="161" spans="1:11">
      <c r="A161" s="184">
        <f t="shared" si="2"/>
        <v>160</v>
      </c>
      <c r="B161" s="694" t="s">
        <v>7566</v>
      </c>
      <c r="C161" s="259" t="s">
        <v>1411</v>
      </c>
      <c r="D161" s="15"/>
      <c r="E161" s="13" t="s">
        <v>1250</v>
      </c>
      <c r="F161" s="13">
        <v>3</v>
      </c>
      <c r="G161" s="13"/>
      <c r="H161" s="231">
        <v>1</v>
      </c>
      <c r="J161" t="s">
        <v>8323</v>
      </c>
      <c r="K161">
        <v>1048576</v>
      </c>
    </row>
    <row r="162" spans="1:11">
      <c r="A162" s="184">
        <f t="shared" si="2"/>
        <v>161</v>
      </c>
      <c r="B162" s="694" t="s">
        <v>9575</v>
      </c>
      <c r="C162" s="259" t="s">
        <v>1412</v>
      </c>
      <c r="D162" s="15"/>
      <c r="E162" s="13" t="s">
        <v>1250</v>
      </c>
      <c r="F162" s="13">
        <v>3</v>
      </c>
      <c r="G162" s="13"/>
      <c r="H162" s="231">
        <v>1</v>
      </c>
      <c r="J162" t="s">
        <v>8323</v>
      </c>
      <c r="K162">
        <v>2097152</v>
      </c>
    </row>
    <row r="163" spans="1:11">
      <c r="A163" s="184">
        <f t="shared" si="2"/>
        <v>162</v>
      </c>
      <c r="B163" s="694"/>
      <c r="C163" s="259"/>
      <c r="D163" s="15"/>
      <c r="E163" s="13" t="s">
        <v>1250</v>
      </c>
      <c r="F163" s="13" t="s">
        <v>1250</v>
      </c>
      <c r="G163" s="13"/>
      <c r="H163" s="231"/>
      <c r="J163" t="s">
        <v>8323</v>
      </c>
      <c r="K163">
        <v>67108864</v>
      </c>
    </row>
    <row r="164" spans="1:11">
      <c r="A164" s="184">
        <f t="shared" si="2"/>
        <v>163</v>
      </c>
      <c r="B164" s="694" t="s">
        <v>7704</v>
      </c>
      <c r="C164" s="259" t="s">
        <v>2603</v>
      </c>
      <c r="D164" s="15"/>
      <c r="E164" s="13">
        <v>0</v>
      </c>
      <c r="F164" s="13">
        <v>1</v>
      </c>
      <c r="G164" s="13"/>
      <c r="H164" s="231"/>
      <c r="J164" t="s">
        <v>8323</v>
      </c>
      <c r="K164">
        <v>134217728</v>
      </c>
    </row>
    <row r="165" spans="1:11">
      <c r="A165" s="184">
        <f t="shared" si="2"/>
        <v>164</v>
      </c>
      <c r="B165" s="694" t="s">
        <v>7730</v>
      </c>
      <c r="C165" s="259" t="s">
        <v>2601</v>
      </c>
      <c r="D165" s="15"/>
      <c r="E165" s="13">
        <v>0</v>
      </c>
      <c r="F165" s="13">
        <v>1</v>
      </c>
      <c r="G165" s="13"/>
      <c r="H165" s="231"/>
      <c r="J165" t="s">
        <v>8323</v>
      </c>
      <c r="K165">
        <v>2147483648</v>
      </c>
    </row>
    <row r="166" spans="1:11">
      <c r="A166" s="184">
        <f t="shared" si="2"/>
        <v>165</v>
      </c>
      <c r="B166" s="694" t="s">
        <v>7705</v>
      </c>
      <c r="C166" s="259" t="s">
        <v>2604</v>
      </c>
      <c r="D166" s="15"/>
      <c r="E166" s="13">
        <v>0</v>
      </c>
      <c r="F166" s="13">
        <v>1</v>
      </c>
      <c r="G166" s="13"/>
      <c r="H166" s="231"/>
      <c r="J166" t="s">
        <v>8323</v>
      </c>
    </row>
    <row r="167" spans="1:11">
      <c r="A167" s="184">
        <f t="shared" si="2"/>
        <v>166</v>
      </c>
      <c r="B167" s="694" t="s">
        <v>7731</v>
      </c>
      <c r="C167" s="259" t="s">
        <v>2602</v>
      </c>
      <c r="D167" s="15"/>
      <c r="E167" s="13">
        <v>0</v>
      </c>
      <c r="F167" s="13">
        <v>1</v>
      </c>
      <c r="G167" s="13"/>
      <c r="H167" s="231"/>
      <c r="J167" t="s">
        <v>8323</v>
      </c>
    </row>
    <row r="168" spans="1:11">
      <c r="A168" s="184">
        <f t="shared" si="2"/>
        <v>167</v>
      </c>
      <c r="B168" s="694" t="s">
        <v>7795</v>
      </c>
      <c r="C168" s="259" t="s">
        <v>2645</v>
      </c>
      <c r="D168" s="15"/>
      <c r="E168" s="13">
        <v>0</v>
      </c>
      <c r="F168" s="13">
        <v>1</v>
      </c>
      <c r="G168" s="13"/>
      <c r="H168" s="186"/>
      <c r="K168">
        <v>536870912</v>
      </c>
    </row>
    <row r="169" spans="1:11">
      <c r="A169" s="184">
        <f t="shared" si="2"/>
        <v>168</v>
      </c>
      <c r="B169" s="559" t="s">
        <v>7762</v>
      </c>
      <c r="C169" s="259" t="s">
        <v>2652</v>
      </c>
      <c r="D169" s="15"/>
      <c r="E169" s="13">
        <v>0</v>
      </c>
      <c r="F169" s="13">
        <v>1</v>
      </c>
      <c r="G169" s="13"/>
      <c r="H169" s="186"/>
      <c r="J169" t="s">
        <v>8377</v>
      </c>
    </row>
    <row r="170" spans="1:11">
      <c r="A170" s="184">
        <f t="shared" si="2"/>
        <v>169</v>
      </c>
      <c r="B170" s="559" t="s">
        <v>7796</v>
      </c>
      <c r="C170" s="259" t="s">
        <v>2646</v>
      </c>
      <c r="D170" s="15"/>
      <c r="E170" s="13">
        <v>0</v>
      </c>
      <c r="F170" s="13">
        <v>1</v>
      </c>
      <c r="G170" s="13"/>
      <c r="H170" s="186"/>
      <c r="J170" t="s">
        <v>8377</v>
      </c>
    </row>
    <row r="171" spans="1:11">
      <c r="A171" s="184">
        <f t="shared" si="2"/>
        <v>170</v>
      </c>
      <c r="B171" s="694" t="s">
        <v>7763</v>
      </c>
      <c r="C171" s="259" t="s">
        <v>2653</v>
      </c>
      <c r="D171" s="15"/>
      <c r="E171" s="13">
        <v>0</v>
      </c>
      <c r="F171" s="13">
        <v>1</v>
      </c>
      <c r="G171" s="13"/>
      <c r="H171" s="186"/>
    </row>
    <row r="172" spans="1:11">
      <c r="A172" s="184">
        <f t="shared" si="2"/>
        <v>171</v>
      </c>
      <c r="B172" s="559"/>
      <c r="C172" s="259"/>
      <c r="D172" s="15"/>
      <c r="E172" s="13" t="s">
        <v>1250</v>
      </c>
      <c r="F172" s="13" t="s">
        <v>1250</v>
      </c>
      <c r="G172" s="13"/>
      <c r="H172" s="186"/>
      <c r="J172" t="s">
        <v>8404</v>
      </c>
    </row>
    <row r="173" spans="1:11">
      <c r="A173" s="184">
        <f t="shared" si="2"/>
        <v>172</v>
      </c>
      <c r="B173" s="559" t="s">
        <v>7807</v>
      </c>
      <c r="C173" s="259" t="s">
        <v>3002</v>
      </c>
      <c r="D173" s="15"/>
      <c r="E173" s="13" t="s">
        <v>1250</v>
      </c>
      <c r="F173" s="13">
        <v>2</v>
      </c>
      <c r="G173" s="13">
        <v>0</v>
      </c>
      <c r="H173" s="186"/>
      <c r="J173" t="s">
        <v>8404</v>
      </c>
      <c r="K173">
        <v>536870912</v>
      </c>
    </row>
    <row r="174" spans="1:11">
      <c r="A174" s="184">
        <f t="shared" si="2"/>
        <v>173</v>
      </c>
      <c r="B174" s="559" t="s">
        <v>7808</v>
      </c>
      <c r="C174" s="259" t="s">
        <v>3003</v>
      </c>
      <c r="D174" s="15"/>
      <c r="E174" s="13" t="s">
        <v>1250</v>
      </c>
      <c r="F174" s="13">
        <v>2</v>
      </c>
      <c r="G174" s="13">
        <v>0</v>
      </c>
      <c r="H174" s="186"/>
      <c r="J174" t="s">
        <v>8404</v>
      </c>
      <c r="K174">
        <v>536870912</v>
      </c>
    </row>
    <row r="175" spans="1:11">
      <c r="A175" s="184">
        <f t="shared" si="2"/>
        <v>174</v>
      </c>
      <c r="B175" s="694"/>
      <c r="C175" s="259"/>
      <c r="D175" s="15"/>
      <c r="E175" s="13" t="s">
        <v>1250</v>
      </c>
      <c r="F175" s="13" t="s">
        <v>1250</v>
      </c>
      <c r="G175" s="13"/>
      <c r="H175" s="186"/>
      <c r="K175">
        <v>536870912</v>
      </c>
    </row>
    <row r="176" spans="1:11">
      <c r="A176" s="184">
        <f t="shared" si="2"/>
        <v>175</v>
      </c>
      <c r="B176" s="694" t="s">
        <v>7803</v>
      </c>
      <c r="C176" s="259" t="s">
        <v>3009</v>
      </c>
      <c r="D176" s="15"/>
      <c r="E176" s="13" t="s">
        <v>1250</v>
      </c>
      <c r="F176" s="13">
        <v>2</v>
      </c>
      <c r="G176" s="13">
        <v>0</v>
      </c>
      <c r="H176" s="186"/>
      <c r="J176" t="s">
        <v>8404</v>
      </c>
    </row>
    <row r="177" spans="1:11">
      <c r="A177" s="184">
        <f t="shared" si="2"/>
        <v>176</v>
      </c>
      <c r="B177" s="226" t="s">
        <v>7806</v>
      </c>
      <c r="C177" s="178" t="s">
        <v>3001</v>
      </c>
      <c r="D177" s="15"/>
      <c r="E177" s="13" t="s">
        <v>1250</v>
      </c>
      <c r="F177" s="13">
        <v>2</v>
      </c>
      <c r="G177" s="13">
        <v>0</v>
      </c>
      <c r="H177" s="186"/>
      <c r="J177" t="s">
        <v>8404</v>
      </c>
    </row>
    <row r="178" spans="1:11">
      <c r="A178" s="184">
        <f t="shared" si="2"/>
        <v>177</v>
      </c>
      <c r="B178" s="226" t="s">
        <v>7804</v>
      </c>
      <c r="C178" s="178" t="s">
        <v>3010</v>
      </c>
      <c r="D178" s="15"/>
      <c r="E178" s="13" t="s">
        <v>1250</v>
      </c>
      <c r="F178" s="13">
        <v>2</v>
      </c>
      <c r="G178" s="13">
        <v>0</v>
      </c>
      <c r="H178" s="186"/>
    </row>
    <row r="179" spans="1:11">
      <c r="A179" s="184">
        <f t="shared" si="2"/>
        <v>178</v>
      </c>
      <c r="B179" s="603"/>
      <c r="C179" s="204"/>
      <c r="D179" s="15"/>
      <c r="E179" s="13" t="s">
        <v>1250</v>
      </c>
      <c r="F179" s="13" t="s">
        <v>1250</v>
      </c>
      <c r="G179" s="13"/>
      <c r="H179" s="186"/>
      <c r="J179" t="s">
        <v>8404</v>
      </c>
    </row>
    <row r="180" spans="1:11">
      <c r="A180" s="184">
        <f t="shared" si="2"/>
        <v>179</v>
      </c>
      <c r="B180" t="s">
        <v>7800</v>
      </c>
      <c r="C180" s="268" t="s">
        <v>3006</v>
      </c>
      <c r="D180" s="15"/>
      <c r="E180" s="13" t="s">
        <v>1250</v>
      </c>
      <c r="F180" s="13">
        <v>2</v>
      </c>
      <c r="G180" s="13">
        <v>0</v>
      </c>
      <c r="H180" s="186"/>
    </row>
    <row r="181" spans="1:11">
      <c r="A181" s="184">
        <f t="shared" si="2"/>
        <v>180</v>
      </c>
      <c r="B181" s="559" t="s">
        <v>7801</v>
      </c>
      <c r="C181" s="259" t="s">
        <v>3007</v>
      </c>
      <c r="D181" s="15"/>
      <c r="E181" s="13" t="s">
        <v>1250</v>
      </c>
      <c r="F181" s="13">
        <v>2</v>
      </c>
      <c r="G181" s="13">
        <v>0</v>
      </c>
      <c r="H181" s="186"/>
      <c r="J181" t="s">
        <v>8404</v>
      </c>
    </row>
    <row r="182" spans="1:11">
      <c r="A182" s="184">
        <f t="shared" si="2"/>
        <v>181</v>
      </c>
      <c r="B182" s="559"/>
      <c r="C182" s="259"/>
      <c r="D182" s="15"/>
      <c r="E182" s="13" t="s">
        <v>1250</v>
      </c>
      <c r="F182" s="13" t="s">
        <v>1250</v>
      </c>
      <c r="G182" s="13"/>
      <c r="H182" s="186"/>
      <c r="J182" t="s">
        <v>8404</v>
      </c>
    </row>
    <row r="183" spans="1:11">
      <c r="A183" s="184">
        <f t="shared" si="2"/>
        <v>182</v>
      </c>
      <c r="B183" s="226" t="s">
        <v>7802</v>
      </c>
      <c r="C183" s="178" t="s">
        <v>3008</v>
      </c>
      <c r="D183" s="15"/>
      <c r="E183" s="13" t="s">
        <v>1250</v>
      </c>
      <c r="F183" s="13">
        <v>2</v>
      </c>
      <c r="G183" s="13">
        <v>0</v>
      </c>
      <c r="H183" s="186"/>
    </row>
    <row r="184" spans="1:11">
      <c r="A184" s="184">
        <f t="shared" si="2"/>
        <v>183</v>
      </c>
      <c r="B184" s="705"/>
      <c r="C184" s="259"/>
      <c r="D184" s="15"/>
      <c r="E184" s="13" t="s">
        <v>1250</v>
      </c>
      <c r="F184" s="13" t="s">
        <v>1250</v>
      </c>
      <c r="G184" s="13"/>
      <c r="H184" s="186"/>
      <c r="J184" t="s">
        <v>8653</v>
      </c>
      <c r="K184">
        <v>8193</v>
      </c>
    </row>
    <row r="185" spans="1:11">
      <c r="A185" s="184">
        <f t="shared" si="2"/>
        <v>184</v>
      </c>
      <c r="B185" s="226" t="s">
        <v>7882</v>
      </c>
      <c r="C185" s="178" t="s">
        <v>3018</v>
      </c>
      <c r="D185" s="15"/>
      <c r="E185" s="13" t="s">
        <v>1250</v>
      </c>
      <c r="F185" s="13">
        <v>2</v>
      </c>
      <c r="G185" s="13">
        <v>0</v>
      </c>
      <c r="H185" s="186"/>
      <c r="K185">
        <v>8193</v>
      </c>
    </row>
    <row r="186" spans="1:11">
      <c r="A186" s="184">
        <f t="shared" si="2"/>
        <v>185</v>
      </c>
      <c r="B186" s="559" t="s">
        <v>7883</v>
      </c>
      <c r="C186" s="259" t="s">
        <v>3019</v>
      </c>
      <c r="D186" s="15"/>
      <c r="E186" s="13" t="s">
        <v>1250</v>
      </c>
      <c r="F186" s="13">
        <v>2</v>
      </c>
      <c r="G186" s="13">
        <v>0</v>
      </c>
      <c r="H186" s="186"/>
      <c r="J186" t="s">
        <v>8653</v>
      </c>
      <c r="K186">
        <v>8193</v>
      </c>
    </row>
    <row r="187" spans="1:11">
      <c r="A187" s="184">
        <f t="shared" si="2"/>
        <v>186</v>
      </c>
      <c r="B187" s="559"/>
      <c r="C187" s="259"/>
      <c r="D187" s="15"/>
      <c r="E187" s="13" t="s">
        <v>1250</v>
      </c>
      <c r="F187" s="13" t="s">
        <v>1250</v>
      </c>
      <c r="G187" s="13"/>
      <c r="H187" s="186"/>
      <c r="J187" t="s">
        <v>8653</v>
      </c>
      <c r="K187">
        <v>8193</v>
      </c>
    </row>
    <row r="188" spans="1:11">
      <c r="A188" s="184">
        <f t="shared" si="2"/>
        <v>187</v>
      </c>
      <c r="B188" s="559" t="s">
        <v>7885</v>
      </c>
      <c r="C188" s="259" t="s">
        <v>3021</v>
      </c>
      <c r="D188" s="15"/>
      <c r="E188" s="13">
        <v>0</v>
      </c>
      <c r="F188" s="13">
        <v>2</v>
      </c>
      <c r="G188" s="13">
        <v>0</v>
      </c>
      <c r="H188" s="186"/>
      <c r="J188" t="s">
        <v>8653</v>
      </c>
      <c r="K188">
        <v>8193</v>
      </c>
    </row>
    <row r="189" spans="1:11">
      <c r="A189" s="184">
        <f t="shared" si="2"/>
        <v>188</v>
      </c>
      <c r="B189" s="226"/>
      <c r="C189" s="178"/>
      <c r="D189" s="15"/>
      <c r="E189" s="13" t="s">
        <v>1250</v>
      </c>
      <c r="F189" s="13" t="s">
        <v>1250</v>
      </c>
      <c r="G189" s="13"/>
      <c r="H189" s="186"/>
      <c r="J189" t="s">
        <v>8653</v>
      </c>
      <c r="K189">
        <v>8193</v>
      </c>
    </row>
    <row r="190" spans="1:11">
      <c r="A190" s="184">
        <f t="shared" si="2"/>
        <v>189</v>
      </c>
      <c r="B190" t="s">
        <v>7592</v>
      </c>
      <c r="C190" s="185" t="s">
        <v>2956</v>
      </c>
      <c r="D190" s="15"/>
      <c r="E190" s="13" t="s">
        <v>1250</v>
      </c>
      <c r="F190" s="13">
        <v>3</v>
      </c>
      <c r="G190" s="13">
        <v>0</v>
      </c>
      <c r="H190" s="186"/>
    </row>
    <row r="191" spans="1:11">
      <c r="A191" s="184">
        <f t="shared" si="2"/>
        <v>190</v>
      </c>
      <c r="B191" s="559" t="s">
        <v>7599</v>
      </c>
      <c r="C191" s="259" t="s">
        <v>2981</v>
      </c>
      <c r="D191" s="15"/>
      <c r="E191" s="13" t="s">
        <v>1250</v>
      </c>
      <c r="F191" s="13">
        <v>3</v>
      </c>
      <c r="G191" s="13">
        <v>0</v>
      </c>
      <c r="H191" s="186"/>
      <c r="J191" t="s">
        <v>8662</v>
      </c>
      <c r="K191">
        <v>4194304</v>
      </c>
    </row>
    <row r="192" spans="1:11">
      <c r="A192" s="184">
        <f t="shared" si="2"/>
        <v>191</v>
      </c>
      <c r="B192" s="559" t="s">
        <v>7600</v>
      </c>
      <c r="C192" s="259" t="s">
        <v>2982</v>
      </c>
      <c r="D192" s="15"/>
      <c r="E192" s="13" t="s">
        <v>1250</v>
      </c>
      <c r="F192" s="13">
        <v>3</v>
      </c>
      <c r="G192" s="13">
        <v>0</v>
      </c>
      <c r="H192" s="186"/>
      <c r="J192" t="s">
        <v>8662</v>
      </c>
      <c r="K192">
        <v>8388608</v>
      </c>
    </row>
    <row r="193" spans="1:11">
      <c r="A193" s="184">
        <f t="shared" si="2"/>
        <v>192</v>
      </c>
      <c r="B193" s="559" t="s">
        <v>7593</v>
      </c>
      <c r="C193" s="259" t="s">
        <v>2957</v>
      </c>
      <c r="D193" s="15"/>
      <c r="E193" s="13" t="s">
        <v>1250</v>
      </c>
      <c r="F193" s="13">
        <v>3</v>
      </c>
      <c r="G193" s="13">
        <v>0</v>
      </c>
      <c r="H193" s="186"/>
      <c r="J193" t="s">
        <v>8662</v>
      </c>
      <c r="K193">
        <v>16777216</v>
      </c>
    </row>
    <row r="194" spans="1:11">
      <c r="A194" s="184">
        <f t="shared" si="2"/>
        <v>193</v>
      </c>
      <c r="B194" s="559"/>
      <c r="C194" s="259"/>
      <c r="D194" s="15"/>
      <c r="E194" s="13" t="s">
        <v>1250</v>
      </c>
      <c r="F194" s="13" t="s">
        <v>1250</v>
      </c>
      <c r="G194" s="13"/>
      <c r="H194" s="186"/>
      <c r="J194" t="s">
        <v>8662</v>
      </c>
      <c r="K194">
        <v>33554432</v>
      </c>
    </row>
    <row r="195" spans="1:11">
      <c r="A195" s="184">
        <f t="shared" si="2"/>
        <v>194</v>
      </c>
      <c r="B195" s="559" t="s">
        <v>7595</v>
      </c>
      <c r="C195" s="259" t="s">
        <v>2977</v>
      </c>
      <c r="D195" s="15"/>
      <c r="E195" s="13" t="s">
        <v>1250</v>
      </c>
      <c r="F195" s="13">
        <v>3</v>
      </c>
      <c r="G195" s="13"/>
      <c r="H195" s="186"/>
      <c r="J195" t="s">
        <v>8662</v>
      </c>
    </row>
    <row r="196" spans="1:11">
      <c r="A196" s="184">
        <f t="shared" ref="A196:A254" si="3">A195+1</f>
        <v>195</v>
      </c>
      <c r="B196" s="559" t="s">
        <v>7606</v>
      </c>
      <c r="C196" s="259" t="s">
        <v>2971</v>
      </c>
      <c r="D196" s="15"/>
      <c r="E196" s="13" t="s">
        <v>1250</v>
      </c>
      <c r="F196" s="13">
        <v>3</v>
      </c>
      <c r="G196" s="13"/>
      <c r="H196" s="186"/>
      <c r="J196" t="s">
        <v>8662</v>
      </c>
      <c r="K196">
        <v>134217728</v>
      </c>
    </row>
    <row r="197" spans="1:11">
      <c r="A197" s="184">
        <f t="shared" si="3"/>
        <v>196</v>
      </c>
      <c r="B197" s="559" t="s">
        <v>7596</v>
      </c>
      <c r="C197" s="259" t="s">
        <v>2978</v>
      </c>
      <c r="D197" s="15"/>
      <c r="E197" s="13" t="s">
        <v>1250</v>
      </c>
      <c r="F197" s="13">
        <v>3</v>
      </c>
      <c r="G197" s="13"/>
      <c r="H197" s="186"/>
      <c r="J197" t="s">
        <v>8662</v>
      </c>
      <c r="K197">
        <v>134217728</v>
      </c>
    </row>
    <row r="198" spans="1:11">
      <c r="A198" s="184">
        <f t="shared" si="3"/>
        <v>197</v>
      </c>
      <c r="B198" s="559" t="s">
        <v>7582</v>
      </c>
      <c r="C198" s="259" t="s">
        <v>2961</v>
      </c>
      <c r="D198" s="15"/>
      <c r="E198" s="13" t="s">
        <v>1250</v>
      </c>
      <c r="F198" s="13">
        <v>3</v>
      </c>
      <c r="G198" s="13"/>
      <c r="H198" s="186"/>
      <c r="J198" t="s">
        <v>8662</v>
      </c>
    </row>
    <row r="199" spans="1:11">
      <c r="A199" s="184">
        <f t="shared" si="3"/>
        <v>198</v>
      </c>
      <c r="B199" s="559" t="s">
        <v>7590</v>
      </c>
      <c r="C199" s="259" t="s">
        <v>2954</v>
      </c>
      <c r="D199" s="15"/>
      <c r="E199" s="13" t="s">
        <v>1250</v>
      </c>
      <c r="F199" s="13">
        <v>3</v>
      </c>
      <c r="G199" s="13"/>
      <c r="H199" s="186"/>
      <c r="J199" t="s">
        <v>8662</v>
      </c>
      <c r="K199">
        <v>134217728</v>
      </c>
    </row>
    <row r="200" spans="1:11">
      <c r="A200" s="184">
        <f t="shared" si="3"/>
        <v>199</v>
      </c>
      <c r="B200" s="559" t="s">
        <v>7583</v>
      </c>
      <c r="C200" s="259" t="s">
        <v>2962</v>
      </c>
      <c r="D200" s="15"/>
      <c r="E200" s="13" t="s">
        <v>1250</v>
      </c>
      <c r="F200" s="13">
        <v>3</v>
      </c>
      <c r="G200" s="13"/>
      <c r="H200" s="186"/>
      <c r="J200" t="s">
        <v>8662</v>
      </c>
      <c r="K200">
        <v>134217728</v>
      </c>
    </row>
    <row r="201" spans="1:11">
      <c r="A201" s="184">
        <f t="shared" si="3"/>
        <v>200</v>
      </c>
      <c r="B201" t="s">
        <v>7584</v>
      </c>
      <c r="C201" s="185" t="s">
        <v>2963</v>
      </c>
      <c r="D201" s="15"/>
      <c r="E201" s="13" t="s">
        <v>1250</v>
      </c>
      <c r="F201" s="13">
        <v>3</v>
      </c>
      <c r="G201" s="13"/>
      <c r="H201" s="186"/>
      <c r="J201" t="s">
        <v>8662</v>
      </c>
    </row>
    <row r="202" spans="1:11">
      <c r="A202" s="184">
        <f t="shared" si="3"/>
        <v>201</v>
      </c>
      <c r="B202" s="603" t="s">
        <v>7591</v>
      </c>
      <c r="C202" s="204" t="s">
        <v>2955</v>
      </c>
      <c r="D202" s="15"/>
      <c r="E202" s="13" t="s">
        <v>1250</v>
      </c>
      <c r="F202" s="13">
        <v>3</v>
      </c>
      <c r="G202" s="13"/>
      <c r="H202" s="186"/>
      <c r="J202" t="s">
        <v>8662</v>
      </c>
    </row>
    <row r="203" spans="1:11">
      <c r="A203" s="184">
        <f t="shared" si="3"/>
        <v>202</v>
      </c>
      <c r="B203" s="226" t="s">
        <v>7597</v>
      </c>
      <c r="C203" s="178" t="s">
        <v>2979</v>
      </c>
      <c r="D203" s="15"/>
      <c r="E203" s="13" t="s">
        <v>1250</v>
      </c>
      <c r="F203" s="13">
        <v>3</v>
      </c>
      <c r="G203" s="13"/>
      <c r="H203" s="186"/>
      <c r="J203" t="s">
        <v>8662</v>
      </c>
    </row>
    <row r="204" spans="1:11">
      <c r="A204" s="184">
        <f t="shared" si="3"/>
        <v>203</v>
      </c>
      <c r="B204" s="559" t="s">
        <v>7607</v>
      </c>
      <c r="C204" s="259" t="s">
        <v>2972</v>
      </c>
      <c r="D204" s="15"/>
      <c r="E204" s="13" t="s">
        <v>1250</v>
      </c>
      <c r="F204" s="13">
        <v>3</v>
      </c>
      <c r="G204" s="13"/>
      <c r="H204" s="186"/>
      <c r="J204" t="s">
        <v>8662</v>
      </c>
    </row>
    <row r="205" spans="1:11">
      <c r="A205" s="184">
        <f t="shared" si="3"/>
        <v>204</v>
      </c>
      <c r="B205" s="694" t="s">
        <v>7886</v>
      </c>
      <c r="C205" s="259" t="s">
        <v>3022</v>
      </c>
      <c r="D205" s="15"/>
      <c r="E205" s="13" t="s">
        <v>1250</v>
      </c>
      <c r="F205" s="13">
        <v>3</v>
      </c>
      <c r="G205" s="13"/>
      <c r="H205" s="186"/>
    </row>
    <row r="206" spans="1:11">
      <c r="A206" s="184">
        <f t="shared" si="3"/>
        <v>205</v>
      </c>
      <c r="B206" s="694" t="s">
        <v>7899</v>
      </c>
      <c r="C206" s="259" t="s">
        <v>6930</v>
      </c>
      <c r="D206" s="15"/>
      <c r="E206" s="13" t="s">
        <v>1250</v>
      </c>
      <c r="F206" s="13">
        <v>3</v>
      </c>
      <c r="G206" s="13"/>
      <c r="H206" s="186"/>
      <c r="J206" t="s">
        <v>8770</v>
      </c>
    </row>
    <row r="207" spans="1:11">
      <c r="A207" s="184">
        <f t="shared" si="3"/>
        <v>206</v>
      </c>
      <c r="B207" s="694" t="s">
        <v>7887</v>
      </c>
      <c r="C207" s="259" t="s">
        <v>3023</v>
      </c>
      <c r="D207" s="15"/>
      <c r="E207" s="13" t="s">
        <v>1250</v>
      </c>
      <c r="F207" s="13">
        <v>3</v>
      </c>
      <c r="G207" s="13"/>
      <c r="H207" s="186"/>
      <c r="J207" t="s">
        <v>8770</v>
      </c>
    </row>
    <row r="208" spans="1:11">
      <c r="A208" s="184">
        <f t="shared" si="3"/>
        <v>207</v>
      </c>
      <c r="B208" s="694" t="s">
        <v>7900</v>
      </c>
      <c r="C208" s="259" t="s">
        <v>3014</v>
      </c>
      <c r="D208" s="15"/>
      <c r="E208" s="13" t="s">
        <v>1250</v>
      </c>
      <c r="F208" s="13">
        <v>3</v>
      </c>
      <c r="G208" s="13"/>
      <c r="H208" s="186"/>
    </row>
    <row r="209" spans="1:10">
      <c r="A209" s="184">
        <f t="shared" si="3"/>
        <v>208</v>
      </c>
      <c r="B209" s="694"/>
      <c r="C209" s="259"/>
      <c r="D209" s="15"/>
      <c r="E209" s="13" t="s">
        <v>1250</v>
      </c>
      <c r="F209" s="13" t="s">
        <v>1250</v>
      </c>
      <c r="G209" s="13"/>
      <c r="H209" s="186"/>
      <c r="J209" t="s">
        <v>8771</v>
      </c>
    </row>
    <row r="210" spans="1:10">
      <c r="A210" s="184">
        <f t="shared" si="3"/>
        <v>209</v>
      </c>
      <c r="B210" s="603" t="s">
        <v>7587</v>
      </c>
      <c r="C210" s="259" t="s">
        <v>2965</v>
      </c>
      <c r="D210" s="15"/>
      <c r="E210" s="13" t="s">
        <v>1250</v>
      </c>
      <c r="F210" s="13">
        <v>2</v>
      </c>
      <c r="G210" s="13"/>
      <c r="H210" s="186"/>
      <c r="J210" t="s">
        <v>8771</v>
      </c>
    </row>
    <row r="211" spans="1:10">
      <c r="A211" s="184">
        <f t="shared" si="3"/>
        <v>210</v>
      </c>
      <c r="B211" s="694" t="s">
        <v>7605</v>
      </c>
      <c r="C211" s="259" t="s">
        <v>2973</v>
      </c>
      <c r="D211" s="15"/>
      <c r="E211" s="13" t="s">
        <v>1250</v>
      </c>
      <c r="F211" s="13">
        <v>2</v>
      </c>
      <c r="G211" s="13"/>
      <c r="H211" s="186"/>
    </row>
    <row r="212" spans="1:10">
      <c r="A212" s="184">
        <f t="shared" si="3"/>
        <v>211</v>
      </c>
      <c r="B212" s="694"/>
      <c r="C212" s="259"/>
      <c r="D212" s="15"/>
      <c r="E212" s="13" t="s">
        <v>1250</v>
      </c>
      <c r="F212" s="13" t="s">
        <v>1250</v>
      </c>
      <c r="G212" s="13"/>
      <c r="H212" s="186"/>
      <c r="J212" t="s">
        <v>8787</v>
      </c>
    </row>
    <row r="213" spans="1:10">
      <c r="A213" s="184">
        <f t="shared" si="3"/>
        <v>212</v>
      </c>
      <c r="B213" s="694" t="s">
        <v>9576</v>
      </c>
      <c r="C213" s="259" t="s">
        <v>3034</v>
      </c>
      <c r="D213" s="15"/>
      <c r="E213" s="13" t="s">
        <v>1250</v>
      </c>
      <c r="F213" s="13">
        <v>2</v>
      </c>
      <c r="G213" s="13"/>
      <c r="H213" s="186"/>
      <c r="J213" t="s">
        <v>8787</v>
      </c>
    </row>
    <row r="214" spans="1:10">
      <c r="A214" s="184">
        <f t="shared" si="3"/>
        <v>213</v>
      </c>
      <c r="B214" s="694" t="s">
        <v>7658</v>
      </c>
      <c r="C214" s="259" t="s">
        <v>6409</v>
      </c>
      <c r="D214" s="15"/>
      <c r="E214" s="13" t="s">
        <v>1250</v>
      </c>
      <c r="F214" s="13">
        <v>2</v>
      </c>
      <c r="G214" s="13"/>
      <c r="H214" s="186"/>
      <c r="J214" t="s">
        <v>8787</v>
      </c>
    </row>
    <row r="215" spans="1:10">
      <c r="A215" s="184">
        <f t="shared" si="3"/>
        <v>214</v>
      </c>
      <c r="B215" s="694"/>
      <c r="C215" s="259"/>
      <c r="D215" s="15"/>
      <c r="E215" s="13" t="s">
        <v>1250</v>
      </c>
      <c r="F215" s="13" t="s">
        <v>1250</v>
      </c>
      <c r="G215" s="13"/>
      <c r="H215" s="186"/>
    </row>
    <row r="216" spans="1:10">
      <c r="A216" s="184">
        <f t="shared" si="3"/>
        <v>215</v>
      </c>
      <c r="B216" s="559" t="s">
        <v>9577</v>
      </c>
      <c r="C216" s="559" t="s">
        <v>3035</v>
      </c>
      <c r="D216" s="15"/>
      <c r="E216" s="13" t="s">
        <v>1250</v>
      </c>
      <c r="F216" s="13">
        <v>2</v>
      </c>
      <c r="G216" s="13"/>
      <c r="H216" s="186"/>
    </row>
    <row r="217" spans="1:10">
      <c r="A217" s="184">
        <f t="shared" si="3"/>
        <v>216</v>
      </c>
      <c r="B217" s="559" t="s">
        <v>7659</v>
      </c>
      <c r="C217" s="559" t="s">
        <v>6410</v>
      </c>
      <c r="D217" s="15"/>
      <c r="E217" s="13" t="s">
        <v>1250</v>
      </c>
      <c r="F217" s="13">
        <v>2</v>
      </c>
      <c r="G217" s="13"/>
      <c r="H217" s="186"/>
    </row>
    <row r="218" spans="1:10">
      <c r="A218" s="184">
        <f t="shared" si="3"/>
        <v>217</v>
      </c>
      <c r="B218" s="559" t="s">
        <v>9578</v>
      </c>
      <c r="C218" s="559" t="s">
        <v>3036</v>
      </c>
      <c r="D218" s="15"/>
      <c r="E218" s="13" t="s">
        <v>1250</v>
      </c>
      <c r="F218" s="13">
        <v>2</v>
      </c>
      <c r="G218" s="13"/>
      <c r="H218" s="186"/>
    </row>
    <row r="219" spans="1:10">
      <c r="A219" s="184">
        <f t="shared" si="3"/>
        <v>218</v>
      </c>
      <c r="B219" s="559"/>
      <c r="C219" s="559"/>
      <c r="D219" s="15"/>
      <c r="E219" s="13" t="s">
        <v>1250</v>
      </c>
      <c r="F219" s="13" t="s">
        <v>1250</v>
      </c>
      <c r="G219" s="13"/>
      <c r="H219" s="186"/>
    </row>
    <row r="220" spans="1:10">
      <c r="A220" s="184">
        <f t="shared" si="3"/>
        <v>219</v>
      </c>
      <c r="B220" s="559" t="s">
        <v>9579</v>
      </c>
      <c r="C220" s="559" t="s">
        <v>2832</v>
      </c>
      <c r="D220" s="15"/>
      <c r="E220" s="13">
        <v>3</v>
      </c>
      <c r="F220" s="13">
        <v>1</v>
      </c>
      <c r="G220" s="13"/>
      <c r="H220" s="186"/>
    </row>
    <row r="221" spans="1:10">
      <c r="A221" s="184">
        <f t="shared" si="3"/>
        <v>220</v>
      </c>
      <c r="B221" s="559" t="s">
        <v>7660</v>
      </c>
      <c r="C221" s="559" t="s">
        <v>2774</v>
      </c>
      <c r="D221" s="15"/>
      <c r="E221" s="13">
        <v>3</v>
      </c>
      <c r="F221" s="13">
        <v>1</v>
      </c>
      <c r="G221" s="13"/>
      <c r="H221" s="186"/>
    </row>
    <row r="222" spans="1:10">
      <c r="A222" s="184">
        <f t="shared" si="3"/>
        <v>221</v>
      </c>
      <c r="B222" s="559" t="s">
        <v>7647</v>
      </c>
      <c r="C222" s="559" t="s">
        <v>2872</v>
      </c>
      <c r="D222" s="15"/>
      <c r="E222" s="13">
        <v>3</v>
      </c>
      <c r="F222" s="13">
        <v>1</v>
      </c>
      <c r="G222" s="13"/>
      <c r="H222" s="186"/>
    </row>
    <row r="223" spans="1:10">
      <c r="A223" s="184">
        <f t="shared" si="3"/>
        <v>222</v>
      </c>
      <c r="B223" s="559" t="s">
        <v>7665</v>
      </c>
      <c r="C223" s="559" t="s">
        <v>2801</v>
      </c>
      <c r="D223" s="15"/>
      <c r="E223" s="13">
        <v>3</v>
      </c>
      <c r="F223" s="13">
        <v>1</v>
      </c>
      <c r="G223" s="13"/>
      <c r="H223" s="186"/>
    </row>
    <row r="224" spans="1:10">
      <c r="A224" s="184">
        <f t="shared" si="3"/>
        <v>223</v>
      </c>
      <c r="B224" s="559" t="s">
        <v>7648</v>
      </c>
      <c r="C224" s="559" t="s">
        <v>2873</v>
      </c>
      <c r="D224" s="15"/>
      <c r="E224" s="13">
        <v>3</v>
      </c>
      <c r="F224" s="13">
        <v>1</v>
      </c>
      <c r="G224" s="13"/>
      <c r="H224" s="186"/>
    </row>
    <row r="225" spans="1:8">
      <c r="A225" s="184">
        <f t="shared" si="3"/>
        <v>224</v>
      </c>
      <c r="B225" s="559" t="s">
        <v>7666</v>
      </c>
      <c r="C225" s="559" t="s">
        <v>2812</v>
      </c>
      <c r="D225" s="15"/>
      <c r="E225" s="13">
        <v>3</v>
      </c>
      <c r="F225" s="13">
        <v>1</v>
      </c>
      <c r="G225" s="13"/>
      <c r="H225" s="186"/>
    </row>
    <row r="226" spans="1:8">
      <c r="A226" s="184">
        <f t="shared" si="3"/>
        <v>225</v>
      </c>
      <c r="B226" s="559" t="s">
        <v>7651</v>
      </c>
      <c r="C226" s="559" t="s">
        <v>2871</v>
      </c>
      <c r="D226" s="15"/>
      <c r="E226" s="13">
        <v>3</v>
      </c>
      <c r="F226" s="13">
        <v>1</v>
      </c>
      <c r="G226" s="13"/>
      <c r="H226" s="186"/>
    </row>
    <row r="227" spans="1:8">
      <c r="A227" s="184">
        <f t="shared" si="3"/>
        <v>226</v>
      </c>
      <c r="B227" s="559" t="s">
        <v>7668</v>
      </c>
      <c r="C227" s="559" t="s">
        <v>2804</v>
      </c>
      <c r="D227" s="15"/>
      <c r="E227" s="13">
        <v>3</v>
      </c>
      <c r="F227" s="13">
        <v>1</v>
      </c>
      <c r="G227" s="13"/>
      <c r="H227" s="186"/>
    </row>
    <row r="228" spans="1:8">
      <c r="A228" s="184">
        <f t="shared" si="3"/>
        <v>227</v>
      </c>
      <c r="B228" s="559" t="s">
        <v>7652</v>
      </c>
      <c r="C228" s="559" t="s">
        <v>7262</v>
      </c>
      <c r="D228" s="15"/>
      <c r="E228" s="13">
        <v>3</v>
      </c>
      <c r="F228" s="13">
        <v>1</v>
      </c>
      <c r="G228" s="13"/>
      <c r="H228" s="186"/>
    </row>
    <row r="229" spans="1:8">
      <c r="A229" s="184">
        <f t="shared" si="3"/>
        <v>228</v>
      </c>
      <c r="B229" s="559" t="s">
        <v>7670</v>
      </c>
      <c r="C229" s="559" t="s">
        <v>7265</v>
      </c>
      <c r="D229" s="15"/>
      <c r="E229" s="13">
        <v>3</v>
      </c>
      <c r="F229" s="13">
        <v>1</v>
      </c>
      <c r="G229" s="13"/>
      <c r="H229" s="231"/>
    </row>
    <row r="230" spans="1:8">
      <c r="A230" s="184">
        <f t="shared" si="3"/>
        <v>229</v>
      </c>
      <c r="B230" s="559" t="s">
        <v>7669</v>
      </c>
      <c r="C230" s="559" t="s">
        <v>2803</v>
      </c>
      <c r="D230" s="15"/>
      <c r="E230" s="13">
        <v>3</v>
      </c>
      <c r="F230" s="13">
        <v>1</v>
      </c>
      <c r="G230" s="13"/>
      <c r="H230" s="231"/>
    </row>
    <row r="231" spans="1:8">
      <c r="A231" s="184">
        <f t="shared" si="3"/>
        <v>230</v>
      </c>
      <c r="B231" s="559" t="s">
        <v>7649</v>
      </c>
      <c r="C231" s="559" t="s">
        <v>2874</v>
      </c>
      <c r="D231" s="15"/>
      <c r="E231" s="13">
        <v>3</v>
      </c>
      <c r="F231" s="13">
        <v>1</v>
      </c>
      <c r="G231" s="13"/>
      <c r="H231" s="231"/>
    </row>
    <row r="232" spans="1:8">
      <c r="A232" s="184">
        <f t="shared" si="3"/>
        <v>231</v>
      </c>
      <c r="B232" s="559" t="s">
        <v>7667</v>
      </c>
      <c r="C232" s="559" t="s">
        <v>2802</v>
      </c>
      <c r="D232" s="15"/>
      <c r="E232" s="13">
        <v>3</v>
      </c>
      <c r="F232" s="13">
        <v>1</v>
      </c>
      <c r="G232" s="13"/>
      <c r="H232" s="231"/>
    </row>
    <row r="233" spans="1:8">
      <c r="A233" s="184">
        <f t="shared" si="3"/>
        <v>232</v>
      </c>
      <c r="B233" s="559" t="s">
        <v>7653</v>
      </c>
      <c r="C233" s="559" t="s">
        <v>7263</v>
      </c>
      <c r="D233" s="15"/>
      <c r="E233" s="13">
        <v>3</v>
      </c>
      <c r="F233" s="13">
        <v>1</v>
      </c>
      <c r="G233" s="13"/>
      <c r="H233" s="231"/>
    </row>
    <row r="234" spans="1:8">
      <c r="A234" s="184">
        <f t="shared" si="3"/>
        <v>233</v>
      </c>
      <c r="B234" s="559" t="s">
        <v>7671</v>
      </c>
      <c r="C234" s="559" t="s">
        <v>2813</v>
      </c>
      <c r="D234" s="15"/>
      <c r="E234" s="13">
        <v>3</v>
      </c>
      <c r="F234" s="13">
        <v>1</v>
      </c>
      <c r="G234" s="13"/>
      <c r="H234" s="231"/>
    </row>
    <row r="235" spans="1:8">
      <c r="A235" s="184">
        <f t="shared" si="3"/>
        <v>234</v>
      </c>
      <c r="B235" s="559" t="s">
        <v>7654</v>
      </c>
      <c r="C235" s="559" t="s">
        <v>1246</v>
      </c>
      <c r="D235" s="15"/>
      <c r="E235" s="13">
        <v>3</v>
      </c>
      <c r="F235" s="13">
        <v>1</v>
      </c>
      <c r="G235" s="13"/>
      <c r="H235" s="231"/>
    </row>
    <row r="236" spans="1:8">
      <c r="A236" s="184">
        <f t="shared" si="3"/>
        <v>235</v>
      </c>
      <c r="B236" s="559" t="s">
        <v>7672</v>
      </c>
      <c r="C236" s="559" t="s">
        <v>1247</v>
      </c>
      <c r="D236" s="15"/>
      <c r="E236" s="13">
        <v>3</v>
      </c>
      <c r="F236" s="13">
        <v>1</v>
      </c>
      <c r="G236" s="13"/>
      <c r="H236" s="231"/>
    </row>
    <row r="237" spans="1:8">
      <c r="A237" s="184">
        <f t="shared" si="3"/>
        <v>236</v>
      </c>
      <c r="B237" s="559" t="s">
        <v>7655</v>
      </c>
      <c r="C237" s="559" t="s">
        <v>1248</v>
      </c>
      <c r="D237" s="15"/>
      <c r="E237" s="13">
        <v>3</v>
      </c>
      <c r="F237" s="13">
        <v>1</v>
      </c>
      <c r="G237" s="13"/>
      <c r="H237" s="186"/>
    </row>
    <row r="238" spans="1:8">
      <c r="A238" s="187">
        <f t="shared" si="3"/>
        <v>237</v>
      </c>
      <c r="B238" s="559" t="s">
        <v>7673</v>
      </c>
      <c r="C238" s="559" t="s">
        <v>1249</v>
      </c>
      <c r="D238" s="15"/>
      <c r="E238" s="13">
        <v>3</v>
      </c>
      <c r="F238" s="13">
        <v>1</v>
      </c>
      <c r="G238" s="13"/>
      <c r="H238" s="186"/>
    </row>
    <row r="239" spans="1:8">
      <c r="A239" s="187">
        <f t="shared" si="3"/>
        <v>238</v>
      </c>
      <c r="B239" s="226" t="s">
        <v>7650</v>
      </c>
      <c r="C239" s="178" t="s">
        <v>2870</v>
      </c>
      <c r="D239" s="15"/>
      <c r="E239" s="13">
        <v>3</v>
      </c>
      <c r="F239" s="13">
        <v>1</v>
      </c>
      <c r="G239" s="13"/>
      <c r="H239" s="186"/>
    </row>
    <row r="240" spans="1:8">
      <c r="A240" s="187">
        <f t="shared" si="3"/>
        <v>239</v>
      </c>
      <c r="B240" s="559" t="s">
        <v>7892</v>
      </c>
      <c r="C240" s="559" t="s">
        <v>7270</v>
      </c>
      <c r="D240" s="15"/>
      <c r="E240" s="13">
        <v>3</v>
      </c>
      <c r="F240" s="13">
        <v>1</v>
      </c>
      <c r="G240" s="13"/>
      <c r="H240" s="186"/>
    </row>
    <row r="241" spans="1:8">
      <c r="A241" s="187">
        <f t="shared" si="3"/>
        <v>240</v>
      </c>
      <c r="B241" s="559" t="s">
        <v>7903</v>
      </c>
      <c r="C241" s="559" t="s">
        <v>3017</v>
      </c>
      <c r="D241" s="15"/>
      <c r="E241" s="13">
        <v>3</v>
      </c>
      <c r="F241" s="13">
        <v>1</v>
      </c>
      <c r="G241" s="13"/>
      <c r="H241" s="186"/>
    </row>
    <row r="242" spans="1:8">
      <c r="A242" s="187">
        <f t="shared" si="3"/>
        <v>241</v>
      </c>
      <c r="B242" s="559" t="s">
        <v>7893</v>
      </c>
      <c r="C242" s="559" t="s">
        <v>1244</v>
      </c>
      <c r="D242" s="15"/>
      <c r="E242" s="13">
        <v>3</v>
      </c>
      <c r="F242" s="13">
        <v>1</v>
      </c>
      <c r="G242" s="13"/>
      <c r="H242" s="186"/>
    </row>
    <row r="243" spans="1:8">
      <c r="A243" s="187">
        <f t="shared" si="3"/>
        <v>242</v>
      </c>
      <c r="B243" s="559" t="s">
        <v>7904</v>
      </c>
      <c r="C243" s="559" t="s">
        <v>3016</v>
      </c>
      <c r="D243" s="15"/>
      <c r="E243" s="13">
        <v>3</v>
      </c>
      <c r="F243" s="13">
        <v>1</v>
      </c>
      <c r="G243" s="13"/>
      <c r="H243" s="186"/>
    </row>
    <row r="244" spans="1:8">
      <c r="A244" s="187">
        <f t="shared" si="3"/>
        <v>243</v>
      </c>
      <c r="B244" s="559" t="s">
        <v>7894</v>
      </c>
      <c r="C244" s="559" t="s">
        <v>1245</v>
      </c>
      <c r="D244" s="15"/>
      <c r="E244" s="13">
        <v>3</v>
      </c>
      <c r="F244" s="13">
        <v>1</v>
      </c>
      <c r="G244" s="13"/>
      <c r="H244" s="186"/>
    </row>
    <row r="245" spans="1:8">
      <c r="A245" s="187">
        <f t="shared" si="3"/>
        <v>244</v>
      </c>
      <c r="B245" s="559" t="s">
        <v>7905</v>
      </c>
      <c r="C245" s="559" t="s">
        <v>3015</v>
      </c>
      <c r="D245" s="15"/>
      <c r="E245" s="13">
        <v>3</v>
      </c>
      <c r="F245" s="13">
        <v>1</v>
      </c>
      <c r="G245" s="13"/>
      <c r="H245" s="186"/>
    </row>
    <row r="246" spans="1:8">
      <c r="A246" s="187">
        <f t="shared" si="3"/>
        <v>245</v>
      </c>
      <c r="B246" s="226"/>
      <c r="C246" s="178"/>
      <c r="D246" s="15"/>
      <c r="E246" s="13" t="s">
        <v>1250</v>
      </c>
      <c r="F246" s="13" t="s">
        <v>1250</v>
      </c>
      <c r="G246" s="13"/>
      <c r="H246" s="186"/>
    </row>
    <row r="247" spans="1:8">
      <c r="A247" s="187">
        <f t="shared" si="3"/>
        <v>246</v>
      </c>
      <c r="B247" s="560" t="s">
        <v>9580</v>
      </c>
      <c r="C247" s="560" t="s">
        <v>2833</v>
      </c>
      <c r="D247" s="15"/>
      <c r="E247" s="13" t="s">
        <v>1250</v>
      </c>
      <c r="F247" s="13">
        <v>1</v>
      </c>
      <c r="G247" s="13"/>
      <c r="H247" s="186"/>
    </row>
    <row r="248" spans="1:8">
      <c r="A248" s="187">
        <f t="shared" si="3"/>
        <v>247</v>
      </c>
      <c r="B248" s="559" t="s">
        <v>9581</v>
      </c>
      <c r="C248" s="559" t="s">
        <v>2834</v>
      </c>
      <c r="D248" s="15"/>
      <c r="E248" s="13" t="s">
        <v>1250</v>
      </c>
      <c r="F248" s="13">
        <v>1</v>
      </c>
      <c r="G248" s="13"/>
      <c r="H248" s="186"/>
    </row>
    <row r="249" spans="1:8">
      <c r="A249" s="187">
        <f t="shared" si="3"/>
        <v>248</v>
      </c>
      <c r="B249" s="559" t="s">
        <v>2019</v>
      </c>
      <c r="C249" s="559" t="s">
        <v>2775</v>
      </c>
      <c r="D249" s="15"/>
      <c r="E249" s="13" t="s">
        <v>1250</v>
      </c>
      <c r="F249" s="13">
        <v>1</v>
      </c>
      <c r="G249" s="13"/>
      <c r="H249" s="186"/>
    </row>
    <row r="250" spans="1:8">
      <c r="A250" s="187">
        <f t="shared" si="3"/>
        <v>249</v>
      </c>
      <c r="B250" s="559" t="s">
        <v>2020</v>
      </c>
      <c r="C250" s="559" t="s">
        <v>2776</v>
      </c>
      <c r="D250" s="15"/>
      <c r="E250" s="13" t="s">
        <v>1250</v>
      </c>
      <c r="F250" s="13">
        <v>1</v>
      </c>
      <c r="G250" s="13"/>
      <c r="H250" s="186"/>
    </row>
    <row r="251" spans="1:8">
      <c r="A251" s="187">
        <f t="shared" si="3"/>
        <v>250</v>
      </c>
      <c r="B251" s="559" t="s">
        <v>9582</v>
      </c>
      <c r="C251" s="559" t="s">
        <v>2835</v>
      </c>
      <c r="D251" s="15"/>
      <c r="E251" s="13" t="s">
        <v>1250</v>
      </c>
      <c r="F251" s="13">
        <v>1</v>
      </c>
      <c r="G251" s="13"/>
      <c r="H251" s="186"/>
    </row>
    <row r="252" spans="1:8">
      <c r="A252" s="187">
        <f t="shared" si="3"/>
        <v>251</v>
      </c>
      <c r="B252" s="559" t="s">
        <v>9583</v>
      </c>
      <c r="C252" s="559" t="s">
        <v>2836</v>
      </c>
      <c r="D252" s="15"/>
      <c r="E252" s="13" t="s">
        <v>1250</v>
      </c>
      <c r="F252" s="13">
        <v>1</v>
      </c>
      <c r="G252" s="13"/>
      <c r="H252" s="186"/>
    </row>
    <row r="253" spans="1:8">
      <c r="A253" s="187">
        <f t="shared" si="3"/>
        <v>252</v>
      </c>
      <c r="B253" s="694"/>
      <c r="C253" s="259"/>
      <c r="D253" s="15"/>
      <c r="E253" s="13" t="s">
        <v>1250</v>
      </c>
      <c r="F253" s="13">
        <v>0</v>
      </c>
      <c r="G253" s="13"/>
      <c r="H253" s="186"/>
    </row>
    <row r="254" spans="1:8">
      <c r="A254" s="187">
        <f t="shared" si="3"/>
        <v>253</v>
      </c>
      <c r="B254" s="694" t="s">
        <v>7890</v>
      </c>
      <c r="C254" s="259" t="s">
        <v>3024</v>
      </c>
      <c r="D254" s="15"/>
      <c r="E254" s="13" t="s">
        <v>1250</v>
      </c>
      <c r="F254" s="13">
        <v>1</v>
      </c>
      <c r="G254" s="13"/>
      <c r="H254" s="186"/>
    </row>
    <row r="255" spans="1:8">
      <c r="A255" s="187">
        <f t="shared" ref="A255:A318" si="4">A254+1</f>
        <v>254</v>
      </c>
      <c r="B255" s="694" t="s">
        <v>7891</v>
      </c>
      <c r="C255" s="259" t="s">
        <v>3025</v>
      </c>
      <c r="D255" s="15"/>
      <c r="E255" s="13" t="s">
        <v>1250</v>
      </c>
      <c r="F255" s="13">
        <v>2</v>
      </c>
      <c r="G255" s="13"/>
      <c r="H255" s="186"/>
    </row>
    <row r="256" spans="1:8">
      <c r="A256" s="187">
        <f t="shared" si="4"/>
        <v>255</v>
      </c>
      <c r="B256" s="694" t="s">
        <v>7661</v>
      </c>
      <c r="C256" s="259" t="s">
        <v>2777</v>
      </c>
      <c r="D256" s="15"/>
      <c r="E256" s="13" t="s">
        <v>1250</v>
      </c>
      <c r="F256" s="13">
        <v>1</v>
      </c>
      <c r="G256" s="13"/>
      <c r="H256" s="186"/>
    </row>
    <row r="257" spans="1:8">
      <c r="A257" s="187">
        <f t="shared" si="4"/>
        <v>256</v>
      </c>
      <c r="B257" s="694" t="s">
        <v>7662</v>
      </c>
      <c r="C257" s="259" t="s">
        <v>2778</v>
      </c>
      <c r="D257" s="15"/>
      <c r="E257" s="13" t="s">
        <v>1250</v>
      </c>
      <c r="F257" s="13">
        <v>2</v>
      </c>
      <c r="G257" s="13"/>
      <c r="H257" s="186"/>
    </row>
    <row r="258" spans="1:8">
      <c r="A258" s="187">
        <f t="shared" si="4"/>
        <v>257</v>
      </c>
      <c r="B258" s="694" t="s">
        <v>9584</v>
      </c>
      <c r="C258" s="259" t="s">
        <v>1251</v>
      </c>
      <c r="D258" s="15"/>
      <c r="E258" s="13" t="s">
        <v>1250</v>
      </c>
      <c r="F258" s="13">
        <v>1</v>
      </c>
      <c r="G258" s="13"/>
      <c r="H258" s="186"/>
    </row>
    <row r="259" spans="1:8">
      <c r="A259" s="187">
        <f t="shared" si="4"/>
        <v>258</v>
      </c>
      <c r="B259" s="694" t="s">
        <v>9585</v>
      </c>
      <c r="C259" s="259" t="s">
        <v>1252</v>
      </c>
      <c r="D259" s="15"/>
      <c r="E259" s="13" t="s">
        <v>1250</v>
      </c>
      <c r="F259" s="13">
        <v>2</v>
      </c>
      <c r="G259" s="13"/>
      <c r="H259" s="186"/>
    </row>
    <row r="260" spans="1:8">
      <c r="A260" s="187">
        <f t="shared" si="4"/>
        <v>259</v>
      </c>
      <c r="B260" s="694"/>
      <c r="C260" s="259"/>
      <c r="D260" s="15"/>
      <c r="E260" s="13" t="s">
        <v>1250</v>
      </c>
      <c r="F260" s="13" t="s">
        <v>1250</v>
      </c>
      <c r="G260" s="13"/>
      <c r="H260" s="186"/>
    </row>
    <row r="261" spans="1:8">
      <c r="A261" s="187">
        <f t="shared" si="4"/>
        <v>260</v>
      </c>
      <c r="B261" s="694" t="s">
        <v>7586</v>
      </c>
      <c r="C261" s="259" t="s">
        <v>2964</v>
      </c>
      <c r="D261" s="15"/>
      <c r="E261" s="13" t="s">
        <v>1250</v>
      </c>
      <c r="F261" s="13">
        <v>2</v>
      </c>
      <c r="G261" s="13"/>
      <c r="H261" s="186"/>
    </row>
    <row r="262" spans="1:8">
      <c r="A262" s="187">
        <f t="shared" si="4"/>
        <v>261</v>
      </c>
      <c r="B262" s="694" t="s">
        <v>7604</v>
      </c>
      <c r="C262" s="259" t="s">
        <v>2970</v>
      </c>
      <c r="D262" s="15"/>
      <c r="E262" s="13" t="s">
        <v>1250</v>
      </c>
      <c r="F262" s="13">
        <v>2</v>
      </c>
      <c r="G262" s="13"/>
      <c r="H262" s="186"/>
    </row>
    <row r="263" spans="1:8">
      <c r="A263" s="187">
        <f t="shared" si="4"/>
        <v>262</v>
      </c>
      <c r="B263" s="694"/>
      <c r="C263" s="259"/>
      <c r="D263" s="15"/>
      <c r="E263" s="13" t="s">
        <v>1250</v>
      </c>
      <c r="F263" s="13" t="s">
        <v>1250</v>
      </c>
      <c r="G263" s="13"/>
      <c r="H263" s="186"/>
    </row>
    <row r="264" spans="1:8">
      <c r="A264" s="187">
        <f t="shared" si="4"/>
        <v>263</v>
      </c>
      <c r="B264" s="694" t="s">
        <v>7581</v>
      </c>
      <c r="C264" s="259" t="s">
        <v>2960</v>
      </c>
      <c r="D264" s="15"/>
      <c r="E264" s="13" t="s">
        <v>1250</v>
      </c>
      <c r="F264" s="13">
        <v>2</v>
      </c>
      <c r="G264" s="13"/>
      <c r="H264" s="186"/>
    </row>
    <row r="265" spans="1:8">
      <c r="A265" s="187">
        <f t="shared" si="4"/>
        <v>264</v>
      </c>
      <c r="B265" s="694" t="s">
        <v>7589</v>
      </c>
      <c r="C265" s="259" t="s">
        <v>2953</v>
      </c>
      <c r="D265" s="15"/>
      <c r="E265" s="13" t="s">
        <v>1250</v>
      </c>
      <c r="F265" s="13">
        <v>2</v>
      </c>
      <c r="G265" s="13"/>
      <c r="H265" s="186"/>
    </row>
    <row r="266" spans="1:8">
      <c r="A266" s="187">
        <f t="shared" si="4"/>
        <v>265</v>
      </c>
      <c r="B266" s="694" t="s">
        <v>1086</v>
      </c>
      <c r="C266" s="259" t="s">
        <v>1087</v>
      </c>
      <c r="D266" s="15"/>
      <c r="E266" s="13" t="s">
        <v>1250</v>
      </c>
      <c r="F266" s="13">
        <v>2</v>
      </c>
      <c r="G266" s="13"/>
      <c r="H266" s="186"/>
    </row>
    <row r="267" spans="1:8">
      <c r="A267" s="187">
        <f t="shared" si="4"/>
        <v>266</v>
      </c>
      <c r="B267" s="694" t="s">
        <v>7897</v>
      </c>
      <c r="C267" s="259" t="s">
        <v>3012</v>
      </c>
      <c r="D267" s="15"/>
      <c r="E267" s="13" t="s">
        <v>1250</v>
      </c>
      <c r="F267" s="13">
        <v>2</v>
      </c>
      <c r="G267" s="13"/>
      <c r="H267" s="186"/>
    </row>
    <row r="268" spans="1:8">
      <c r="A268" s="187">
        <f t="shared" si="4"/>
        <v>267</v>
      </c>
      <c r="B268" s="694" t="s">
        <v>7603</v>
      </c>
      <c r="C268" s="259" t="s">
        <v>2985</v>
      </c>
      <c r="D268" s="15"/>
      <c r="E268" s="13" t="s">
        <v>1250</v>
      </c>
      <c r="F268" s="13">
        <v>2</v>
      </c>
      <c r="G268" s="13"/>
      <c r="H268" s="186"/>
    </row>
    <row r="269" spans="1:8">
      <c r="A269" s="187">
        <f t="shared" si="4"/>
        <v>268</v>
      </c>
      <c r="B269" s="694" t="s">
        <v>9586</v>
      </c>
      <c r="C269" s="259" t="s">
        <v>2976</v>
      </c>
      <c r="D269" s="15"/>
      <c r="E269" s="13" t="s">
        <v>1250</v>
      </c>
      <c r="F269" s="13">
        <v>2</v>
      </c>
      <c r="G269" s="13"/>
      <c r="H269" s="186"/>
    </row>
    <row r="270" spans="1:8">
      <c r="A270" s="187">
        <f t="shared" si="4"/>
        <v>269</v>
      </c>
      <c r="B270" s="694" t="s">
        <v>7884</v>
      </c>
      <c r="C270" s="259" t="s">
        <v>3020</v>
      </c>
      <c r="D270" s="15"/>
      <c r="E270" s="13" t="s">
        <v>1250</v>
      </c>
      <c r="F270" s="13">
        <v>2</v>
      </c>
      <c r="G270" s="13"/>
      <c r="H270" s="186"/>
    </row>
    <row r="271" spans="1:8">
      <c r="A271" s="187">
        <f t="shared" si="4"/>
        <v>270</v>
      </c>
      <c r="B271" s="694" t="s">
        <v>7898</v>
      </c>
      <c r="C271" s="259" t="s">
        <v>3013</v>
      </c>
      <c r="D271" s="15"/>
      <c r="E271" s="13" t="s">
        <v>1250</v>
      </c>
      <c r="F271" s="13">
        <v>2</v>
      </c>
      <c r="G271" s="13"/>
      <c r="H271" s="186"/>
    </row>
    <row r="272" spans="1:8">
      <c r="A272" s="187">
        <f t="shared" si="4"/>
        <v>271</v>
      </c>
      <c r="B272" s="694"/>
      <c r="C272" s="259"/>
      <c r="D272" s="15"/>
      <c r="E272" s="13" t="s">
        <v>1250</v>
      </c>
      <c r="F272" s="13">
        <v>0</v>
      </c>
      <c r="G272" s="13"/>
      <c r="H272" s="186"/>
    </row>
    <row r="273" spans="1:8">
      <c r="A273" s="187">
        <f t="shared" si="4"/>
        <v>272</v>
      </c>
      <c r="B273" s="694" t="s">
        <v>7569</v>
      </c>
      <c r="C273" s="259" t="s">
        <v>2921</v>
      </c>
      <c r="D273" s="15"/>
      <c r="E273" s="13" t="s">
        <v>1250</v>
      </c>
      <c r="F273" s="13">
        <v>2</v>
      </c>
      <c r="G273" s="13"/>
      <c r="H273" s="186"/>
    </row>
    <row r="274" spans="1:8">
      <c r="A274" s="187">
        <f t="shared" si="4"/>
        <v>273</v>
      </c>
      <c r="B274" s="694" t="s">
        <v>7570</v>
      </c>
      <c r="C274" s="259" t="s">
        <v>2920</v>
      </c>
      <c r="D274" s="15"/>
      <c r="E274" s="13" t="s">
        <v>1250</v>
      </c>
      <c r="F274" s="13">
        <v>2</v>
      </c>
      <c r="G274" s="13"/>
      <c r="H274" s="186"/>
    </row>
    <row r="275" spans="1:8">
      <c r="A275" s="187">
        <f t="shared" si="4"/>
        <v>274</v>
      </c>
      <c r="B275" s="694" t="s">
        <v>7571</v>
      </c>
      <c r="C275" s="259" t="s">
        <v>2919</v>
      </c>
      <c r="D275" s="15"/>
      <c r="E275" s="13" t="s">
        <v>1250</v>
      </c>
      <c r="F275" s="13">
        <v>2</v>
      </c>
      <c r="G275" s="13"/>
      <c r="H275" s="186"/>
    </row>
    <row r="276" spans="1:8">
      <c r="A276" s="187">
        <f t="shared" si="4"/>
        <v>275</v>
      </c>
      <c r="B276" s="694" t="s">
        <v>7305</v>
      </c>
      <c r="C276" s="259" t="s">
        <v>2930</v>
      </c>
      <c r="D276" s="15"/>
      <c r="E276" s="13" t="s">
        <v>1250</v>
      </c>
      <c r="F276" s="13">
        <v>2</v>
      </c>
      <c r="G276" s="13"/>
      <c r="H276" s="186"/>
    </row>
    <row r="277" spans="1:8">
      <c r="A277" s="187">
        <f t="shared" si="4"/>
        <v>276</v>
      </c>
      <c r="B277" s="694" t="s">
        <v>7306</v>
      </c>
      <c r="C277" s="259" t="s">
        <v>2918</v>
      </c>
      <c r="D277" s="15"/>
      <c r="E277" s="13" t="s">
        <v>1250</v>
      </c>
      <c r="F277" s="13">
        <v>2</v>
      </c>
      <c r="G277" s="13"/>
      <c r="H277" s="186"/>
    </row>
    <row r="278" spans="1:8">
      <c r="A278" s="187">
        <f t="shared" si="4"/>
        <v>277</v>
      </c>
      <c r="B278" s="226"/>
      <c r="C278" s="178"/>
      <c r="D278" s="15"/>
      <c r="E278" s="13" t="s">
        <v>1250</v>
      </c>
      <c r="F278" s="13" t="s">
        <v>1250</v>
      </c>
      <c r="G278" s="13"/>
      <c r="H278" s="186"/>
    </row>
    <row r="279" spans="1:8">
      <c r="A279" s="187">
        <f t="shared" si="4"/>
        <v>278</v>
      </c>
      <c r="B279" s="226" t="s">
        <v>7572</v>
      </c>
      <c r="C279" s="178" t="s">
        <v>2916</v>
      </c>
      <c r="D279" s="15"/>
      <c r="E279" s="13" t="s">
        <v>1250</v>
      </c>
      <c r="F279" s="13">
        <v>3</v>
      </c>
      <c r="G279" s="13"/>
      <c r="H279" s="186"/>
    </row>
    <row r="280" spans="1:8">
      <c r="A280" s="187">
        <f t="shared" si="4"/>
        <v>279</v>
      </c>
      <c r="B280" s="226" t="s">
        <v>7575</v>
      </c>
      <c r="C280" s="178" t="s">
        <v>2924</v>
      </c>
      <c r="D280" s="15"/>
      <c r="E280" s="13" t="s">
        <v>1250</v>
      </c>
      <c r="F280" s="13">
        <v>1</v>
      </c>
      <c r="G280" s="13"/>
      <c r="H280" s="186"/>
    </row>
    <row r="281" spans="1:8">
      <c r="A281" s="187">
        <f t="shared" si="4"/>
        <v>280</v>
      </c>
      <c r="B281" s="559" t="s">
        <v>7577</v>
      </c>
      <c r="C281" s="259" t="s">
        <v>2926</v>
      </c>
      <c r="D281" s="15"/>
      <c r="E281" s="13" t="s">
        <v>1250</v>
      </c>
      <c r="F281" s="13">
        <v>2</v>
      </c>
      <c r="G281" s="13"/>
      <c r="H281" s="186"/>
    </row>
    <row r="282" spans="1:8">
      <c r="A282" s="187">
        <f t="shared" si="4"/>
        <v>281</v>
      </c>
      <c r="B282" s="559" t="s">
        <v>7578</v>
      </c>
      <c r="C282" s="259" t="s">
        <v>2927</v>
      </c>
      <c r="D282" s="15"/>
      <c r="E282" s="13" t="s">
        <v>1250</v>
      </c>
      <c r="F282" s="13">
        <v>2</v>
      </c>
      <c r="G282" s="13"/>
      <c r="H282" s="186"/>
    </row>
    <row r="283" spans="1:8">
      <c r="A283" s="187">
        <f t="shared" si="4"/>
        <v>282</v>
      </c>
      <c r="B283" s="559" t="s">
        <v>7307</v>
      </c>
      <c r="C283" s="259" t="s">
        <v>2917</v>
      </c>
      <c r="D283" s="15"/>
      <c r="E283" s="13" t="s">
        <v>1250</v>
      </c>
      <c r="F283" s="13">
        <v>2</v>
      </c>
      <c r="G283" s="13"/>
      <c r="H283" s="186"/>
    </row>
    <row r="284" spans="1:8">
      <c r="A284" s="187">
        <f t="shared" si="4"/>
        <v>283</v>
      </c>
      <c r="B284" s="559" t="s">
        <v>7573</v>
      </c>
      <c r="C284" s="259" t="s">
        <v>2922</v>
      </c>
      <c r="D284" s="15"/>
      <c r="E284" s="13" t="s">
        <v>1250</v>
      </c>
      <c r="F284" s="13">
        <v>2</v>
      </c>
      <c r="G284" s="13"/>
      <c r="H284" s="186"/>
    </row>
    <row r="285" spans="1:8">
      <c r="A285" s="187">
        <f t="shared" si="4"/>
        <v>284</v>
      </c>
      <c r="B285" s="559" t="s">
        <v>7562</v>
      </c>
      <c r="C285" s="259" t="s">
        <v>2931</v>
      </c>
      <c r="D285" s="15"/>
      <c r="E285" s="13" t="s">
        <v>1250</v>
      </c>
      <c r="F285" s="13">
        <v>1</v>
      </c>
      <c r="G285" s="13"/>
      <c r="H285" s="186"/>
    </row>
    <row r="286" spans="1:8">
      <c r="A286" s="187">
        <f t="shared" si="4"/>
        <v>285</v>
      </c>
      <c r="B286" s="559" t="s">
        <v>7574</v>
      </c>
      <c r="C286" s="259" t="s">
        <v>2923</v>
      </c>
      <c r="D286" s="15"/>
      <c r="E286" s="13" t="s">
        <v>1250</v>
      </c>
      <c r="F286" s="13">
        <v>1</v>
      </c>
      <c r="G286" s="13"/>
      <c r="H286" s="186"/>
    </row>
    <row r="287" spans="1:8">
      <c r="A287" s="187">
        <f t="shared" si="4"/>
        <v>286</v>
      </c>
      <c r="B287" s="559" t="s">
        <v>7576</v>
      </c>
      <c r="C287" s="259" t="s">
        <v>2925</v>
      </c>
      <c r="D287" s="15"/>
      <c r="E287" s="13" t="s">
        <v>1250</v>
      </c>
      <c r="F287" s="13">
        <v>2</v>
      </c>
      <c r="G287" s="13"/>
      <c r="H287" s="186"/>
    </row>
    <row r="288" spans="1:8">
      <c r="A288" s="187">
        <f t="shared" si="4"/>
        <v>287</v>
      </c>
      <c r="B288" s="559"/>
      <c r="C288" s="259"/>
      <c r="D288" s="15"/>
      <c r="E288" s="13" t="s">
        <v>1250</v>
      </c>
      <c r="F288" s="13" t="s">
        <v>1250</v>
      </c>
      <c r="G288" s="13"/>
      <c r="H288" s="186"/>
    </row>
    <row r="289" spans="1:8">
      <c r="A289" s="187">
        <f t="shared" si="4"/>
        <v>288</v>
      </c>
      <c r="B289" s="559" t="s">
        <v>9587</v>
      </c>
      <c r="C289" s="259" t="s">
        <v>2928</v>
      </c>
      <c r="D289" s="15"/>
      <c r="E289" s="13" t="s">
        <v>1250</v>
      </c>
      <c r="F289" s="13">
        <v>3</v>
      </c>
      <c r="G289" s="13"/>
      <c r="H289" s="186"/>
    </row>
    <row r="290" spans="1:8">
      <c r="A290" s="187">
        <f t="shared" si="4"/>
        <v>289</v>
      </c>
      <c r="B290" s="559" t="s">
        <v>7304</v>
      </c>
      <c r="C290" s="259" t="s">
        <v>2929</v>
      </c>
      <c r="D290" s="15"/>
      <c r="E290" s="13" t="s">
        <v>1250</v>
      </c>
      <c r="F290" s="13">
        <v>3</v>
      </c>
      <c r="G290" s="13"/>
      <c r="H290" s="186"/>
    </row>
    <row r="291" spans="1:8">
      <c r="A291" s="187">
        <f t="shared" si="4"/>
        <v>290</v>
      </c>
      <c r="B291" s="559"/>
      <c r="C291" s="259"/>
      <c r="D291" s="15"/>
      <c r="E291" s="13" t="s">
        <v>1250</v>
      </c>
      <c r="F291" s="13" t="s">
        <v>1250</v>
      </c>
      <c r="G291" s="13"/>
      <c r="H291" s="186"/>
    </row>
    <row r="292" spans="1:8">
      <c r="A292" s="187">
        <f t="shared" si="4"/>
        <v>291</v>
      </c>
      <c r="B292" s="559" t="s">
        <v>7612</v>
      </c>
      <c r="C292" s="259" t="s">
        <v>2986</v>
      </c>
      <c r="D292" s="15"/>
      <c r="E292" s="13" t="s">
        <v>1250</v>
      </c>
      <c r="F292" s="13">
        <v>3</v>
      </c>
      <c r="G292" s="13"/>
      <c r="H292" s="186"/>
    </row>
    <row r="293" spans="1:8">
      <c r="A293" s="187">
        <f t="shared" si="4"/>
        <v>292</v>
      </c>
      <c r="B293" s="559" t="s">
        <v>7617</v>
      </c>
      <c r="C293" s="259" t="s">
        <v>2579</v>
      </c>
      <c r="D293" s="15"/>
      <c r="E293" s="13" t="s">
        <v>1250</v>
      </c>
      <c r="F293" s="13">
        <v>3</v>
      </c>
      <c r="G293" s="13"/>
      <c r="H293" s="186"/>
    </row>
    <row r="294" spans="1:8">
      <c r="A294" s="187">
        <f t="shared" si="4"/>
        <v>293</v>
      </c>
      <c r="B294" s="559" t="s">
        <v>9588</v>
      </c>
      <c r="C294" s="259" t="s">
        <v>2856</v>
      </c>
      <c r="D294" s="15"/>
      <c r="E294" s="13" t="s">
        <v>1250</v>
      </c>
      <c r="F294" s="13">
        <v>3</v>
      </c>
      <c r="G294" s="13">
        <v>1</v>
      </c>
      <c r="H294" s="186"/>
    </row>
    <row r="295" spans="1:8">
      <c r="A295" s="187">
        <f t="shared" si="4"/>
        <v>294</v>
      </c>
      <c r="B295" s="559" t="s">
        <v>7625</v>
      </c>
      <c r="C295" s="259" t="s">
        <v>2987</v>
      </c>
      <c r="D295" s="15"/>
      <c r="E295" s="13" t="s">
        <v>1250</v>
      </c>
      <c r="F295" s="13">
        <v>3</v>
      </c>
      <c r="G295" s="13"/>
      <c r="H295" s="186"/>
    </row>
    <row r="296" spans="1:8">
      <c r="A296" s="187">
        <f t="shared" si="4"/>
        <v>295</v>
      </c>
      <c r="B296" s="559" t="s">
        <v>7630</v>
      </c>
      <c r="C296" s="259" t="s">
        <v>2580</v>
      </c>
      <c r="D296" s="15"/>
      <c r="E296" s="13" t="s">
        <v>1250</v>
      </c>
      <c r="F296" s="13">
        <v>3</v>
      </c>
      <c r="G296" s="13"/>
      <c r="H296" s="186"/>
    </row>
    <row r="297" spans="1:8">
      <c r="A297" s="187">
        <f t="shared" si="4"/>
        <v>296</v>
      </c>
      <c r="B297" s="559" t="s">
        <v>7664</v>
      </c>
      <c r="C297" s="259" t="s">
        <v>2798</v>
      </c>
      <c r="D297" s="15"/>
      <c r="E297" s="13" t="s">
        <v>1250</v>
      </c>
      <c r="F297" s="13">
        <v>3</v>
      </c>
      <c r="G297" s="13">
        <v>1</v>
      </c>
      <c r="H297" s="186"/>
    </row>
    <row r="298" spans="1:8">
      <c r="A298" s="187">
        <f t="shared" si="4"/>
        <v>297</v>
      </c>
      <c r="B298" s="559"/>
      <c r="C298" s="259"/>
      <c r="D298" s="15"/>
      <c r="E298" s="13" t="s">
        <v>1250</v>
      </c>
      <c r="F298" s="13" t="s">
        <v>1250</v>
      </c>
      <c r="G298" s="13"/>
      <c r="H298" s="186"/>
    </row>
    <row r="299" spans="1:8">
      <c r="A299" s="187">
        <f t="shared" si="4"/>
        <v>298</v>
      </c>
      <c r="B299" s="559" t="s">
        <v>7680</v>
      </c>
      <c r="C299" s="259" t="s">
        <v>2606</v>
      </c>
      <c r="D299" s="15"/>
      <c r="E299" s="13" t="s">
        <v>1250</v>
      </c>
      <c r="F299" s="13">
        <v>3</v>
      </c>
      <c r="G299" s="13"/>
      <c r="H299" s="186"/>
    </row>
    <row r="300" spans="1:8">
      <c r="A300" s="187">
        <f t="shared" si="4"/>
        <v>299</v>
      </c>
      <c r="B300" s="559" t="s">
        <v>7712</v>
      </c>
      <c r="C300" s="259" t="s">
        <v>2592</v>
      </c>
      <c r="D300" s="15"/>
      <c r="E300" s="13" t="s">
        <v>1250</v>
      </c>
      <c r="F300" s="13">
        <v>3</v>
      </c>
      <c r="G300" s="13"/>
      <c r="H300" s="186"/>
    </row>
    <row r="301" spans="1:8">
      <c r="A301" s="187">
        <f t="shared" si="4"/>
        <v>300</v>
      </c>
      <c r="B301" s="559" t="s">
        <v>7713</v>
      </c>
      <c r="C301" s="259" t="s">
        <v>2593</v>
      </c>
      <c r="D301" s="15"/>
      <c r="E301" s="13" t="s">
        <v>1250</v>
      </c>
      <c r="F301" s="13">
        <v>3</v>
      </c>
      <c r="G301" s="13"/>
      <c r="H301" s="186"/>
    </row>
    <row r="302" spans="1:8">
      <c r="A302" s="187">
        <f t="shared" si="4"/>
        <v>301</v>
      </c>
      <c r="B302" s="694" t="s">
        <v>7679</v>
      </c>
      <c r="C302" s="259" t="s">
        <v>2605</v>
      </c>
      <c r="D302" s="15"/>
      <c r="E302" s="13" t="s">
        <v>1250</v>
      </c>
      <c r="F302" s="13">
        <v>2</v>
      </c>
      <c r="G302" s="13"/>
      <c r="H302" s="186"/>
    </row>
    <row r="303" spans="1:8">
      <c r="A303" s="187">
        <f t="shared" si="4"/>
        <v>302</v>
      </c>
      <c r="B303" s="559" t="s">
        <v>7758</v>
      </c>
      <c r="C303" s="559" t="s">
        <v>2650</v>
      </c>
      <c r="D303" s="15"/>
      <c r="E303" s="13" t="s">
        <v>1250</v>
      </c>
      <c r="F303" s="13">
        <v>3</v>
      </c>
      <c r="G303" s="13"/>
      <c r="H303" s="186"/>
    </row>
    <row r="304" spans="1:8">
      <c r="A304" s="187">
        <f t="shared" si="4"/>
        <v>303</v>
      </c>
      <c r="B304" s="694" t="s">
        <v>7791</v>
      </c>
      <c r="C304" s="259" t="s">
        <v>2644</v>
      </c>
      <c r="D304" s="15"/>
      <c r="E304" s="13" t="s">
        <v>1250</v>
      </c>
      <c r="F304" s="13">
        <v>3</v>
      </c>
      <c r="G304" s="13"/>
      <c r="H304" s="186"/>
    </row>
    <row r="305" spans="1:8">
      <c r="A305" s="187">
        <f t="shared" si="4"/>
        <v>304</v>
      </c>
      <c r="B305" s="694" t="s">
        <v>7759</v>
      </c>
      <c r="C305" s="259" t="s">
        <v>2651</v>
      </c>
      <c r="D305" s="15"/>
      <c r="E305" s="13" t="s">
        <v>1250</v>
      </c>
      <c r="F305" s="13">
        <v>3</v>
      </c>
      <c r="G305" s="13"/>
      <c r="H305" s="186"/>
    </row>
    <row r="306" spans="1:8">
      <c r="A306" s="187">
        <f t="shared" si="4"/>
        <v>305</v>
      </c>
      <c r="B306" s="226" t="s">
        <v>7755</v>
      </c>
      <c r="C306" s="226" t="s">
        <v>2624</v>
      </c>
      <c r="D306" s="15"/>
      <c r="E306" s="13" t="s">
        <v>1250</v>
      </c>
      <c r="F306" s="13">
        <v>2</v>
      </c>
      <c r="G306" s="13"/>
      <c r="H306" s="186"/>
    </row>
    <row r="307" spans="1:8">
      <c r="A307" s="187">
        <f t="shared" si="4"/>
        <v>306</v>
      </c>
      <c r="B307" s="694" t="s">
        <v>7746</v>
      </c>
      <c r="C307" s="259" t="s">
        <v>2649</v>
      </c>
      <c r="D307" s="15"/>
      <c r="E307" s="13" t="s">
        <v>1250</v>
      </c>
      <c r="F307" s="13">
        <v>1</v>
      </c>
      <c r="G307" s="13"/>
      <c r="H307" s="186"/>
    </row>
    <row r="308" spans="1:8">
      <c r="A308" s="187">
        <f t="shared" si="4"/>
        <v>307</v>
      </c>
      <c r="B308" s="559"/>
      <c r="C308" s="559"/>
      <c r="D308" s="15"/>
      <c r="E308" s="13" t="s">
        <v>1250</v>
      </c>
      <c r="F308" s="13" t="s">
        <v>1250</v>
      </c>
      <c r="G308" s="13"/>
      <c r="H308" s="186"/>
    </row>
    <row r="309" spans="1:8">
      <c r="A309" s="187">
        <f t="shared" si="4"/>
        <v>308</v>
      </c>
      <c r="B309" s="694" t="s">
        <v>7689</v>
      </c>
      <c r="C309" s="259" t="s">
        <v>2610</v>
      </c>
      <c r="D309" s="15"/>
      <c r="E309" s="13" t="s">
        <v>1250</v>
      </c>
      <c r="F309" s="13">
        <v>2</v>
      </c>
      <c r="G309" s="13"/>
      <c r="H309" s="186"/>
    </row>
    <row r="310" spans="1:8">
      <c r="A310" s="187">
        <f t="shared" si="4"/>
        <v>309</v>
      </c>
      <c r="B310" s="694" t="s">
        <v>7692</v>
      </c>
      <c r="C310" s="259" t="s">
        <v>2998</v>
      </c>
      <c r="D310" s="15"/>
      <c r="E310" s="13" t="s">
        <v>1250</v>
      </c>
      <c r="F310" s="13">
        <v>1</v>
      </c>
      <c r="G310" s="13"/>
      <c r="H310" s="186"/>
    </row>
    <row r="311" spans="1:8">
      <c r="A311" s="187">
        <f t="shared" si="4"/>
        <v>310</v>
      </c>
      <c r="B311" s="226" t="s">
        <v>7695</v>
      </c>
      <c r="C311" s="226" t="s">
        <v>2611</v>
      </c>
      <c r="D311" s="15"/>
      <c r="E311" s="13" t="s">
        <v>1250</v>
      </c>
      <c r="F311" s="13">
        <v>1</v>
      </c>
      <c r="G311" s="13"/>
      <c r="H311" s="186"/>
    </row>
    <row r="312" spans="1:8">
      <c r="A312" s="187">
        <f t="shared" si="4"/>
        <v>311</v>
      </c>
      <c r="B312" s="694" t="s">
        <v>7701</v>
      </c>
      <c r="C312" s="259" t="s">
        <v>2612</v>
      </c>
      <c r="D312" s="15"/>
      <c r="E312" s="13" t="s">
        <v>1250</v>
      </c>
      <c r="F312" s="13">
        <v>3</v>
      </c>
      <c r="G312" s="13"/>
      <c r="H312" s="186"/>
    </row>
    <row r="313" spans="1:8">
      <c r="A313" s="187">
        <f t="shared" si="4"/>
        <v>312</v>
      </c>
      <c r="B313" s="559"/>
      <c r="C313" s="559"/>
      <c r="D313" s="15"/>
      <c r="E313" s="13" t="s">
        <v>1250</v>
      </c>
      <c r="F313" s="13" t="s">
        <v>1250</v>
      </c>
      <c r="G313" s="13"/>
      <c r="H313" s="186"/>
    </row>
    <row r="314" spans="1:8">
      <c r="A314" s="187">
        <f t="shared" si="4"/>
        <v>313</v>
      </c>
      <c r="B314" s="694" t="s">
        <v>7690</v>
      </c>
      <c r="C314" s="259" t="s">
        <v>2614</v>
      </c>
      <c r="D314" s="15"/>
      <c r="E314" s="13" t="s">
        <v>1250</v>
      </c>
      <c r="F314" s="13">
        <v>2</v>
      </c>
      <c r="G314" s="13"/>
    </row>
    <row r="315" spans="1:8">
      <c r="A315" s="187">
        <f t="shared" si="4"/>
        <v>314</v>
      </c>
      <c r="B315" s="694" t="s">
        <v>7693</v>
      </c>
      <c r="C315" s="259" t="s">
        <v>2999</v>
      </c>
      <c r="D315" s="15"/>
      <c r="E315" s="13" t="s">
        <v>1250</v>
      </c>
      <c r="F315" s="13">
        <v>1</v>
      </c>
      <c r="G315" s="13"/>
    </row>
    <row r="316" spans="1:8">
      <c r="A316" s="187">
        <f t="shared" si="4"/>
        <v>315</v>
      </c>
      <c r="B316" s="226" t="s">
        <v>7696</v>
      </c>
      <c r="C316" s="226" t="s">
        <v>2615</v>
      </c>
      <c r="D316" s="15"/>
      <c r="E316" s="13" t="s">
        <v>1250</v>
      </c>
      <c r="F316" s="13">
        <v>1</v>
      </c>
      <c r="G316" s="13"/>
    </row>
    <row r="317" spans="1:8">
      <c r="A317" s="187">
        <f t="shared" si="4"/>
        <v>316</v>
      </c>
      <c r="B317" s="694" t="s">
        <v>7702</v>
      </c>
      <c r="C317" s="259" t="s">
        <v>2616</v>
      </c>
      <c r="D317" s="15"/>
      <c r="E317" s="13" t="s">
        <v>1250</v>
      </c>
      <c r="F317" s="13">
        <v>3</v>
      </c>
      <c r="G317" s="13"/>
    </row>
    <row r="318" spans="1:8">
      <c r="A318" s="187">
        <f t="shared" si="4"/>
        <v>317</v>
      </c>
      <c r="B318" s="559"/>
      <c r="C318" s="559"/>
      <c r="D318" s="15"/>
      <c r="E318" s="13" t="s">
        <v>1250</v>
      </c>
      <c r="F318" s="13" t="s">
        <v>1250</v>
      </c>
      <c r="G318" s="13"/>
    </row>
    <row r="319" spans="1:8">
      <c r="A319" s="187">
        <f t="shared" ref="A319:A382" si="5">A318+1</f>
        <v>318</v>
      </c>
      <c r="B319" s="694" t="s">
        <v>7720</v>
      </c>
      <c r="C319" s="259" t="s">
        <v>2595</v>
      </c>
      <c r="D319" s="15"/>
      <c r="E319" s="13" t="s">
        <v>1250</v>
      </c>
      <c r="F319" s="13">
        <v>2</v>
      </c>
      <c r="G319" s="13"/>
    </row>
    <row r="320" spans="1:8">
      <c r="A320" s="187">
        <f t="shared" si="5"/>
        <v>319</v>
      </c>
      <c r="B320" s="694" t="s">
        <v>7722</v>
      </c>
      <c r="C320" s="259" t="s">
        <v>2993</v>
      </c>
      <c r="D320" s="15"/>
      <c r="E320" s="13" t="s">
        <v>1250</v>
      </c>
      <c r="F320" s="13">
        <v>1</v>
      </c>
      <c r="G320" s="13"/>
      <c r="H320" s="186"/>
    </row>
    <row r="321" spans="1:8">
      <c r="A321" s="187">
        <f t="shared" si="5"/>
        <v>320</v>
      </c>
      <c r="B321" s="226" t="s">
        <v>7724</v>
      </c>
      <c r="C321" s="226" t="s">
        <v>2597</v>
      </c>
      <c r="D321" s="15"/>
      <c r="E321" s="13" t="s">
        <v>1250</v>
      </c>
      <c r="F321" s="13">
        <v>1</v>
      </c>
      <c r="G321" s="13"/>
      <c r="H321" s="186"/>
    </row>
    <row r="322" spans="1:8">
      <c r="A322" s="187">
        <f t="shared" si="5"/>
        <v>321</v>
      </c>
      <c r="B322" s="694" t="s">
        <v>7728</v>
      </c>
      <c r="C322" s="259" t="s">
        <v>2599</v>
      </c>
      <c r="D322" s="15"/>
      <c r="E322" s="13" t="s">
        <v>1250</v>
      </c>
      <c r="F322" s="13">
        <v>3</v>
      </c>
      <c r="G322" s="13"/>
      <c r="H322" s="186"/>
    </row>
    <row r="323" spans="1:8">
      <c r="A323" s="187">
        <f t="shared" si="5"/>
        <v>322</v>
      </c>
      <c r="B323" s="694"/>
      <c r="C323" s="259"/>
      <c r="D323" s="15"/>
      <c r="E323" s="13" t="s">
        <v>1250</v>
      </c>
      <c r="F323" s="13" t="s">
        <v>1250</v>
      </c>
      <c r="G323" s="13"/>
      <c r="H323" s="186"/>
    </row>
    <row r="324" spans="1:8">
      <c r="A324" s="187">
        <f t="shared" si="5"/>
        <v>323</v>
      </c>
      <c r="B324" s="694" t="s">
        <v>7721</v>
      </c>
      <c r="C324" s="259" t="s">
        <v>2596</v>
      </c>
      <c r="D324" s="15"/>
      <c r="E324" s="13" t="s">
        <v>1250</v>
      </c>
      <c r="F324" s="13">
        <v>2</v>
      </c>
      <c r="G324" s="13"/>
      <c r="H324" s="186"/>
    </row>
    <row r="325" spans="1:8">
      <c r="A325" s="187">
        <f t="shared" si="5"/>
        <v>324</v>
      </c>
      <c r="B325" s="694" t="s">
        <v>7723</v>
      </c>
      <c r="C325" s="259" t="s">
        <v>2994</v>
      </c>
      <c r="D325" s="15"/>
      <c r="E325" s="13" t="s">
        <v>1250</v>
      </c>
      <c r="F325" s="13">
        <v>1</v>
      </c>
      <c r="G325" s="13"/>
      <c r="H325" s="186"/>
    </row>
    <row r="326" spans="1:8">
      <c r="A326" s="187">
        <f t="shared" si="5"/>
        <v>325</v>
      </c>
      <c r="B326" s="226" t="s">
        <v>7725</v>
      </c>
      <c r="C326" s="226" t="s">
        <v>2598</v>
      </c>
      <c r="D326" s="15"/>
      <c r="E326" s="13" t="s">
        <v>1250</v>
      </c>
      <c r="F326" s="13">
        <v>1</v>
      </c>
      <c r="G326" s="13"/>
      <c r="H326" s="186"/>
    </row>
    <row r="327" spans="1:8">
      <c r="A327" s="187">
        <f t="shared" si="5"/>
        <v>326</v>
      </c>
      <c r="B327" s="694" t="s">
        <v>7729</v>
      </c>
      <c r="C327" s="259" t="s">
        <v>2600</v>
      </c>
      <c r="D327" s="15"/>
      <c r="E327" s="13" t="s">
        <v>1250</v>
      </c>
      <c r="F327" s="13">
        <v>3</v>
      </c>
      <c r="G327" s="13"/>
      <c r="H327" s="186"/>
    </row>
    <row r="328" spans="1:8">
      <c r="A328" s="187">
        <f t="shared" si="5"/>
        <v>327</v>
      </c>
      <c r="B328" s="694"/>
      <c r="C328" s="259"/>
      <c r="D328" s="15"/>
      <c r="E328" s="13" t="s">
        <v>1250</v>
      </c>
      <c r="F328" s="13" t="s">
        <v>1250</v>
      </c>
      <c r="G328" s="13"/>
      <c r="H328" s="186"/>
    </row>
    <row r="329" spans="1:8">
      <c r="A329" s="187">
        <f t="shared" si="5"/>
        <v>328</v>
      </c>
      <c r="B329" s="694" t="s">
        <v>7691</v>
      </c>
      <c r="C329" s="259" t="s">
        <v>2618</v>
      </c>
      <c r="D329" s="15"/>
      <c r="E329" s="13" t="s">
        <v>1250</v>
      </c>
      <c r="F329" s="13">
        <v>2</v>
      </c>
      <c r="G329" s="13"/>
      <c r="H329" s="186"/>
    </row>
    <row r="330" spans="1:8">
      <c r="A330" s="187">
        <f t="shared" si="5"/>
        <v>329</v>
      </c>
      <c r="B330" s="694" t="s">
        <v>7694</v>
      </c>
      <c r="C330" s="259" t="s">
        <v>2619</v>
      </c>
      <c r="D330" s="15"/>
      <c r="E330" s="13" t="s">
        <v>1250</v>
      </c>
      <c r="F330" s="13">
        <v>1</v>
      </c>
      <c r="G330" s="13"/>
      <c r="H330" s="186"/>
    </row>
    <row r="331" spans="1:8">
      <c r="A331" s="187">
        <f t="shared" si="5"/>
        <v>330</v>
      </c>
      <c r="B331" s="694" t="s">
        <v>7697</v>
      </c>
      <c r="C331" s="259" t="s">
        <v>2620</v>
      </c>
      <c r="D331" s="15"/>
      <c r="E331" s="13" t="s">
        <v>1250</v>
      </c>
      <c r="F331" s="13">
        <v>1</v>
      </c>
      <c r="G331" s="13"/>
      <c r="H331" s="186"/>
    </row>
    <row r="332" spans="1:8">
      <c r="A332" s="187">
        <f t="shared" si="5"/>
        <v>331</v>
      </c>
      <c r="B332" s="694" t="s">
        <v>7703</v>
      </c>
      <c r="C332" s="259" t="s">
        <v>2621</v>
      </c>
      <c r="D332" s="15"/>
      <c r="E332" s="13" t="s">
        <v>1250</v>
      </c>
      <c r="F332" s="13">
        <v>3</v>
      </c>
      <c r="G332" s="13"/>
      <c r="H332" s="186"/>
    </row>
    <row r="333" spans="1:8">
      <c r="A333" s="187">
        <f t="shared" si="5"/>
        <v>332</v>
      </c>
      <c r="B333" s="694"/>
      <c r="C333" s="259"/>
      <c r="D333" s="15"/>
      <c r="E333" s="13" t="s">
        <v>1250</v>
      </c>
      <c r="F333" s="13" t="s">
        <v>1250</v>
      </c>
      <c r="G333" s="13"/>
      <c r="H333" s="186"/>
    </row>
    <row r="334" spans="1:8">
      <c r="A334" s="187">
        <f t="shared" si="5"/>
        <v>333</v>
      </c>
      <c r="B334" s="694" t="s">
        <v>7779</v>
      </c>
      <c r="C334" s="259" t="s">
        <v>2657</v>
      </c>
      <c r="D334" s="15"/>
      <c r="E334" s="13" t="s">
        <v>1250</v>
      </c>
      <c r="F334" s="13">
        <v>2</v>
      </c>
      <c r="G334" s="13"/>
      <c r="H334" s="186"/>
    </row>
    <row r="335" spans="1:8">
      <c r="A335" s="187">
        <f t="shared" si="5"/>
        <v>334</v>
      </c>
      <c r="B335" s="694" t="s">
        <v>7782</v>
      </c>
      <c r="C335" s="259" t="s">
        <v>2658</v>
      </c>
      <c r="D335" s="15"/>
      <c r="E335" s="13" t="s">
        <v>1250</v>
      </c>
      <c r="F335" s="13">
        <v>1</v>
      </c>
      <c r="G335" s="13"/>
      <c r="H335" s="186"/>
    </row>
    <row r="336" spans="1:8">
      <c r="A336" s="187">
        <f t="shared" si="5"/>
        <v>335</v>
      </c>
      <c r="B336" s="694" t="s">
        <v>7785</v>
      </c>
      <c r="C336" s="259" t="s">
        <v>2659</v>
      </c>
      <c r="D336" s="15"/>
      <c r="E336" s="13" t="s">
        <v>1250</v>
      </c>
      <c r="F336" s="13">
        <v>1</v>
      </c>
      <c r="G336" s="13"/>
      <c r="H336" s="186"/>
    </row>
    <row r="337" spans="1:8">
      <c r="A337" s="187">
        <f t="shared" si="5"/>
        <v>336</v>
      </c>
      <c r="B337" s="694" t="s">
        <v>7792</v>
      </c>
      <c r="C337" s="259" t="s">
        <v>2660</v>
      </c>
      <c r="D337" s="15"/>
      <c r="E337" s="13" t="s">
        <v>1250</v>
      </c>
      <c r="F337" s="13">
        <v>3</v>
      </c>
      <c r="G337" s="13"/>
      <c r="H337" s="186"/>
    </row>
    <row r="338" spans="1:8">
      <c r="A338" s="187">
        <f t="shared" si="5"/>
        <v>337</v>
      </c>
      <c r="B338" s="694"/>
      <c r="C338" s="259"/>
      <c r="D338" s="15"/>
      <c r="E338" s="13" t="s">
        <v>1250</v>
      </c>
      <c r="F338" s="13" t="s">
        <v>1250</v>
      </c>
      <c r="G338" s="13"/>
      <c r="H338" s="186"/>
    </row>
    <row r="339" spans="1:8">
      <c r="A339" s="187">
        <f t="shared" si="5"/>
        <v>338</v>
      </c>
      <c r="B339" s="694" t="s">
        <v>7780</v>
      </c>
      <c r="C339" s="259" t="s">
        <v>2661</v>
      </c>
      <c r="D339" s="15"/>
      <c r="E339" s="13" t="s">
        <v>1250</v>
      </c>
      <c r="F339" s="13">
        <v>2</v>
      </c>
      <c r="G339" s="13"/>
      <c r="H339" s="186"/>
    </row>
    <row r="340" spans="1:8">
      <c r="A340" s="187">
        <f t="shared" si="5"/>
        <v>339</v>
      </c>
      <c r="B340" s="694" t="s">
        <v>7783</v>
      </c>
      <c r="C340" s="259" t="s">
        <v>2662</v>
      </c>
      <c r="D340" s="15"/>
      <c r="E340" s="13" t="s">
        <v>1250</v>
      </c>
      <c r="F340" s="13">
        <v>1</v>
      </c>
      <c r="G340" s="13"/>
      <c r="H340" s="186"/>
    </row>
    <row r="341" spans="1:8">
      <c r="A341" s="187">
        <f t="shared" si="5"/>
        <v>340</v>
      </c>
      <c r="B341" s="694" t="s">
        <v>7786</v>
      </c>
      <c r="C341" s="259" t="s">
        <v>2663</v>
      </c>
      <c r="D341" s="15"/>
      <c r="E341" s="13" t="s">
        <v>1250</v>
      </c>
      <c r="F341" s="13">
        <v>1</v>
      </c>
      <c r="G341" s="13"/>
      <c r="H341" s="186"/>
    </row>
    <row r="342" spans="1:8">
      <c r="A342" s="187">
        <f t="shared" si="5"/>
        <v>341</v>
      </c>
      <c r="B342" s="694" t="s">
        <v>7793</v>
      </c>
      <c r="C342" s="259" t="s">
        <v>2664</v>
      </c>
      <c r="D342" s="15"/>
      <c r="E342" s="13" t="s">
        <v>1250</v>
      </c>
      <c r="F342" s="13">
        <v>3</v>
      </c>
      <c r="G342" s="13"/>
      <c r="H342" s="186"/>
    </row>
    <row r="343" spans="1:8">
      <c r="A343" s="187">
        <f t="shared" si="5"/>
        <v>342</v>
      </c>
      <c r="B343" s="694"/>
      <c r="C343" s="259"/>
      <c r="D343" s="15"/>
      <c r="E343" s="13" t="s">
        <v>1250</v>
      </c>
      <c r="F343" s="13" t="s">
        <v>1250</v>
      </c>
      <c r="G343" s="13"/>
      <c r="H343" s="186"/>
    </row>
    <row r="344" spans="1:8">
      <c r="A344" s="187">
        <f t="shared" si="5"/>
        <v>343</v>
      </c>
      <c r="B344" s="694" t="s">
        <v>7781</v>
      </c>
      <c r="C344" s="259" t="s">
        <v>2677</v>
      </c>
      <c r="D344" s="15"/>
      <c r="E344" s="13" t="s">
        <v>1250</v>
      </c>
      <c r="F344" s="13">
        <v>2</v>
      </c>
      <c r="G344" s="13"/>
      <c r="H344" s="186"/>
    </row>
    <row r="345" spans="1:8">
      <c r="A345" s="187">
        <f t="shared" si="5"/>
        <v>344</v>
      </c>
      <c r="B345" s="694" t="s">
        <v>7784</v>
      </c>
      <c r="C345" s="259" t="s">
        <v>2678</v>
      </c>
      <c r="D345" s="15"/>
      <c r="E345" s="13" t="s">
        <v>1250</v>
      </c>
      <c r="F345" s="13">
        <v>1</v>
      </c>
      <c r="G345" s="13"/>
      <c r="H345" s="186"/>
    </row>
    <row r="346" spans="1:8">
      <c r="A346" s="187">
        <f t="shared" si="5"/>
        <v>345</v>
      </c>
      <c r="B346" s="694" t="s">
        <v>7787</v>
      </c>
      <c r="C346" s="259" t="s">
        <v>2679</v>
      </c>
      <c r="D346" s="15"/>
      <c r="E346" s="13" t="s">
        <v>1250</v>
      </c>
      <c r="F346" s="13">
        <v>1</v>
      </c>
      <c r="G346" s="13"/>
      <c r="H346" s="186"/>
    </row>
    <row r="347" spans="1:8">
      <c r="A347" s="187">
        <f t="shared" si="5"/>
        <v>346</v>
      </c>
      <c r="B347" s="694" t="s">
        <v>7794</v>
      </c>
      <c r="C347" s="259" t="s">
        <v>2680</v>
      </c>
      <c r="D347" s="15"/>
      <c r="E347" s="13" t="s">
        <v>1250</v>
      </c>
      <c r="F347" s="13">
        <v>3</v>
      </c>
      <c r="G347" s="13"/>
      <c r="H347" s="186"/>
    </row>
    <row r="348" spans="1:8">
      <c r="A348" s="187">
        <f t="shared" si="5"/>
        <v>347</v>
      </c>
      <c r="B348" s="694"/>
      <c r="C348" s="259"/>
      <c r="D348" s="15"/>
      <c r="E348" s="13" t="s">
        <v>1250</v>
      </c>
      <c r="F348" s="13" t="s">
        <v>1250</v>
      </c>
      <c r="G348" s="13"/>
      <c r="H348" s="186"/>
    </row>
    <row r="349" spans="1:8">
      <c r="A349" s="187">
        <f t="shared" si="5"/>
        <v>348</v>
      </c>
      <c r="B349" s="694" t="s">
        <v>7749</v>
      </c>
      <c r="C349" s="259" t="s">
        <v>2681</v>
      </c>
      <c r="D349" s="15"/>
      <c r="E349" s="13" t="s">
        <v>1250</v>
      </c>
      <c r="F349" s="13">
        <v>2</v>
      </c>
      <c r="G349" s="13"/>
      <c r="H349" s="186"/>
    </row>
    <row r="350" spans="1:8">
      <c r="A350" s="187">
        <f t="shared" si="5"/>
        <v>349</v>
      </c>
      <c r="B350" s="694" t="s">
        <v>7751</v>
      </c>
      <c r="C350" s="259" t="s">
        <v>2682</v>
      </c>
      <c r="D350" s="15"/>
      <c r="E350" s="13" t="s">
        <v>1250</v>
      </c>
      <c r="F350" s="13">
        <v>1</v>
      </c>
      <c r="G350" s="13"/>
      <c r="H350" s="186"/>
    </row>
    <row r="351" spans="1:8">
      <c r="A351" s="187">
        <f t="shared" si="5"/>
        <v>350</v>
      </c>
      <c r="B351" s="226" t="s">
        <v>7753</v>
      </c>
      <c r="C351" s="178" t="s">
        <v>2683</v>
      </c>
      <c r="D351" s="15"/>
      <c r="E351" s="13" t="s">
        <v>1250</v>
      </c>
      <c r="F351" s="13">
        <v>1</v>
      </c>
      <c r="G351" s="13"/>
      <c r="H351" s="186"/>
    </row>
    <row r="352" spans="1:8">
      <c r="A352" s="187">
        <f t="shared" si="5"/>
        <v>351</v>
      </c>
      <c r="B352" s="694" t="s">
        <v>7760</v>
      </c>
      <c r="C352" s="259" t="s">
        <v>2684</v>
      </c>
      <c r="D352" s="15"/>
      <c r="E352" s="13" t="s">
        <v>1250</v>
      </c>
      <c r="F352" s="13">
        <v>3</v>
      </c>
      <c r="G352" s="13"/>
      <c r="H352" s="186"/>
    </row>
    <row r="353" spans="1:8">
      <c r="A353" s="187">
        <f t="shared" si="5"/>
        <v>352</v>
      </c>
      <c r="B353" s="694"/>
      <c r="C353" s="259"/>
      <c r="D353" s="15"/>
      <c r="E353" s="13" t="s">
        <v>1250</v>
      </c>
      <c r="F353" s="13" t="s">
        <v>1250</v>
      </c>
      <c r="G353" s="13"/>
      <c r="H353" s="186"/>
    </row>
    <row r="354" spans="1:8">
      <c r="A354" s="187">
        <f t="shared" si="5"/>
        <v>353</v>
      </c>
      <c r="B354" s="694" t="s">
        <v>7750</v>
      </c>
      <c r="C354" s="259" t="s">
        <v>2685</v>
      </c>
      <c r="D354" s="15"/>
      <c r="E354" s="13" t="s">
        <v>1250</v>
      </c>
      <c r="F354" s="13">
        <v>2</v>
      </c>
      <c r="G354" s="13"/>
      <c r="H354" s="186"/>
    </row>
    <row r="355" spans="1:8">
      <c r="A355" s="187">
        <f t="shared" si="5"/>
        <v>354</v>
      </c>
      <c r="B355" s="694" t="s">
        <v>7752</v>
      </c>
      <c r="C355" s="259" t="s">
        <v>2686</v>
      </c>
      <c r="D355" s="15"/>
      <c r="E355" s="13" t="s">
        <v>1250</v>
      </c>
      <c r="F355" s="13">
        <v>1</v>
      </c>
      <c r="G355" s="13"/>
      <c r="H355" s="186"/>
    </row>
    <row r="356" spans="1:8">
      <c r="A356" s="187">
        <f t="shared" si="5"/>
        <v>355</v>
      </c>
      <c r="B356" s="694" t="s">
        <v>7754</v>
      </c>
      <c r="C356" s="259" t="s">
        <v>2687</v>
      </c>
      <c r="D356" s="15"/>
      <c r="E356" s="13" t="s">
        <v>1250</v>
      </c>
      <c r="F356" s="13">
        <v>1</v>
      </c>
      <c r="G356" s="13"/>
      <c r="H356" s="186"/>
    </row>
    <row r="357" spans="1:8">
      <c r="A357" s="187">
        <f t="shared" si="5"/>
        <v>356</v>
      </c>
      <c r="B357" s="694" t="s">
        <v>7761</v>
      </c>
      <c r="C357" s="259" t="s">
        <v>2688</v>
      </c>
      <c r="D357" s="15"/>
      <c r="E357" s="13" t="s">
        <v>1250</v>
      </c>
      <c r="F357" s="13">
        <v>3</v>
      </c>
      <c r="G357" s="13"/>
      <c r="H357" s="186"/>
    </row>
    <row r="358" spans="1:8">
      <c r="A358" s="187">
        <f t="shared" si="5"/>
        <v>357</v>
      </c>
      <c r="B358" s="694"/>
      <c r="C358" s="259"/>
      <c r="D358" s="15"/>
      <c r="E358" s="13" t="s">
        <v>1250</v>
      </c>
      <c r="F358" s="13" t="s">
        <v>1250</v>
      </c>
      <c r="G358" s="13"/>
      <c r="H358" s="186"/>
    </row>
    <row r="359" spans="1:8">
      <c r="A359" s="187">
        <f t="shared" si="5"/>
        <v>358</v>
      </c>
      <c r="B359" s="694" t="s">
        <v>9783</v>
      </c>
      <c r="C359" s="259" t="s">
        <v>2959</v>
      </c>
      <c r="D359" s="15"/>
      <c r="E359" s="13" t="s">
        <v>1250</v>
      </c>
      <c r="F359" s="13">
        <v>1</v>
      </c>
      <c r="G359" s="13"/>
      <c r="H359" s="186"/>
    </row>
    <row r="360" spans="1:8">
      <c r="A360" s="187">
        <f t="shared" si="5"/>
        <v>359</v>
      </c>
      <c r="B360" s="694" t="s">
        <v>9894</v>
      </c>
      <c r="C360" s="259" t="s">
        <v>2326</v>
      </c>
      <c r="D360" s="15"/>
      <c r="E360" s="13" t="s">
        <v>1250</v>
      </c>
      <c r="F360" s="13">
        <v>1</v>
      </c>
      <c r="G360" s="13"/>
      <c r="H360" s="186"/>
    </row>
    <row r="361" spans="1:8">
      <c r="A361" s="187">
        <f t="shared" si="5"/>
        <v>360</v>
      </c>
      <c r="B361" s="694" t="s">
        <v>10841</v>
      </c>
      <c r="C361" s="259" t="s">
        <v>2755</v>
      </c>
      <c r="D361" s="15"/>
      <c r="E361" s="13" t="s">
        <v>1250</v>
      </c>
      <c r="F361" s="13">
        <v>1</v>
      </c>
      <c r="G361" s="13"/>
      <c r="H361" s="186"/>
    </row>
    <row r="362" spans="1:8">
      <c r="A362" s="187">
        <f t="shared" si="5"/>
        <v>361</v>
      </c>
      <c r="B362" s="694" t="s">
        <v>10921</v>
      </c>
      <c r="C362" s="259" t="s">
        <v>2752</v>
      </c>
      <c r="D362" s="15"/>
      <c r="E362" s="13" t="s">
        <v>1250</v>
      </c>
      <c r="F362" s="13">
        <v>1</v>
      </c>
      <c r="G362" s="13"/>
      <c r="H362" s="186"/>
    </row>
    <row r="363" spans="1:8">
      <c r="A363" s="187">
        <f t="shared" si="5"/>
        <v>362</v>
      </c>
      <c r="B363" s="694" t="s">
        <v>9828</v>
      </c>
      <c r="C363" s="259" t="s">
        <v>2966</v>
      </c>
      <c r="D363" s="15"/>
      <c r="E363" s="13" t="s">
        <v>1250</v>
      </c>
      <c r="F363" s="13">
        <v>1</v>
      </c>
      <c r="G363" s="13"/>
      <c r="H363" s="186"/>
    </row>
    <row r="364" spans="1:8">
      <c r="A364" s="187">
        <f t="shared" si="5"/>
        <v>363</v>
      </c>
      <c r="B364" s="694" t="s">
        <v>10096</v>
      </c>
      <c r="C364" s="259" t="s">
        <v>2974</v>
      </c>
      <c r="D364" s="15"/>
      <c r="E364" s="13" t="s">
        <v>1250</v>
      </c>
      <c r="F364" s="13">
        <v>1</v>
      </c>
      <c r="G364" s="13"/>
      <c r="H364" s="186"/>
    </row>
    <row r="365" spans="1:8">
      <c r="A365" s="187">
        <f t="shared" si="5"/>
        <v>364</v>
      </c>
      <c r="B365" s="694" t="s">
        <v>7388</v>
      </c>
      <c r="C365" s="259" t="s">
        <v>2690</v>
      </c>
      <c r="D365" s="15"/>
      <c r="E365" s="13" t="s">
        <v>1250</v>
      </c>
      <c r="F365" s="13">
        <v>1</v>
      </c>
      <c r="G365" s="13"/>
      <c r="H365" s="186"/>
    </row>
    <row r="366" spans="1:8">
      <c r="A366" s="187">
        <f t="shared" si="5"/>
        <v>365</v>
      </c>
      <c r="B366" s="694" t="s">
        <v>7325</v>
      </c>
      <c r="C366" s="259" t="s">
        <v>2697</v>
      </c>
      <c r="D366" s="15"/>
      <c r="E366" s="13" t="s">
        <v>1250</v>
      </c>
      <c r="F366" s="13">
        <v>1</v>
      </c>
      <c r="G366" s="13"/>
      <c r="H366" s="186"/>
    </row>
    <row r="367" spans="1:8">
      <c r="A367" s="187">
        <f t="shared" si="5"/>
        <v>366</v>
      </c>
      <c r="B367" s="694" t="s">
        <v>7395</v>
      </c>
      <c r="C367" s="259" t="s">
        <v>2691</v>
      </c>
      <c r="D367" s="15"/>
      <c r="E367" s="13" t="s">
        <v>1250</v>
      </c>
      <c r="F367" s="13">
        <v>1</v>
      </c>
      <c r="G367" s="13"/>
      <c r="H367" s="186"/>
    </row>
    <row r="368" spans="1:8">
      <c r="A368" s="187">
        <f t="shared" si="5"/>
        <v>367</v>
      </c>
      <c r="B368" s="694" t="s">
        <v>7332</v>
      </c>
      <c r="C368" s="259" t="s">
        <v>2698</v>
      </c>
      <c r="D368" s="15"/>
      <c r="E368" s="13" t="s">
        <v>1250</v>
      </c>
      <c r="F368" s="13">
        <v>1</v>
      </c>
      <c r="G368" s="13"/>
      <c r="H368" s="186"/>
    </row>
    <row r="369" spans="1:8">
      <c r="A369" s="187">
        <f t="shared" si="5"/>
        <v>368</v>
      </c>
      <c r="B369" s="694" t="s">
        <v>7512</v>
      </c>
      <c r="C369" s="259" t="s">
        <v>37</v>
      </c>
      <c r="D369" s="15"/>
      <c r="E369" s="13" t="s">
        <v>1250</v>
      </c>
      <c r="F369" s="13">
        <v>1</v>
      </c>
      <c r="G369" s="13"/>
      <c r="H369" s="186"/>
    </row>
    <row r="370" spans="1:8">
      <c r="A370" s="187">
        <f t="shared" si="5"/>
        <v>369</v>
      </c>
      <c r="B370" s="694" t="s">
        <v>9849</v>
      </c>
      <c r="C370" s="259" t="s">
        <v>2967</v>
      </c>
      <c r="D370" s="15"/>
      <c r="E370" s="13" t="s">
        <v>1250</v>
      </c>
      <c r="F370" s="13">
        <v>1</v>
      </c>
      <c r="G370" s="13"/>
      <c r="H370" s="186"/>
    </row>
    <row r="371" spans="1:8">
      <c r="A371" s="187">
        <f t="shared" si="5"/>
        <v>370</v>
      </c>
      <c r="B371" s="694" t="s">
        <v>10595</v>
      </c>
      <c r="C371" s="259" t="s">
        <v>44</v>
      </c>
      <c r="D371" s="15"/>
      <c r="E371" s="13" t="s">
        <v>1250</v>
      </c>
      <c r="F371" s="13">
        <v>1</v>
      </c>
      <c r="G371" s="13"/>
      <c r="H371" s="186"/>
    </row>
    <row r="372" spans="1:8">
      <c r="A372" s="187">
        <f t="shared" si="5"/>
        <v>371</v>
      </c>
      <c r="B372" s="694" t="s">
        <v>7345</v>
      </c>
      <c r="C372" s="259" t="s">
        <v>2699</v>
      </c>
      <c r="D372" s="15"/>
      <c r="E372" s="13" t="s">
        <v>1250</v>
      </c>
      <c r="F372" s="13">
        <v>1</v>
      </c>
      <c r="G372" s="13"/>
      <c r="H372" s="186"/>
    </row>
    <row r="373" spans="1:8">
      <c r="A373" s="187">
        <f t="shared" si="5"/>
        <v>372</v>
      </c>
      <c r="B373" s="694" t="s">
        <v>7360</v>
      </c>
      <c r="C373" s="259" t="s">
        <v>2700</v>
      </c>
      <c r="D373" s="15"/>
      <c r="E373" s="13" t="s">
        <v>1250</v>
      </c>
      <c r="F373" s="13">
        <v>1</v>
      </c>
      <c r="G373" s="13"/>
      <c r="H373" s="186"/>
    </row>
    <row r="374" spans="1:8">
      <c r="A374" s="187">
        <f t="shared" si="5"/>
        <v>373</v>
      </c>
      <c r="B374" s="694" t="s">
        <v>10554</v>
      </c>
      <c r="C374" s="259" t="s">
        <v>2995</v>
      </c>
      <c r="D374" s="15"/>
      <c r="E374" s="13" t="s">
        <v>1250</v>
      </c>
      <c r="F374" s="13">
        <v>1</v>
      </c>
      <c r="G374" s="13"/>
      <c r="H374" s="186"/>
    </row>
    <row r="375" spans="1:8">
      <c r="A375" s="187">
        <f t="shared" si="5"/>
        <v>374</v>
      </c>
      <c r="B375" s="694" t="s">
        <v>10602</v>
      </c>
      <c r="C375" s="259" t="s">
        <v>2990</v>
      </c>
      <c r="D375" s="15"/>
      <c r="E375" s="13" t="s">
        <v>1250</v>
      </c>
      <c r="F375" s="13">
        <v>1</v>
      </c>
      <c r="G375" s="13"/>
      <c r="H375" s="186"/>
    </row>
    <row r="376" spans="1:8">
      <c r="A376" s="187">
        <f t="shared" si="5"/>
        <v>375</v>
      </c>
      <c r="B376" s="694" t="s">
        <v>7410</v>
      </c>
      <c r="C376" s="259" t="s">
        <v>2692</v>
      </c>
      <c r="D376" s="15"/>
      <c r="E376" s="13" t="s">
        <v>1250</v>
      </c>
      <c r="F376" s="13">
        <v>1</v>
      </c>
      <c r="G376" s="13"/>
      <c r="H376" s="186"/>
    </row>
    <row r="377" spans="1:8">
      <c r="A377" s="187">
        <f t="shared" si="5"/>
        <v>376</v>
      </c>
      <c r="B377" s="694" t="s">
        <v>7417</v>
      </c>
      <c r="C377" s="259" t="s">
        <v>2693</v>
      </c>
      <c r="D377" s="15"/>
      <c r="E377" s="13" t="s">
        <v>1250</v>
      </c>
      <c r="F377" s="13">
        <v>1</v>
      </c>
      <c r="G377" s="13"/>
      <c r="H377" s="186"/>
    </row>
    <row r="378" spans="1:8">
      <c r="A378" s="187">
        <f t="shared" si="5"/>
        <v>377</v>
      </c>
      <c r="B378" s="694" t="s">
        <v>9941</v>
      </c>
      <c r="C378" s="259" t="s">
        <v>2958</v>
      </c>
      <c r="D378" s="15"/>
      <c r="E378" s="13" t="s">
        <v>1250</v>
      </c>
      <c r="F378" s="13">
        <v>1</v>
      </c>
      <c r="G378" s="13"/>
      <c r="H378" s="186"/>
    </row>
    <row r="379" spans="1:8">
      <c r="A379" s="187">
        <f t="shared" si="5"/>
        <v>378</v>
      </c>
      <c r="B379" s="694" t="s">
        <v>10611</v>
      </c>
      <c r="C379" s="259" t="s">
        <v>2991</v>
      </c>
      <c r="D379" s="15"/>
      <c r="E379" s="13" t="s">
        <v>1250</v>
      </c>
      <c r="F379" s="13">
        <v>1</v>
      </c>
      <c r="G379" s="13"/>
      <c r="H379" s="186"/>
    </row>
    <row r="380" spans="1:8">
      <c r="A380" s="187">
        <f t="shared" si="5"/>
        <v>379</v>
      </c>
      <c r="B380" s="694" t="s">
        <v>10564</v>
      </c>
      <c r="C380" s="259" t="s">
        <v>2996</v>
      </c>
      <c r="D380" s="15"/>
      <c r="E380" s="13" t="s">
        <v>1250</v>
      </c>
      <c r="F380" s="13">
        <v>1</v>
      </c>
      <c r="G380" s="13"/>
      <c r="H380" s="186"/>
    </row>
    <row r="381" spans="1:8">
      <c r="A381" s="187">
        <f t="shared" si="5"/>
        <v>380</v>
      </c>
      <c r="B381" s="694" t="s">
        <v>7367</v>
      </c>
      <c r="C381" s="259" t="s">
        <v>2701</v>
      </c>
      <c r="D381" s="15"/>
      <c r="E381" s="13" t="s">
        <v>1250</v>
      </c>
      <c r="F381" s="13">
        <v>1</v>
      </c>
      <c r="G381" s="13"/>
      <c r="H381" s="186"/>
    </row>
    <row r="382" spans="1:8">
      <c r="A382" s="187">
        <f t="shared" si="5"/>
        <v>381</v>
      </c>
      <c r="B382" s="694" t="s">
        <v>7374</v>
      </c>
      <c r="C382" s="259" t="s">
        <v>2702</v>
      </c>
      <c r="D382" s="15"/>
      <c r="E382" s="13" t="s">
        <v>1250</v>
      </c>
      <c r="F382" s="13">
        <v>1</v>
      </c>
      <c r="G382" s="13"/>
      <c r="H382" s="186"/>
    </row>
    <row r="383" spans="1:8">
      <c r="A383" s="187">
        <f t="shared" ref="A383:A446" si="6">A382+1</f>
        <v>382</v>
      </c>
      <c r="B383" s="694" t="s">
        <v>10571</v>
      </c>
      <c r="C383" s="259" t="s">
        <v>2997</v>
      </c>
      <c r="D383" s="15"/>
      <c r="E383" s="13" t="s">
        <v>1250</v>
      </c>
      <c r="F383" s="13">
        <v>1</v>
      </c>
      <c r="G383" s="13"/>
      <c r="H383" s="186"/>
    </row>
    <row r="384" spans="1:8">
      <c r="A384" s="187">
        <f t="shared" si="6"/>
        <v>383</v>
      </c>
      <c r="B384" s="694" t="s">
        <v>10618</v>
      </c>
      <c r="C384" s="259" t="s">
        <v>2992</v>
      </c>
      <c r="D384" s="15"/>
      <c r="E384" s="13" t="s">
        <v>1250</v>
      </c>
      <c r="F384" s="13">
        <v>1</v>
      </c>
      <c r="G384" s="13"/>
      <c r="H384" s="186"/>
    </row>
    <row r="385" spans="1:8">
      <c r="A385" s="187">
        <f t="shared" si="6"/>
        <v>384</v>
      </c>
      <c r="B385" s="694" t="s">
        <v>7432</v>
      </c>
      <c r="C385" s="259" t="s">
        <v>2694</v>
      </c>
      <c r="D385" s="15"/>
      <c r="E385" s="13" t="s">
        <v>1250</v>
      </c>
      <c r="F385" s="13">
        <v>1</v>
      </c>
      <c r="G385" s="13"/>
      <c r="H385" s="186"/>
    </row>
    <row r="386" spans="1:8">
      <c r="A386" s="187">
        <f t="shared" si="6"/>
        <v>385</v>
      </c>
      <c r="B386" s="694" t="s">
        <v>9856</v>
      </c>
      <c r="C386" s="259" t="s">
        <v>2968</v>
      </c>
      <c r="D386" s="15"/>
      <c r="E386" s="13" t="s">
        <v>1250</v>
      </c>
      <c r="F386" s="13">
        <v>1</v>
      </c>
      <c r="G386" s="13"/>
      <c r="H386" s="186"/>
    </row>
    <row r="387" spans="1:8">
      <c r="A387" s="187">
        <f t="shared" si="6"/>
        <v>386</v>
      </c>
      <c r="B387" s="694" t="s">
        <v>7439</v>
      </c>
      <c r="C387" s="259" t="s">
        <v>2695</v>
      </c>
      <c r="D387" s="15"/>
      <c r="E387" s="13" t="s">
        <v>1250</v>
      </c>
      <c r="F387" s="13">
        <v>1</v>
      </c>
      <c r="G387" s="13"/>
      <c r="H387" s="186"/>
    </row>
    <row r="388" spans="1:8">
      <c r="A388" s="187">
        <f t="shared" si="6"/>
        <v>387</v>
      </c>
      <c r="B388" s="559" t="s">
        <v>9870</v>
      </c>
      <c r="C388" s="259" t="s">
        <v>2969</v>
      </c>
      <c r="D388" s="15"/>
      <c r="E388" s="13" t="s">
        <v>1250</v>
      </c>
      <c r="F388" s="13">
        <v>1</v>
      </c>
      <c r="G388" s="13"/>
      <c r="H388" s="186"/>
    </row>
    <row r="389" spans="1:8">
      <c r="A389" s="187">
        <f t="shared" si="6"/>
        <v>388</v>
      </c>
      <c r="B389" s="559" t="s">
        <v>7381</v>
      </c>
      <c r="C389" s="259" t="s">
        <v>2703</v>
      </c>
      <c r="D389" s="15"/>
      <c r="E389" s="13" t="s">
        <v>1250</v>
      </c>
      <c r="F389" s="13">
        <v>1</v>
      </c>
      <c r="G389" s="13"/>
      <c r="H389" s="186"/>
    </row>
    <row r="390" spans="1:8">
      <c r="A390" s="187">
        <f t="shared" si="6"/>
        <v>389</v>
      </c>
      <c r="B390" s="559" t="s">
        <v>10103</v>
      </c>
      <c r="C390" s="259" t="s">
        <v>2975</v>
      </c>
      <c r="D390" s="15"/>
      <c r="E390" s="13" t="s">
        <v>1250</v>
      </c>
      <c r="F390" s="13">
        <v>1</v>
      </c>
      <c r="G390" s="13"/>
      <c r="H390" s="186"/>
    </row>
    <row r="391" spans="1:8">
      <c r="A391" s="187">
        <f t="shared" si="6"/>
        <v>390</v>
      </c>
      <c r="B391" s="226" t="s">
        <v>10961</v>
      </c>
      <c r="C391" s="178" t="s">
        <v>1974</v>
      </c>
      <c r="D391" s="15"/>
      <c r="E391" s="13" t="s">
        <v>1250</v>
      </c>
      <c r="F391" s="13">
        <v>1</v>
      </c>
      <c r="G391" s="13"/>
      <c r="H391" s="186"/>
    </row>
    <row r="392" spans="1:8">
      <c r="A392" s="187">
        <f t="shared" si="6"/>
        <v>391</v>
      </c>
      <c r="B392" s="226" t="s">
        <v>10848</v>
      </c>
      <c r="C392" s="178" t="s">
        <v>2753</v>
      </c>
      <c r="D392" s="15"/>
      <c r="E392" s="13" t="s">
        <v>1250</v>
      </c>
      <c r="F392" s="13">
        <v>1</v>
      </c>
      <c r="G392" s="13"/>
    </row>
    <row r="393" spans="1:8">
      <c r="A393" s="187">
        <f t="shared" si="6"/>
        <v>392</v>
      </c>
      <c r="B393" s="226" t="s">
        <v>10968</v>
      </c>
      <c r="C393" s="178" t="s">
        <v>2754</v>
      </c>
      <c r="D393" s="15"/>
      <c r="E393" s="13" t="s">
        <v>1250</v>
      </c>
      <c r="F393" s="13">
        <v>1</v>
      </c>
      <c r="G393" s="13"/>
    </row>
    <row r="394" spans="1:8">
      <c r="A394" s="187">
        <f t="shared" si="6"/>
        <v>393</v>
      </c>
      <c r="B394" s="226" t="s">
        <v>7449</v>
      </c>
      <c r="C394" s="178" t="s">
        <v>2696</v>
      </c>
      <c r="D394" s="15"/>
      <c r="E394" s="13" t="s">
        <v>1250</v>
      </c>
      <c r="F394" s="13">
        <v>1</v>
      </c>
      <c r="G394" s="13"/>
    </row>
    <row r="395" spans="1:8">
      <c r="A395" s="187">
        <f t="shared" si="6"/>
        <v>394</v>
      </c>
      <c r="B395" s="226"/>
      <c r="C395" s="178"/>
      <c r="D395" s="15"/>
      <c r="E395" s="13" t="s">
        <v>1250</v>
      </c>
      <c r="F395" s="13" t="s">
        <v>1250</v>
      </c>
      <c r="G395" s="13"/>
    </row>
    <row r="396" spans="1:8">
      <c r="A396" s="187">
        <f t="shared" si="6"/>
        <v>395</v>
      </c>
      <c r="B396" s="226"/>
      <c r="C396" s="178"/>
      <c r="D396" s="15"/>
      <c r="E396" s="13" t="s">
        <v>1250</v>
      </c>
      <c r="F396" s="13" t="s">
        <v>1250</v>
      </c>
      <c r="G396" s="13"/>
    </row>
    <row r="397" spans="1:8">
      <c r="A397" s="187">
        <f t="shared" si="6"/>
        <v>396</v>
      </c>
      <c r="B397" s="226"/>
      <c r="C397" s="178"/>
      <c r="D397" s="15"/>
      <c r="E397" s="13" t="s">
        <v>1250</v>
      </c>
      <c r="F397" s="13" t="s">
        <v>1250</v>
      </c>
      <c r="G397" s="13"/>
    </row>
    <row r="398" spans="1:8">
      <c r="A398" s="187">
        <f t="shared" si="6"/>
        <v>397</v>
      </c>
      <c r="B398" s="226"/>
      <c r="C398" s="178"/>
      <c r="D398" s="15"/>
      <c r="E398" s="13" t="s">
        <v>1250</v>
      </c>
      <c r="F398" s="13" t="s">
        <v>1250</v>
      </c>
      <c r="G398" s="13"/>
    </row>
    <row r="399" spans="1:8">
      <c r="A399" s="187">
        <f t="shared" si="6"/>
        <v>398</v>
      </c>
      <c r="B399" s="226"/>
      <c r="C399" s="178"/>
      <c r="D399" s="15"/>
      <c r="E399" s="13" t="s">
        <v>1250</v>
      </c>
      <c r="F399" s="13" t="s">
        <v>1250</v>
      </c>
      <c r="G399" s="13"/>
    </row>
    <row r="400" spans="1:8">
      <c r="A400" s="187">
        <f t="shared" si="6"/>
        <v>399</v>
      </c>
      <c r="B400" s="226"/>
      <c r="C400" s="178"/>
      <c r="D400" s="15"/>
      <c r="E400" s="13" t="s">
        <v>1250</v>
      </c>
      <c r="F400" s="13" t="s">
        <v>1250</v>
      </c>
      <c r="G400" s="13"/>
    </row>
    <row r="401" spans="1:8">
      <c r="A401" s="187">
        <f t="shared" si="6"/>
        <v>400</v>
      </c>
      <c r="B401" s="226"/>
      <c r="C401" s="178"/>
      <c r="D401" s="15"/>
      <c r="E401" s="13" t="s">
        <v>1250</v>
      </c>
      <c r="F401" s="13" t="s">
        <v>1250</v>
      </c>
      <c r="G401" s="13"/>
    </row>
    <row r="402" spans="1:8">
      <c r="A402" s="187">
        <f t="shared" si="6"/>
        <v>401</v>
      </c>
      <c r="B402" s="226"/>
      <c r="C402" s="178"/>
      <c r="D402" s="15"/>
      <c r="E402" s="13" t="s">
        <v>1250</v>
      </c>
      <c r="F402" s="13" t="s">
        <v>1250</v>
      </c>
      <c r="G402" s="13"/>
    </row>
    <row r="403" spans="1:8">
      <c r="A403" s="187">
        <f t="shared" si="6"/>
        <v>402</v>
      </c>
      <c r="B403" s="226"/>
      <c r="C403" s="178"/>
      <c r="D403" s="15"/>
      <c r="E403" s="13" t="s">
        <v>1250</v>
      </c>
      <c r="F403" s="13" t="s">
        <v>1250</v>
      </c>
      <c r="G403" s="13"/>
    </row>
    <row r="404" spans="1:8">
      <c r="A404" s="187">
        <f t="shared" si="6"/>
        <v>403</v>
      </c>
      <c r="B404" s="226"/>
      <c r="C404" s="178"/>
      <c r="D404" s="15"/>
      <c r="E404" s="13" t="s">
        <v>1250</v>
      </c>
      <c r="F404" s="13" t="s">
        <v>1250</v>
      </c>
      <c r="G404" s="13"/>
      <c r="H404" s="186"/>
    </row>
    <row r="405" spans="1:8">
      <c r="A405" s="187">
        <f t="shared" si="6"/>
        <v>404</v>
      </c>
      <c r="B405" s="226"/>
      <c r="C405" s="178"/>
      <c r="D405" s="15"/>
      <c r="E405" s="13" t="s">
        <v>1250</v>
      </c>
      <c r="F405" s="13" t="s">
        <v>1250</v>
      </c>
      <c r="G405" s="13"/>
      <c r="H405" s="186"/>
    </row>
    <row r="406" spans="1:8">
      <c r="A406" s="187">
        <f t="shared" si="6"/>
        <v>405</v>
      </c>
      <c r="B406" s="226"/>
      <c r="C406" s="178"/>
      <c r="D406" s="15"/>
      <c r="E406" s="13" t="s">
        <v>1250</v>
      </c>
      <c r="F406" s="13" t="s">
        <v>1250</v>
      </c>
      <c r="G406" s="13"/>
      <c r="H406" s="186"/>
    </row>
    <row r="407" spans="1:8">
      <c r="A407" s="187">
        <f t="shared" si="6"/>
        <v>406</v>
      </c>
      <c r="B407" s="226"/>
      <c r="C407" s="178"/>
      <c r="D407" s="15"/>
      <c r="E407" s="13" t="s">
        <v>1250</v>
      </c>
      <c r="F407" s="13" t="s">
        <v>1250</v>
      </c>
      <c r="G407" s="13"/>
      <c r="H407" s="186"/>
    </row>
    <row r="408" spans="1:8">
      <c r="A408" s="187">
        <f t="shared" si="6"/>
        <v>407</v>
      </c>
      <c r="B408" s="226"/>
      <c r="C408" s="178"/>
      <c r="D408" s="15"/>
      <c r="E408" s="13" t="s">
        <v>1250</v>
      </c>
      <c r="F408" s="13" t="s">
        <v>1250</v>
      </c>
      <c r="G408" s="13"/>
      <c r="H408" s="186"/>
    </row>
    <row r="409" spans="1:8">
      <c r="A409" s="187">
        <f t="shared" si="6"/>
        <v>408</v>
      </c>
      <c r="B409" s="226"/>
      <c r="C409" s="178"/>
      <c r="D409" s="15"/>
      <c r="E409" s="13" t="s">
        <v>1250</v>
      </c>
      <c r="F409" s="13" t="s">
        <v>1250</v>
      </c>
      <c r="G409" s="13"/>
      <c r="H409" s="186"/>
    </row>
    <row r="410" spans="1:8">
      <c r="A410" s="187">
        <f t="shared" si="6"/>
        <v>409</v>
      </c>
      <c r="B410" s="226"/>
      <c r="C410" s="178"/>
      <c r="D410" s="15"/>
      <c r="E410" s="13" t="s">
        <v>1250</v>
      </c>
      <c r="F410" s="13" t="s">
        <v>1250</v>
      </c>
      <c r="G410" s="13"/>
      <c r="H410" s="186"/>
    </row>
    <row r="411" spans="1:8">
      <c r="A411" s="184">
        <f t="shared" si="6"/>
        <v>410</v>
      </c>
      <c r="B411" s="15"/>
      <c r="C411" s="13"/>
      <c r="D411" s="15"/>
      <c r="E411" s="13" t="s">
        <v>1250</v>
      </c>
      <c r="F411" s="13" t="s">
        <v>1250</v>
      </c>
      <c r="G411" s="13"/>
      <c r="H411" s="186"/>
    </row>
    <row r="412" spans="1:8">
      <c r="A412" s="184">
        <f t="shared" si="6"/>
        <v>411</v>
      </c>
      <c r="B412" s="15"/>
      <c r="C412" s="13"/>
      <c r="D412" s="15"/>
      <c r="E412" s="13" t="s">
        <v>1250</v>
      </c>
      <c r="F412" s="13" t="s">
        <v>1250</v>
      </c>
      <c r="G412" s="13"/>
      <c r="H412" s="186"/>
    </row>
    <row r="413" spans="1:8">
      <c r="A413" s="184">
        <f t="shared" si="6"/>
        <v>412</v>
      </c>
      <c r="B413" s="15"/>
      <c r="C413" s="13"/>
      <c r="D413" s="15"/>
      <c r="E413" s="13" t="s">
        <v>1250</v>
      </c>
      <c r="F413" s="13" t="s">
        <v>1250</v>
      </c>
      <c r="G413" s="13"/>
      <c r="H413" s="186"/>
    </row>
    <row r="414" spans="1:8">
      <c r="A414" s="184">
        <f t="shared" si="6"/>
        <v>413</v>
      </c>
      <c r="B414" s="15"/>
      <c r="C414" s="13"/>
      <c r="D414" s="15"/>
      <c r="E414" s="13" t="s">
        <v>1250</v>
      </c>
      <c r="F414" s="13" t="s">
        <v>1250</v>
      </c>
      <c r="G414" s="13"/>
      <c r="H414" s="186"/>
    </row>
    <row r="415" spans="1:8">
      <c r="A415" s="184">
        <f t="shared" si="6"/>
        <v>414</v>
      </c>
      <c r="B415" s="15"/>
      <c r="C415" s="13"/>
      <c r="D415" s="15"/>
      <c r="E415" s="13" t="s">
        <v>1250</v>
      </c>
      <c r="F415" s="13" t="s">
        <v>1250</v>
      </c>
      <c r="G415" s="13"/>
      <c r="H415" s="186"/>
    </row>
    <row r="416" spans="1:8">
      <c r="A416" s="184">
        <f t="shared" si="6"/>
        <v>415</v>
      </c>
      <c r="B416" s="15"/>
      <c r="C416" s="13"/>
      <c r="D416" s="15"/>
      <c r="E416" s="13" t="s">
        <v>1250</v>
      </c>
      <c r="F416" s="13" t="s">
        <v>1250</v>
      </c>
      <c r="G416" s="13"/>
      <c r="H416" s="186"/>
    </row>
    <row r="417" spans="1:8">
      <c r="A417" s="184">
        <f t="shared" si="6"/>
        <v>416</v>
      </c>
      <c r="B417" s="15"/>
      <c r="C417" s="13"/>
      <c r="D417" s="15"/>
      <c r="E417" s="13" t="s">
        <v>1250</v>
      </c>
      <c r="F417" s="13" t="s">
        <v>1250</v>
      </c>
      <c r="G417" s="13"/>
      <c r="H417" s="186"/>
    </row>
    <row r="418" spans="1:8">
      <c r="A418" s="184">
        <f t="shared" si="6"/>
        <v>417</v>
      </c>
      <c r="B418" s="15"/>
      <c r="C418" s="13"/>
      <c r="D418" s="15"/>
      <c r="E418" s="13" t="s">
        <v>1250</v>
      </c>
      <c r="F418" s="13" t="s">
        <v>1250</v>
      </c>
      <c r="G418" s="13"/>
      <c r="H418" s="186"/>
    </row>
    <row r="419" spans="1:8">
      <c r="A419" s="184">
        <f t="shared" si="6"/>
        <v>418</v>
      </c>
      <c r="B419" s="15"/>
      <c r="C419" s="13"/>
      <c r="D419" s="15"/>
      <c r="E419" s="13" t="s">
        <v>1250</v>
      </c>
      <c r="F419" s="13" t="s">
        <v>1250</v>
      </c>
      <c r="G419" s="13"/>
      <c r="H419" s="186"/>
    </row>
    <row r="420" spans="1:8">
      <c r="A420" s="184">
        <f t="shared" si="6"/>
        <v>419</v>
      </c>
      <c r="B420" s="15"/>
      <c r="C420" s="13"/>
      <c r="D420" s="15"/>
      <c r="E420" s="13" t="s">
        <v>1250</v>
      </c>
      <c r="F420" s="13" t="s">
        <v>1250</v>
      </c>
      <c r="G420" s="13"/>
      <c r="H420" s="186"/>
    </row>
    <row r="421" spans="1:8">
      <c r="A421" s="184">
        <f t="shared" si="6"/>
        <v>420</v>
      </c>
      <c r="B421" s="15"/>
      <c r="C421" s="13"/>
      <c r="D421" s="15"/>
      <c r="E421" s="13" t="s">
        <v>1250</v>
      </c>
      <c r="F421" s="13" t="s">
        <v>1250</v>
      </c>
      <c r="G421" s="13"/>
      <c r="H421" s="186"/>
    </row>
    <row r="422" spans="1:8">
      <c r="A422" s="184">
        <f t="shared" si="6"/>
        <v>421</v>
      </c>
      <c r="B422" s="15"/>
      <c r="C422" s="13"/>
      <c r="D422" s="15"/>
      <c r="E422" s="13" t="s">
        <v>1250</v>
      </c>
      <c r="F422" s="13" t="s">
        <v>1250</v>
      </c>
      <c r="G422" s="13"/>
      <c r="H422" s="186"/>
    </row>
    <row r="423" spans="1:8">
      <c r="A423" s="184">
        <f t="shared" si="6"/>
        <v>422</v>
      </c>
      <c r="B423" s="15"/>
      <c r="C423" s="13"/>
      <c r="D423" s="15"/>
      <c r="E423" s="13" t="s">
        <v>1250</v>
      </c>
      <c r="F423" s="13" t="s">
        <v>1250</v>
      </c>
      <c r="G423" s="13"/>
      <c r="H423" s="186"/>
    </row>
    <row r="424" spans="1:8">
      <c r="A424" s="184">
        <f t="shared" si="6"/>
        <v>423</v>
      </c>
      <c r="B424" s="15"/>
      <c r="C424" s="13"/>
      <c r="D424" s="15"/>
      <c r="E424" s="13" t="s">
        <v>1250</v>
      </c>
      <c r="F424" s="13" t="s">
        <v>1250</v>
      </c>
      <c r="G424" s="13"/>
      <c r="H424" s="186"/>
    </row>
    <row r="425" spans="1:8">
      <c r="A425" s="184">
        <f t="shared" si="6"/>
        <v>424</v>
      </c>
      <c r="B425" s="15"/>
      <c r="C425" s="13"/>
      <c r="D425" s="15"/>
      <c r="E425" s="13" t="s">
        <v>1250</v>
      </c>
      <c r="F425" s="13" t="s">
        <v>1250</v>
      </c>
      <c r="G425" s="13"/>
      <c r="H425" s="186"/>
    </row>
    <row r="426" spans="1:8">
      <c r="A426" s="184">
        <f t="shared" si="6"/>
        <v>425</v>
      </c>
      <c r="B426" s="15"/>
      <c r="C426" s="13"/>
      <c r="D426" s="15"/>
      <c r="E426" s="13" t="s">
        <v>1250</v>
      </c>
      <c r="F426" s="13" t="s">
        <v>1250</v>
      </c>
      <c r="G426" s="13"/>
      <c r="H426" s="186"/>
    </row>
    <row r="427" spans="1:8">
      <c r="A427" s="184">
        <f t="shared" si="6"/>
        <v>426</v>
      </c>
      <c r="B427" s="15"/>
      <c r="C427" s="13"/>
      <c r="D427" s="15"/>
      <c r="E427" s="13" t="s">
        <v>1250</v>
      </c>
      <c r="F427" s="13" t="s">
        <v>1250</v>
      </c>
      <c r="G427" s="13"/>
      <c r="H427" s="186"/>
    </row>
    <row r="428" spans="1:8">
      <c r="A428" s="184">
        <f t="shared" si="6"/>
        <v>427</v>
      </c>
      <c r="B428" s="15"/>
      <c r="C428" s="13"/>
      <c r="D428" s="15"/>
      <c r="E428" s="13" t="s">
        <v>1250</v>
      </c>
      <c r="F428" s="13" t="s">
        <v>1250</v>
      </c>
      <c r="G428" s="13"/>
      <c r="H428" s="186"/>
    </row>
    <row r="429" spans="1:8">
      <c r="A429" s="184">
        <f t="shared" si="6"/>
        <v>428</v>
      </c>
      <c r="B429" s="15"/>
      <c r="C429" s="13"/>
      <c r="D429" s="15"/>
      <c r="E429" s="13" t="s">
        <v>1250</v>
      </c>
      <c r="F429" s="13" t="s">
        <v>1250</v>
      </c>
      <c r="G429" s="13"/>
      <c r="H429" s="186"/>
    </row>
    <row r="430" spans="1:8">
      <c r="A430" s="184">
        <f t="shared" si="6"/>
        <v>429</v>
      </c>
      <c r="B430" s="15"/>
      <c r="C430" s="13"/>
      <c r="D430" s="15"/>
      <c r="E430" s="13" t="s">
        <v>1250</v>
      </c>
      <c r="F430" s="13" t="s">
        <v>1250</v>
      </c>
      <c r="G430" s="13"/>
      <c r="H430" s="186"/>
    </row>
    <row r="431" spans="1:8">
      <c r="A431" s="184">
        <f t="shared" si="6"/>
        <v>430</v>
      </c>
      <c r="B431" s="15"/>
      <c r="C431" s="13"/>
      <c r="D431" s="15"/>
      <c r="E431" s="13" t="s">
        <v>1250</v>
      </c>
      <c r="F431" s="13" t="s">
        <v>1250</v>
      </c>
      <c r="G431" s="13"/>
      <c r="H431" s="186"/>
    </row>
    <row r="432" spans="1:8">
      <c r="A432" s="184">
        <f t="shared" si="6"/>
        <v>431</v>
      </c>
      <c r="B432" s="15"/>
      <c r="C432" s="13"/>
      <c r="D432" s="15"/>
      <c r="E432" s="13" t="s">
        <v>1250</v>
      </c>
      <c r="F432" s="13" t="s">
        <v>1250</v>
      </c>
      <c r="G432" s="13"/>
      <c r="H432" s="186"/>
    </row>
    <row r="433" spans="1:8">
      <c r="A433" s="184">
        <f t="shared" si="6"/>
        <v>432</v>
      </c>
      <c r="B433" s="15"/>
      <c r="C433" s="13"/>
      <c r="D433" s="15"/>
      <c r="E433" s="13" t="s">
        <v>1250</v>
      </c>
      <c r="F433" s="13" t="s">
        <v>1250</v>
      </c>
      <c r="G433" s="13"/>
      <c r="H433" s="186"/>
    </row>
    <row r="434" spans="1:8">
      <c r="A434" s="184">
        <f t="shared" si="6"/>
        <v>433</v>
      </c>
      <c r="B434" s="15"/>
      <c r="C434" s="13"/>
      <c r="D434" s="15"/>
      <c r="E434" s="13" t="s">
        <v>1250</v>
      </c>
      <c r="F434" s="13" t="s">
        <v>1250</v>
      </c>
      <c r="G434" s="13"/>
      <c r="H434" s="186"/>
    </row>
    <row r="435" spans="1:8">
      <c r="A435" s="184">
        <f t="shared" si="6"/>
        <v>434</v>
      </c>
      <c r="B435" s="15"/>
      <c r="C435" s="13"/>
      <c r="D435" s="15"/>
      <c r="E435" s="13" t="s">
        <v>1250</v>
      </c>
      <c r="F435" s="13" t="s">
        <v>1250</v>
      </c>
      <c r="G435" s="13"/>
      <c r="H435" s="186"/>
    </row>
    <row r="436" spans="1:8">
      <c r="A436" s="184">
        <f t="shared" si="6"/>
        <v>435</v>
      </c>
      <c r="B436" s="15"/>
      <c r="C436" s="13"/>
      <c r="D436" s="15"/>
      <c r="E436" s="13" t="s">
        <v>1250</v>
      </c>
      <c r="F436" s="13" t="s">
        <v>1250</v>
      </c>
      <c r="G436" s="13"/>
      <c r="H436" s="186"/>
    </row>
    <row r="437" spans="1:8">
      <c r="A437" s="184">
        <f t="shared" si="6"/>
        <v>436</v>
      </c>
      <c r="B437" s="15"/>
      <c r="C437" s="13"/>
      <c r="D437" s="15"/>
      <c r="E437" s="13" t="s">
        <v>1250</v>
      </c>
      <c r="F437" s="13" t="s">
        <v>1250</v>
      </c>
      <c r="G437" s="13"/>
      <c r="H437" s="186"/>
    </row>
    <row r="438" spans="1:8">
      <c r="A438" s="184">
        <f t="shared" si="6"/>
        <v>437</v>
      </c>
      <c r="B438" s="15"/>
      <c r="C438" s="13"/>
      <c r="D438" s="15"/>
      <c r="E438" s="13" t="s">
        <v>1250</v>
      </c>
      <c r="F438" s="13" t="s">
        <v>1250</v>
      </c>
      <c r="G438" s="13"/>
      <c r="H438" s="186"/>
    </row>
    <row r="439" spans="1:8">
      <c r="A439" s="184">
        <f t="shared" si="6"/>
        <v>438</v>
      </c>
      <c r="B439" s="15"/>
      <c r="C439" s="13"/>
      <c r="D439" s="15"/>
      <c r="E439" s="13" t="s">
        <v>1250</v>
      </c>
      <c r="F439" s="13" t="s">
        <v>1250</v>
      </c>
      <c r="G439" s="13"/>
      <c r="H439" s="186"/>
    </row>
    <row r="440" spans="1:8">
      <c r="A440" s="184">
        <f t="shared" si="6"/>
        <v>439</v>
      </c>
      <c r="B440" s="15"/>
      <c r="C440" s="13"/>
      <c r="D440" s="15"/>
      <c r="E440" s="13" t="s">
        <v>1250</v>
      </c>
      <c r="F440" s="13" t="s">
        <v>1250</v>
      </c>
      <c r="G440" s="13"/>
      <c r="H440" s="186"/>
    </row>
    <row r="441" spans="1:8">
      <c r="A441" s="184">
        <f t="shared" si="6"/>
        <v>440</v>
      </c>
      <c r="B441" s="15"/>
      <c r="C441" s="13"/>
      <c r="D441" s="15"/>
      <c r="E441" s="13" t="s">
        <v>1250</v>
      </c>
      <c r="F441" s="13" t="s">
        <v>1250</v>
      </c>
      <c r="G441" s="13"/>
      <c r="H441" s="186"/>
    </row>
    <row r="442" spans="1:8">
      <c r="A442" s="184">
        <f t="shared" si="6"/>
        <v>441</v>
      </c>
      <c r="B442" s="15"/>
      <c r="C442" s="13"/>
      <c r="D442" s="15"/>
      <c r="E442" s="13" t="s">
        <v>1250</v>
      </c>
      <c r="F442" s="13" t="s">
        <v>1250</v>
      </c>
      <c r="G442" s="13"/>
      <c r="H442" s="186"/>
    </row>
    <row r="443" spans="1:8">
      <c r="A443" s="184">
        <f t="shared" si="6"/>
        <v>442</v>
      </c>
      <c r="B443" s="15"/>
      <c r="C443" s="13"/>
      <c r="D443" s="15"/>
      <c r="E443" s="13" t="s">
        <v>1250</v>
      </c>
      <c r="F443" s="13" t="s">
        <v>1250</v>
      </c>
      <c r="G443" s="13"/>
      <c r="H443" s="186"/>
    </row>
    <row r="444" spans="1:8">
      <c r="A444" s="184">
        <f t="shared" si="6"/>
        <v>443</v>
      </c>
      <c r="B444" s="15"/>
      <c r="C444" s="13"/>
      <c r="D444" s="15"/>
      <c r="E444" s="13" t="s">
        <v>1250</v>
      </c>
      <c r="F444" s="13" t="s">
        <v>1250</v>
      </c>
      <c r="G444" s="13"/>
      <c r="H444" s="186"/>
    </row>
    <row r="445" spans="1:8">
      <c r="A445" s="184">
        <f t="shared" si="6"/>
        <v>444</v>
      </c>
      <c r="B445" s="15"/>
      <c r="C445" s="13"/>
      <c r="D445" s="15"/>
      <c r="E445" s="13" t="s">
        <v>1250</v>
      </c>
      <c r="F445" s="13" t="s">
        <v>1250</v>
      </c>
      <c r="G445" s="13"/>
      <c r="H445" s="186"/>
    </row>
    <row r="446" spans="1:8">
      <c r="A446" s="184">
        <f t="shared" si="6"/>
        <v>445</v>
      </c>
      <c r="B446" s="15"/>
      <c r="C446" s="13"/>
      <c r="D446" s="15"/>
      <c r="E446" s="13" t="s">
        <v>1250</v>
      </c>
      <c r="F446" s="13" t="s">
        <v>1250</v>
      </c>
      <c r="G446" s="13"/>
      <c r="H446" s="186"/>
    </row>
    <row r="447" spans="1:8">
      <c r="A447" s="184">
        <f t="shared" ref="A447:A510" si="7">A446+1</f>
        <v>446</v>
      </c>
      <c r="B447" s="15"/>
      <c r="C447" s="13"/>
      <c r="D447" s="15"/>
      <c r="E447" s="13" t="s">
        <v>1250</v>
      </c>
      <c r="F447" s="13" t="s">
        <v>1250</v>
      </c>
      <c r="G447" s="13"/>
      <c r="H447" s="186"/>
    </row>
    <row r="448" spans="1:8">
      <c r="A448" s="184">
        <f t="shared" si="7"/>
        <v>447</v>
      </c>
      <c r="B448" s="15"/>
      <c r="C448" s="13"/>
      <c r="D448" s="15"/>
      <c r="E448" s="13" t="s">
        <v>1250</v>
      </c>
      <c r="F448" s="13" t="s">
        <v>1250</v>
      </c>
      <c r="G448" s="13"/>
      <c r="H448" s="186"/>
    </row>
    <row r="449" spans="1:8">
      <c r="A449" s="184">
        <f t="shared" si="7"/>
        <v>448</v>
      </c>
      <c r="B449" s="15"/>
      <c r="C449" s="13"/>
      <c r="D449" s="15"/>
      <c r="E449" s="13" t="s">
        <v>1250</v>
      </c>
      <c r="F449" s="13" t="s">
        <v>1250</v>
      </c>
      <c r="G449" s="13"/>
      <c r="H449" s="186"/>
    </row>
    <row r="450" spans="1:8">
      <c r="A450" s="184">
        <f t="shared" si="7"/>
        <v>449</v>
      </c>
      <c r="B450" s="15"/>
      <c r="C450" s="13"/>
      <c r="D450" s="15"/>
      <c r="E450" s="13" t="s">
        <v>1250</v>
      </c>
      <c r="F450" s="13" t="s">
        <v>1250</v>
      </c>
      <c r="G450" s="13"/>
      <c r="H450" s="186"/>
    </row>
    <row r="451" spans="1:8">
      <c r="A451" s="184">
        <f t="shared" si="7"/>
        <v>450</v>
      </c>
      <c r="B451" s="15"/>
      <c r="C451" s="13"/>
      <c r="D451" s="15"/>
      <c r="E451" s="13" t="s">
        <v>1250</v>
      </c>
      <c r="F451" s="13" t="s">
        <v>1250</v>
      </c>
      <c r="G451" s="13"/>
      <c r="H451" s="186"/>
    </row>
    <row r="452" spans="1:8">
      <c r="A452" s="184">
        <f t="shared" si="7"/>
        <v>451</v>
      </c>
      <c r="B452" s="15"/>
      <c r="C452" s="13"/>
      <c r="D452" s="15"/>
      <c r="E452" s="13" t="s">
        <v>1250</v>
      </c>
      <c r="F452" s="13" t="s">
        <v>1250</v>
      </c>
      <c r="G452" s="13"/>
      <c r="H452" s="186"/>
    </row>
    <row r="453" spans="1:8">
      <c r="A453" s="184">
        <f t="shared" si="7"/>
        <v>452</v>
      </c>
      <c r="B453" s="15"/>
      <c r="C453" s="13"/>
      <c r="D453" s="15"/>
      <c r="E453" s="13" t="s">
        <v>1250</v>
      </c>
      <c r="F453" s="13" t="s">
        <v>1250</v>
      </c>
      <c r="G453" s="13"/>
      <c r="H453" s="186"/>
    </row>
    <row r="454" spans="1:8">
      <c r="A454" s="184">
        <f t="shared" si="7"/>
        <v>453</v>
      </c>
      <c r="B454" s="15"/>
      <c r="C454" s="13"/>
      <c r="D454" s="15"/>
      <c r="E454" s="13" t="s">
        <v>1250</v>
      </c>
      <c r="F454" s="13" t="s">
        <v>1250</v>
      </c>
      <c r="G454" s="13"/>
      <c r="H454" s="186"/>
    </row>
    <row r="455" spans="1:8">
      <c r="A455" s="184">
        <f t="shared" si="7"/>
        <v>454</v>
      </c>
      <c r="B455" s="15"/>
      <c r="C455" s="13"/>
      <c r="D455" s="15"/>
      <c r="E455" s="13" t="s">
        <v>1250</v>
      </c>
      <c r="F455" s="13" t="s">
        <v>1250</v>
      </c>
      <c r="G455" s="13"/>
      <c r="H455" s="186"/>
    </row>
    <row r="456" spans="1:8">
      <c r="A456" s="184">
        <f t="shared" si="7"/>
        <v>455</v>
      </c>
      <c r="B456" s="15"/>
      <c r="C456" s="13"/>
      <c r="D456" s="15"/>
      <c r="E456" s="13" t="s">
        <v>1250</v>
      </c>
      <c r="F456" s="13" t="s">
        <v>1250</v>
      </c>
      <c r="G456" s="13"/>
      <c r="H456" s="186"/>
    </row>
    <row r="457" spans="1:8">
      <c r="A457" s="184">
        <f t="shared" si="7"/>
        <v>456</v>
      </c>
      <c r="B457" s="15"/>
      <c r="C457" s="13"/>
      <c r="D457" s="15"/>
      <c r="E457" s="13" t="s">
        <v>1250</v>
      </c>
      <c r="F457" s="13" t="s">
        <v>1250</v>
      </c>
      <c r="G457" s="13"/>
      <c r="H457" s="186"/>
    </row>
    <row r="458" spans="1:8">
      <c r="A458" s="184">
        <f t="shared" si="7"/>
        <v>457</v>
      </c>
      <c r="B458" s="15"/>
      <c r="C458" s="13"/>
      <c r="D458" s="15"/>
      <c r="E458" s="13" t="s">
        <v>1250</v>
      </c>
      <c r="F458" s="13" t="s">
        <v>1250</v>
      </c>
      <c r="G458" s="13"/>
      <c r="H458" s="186"/>
    </row>
    <row r="459" spans="1:8">
      <c r="A459" s="184">
        <f t="shared" si="7"/>
        <v>458</v>
      </c>
      <c r="B459" s="15"/>
      <c r="C459" s="13"/>
      <c r="D459" s="15"/>
      <c r="E459" s="13" t="s">
        <v>1250</v>
      </c>
      <c r="F459" s="13" t="s">
        <v>1250</v>
      </c>
      <c r="G459" s="13"/>
      <c r="H459" s="186"/>
    </row>
    <row r="460" spans="1:8">
      <c r="A460" s="184">
        <f t="shared" si="7"/>
        <v>459</v>
      </c>
      <c r="B460" s="15"/>
      <c r="C460" s="13"/>
      <c r="D460" s="15"/>
      <c r="E460" s="13" t="s">
        <v>1250</v>
      </c>
      <c r="F460" s="13" t="s">
        <v>1250</v>
      </c>
      <c r="G460" s="13"/>
      <c r="H460" s="186"/>
    </row>
    <row r="461" spans="1:8">
      <c r="A461" s="184">
        <f t="shared" si="7"/>
        <v>460</v>
      </c>
      <c r="B461" s="15"/>
      <c r="C461" s="13"/>
      <c r="D461" s="15"/>
      <c r="E461" s="13" t="s">
        <v>1250</v>
      </c>
      <c r="F461" s="13" t="s">
        <v>1250</v>
      </c>
      <c r="G461" s="13"/>
      <c r="H461" s="186"/>
    </row>
    <row r="462" spans="1:8">
      <c r="A462" s="184">
        <f t="shared" si="7"/>
        <v>461</v>
      </c>
      <c r="B462" s="15"/>
      <c r="C462" s="13"/>
      <c r="D462" s="15"/>
      <c r="E462" s="13" t="s">
        <v>1250</v>
      </c>
      <c r="F462" s="13" t="s">
        <v>1250</v>
      </c>
      <c r="G462" s="13"/>
      <c r="H462" s="186"/>
    </row>
    <row r="463" spans="1:8">
      <c r="A463" s="184">
        <f t="shared" si="7"/>
        <v>462</v>
      </c>
      <c r="B463" s="15"/>
      <c r="C463" s="13"/>
      <c r="D463" s="15"/>
      <c r="E463" s="13" t="s">
        <v>1250</v>
      </c>
      <c r="F463" s="13" t="s">
        <v>1250</v>
      </c>
      <c r="G463" s="13"/>
      <c r="H463" s="186"/>
    </row>
    <row r="464" spans="1:8">
      <c r="A464" s="184">
        <f t="shared" si="7"/>
        <v>463</v>
      </c>
      <c r="B464" s="15"/>
      <c r="C464" s="13"/>
      <c r="D464" s="15"/>
      <c r="E464" s="13" t="s">
        <v>1250</v>
      </c>
      <c r="F464" s="13" t="s">
        <v>1250</v>
      </c>
      <c r="G464" s="13"/>
      <c r="H464" s="186"/>
    </row>
    <row r="465" spans="1:8">
      <c r="A465" s="184">
        <f t="shared" si="7"/>
        <v>464</v>
      </c>
      <c r="B465" s="15"/>
      <c r="C465" s="13"/>
      <c r="D465" s="15"/>
      <c r="E465" s="13" t="s">
        <v>1250</v>
      </c>
      <c r="F465" s="13" t="s">
        <v>1250</v>
      </c>
      <c r="G465" s="13"/>
      <c r="H465" s="186"/>
    </row>
    <row r="466" spans="1:8">
      <c r="A466" s="184">
        <f t="shared" si="7"/>
        <v>465</v>
      </c>
      <c r="B466" s="15"/>
      <c r="C466" s="13"/>
      <c r="D466" s="15"/>
      <c r="E466" s="13" t="s">
        <v>1250</v>
      </c>
      <c r="F466" s="13" t="s">
        <v>1250</v>
      </c>
      <c r="G466" s="13"/>
      <c r="H466" s="186"/>
    </row>
    <row r="467" spans="1:8">
      <c r="A467" s="184">
        <f t="shared" si="7"/>
        <v>466</v>
      </c>
      <c r="B467" s="15"/>
      <c r="C467" s="13"/>
      <c r="D467" s="15"/>
      <c r="E467" s="13" t="s">
        <v>1250</v>
      </c>
      <c r="F467" s="13" t="s">
        <v>1250</v>
      </c>
      <c r="G467" s="13"/>
      <c r="H467" s="186"/>
    </row>
    <row r="468" spans="1:8">
      <c r="A468" s="184">
        <f t="shared" si="7"/>
        <v>467</v>
      </c>
      <c r="B468" s="15"/>
      <c r="C468" s="13"/>
      <c r="D468" s="15"/>
      <c r="E468" s="13" t="s">
        <v>1250</v>
      </c>
      <c r="F468" s="13" t="s">
        <v>1250</v>
      </c>
      <c r="G468" s="13"/>
      <c r="H468" s="186"/>
    </row>
    <row r="469" spans="1:8">
      <c r="A469" s="184">
        <f t="shared" si="7"/>
        <v>468</v>
      </c>
      <c r="B469" s="15"/>
      <c r="C469" s="13"/>
      <c r="D469" s="15"/>
      <c r="E469" s="13" t="s">
        <v>1250</v>
      </c>
      <c r="F469" s="13" t="s">
        <v>1250</v>
      </c>
      <c r="G469" s="13"/>
      <c r="H469" s="186"/>
    </row>
    <row r="470" spans="1:8">
      <c r="A470" s="184">
        <f t="shared" si="7"/>
        <v>469</v>
      </c>
      <c r="B470" s="15"/>
      <c r="C470" s="13"/>
      <c r="D470" s="15"/>
      <c r="E470" s="13" t="s">
        <v>1250</v>
      </c>
      <c r="F470" s="13" t="s">
        <v>1250</v>
      </c>
      <c r="G470" s="13"/>
      <c r="H470" s="186"/>
    </row>
    <row r="471" spans="1:8">
      <c r="A471" s="184">
        <f t="shared" si="7"/>
        <v>470</v>
      </c>
      <c r="B471" s="15"/>
      <c r="C471" s="13"/>
      <c r="D471" s="15"/>
      <c r="E471" s="13" t="s">
        <v>1250</v>
      </c>
      <c r="F471" s="13" t="s">
        <v>1250</v>
      </c>
      <c r="G471" s="13"/>
      <c r="H471" s="186"/>
    </row>
    <row r="472" spans="1:8">
      <c r="A472" s="184">
        <f t="shared" si="7"/>
        <v>471</v>
      </c>
      <c r="B472" s="15"/>
      <c r="C472" s="13"/>
      <c r="D472" s="15"/>
      <c r="E472" s="13" t="s">
        <v>1250</v>
      </c>
      <c r="F472" s="13" t="s">
        <v>1250</v>
      </c>
      <c r="G472" s="13"/>
      <c r="H472" s="186"/>
    </row>
    <row r="473" spans="1:8">
      <c r="A473" s="184">
        <f t="shared" si="7"/>
        <v>472</v>
      </c>
      <c r="B473" s="15"/>
      <c r="C473" s="13"/>
      <c r="D473" s="15"/>
      <c r="E473" s="13" t="s">
        <v>1250</v>
      </c>
      <c r="F473" s="13" t="s">
        <v>1250</v>
      </c>
      <c r="G473" s="13"/>
      <c r="H473" s="186"/>
    </row>
    <row r="474" spans="1:8">
      <c r="A474" s="184">
        <f t="shared" si="7"/>
        <v>473</v>
      </c>
      <c r="B474" s="15"/>
      <c r="C474" s="13"/>
      <c r="D474" s="15"/>
      <c r="E474" s="13" t="s">
        <v>1250</v>
      </c>
      <c r="F474" s="13" t="s">
        <v>1250</v>
      </c>
      <c r="G474" s="13"/>
      <c r="H474" s="186"/>
    </row>
    <row r="475" spans="1:8">
      <c r="A475" s="184">
        <f t="shared" si="7"/>
        <v>474</v>
      </c>
      <c r="B475" s="15"/>
      <c r="C475" s="13"/>
      <c r="D475" s="15"/>
      <c r="E475" s="13" t="s">
        <v>1250</v>
      </c>
      <c r="F475" s="13" t="s">
        <v>1250</v>
      </c>
      <c r="G475" s="13"/>
      <c r="H475" s="186"/>
    </row>
    <row r="476" spans="1:8">
      <c r="A476" s="184">
        <f t="shared" si="7"/>
        <v>475</v>
      </c>
      <c r="B476" s="15"/>
      <c r="C476" s="13"/>
      <c r="D476" s="15"/>
      <c r="E476" s="13" t="s">
        <v>1250</v>
      </c>
      <c r="F476" s="13" t="s">
        <v>1250</v>
      </c>
      <c r="G476" s="13"/>
      <c r="H476" s="186"/>
    </row>
    <row r="477" spans="1:8">
      <c r="A477" s="184">
        <f t="shared" si="7"/>
        <v>476</v>
      </c>
      <c r="B477" s="15"/>
      <c r="C477" s="13"/>
      <c r="D477" s="15"/>
      <c r="E477" s="13" t="s">
        <v>1250</v>
      </c>
      <c r="F477" s="13" t="s">
        <v>1250</v>
      </c>
      <c r="G477" s="13"/>
      <c r="H477" s="186"/>
    </row>
    <row r="478" spans="1:8">
      <c r="A478" s="184">
        <f t="shared" si="7"/>
        <v>477</v>
      </c>
      <c r="B478" s="15"/>
      <c r="C478" s="13"/>
      <c r="D478" s="15"/>
      <c r="E478" s="13" t="s">
        <v>1250</v>
      </c>
      <c r="F478" s="13" t="s">
        <v>1250</v>
      </c>
      <c r="G478" s="13"/>
      <c r="H478" s="186"/>
    </row>
    <row r="479" spans="1:8">
      <c r="A479" s="184">
        <f t="shared" si="7"/>
        <v>478</v>
      </c>
      <c r="B479" s="15"/>
      <c r="C479" s="13"/>
      <c r="D479" s="15"/>
      <c r="E479" s="13" t="s">
        <v>1250</v>
      </c>
      <c r="F479" s="13" t="s">
        <v>1250</v>
      </c>
      <c r="G479" s="13"/>
      <c r="H479" s="186"/>
    </row>
    <row r="480" spans="1:8">
      <c r="A480" s="184">
        <f t="shared" si="7"/>
        <v>479</v>
      </c>
      <c r="B480" s="15"/>
      <c r="C480" s="13"/>
      <c r="D480" s="15"/>
      <c r="E480" s="13" t="s">
        <v>1250</v>
      </c>
      <c r="F480" s="13" t="s">
        <v>1250</v>
      </c>
      <c r="G480" s="13"/>
      <c r="H480" s="186"/>
    </row>
    <row r="481" spans="1:8">
      <c r="A481" s="184">
        <f t="shared" si="7"/>
        <v>480</v>
      </c>
      <c r="B481" s="15"/>
      <c r="C481" s="13"/>
      <c r="D481" s="15"/>
      <c r="E481" s="13" t="s">
        <v>1250</v>
      </c>
      <c r="F481" s="13" t="s">
        <v>1250</v>
      </c>
      <c r="G481" s="13"/>
      <c r="H481" s="186"/>
    </row>
    <row r="482" spans="1:8">
      <c r="A482" s="184">
        <f t="shared" si="7"/>
        <v>481</v>
      </c>
      <c r="B482" s="15"/>
      <c r="C482" s="13"/>
      <c r="D482" s="15"/>
      <c r="E482" s="13" t="s">
        <v>1250</v>
      </c>
      <c r="F482" s="13" t="s">
        <v>1250</v>
      </c>
      <c r="G482" s="13"/>
      <c r="H482" s="186"/>
    </row>
    <row r="483" spans="1:8">
      <c r="A483" s="184">
        <f t="shared" si="7"/>
        <v>482</v>
      </c>
      <c r="B483" s="15"/>
      <c r="C483" s="13"/>
      <c r="D483" s="15"/>
      <c r="E483" s="13" t="s">
        <v>1250</v>
      </c>
      <c r="F483" s="13" t="s">
        <v>1250</v>
      </c>
      <c r="G483" s="13"/>
      <c r="H483" s="186"/>
    </row>
    <row r="484" spans="1:8">
      <c r="A484" s="184">
        <f t="shared" si="7"/>
        <v>483</v>
      </c>
      <c r="B484" s="15"/>
      <c r="C484" s="13"/>
      <c r="D484" s="15"/>
      <c r="E484" s="13" t="s">
        <v>1250</v>
      </c>
      <c r="F484" s="13" t="s">
        <v>1250</v>
      </c>
      <c r="G484" s="13"/>
      <c r="H484" s="186"/>
    </row>
    <row r="485" spans="1:8">
      <c r="A485" s="184">
        <f t="shared" si="7"/>
        <v>484</v>
      </c>
      <c r="B485" s="15"/>
      <c r="C485" s="13"/>
      <c r="D485" s="15"/>
      <c r="E485" s="13" t="s">
        <v>1250</v>
      </c>
      <c r="F485" s="13" t="s">
        <v>1250</v>
      </c>
      <c r="G485" s="13"/>
      <c r="H485" s="186"/>
    </row>
    <row r="486" spans="1:8">
      <c r="A486" s="184">
        <f t="shared" si="7"/>
        <v>485</v>
      </c>
      <c r="B486" s="15"/>
      <c r="C486" s="13"/>
      <c r="D486" s="15"/>
      <c r="E486" s="13" t="s">
        <v>1250</v>
      </c>
      <c r="F486" s="13" t="s">
        <v>1250</v>
      </c>
      <c r="G486" s="13"/>
      <c r="H486" s="186"/>
    </row>
    <row r="487" spans="1:8">
      <c r="A487" s="184">
        <f t="shared" si="7"/>
        <v>486</v>
      </c>
      <c r="B487" s="15"/>
      <c r="C487" s="13"/>
      <c r="D487" s="15"/>
      <c r="E487" s="13" t="s">
        <v>1250</v>
      </c>
      <c r="F487" s="13" t="s">
        <v>1250</v>
      </c>
      <c r="G487" s="13"/>
      <c r="H487" s="186"/>
    </row>
    <row r="488" spans="1:8">
      <c r="A488" s="184">
        <f t="shared" si="7"/>
        <v>487</v>
      </c>
      <c r="B488" s="15"/>
      <c r="C488" s="13"/>
      <c r="D488" s="15"/>
      <c r="E488" s="13" t="s">
        <v>1250</v>
      </c>
      <c r="F488" s="13" t="s">
        <v>1250</v>
      </c>
      <c r="G488" s="13"/>
      <c r="H488" s="186"/>
    </row>
    <row r="489" spans="1:8">
      <c r="A489" s="184">
        <f t="shared" si="7"/>
        <v>488</v>
      </c>
      <c r="B489" s="15"/>
      <c r="C489" s="13"/>
      <c r="D489" s="15"/>
      <c r="E489" s="13" t="s">
        <v>1250</v>
      </c>
      <c r="F489" s="13" t="s">
        <v>1250</v>
      </c>
      <c r="G489" s="13"/>
      <c r="H489" s="186"/>
    </row>
    <row r="490" spans="1:8">
      <c r="A490" s="184">
        <f t="shared" si="7"/>
        <v>489</v>
      </c>
      <c r="B490" s="15"/>
      <c r="C490" s="13"/>
      <c r="D490" s="15"/>
      <c r="E490" s="13" t="s">
        <v>1250</v>
      </c>
      <c r="F490" s="13" t="s">
        <v>1250</v>
      </c>
      <c r="G490" s="13"/>
      <c r="H490" s="186"/>
    </row>
    <row r="491" spans="1:8">
      <c r="A491" s="184">
        <f t="shared" si="7"/>
        <v>490</v>
      </c>
      <c r="B491" s="15"/>
      <c r="C491" s="13"/>
      <c r="D491" s="15"/>
      <c r="E491" s="13" t="s">
        <v>1250</v>
      </c>
      <c r="F491" s="13" t="s">
        <v>1250</v>
      </c>
      <c r="G491" s="13"/>
      <c r="H491" s="186"/>
    </row>
    <row r="492" spans="1:8">
      <c r="A492" s="184">
        <f t="shared" si="7"/>
        <v>491</v>
      </c>
      <c r="B492" s="15"/>
      <c r="C492" s="13"/>
      <c r="D492" s="15"/>
      <c r="E492" s="13" t="s">
        <v>1250</v>
      </c>
      <c r="F492" s="13" t="s">
        <v>1250</v>
      </c>
      <c r="G492" s="13"/>
      <c r="H492" s="186"/>
    </row>
    <row r="493" spans="1:8">
      <c r="A493" s="184">
        <f t="shared" si="7"/>
        <v>492</v>
      </c>
      <c r="B493" s="15"/>
      <c r="C493" s="13"/>
      <c r="D493" s="15"/>
      <c r="E493" s="13" t="s">
        <v>1250</v>
      </c>
      <c r="F493" s="13" t="s">
        <v>1250</v>
      </c>
      <c r="G493" s="13"/>
      <c r="H493" s="186"/>
    </row>
    <row r="494" spans="1:8">
      <c r="A494" s="184">
        <f t="shared" si="7"/>
        <v>493</v>
      </c>
      <c r="B494" s="15"/>
      <c r="C494" s="13"/>
      <c r="D494" s="15"/>
      <c r="E494" s="13" t="s">
        <v>1250</v>
      </c>
      <c r="F494" s="13" t="s">
        <v>1250</v>
      </c>
      <c r="G494" s="13"/>
      <c r="H494" s="186"/>
    </row>
    <row r="495" spans="1:8">
      <c r="A495" s="184">
        <f t="shared" si="7"/>
        <v>494</v>
      </c>
      <c r="B495" s="15"/>
      <c r="C495" s="13"/>
      <c r="D495" s="15"/>
      <c r="E495" s="13" t="s">
        <v>1250</v>
      </c>
      <c r="F495" s="13" t="s">
        <v>1250</v>
      </c>
      <c r="G495" s="13"/>
      <c r="H495" s="186"/>
    </row>
    <row r="496" spans="1:8">
      <c r="A496" s="184">
        <f t="shared" si="7"/>
        <v>495</v>
      </c>
      <c r="B496" s="15"/>
      <c r="C496" s="13"/>
      <c r="D496" s="15"/>
      <c r="E496" s="13" t="s">
        <v>1250</v>
      </c>
      <c r="F496" s="13" t="s">
        <v>1250</v>
      </c>
      <c r="G496" s="13"/>
      <c r="H496" s="186"/>
    </row>
    <row r="497" spans="1:8">
      <c r="A497" s="184">
        <f t="shared" si="7"/>
        <v>496</v>
      </c>
      <c r="B497" s="15"/>
      <c r="C497" s="13"/>
      <c r="D497" s="15"/>
      <c r="E497" s="13" t="s">
        <v>1250</v>
      </c>
      <c r="F497" s="13" t="s">
        <v>1250</v>
      </c>
      <c r="G497" s="13"/>
      <c r="H497" s="186"/>
    </row>
    <row r="498" spans="1:8">
      <c r="A498" s="184">
        <f t="shared" si="7"/>
        <v>497</v>
      </c>
      <c r="B498" s="15"/>
      <c r="C498" s="13"/>
      <c r="D498" s="15"/>
      <c r="E498" s="13" t="s">
        <v>1250</v>
      </c>
      <c r="F498" s="13" t="s">
        <v>1250</v>
      </c>
      <c r="G498" s="13"/>
      <c r="H498" s="186"/>
    </row>
    <row r="499" spans="1:8">
      <c r="A499" s="184">
        <f t="shared" si="7"/>
        <v>498</v>
      </c>
      <c r="B499" s="15"/>
      <c r="C499" s="13"/>
      <c r="D499" s="15"/>
      <c r="E499" s="13" t="s">
        <v>1250</v>
      </c>
      <c r="F499" s="13" t="s">
        <v>1250</v>
      </c>
      <c r="G499" s="13"/>
      <c r="H499" s="186"/>
    </row>
    <row r="500" spans="1:8">
      <c r="A500" s="184">
        <f t="shared" si="7"/>
        <v>499</v>
      </c>
      <c r="B500" s="15"/>
      <c r="C500" s="13"/>
      <c r="D500" s="15"/>
      <c r="E500" s="13" t="s">
        <v>1250</v>
      </c>
      <c r="F500" s="13" t="s">
        <v>1250</v>
      </c>
      <c r="G500" s="13"/>
      <c r="H500" s="186"/>
    </row>
    <row r="501" spans="1:8">
      <c r="A501" s="184">
        <f t="shared" si="7"/>
        <v>500</v>
      </c>
      <c r="B501" s="15"/>
      <c r="C501" s="13"/>
      <c r="D501" s="15"/>
      <c r="E501" s="13" t="s">
        <v>1250</v>
      </c>
      <c r="F501" s="13" t="s">
        <v>1250</v>
      </c>
      <c r="G501" s="13"/>
      <c r="H501" s="186"/>
    </row>
    <row r="502" spans="1:8">
      <c r="A502" s="184">
        <f t="shared" si="7"/>
        <v>501</v>
      </c>
      <c r="B502" s="15"/>
      <c r="C502" s="13"/>
      <c r="D502" s="15"/>
      <c r="E502" s="13" t="s">
        <v>1250</v>
      </c>
      <c r="F502" s="13" t="s">
        <v>1250</v>
      </c>
      <c r="G502" s="13"/>
      <c r="H502" s="186"/>
    </row>
    <row r="503" spans="1:8">
      <c r="A503" s="184">
        <f t="shared" si="7"/>
        <v>502</v>
      </c>
      <c r="B503" s="15"/>
      <c r="C503" s="13"/>
      <c r="D503" s="15"/>
      <c r="E503" s="13" t="s">
        <v>1250</v>
      </c>
      <c r="F503" s="13" t="s">
        <v>1250</v>
      </c>
      <c r="G503" s="13"/>
      <c r="H503" s="186"/>
    </row>
    <row r="504" spans="1:8">
      <c r="A504" s="184">
        <f t="shared" si="7"/>
        <v>503</v>
      </c>
      <c r="B504" s="15"/>
      <c r="C504" s="13"/>
      <c r="D504" s="15"/>
      <c r="E504" s="13" t="s">
        <v>1250</v>
      </c>
      <c r="F504" s="13" t="s">
        <v>1250</v>
      </c>
      <c r="G504" s="13"/>
      <c r="H504" s="186"/>
    </row>
    <row r="505" spans="1:8">
      <c r="A505" s="184">
        <f t="shared" si="7"/>
        <v>504</v>
      </c>
      <c r="B505" s="15"/>
      <c r="C505" s="13"/>
      <c r="D505" s="15"/>
      <c r="E505" s="13" t="s">
        <v>1250</v>
      </c>
      <c r="F505" s="13" t="s">
        <v>1250</v>
      </c>
      <c r="G505" s="13"/>
      <c r="H505" s="186"/>
    </row>
    <row r="506" spans="1:8">
      <c r="A506" s="184">
        <f t="shared" si="7"/>
        <v>505</v>
      </c>
      <c r="B506" s="15"/>
      <c r="C506" s="13"/>
      <c r="D506" s="15"/>
      <c r="E506" s="13" t="s">
        <v>1250</v>
      </c>
      <c r="F506" s="13" t="s">
        <v>1250</v>
      </c>
      <c r="G506" s="13"/>
      <c r="H506" s="186"/>
    </row>
    <row r="507" spans="1:8">
      <c r="A507" s="184">
        <f t="shared" si="7"/>
        <v>506</v>
      </c>
      <c r="B507" s="15"/>
      <c r="C507" s="13"/>
      <c r="D507" s="15"/>
      <c r="E507" s="13" t="s">
        <v>1250</v>
      </c>
      <c r="F507" s="13" t="s">
        <v>1250</v>
      </c>
      <c r="G507" s="13"/>
      <c r="H507" s="186"/>
    </row>
    <row r="508" spans="1:8">
      <c r="A508" s="184">
        <f t="shared" si="7"/>
        <v>507</v>
      </c>
      <c r="B508" s="15"/>
      <c r="C508" s="13"/>
      <c r="D508" s="15"/>
      <c r="E508" s="13" t="s">
        <v>1250</v>
      </c>
      <c r="F508" s="13" t="s">
        <v>1250</v>
      </c>
      <c r="G508" s="13"/>
      <c r="H508" s="186"/>
    </row>
    <row r="509" spans="1:8">
      <c r="A509" s="184">
        <f t="shared" si="7"/>
        <v>508</v>
      </c>
      <c r="B509" s="15"/>
      <c r="C509" s="13"/>
      <c r="D509" s="15"/>
      <c r="E509" s="13" t="s">
        <v>1250</v>
      </c>
      <c r="F509" s="13" t="s">
        <v>1250</v>
      </c>
      <c r="G509" s="13"/>
      <c r="H509" s="186"/>
    </row>
    <row r="510" spans="1:8">
      <c r="A510" s="184">
        <f t="shared" si="7"/>
        <v>509</v>
      </c>
      <c r="B510" s="15"/>
      <c r="C510" s="13"/>
      <c r="D510" s="15"/>
      <c r="E510" s="13" t="s">
        <v>1250</v>
      </c>
      <c r="F510" s="13" t="s">
        <v>1250</v>
      </c>
      <c r="G510" s="13"/>
      <c r="H510" s="186"/>
    </row>
    <row r="511" spans="1:8">
      <c r="A511" s="184">
        <f t="shared" ref="A511:A574" si="8">A510+1</f>
        <v>510</v>
      </c>
      <c r="B511" s="15"/>
      <c r="C511" s="13"/>
      <c r="D511" s="15"/>
      <c r="E511" s="13" t="s">
        <v>1250</v>
      </c>
      <c r="F511" s="13" t="s">
        <v>1250</v>
      </c>
      <c r="G511" s="13"/>
      <c r="H511" s="186"/>
    </row>
    <row r="512" spans="1:8">
      <c r="A512" s="184">
        <f t="shared" si="8"/>
        <v>511</v>
      </c>
      <c r="B512" s="15"/>
      <c r="C512" s="13"/>
      <c r="D512" s="15"/>
      <c r="E512" s="13" t="s">
        <v>1250</v>
      </c>
      <c r="F512" s="13" t="s">
        <v>1250</v>
      </c>
      <c r="G512" s="13"/>
      <c r="H512" s="186"/>
    </row>
    <row r="513" spans="1:8">
      <c r="A513" s="184">
        <f t="shared" si="8"/>
        <v>512</v>
      </c>
      <c r="B513" s="15"/>
      <c r="C513" s="13"/>
      <c r="D513" s="15"/>
      <c r="E513" s="13" t="s">
        <v>1250</v>
      </c>
      <c r="F513" s="13" t="s">
        <v>1250</v>
      </c>
      <c r="G513" s="13"/>
      <c r="H513" s="186"/>
    </row>
    <row r="514" spans="1:8">
      <c r="A514" s="184">
        <f t="shared" si="8"/>
        <v>513</v>
      </c>
      <c r="B514" s="15"/>
      <c r="C514" s="13"/>
      <c r="D514" s="15"/>
      <c r="E514" s="13" t="s">
        <v>1250</v>
      </c>
      <c r="F514" s="13" t="s">
        <v>1250</v>
      </c>
      <c r="G514" s="13"/>
      <c r="H514" s="186"/>
    </row>
    <row r="515" spans="1:8">
      <c r="A515" s="184">
        <f t="shared" si="8"/>
        <v>514</v>
      </c>
      <c r="B515" s="15"/>
      <c r="C515" s="13"/>
      <c r="D515" s="15"/>
      <c r="E515" s="13" t="s">
        <v>1250</v>
      </c>
      <c r="F515" s="13" t="s">
        <v>1250</v>
      </c>
      <c r="G515" s="13"/>
      <c r="H515" s="186"/>
    </row>
    <row r="516" spans="1:8">
      <c r="A516" s="184">
        <f t="shared" si="8"/>
        <v>515</v>
      </c>
      <c r="B516" s="15"/>
      <c r="C516" s="13"/>
      <c r="D516" s="15"/>
      <c r="E516" s="13" t="s">
        <v>1250</v>
      </c>
      <c r="F516" s="13" t="s">
        <v>1250</v>
      </c>
      <c r="G516" s="13"/>
      <c r="H516" s="186"/>
    </row>
    <row r="517" spans="1:8">
      <c r="A517" s="184">
        <f t="shared" si="8"/>
        <v>516</v>
      </c>
      <c r="B517" s="15"/>
      <c r="C517" s="13"/>
      <c r="D517" s="15"/>
      <c r="E517" s="13" t="s">
        <v>1250</v>
      </c>
      <c r="F517" s="13" t="s">
        <v>1250</v>
      </c>
      <c r="G517" s="13"/>
      <c r="H517" s="186"/>
    </row>
    <row r="518" spans="1:8">
      <c r="A518" s="184">
        <f t="shared" si="8"/>
        <v>517</v>
      </c>
      <c r="B518" s="15"/>
      <c r="C518" s="13"/>
      <c r="D518" s="15"/>
      <c r="E518" s="13" t="s">
        <v>1250</v>
      </c>
      <c r="F518" s="13" t="s">
        <v>1250</v>
      </c>
      <c r="G518" s="13"/>
      <c r="H518" s="186"/>
    </row>
    <row r="519" spans="1:8">
      <c r="A519" s="184">
        <f t="shared" si="8"/>
        <v>518</v>
      </c>
      <c r="B519" s="15"/>
      <c r="C519" s="13"/>
      <c r="D519" s="15"/>
      <c r="E519" s="13" t="s">
        <v>1250</v>
      </c>
      <c r="F519" s="13" t="s">
        <v>1250</v>
      </c>
      <c r="G519" s="13"/>
      <c r="H519" s="186"/>
    </row>
    <row r="520" spans="1:8">
      <c r="A520" s="184">
        <f t="shared" si="8"/>
        <v>519</v>
      </c>
      <c r="B520" s="15"/>
      <c r="C520" s="13"/>
      <c r="D520" s="15"/>
      <c r="E520" s="13" t="s">
        <v>1250</v>
      </c>
      <c r="F520" s="13" t="s">
        <v>1250</v>
      </c>
      <c r="G520" s="13"/>
      <c r="H520" s="186"/>
    </row>
    <row r="521" spans="1:8">
      <c r="A521" s="184">
        <f t="shared" si="8"/>
        <v>520</v>
      </c>
      <c r="B521" s="15"/>
      <c r="C521" s="13"/>
      <c r="D521" s="15"/>
      <c r="E521" s="13" t="s">
        <v>1250</v>
      </c>
      <c r="F521" s="13" t="s">
        <v>1250</v>
      </c>
      <c r="G521" s="13"/>
      <c r="H521" s="186"/>
    </row>
    <row r="522" spans="1:8">
      <c r="A522" s="184">
        <f t="shared" si="8"/>
        <v>521</v>
      </c>
      <c r="B522" s="15"/>
      <c r="C522" s="13"/>
      <c r="D522" s="15"/>
      <c r="E522" s="13" t="s">
        <v>1250</v>
      </c>
      <c r="F522" s="13" t="s">
        <v>1250</v>
      </c>
      <c r="G522" s="13"/>
      <c r="H522" s="186"/>
    </row>
    <row r="523" spans="1:8">
      <c r="A523" s="184">
        <f t="shared" si="8"/>
        <v>522</v>
      </c>
      <c r="B523" s="15"/>
      <c r="C523" s="13"/>
      <c r="D523" s="15"/>
      <c r="E523" s="13" t="s">
        <v>1250</v>
      </c>
      <c r="F523" s="13" t="s">
        <v>1250</v>
      </c>
      <c r="G523" s="13"/>
      <c r="H523" s="186"/>
    </row>
    <row r="524" spans="1:8">
      <c r="A524" s="184">
        <f t="shared" si="8"/>
        <v>523</v>
      </c>
      <c r="B524" s="15"/>
      <c r="C524" s="13"/>
      <c r="D524" s="15"/>
      <c r="E524" s="13" t="s">
        <v>1250</v>
      </c>
      <c r="F524" s="13" t="s">
        <v>1250</v>
      </c>
      <c r="G524" s="13"/>
      <c r="H524" s="186"/>
    </row>
    <row r="525" spans="1:8">
      <c r="A525" s="184">
        <f t="shared" si="8"/>
        <v>524</v>
      </c>
      <c r="B525" s="15"/>
      <c r="C525" s="13"/>
      <c r="D525" s="15"/>
      <c r="E525" s="13" t="s">
        <v>1250</v>
      </c>
      <c r="F525" s="13" t="s">
        <v>1250</v>
      </c>
      <c r="G525" s="13"/>
      <c r="H525" s="186"/>
    </row>
    <row r="526" spans="1:8">
      <c r="A526" s="184">
        <f t="shared" si="8"/>
        <v>525</v>
      </c>
      <c r="B526" s="15"/>
      <c r="C526" s="13"/>
      <c r="D526" s="15"/>
      <c r="E526" s="13" t="s">
        <v>1250</v>
      </c>
      <c r="F526" s="13" t="s">
        <v>1250</v>
      </c>
      <c r="G526" s="13"/>
      <c r="H526" s="186"/>
    </row>
    <row r="527" spans="1:8">
      <c r="A527" s="184">
        <f t="shared" si="8"/>
        <v>526</v>
      </c>
      <c r="B527" s="15"/>
      <c r="C527" s="13"/>
      <c r="D527" s="15"/>
      <c r="E527" s="13" t="s">
        <v>1250</v>
      </c>
      <c r="F527" s="13" t="s">
        <v>1250</v>
      </c>
      <c r="G527" s="13"/>
      <c r="H527" s="186"/>
    </row>
    <row r="528" spans="1:8">
      <c r="A528" s="184">
        <f t="shared" si="8"/>
        <v>527</v>
      </c>
      <c r="B528" s="15"/>
      <c r="C528" s="13"/>
      <c r="D528" s="15"/>
      <c r="E528" s="13" t="s">
        <v>1250</v>
      </c>
      <c r="F528" s="13" t="s">
        <v>1250</v>
      </c>
      <c r="G528" s="13"/>
      <c r="H528" s="186"/>
    </row>
    <row r="529" spans="1:8">
      <c r="A529" s="184">
        <f t="shared" si="8"/>
        <v>528</v>
      </c>
      <c r="B529" s="15"/>
      <c r="C529" s="13"/>
      <c r="D529" s="15"/>
      <c r="E529" s="13" t="s">
        <v>1250</v>
      </c>
      <c r="F529" s="13" t="s">
        <v>1250</v>
      </c>
      <c r="G529" s="13"/>
      <c r="H529" s="186"/>
    </row>
    <row r="530" spans="1:8">
      <c r="A530" s="184">
        <f t="shared" si="8"/>
        <v>529</v>
      </c>
      <c r="B530" s="15"/>
      <c r="C530" s="13"/>
      <c r="D530" s="15"/>
      <c r="E530" s="13" t="s">
        <v>1250</v>
      </c>
      <c r="F530" s="13" t="s">
        <v>1250</v>
      </c>
      <c r="G530" s="13"/>
      <c r="H530" s="186"/>
    </row>
    <row r="531" spans="1:8">
      <c r="A531" s="184">
        <f t="shared" si="8"/>
        <v>530</v>
      </c>
      <c r="B531" s="15"/>
      <c r="C531" s="13"/>
      <c r="D531" s="15"/>
      <c r="E531" s="13" t="s">
        <v>1250</v>
      </c>
      <c r="F531" s="13" t="s">
        <v>1250</v>
      </c>
      <c r="G531" s="13"/>
      <c r="H531" s="186"/>
    </row>
    <row r="532" spans="1:8">
      <c r="A532" s="184">
        <f t="shared" si="8"/>
        <v>531</v>
      </c>
      <c r="B532" s="15"/>
      <c r="C532" s="13"/>
      <c r="D532" s="15"/>
      <c r="E532" s="13" t="s">
        <v>1250</v>
      </c>
      <c r="F532" s="13" t="s">
        <v>1250</v>
      </c>
      <c r="G532" s="13"/>
      <c r="H532" s="186"/>
    </row>
    <row r="533" spans="1:8">
      <c r="A533" s="184">
        <f t="shared" si="8"/>
        <v>532</v>
      </c>
      <c r="B533" s="15"/>
      <c r="C533" s="13"/>
      <c r="D533" s="15"/>
      <c r="E533" s="13" t="s">
        <v>1250</v>
      </c>
      <c r="F533" s="13" t="s">
        <v>1250</v>
      </c>
      <c r="G533" s="13"/>
      <c r="H533" s="186"/>
    </row>
    <row r="534" spans="1:8">
      <c r="A534" s="184">
        <f t="shared" si="8"/>
        <v>533</v>
      </c>
      <c r="B534" s="15"/>
      <c r="C534" s="13"/>
      <c r="D534" s="15"/>
      <c r="E534" s="13" t="s">
        <v>1250</v>
      </c>
      <c r="F534" s="13" t="s">
        <v>1250</v>
      </c>
      <c r="G534" s="13"/>
      <c r="H534" s="186"/>
    </row>
    <row r="535" spans="1:8">
      <c r="A535" s="184">
        <f t="shared" si="8"/>
        <v>534</v>
      </c>
      <c r="B535" s="15"/>
      <c r="C535" s="13"/>
      <c r="D535" s="15"/>
      <c r="E535" s="13" t="s">
        <v>1250</v>
      </c>
      <c r="F535" s="13" t="s">
        <v>1250</v>
      </c>
      <c r="G535" s="13"/>
      <c r="H535" s="186"/>
    </row>
    <row r="536" spans="1:8">
      <c r="A536" s="184">
        <f t="shared" si="8"/>
        <v>535</v>
      </c>
      <c r="B536" s="15"/>
      <c r="C536" s="13"/>
      <c r="D536" s="15"/>
      <c r="E536" s="13" t="s">
        <v>1250</v>
      </c>
      <c r="F536" s="13" t="s">
        <v>1250</v>
      </c>
      <c r="G536" s="13"/>
      <c r="H536" s="186"/>
    </row>
    <row r="537" spans="1:8">
      <c r="A537" s="184">
        <f t="shared" si="8"/>
        <v>536</v>
      </c>
      <c r="B537" s="15"/>
      <c r="C537" s="13"/>
      <c r="D537" s="15"/>
      <c r="E537" s="13" t="s">
        <v>1250</v>
      </c>
      <c r="F537" s="13" t="s">
        <v>1250</v>
      </c>
      <c r="G537" s="13"/>
      <c r="H537" s="186"/>
    </row>
    <row r="538" spans="1:8">
      <c r="A538" s="184">
        <f t="shared" si="8"/>
        <v>537</v>
      </c>
      <c r="B538" s="15"/>
      <c r="C538" s="13"/>
      <c r="D538" s="15"/>
      <c r="E538" s="13" t="s">
        <v>1250</v>
      </c>
      <c r="F538" s="13" t="s">
        <v>1250</v>
      </c>
      <c r="G538" s="13"/>
      <c r="H538" s="186"/>
    </row>
    <row r="539" spans="1:8">
      <c r="A539" s="184">
        <f t="shared" si="8"/>
        <v>538</v>
      </c>
      <c r="B539" s="15"/>
      <c r="C539" s="13"/>
      <c r="D539" s="15"/>
      <c r="E539" s="13" t="s">
        <v>1250</v>
      </c>
      <c r="F539" s="13" t="s">
        <v>1250</v>
      </c>
      <c r="G539" s="13"/>
      <c r="H539" s="186"/>
    </row>
    <row r="540" spans="1:8">
      <c r="A540" s="184">
        <f t="shared" si="8"/>
        <v>539</v>
      </c>
      <c r="B540" s="15"/>
      <c r="C540" s="13"/>
      <c r="D540" s="15"/>
      <c r="E540" s="13" t="s">
        <v>1250</v>
      </c>
      <c r="F540" s="13" t="s">
        <v>1250</v>
      </c>
      <c r="G540" s="13"/>
      <c r="H540" s="186"/>
    </row>
    <row r="541" spans="1:8">
      <c r="A541" s="184">
        <f t="shared" si="8"/>
        <v>540</v>
      </c>
      <c r="B541" s="15"/>
      <c r="C541" s="13"/>
      <c r="D541" s="15"/>
      <c r="E541" s="13" t="s">
        <v>1250</v>
      </c>
      <c r="F541" s="13" t="s">
        <v>1250</v>
      </c>
      <c r="G541" s="13"/>
      <c r="H541" s="186"/>
    </row>
    <row r="542" spans="1:8">
      <c r="A542" s="184">
        <f t="shared" si="8"/>
        <v>541</v>
      </c>
      <c r="B542" s="15"/>
      <c r="C542" s="13"/>
      <c r="D542" s="15"/>
      <c r="E542" s="13" t="s">
        <v>1250</v>
      </c>
      <c r="F542" s="13" t="s">
        <v>1250</v>
      </c>
      <c r="G542" s="13"/>
      <c r="H542" s="186"/>
    </row>
    <row r="543" spans="1:8">
      <c r="A543" s="184">
        <f t="shared" si="8"/>
        <v>542</v>
      </c>
      <c r="B543" s="15"/>
      <c r="C543" s="13"/>
      <c r="D543" s="15"/>
      <c r="E543" s="13" t="s">
        <v>1250</v>
      </c>
      <c r="F543" s="13" t="s">
        <v>1250</v>
      </c>
      <c r="G543" s="13"/>
      <c r="H543" s="186"/>
    </row>
    <row r="544" spans="1:8">
      <c r="A544" s="184">
        <f t="shared" si="8"/>
        <v>543</v>
      </c>
      <c r="B544" s="15"/>
      <c r="C544" s="13"/>
      <c r="D544" s="15"/>
      <c r="E544" s="13" t="s">
        <v>1250</v>
      </c>
      <c r="F544" s="13" t="s">
        <v>1250</v>
      </c>
      <c r="G544" s="13"/>
      <c r="H544" s="186"/>
    </row>
    <row r="545" spans="1:8">
      <c r="A545" s="184">
        <f t="shared" si="8"/>
        <v>544</v>
      </c>
      <c r="B545" s="15"/>
      <c r="C545" s="13"/>
      <c r="D545" s="15"/>
      <c r="E545" s="13" t="s">
        <v>1250</v>
      </c>
      <c r="F545" s="13" t="s">
        <v>1250</v>
      </c>
      <c r="G545" s="13"/>
      <c r="H545" s="186"/>
    </row>
    <row r="546" spans="1:8">
      <c r="A546" s="184">
        <f t="shared" si="8"/>
        <v>545</v>
      </c>
      <c r="B546" s="15"/>
      <c r="C546" s="13"/>
      <c r="D546" s="15"/>
      <c r="E546" s="13" t="s">
        <v>1250</v>
      </c>
      <c r="F546" s="13" t="s">
        <v>1250</v>
      </c>
      <c r="G546" s="13"/>
      <c r="H546" s="186"/>
    </row>
    <row r="547" spans="1:8">
      <c r="A547" s="184">
        <f t="shared" si="8"/>
        <v>546</v>
      </c>
      <c r="B547" s="15"/>
      <c r="C547" s="13"/>
      <c r="D547" s="15"/>
      <c r="E547" s="13" t="s">
        <v>1250</v>
      </c>
      <c r="F547" s="13" t="s">
        <v>1250</v>
      </c>
      <c r="G547" s="13"/>
      <c r="H547" s="186"/>
    </row>
    <row r="548" spans="1:8">
      <c r="A548" s="184">
        <f t="shared" si="8"/>
        <v>547</v>
      </c>
      <c r="B548" s="15"/>
      <c r="C548" s="13"/>
      <c r="D548" s="15"/>
      <c r="E548" s="13" t="s">
        <v>1250</v>
      </c>
      <c r="F548" s="13" t="s">
        <v>1250</v>
      </c>
      <c r="G548" s="13"/>
      <c r="H548" s="186"/>
    </row>
    <row r="549" spans="1:8">
      <c r="A549" s="184">
        <f t="shared" si="8"/>
        <v>548</v>
      </c>
      <c r="B549" s="15"/>
      <c r="C549" s="13"/>
      <c r="D549" s="15"/>
      <c r="E549" s="13" t="s">
        <v>1250</v>
      </c>
      <c r="F549" s="13" t="s">
        <v>1250</v>
      </c>
      <c r="G549" s="13"/>
      <c r="H549" s="186"/>
    </row>
    <row r="550" spans="1:8">
      <c r="A550" s="184">
        <f t="shared" si="8"/>
        <v>549</v>
      </c>
      <c r="B550" s="15"/>
      <c r="C550" s="13"/>
      <c r="D550" s="15"/>
      <c r="E550" s="13" t="s">
        <v>1250</v>
      </c>
      <c r="F550" s="13" t="s">
        <v>1250</v>
      </c>
      <c r="G550" s="13"/>
      <c r="H550" s="186"/>
    </row>
    <row r="551" spans="1:8">
      <c r="A551" s="184">
        <f t="shared" si="8"/>
        <v>550</v>
      </c>
      <c r="B551" s="15"/>
      <c r="C551" s="13"/>
      <c r="D551" s="15"/>
      <c r="E551" s="13" t="s">
        <v>1250</v>
      </c>
      <c r="F551" s="13" t="s">
        <v>1250</v>
      </c>
      <c r="G551" s="13"/>
      <c r="H551" s="186"/>
    </row>
    <row r="552" spans="1:8">
      <c r="A552" s="184">
        <f t="shared" si="8"/>
        <v>551</v>
      </c>
      <c r="B552" s="15"/>
      <c r="C552" s="13"/>
      <c r="D552" s="15"/>
      <c r="E552" s="13" t="s">
        <v>1250</v>
      </c>
      <c r="F552" s="13" t="s">
        <v>1250</v>
      </c>
      <c r="G552" s="13"/>
      <c r="H552" s="186"/>
    </row>
    <row r="553" spans="1:8">
      <c r="A553" s="184">
        <f t="shared" si="8"/>
        <v>552</v>
      </c>
      <c r="B553" s="15"/>
      <c r="C553" s="13"/>
      <c r="D553" s="15"/>
      <c r="E553" s="13" t="s">
        <v>1250</v>
      </c>
      <c r="F553" s="13" t="s">
        <v>1250</v>
      </c>
      <c r="G553" s="13"/>
      <c r="H553" s="186"/>
    </row>
    <row r="554" spans="1:8">
      <c r="A554" s="184">
        <f t="shared" si="8"/>
        <v>553</v>
      </c>
      <c r="B554" s="15"/>
      <c r="C554" s="13"/>
      <c r="D554" s="15"/>
      <c r="E554" s="13" t="s">
        <v>1250</v>
      </c>
      <c r="F554" s="13" t="s">
        <v>1250</v>
      </c>
      <c r="G554" s="13"/>
      <c r="H554" s="186"/>
    </row>
    <row r="555" spans="1:8">
      <c r="A555" s="184">
        <f t="shared" si="8"/>
        <v>554</v>
      </c>
      <c r="B555" s="15"/>
      <c r="C555" s="13"/>
      <c r="D555" s="15"/>
      <c r="E555" s="13" t="s">
        <v>1250</v>
      </c>
      <c r="F555" s="13" t="s">
        <v>1250</v>
      </c>
      <c r="G555" s="13"/>
      <c r="H555" s="186"/>
    </row>
    <row r="556" spans="1:8">
      <c r="A556" s="184">
        <f t="shared" si="8"/>
        <v>555</v>
      </c>
      <c r="B556" s="15"/>
      <c r="C556" s="13"/>
      <c r="D556" s="15"/>
      <c r="E556" s="13" t="s">
        <v>1250</v>
      </c>
      <c r="F556" s="13" t="s">
        <v>1250</v>
      </c>
      <c r="G556" s="13"/>
      <c r="H556" s="186"/>
    </row>
    <row r="557" spans="1:8">
      <c r="A557" s="184">
        <f t="shared" si="8"/>
        <v>556</v>
      </c>
      <c r="B557" s="15"/>
      <c r="C557" s="13"/>
      <c r="D557" s="15"/>
      <c r="E557" s="13" t="s">
        <v>1250</v>
      </c>
      <c r="F557" s="13" t="s">
        <v>1250</v>
      </c>
      <c r="G557" s="13"/>
      <c r="H557" s="186"/>
    </row>
    <row r="558" spans="1:8">
      <c r="A558" s="184">
        <f t="shared" si="8"/>
        <v>557</v>
      </c>
      <c r="B558" s="15"/>
      <c r="C558" s="13"/>
      <c r="D558" s="15"/>
      <c r="E558" s="13" t="s">
        <v>1250</v>
      </c>
      <c r="F558" s="13" t="s">
        <v>1250</v>
      </c>
      <c r="G558" s="13"/>
      <c r="H558" s="186"/>
    </row>
    <row r="559" spans="1:8">
      <c r="A559" s="184">
        <f t="shared" si="8"/>
        <v>558</v>
      </c>
      <c r="B559" s="15"/>
      <c r="C559" s="13"/>
      <c r="D559" s="15"/>
      <c r="E559" s="13" t="s">
        <v>1250</v>
      </c>
      <c r="F559" s="13" t="s">
        <v>1250</v>
      </c>
      <c r="G559" s="13"/>
      <c r="H559" s="186"/>
    </row>
    <row r="560" spans="1:8">
      <c r="A560" s="184">
        <f t="shared" si="8"/>
        <v>559</v>
      </c>
      <c r="B560" s="15"/>
      <c r="C560" s="13"/>
      <c r="D560" s="15"/>
      <c r="E560" s="13" t="s">
        <v>1250</v>
      </c>
      <c r="F560" s="13" t="s">
        <v>1250</v>
      </c>
      <c r="G560" s="13"/>
      <c r="H560" s="186"/>
    </row>
    <row r="561" spans="1:8">
      <c r="A561" s="184">
        <f t="shared" si="8"/>
        <v>560</v>
      </c>
      <c r="B561" s="15"/>
      <c r="C561" s="13"/>
      <c r="D561" s="15"/>
      <c r="E561" s="13" t="s">
        <v>1250</v>
      </c>
      <c r="F561" s="13" t="s">
        <v>1250</v>
      </c>
      <c r="G561" s="13"/>
      <c r="H561" s="186"/>
    </row>
    <row r="562" spans="1:8">
      <c r="A562" s="184">
        <f t="shared" si="8"/>
        <v>561</v>
      </c>
      <c r="B562" s="15"/>
      <c r="C562" s="13"/>
      <c r="D562" s="15"/>
      <c r="E562" s="13" t="s">
        <v>1250</v>
      </c>
      <c r="F562" s="13" t="s">
        <v>1250</v>
      </c>
      <c r="G562" s="13"/>
      <c r="H562" s="186"/>
    </row>
    <row r="563" spans="1:8">
      <c r="A563" s="184">
        <f t="shared" si="8"/>
        <v>562</v>
      </c>
      <c r="B563" s="15"/>
      <c r="C563" s="13"/>
      <c r="D563" s="15"/>
      <c r="E563" s="13" t="s">
        <v>1250</v>
      </c>
      <c r="F563" s="13" t="s">
        <v>1250</v>
      </c>
      <c r="G563" s="13"/>
      <c r="H563" s="186"/>
    </row>
    <row r="564" spans="1:8">
      <c r="A564" s="184">
        <f t="shared" si="8"/>
        <v>563</v>
      </c>
      <c r="B564" s="15"/>
      <c r="C564" s="13"/>
      <c r="D564" s="15"/>
      <c r="E564" s="13" t="s">
        <v>1250</v>
      </c>
      <c r="F564" s="13" t="s">
        <v>1250</v>
      </c>
      <c r="G564" s="13"/>
      <c r="H564" s="186"/>
    </row>
    <row r="565" spans="1:8">
      <c r="A565" s="184">
        <f t="shared" si="8"/>
        <v>564</v>
      </c>
      <c r="B565" s="15"/>
      <c r="C565" s="13"/>
      <c r="D565" s="15"/>
      <c r="E565" s="13" t="s">
        <v>1250</v>
      </c>
      <c r="F565" s="13" t="s">
        <v>1250</v>
      </c>
      <c r="G565" s="13"/>
      <c r="H565" s="186"/>
    </row>
    <row r="566" spans="1:8">
      <c r="A566" s="184">
        <f t="shared" si="8"/>
        <v>565</v>
      </c>
      <c r="B566" s="15"/>
      <c r="C566" s="13"/>
      <c r="D566" s="15"/>
      <c r="E566" s="13" t="s">
        <v>1250</v>
      </c>
      <c r="F566" s="13" t="s">
        <v>1250</v>
      </c>
      <c r="G566" s="13"/>
      <c r="H566" s="186"/>
    </row>
    <row r="567" spans="1:8">
      <c r="A567" s="184">
        <f t="shared" si="8"/>
        <v>566</v>
      </c>
      <c r="B567" s="15"/>
      <c r="C567" s="13"/>
      <c r="D567" s="15"/>
      <c r="E567" s="13" t="s">
        <v>1250</v>
      </c>
      <c r="F567" s="13" t="s">
        <v>1250</v>
      </c>
      <c r="G567" s="13"/>
      <c r="H567" s="186"/>
    </row>
    <row r="568" spans="1:8">
      <c r="A568" s="184">
        <f t="shared" si="8"/>
        <v>567</v>
      </c>
      <c r="B568" s="15"/>
      <c r="C568" s="13"/>
      <c r="D568" s="15"/>
      <c r="E568" s="13" t="s">
        <v>1250</v>
      </c>
      <c r="F568" s="13" t="s">
        <v>1250</v>
      </c>
      <c r="G568" s="13"/>
      <c r="H568" s="186"/>
    </row>
    <row r="569" spans="1:8">
      <c r="A569" s="184">
        <f t="shared" si="8"/>
        <v>568</v>
      </c>
      <c r="B569" s="15"/>
      <c r="C569" s="13"/>
      <c r="D569" s="15"/>
      <c r="E569" s="13" t="s">
        <v>1250</v>
      </c>
      <c r="F569" s="13" t="s">
        <v>1250</v>
      </c>
      <c r="G569" s="13"/>
      <c r="H569" s="186"/>
    </row>
    <row r="570" spans="1:8">
      <c r="A570" s="184">
        <f t="shared" si="8"/>
        <v>569</v>
      </c>
      <c r="B570" s="15"/>
      <c r="C570" s="13"/>
      <c r="D570" s="15"/>
      <c r="E570" s="13" t="s">
        <v>1250</v>
      </c>
      <c r="F570" s="13" t="s">
        <v>1250</v>
      </c>
      <c r="G570" s="13"/>
      <c r="H570" s="186"/>
    </row>
    <row r="571" spans="1:8">
      <c r="A571" s="184">
        <f t="shared" si="8"/>
        <v>570</v>
      </c>
      <c r="B571" s="15"/>
      <c r="C571" s="13"/>
      <c r="D571" s="15"/>
      <c r="E571" s="13" t="s">
        <v>1250</v>
      </c>
      <c r="F571" s="13" t="s">
        <v>1250</v>
      </c>
      <c r="G571" s="13"/>
      <c r="H571" s="186"/>
    </row>
    <row r="572" spans="1:8">
      <c r="A572" s="184">
        <f t="shared" si="8"/>
        <v>571</v>
      </c>
      <c r="B572" s="15"/>
      <c r="C572" s="13"/>
      <c r="D572" s="15"/>
      <c r="E572" s="13" t="s">
        <v>1250</v>
      </c>
      <c r="F572" s="13" t="s">
        <v>1250</v>
      </c>
      <c r="G572" s="13"/>
      <c r="H572" s="186"/>
    </row>
    <row r="573" spans="1:8">
      <c r="A573" s="184">
        <f t="shared" si="8"/>
        <v>572</v>
      </c>
      <c r="B573" s="15"/>
      <c r="C573" s="13"/>
      <c r="D573" s="15"/>
      <c r="E573" s="13" t="s">
        <v>1250</v>
      </c>
      <c r="F573" s="13" t="s">
        <v>1250</v>
      </c>
      <c r="G573" s="13"/>
      <c r="H573" s="186"/>
    </row>
    <row r="574" spans="1:8">
      <c r="A574" s="184">
        <f t="shared" si="8"/>
        <v>573</v>
      </c>
      <c r="B574" s="15"/>
      <c r="C574" s="13"/>
      <c r="D574" s="15"/>
      <c r="E574" s="13" t="s">
        <v>1250</v>
      </c>
      <c r="F574" s="13" t="s">
        <v>1250</v>
      </c>
      <c r="G574" s="13"/>
      <c r="H574" s="186"/>
    </row>
    <row r="575" spans="1:8">
      <c r="A575" s="184">
        <f t="shared" ref="A575:A638" si="9">A574+1</f>
        <v>574</v>
      </c>
      <c r="B575" s="15"/>
      <c r="C575" s="13"/>
      <c r="D575" s="15"/>
      <c r="E575" s="13" t="s">
        <v>1250</v>
      </c>
      <c r="F575" s="13" t="s">
        <v>1250</v>
      </c>
      <c r="G575" s="13"/>
      <c r="H575" s="186"/>
    </row>
    <row r="576" spans="1:8">
      <c r="A576" s="184">
        <f t="shared" si="9"/>
        <v>575</v>
      </c>
      <c r="B576" s="15"/>
      <c r="C576" s="13"/>
      <c r="D576" s="15"/>
      <c r="E576" s="13" t="s">
        <v>1250</v>
      </c>
      <c r="F576" s="13" t="s">
        <v>1250</v>
      </c>
      <c r="G576" s="13"/>
      <c r="H576" s="186"/>
    </row>
    <row r="577" spans="1:8">
      <c r="A577" s="184">
        <f t="shared" si="9"/>
        <v>576</v>
      </c>
      <c r="B577" s="15"/>
      <c r="C577" s="13"/>
      <c r="D577" s="15"/>
      <c r="E577" s="13" t="s">
        <v>1250</v>
      </c>
      <c r="F577" s="13" t="s">
        <v>1250</v>
      </c>
      <c r="G577" s="13"/>
      <c r="H577" s="186"/>
    </row>
    <row r="578" spans="1:8">
      <c r="A578" s="184">
        <f t="shared" si="9"/>
        <v>577</v>
      </c>
      <c r="B578" s="15"/>
      <c r="C578" s="13"/>
      <c r="D578" s="15"/>
      <c r="E578" s="13" t="s">
        <v>1250</v>
      </c>
      <c r="F578" s="13" t="s">
        <v>1250</v>
      </c>
      <c r="G578" s="13"/>
      <c r="H578" s="186"/>
    </row>
    <row r="579" spans="1:8">
      <c r="A579" s="184">
        <f t="shared" si="9"/>
        <v>578</v>
      </c>
      <c r="B579" s="15"/>
      <c r="C579" s="13"/>
      <c r="D579" s="15"/>
      <c r="E579" s="13" t="s">
        <v>1250</v>
      </c>
      <c r="F579" s="13" t="s">
        <v>1250</v>
      </c>
      <c r="G579" s="13"/>
      <c r="H579" s="186"/>
    </row>
    <row r="580" spans="1:8">
      <c r="A580" s="184">
        <f t="shared" si="9"/>
        <v>579</v>
      </c>
      <c r="B580" s="15"/>
      <c r="C580" s="13"/>
      <c r="D580" s="15"/>
      <c r="E580" s="13" t="s">
        <v>1250</v>
      </c>
      <c r="F580" s="13" t="s">
        <v>1250</v>
      </c>
      <c r="G580" s="13"/>
      <c r="H580" s="186"/>
    </row>
    <row r="581" spans="1:8">
      <c r="A581" s="184">
        <f t="shared" si="9"/>
        <v>580</v>
      </c>
      <c r="B581" s="15"/>
      <c r="C581" s="13"/>
      <c r="D581" s="15"/>
      <c r="E581" s="13" t="s">
        <v>1250</v>
      </c>
      <c r="F581" s="13" t="s">
        <v>1250</v>
      </c>
      <c r="G581" s="13"/>
      <c r="H581" s="186"/>
    </row>
    <row r="582" spans="1:8">
      <c r="A582" s="184">
        <f t="shared" si="9"/>
        <v>581</v>
      </c>
      <c r="B582" s="15"/>
      <c r="C582" s="13"/>
      <c r="D582" s="15"/>
      <c r="E582" s="13" t="s">
        <v>1250</v>
      </c>
      <c r="F582" s="13" t="s">
        <v>1250</v>
      </c>
      <c r="G582" s="13"/>
      <c r="H582" s="186"/>
    </row>
    <row r="583" spans="1:8">
      <c r="A583" s="184">
        <f t="shared" si="9"/>
        <v>582</v>
      </c>
      <c r="B583" s="15"/>
      <c r="C583" s="13"/>
      <c r="D583" s="15"/>
      <c r="E583" s="13" t="s">
        <v>1250</v>
      </c>
      <c r="F583" s="13" t="s">
        <v>1250</v>
      </c>
      <c r="G583" s="13"/>
      <c r="H583" s="186"/>
    </row>
    <row r="584" spans="1:8">
      <c r="A584" s="184">
        <f t="shared" si="9"/>
        <v>583</v>
      </c>
      <c r="B584" s="15"/>
      <c r="C584" s="13"/>
      <c r="D584" s="15"/>
      <c r="E584" s="13" t="s">
        <v>1250</v>
      </c>
      <c r="F584" s="13" t="s">
        <v>1250</v>
      </c>
      <c r="G584" s="13"/>
      <c r="H584" s="186"/>
    </row>
    <row r="585" spans="1:8">
      <c r="A585" s="184">
        <f t="shared" si="9"/>
        <v>584</v>
      </c>
      <c r="B585" s="15"/>
      <c r="C585" s="13"/>
      <c r="D585" s="15"/>
      <c r="E585" s="13" t="s">
        <v>1250</v>
      </c>
      <c r="F585" s="13" t="s">
        <v>1250</v>
      </c>
      <c r="G585" s="13"/>
      <c r="H585" s="186"/>
    </row>
    <row r="586" spans="1:8">
      <c r="A586" s="184">
        <f t="shared" si="9"/>
        <v>585</v>
      </c>
      <c r="B586" s="15"/>
      <c r="C586" s="13"/>
      <c r="D586" s="15"/>
      <c r="E586" s="13" t="s">
        <v>1250</v>
      </c>
      <c r="F586" s="13" t="s">
        <v>1250</v>
      </c>
      <c r="G586" s="13"/>
      <c r="H586" s="186"/>
    </row>
    <row r="587" spans="1:8">
      <c r="A587" s="184">
        <f t="shared" si="9"/>
        <v>586</v>
      </c>
      <c r="B587" s="15"/>
      <c r="C587" s="13"/>
      <c r="D587" s="15"/>
      <c r="E587" s="13" t="s">
        <v>1250</v>
      </c>
      <c r="F587" s="13" t="s">
        <v>1250</v>
      </c>
      <c r="G587" s="13"/>
      <c r="H587" s="186"/>
    </row>
    <row r="588" spans="1:8">
      <c r="A588" s="184">
        <f t="shared" si="9"/>
        <v>587</v>
      </c>
      <c r="B588" s="15"/>
      <c r="C588" s="13"/>
      <c r="D588" s="15"/>
      <c r="E588" s="13" t="s">
        <v>1250</v>
      </c>
      <c r="F588" s="13" t="s">
        <v>1250</v>
      </c>
      <c r="G588" s="13"/>
      <c r="H588" s="186"/>
    </row>
    <row r="589" spans="1:8">
      <c r="A589" s="184">
        <f t="shared" si="9"/>
        <v>588</v>
      </c>
      <c r="B589" s="15"/>
      <c r="C589" s="13"/>
      <c r="D589" s="15"/>
      <c r="E589" s="13" t="s">
        <v>1250</v>
      </c>
      <c r="F589" s="13" t="s">
        <v>1250</v>
      </c>
      <c r="G589" s="13"/>
      <c r="H589" s="186"/>
    </row>
    <row r="590" spans="1:8">
      <c r="A590" s="184">
        <f t="shared" si="9"/>
        <v>589</v>
      </c>
      <c r="B590" s="15"/>
      <c r="C590" s="13"/>
      <c r="D590" s="15"/>
      <c r="E590" s="13" t="s">
        <v>1250</v>
      </c>
      <c r="F590" s="13" t="s">
        <v>1250</v>
      </c>
      <c r="G590" s="13"/>
      <c r="H590" s="186"/>
    </row>
    <row r="591" spans="1:8">
      <c r="A591" s="184">
        <f t="shared" si="9"/>
        <v>590</v>
      </c>
      <c r="B591" s="15"/>
      <c r="C591" s="13"/>
      <c r="D591" s="15"/>
      <c r="E591" s="13" t="s">
        <v>1250</v>
      </c>
      <c r="F591" s="13" t="s">
        <v>1250</v>
      </c>
      <c r="G591" s="13"/>
      <c r="H591" s="186"/>
    </row>
    <row r="592" spans="1:8">
      <c r="A592" s="184">
        <f t="shared" si="9"/>
        <v>591</v>
      </c>
      <c r="B592" s="15"/>
      <c r="C592" s="13"/>
      <c r="D592" s="15"/>
      <c r="E592" s="13" t="s">
        <v>1250</v>
      </c>
      <c r="F592" s="13" t="s">
        <v>1250</v>
      </c>
      <c r="G592" s="13"/>
      <c r="H592" s="186"/>
    </row>
    <row r="593" spans="1:8">
      <c r="A593" s="184">
        <f t="shared" si="9"/>
        <v>592</v>
      </c>
      <c r="B593" s="15"/>
      <c r="C593" s="13"/>
      <c r="D593" s="15"/>
      <c r="E593" s="13" t="s">
        <v>1250</v>
      </c>
      <c r="F593" s="13" t="s">
        <v>1250</v>
      </c>
      <c r="G593" s="13"/>
      <c r="H593" s="186"/>
    </row>
    <row r="594" spans="1:8">
      <c r="A594" s="184">
        <f t="shared" si="9"/>
        <v>593</v>
      </c>
      <c r="B594" s="15"/>
      <c r="C594" s="13"/>
      <c r="D594" s="15"/>
      <c r="E594" s="13" t="s">
        <v>1250</v>
      </c>
      <c r="F594" s="13" t="s">
        <v>1250</v>
      </c>
      <c r="G594" s="13"/>
      <c r="H594" s="186"/>
    </row>
    <row r="595" spans="1:8">
      <c r="A595" s="184">
        <f t="shared" si="9"/>
        <v>594</v>
      </c>
      <c r="B595" s="15"/>
      <c r="C595" s="13"/>
      <c r="D595" s="15"/>
      <c r="E595" s="13" t="s">
        <v>1250</v>
      </c>
      <c r="F595" s="13" t="s">
        <v>1250</v>
      </c>
      <c r="G595" s="13"/>
      <c r="H595" s="186"/>
    </row>
    <row r="596" spans="1:8">
      <c r="A596" s="184">
        <f t="shared" si="9"/>
        <v>595</v>
      </c>
      <c r="B596" s="15"/>
      <c r="C596" s="13"/>
      <c r="D596" s="15"/>
      <c r="E596" s="13" t="s">
        <v>1250</v>
      </c>
      <c r="F596" s="13" t="s">
        <v>1250</v>
      </c>
      <c r="G596" s="13"/>
      <c r="H596" s="186"/>
    </row>
    <row r="597" spans="1:8">
      <c r="A597" s="184">
        <f t="shared" si="9"/>
        <v>596</v>
      </c>
      <c r="B597" s="15"/>
      <c r="C597" s="13"/>
      <c r="D597" s="15"/>
      <c r="E597" s="13" t="s">
        <v>1250</v>
      </c>
      <c r="F597" s="13" t="s">
        <v>1250</v>
      </c>
      <c r="G597" s="13"/>
      <c r="H597" s="186"/>
    </row>
    <row r="598" spans="1:8">
      <c r="A598" s="184">
        <f t="shared" si="9"/>
        <v>597</v>
      </c>
      <c r="B598" s="15"/>
      <c r="C598" s="13"/>
      <c r="D598" s="15"/>
      <c r="E598" s="13" t="s">
        <v>1250</v>
      </c>
      <c r="F598" s="13" t="s">
        <v>1250</v>
      </c>
      <c r="G598" s="13"/>
      <c r="H598" s="186"/>
    </row>
    <row r="599" spans="1:8">
      <c r="A599" s="184">
        <f t="shared" si="9"/>
        <v>598</v>
      </c>
      <c r="B599" s="15"/>
      <c r="C599" s="13"/>
      <c r="D599" s="15"/>
      <c r="E599" s="13" t="s">
        <v>1250</v>
      </c>
      <c r="F599" s="13" t="s">
        <v>1250</v>
      </c>
      <c r="G599" s="13"/>
      <c r="H599" s="186"/>
    </row>
    <row r="600" spans="1:8">
      <c r="A600" s="184">
        <f t="shared" si="9"/>
        <v>599</v>
      </c>
      <c r="B600" s="15"/>
      <c r="C600" s="13"/>
      <c r="D600" s="15"/>
      <c r="E600" s="13" t="s">
        <v>1250</v>
      </c>
      <c r="F600" s="13" t="s">
        <v>1250</v>
      </c>
      <c r="G600" s="13"/>
      <c r="H600" s="186"/>
    </row>
    <row r="601" spans="1:8">
      <c r="A601" s="184">
        <f t="shared" si="9"/>
        <v>600</v>
      </c>
      <c r="B601" s="15"/>
      <c r="C601" s="13"/>
      <c r="D601" s="15"/>
      <c r="E601" s="13" t="s">
        <v>1250</v>
      </c>
      <c r="F601" s="13" t="s">
        <v>1250</v>
      </c>
      <c r="G601" s="13"/>
      <c r="H601" s="186"/>
    </row>
    <row r="602" spans="1:8">
      <c r="A602" s="184">
        <f t="shared" si="9"/>
        <v>601</v>
      </c>
      <c r="B602" s="15"/>
      <c r="C602" s="13"/>
      <c r="D602" s="15"/>
      <c r="E602" s="13" t="s">
        <v>1250</v>
      </c>
      <c r="F602" s="13" t="s">
        <v>1250</v>
      </c>
      <c r="G602" s="13"/>
      <c r="H602" s="186"/>
    </row>
    <row r="603" spans="1:8">
      <c r="A603" s="184">
        <f t="shared" si="9"/>
        <v>602</v>
      </c>
      <c r="B603" s="15"/>
      <c r="C603" s="13"/>
      <c r="D603" s="15"/>
      <c r="E603" s="13" t="s">
        <v>1250</v>
      </c>
      <c r="F603" s="13" t="s">
        <v>1250</v>
      </c>
      <c r="G603" s="13"/>
      <c r="H603" s="186"/>
    </row>
    <row r="604" spans="1:8">
      <c r="A604" s="184">
        <f t="shared" si="9"/>
        <v>603</v>
      </c>
      <c r="B604" s="15"/>
      <c r="C604" s="13"/>
      <c r="D604" s="15"/>
      <c r="E604" s="13" t="s">
        <v>1250</v>
      </c>
      <c r="F604" s="13" t="s">
        <v>1250</v>
      </c>
      <c r="G604" s="13"/>
      <c r="H604" s="186"/>
    </row>
    <row r="605" spans="1:8">
      <c r="A605" s="184">
        <f t="shared" si="9"/>
        <v>604</v>
      </c>
      <c r="B605" s="15"/>
      <c r="C605" s="13"/>
      <c r="D605" s="15"/>
      <c r="E605" s="13" t="s">
        <v>1250</v>
      </c>
      <c r="F605" s="13" t="s">
        <v>1250</v>
      </c>
      <c r="G605" s="13"/>
      <c r="H605" s="186"/>
    </row>
    <row r="606" spans="1:8">
      <c r="A606" s="184">
        <f t="shared" si="9"/>
        <v>605</v>
      </c>
      <c r="B606" s="15"/>
      <c r="C606" s="13"/>
      <c r="D606" s="15"/>
      <c r="E606" s="13" t="s">
        <v>1250</v>
      </c>
      <c r="F606" s="13" t="s">
        <v>1250</v>
      </c>
      <c r="G606" s="13"/>
      <c r="H606" s="186"/>
    </row>
    <row r="607" spans="1:8">
      <c r="A607" s="184">
        <f t="shared" si="9"/>
        <v>606</v>
      </c>
      <c r="B607" s="15"/>
      <c r="C607" s="13"/>
      <c r="D607" s="15"/>
      <c r="E607" s="13" t="s">
        <v>1250</v>
      </c>
      <c r="F607" s="13" t="s">
        <v>1250</v>
      </c>
      <c r="G607" s="13"/>
      <c r="H607" s="186"/>
    </row>
    <row r="608" spans="1:8">
      <c r="A608" s="184">
        <f t="shared" si="9"/>
        <v>607</v>
      </c>
      <c r="B608" s="15"/>
      <c r="C608" s="13"/>
      <c r="D608" s="15"/>
      <c r="E608" s="13" t="s">
        <v>1250</v>
      </c>
      <c r="F608" s="13" t="s">
        <v>1250</v>
      </c>
      <c r="G608" s="13"/>
      <c r="H608" s="186"/>
    </row>
    <row r="609" spans="1:8">
      <c r="A609" s="184">
        <f t="shared" si="9"/>
        <v>608</v>
      </c>
      <c r="B609" s="15"/>
      <c r="C609" s="13"/>
      <c r="D609" s="15"/>
      <c r="E609" s="13" t="s">
        <v>1250</v>
      </c>
      <c r="F609" s="13" t="s">
        <v>1250</v>
      </c>
      <c r="G609" s="13"/>
      <c r="H609" s="186"/>
    </row>
    <row r="610" spans="1:8">
      <c r="A610" s="184">
        <f t="shared" si="9"/>
        <v>609</v>
      </c>
      <c r="B610" s="15"/>
      <c r="C610" s="13"/>
      <c r="D610" s="15"/>
      <c r="E610" s="13" t="s">
        <v>1250</v>
      </c>
      <c r="F610" s="13" t="s">
        <v>1250</v>
      </c>
      <c r="G610" s="13"/>
      <c r="H610" s="186"/>
    </row>
    <row r="611" spans="1:8">
      <c r="A611" s="184">
        <f t="shared" si="9"/>
        <v>610</v>
      </c>
      <c r="B611" s="15"/>
      <c r="C611" s="13"/>
      <c r="D611" s="15"/>
      <c r="E611" s="13" t="s">
        <v>1250</v>
      </c>
      <c r="F611" s="13" t="s">
        <v>1250</v>
      </c>
      <c r="G611" s="13"/>
      <c r="H611" s="186"/>
    </row>
    <row r="612" spans="1:8">
      <c r="A612" s="184">
        <f t="shared" si="9"/>
        <v>611</v>
      </c>
      <c r="B612" s="15"/>
      <c r="C612" s="13"/>
      <c r="D612" s="15"/>
      <c r="E612" s="13" t="s">
        <v>1250</v>
      </c>
      <c r="F612" s="13" t="s">
        <v>1250</v>
      </c>
      <c r="G612" s="13"/>
      <c r="H612" s="186"/>
    </row>
    <row r="613" spans="1:8">
      <c r="A613" s="184">
        <f t="shared" si="9"/>
        <v>612</v>
      </c>
      <c r="B613" s="15"/>
      <c r="C613" s="13"/>
      <c r="D613" s="15"/>
      <c r="E613" s="13" t="s">
        <v>1250</v>
      </c>
      <c r="F613" s="13" t="s">
        <v>1250</v>
      </c>
      <c r="G613" s="13"/>
      <c r="H613" s="186"/>
    </row>
    <row r="614" spans="1:8">
      <c r="A614" s="184">
        <f t="shared" si="9"/>
        <v>613</v>
      </c>
      <c r="B614" s="15"/>
      <c r="C614" s="13"/>
      <c r="D614" s="15"/>
      <c r="E614" s="13" t="s">
        <v>1250</v>
      </c>
      <c r="F614" s="13" t="s">
        <v>1250</v>
      </c>
      <c r="G614" s="13"/>
      <c r="H614" s="186"/>
    </row>
    <row r="615" spans="1:8">
      <c r="A615" s="184">
        <f t="shared" si="9"/>
        <v>614</v>
      </c>
      <c r="B615" s="15"/>
      <c r="C615" s="13"/>
      <c r="D615" s="15"/>
      <c r="E615" s="13" t="s">
        <v>1250</v>
      </c>
      <c r="F615" s="13" t="s">
        <v>1250</v>
      </c>
      <c r="G615" s="13"/>
      <c r="H615" s="186"/>
    </row>
    <row r="616" spans="1:8">
      <c r="A616" s="184">
        <f t="shared" si="9"/>
        <v>615</v>
      </c>
      <c r="B616" s="15"/>
      <c r="C616" s="13"/>
      <c r="D616" s="15"/>
      <c r="E616" s="13" t="s">
        <v>1250</v>
      </c>
      <c r="F616" s="13" t="s">
        <v>1250</v>
      </c>
      <c r="G616" s="13"/>
      <c r="H616" s="186"/>
    </row>
    <row r="617" spans="1:8">
      <c r="A617" s="184">
        <f t="shared" si="9"/>
        <v>616</v>
      </c>
      <c r="B617" s="15"/>
      <c r="C617" s="13"/>
      <c r="D617" s="15"/>
      <c r="E617" s="13" t="s">
        <v>1250</v>
      </c>
      <c r="F617" s="13" t="s">
        <v>1250</v>
      </c>
      <c r="G617" s="13"/>
      <c r="H617" s="186"/>
    </row>
    <row r="618" spans="1:8">
      <c r="A618" s="184">
        <f t="shared" si="9"/>
        <v>617</v>
      </c>
      <c r="B618" s="15"/>
      <c r="C618" s="13"/>
      <c r="D618" s="15"/>
      <c r="E618" s="13" t="s">
        <v>1250</v>
      </c>
      <c r="F618" s="13" t="s">
        <v>1250</v>
      </c>
      <c r="G618" s="13"/>
      <c r="H618" s="186"/>
    </row>
    <row r="619" spans="1:8">
      <c r="A619" s="184">
        <f t="shared" si="9"/>
        <v>618</v>
      </c>
      <c r="B619" s="15"/>
      <c r="C619" s="13"/>
      <c r="D619" s="15"/>
      <c r="E619" s="13" t="s">
        <v>1250</v>
      </c>
      <c r="F619" s="13" t="s">
        <v>1250</v>
      </c>
      <c r="G619" s="13"/>
      <c r="H619" s="186"/>
    </row>
    <row r="620" spans="1:8">
      <c r="A620" s="184">
        <f t="shared" si="9"/>
        <v>619</v>
      </c>
      <c r="B620" s="15"/>
      <c r="C620" s="13"/>
      <c r="D620" s="15"/>
      <c r="E620" s="13" t="s">
        <v>1250</v>
      </c>
      <c r="F620" s="13" t="s">
        <v>1250</v>
      </c>
      <c r="G620" s="13"/>
      <c r="H620" s="186"/>
    </row>
    <row r="621" spans="1:8">
      <c r="A621" s="184">
        <f t="shared" si="9"/>
        <v>620</v>
      </c>
      <c r="B621" s="15"/>
      <c r="C621" s="13"/>
      <c r="D621" s="15"/>
      <c r="E621" s="13" t="s">
        <v>1250</v>
      </c>
      <c r="F621" s="13" t="s">
        <v>1250</v>
      </c>
      <c r="G621" s="13"/>
      <c r="H621" s="186"/>
    </row>
    <row r="622" spans="1:8">
      <c r="A622" s="184">
        <f t="shared" si="9"/>
        <v>621</v>
      </c>
      <c r="B622" s="15"/>
      <c r="C622" s="13"/>
      <c r="D622" s="15"/>
      <c r="E622" s="13" t="s">
        <v>1250</v>
      </c>
      <c r="F622" s="13" t="s">
        <v>1250</v>
      </c>
      <c r="G622" s="13"/>
      <c r="H622" s="186"/>
    </row>
    <row r="623" spans="1:8">
      <c r="A623" s="184">
        <f t="shared" si="9"/>
        <v>622</v>
      </c>
      <c r="B623" s="15"/>
      <c r="C623" s="13"/>
      <c r="D623" s="15"/>
      <c r="E623" s="13" t="s">
        <v>1250</v>
      </c>
      <c r="F623" s="13" t="s">
        <v>1250</v>
      </c>
      <c r="G623" s="13"/>
      <c r="H623" s="186"/>
    </row>
    <row r="624" spans="1:8">
      <c r="A624" s="184">
        <f t="shared" si="9"/>
        <v>623</v>
      </c>
      <c r="B624" s="15"/>
      <c r="C624" s="13"/>
      <c r="D624" s="15"/>
      <c r="E624" s="13" t="s">
        <v>1250</v>
      </c>
      <c r="F624" s="13" t="s">
        <v>1250</v>
      </c>
      <c r="G624" s="13"/>
      <c r="H624" s="186"/>
    </row>
    <row r="625" spans="1:8">
      <c r="A625" s="184">
        <f t="shared" si="9"/>
        <v>624</v>
      </c>
      <c r="B625" s="15"/>
      <c r="C625" s="13"/>
      <c r="D625" s="15"/>
      <c r="E625" s="13" t="s">
        <v>1250</v>
      </c>
      <c r="F625" s="13" t="s">
        <v>1250</v>
      </c>
      <c r="G625" s="13"/>
      <c r="H625" s="186"/>
    </row>
    <row r="626" spans="1:8">
      <c r="A626" s="184">
        <f t="shared" si="9"/>
        <v>625</v>
      </c>
      <c r="B626" s="15"/>
      <c r="C626" s="13"/>
      <c r="D626" s="15"/>
      <c r="E626" s="13" t="s">
        <v>1250</v>
      </c>
      <c r="F626" s="13" t="s">
        <v>1250</v>
      </c>
      <c r="G626" s="13"/>
      <c r="H626" s="186"/>
    </row>
    <row r="627" spans="1:8">
      <c r="A627" s="184">
        <f t="shared" si="9"/>
        <v>626</v>
      </c>
      <c r="B627" s="15"/>
      <c r="C627" s="13"/>
      <c r="D627" s="15"/>
      <c r="E627" s="13" t="s">
        <v>1250</v>
      </c>
      <c r="F627" s="13" t="s">
        <v>1250</v>
      </c>
      <c r="G627" s="13"/>
      <c r="H627" s="186"/>
    </row>
    <row r="628" spans="1:8">
      <c r="A628" s="184">
        <f t="shared" si="9"/>
        <v>627</v>
      </c>
      <c r="B628" s="15"/>
      <c r="C628" s="13"/>
      <c r="D628" s="15"/>
      <c r="E628" s="13" t="s">
        <v>1250</v>
      </c>
      <c r="F628" s="13" t="s">
        <v>1250</v>
      </c>
      <c r="G628" s="13"/>
      <c r="H628" s="186"/>
    </row>
    <row r="629" spans="1:8">
      <c r="A629" s="184">
        <f t="shared" si="9"/>
        <v>628</v>
      </c>
      <c r="B629" s="15"/>
      <c r="C629" s="13"/>
      <c r="D629" s="15"/>
      <c r="E629" s="13" t="s">
        <v>1250</v>
      </c>
      <c r="F629" s="13" t="s">
        <v>1250</v>
      </c>
      <c r="G629" s="13"/>
      <c r="H629" s="186"/>
    </row>
    <row r="630" spans="1:8">
      <c r="A630" s="184">
        <f t="shared" si="9"/>
        <v>629</v>
      </c>
      <c r="B630" s="15"/>
      <c r="C630" s="13"/>
      <c r="D630" s="15"/>
      <c r="E630" s="13" t="s">
        <v>1250</v>
      </c>
      <c r="F630" s="13" t="s">
        <v>1250</v>
      </c>
      <c r="G630" s="13"/>
      <c r="H630" s="186"/>
    </row>
    <row r="631" spans="1:8">
      <c r="A631" s="184">
        <f t="shared" si="9"/>
        <v>630</v>
      </c>
      <c r="B631" s="15"/>
      <c r="C631" s="13"/>
      <c r="D631" s="15"/>
      <c r="E631" s="13" t="s">
        <v>1250</v>
      </c>
      <c r="F631" s="13" t="s">
        <v>1250</v>
      </c>
      <c r="G631" s="13"/>
      <c r="H631" s="186"/>
    </row>
    <row r="632" spans="1:8">
      <c r="A632" s="184">
        <f t="shared" si="9"/>
        <v>631</v>
      </c>
      <c r="B632" s="15"/>
      <c r="C632" s="13"/>
      <c r="D632" s="15"/>
      <c r="E632" s="13" t="s">
        <v>1250</v>
      </c>
      <c r="F632" s="13" t="s">
        <v>1250</v>
      </c>
      <c r="G632" s="13"/>
      <c r="H632" s="186"/>
    </row>
    <row r="633" spans="1:8">
      <c r="A633" s="184">
        <f t="shared" si="9"/>
        <v>632</v>
      </c>
      <c r="B633" s="15"/>
      <c r="C633" s="13"/>
      <c r="D633" s="15"/>
      <c r="E633" s="13" t="s">
        <v>1250</v>
      </c>
      <c r="F633" s="13" t="s">
        <v>1250</v>
      </c>
      <c r="G633" s="13"/>
      <c r="H633" s="186"/>
    </row>
    <row r="634" spans="1:8">
      <c r="A634" s="184">
        <f t="shared" si="9"/>
        <v>633</v>
      </c>
      <c r="B634" s="15"/>
      <c r="C634" s="13"/>
      <c r="D634" s="15"/>
      <c r="E634" s="13" t="s">
        <v>1250</v>
      </c>
      <c r="F634" s="13" t="s">
        <v>1250</v>
      </c>
      <c r="G634" s="13"/>
      <c r="H634" s="186"/>
    </row>
    <row r="635" spans="1:8">
      <c r="A635" s="184">
        <f t="shared" si="9"/>
        <v>634</v>
      </c>
      <c r="B635" s="15"/>
      <c r="C635" s="13"/>
      <c r="D635" s="15"/>
      <c r="E635" s="13" t="s">
        <v>1250</v>
      </c>
      <c r="F635" s="13" t="s">
        <v>1250</v>
      </c>
      <c r="G635" s="13"/>
      <c r="H635" s="186"/>
    </row>
    <row r="636" spans="1:8">
      <c r="A636" s="184">
        <f t="shared" si="9"/>
        <v>635</v>
      </c>
      <c r="B636" s="15"/>
      <c r="C636" s="13"/>
      <c r="D636" s="15"/>
      <c r="E636" s="13" t="s">
        <v>1250</v>
      </c>
      <c r="F636" s="13" t="s">
        <v>1250</v>
      </c>
      <c r="G636" s="13"/>
      <c r="H636" s="186"/>
    </row>
    <row r="637" spans="1:8">
      <c r="A637" s="184">
        <f t="shared" si="9"/>
        <v>636</v>
      </c>
      <c r="B637" s="15"/>
      <c r="C637" s="13"/>
      <c r="D637" s="15"/>
      <c r="E637" s="13" t="s">
        <v>1250</v>
      </c>
      <c r="F637" s="13" t="s">
        <v>1250</v>
      </c>
      <c r="G637" s="13"/>
      <c r="H637" s="186"/>
    </row>
    <row r="638" spans="1:8">
      <c r="A638" s="184">
        <f t="shared" si="9"/>
        <v>637</v>
      </c>
      <c r="B638" s="15"/>
      <c r="C638" s="13"/>
      <c r="D638" s="15"/>
      <c r="E638" s="13" t="s">
        <v>1250</v>
      </c>
      <c r="F638" s="13" t="s">
        <v>1250</v>
      </c>
      <c r="G638" s="13"/>
      <c r="H638" s="186"/>
    </row>
    <row r="639" spans="1:8">
      <c r="A639" s="184">
        <f t="shared" ref="A639:A696" si="10">A638+1</f>
        <v>638</v>
      </c>
      <c r="B639" s="15"/>
      <c r="C639" s="13"/>
      <c r="D639" s="15"/>
      <c r="E639" s="13" t="s">
        <v>1250</v>
      </c>
      <c r="F639" s="13" t="s">
        <v>1250</v>
      </c>
      <c r="G639" s="13"/>
      <c r="H639" s="186"/>
    </row>
    <row r="640" spans="1:8">
      <c r="A640" s="184">
        <f t="shared" si="10"/>
        <v>639</v>
      </c>
      <c r="B640" s="15"/>
      <c r="C640" s="13"/>
      <c r="D640" s="15"/>
      <c r="E640" s="13" t="s">
        <v>1250</v>
      </c>
      <c r="F640" s="13" t="s">
        <v>1250</v>
      </c>
      <c r="G640" s="13"/>
      <c r="H640" s="186"/>
    </row>
    <row r="641" spans="1:8">
      <c r="A641" s="184">
        <f t="shared" si="10"/>
        <v>640</v>
      </c>
      <c r="B641" s="15"/>
      <c r="C641" s="13"/>
      <c r="D641" s="15"/>
      <c r="E641" s="13" t="s">
        <v>1250</v>
      </c>
      <c r="F641" s="13" t="s">
        <v>1250</v>
      </c>
      <c r="G641" s="13"/>
      <c r="H641" s="186"/>
    </row>
    <row r="642" spans="1:8">
      <c r="A642" s="184">
        <f t="shared" si="10"/>
        <v>641</v>
      </c>
      <c r="B642" s="15"/>
      <c r="C642" s="13"/>
      <c r="D642" s="15"/>
      <c r="E642" s="13" t="s">
        <v>1250</v>
      </c>
      <c r="F642" s="13" t="s">
        <v>1250</v>
      </c>
      <c r="G642" s="13"/>
      <c r="H642" s="186"/>
    </row>
    <row r="643" spans="1:8">
      <c r="A643" s="184">
        <f t="shared" si="10"/>
        <v>642</v>
      </c>
      <c r="B643" s="15"/>
      <c r="C643" s="13"/>
      <c r="D643" s="15"/>
      <c r="E643" s="13" t="s">
        <v>1250</v>
      </c>
      <c r="F643" s="13" t="s">
        <v>1250</v>
      </c>
      <c r="G643" s="13"/>
      <c r="H643" s="186"/>
    </row>
    <row r="644" spans="1:8">
      <c r="A644" s="184">
        <f t="shared" si="10"/>
        <v>643</v>
      </c>
      <c r="B644" s="15"/>
      <c r="C644" s="13"/>
      <c r="D644" s="15"/>
      <c r="E644" s="13" t="s">
        <v>1250</v>
      </c>
      <c r="F644" s="13" t="s">
        <v>1250</v>
      </c>
      <c r="G644" s="13"/>
      <c r="H644" s="186"/>
    </row>
    <row r="645" spans="1:8">
      <c r="A645" s="184">
        <f t="shared" si="10"/>
        <v>644</v>
      </c>
      <c r="B645" s="15"/>
      <c r="C645" s="13"/>
      <c r="D645" s="15"/>
      <c r="E645" s="13" t="s">
        <v>1250</v>
      </c>
      <c r="F645" s="13" t="s">
        <v>1250</v>
      </c>
      <c r="G645" s="13"/>
      <c r="H645" s="186"/>
    </row>
    <row r="646" spans="1:8">
      <c r="A646" s="184">
        <f t="shared" si="10"/>
        <v>645</v>
      </c>
      <c r="B646" s="15"/>
      <c r="C646" s="13"/>
      <c r="D646" s="15"/>
      <c r="E646" s="13" t="s">
        <v>1250</v>
      </c>
      <c r="F646" s="13" t="s">
        <v>1250</v>
      </c>
      <c r="G646" s="13"/>
      <c r="H646" s="186"/>
    </row>
    <row r="647" spans="1:8">
      <c r="A647" s="184">
        <f t="shared" si="10"/>
        <v>646</v>
      </c>
      <c r="B647" s="15"/>
      <c r="C647" s="13"/>
      <c r="D647" s="15"/>
      <c r="E647" s="13" t="s">
        <v>1250</v>
      </c>
      <c r="F647" s="13" t="s">
        <v>1250</v>
      </c>
      <c r="G647" s="13"/>
      <c r="H647" s="186"/>
    </row>
    <row r="648" spans="1:8">
      <c r="A648" s="184">
        <f t="shared" si="10"/>
        <v>647</v>
      </c>
      <c r="B648" s="15"/>
      <c r="C648" s="13"/>
      <c r="D648" s="15"/>
      <c r="E648" s="13" t="s">
        <v>1250</v>
      </c>
      <c r="F648" s="13" t="s">
        <v>1250</v>
      </c>
      <c r="G648" s="13"/>
      <c r="H648" s="186"/>
    </row>
    <row r="649" spans="1:8">
      <c r="A649" s="184">
        <f t="shared" si="10"/>
        <v>648</v>
      </c>
      <c r="B649" s="15"/>
      <c r="C649" s="13"/>
      <c r="D649" s="15"/>
      <c r="E649" s="13" t="s">
        <v>1250</v>
      </c>
      <c r="F649" s="13" t="s">
        <v>1250</v>
      </c>
      <c r="G649" s="13"/>
      <c r="H649" s="186"/>
    </row>
    <row r="650" spans="1:8">
      <c r="A650" s="184">
        <f t="shared" si="10"/>
        <v>649</v>
      </c>
      <c r="B650" s="15"/>
      <c r="C650" s="13"/>
      <c r="D650" s="15"/>
      <c r="E650" s="13" t="s">
        <v>1250</v>
      </c>
      <c r="F650" s="13" t="s">
        <v>1250</v>
      </c>
      <c r="G650" s="13"/>
      <c r="H650" s="186"/>
    </row>
    <row r="651" spans="1:8">
      <c r="A651" s="184">
        <f t="shared" si="10"/>
        <v>650</v>
      </c>
      <c r="B651" s="15"/>
      <c r="C651" s="13"/>
      <c r="D651" s="15"/>
      <c r="E651" s="13" t="s">
        <v>1250</v>
      </c>
      <c r="F651" s="13" t="s">
        <v>1250</v>
      </c>
      <c r="G651" s="13"/>
      <c r="H651" s="186"/>
    </row>
    <row r="652" spans="1:8">
      <c r="A652" s="184">
        <f t="shared" si="10"/>
        <v>651</v>
      </c>
      <c r="B652" s="15"/>
      <c r="C652" s="13"/>
      <c r="D652" s="15"/>
      <c r="E652" s="13" t="s">
        <v>1250</v>
      </c>
      <c r="F652" s="13" t="s">
        <v>1250</v>
      </c>
      <c r="G652" s="13"/>
      <c r="H652" s="186"/>
    </row>
    <row r="653" spans="1:8">
      <c r="A653" s="184">
        <f t="shared" si="10"/>
        <v>652</v>
      </c>
      <c r="B653" s="15"/>
      <c r="C653" s="13"/>
      <c r="D653" s="15"/>
      <c r="E653" s="13" t="s">
        <v>1250</v>
      </c>
      <c r="F653" s="13" t="s">
        <v>1250</v>
      </c>
      <c r="G653" s="13"/>
      <c r="H653" s="186"/>
    </row>
    <row r="654" spans="1:8">
      <c r="A654" s="184">
        <f t="shared" si="10"/>
        <v>653</v>
      </c>
      <c r="B654" s="15"/>
      <c r="C654" s="13"/>
      <c r="D654" s="15"/>
      <c r="E654" s="13" t="s">
        <v>1250</v>
      </c>
      <c r="F654" s="13" t="s">
        <v>1250</v>
      </c>
      <c r="G654" s="13"/>
      <c r="H654" s="186"/>
    </row>
    <row r="655" spans="1:8">
      <c r="A655" s="184">
        <f t="shared" si="10"/>
        <v>654</v>
      </c>
      <c r="B655" s="15"/>
      <c r="C655" s="13"/>
      <c r="D655" s="15"/>
      <c r="E655" s="13" t="s">
        <v>1250</v>
      </c>
      <c r="F655" s="13" t="s">
        <v>1250</v>
      </c>
      <c r="G655" s="13"/>
      <c r="H655" s="186"/>
    </row>
    <row r="656" spans="1:8">
      <c r="A656" s="184">
        <f t="shared" si="10"/>
        <v>655</v>
      </c>
      <c r="B656" s="15"/>
      <c r="C656" s="13"/>
      <c r="D656" s="15"/>
      <c r="E656" s="13" t="s">
        <v>1250</v>
      </c>
      <c r="F656" s="13" t="s">
        <v>1250</v>
      </c>
      <c r="G656" s="13"/>
      <c r="H656" s="186"/>
    </row>
    <row r="657" spans="1:8">
      <c r="A657" s="184">
        <f t="shared" si="10"/>
        <v>656</v>
      </c>
      <c r="B657" s="15"/>
      <c r="C657" s="13"/>
      <c r="D657" s="15"/>
      <c r="E657" s="13" t="s">
        <v>1250</v>
      </c>
      <c r="F657" s="13" t="s">
        <v>1250</v>
      </c>
      <c r="G657" s="13"/>
      <c r="H657" s="186"/>
    </row>
    <row r="658" spans="1:8">
      <c r="A658" s="184">
        <f t="shared" si="10"/>
        <v>657</v>
      </c>
      <c r="B658" s="15"/>
      <c r="C658" s="13"/>
      <c r="D658" s="15"/>
      <c r="E658" s="13" t="s">
        <v>1250</v>
      </c>
      <c r="F658" s="13" t="s">
        <v>1250</v>
      </c>
      <c r="G658" s="13"/>
      <c r="H658" s="186"/>
    </row>
    <row r="659" spans="1:8">
      <c r="A659" s="184">
        <f t="shared" si="10"/>
        <v>658</v>
      </c>
      <c r="B659" s="15"/>
      <c r="C659" s="13"/>
      <c r="D659" s="15"/>
      <c r="E659" s="13" t="s">
        <v>1250</v>
      </c>
      <c r="F659" s="13" t="s">
        <v>1250</v>
      </c>
      <c r="G659" s="13"/>
      <c r="H659" s="186"/>
    </row>
    <row r="660" spans="1:8">
      <c r="A660" s="184">
        <f t="shared" si="10"/>
        <v>659</v>
      </c>
      <c r="B660" s="15"/>
      <c r="C660" s="13"/>
      <c r="D660" s="15"/>
      <c r="E660" s="13" t="s">
        <v>1250</v>
      </c>
      <c r="F660" s="13" t="s">
        <v>1250</v>
      </c>
      <c r="G660" s="13"/>
      <c r="H660" s="186"/>
    </row>
    <row r="661" spans="1:8">
      <c r="A661" s="184">
        <f t="shared" si="10"/>
        <v>660</v>
      </c>
      <c r="B661" s="15"/>
      <c r="C661" s="13"/>
      <c r="D661" s="15"/>
      <c r="E661" s="13" t="s">
        <v>1250</v>
      </c>
      <c r="F661" s="13" t="s">
        <v>1250</v>
      </c>
      <c r="G661" s="13"/>
      <c r="H661" s="186"/>
    </row>
    <row r="662" spans="1:8">
      <c r="A662" s="184">
        <f t="shared" si="10"/>
        <v>661</v>
      </c>
      <c r="B662" s="15"/>
      <c r="C662" s="13"/>
      <c r="D662" s="15"/>
      <c r="E662" s="13" t="s">
        <v>1250</v>
      </c>
      <c r="F662" s="13" t="s">
        <v>1250</v>
      </c>
      <c r="G662" s="13"/>
      <c r="H662" s="186"/>
    </row>
    <row r="663" spans="1:8">
      <c r="A663" s="184">
        <f t="shared" si="10"/>
        <v>662</v>
      </c>
      <c r="B663" s="15"/>
      <c r="C663" s="13"/>
      <c r="D663" s="15"/>
      <c r="E663" s="13" t="s">
        <v>1250</v>
      </c>
      <c r="F663" s="13" t="s">
        <v>1250</v>
      </c>
      <c r="G663" s="13"/>
      <c r="H663" s="186"/>
    </row>
    <row r="664" spans="1:8">
      <c r="A664" s="184">
        <f t="shared" si="10"/>
        <v>663</v>
      </c>
      <c r="B664" s="15"/>
      <c r="C664" s="13"/>
      <c r="D664" s="15"/>
      <c r="E664" s="13" t="s">
        <v>1250</v>
      </c>
      <c r="F664" s="13" t="s">
        <v>1250</v>
      </c>
      <c r="G664" s="13"/>
      <c r="H664" s="186"/>
    </row>
    <row r="665" spans="1:8">
      <c r="A665" s="184">
        <f t="shared" si="10"/>
        <v>664</v>
      </c>
      <c r="B665" s="15"/>
      <c r="C665" s="13"/>
      <c r="D665" s="15"/>
      <c r="E665" s="13" t="s">
        <v>1250</v>
      </c>
      <c r="F665" s="13" t="s">
        <v>1250</v>
      </c>
      <c r="G665" s="13"/>
      <c r="H665" s="186"/>
    </row>
    <row r="666" spans="1:8">
      <c r="A666" s="184">
        <f t="shared" si="10"/>
        <v>665</v>
      </c>
      <c r="B666" s="15"/>
      <c r="C666" s="13"/>
      <c r="D666" s="15"/>
      <c r="E666" s="13" t="s">
        <v>1250</v>
      </c>
      <c r="F666" s="13" t="s">
        <v>1250</v>
      </c>
      <c r="G666" s="13"/>
      <c r="H666" s="186"/>
    </row>
    <row r="667" spans="1:8">
      <c r="A667" s="184">
        <f t="shared" si="10"/>
        <v>666</v>
      </c>
      <c r="B667" s="15"/>
      <c r="C667" s="13"/>
      <c r="D667" s="15"/>
      <c r="E667" s="13" t="s">
        <v>1250</v>
      </c>
      <c r="F667" s="13" t="s">
        <v>1250</v>
      </c>
      <c r="G667" s="13"/>
      <c r="H667" s="186"/>
    </row>
    <row r="668" spans="1:8">
      <c r="A668" s="184">
        <f t="shared" si="10"/>
        <v>667</v>
      </c>
      <c r="B668" s="15"/>
      <c r="C668" s="13"/>
      <c r="D668" s="15"/>
      <c r="E668" s="13" t="s">
        <v>1250</v>
      </c>
      <c r="F668" s="13" t="s">
        <v>1250</v>
      </c>
      <c r="G668" s="13"/>
      <c r="H668" s="186"/>
    </row>
    <row r="669" spans="1:8">
      <c r="A669" s="184">
        <f t="shared" si="10"/>
        <v>668</v>
      </c>
      <c r="B669" s="15"/>
      <c r="C669" s="13"/>
      <c r="D669" s="15"/>
      <c r="E669" s="13" t="s">
        <v>1250</v>
      </c>
      <c r="F669" s="13" t="s">
        <v>1250</v>
      </c>
      <c r="G669" s="13"/>
      <c r="H669" s="186"/>
    </row>
    <row r="670" spans="1:8">
      <c r="A670" s="184">
        <f t="shared" si="10"/>
        <v>669</v>
      </c>
      <c r="B670" s="15"/>
      <c r="C670" s="13"/>
      <c r="D670" s="15"/>
      <c r="E670" s="13" t="s">
        <v>1250</v>
      </c>
      <c r="F670" s="13" t="s">
        <v>1250</v>
      </c>
      <c r="G670" s="13"/>
      <c r="H670" s="186"/>
    </row>
    <row r="671" spans="1:8">
      <c r="A671" s="184">
        <f t="shared" si="10"/>
        <v>670</v>
      </c>
      <c r="B671" s="15"/>
      <c r="C671" s="13"/>
      <c r="D671" s="15"/>
      <c r="E671" s="13" t="s">
        <v>1250</v>
      </c>
      <c r="F671" s="13" t="s">
        <v>1250</v>
      </c>
      <c r="G671" s="13"/>
      <c r="H671" s="186"/>
    </row>
    <row r="672" spans="1:8">
      <c r="A672" s="184">
        <f t="shared" si="10"/>
        <v>671</v>
      </c>
      <c r="B672" s="15"/>
      <c r="C672" s="13"/>
      <c r="D672" s="15"/>
      <c r="E672" s="13" t="s">
        <v>1250</v>
      </c>
      <c r="F672" s="13" t="s">
        <v>1250</v>
      </c>
      <c r="G672" s="13"/>
      <c r="H672" s="186"/>
    </row>
    <row r="673" spans="1:8">
      <c r="A673" s="184">
        <f t="shared" si="10"/>
        <v>672</v>
      </c>
      <c r="B673" s="15"/>
      <c r="C673" s="13"/>
      <c r="D673" s="15"/>
      <c r="E673" s="13" t="s">
        <v>1250</v>
      </c>
      <c r="F673" s="13" t="s">
        <v>1250</v>
      </c>
      <c r="G673" s="13"/>
      <c r="H673" s="186"/>
    </row>
    <row r="674" spans="1:8">
      <c r="A674" s="184">
        <f t="shared" si="10"/>
        <v>673</v>
      </c>
      <c r="B674" s="15"/>
      <c r="C674" s="13"/>
      <c r="D674" s="15"/>
      <c r="E674" s="13" t="s">
        <v>1250</v>
      </c>
      <c r="F674" s="13" t="s">
        <v>1250</v>
      </c>
      <c r="G674" s="13"/>
      <c r="H674" s="186"/>
    </row>
    <row r="675" spans="1:8">
      <c r="A675" s="184">
        <f t="shared" si="10"/>
        <v>674</v>
      </c>
      <c r="B675" s="15"/>
      <c r="C675" s="13"/>
      <c r="D675" s="15"/>
      <c r="E675" s="13" t="s">
        <v>1250</v>
      </c>
      <c r="F675" s="13" t="s">
        <v>1250</v>
      </c>
      <c r="G675" s="13"/>
      <c r="H675" s="186"/>
    </row>
    <row r="676" spans="1:8">
      <c r="A676" s="184">
        <f t="shared" si="10"/>
        <v>675</v>
      </c>
      <c r="B676" s="15"/>
      <c r="C676" s="13"/>
      <c r="D676" s="15"/>
      <c r="E676" s="13" t="s">
        <v>1250</v>
      </c>
      <c r="F676" s="13" t="s">
        <v>1250</v>
      </c>
      <c r="G676" s="13"/>
      <c r="H676" s="186"/>
    </row>
    <row r="677" spans="1:8">
      <c r="A677" s="184">
        <f t="shared" si="10"/>
        <v>676</v>
      </c>
      <c r="B677" s="15"/>
      <c r="C677" s="13"/>
      <c r="D677" s="15"/>
      <c r="E677" s="13" t="s">
        <v>1250</v>
      </c>
      <c r="F677" s="13" t="s">
        <v>1250</v>
      </c>
      <c r="G677" s="13"/>
      <c r="H677" s="186"/>
    </row>
    <row r="678" spans="1:8">
      <c r="A678" s="184">
        <f t="shared" si="10"/>
        <v>677</v>
      </c>
      <c r="B678" s="15"/>
      <c r="C678" s="13"/>
      <c r="D678" s="15"/>
      <c r="E678" s="13" t="s">
        <v>1250</v>
      </c>
      <c r="F678" s="13" t="s">
        <v>1250</v>
      </c>
      <c r="G678" s="13"/>
      <c r="H678" s="186"/>
    </row>
    <row r="679" spans="1:8">
      <c r="A679" s="184">
        <f t="shared" si="10"/>
        <v>678</v>
      </c>
      <c r="B679" s="15"/>
      <c r="C679" s="13"/>
      <c r="D679" s="15"/>
      <c r="E679" s="13" t="s">
        <v>1250</v>
      </c>
      <c r="F679" s="13" t="s">
        <v>1250</v>
      </c>
      <c r="G679" s="13"/>
      <c r="H679" s="186"/>
    </row>
    <row r="680" spans="1:8">
      <c r="A680" s="184">
        <f t="shared" si="10"/>
        <v>679</v>
      </c>
      <c r="B680" s="15"/>
      <c r="C680" s="13"/>
      <c r="D680" s="15"/>
      <c r="E680" s="13" t="s">
        <v>1250</v>
      </c>
      <c r="F680" s="13" t="s">
        <v>1250</v>
      </c>
      <c r="G680" s="13"/>
      <c r="H680" s="186"/>
    </row>
    <row r="681" spans="1:8">
      <c r="A681" s="184">
        <f t="shared" si="10"/>
        <v>680</v>
      </c>
      <c r="B681" s="15"/>
      <c r="C681" s="13"/>
      <c r="D681" s="15"/>
      <c r="E681" s="13" t="s">
        <v>1250</v>
      </c>
      <c r="F681" s="13" t="s">
        <v>1250</v>
      </c>
      <c r="G681" s="13"/>
      <c r="H681" s="186"/>
    </row>
    <row r="682" spans="1:8">
      <c r="A682" s="184">
        <f t="shared" si="10"/>
        <v>681</v>
      </c>
      <c r="B682" s="15"/>
      <c r="C682" s="13"/>
      <c r="D682" s="15"/>
      <c r="E682" s="13" t="s">
        <v>1250</v>
      </c>
      <c r="F682" s="13" t="s">
        <v>1250</v>
      </c>
      <c r="G682" s="13"/>
      <c r="H682" s="186"/>
    </row>
    <row r="683" spans="1:8">
      <c r="A683" s="184">
        <f t="shared" si="10"/>
        <v>682</v>
      </c>
      <c r="B683" s="15"/>
      <c r="C683" s="13"/>
      <c r="D683" s="15"/>
      <c r="E683" s="13" t="s">
        <v>1250</v>
      </c>
      <c r="F683" s="13" t="s">
        <v>1250</v>
      </c>
      <c r="G683" s="13"/>
      <c r="H683" s="186"/>
    </row>
    <row r="684" spans="1:8">
      <c r="A684" s="184">
        <f t="shared" si="10"/>
        <v>683</v>
      </c>
      <c r="B684" s="15"/>
      <c r="C684" s="13"/>
      <c r="D684" s="15"/>
      <c r="E684" s="13" t="s">
        <v>1250</v>
      </c>
      <c r="F684" s="13" t="s">
        <v>1250</v>
      </c>
      <c r="G684" s="13"/>
      <c r="H684" s="186"/>
    </row>
    <row r="685" spans="1:8">
      <c r="A685" s="184">
        <f t="shared" si="10"/>
        <v>684</v>
      </c>
      <c r="B685" s="15"/>
      <c r="C685" s="13"/>
      <c r="D685" s="15"/>
      <c r="E685" s="13" t="s">
        <v>1250</v>
      </c>
      <c r="F685" s="13" t="s">
        <v>1250</v>
      </c>
      <c r="G685" s="13"/>
      <c r="H685" s="186"/>
    </row>
    <row r="686" spans="1:8">
      <c r="A686" s="184">
        <f t="shared" si="10"/>
        <v>685</v>
      </c>
      <c r="B686" s="15"/>
      <c r="C686" s="13"/>
      <c r="D686" s="15"/>
      <c r="E686" s="13" t="s">
        <v>1250</v>
      </c>
      <c r="F686" s="13" t="s">
        <v>1250</v>
      </c>
      <c r="G686" s="13"/>
      <c r="H686" s="186"/>
    </row>
    <row r="687" spans="1:8">
      <c r="A687" s="184">
        <f t="shared" si="10"/>
        <v>686</v>
      </c>
      <c r="B687" s="15"/>
      <c r="C687" s="13"/>
      <c r="D687" s="15"/>
      <c r="E687" s="13" t="s">
        <v>1250</v>
      </c>
      <c r="F687" s="13" t="s">
        <v>1250</v>
      </c>
      <c r="G687" s="13"/>
      <c r="H687" s="186"/>
    </row>
    <row r="688" spans="1:8">
      <c r="A688" s="184">
        <f t="shared" si="10"/>
        <v>687</v>
      </c>
      <c r="B688" s="15"/>
      <c r="C688" s="13"/>
      <c r="D688" s="15"/>
      <c r="E688" s="13" t="s">
        <v>1250</v>
      </c>
      <c r="F688" s="13" t="s">
        <v>1250</v>
      </c>
      <c r="G688" s="13"/>
      <c r="H688" s="186"/>
    </row>
    <row r="689" spans="1:8">
      <c r="A689" s="184">
        <f t="shared" si="10"/>
        <v>688</v>
      </c>
      <c r="B689" s="15"/>
      <c r="C689" s="13"/>
      <c r="D689" s="15"/>
      <c r="E689" s="13" t="s">
        <v>1250</v>
      </c>
      <c r="F689" s="13" t="s">
        <v>1250</v>
      </c>
      <c r="G689" s="13"/>
      <c r="H689" s="186"/>
    </row>
    <row r="690" spans="1:8">
      <c r="A690" s="184">
        <f t="shared" si="10"/>
        <v>689</v>
      </c>
      <c r="B690" s="15"/>
      <c r="C690" s="13"/>
      <c r="D690" s="15"/>
      <c r="E690" s="13" t="s">
        <v>1250</v>
      </c>
      <c r="F690" s="13" t="s">
        <v>1250</v>
      </c>
      <c r="G690" s="13"/>
      <c r="H690" s="186"/>
    </row>
    <row r="691" spans="1:8">
      <c r="A691" s="184">
        <f t="shared" si="10"/>
        <v>690</v>
      </c>
      <c r="B691" s="15"/>
      <c r="C691" s="13"/>
      <c r="D691" s="15"/>
      <c r="E691" s="13" t="s">
        <v>1250</v>
      </c>
      <c r="F691" s="13" t="s">
        <v>1250</v>
      </c>
      <c r="G691" s="13"/>
      <c r="H691" s="186"/>
    </row>
    <row r="692" spans="1:8">
      <c r="A692" s="184">
        <f t="shared" si="10"/>
        <v>691</v>
      </c>
      <c r="B692" s="15"/>
      <c r="C692" s="13"/>
      <c r="D692" s="15"/>
      <c r="E692" s="13" t="s">
        <v>1250</v>
      </c>
      <c r="F692" s="13" t="s">
        <v>1250</v>
      </c>
      <c r="G692" s="13"/>
      <c r="H692" s="186"/>
    </row>
    <row r="693" spans="1:8">
      <c r="A693" s="184">
        <f t="shared" si="10"/>
        <v>692</v>
      </c>
      <c r="B693" s="15"/>
      <c r="C693" s="13"/>
      <c r="D693" s="15"/>
      <c r="E693" s="13" t="s">
        <v>1250</v>
      </c>
      <c r="F693" s="13" t="s">
        <v>1250</v>
      </c>
      <c r="G693" s="13"/>
      <c r="H693" s="186"/>
    </row>
    <row r="694" spans="1:8">
      <c r="A694" s="184">
        <f t="shared" si="10"/>
        <v>693</v>
      </c>
      <c r="B694" s="15"/>
      <c r="C694" s="13"/>
      <c r="D694" s="15"/>
      <c r="E694" s="13" t="s">
        <v>1250</v>
      </c>
      <c r="F694" s="13" t="s">
        <v>1250</v>
      </c>
      <c r="G694" s="13"/>
      <c r="H694" s="186"/>
    </row>
    <row r="695" spans="1:8">
      <c r="A695" s="184">
        <f t="shared" si="10"/>
        <v>694</v>
      </c>
      <c r="B695" s="15"/>
      <c r="C695" s="13"/>
      <c r="D695" s="15"/>
      <c r="E695" s="13" t="s">
        <v>1250</v>
      </c>
      <c r="F695" s="13" t="s">
        <v>1250</v>
      </c>
      <c r="G695" s="13"/>
      <c r="H695" s="186"/>
    </row>
    <row r="696" spans="1:8" ht="15.75" thickBot="1">
      <c r="A696" s="188">
        <f t="shared" si="10"/>
        <v>695</v>
      </c>
      <c r="B696" s="15"/>
      <c r="C696" s="13"/>
      <c r="D696" s="15"/>
      <c r="E696" s="13" t="s">
        <v>1250</v>
      </c>
      <c r="F696" s="13" t="s">
        <v>1250</v>
      </c>
      <c r="G696" s="13"/>
      <c r="H696" s="696"/>
    </row>
    <row r="697" spans="1:8" ht="15.75" thickBot="1">
      <c r="B697" s="189"/>
    </row>
  </sheetData>
  <autoFilter ref="A1:I696" xr:uid="{00000000-0009-0000-0000-00000B000000}"/>
  <phoneticPr fontId="10" type="noConversion"/>
  <conditionalFormatting sqref="E2:F20 E31:F32 E44:F44 E56:F56 E68:F69 E78:F78 E84:F84 E92:F92 E98:F98 E110:F110 E122:F122 E148:F148 E135:F136 E159:F159 E168:F184 E188:F188 E190:F696">
    <cfRule type="cellIs" dxfId="17440" priority="415" operator="equal">
      <formula>"red"</formula>
    </cfRule>
    <cfRule type="cellIs" dxfId="17439" priority="417" operator="equal">
      <formula>3</formula>
    </cfRule>
    <cfRule type="cellIs" dxfId="17438" priority="418" operator="equal">
      <formula>"yellow"</formula>
    </cfRule>
    <cfRule type="cellIs" dxfId="17437" priority="419" operator="equal">
      <formula>2</formula>
    </cfRule>
    <cfRule type="cellIs" dxfId="17436" priority="420" operator="equal">
      <formula>"green"</formula>
    </cfRule>
    <cfRule type="cellIs" dxfId="17435" priority="421" operator="equal">
      <formula>1</formula>
    </cfRule>
    <cfRule type="cellIs" dxfId="17434" priority="422" operator="equal">
      <formula>"grey"</formula>
    </cfRule>
    <cfRule type="cellIs" dxfId="17433" priority="423" operator="equal">
      <formula>0</formula>
    </cfRule>
  </conditionalFormatting>
  <conditionalFormatting sqref="E2:F20 E31:F32 E44:F44 E56:F56 E68:F69 E78:F78 E84:F84 E92:F92 E98:F98 E110:F110 E122:F122 E148:F148 E135:F136 E159:F159 E168:F184 E188:F188 E190:F696">
    <cfRule type="cellIs" dxfId="17432" priority="416" operator="equal">
      <formula>"red"</formula>
    </cfRule>
  </conditionalFormatting>
  <conditionalFormatting sqref="E160:F167">
    <cfRule type="cellIs" dxfId="17431" priority="406" operator="equal">
      <formula>"red"</formula>
    </cfRule>
    <cfRule type="cellIs" dxfId="17430" priority="408" operator="equal">
      <formula>3</formula>
    </cfRule>
    <cfRule type="cellIs" dxfId="17429" priority="409" operator="equal">
      <formula>"yellow"</formula>
    </cfRule>
    <cfRule type="cellIs" dxfId="17428" priority="410" operator="equal">
      <formula>2</formula>
    </cfRule>
    <cfRule type="cellIs" dxfId="17427" priority="411" operator="equal">
      <formula>"green"</formula>
    </cfRule>
    <cfRule type="cellIs" dxfId="17426" priority="412" operator="equal">
      <formula>1</formula>
    </cfRule>
    <cfRule type="cellIs" dxfId="17425" priority="413" operator="equal">
      <formula>"grey"</formula>
    </cfRule>
    <cfRule type="cellIs" dxfId="17424" priority="414" operator="equal">
      <formula>0</formula>
    </cfRule>
  </conditionalFormatting>
  <conditionalFormatting sqref="E160:F167">
    <cfRule type="cellIs" dxfId="17423" priority="407" operator="equal">
      <formula>"red"</formula>
    </cfRule>
  </conditionalFormatting>
  <conditionalFormatting sqref="E21:F23">
    <cfRule type="cellIs" dxfId="17422" priority="397" operator="equal">
      <formula>"red"</formula>
    </cfRule>
    <cfRule type="cellIs" dxfId="17421" priority="399" operator="equal">
      <formula>3</formula>
    </cfRule>
    <cfRule type="cellIs" dxfId="17420" priority="400" operator="equal">
      <formula>"yellow"</formula>
    </cfRule>
    <cfRule type="cellIs" dxfId="17419" priority="401" operator="equal">
      <formula>2</formula>
    </cfRule>
    <cfRule type="cellIs" dxfId="17418" priority="402" operator="equal">
      <formula>"green"</formula>
    </cfRule>
    <cfRule type="cellIs" dxfId="17417" priority="403" operator="equal">
      <formula>1</formula>
    </cfRule>
    <cfRule type="cellIs" dxfId="17416" priority="404" operator="equal">
      <formula>"grey"</formula>
    </cfRule>
    <cfRule type="cellIs" dxfId="17415" priority="405" operator="equal">
      <formula>0</formula>
    </cfRule>
  </conditionalFormatting>
  <conditionalFormatting sqref="E21:F23">
    <cfRule type="cellIs" dxfId="17414" priority="398" operator="equal">
      <formula>"red"</formula>
    </cfRule>
  </conditionalFormatting>
  <conditionalFormatting sqref="E24:F25">
    <cfRule type="cellIs" dxfId="17413" priority="388" operator="equal">
      <formula>"red"</formula>
    </cfRule>
    <cfRule type="cellIs" dxfId="17412" priority="390" operator="equal">
      <formula>3</formula>
    </cfRule>
    <cfRule type="cellIs" dxfId="17411" priority="391" operator="equal">
      <formula>"yellow"</formula>
    </cfRule>
    <cfRule type="cellIs" dxfId="17410" priority="392" operator="equal">
      <formula>2</formula>
    </cfRule>
    <cfRule type="cellIs" dxfId="17409" priority="393" operator="equal">
      <formula>"green"</formula>
    </cfRule>
    <cfRule type="cellIs" dxfId="17408" priority="394" operator="equal">
      <formula>1</formula>
    </cfRule>
    <cfRule type="cellIs" dxfId="17407" priority="395" operator="equal">
      <formula>"grey"</formula>
    </cfRule>
    <cfRule type="cellIs" dxfId="17406" priority="396" operator="equal">
      <formula>0</formula>
    </cfRule>
  </conditionalFormatting>
  <conditionalFormatting sqref="E24:F25">
    <cfRule type="cellIs" dxfId="17405" priority="389" operator="equal">
      <formula>"red"</formula>
    </cfRule>
  </conditionalFormatting>
  <conditionalFormatting sqref="E26:F30">
    <cfRule type="cellIs" dxfId="17404" priority="379" operator="equal">
      <formula>"red"</formula>
    </cfRule>
    <cfRule type="cellIs" dxfId="17403" priority="381" operator="equal">
      <formula>3</formula>
    </cfRule>
    <cfRule type="cellIs" dxfId="17402" priority="382" operator="equal">
      <formula>"yellow"</formula>
    </cfRule>
    <cfRule type="cellIs" dxfId="17401" priority="383" operator="equal">
      <formula>2</formula>
    </cfRule>
    <cfRule type="cellIs" dxfId="17400" priority="384" operator="equal">
      <formula>"green"</formula>
    </cfRule>
    <cfRule type="cellIs" dxfId="17399" priority="385" operator="equal">
      <formula>1</formula>
    </cfRule>
    <cfRule type="cellIs" dxfId="17398" priority="386" operator="equal">
      <formula>"grey"</formula>
    </cfRule>
    <cfRule type="cellIs" dxfId="17397" priority="387" operator="equal">
      <formula>0</formula>
    </cfRule>
  </conditionalFormatting>
  <conditionalFormatting sqref="E26:F30">
    <cfRule type="cellIs" dxfId="17396" priority="380" operator="equal">
      <formula>"red"</formula>
    </cfRule>
  </conditionalFormatting>
  <conditionalFormatting sqref="E43:F43">
    <cfRule type="cellIs" dxfId="17395" priority="370" operator="equal">
      <formula>"red"</formula>
    </cfRule>
    <cfRule type="cellIs" dxfId="17394" priority="372" operator="equal">
      <formula>3</formula>
    </cfRule>
    <cfRule type="cellIs" dxfId="17393" priority="373" operator="equal">
      <formula>"yellow"</formula>
    </cfRule>
    <cfRule type="cellIs" dxfId="17392" priority="374" operator="equal">
      <formula>2</formula>
    </cfRule>
    <cfRule type="cellIs" dxfId="17391" priority="375" operator="equal">
      <formula>"green"</formula>
    </cfRule>
    <cfRule type="cellIs" dxfId="17390" priority="376" operator="equal">
      <formula>1</formula>
    </cfRule>
    <cfRule type="cellIs" dxfId="17389" priority="377" operator="equal">
      <formula>"grey"</formula>
    </cfRule>
    <cfRule type="cellIs" dxfId="17388" priority="378" operator="equal">
      <formula>0</formula>
    </cfRule>
  </conditionalFormatting>
  <conditionalFormatting sqref="E43:F43">
    <cfRule type="cellIs" dxfId="17387" priority="371" operator="equal">
      <formula>"red"</formula>
    </cfRule>
  </conditionalFormatting>
  <conditionalFormatting sqref="E33:F35">
    <cfRule type="cellIs" dxfId="17386" priority="361" operator="equal">
      <formula>"red"</formula>
    </cfRule>
    <cfRule type="cellIs" dxfId="17385" priority="363" operator="equal">
      <formula>3</formula>
    </cfRule>
    <cfRule type="cellIs" dxfId="17384" priority="364" operator="equal">
      <formula>"yellow"</formula>
    </cfRule>
    <cfRule type="cellIs" dxfId="17383" priority="365" operator="equal">
      <formula>2</formula>
    </cfRule>
    <cfRule type="cellIs" dxfId="17382" priority="366" operator="equal">
      <formula>"green"</formula>
    </cfRule>
    <cfRule type="cellIs" dxfId="17381" priority="367" operator="equal">
      <formula>1</formula>
    </cfRule>
    <cfRule type="cellIs" dxfId="17380" priority="368" operator="equal">
      <formula>"grey"</formula>
    </cfRule>
    <cfRule type="cellIs" dxfId="17379" priority="369" operator="equal">
      <formula>0</formula>
    </cfRule>
  </conditionalFormatting>
  <conditionalFormatting sqref="E33:F35">
    <cfRule type="cellIs" dxfId="17378" priority="362" operator="equal">
      <formula>"red"</formula>
    </cfRule>
  </conditionalFormatting>
  <conditionalFormatting sqref="E36:F37">
    <cfRule type="cellIs" dxfId="17377" priority="352" operator="equal">
      <formula>"red"</formula>
    </cfRule>
    <cfRule type="cellIs" dxfId="17376" priority="354" operator="equal">
      <formula>3</formula>
    </cfRule>
    <cfRule type="cellIs" dxfId="17375" priority="355" operator="equal">
      <formula>"yellow"</formula>
    </cfRule>
    <cfRule type="cellIs" dxfId="17374" priority="356" operator="equal">
      <formula>2</formula>
    </cfRule>
    <cfRule type="cellIs" dxfId="17373" priority="357" operator="equal">
      <formula>"green"</formula>
    </cfRule>
    <cfRule type="cellIs" dxfId="17372" priority="358" operator="equal">
      <formula>1</formula>
    </cfRule>
    <cfRule type="cellIs" dxfId="17371" priority="359" operator="equal">
      <formula>"grey"</formula>
    </cfRule>
    <cfRule type="cellIs" dxfId="17370" priority="360" operator="equal">
      <formula>0</formula>
    </cfRule>
  </conditionalFormatting>
  <conditionalFormatting sqref="E36:F37">
    <cfRule type="cellIs" dxfId="17369" priority="353" operator="equal">
      <formula>"red"</formula>
    </cfRule>
  </conditionalFormatting>
  <conditionalFormatting sqref="E38:F42">
    <cfRule type="cellIs" dxfId="17368" priority="343" operator="equal">
      <formula>"red"</formula>
    </cfRule>
    <cfRule type="cellIs" dxfId="17367" priority="345" operator="equal">
      <formula>3</formula>
    </cfRule>
    <cfRule type="cellIs" dxfId="17366" priority="346" operator="equal">
      <formula>"yellow"</formula>
    </cfRule>
    <cfRule type="cellIs" dxfId="17365" priority="347" operator="equal">
      <formula>2</formula>
    </cfRule>
    <cfRule type="cellIs" dxfId="17364" priority="348" operator="equal">
      <formula>"green"</formula>
    </cfRule>
    <cfRule type="cellIs" dxfId="17363" priority="349" operator="equal">
      <formula>1</formula>
    </cfRule>
    <cfRule type="cellIs" dxfId="17362" priority="350" operator="equal">
      <formula>"grey"</formula>
    </cfRule>
    <cfRule type="cellIs" dxfId="17361" priority="351" operator="equal">
      <formula>0</formula>
    </cfRule>
  </conditionalFormatting>
  <conditionalFormatting sqref="E38:F42">
    <cfRule type="cellIs" dxfId="17360" priority="344" operator="equal">
      <formula>"red"</formula>
    </cfRule>
  </conditionalFormatting>
  <conditionalFormatting sqref="E55:F55">
    <cfRule type="cellIs" dxfId="17359" priority="334" operator="equal">
      <formula>"red"</formula>
    </cfRule>
    <cfRule type="cellIs" dxfId="17358" priority="336" operator="equal">
      <formula>3</formula>
    </cfRule>
    <cfRule type="cellIs" dxfId="17357" priority="337" operator="equal">
      <formula>"yellow"</formula>
    </cfRule>
    <cfRule type="cellIs" dxfId="17356" priority="338" operator="equal">
      <formula>2</formula>
    </cfRule>
    <cfRule type="cellIs" dxfId="17355" priority="339" operator="equal">
      <formula>"green"</formula>
    </cfRule>
    <cfRule type="cellIs" dxfId="17354" priority="340" operator="equal">
      <formula>1</formula>
    </cfRule>
    <cfRule type="cellIs" dxfId="17353" priority="341" operator="equal">
      <formula>"grey"</formula>
    </cfRule>
    <cfRule type="cellIs" dxfId="17352" priority="342" operator="equal">
      <formula>0</formula>
    </cfRule>
  </conditionalFormatting>
  <conditionalFormatting sqref="E55:F55">
    <cfRule type="cellIs" dxfId="17351" priority="335" operator="equal">
      <formula>"red"</formula>
    </cfRule>
  </conditionalFormatting>
  <conditionalFormatting sqref="E45:F47">
    <cfRule type="cellIs" dxfId="17350" priority="325" operator="equal">
      <formula>"red"</formula>
    </cfRule>
    <cfRule type="cellIs" dxfId="17349" priority="327" operator="equal">
      <formula>3</formula>
    </cfRule>
    <cfRule type="cellIs" dxfId="17348" priority="328" operator="equal">
      <formula>"yellow"</formula>
    </cfRule>
    <cfRule type="cellIs" dxfId="17347" priority="329" operator="equal">
      <formula>2</formula>
    </cfRule>
    <cfRule type="cellIs" dxfId="17346" priority="330" operator="equal">
      <formula>"green"</formula>
    </cfRule>
    <cfRule type="cellIs" dxfId="17345" priority="331" operator="equal">
      <formula>1</formula>
    </cfRule>
    <cfRule type="cellIs" dxfId="17344" priority="332" operator="equal">
      <formula>"grey"</formula>
    </cfRule>
    <cfRule type="cellIs" dxfId="17343" priority="333" operator="equal">
      <formula>0</formula>
    </cfRule>
  </conditionalFormatting>
  <conditionalFormatting sqref="E45:F47">
    <cfRule type="cellIs" dxfId="17342" priority="326" operator="equal">
      <formula>"red"</formula>
    </cfRule>
  </conditionalFormatting>
  <conditionalFormatting sqref="E48:F49">
    <cfRule type="cellIs" dxfId="17341" priority="316" operator="equal">
      <formula>"red"</formula>
    </cfRule>
    <cfRule type="cellIs" dxfId="17340" priority="318" operator="equal">
      <formula>3</formula>
    </cfRule>
    <cfRule type="cellIs" dxfId="17339" priority="319" operator="equal">
      <formula>"yellow"</formula>
    </cfRule>
    <cfRule type="cellIs" dxfId="17338" priority="320" operator="equal">
      <formula>2</formula>
    </cfRule>
    <cfRule type="cellIs" dxfId="17337" priority="321" operator="equal">
      <formula>"green"</formula>
    </cfRule>
    <cfRule type="cellIs" dxfId="17336" priority="322" operator="equal">
      <formula>1</formula>
    </cfRule>
    <cfRule type="cellIs" dxfId="17335" priority="323" operator="equal">
      <formula>"grey"</formula>
    </cfRule>
    <cfRule type="cellIs" dxfId="17334" priority="324" operator="equal">
      <formula>0</formula>
    </cfRule>
  </conditionalFormatting>
  <conditionalFormatting sqref="E48:F49">
    <cfRule type="cellIs" dxfId="17333" priority="317" operator="equal">
      <formula>"red"</formula>
    </cfRule>
  </conditionalFormatting>
  <conditionalFormatting sqref="E50:F54">
    <cfRule type="cellIs" dxfId="17332" priority="307" operator="equal">
      <formula>"red"</formula>
    </cfRule>
    <cfRule type="cellIs" dxfId="17331" priority="309" operator="equal">
      <formula>3</formula>
    </cfRule>
    <cfRule type="cellIs" dxfId="17330" priority="310" operator="equal">
      <formula>"yellow"</formula>
    </cfRule>
    <cfRule type="cellIs" dxfId="17329" priority="311" operator="equal">
      <formula>2</formula>
    </cfRule>
    <cfRule type="cellIs" dxfId="17328" priority="312" operator="equal">
      <formula>"green"</formula>
    </cfRule>
    <cfRule type="cellIs" dxfId="17327" priority="313" operator="equal">
      <formula>1</formula>
    </cfRule>
    <cfRule type="cellIs" dxfId="17326" priority="314" operator="equal">
      <formula>"grey"</formula>
    </cfRule>
    <cfRule type="cellIs" dxfId="17325" priority="315" operator="equal">
      <formula>0</formula>
    </cfRule>
  </conditionalFormatting>
  <conditionalFormatting sqref="E50:F54">
    <cfRule type="cellIs" dxfId="17324" priority="308" operator="equal">
      <formula>"red"</formula>
    </cfRule>
  </conditionalFormatting>
  <conditionalFormatting sqref="E67:F67">
    <cfRule type="cellIs" dxfId="17323" priority="298" operator="equal">
      <formula>"red"</formula>
    </cfRule>
    <cfRule type="cellIs" dxfId="17322" priority="300" operator="equal">
      <formula>3</formula>
    </cfRule>
    <cfRule type="cellIs" dxfId="17321" priority="301" operator="equal">
      <formula>"yellow"</formula>
    </cfRule>
    <cfRule type="cellIs" dxfId="17320" priority="302" operator="equal">
      <formula>2</formula>
    </cfRule>
    <cfRule type="cellIs" dxfId="17319" priority="303" operator="equal">
      <formula>"green"</formula>
    </cfRule>
    <cfRule type="cellIs" dxfId="17318" priority="304" operator="equal">
      <formula>1</formula>
    </cfRule>
    <cfRule type="cellIs" dxfId="17317" priority="305" operator="equal">
      <formula>"grey"</formula>
    </cfRule>
    <cfRule type="cellIs" dxfId="17316" priority="306" operator="equal">
      <formula>0</formula>
    </cfRule>
  </conditionalFormatting>
  <conditionalFormatting sqref="E67:F67">
    <cfRule type="cellIs" dxfId="17315" priority="299" operator="equal">
      <formula>"red"</formula>
    </cfRule>
  </conditionalFormatting>
  <conditionalFormatting sqref="E57:F59">
    <cfRule type="cellIs" dxfId="17314" priority="289" operator="equal">
      <formula>"red"</formula>
    </cfRule>
    <cfRule type="cellIs" dxfId="17313" priority="291" operator="equal">
      <formula>3</formula>
    </cfRule>
    <cfRule type="cellIs" dxfId="17312" priority="292" operator="equal">
      <formula>"yellow"</formula>
    </cfRule>
    <cfRule type="cellIs" dxfId="17311" priority="293" operator="equal">
      <formula>2</formula>
    </cfRule>
    <cfRule type="cellIs" dxfId="17310" priority="294" operator="equal">
      <formula>"green"</formula>
    </cfRule>
    <cfRule type="cellIs" dxfId="17309" priority="295" operator="equal">
      <formula>1</formula>
    </cfRule>
    <cfRule type="cellIs" dxfId="17308" priority="296" operator="equal">
      <formula>"grey"</formula>
    </cfRule>
    <cfRule type="cellIs" dxfId="17307" priority="297" operator="equal">
      <formula>0</formula>
    </cfRule>
  </conditionalFormatting>
  <conditionalFormatting sqref="E57:F59">
    <cfRule type="cellIs" dxfId="17306" priority="290" operator="equal">
      <formula>"red"</formula>
    </cfRule>
  </conditionalFormatting>
  <conditionalFormatting sqref="E60:F61">
    <cfRule type="cellIs" dxfId="17305" priority="280" operator="equal">
      <formula>"red"</formula>
    </cfRule>
    <cfRule type="cellIs" dxfId="17304" priority="282" operator="equal">
      <formula>3</formula>
    </cfRule>
    <cfRule type="cellIs" dxfId="17303" priority="283" operator="equal">
      <formula>"yellow"</formula>
    </cfRule>
    <cfRule type="cellIs" dxfId="17302" priority="284" operator="equal">
      <formula>2</formula>
    </cfRule>
    <cfRule type="cellIs" dxfId="17301" priority="285" operator="equal">
      <formula>"green"</formula>
    </cfRule>
    <cfRule type="cellIs" dxfId="17300" priority="286" operator="equal">
      <formula>1</formula>
    </cfRule>
    <cfRule type="cellIs" dxfId="17299" priority="287" operator="equal">
      <formula>"grey"</formula>
    </cfRule>
    <cfRule type="cellIs" dxfId="17298" priority="288" operator="equal">
      <formula>0</formula>
    </cfRule>
  </conditionalFormatting>
  <conditionalFormatting sqref="E60:F61">
    <cfRule type="cellIs" dxfId="17297" priority="281" operator="equal">
      <formula>"red"</formula>
    </cfRule>
  </conditionalFormatting>
  <conditionalFormatting sqref="E62:F66">
    <cfRule type="cellIs" dxfId="17296" priority="271" operator="equal">
      <formula>"red"</formula>
    </cfRule>
    <cfRule type="cellIs" dxfId="17295" priority="273" operator="equal">
      <formula>3</formula>
    </cfRule>
    <cfRule type="cellIs" dxfId="17294" priority="274" operator="equal">
      <formula>"yellow"</formula>
    </cfRule>
    <cfRule type="cellIs" dxfId="17293" priority="275" operator="equal">
      <formula>2</formula>
    </cfRule>
    <cfRule type="cellIs" dxfId="17292" priority="276" operator="equal">
      <formula>"green"</formula>
    </cfRule>
    <cfRule type="cellIs" dxfId="17291" priority="277" operator="equal">
      <formula>1</formula>
    </cfRule>
    <cfRule type="cellIs" dxfId="17290" priority="278" operator="equal">
      <formula>"grey"</formula>
    </cfRule>
    <cfRule type="cellIs" dxfId="17289" priority="279" operator="equal">
      <formula>0</formula>
    </cfRule>
  </conditionalFormatting>
  <conditionalFormatting sqref="E62:F66">
    <cfRule type="cellIs" dxfId="17288" priority="272" operator="equal">
      <formula>"red"</formula>
    </cfRule>
  </conditionalFormatting>
  <conditionalFormatting sqref="E70:F70">
    <cfRule type="cellIs" dxfId="17287" priority="262" operator="equal">
      <formula>"red"</formula>
    </cfRule>
    <cfRule type="cellIs" dxfId="17286" priority="264" operator="equal">
      <formula>3</formula>
    </cfRule>
    <cfRule type="cellIs" dxfId="17285" priority="265" operator="equal">
      <formula>"yellow"</formula>
    </cfRule>
    <cfRule type="cellIs" dxfId="17284" priority="266" operator="equal">
      <formula>2</formula>
    </cfRule>
    <cfRule type="cellIs" dxfId="17283" priority="267" operator="equal">
      <formula>"green"</formula>
    </cfRule>
    <cfRule type="cellIs" dxfId="17282" priority="268" operator="equal">
      <formula>1</formula>
    </cfRule>
    <cfRule type="cellIs" dxfId="17281" priority="269" operator="equal">
      <formula>"grey"</formula>
    </cfRule>
    <cfRule type="cellIs" dxfId="17280" priority="270" operator="equal">
      <formula>0</formula>
    </cfRule>
  </conditionalFormatting>
  <conditionalFormatting sqref="E70:F70">
    <cfRule type="cellIs" dxfId="17279" priority="263" operator="equal">
      <formula>"red"</formula>
    </cfRule>
  </conditionalFormatting>
  <conditionalFormatting sqref="E71:F73">
    <cfRule type="cellIs" dxfId="17278" priority="253" operator="equal">
      <formula>"red"</formula>
    </cfRule>
    <cfRule type="cellIs" dxfId="17277" priority="255" operator="equal">
      <formula>3</formula>
    </cfRule>
    <cfRule type="cellIs" dxfId="17276" priority="256" operator="equal">
      <formula>"yellow"</formula>
    </cfRule>
    <cfRule type="cellIs" dxfId="17275" priority="257" operator="equal">
      <formula>2</formula>
    </cfRule>
    <cfRule type="cellIs" dxfId="17274" priority="258" operator="equal">
      <formula>"green"</formula>
    </cfRule>
    <cfRule type="cellIs" dxfId="17273" priority="259" operator="equal">
      <formula>1</formula>
    </cfRule>
    <cfRule type="cellIs" dxfId="17272" priority="260" operator="equal">
      <formula>"grey"</formula>
    </cfRule>
    <cfRule type="cellIs" dxfId="17271" priority="261" operator="equal">
      <formula>0</formula>
    </cfRule>
  </conditionalFormatting>
  <conditionalFormatting sqref="E71:F73">
    <cfRule type="cellIs" dxfId="17270" priority="254" operator="equal">
      <formula>"red"</formula>
    </cfRule>
  </conditionalFormatting>
  <conditionalFormatting sqref="E74:F77">
    <cfRule type="cellIs" dxfId="17269" priority="244" operator="equal">
      <formula>"red"</formula>
    </cfRule>
    <cfRule type="cellIs" dxfId="17268" priority="246" operator="equal">
      <formula>3</formula>
    </cfRule>
    <cfRule type="cellIs" dxfId="17267" priority="247" operator="equal">
      <formula>"yellow"</formula>
    </cfRule>
    <cfRule type="cellIs" dxfId="17266" priority="248" operator="equal">
      <formula>2</formula>
    </cfRule>
    <cfRule type="cellIs" dxfId="17265" priority="249" operator="equal">
      <formula>"green"</formula>
    </cfRule>
    <cfRule type="cellIs" dxfId="17264" priority="250" operator="equal">
      <formula>1</formula>
    </cfRule>
    <cfRule type="cellIs" dxfId="17263" priority="251" operator="equal">
      <formula>"grey"</formula>
    </cfRule>
    <cfRule type="cellIs" dxfId="17262" priority="252" operator="equal">
      <formula>0</formula>
    </cfRule>
  </conditionalFormatting>
  <conditionalFormatting sqref="E74:F77">
    <cfRule type="cellIs" dxfId="17261" priority="245" operator="equal">
      <formula>"red"</formula>
    </cfRule>
  </conditionalFormatting>
  <conditionalFormatting sqref="E83:F83">
    <cfRule type="cellIs" dxfId="17260" priority="235" operator="equal">
      <formula>"red"</formula>
    </cfRule>
    <cfRule type="cellIs" dxfId="17259" priority="237" operator="equal">
      <formula>3</formula>
    </cfRule>
    <cfRule type="cellIs" dxfId="17258" priority="238" operator="equal">
      <formula>"yellow"</formula>
    </cfRule>
    <cfRule type="cellIs" dxfId="17257" priority="239" operator="equal">
      <formula>2</formula>
    </cfRule>
    <cfRule type="cellIs" dxfId="17256" priority="240" operator="equal">
      <formula>"green"</formula>
    </cfRule>
    <cfRule type="cellIs" dxfId="17255" priority="241" operator="equal">
      <formula>1</formula>
    </cfRule>
    <cfRule type="cellIs" dxfId="17254" priority="242" operator="equal">
      <formula>"grey"</formula>
    </cfRule>
    <cfRule type="cellIs" dxfId="17253" priority="243" operator="equal">
      <formula>0</formula>
    </cfRule>
  </conditionalFormatting>
  <conditionalFormatting sqref="E83:F83">
    <cfRule type="cellIs" dxfId="17252" priority="236" operator="equal">
      <formula>"red"</formula>
    </cfRule>
  </conditionalFormatting>
  <conditionalFormatting sqref="E79:F82">
    <cfRule type="cellIs" dxfId="17251" priority="226" operator="equal">
      <formula>"red"</formula>
    </cfRule>
    <cfRule type="cellIs" dxfId="17250" priority="228" operator="equal">
      <formula>3</formula>
    </cfRule>
    <cfRule type="cellIs" dxfId="17249" priority="229" operator="equal">
      <formula>"yellow"</formula>
    </cfRule>
    <cfRule type="cellIs" dxfId="17248" priority="230" operator="equal">
      <formula>2</formula>
    </cfRule>
    <cfRule type="cellIs" dxfId="17247" priority="231" operator="equal">
      <formula>"green"</formula>
    </cfRule>
    <cfRule type="cellIs" dxfId="17246" priority="232" operator="equal">
      <formula>1</formula>
    </cfRule>
    <cfRule type="cellIs" dxfId="17245" priority="233" operator="equal">
      <formula>"grey"</formula>
    </cfRule>
    <cfRule type="cellIs" dxfId="17244" priority="234" operator="equal">
      <formula>0</formula>
    </cfRule>
  </conditionalFormatting>
  <conditionalFormatting sqref="E79:F82">
    <cfRule type="cellIs" dxfId="17243" priority="227" operator="equal">
      <formula>"red"</formula>
    </cfRule>
  </conditionalFormatting>
  <conditionalFormatting sqref="E85:F85">
    <cfRule type="cellIs" dxfId="17242" priority="217" operator="equal">
      <formula>"red"</formula>
    </cfRule>
    <cfRule type="cellIs" dxfId="17241" priority="219" operator="equal">
      <formula>3</formula>
    </cfRule>
    <cfRule type="cellIs" dxfId="17240" priority="220" operator="equal">
      <formula>"yellow"</formula>
    </cfRule>
    <cfRule type="cellIs" dxfId="17239" priority="221" operator="equal">
      <formula>2</formula>
    </cfRule>
    <cfRule type="cellIs" dxfId="17238" priority="222" operator="equal">
      <formula>"green"</formula>
    </cfRule>
    <cfRule type="cellIs" dxfId="17237" priority="223" operator="equal">
      <formula>1</formula>
    </cfRule>
    <cfRule type="cellIs" dxfId="17236" priority="224" operator="equal">
      <formula>"grey"</formula>
    </cfRule>
    <cfRule type="cellIs" dxfId="17235" priority="225" operator="equal">
      <formula>0</formula>
    </cfRule>
  </conditionalFormatting>
  <conditionalFormatting sqref="E85:F85">
    <cfRule type="cellIs" dxfId="17234" priority="218" operator="equal">
      <formula>"red"</formula>
    </cfRule>
  </conditionalFormatting>
  <conditionalFormatting sqref="E86:F86">
    <cfRule type="cellIs" dxfId="17233" priority="208" operator="equal">
      <formula>"red"</formula>
    </cfRule>
    <cfRule type="cellIs" dxfId="17232" priority="210" operator="equal">
      <formula>3</formula>
    </cfRule>
    <cfRule type="cellIs" dxfId="17231" priority="211" operator="equal">
      <formula>"yellow"</formula>
    </cfRule>
    <cfRule type="cellIs" dxfId="17230" priority="212" operator="equal">
      <formula>2</formula>
    </cfRule>
    <cfRule type="cellIs" dxfId="17229" priority="213" operator="equal">
      <formula>"green"</formula>
    </cfRule>
    <cfRule type="cellIs" dxfId="17228" priority="214" operator="equal">
      <formula>1</formula>
    </cfRule>
    <cfRule type="cellIs" dxfId="17227" priority="215" operator="equal">
      <formula>"grey"</formula>
    </cfRule>
    <cfRule type="cellIs" dxfId="17226" priority="216" operator="equal">
      <formula>0</formula>
    </cfRule>
  </conditionalFormatting>
  <conditionalFormatting sqref="E86:F86">
    <cfRule type="cellIs" dxfId="17225" priority="209" operator="equal">
      <formula>"red"</formula>
    </cfRule>
  </conditionalFormatting>
  <conditionalFormatting sqref="E87:F88">
    <cfRule type="cellIs" dxfId="17224" priority="199" operator="equal">
      <formula>"red"</formula>
    </cfRule>
    <cfRule type="cellIs" dxfId="17223" priority="201" operator="equal">
      <formula>3</formula>
    </cfRule>
    <cfRule type="cellIs" dxfId="17222" priority="202" operator="equal">
      <formula>"yellow"</formula>
    </cfRule>
    <cfRule type="cellIs" dxfId="17221" priority="203" operator="equal">
      <formula>2</formula>
    </cfRule>
    <cfRule type="cellIs" dxfId="17220" priority="204" operator="equal">
      <formula>"green"</formula>
    </cfRule>
    <cfRule type="cellIs" dxfId="17219" priority="205" operator="equal">
      <formula>1</formula>
    </cfRule>
    <cfRule type="cellIs" dxfId="17218" priority="206" operator="equal">
      <formula>"grey"</formula>
    </cfRule>
    <cfRule type="cellIs" dxfId="17217" priority="207" operator="equal">
      <formula>0</formula>
    </cfRule>
  </conditionalFormatting>
  <conditionalFormatting sqref="E87:F88">
    <cfRule type="cellIs" dxfId="17216" priority="200" operator="equal">
      <formula>"red"</formula>
    </cfRule>
  </conditionalFormatting>
  <conditionalFormatting sqref="E89:F89">
    <cfRule type="cellIs" dxfId="17215" priority="190" operator="equal">
      <formula>"red"</formula>
    </cfRule>
    <cfRule type="cellIs" dxfId="17214" priority="192" operator="equal">
      <formula>3</formula>
    </cfRule>
    <cfRule type="cellIs" dxfId="17213" priority="193" operator="equal">
      <formula>"yellow"</formula>
    </cfRule>
    <cfRule type="cellIs" dxfId="17212" priority="194" operator="equal">
      <formula>2</formula>
    </cfRule>
    <cfRule type="cellIs" dxfId="17211" priority="195" operator="equal">
      <formula>"green"</formula>
    </cfRule>
    <cfRule type="cellIs" dxfId="17210" priority="196" operator="equal">
      <formula>1</formula>
    </cfRule>
    <cfRule type="cellIs" dxfId="17209" priority="197" operator="equal">
      <formula>"grey"</formula>
    </cfRule>
    <cfRule type="cellIs" dxfId="17208" priority="198" operator="equal">
      <formula>0</formula>
    </cfRule>
  </conditionalFormatting>
  <conditionalFormatting sqref="E89:F89">
    <cfRule type="cellIs" dxfId="17207" priority="191" operator="equal">
      <formula>"red"</formula>
    </cfRule>
  </conditionalFormatting>
  <conditionalFormatting sqref="E90:F91">
    <cfRule type="cellIs" dxfId="17206" priority="181" operator="equal">
      <formula>"red"</formula>
    </cfRule>
    <cfRule type="cellIs" dxfId="17205" priority="183" operator="equal">
      <formula>3</formula>
    </cfRule>
    <cfRule type="cellIs" dxfId="17204" priority="184" operator="equal">
      <formula>"yellow"</formula>
    </cfRule>
    <cfRule type="cellIs" dxfId="17203" priority="185" operator="equal">
      <formula>2</formula>
    </cfRule>
    <cfRule type="cellIs" dxfId="17202" priority="186" operator="equal">
      <formula>"green"</formula>
    </cfRule>
    <cfRule type="cellIs" dxfId="17201" priority="187" operator="equal">
      <formula>1</formula>
    </cfRule>
    <cfRule type="cellIs" dxfId="17200" priority="188" operator="equal">
      <formula>"grey"</formula>
    </cfRule>
    <cfRule type="cellIs" dxfId="17199" priority="189" operator="equal">
      <formula>0</formula>
    </cfRule>
  </conditionalFormatting>
  <conditionalFormatting sqref="E90:F91">
    <cfRule type="cellIs" dxfId="17198" priority="182" operator="equal">
      <formula>"red"</formula>
    </cfRule>
  </conditionalFormatting>
  <conditionalFormatting sqref="E97:F97">
    <cfRule type="cellIs" dxfId="17197" priority="172" operator="equal">
      <formula>"red"</formula>
    </cfRule>
    <cfRule type="cellIs" dxfId="17196" priority="174" operator="equal">
      <formula>3</formula>
    </cfRule>
    <cfRule type="cellIs" dxfId="17195" priority="175" operator="equal">
      <formula>"yellow"</formula>
    </cfRule>
    <cfRule type="cellIs" dxfId="17194" priority="176" operator="equal">
      <formula>2</formula>
    </cfRule>
    <cfRule type="cellIs" dxfId="17193" priority="177" operator="equal">
      <formula>"green"</formula>
    </cfRule>
    <cfRule type="cellIs" dxfId="17192" priority="178" operator="equal">
      <formula>1</formula>
    </cfRule>
    <cfRule type="cellIs" dxfId="17191" priority="179" operator="equal">
      <formula>"grey"</formula>
    </cfRule>
    <cfRule type="cellIs" dxfId="17190" priority="180" operator="equal">
      <formula>0</formula>
    </cfRule>
  </conditionalFormatting>
  <conditionalFormatting sqref="E97:F97">
    <cfRule type="cellIs" dxfId="17189" priority="173" operator="equal">
      <formula>"red"</formula>
    </cfRule>
  </conditionalFormatting>
  <conditionalFormatting sqref="E93:F96">
    <cfRule type="cellIs" dxfId="17188" priority="163" operator="equal">
      <formula>"red"</formula>
    </cfRule>
    <cfRule type="cellIs" dxfId="17187" priority="165" operator="equal">
      <formula>3</formula>
    </cfRule>
    <cfRule type="cellIs" dxfId="17186" priority="166" operator="equal">
      <formula>"yellow"</formula>
    </cfRule>
    <cfRule type="cellIs" dxfId="17185" priority="167" operator="equal">
      <formula>2</formula>
    </cfRule>
    <cfRule type="cellIs" dxfId="17184" priority="168" operator="equal">
      <formula>"green"</formula>
    </cfRule>
    <cfRule type="cellIs" dxfId="17183" priority="169" operator="equal">
      <formula>1</formula>
    </cfRule>
    <cfRule type="cellIs" dxfId="17182" priority="170" operator="equal">
      <formula>"grey"</formula>
    </cfRule>
    <cfRule type="cellIs" dxfId="17181" priority="171" operator="equal">
      <formula>0</formula>
    </cfRule>
  </conditionalFormatting>
  <conditionalFormatting sqref="E93:F96">
    <cfRule type="cellIs" dxfId="17180" priority="164" operator="equal">
      <formula>"red"</formula>
    </cfRule>
  </conditionalFormatting>
  <conditionalFormatting sqref="E109:F109">
    <cfRule type="cellIs" dxfId="17179" priority="154" operator="equal">
      <formula>"red"</formula>
    </cfRule>
    <cfRule type="cellIs" dxfId="17178" priority="156" operator="equal">
      <formula>3</formula>
    </cfRule>
    <cfRule type="cellIs" dxfId="17177" priority="157" operator="equal">
      <formula>"yellow"</formula>
    </cfRule>
    <cfRule type="cellIs" dxfId="17176" priority="158" operator="equal">
      <formula>2</formula>
    </cfRule>
    <cfRule type="cellIs" dxfId="17175" priority="159" operator="equal">
      <formula>"green"</formula>
    </cfRule>
    <cfRule type="cellIs" dxfId="17174" priority="160" operator="equal">
      <formula>1</formula>
    </cfRule>
    <cfRule type="cellIs" dxfId="17173" priority="161" operator="equal">
      <formula>"grey"</formula>
    </cfRule>
    <cfRule type="cellIs" dxfId="17172" priority="162" operator="equal">
      <formula>0</formula>
    </cfRule>
  </conditionalFormatting>
  <conditionalFormatting sqref="E109:F109">
    <cfRule type="cellIs" dxfId="17171" priority="155" operator="equal">
      <formula>"red"</formula>
    </cfRule>
  </conditionalFormatting>
  <conditionalFormatting sqref="E99:F101">
    <cfRule type="cellIs" dxfId="17170" priority="145" operator="equal">
      <formula>"red"</formula>
    </cfRule>
    <cfRule type="cellIs" dxfId="17169" priority="147" operator="equal">
      <formula>3</formula>
    </cfRule>
    <cfRule type="cellIs" dxfId="17168" priority="148" operator="equal">
      <formula>"yellow"</formula>
    </cfRule>
    <cfRule type="cellIs" dxfId="17167" priority="149" operator="equal">
      <formula>2</formula>
    </cfRule>
    <cfRule type="cellIs" dxfId="17166" priority="150" operator="equal">
      <formula>"green"</formula>
    </cfRule>
    <cfRule type="cellIs" dxfId="17165" priority="151" operator="equal">
      <formula>1</formula>
    </cfRule>
    <cfRule type="cellIs" dxfId="17164" priority="152" operator="equal">
      <formula>"grey"</formula>
    </cfRule>
    <cfRule type="cellIs" dxfId="17163" priority="153" operator="equal">
      <formula>0</formula>
    </cfRule>
  </conditionalFormatting>
  <conditionalFormatting sqref="E99:F101">
    <cfRule type="cellIs" dxfId="17162" priority="146" operator="equal">
      <formula>"red"</formula>
    </cfRule>
  </conditionalFormatting>
  <conditionalFormatting sqref="E102:F103">
    <cfRule type="cellIs" dxfId="17161" priority="136" operator="equal">
      <formula>"red"</formula>
    </cfRule>
    <cfRule type="cellIs" dxfId="17160" priority="138" operator="equal">
      <formula>3</formula>
    </cfRule>
    <cfRule type="cellIs" dxfId="17159" priority="139" operator="equal">
      <formula>"yellow"</formula>
    </cfRule>
    <cfRule type="cellIs" dxfId="17158" priority="140" operator="equal">
      <formula>2</formula>
    </cfRule>
    <cfRule type="cellIs" dxfId="17157" priority="141" operator="equal">
      <formula>"green"</formula>
    </cfRule>
    <cfRule type="cellIs" dxfId="17156" priority="142" operator="equal">
      <formula>1</formula>
    </cfRule>
    <cfRule type="cellIs" dxfId="17155" priority="143" operator="equal">
      <formula>"grey"</formula>
    </cfRule>
    <cfRule type="cellIs" dxfId="17154" priority="144" operator="equal">
      <formula>0</formula>
    </cfRule>
  </conditionalFormatting>
  <conditionalFormatting sqref="E102:F103">
    <cfRule type="cellIs" dxfId="17153" priority="137" operator="equal">
      <formula>"red"</formula>
    </cfRule>
  </conditionalFormatting>
  <conditionalFormatting sqref="E104:F108">
    <cfRule type="cellIs" dxfId="17152" priority="127" operator="equal">
      <formula>"red"</formula>
    </cfRule>
    <cfRule type="cellIs" dxfId="17151" priority="129" operator="equal">
      <formula>3</formula>
    </cfRule>
    <cfRule type="cellIs" dxfId="17150" priority="130" operator="equal">
      <formula>"yellow"</formula>
    </cfRule>
    <cfRule type="cellIs" dxfId="17149" priority="131" operator="equal">
      <formula>2</formula>
    </cfRule>
    <cfRule type="cellIs" dxfId="17148" priority="132" operator="equal">
      <formula>"green"</formula>
    </cfRule>
    <cfRule type="cellIs" dxfId="17147" priority="133" operator="equal">
      <formula>1</formula>
    </cfRule>
    <cfRule type="cellIs" dxfId="17146" priority="134" operator="equal">
      <formula>"grey"</formula>
    </cfRule>
    <cfRule type="cellIs" dxfId="17145" priority="135" operator="equal">
      <formula>0</formula>
    </cfRule>
  </conditionalFormatting>
  <conditionalFormatting sqref="E104:F108">
    <cfRule type="cellIs" dxfId="17144" priority="128" operator="equal">
      <formula>"red"</formula>
    </cfRule>
  </conditionalFormatting>
  <conditionalFormatting sqref="E121:F121">
    <cfRule type="cellIs" dxfId="17143" priority="118" operator="equal">
      <formula>"red"</formula>
    </cfRule>
    <cfRule type="cellIs" dxfId="17142" priority="120" operator="equal">
      <formula>3</formula>
    </cfRule>
    <cfRule type="cellIs" dxfId="17141" priority="121" operator="equal">
      <formula>"yellow"</formula>
    </cfRule>
    <cfRule type="cellIs" dxfId="17140" priority="122" operator="equal">
      <formula>2</formula>
    </cfRule>
    <cfRule type="cellIs" dxfId="17139" priority="123" operator="equal">
      <formula>"green"</formula>
    </cfRule>
    <cfRule type="cellIs" dxfId="17138" priority="124" operator="equal">
      <formula>1</formula>
    </cfRule>
    <cfRule type="cellIs" dxfId="17137" priority="125" operator="equal">
      <formula>"grey"</formula>
    </cfRule>
    <cfRule type="cellIs" dxfId="17136" priority="126" operator="equal">
      <formula>0</formula>
    </cfRule>
  </conditionalFormatting>
  <conditionalFormatting sqref="E121:F121">
    <cfRule type="cellIs" dxfId="17135" priority="119" operator="equal">
      <formula>"red"</formula>
    </cfRule>
  </conditionalFormatting>
  <conditionalFormatting sqref="E111:F113">
    <cfRule type="cellIs" dxfId="17134" priority="109" operator="equal">
      <formula>"red"</formula>
    </cfRule>
    <cfRule type="cellIs" dxfId="17133" priority="111" operator="equal">
      <formula>3</formula>
    </cfRule>
    <cfRule type="cellIs" dxfId="17132" priority="112" operator="equal">
      <formula>"yellow"</formula>
    </cfRule>
    <cfRule type="cellIs" dxfId="17131" priority="113" operator="equal">
      <formula>2</formula>
    </cfRule>
    <cfRule type="cellIs" dxfId="17130" priority="114" operator="equal">
      <formula>"green"</formula>
    </cfRule>
    <cfRule type="cellIs" dxfId="17129" priority="115" operator="equal">
      <formula>1</formula>
    </cfRule>
    <cfRule type="cellIs" dxfId="17128" priority="116" operator="equal">
      <formula>"grey"</formula>
    </cfRule>
    <cfRule type="cellIs" dxfId="17127" priority="117" operator="equal">
      <formula>0</formula>
    </cfRule>
  </conditionalFormatting>
  <conditionalFormatting sqref="E111:F113">
    <cfRule type="cellIs" dxfId="17126" priority="110" operator="equal">
      <formula>"red"</formula>
    </cfRule>
  </conditionalFormatting>
  <conditionalFormatting sqref="E114:F115">
    <cfRule type="cellIs" dxfId="17125" priority="100" operator="equal">
      <formula>"red"</formula>
    </cfRule>
    <cfRule type="cellIs" dxfId="17124" priority="102" operator="equal">
      <formula>3</formula>
    </cfRule>
    <cfRule type="cellIs" dxfId="17123" priority="103" operator="equal">
      <formula>"yellow"</formula>
    </cfRule>
    <cfRule type="cellIs" dxfId="17122" priority="104" operator="equal">
      <formula>2</formula>
    </cfRule>
    <cfRule type="cellIs" dxfId="17121" priority="105" operator="equal">
      <formula>"green"</formula>
    </cfRule>
    <cfRule type="cellIs" dxfId="17120" priority="106" operator="equal">
      <formula>1</formula>
    </cfRule>
    <cfRule type="cellIs" dxfId="17119" priority="107" operator="equal">
      <formula>"grey"</formula>
    </cfRule>
    <cfRule type="cellIs" dxfId="17118" priority="108" operator="equal">
      <formula>0</formula>
    </cfRule>
  </conditionalFormatting>
  <conditionalFormatting sqref="E114:F115">
    <cfRule type="cellIs" dxfId="17117" priority="101" operator="equal">
      <formula>"red"</formula>
    </cfRule>
  </conditionalFormatting>
  <conditionalFormatting sqref="E116:F120">
    <cfRule type="cellIs" dxfId="17116" priority="91" operator="equal">
      <formula>"red"</formula>
    </cfRule>
    <cfRule type="cellIs" dxfId="17115" priority="93" operator="equal">
      <formula>3</formula>
    </cfRule>
    <cfRule type="cellIs" dxfId="17114" priority="94" operator="equal">
      <formula>"yellow"</formula>
    </cfRule>
    <cfRule type="cellIs" dxfId="17113" priority="95" operator="equal">
      <formula>2</formula>
    </cfRule>
    <cfRule type="cellIs" dxfId="17112" priority="96" operator="equal">
      <formula>"green"</formula>
    </cfRule>
    <cfRule type="cellIs" dxfId="17111" priority="97" operator="equal">
      <formula>1</formula>
    </cfRule>
    <cfRule type="cellIs" dxfId="17110" priority="98" operator="equal">
      <formula>"grey"</formula>
    </cfRule>
    <cfRule type="cellIs" dxfId="17109" priority="99" operator="equal">
      <formula>0</formula>
    </cfRule>
  </conditionalFormatting>
  <conditionalFormatting sqref="E116:F120">
    <cfRule type="cellIs" dxfId="17108" priority="92" operator="equal">
      <formula>"red"</formula>
    </cfRule>
  </conditionalFormatting>
  <conditionalFormatting sqref="E147:F147">
    <cfRule type="cellIs" dxfId="17107" priority="82" operator="equal">
      <formula>"red"</formula>
    </cfRule>
    <cfRule type="cellIs" dxfId="17106" priority="84" operator="equal">
      <formula>3</formula>
    </cfRule>
    <cfRule type="cellIs" dxfId="17105" priority="85" operator="equal">
      <formula>"yellow"</formula>
    </cfRule>
    <cfRule type="cellIs" dxfId="17104" priority="86" operator="equal">
      <formula>2</formula>
    </cfRule>
    <cfRule type="cellIs" dxfId="17103" priority="87" operator="equal">
      <formula>"green"</formula>
    </cfRule>
    <cfRule type="cellIs" dxfId="17102" priority="88" operator="equal">
      <formula>1</formula>
    </cfRule>
    <cfRule type="cellIs" dxfId="17101" priority="89" operator="equal">
      <formula>"grey"</formula>
    </cfRule>
    <cfRule type="cellIs" dxfId="17100" priority="90" operator="equal">
      <formula>0</formula>
    </cfRule>
  </conditionalFormatting>
  <conditionalFormatting sqref="E147:F147">
    <cfRule type="cellIs" dxfId="17099" priority="83" operator="equal">
      <formula>"red"</formula>
    </cfRule>
  </conditionalFormatting>
  <conditionalFormatting sqref="E137:F139">
    <cfRule type="cellIs" dxfId="17098" priority="73" operator="equal">
      <formula>"red"</formula>
    </cfRule>
    <cfRule type="cellIs" dxfId="17097" priority="75" operator="equal">
      <formula>3</formula>
    </cfRule>
    <cfRule type="cellIs" dxfId="17096" priority="76" operator="equal">
      <formula>"yellow"</formula>
    </cfRule>
    <cfRule type="cellIs" dxfId="17095" priority="77" operator="equal">
      <formula>2</formula>
    </cfRule>
    <cfRule type="cellIs" dxfId="17094" priority="78" operator="equal">
      <formula>"green"</formula>
    </cfRule>
    <cfRule type="cellIs" dxfId="17093" priority="79" operator="equal">
      <formula>1</formula>
    </cfRule>
    <cfRule type="cellIs" dxfId="17092" priority="80" operator="equal">
      <formula>"grey"</formula>
    </cfRule>
    <cfRule type="cellIs" dxfId="17091" priority="81" operator="equal">
      <formula>0</formula>
    </cfRule>
  </conditionalFormatting>
  <conditionalFormatting sqref="E137:F139">
    <cfRule type="cellIs" dxfId="17090" priority="74" operator="equal">
      <formula>"red"</formula>
    </cfRule>
  </conditionalFormatting>
  <conditionalFormatting sqref="E140:F141">
    <cfRule type="cellIs" dxfId="17089" priority="64" operator="equal">
      <formula>"red"</formula>
    </cfRule>
    <cfRule type="cellIs" dxfId="17088" priority="66" operator="equal">
      <formula>3</formula>
    </cfRule>
    <cfRule type="cellIs" dxfId="17087" priority="67" operator="equal">
      <formula>"yellow"</formula>
    </cfRule>
    <cfRule type="cellIs" dxfId="17086" priority="68" operator="equal">
      <formula>2</formula>
    </cfRule>
    <cfRule type="cellIs" dxfId="17085" priority="69" operator="equal">
      <formula>"green"</formula>
    </cfRule>
    <cfRule type="cellIs" dxfId="17084" priority="70" operator="equal">
      <formula>1</formula>
    </cfRule>
    <cfRule type="cellIs" dxfId="17083" priority="71" operator="equal">
      <formula>"grey"</formula>
    </cfRule>
    <cfRule type="cellIs" dxfId="17082" priority="72" operator="equal">
      <formula>0</formula>
    </cfRule>
  </conditionalFormatting>
  <conditionalFormatting sqref="E140:F141">
    <cfRule type="cellIs" dxfId="17081" priority="65" operator="equal">
      <formula>"red"</formula>
    </cfRule>
  </conditionalFormatting>
  <conditionalFormatting sqref="E142:F146">
    <cfRule type="cellIs" dxfId="17080" priority="55" operator="equal">
      <formula>"red"</formula>
    </cfRule>
    <cfRule type="cellIs" dxfId="17079" priority="57" operator="equal">
      <formula>3</formula>
    </cfRule>
    <cfRule type="cellIs" dxfId="17078" priority="58" operator="equal">
      <formula>"yellow"</formula>
    </cfRule>
    <cfRule type="cellIs" dxfId="17077" priority="59" operator="equal">
      <formula>2</formula>
    </cfRule>
    <cfRule type="cellIs" dxfId="17076" priority="60" operator="equal">
      <formula>"green"</formula>
    </cfRule>
    <cfRule type="cellIs" dxfId="17075" priority="61" operator="equal">
      <formula>1</formula>
    </cfRule>
    <cfRule type="cellIs" dxfId="17074" priority="62" operator="equal">
      <formula>"grey"</formula>
    </cfRule>
    <cfRule type="cellIs" dxfId="17073" priority="63" operator="equal">
      <formula>0</formula>
    </cfRule>
  </conditionalFormatting>
  <conditionalFormatting sqref="E142:F146">
    <cfRule type="cellIs" dxfId="17072" priority="56" operator="equal">
      <formula>"red"</formula>
    </cfRule>
  </conditionalFormatting>
  <conditionalFormatting sqref="E123:F134">
    <cfRule type="cellIs" dxfId="17071" priority="46" operator="equal">
      <formula>"red"</formula>
    </cfRule>
    <cfRule type="cellIs" dxfId="17070" priority="48" operator="equal">
      <formula>3</formula>
    </cfRule>
    <cfRule type="cellIs" dxfId="17069" priority="49" operator="equal">
      <formula>"yellow"</formula>
    </cfRule>
    <cfRule type="cellIs" dxfId="17068" priority="50" operator="equal">
      <formula>2</formula>
    </cfRule>
    <cfRule type="cellIs" dxfId="17067" priority="51" operator="equal">
      <formula>"green"</formula>
    </cfRule>
    <cfRule type="cellIs" dxfId="17066" priority="52" operator="equal">
      <formula>1</formula>
    </cfRule>
    <cfRule type="cellIs" dxfId="17065" priority="53" operator="equal">
      <formula>"grey"</formula>
    </cfRule>
    <cfRule type="cellIs" dxfId="17064" priority="54" operator="equal">
      <formula>0</formula>
    </cfRule>
  </conditionalFormatting>
  <conditionalFormatting sqref="E123:F134">
    <cfRule type="cellIs" dxfId="17063" priority="47" operator="equal">
      <formula>"red"</formula>
    </cfRule>
  </conditionalFormatting>
  <conditionalFormatting sqref="E149:F151">
    <cfRule type="cellIs" dxfId="17062" priority="37" operator="equal">
      <formula>"red"</formula>
    </cfRule>
    <cfRule type="cellIs" dxfId="17061" priority="39" operator="equal">
      <formula>3</formula>
    </cfRule>
    <cfRule type="cellIs" dxfId="17060" priority="40" operator="equal">
      <formula>"yellow"</formula>
    </cfRule>
    <cfRule type="cellIs" dxfId="17059" priority="41" operator="equal">
      <formula>2</formula>
    </cfRule>
    <cfRule type="cellIs" dxfId="17058" priority="42" operator="equal">
      <formula>"green"</formula>
    </cfRule>
    <cfRule type="cellIs" dxfId="17057" priority="43" operator="equal">
      <formula>1</formula>
    </cfRule>
    <cfRule type="cellIs" dxfId="17056" priority="44" operator="equal">
      <formula>"grey"</formula>
    </cfRule>
    <cfRule type="cellIs" dxfId="17055" priority="45" operator="equal">
      <formula>0</formula>
    </cfRule>
  </conditionalFormatting>
  <conditionalFormatting sqref="E149:F151">
    <cfRule type="cellIs" dxfId="17054" priority="38" operator="equal">
      <formula>"red"</formula>
    </cfRule>
  </conditionalFormatting>
  <conditionalFormatting sqref="E152:F153">
    <cfRule type="cellIs" dxfId="17053" priority="28" operator="equal">
      <formula>"red"</formula>
    </cfRule>
    <cfRule type="cellIs" dxfId="17052" priority="30" operator="equal">
      <formula>3</formula>
    </cfRule>
    <cfRule type="cellIs" dxfId="17051" priority="31" operator="equal">
      <formula>"yellow"</formula>
    </cfRule>
    <cfRule type="cellIs" dxfId="17050" priority="32" operator="equal">
      <formula>2</formula>
    </cfRule>
    <cfRule type="cellIs" dxfId="17049" priority="33" operator="equal">
      <formula>"green"</formula>
    </cfRule>
    <cfRule type="cellIs" dxfId="17048" priority="34" operator="equal">
      <formula>1</formula>
    </cfRule>
    <cfRule type="cellIs" dxfId="17047" priority="35" operator="equal">
      <formula>"grey"</formula>
    </cfRule>
    <cfRule type="cellIs" dxfId="17046" priority="36" operator="equal">
      <formula>0</formula>
    </cfRule>
  </conditionalFormatting>
  <conditionalFormatting sqref="E152:F153">
    <cfRule type="cellIs" dxfId="17045" priority="29" operator="equal">
      <formula>"red"</formula>
    </cfRule>
  </conditionalFormatting>
  <conditionalFormatting sqref="E154:F158">
    <cfRule type="cellIs" dxfId="17044" priority="19" operator="equal">
      <formula>"red"</formula>
    </cfRule>
    <cfRule type="cellIs" dxfId="17043" priority="21" operator="equal">
      <formula>3</formula>
    </cfRule>
    <cfRule type="cellIs" dxfId="17042" priority="22" operator="equal">
      <formula>"yellow"</formula>
    </cfRule>
    <cfRule type="cellIs" dxfId="17041" priority="23" operator="equal">
      <formula>2</formula>
    </cfRule>
    <cfRule type="cellIs" dxfId="17040" priority="24" operator="equal">
      <formula>"green"</formula>
    </cfRule>
    <cfRule type="cellIs" dxfId="17039" priority="25" operator="equal">
      <formula>1</formula>
    </cfRule>
    <cfRule type="cellIs" dxfId="17038" priority="26" operator="equal">
      <formula>"grey"</formula>
    </cfRule>
    <cfRule type="cellIs" dxfId="17037" priority="27" operator="equal">
      <formula>0</formula>
    </cfRule>
  </conditionalFormatting>
  <conditionalFormatting sqref="E154:F158">
    <cfRule type="cellIs" dxfId="17036" priority="20" operator="equal">
      <formula>"red"</formula>
    </cfRule>
  </conditionalFormatting>
  <conditionalFormatting sqref="E189:F189">
    <cfRule type="cellIs" dxfId="17035" priority="10" operator="equal">
      <formula>"red"</formula>
    </cfRule>
    <cfRule type="cellIs" dxfId="17034" priority="12" operator="equal">
      <formula>3</formula>
    </cfRule>
    <cfRule type="cellIs" dxfId="17033" priority="13" operator="equal">
      <formula>"yellow"</formula>
    </cfRule>
    <cfRule type="cellIs" dxfId="17032" priority="14" operator="equal">
      <formula>2</formula>
    </cfRule>
    <cfRule type="cellIs" dxfId="17031" priority="15" operator="equal">
      <formula>"green"</formula>
    </cfRule>
    <cfRule type="cellIs" dxfId="17030" priority="16" operator="equal">
      <formula>1</formula>
    </cfRule>
    <cfRule type="cellIs" dxfId="17029" priority="17" operator="equal">
      <formula>"grey"</formula>
    </cfRule>
    <cfRule type="cellIs" dxfId="17028" priority="18" operator="equal">
      <formula>0</formula>
    </cfRule>
  </conditionalFormatting>
  <conditionalFormatting sqref="E189:F189">
    <cfRule type="cellIs" dxfId="17027" priority="11" operator="equal">
      <formula>"red"</formula>
    </cfRule>
  </conditionalFormatting>
  <conditionalFormatting sqref="E185:F187">
    <cfRule type="cellIs" dxfId="17026" priority="1" operator="equal">
      <formula>"red"</formula>
    </cfRule>
    <cfRule type="cellIs" dxfId="17025" priority="3" operator="equal">
      <formula>3</formula>
    </cfRule>
    <cfRule type="cellIs" dxfId="17024" priority="4" operator="equal">
      <formula>"yellow"</formula>
    </cfRule>
    <cfRule type="cellIs" dxfId="17023" priority="5" operator="equal">
      <formula>2</formula>
    </cfRule>
    <cfRule type="cellIs" dxfId="17022" priority="6" operator="equal">
      <formula>"green"</formula>
    </cfRule>
    <cfRule type="cellIs" dxfId="17021" priority="7" operator="equal">
      <formula>1</formula>
    </cfRule>
    <cfRule type="cellIs" dxfId="17020" priority="8" operator="equal">
      <formula>"grey"</formula>
    </cfRule>
    <cfRule type="cellIs" dxfId="17019" priority="9" operator="equal">
      <formula>0</formula>
    </cfRule>
  </conditionalFormatting>
  <conditionalFormatting sqref="E185:F187">
    <cfRule type="cellIs" dxfId="17018" priority="2" operator="equal">
      <formula>"red"</formula>
    </cfRule>
  </conditionalFormatting>
  <dataValidations count="1">
    <dataValidation type="textLength" operator="lessThanOrEqual" allowBlank="1" showInputMessage="1" showErrorMessage="1" errorTitle="Будьте внимательны!" error="Количество символов в названии защиты не должно быть более 60-ти._x000a_Используйте сокращения:_x000a_мин. авар.; макс. авар.; темпер-ра;_x000a_П(З)ПН - передний(задн) подшипник насоса;_x000a_П(З)ПД - передний подшипник эл.двиг._x000a_" sqref="B389" xr:uid="{17B34149-3482-467F-9445-5B104156FCFF}">
      <formula1>160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4" name="Button 1">
              <controlPr defaultSize="0" print="0" autoFill="0" autoPict="0">
                <anchor moveWithCells="1" sizeWithCells="1">
                  <from>
                    <xdr:col>12</xdr:col>
                    <xdr:colOff>428625</xdr:colOff>
                    <xdr:row>1</xdr:row>
                    <xdr:rowOff>123825</xdr:rowOff>
                  </from>
                  <to>
                    <xdr:col>18</xdr:col>
                    <xdr:colOff>47625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7CCF-2AD3-4A75-B95E-91684F794E5A}">
  <sheetPr codeName="Лист26"/>
  <dimension ref="A1:AO212"/>
  <sheetViews>
    <sheetView zoomScale="85" zoomScaleNormal="85" workbookViewId="0">
      <pane xSplit="6" topLeftCell="AK1" activePane="topRight" state="frozen"/>
      <selection pane="topRight" activeCell="A3" sqref="A3"/>
    </sheetView>
  </sheetViews>
  <sheetFormatPr defaultRowHeight="15"/>
  <cols>
    <col min="1" max="1" width="4.140625" bestFit="1" customWidth="1"/>
    <col min="2" max="2" width="36.28515625" customWidth="1"/>
    <col min="3" max="3" width="19.5703125" customWidth="1"/>
    <col min="4" max="4" width="7.140625" style="26" bestFit="1" customWidth="1"/>
    <col min="6" max="6" width="12.140625" customWidth="1"/>
    <col min="7" max="7" width="10.42578125" bestFit="1" customWidth="1"/>
    <col min="8" max="8" width="56.85546875" bestFit="1" customWidth="1"/>
    <col min="9" max="9" width="16.5703125" bestFit="1" customWidth="1"/>
    <col min="15" max="15" width="17.42578125" bestFit="1" customWidth="1"/>
    <col min="16" max="16" width="17" bestFit="1" customWidth="1"/>
    <col min="17" max="17" width="17.5703125" bestFit="1" customWidth="1"/>
    <col min="18" max="18" width="17.28515625" bestFit="1" customWidth="1"/>
    <col min="19" max="19" width="17.42578125" bestFit="1" customWidth="1"/>
    <col min="20" max="20" width="16.42578125" bestFit="1" customWidth="1"/>
    <col min="21" max="21" width="12.42578125" bestFit="1" customWidth="1"/>
    <col min="22" max="22" width="12.140625" bestFit="1" customWidth="1"/>
    <col min="23" max="23" width="10.28515625" bestFit="1" customWidth="1"/>
    <col min="24" max="24" width="11.7109375" bestFit="1" customWidth="1"/>
    <col min="25" max="25" width="11.42578125" bestFit="1" customWidth="1"/>
    <col min="26" max="26" width="19.28515625" customWidth="1"/>
    <col min="27" max="27" width="10.42578125" bestFit="1" customWidth="1"/>
    <col min="28" max="28" width="9.5703125" bestFit="1" customWidth="1"/>
    <col min="29" max="29" width="16.140625" bestFit="1" customWidth="1"/>
    <col min="30" max="30" width="12.5703125" bestFit="1" customWidth="1"/>
    <col min="31" max="31" width="17.85546875" bestFit="1" customWidth="1"/>
    <col min="32" max="32" width="17.28515625" bestFit="1" customWidth="1"/>
    <col min="33" max="33" width="12.28515625" customWidth="1"/>
    <col min="34" max="34" width="19.28515625" customWidth="1"/>
    <col min="35" max="35" width="18.42578125" bestFit="1" customWidth="1"/>
    <col min="36" max="36" width="17.85546875" bestFit="1" customWidth="1"/>
    <col min="37" max="37" width="73.140625" bestFit="1" customWidth="1"/>
    <col min="38" max="38" width="37.42578125" bestFit="1" customWidth="1"/>
    <col min="39" max="39" width="21" bestFit="1" customWidth="1"/>
    <col min="40" max="40" width="27.7109375" style="492" customWidth="1"/>
    <col min="41" max="41" width="45.5703125" bestFit="1" customWidth="1"/>
  </cols>
  <sheetData>
    <row r="1" spans="1:40" ht="14.45" customHeight="1" thickBot="1">
      <c r="A1" s="1356" t="s">
        <v>0</v>
      </c>
      <c r="B1" s="1358" t="s">
        <v>1</v>
      </c>
      <c r="C1" s="1358" t="s">
        <v>2</v>
      </c>
      <c r="D1" s="1360" t="s">
        <v>3</v>
      </c>
      <c r="E1" s="1358" t="s">
        <v>4</v>
      </c>
      <c r="F1" s="1354" t="s">
        <v>5</v>
      </c>
      <c r="G1" s="1362" t="s">
        <v>6</v>
      </c>
      <c r="H1" s="1363"/>
      <c r="I1" s="1363"/>
      <c r="J1" s="1363"/>
      <c r="K1" s="1363"/>
      <c r="L1" s="1363"/>
      <c r="M1" s="1363"/>
      <c r="N1" s="1364"/>
      <c r="O1" s="1365" t="s">
        <v>7</v>
      </c>
      <c r="P1" s="1366"/>
      <c r="Q1" s="1366"/>
      <c r="R1" s="1366"/>
      <c r="S1" s="1366"/>
      <c r="T1" s="1366"/>
      <c r="U1" s="1366"/>
      <c r="V1" s="1366"/>
      <c r="W1" s="1366"/>
      <c r="X1" s="1366"/>
      <c r="Y1" s="1366"/>
      <c r="Z1" s="1366"/>
      <c r="AA1" s="1366"/>
      <c r="AB1" s="1367"/>
      <c r="AC1" s="255"/>
      <c r="AD1" s="255"/>
      <c r="AE1" s="1368" t="s">
        <v>8</v>
      </c>
      <c r="AF1" s="1369"/>
      <c r="AG1" s="1370"/>
      <c r="AH1" s="1370"/>
      <c r="AI1" s="1371"/>
      <c r="AJ1" s="1372"/>
      <c r="AK1" s="1330" t="s">
        <v>9</v>
      </c>
      <c r="AL1" s="1342" t="s">
        <v>9477</v>
      </c>
      <c r="AM1" s="1352" t="s">
        <v>11711</v>
      </c>
      <c r="AN1" s="749"/>
    </row>
    <row r="2" spans="1:40" ht="15.75" thickBot="1">
      <c r="A2" s="1357"/>
      <c r="B2" s="1359"/>
      <c r="C2" s="1359"/>
      <c r="D2" s="1361"/>
      <c r="E2" s="1359"/>
      <c r="F2" s="1355"/>
      <c r="G2" s="254" t="s">
        <v>10</v>
      </c>
      <c r="H2" s="1" t="s">
        <v>11</v>
      </c>
      <c r="I2" s="1" t="s">
        <v>12</v>
      </c>
      <c r="J2" s="2"/>
      <c r="K2" s="2"/>
      <c r="L2" s="2"/>
      <c r="M2" s="2"/>
      <c r="N2" s="2"/>
      <c r="O2" s="257" t="s">
        <v>13</v>
      </c>
      <c r="P2" s="257" t="s">
        <v>14</v>
      </c>
      <c r="Q2" s="257" t="s">
        <v>15</v>
      </c>
      <c r="R2" s="257" t="s">
        <v>16</v>
      </c>
      <c r="S2" s="257" t="s">
        <v>17</v>
      </c>
      <c r="T2" s="257" t="s">
        <v>18</v>
      </c>
      <c r="U2" s="257" t="s">
        <v>19</v>
      </c>
      <c r="V2" s="257" t="s">
        <v>20</v>
      </c>
      <c r="W2" s="257" t="s">
        <v>21</v>
      </c>
      <c r="X2" s="257" t="s">
        <v>22</v>
      </c>
      <c r="Y2" s="257" t="s">
        <v>23</v>
      </c>
      <c r="Z2" s="257" t="s">
        <v>24</v>
      </c>
      <c r="AA2" s="3" t="s">
        <v>25</v>
      </c>
      <c r="AB2" s="3" t="s">
        <v>26</v>
      </c>
      <c r="AC2" s="4" t="s">
        <v>27</v>
      </c>
      <c r="AD2" s="257" t="s">
        <v>28</v>
      </c>
      <c r="AE2" s="5" t="s">
        <v>29</v>
      </c>
      <c r="AF2" s="6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1331"/>
      <c r="AL2" s="1351"/>
      <c r="AM2" s="1353"/>
      <c r="AN2" s="749"/>
    </row>
    <row r="3" spans="1:40">
      <c r="A3" s="8">
        <v>1</v>
      </c>
      <c r="B3" s="226" t="s">
        <v>11462</v>
      </c>
      <c r="C3" s="24" t="str" cm="1">
        <f t="array" ref="C3">"ZD_" &amp; _xlfn.IFS(IFERROR(FIND("№",B3,1),0), RIGHT(B3,LEN(B3)-FIND("№",B3,1)),IFERROR(FIND("КШ",B3,1),0)&lt;&gt;0, "KSh"&amp;(RIGHT(B3,LEN(B3)-FIND("КШ",B3,1) -1)))</f>
        <v>ZD_20</v>
      </c>
      <c r="D3" s="13" t="str" cm="1">
        <f t="array" ref="D3">_xlfn.IFS(IFERROR(FIND("№",B3,1),0), RIGHT(B3,LEN(B3)-FIND("№",B3,1)),IFERROR(FIND("КШ",B3,1),0)&lt;&gt;0, "КШ"&amp;(RIGHT(B3,LEN(B3)-FIND("КШ",B3,1) -1)))</f>
        <v>20</v>
      </c>
      <c r="E3" s="567">
        <v>0</v>
      </c>
      <c r="F3" s="11" t="s">
        <v>9297</v>
      </c>
      <c r="G3" s="13">
        <v>1</v>
      </c>
      <c r="H3" s="13"/>
      <c r="I3" s="13"/>
      <c r="J3" s="13"/>
      <c r="K3" s="13"/>
      <c r="L3" s="13"/>
      <c r="M3" s="13"/>
      <c r="N3" s="13"/>
      <c r="O3" s="24" t="str">
        <f t="shared" ref="O3:O10" si="0">"OKC"&amp;RIGHT(C3, LEN(C3)-3)</f>
        <v>OKC20</v>
      </c>
      <c r="P3" s="24" t="str">
        <f t="shared" ref="P3:P10" si="1">"CKC"&amp;RIGHT(C3, LEN(C3)-3)</f>
        <v>CKC20</v>
      </c>
      <c r="Q3" s="15"/>
      <c r="R3" s="15"/>
      <c r="S3" s="15"/>
      <c r="T3" s="15"/>
      <c r="U3" s="15"/>
      <c r="V3" s="15"/>
      <c r="W3" s="15" t="str">
        <f t="shared" ref="W3:W10" si="2">"EC"&amp;RIGHT(C3, LEN(C3)-3)</f>
        <v>EC20</v>
      </c>
      <c r="X3" s="15"/>
      <c r="Y3" s="15"/>
      <c r="Z3" s="15" t="str">
        <f t="shared" ref="Z3:Z10" si="3">"DC"&amp;RIGHT(C3, LEN(C3)-3)</f>
        <v>DC20</v>
      </c>
      <c r="AA3" s="15"/>
      <c r="AB3" s="25"/>
      <c r="AC3" s="25" t="str">
        <f t="shared" ref="AC3:AC10" si="4">"NC"&amp;RIGHT(C3, LEN(C3)-3)</f>
        <v>NC20</v>
      </c>
      <c r="AD3" s="25"/>
      <c r="AE3" s="15" t="str">
        <f t="shared" ref="AE3:AE10" si="5">"DOB"&amp;RIGHT(C3, LEN(C3)-3)</f>
        <v>DOB20</v>
      </c>
      <c r="AF3" s="15" t="str">
        <f t="shared" ref="AF3:AF10" si="6">"DKB"&amp;RIGHT(C3, LEN(C3)-3)</f>
        <v>DKB20</v>
      </c>
      <c r="AG3" s="15" t="str">
        <f t="shared" ref="AG3:AG10" si="7">"DCB"&amp;RIGHT(C3, LEN(C3)-3)</f>
        <v>DCB20</v>
      </c>
      <c r="AH3" s="15"/>
      <c r="AI3" s="15"/>
      <c r="AJ3" s="226"/>
      <c r="AK3" t="s">
        <v>8323</v>
      </c>
      <c r="AL3" s="9" t="s">
        <v>11784</v>
      </c>
      <c r="AM3" s="16">
        <v>537919488</v>
      </c>
      <c r="AN3" s="492" t="str">
        <f t="shared" ref="AN3:AN34" si="8">IF(D3="","",CONCATENATE("'",D3,"'",",	","'",C3,"'"))</f>
        <v>'20',	'ZD_20'</v>
      </c>
    </row>
    <row r="4" spans="1:40">
      <c r="A4" s="18">
        <v>2</v>
      </c>
      <c r="B4" s="226" t="s">
        <v>11463</v>
      </c>
      <c r="C4" s="24" t="str" cm="1">
        <f t="array" ref="C4">"ZD_" &amp; _xlfn.IFS(IFERROR(FIND("№",B4,1),0), RIGHT(B4,LEN(B4)-FIND("№",B4,1)),IFERROR(FIND("КШ",B4,1),0)&lt;&gt;0, "KSh"&amp;(RIGHT(B4,LEN(B4)-FIND("КШ",B4,1) -1)))</f>
        <v>ZD_21</v>
      </c>
      <c r="D4" s="13" t="str" cm="1">
        <f t="array" ref="D4">_xlfn.IFS(IFERROR(FIND("№",B4,1),0), RIGHT(B4,LEN(B4)-FIND("№",B4,1)),IFERROR(FIND("КШ",B4,1),0)&lt;&gt;0, "КШ"&amp;(RIGHT(B4,LEN(B4)-FIND("КШ",B4,1) -1)))</f>
        <v>21</v>
      </c>
      <c r="E4" s="567">
        <v>0</v>
      </c>
      <c r="F4" s="11" t="s">
        <v>9297</v>
      </c>
      <c r="G4" s="13">
        <v>1</v>
      </c>
      <c r="H4" s="13"/>
      <c r="I4" s="13"/>
      <c r="J4" s="13"/>
      <c r="K4" s="13"/>
      <c r="L4" s="13"/>
      <c r="M4" s="13"/>
      <c r="N4" s="13"/>
      <c r="O4" s="24" t="str">
        <f t="shared" si="0"/>
        <v>OKC21</v>
      </c>
      <c r="P4" s="24" t="str">
        <f t="shared" si="1"/>
        <v>CKC21</v>
      </c>
      <c r="Q4" s="15"/>
      <c r="R4" s="15"/>
      <c r="S4" s="15"/>
      <c r="T4" s="15"/>
      <c r="U4" s="15"/>
      <c r="V4" s="15"/>
      <c r="W4" s="15" t="str">
        <f t="shared" si="2"/>
        <v>EC21</v>
      </c>
      <c r="X4" s="15"/>
      <c r="Y4" s="15"/>
      <c r="Z4" s="15" t="str">
        <f t="shared" si="3"/>
        <v>DC21</v>
      </c>
      <c r="AA4" s="15"/>
      <c r="AB4" s="25"/>
      <c r="AC4" s="25" t="str">
        <f t="shared" si="4"/>
        <v>NC21</v>
      </c>
      <c r="AD4" s="25"/>
      <c r="AE4" s="15" t="str">
        <f t="shared" si="5"/>
        <v>DOB21</v>
      </c>
      <c r="AF4" s="15" t="str">
        <f t="shared" si="6"/>
        <v>DKB21</v>
      </c>
      <c r="AG4" s="15" t="str">
        <f t="shared" si="7"/>
        <v>DCB21</v>
      </c>
      <c r="AH4" s="15"/>
      <c r="AI4" s="15"/>
      <c r="AJ4" s="226"/>
      <c r="AK4" t="s">
        <v>8323</v>
      </c>
      <c r="AL4" s="15" t="s">
        <v>11784</v>
      </c>
      <c r="AM4" s="16">
        <v>537919488</v>
      </c>
      <c r="AN4" s="492" t="str">
        <f t="shared" si="8"/>
        <v>'21',	'ZD_21'</v>
      </c>
    </row>
    <row r="5" spans="1:40">
      <c r="A5" s="18">
        <v>3</v>
      </c>
      <c r="B5" s="226" t="s">
        <v>11464</v>
      </c>
      <c r="C5" s="24" t="str" cm="1">
        <f t="array" ref="C5">"ZD_" &amp; _xlfn.IFS(IFERROR(FIND("№",B5,1),0), RIGHT(B5,LEN(B5)-FIND("№",B5,1)),IFERROR(FIND("КШ",B5,1),0)&lt;&gt;0, "KSh"&amp;(RIGHT(B5,LEN(B5)-FIND("КШ",B5,1) -1)))</f>
        <v>ZD_25</v>
      </c>
      <c r="D5" s="13" t="str" cm="1">
        <f t="array" ref="D5">_xlfn.IFS(IFERROR(FIND("№",B5,1),0), RIGHT(B5,LEN(B5)-FIND("№",B5,1)),IFERROR(FIND("КШ",B5,1),0)&lt;&gt;0, "КШ"&amp;(RIGHT(B5,LEN(B5)-FIND("КШ",B5,1) -1)))</f>
        <v>25</v>
      </c>
      <c r="E5" s="567">
        <v>0</v>
      </c>
      <c r="F5" s="11" t="s">
        <v>9297</v>
      </c>
      <c r="G5" s="13">
        <v>1</v>
      </c>
      <c r="H5" s="13"/>
      <c r="I5" s="13"/>
      <c r="J5" s="13"/>
      <c r="K5" s="13"/>
      <c r="L5" s="13"/>
      <c r="M5" s="13"/>
      <c r="N5" s="13"/>
      <c r="O5" s="24" t="str">
        <f t="shared" si="0"/>
        <v>OKC25</v>
      </c>
      <c r="P5" s="24" t="str">
        <f t="shared" si="1"/>
        <v>CKC25</v>
      </c>
      <c r="Q5" s="15"/>
      <c r="R5" s="15"/>
      <c r="S5" s="15"/>
      <c r="T5" s="15"/>
      <c r="U5" s="15"/>
      <c r="V5" s="15"/>
      <c r="W5" s="15" t="str">
        <f t="shared" si="2"/>
        <v>EC25</v>
      </c>
      <c r="X5" s="15"/>
      <c r="Y5" s="15"/>
      <c r="Z5" s="15" t="str">
        <f t="shared" si="3"/>
        <v>DC25</v>
      </c>
      <c r="AA5" s="15"/>
      <c r="AB5" s="25"/>
      <c r="AC5" s="25" t="str">
        <f t="shared" si="4"/>
        <v>NC25</v>
      </c>
      <c r="AD5" s="25"/>
      <c r="AE5" s="15" t="str">
        <f t="shared" si="5"/>
        <v>DOB25</v>
      </c>
      <c r="AF5" s="15" t="str">
        <f t="shared" si="6"/>
        <v>DKB25</v>
      </c>
      <c r="AG5" s="15" t="str">
        <f t="shared" si="7"/>
        <v>DCB25</v>
      </c>
      <c r="AH5" s="567"/>
      <c r="AI5" s="567"/>
      <c r="AJ5" s="567"/>
      <c r="AK5" t="s">
        <v>8323</v>
      </c>
      <c r="AL5" s="15" t="s">
        <v>11784</v>
      </c>
      <c r="AM5" s="16">
        <v>536870912</v>
      </c>
      <c r="AN5" s="492" t="str">
        <f t="shared" si="8"/>
        <v>'25',	'ZD_25'</v>
      </c>
    </row>
    <row r="6" spans="1:40">
      <c r="A6" s="8">
        <v>4</v>
      </c>
      <c r="B6" s="226" t="s">
        <v>11465</v>
      </c>
      <c r="C6" s="24" t="str" cm="1">
        <f t="array" ref="C6">"ZD_" &amp; _xlfn.IFS(IFERROR(FIND("№",B6,1),0), RIGHT(B6,LEN(B6)-FIND("№",B6,1)),IFERROR(FIND("КШ",B6,1),0)&lt;&gt;0, "KSh"&amp;(RIGHT(B6,LEN(B6)-FIND("КШ",B6,1) -1)))</f>
        <v>ZD_26</v>
      </c>
      <c r="D6" s="13" t="str" cm="1">
        <f t="array" ref="D6">_xlfn.IFS(IFERROR(FIND("№",B6,1),0), RIGHT(B6,LEN(B6)-FIND("№",B6,1)),IFERROR(FIND("КШ",B6,1),0)&lt;&gt;0, "КШ"&amp;(RIGHT(B6,LEN(B6)-FIND("КШ",B6,1) -1)))</f>
        <v>26</v>
      </c>
      <c r="E6" s="567">
        <v>0</v>
      </c>
      <c r="F6" s="11" t="s">
        <v>9297</v>
      </c>
      <c r="G6" s="13">
        <v>1</v>
      </c>
      <c r="H6" s="13"/>
      <c r="I6" s="13"/>
      <c r="J6" s="13"/>
      <c r="K6" s="13"/>
      <c r="L6" s="13"/>
      <c r="M6" s="13"/>
      <c r="N6" s="13"/>
      <c r="O6" s="24" t="str">
        <f t="shared" si="0"/>
        <v>OKC26</v>
      </c>
      <c r="P6" s="24" t="str">
        <f t="shared" si="1"/>
        <v>CKC26</v>
      </c>
      <c r="Q6" s="15"/>
      <c r="R6" s="15"/>
      <c r="S6" s="15"/>
      <c r="T6" s="15"/>
      <c r="U6" s="15"/>
      <c r="V6" s="15"/>
      <c r="W6" s="15" t="str">
        <f t="shared" si="2"/>
        <v>EC26</v>
      </c>
      <c r="X6" s="15"/>
      <c r="Y6" s="15"/>
      <c r="Z6" s="15" t="str">
        <f t="shared" si="3"/>
        <v>DC26</v>
      </c>
      <c r="AA6" s="15"/>
      <c r="AB6" s="25"/>
      <c r="AC6" s="25" t="str">
        <f t="shared" si="4"/>
        <v>NC26</v>
      </c>
      <c r="AD6" s="25"/>
      <c r="AE6" s="15" t="str">
        <f t="shared" si="5"/>
        <v>DOB26</v>
      </c>
      <c r="AF6" s="15" t="str">
        <f t="shared" si="6"/>
        <v>DKB26</v>
      </c>
      <c r="AG6" s="15" t="str">
        <f t="shared" si="7"/>
        <v>DCB26</v>
      </c>
      <c r="AH6" s="567"/>
      <c r="AI6" s="567"/>
      <c r="AJ6" s="567"/>
      <c r="AK6" t="s">
        <v>8323</v>
      </c>
      <c r="AL6" s="15" t="s">
        <v>11784</v>
      </c>
      <c r="AM6" s="16">
        <v>536870912</v>
      </c>
      <c r="AN6" s="492" t="str">
        <f t="shared" si="8"/>
        <v>'26',	'ZD_26'</v>
      </c>
    </row>
    <row r="7" spans="1:40">
      <c r="A7" s="18">
        <v>5</v>
      </c>
      <c r="B7" s="226" t="s">
        <v>11466</v>
      </c>
      <c r="C7" s="24" t="str" cm="1">
        <f t="array" ref="C7">"ZD_" &amp; _xlfn.IFS(IFERROR(FIND("№",B7,1),0), RIGHT(B7,LEN(B7)-FIND("№",B7,1)),IFERROR(FIND("КШ",B7,1),0)&lt;&gt;0, "KSh"&amp;(RIGHT(B7,LEN(B7)-FIND("КШ",B7,1) -1)))</f>
        <v>ZD_30</v>
      </c>
      <c r="D7" s="13" t="str" cm="1">
        <f t="array" ref="D7">_xlfn.IFS(IFERROR(FIND("№",B7,1),0), RIGHT(B7,LEN(B7)-FIND("№",B7,1)),IFERROR(FIND("КШ",B7,1),0)&lt;&gt;0, "КШ"&amp;(RIGHT(B7,LEN(B7)-FIND("КШ",B7,1) -1)))</f>
        <v>30</v>
      </c>
      <c r="E7" s="567">
        <v>0</v>
      </c>
      <c r="F7" s="11" t="s">
        <v>9297</v>
      </c>
      <c r="G7" s="13">
        <v>1</v>
      </c>
      <c r="H7" s="13"/>
      <c r="I7" s="13"/>
      <c r="J7" s="13"/>
      <c r="K7" s="13"/>
      <c r="L7" s="13"/>
      <c r="M7" s="13"/>
      <c r="N7" s="13"/>
      <c r="O7" s="24" t="str">
        <f t="shared" si="0"/>
        <v>OKC30</v>
      </c>
      <c r="P7" s="24" t="str">
        <f t="shared" si="1"/>
        <v>CKC30</v>
      </c>
      <c r="Q7" s="15"/>
      <c r="R7" s="15"/>
      <c r="S7" s="15"/>
      <c r="T7" s="15"/>
      <c r="U7" s="15"/>
      <c r="V7" s="15"/>
      <c r="W7" s="15" t="str">
        <f t="shared" si="2"/>
        <v>EC30</v>
      </c>
      <c r="X7" s="15"/>
      <c r="Y7" s="15"/>
      <c r="Z7" s="15" t="str">
        <f t="shared" si="3"/>
        <v>DC30</v>
      </c>
      <c r="AA7" s="15"/>
      <c r="AB7" s="25"/>
      <c r="AC7" s="25" t="str">
        <f t="shared" si="4"/>
        <v>NC30</v>
      </c>
      <c r="AD7" s="25"/>
      <c r="AE7" s="15" t="str">
        <f t="shared" si="5"/>
        <v>DOB30</v>
      </c>
      <c r="AF7" s="15" t="str">
        <f t="shared" si="6"/>
        <v>DKB30</v>
      </c>
      <c r="AG7" s="15" t="str">
        <f t="shared" si="7"/>
        <v>DCB30</v>
      </c>
      <c r="AH7" s="15"/>
      <c r="AI7" s="15"/>
      <c r="AJ7" s="567"/>
      <c r="AK7" t="s">
        <v>8323</v>
      </c>
      <c r="AL7" s="15" t="s">
        <v>11784</v>
      </c>
      <c r="AM7" s="16">
        <v>536870912</v>
      </c>
      <c r="AN7" s="492" t="str">
        <f t="shared" si="8"/>
        <v>'30',	'ZD_30'</v>
      </c>
    </row>
    <row r="8" spans="1:40">
      <c r="A8" s="8">
        <v>6</v>
      </c>
      <c r="B8" s="224" t="s">
        <v>11467</v>
      </c>
      <c r="C8" s="24" t="str" cm="1">
        <f t="array" ref="C8">"ZD_" &amp; _xlfn.IFS(IFERROR(FIND("№",B8,1),0), RIGHT(B8,LEN(B8)-FIND("№",B8,1)),IFERROR(FIND("КШ",B8,1),0)&lt;&gt;0, "KSh"&amp;(RIGHT(B8,LEN(B8)-FIND("КШ",B8,1) -1)))</f>
        <v>ZD_31</v>
      </c>
      <c r="D8" s="13" t="str" cm="1">
        <f t="array" ref="D8">_xlfn.IFS(IFERROR(FIND("№",B8,1),0), RIGHT(B8,LEN(B8)-FIND("№",B8,1)),IFERROR(FIND("КШ",B8,1),0)&lt;&gt;0, "КШ"&amp;(RIGHT(B8,LEN(B8)-FIND("КШ",B8,1) -1)))</f>
        <v>31</v>
      </c>
      <c r="E8" s="567">
        <v>0</v>
      </c>
      <c r="F8" s="11" t="s">
        <v>9297</v>
      </c>
      <c r="G8" s="13">
        <v>1</v>
      </c>
      <c r="H8" s="13"/>
      <c r="I8" s="13"/>
      <c r="J8" s="13"/>
      <c r="K8" s="13"/>
      <c r="L8" s="13"/>
      <c r="M8" s="13"/>
      <c r="N8" s="13"/>
      <c r="O8" s="24" t="str">
        <f t="shared" si="0"/>
        <v>OKC31</v>
      </c>
      <c r="P8" s="24" t="str">
        <f t="shared" si="1"/>
        <v>CKC31</v>
      </c>
      <c r="Q8" s="15"/>
      <c r="R8" s="15"/>
      <c r="S8" s="15"/>
      <c r="T8" s="15"/>
      <c r="U8" s="15"/>
      <c r="V8" s="15"/>
      <c r="W8" s="15" t="str">
        <f t="shared" si="2"/>
        <v>EC31</v>
      </c>
      <c r="X8" s="15"/>
      <c r="Y8" s="15"/>
      <c r="Z8" s="15" t="str">
        <f t="shared" si="3"/>
        <v>DC31</v>
      </c>
      <c r="AA8" s="15"/>
      <c r="AB8" s="25"/>
      <c r="AC8" s="25" t="str">
        <f t="shared" si="4"/>
        <v>NC31</v>
      </c>
      <c r="AD8" s="25"/>
      <c r="AE8" s="15" t="str">
        <f t="shared" si="5"/>
        <v>DOB31</v>
      </c>
      <c r="AF8" s="15" t="str">
        <f t="shared" si="6"/>
        <v>DKB31</v>
      </c>
      <c r="AG8" s="15" t="str">
        <f t="shared" si="7"/>
        <v>DCB31</v>
      </c>
      <c r="AH8" s="15"/>
      <c r="AI8" s="15"/>
      <c r="AJ8" s="567"/>
      <c r="AK8" t="s">
        <v>8323</v>
      </c>
      <c r="AL8" s="226" t="s">
        <v>11784</v>
      </c>
      <c r="AM8" s="16">
        <v>536870912</v>
      </c>
      <c r="AN8" s="492" t="str">
        <f t="shared" si="8"/>
        <v>'31',	'ZD_31'</v>
      </c>
    </row>
    <row r="9" spans="1:40">
      <c r="A9" s="18">
        <v>7</v>
      </c>
      <c r="B9" s="224" t="s">
        <v>11468</v>
      </c>
      <c r="C9" s="24" t="str" cm="1">
        <f t="array" ref="C9">"ZD_" &amp; _xlfn.IFS(IFERROR(FIND("№",B9,1),0), RIGHT(B9,LEN(B9)-FIND("№",B9,1)),IFERROR(FIND("КШ",B9,1),0)&lt;&gt;0, "KSh"&amp;(RIGHT(B9,LEN(B9)-FIND("КШ",B9,1) -1)))</f>
        <v>ZD_35</v>
      </c>
      <c r="D9" s="13" t="str" cm="1">
        <f t="array" ref="D9">_xlfn.IFS(IFERROR(FIND("№",B9,1),0), RIGHT(B9,LEN(B9)-FIND("№",B9,1)),IFERROR(FIND("КШ",B9,1),0)&lt;&gt;0, "КШ"&amp;(RIGHT(B9,LEN(B9)-FIND("КШ",B9,1) -1)))</f>
        <v>35</v>
      </c>
      <c r="E9" s="567">
        <v>0</v>
      </c>
      <c r="F9" s="11" t="s">
        <v>9297</v>
      </c>
      <c r="G9" s="13">
        <v>1</v>
      </c>
      <c r="H9" s="13"/>
      <c r="I9" s="13"/>
      <c r="J9" s="13"/>
      <c r="K9" s="13"/>
      <c r="L9" s="13"/>
      <c r="M9" s="13"/>
      <c r="N9" s="13"/>
      <c r="O9" s="24" t="str">
        <f t="shared" si="0"/>
        <v>OKC35</v>
      </c>
      <c r="P9" s="24" t="str">
        <f t="shared" si="1"/>
        <v>CKC35</v>
      </c>
      <c r="Q9" s="15"/>
      <c r="R9" s="15"/>
      <c r="S9" s="15"/>
      <c r="T9" s="15"/>
      <c r="U9" s="15"/>
      <c r="V9" s="15"/>
      <c r="W9" s="15" t="str">
        <f t="shared" si="2"/>
        <v>EC35</v>
      </c>
      <c r="X9" s="15"/>
      <c r="Y9" s="15"/>
      <c r="Z9" s="15" t="str">
        <f t="shared" si="3"/>
        <v>DC35</v>
      </c>
      <c r="AA9" s="15"/>
      <c r="AB9" s="25"/>
      <c r="AC9" s="25" t="str">
        <f t="shared" si="4"/>
        <v>NC35</v>
      </c>
      <c r="AD9" s="25"/>
      <c r="AE9" s="15" t="str">
        <f t="shared" si="5"/>
        <v>DOB35</v>
      </c>
      <c r="AF9" s="15" t="str">
        <f t="shared" si="6"/>
        <v>DKB35</v>
      </c>
      <c r="AG9" s="15" t="str">
        <f t="shared" si="7"/>
        <v>DCB35</v>
      </c>
      <c r="AH9" s="15"/>
      <c r="AI9" s="15"/>
      <c r="AJ9" s="567"/>
      <c r="AK9" t="s">
        <v>8323</v>
      </c>
      <c r="AL9" s="226" t="s">
        <v>11784</v>
      </c>
      <c r="AM9" s="16">
        <v>536870912</v>
      </c>
      <c r="AN9" s="492" t="str">
        <f t="shared" si="8"/>
        <v>'35',	'ZD_35'</v>
      </c>
    </row>
    <row r="10" spans="1:40">
      <c r="A10" s="8">
        <v>8</v>
      </c>
      <c r="B10" s="226" t="s">
        <v>11469</v>
      </c>
      <c r="C10" s="24" t="str" cm="1">
        <f t="array" ref="C10">"ZD_" &amp; _xlfn.IFS(IFERROR(FIND("№",B10,1),0), RIGHT(B10,LEN(B10)-FIND("№",B10,1)),IFERROR(FIND("КШ",B10,1),0)&lt;&gt;0, "KSh"&amp;(RIGHT(B10,LEN(B10)-FIND("КШ",B10,1) -1)))</f>
        <v>ZD_36</v>
      </c>
      <c r="D10" s="13" t="str" cm="1">
        <f t="array" ref="D10">_xlfn.IFS(IFERROR(FIND("№",B10,1),0), RIGHT(B10,LEN(B10)-FIND("№",B10,1)),IFERROR(FIND("КШ",B10,1),0)&lt;&gt;0, "КШ"&amp;(RIGHT(B10,LEN(B10)-FIND("КШ",B10,1) -1)))</f>
        <v>36</v>
      </c>
      <c r="E10" s="567">
        <v>0</v>
      </c>
      <c r="F10" s="11" t="s">
        <v>9297</v>
      </c>
      <c r="G10" s="13">
        <v>1</v>
      </c>
      <c r="H10" s="13"/>
      <c r="I10" s="13"/>
      <c r="J10" s="13"/>
      <c r="K10" s="13"/>
      <c r="L10" s="13"/>
      <c r="M10" s="13"/>
      <c r="N10" s="13"/>
      <c r="O10" s="24" t="str">
        <f t="shared" si="0"/>
        <v>OKC36</v>
      </c>
      <c r="P10" s="24" t="str">
        <f t="shared" si="1"/>
        <v>CKC36</v>
      </c>
      <c r="Q10" s="15"/>
      <c r="R10" s="15"/>
      <c r="S10" s="15"/>
      <c r="T10" s="15"/>
      <c r="U10" s="15"/>
      <c r="V10" s="15"/>
      <c r="W10" s="15" t="str">
        <f t="shared" si="2"/>
        <v>EC36</v>
      </c>
      <c r="X10" s="15"/>
      <c r="Y10" s="15"/>
      <c r="Z10" s="15" t="str">
        <f t="shared" si="3"/>
        <v>DC36</v>
      </c>
      <c r="AA10" s="15"/>
      <c r="AB10" s="25"/>
      <c r="AC10" s="25" t="str">
        <f t="shared" si="4"/>
        <v>NC36</v>
      </c>
      <c r="AD10" s="25"/>
      <c r="AE10" s="15" t="str">
        <f t="shared" si="5"/>
        <v>DOB36</v>
      </c>
      <c r="AF10" s="15" t="str">
        <f t="shared" si="6"/>
        <v>DKB36</v>
      </c>
      <c r="AG10" s="15" t="str">
        <f t="shared" si="7"/>
        <v>DCB36</v>
      </c>
      <c r="AH10" s="15"/>
      <c r="AI10" s="15"/>
      <c r="AJ10" s="567"/>
      <c r="AK10" t="s">
        <v>8323</v>
      </c>
      <c r="AL10" s="694" t="s">
        <v>11784</v>
      </c>
      <c r="AM10" s="16">
        <v>1048576</v>
      </c>
      <c r="AN10" s="492" t="str">
        <f t="shared" si="8"/>
        <v>'36',	'ZD_36'</v>
      </c>
    </row>
    <row r="11" spans="1:40">
      <c r="A11" s="18">
        <v>9</v>
      </c>
      <c r="B11" s="224"/>
      <c r="C11" s="15"/>
      <c r="D11" s="19"/>
      <c r="E11" s="13"/>
      <c r="F11" s="13"/>
      <c r="G11" s="12"/>
      <c r="H11" s="13"/>
      <c r="I11" s="13"/>
      <c r="J11" s="13"/>
      <c r="K11" s="13"/>
      <c r="L11" s="13"/>
      <c r="M11" s="13"/>
      <c r="N11" s="13"/>
      <c r="O11" s="178"/>
      <c r="P11" s="178"/>
      <c r="Q11" s="178"/>
      <c r="R11" s="178"/>
      <c r="S11" s="226"/>
      <c r="T11" s="226"/>
      <c r="U11" s="178"/>
      <c r="V11" s="226"/>
      <c r="W11" s="226"/>
      <c r="X11" s="226"/>
      <c r="Y11" s="226"/>
      <c r="Z11" s="178"/>
      <c r="AA11" s="226"/>
      <c r="AB11" s="226"/>
      <c r="AC11" s="178"/>
      <c r="AD11" s="226"/>
      <c r="AE11" s="178"/>
      <c r="AF11" s="178"/>
      <c r="AG11" s="178"/>
      <c r="AH11" s="15"/>
      <c r="AI11" s="15"/>
      <c r="AJ11" s="567"/>
      <c r="AL11" s="226"/>
      <c r="AM11" s="16">
        <v>1048576</v>
      </c>
      <c r="AN11" s="492" t="str">
        <f t="shared" si="8"/>
        <v/>
      </c>
    </row>
    <row r="12" spans="1:40">
      <c r="A12" s="8">
        <v>10</v>
      </c>
      <c r="B12" s="224" t="s">
        <v>11470</v>
      </c>
      <c r="C12" s="24" t="str" cm="1">
        <f t="array" ref="C12">"ZD_" &amp; _xlfn.IFS(IFERROR(FIND("№",B12,1),0), RIGHT(B12,LEN(B12)-FIND("№",B12,1)),IFERROR(FIND("КШ",B12,1),0)&lt;&gt;0, "KSh"&amp;(RIGHT(B12,LEN(B12)-FIND("КШ",B12,1) -1)))</f>
        <v>ZD_80</v>
      </c>
      <c r="D12" s="13" t="str" cm="1">
        <f t="array" ref="D12">_xlfn.IFS(IFERROR(FIND("№",B12,1),0), RIGHT(B12,LEN(B12)-FIND("№",B12,1)),IFERROR(FIND("КШ",B12,1),0)&lt;&gt;0, "КШ"&amp;(RIGHT(B12,LEN(B12)-FIND("КШ",B12,1) -1)))</f>
        <v>80</v>
      </c>
      <c r="E12" s="13">
        <v>1</v>
      </c>
      <c r="F12" s="11" t="s">
        <v>9298</v>
      </c>
      <c r="G12" s="13">
        <v>1</v>
      </c>
      <c r="H12" s="13"/>
      <c r="I12" s="13"/>
      <c r="J12" s="13"/>
      <c r="K12" s="13"/>
      <c r="L12" s="13"/>
      <c r="M12" s="13"/>
      <c r="N12" s="13"/>
      <c r="O12" s="24" t="str">
        <f>"OKC"&amp;RIGHT(C12, LEN(C12)-3)</f>
        <v>OKC80</v>
      </c>
      <c r="P12" s="24" t="str">
        <f>"CKC"&amp;RIGHT(C12, LEN(C12)-3)</f>
        <v>CKC80</v>
      </c>
      <c r="Q12" s="15" t="str">
        <f>"ODC"&amp;RIGHT(C12, LEN(C12)-3)</f>
        <v>ODC80</v>
      </c>
      <c r="R12" s="15" t="str">
        <f>"CDC"&amp;RIGHT(C12, LEN(C12)-3)</f>
        <v>CDC80</v>
      </c>
      <c r="S12" s="15" t="str">
        <f>"OPC"&amp;RIGHT(C12, LEN(C12)-3)</f>
        <v>OPC80</v>
      </c>
      <c r="T12" s="15" t="str">
        <f>"MC"&amp;RIGHT(C12, LEN(C12)-3)</f>
        <v>MC80</v>
      </c>
      <c r="U12" s="15"/>
      <c r="V12" s="15"/>
      <c r="W12" s="15"/>
      <c r="X12" s="15"/>
      <c r="Y12" s="15"/>
      <c r="Z12" s="15" t="str">
        <f>"DC"&amp;RIGHT(C12, LEN(C12)-3)</f>
        <v>DC80</v>
      </c>
      <c r="AA12" s="15"/>
      <c r="AB12" s="25"/>
      <c r="AC12" s="25"/>
      <c r="AD12" s="25"/>
      <c r="AE12" s="15" t="str">
        <f>"DOB"&amp;RIGHT(C12, LEN(C12)-3)</f>
        <v>DOB80</v>
      </c>
      <c r="AF12" s="15" t="str">
        <f>"DKB"&amp;RIGHT(C12, LEN(C12)-3)</f>
        <v>DKB80</v>
      </c>
      <c r="AG12" s="15" t="str">
        <f>"DCB"&amp;RIGHT(C12, LEN(C12)-3)</f>
        <v>DCB80</v>
      </c>
      <c r="AH12" s="15"/>
      <c r="AI12" s="15"/>
      <c r="AJ12" s="567"/>
      <c r="AK12" t="s">
        <v>8323</v>
      </c>
      <c r="AL12" s="226" t="s">
        <v>11789</v>
      </c>
      <c r="AM12" s="16">
        <v>1048576</v>
      </c>
      <c r="AN12" s="492" t="str">
        <f t="shared" si="8"/>
        <v>'80',	'ZD_80'</v>
      </c>
    </row>
    <row r="13" spans="1:40">
      <c r="A13" s="18">
        <v>11</v>
      </c>
      <c r="B13" s="224" t="s">
        <v>11471</v>
      </c>
      <c r="C13" s="24" t="str" cm="1">
        <f t="array" ref="C13">"ZD_" &amp; _xlfn.IFS(IFERROR(FIND("№",B13,1),0), RIGHT(B13,LEN(B13)-FIND("№",B13,1)),IFERROR(FIND("КШ",B13,1),0)&lt;&gt;0, "KSh"&amp;(RIGHT(B13,LEN(B13)-FIND("КШ",B13,1) -1)))</f>
        <v>ZD_85</v>
      </c>
      <c r="D13" s="13" t="str" cm="1">
        <f t="array" ref="D13">_xlfn.IFS(IFERROR(FIND("№",B13,1),0), RIGHT(B13,LEN(B13)-FIND("№",B13,1)),IFERROR(FIND("КШ",B13,1),0)&lt;&gt;0, "КШ"&amp;(RIGHT(B13,LEN(B13)-FIND("КШ",B13,1) -1)))</f>
        <v>85</v>
      </c>
      <c r="E13" s="13">
        <v>1</v>
      </c>
      <c r="F13" s="11" t="s">
        <v>9298</v>
      </c>
      <c r="G13" s="13">
        <v>1</v>
      </c>
      <c r="H13" s="13"/>
      <c r="I13" s="13"/>
      <c r="J13" s="13"/>
      <c r="K13" s="13"/>
      <c r="L13" s="13"/>
      <c r="M13" s="13"/>
      <c r="N13" s="13"/>
      <c r="O13" s="24" t="str">
        <f>"OKC"&amp;RIGHT(C13, LEN(C13)-3)</f>
        <v>OKC85</v>
      </c>
      <c r="P13" s="24" t="str">
        <f>"CKC"&amp;RIGHT(C13, LEN(C13)-3)</f>
        <v>CKC85</v>
      </c>
      <c r="Q13" s="15" t="str">
        <f>"ODC"&amp;RIGHT(C13, LEN(C13)-3)</f>
        <v>ODC85</v>
      </c>
      <c r="R13" s="15" t="str">
        <f>"CDC"&amp;RIGHT(C13, LEN(C13)-3)</f>
        <v>CDC85</v>
      </c>
      <c r="S13" s="15" t="str">
        <f>"OPC"&amp;RIGHT(C13, LEN(C13)-3)</f>
        <v>OPC85</v>
      </c>
      <c r="T13" s="15" t="str">
        <f>"MC"&amp;RIGHT(C13, LEN(C13)-3)</f>
        <v>MC85</v>
      </c>
      <c r="U13" s="15"/>
      <c r="V13" s="15"/>
      <c r="W13" s="15"/>
      <c r="X13" s="15"/>
      <c r="Y13" s="15"/>
      <c r="Z13" s="15" t="str">
        <f>"DC"&amp;RIGHT(C13, LEN(C13)-3)</f>
        <v>DC85</v>
      </c>
      <c r="AA13" s="15"/>
      <c r="AB13" s="25"/>
      <c r="AC13" s="25"/>
      <c r="AD13" s="25"/>
      <c r="AE13" s="15" t="str">
        <f>"DOB"&amp;RIGHT(C13, LEN(C13)-3)</f>
        <v>DOB85</v>
      </c>
      <c r="AF13" s="15" t="str">
        <f>"DKB"&amp;RIGHT(C13, LEN(C13)-3)</f>
        <v>DKB85</v>
      </c>
      <c r="AG13" s="15" t="str">
        <f>"DCB"&amp;RIGHT(C13, LEN(C13)-3)</f>
        <v>DCB85</v>
      </c>
      <c r="AH13" s="15"/>
      <c r="AI13" s="15"/>
      <c r="AJ13" s="567"/>
      <c r="AK13" t="s">
        <v>8323</v>
      </c>
      <c r="AL13" s="226" t="s">
        <v>11789</v>
      </c>
      <c r="AM13" s="16">
        <v>1048576</v>
      </c>
      <c r="AN13" s="492" t="str">
        <f t="shared" si="8"/>
        <v>'85',	'ZD_85'</v>
      </c>
    </row>
    <row r="14" spans="1:40">
      <c r="A14" s="8">
        <v>12</v>
      </c>
      <c r="B14" s="224" t="s">
        <v>11472</v>
      </c>
      <c r="C14" s="24" t="str" cm="1">
        <f t="array" ref="C14">"ZD_" &amp; _xlfn.IFS(IFERROR(FIND("№",B14,1),0), RIGHT(B14,LEN(B14)-FIND("№",B14,1)),IFERROR(FIND("КШ",B14,1),0)&lt;&gt;0, "KSh"&amp;(RIGHT(B14,LEN(B14)-FIND("КШ",B14,1) -1)))</f>
        <v>ZD_90</v>
      </c>
      <c r="D14" s="13" t="str" cm="1">
        <f t="array" ref="D14">_xlfn.IFS(IFERROR(FIND("№",B14,1),0), RIGHT(B14,LEN(B14)-FIND("№",B14,1)),IFERROR(FIND("КШ",B14,1),0)&lt;&gt;0, "КШ"&amp;(RIGHT(B14,LEN(B14)-FIND("КШ",B14,1) -1)))</f>
        <v>90</v>
      </c>
      <c r="E14" s="13">
        <v>1</v>
      </c>
      <c r="F14" s="11" t="s">
        <v>9298</v>
      </c>
      <c r="G14" s="13">
        <v>1</v>
      </c>
      <c r="H14" s="13"/>
      <c r="I14" s="13"/>
      <c r="J14" s="13"/>
      <c r="K14" s="13"/>
      <c r="L14" s="13"/>
      <c r="M14" s="13"/>
      <c r="N14" s="13"/>
      <c r="O14" s="24" t="str">
        <f>"OKC"&amp;RIGHT(C14, LEN(C14)-3)</f>
        <v>OKC90</v>
      </c>
      <c r="P14" s="24" t="str">
        <f>"CKC"&amp;RIGHT(C14, LEN(C14)-3)</f>
        <v>CKC90</v>
      </c>
      <c r="Q14" s="15" t="str">
        <f>"ODC"&amp;RIGHT(C14, LEN(C14)-3)</f>
        <v>ODC90</v>
      </c>
      <c r="R14" s="15" t="str">
        <f>"CDC"&amp;RIGHT(C14, LEN(C14)-3)</f>
        <v>CDC90</v>
      </c>
      <c r="S14" s="15" t="str">
        <f>"OPC"&amp;RIGHT(C14, LEN(C14)-3)</f>
        <v>OPC90</v>
      </c>
      <c r="T14" s="15" t="str">
        <f>"MC"&amp;RIGHT(C14, LEN(C14)-3)</f>
        <v>MC90</v>
      </c>
      <c r="U14" s="15"/>
      <c r="V14" s="15"/>
      <c r="W14" s="15"/>
      <c r="X14" s="15"/>
      <c r="Y14" s="15"/>
      <c r="Z14" s="15" t="str">
        <f>"DC"&amp;RIGHT(C14, LEN(C14)-3)</f>
        <v>DC90</v>
      </c>
      <c r="AA14" s="15"/>
      <c r="AB14" s="25"/>
      <c r="AC14" s="25"/>
      <c r="AD14" s="25"/>
      <c r="AE14" s="15" t="str">
        <f>"DOB"&amp;RIGHT(C14, LEN(C14)-3)</f>
        <v>DOB90</v>
      </c>
      <c r="AF14" s="15" t="str">
        <f>"DKB"&amp;RIGHT(C14, LEN(C14)-3)</f>
        <v>DKB90</v>
      </c>
      <c r="AG14" s="15" t="str">
        <f>"DCB"&amp;RIGHT(C14, LEN(C14)-3)</f>
        <v>DCB90</v>
      </c>
      <c r="AH14" s="15"/>
      <c r="AI14" s="15"/>
      <c r="AJ14" s="567"/>
      <c r="AK14" t="s">
        <v>8323</v>
      </c>
      <c r="AL14" s="226" t="s">
        <v>11789</v>
      </c>
      <c r="AM14" s="16">
        <v>1048576</v>
      </c>
      <c r="AN14" s="492" t="str">
        <f t="shared" si="8"/>
        <v>'90',	'ZD_90'</v>
      </c>
    </row>
    <row r="15" spans="1:40">
      <c r="A15" s="18">
        <v>13</v>
      </c>
      <c r="B15" s="224" t="s">
        <v>11473</v>
      </c>
      <c r="C15" s="24" t="str" cm="1">
        <f t="array" ref="C15">"ZD_" &amp; _xlfn.IFS(IFERROR(FIND("№",B15,1),0), RIGHT(B15,LEN(B15)-FIND("№",B15,1)),IFERROR(FIND("КШ",B15,1),0)&lt;&gt;0, "KSh"&amp;(RIGHT(B15,LEN(B15)-FIND("КШ",B15,1) -1)))</f>
        <v>ZD_95</v>
      </c>
      <c r="D15" s="13" t="str" cm="1">
        <f t="array" ref="D15">_xlfn.IFS(IFERROR(FIND("№",B15,1),0), RIGHT(B15,LEN(B15)-FIND("№",B15,1)),IFERROR(FIND("КШ",B15,1),0)&lt;&gt;0, "КШ"&amp;(RIGHT(B15,LEN(B15)-FIND("КШ",B15,1) -1)))</f>
        <v>95</v>
      </c>
      <c r="E15" s="13">
        <v>1</v>
      </c>
      <c r="F15" s="11" t="s">
        <v>9298</v>
      </c>
      <c r="G15" s="13">
        <v>1</v>
      </c>
      <c r="H15" s="307"/>
      <c r="I15" s="307"/>
      <c r="J15" s="307"/>
      <c r="K15" s="307"/>
      <c r="L15" s="307"/>
      <c r="M15" s="307"/>
      <c r="N15" s="307"/>
      <c r="O15" s="251" t="str">
        <f>"OKC"&amp;RIGHT(C15, LEN(C15)-3)</f>
        <v>OKC95</v>
      </c>
      <c r="P15" s="251" t="str">
        <f>"CKC"&amp;RIGHT(C15, LEN(C15)-3)</f>
        <v>CKC95</v>
      </c>
      <c r="Q15" s="230" t="str">
        <f>"ODC"&amp;RIGHT(C15, LEN(C15)-3)</f>
        <v>ODC95</v>
      </c>
      <c r="R15" s="230" t="str">
        <f>"CDC"&amp;RIGHT(C15, LEN(C15)-3)</f>
        <v>CDC95</v>
      </c>
      <c r="S15" s="230" t="str">
        <f>"OPC"&amp;RIGHT(C15, LEN(C15)-3)</f>
        <v>OPC95</v>
      </c>
      <c r="T15" s="230" t="str">
        <f>"MC"&amp;RIGHT(C15, LEN(C15)-3)</f>
        <v>MC95</v>
      </c>
      <c r="U15" s="230"/>
      <c r="V15" s="230"/>
      <c r="W15" s="230"/>
      <c r="X15" s="230"/>
      <c r="Y15" s="230"/>
      <c r="Z15" s="230" t="str">
        <f>"DC"&amp;RIGHT(C15, LEN(C15)-3)</f>
        <v>DC95</v>
      </c>
      <c r="AA15" s="230"/>
      <c r="AB15" s="252"/>
      <c r="AC15" s="252"/>
      <c r="AD15" s="252"/>
      <c r="AE15" s="230" t="str">
        <f>"DOB"&amp;RIGHT(C15, LEN(C15)-3)</f>
        <v>DOB95</v>
      </c>
      <c r="AF15" s="230" t="str">
        <f>"DKB"&amp;RIGHT(C15, LEN(C15)-3)</f>
        <v>DKB95</v>
      </c>
      <c r="AG15" s="230" t="str">
        <f>"DCB"&amp;RIGHT(C15, LEN(C15)-3)</f>
        <v>DCB95</v>
      </c>
      <c r="AH15" s="230"/>
      <c r="AI15" s="230"/>
      <c r="AJ15" s="700"/>
      <c r="AK15" t="s">
        <v>8323</v>
      </c>
      <c r="AL15" s="226" t="s">
        <v>11789</v>
      </c>
      <c r="AM15" s="16">
        <v>1048576</v>
      </c>
      <c r="AN15" s="492" t="str">
        <f t="shared" si="8"/>
        <v>'95',	'ZD_95'</v>
      </c>
    </row>
    <row r="16" spans="1:40">
      <c r="A16" s="8">
        <v>14</v>
      </c>
      <c r="B16" s="224"/>
      <c r="C16" s="15"/>
      <c r="D16" s="19"/>
      <c r="E16" s="13"/>
      <c r="F16" s="11"/>
      <c r="G16" s="699"/>
      <c r="H16" s="13"/>
      <c r="I16" s="13"/>
      <c r="J16" s="13"/>
      <c r="K16" s="13"/>
      <c r="L16" s="13"/>
      <c r="M16" s="13"/>
      <c r="N16" s="13"/>
      <c r="O16" s="178"/>
      <c r="P16" s="178"/>
      <c r="Q16" s="178"/>
      <c r="R16" s="178"/>
      <c r="S16" s="226"/>
      <c r="T16" s="226"/>
      <c r="U16" s="178"/>
      <c r="V16" s="226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5"/>
      <c r="AI16" s="15"/>
      <c r="AJ16" s="22"/>
      <c r="AK16" s="25"/>
      <c r="AL16" s="226"/>
      <c r="AM16" s="16">
        <v>1048576</v>
      </c>
      <c r="AN16" s="492" t="str">
        <f t="shared" si="8"/>
        <v/>
      </c>
    </row>
    <row r="17" spans="1:41">
      <c r="A17" s="18">
        <v>15</v>
      </c>
      <c r="B17" s="224" t="s">
        <v>11474</v>
      </c>
      <c r="C17" s="9" t="str" cm="1">
        <f t="array" ref="C17">"ZD_" &amp; _xlfn.IFS(IFERROR(FIND("№",B17,1),0), RIGHT(B17,LEN(B17)-FIND("№",B17,1)),IFERROR(FIND("КШ",B17,1),0)&lt;&gt;0, "KSh"&amp;(RIGHT(B17,LEN(B17)-FIND("КШ",B17,1) -1))) &amp; "_int"</f>
        <v>ZD_52_int</v>
      </c>
      <c r="D17" s="19" t="str" cm="1">
        <f t="array" ref="D17">_xlfn.IFS(IFERROR(FIND("№",B17,1),0), RIGHT(B17,LEN(B17)-FIND("№",B17,1)),IFERROR(FIND("КШ",B17,1),0)&lt;&gt;0, "КШ"&amp;(RIGHT(B17,LEN(B17)-FIND("КШ",B17,1) -1)))</f>
        <v>52</v>
      </c>
      <c r="E17" s="567">
        <v>1</v>
      </c>
      <c r="F17" s="11" t="s">
        <v>9299</v>
      </c>
      <c r="G17" s="14">
        <v>0</v>
      </c>
      <c r="H17" s="13"/>
      <c r="I17" s="13"/>
      <c r="J17" s="13"/>
      <c r="K17" s="13"/>
      <c r="L17" s="13"/>
      <c r="M17" s="13"/>
      <c r="N17" s="13"/>
      <c r="O17" s="178"/>
      <c r="P17" s="178"/>
      <c r="Q17" s="178"/>
      <c r="R17" s="178"/>
      <c r="S17" s="178"/>
      <c r="T17" s="178"/>
      <c r="U17" s="226"/>
      <c r="V17" s="226"/>
      <c r="W17" s="226"/>
      <c r="X17" s="226"/>
      <c r="Y17" s="226"/>
      <c r="Z17" s="259"/>
      <c r="AA17" s="226"/>
      <c r="AB17" s="226"/>
      <c r="AC17" s="259"/>
      <c r="AD17" s="259"/>
      <c r="AE17" s="178"/>
      <c r="AF17" s="178"/>
      <c r="AG17" s="178"/>
      <c r="AH17" s="15"/>
      <c r="AI17" s="15"/>
      <c r="AJ17" s="567"/>
      <c r="AK17" s="25" t="s">
        <v>8323</v>
      </c>
      <c r="AL17" s="226" t="s">
        <v>11784</v>
      </c>
      <c r="AM17" s="16">
        <v>1048576</v>
      </c>
      <c r="AN17" s="492" t="str">
        <f t="shared" si="8"/>
        <v>'52',	'ZD_52_int'</v>
      </c>
    </row>
    <row r="18" spans="1:41">
      <c r="A18" s="8">
        <v>16</v>
      </c>
      <c r="B18" s="224" t="s">
        <v>11475</v>
      </c>
      <c r="C18" s="9" t="str" cm="1">
        <f t="array" ref="C18">"ZD_" &amp; _xlfn.IFS(IFERROR(FIND("№",B18,1),0), RIGHT(B18,LEN(B18)-FIND("№",B18,1)),IFERROR(FIND("КШ",B18,1),0)&lt;&gt;0, "KSh"&amp;(RIGHT(B18,LEN(B18)-FIND("КШ",B18,1) -1))) &amp; "_int"</f>
        <v>ZD_53_int</v>
      </c>
      <c r="D18" s="19" t="str" cm="1">
        <f t="array" ref="D18">_xlfn.IFS(IFERROR(FIND("№",B18,1),0), RIGHT(B18,LEN(B18)-FIND("№",B18,1)),IFERROR(FIND("КШ",B18,1),0)&lt;&gt;0, "КШ"&amp;(RIGHT(B18,LEN(B18)-FIND("КШ",B18,1) -1)))</f>
        <v>53</v>
      </c>
      <c r="E18" s="567">
        <v>1</v>
      </c>
      <c r="F18" s="11" t="s">
        <v>9299</v>
      </c>
      <c r="G18" s="14">
        <v>0</v>
      </c>
      <c r="H18" s="13"/>
      <c r="I18" s="13"/>
      <c r="J18" s="13"/>
      <c r="K18" s="13"/>
      <c r="L18" s="13"/>
      <c r="M18" s="13"/>
      <c r="N18" s="13"/>
      <c r="O18" s="178"/>
      <c r="P18" s="178"/>
      <c r="Q18" s="178"/>
      <c r="R18" s="178"/>
      <c r="S18" s="226"/>
      <c r="T18" s="259"/>
      <c r="U18" s="178"/>
      <c r="V18" s="178"/>
      <c r="W18" s="226"/>
      <c r="X18" s="226"/>
      <c r="Y18" s="226"/>
      <c r="Z18" s="226"/>
      <c r="AA18" s="226"/>
      <c r="AB18" s="226"/>
      <c r="AC18" s="259"/>
      <c r="AD18" s="226"/>
      <c r="AE18" s="178"/>
      <c r="AF18" s="178"/>
      <c r="AG18" s="178"/>
      <c r="AH18" s="15"/>
      <c r="AI18" s="15"/>
      <c r="AJ18" s="22"/>
      <c r="AK18" s="25" t="s">
        <v>8323</v>
      </c>
      <c r="AL18" s="226" t="s">
        <v>11784</v>
      </c>
      <c r="AM18">
        <v>3145728</v>
      </c>
      <c r="AN18" s="492" t="str">
        <f t="shared" si="8"/>
        <v>'53',	'ZD_53_int'</v>
      </c>
    </row>
    <row r="19" spans="1:41">
      <c r="A19" s="18">
        <v>17</v>
      </c>
      <c r="B19" s="224" t="s">
        <v>11476</v>
      </c>
      <c r="C19" s="9" t="str" cm="1">
        <f t="array" ref="C19">"ZD_" &amp; _xlfn.IFS(IFERROR(FIND("№",B19,1),0), RIGHT(B19,LEN(B19)-FIND("№",B19,1)),IFERROR(FIND("КШ",B19,1),0)&lt;&gt;0, "KSh"&amp;(RIGHT(B19,LEN(B19)-FIND("КШ",B19,1) -1))) &amp; "_int"</f>
        <v>ZD_54_int</v>
      </c>
      <c r="D19" s="19" t="str" cm="1">
        <f t="array" ref="D19">_xlfn.IFS(IFERROR(FIND("№",B19,1),0), RIGHT(B19,LEN(B19)-FIND("№",B19,1)),IFERROR(FIND("КШ",B19,1),0)&lt;&gt;0, "КШ"&amp;(RIGHT(B19,LEN(B19)-FIND("КШ",B19,1) -1)))</f>
        <v>54</v>
      </c>
      <c r="E19" s="567">
        <v>1</v>
      </c>
      <c r="F19" s="11" t="s">
        <v>9299</v>
      </c>
      <c r="G19" s="14">
        <v>0</v>
      </c>
      <c r="H19" s="13"/>
      <c r="I19" s="13"/>
      <c r="J19" s="13"/>
      <c r="K19" s="13"/>
      <c r="L19" s="13"/>
      <c r="M19" s="13"/>
      <c r="N19" s="13"/>
      <c r="O19" s="178"/>
      <c r="P19" s="178"/>
      <c r="Q19" s="178"/>
      <c r="R19" s="178"/>
      <c r="S19" s="226"/>
      <c r="T19" s="226"/>
      <c r="U19" s="178"/>
      <c r="V19" s="226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5"/>
      <c r="AI19" s="15"/>
      <c r="AJ19" s="22"/>
      <c r="AK19" s="25" t="s">
        <v>8323</v>
      </c>
      <c r="AL19" s="226" t="s">
        <v>11784</v>
      </c>
      <c r="AM19">
        <v>3145728</v>
      </c>
      <c r="AN19" s="492" t="str">
        <f t="shared" si="8"/>
        <v>'54',	'ZD_54_int'</v>
      </c>
    </row>
    <row r="20" spans="1:41">
      <c r="A20" s="8">
        <v>18</v>
      </c>
      <c r="B20" s="224" t="s">
        <v>11477</v>
      </c>
      <c r="C20" s="9" t="str" cm="1">
        <f t="array" ref="C20">"ZD_" &amp; _xlfn.IFS(IFERROR(FIND("№",B20,1),0), RIGHT(B20,LEN(B20)-FIND("№",B20,1)),IFERROR(FIND("КШ",B20,1),0)&lt;&gt;0, "KSh"&amp;(RIGHT(B20,LEN(B20)-FIND("КШ",B20,1) -1))) &amp; "_int"</f>
        <v>ZD_55_int</v>
      </c>
      <c r="D20" s="19" t="str" cm="1">
        <f t="array" ref="D20">_xlfn.IFS(IFERROR(FIND("№",B20,1),0), RIGHT(B20,LEN(B20)-FIND("№",B20,1)),IFERROR(FIND("КШ",B20,1),0)&lt;&gt;0, "КШ"&amp;(RIGHT(B20,LEN(B20)-FIND("КШ",B20,1) -1)))</f>
        <v>55</v>
      </c>
      <c r="E20" s="567">
        <v>1</v>
      </c>
      <c r="F20" s="11" t="s">
        <v>9299</v>
      </c>
      <c r="G20" s="14">
        <v>0</v>
      </c>
      <c r="H20" s="13"/>
      <c r="I20" s="13"/>
      <c r="J20" s="13"/>
      <c r="K20" s="13"/>
      <c r="L20" s="13"/>
      <c r="M20" s="13"/>
      <c r="N20" s="13"/>
      <c r="O20" s="178"/>
      <c r="P20" s="178"/>
      <c r="Q20" s="178"/>
      <c r="R20" s="178"/>
      <c r="S20" s="226"/>
      <c r="T20" s="226"/>
      <c r="U20" s="178"/>
      <c r="V20" s="226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H20" s="15"/>
      <c r="AI20" s="15"/>
      <c r="AJ20" s="567"/>
      <c r="AK20" s="25" t="s">
        <v>8323</v>
      </c>
      <c r="AL20" s="226" t="s">
        <v>11784</v>
      </c>
      <c r="AM20">
        <v>3145728</v>
      </c>
      <c r="AN20" s="492" t="str">
        <f t="shared" si="8"/>
        <v>'55',	'ZD_55_int'</v>
      </c>
    </row>
    <row r="21" spans="1:41">
      <c r="A21" s="18">
        <v>19</v>
      </c>
      <c r="B21" s="224"/>
      <c r="C21" s="15"/>
      <c r="D21" s="19"/>
      <c r="E21" s="13"/>
      <c r="F21" s="13"/>
      <c r="G21" s="699"/>
      <c r="H21" s="13"/>
      <c r="I21" s="13"/>
      <c r="J21" s="13"/>
      <c r="K21" s="13"/>
      <c r="L21" s="13"/>
      <c r="M21" s="13"/>
      <c r="N21" s="13"/>
      <c r="O21" s="178"/>
      <c r="P21" s="178"/>
      <c r="Q21" s="178"/>
      <c r="R21" s="178"/>
      <c r="S21" s="226"/>
      <c r="T21" s="226"/>
      <c r="U21" s="178"/>
      <c r="V21" s="226"/>
      <c r="W21" s="178"/>
      <c r="X21" s="178"/>
      <c r="Y21" s="178"/>
      <c r="Z21" s="178"/>
      <c r="AA21" s="178"/>
      <c r="AB21" s="178"/>
      <c r="AC21" s="178"/>
      <c r="AD21" s="178"/>
      <c r="AE21" s="178"/>
      <c r="AF21" s="178"/>
      <c r="AG21" s="178"/>
      <c r="AH21" s="15"/>
      <c r="AI21" s="15"/>
      <c r="AJ21" s="22"/>
      <c r="AK21" s="25"/>
      <c r="AL21" s="226"/>
      <c r="AM21">
        <v>3145728</v>
      </c>
      <c r="AN21" s="492" t="str">
        <f t="shared" si="8"/>
        <v/>
      </c>
      <c r="AO21" s="306" t="s">
        <v>2326</v>
      </c>
    </row>
    <row r="22" spans="1:41">
      <c r="A22" s="8">
        <v>20</v>
      </c>
      <c r="B22" s="224" t="s">
        <v>11582</v>
      </c>
      <c r="C22" s="24" t="str" cm="1">
        <f t="array" ref="C22">"ZD_" &amp; _xlfn.IFS(IFERROR(FIND("№",B22,1),0), RIGHT(B22,LEN(B22)-FIND("№",B22,1)),IFERROR(FIND("КШ",B22,1),0)&lt;&gt;0, "KSh"&amp;(RIGHT(B22,LEN(B22)-FIND("КШ",B22,1) -1)))</f>
        <v>ZD_76</v>
      </c>
      <c r="D22" s="13" t="str" cm="1">
        <f t="array" ref="D22">_xlfn.IFS(IFERROR(FIND("№",B22,1),0), RIGHT(B22,LEN(B22)-FIND("№",B22,1)),IFERROR(FIND("КШ",B22,1),0)&lt;&gt;0, "КШ"&amp;(RIGHT(B22,LEN(B22)-FIND("КШ",B22,1) -1)))</f>
        <v>76</v>
      </c>
      <c r="E22" s="13">
        <v>1</v>
      </c>
      <c r="F22" s="11" t="s">
        <v>9298</v>
      </c>
      <c r="G22" s="14">
        <v>1</v>
      </c>
      <c r="H22" s="13"/>
      <c r="I22" s="13"/>
      <c r="J22" s="13"/>
      <c r="K22" s="13"/>
      <c r="L22" s="13"/>
      <c r="M22" s="13"/>
      <c r="N22" s="13"/>
      <c r="O22" s="24" t="str">
        <f>"OKC"&amp;RIGHT(C22, LEN(C22)-3)</f>
        <v>OKC76</v>
      </c>
      <c r="P22" s="24" t="str">
        <f>"CKC"&amp;RIGHT(C22, LEN(C22)-3)</f>
        <v>CKC76</v>
      </c>
      <c r="Q22" s="15" t="str">
        <f>"ODC"&amp;RIGHT(C22, LEN(C22)-3)</f>
        <v>ODC76</v>
      </c>
      <c r="R22" s="15" t="str">
        <f>"CDC"&amp;RIGHT(C22, LEN(C22)-3)</f>
        <v>CDC76</v>
      </c>
      <c r="S22" s="15" t="str">
        <f>"OPC"&amp;RIGHT(C22, LEN(C22)-3)</f>
        <v>OPC76</v>
      </c>
      <c r="T22" s="15" t="str">
        <f>"MC"&amp;RIGHT(C22, LEN(C22)-3)</f>
        <v>MC76</v>
      </c>
      <c r="U22" s="15"/>
      <c r="V22" s="15"/>
      <c r="W22" s="15"/>
      <c r="X22" s="15"/>
      <c r="Y22" s="15"/>
      <c r="Z22" s="15" t="str">
        <f>"DC"&amp;RIGHT(C22, LEN(C22)-3)</f>
        <v>DC76</v>
      </c>
      <c r="AA22" s="15"/>
      <c r="AB22" s="15"/>
      <c r="AC22" s="15"/>
      <c r="AD22" s="15"/>
      <c r="AE22" s="15" t="str">
        <f>"DOB"&amp;RIGHT(C22, LEN(C22)-3)</f>
        <v>DOB76</v>
      </c>
      <c r="AF22" s="15" t="str">
        <f>"DKB"&amp;RIGHT(C22, LEN(C22)-3)</f>
        <v>DKB76</v>
      </c>
      <c r="AG22" s="15" t="str">
        <f>"DCB"&amp;RIGHT(C22, LEN(C22)-3)</f>
        <v>DCB76</v>
      </c>
      <c r="AH22" s="15"/>
      <c r="AI22" s="15"/>
      <c r="AJ22" s="22"/>
      <c r="AK22" s="25" t="s">
        <v>8323</v>
      </c>
      <c r="AL22" s="226" t="s">
        <v>11789</v>
      </c>
      <c r="AM22">
        <v>3145728</v>
      </c>
      <c r="AN22" s="492" t="str">
        <f t="shared" si="8"/>
        <v>'76',	'ZD_76'</v>
      </c>
    </row>
    <row r="23" spans="1:41">
      <c r="A23" s="18">
        <v>21</v>
      </c>
      <c r="B23" s="224" t="s">
        <v>11583</v>
      </c>
      <c r="C23" s="24" t="str" cm="1">
        <f t="array" ref="C23">"ZD_" &amp; _xlfn.IFS(IFERROR(FIND("№",B23,1),0), RIGHT(B23,LEN(B23)-FIND("№",B23,1)),IFERROR(FIND("КШ",B23,1),0)&lt;&gt;0, "KSh"&amp;(RIGHT(B23,LEN(B23)-FIND("КШ",B23,1) -1)))</f>
        <v>ZD_77</v>
      </c>
      <c r="D23" s="13" t="str" cm="1">
        <f t="array" ref="D23">_xlfn.IFS(IFERROR(FIND("№",B23,1),0), RIGHT(B23,LEN(B23)-FIND("№",B23,1)),IFERROR(FIND("КШ",B23,1),0)&lt;&gt;0, "КШ"&amp;(RIGHT(B23,LEN(B23)-FIND("КШ",B23,1) -1)))</f>
        <v>77</v>
      </c>
      <c r="E23" s="13">
        <v>1</v>
      </c>
      <c r="F23" s="11" t="s">
        <v>9298</v>
      </c>
      <c r="G23" s="14">
        <v>1</v>
      </c>
      <c r="H23" s="13"/>
      <c r="I23" s="13"/>
      <c r="J23" s="13"/>
      <c r="K23" s="13"/>
      <c r="L23" s="13"/>
      <c r="M23" s="13"/>
      <c r="N23" s="13"/>
      <c r="O23" s="24" t="str">
        <f>"OKC"&amp;RIGHT(C23, LEN(C23)-3)</f>
        <v>OKC77</v>
      </c>
      <c r="P23" s="24" t="str">
        <f>"CKC"&amp;RIGHT(C23, LEN(C23)-3)</f>
        <v>CKC77</v>
      </c>
      <c r="Q23" s="15" t="str">
        <f>"ODC"&amp;RIGHT(C23, LEN(C23)-3)</f>
        <v>ODC77</v>
      </c>
      <c r="R23" s="15" t="str">
        <f>"CDC"&amp;RIGHT(C23, LEN(C23)-3)</f>
        <v>CDC77</v>
      </c>
      <c r="S23" s="15" t="str">
        <f>"OPC"&amp;RIGHT(C23, LEN(C23)-3)</f>
        <v>OPC77</v>
      </c>
      <c r="T23" s="15" t="str">
        <f>"MC"&amp;RIGHT(C23, LEN(C23)-3)</f>
        <v>MC77</v>
      </c>
      <c r="U23" s="15"/>
      <c r="V23" s="15"/>
      <c r="W23" s="15"/>
      <c r="X23" s="15"/>
      <c r="Y23" s="15"/>
      <c r="Z23" s="15" t="str">
        <f>"DC"&amp;RIGHT(C23, LEN(C23)-3)</f>
        <v>DC77</v>
      </c>
      <c r="AA23" s="15"/>
      <c r="AB23" s="15"/>
      <c r="AC23" s="15"/>
      <c r="AD23" s="15"/>
      <c r="AE23" s="15" t="str">
        <f>"DOB"&amp;RIGHT(C23, LEN(C23)-3)</f>
        <v>DOB77</v>
      </c>
      <c r="AF23" s="15" t="str">
        <f>"DKB"&amp;RIGHT(C23, LEN(C23)-3)</f>
        <v>DKB77</v>
      </c>
      <c r="AG23" s="15" t="str">
        <f>"DCB"&amp;RIGHT(C23, LEN(C23)-3)</f>
        <v>DCB77</v>
      </c>
      <c r="AH23" s="15"/>
      <c r="AI23" s="15"/>
      <c r="AJ23" s="15"/>
      <c r="AK23" s="25" t="s">
        <v>8323</v>
      </c>
      <c r="AL23" s="226" t="s">
        <v>11789</v>
      </c>
      <c r="AM23">
        <v>3145728</v>
      </c>
      <c r="AN23" s="492" t="str">
        <f t="shared" si="8"/>
        <v>'77',	'ZD_77'</v>
      </c>
    </row>
    <row r="24" spans="1:41">
      <c r="A24" s="8">
        <v>22</v>
      </c>
      <c r="B24" s="224" t="s">
        <v>11584</v>
      </c>
      <c r="C24" s="24" t="str" cm="1">
        <f t="array" ref="C24">"ZD_" &amp; _xlfn.IFS(IFERROR(FIND("№",B24,1),0), RIGHT(B24,LEN(B24)-FIND("№",B24,1)),IFERROR(FIND("КШ",B24,1),0)&lt;&gt;0, "KSh"&amp;(RIGHT(B24,LEN(B24)-FIND("КШ",B24,1) -1)))</f>
        <v>ZD_78</v>
      </c>
      <c r="D24" s="13" t="str" cm="1">
        <f t="array" ref="D24">_xlfn.IFS(IFERROR(FIND("№",B24,1),0), RIGHT(B24,LEN(B24)-FIND("№",B24,1)),IFERROR(FIND("КШ",B24,1),0)&lt;&gt;0, "КШ"&amp;(RIGHT(B24,LEN(B24)-FIND("КШ",B24,1) -1)))</f>
        <v>78</v>
      </c>
      <c r="E24" s="13">
        <v>1</v>
      </c>
      <c r="F24" s="11" t="s">
        <v>9298</v>
      </c>
      <c r="G24" s="14">
        <v>1</v>
      </c>
      <c r="H24" s="13"/>
      <c r="I24" s="13"/>
      <c r="J24" s="13"/>
      <c r="K24" s="13"/>
      <c r="L24" s="13"/>
      <c r="M24" s="13"/>
      <c r="N24" s="13"/>
      <c r="O24" s="24" t="str">
        <f>"OKC"&amp;RIGHT(C24, LEN(C24)-3)</f>
        <v>OKC78</v>
      </c>
      <c r="P24" s="24" t="str">
        <f>"CKC"&amp;RIGHT(C24, LEN(C24)-3)</f>
        <v>CKC78</v>
      </c>
      <c r="Q24" s="15" t="str">
        <f>"ODC"&amp;RIGHT(C24, LEN(C24)-3)</f>
        <v>ODC78</v>
      </c>
      <c r="R24" s="15" t="str">
        <f>"CDC"&amp;RIGHT(C24, LEN(C24)-3)</f>
        <v>CDC78</v>
      </c>
      <c r="S24" s="15" t="str">
        <f>"OPC"&amp;RIGHT(C24, LEN(C24)-3)</f>
        <v>OPC78</v>
      </c>
      <c r="T24" s="15" t="str">
        <f>"MC"&amp;RIGHT(C24, LEN(C24)-3)</f>
        <v>MC78</v>
      </c>
      <c r="U24" s="15"/>
      <c r="V24" s="15"/>
      <c r="W24" s="15"/>
      <c r="X24" s="15"/>
      <c r="Y24" s="15"/>
      <c r="Z24" s="15" t="str">
        <f>"DC"&amp;RIGHT(C24, LEN(C24)-3)</f>
        <v>DC78</v>
      </c>
      <c r="AA24" s="15"/>
      <c r="AB24" s="15"/>
      <c r="AC24" s="15"/>
      <c r="AD24" s="15"/>
      <c r="AE24" s="15" t="str">
        <f>"DOB"&amp;RIGHT(C24, LEN(C24)-3)</f>
        <v>DOB78</v>
      </c>
      <c r="AF24" s="15" t="str">
        <f>"DKB"&amp;RIGHT(C24, LEN(C24)-3)</f>
        <v>DKB78</v>
      </c>
      <c r="AG24" s="15" t="str">
        <f>"DCB"&amp;RIGHT(C24, LEN(C24)-3)</f>
        <v>DCB78</v>
      </c>
      <c r="AH24" s="15"/>
      <c r="AI24" s="15"/>
      <c r="AJ24" s="15"/>
      <c r="AK24" s="25" t="s">
        <v>8323</v>
      </c>
      <c r="AL24" s="226" t="s">
        <v>11789</v>
      </c>
      <c r="AM24">
        <v>3145728</v>
      </c>
      <c r="AN24" s="492" t="str">
        <f t="shared" si="8"/>
        <v>'78',	'ZD_78'</v>
      </c>
    </row>
    <row r="25" spans="1:41">
      <c r="A25" s="18">
        <v>23</v>
      </c>
      <c r="B25" s="224" t="s">
        <v>11585</v>
      </c>
      <c r="C25" s="24" t="str" cm="1">
        <f t="array" ref="C25">"ZD_" &amp; _xlfn.IFS(IFERROR(FIND("№",B25,1),0), RIGHT(B25,LEN(B25)-FIND("№",B25,1)),IFERROR(FIND("КШ",B25,1),0)&lt;&gt;0, "KSh"&amp;(RIGHT(B25,LEN(B25)-FIND("КШ",B25,1) -1)))</f>
        <v>ZD_79</v>
      </c>
      <c r="D25" s="13" t="str" cm="1">
        <f t="array" ref="D25">_xlfn.IFS(IFERROR(FIND("№",B25,1),0), RIGHT(B25,LEN(B25)-FIND("№",B25,1)),IFERROR(FIND("КШ",B25,1),0)&lt;&gt;0, "КШ"&amp;(RIGHT(B25,LEN(B25)-FIND("КШ",B25,1) -1)))</f>
        <v>79</v>
      </c>
      <c r="E25" s="13">
        <v>1</v>
      </c>
      <c r="F25" s="11" t="s">
        <v>9298</v>
      </c>
      <c r="G25" s="14">
        <v>1</v>
      </c>
      <c r="H25" s="13"/>
      <c r="I25" s="13"/>
      <c r="J25" s="13"/>
      <c r="K25" s="13"/>
      <c r="L25" s="13"/>
      <c r="M25" s="13"/>
      <c r="N25" s="13"/>
      <c r="O25" s="24" t="str">
        <f>"OKC"&amp;RIGHT(C25, LEN(C25)-3)</f>
        <v>OKC79</v>
      </c>
      <c r="P25" s="24" t="str">
        <f>"CKC"&amp;RIGHT(C25, LEN(C25)-3)</f>
        <v>CKC79</v>
      </c>
      <c r="Q25" s="15" t="str">
        <f>"ODC"&amp;RIGHT(C25, LEN(C25)-3)</f>
        <v>ODC79</v>
      </c>
      <c r="R25" s="15" t="str">
        <f>"CDC"&amp;RIGHT(C25, LEN(C25)-3)</f>
        <v>CDC79</v>
      </c>
      <c r="S25" s="15" t="str">
        <f>"OPC"&amp;RIGHT(C25, LEN(C25)-3)</f>
        <v>OPC79</v>
      </c>
      <c r="T25" s="15" t="str">
        <f>"MC"&amp;RIGHT(C25, LEN(C25)-3)</f>
        <v>MC79</v>
      </c>
      <c r="U25" s="15"/>
      <c r="V25" s="15"/>
      <c r="W25" s="15"/>
      <c r="X25" s="15"/>
      <c r="Y25" s="15"/>
      <c r="Z25" s="15" t="str">
        <f>"DC"&amp;RIGHT(C25, LEN(C25)-3)</f>
        <v>DC79</v>
      </c>
      <c r="AA25" s="15"/>
      <c r="AB25" s="15"/>
      <c r="AC25" s="15"/>
      <c r="AD25" s="15"/>
      <c r="AE25" s="15" t="str">
        <f>"DOB"&amp;RIGHT(C25, LEN(C25)-3)</f>
        <v>DOB79</v>
      </c>
      <c r="AF25" s="15" t="str">
        <f>"DKB"&amp;RIGHT(C25, LEN(C25)-3)</f>
        <v>DKB79</v>
      </c>
      <c r="AG25" s="15" t="str">
        <f>"DCB"&amp;RIGHT(C25, LEN(C25)-3)</f>
        <v>DCB79</v>
      </c>
      <c r="AH25" s="15"/>
      <c r="AI25" s="15"/>
      <c r="AJ25" s="567"/>
      <c r="AK25" s="25" t="s">
        <v>8323</v>
      </c>
      <c r="AL25" s="226" t="s">
        <v>11789</v>
      </c>
      <c r="AM25">
        <v>3145728</v>
      </c>
      <c r="AN25" s="492" t="str">
        <f t="shared" si="8"/>
        <v>'79',	'ZD_79'</v>
      </c>
    </row>
    <row r="26" spans="1:41">
      <c r="A26" s="8">
        <v>24</v>
      </c>
      <c r="B26" s="226"/>
      <c r="F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25"/>
      <c r="AL26" s="226"/>
      <c r="AN26" s="492" t="str">
        <f t="shared" si="8"/>
        <v/>
      </c>
    </row>
    <row r="27" spans="1:41">
      <c r="A27" s="18">
        <v>25</v>
      </c>
      <c r="B27" s="698" t="s">
        <v>11478</v>
      </c>
      <c r="C27" s="24" t="str" cm="1">
        <f t="array" ref="C27">"ZD_" &amp; _xlfn.IFS(IFERROR(FIND("№",B27,1),0), RIGHT(B27,LEN(B27)-FIND("№",B27,1)),IFERROR(FIND("КШ",B27,1),0)&lt;&gt;0, "KSh"&amp;(RIGHT(B27,LEN(B27)-FIND("КШ",B27,1) -1)))</f>
        <v>ZD_40</v>
      </c>
      <c r="D27" s="13" t="str" cm="1">
        <f t="array" ref="D27">_xlfn.IFS(IFERROR(FIND("№",B27,1),0), RIGHT(B27,LEN(B27)-FIND("№",B27,1)),IFERROR(FIND("КШ",B27,1),0)&lt;&gt;0, "КШ"&amp;(RIGHT(B27,LEN(B27)-FIND("КШ",B27,1) -1)))</f>
        <v>40</v>
      </c>
      <c r="E27" s="567">
        <v>0</v>
      </c>
      <c r="F27" s="11" t="s">
        <v>9297</v>
      </c>
      <c r="G27" s="14">
        <v>0</v>
      </c>
      <c r="H27" s="13"/>
      <c r="I27" s="13"/>
      <c r="J27" s="13"/>
      <c r="K27" s="13"/>
      <c r="L27" s="13"/>
      <c r="M27" s="13"/>
      <c r="N27" s="13"/>
      <c r="O27" s="24" t="str">
        <f>"OKC"&amp;RIGHT(C27, LEN(C27)-3)</f>
        <v>OKC40</v>
      </c>
      <c r="P27" s="24" t="str">
        <f>"CKC"&amp;RIGHT(C27, LEN(C27)-3)</f>
        <v>CKC40</v>
      </c>
      <c r="Q27" s="15"/>
      <c r="R27" s="15"/>
      <c r="S27" s="15"/>
      <c r="T27" s="15"/>
      <c r="U27" s="15"/>
      <c r="V27" s="15"/>
      <c r="W27" s="15"/>
      <c r="X27" s="15"/>
      <c r="Y27" s="15"/>
      <c r="Z27" s="15" t="str">
        <f>"DC"&amp;RIGHT(C27, LEN(C27)-3)</f>
        <v>DC40</v>
      </c>
      <c r="AA27" s="15"/>
      <c r="AB27" s="15"/>
      <c r="AC27" s="15"/>
      <c r="AD27" s="15"/>
      <c r="AE27" s="15" t="str">
        <f>"DOB"&amp;RIGHT(C27, LEN(C27)-3)</f>
        <v>DOB40</v>
      </c>
      <c r="AF27" s="15" t="str">
        <f>"DKB"&amp;RIGHT(C27, LEN(C27)-3)</f>
        <v>DKB40</v>
      </c>
      <c r="AG27" s="15" t="str">
        <f>"DCB"&amp;RIGHT(C27, LEN(C27)-3)</f>
        <v>DCB40</v>
      </c>
      <c r="AH27" s="15"/>
      <c r="AI27" s="15"/>
      <c r="AJ27" s="15"/>
      <c r="AK27" s="25" t="s">
        <v>8377</v>
      </c>
      <c r="AL27" s="226" t="s">
        <v>11789</v>
      </c>
      <c r="AM27">
        <v>269484032</v>
      </c>
      <c r="AN27" s="492" t="str">
        <f t="shared" si="8"/>
        <v>'40',	'ZD_40'</v>
      </c>
    </row>
    <row r="28" spans="1:41">
      <c r="A28" s="8">
        <v>26</v>
      </c>
      <c r="B28" s="698" t="s">
        <v>11479</v>
      </c>
      <c r="C28" s="24" t="str" cm="1">
        <f t="array" ref="C28">"ZD_" &amp; _xlfn.IFS(IFERROR(FIND("№",B28,1),0), RIGHT(B28,LEN(B28)-FIND("№",B28,1)),IFERROR(FIND("КШ",B28,1),0)&lt;&gt;0, "KSh"&amp;(RIGHT(B28,LEN(B28)-FIND("КШ",B28,1) -1)))</f>
        <v>ZD_56</v>
      </c>
      <c r="D28" s="13" t="str" cm="1">
        <f t="array" ref="D28">_xlfn.IFS(IFERROR(FIND("№",B28,1),0), RIGHT(B28,LEN(B28)-FIND("№",B28,1)),IFERROR(FIND("КШ",B28,1),0)&lt;&gt;0, "КШ"&amp;(RIGHT(B28,LEN(B28)-FIND("КШ",B28,1) -1)))</f>
        <v>56</v>
      </c>
      <c r="E28" s="13">
        <v>0</v>
      </c>
      <c r="F28" s="11" t="s">
        <v>9297</v>
      </c>
      <c r="G28" s="14">
        <v>1</v>
      </c>
      <c r="H28" s="13"/>
      <c r="I28" s="13"/>
      <c r="J28" s="13"/>
      <c r="K28" s="13"/>
      <c r="L28" s="13"/>
      <c r="M28" s="13"/>
      <c r="N28" s="13"/>
      <c r="O28" s="24" t="str">
        <f t="shared" ref="O28:O29" si="9">"OKC"&amp;RIGHT(C28, LEN(C28)-3)</f>
        <v>OKC56</v>
      </c>
      <c r="P28" s="24" t="str">
        <f t="shared" ref="P28:P29" si="10">"CKC"&amp;RIGHT(C28, LEN(C28)-3)</f>
        <v>CKC56</v>
      </c>
      <c r="Q28" s="15"/>
      <c r="R28" s="15"/>
      <c r="S28" s="15"/>
      <c r="T28" s="15"/>
      <c r="U28" s="15"/>
      <c r="V28" s="15"/>
      <c r="W28" s="15" t="str">
        <f t="shared" ref="W28:W29" si="11">"EC"&amp;RIGHT(C28, LEN(C28)-3)</f>
        <v>EC56</v>
      </c>
      <c r="X28" s="15"/>
      <c r="Y28" s="15"/>
      <c r="Z28" s="15" t="str">
        <f t="shared" ref="Z28:Z29" si="12">"DC"&amp;RIGHT(C28, LEN(C28)-3)</f>
        <v>DC56</v>
      </c>
      <c r="AA28" s="15"/>
      <c r="AB28" s="15"/>
      <c r="AC28" s="15" t="str">
        <f t="shared" ref="AC28:AC29" si="13">"NC"&amp;RIGHT(C28, LEN(C28)-3)</f>
        <v>NC56</v>
      </c>
      <c r="AD28" s="15"/>
      <c r="AE28" s="15" t="str">
        <f t="shared" ref="AE28:AE29" si="14">"DOB"&amp;RIGHT(C28, LEN(C28)-3)</f>
        <v>DOB56</v>
      </c>
      <c r="AF28" s="15" t="str">
        <f t="shared" ref="AF28:AF29" si="15">"DKB"&amp;RIGHT(C28, LEN(C28)-3)</f>
        <v>DKB56</v>
      </c>
      <c r="AG28" s="15" t="str">
        <f t="shared" ref="AG28:AG29" si="16">"DCB"&amp;RIGHT(C28, LEN(C28)-3)</f>
        <v>DCB56</v>
      </c>
      <c r="AH28" s="15"/>
      <c r="AI28" s="15"/>
      <c r="AJ28" s="15"/>
      <c r="AK28" s="25" t="s">
        <v>8377</v>
      </c>
      <c r="AL28" s="226" t="s">
        <v>11784</v>
      </c>
      <c r="AM28">
        <v>269484032</v>
      </c>
      <c r="AN28" s="492" t="str">
        <f t="shared" si="8"/>
        <v>'56',	'ZD_56'</v>
      </c>
    </row>
    <row r="29" spans="1:41">
      <c r="A29" s="18">
        <v>27</v>
      </c>
      <c r="B29" s="698" t="s">
        <v>11480</v>
      </c>
      <c r="C29" s="24" t="str" cm="1">
        <f t="array" ref="C29">"ZD_" &amp; _xlfn.IFS(IFERROR(FIND("№",B29,1),0), RIGHT(B29,LEN(B29)-FIND("№",B29,1)),IFERROR(FIND("КШ",B29,1),0)&lt;&gt;0, "KSh"&amp;(RIGHT(B29,LEN(B29)-FIND("КШ",B29,1) -1)))</f>
        <v>ZD_94</v>
      </c>
      <c r="D29" s="13" t="str" cm="1">
        <f t="array" ref="D29">_xlfn.IFS(IFERROR(FIND("№",B29,1),0), RIGHT(B29,LEN(B29)-FIND("№",B29,1)),IFERROR(FIND("КШ",B29,1),0)&lt;&gt;0, "КШ"&amp;(RIGHT(B29,LEN(B29)-FIND("КШ",B29,1) -1)))</f>
        <v>94</v>
      </c>
      <c r="E29" s="13">
        <v>0</v>
      </c>
      <c r="F29" s="11" t="s">
        <v>9297</v>
      </c>
      <c r="G29" s="14">
        <v>1</v>
      </c>
      <c r="H29" s="13"/>
      <c r="I29" s="13"/>
      <c r="J29" s="13"/>
      <c r="K29" s="13"/>
      <c r="L29" s="13"/>
      <c r="M29" s="13"/>
      <c r="N29" s="13"/>
      <c r="O29" s="24" t="str">
        <f t="shared" si="9"/>
        <v>OKC94</v>
      </c>
      <c r="P29" s="24" t="str">
        <f t="shared" si="10"/>
        <v>CKC94</v>
      </c>
      <c r="Q29" s="15"/>
      <c r="R29" s="15"/>
      <c r="S29" s="15"/>
      <c r="T29" s="15"/>
      <c r="U29" s="15"/>
      <c r="V29" s="15"/>
      <c r="W29" s="15" t="str">
        <f t="shared" si="11"/>
        <v>EC94</v>
      </c>
      <c r="X29" s="15"/>
      <c r="Y29" s="15"/>
      <c r="Z29" s="15" t="str">
        <f t="shared" si="12"/>
        <v>DC94</v>
      </c>
      <c r="AA29" s="15"/>
      <c r="AB29" s="15"/>
      <c r="AC29" s="15" t="str">
        <f t="shared" si="13"/>
        <v>NC94</v>
      </c>
      <c r="AD29" s="15"/>
      <c r="AE29" s="15" t="str">
        <f t="shared" si="14"/>
        <v>DOB94</v>
      </c>
      <c r="AF29" s="15" t="str">
        <f t="shared" si="15"/>
        <v>DKB94</v>
      </c>
      <c r="AG29" s="15" t="str">
        <f t="shared" si="16"/>
        <v>DCB94</v>
      </c>
      <c r="AH29" s="15"/>
      <c r="AI29" s="15"/>
      <c r="AJ29" s="15"/>
      <c r="AK29" s="25" t="s">
        <v>8377</v>
      </c>
      <c r="AL29" s="15" t="s">
        <v>11789</v>
      </c>
      <c r="AM29">
        <v>269484032</v>
      </c>
      <c r="AN29" s="492" t="str">
        <f t="shared" si="8"/>
        <v>'94',	'ZD_94'</v>
      </c>
    </row>
    <row r="30" spans="1:41">
      <c r="A30" s="8">
        <v>28</v>
      </c>
      <c r="B30" s="698" t="s">
        <v>11481</v>
      </c>
      <c r="C30" s="24" t="str" cm="1">
        <f t="array" ref="C30">"ZD_" &amp; _xlfn.IFS(IFERROR(FIND("№",B30,1),0), RIGHT(B30,LEN(B30)-FIND("№",B30,1)),IFERROR(FIND("КШ",B30,1),0)&lt;&gt;0, "KSh"&amp;(RIGHT(B30,LEN(B30)-FIND("КШ",B30,1) -1)))</f>
        <v>ZD_100</v>
      </c>
      <c r="D30" s="13" t="str" cm="1">
        <f t="array" ref="D30">_xlfn.IFS(IFERROR(FIND("№",B30,1),0), RIGHT(B30,LEN(B30)-FIND("№",B30,1)),IFERROR(FIND("КШ",B30,1),0)&lt;&gt;0, "КШ"&amp;(RIGHT(B30,LEN(B30)-FIND("КШ",B30,1) -1)))</f>
        <v>100</v>
      </c>
      <c r="E30" s="13">
        <v>0</v>
      </c>
      <c r="F30" s="11" t="s">
        <v>9297</v>
      </c>
      <c r="G30" s="14">
        <v>0</v>
      </c>
      <c r="H30" s="13"/>
      <c r="I30" s="13"/>
      <c r="J30" s="13"/>
      <c r="K30" s="13"/>
      <c r="L30" s="13"/>
      <c r="M30" s="13"/>
      <c r="N30" s="13"/>
      <c r="O30" s="24" t="str">
        <f>"OKC"&amp;RIGHT(C30, LEN(C30)-3)</f>
        <v>OKC100</v>
      </c>
      <c r="P30" s="24" t="str">
        <f>"CKC"&amp;RIGHT(C30, LEN(C30)-3)</f>
        <v>CKC100</v>
      </c>
      <c r="Q30" s="15"/>
      <c r="R30" s="15"/>
      <c r="S30" s="15"/>
      <c r="T30" s="15"/>
      <c r="U30" s="15"/>
      <c r="V30" s="15"/>
      <c r="W30" s="15"/>
      <c r="X30" s="15"/>
      <c r="Y30" s="15"/>
      <c r="Z30" s="15" t="str">
        <f>"DC"&amp;RIGHT(C30, LEN(C30)-3)</f>
        <v>DC100</v>
      </c>
      <c r="AA30" s="15"/>
      <c r="AB30" s="15"/>
      <c r="AC30" s="15"/>
      <c r="AD30" s="15"/>
      <c r="AE30" s="15" t="str">
        <f>"DOB"&amp;RIGHT(C30, LEN(C30)-3)</f>
        <v>DOB100</v>
      </c>
      <c r="AF30" s="15" t="str">
        <f>"DKB"&amp;RIGHT(C30, LEN(C30)-3)</f>
        <v>DKB100</v>
      </c>
      <c r="AG30" s="15" t="str">
        <f>"DCB"&amp;RIGHT(C30, LEN(C30)-3)</f>
        <v>DCB100</v>
      </c>
      <c r="AH30" s="15"/>
      <c r="AI30" s="15"/>
      <c r="AJ30" s="15"/>
      <c r="AK30" s="25" t="s">
        <v>8377</v>
      </c>
      <c r="AL30" s="15" t="s">
        <v>11789</v>
      </c>
      <c r="AM30">
        <v>269484032</v>
      </c>
      <c r="AN30" s="492" t="str">
        <f t="shared" si="8"/>
        <v>'100',	'ZD_100'</v>
      </c>
    </row>
    <row r="31" spans="1:41">
      <c r="A31" s="18">
        <v>29</v>
      </c>
      <c r="B31" s="9"/>
      <c r="C31" s="24"/>
      <c r="D31" s="13"/>
      <c r="E31" s="13"/>
      <c r="F31" s="23"/>
      <c r="G31" s="14"/>
      <c r="H31" s="13"/>
      <c r="I31" s="13"/>
      <c r="J31" s="13"/>
      <c r="K31" s="13"/>
      <c r="L31" s="13"/>
      <c r="M31" s="13"/>
      <c r="N31" s="13"/>
      <c r="O31" s="178"/>
      <c r="P31" s="178"/>
      <c r="Q31" s="178"/>
      <c r="R31" s="178"/>
      <c r="S31" s="226"/>
      <c r="T31" s="259"/>
      <c r="U31" s="178"/>
      <c r="V31" s="178"/>
      <c r="W31" s="226"/>
      <c r="X31" s="226"/>
      <c r="Y31" s="226"/>
      <c r="Z31" s="226"/>
      <c r="AA31" s="226"/>
      <c r="AB31" s="226"/>
      <c r="AC31" s="259"/>
      <c r="AD31" s="226"/>
      <c r="AE31" s="178"/>
      <c r="AF31" s="178"/>
      <c r="AG31" s="178"/>
      <c r="AH31" s="15"/>
      <c r="AI31" s="15"/>
      <c r="AJ31" s="15"/>
      <c r="AK31" s="25"/>
      <c r="AL31" s="15"/>
      <c r="AN31" s="492" t="str">
        <f t="shared" si="8"/>
        <v/>
      </c>
    </row>
    <row r="32" spans="1:41">
      <c r="A32" s="8">
        <v>30</v>
      </c>
      <c r="B32" s="9" t="s">
        <v>11482</v>
      </c>
      <c r="C32" s="24" t="str" cm="1">
        <f t="array" ref="C32">"ZD_" &amp; _xlfn.IFS(IFERROR(FIND("№",B32,1),0), RIGHT(B32,LEN(B32)-FIND("№",B32,1)),IFERROR(FIND("КШ",B32,1),0)&lt;&gt;0, "KSh"&amp;(RIGHT(B32,LEN(B32)-FIND("КШ",B32,1) -1)))</f>
        <v>ZD_23</v>
      </c>
      <c r="D32" s="13" t="str" cm="1">
        <f t="array" ref="D32">_xlfn.IFS(IFERROR(FIND("№",B32,1),0), RIGHT(B32,LEN(B32)-FIND("№",B32,1)),IFERROR(FIND("КШ",B32,1),0)&lt;&gt;0, "КШ"&amp;(RIGHT(B32,LEN(B32)-FIND("КШ",B32,1) -1)))</f>
        <v>23</v>
      </c>
      <c r="E32" s="13">
        <v>0</v>
      </c>
      <c r="F32" s="11" t="s">
        <v>9297</v>
      </c>
      <c r="G32" s="13">
        <v>1</v>
      </c>
      <c r="H32" s="13"/>
      <c r="I32" s="13"/>
      <c r="J32" s="13"/>
      <c r="K32" s="13"/>
      <c r="L32" s="13"/>
      <c r="M32" s="13"/>
      <c r="N32" s="13"/>
      <c r="O32" s="24" t="str">
        <f t="shared" ref="O32:O35" si="17">"OKC"&amp;RIGHT(C32, LEN(C32)-3)</f>
        <v>OKC23</v>
      </c>
      <c r="P32" s="24" t="str">
        <f t="shared" ref="P32:P35" si="18">"CKC"&amp;RIGHT(C32, LEN(C32)-3)</f>
        <v>CKC23</v>
      </c>
      <c r="Q32" s="15"/>
      <c r="R32" s="15"/>
      <c r="S32" s="15"/>
      <c r="T32" s="15"/>
      <c r="U32" s="15"/>
      <c r="V32" s="15"/>
      <c r="W32" s="15" t="str">
        <f t="shared" ref="W32:W35" si="19">"EC"&amp;RIGHT(C32, LEN(C32)-3)</f>
        <v>EC23</v>
      </c>
      <c r="X32" s="15"/>
      <c r="Y32" s="15"/>
      <c r="Z32" s="15" t="str">
        <f t="shared" ref="Z32:Z35" si="20">"DC"&amp;RIGHT(C32, LEN(C32)-3)</f>
        <v>DC23</v>
      </c>
      <c r="AA32" s="15"/>
      <c r="AB32" s="25"/>
      <c r="AC32" s="25" t="str">
        <f t="shared" ref="AC32:AC35" si="21">"NC"&amp;RIGHT(C32, LEN(C32)-3)</f>
        <v>NC23</v>
      </c>
      <c r="AD32" s="25"/>
      <c r="AE32" s="15" t="str">
        <f t="shared" ref="AE32:AE35" si="22">"DOB"&amp;RIGHT(C32, LEN(C32)-3)</f>
        <v>DOB23</v>
      </c>
      <c r="AF32" s="15" t="str">
        <f t="shared" ref="AF32:AF35" si="23">"DKB"&amp;RIGHT(C32, LEN(C32)-3)</f>
        <v>DKB23</v>
      </c>
      <c r="AG32" s="15" t="str">
        <f t="shared" ref="AG32:AG35" si="24">"DCB"&amp;RIGHT(C32, LEN(C32)-3)</f>
        <v>DCB23</v>
      </c>
      <c r="AH32" s="15"/>
      <c r="AI32" s="15"/>
      <c r="AJ32" s="15"/>
      <c r="AK32" s="25" t="s">
        <v>8404</v>
      </c>
      <c r="AL32" s="15" t="s">
        <v>11784</v>
      </c>
      <c r="AM32">
        <v>536870912</v>
      </c>
      <c r="AN32" s="492" t="str">
        <f t="shared" si="8"/>
        <v>'23',	'ZD_23'</v>
      </c>
    </row>
    <row r="33" spans="1:40">
      <c r="A33" s="18">
        <v>31</v>
      </c>
      <c r="B33" s="9" t="s">
        <v>11483</v>
      </c>
      <c r="C33" s="24" t="str" cm="1">
        <f t="array" ref="C33">"ZD_" &amp; _xlfn.IFS(IFERROR(FIND("№",B33,1),0), RIGHT(B33,LEN(B33)-FIND("№",B33,1)),IFERROR(FIND("КШ",B33,1),0)&lt;&gt;0, "KSh"&amp;(RIGHT(B33,LEN(B33)-FIND("КШ",B33,1) -1)))</f>
        <v>ZD_28</v>
      </c>
      <c r="D33" s="13" t="str" cm="1">
        <f t="array" ref="D33">_xlfn.IFS(IFERROR(FIND("№",B33,1),0), RIGHT(B33,LEN(B33)-FIND("№",B33,1)),IFERROR(FIND("КШ",B33,1),0)&lt;&gt;0, "КШ"&amp;(RIGHT(B33,LEN(B33)-FIND("КШ",B33,1) -1)))</f>
        <v>28</v>
      </c>
      <c r="E33" s="13">
        <v>0</v>
      </c>
      <c r="F33" s="11" t="s">
        <v>9297</v>
      </c>
      <c r="G33" s="13">
        <v>1</v>
      </c>
      <c r="H33" s="13"/>
      <c r="I33" s="13"/>
      <c r="J33" s="13"/>
      <c r="K33" s="13"/>
      <c r="L33" s="13"/>
      <c r="M33" s="13"/>
      <c r="N33" s="13"/>
      <c r="O33" s="24" t="str">
        <f t="shared" si="17"/>
        <v>OKC28</v>
      </c>
      <c r="P33" s="24" t="str">
        <f t="shared" si="18"/>
        <v>CKC28</v>
      </c>
      <c r="Q33" s="15"/>
      <c r="R33" s="15"/>
      <c r="S33" s="15"/>
      <c r="T33" s="15"/>
      <c r="U33" s="15"/>
      <c r="V33" s="15"/>
      <c r="W33" s="15" t="str">
        <f t="shared" si="19"/>
        <v>EC28</v>
      </c>
      <c r="X33" s="15"/>
      <c r="Y33" s="15"/>
      <c r="Z33" s="15" t="str">
        <f t="shared" si="20"/>
        <v>DC28</v>
      </c>
      <c r="AA33" s="15"/>
      <c r="AB33" s="25"/>
      <c r="AC33" s="25" t="str">
        <f t="shared" si="21"/>
        <v>NC28</v>
      </c>
      <c r="AD33" s="25"/>
      <c r="AE33" s="15" t="str">
        <f t="shared" si="22"/>
        <v>DOB28</v>
      </c>
      <c r="AF33" s="15" t="str">
        <f t="shared" si="23"/>
        <v>DKB28</v>
      </c>
      <c r="AG33" s="15" t="str">
        <f t="shared" si="24"/>
        <v>DCB28</v>
      </c>
      <c r="AH33" s="15"/>
      <c r="AI33" s="15"/>
      <c r="AJ33" s="15"/>
      <c r="AK33" s="25" t="s">
        <v>8404</v>
      </c>
      <c r="AL33" s="15" t="s">
        <v>11784</v>
      </c>
      <c r="AM33">
        <v>536870912</v>
      </c>
      <c r="AN33" s="492" t="str">
        <f t="shared" si="8"/>
        <v>'28',	'ZD_28'</v>
      </c>
    </row>
    <row r="34" spans="1:40">
      <c r="A34" s="8">
        <v>32</v>
      </c>
      <c r="B34" s="9" t="s">
        <v>11484</v>
      </c>
      <c r="C34" s="24" t="str" cm="1">
        <f t="array" ref="C34">"ZD_" &amp; _xlfn.IFS(IFERROR(FIND("№",B34,1),0), RIGHT(B34,LEN(B34)-FIND("№",B34,1)),IFERROR(FIND("КШ",B34,1),0)&lt;&gt;0, "KSh"&amp;(RIGHT(B34,LEN(B34)-FIND("КШ",B34,1) -1)))</f>
        <v>ZD_33</v>
      </c>
      <c r="D34" s="13" t="str" cm="1">
        <f t="array" ref="D34">_xlfn.IFS(IFERROR(FIND("№",B34,1),0), RIGHT(B34,LEN(B34)-FIND("№",B34,1)),IFERROR(FIND("КШ",B34,1),0)&lt;&gt;0, "КШ"&amp;(RIGHT(B34,LEN(B34)-FIND("КШ",B34,1) -1)))</f>
        <v>33</v>
      </c>
      <c r="E34" s="13">
        <v>0</v>
      </c>
      <c r="F34" s="11" t="s">
        <v>9297</v>
      </c>
      <c r="G34" s="13">
        <v>1</v>
      </c>
      <c r="H34" s="13"/>
      <c r="I34" s="13"/>
      <c r="J34" s="13"/>
      <c r="K34" s="13"/>
      <c r="L34" s="13"/>
      <c r="M34" s="13"/>
      <c r="N34" s="13"/>
      <c r="O34" s="24" t="str">
        <f t="shared" si="17"/>
        <v>OKC33</v>
      </c>
      <c r="P34" s="24" t="str">
        <f t="shared" si="18"/>
        <v>CKC33</v>
      </c>
      <c r="Q34" s="15"/>
      <c r="R34" s="15"/>
      <c r="S34" s="15"/>
      <c r="T34" s="15"/>
      <c r="U34" s="15"/>
      <c r="V34" s="15"/>
      <c r="W34" s="15" t="str">
        <f t="shared" si="19"/>
        <v>EC33</v>
      </c>
      <c r="X34" s="15"/>
      <c r="Y34" s="15"/>
      <c r="Z34" s="15" t="str">
        <f t="shared" si="20"/>
        <v>DC33</v>
      </c>
      <c r="AA34" s="15"/>
      <c r="AB34" s="25"/>
      <c r="AC34" s="25" t="str">
        <f t="shared" si="21"/>
        <v>NC33</v>
      </c>
      <c r="AD34" s="25"/>
      <c r="AE34" s="15" t="str">
        <f t="shared" si="22"/>
        <v>DOB33</v>
      </c>
      <c r="AF34" s="15" t="str">
        <f t="shared" si="23"/>
        <v>DKB33</v>
      </c>
      <c r="AG34" s="15" t="str">
        <f t="shared" si="24"/>
        <v>DCB33</v>
      </c>
      <c r="AH34" s="15"/>
      <c r="AI34" s="15"/>
      <c r="AJ34" s="15"/>
      <c r="AK34" s="25" t="s">
        <v>8404</v>
      </c>
      <c r="AL34" s="15" t="s">
        <v>11784</v>
      </c>
      <c r="AM34">
        <v>536870912</v>
      </c>
      <c r="AN34" s="492" t="str">
        <f t="shared" si="8"/>
        <v>'33',	'ZD_33'</v>
      </c>
    </row>
    <row r="35" spans="1:40">
      <c r="A35" s="18">
        <v>33</v>
      </c>
      <c r="B35" s="9" t="s">
        <v>11485</v>
      </c>
      <c r="C35" s="24" t="str" cm="1">
        <f t="array" ref="C35">"ZD_" &amp; _xlfn.IFS(IFERROR(FIND("№",B35,1),0), RIGHT(B35,LEN(B35)-FIND("№",B35,1)),IFERROR(FIND("КШ",B35,1),0)&lt;&gt;0, "KSh"&amp;(RIGHT(B35,LEN(B35)-FIND("КШ",B35,1) -1)))</f>
        <v>ZD_38</v>
      </c>
      <c r="D35" s="13" t="str" cm="1">
        <f t="array" ref="D35">_xlfn.IFS(IFERROR(FIND("№",B35,1),0), RIGHT(B35,LEN(B35)-FIND("№",B35,1)),IFERROR(FIND("КШ",B35,1),0)&lt;&gt;0, "КШ"&amp;(RIGHT(B35,LEN(B35)-FIND("КШ",B35,1) -1)))</f>
        <v>38</v>
      </c>
      <c r="E35" s="13">
        <v>0</v>
      </c>
      <c r="F35" s="11" t="s">
        <v>9297</v>
      </c>
      <c r="G35" s="13">
        <v>1</v>
      </c>
      <c r="H35" s="13"/>
      <c r="I35" s="13"/>
      <c r="J35" s="13"/>
      <c r="K35" s="13"/>
      <c r="L35" s="13"/>
      <c r="M35" s="13"/>
      <c r="N35" s="13"/>
      <c r="O35" s="24" t="str">
        <f t="shared" si="17"/>
        <v>OKC38</v>
      </c>
      <c r="P35" s="24" t="str">
        <f t="shared" si="18"/>
        <v>CKC38</v>
      </c>
      <c r="Q35" s="15"/>
      <c r="R35" s="15"/>
      <c r="S35" s="15"/>
      <c r="T35" s="15"/>
      <c r="U35" s="15"/>
      <c r="V35" s="15"/>
      <c r="W35" s="15" t="str">
        <f t="shared" si="19"/>
        <v>EC38</v>
      </c>
      <c r="X35" s="15"/>
      <c r="Y35" s="15"/>
      <c r="Z35" s="15" t="str">
        <f t="shared" si="20"/>
        <v>DC38</v>
      </c>
      <c r="AA35" s="15"/>
      <c r="AB35" s="25"/>
      <c r="AC35" s="25" t="str">
        <f t="shared" si="21"/>
        <v>NC38</v>
      </c>
      <c r="AD35" s="25"/>
      <c r="AE35" s="15" t="str">
        <f t="shared" si="22"/>
        <v>DOB38</v>
      </c>
      <c r="AF35" s="15" t="str">
        <f t="shared" si="23"/>
        <v>DKB38</v>
      </c>
      <c r="AG35" s="15" t="str">
        <f t="shared" si="24"/>
        <v>DCB38</v>
      </c>
      <c r="AH35" s="15"/>
      <c r="AI35" s="15"/>
      <c r="AJ35" s="15"/>
      <c r="AK35" s="25" t="s">
        <v>8404</v>
      </c>
      <c r="AL35" s="15" t="s">
        <v>11784</v>
      </c>
      <c r="AM35">
        <v>536870912</v>
      </c>
      <c r="AN35" s="492" t="str">
        <f t="shared" ref="AN35:AN66" si="25">IF(D35="","",CONCATENATE("'",D35,"'",",	","'",C35,"'"))</f>
        <v>'38',	'ZD_38'</v>
      </c>
    </row>
    <row r="36" spans="1:40">
      <c r="A36" s="8">
        <v>34</v>
      </c>
      <c r="B36" s="9"/>
      <c r="C36" s="24"/>
      <c r="D36" s="13"/>
      <c r="E36" s="13"/>
      <c r="F36" s="23"/>
      <c r="G36" s="14"/>
      <c r="H36" s="13"/>
      <c r="I36" s="13"/>
      <c r="J36" s="13"/>
      <c r="K36" s="13"/>
      <c r="L36" s="13"/>
      <c r="M36" s="13"/>
      <c r="N36" s="13"/>
      <c r="O36" s="178"/>
      <c r="P36" s="178"/>
      <c r="Q36" s="178"/>
      <c r="R36" s="178"/>
      <c r="S36" s="226"/>
      <c r="T36" s="259"/>
      <c r="U36" s="178"/>
      <c r="V36" s="178"/>
      <c r="W36" s="226"/>
      <c r="X36" s="226"/>
      <c r="Y36" s="226"/>
      <c r="Z36" s="226"/>
      <c r="AA36" s="226"/>
      <c r="AB36" s="226"/>
      <c r="AC36" s="259"/>
      <c r="AD36" s="226"/>
      <c r="AE36" s="178"/>
      <c r="AF36" s="178"/>
      <c r="AG36" s="178"/>
      <c r="AH36" s="15"/>
      <c r="AI36" s="15"/>
      <c r="AJ36" s="15"/>
      <c r="AK36" s="25"/>
      <c r="AL36" s="15"/>
      <c r="AN36" s="492" t="str">
        <f t="shared" si="25"/>
        <v/>
      </c>
    </row>
    <row r="37" spans="1:40">
      <c r="A37" s="18">
        <v>35</v>
      </c>
      <c r="B37" s="9" t="s">
        <v>11586</v>
      </c>
      <c r="C37" s="24" t="str" cm="1">
        <f t="array" ref="C37">"ZD_" &amp; _xlfn.IFS(IFERROR(FIND("№",B37,1),0), RIGHT(B37,LEN(B37)-FIND("№",B37,1)),IFERROR(FIND("КШ",B37,1),0)&lt;&gt;0, "KSh"&amp;(RIGHT(B37,LEN(B37)-FIND("КШ",B37,1) -1)))</f>
        <v>ZD_81</v>
      </c>
      <c r="D37" s="13" t="str" cm="1">
        <f t="array" ref="D37">_xlfn.IFS(IFERROR(FIND("№",B37,1),0), RIGHT(B37,LEN(B37)-FIND("№",B37,1)),IFERROR(FIND("КШ",B37,1),0)&lt;&gt;0, "КШ"&amp;(RIGHT(B37,LEN(B37)-FIND("КШ",B37,1) -1)))</f>
        <v>81</v>
      </c>
      <c r="E37" s="13">
        <v>1</v>
      </c>
      <c r="F37" s="11" t="s">
        <v>9298</v>
      </c>
      <c r="G37" s="13">
        <v>1</v>
      </c>
      <c r="H37" s="13"/>
      <c r="I37" s="13"/>
      <c r="J37" s="13"/>
      <c r="K37" s="13"/>
      <c r="L37" s="13"/>
      <c r="M37" s="13"/>
      <c r="N37" s="13"/>
      <c r="O37" s="24" t="str">
        <f t="shared" ref="O37:O43" si="26">"OKC"&amp;RIGHT(C37, LEN(C37)-3)</f>
        <v>OKC81</v>
      </c>
      <c r="P37" s="24" t="str">
        <f t="shared" ref="P37:P43" si="27">"CKC"&amp;RIGHT(C37, LEN(C37)-3)</f>
        <v>CKC81</v>
      </c>
      <c r="Q37" s="15" t="str">
        <f t="shared" ref="Q37:Q43" si="28">"ODC"&amp;RIGHT(C37, LEN(C37)-3)</f>
        <v>ODC81</v>
      </c>
      <c r="R37" s="15" t="str">
        <f t="shared" ref="R37:R43" si="29">"CDC"&amp;RIGHT(C37, LEN(C37)-3)</f>
        <v>CDC81</v>
      </c>
      <c r="S37" s="15" t="str">
        <f t="shared" ref="S37:S43" si="30">"OPC"&amp;RIGHT(C37, LEN(C37)-3)</f>
        <v>OPC81</v>
      </c>
      <c r="T37" s="15" t="str">
        <f t="shared" ref="T37:T43" si="31">"MC"&amp;RIGHT(C37, LEN(C37)-3)</f>
        <v>MC81</v>
      </c>
      <c r="U37" s="15"/>
      <c r="V37" s="15"/>
      <c r="W37" s="15"/>
      <c r="X37" s="15"/>
      <c r="Y37" s="15"/>
      <c r="Z37" s="15" t="str">
        <f t="shared" ref="Z37:Z43" si="32">"DC"&amp;RIGHT(C37, LEN(C37)-3)</f>
        <v>DC81</v>
      </c>
      <c r="AA37" s="15"/>
      <c r="AB37" s="25"/>
      <c r="AC37" s="25"/>
      <c r="AD37" s="25"/>
      <c r="AE37" s="15" t="str">
        <f t="shared" ref="AE37:AE43" si="33">"DOB"&amp;RIGHT(C37, LEN(C37)-3)</f>
        <v>DOB81</v>
      </c>
      <c r="AF37" s="15" t="str">
        <f t="shared" ref="AF37:AF43" si="34">"DKB"&amp;RIGHT(C37, LEN(C37)-3)</f>
        <v>DKB81</v>
      </c>
      <c r="AG37" s="15" t="str">
        <f t="shared" ref="AG37:AG43" si="35">"DCB"&amp;RIGHT(C37, LEN(C37)-3)</f>
        <v>DCB81</v>
      </c>
      <c r="AH37" s="15"/>
      <c r="AI37" s="15"/>
      <c r="AJ37" s="15"/>
      <c r="AK37" s="25" t="s">
        <v>8404</v>
      </c>
      <c r="AL37" s="15" t="s">
        <v>11789</v>
      </c>
      <c r="AM37">
        <v>537919488</v>
      </c>
      <c r="AN37" s="492" t="str">
        <f t="shared" si="25"/>
        <v>'81',	'ZD_81'</v>
      </c>
    </row>
    <row r="38" spans="1:40">
      <c r="A38" s="8">
        <v>36</v>
      </c>
      <c r="B38" s="9" t="s">
        <v>11587</v>
      </c>
      <c r="C38" s="24" t="str" cm="1">
        <f t="array" ref="C38">"ZD_" &amp; _xlfn.IFS(IFERROR(FIND("№",B38,1),0), RIGHT(B38,LEN(B38)-FIND("№",B38,1)),IFERROR(FIND("КШ",B38,1),0)&lt;&gt;0, "KSh"&amp;(RIGHT(B38,LEN(B38)-FIND("КШ",B38,1) -1)))</f>
        <v>ZD_83</v>
      </c>
      <c r="D38" s="13" t="str" cm="1">
        <f t="array" ref="D38">_xlfn.IFS(IFERROR(FIND("№",B38,1),0), RIGHT(B38,LEN(B38)-FIND("№",B38,1)),IFERROR(FIND("КШ",B38,1),0)&lt;&gt;0, "КШ"&amp;(RIGHT(B38,LEN(B38)-FIND("КШ",B38,1) -1)))</f>
        <v>83</v>
      </c>
      <c r="E38" s="13">
        <v>1</v>
      </c>
      <c r="F38" s="11" t="s">
        <v>9298</v>
      </c>
      <c r="G38" s="13">
        <v>1</v>
      </c>
      <c r="H38" s="13"/>
      <c r="I38" s="13"/>
      <c r="J38" s="13"/>
      <c r="K38" s="13"/>
      <c r="L38" s="13"/>
      <c r="M38" s="13"/>
      <c r="N38" s="13"/>
      <c r="O38" s="24" t="str">
        <f t="shared" si="26"/>
        <v>OKC83</v>
      </c>
      <c r="P38" s="24" t="str">
        <f t="shared" si="27"/>
        <v>CKC83</v>
      </c>
      <c r="Q38" s="15" t="str">
        <f t="shared" si="28"/>
        <v>ODC83</v>
      </c>
      <c r="R38" s="15" t="str">
        <f t="shared" si="29"/>
        <v>CDC83</v>
      </c>
      <c r="S38" s="15" t="str">
        <f t="shared" si="30"/>
        <v>OPC83</v>
      </c>
      <c r="T38" s="15" t="str">
        <f t="shared" si="31"/>
        <v>MC83</v>
      </c>
      <c r="U38" s="15"/>
      <c r="V38" s="15"/>
      <c r="W38" s="15"/>
      <c r="X38" s="15"/>
      <c r="Y38" s="15"/>
      <c r="Z38" s="15" t="str">
        <f t="shared" si="32"/>
        <v>DC83</v>
      </c>
      <c r="AA38" s="15"/>
      <c r="AB38" s="25"/>
      <c r="AC38" s="25"/>
      <c r="AD38" s="25"/>
      <c r="AE38" s="15" t="str">
        <f t="shared" si="33"/>
        <v>DOB83</v>
      </c>
      <c r="AF38" s="15" t="str">
        <f t="shared" si="34"/>
        <v>DKB83</v>
      </c>
      <c r="AG38" s="15" t="str">
        <f t="shared" si="35"/>
        <v>DCB83</v>
      </c>
      <c r="AH38" s="15"/>
      <c r="AI38" s="15"/>
      <c r="AJ38" s="15"/>
      <c r="AK38" s="25" t="s">
        <v>8404</v>
      </c>
      <c r="AL38" s="15" t="s">
        <v>11789</v>
      </c>
      <c r="AM38">
        <v>537919488</v>
      </c>
      <c r="AN38" s="492" t="str">
        <f t="shared" si="25"/>
        <v>'83',	'ZD_83'</v>
      </c>
    </row>
    <row r="39" spans="1:40">
      <c r="A39" s="18">
        <v>37</v>
      </c>
      <c r="B39" s="9" t="s">
        <v>11588</v>
      </c>
      <c r="C39" s="24" t="str" cm="1">
        <f t="array" ref="C39">"ZD_" &amp; _xlfn.IFS(IFERROR(FIND("№",B39,1),0), RIGHT(B39,LEN(B39)-FIND("№",B39,1)),IFERROR(FIND("КШ",B39,1),0)&lt;&gt;0, "KSh"&amp;(RIGHT(B39,LEN(B39)-FIND("КШ",B39,1) -1)))</f>
        <v>ZD_88</v>
      </c>
      <c r="D39" s="13" t="str" cm="1">
        <f t="array" ref="D39">_xlfn.IFS(IFERROR(FIND("№",B39,1),0), RIGHT(B39,LEN(B39)-FIND("№",B39,1)),IFERROR(FIND("КШ",B39,1),0)&lt;&gt;0, "КШ"&amp;(RIGHT(B39,LEN(B39)-FIND("КШ",B39,1) -1)))</f>
        <v>88</v>
      </c>
      <c r="E39" s="13">
        <v>1</v>
      </c>
      <c r="F39" s="11" t="s">
        <v>9298</v>
      </c>
      <c r="G39" s="13">
        <v>1</v>
      </c>
      <c r="H39" s="13"/>
      <c r="I39" s="13"/>
      <c r="J39" s="13"/>
      <c r="K39" s="13"/>
      <c r="L39" s="13"/>
      <c r="M39" s="13"/>
      <c r="N39" s="13"/>
      <c r="O39" s="24" t="str">
        <f t="shared" si="26"/>
        <v>OKC88</v>
      </c>
      <c r="P39" s="24" t="str">
        <f t="shared" si="27"/>
        <v>CKC88</v>
      </c>
      <c r="Q39" s="15" t="str">
        <f t="shared" si="28"/>
        <v>ODC88</v>
      </c>
      <c r="R39" s="15" t="str">
        <f t="shared" si="29"/>
        <v>CDC88</v>
      </c>
      <c r="S39" s="15" t="str">
        <f t="shared" si="30"/>
        <v>OPC88</v>
      </c>
      <c r="T39" s="15" t="str">
        <f t="shared" si="31"/>
        <v>MC88</v>
      </c>
      <c r="U39" s="15"/>
      <c r="V39" s="15"/>
      <c r="W39" s="15"/>
      <c r="X39" s="15"/>
      <c r="Y39" s="15"/>
      <c r="Z39" s="15" t="str">
        <f t="shared" si="32"/>
        <v>DC88</v>
      </c>
      <c r="AA39" s="15"/>
      <c r="AB39" s="25"/>
      <c r="AC39" s="25"/>
      <c r="AD39" s="25"/>
      <c r="AE39" s="15" t="str">
        <f t="shared" si="33"/>
        <v>DOB88</v>
      </c>
      <c r="AF39" s="15" t="str">
        <f t="shared" si="34"/>
        <v>DKB88</v>
      </c>
      <c r="AG39" s="15" t="str">
        <f t="shared" si="35"/>
        <v>DCB88</v>
      </c>
      <c r="AH39" s="15"/>
      <c r="AI39" s="15"/>
      <c r="AJ39" s="15"/>
      <c r="AK39" s="25" t="s">
        <v>8404</v>
      </c>
      <c r="AL39" s="15" t="s">
        <v>11789</v>
      </c>
      <c r="AN39" s="492" t="str">
        <f t="shared" si="25"/>
        <v>'88',	'ZD_88'</v>
      </c>
    </row>
    <row r="40" spans="1:40">
      <c r="A40" s="8">
        <v>38</v>
      </c>
      <c r="B40" s="9" t="s">
        <v>11589</v>
      </c>
      <c r="C40" s="24" t="str" cm="1">
        <f t="array" ref="C40">"ZD_" &amp; _xlfn.IFS(IFERROR(FIND("№",B40,1),0), RIGHT(B40,LEN(B40)-FIND("№",B40,1)),IFERROR(FIND("КШ",B40,1),0)&lt;&gt;0, "KSh"&amp;(RIGHT(B40,LEN(B40)-FIND("КШ",B40,1) -1)))</f>
        <v>ZD_91</v>
      </c>
      <c r="D40" s="13" t="str" cm="1">
        <f t="array" ref="D40">_xlfn.IFS(IFERROR(FIND("№",B40,1),0), RIGHT(B40,LEN(B40)-FIND("№",B40,1)),IFERROR(FIND("КШ",B40,1),0)&lt;&gt;0, "КШ"&amp;(RIGHT(B40,LEN(B40)-FIND("КШ",B40,1) -1)))</f>
        <v>91</v>
      </c>
      <c r="E40" s="13">
        <v>1</v>
      </c>
      <c r="F40" s="11" t="s">
        <v>9298</v>
      </c>
      <c r="G40" s="13">
        <v>1</v>
      </c>
      <c r="H40" s="13"/>
      <c r="I40" s="13"/>
      <c r="J40" s="13"/>
      <c r="K40" s="13"/>
      <c r="L40" s="13"/>
      <c r="M40" s="13"/>
      <c r="N40" s="13"/>
      <c r="O40" s="24" t="str">
        <f t="shared" si="26"/>
        <v>OKC91</v>
      </c>
      <c r="P40" s="24" t="str">
        <f t="shared" si="27"/>
        <v>CKC91</v>
      </c>
      <c r="Q40" s="15" t="str">
        <f t="shared" si="28"/>
        <v>ODC91</v>
      </c>
      <c r="R40" s="15" t="str">
        <f t="shared" si="29"/>
        <v>CDC91</v>
      </c>
      <c r="S40" s="15" t="str">
        <f t="shared" si="30"/>
        <v>OPC91</v>
      </c>
      <c r="T40" s="15" t="str">
        <f t="shared" si="31"/>
        <v>MC91</v>
      </c>
      <c r="U40" s="15"/>
      <c r="V40" s="15"/>
      <c r="W40" s="15"/>
      <c r="X40" s="15"/>
      <c r="Y40" s="15"/>
      <c r="Z40" s="15" t="str">
        <f t="shared" si="32"/>
        <v>DC91</v>
      </c>
      <c r="AA40" s="15"/>
      <c r="AB40" s="25"/>
      <c r="AC40" s="25"/>
      <c r="AD40" s="25"/>
      <c r="AE40" s="15" t="str">
        <f t="shared" si="33"/>
        <v>DOB91</v>
      </c>
      <c r="AF40" s="15" t="str">
        <f t="shared" si="34"/>
        <v>DKB91</v>
      </c>
      <c r="AG40" s="15" t="str">
        <f t="shared" si="35"/>
        <v>DCB91</v>
      </c>
      <c r="AH40" s="15"/>
      <c r="AI40" s="15"/>
      <c r="AJ40" s="15"/>
      <c r="AK40" s="25" t="s">
        <v>8404</v>
      </c>
      <c r="AL40" s="15" t="s">
        <v>11789</v>
      </c>
      <c r="AM40">
        <v>134217728</v>
      </c>
      <c r="AN40" s="492" t="str">
        <f t="shared" si="25"/>
        <v>'91',	'ZD_91'</v>
      </c>
    </row>
    <row r="41" spans="1:40">
      <c r="A41" s="18">
        <v>39</v>
      </c>
      <c r="B41" s="9" t="s">
        <v>11590</v>
      </c>
      <c r="C41" s="24" t="str" cm="1">
        <f t="array" ref="C41">"ZD_" &amp; _xlfn.IFS(IFERROR(FIND("№",B41,1),0), RIGHT(B41,LEN(B41)-FIND("№",B41,1)),IFERROR(FIND("КШ",B41,1),0)&lt;&gt;0, "KSh"&amp;(RIGHT(B41,LEN(B41)-FIND("КШ",B41,1) -1)))</f>
        <v>ZD_93</v>
      </c>
      <c r="D41" s="13" t="str" cm="1">
        <f t="array" ref="D41">_xlfn.IFS(IFERROR(FIND("№",B41,1),0), RIGHT(B41,LEN(B41)-FIND("№",B41,1)),IFERROR(FIND("КШ",B41,1),0)&lt;&gt;0, "КШ"&amp;(RIGHT(B41,LEN(B41)-FIND("КШ",B41,1) -1)))</f>
        <v>93</v>
      </c>
      <c r="E41" s="13">
        <v>1</v>
      </c>
      <c r="F41" s="11" t="s">
        <v>9298</v>
      </c>
      <c r="G41" s="13">
        <v>1</v>
      </c>
      <c r="H41" s="13"/>
      <c r="I41" s="13"/>
      <c r="J41" s="13"/>
      <c r="K41" s="13"/>
      <c r="L41" s="13"/>
      <c r="M41" s="13"/>
      <c r="N41" s="13"/>
      <c r="O41" s="24" t="str">
        <f t="shared" si="26"/>
        <v>OKC93</v>
      </c>
      <c r="P41" s="24" t="str">
        <f t="shared" si="27"/>
        <v>CKC93</v>
      </c>
      <c r="Q41" s="15" t="str">
        <f t="shared" si="28"/>
        <v>ODC93</v>
      </c>
      <c r="R41" s="15" t="str">
        <f t="shared" si="29"/>
        <v>CDC93</v>
      </c>
      <c r="S41" s="15" t="str">
        <f t="shared" si="30"/>
        <v>OPC93</v>
      </c>
      <c r="T41" s="15" t="str">
        <f t="shared" si="31"/>
        <v>MC93</v>
      </c>
      <c r="U41" s="15"/>
      <c r="V41" s="15"/>
      <c r="W41" s="15"/>
      <c r="X41" s="15"/>
      <c r="Y41" s="15"/>
      <c r="Z41" s="15" t="str">
        <f t="shared" si="32"/>
        <v>DC93</v>
      </c>
      <c r="AA41" s="15"/>
      <c r="AB41" s="25"/>
      <c r="AC41" s="25"/>
      <c r="AD41" s="25"/>
      <c r="AE41" s="15" t="str">
        <f t="shared" si="33"/>
        <v>DOB93</v>
      </c>
      <c r="AF41" s="15" t="str">
        <f t="shared" si="34"/>
        <v>DKB93</v>
      </c>
      <c r="AG41" s="15" t="str">
        <f t="shared" si="35"/>
        <v>DCB93</v>
      </c>
      <c r="AH41" s="15"/>
      <c r="AI41" s="15"/>
      <c r="AJ41" s="15"/>
      <c r="AK41" s="25" t="s">
        <v>8404</v>
      </c>
      <c r="AL41" s="15" t="s">
        <v>11789</v>
      </c>
      <c r="AM41">
        <v>134217728</v>
      </c>
      <c r="AN41" s="492" t="str">
        <f t="shared" si="25"/>
        <v>'93',	'ZD_93'</v>
      </c>
    </row>
    <row r="42" spans="1:40">
      <c r="A42" s="8">
        <v>40</v>
      </c>
      <c r="B42" s="9" t="s">
        <v>11591</v>
      </c>
      <c r="C42" s="24" t="str" cm="1">
        <f t="array" ref="C42">"ZD_" &amp; _xlfn.IFS(IFERROR(FIND("№",B42,1),0), RIGHT(B42,LEN(B42)-FIND("№",B42,1)),IFERROR(FIND("КШ",B42,1),0)&lt;&gt;0, "KSh"&amp;(RIGHT(B42,LEN(B42)-FIND("КШ",B42,1) -1)))</f>
        <v>ZD_96</v>
      </c>
      <c r="D42" s="13" t="str" cm="1">
        <f t="array" ref="D42">_xlfn.IFS(IFERROR(FIND("№",B42,1),0), RIGHT(B42,LEN(B42)-FIND("№",B42,1)),IFERROR(FIND("КШ",B42,1),0)&lt;&gt;0, "КШ"&amp;(RIGHT(B42,LEN(B42)-FIND("КШ",B42,1) -1)))</f>
        <v>96</v>
      </c>
      <c r="E42" s="13">
        <v>1</v>
      </c>
      <c r="F42" s="11" t="s">
        <v>9298</v>
      </c>
      <c r="G42" s="13">
        <v>1</v>
      </c>
      <c r="H42" s="13"/>
      <c r="I42" s="13"/>
      <c r="J42" s="13"/>
      <c r="K42" s="13"/>
      <c r="L42" s="13"/>
      <c r="M42" s="13"/>
      <c r="N42" s="13"/>
      <c r="O42" s="24" t="str">
        <f t="shared" si="26"/>
        <v>OKC96</v>
      </c>
      <c r="P42" s="24" t="str">
        <f t="shared" si="27"/>
        <v>CKC96</v>
      </c>
      <c r="Q42" s="15" t="str">
        <f t="shared" si="28"/>
        <v>ODC96</v>
      </c>
      <c r="R42" s="15" t="str">
        <f t="shared" si="29"/>
        <v>CDC96</v>
      </c>
      <c r="S42" s="15" t="str">
        <f t="shared" si="30"/>
        <v>OPC96</v>
      </c>
      <c r="T42" s="15" t="str">
        <f t="shared" si="31"/>
        <v>MC96</v>
      </c>
      <c r="U42" s="15"/>
      <c r="V42" s="15"/>
      <c r="W42" s="15"/>
      <c r="X42" s="15"/>
      <c r="Y42" s="15"/>
      <c r="Z42" s="15" t="str">
        <f t="shared" si="32"/>
        <v>DC96</v>
      </c>
      <c r="AA42" s="15"/>
      <c r="AB42" s="25"/>
      <c r="AC42" s="25"/>
      <c r="AD42" s="25"/>
      <c r="AE42" s="15" t="str">
        <f t="shared" si="33"/>
        <v>DOB96</v>
      </c>
      <c r="AF42" s="15" t="str">
        <f t="shared" si="34"/>
        <v>DKB96</v>
      </c>
      <c r="AG42" s="15" t="str">
        <f t="shared" si="35"/>
        <v>DCB96</v>
      </c>
      <c r="AH42" s="15"/>
      <c r="AI42" s="15"/>
      <c r="AJ42" s="15"/>
      <c r="AK42" s="25" t="s">
        <v>8404</v>
      </c>
      <c r="AL42" s="15" t="s">
        <v>11789</v>
      </c>
      <c r="AN42" s="492" t="str">
        <f t="shared" si="25"/>
        <v>'96',	'ZD_96'</v>
      </c>
    </row>
    <row r="43" spans="1:40">
      <c r="A43" s="18">
        <v>41</v>
      </c>
      <c r="B43" s="9" t="s">
        <v>11592</v>
      </c>
      <c r="C43" s="24" t="str" cm="1">
        <f t="array" ref="C43">"ZD_" &amp; _xlfn.IFS(IFERROR(FIND("№",B43,1),0), RIGHT(B43,LEN(B43)-FIND("№",B43,1)),IFERROR(FIND("КШ",B43,1),0)&lt;&gt;0, "KSh"&amp;(RIGHT(B43,LEN(B43)-FIND("КШ",B43,1) -1)))</f>
        <v>ZD_98</v>
      </c>
      <c r="D43" s="13" t="str" cm="1">
        <f t="array" ref="D43">_xlfn.IFS(IFERROR(FIND("№",B43,1),0), RIGHT(B43,LEN(B43)-FIND("№",B43,1)),IFERROR(FIND("КШ",B43,1),0)&lt;&gt;0, "КШ"&amp;(RIGHT(B43,LEN(B43)-FIND("КШ",B43,1) -1)))</f>
        <v>98</v>
      </c>
      <c r="E43" s="13">
        <v>1</v>
      </c>
      <c r="F43" s="11" t="s">
        <v>9298</v>
      </c>
      <c r="G43" s="13">
        <v>1</v>
      </c>
      <c r="H43" s="13"/>
      <c r="I43" s="13"/>
      <c r="J43" s="13"/>
      <c r="K43" s="13"/>
      <c r="L43" s="13"/>
      <c r="M43" s="13"/>
      <c r="N43" s="13"/>
      <c r="O43" s="24" t="str">
        <f t="shared" si="26"/>
        <v>OKC98</v>
      </c>
      <c r="P43" s="24" t="str">
        <f t="shared" si="27"/>
        <v>CKC98</v>
      </c>
      <c r="Q43" s="15" t="str">
        <f t="shared" si="28"/>
        <v>ODC98</v>
      </c>
      <c r="R43" s="15" t="str">
        <f t="shared" si="29"/>
        <v>CDC98</v>
      </c>
      <c r="S43" s="15" t="str">
        <f t="shared" si="30"/>
        <v>OPC98</v>
      </c>
      <c r="T43" s="15" t="str">
        <f t="shared" si="31"/>
        <v>MC98</v>
      </c>
      <c r="U43" s="15"/>
      <c r="V43" s="15"/>
      <c r="W43" s="15"/>
      <c r="X43" s="15"/>
      <c r="Y43" s="15"/>
      <c r="Z43" s="15" t="str">
        <f t="shared" si="32"/>
        <v>DC98</v>
      </c>
      <c r="AA43" s="15"/>
      <c r="AB43" s="25"/>
      <c r="AC43" s="25"/>
      <c r="AD43" s="25"/>
      <c r="AE43" s="15" t="str">
        <f t="shared" si="33"/>
        <v>DOB98</v>
      </c>
      <c r="AF43" s="15" t="str">
        <f t="shared" si="34"/>
        <v>DKB98</v>
      </c>
      <c r="AG43" s="15" t="str">
        <f t="shared" si="35"/>
        <v>DCB98</v>
      </c>
      <c r="AH43" s="15"/>
      <c r="AI43" s="15"/>
      <c r="AJ43" s="15"/>
      <c r="AK43" s="25" t="s">
        <v>8404</v>
      </c>
      <c r="AL43" s="15" t="s">
        <v>11789</v>
      </c>
      <c r="AN43" s="492" t="str">
        <f t="shared" si="25"/>
        <v>'98',	'ZD_98'</v>
      </c>
    </row>
    <row r="44" spans="1:40">
      <c r="A44" s="8">
        <v>42</v>
      </c>
      <c r="B44" s="9"/>
      <c r="C44" s="24"/>
      <c r="D44" s="13"/>
      <c r="E44" s="13"/>
      <c r="F44" s="23"/>
      <c r="G44" s="14"/>
      <c r="H44" s="13"/>
      <c r="I44" s="13"/>
      <c r="J44" s="13"/>
      <c r="K44" s="13"/>
      <c r="L44" s="13"/>
      <c r="M44" s="13"/>
      <c r="N44" s="13"/>
      <c r="O44" s="24"/>
      <c r="P44" s="24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25"/>
      <c r="AL44" s="15"/>
      <c r="AN44" s="492" t="str">
        <f t="shared" si="25"/>
        <v/>
      </c>
    </row>
    <row r="45" spans="1:40">
      <c r="A45" s="18">
        <v>43</v>
      </c>
      <c r="B45" s="9" t="s">
        <v>11486</v>
      </c>
      <c r="C45" s="24" t="str" cm="1">
        <f t="array" ref="C45">"ZD_" &amp; _xlfn.IFS(IFERROR(FIND("№",B45,1),0), RIGHT(B45,LEN(B45)-FIND("№",B45,1)),IFERROR(FIND("КШ",B45,1),0)&lt;&gt;0, "KSh"&amp;(RIGHT(B45,LEN(B45)-FIND("КШ",B45,1) -1)))</f>
        <v>ZD_24</v>
      </c>
      <c r="D45" s="13" t="str" cm="1">
        <f t="array" ref="D45">_xlfn.IFS(IFERROR(FIND("№",B45,1),0), RIGHT(B45,LEN(B45)-FIND("№",B45,1)),IFERROR(FIND("КШ",B45,1),0)&lt;&gt;0, "КШ"&amp;(RIGHT(B45,LEN(B45)-FIND("КШ",B45,1) -1)))</f>
        <v>24</v>
      </c>
      <c r="E45" s="13">
        <v>0</v>
      </c>
      <c r="F45" s="11" t="s">
        <v>9297</v>
      </c>
      <c r="G45" s="13">
        <v>1</v>
      </c>
      <c r="H45" s="13"/>
      <c r="I45" s="13"/>
      <c r="J45" s="13"/>
      <c r="K45" s="13"/>
      <c r="L45" s="13"/>
      <c r="M45" s="13"/>
      <c r="N45" s="13"/>
      <c r="O45" s="24" t="str">
        <f t="shared" ref="O45:O48" si="36">"OKC"&amp;RIGHT(C45, LEN(C45)-3)</f>
        <v>OKC24</v>
      </c>
      <c r="P45" s="24" t="str">
        <f t="shared" ref="P45:P48" si="37">"CKC"&amp;RIGHT(C45, LEN(C45)-3)</f>
        <v>CKC24</v>
      </c>
      <c r="Q45" s="15"/>
      <c r="R45" s="15"/>
      <c r="S45" s="15"/>
      <c r="T45" s="15"/>
      <c r="U45" s="15"/>
      <c r="V45" s="15"/>
      <c r="W45" s="15" t="str">
        <f t="shared" ref="W45:W48" si="38">"EC"&amp;RIGHT(C45, LEN(C45)-3)</f>
        <v>EC24</v>
      </c>
      <c r="X45" s="15"/>
      <c r="Y45" s="15"/>
      <c r="Z45" s="15" t="str">
        <f t="shared" ref="Z45:Z48" si="39">"DC"&amp;RIGHT(C45, LEN(C45)-3)</f>
        <v>DC24</v>
      </c>
      <c r="AA45" s="15"/>
      <c r="AB45" s="25"/>
      <c r="AC45" s="25" t="str">
        <f t="shared" ref="AC45:AC48" si="40">"NC"&amp;RIGHT(C45, LEN(C45)-3)</f>
        <v>NC24</v>
      </c>
      <c r="AD45" s="25"/>
      <c r="AE45" s="15" t="str">
        <f t="shared" ref="AE45:AE48" si="41">"DOB"&amp;RIGHT(C45, LEN(C45)-3)</f>
        <v>DOB24</v>
      </c>
      <c r="AF45" s="15" t="str">
        <f t="shared" ref="AF45:AF48" si="42">"DKB"&amp;RIGHT(C45, LEN(C45)-3)</f>
        <v>DKB24</v>
      </c>
      <c r="AG45" s="15" t="str">
        <f t="shared" ref="AG45:AG48" si="43">"DCB"&amp;RIGHT(C45, LEN(C45)-3)</f>
        <v>DCB24</v>
      </c>
      <c r="AH45" s="15"/>
      <c r="AI45" s="15"/>
      <c r="AJ45" s="15"/>
      <c r="AK45" s="25" t="s">
        <v>8404</v>
      </c>
      <c r="AL45" s="15" t="s">
        <v>11784</v>
      </c>
      <c r="AN45" s="492" t="str">
        <f t="shared" si="25"/>
        <v>'24',	'ZD_24'</v>
      </c>
    </row>
    <row r="46" spans="1:40">
      <c r="A46" s="8">
        <v>44</v>
      </c>
      <c r="B46" s="9" t="s">
        <v>11487</v>
      </c>
      <c r="C46" s="24" t="str" cm="1">
        <f t="array" ref="C46">"ZD_" &amp; _xlfn.IFS(IFERROR(FIND("№",B46,1),0), RIGHT(B46,LEN(B46)-FIND("№",B46,1)),IFERROR(FIND("КШ",B46,1),0)&lt;&gt;0, "KSh"&amp;(RIGHT(B46,LEN(B46)-FIND("КШ",B46,1) -1)))</f>
        <v>ZD_29</v>
      </c>
      <c r="D46" s="13" t="str" cm="1">
        <f t="array" ref="D46">_xlfn.IFS(IFERROR(FIND("№",B46,1),0), RIGHT(B46,LEN(B46)-FIND("№",B46,1)),IFERROR(FIND("КШ",B46,1),0)&lt;&gt;0, "КШ"&amp;(RIGHT(B46,LEN(B46)-FIND("КШ",B46,1) -1)))</f>
        <v>29</v>
      </c>
      <c r="E46" s="13">
        <v>0</v>
      </c>
      <c r="F46" s="11" t="s">
        <v>9297</v>
      </c>
      <c r="G46" s="13">
        <v>1</v>
      </c>
      <c r="H46" s="13"/>
      <c r="I46" s="13"/>
      <c r="J46" s="13"/>
      <c r="K46" s="13"/>
      <c r="L46" s="13"/>
      <c r="M46" s="13"/>
      <c r="N46" s="13"/>
      <c r="O46" s="24" t="str">
        <f t="shared" si="36"/>
        <v>OKC29</v>
      </c>
      <c r="P46" s="24" t="str">
        <f t="shared" si="37"/>
        <v>CKC29</v>
      </c>
      <c r="Q46" s="15"/>
      <c r="R46" s="15"/>
      <c r="S46" s="15"/>
      <c r="T46" s="15"/>
      <c r="U46" s="15"/>
      <c r="V46" s="15"/>
      <c r="W46" s="15" t="str">
        <f t="shared" si="38"/>
        <v>EC29</v>
      </c>
      <c r="X46" s="15"/>
      <c r="Y46" s="15"/>
      <c r="Z46" s="15" t="str">
        <f t="shared" si="39"/>
        <v>DC29</v>
      </c>
      <c r="AA46" s="15"/>
      <c r="AB46" s="25"/>
      <c r="AC46" s="25" t="str">
        <f t="shared" si="40"/>
        <v>NC29</v>
      </c>
      <c r="AD46" s="25"/>
      <c r="AE46" s="15" t="str">
        <f t="shared" si="41"/>
        <v>DOB29</v>
      </c>
      <c r="AF46" s="15" t="str">
        <f t="shared" si="42"/>
        <v>DKB29</v>
      </c>
      <c r="AG46" s="15" t="str">
        <f t="shared" si="43"/>
        <v>DCB29</v>
      </c>
      <c r="AH46" s="15"/>
      <c r="AI46" s="15"/>
      <c r="AJ46" s="15"/>
      <c r="AK46" s="25" t="s">
        <v>8404</v>
      </c>
      <c r="AL46" s="15" t="s">
        <v>11784</v>
      </c>
      <c r="AN46" s="492" t="str">
        <f t="shared" si="25"/>
        <v>'29',	'ZD_29'</v>
      </c>
    </row>
    <row r="47" spans="1:40">
      <c r="A47" s="18">
        <v>45</v>
      </c>
      <c r="B47" s="9" t="s">
        <v>11488</v>
      </c>
      <c r="C47" s="24" t="str" cm="1">
        <f t="array" ref="C47">"ZD_" &amp; _xlfn.IFS(IFERROR(FIND("№",B47,1),0), RIGHT(B47,LEN(B47)-FIND("№",B47,1)),IFERROR(FIND("КШ",B47,1),0)&lt;&gt;0, "KSh"&amp;(RIGHT(B47,LEN(B47)-FIND("КШ",B47,1) -1)))</f>
        <v>ZD_34</v>
      </c>
      <c r="D47" s="13" t="str" cm="1">
        <f t="array" ref="D47">_xlfn.IFS(IFERROR(FIND("№",B47,1),0), RIGHT(B47,LEN(B47)-FIND("№",B47,1)),IFERROR(FIND("КШ",B47,1),0)&lt;&gt;0, "КШ"&amp;(RIGHT(B47,LEN(B47)-FIND("КШ",B47,1) -1)))</f>
        <v>34</v>
      </c>
      <c r="E47" s="13">
        <v>0</v>
      </c>
      <c r="F47" s="11" t="s">
        <v>9297</v>
      </c>
      <c r="G47" s="13">
        <v>1</v>
      </c>
      <c r="H47" s="13"/>
      <c r="I47" s="13"/>
      <c r="J47" s="13"/>
      <c r="K47" s="13"/>
      <c r="L47" s="13"/>
      <c r="M47" s="13"/>
      <c r="N47" s="13"/>
      <c r="O47" s="24" t="str">
        <f t="shared" si="36"/>
        <v>OKC34</v>
      </c>
      <c r="P47" s="24" t="str">
        <f t="shared" si="37"/>
        <v>CKC34</v>
      </c>
      <c r="Q47" s="15"/>
      <c r="R47" s="15"/>
      <c r="S47" s="15"/>
      <c r="T47" s="15"/>
      <c r="U47" s="15"/>
      <c r="V47" s="15"/>
      <c r="W47" s="15" t="str">
        <f t="shared" si="38"/>
        <v>EC34</v>
      </c>
      <c r="X47" s="15"/>
      <c r="Y47" s="15"/>
      <c r="Z47" s="15" t="str">
        <f t="shared" si="39"/>
        <v>DC34</v>
      </c>
      <c r="AA47" s="15"/>
      <c r="AB47" s="25"/>
      <c r="AC47" s="25" t="str">
        <f t="shared" si="40"/>
        <v>NC34</v>
      </c>
      <c r="AD47" s="25"/>
      <c r="AE47" s="15" t="str">
        <f t="shared" si="41"/>
        <v>DOB34</v>
      </c>
      <c r="AF47" s="15" t="str">
        <f t="shared" si="42"/>
        <v>DKB34</v>
      </c>
      <c r="AG47" s="15" t="str">
        <f t="shared" si="43"/>
        <v>DCB34</v>
      </c>
      <c r="AH47" s="15"/>
      <c r="AI47" s="15"/>
      <c r="AJ47" s="15"/>
      <c r="AK47" s="25" t="s">
        <v>8404</v>
      </c>
      <c r="AL47" s="15" t="s">
        <v>11784</v>
      </c>
      <c r="AN47" s="492" t="str">
        <f t="shared" si="25"/>
        <v>'34',	'ZD_34'</v>
      </c>
    </row>
    <row r="48" spans="1:40">
      <c r="A48" s="8">
        <v>46</v>
      </c>
      <c r="B48" s="9" t="s">
        <v>11489</v>
      </c>
      <c r="C48" s="24" t="str" cm="1">
        <f t="array" ref="C48">"ZD_" &amp; _xlfn.IFS(IFERROR(FIND("№",B48,1),0), RIGHT(B48,LEN(B48)-FIND("№",B48,1)),IFERROR(FIND("КШ",B48,1),0)&lt;&gt;0, "KSh"&amp;(RIGHT(B48,LEN(B48)-FIND("КШ",B48,1) -1)))</f>
        <v>ZD_42</v>
      </c>
      <c r="D48" s="13" t="str" cm="1">
        <f t="array" ref="D48">_xlfn.IFS(IFERROR(FIND("№",B48,1),0), RIGHT(B48,LEN(B48)-FIND("№",B48,1)),IFERROR(FIND("КШ",B48,1),0)&lt;&gt;0, "КШ"&amp;(RIGHT(B48,LEN(B48)-FIND("КШ",B48,1) -1)))</f>
        <v>42</v>
      </c>
      <c r="E48" s="13">
        <v>0</v>
      </c>
      <c r="F48" s="11" t="s">
        <v>9297</v>
      </c>
      <c r="G48" s="13">
        <v>1</v>
      </c>
      <c r="H48" s="13"/>
      <c r="I48" s="13"/>
      <c r="J48" s="13"/>
      <c r="K48" s="13"/>
      <c r="L48" s="13"/>
      <c r="M48" s="13"/>
      <c r="N48" s="13"/>
      <c r="O48" s="24" t="str">
        <f t="shared" si="36"/>
        <v>OKC42</v>
      </c>
      <c r="P48" s="24" t="str">
        <f t="shared" si="37"/>
        <v>CKC42</v>
      </c>
      <c r="Q48" s="15"/>
      <c r="R48" s="15"/>
      <c r="S48" s="15"/>
      <c r="T48" s="15"/>
      <c r="U48" s="15"/>
      <c r="V48" s="15"/>
      <c r="W48" s="15" t="str">
        <f t="shared" si="38"/>
        <v>EC42</v>
      </c>
      <c r="X48" s="15"/>
      <c r="Y48" s="15"/>
      <c r="Z48" s="15" t="str">
        <f t="shared" si="39"/>
        <v>DC42</v>
      </c>
      <c r="AA48" s="15"/>
      <c r="AB48" s="25"/>
      <c r="AC48" s="25" t="str">
        <f t="shared" si="40"/>
        <v>NC42</v>
      </c>
      <c r="AD48" s="25"/>
      <c r="AE48" s="15" t="str">
        <f t="shared" si="41"/>
        <v>DOB42</v>
      </c>
      <c r="AF48" s="15" t="str">
        <f t="shared" si="42"/>
        <v>DKB42</v>
      </c>
      <c r="AG48" s="15" t="str">
        <f t="shared" si="43"/>
        <v>DCB42</v>
      </c>
      <c r="AH48" s="15"/>
      <c r="AI48" s="15"/>
      <c r="AJ48" s="15"/>
      <c r="AK48" s="25" t="s">
        <v>8404</v>
      </c>
      <c r="AL48" s="15" t="s">
        <v>11784</v>
      </c>
      <c r="AN48" s="492" t="str">
        <f t="shared" si="25"/>
        <v>'42',	'ZD_42'</v>
      </c>
    </row>
    <row r="49" spans="1:40">
      <c r="A49" s="18">
        <v>47</v>
      </c>
      <c r="B49" s="9"/>
      <c r="C49" s="24"/>
      <c r="D49" s="13"/>
      <c r="E49" s="13"/>
      <c r="F49" s="23"/>
      <c r="G49" s="14"/>
      <c r="H49" s="13"/>
      <c r="I49" s="13"/>
      <c r="J49" s="13"/>
      <c r="K49" s="13"/>
      <c r="L49" s="13"/>
      <c r="M49" s="13"/>
      <c r="N49" s="13"/>
      <c r="O49" s="24"/>
      <c r="P49" s="24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25"/>
      <c r="AL49" s="15"/>
      <c r="AN49" s="492" t="str">
        <f t="shared" si="25"/>
        <v/>
      </c>
    </row>
    <row r="50" spans="1:40">
      <c r="A50" s="8">
        <v>48</v>
      </c>
      <c r="B50" s="9" t="s">
        <v>11593</v>
      </c>
      <c r="C50" s="24" t="str" cm="1">
        <f t="array" ref="C50">"ZD_" &amp; _xlfn.IFS(IFERROR(FIND("№",B50,1),0), RIGHT(B50,LEN(B50)-FIND("№",B50,1)),IFERROR(FIND("КШ",B50,1),0)&lt;&gt;0, "KSh"&amp;(RIGHT(B50,LEN(B50)-FIND("КШ",B50,1) -1)))</f>
        <v>ZD_62</v>
      </c>
      <c r="D50" s="13" t="str" cm="1">
        <f t="array" ref="D50">_xlfn.IFS(IFERROR(FIND("№",B50,1),0), RIGHT(B50,LEN(B50)-FIND("№",B50,1)),IFERROR(FIND("КШ",B50,1),0)&lt;&gt;0, "КШ"&amp;(RIGHT(B50,LEN(B50)-FIND("КШ",B50,1) -1)))</f>
        <v>62</v>
      </c>
      <c r="E50" s="13">
        <v>1</v>
      </c>
      <c r="F50" s="11" t="s">
        <v>9298</v>
      </c>
      <c r="G50" s="13">
        <v>1</v>
      </c>
      <c r="H50" s="13"/>
      <c r="I50" s="13"/>
      <c r="J50" s="13"/>
      <c r="K50" s="13"/>
      <c r="L50" s="13"/>
      <c r="M50" s="13"/>
      <c r="N50" s="13"/>
      <c r="O50" s="24" t="str">
        <f t="shared" ref="O50:O58" si="44">"OKC"&amp;RIGHT(C50, LEN(C50)-3)</f>
        <v>OKC62</v>
      </c>
      <c r="P50" s="24" t="str">
        <f t="shared" ref="P50:P58" si="45">"CKC"&amp;RIGHT(C50, LEN(C50)-3)</f>
        <v>CKC62</v>
      </c>
      <c r="Q50" s="15" t="str">
        <f t="shared" ref="Q50:Q57" si="46">"ODC"&amp;RIGHT(C50, LEN(C50)-3)</f>
        <v>ODC62</v>
      </c>
      <c r="R50" s="15" t="str">
        <f t="shared" ref="R50:R57" si="47">"CDC"&amp;RIGHT(C50, LEN(C50)-3)</f>
        <v>CDC62</v>
      </c>
      <c r="S50" s="15" t="str">
        <f t="shared" ref="S50:S57" si="48">"OPC"&amp;RIGHT(C50, LEN(C50)-3)</f>
        <v>OPC62</v>
      </c>
      <c r="T50" s="15" t="str">
        <f t="shared" ref="T50:T57" si="49">"MC"&amp;RIGHT(C50, LEN(C50)-3)</f>
        <v>MC62</v>
      </c>
      <c r="U50" s="15"/>
      <c r="V50" s="15"/>
      <c r="W50" s="15"/>
      <c r="X50" s="15"/>
      <c r="Y50" s="15"/>
      <c r="Z50" s="15" t="str">
        <f t="shared" ref="Z50:Z58" si="50">"DC"&amp;RIGHT(C50, LEN(C50)-3)</f>
        <v>DC62</v>
      </c>
      <c r="AA50" s="15"/>
      <c r="AB50" s="25"/>
      <c r="AC50" s="25"/>
      <c r="AD50" s="25"/>
      <c r="AE50" s="15" t="str">
        <f t="shared" ref="AE50:AE58" si="51">"DOB"&amp;RIGHT(C50, LEN(C50)-3)</f>
        <v>DOB62</v>
      </c>
      <c r="AF50" s="15" t="str">
        <f t="shared" ref="AF50:AF58" si="52">"DKB"&amp;RIGHT(C50, LEN(C50)-3)</f>
        <v>DKB62</v>
      </c>
      <c r="AG50" s="15" t="str">
        <f t="shared" ref="AG50:AG58" si="53">"DCB"&amp;RIGHT(C50, LEN(C50)-3)</f>
        <v>DCB62</v>
      </c>
      <c r="AH50" s="15"/>
      <c r="AI50" s="15"/>
      <c r="AJ50" s="15"/>
      <c r="AK50" s="25" t="s">
        <v>8404</v>
      </c>
      <c r="AL50" s="15" t="s">
        <v>11789</v>
      </c>
      <c r="AN50" s="492" t="str">
        <f t="shared" si="25"/>
        <v>'62',	'ZD_62'</v>
      </c>
    </row>
    <row r="51" spans="1:40">
      <c r="A51" s="18">
        <v>49</v>
      </c>
      <c r="B51" s="236" t="s">
        <v>11594</v>
      </c>
      <c r="C51" s="24" t="str" cm="1">
        <f t="array" ref="C51">"ZD_" &amp; _xlfn.IFS(IFERROR(FIND("№",B51,1),0), RIGHT(B51,LEN(B51)-FIND("№",B51,1)),IFERROR(FIND("КШ",B51,1),0)&lt;&gt;0, "KSh"&amp;(RIGHT(B51,LEN(B51)-FIND("КШ",B51,1) -1)))</f>
        <v>ZD_63</v>
      </c>
      <c r="D51" s="13" t="str" cm="1">
        <f t="array" ref="D51">_xlfn.IFS(IFERROR(FIND("№",B51,1),0), RIGHT(B51,LEN(B51)-FIND("№",B51,1)),IFERROR(FIND("КШ",B51,1),0)&lt;&gt;0, "КШ"&amp;(RIGHT(B51,LEN(B51)-FIND("КШ",B51,1) -1)))</f>
        <v>63</v>
      </c>
      <c r="E51" s="13">
        <v>1</v>
      </c>
      <c r="F51" s="11" t="s">
        <v>9298</v>
      </c>
      <c r="G51" s="13">
        <v>1</v>
      </c>
      <c r="H51" s="13"/>
      <c r="I51" s="13"/>
      <c r="J51" s="13"/>
      <c r="K51" s="13"/>
      <c r="L51" s="13"/>
      <c r="M51" s="13"/>
      <c r="N51" s="13"/>
      <c r="O51" s="24" t="str">
        <f t="shared" si="44"/>
        <v>OKC63</v>
      </c>
      <c r="P51" s="24" t="str">
        <f t="shared" si="45"/>
        <v>CKC63</v>
      </c>
      <c r="Q51" s="15" t="str">
        <f t="shared" si="46"/>
        <v>ODC63</v>
      </c>
      <c r="R51" s="15" t="str">
        <f t="shared" si="47"/>
        <v>CDC63</v>
      </c>
      <c r="S51" s="15" t="str">
        <f t="shared" si="48"/>
        <v>OPC63</v>
      </c>
      <c r="T51" s="15" t="str">
        <f t="shared" si="49"/>
        <v>MC63</v>
      </c>
      <c r="U51" s="15"/>
      <c r="V51" s="15"/>
      <c r="W51" s="15"/>
      <c r="X51" s="15"/>
      <c r="Y51" s="15"/>
      <c r="Z51" s="15" t="str">
        <f t="shared" si="50"/>
        <v>DC63</v>
      </c>
      <c r="AA51" s="15"/>
      <c r="AB51" s="25"/>
      <c r="AC51" s="25"/>
      <c r="AD51" s="25"/>
      <c r="AE51" s="15" t="str">
        <f t="shared" si="51"/>
        <v>DOB63</v>
      </c>
      <c r="AF51" s="15" t="str">
        <f t="shared" si="52"/>
        <v>DKB63</v>
      </c>
      <c r="AG51" s="15" t="str">
        <f t="shared" si="53"/>
        <v>DCB63</v>
      </c>
      <c r="AH51" s="15"/>
      <c r="AI51" s="15"/>
      <c r="AJ51" s="15"/>
      <c r="AK51" s="25" t="s">
        <v>8404</v>
      </c>
      <c r="AL51" s="15" t="s">
        <v>11789</v>
      </c>
      <c r="AN51" s="492" t="str">
        <f t="shared" si="25"/>
        <v>'63',	'ZD_63'</v>
      </c>
    </row>
    <row r="52" spans="1:40">
      <c r="A52" s="8">
        <v>50</v>
      </c>
      <c r="B52" s="9" t="s">
        <v>11595</v>
      </c>
      <c r="C52" s="24" t="str" cm="1">
        <f t="array" ref="C52">"ZD_" &amp; _xlfn.IFS(IFERROR(FIND("№",B52,1),0), RIGHT(B52,LEN(B52)-FIND("№",B52,1)),IFERROR(FIND("КШ",B52,1),0)&lt;&gt;0, "KSh"&amp;(RIGHT(B52,LEN(B52)-FIND("КШ",B52,1) -1)))</f>
        <v>ZD_64</v>
      </c>
      <c r="D52" s="13" t="str" cm="1">
        <f t="array" ref="D52">_xlfn.IFS(IFERROR(FIND("№",B52,1),0), RIGHT(B52,LEN(B52)-FIND("№",B52,1)),IFERROR(FIND("КШ",B52,1),0)&lt;&gt;0, "КШ"&amp;(RIGHT(B52,LEN(B52)-FIND("КШ",B52,1) -1)))</f>
        <v>64</v>
      </c>
      <c r="E52" s="13">
        <v>1</v>
      </c>
      <c r="F52" s="11" t="s">
        <v>9298</v>
      </c>
      <c r="G52" s="13">
        <v>1</v>
      </c>
      <c r="H52" s="13"/>
      <c r="I52" s="13"/>
      <c r="J52" s="13"/>
      <c r="K52" s="13"/>
      <c r="L52" s="13"/>
      <c r="M52" s="13"/>
      <c r="N52" s="13"/>
      <c r="O52" s="24" t="str">
        <f t="shared" si="44"/>
        <v>OKC64</v>
      </c>
      <c r="P52" s="24" t="str">
        <f t="shared" si="45"/>
        <v>CKC64</v>
      </c>
      <c r="Q52" s="15" t="str">
        <f t="shared" si="46"/>
        <v>ODC64</v>
      </c>
      <c r="R52" s="15" t="str">
        <f t="shared" si="47"/>
        <v>CDC64</v>
      </c>
      <c r="S52" s="15" t="str">
        <f t="shared" si="48"/>
        <v>OPC64</v>
      </c>
      <c r="T52" s="15" t="str">
        <f t="shared" si="49"/>
        <v>MC64</v>
      </c>
      <c r="U52" s="15"/>
      <c r="V52" s="15"/>
      <c r="W52" s="15"/>
      <c r="X52" s="15"/>
      <c r="Y52" s="15"/>
      <c r="Z52" s="15" t="str">
        <f t="shared" si="50"/>
        <v>DC64</v>
      </c>
      <c r="AA52" s="15"/>
      <c r="AB52" s="25"/>
      <c r="AC52" s="25"/>
      <c r="AD52" s="25"/>
      <c r="AE52" s="15" t="str">
        <f t="shared" si="51"/>
        <v>DOB64</v>
      </c>
      <c r="AF52" s="15" t="str">
        <f t="shared" si="52"/>
        <v>DKB64</v>
      </c>
      <c r="AG52" s="15" t="str">
        <f t="shared" si="53"/>
        <v>DCB64</v>
      </c>
      <c r="AH52" s="15"/>
      <c r="AI52" s="15"/>
      <c r="AJ52" s="15"/>
      <c r="AK52" s="25" t="s">
        <v>8404</v>
      </c>
      <c r="AL52" s="15" t="s">
        <v>11789</v>
      </c>
      <c r="AN52" s="492" t="str">
        <f t="shared" si="25"/>
        <v>'64',	'ZD_64'</v>
      </c>
    </row>
    <row r="53" spans="1:40">
      <c r="A53" s="18">
        <v>51</v>
      </c>
      <c r="B53" s="9" t="s">
        <v>11596</v>
      </c>
      <c r="C53" s="24" t="str" cm="1">
        <f t="array" ref="C53">"ZD_" &amp; _xlfn.IFS(IFERROR(FIND("№",B53,1),0), RIGHT(B53,LEN(B53)-FIND("№",B53,1)),IFERROR(FIND("КШ",B53,1),0)&lt;&gt;0, "KSh"&amp;(RIGHT(B53,LEN(B53)-FIND("КШ",B53,1) -1)))</f>
        <v>ZD_65</v>
      </c>
      <c r="D53" s="13" t="str" cm="1">
        <f t="array" ref="D53">_xlfn.IFS(IFERROR(FIND("№",B53,1),0), RIGHT(B53,LEN(B53)-FIND("№",B53,1)),IFERROR(FIND("КШ",B53,1),0)&lt;&gt;0, "КШ"&amp;(RIGHT(B53,LEN(B53)-FIND("КШ",B53,1) -1)))</f>
        <v>65</v>
      </c>
      <c r="E53" s="13">
        <v>1</v>
      </c>
      <c r="F53" s="11" t="s">
        <v>9298</v>
      </c>
      <c r="G53" s="13">
        <v>1</v>
      </c>
      <c r="H53" s="13"/>
      <c r="I53" s="13"/>
      <c r="J53" s="13"/>
      <c r="K53" s="13"/>
      <c r="L53" s="13"/>
      <c r="M53" s="13"/>
      <c r="N53" s="13"/>
      <c r="O53" s="24" t="str">
        <f t="shared" si="44"/>
        <v>OKC65</v>
      </c>
      <c r="P53" s="24" t="str">
        <f t="shared" si="45"/>
        <v>CKC65</v>
      </c>
      <c r="Q53" s="15" t="str">
        <f t="shared" si="46"/>
        <v>ODC65</v>
      </c>
      <c r="R53" s="15" t="str">
        <f t="shared" si="47"/>
        <v>CDC65</v>
      </c>
      <c r="S53" s="15" t="str">
        <f t="shared" si="48"/>
        <v>OPC65</v>
      </c>
      <c r="T53" s="15" t="str">
        <f t="shared" si="49"/>
        <v>MC65</v>
      </c>
      <c r="U53" s="15"/>
      <c r="V53" s="15"/>
      <c r="W53" s="15"/>
      <c r="X53" s="15"/>
      <c r="Y53" s="15"/>
      <c r="Z53" s="15" t="str">
        <f t="shared" si="50"/>
        <v>DC65</v>
      </c>
      <c r="AA53" s="15"/>
      <c r="AB53" s="25"/>
      <c r="AC53" s="25"/>
      <c r="AD53" s="25"/>
      <c r="AE53" s="15" t="str">
        <f t="shared" si="51"/>
        <v>DOB65</v>
      </c>
      <c r="AF53" s="15" t="str">
        <f t="shared" si="52"/>
        <v>DKB65</v>
      </c>
      <c r="AG53" s="15" t="str">
        <f t="shared" si="53"/>
        <v>DCB65</v>
      </c>
      <c r="AH53" s="15"/>
      <c r="AI53" s="15"/>
      <c r="AJ53" s="15"/>
      <c r="AK53" s="25" t="s">
        <v>8404</v>
      </c>
      <c r="AL53" s="15" t="s">
        <v>11789</v>
      </c>
      <c r="AN53" s="492" t="str">
        <f t="shared" si="25"/>
        <v>'65',	'ZD_65'</v>
      </c>
    </row>
    <row r="54" spans="1:40">
      <c r="A54" s="8">
        <v>52</v>
      </c>
      <c r="B54" s="9" t="s">
        <v>11597</v>
      </c>
      <c r="C54" s="24" t="str" cm="1">
        <f t="array" ref="C54">"ZD_" &amp; _xlfn.IFS(IFERROR(FIND("№",B54,1),0), RIGHT(B54,LEN(B54)-FIND("№",B54,1)),IFERROR(FIND("КШ",B54,1),0)&lt;&gt;0, "KSh"&amp;(RIGHT(B54,LEN(B54)-FIND("КШ",B54,1) -1)))</f>
        <v>ZD_66</v>
      </c>
      <c r="D54" s="13" t="str" cm="1">
        <f t="array" ref="D54">_xlfn.IFS(IFERROR(FIND("№",B54,1),0), RIGHT(B54,LEN(B54)-FIND("№",B54,1)),IFERROR(FIND("КШ",B54,1),0)&lt;&gt;0, "КШ"&amp;(RIGHT(B54,LEN(B54)-FIND("КШ",B54,1) -1)))</f>
        <v>66</v>
      </c>
      <c r="E54" s="13">
        <v>1</v>
      </c>
      <c r="F54" s="11" t="s">
        <v>9298</v>
      </c>
      <c r="G54" s="13">
        <v>1</v>
      </c>
      <c r="H54" s="13"/>
      <c r="I54" s="13"/>
      <c r="J54" s="13"/>
      <c r="K54" s="13"/>
      <c r="L54" s="13"/>
      <c r="M54" s="13"/>
      <c r="N54" s="13"/>
      <c r="O54" s="24" t="str">
        <f t="shared" si="44"/>
        <v>OKC66</v>
      </c>
      <c r="P54" s="24" t="str">
        <f t="shared" si="45"/>
        <v>CKC66</v>
      </c>
      <c r="Q54" s="15" t="str">
        <f t="shared" si="46"/>
        <v>ODC66</v>
      </c>
      <c r="R54" s="15" t="str">
        <f t="shared" si="47"/>
        <v>CDC66</v>
      </c>
      <c r="S54" s="15" t="str">
        <f t="shared" si="48"/>
        <v>OPC66</v>
      </c>
      <c r="T54" s="15" t="str">
        <f t="shared" si="49"/>
        <v>MC66</v>
      </c>
      <c r="U54" s="15"/>
      <c r="V54" s="15"/>
      <c r="W54" s="15"/>
      <c r="X54" s="15"/>
      <c r="Y54" s="15"/>
      <c r="Z54" s="15" t="str">
        <f t="shared" si="50"/>
        <v>DC66</v>
      </c>
      <c r="AA54" s="15"/>
      <c r="AB54" s="25"/>
      <c r="AC54" s="25"/>
      <c r="AD54" s="25"/>
      <c r="AE54" s="15" t="str">
        <f t="shared" si="51"/>
        <v>DOB66</v>
      </c>
      <c r="AF54" s="15" t="str">
        <f t="shared" si="52"/>
        <v>DKB66</v>
      </c>
      <c r="AG54" s="15" t="str">
        <f t="shared" si="53"/>
        <v>DCB66</v>
      </c>
      <c r="AH54" s="9"/>
      <c r="AI54" s="9"/>
      <c r="AJ54" s="9"/>
      <c r="AK54" s="25" t="s">
        <v>8404</v>
      </c>
      <c r="AL54" s="15" t="s">
        <v>11789</v>
      </c>
      <c r="AN54" s="492" t="str">
        <f t="shared" si="25"/>
        <v>'66',	'ZD_66'</v>
      </c>
    </row>
    <row r="55" spans="1:40">
      <c r="A55" s="18">
        <v>53</v>
      </c>
      <c r="B55" s="9" t="s">
        <v>11598</v>
      </c>
      <c r="C55" s="24" t="str" cm="1">
        <f t="array" ref="C55">"ZD_" &amp; _xlfn.IFS(IFERROR(FIND("№",B55,1),0), RIGHT(B55,LEN(B55)-FIND("№",B55,1)),IFERROR(FIND("КШ",B55,1),0)&lt;&gt;0, "KSh"&amp;(RIGHT(B55,LEN(B55)-FIND("КШ",B55,1) -1)))</f>
        <v>ZD_67</v>
      </c>
      <c r="D55" s="13" t="str" cm="1">
        <f t="array" ref="D55">_xlfn.IFS(IFERROR(FIND("№",B55,1),0), RIGHT(B55,LEN(B55)-FIND("№",B55,1)),IFERROR(FIND("КШ",B55,1),0)&lt;&gt;0, "КШ"&amp;(RIGHT(B55,LEN(B55)-FIND("КШ",B55,1) -1)))</f>
        <v>67</v>
      </c>
      <c r="E55" s="13">
        <v>1</v>
      </c>
      <c r="F55" s="11" t="s">
        <v>9298</v>
      </c>
      <c r="G55" s="13">
        <v>1</v>
      </c>
      <c r="H55" s="13"/>
      <c r="I55" s="13"/>
      <c r="J55" s="13"/>
      <c r="K55" s="13"/>
      <c r="L55" s="13"/>
      <c r="M55" s="13"/>
      <c r="N55" s="13"/>
      <c r="O55" s="24" t="str">
        <f t="shared" si="44"/>
        <v>OKC67</v>
      </c>
      <c r="P55" s="24" t="str">
        <f t="shared" si="45"/>
        <v>CKC67</v>
      </c>
      <c r="Q55" s="15" t="str">
        <f t="shared" si="46"/>
        <v>ODC67</v>
      </c>
      <c r="R55" s="15" t="str">
        <f t="shared" si="47"/>
        <v>CDC67</v>
      </c>
      <c r="S55" s="15" t="str">
        <f t="shared" si="48"/>
        <v>OPC67</v>
      </c>
      <c r="T55" s="15" t="str">
        <f t="shared" si="49"/>
        <v>MC67</v>
      </c>
      <c r="U55" s="15"/>
      <c r="V55" s="15"/>
      <c r="W55" s="15"/>
      <c r="X55" s="15"/>
      <c r="Y55" s="15"/>
      <c r="Z55" s="15" t="str">
        <f t="shared" si="50"/>
        <v>DC67</v>
      </c>
      <c r="AA55" s="15"/>
      <c r="AB55" s="25"/>
      <c r="AC55" s="25"/>
      <c r="AD55" s="25"/>
      <c r="AE55" s="15" t="str">
        <f t="shared" si="51"/>
        <v>DOB67</v>
      </c>
      <c r="AF55" s="15" t="str">
        <f t="shared" si="52"/>
        <v>DKB67</v>
      </c>
      <c r="AG55" s="15" t="str">
        <f t="shared" si="53"/>
        <v>DCB67</v>
      </c>
      <c r="AH55" s="15"/>
      <c r="AI55" s="15"/>
      <c r="AJ55" s="15"/>
      <c r="AK55" s="25" t="s">
        <v>8404</v>
      </c>
      <c r="AL55" s="15" t="s">
        <v>11789</v>
      </c>
      <c r="AN55" s="492" t="str">
        <f t="shared" si="25"/>
        <v>'67',	'ZD_67'</v>
      </c>
    </row>
    <row r="56" spans="1:40">
      <c r="A56" s="8">
        <v>54</v>
      </c>
      <c r="B56" s="9" t="s">
        <v>11599</v>
      </c>
      <c r="C56" s="24" t="str" cm="1">
        <f t="array" ref="C56">"ZD_" &amp; _xlfn.IFS(IFERROR(FIND("№",B56,1),0), RIGHT(B56,LEN(B56)-FIND("№",B56,1)),IFERROR(FIND("КШ",B56,1),0)&lt;&gt;0, "KSh"&amp;(RIGHT(B56,LEN(B56)-FIND("КШ",B56,1) -1)))</f>
        <v>ZD_68</v>
      </c>
      <c r="D56" s="13" t="str" cm="1">
        <f t="array" ref="D56">_xlfn.IFS(IFERROR(FIND("№",B56,1),0), RIGHT(B56,LEN(B56)-FIND("№",B56,1)),IFERROR(FIND("КШ",B56,1),0)&lt;&gt;0, "КШ"&amp;(RIGHT(B56,LEN(B56)-FIND("КШ",B56,1) -1)))</f>
        <v>68</v>
      </c>
      <c r="E56" s="13">
        <v>1</v>
      </c>
      <c r="F56" s="11" t="s">
        <v>9298</v>
      </c>
      <c r="G56" s="13">
        <v>1</v>
      </c>
      <c r="H56" s="13"/>
      <c r="I56" s="13"/>
      <c r="J56" s="13"/>
      <c r="K56" s="13"/>
      <c r="L56" s="13"/>
      <c r="M56" s="13"/>
      <c r="N56" s="13"/>
      <c r="O56" s="24" t="str">
        <f t="shared" si="44"/>
        <v>OKC68</v>
      </c>
      <c r="P56" s="24" t="str">
        <f t="shared" si="45"/>
        <v>CKC68</v>
      </c>
      <c r="Q56" s="15" t="str">
        <f t="shared" si="46"/>
        <v>ODC68</v>
      </c>
      <c r="R56" s="15" t="str">
        <f t="shared" si="47"/>
        <v>CDC68</v>
      </c>
      <c r="S56" s="15" t="str">
        <f t="shared" si="48"/>
        <v>OPC68</v>
      </c>
      <c r="T56" s="15" t="str">
        <f t="shared" si="49"/>
        <v>MC68</v>
      </c>
      <c r="U56" s="15"/>
      <c r="V56" s="15"/>
      <c r="W56" s="15"/>
      <c r="X56" s="15"/>
      <c r="Y56" s="15"/>
      <c r="Z56" s="15" t="str">
        <f t="shared" si="50"/>
        <v>DC68</v>
      </c>
      <c r="AA56" s="15"/>
      <c r="AB56" s="25"/>
      <c r="AC56" s="25"/>
      <c r="AD56" s="25"/>
      <c r="AE56" s="15" t="str">
        <f t="shared" si="51"/>
        <v>DOB68</v>
      </c>
      <c r="AF56" s="15" t="str">
        <f t="shared" si="52"/>
        <v>DKB68</v>
      </c>
      <c r="AG56" s="15" t="str">
        <f t="shared" si="53"/>
        <v>DCB68</v>
      </c>
      <c r="AH56" s="15"/>
      <c r="AI56" s="15"/>
      <c r="AJ56" s="15"/>
      <c r="AK56" s="25" t="s">
        <v>8404</v>
      </c>
      <c r="AL56" s="15" t="s">
        <v>11789</v>
      </c>
      <c r="AN56" s="492" t="str">
        <f t="shared" si="25"/>
        <v>'68',	'ZD_68'</v>
      </c>
    </row>
    <row r="57" spans="1:40">
      <c r="A57" s="18">
        <v>55</v>
      </c>
      <c r="B57" s="9" t="s">
        <v>11600</v>
      </c>
      <c r="C57" s="24" t="str" cm="1">
        <f t="array" ref="C57">"ZD_" &amp; _xlfn.IFS(IFERROR(FIND("№",B57,1),0), RIGHT(B57,LEN(B57)-FIND("№",B57,1)),IFERROR(FIND("КШ",B57,1),0)&lt;&gt;0, "KSh"&amp;(RIGHT(B57,LEN(B57)-FIND("КШ",B57,1) -1)))</f>
        <v>ZD_84</v>
      </c>
      <c r="D57" s="13" t="str" cm="1">
        <f t="array" ref="D57">_xlfn.IFS(IFERROR(FIND("№",B57,1),0), RIGHT(B57,LEN(B57)-FIND("№",B57,1)),IFERROR(FIND("КШ",B57,1),0)&lt;&gt;0, "КШ"&amp;(RIGHT(B57,LEN(B57)-FIND("КШ",B57,1) -1)))</f>
        <v>84</v>
      </c>
      <c r="E57" s="13">
        <v>1</v>
      </c>
      <c r="F57" s="11" t="s">
        <v>9298</v>
      </c>
      <c r="G57" s="13">
        <v>1</v>
      </c>
      <c r="H57" s="13"/>
      <c r="I57" s="13"/>
      <c r="J57" s="13"/>
      <c r="K57" s="13"/>
      <c r="L57" s="13"/>
      <c r="M57" s="13"/>
      <c r="N57" s="13"/>
      <c r="O57" s="24" t="str">
        <f t="shared" si="44"/>
        <v>OKC84</v>
      </c>
      <c r="P57" s="24" t="str">
        <f t="shared" si="45"/>
        <v>CKC84</v>
      </c>
      <c r="Q57" s="15" t="str">
        <f t="shared" si="46"/>
        <v>ODC84</v>
      </c>
      <c r="R57" s="15" t="str">
        <f t="shared" si="47"/>
        <v>CDC84</v>
      </c>
      <c r="S57" s="15" t="str">
        <f t="shared" si="48"/>
        <v>OPC84</v>
      </c>
      <c r="T57" s="15" t="str">
        <f t="shared" si="49"/>
        <v>MC84</v>
      </c>
      <c r="U57" s="15"/>
      <c r="V57" s="15"/>
      <c r="W57" s="15"/>
      <c r="X57" s="15"/>
      <c r="Y57" s="15"/>
      <c r="Z57" s="15" t="str">
        <f t="shared" si="50"/>
        <v>DC84</v>
      </c>
      <c r="AA57" s="15"/>
      <c r="AB57" s="25"/>
      <c r="AC57" s="25"/>
      <c r="AD57" s="25"/>
      <c r="AE57" s="15" t="str">
        <f t="shared" si="51"/>
        <v>DOB84</v>
      </c>
      <c r="AF57" s="15" t="str">
        <f t="shared" si="52"/>
        <v>DKB84</v>
      </c>
      <c r="AG57" s="15" t="str">
        <f t="shared" si="53"/>
        <v>DCB84</v>
      </c>
      <c r="AH57" s="15"/>
      <c r="AI57" s="15"/>
      <c r="AJ57" s="15"/>
      <c r="AK57" s="25" t="s">
        <v>8404</v>
      </c>
      <c r="AL57" s="15" t="s">
        <v>11789</v>
      </c>
      <c r="AN57" s="492" t="str">
        <f t="shared" si="25"/>
        <v>'84',	'ZD_84'</v>
      </c>
    </row>
    <row r="58" spans="1:40">
      <c r="A58" s="8">
        <v>56</v>
      </c>
      <c r="B58" s="9" t="s">
        <v>11601</v>
      </c>
      <c r="C58" s="24" t="str" cm="1">
        <f t="array" ref="C58">"ZD_" &amp; _xlfn.IFS(IFERROR(FIND("№",B58,1),0), RIGHT(B58,LEN(B58)-FIND("№",B58,1)),IFERROR(FIND("КШ",B58,1),0)&lt;&gt;0, "KSh"&amp;(RIGHT(B58,LEN(B58)-FIND("КШ",B58,1) -1)))</f>
        <v>ZD_89</v>
      </c>
      <c r="D58" s="13" t="str" cm="1">
        <f t="array" ref="D58">_xlfn.IFS(IFERROR(FIND("№",B58,1),0), RIGHT(B58,LEN(B58)-FIND("№",B58,1)),IFERROR(FIND("КШ",B58,1),0)&lt;&gt;0, "КШ"&amp;(RIGHT(B58,LEN(B58)-FIND("КШ",B58,1) -1)))</f>
        <v>89</v>
      </c>
      <c r="E58" s="13">
        <v>1</v>
      </c>
      <c r="F58" s="11" t="s">
        <v>9298</v>
      </c>
      <c r="G58" s="13">
        <v>1</v>
      </c>
      <c r="H58" s="13"/>
      <c r="I58" s="13"/>
      <c r="J58" s="13"/>
      <c r="K58" s="13"/>
      <c r="L58" s="13"/>
      <c r="M58" s="13"/>
      <c r="N58" s="13"/>
      <c r="O58" s="24" t="str">
        <f t="shared" si="44"/>
        <v>OKC89</v>
      </c>
      <c r="P58" s="24" t="str">
        <f t="shared" si="45"/>
        <v>CKC89</v>
      </c>
      <c r="Q58" s="15" t="str">
        <f>"ODC"&amp;RIGHT(C58, LEN(C58)-3)</f>
        <v>ODC89</v>
      </c>
      <c r="R58" s="15" t="str">
        <f>"CDC"&amp;RIGHT(C58, LEN(C58)-3)</f>
        <v>CDC89</v>
      </c>
      <c r="S58" s="15" t="str">
        <f>"OPC"&amp;RIGHT(C58, LEN(C58)-3)</f>
        <v>OPC89</v>
      </c>
      <c r="T58" s="15" t="str">
        <f>"MC"&amp;RIGHT(C58, LEN(C58)-3)</f>
        <v>MC89</v>
      </c>
      <c r="U58" s="15"/>
      <c r="V58" s="15"/>
      <c r="W58" s="15"/>
      <c r="X58" s="15"/>
      <c r="Y58" s="15"/>
      <c r="Z58" s="15" t="str">
        <f t="shared" si="50"/>
        <v>DC89</v>
      </c>
      <c r="AA58" s="15"/>
      <c r="AB58" s="25"/>
      <c r="AC58" s="25"/>
      <c r="AD58" s="25"/>
      <c r="AE58" s="15" t="str">
        <f t="shared" si="51"/>
        <v>DOB89</v>
      </c>
      <c r="AF58" s="15" t="str">
        <f t="shared" si="52"/>
        <v>DKB89</v>
      </c>
      <c r="AG58" s="15" t="str">
        <f t="shared" si="53"/>
        <v>DCB89</v>
      </c>
      <c r="AH58" s="15"/>
      <c r="AI58" s="15"/>
      <c r="AJ58" s="15"/>
      <c r="AK58" s="25" t="s">
        <v>8404</v>
      </c>
      <c r="AL58" s="15" t="s">
        <v>11789</v>
      </c>
      <c r="AN58" s="492" t="str">
        <f t="shared" si="25"/>
        <v>'89',	'ZD_89'</v>
      </c>
    </row>
    <row r="59" spans="1:40">
      <c r="A59" s="18">
        <v>57</v>
      </c>
      <c r="B59" s="9"/>
      <c r="C59" s="24"/>
      <c r="D59" s="13"/>
      <c r="E59" s="13"/>
      <c r="F59" s="23"/>
      <c r="G59" s="13"/>
      <c r="H59" s="13"/>
      <c r="I59" s="13"/>
      <c r="J59" s="13"/>
      <c r="K59" s="13"/>
      <c r="L59" s="13"/>
      <c r="M59" s="13"/>
      <c r="N59" s="13"/>
      <c r="O59" s="24"/>
      <c r="P59" s="24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25"/>
      <c r="AC59" s="25"/>
      <c r="AD59" s="25"/>
      <c r="AE59" s="15"/>
      <c r="AF59" s="15"/>
      <c r="AG59" s="15"/>
      <c r="AH59" s="15"/>
      <c r="AI59" s="15"/>
      <c r="AJ59" s="15"/>
      <c r="AK59" s="25"/>
      <c r="AL59" s="15"/>
      <c r="AN59" s="492" t="str">
        <f t="shared" si="25"/>
        <v/>
      </c>
    </row>
    <row r="60" spans="1:40">
      <c r="A60" s="8">
        <v>58</v>
      </c>
      <c r="B60" s="9" t="s">
        <v>11490</v>
      </c>
      <c r="C60" s="24" t="str" cm="1">
        <f t="array" ref="C60">"ZD_" &amp; _xlfn.IFS(IFERROR(FIND("№",B60,1),0), RIGHT(B60,LEN(B60)-FIND("№",B60,1)),IFERROR(FIND("КШ",B60,1),0)&lt;&gt;0, "KSh"&amp;(RIGHT(B60,LEN(B60)-FIND("КШ",B60,1) -1)))</f>
        <v>ZD_14</v>
      </c>
      <c r="D60" s="13" t="str" cm="1">
        <f t="array" ref="D60">_xlfn.IFS(IFERROR(FIND("№",B60,1),0), RIGHT(B60,LEN(B60)-FIND("№",B60,1)),IFERROR(FIND("КШ",B60,1),0)&lt;&gt;0, "КШ"&amp;(RIGHT(B60,LEN(B60)-FIND("КШ",B60,1) -1)))</f>
        <v>14</v>
      </c>
      <c r="E60" s="13">
        <v>0</v>
      </c>
      <c r="F60" s="11" t="s">
        <v>9297</v>
      </c>
      <c r="G60" s="13">
        <v>1</v>
      </c>
      <c r="H60" s="13"/>
      <c r="I60" s="13"/>
      <c r="J60" s="13"/>
      <c r="K60" s="13"/>
      <c r="L60" s="13"/>
      <c r="M60" s="13"/>
      <c r="N60" s="13"/>
      <c r="O60" s="24" t="str">
        <f t="shared" ref="O60:O63" si="54">"OKC"&amp;RIGHT(C60, LEN(C60)-3)</f>
        <v>OKC14</v>
      </c>
      <c r="P60" s="24" t="str">
        <f t="shared" ref="P60:P63" si="55">"CKC"&amp;RIGHT(C60, LEN(C60)-3)</f>
        <v>CKC14</v>
      </c>
      <c r="Q60" s="15"/>
      <c r="R60" s="15"/>
      <c r="S60" s="15"/>
      <c r="T60" s="15"/>
      <c r="U60" s="15"/>
      <c r="V60" s="15"/>
      <c r="W60" s="15" t="str">
        <f t="shared" ref="W60:W63" si="56">"EC"&amp;RIGHT(C60, LEN(C60)-3)</f>
        <v>EC14</v>
      </c>
      <c r="X60" s="15"/>
      <c r="Y60" s="15"/>
      <c r="Z60" s="15" t="str">
        <f t="shared" ref="Z60:Z63" si="57">"DC"&amp;RIGHT(C60, LEN(C60)-3)</f>
        <v>DC14</v>
      </c>
      <c r="AA60" s="15"/>
      <c r="AB60" s="25"/>
      <c r="AC60" s="25" t="str">
        <f t="shared" ref="AC60:AC63" si="58">"NC"&amp;RIGHT(C60, LEN(C60)-3)</f>
        <v>NC14</v>
      </c>
      <c r="AD60" s="25"/>
      <c r="AE60" s="15" t="str">
        <f t="shared" ref="AE60:AE63" si="59">"DOB"&amp;RIGHT(C60, LEN(C60)-3)</f>
        <v>DOB14</v>
      </c>
      <c r="AF60" s="15" t="str">
        <f t="shared" ref="AF60:AF63" si="60">"DKB"&amp;RIGHT(C60, LEN(C60)-3)</f>
        <v>DKB14</v>
      </c>
      <c r="AG60" s="15" t="str">
        <f t="shared" ref="AG60:AG63" si="61">"DCB"&amp;RIGHT(C60, LEN(C60)-3)</f>
        <v>DCB14</v>
      </c>
      <c r="AH60" s="15"/>
      <c r="AI60" s="15"/>
      <c r="AJ60" s="15"/>
      <c r="AK60" s="25" t="s">
        <v>8404</v>
      </c>
      <c r="AL60" s="15" t="s">
        <v>11784</v>
      </c>
      <c r="AN60" s="492" t="str">
        <f t="shared" si="25"/>
        <v>'14',	'ZD_14'</v>
      </c>
    </row>
    <row r="61" spans="1:40">
      <c r="A61" s="18">
        <v>59</v>
      </c>
      <c r="B61" s="9" t="s">
        <v>11491</v>
      </c>
      <c r="C61" s="24" t="str" cm="1">
        <f t="array" ref="C61">"ZD_" &amp; _xlfn.IFS(IFERROR(FIND("№",B61,1),0), RIGHT(B61,LEN(B61)-FIND("№",B61,1)),IFERROR(FIND("КШ",B61,1),0)&lt;&gt;0, "KSh"&amp;(RIGHT(B61,LEN(B61)-FIND("КШ",B61,1) -1)))</f>
        <v>ZD_15</v>
      </c>
      <c r="D61" s="13" t="str" cm="1">
        <f t="array" ref="D61">_xlfn.IFS(IFERROR(FIND("№",B61,1),0), RIGHT(B61,LEN(B61)-FIND("№",B61,1)),IFERROR(FIND("КШ",B61,1),0)&lt;&gt;0, "КШ"&amp;(RIGHT(B61,LEN(B61)-FIND("КШ",B61,1) -1)))</f>
        <v>15</v>
      </c>
      <c r="E61" s="13">
        <v>0</v>
      </c>
      <c r="F61" s="11" t="s">
        <v>9297</v>
      </c>
      <c r="G61" s="13">
        <v>1</v>
      </c>
      <c r="H61" s="13"/>
      <c r="I61" s="13"/>
      <c r="J61" s="13"/>
      <c r="K61" s="13"/>
      <c r="L61" s="13"/>
      <c r="M61" s="13"/>
      <c r="N61" s="13"/>
      <c r="O61" s="24" t="str">
        <f t="shared" si="54"/>
        <v>OKC15</v>
      </c>
      <c r="P61" s="24" t="str">
        <f t="shared" si="55"/>
        <v>CKC15</v>
      </c>
      <c r="Q61" s="15"/>
      <c r="R61" s="15"/>
      <c r="S61" s="15"/>
      <c r="T61" s="15"/>
      <c r="U61" s="15"/>
      <c r="V61" s="15"/>
      <c r="W61" s="15" t="str">
        <f t="shared" si="56"/>
        <v>EC15</v>
      </c>
      <c r="X61" s="15"/>
      <c r="Y61" s="15"/>
      <c r="Z61" s="15" t="str">
        <f t="shared" si="57"/>
        <v>DC15</v>
      </c>
      <c r="AA61" s="15"/>
      <c r="AB61" s="25"/>
      <c r="AC61" s="25" t="str">
        <f t="shared" si="58"/>
        <v>NC15</v>
      </c>
      <c r="AD61" s="25"/>
      <c r="AE61" s="15" t="str">
        <f t="shared" si="59"/>
        <v>DOB15</v>
      </c>
      <c r="AF61" s="15" t="str">
        <f t="shared" si="60"/>
        <v>DKB15</v>
      </c>
      <c r="AG61" s="15" t="str">
        <f t="shared" si="61"/>
        <v>DCB15</v>
      </c>
      <c r="AH61" s="15"/>
      <c r="AI61" s="15"/>
      <c r="AJ61" s="15"/>
      <c r="AK61" s="25" t="s">
        <v>8404</v>
      </c>
      <c r="AL61" s="15" t="s">
        <v>11784</v>
      </c>
      <c r="AN61" s="492" t="str">
        <f t="shared" si="25"/>
        <v>'15',	'ZD_15'</v>
      </c>
    </row>
    <row r="62" spans="1:40">
      <c r="A62" s="8">
        <v>60</v>
      </c>
      <c r="B62" s="9" t="s">
        <v>11492</v>
      </c>
      <c r="C62" s="24" t="str" cm="1">
        <f t="array" ref="C62">"ZD_" &amp; _xlfn.IFS(IFERROR(FIND("№",B62,1),0), RIGHT(B62,LEN(B62)-FIND("№",B62,1)),IFERROR(FIND("КШ",B62,1),0)&lt;&gt;0, "KSh"&amp;(RIGHT(B62,LEN(B62)-FIND("КШ",B62,1) -1)))</f>
        <v>ZD_16</v>
      </c>
      <c r="D62" s="13" t="str" cm="1">
        <f t="array" ref="D62">_xlfn.IFS(IFERROR(FIND("№",B62,1),0), RIGHT(B62,LEN(B62)-FIND("№",B62,1)),IFERROR(FIND("КШ",B62,1),0)&lt;&gt;0, "КШ"&amp;(RIGHT(B62,LEN(B62)-FIND("КШ",B62,1) -1)))</f>
        <v>16</v>
      </c>
      <c r="E62" s="13">
        <v>0</v>
      </c>
      <c r="F62" s="11" t="s">
        <v>9297</v>
      </c>
      <c r="G62" s="13">
        <v>1</v>
      </c>
      <c r="H62" s="13"/>
      <c r="I62" s="13"/>
      <c r="J62" s="13"/>
      <c r="K62" s="13"/>
      <c r="L62" s="13"/>
      <c r="M62" s="13"/>
      <c r="N62" s="13"/>
      <c r="O62" s="24" t="str">
        <f t="shared" si="54"/>
        <v>OKC16</v>
      </c>
      <c r="P62" s="24" t="str">
        <f t="shared" si="55"/>
        <v>CKC16</v>
      </c>
      <c r="Q62" s="15"/>
      <c r="R62" s="15"/>
      <c r="S62" s="15"/>
      <c r="T62" s="15"/>
      <c r="U62" s="15"/>
      <c r="V62" s="15"/>
      <c r="W62" s="15" t="str">
        <f t="shared" si="56"/>
        <v>EC16</v>
      </c>
      <c r="X62" s="15"/>
      <c r="Y62" s="15"/>
      <c r="Z62" s="15" t="str">
        <f t="shared" si="57"/>
        <v>DC16</v>
      </c>
      <c r="AA62" s="15"/>
      <c r="AB62" s="25"/>
      <c r="AC62" s="25" t="str">
        <f t="shared" si="58"/>
        <v>NC16</v>
      </c>
      <c r="AD62" s="25"/>
      <c r="AE62" s="15" t="str">
        <f t="shared" si="59"/>
        <v>DOB16</v>
      </c>
      <c r="AF62" s="15" t="str">
        <f t="shared" si="60"/>
        <v>DKB16</v>
      </c>
      <c r="AG62" s="15" t="str">
        <f t="shared" si="61"/>
        <v>DCB16</v>
      </c>
      <c r="AH62" s="15"/>
      <c r="AI62" s="15"/>
      <c r="AJ62" s="15"/>
      <c r="AK62" s="25" t="s">
        <v>8404</v>
      </c>
      <c r="AL62" s="15" t="s">
        <v>11784</v>
      </c>
      <c r="AN62" s="492" t="str">
        <f t="shared" si="25"/>
        <v>'16',	'ZD_16'</v>
      </c>
    </row>
    <row r="63" spans="1:40">
      <c r="A63" s="18">
        <v>61</v>
      </c>
      <c r="B63" s="9" t="s">
        <v>11493</v>
      </c>
      <c r="C63" s="24" t="str" cm="1">
        <f t="array" ref="C63">"ZD_" &amp; _xlfn.IFS(IFERROR(FIND("№",B63,1),0), RIGHT(B63,LEN(B63)-FIND("№",B63,1)),IFERROR(FIND("КШ",B63,1),0)&lt;&gt;0, "KSh"&amp;(RIGHT(B63,LEN(B63)-FIND("КШ",B63,1) -1)))</f>
        <v>ZD_17</v>
      </c>
      <c r="D63" s="13" t="str" cm="1">
        <f t="array" ref="D63">_xlfn.IFS(IFERROR(FIND("№",B63,1),0), RIGHT(B63,LEN(B63)-FIND("№",B63,1)),IFERROR(FIND("КШ",B63,1),0)&lt;&gt;0, "КШ"&amp;(RIGHT(B63,LEN(B63)-FIND("КШ",B63,1) -1)))</f>
        <v>17</v>
      </c>
      <c r="E63" s="13">
        <v>0</v>
      </c>
      <c r="F63" s="11" t="s">
        <v>9297</v>
      </c>
      <c r="G63" s="13">
        <v>1</v>
      </c>
      <c r="H63" s="13"/>
      <c r="I63" s="13"/>
      <c r="J63" s="13"/>
      <c r="K63" s="13"/>
      <c r="L63" s="13"/>
      <c r="M63" s="13"/>
      <c r="N63" s="13"/>
      <c r="O63" s="24" t="str">
        <f t="shared" si="54"/>
        <v>OKC17</v>
      </c>
      <c r="P63" s="24" t="str">
        <f t="shared" si="55"/>
        <v>CKC17</v>
      </c>
      <c r="Q63" s="15"/>
      <c r="R63" s="15"/>
      <c r="S63" s="15"/>
      <c r="T63" s="15"/>
      <c r="U63" s="15"/>
      <c r="V63" s="15"/>
      <c r="W63" s="15" t="str">
        <f t="shared" si="56"/>
        <v>EC17</v>
      </c>
      <c r="X63" s="15"/>
      <c r="Y63" s="15"/>
      <c r="Z63" s="15" t="str">
        <f t="shared" si="57"/>
        <v>DC17</v>
      </c>
      <c r="AA63" s="15"/>
      <c r="AB63" s="25"/>
      <c r="AC63" s="25" t="str">
        <f t="shared" si="58"/>
        <v>NC17</v>
      </c>
      <c r="AD63" s="25"/>
      <c r="AE63" s="15" t="str">
        <f t="shared" si="59"/>
        <v>DOB17</v>
      </c>
      <c r="AF63" s="15" t="str">
        <f t="shared" si="60"/>
        <v>DKB17</v>
      </c>
      <c r="AG63" s="15" t="str">
        <f t="shared" si="61"/>
        <v>DCB17</v>
      </c>
      <c r="AH63" s="15"/>
      <c r="AI63" s="15"/>
      <c r="AJ63" s="15"/>
      <c r="AK63" s="25" t="s">
        <v>8404</v>
      </c>
      <c r="AL63" s="15" t="s">
        <v>11784</v>
      </c>
      <c r="AN63" s="492" t="str">
        <f t="shared" si="25"/>
        <v>'17',	'ZD_17'</v>
      </c>
    </row>
    <row r="64" spans="1:40">
      <c r="A64" s="8">
        <v>62</v>
      </c>
      <c r="B64" s="15"/>
      <c r="C64" s="24"/>
      <c r="D64" s="13"/>
      <c r="E64" s="13"/>
      <c r="F64" s="23"/>
      <c r="G64" s="13"/>
      <c r="H64" s="13"/>
      <c r="I64" s="13"/>
      <c r="J64" s="13"/>
      <c r="K64" s="13"/>
      <c r="L64" s="13"/>
      <c r="M64" s="13"/>
      <c r="N64" s="13"/>
      <c r="O64" s="24"/>
      <c r="P64" s="24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25"/>
      <c r="AC64" s="25"/>
      <c r="AD64" s="25"/>
      <c r="AE64" s="15"/>
      <c r="AF64" s="15"/>
      <c r="AG64" s="15"/>
      <c r="AH64" s="15"/>
      <c r="AI64" s="15"/>
      <c r="AJ64" s="15"/>
      <c r="AK64" s="25"/>
      <c r="AL64" s="15"/>
      <c r="AN64" s="492" t="str">
        <f t="shared" si="25"/>
        <v/>
      </c>
    </row>
    <row r="65" spans="1:40">
      <c r="A65" s="18">
        <v>63</v>
      </c>
      <c r="B65" s="9" t="s">
        <v>11602</v>
      </c>
      <c r="C65" s="24" t="str" cm="1">
        <f t="array" ref="C65">"ZD_" &amp; _xlfn.IFS(IFERROR(FIND("№",B65,1),0), RIGHT(B65,LEN(B65)-FIND("№",B65,1)),IFERROR(FIND("КШ",B65,1),0)&lt;&gt;0, "KSh"&amp;(RIGHT(B65,LEN(B65)-FIND("КШ",B65,1) -1)))</f>
        <v>ZD_57</v>
      </c>
      <c r="D65" s="13" t="str" cm="1">
        <f t="array" ref="D65">_xlfn.IFS(IFERROR(FIND("№",B65,1),0), RIGHT(B65,LEN(B65)-FIND("№",B65,1)),IFERROR(FIND("КШ",B65,1),0)&lt;&gt;0, "КШ"&amp;(RIGHT(B65,LEN(B65)-FIND("КШ",B65,1) -1)))</f>
        <v>57</v>
      </c>
      <c r="E65" s="13">
        <v>1</v>
      </c>
      <c r="F65" s="11" t="s">
        <v>9298</v>
      </c>
      <c r="G65" s="13">
        <v>1</v>
      </c>
      <c r="H65" s="13"/>
      <c r="I65" s="13"/>
      <c r="J65" s="13"/>
      <c r="K65" s="13"/>
      <c r="L65" s="13"/>
      <c r="M65" s="13"/>
      <c r="N65" s="13"/>
      <c r="O65" s="24" t="str">
        <f t="shared" ref="O65:O69" si="62">"OKC"&amp;RIGHT(C65, LEN(C65)-3)</f>
        <v>OKC57</v>
      </c>
      <c r="P65" s="24" t="str">
        <f t="shared" ref="P65:P69" si="63">"CKC"&amp;RIGHT(C65, LEN(C65)-3)</f>
        <v>CKC57</v>
      </c>
      <c r="Q65" s="15" t="str">
        <f>"ODC"&amp;RIGHT(C65, LEN(C65)-3)</f>
        <v>ODC57</v>
      </c>
      <c r="R65" s="15" t="str">
        <f>"CDC"&amp;RIGHT(C65, LEN(C65)-3)</f>
        <v>CDC57</v>
      </c>
      <c r="S65" s="15" t="str">
        <f>"OPC"&amp;RIGHT(C65, LEN(C65)-3)</f>
        <v>OPC57</v>
      </c>
      <c r="T65" s="15" t="str">
        <f>"MC"&amp;RIGHT(C65, LEN(C65)-3)</f>
        <v>MC57</v>
      </c>
      <c r="U65" s="15"/>
      <c r="V65" s="15"/>
      <c r="W65" s="15"/>
      <c r="X65" s="15"/>
      <c r="Y65" s="15"/>
      <c r="Z65" s="15" t="str">
        <f t="shared" ref="Z65:Z69" si="64">"DC"&amp;RIGHT(C65, LEN(C65)-3)</f>
        <v>DC57</v>
      </c>
      <c r="AA65" s="15"/>
      <c r="AB65" s="25"/>
      <c r="AC65" s="25"/>
      <c r="AD65" s="25"/>
      <c r="AE65" s="15" t="str">
        <f t="shared" ref="AE65:AE69" si="65">"DOB"&amp;RIGHT(C65, LEN(C65)-3)</f>
        <v>DOB57</v>
      </c>
      <c r="AF65" s="15" t="str">
        <f t="shared" ref="AF65:AF69" si="66">"DKB"&amp;RIGHT(C65, LEN(C65)-3)</f>
        <v>DKB57</v>
      </c>
      <c r="AG65" s="15" t="str">
        <f t="shared" ref="AG65:AG69" si="67">"DCB"&amp;RIGHT(C65, LEN(C65)-3)</f>
        <v>DCB57</v>
      </c>
      <c r="AH65" s="15"/>
      <c r="AI65" s="15"/>
      <c r="AJ65" s="15"/>
      <c r="AK65" s="25" t="s">
        <v>8404</v>
      </c>
      <c r="AL65" s="15" t="s">
        <v>11789</v>
      </c>
      <c r="AN65" s="492" t="str">
        <f t="shared" si="25"/>
        <v>'57',	'ZD_57'</v>
      </c>
    </row>
    <row r="66" spans="1:40">
      <c r="A66" s="8">
        <v>64</v>
      </c>
      <c r="B66" s="9" t="s">
        <v>11603</v>
      </c>
      <c r="C66" s="24" t="str" cm="1">
        <f t="array" ref="C66">"ZD_" &amp; _xlfn.IFS(IFERROR(FIND("№",B66,1),0), RIGHT(B66,LEN(B66)-FIND("№",B66,1)),IFERROR(FIND("КШ",B66,1),0)&lt;&gt;0, "KSh"&amp;(RIGHT(B66,LEN(B66)-FIND("КШ",B66,1) -1)))</f>
        <v>ZD_58</v>
      </c>
      <c r="D66" s="13" t="str" cm="1">
        <f t="array" ref="D66">_xlfn.IFS(IFERROR(FIND("№",B66,1),0), RIGHT(B66,LEN(B66)-FIND("№",B66,1)),IFERROR(FIND("КШ",B66,1),0)&lt;&gt;0, "КШ"&amp;(RIGHT(B66,LEN(B66)-FIND("КШ",B66,1) -1)))</f>
        <v>58</v>
      </c>
      <c r="E66" s="13">
        <v>1</v>
      </c>
      <c r="F66" s="11" t="s">
        <v>9298</v>
      </c>
      <c r="G66" s="13">
        <v>1</v>
      </c>
      <c r="H66" s="13"/>
      <c r="I66" s="13"/>
      <c r="J66" s="13"/>
      <c r="K66" s="13"/>
      <c r="L66" s="13"/>
      <c r="M66" s="13"/>
      <c r="N66" s="13"/>
      <c r="O66" s="24" t="str">
        <f t="shared" si="62"/>
        <v>OKC58</v>
      </c>
      <c r="P66" s="24" t="str">
        <f t="shared" si="63"/>
        <v>CKC58</v>
      </c>
      <c r="Q66" s="15" t="str">
        <f>"ODC"&amp;RIGHT(C66, LEN(C66)-3)</f>
        <v>ODC58</v>
      </c>
      <c r="R66" s="15" t="str">
        <f>"CDC"&amp;RIGHT(C66, LEN(C66)-3)</f>
        <v>CDC58</v>
      </c>
      <c r="S66" s="15" t="str">
        <f>"OPC"&amp;RIGHT(C66, LEN(C66)-3)</f>
        <v>OPC58</v>
      </c>
      <c r="T66" s="15" t="str">
        <f>"MC"&amp;RIGHT(C66, LEN(C66)-3)</f>
        <v>MC58</v>
      </c>
      <c r="U66" s="15"/>
      <c r="V66" s="15"/>
      <c r="W66" s="15"/>
      <c r="X66" s="15"/>
      <c r="Y66" s="15"/>
      <c r="Z66" s="15" t="str">
        <f t="shared" si="64"/>
        <v>DC58</v>
      </c>
      <c r="AA66" s="15"/>
      <c r="AB66" s="25"/>
      <c r="AC66" s="25"/>
      <c r="AD66" s="25"/>
      <c r="AE66" s="15" t="str">
        <f t="shared" si="65"/>
        <v>DOB58</v>
      </c>
      <c r="AF66" s="15" t="str">
        <f t="shared" si="66"/>
        <v>DKB58</v>
      </c>
      <c r="AG66" s="15" t="str">
        <f t="shared" si="67"/>
        <v>DCB58</v>
      </c>
      <c r="AH66" s="15"/>
      <c r="AI66" s="15"/>
      <c r="AJ66" s="15"/>
      <c r="AK66" s="25" t="s">
        <v>8404</v>
      </c>
      <c r="AL66" s="15" t="s">
        <v>11789</v>
      </c>
      <c r="AN66" s="492" t="str">
        <f t="shared" si="25"/>
        <v>'58',	'ZD_58'</v>
      </c>
    </row>
    <row r="67" spans="1:40">
      <c r="A67" s="18">
        <v>65</v>
      </c>
      <c r="B67" s="9" t="s">
        <v>11604</v>
      </c>
      <c r="C67" s="24" t="str" cm="1">
        <f t="array" ref="C67">"ZD_" &amp; _xlfn.IFS(IFERROR(FIND("№",B67,1),0), RIGHT(B67,LEN(B67)-FIND("№",B67,1)),IFERROR(FIND("КШ",B67,1),0)&lt;&gt;0, "KSh"&amp;(RIGHT(B67,LEN(B67)-FIND("КШ",B67,1) -1)))</f>
        <v>ZD_59</v>
      </c>
      <c r="D67" s="13" t="str" cm="1">
        <f t="array" ref="D67">_xlfn.IFS(IFERROR(FIND("№",B67,1),0), RIGHT(B67,LEN(B67)-FIND("№",B67,1)),IFERROR(FIND("КШ",B67,1),0)&lt;&gt;0, "КШ"&amp;(RIGHT(B67,LEN(B67)-FIND("КШ",B67,1) -1)))</f>
        <v>59</v>
      </c>
      <c r="E67" s="13">
        <v>1</v>
      </c>
      <c r="F67" s="11" t="s">
        <v>9298</v>
      </c>
      <c r="G67" s="13">
        <v>1</v>
      </c>
      <c r="H67" s="13"/>
      <c r="I67" s="13"/>
      <c r="J67" s="13"/>
      <c r="K67" s="13"/>
      <c r="L67" s="13"/>
      <c r="M67" s="13"/>
      <c r="N67" s="13"/>
      <c r="O67" s="24" t="str">
        <f t="shared" si="62"/>
        <v>OKC59</v>
      </c>
      <c r="P67" s="24" t="str">
        <f t="shared" si="63"/>
        <v>CKC59</v>
      </c>
      <c r="Q67" s="15" t="str">
        <f>"ODC"&amp;RIGHT(C67, LEN(C67)-3)</f>
        <v>ODC59</v>
      </c>
      <c r="R67" s="15" t="str">
        <f>"CDC"&amp;RIGHT(C67, LEN(C67)-3)</f>
        <v>CDC59</v>
      </c>
      <c r="S67" s="15" t="str">
        <f>"OPC"&amp;RIGHT(C67, LEN(C67)-3)</f>
        <v>OPC59</v>
      </c>
      <c r="T67" s="15" t="str">
        <f>"MC"&amp;RIGHT(C67, LEN(C67)-3)</f>
        <v>MC59</v>
      </c>
      <c r="U67" s="15"/>
      <c r="V67" s="15"/>
      <c r="W67" s="15"/>
      <c r="X67" s="15"/>
      <c r="Y67" s="15"/>
      <c r="Z67" s="15" t="str">
        <f t="shared" si="64"/>
        <v>DC59</v>
      </c>
      <c r="AA67" s="15"/>
      <c r="AB67" s="25"/>
      <c r="AC67" s="25"/>
      <c r="AD67" s="25"/>
      <c r="AE67" s="15" t="str">
        <f t="shared" si="65"/>
        <v>DOB59</v>
      </c>
      <c r="AF67" s="15" t="str">
        <f t="shared" si="66"/>
        <v>DKB59</v>
      </c>
      <c r="AG67" s="15" t="str">
        <f t="shared" si="67"/>
        <v>DCB59</v>
      </c>
      <c r="AH67" s="15"/>
      <c r="AI67" s="15"/>
      <c r="AJ67" s="15"/>
      <c r="AK67" s="25" t="s">
        <v>8404</v>
      </c>
      <c r="AL67" s="15" t="s">
        <v>11789</v>
      </c>
      <c r="AN67" s="492" t="str">
        <f t="shared" ref="AN67:AN98" si="68">IF(D67="","",CONCATENATE("'",D67,"'",",	","'",C67,"'"))</f>
        <v>'59',	'ZD_59'</v>
      </c>
    </row>
    <row r="68" spans="1:40">
      <c r="A68" s="8">
        <v>66</v>
      </c>
      <c r="B68" s="9" t="s">
        <v>11605</v>
      </c>
      <c r="C68" s="24" t="str" cm="1">
        <f t="array" ref="C68">"ZD_" &amp; _xlfn.IFS(IFERROR(FIND("№",B68,1),0), RIGHT(B68,LEN(B68)-FIND("№",B68,1)),IFERROR(FIND("КШ",B68,1),0)&lt;&gt;0, "KSh"&amp;(RIGHT(B68,LEN(B68)-FIND("КШ",B68,1) -1)))</f>
        <v>ZD_60</v>
      </c>
      <c r="D68" s="13" t="str" cm="1">
        <f t="array" ref="D68">_xlfn.IFS(IFERROR(FIND("№",B68,1),0), RIGHT(B68,LEN(B68)-FIND("№",B68,1)),IFERROR(FIND("КШ",B68,1),0)&lt;&gt;0, "КШ"&amp;(RIGHT(B68,LEN(B68)-FIND("КШ",B68,1) -1)))</f>
        <v>60</v>
      </c>
      <c r="E68" s="13">
        <v>1</v>
      </c>
      <c r="F68" s="11" t="s">
        <v>9298</v>
      </c>
      <c r="G68" s="13">
        <v>1</v>
      </c>
      <c r="H68" s="13"/>
      <c r="I68" s="13"/>
      <c r="J68" s="13"/>
      <c r="K68" s="13"/>
      <c r="L68" s="13"/>
      <c r="M68" s="13"/>
      <c r="N68" s="13"/>
      <c r="O68" s="24" t="str">
        <f t="shared" si="62"/>
        <v>OKC60</v>
      </c>
      <c r="P68" s="24" t="str">
        <f t="shared" si="63"/>
        <v>CKC60</v>
      </c>
      <c r="Q68" s="15" t="str">
        <f>"ODC"&amp;RIGHT(C68, LEN(C68)-3)</f>
        <v>ODC60</v>
      </c>
      <c r="R68" s="15" t="str">
        <f>"CDC"&amp;RIGHT(C68, LEN(C68)-3)</f>
        <v>CDC60</v>
      </c>
      <c r="S68" s="15" t="str">
        <f>"OPC"&amp;RIGHT(C68, LEN(C68)-3)</f>
        <v>OPC60</v>
      </c>
      <c r="T68" s="15" t="str">
        <f>"MC"&amp;RIGHT(C68, LEN(C68)-3)</f>
        <v>MC60</v>
      </c>
      <c r="U68" s="15"/>
      <c r="V68" s="15"/>
      <c r="W68" s="15"/>
      <c r="X68" s="15"/>
      <c r="Y68" s="15"/>
      <c r="Z68" s="15" t="str">
        <f t="shared" si="64"/>
        <v>DC60</v>
      </c>
      <c r="AA68" s="15"/>
      <c r="AB68" s="25"/>
      <c r="AC68" s="25"/>
      <c r="AD68" s="25"/>
      <c r="AE68" s="15" t="str">
        <f t="shared" si="65"/>
        <v>DOB60</v>
      </c>
      <c r="AF68" s="15" t="str">
        <f t="shared" si="66"/>
        <v>DKB60</v>
      </c>
      <c r="AG68" s="15" t="str">
        <f t="shared" si="67"/>
        <v>DCB60</v>
      </c>
      <c r="AH68" s="15"/>
      <c r="AI68" s="15"/>
      <c r="AJ68" s="15"/>
      <c r="AK68" s="25" t="s">
        <v>8404</v>
      </c>
      <c r="AL68" s="15" t="s">
        <v>11789</v>
      </c>
      <c r="AN68" s="492" t="str">
        <f t="shared" si="68"/>
        <v>'60',	'ZD_60'</v>
      </c>
    </row>
    <row r="69" spans="1:40">
      <c r="A69" s="18">
        <v>67</v>
      </c>
      <c r="B69" s="9" t="s">
        <v>11606</v>
      </c>
      <c r="C69" s="24" t="str" cm="1">
        <f t="array" ref="C69">"ZD_" &amp; _xlfn.IFS(IFERROR(FIND("№",B69,1),0), RIGHT(B69,LEN(B69)-FIND("№",B69,1)),IFERROR(FIND("КШ",B69,1),0)&lt;&gt;0, "KSh"&amp;(RIGHT(B69,LEN(B69)-FIND("КШ",B69,1) -1)))</f>
        <v>ZD_61</v>
      </c>
      <c r="D69" s="13" t="str" cm="1">
        <f t="array" ref="D69">_xlfn.IFS(IFERROR(FIND("№",B69,1),0), RIGHT(B69,LEN(B69)-FIND("№",B69,1)),IFERROR(FIND("КШ",B69,1),0)&lt;&gt;0, "КШ"&amp;(RIGHT(B69,LEN(B69)-FIND("КШ",B69,1) -1)))</f>
        <v>61</v>
      </c>
      <c r="E69" s="13">
        <v>1</v>
      </c>
      <c r="F69" s="11" t="s">
        <v>9298</v>
      </c>
      <c r="G69" s="13">
        <v>1</v>
      </c>
      <c r="H69" s="13"/>
      <c r="I69" s="13"/>
      <c r="J69" s="13"/>
      <c r="K69" s="13"/>
      <c r="L69" s="13"/>
      <c r="M69" s="13"/>
      <c r="N69" s="13"/>
      <c r="O69" s="24" t="str">
        <f t="shared" si="62"/>
        <v>OKC61</v>
      </c>
      <c r="P69" s="24" t="str">
        <f t="shared" si="63"/>
        <v>CKC61</v>
      </c>
      <c r="Q69" s="15" t="str">
        <f>"ODC"&amp;RIGHT(C69, LEN(C69)-3)</f>
        <v>ODC61</v>
      </c>
      <c r="R69" s="15" t="str">
        <f>"CDC"&amp;RIGHT(C69, LEN(C69)-3)</f>
        <v>CDC61</v>
      </c>
      <c r="S69" s="15" t="str">
        <f>"OPC"&amp;RIGHT(C69, LEN(C69)-3)</f>
        <v>OPC61</v>
      </c>
      <c r="T69" s="15" t="str">
        <f>"MC"&amp;RIGHT(C69, LEN(C69)-3)</f>
        <v>MC61</v>
      </c>
      <c r="U69" s="15"/>
      <c r="V69" s="15"/>
      <c r="W69" s="15"/>
      <c r="X69" s="15"/>
      <c r="Y69" s="15"/>
      <c r="Z69" s="15" t="str">
        <f t="shared" si="64"/>
        <v>DC61</v>
      </c>
      <c r="AA69" s="15"/>
      <c r="AB69" s="25"/>
      <c r="AC69" s="25"/>
      <c r="AD69" s="25"/>
      <c r="AE69" s="15" t="str">
        <f t="shared" si="65"/>
        <v>DOB61</v>
      </c>
      <c r="AF69" s="15" t="str">
        <f t="shared" si="66"/>
        <v>DKB61</v>
      </c>
      <c r="AG69" s="15" t="str">
        <f t="shared" si="67"/>
        <v>DCB61</v>
      </c>
      <c r="AH69" s="15"/>
      <c r="AI69" s="15"/>
      <c r="AJ69" s="15"/>
      <c r="AK69" s="25" t="s">
        <v>8404</v>
      </c>
      <c r="AL69" s="15" t="s">
        <v>11789</v>
      </c>
      <c r="AN69" s="492" t="str">
        <f t="shared" si="68"/>
        <v>'61',	'ZD_61'</v>
      </c>
    </row>
    <row r="70" spans="1:40">
      <c r="A70" s="8">
        <v>68</v>
      </c>
      <c r="B70" s="9"/>
      <c r="C70" s="24"/>
      <c r="D70" s="13"/>
      <c r="E70" s="13"/>
      <c r="F70" s="23"/>
      <c r="G70" s="13"/>
      <c r="H70" s="13"/>
      <c r="I70" s="13"/>
      <c r="J70" s="13"/>
      <c r="K70" s="13"/>
      <c r="L70" s="13"/>
      <c r="M70" s="13"/>
      <c r="N70" s="13"/>
      <c r="O70" s="24"/>
      <c r="P70" s="24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25"/>
      <c r="AC70" s="25"/>
      <c r="AD70" s="25"/>
      <c r="AE70" s="15"/>
      <c r="AF70" s="15"/>
      <c r="AG70" s="15"/>
      <c r="AH70" s="15"/>
      <c r="AI70" s="15"/>
      <c r="AJ70" s="15"/>
      <c r="AK70" s="25"/>
      <c r="AL70" s="15"/>
      <c r="AN70" s="492" t="str">
        <f t="shared" si="68"/>
        <v/>
      </c>
    </row>
    <row r="71" spans="1:40">
      <c r="A71" s="18">
        <v>69</v>
      </c>
      <c r="B71" s="9" t="s">
        <v>11494</v>
      </c>
      <c r="C71" s="24" t="s">
        <v>2756</v>
      </c>
      <c r="D71" s="13" t="str" cm="1">
        <f t="array" ref="D71">_xlfn.IFS(IFERROR(FIND("№",B71,1),0), RIGHT(B71,LEN(B71)-FIND("№",B71,1)),IFERROR(FIND("КШ",B71,1),0)&lt;&gt;0, "КШ"&amp;(RIGHT(B71,LEN(B71)-FIND("КШ",B71,1) -1)))</f>
        <v>8.1</v>
      </c>
      <c r="E71" s="13">
        <v>0</v>
      </c>
      <c r="F71" s="23"/>
      <c r="G71" s="13">
        <v>1</v>
      </c>
      <c r="H71" s="13"/>
      <c r="I71" s="13"/>
      <c r="J71" s="13"/>
      <c r="K71" s="13"/>
      <c r="L71" s="13"/>
      <c r="M71" s="13"/>
      <c r="N71" s="13"/>
      <c r="O71" s="24" t="str">
        <f t="shared" ref="O71:O73" si="69">"OKC"&amp;RIGHT(C71, LEN(C71)-3)</f>
        <v>OKC8_1</v>
      </c>
      <c r="P71" s="24" t="str">
        <f t="shared" ref="P71:P73" si="70">"CKC"&amp;RIGHT(C71, LEN(C71)-3)</f>
        <v>CKC8_1</v>
      </c>
      <c r="Q71" s="15"/>
      <c r="R71" s="15"/>
      <c r="S71" s="15"/>
      <c r="T71" s="15"/>
      <c r="U71" s="15"/>
      <c r="V71" s="15"/>
      <c r="W71" s="15" t="str">
        <f>"EC"&amp;RIGHT(C71, LEN(C71)-3)</f>
        <v>EC8_1</v>
      </c>
      <c r="X71" s="15"/>
      <c r="Y71" s="15"/>
      <c r="Z71" s="15" t="str">
        <f t="shared" ref="Z71:Z73" si="71">"DC"&amp;RIGHT(C71, LEN(C71)-3)</f>
        <v>DC8_1</v>
      </c>
      <c r="AA71" s="15"/>
      <c r="AB71" s="25"/>
      <c r="AC71" s="25" t="str">
        <f>"NC"&amp;RIGHT(C71, LEN(C71)-3)</f>
        <v>NC8_1</v>
      </c>
      <c r="AD71" s="25"/>
      <c r="AE71" s="15" t="str">
        <f t="shared" ref="AE71:AE73" si="72">"DOB"&amp;RIGHT(C71, LEN(C71)-3)</f>
        <v>DOB8_1</v>
      </c>
      <c r="AF71" s="15" t="str">
        <f t="shared" ref="AF71:AF73" si="73">"DKB"&amp;RIGHT(C71, LEN(C71)-3)</f>
        <v>DKB8_1</v>
      </c>
      <c r="AG71" s="15" t="str">
        <f t="shared" ref="AG71:AG73" si="74">"DCB"&amp;RIGHT(C71, LEN(C71)-3)</f>
        <v>DCB8_1</v>
      </c>
      <c r="AH71" s="15"/>
      <c r="AI71" s="15"/>
      <c r="AJ71" s="15"/>
      <c r="AK71" t="s">
        <v>8653</v>
      </c>
      <c r="AL71" s="15" t="s">
        <v>11784</v>
      </c>
      <c r="AN71" s="492" t="str">
        <f t="shared" si="68"/>
        <v>'8.1',	'ZD_8_1'</v>
      </c>
    </row>
    <row r="72" spans="1:40">
      <c r="A72" s="8">
        <v>70</v>
      </c>
      <c r="B72" s="9" t="s">
        <v>11495</v>
      </c>
      <c r="C72" s="24" t="s">
        <v>2757</v>
      </c>
      <c r="D72" s="13" t="str" cm="1">
        <f t="array" ref="D72">_xlfn.IFS(IFERROR(FIND("№",B72,1),0), RIGHT(B72,LEN(B72)-FIND("№",B72,1)),IFERROR(FIND("КШ",B72,1),0)&lt;&gt;0, "КШ"&amp;(RIGHT(B72,LEN(B72)-FIND("КШ",B72,1) -1)))</f>
        <v>8.2</v>
      </c>
      <c r="E72" s="13">
        <v>0</v>
      </c>
      <c r="F72" s="23"/>
      <c r="G72" s="13">
        <v>1</v>
      </c>
      <c r="H72" s="13"/>
      <c r="I72" s="13"/>
      <c r="J72" s="13"/>
      <c r="K72" s="13"/>
      <c r="L72" s="13"/>
      <c r="M72" s="13"/>
      <c r="N72" s="13"/>
      <c r="O72" s="24" t="str">
        <f t="shared" si="69"/>
        <v>OKC8_2</v>
      </c>
      <c r="P72" s="24" t="str">
        <f t="shared" si="70"/>
        <v>CKC8_2</v>
      </c>
      <c r="Q72" s="15"/>
      <c r="R72" s="15"/>
      <c r="S72" s="15"/>
      <c r="T72" s="15"/>
      <c r="U72" s="15"/>
      <c r="V72" s="15"/>
      <c r="W72" s="15" t="str">
        <f>"EC"&amp;RIGHT(C72, LEN(C72)-3)</f>
        <v>EC8_2</v>
      </c>
      <c r="X72" s="15"/>
      <c r="Y72" s="15"/>
      <c r="Z72" s="15" t="str">
        <f t="shared" si="71"/>
        <v>DC8_2</v>
      </c>
      <c r="AA72" s="15"/>
      <c r="AB72" s="25"/>
      <c r="AC72" s="25" t="str">
        <f>"NC"&amp;RIGHT(C72, LEN(C72)-3)</f>
        <v>NC8_2</v>
      </c>
      <c r="AD72" s="25"/>
      <c r="AE72" s="15" t="str">
        <f t="shared" si="72"/>
        <v>DOB8_2</v>
      </c>
      <c r="AF72" s="15" t="str">
        <f t="shared" si="73"/>
        <v>DKB8_2</v>
      </c>
      <c r="AG72" s="15" t="str">
        <f t="shared" si="74"/>
        <v>DCB8_2</v>
      </c>
      <c r="AH72" s="15"/>
      <c r="AI72" s="15"/>
      <c r="AJ72" s="15"/>
      <c r="AK72" t="s">
        <v>8653</v>
      </c>
      <c r="AL72" s="15" t="s">
        <v>11784</v>
      </c>
      <c r="AN72" s="492" t="str">
        <f t="shared" si="68"/>
        <v>'8.2',	'ZD_8_2'</v>
      </c>
    </row>
    <row r="73" spans="1:40">
      <c r="A73" s="18">
        <v>71</v>
      </c>
      <c r="B73" s="9" t="s">
        <v>11496</v>
      </c>
      <c r="C73" s="24" t="str" cm="1">
        <f t="array" ref="C73">"ZD_" &amp; _xlfn.IFS(IFERROR(FIND("№",B73,1),0), RIGHT(B73,LEN(B73)-FIND("№",B73,1)),IFERROR(FIND("КШ",B73,1),0)&lt;&gt;0, "KSh"&amp;(RIGHT(B73,LEN(B73)-FIND("КШ",B73,1) -1)))</f>
        <v>ZD_41</v>
      </c>
      <c r="D73" s="13" t="str" cm="1">
        <f t="array" ref="D73">_xlfn.IFS(IFERROR(FIND("№",B73,1),0), RIGHT(B73,LEN(B73)-FIND("№",B73,1)),IFERROR(FIND("КШ",B73,1),0)&lt;&gt;0, "КШ"&amp;(RIGHT(B73,LEN(B73)-FIND("КШ",B73,1) -1)))</f>
        <v>41</v>
      </c>
      <c r="E73" s="13">
        <v>0</v>
      </c>
      <c r="F73" s="23"/>
      <c r="G73" s="13">
        <v>1</v>
      </c>
      <c r="H73" s="13"/>
      <c r="I73" s="13"/>
      <c r="J73" s="13"/>
      <c r="K73" s="13"/>
      <c r="L73" s="13"/>
      <c r="M73" s="13"/>
      <c r="N73" s="13"/>
      <c r="O73" s="24" t="str">
        <f t="shared" si="69"/>
        <v>OKC41</v>
      </c>
      <c r="P73" s="24" t="str">
        <f t="shared" si="70"/>
        <v>CKC41</v>
      </c>
      <c r="Q73" s="15"/>
      <c r="R73" s="15"/>
      <c r="S73" s="15"/>
      <c r="T73" s="15"/>
      <c r="U73" s="15"/>
      <c r="V73" s="15"/>
      <c r="W73" s="15" t="str">
        <f>"EC"&amp;RIGHT(C73, LEN(C73)-3)</f>
        <v>EC41</v>
      </c>
      <c r="X73" s="15"/>
      <c r="Y73" s="15"/>
      <c r="Z73" s="15" t="str">
        <f t="shared" si="71"/>
        <v>DC41</v>
      </c>
      <c r="AA73" s="15"/>
      <c r="AB73" s="25"/>
      <c r="AC73" s="25" t="str">
        <f>"NC"&amp;RIGHT(C73, LEN(C73)-3)</f>
        <v>NC41</v>
      </c>
      <c r="AD73" s="25"/>
      <c r="AE73" s="15" t="str">
        <f t="shared" si="72"/>
        <v>DOB41</v>
      </c>
      <c r="AF73" s="15" t="str">
        <f t="shared" si="73"/>
        <v>DKB41</v>
      </c>
      <c r="AG73" s="15" t="str">
        <f t="shared" si="74"/>
        <v>DCB41</v>
      </c>
      <c r="AH73" s="15"/>
      <c r="AI73" s="15"/>
      <c r="AJ73" s="15"/>
      <c r="AK73" t="s">
        <v>8653</v>
      </c>
      <c r="AL73" s="15" t="s">
        <v>11784</v>
      </c>
      <c r="AN73" s="492" t="str">
        <f t="shared" si="68"/>
        <v>'41',	'ZD_41'</v>
      </c>
    </row>
    <row r="74" spans="1:40">
      <c r="A74" s="8">
        <v>72</v>
      </c>
      <c r="B74" s="9"/>
      <c r="C74" s="24"/>
      <c r="D74" s="13"/>
      <c r="E74" s="13"/>
      <c r="F74" s="23"/>
      <c r="G74" s="13"/>
      <c r="H74" s="13"/>
      <c r="I74" s="13"/>
      <c r="J74" s="13"/>
      <c r="K74" s="13"/>
      <c r="L74" s="13"/>
      <c r="M74" s="13"/>
      <c r="N74" s="13"/>
      <c r="O74" s="24"/>
      <c r="P74" s="24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25"/>
      <c r="AC74" s="25"/>
      <c r="AD74" s="25"/>
      <c r="AE74" s="15"/>
      <c r="AF74" s="15"/>
      <c r="AG74" s="15"/>
      <c r="AH74" s="15"/>
      <c r="AI74" s="15"/>
      <c r="AJ74" s="15"/>
      <c r="AL74" s="15"/>
      <c r="AN74" s="492" t="str">
        <f t="shared" si="68"/>
        <v/>
      </c>
    </row>
    <row r="75" spans="1:40">
      <c r="A75" s="18">
        <v>73</v>
      </c>
      <c r="B75" s="9" t="s">
        <v>11497</v>
      </c>
      <c r="C75" s="9" t="s">
        <v>2366</v>
      </c>
      <c r="D75" s="19" t="s">
        <v>2381</v>
      </c>
      <c r="E75" s="13">
        <v>0</v>
      </c>
      <c r="F75" s="11" t="s">
        <v>9297</v>
      </c>
      <c r="G75" s="13">
        <v>1</v>
      </c>
      <c r="H75" s="13"/>
      <c r="I75" s="13"/>
      <c r="J75" s="13"/>
      <c r="K75" s="13"/>
      <c r="L75" s="13"/>
      <c r="M75" s="13"/>
      <c r="N75" s="13"/>
      <c r="O75" s="178" t="s">
        <v>2521</v>
      </c>
      <c r="P75" s="178" t="s">
        <v>2522</v>
      </c>
      <c r="Q75" s="178"/>
      <c r="R75" s="178"/>
      <c r="S75" s="261"/>
      <c r="T75" s="259"/>
      <c r="U75" s="178"/>
      <c r="V75" s="178"/>
      <c r="W75" s="226" t="s">
        <v>2523</v>
      </c>
      <c r="X75" s="226"/>
      <c r="Y75" s="226"/>
      <c r="Z75" s="226" t="s">
        <v>2524</v>
      </c>
      <c r="AA75" s="226"/>
      <c r="AB75" s="226"/>
      <c r="AC75" s="259" t="s">
        <v>2525</v>
      </c>
      <c r="AD75" s="226"/>
      <c r="AE75" s="178" t="s">
        <v>2526</v>
      </c>
      <c r="AF75" s="178" t="s">
        <v>2527</v>
      </c>
      <c r="AG75" s="178" t="s">
        <v>2528</v>
      </c>
      <c r="AH75" s="15"/>
      <c r="AI75" s="15"/>
      <c r="AJ75" s="15"/>
      <c r="AK75" t="s">
        <v>8653</v>
      </c>
      <c r="AL75" s="15" t="s">
        <v>11801</v>
      </c>
      <c r="AN75" s="492" t="str">
        <f t="shared" si="68"/>
        <v>'134',	'ZD_134'</v>
      </c>
    </row>
    <row r="76" spans="1:40">
      <c r="A76" s="8">
        <v>74</v>
      </c>
      <c r="B76" s="9" t="s">
        <v>11498</v>
      </c>
      <c r="C76" s="24" t="str" cm="1">
        <f t="array" ref="C76">"ZD_" &amp; _xlfn.IFS(IFERROR(FIND("№",B76,1),0), RIGHT(B76,LEN(B76)-FIND("№",B76,1)),IFERROR(FIND("КШ",B76,1),0)&lt;&gt;0, "KSh"&amp;(RIGHT(B76,LEN(B76)-FIND("КШ",B76,1) -1)))</f>
        <v>ZD_135</v>
      </c>
      <c r="D76" s="13" t="str" cm="1">
        <f t="array" ref="D76">_xlfn.IFS(IFERROR(FIND("№",B76,1),0), RIGHT(B76,LEN(B76)-FIND("№",B76,1)),IFERROR(FIND("КШ",B76,1),0)&lt;&gt;0, "КШ"&amp;(RIGHT(B76,LEN(B76)-FIND("КШ",B76,1) -1)))</f>
        <v>135</v>
      </c>
      <c r="E76" s="13">
        <v>0</v>
      </c>
      <c r="F76" s="11" t="s">
        <v>9297</v>
      </c>
      <c r="G76" s="13">
        <v>1</v>
      </c>
      <c r="H76" s="13"/>
      <c r="I76" s="13"/>
      <c r="J76" s="13"/>
      <c r="K76" s="13"/>
      <c r="L76" s="13"/>
      <c r="M76" s="13"/>
      <c r="N76" s="13"/>
      <c r="O76" s="24" t="str">
        <f t="shared" ref="O76:O77" si="75">"OKC"&amp;RIGHT(C76, LEN(C76)-3)</f>
        <v>OKC135</v>
      </c>
      <c r="P76" s="24" t="str">
        <f t="shared" ref="P76:P77" si="76">"CKC"&amp;RIGHT(C76, LEN(C76)-3)</f>
        <v>CKC135</v>
      </c>
      <c r="Q76" s="15"/>
      <c r="R76" s="15"/>
      <c r="S76" s="15"/>
      <c r="T76" s="15"/>
      <c r="U76" s="15"/>
      <c r="V76" s="15"/>
      <c r="W76" s="15" t="str">
        <f>"EC"&amp;RIGHT(C76, LEN(C76)-3)</f>
        <v>EC135</v>
      </c>
      <c r="X76" s="15"/>
      <c r="Y76" s="15"/>
      <c r="Z76" s="15" t="str">
        <f t="shared" ref="Z76:Z77" si="77">"DC"&amp;RIGHT(C76, LEN(C76)-3)</f>
        <v>DC135</v>
      </c>
      <c r="AA76" s="15"/>
      <c r="AB76" s="25"/>
      <c r="AC76" s="25" t="str">
        <f>"NC"&amp;RIGHT(C76, LEN(C76)-3)</f>
        <v>NC135</v>
      </c>
      <c r="AD76" s="25"/>
      <c r="AE76" s="15" t="str">
        <f t="shared" ref="AE76:AE77" si="78">"DOB"&amp;RIGHT(C76, LEN(C76)-3)</f>
        <v>DOB135</v>
      </c>
      <c r="AF76" s="15" t="str">
        <f t="shared" ref="AF76:AF77" si="79">"DKB"&amp;RIGHT(C76, LEN(C76)-3)</f>
        <v>DKB135</v>
      </c>
      <c r="AG76" s="15" t="str">
        <f t="shared" ref="AG76:AG77" si="80">"DCB"&amp;RIGHT(C76, LEN(C76)-3)</f>
        <v>DCB135</v>
      </c>
      <c r="AH76" s="15"/>
      <c r="AI76" s="15"/>
      <c r="AJ76" s="15"/>
      <c r="AK76" t="s">
        <v>8653</v>
      </c>
      <c r="AL76" s="15" t="s">
        <v>11801</v>
      </c>
      <c r="AN76" s="492" t="str">
        <f t="shared" si="68"/>
        <v>'135',	'ZD_135'</v>
      </c>
    </row>
    <row r="77" spans="1:40">
      <c r="A77" s="18">
        <v>75</v>
      </c>
      <c r="B77" s="15" t="s">
        <v>11499</v>
      </c>
      <c r="C77" s="24" t="str" cm="1">
        <f t="array" ref="C77">"ZD_" &amp; _xlfn.IFS(IFERROR(FIND("№",B77,1),0), RIGHT(B77,LEN(B77)-FIND("№",B77,1)),IFERROR(FIND("КШ",B77,1),0)&lt;&gt;0, "KSh"&amp;(RIGHT(B77,LEN(B77)-FIND("КШ",B77,1) -1)))</f>
        <v>ZD_105</v>
      </c>
      <c r="D77" s="13" t="str" cm="1">
        <f t="array" ref="D77">_xlfn.IFS(IFERROR(FIND("№",B77,1),0), RIGHT(B77,LEN(B77)-FIND("№",B77,1)),IFERROR(FIND("КШ",B77,1),0)&lt;&gt;0, "КШ"&amp;(RIGHT(B77,LEN(B77)-FIND("КШ",B77,1) -1)))</f>
        <v>105</v>
      </c>
      <c r="E77" s="13">
        <v>0</v>
      </c>
      <c r="F77" s="11" t="s">
        <v>9294</v>
      </c>
      <c r="G77" s="13">
        <v>1</v>
      </c>
      <c r="H77" s="13"/>
      <c r="I77" s="13"/>
      <c r="J77" s="13"/>
      <c r="K77" s="13"/>
      <c r="L77" s="13"/>
      <c r="M77" s="13"/>
      <c r="N77" s="13"/>
      <c r="O77" s="24" t="str">
        <f t="shared" si="75"/>
        <v>OKC105</v>
      </c>
      <c r="P77" s="24" t="str">
        <f t="shared" si="76"/>
        <v>CKC105</v>
      </c>
      <c r="Q77" s="15" t="str">
        <f t="shared" ref="Q77" si="81">"ODC"&amp;RIGHT(C77, LEN(C77)-3)</f>
        <v>ODC105</v>
      </c>
      <c r="R77" s="15" t="str">
        <f t="shared" ref="R77" si="82">"CDC"&amp;RIGHT(C77, LEN(C77)-3)</f>
        <v>CDC105</v>
      </c>
      <c r="S77" s="15" t="str">
        <f t="shared" ref="S77" si="83">"OPC"&amp;RIGHT(C77, LEN(C77)-3)</f>
        <v>OPC105</v>
      </c>
      <c r="T77" s="15" t="str">
        <f t="shared" ref="T77" si="84">"MC"&amp;RIGHT(C77, LEN(C77)-3)</f>
        <v>MC105</v>
      </c>
      <c r="U77" s="15"/>
      <c r="V77" s="15"/>
      <c r="W77" s="15"/>
      <c r="X77" s="15"/>
      <c r="Y77" s="15"/>
      <c r="Z77" s="15" t="str">
        <f t="shared" si="77"/>
        <v>DC105</v>
      </c>
      <c r="AA77" s="15"/>
      <c r="AB77" s="25"/>
      <c r="AC77" s="25"/>
      <c r="AD77" s="25"/>
      <c r="AE77" s="15" t="str">
        <f t="shared" si="78"/>
        <v>DOB105</v>
      </c>
      <c r="AF77" s="15" t="str">
        <f t="shared" si="79"/>
        <v>DKB105</v>
      </c>
      <c r="AG77" s="15" t="str">
        <f t="shared" si="80"/>
        <v>DCB105</v>
      </c>
      <c r="AH77" s="15"/>
      <c r="AI77" s="15"/>
      <c r="AJ77" s="15"/>
      <c r="AK77" t="s">
        <v>8653</v>
      </c>
      <c r="AL77" s="15" t="s">
        <v>11798</v>
      </c>
      <c r="AN77" s="492" t="str">
        <f t="shared" si="68"/>
        <v>'105',	'ZD_105'</v>
      </c>
    </row>
    <row r="78" spans="1:40">
      <c r="A78" s="8">
        <v>76</v>
      </c>
      <c r="B78" s="224" t="s">
        <v>11500</v>
      </c>
      <c r="C78" s="24" t="str" cm="1">
        <f t="array" ref="C78">"ZD_" &amp; _xlfn.IFS(IFERROR(FIND("№",B78,1),0), RIGHT(B78,LEN(B78)-FIND("№",B78,1)),IFERROR(FIND("КШ",B78,1),0)&lt;&gt;0, "KSh"&amp;(RIGHT(B78,LEN(B78)-FIND("КШ",B78,1) -1)))</f>
        <v>ZD_106</v>
      </c>
      <c r="D78" s="19" t="s">
        <v>9614</v>
      </c>
      <c r="E78" s="13">
        <v>0</v>
      </c>
      <c r="F78" s="11" t="s">
        <v>9294</v>
      </c>
      <c r="G78" s="12">
        <v>1</v>
      </c>
      <c r="H78" s="13"/>
      <c r="I78" s="13"/>
      <c r="J78" s="13"/>
      <c r="K78" s="13"/>
      <c r="L78" s="13"/>
      <c r="M78" s="13"/>
      <c r="N78" s="13"/>
      <c r="O78" s="178" t="s">
        <v>2392</v>
      </c>
      <c r="P78" s="178" t="s">
        <v>2393</v>
      </c>
      <c r="Q78" s="178" t="s">
        <v>2394</v>
      </c>
      <c r="R78" s="178" t="s">
        <v>2395</v>
      </c>
      <c r="S78" s="226" t="s">
        <v>2396</v>
      </c>
      <c r="T78" s="226" t="s">
        <v>2397</v>
      </c>
      <c r="U78" s="178"/>
      <c r="V78" s="226"/>
      <c r="W78" s="178"/>
      <c r="X78" s="178"/>
      <c r="Y78" s="178"/>
      <c r="Z78" s="178" t="s">
        <v>2398</v>
      </c>
      <c r="AA78" s="178"/>
      <c r="AB78" s="178"/>
      <c r="AC78" s="178"/>
      <c r="AD78" s="178"/>
      <c r="AE78" s="178" t="s">
        <v>2399</v>
      </c>
      <c r="AF78" s="178" t="s">
        <v>2400</v>
      </c>
      <c r="AG78" s="178" t="s">
        <v>2401</v>
      </c>
      <c r="AH78" s="15"/>
      <c r="AI78" s="15"/>
      <c r="AJ78" s="15"/>
      <c r="AK78" t="s">
        <v>8653</v>
      </c>
      <c r="AL78" s="15" t="s">
        <v>11798</v>
      </c>
      <c r="AN78" s="492" t="str">
        <f t="shared" si="68"/>
        <v>'106',	'ZD_106'</v>
      </c>
    </row>
    <row r="79" spans="1:40">
      <c r="A79" s="18">
        <v>77</v>
      </c>
      <c r="B79" s="9" t="s">
        <v>11501</v>
      </c>
      <c r="C79" s="24" t="str" cm="1">
        <f t="array" ref="C79">"ZD_" &amp; _xlfn.IFS(IFERROR(FIND("№",B79,1),0), RIGHT(B79,LEN(B79)-FIND("№",B79,1)),IFERROR(FIND("КШ",B79,1),0)&lt;&gt;0, "KSh"&amp;(RIGHT(B79,LEN(B79)-FIND("КШ",B79,1) -1)))</f>
        <v>ZD_7</v>
      </c>
      <c r="D79" s="13" t="str" cm="1">
        <f t="array" ref="D79">_xlfn.IFS(IFERROR(FIND("№",B79,1),0), RIGHT(B79,LEN(B79)-FIND("№",B79,1)),IFERROR(FIND("КШ",B79,1),0)&lt;&gt;0, "КШ"&amp;(RIGHT(B79,LEN(B79)-FIND("КШ",B79,1) -1)))</f>
        <v>7</v>
      </c>
      <c r="E79" s="13">
        <v>0</v>
      </c>
      <c r="F79" s="23"/>
      <c r="G79" s="13">
        <v>1</v>
      </c>
      <c r="H79" s="13"/>
      <c r="I79" s="13"/>
      <c r="J79" s="13"/>
      <c r="K79" s="13"/>
      <c r="L79" s="13"/>
      <c r="M79" s="13"/>
      <c r="N79" s="13"/>
      <c r="O79" s="24" t="str">
        <f t="shared" ref="O79" si="85">"OKC"&amp;RIGHT(C79, LEN(C79)-3)</f>
        <v>OKC7</v>
      </c>
      <c r="P79" s="24" t="str">
        <f t="shared" ref="P79" si="86">"CKC"&amp;RIGHT(C79, LEN(C79)-3)</f>
        <v>CKC7</v>
      </c>
      <c r="Q79" s="15"/>
      <c r="R79" s="15"/>
      <c r="S79" s="15"/>
      <c r="T79" s="15"/>
      <c r="U79" s="15"/>
      <c r="V79" s="15"/>
      <c r="W79" s="15" t="str">
        <f>"EC"&amp;RIGHT(C79, LEN(C79)-3)</f>
        <v>EC7</v>
      </c>
      <c r="X79" s="15"/>
      <c r="Y79" s="15"/>
      <c r="Z79" s="15" t="str">
        <f t="shared" ref="Z79" si="87">"DC"&amp;RIGHT(C79, LEN(C79)-3)</f>
        <v>DC7</v>
      </c>
      <c r="AA79" s="15"/>
      <c r="AB79" s="25"/>
      <c r="AC79" s="25" t="str">
        <f>"NC"&amp;RIGHT(C79, LEN(C79)-3)</f>
        <v>NC7</v>
      </c>
      <c r="AD79" s="25"/>
      <c r="AE79" s="15" t="str">
        <f t="shared" ref="AE79" si="88">"DOB"&amp;RIGHT(C79, LEN(C79)-3)</f>
        <v>DOB7</v>
      </c>
      <c r="AF79" s="15" t="str">
        <f t="shared" ref="AF79" si="89">"DKB"&amp;RIGHT(C79, LEN(C79)-3)</f>
        <v>DKB7</v>
      </c>
      <c r="AG79" s="15" t="str">
        <f t="shared" ref="AG79" si="90">"DCB"&amp;RIGHT(C79, LEN(C79)-3)</f>
        <v>DCB7</v>
      </c>
      <c r="AH79" s="15"/>
      <c r="AI79" s="15"/>
      <c r="AJ79" s="15"/>
      <c r="AK79" t="s">
        <v>8653</v>
      </c>
      <c r="AL79" s="15" t="s">
        <v>11784</v>
      </c>
      <c r="AN79" s="492" t="str">
        <f t="shared" si="68"/>
        <v>'7',	'ZD_7'</v>
      </c>
    </row>
    <row r="80" spans="1:40">
      <c r="A80" s="8">
        <v>78</v>
      </c>
      <c r="B80" s="15"/>
      <c r="C80" s="24"/>
      <c r="D80" s="13"/>
      <c r="E80" s="567"/>
      <c r="F80" s="15"/>
      <c r="G80" s="13"/>
      <c r="H80" s="13"/>
      <c r="I80" s="13"/>
      <c r="J80" s="13"/>
      <c r="K80" s="13"/>
      <c r="L80" s="13"/>
      <c r="M80" s="13"/>
      <c r="N80" s="13"/>
      <c r="O80" s="24"/>
      <c r="P80" s="24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25"/>
      <c r="AC80" s="25"/>
      <c r="AD80" s="25"/>
      <c r="AE80" s="15"/>
      <c r="AF80" s="15"/>
      <c r="AG80" s="15"/>
      <c r="AH80" s="15"/>
      <c r="AI80" s="15"/>
      <c r="AJ80" s="15"/>
      <c r="AK80" s="25"/>
      <c r="AL80" s="15"/>
      <c r="AN80" s="492" t="str">
        <f t="shared" si="68"/>
        <v/>
      </c>
    </row>
    <row r="81" spans="1:40">
      <c r="A81" s="18">
        <v>79</v>
      </c>
      <c r="B81" s="9" t="s">
        <v>11607</v>
      </c>
      <c r="C81" s="24" t="str" cm="1">
        <f t="array" ref="C81">"ZD_" &amp; _xlfn.IFS(IFERROR(FIND("№",B81,1),0), RIGHT(B81,LEN(B81)-FIND("№",B81,1)),IFERROR(FIND("КШ",B81,1),0)&lt;&gt;0, "KSh"&amp;(RIGHT(B81,LEN(B81)-FIND("КШ",B81,1) -1)))</f>
        <v>ZD_191</v>
      </c>
      <c r="D81" s="13" t="str" cm="1">
        <f t="array" ref="D81">_xlfn.IFS(IFERROR(FIND("№",B81,1),0), RIGHT(B81,LEN(B81)-FIND("№",B81,1)),IFERROR(FIND("КШ",B81,1),0)&lt;&gt;0, "КШ"&amp;(RIGHT(B81,LEN(B81)-FIND("КШ",B81,1) -1)))</f>
        <v>191</v>
      </c>
      <c r="E81" s="13">
        <v>1</v>
      </c>
      <c r="F81" s="11" t="s">
        <v>9298</v>
      </c>
      <c r="G81" s="13">
        <v>1</v>
      </c>
      <c r="H81" s="13"/>
      <c r="I81" s="13"/>
      <c r="J81" s="13"/>
      <c r="K81" s="13"/>
      <c r="L81" s="13"/>
      <c r="M81" s="13"/>
      <c r="N81" s="13"/>
      <c r="O81" s="24" t="str">
        <f t="shared" ref="O81:O83" si="91">"OKC"&amp;RIGHT(C81, LEN(C81)-3)</f>
        <v>OKC191</v>
      </c>
      <c r="P81" s="24" t="str">
        <f t="shared" ref="P81:P83" si="92">"CKC"&amp;RIGHT(C81, LEN(C81)-3)</f>
        <v>CKC191</v>
      </c>
      <c r="Q81" s="15" t="str">
        <f t="shared" ref="Q81" si="93">"ODC"&amp;RIGHT(C81, LEN(C81)-3)</f>
        <v>ODC191</v>
      </c>
      <c r="R81" s="15" t="str">
        <f t="shared" ref="R81" si="94">"CDC"&amp;RIGHT(C81, LEN(C81)-3)</f>
        <v>CDC191</v>
      </c>
      <c r="S81" s="15" t="str">
        <f t="shared" ref="S81" si="95">"OPC"&amp;RIGHT(C81, LEN(C81)-3)</f>
        <v>OPC191</v>
      </c>
      <c r="T81" s="15" t="str">
        <f t="shared" ref="T81" si="96">"MC"&amp;RIGHT(C81, LEN(C81)-3)</f>
        <v>MC191</v>
      </c>
      <c r="U81" s="15"/>
      <c r="V81" s="15"/>
      <c r="W81" s="15"/>
      <c r="X81" s="15"/>
      <c r="Y81" s="15"/>
      <c r="Z81" s="15" t="str">
        <f t="shared" ref="Z81:Z83" si="97">"DC"&amp;RIGHT(C81, LEN(C81)-3)</f>
        <v>DC191</v>
      </c>
      <c r="AA81" s="15"/>
      <c r="AB81" s="25"/>
      <c r="AC81" s="25"/>
      <c r="AD81" s="25"/>
      <c r="AE81" s="15" t="str">
        <f t="shared" ref="AE81:AE83" si="98">"DOB"&amp;RIGHT(C81, LEN(C81)-3)</f>
        <v>DOB191</v>
      </c>
      <c r="AF81" s="15" t="str">
        <f t="shared" ref="AF81:AF83" si="99">"DKB"&amp;RIGHT(C81, LEN(C81)-3)</f>
        <v>DKB191</v>
      </c>
      <c r="AG81" s="15" t="str">
        <f t="shared" ref="AG81:AG83" si="100">"DCB"&amp;RIGHT(C81, LEN(C81)-3)</f>
        <v>DCB191</v>
      </c>
      <c r="AH81" s="15"/>
      <c r="AI81" s="15"/>
      <c r="AJ81" s="15"/>
      <c r="AK81" s="25" t="s">
        <v>8662</v>
      </c>
      <c r="AL81" s="15" t="s">
        <v>11797</v>
      </c>
      <c r="AN81" s="492" t="str">
        <f t="shared" si="68"/>
        <v>'191',	'ZD_191'</v>
      </c>
    </row>
    <row r="82" spans="1:40">
      <c r="A82" s="8">
        <v>80</v>
      </c>
      <c r="B82" s="9" t="s">
        <v>11608</v>
      </c>
      <c r="C82" s="24" t="str" cm="1">
        <f t="array" ref="C82">"ZD_" &amp; _xlfn.IFS(IFERROR(FIND("№",B82,1),0), RIGHT(B82,LEN(B82)-FIND("№",B82,1)),IFERROR(FIND("КШ",B82,1),0)&lt;&gt;0, "KSh"&amp;(RIGHT(B82,LEN(B82)-FIND("КШ",B82,1) -1)))</f>
        <v>ZD_192</v>
      </c>
      <c r="D82" s="13" t="str" cm="1">
        <f t="array" ref="D82">_xlfn.IFS(IFERROR(FIND("№",B82,1),0), RIGHT(B82,LEN(B82)-FIND("№",B82,1)),IFERROR(FIND("КШ",B82,1),0)&lt;&gt;0, "КШ"&amp;(RIGHT(B82,LEN(B82)-FIND("КШ",B82,1) -1)))</f>
        <v>192</v>
      </c>
      <c r="E82" s="13">
        <v>1</v>
      </c>
      <c r="F82" s="11" t="s">
        <v>9298</v>
      </c>
      <c r="G82" s="13">
        <v>1</v>
      </c>
      <c r="H82" s="13"/>
      <c r="I82" s="13"/>
      <c r="J82" s="13"/>
      <c r="K82" s="13"/>
      <c r="L82" s="13"/>
      <c r="M82" s="13"/>
      <c r="N82" s="13"/>
      <c r="O82" s="24" t="str">
        <f t="shared" si="91"/>
        <v>OKC192</v>
      </c>
      <c r="P82" s="24" t="str">
        <f t="shared" si="92"/>
        <v>CKC192</v>
      </c>
      <c r="Q82" s="15" t="str">
        <f>"ODC"&amp;RIGHT(C82, LEN(C82)-3)</f>
        <v>ODC192</v>
      </c>
      <c r="R82" s="15" t="str">
        <f>"CDC"&amp;RIGHT(C82, LEN(C82)-3)</f>
        <v>CDC192</v>
      </c>
      <c r="S82" s="15" t="str">
        <f>"OPC"&amp;RIGHT(C82, LEN(C82)-3)</f>
        <v>OPC192</v>
      </c>
      <c r="T82" s="15" t="str">
        <f>"MC"&amp;RIGHT(C82, LEN(C82)-3)</f>
        <v>MC192</v>
      </c>
      <c r="U82" s="15"/>
      <c r="V82" s="15"/>
      <c r="W82" s="15"/>
      <c r="X82" s="15"/>
      <c r="Y82" s="15"/>
      <c r="Z82" s="15" t="str">
        <f t="shared" si="97"/>
        <v>DC192</v>
      </c>
      <c r="AA82" s="15"/>
      <c r="AB82" s="25"/>
      <c r="AC82" s="25"/>
      <c r="AD82" s="25"/>
      <c r="AE82" s="15" t="str">
        <f t="shared" si="98"/>
        <v>DOB192</v>
      </c>
      <c r="AF82" s="15" t="str">
        <f t="shared" si="99"/>
        <v>DKB192</v>
      </c>
      <c r="AG82" s="15" t="str">
        <f t="shared" si="100"/>
        <v>DCB192</v>
      </c>
      <c r="AH82" s="15"/>
      <c r="AI82" s="15"/>
      <c r="AJ82" s="15"/>
      <c r="AK82" s="25" t="s">
        <v>8662</v>
      </c>
      <c r="AL82" s="15" t="s">
        <v>11797</v>
      </c>
      <c r="AN82" s="492" t="str">
        <f t="shared" si="68"/>
        <v>'192',	'ZD_192'</v>
      </c>
    </row>
    <row r="83" spans="1:40">
      <c r="A83" s="18">
        <v>81</v>
      </c>
      <c r="B83" s="15" t="s">
        <v>11609</v>
      </c>
      <c r="C83" s="24" t="str" cm="1">
        <f t="array" ref="C83">"ZD_" &amp; _xlfn.IFS(IFERROR(FIND("№",B83,1),0), RIGHT(B83,LEN(B83)-FIND("№",B83,1)),IFERROR(FIND("КШ",B83,1),0)&lt;&gt;0, "KSh"&amp;(RIGHT(B83,LEN(B83)-FIND("КШ",B83,1) -1)))</f>
        <v>ZD_193</v>
      </c>
      <c r="D83" s="19" t="str" cm="1">
        <f t="array" ref="D83">_xlfn.IFS(IFERROR(FIND("№",B83,1),0), RIGHT(B83,LEN(B83)-FIND("№",B83,1)),IFERROR(FIND("КШ",B83,1),0)&lt;&gt;0, "КШ"&amp;(RIGHT(B83,LEN(B83)-FIND("КШ",B83,1) -1)))</f>
        <v>193</v>
      </c>
      <c r="E83" s="234">
        <v>1</v>
      </c>
      <c r="F83" s="11" t="s">
        <v>9298</v>
      </c>
      <c r="G83" s="13">
        <v>1</v>
      </c>
      <c r="H83" s="13"/>
      <c r="I83" s="13"/>
      <c r="J83" s="13"/>
      <c r="K83" s="13"/>
      <c r="L83" s="13"/>
      <c r="M83" s="13"/>
      <c r="N83" s="13"/>
      <c r="O83" s="24" t="str">
        <f t="shared" si="91"/>
        <v>OKC193</v>
      </c>
      <c r="P83" s="24" t="str">
        <f t="shared" si="92"/>
        <v>CKC193</v>
      </c>
      <c r="Q83" s="15" t="str">
        <f t="shared" ref="Q83" si="101">"ODC"&amp;RIGHT(C83, LEN(C83)-3)</f>
        <v>ODC193</v>
      </c>
      <c r="R83" s="15" t="str">
        <f t="shared" ref="R83" si="102">"CDC"&amp;RIGHT(C83, LEN(C83)-3)</f>
        <v>CDC193</v>
      </c>
      <c r="S83" s="15" t="str">
        <f t="shared" ref="S83" si="103">"OPC"&amp;RIGHT(C83, LEN(C83)-3)</f>
        <v>OPC193</v>
      </c>
      <c r="T83" s="15" t="str">
        <f t="shared" ref="T83" si="104">"MC"&amp;RIGHT(C83, LEN(C83)-3)</f>
        <v>MC193</v>
      </c>
      <c r="U83" s="15"/>
      <c r="V83" s="15"/>
      <c r="W83" s="15"/>
      <c r="X83" s="15"/>
      <c r="Y83" s="15"/>
      <c r="Z83" s="15" t="str">
        <f t="shared" si="97"/>
        <v>DC193</v>
      </c>
      <c r="AA83" s="15"/>
      <c r="AB83" s="25"/>
      <c r="AC83" s="25"/>
      <c r="AD83" s="25"/>
      <c r="AE83" s="15" t="str">
        <f t="shared" si="98"/>
        <v>DOB193</v>
      </c>
      <c r="AF83" s="15" t="str">
        <f t="shared" si="99"/>
        <v>DKB193</v>
      </c>
      <c r="AG83" s="15" t="str">
        <f t="shared" si="100"/>
        <v>DCB193</v>
      </c>
      <c r="AH83" s="15"/>
      <c r="AI83" s="15"/>
      <c r="AJ83" s="15"/>
      <c r="AK83" s="25" t="s">
        <v>8662</v>
      </c>
      <c r="AL83" s="15" t="s">
        <v>11797</v>
      </c>
      <c r="AN83" s="492" t="str">
        <f t="shared" si="68"/>
        <v>'193',	'ZD_193'</v>
      </c>
    </row>
    <row r="84" spans="1:40">
      <c r="A84" s="8">
        <v>82</v>
      </c>
      <c r="B84" s="224" t="s">
        <v>11610</v>
      </c>
      <c r="C84" s="15" t="s">
        <v>2361</v>
      </c>
      <c r="D84" s="19" t="s">
        <v>2374</v>
      </c>
      <c r="E84" s="13">
        <v>1</v>
      </c>
      <c r="F84" s="11" t="s">
        <v>9298</v>
      </c>
      <c r="G84" s="12">
        <v>1</v>
      </c>
      <c r="H84" s="13"/>
      <c r="I84" s="13"/>
      <c r="J84" s="13"/>
      <c r="K84" s="13"/>
      <c r="L84" s="13"/>
      <c r="M84" s="13"/>
      <c r="N84" s="13"/>
      <c r="O84" s="178" t="s">
        <v>2443</v>
      </c>
      <c r="P84" s="178" t="s">
        <v>2444</v>
      </c>
      <c r="Q84" s="178" t="s">
        <v>2445</v>
      </c>
      <c r="R84" s="178" t="s">
        <v>2446</v>
      </c>
      <c r="S84" s="226" t="s">
        <v>2447</v>
      </c>
      <c r="T84" s="226" t="s">
        <v>2448</v>
      </c>
      <c r="U84" s="178"/>
      <c r="V84" s="226"/>
      <c r="W84" s="178"/>
      <c r="X84" s="178"/>
      <c r="Y84" s="178"/>
      <c r="Z84" s="178" t="s">
        <v>2449</v>
      </c>
      <c r="AA84" s="178"/>
      <c r="AB84" s="178"/>
      <c r="AC84" s="178"/>
      <c r="AD84" s="178"/>
      <c r="AE84" s="178" t="s">
        <v>2450</v>
      </c>
      <c r="AF84" s="178" t="s">
        <v>2451</v>
      </c>
      <c r="AG84" s="178" t="s">
        <v>2452</v>
      </c>
      <c r="AH84" s="15"/>
      <c r="AI84" s="15"/>
      <c r="AJ84" s="15"/>
      <c r="AK84" s="25" t="s">
        <v>8662</v>
      </c>
      <c r="AL84" s="15" t="s">
        <v>11797</v>
      </c>
      <c r="AN84" s="492" t="str">
        <f t="shared" si="68"/>
        <v>'194',	'ZD_194'</v>
      </c>
    </row>
    <row r="85" spans="1:40">
      <c r="A85" s="18">
        <v>83</v>
      </c>
      <c r="B85" s="224" t="s">
        <v>11611</v>
      </c>
      <c r="C85" s="15" t="s">
        <v>2358</v>
      </c>
      <c r="D85" s="19" t="s">
        <v>2369</v>
      </c>
      <c r="E85" s="13">
        <v>1</v>
      </c>
      <c r="F85" s="11" t="s">
        <v>9298</v>
      </c>
      <c r="G85" s="12">
        <v>1</v>
      </c>
      <c r="H85" s="13"/>
      <c r="I85" s="13"/>
      <c r="J85" s="13"/>
      <c r="K85" s="13"/>
      <c r="L85" s="13"/>
      <c r="M85" s="13"/>
      <c r="N85" s="13"/>
      <c r="O85" s="178" t="s">
        <v>2382</v>
      </c>
      <c r="P85" s="178" t="s">
        <v>2383</v>
      </c>
      <c r="Q85" s="178" t="s">
        <v>2384</v>
      </c>
      <c r="R85" s="178" t="s">
        <v>2385</v>
      </c>
      <c r="S85" s="226" t="s">
        <v>2386</v>
      </c>
      <c r="T85" s="226" t="s">
        <v>2387</v>
      </c>
      <c r="U85" s="178"/>
      <c r="V85" s="226"/>
      <c r="W85" s="178"/>
      <c r="X85" s="178"/>
      <c r="Y85" s="178"/>
      <c r="Z85" s="178" t="s">
        <v>2388</v>
      </c>
      <c r="AA85" s="178"/>
      <c r="AB85" s="178"/>
      <c r="AC85" s="178"/>
      <c r="AD85" s="178"/>
      <c r="AE85" s="178" t="s">
        <v>2389</v>
      </c>
      <c r="AF85" s="178" t="s">
        <v>2390</v>
      </c>
      <c r="AG85" s="178" t="s">
        <v>2391</v>
      </c>
      <c r="AH85" s="15"/>
      <c r="AI85" s="15"/>
      <c r="AJ85" s="15"/>
      <c r="AK85" s="25" t="s">
        <v>8662</v>
      </c>
      <c r="AL85" s="15" t="s">
        <v>11797</v>
      </c>
      <c r="AN85" s="492" t="str">
        <f t="shared" si="68"/>
        <v>'195',	'ZD_195'</v>
      </c>
    </row>
    <row r="86" spans="1:40">
      <c r="A86" s="8">
        <v>84</v>
      </c>
      <c r="B86" s="224" t="s">
        <v>11612</v>
      </c>
      <c r="C86" s="15" t="s">
        <v>2363</v>
      </c>
      <c r="D86" s="19" t="s">
        <v>2376</v>
      </c>
      <c r="E86" s="13">
        <v>1</v>
      </c>
      <c r="F86" s="11" t="s">
        <v>9298</v>
      </c>
      <c r="G86" s="12">
        <v>1</v>
      </c>
      <c r="H86" s="13"/>
      <c r="I86" s="13"/>
      <c r="J86" s="13"/>
      <c r="K86" s="13"/>
      <c r="L86" s="13"/>
      <c r="M86" s="13"/>
      <c r="N86" s="13"/>
      <c r="O86" s="178" t="s">
        <v>2463</v>
      </c>
      <c r="P86" s="178" t="s">
        <v>2464</v>
      </c>
      <c r="Q86" s="178" t="s">
        <v>2465</v>
      </c>
      <c r="R86" s="178" t="s">
        <v>2466</v>
      </c>
      <c r="S86" s="226" t="s">
        <v>2467</v>
      </c>
      <c r="T86" s="226" t="s">
        <v>2468</v>
      </c>
      <c r="U86" s="178"/>
      <c r="V86" s="226"/>
      <c r="W86" s="178"/>
      <c r="X86" s="178"/>
      <c r="Y86" s="178"/>
      <c r="Z86" s="178" t="s">
        <v>2469</v>
      </c>
      <c r="AA86" s="178"/>
      <c r="AB86" s="178"/>
      <c r="AC86" s="178"/>
      <c r="AD86" s="178"/>
      <c r="AE86" s="178" t="s">
        <v>2470</v>
      </c>
      <c r="AF86" s="178" t="s">
        <v>2471</v>
      </c>
      <c r="AG86" s="178" t="s">
        <v>2472</v>
      </c>
      <c r="AH86" s="15"/>
      <c r="AI86" s="15"/>
      <c r="AJ86" s="15"/>
      <c r="AK86" s="25" t="s">
        <v>8662</v>
      </c>
      <c r="AL86" s="15" t="s">
        <v>11797</v>
      </c>
      <c r="AN86" s="492" t="str">
        <f t="shared" si="68"/>
        <v>'196',	'ZD_196'</v>
      </c>
    </row>
    <row r="87" spans="1:40">
      <c r="A87" s="18">
        <v>85</v>
      </c>
      <c r="B87" s="15"/>
      <c r="C87" s="24"/>
      <c r="D87" s="13"/>
      <c r="E87" s="567"/>
      <c r="F87" s="13"/>
      <c r="G87" s="13"/>
      <c r="H87" s="13"/>
      <c r="I87" s="13"/>
      <c r="J87" s="13"/>
      <c r="K87" s="13"/>
      <c r="L87" s="13"/>
      <c r="M87" s="13"/>
      <c r="N87" s="13"/>
      <c r="O87" s="24"/>
      <c r="P87" s="24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25"/>
      <c r="AC87" s="25"/>
      <c r="AD87" s="25"/>
      <c r="AE87" s="733"/>
      <c r="AF87" s="734"/>
      <c r="AG87" s="15"/>
      <c r="AH87" s="15"/>
      <c r="AI87" s="15"/>
      <c r="AJ87" s="15"/>
      <c r="AK87" s="25"/>
      <c r="AL87" s="15"/>
      <c r="AN87" s="492" t="str">
        <f t="shared" si="68"/>
        <v/>
      </c>
    </row>
    <row r="88" spans="1:40">
      <c r="A88" s="8">
        <v>86</v>
      </c>
      <c r="B88" s="9" t="s">
        <v>11615</v>
      </c>
      <c r="C88" s="9" t="s">
        <v>2520</v>
      </c>
      <c r="D88" s="19" t="s">
        <v>2380</v>
      </c>
      <c r="E88" s="13">
        <v>1</v>
      </c>
      <c r="F88" s="11" t="s">
        <v>9298</v>
      </c>
      <c r="G88" s="13">
        <v>1</v>
      </c>
      <c r="H88" s="13"/>
      <c r="I88" s="13"/>
      <c r="J88" s="13"/>
      <c r="K88" s="13"/>
      <c r="L88" s="13"/>
      <c r="M88" s="13"/>
      <c r="N88" s="13"/>
      <c r="O88" s="178" t="str">
        <f>"OKC"&amp;RIGHT(C88, LEN(C88)-3)</f>
        <v>OKCKSh19</v>
      </c>
      <c r="P88" s="178" t="str">
        <f>"CKC"&amp;RIGHT(C88, LEN(C88)-3)</f>
        <v>CKCKSh19</v>
      </c>
      <c r="Q88" s="178" t="str">
        <f>"ODC"&amp;RIGHT(C88, LEN(C88)-3)</f>
        <v>ODCKSh19</v>
      </c>
      <c r="R88" s="178" t="str">
        <f>"CDC"&amp;RIGHT(C88, LEN(C88)-3)</f>
        <v>CDCKSh19</v>
      </c>
      <c r="S88" s="226" t="str">
        <f>"OPC"&amp;RIGHT(C88, LEN(C88)-3)</f>
        <v>OPCKSh19</v>
      </c>
      <c r="T88" s="226" t="str">
        <f>"MC"&amp;RIGHT(C88, LEN(C88)-3)</f>
        <v>MCKSh19</v>
      </c>
      <c r="U88" s="178"/>
      <c r="V88" s="226"/>
      <c r="W88" s="178"/>
      <c r="X88" s="178"/>
      <c r="Y88" s="178"/>
      <c r="Z88" s="178" t="str">
        <f>"DC"&amp;RIGHT(C88, LEN(C88)-3)</f>
        <v>DCKSh19</v>
      </c>
      <c r="AA88" s="178"/>
      <c r="AB88" s="178"/>
      <c r="AC88" s="178"/>
      <c r="AD88" s="178"/>
      <c r="AE88" s="178" t="str">
        <f>"DOB"&amp;RIGHT(C88, LEN(C88)-3)</f>
        <v>DOBKSh19</v>
      </c>
      <c r="AF88" s="178" t="str">
        <f>"DKB"&amp;RIGHT(C88, LEN(C88)-3)</f>
        <v>DKBKSh19</v>
      </c>
      <c r="AG88" s="178" t="str">
        <f>"DCB"&amp;RIGHT(C88, LEN(C88)-3)</f>
        <v>DCBKSh19</v>
      </c>
      <c r="AH88" s="15"/>
      <c r="AI88" s="15"/>
      <c r="AJ88" s="15"/>
      <c r="AK88" s="25" t="s">
        <v>8662</v>
      </c>
      <c r="AL88" s="15" t="s">
        <v>11797</v>
      </c>
      <c r="AN88" s="492" t="str">
        <f t="shared" si="68"/>
        <v>'КШ19',	'ZD_KSh19'</v>
      </c>
    </row>
    <row r="89" spans="1:40">
      <c r="A89" s="18">
        <v>87</v>
      </c>
      <c r="B89" s="224" t="s">
        <v>11616</v>
      </c>
      <c r="C89" s="15" t="s">
        <v>2420</v>
      </c>
      <c r="D89" s="19" t="s">
        <v>2371</v>
      </c>
      <c r="E89" s="13">
        <v>1</v>
      </c>
      <c r="F89" s="11" t="s">
        <v>9298</v>
      </c>
      <c r="G89" s="12">
        <v>1</v>
      </c>
      <c r="H89" s="13"/>
      <c r="I89" s="13"/>
      <c r="J89" s="13"/>
      <c r="K89" s="13"/>
      <c r="L89" s="13"/>
      <c r="M89" s="13"/>
      <c r="N89" s="13"/>
      <c r="O89" s="178" t="s">
        <v>2410</v>
      </c>
      <c r="P89" s="178" t="s">
        <v>2411</v>
      </c>
      <c r="Q89" s="178" t="s">
        <v>2412</v>
      </c>
      <c r="R89" s="178" t="s">
        <v>2413</v>
      </c>
      <c r="S89" s="226" t="s">
        <v>2414</v>
      </c>
      <c r="T89" s="226" t="s">
        <v>2415</v>
      </c>
      <c r="U89" s="178"/>
      <c r="V89" s="226"/>
      <c r="W89" s="178"/>
      <c r="X89" s="178"/>
      <c r="Y89" s="178"/>
      <c r="Z89" s="178" t="s">
        <v>2416</v>
      </c>
      <c r="AA89" s="178"/>
      <c r="AB89" s="178"/>
      <c r="AC89" s="178"/>
      <c r="AD89" s="178"/>
      <c r="AE89" s="178" t="s">
        <v>2417</v>
      </c>
      <c r="AF89" s="178" t="s">
        <v>2418</v>
      </c>
      <c r="AG89" s="178" t="s">
        <v>2419</v>
      </c>
      <c r="AH89" s="15"/>
      <c r="AI89" s="15"/>
      <c r="AJ89" s="15"/>
      <c r="AK89" s="25" t="s">
        <v>8662</v>
      </c>
      <c r="AL89" s="15" t="s">
        <v>11797</v>
      </c>
      <c r="AN89" s="492" t="str">
        <f t="shared" si="68"/>
        <v>'КШ20',	'ZD_Ksh20'</v>
      </c>
    </row>
    <row r="90" spans="1:40">
      <c r="A90" s="8">
        <v>88</v>
      </c>
      <c r="B90" s="9" t="s">
        <v>11617</v>
      </c>
      <c r="C90" s="24" t="str" cm="1">
        <f t="array" ref="C90">"ZD_" &amp; _xlfn.IFS(IFERROR(FIND("№",B90,1),0), RIGHT(B90,LEN(B90)-FIND("№",B90,1)),IFERROR(FIND("КШ",B90,1),0)&lt;&gt;0, "KSh"&amp;(RIGHT(B90,LEN(B90)-FIND("КШ",B90,1) -1)))</f>
        <v>ZD_KSh44</v>
      </c>
      <c r="D90" s="13" t="str" cm="1">
        <f t="array" ref="D90">_xlfn.IFS(IFERROR(FIND("№",B90,1),0), RIGHT(B90,LEN(B90)-FIND("№",B90,1)),IFERROR(FIND("КШ",B90,1),0)&lt;&gt;0, "КШ"&amp;(RIGHT(B90,LEN(B90)-FIND("КШ",B90,1) -1)))</f>
        <v>КШ44</v>
      </c>
      <c r="E90" s="13">
        <v>1</v>
      </c>
      <c r="F90" s="11" t="s">
        <v>9298</v>
      </c>
      <c r="G90" s="13">
        <v>1</v>
      </c>
      <c r="H90" s="13"/>
      <c r="I90" s="13"/>
      <c r="J90" s="13"/>
      <c r="K90" s="13"/>
      <c r="L90" s="13"/>
      <c r="M90" s="13"/>
      <c r="N90" s="13"/>
      <c r="O90" s="24" t="str">
        <f t="shared" ref="O90:O91" si="105">"OKC"&amp;RIGHT(C90, LEN(C90)-3)</f>
        <v>OKCKSh44</v>
      </c>
      <c r="P90" s="24" t="str">
        <f t="shared" ref="P90:P91" si="106">"CKC"&amp;RIGHT(C90, LEN(C90)-3)</f>
        <v>CKCKSh44</v>
      </c>
      <c r="Q90" s="15" t="str">
        <f t="shared" ref="Q90" si="107">"ODC"&amp;RIGHT(C90, LEN(C90)-3)</f>
        <v>ODCKSh44</v>
      </c>
      <c r="R90" s="15" t="str">
        <f t="shared" ref="R90" si="108">"CDC"&amp;RIGHT(C90, LEN(C90)-3)</f>
        <v>CDCKSh44</v>
      </c>
      <c r="S90" s="15" t="str">
        <f t="shared" ref="S90" si="109">"OPC"&amp;RIGHT(C90, LEN(C90)-3)</f>
        <v>OPCKSh44</v>
      </c>
      <c r="T90" s="15" t="str">
        <f t="shared" ref="T90" si="110">"MC"&amp;RIGHT(C90, LEN(C90)-3)</f>
        <v>MCKSh44</v>
      </c>
      <c r="U90" s="15"/>
      <c r="V90" s="15"/>
      <c r="W90" s="15"/>
      <c r="X90" s="15"/>
      <c r="Y90" s="15"/>
      <c r="Z90" s="15" t="str">
        <f t="shared" ref="Z90:Z91" si="111">"DC"&amp;RIGHT(C90, LEN(C90)-3)</f>
        <v>DCKSh44</v>
      </c>
      <c r="AA90" s="15"/>
      <c r="AB90" s="25"/>
      <c r="AC90" s="25"/>
      <c r="AD90" s="25"/>
      <c r="AE90" s="15" t="str">
        <f t="shared" ref="AE90:AE91" si="112">"DOB"&amp;RIGHT(C90, LEN(C90)-3)</f>
        <v>DOBKSh44</v>
      </c>
      <c r="AF90" s="15" t="str">
        <f t="shared" ref="AF90:AF91" si="113">"DKB"&amp;RIGHT(C90, LEN(C90)-3)</f>
        <v>DKBKSh44</v>
      </c>
      <c r="AG90" s="15" t="str">
        <f t="shared" ref="AG90:AG91" si="114">"DCB"&amp;RIGHT(C90, LEN(C90)-3)</f>
        <v>DCBKSh44</v>
      </c>
      <c r="AH90" s="15"/>
      <c r="AI90" s="15"/>
      <c r="AJ90" s="15"/>
      <c r="AK90" s="25" t="s">
        <v>8662</v>
      </c>
      <c r="AL90" s="15" t="s">
        <v>11797</v>
      </c>
      <c r="AN90" s="492" t="str">
        <f t="shared" si="68"/>
        <v>'КШ44',	'ZD_KSh44'</v>
      </c>
    </row>
    <row r="91" spans="1:40">
      <c r="A91" s="18">
        <v>89</v>
      </c>
      <c r="B91" s="9" t="s">
        <v>11618</v>
      </c>
      <c r="C91" s="24" t="str" cm="1">
        <f t="array" ref="C91">"ZD_" &amp; _xlfn.IFS(IFERROR(FIND("№",B91,1),0), RIGHT(B91,LEN(B91)-FIND("№",B91,1)),IFERROR(FIND("КШ",B91,1),0)&lt;&gt;0, "KSh"&amp;(RIGHT(B91,LEN(B91)-FIND("КШ",B91,1) -1)))</f>
        <v>ZD_KSh45</v>
      </c>
      <c r="D91" s="13" t="str" cm="1">
        <f t="array" ref="D91">_xlfn.IFS(IFERROR(FIND("№",B91,1),0), RIGHT(B91,LEN(B91)-FIND("№",B91,1)),IFERROR(FIND("КШ",B91,1),0)&lt;&gt;0, "КШ"&amp;(RIGHT(B91,LEN(B91)-FIND("КШ",B91,1) -1)))</f>
        <v>КШ45</v>
      </c>
      <c r="E91" s="13">
        <v>1</v>
      </c>
      <c r="F91" s="11" t="s">
        <v>9298</v>
      </c>
      <c r="G91" s="13">
        <v>1</v>
      </c>
      <c r="H91" s="13"/>
      <c r="I91" s="13"/>
      <c r="J91" s="13"/>
      <c r="K91" s="13"/>
      <c r="L91" s="13"/>
      <c r="M91" s="13"/>
      <c r="N91" s="13"/>
      <c r="O91" s="24" t="str">
        <f t="shared" si="105"/>
        <v>OKCKSh45</v>
      </c>
      <c r="P91" s="24" t="str">
        <f t="shared" si="106"/>
        <v>CKCKSh45</v>
      </c>
      <c r="Q91" s="15" t="str">
        <f>"ODC"&amp;RIGHT(C91, LEN(C91)-3)</f>
        <v>ODCKSh45</v>
      </c>
      <c r="R91" s="15" t="str">
        <f>"CDC"&amp;RIGHT(C91, LEN(C91)-3)</f>
        <v>CDCKSh45</v>
      </c>
      <c r="S91" s="15" t="str">
        <f>"OPC"&amp;RIGHT(C91, LEN(C91)-3)</f>
        <v>OPCKSh45</v>
      </c>
      <c r="T91" s="15" t="str">
        <f>"MC"&amp;RIGHT(C91, LEN(C91)-3)</f>
        <v>MCKSh45</v>
      </c>
      <c r="U91" s="15"/>
      <c r="V91" s="15"/>
      <c r="W91" s="15"/>
      <c r="X91" s="15"/>
      <c r="Y91" s="15"/>
      <c r="Z91" s="15" t="str">
        <f t="shared" si="111"/>
        <v>DCKSh45</v>
      </c>
      <c r="AA91" s="15"/>
      <c r="AB91" s="25"/>
      <c r="AC91" s="25"/>
      <c r="AD91" s="25"/>
      <c r="AE91" s="15" t="str">
        <f t="shared" si="112"/>
        <v>DOBKSh45</v>
      </c>
      <c r="AF91" s="15" t="str">
        <f t="shared" si="113"/>
        <v>DKBKSh45</v>
      </c>
      <c r="AG91" s="15" t="str">
        <f t="shared" si="114"/>
        <v>DCBKSh45</v>
      </c>
      <c r="AH91" s="15"/>
      <c r="AI91" s="15"/>
      <c r="AJ91" s="15"/>
      <c r="AK91" s="25" t="s">
        <v>8662</v>
      </c>
      <c r="AL91" s="15" t="s">
        <v>11797</v>
      </c>
      <c r="AN91" s="492" t="str">
        <f t="shared" si="68"/>
        <v>'КШ45',	'ZD_KSh45'</v>
      </c>
    </row>
    <row r="92" spans="1:40">
      <c r="A92" s="8">
        <v>90</v>
      </c>
      <c r="B92" s="9"/>
      <c r="C92" s="24"/>
      <c r="D92" s="13"/>
      <c r="E92" s="13"/>
      <c r="F92" s="23"/>
      <c r="G92" s="13"/>
      <c r="H92" s="13"/>
      <c r="I92" s="13"/>
      <c r="J92" s="13"/>
      <c r="K92" s="13"/>
      <c r="L92" s="13"/>
      <c r="M92" s="13"/>
      <c r="N92" s="13"/>
      <c r="O92" s="24"/>
      <c r="P92" s="24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25"/>
      <c r="AC92" s="25"/>
      <c r="AD92" s="25"/>
      <c r="AE92" s="15"/>
      <c r="AF92" s="15"/>
      <c r="AG92" s="15"/>
      <c r="AH92" s="15"/>
      <c r="AI92" s="15"/>
      <c r="AJ92" s="15"/>
      <c r="AK92" s="25"/>
      <c r="AL92" s="15"/>
      <c r="AN92" s="492" t="str">
        <f t="shared" si="68"/>
        <v/>
      </c>
    </row>
    <row r="93" spans="1:40">
      <c r="A93" s="18">
        <v>91</v>
      </c>
      <c r="B93" s="9" t="s">
        <v>11502</v>
      </c>
      <c r="C93" s="24" t="str" cm="1">
        <f t="array" ref="C93">"ZD_" &amp; _xlfn.IFS(IFERROR(FIND("№",B93,1),0), RIGHT(B93,LEN(B93)-FIND("№",B93,1)),IFERROR(FIND("КШ",B93,1),0)&lt;&gt;0, "KSh"&amp;(RIGHT(B93,LEN(B93)-FIND("КШ",B93,1) -1)))</f>
        <v>ZD_11</v>
      </c>
      <c r="D93" s="13" t="str" cm="1">
        <f t="array" ref="D93">_xlfn.IFS(IFERROR(FIND("№",B93,1),0), RIGHT(B93,LEN(B93)-FIND("№",B93,1)),IFERROR(FIND("КШ",B93,1),0)&lt;&gt;0, "КШ"&amp;(RIGHT(B93,LEN(B93)-FIND("КШ",B93,1) -1)))</f>
        <v>11</v>
      </c>
      <c r="E93" s="13">
        <v>0</v>
      </c>
      <c r="F93" s="11" t="s">
        <v>9297</v>
      </c>
      <c r="G93" s="13">
        <v>1</v>
      </c>
      <c r="H93" s="13"/>
      <c r="I93" s="13"/>
      <c r="J93" s="13"/>
      <c r="K93" s="13"/>
      <c r="L93" s="13"/>
      <c r="M93" s="13"/>
      <c r="N93" s="13"/>
      <c r="O93" s="24" t="str">
        <f t="shared" ref="O93:O94" si="115">"OKC"&amp;RIGHT(C93, LEN(C93)-3)</f>
        <v>OKC11</v>
      </c>
      <c r="P93" s="24" t="str">
        <f t="shared" ref="P93:P94" si="116">"CKC"&amp;RIGHT(C93, LEN(C93)-3)</f>
        <v>CKC11</v>
      </c>
      <c r="Q93" s="15"/>
      <c r="R93" s="15"/>
      <c r="S93" s="15"/>
      <c r="T93" s="15"/>
      <c r="U93" s="15"/>
      <c r="V93" s="15"/>
      <c r="W93" s="15" t="str">
        <f>"EC"&amp;RIGHT(C93, LEN(C93)-3)</f>
        <v>EC11</v>
      </c>
      <c r="X93" s="15"/>
      <c r="Y93" s="15"/>
      <c r="Z93" s="15" t="str">
        <f t="shared" ref="Z93:Z94" si="117">"DC"&amp;RIGHT(C93, LEN(C93)-3)</f>
        <v>DC11</v>
      </c>
      <c r="AA93" s="15"/>
      <c r="AB93" s="25"/>
      <c r="AC93" s="25" t="str">
        <f>"NC"&amp;RIGHT(C93, LEN(C93)-3)</f>
        <v>NC11</v>
      </c>
      <c r="AD93" s="25"/>
      <c r="AE93" s="15" t="str">
        <f t="shared" ref="AE93:AE94" si="118">"DOB"&amp;RIGHT(C93, LEN(C93)-3)</f>
        <v>DOB11</v>
      </c>
      <c r="AF93" s="15" t="str">
        <f t="shared" ref="AF93:AF94" si="119">"DKB"&amp;RIGHT(C93, LEN(C93)-3)</f>
        <v>DKB11</v>
      </c>
      <c r="AG93" s="15" t="str">
        <f t="shared" ref="AG93:AG94" si="120">"DCB"&amp;RIGHT(C93, LEN(C93)-3)</f>
        <v>DCB11</v>
      </c>
      <c r="AH93" s="15"/>
      <c r="AI93" s="15"/>
      <c r="AJ93" s="15"/>
      <c r="AK93" s="25" t="s">
        <v>8662</v>
      </c>
      <c r="AL93" s="15" t="s">
        <v>11789</v>
      </c>
      <c r="AN93" s="492" t="str">
        <f t="shared" si="68"/>
        <v>'11',	'ZD_11'</v>
      </c>
    </row>
    <row r="94" spans="1:40">
      <c r="A94" s="8">
        <v>92</v>
      </c>
      <c r="B94" s="9" t="s">
        <v>11503</v>
      </c>
      <c r="C94" s="24" t="str" cm="1">
        <f t="array" ref="C94">"ZD_" &amp; _xlfn.IFS(IFERROR(FIND("№",B94,1),0), RIGHT(B94,LEN(B94)-FIND("№",B94,1)),IFERROR(FIND("КШ",B94,1),0)&lt;&gt;0, "KSh"&amp;(RIGHT(B94,LEN(B94)-FIND("КШ",B94,1) -1)))</f>
        <v>ZD_12</v>
      </c>
      <c r="D94" s="13" t="str" cm="1">
        <f t="array" ref="D94">_xlfn.IFS(IFERROR(FIND("№",B94,1),0), RIGHT(B94,LEN(B94)-FIND("№",B94,1)),IFERROR(FIND("КШ",B94,1),0)&lt;&gt;0, "КШ"&amp;(RIGHT(B94,LEN(B94)-FIND("КШ",B94,1) -1)))</f>
        <v>12</v>
      </c>
      <c r="E94" s="13">
        <v>0</v>
      </c>
      <c r="F94" s="11" t="s">
        <v>9297</v>
      </c>
      <c r="G94" s="13">
        <v>1</v>
      </c>
      <c r="H94" s="13"/>
      <c r="I94" s="13"/>
      <c r="J94" s="13"/>
      <c r="K94" s="13"/>
      <c r="L94" s="13"/>
      <c r="M94" s="13"/>
      <c r="N94" s="13"/>
      <c r="O94" s="24" t="str">
        <f t="shared" si="115"/>
        <v>OKC12</v>
      </c>
      <c r="P94" s="24" t="str">
        <f t="shared" si="116"/>
        <v>CKC12</v>
      </c>
      <c r="Q94" s="15"/>
      <c r="R94" s="15"/>
      <c r="S94" s="15"/>
      <c r="T94" s="15"/>
      <c r="U94" s="15"/>
      <c r="V94" s="15"/>
      <c r="W94" s="15" t="str">
        <f>"EC"&amp;RIGHT(C94, LEN(C94)-3)</f>
        <v>EC12</v>
      </c>
      <c r="X94" s="15"/>
      <c r="Y94" s="15"/>
      <c r="Z94" s="15" t="str">
        <f t="shared" si="117"/>
        <v>DC12</v>
      </c>
      <c r="AA94" s="15"/>
      <c r="AB94" s="25"/>
      <c r="AC94" s="25" t="str">
        <f>"NC"&amp;RIGHT(C94, LEN(C94)-3)</f>
        <v>NC12</v>
      </c>
      <c r="AD94" s="25"/>
      <c r="AE94" s="15" t="str">
        <f t="shared" si="118"/>
        <v>DOB12</v>
      </c>
      <c r="AF94" s="15" t="str">
        <f t="shared" si="119"/>
        <v>DKB12</v>
      </c>
      <c r="AG94" s="15" t="str">
        <f t="shared" si="120"/>
        <v>DCB12</v>
      </c>
      <c r="AH94" s="15"/>
      <c r="AI94" s="15"/>
      <c r="AJ94" s="15"/>
      <c r="AK94" s="25" t="s">
        <v>8662</v>
      </c>
      <c r="AL94" s="15" t="s">
        <v>11789</v>
      </c>
      <c r="AN94" s="492" t="str">
        <f t="shared" si="68"/>
        <v>'12',	'ZD_12'</v>
      </c>
    </row>
    <row r="95" spans="1:40">
      <c r="A95" s="18">
        <v>93</v>
      </c>
      <c r="B95" s="9"/>
      <c r="C95" s="9"/>
      <c r="D95" s="19"/>
      <c r="E95" s="567"/>
      <c r="F95" s="23"/>
      <c r="G95" s="13"/>
      <c r="H95" s="13"/>
      <c r="I95" s="13"/>
      <c r="J95" s="13"/>
      <c r="K95" s="13"/>
      <c r="L95" s="13"/>
      <c r="M95" s="13"/>
      <c r="N95" s="13"/>
      <c r="O95" s="24"/>
      <c r="P95" s="24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25"/>
      <c r="AC95" s="25"/>
      <c r="AD95" s="25"/>
      <c r="AE95" s="15"/>
      <c r="AF95" s="15"/>
      <c r="AG95" s="15"/>
      <c r="AH95" s="15"/>
      <c r="AI95" s="15"/>
      <c r="AJ95" s="15"/>
      <c r="AK95" s="25"/>
      <c r="AL95" s="15"/>
      <c r="AN95" s="492" t="str">
        <f t="shared" si="68"/>
        <v/>
      </c>
    </row>
    <row r="96" spans="1:40">
      <c r="A96" s="8">
        <v>94</v>
      </c>
      <c r="B96" s="224" t="s">
        <v>11579</v>
      </c>
      <c r="C96" s="15" t="s">
        <v>2268</v>
      </c>
      <c r="D96" s="19" t="s">
        <v>1185</v>
      </c>
      <c r="E96" s="13">
        <v>0</v>
      </c>
      <c r="F96" s="178"/>
      <c r="G96" s="12">
        <v>1</v>
      </c>
      <c r="H96" s="13"/>
      <c r="I96" s="13"/>
      <c r="J96" s="13"/>
      <c r="K96" s="13"/>
      <c r="L96" s="13"/>
      <c r="M96" s="13"/>
      <c r="N96" s="13"/>
      <c r="O96" s="13" t="s">
        <v>2267</v>
      </c>
      <c r="P96" s="13" t="s">
        <v>2271</v>
      </c>
      <c r="Q96" s="13" t="s">
        <v>2272</v>
      </c>
      <c r="R96" s="13" t="s">
        <v>2273</v>
      </c>
      <c r="S96" s="226" t="s">
        <v>2274</v>
      </c>
      <c r="T96" s="226" t="s">
        <v>2275</v>
      </c>
      <c r="U96" s="178"/>
      <c r="V96" s="226"/>
      <c r="W96" s="178"/>
      <c r="X96" s="178"/>
      <c r="Y96" s="178"/>
      <c r="Z96" s="178" t="s">
        <v>2276</v>
      </c>
      <c r="AA96" s="178"/>
      <c r="AB96" s="178"/>
      <c r="AC96" s="178"/>
      <c r="AD96" s="178"/>
      <c r="AE96" s="13" t="s">
        <v>2277</v>
      </c>
      <c r="AF96" s="13" t="s">
        <v>2278</v>
      </c>
      <c r="AG96" s="13" t="s">
        <v>2270</v>
      </c>
      <c r="AH96" s="15"/>
      <c r="AI96" s="15"/>
      <c r="AJ96" s="15"/>
      <c r="AK96" s="25" t="s">
        <v>8677</v>
      </c>
      <c r="AL96" s="15" t="s">
        <v>11815</v>
      </c>
      <c r="AN96" s="492" t="str">
        <f t="shared" si="68"/>
        <v>'1',	'ZD_1'</v>
      </c>
    </row>
    <row r="97" spans="1:40">
      <c r="A97" s="8">
        <v>95</v>
      </c>
      <c r="B97" s="9"/>
      <c r="C97" s="9"/>
      <c r="D97" s="19"/>
      <c r="E97" s="13"/>
      <c r="F97" s="23"/>
      <c r="G97" s="13"/>
      <c r="H97" s="13"/>
      <c r="I97" s="13"/>
      <c r="J97" s="13"/>
      <c r="K97" s="13"/>
      <c r="L97" s="13"/>
      <c r="M97" s="13"/>
      <c r="N97" s="13"/>
      <c r="O97" s="24"/>
      <c r="P97" s="24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25"/>
      <c r="AC97" s="25"/>
      <c r="AD97" s="25"/>
      <c r="AE97" s="15"/>
      <c r="AF97" s="15"/>
      <c r="AG97" s="15"/>
      <c r="AH97" s="15"/>
      <c r="AI97" s="15"/>
      <c r="AJ97" s="15"/>
      <c r="AK97" s="25"/>
      <c r="AL97" s="15"/>
      <c r="AN97" s="492" t="str">
        <f t="shared" si="68"/>
        <v/>
      </c>
    </row>
    <row r="98" spans="1:40">
      <c r="A98" s="18">
        <v>96</v>
      </c>
      <c r="B98" s="9" t="s">
        <v>11504</v>
      </c>
      <c r="C98" s="9" t="s">
        <v>9198</v>
      </c>
      <c r="D98" s="19" t="str" cm="1">
        <f t="array" ref="D98">_xlfn.IFS(IFERROR(FIND("№",B98,1),0), RIGHT(B98,LEN(B98)-FIND("№",B98,1)),IFERROR(FIND("КШ",B98,1),0)&lt;&gt;0, "КШ"&amp;(RIGHT(B98,LEN(B98)-FIND("КШ",B98,1) -1)))</f>
        <v>70</v>
      </c>
      <c r="E98" s="13">
        <v>1</v>
      </c>
      <c r="F98" s="11" t="s">
        <v>9299</v>
      </c>
      <c r="G98" s="13">
        <v>0</v>
      </c>
      <c r="H98" s="13"/>
      <c r="I98" s="13"/>
      <c r="J98" s="13"/>
      <c r="K98" s="13"/>
      <c r="L98" s="13"/>
      <c r="M98" s="13"/>
      <c r="N98" s="13"/>
      <c r="O98" s="24"/>
      <c r="P98" s="24"/>
      <c r="Z98" s="15"/>
      <c r="AE98" s="15"/>
      <c r="AF98" s="15"/>
      <c r="AG98" s="15"/>
      <c r="AH98" s="15"/>
      <c r="AI98" s="15"/>
      <c r="AJ98" s="15"/>
      <c r="AK98" s="25" t="s">
        <v>8677</v>
      </c>
      <c r="AL98" s="15" t="s">
        <v>11784</v>
      </c>
      <c r="AN98" s="492" t="str">
        <f t="shared" si="68"/>
        <v>'70',	'ZD_70_int'</v>
      </c>
    </row>
    <row r="99" spans="1:40">
      <c r="A99" s="8">
        <v>97</v>
      </c>
      <c r="B99" s="9" t="s">
        <v>11505</v>
      </c>
      <c r="C99" s="9" t="s">
        <v>9199</v>
      </c>
      <c r="D99" s="19" t="str" cm="1">
        <f t="array" ref="D99">_xlfn.IFS(IFERROR(FIND("№",B99,1),0), RIGHT(B99,LEN(B99)-FIND("№",B99,1)),IFERROR(FIND("КШ",B99,1),0)&lt;&gt;0, "КШ"&amp;(RIGHT(B99,LEN(B99)-FIND("КШ",B99,1) -1)))</f>
        <v>71</v>
      </c>
      <c r="E99" s="13">
        <v>1</v>
      </c>
      <c r="F99" s="11" t="s">
        <v>9299</v>
      </c>
      <c r="G99" s="13">
        <v>0</v>
      </c>
      <c r="H99" s="13"/>
      <c r="I99" s="13"/>
      <c r="J99" s="13"/>
      <c r="K99" s="13"/>
      <c r="L99" s="13"/>
      <c r="M99" s="13"/>
      <c r="N99" s="13"/>
      <c r="O99" s="24"/>
      <c r="P99" s="24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25"/>
      <c r="AC99" s="25"/>
      <c r="AE99" s="15"/>
      <c r="AF99" s="15"/>
      <c r="AG99" s="15"/>
      <c r="AH99" s="15"/>
      <c r="AI99" s="15"/>
      <c r="AJ99" s="15"/>
      <c r="AK99" s="25" t="s">
        <v>8677</v>
      </c>
      <c r="AL99" s="15" t="s">
        <v>11784</v>
      </c>
      <c r="AN99" s="492" t="str">
        <f t="shared" ref="AN99:AN116" si="121">IF(D99="","",CONCATENATE("'",D99,"'",",	","'",C99,"'"))</f>
        <v>'71',	'ZD_71_int'</v>
      </c>
    </row>
    <row r="100" spans="1:40">
      <c r="A100" s="18">
        <v>98</v>
      </c>
      <c r="B100" s="9" t="s">
        <v>11580</v>
      </c>
      <c r="C100" s="24" t="s">
        <v>9197</v>
      </c>
      <c r="D100" s="13" t="str" cm="1">
        <f t="array" ref="D100">_xlfn.IFS(IFERROR(FIND("№",B100,1),0), RIGHT(B100,LEN(B100)-FIND("№",B100,1)),IFERROR(FIND("КШ",B100,1),0)&lt;&gt;0, "КШ"&amp;(RIGHT(B100,LEN(B100)-FIND("КШ",B100,1) -1)))</f>
        <v>73</v>
      </c>
      <c r="E100" s="13">
        <v>0</v>
      </c>
      <c r="F100" s="11" t="s">
        <v>9294</v>
      </c>
      <c r="G100" s="13">
        <v>1</v>
      </c>
      <c r="H100" s="13"/>
      <c r="I100" s="13"/>
      <c r="J100" s="13"/>
      <c r="K100" s="13"/>
      <c r="L100" s="13"/>
      <c r="M100" s="13"/>
      <c r="N100" s="13"/>
      <c r="O100" s="24" t="str">
        <f t="shared" ref="O100" si="122">"OKC"&amp;RIGHT(C100, LEN(C100)-3)</f>
        <v>OKC73</v>
      </c>
      <c r="P100" s="24" t="str">
        <f t="shared" ref="P100" si="123">"CKC"&amp;RIGHT(C100, LEN(C100)-3)</f>
        <v>CKC73</v>
      </c>
      <c r="Q100" s="15" t="str">
        <f t="shared" ref="Q100" si="124">"ODC"&amp;RIGHT(C100, LEN(C100)-3)</f>
        <v>ODC73</v>
      </c>
      <c r="R100" s="15" t="str">
        <f t="shared" ref="R100" si="125">"CDC"&amp;RIGHT(C100, LEN(C100)-3)</f>
        <v>CDC73</v>
      </c>
      <c r="S100" s="15" t="str">
        <f t="shared" ref="S100" si="126">"OPC"&amp;RIGHT(C100, LEN(C100)-3)</f>
        <v>OPC73</v>
      </c>
      <c r="T100" s="15" t="str">
        <f t="shared" ref="T100" si="127">"MC"&amp;RIGHT(C100, LEN(C100)-3)</f>
        <v>MC73</v>
      </c>
      <c r="U100" s="15"/>
      <c r="V100" s="15"/>
      <c r="W100" s="15"/>
      <c r="X100" s="15"/>
      <c r="Y100" s="15"/>
      <c r="Z100" s="15" t="str">
        <f t="shared" ref="Z100" si="128">"DC"&amp;RIGHT(C100, LEN(C100)-3)</f>
        <v>DC73</v>
      </c>
      <c r="AA100" s="15"/>
      <c r="AB100" s="25"/>
      <c r="AC100" s="25"/>
      <c r="AD100" s="25"/>
      <c r="AE100" s="15" t="str">
        <f t="shared" ref="AE100" si="129">"DOB"&amp;RIGHT(C100, LEN(C100)-3)</f>
        <v>DOB73</v>
      </c>
      <c r="AF100" s="15" t="str">
        <f t="shared" ref="AF100" si="130">"DKB"&amp;RIGHT(C100, LEN(C100)-3)</f>
        <v>DKB73</v>
      </c>
      <c r="AG100" s="15" t="str">
        <f t="shared" ref="AG100" si="131">"DCB"&amp;RIGHT(C100, LEN(C100)-3)</f>
        <v>DCB73</v>
      </c>
      <c r="AH100" s="15"/>
      <c r="AI100" s="15"/>
      <c r="AJ100" s="15"/>
      <c r="AK100" s="25" t="s">
        <v>8677</v>
      </c>
      <c r="AL100" s="15" t="s">
        <v>11789</v>
      </c>
      <c r="AN100" s="492" t="str">
        <f t="shared" si="121"/>
        <v>'73',	'ZD_73'</v>
      </c>
    </row>
    <row r="101" spans="1:40">
      <c r="A101" s="8">
        <v>99</v>
      </c>
      <c r="B101" s="9"/>
      <c r="C101" s="24"/>
      <c r="D101" s="13"/>
      <c r="E101" s="13"/>
      <c r="F101" s="23"/>
      <c r="G101" s="13"/>
      <c r="H101" s="13"/>
      <c r="I101" s="13"/>
      <c r="J101" s="13"/>
      <c r="K101" s="13"/>
      <c r="L101" s="13"/>
      <c r="M101" s="13"/>
      <c r="N101" s="13"/>
      <c r="O101" s="24"/>
      <c r="P101" s="24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25"/>
      <c r="AC101" s="25"/>
      <c r="AE101" s="15"/>
      <c r="AF101" s="15"/>
      <c r="AG101" s="15"/>
      <c r="AH101" s="15"/>
      <c r="AI101" s="15"/>
      <c r="AJ101" s="15"/>
      <c r="AK101" s="25"/>
      <c r="AL101" s="15"/>
      <c r="AN101" s="492" t="str">
        <f t="shared" si="121"/>
        <v/>
      </c>
    </row>
    <row r="102" spans="1:40">
      <c r="A102" s="18">
        <v>100</v>
      </c>
      <c r="B102" s="224" t="s">
        <v>11581</v>
      </c>
      <c r="C102" s="24" t="str" cm="1">
        <f t="array" ref="C102">"ZD_" &amp; _xlfn.IFS(IFERROR(FIND("№",B102,1),0), RIGHT(B102,LEN(B102)-FIND("№",B102,1)),IFERROR(FIND("КШ",B102,1),0)&lt;&gt;0, "KSh"&amp;(RIGHT(B102,LEN(B102)-FIND("КШ",B102,1) -1)))</f>
        <v>ZD_13y</v>
      </c>
      <c r="D102" s="19" t="s">
        <v>2265</v>
      </c>
      <c r="E102" s="13">
        <v>0</v>
      </c>
      <c r="F102" s="11" t="s">
        <v>9294</v>
      </c>
      <c r="G102" s="12">
        <v>1</v>
      </c>
      <c r="H102" s="13"/>
      <c r="I102" s="13"/>
      <c r="J102" s="13"/>
      <c r="K102" s="13"/>
      <c r="L102" s="13"/>
      <c r="M102" s="13"/>
      <c r="N102" s="13"/>
      <c r="O102" s="13" t="s">
        <v>2279</v>
      </c>
      <c r="P102" s="13" t="s">
        <v>2280</v>
      </c>
      <c r="Q102" s="13" t="s">
        <v>2281</v>
      </c>
      <c r="R102" s="13" t="s">
        <v>2282</v>
      </c>
      <c r="S102" s="226" t="s">
        <v>2283</v>
      </c>
      <c r="T102" s="226" t="s">
        <v>2284</v>
      </c>
      <c r="U102" s="178"/>
      <c r="V102" s="226"/>
      <c r="W102" s="178"/>
      <c r="X102" s="178"/>
      <c r="Y102" s="178"/>
      <c r="Z102" s="178" t="s">
        <v>2285</v>
      </c>
      <c r="AA102" s="178"/>
      <c r="AB102" s="178"/>
      <c r="AC102" s="178"/>
      <c r="AD102" s="178"/>
      <c r="AE102" s="13" t="s">
        <v>2286</v>
      </c>
      <c r="AF102" s="13" t="s">
        <v>2287</v>
      </c>
      <c r="AG102" s="13" t="s">
        <v>2288</v>
      </c>
      <c r="AH102" s="15"/>
      <c r="AI102" s="15"/>
      <c r="AJ102" s="15"/>
      <c r="AK102" s="25" t="s">
        <v>8678</v>
      </c>
      <c r="AL102" s="15" t="s">
        <v>11801</v>
      </c>
      <c r="AN102" s="492" t="str">
        <f t="shared" si="121"/>
        <v>'13у',	'ZD_13y'</v>
      </c>
    </row>
    <row r="103" spans="1:40">
      <c r="A103" s="8">
        <v>101</v>
      </c>
      <c r="B103" s="9" t="s">
        <v>11506</v>
      </c>
      <c r="C103" s="9" t="s">
        <v>2356</v>
      </c>
      <c r="D103" s="19" t="s">
        <v>2509</v>
      </c>
      <c r="E103" s="13">
        <v>0</v>
      </c>
      <c r="F103" s="11" t="s">
        <v>9294</v>
      </c>
      <c r="G103" s="13">
        <v>1</v>
      </c>
      <c r="H103" s="13"/>
      <c r="I103" s="13"/>
      <c r="J103" s="13"/>
      <c r="K103" s="13"/>
      <c r="L103" s="13"/>
      <c r="M103" s="13"/>
      <c r="N103" s="13"/>
      <c r="O103" s="178" t="s">
        <v>2510</v>
      </c>
      <c r="P103" s="178" t="s">
        <v>2511</v>
      </c>
      <c r="Q103" s="178" t="s">
        <v>2512</v>
      </c>
      <c r="R103" s="178" t="s">
        <v>2513</v>
      </c>
      <c r="S103" s="226" t="s">
        <v>2514</v>
      </c>
      <c r="T103" s="226" t="s">
        <v>2515</v>
      </c>
      <c r="U103" s="178"/>
      <c r="V103" s="226"/>
      <c r="W103" s="178"/>
      <c r="X103" s="178"/>
      <c r="Y103" s="178"/>
      <c r="Z103" s="178" t="s">
        <v>2516</v>
      </c>
      <c r="AA103" s="178"/>
      <c r="AB103" s="178"/>
      <c r="AC103" s="178"/>
      <c r="AD103" s="178"/>
      <c r="AE103" s="178" t="s">
        <v>2517</v>
      </c>
      <c r="AF103" s="178" t="s">
        <v>2518</v>
      </c>
      <c r="AG103" s="178" t="s">
        <v>2519</v>
      </c>
      <c r="AH103" s="15"/>
      <c r="AI103" s="15"/>
      <c r="AJ103" s="15"/>
      <c r="AK103" s="25" t="s">
        <v>8678</v>
      </c>
      <c r="AL103" s="15" t="s">
        <v>11787</v>
      </c>
      <c r="AN103" s="492" t="str">
        <f t="shared" si="121"/>
        <v>'3y',	'ZD_3y'</v>
      </c>
    </row>
    <row r="104" spans="1:40">
      <c r="A104" s="18">
        <v>102</v>
      </c>
      <c r="B104" s="224" t="s">
        <v>11507</v>
      </c>
      <c r="C104" s="15" t="s">
        <v>2355</v>
      </c>
      <c r="D104" s="19" t="s">
        <v>2367</v>
      </c>
      <c r="E104" s="13">
        <v>0</v>
      </c>
      <c r="F104" s="11" t="s">
        <v>9294</v>
      </c>
      <c r="G104" s="12">
        <v>1</v>
      </c>
      <c r="H104" s="13"/>
      <c r="I104" s="13"/>
      <c r="J104" s="13"/>
      <c r="K104" s="13"/>
      <c r="L104" s="13"/>
      <c r="M104" s="13"/>
      <c r="N104" s="13"/>
      <c r="O104" s="178" t="s">
        <v>2335</v>
      </c>
      <c r="P104" s="178" t="s">
        <v>2336</v>
      </c>
      <c r="Q104" s="178" t="s">
        <v>2337</v>
      </c>
      <c r="R104" s="178" t="s">
        <v>2338</v>
      </c>
      <c r="S104" s="226" t="s">
        <v>2339</v>
      </c>
      <c r="T104" s="226" t="s">
        <v>2340</v>
      </c>
      <c r="U104" s="178"/>
      <c r="V104" s="226"/>
      <c r="W104" s="226"/>
      <c r="X104" s="226"/>
      <c r="Y104" s="226"/>
      <c r="Z104" s="178" t="s">
        <v>2341</v>
      </c>
      <c r="AA104" s="226"/>
      <c r="AB104" s="226"/>
      <c r="AC104" s="178"/>
      <c r="AD104" s="226"/>
      <c r="AE104" s="178" t="s">
        <v>2342</v>
      </c>
      <c r="AF104" s="178" t="s">
        <v>2343</v>
      </c>
      <c r="AG104" s="178" t="s">
        <v>2344</v>
      </c>
      <c r="AH104" s="15"/>
      <c r="AI104" s="15"/>
      <c r="AJ104" s="15"/>
      <c r="AK104" s="25" t="s">
        <v>8678</v>
      </c>
      <c r="AL104" s="15" t="s">
        <v>11787</v>
      </c>
      <c r="AN104" s="492" t="str">
        <f t="shared" si="121"/>
        <v>'10у',	'ZD_10y'</v>
      </c>
    </row>
    <row r="105" spans="1:40">
      <c r="A105" s="8">
        <v>103</v>
      </c>
      <c r="B105" s="15" t="s">
        <v>11613</v>
      </c>
      <c r="C105" s="24" t="str" cm="1">
        <f t="array" ref="C105">"ZD_" &amp; _xlfn.IFS(IFERROR(FIND("№",B105,1),0), RIGHT(B105,LEN(B105)-FIND("№",B105,1)),IFERROR(FIND("КШ",B105,1),0)&lt;&gt;0, "KSh"&amp;(RIGHT(B105,LEN(B105)-FIND("КШ",B105,1) -1)))</f>
        <v>ZD_11y</v>
      </c>
      <c r="D105" s="13" t="str" cm="1">
        <f t="array" ref="D105">_xlfn.IFS(IFERROR(FIND("№",B105,1),0), RIGHT(B105,LEN(B105)-FIND("№",B105,1)),IFERROR(FIND("КШ",B105,1),0)&lt;&gt;0, "КШ"&amp;(RIGHT(B105,LEN(B105)-FIND("КШ",B105,1) -1)))</f>
        <v>11y</v>
      </c>
      <c r="E105" s="13">
        <v>0</v>
      </c>
      <c r="F105" s="11" t="s">
        <v>9294</v>
      </c>
      <c r="G105" s="13">
        <v>1</v>
      </c>
      <c r="H105" s="13"/>
      <c r="I105" s="13"/>
      <c r="J105" s="13"/>
      <c r="K105" s="13"/>
      <c r="L105" s="13"/>
      <c r="M105" s="13"/>
      <c r="N105" s="13"/>
      <c r="O105" s="24" t="str">
        <f t="shared" ref="O105:O106" si="132">"OKC"&amp;RIGHT(C105, LEN(C105)-3)</f>
        <v>OKC11y</v>
      </c>
      <c r="P105" s="24" t="str">
        <f t="shared" ref="P105:P106" si="133">"CKC"&amp;RIGHT(C105, LEN(C105)-3)</f>
        <v>CKC11y</v>
      </c>
      <c r="Q105" s="15" t="str">
        <f t="shared" ref="Q105" si="134">"ODC"&amp;RIGHT(C105, LEN(C105)-3)</f>
        <v>ODC11y</v>
      </c>
      <c r="R105" s="15" t="str">
        <f t="shared" ref="R105" si="135">"CDC"&amp;RIGHT(C105, LEN(C105)-3)</f>
        <v>CDC11y</v>
      </c>
      <c r="S105" s="15" t="str">
        <f t="shared" ref="S105" si="136">"OPC"&amp;RIGHT(C105, LEN(C105)-3)</f>
        <v>OPC11y</v>
      </c>
      <c r="T105" s="15" t="str">
        <f t="shared" ref="T105" si="137">"MC"&amp;RIGHT(C105, LEN(C105)-3)</f>
        <v>MC11y</v>
      </c>
      <c r="U105" s="15"/>
      <c r="V105" s="15"/>
      <c r="W105" s="15"/>
      <c r="X105" s="15"/>
      <c r="Y105" s="15"/>
      <c r="Z105" s="15" t="str">
        <f t="shared" ref="Z105:Z106" si="138">"DC"&amp;RIGHT(C105, LEN(C105)-3)</f>
        <v>DC11y</v>
      </c>
      <c r="AA105" s="15"/>
      <c r="AB105" s="25"/>
      <c r="AC105" s="25"/>
      <c r="AD105" s="25"/>
      <c r="AE105" s="178" t="s">
        <v>7240</v>
      </c>
      <c r="AF105" s="178" t="s">
        <v>7241</v>
      </c>
      <c r="AG105" s="178" t="s">
        <v>7242</v>
      </c>
      <c r="AH105" s="15"/>
      <c r="AI105" s="15"/>
      <c r="AJ105" s="15"/>
      <c r="AK105" s="25" t="s">
        <v>8678</v>
      </c>
      <c r="AL105" s="15" t="s">
        <v>11801</v>
      </c>
      <c r="AN105" s="492" t="str">
        <f t="shared" si="121"/>
        <v>'11y',	'ZD_11y'</v>
      </c>
    </row>
    <row r="106" spans="1:40">
      <c r="A106" s="8">
        <v>104</v>
      </c>
      <c r="B106" s="9" t="s">
        <v>11614</v>
      </c>
      <c r="C106" s="24" t="str" cm="1">
        <f t="array" ref="C106">"ZD_" &amp; _xlfn.IFS(IFERROR(FIND("№",B106,1),0), RIGHT(B106,LEN(B106)-FIND("№",B106,1)),IFERROR(FIND("КШ",B106,1),0)&lt;&gt;0, "KSh"&amp;(RIGHT(B106,LEN(B106)-FIND("КШ",B106,1) -1)))</f>
        <v>ZD_12y</v>
      </c>
      <c r="D106" s="13" t="str" cm="1">
        <f t="array" ref="D106">_xlfn.IFS(IFERROR(FIND("№",B106,1),0), RIGHT(B106,LEN(B106)-FIND("№",B106,1)),IFERROR(FIND("КШ",B106,1),0)&lt;&gt;0, "КШ"&amp;(RIGHT(B106,LEN(B106)-FIND("КШ",B106,1) -1)))</f>
        <v>12y</v>
      </c>
      <c r="E106" s="13">
        <v>0</v>
      </c>
      <c r="F106" s="11" t="s">
        <v>9294</v>
      </c>
      <c r="G106" s="13">
        <v>1</v>
      </c>
      <c r="H106" s="13"/>
      <c r="I106" s="13"/>
      <c r="J106" s="13"/>
      <c r="K106" s="13"/>
      <c r="L106" s="13"/>
      <c r="M106" s="13"/>
      <c r="N106" s="13"/>
      <c r="O106" s="24" t="str">
        <f t="shared" si="132"/>
        <v>OKC12y</v>
      </c>
      <c r="P106" s="24" t="str">
        <f t="shared" si="133"/>
        <v>CKC12y</v>
      </c>
      <c r="Q106" s="15" t="str">
        <f>"ODC"&amp;RIGHT(C106, LEN(C106)-3)</f>
        <v>ODC12y</v>
      </c>
      <c r="R106" s="15" t="str">
        <f>"CDC"&amp;RIGHT(C106, LEN(C106)-3)</f>
        <v>CDC12y</v>
      </c>
      <c r="S106" s="15" t="str">
        <f>"OPC"&amp;RIGHT(C106, LEN(C106)-3)</f>
        <v>OPC12y</v>
      </c>
      <c r="T106" s="15" t="str">
        <f>"MC"&amp;RIGHT(C106, LEN(C106)-3)</f>
        <v>MC12y</v>
      </c>
      <c r="U106" s="15"/>
      <c r="V106" s="15"/>
      <c r="W106" s="15"/>
      <c r="X106" s="15"/>
      <c r="Y106" s="15"/>
      <c r="Z106" s="15" t="str">
        <f t="shared" si="138"/>
        <v>DC12y</v>
      </c>
      <c r="AA106" s="15"/>
      <c r="AB106" s="25"/>
      <c r="AC106" s="25"/>
      <c r="AD106" s="25"/>
      <c r="AE106" s="178" t="s">
        <v>7250</v>
      </c>
      <c r="AF106" s="178" t="s">
        <v>7251</v>
      </c>
      <c r="AG106" s="178" t="s">
        <v>7252</v>
      </c>
      <c r="AH106" s="15"/>
      <c r="AI106" s="15"/>
      <c r="AJ106" s="15"/>
      <c r="AK106" s="25" t="s">
        <v>8678</v>
      </c>
      <c r="AL106" s="15" t="s">
        <v>11802</v>
      </c>
      <c r="AN106" s="492" t="str">
        <f t="shared" si="121"/>
        <v>'12y',	'ZD_12y'</v>
      </c>
    </row>
    <row r="107" spans="1:40">
      <c r="A107" s="18">
        <v>105</v>
      </c>
      <c r="B107" s="224" t="s">
        <v>11508</v>
      </c>
      <c r="C107" s="15" t="s">
        <v>2229</v>
      </c>
      <c r="D107" s="19" t="s">
        <v>2230</v>
      </c>
      <c r="E107" s="13">
        <v>0</v>
      </c>
      <c r="F107" s="11" t="s">
        <v>9294</v>
      </c>
      <c r="G107" s="12">
        <v>1</v>
      </c>
      <c r="H107" s="13"/>
      <c r="I107" s="13"/>
      <c r="J107" s="13"/>
      <c r="K107" s="13"/>
      <c r="L107" s="13"/>
      <c r="M107" s="13"/>
      <c r="N107" s="13"/>
      <c r="O107" s="13" t="s">
        <v>2232</v>
      </c>
      <c r="P107" s="13" t="s">
        <v>2233</v>
      </c>
      <c r="Q107" s="13" t="s">
        <v>2234</v>
      </c>
      <c r="R107" s="13" t="s">
        <v>2235</v>
      </c>
      <c r="S107" s="226" t="s">
        <v>2236</v>
      </c>
      <c r="T107" s="226" t="s">
        <v>2237</v>
      </c>
      <c r="U107" s="178"/>
      <c r="V107" s="226"/>
      <c r="W107" s="226"/>
      <c r="X107" s="226"/>
      <c r="Y107" s="226"/>
      <c r="Z107" s="178" t="s">
        <v>2238</v>
      </c>
      <c r="AA107" s="226"/>
      <c r="AB107" s="226"/>
      <c r="AC107" s="178"/>
      <c r="AD107" s="226"/>
      <c r="AE107" s="13" t="s">
        <v>2239</v>
      </c>
      <c r="AF107" s="13" t="s">
        <v>2240</v>
      </c>
      <c r="AG107" s="13" t="s">
        <v>2241</v>
      </c>
      <c r="AH107" s="15"/>
      <c r="AI107" s="15"/>
      <c r="AJ107" s="15"/>
      <c r="AK107" s="25" t="s">
        <v>8678</v>
      </c>
      <c r="AL107" s="15" t="s">
        <v>11806</v>
      </c>
      <c r="AN107" s="492" t="str">
        <f t="shared" si="121"/>
        <v>'4у',	'ZD_4y'</v>
      </c>
    </row>
    <row r="108" spans="1:40">
      <c r="A108" s="8">
        <v>106</v>
      </c>
      <c r="B108" s="225" t="s">
        <v>11509</v>
      </c>
      <c r="C108" s="15" t="s">
        <v>2231</v>
      </c>
      <c r="D108" s="19" t="s">
        <v>2262</v>
      </c>
      <c r="E108" s="13">
        <v>0</v>
      </c>
      <c r="F108" s="11" t="s">
        <v>9294</v>
      </c>
      <c r="G108" s="12">
        <v>1</v>
      </c>
      <c r="H108" s="13"/>
      <c r="I108" s="13"/>
      <c r="J108" s="13"/>
      <c r="K108" s="13"/>
      <c r="L108" s="13"/>
      <c r="M108" s="13"/>
      <c r="N108" s="13"/>
      <c r="O108" s="13" t="s">
        <v>2242</v>
      </c>
      <c r="P108" s="13" t="s">
        <v>2243</v>
      </c>
      <c r="Q108" s="13" t="s">
        <v>2244</v>
      </c>
      <c r="R108" s="13" t="s">
        <v>2245</v>
      </c>
      <c r="S108" s="226" t="s">
        <v>2246</v>
      </c>
      <c r="T108" s="226" t="s">
        <v>2247</v>
      </c>
      <c r="U108" s="178"/>
      <c r="V108" s="226"/>
      <c r="W108" s="226"/>
      <c r="X108" s="226"/>
      <c r="Y108" s="226"/>
      <c r="Z108" s="178" t="s">
        <v>2248</v>
      </c>
      <c r="AA108" s="226"/>
      <c r="AB108" s="226"/>
      <c r="AC108" s="178"/>
      <c r="AD108" s="226"/>
      <c r="AE108" s="13" t="s">
        <v>2249</v>
      </c>
      <c r="AF108" s="13" t="s">
        <v>2250</v>
      </c>
      <c r="AG108" s="13" t="s">
        <v>2251</v>
      </c>
      <c r="AH108" s="15"/>
      <c r="AI108" s="15"/>
      <c r="AJ108" s="15"/>
      <c r="AK108" s="25" t="s">
        <v>8678</v>
      </c>
      <c r="AL108" s="15" t="s">
        <v>11806</v>
      </c>
      <c r="AN108" s="492" t="str">
        <f t="shared" si="121"/>
        <v>'5у',	'ZD_5y'</v>
      </c>
    </row>
    <row r="109" spans="1:40">
      <c r="A109" s="18">
        <v>107</v>
      </c>
      <c r="B109" s="9" t="s">
        <v>11510</v>
      </c>
      <c r="C109" s="15" t="s">
        <v>2264</v>
      </c>
      <c r="D109" s="19" t="s">
        <v>2263</v>
      </c>
      <c r="E109" s="13">
        <v>0</v>
      </c>
      <c r="F109" s="11" t="s">
        <v>9294</v>
      </c>
      <c r="G109" s="12">
        <v>1</v>
      </c>
      <c r="H109" s="13"/>
      <c r="I109" s="13"/>
      <c r="J109" s="13"/>
      <c r="K109" s="13"/>
      <c r="L109" s="13"/>
      <c r="M109" s="13"/>
      <c r="N109" s="13"/>
      <c r="O109" s="13" t="s">
        <v>2253</v>
      </c>
      <c r="P109" s="13" t="s">
        <v>2254</v>
      </c>
      <c r="Q109" s="13" t="s">
        <v>2255</v>
      </c>
      <c r="R109" s="13" t="s">
        <v>2256</v>
      </c>
      <c r="S109" s="226" t="s">
        <v>2257</v>
      </c>
      <c r="T109" s="226" t="s">
        <v>2258</v>
      </c>
      <c r="U109" s="178"/>
      <c r="V109" s="226"/>
      <c r="W109" s="226"/>
      <c r="X109" s="226"/>
      <c r="Y109" s="226"/>
      <c r="Z109" s="178" t="s">
        <v>2259</v>
      </c>
      <c r="AA109" s="226"/>
      <c r="AB109" s="226"/>
      <c r="AC109" s="178"/>
      <c r="AD109" s="226"/>
      <c r="AE109" s="13" t="s">
        <v>2260</v>
      </c>
      <c r="AF109" s="13" t="s">
        <v>2261</v>
      </c>
      <c r="AG109" s="13" t="s">
        <v>2252</v>
      </c>
      <c r="AH109" s="15"/>
      <c r="AI109" s="15"/>
      <c r="AJ109" s="15"/>
      <c r="AK109" s="25" t="s">
        <v>8678</v>
      </c>
      <c r="AL109" s="15" t="s">
        <v>11806</v>
      </c>
      <c r="AN109" s="492" t="str">
        <f t="shared" si="121"/>
        <v>'6у',	'ZD_6y'</v>
      </c>
    </row>
    <row r="110" spans="1:40">
      <c r="A110" s="8">
        <v>108</v>
      </c>
      <c r="B110" s="9"/>
      <c r="C110" s="24"/>
      <c r="D110" s="13"/>
      <c r="E110" s="13"/>
      <c r="F110" s="23"/>
      <c r="G110" s="13"/>
      <c r="H110" s="13"/>
      <c r="I110" s="13"/>
      <c r="J110" s="13"/>
      <c r="K110" s="13"/>
      <c r="L110" s="13"/>
      <c r="M110" s="13"/>
      <c r="N110" s="13"/>
      <c r="O110" s="24"/>
      <c r="P110" s="24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25"/>
      <c r="AC110" s="25"/>
      <c r="AD110" s="25"/>
      <c r="AE110" s="15"/>
      <c r="AF110" s="15"/>
      <c r="AG110" s="15"/>
      <c r="AH110" s="15"/>
      <c r="AI110" s="15"/>
      <c r="AJ110" s="15"/>
      <c r="AK110" s="25"/>
      <c r="AL110" s="15"/>
      <c r="AN110" s="492" t="str">
        <f t="shared" si="121"/>
        <v/>
      </c>
    </row>
    <row r="111" spans="1:40">
      <c r="A111" s="18">
        <v>109</v>
      </c>
      <c r="B111" s="9" t="s">
        <v>11511</v>
      </c>
      <c r="C111" s="15" t="s">
        <v>2365</v>
      </c>
      <c r="D111" s="19" t="s">
        <v>2379</v>
      </c>
      <c r="E111" s="13">
        <v>0</v>
      </c>
      <c r="F111" s="11" t="s">
        <v>9294</v>
      </c>
      <c r="G111" s="12">
        <v>1</v>
      </c>
      <c r="H111" s="12"/>
      <c r="I111" s="12"/>
      <c r="J111" s="12"/>
      <c r="K111" s="12"/>
      <c r="L111" s="12"/>
      <c r="M111" s="12"/>
      <c r="N111" s="12"/>
      <c r="O111" s="178" t="s">
        <v>2499</v>
      </c>
      <c r="P111" s="178" t="s">
        <v>2500</v>
      </c>
      <c r="Q111" s="178" t="s">
        <v>2501</v>
      </c>
      <c r="R111" s="178" t="s">
        <v>2502</v>
      </c>
      <c r="S111" s="226" t="s">
        <v>2503</v>
      </c>
      <c r="T111" s="226" t="s">
        <v>2504</v>
      </c>
      <c r="U111" s="178"/>
      <c r="V111" s="226"/>
      <c r="W111" s="178"/>
      <c r="X111" s="178"/>
      <c r="Y111" s="178"/>
      <c r="Z111" s="178" t="s">
        <v>2505</v>
      </c>
      <c r="AA111" s="178"/>
      <c r="AB111" s="178"/>
      <c r="AC111" s="178"/>
      <c r="AD111" s="178"/>
      <c r="AE111" s="178" t="s">
        <v>2506</v>
      </c>
      <c r="AF111" s="178" t="s">
        <v>2507</v>
      </c>
      <c r="AG111" s="178" t="s">
        <v>2508</v>
      </c>
      <c r="AH111" s="15"/>
      <c r="AI111" s="15"/>
      <c r="AJ111" s="15"/>
      <c r="AK111" s="25" t="s">
        <v>8759</v>
      </c>
      <c r="AL111" s="15" t="s">
        <v>11798</v>
      </c>
      <c r="AN111" s="492" t="str">
        <f t="shared" si="121"/>
        <v>'120',	'ZD_120'</v>
      </c>
    </row>
    <row r="112" spans="1:40">
      <c r="A112" s="8">
        <v>110</v>
      </c>
      <c r="B112" s="15" t="s">
        <v>11512</v>
      </c>
      <c r="C112" s="24" t="str" cm="1">
        <f t="array" ref="C112">"ZD_" &amp; _xlfn.IFS(IFERROR(FIND("№",B112,1),0), RIGHT(B112,LEN(B112)-FIND("№",B112,1)),IFERROR(FIND("КШ",B112,1),0)&lt;&gt;0, "KSh"&amp;(RIGHT(B112,LEN(B112)-FIND("КШ",B112,1) -1)))</f>
        <v>ZD_121</v>
      </c>
      <c r="D112" s="13" t="str" cm="1">
        <f t="array" ref="D112">_xlfn.IFS(IFERROR(FIND("№",B112,1),0), RIGHT(B112,LEN(B112)-FIND("№",B112,1)),IFERROR(FIND("КШ",B112,1),0)&lt;&gt;0, "КШ"&amp;(RIGHT(B112,LEN(B112)-FIND("КШ",B112,1) -1)))</f>
        <v>121</v>
      </c>
      <c r="E112" s="13">
        <v>0</v>
      </c>
      <c r="F112" s="11" t="s">
        <v>9294</v>
      </c>
      <c r="G112" s="13">
        <v>1</v>
      </c>
      <c r="H112" s="13"/>
      <c r="I112" s="13"/>
      <c r="J112" s="13"/>
      <c r="K112" s="13"/>
      <c r="L112" s="13"/>
      <c r="M112" s="13"/>
      <c r="N112" s="13"/>
      <c r="O112" s="24" t="str">
        <f t="shared" ref="O112" si="139">"OKC"&amp;RIGHT(C112, LEN(C112)-3)</f>
        <v>OKC121</v>
      </c>
      <c r="P112" s="24" t="str">
        <f t="shared" ref="P112" si="140">"CKC"&amp;RIGHT(C112, LEN(C112)-3)</f>
        <v>CKC121</v>
      </c>
      <c r="Q112" s="15" t="str">
        <f t="shared" ref="Q112" si="141">"ODC"&amp;RIGHT(C112, LEN(C112)-3)</f>
        <v>ODC121</v>
      </c>
      <c r="R112" s="15" t="str">
        <f t="shared" ref="R112" si="142">"CDC"&amp;RIGHT(C112, LEN(C112)-3)</f>
        <v>CDC121</v>
      </c>
      <c r="S112" s="15" t="str">
        <f t="shared" ref="S112" si="143">"OPC"&amp;RIGHT(C112, LEN(C112)-3)</f>
        <v>OPC121</v>
      </c>
      <c r="T112" s="15" t="str">
        <f t="shared" ref="T112" si="144">"MC"&amp;RIGHT(C112, LEN(C112)-3)</f>
        <v>MC121</v>
      </c>
      <c r="U112" s="15"/>
      <c r="V112" s="15"/>
      <c r="W112" s="15"/>
      <c r="X112" s="15"/>
      <c r="Y112" s="15"/>
      <c r="Z112" s="15" t="str">
        <f t="shared" ref="Z112" si="145">"DC"&amp;RIGHT(C112, LEN(C112)-3)</f>
        <v>DC121</v>
      </c>
      <c r="AA112" s="15"/>
      <c r="AB112" s="25"/>
      <c r="AC112" s="25"/>
      <c r="AD112" s="25"/>
      <c r="AE112" s="15" t="str">
        <f t="shared" ref="AE112" si="146">"DOB"&amp;RIGHT(C112, LEN(C112)-3)</f>
        <v>DOB121</v>
      </c>
      <c r="AF112" s="15" t="str">
        <f t="shared" ref="AF112" si="147">"DKB"&amp;RIGHT(C112, LEN(C112)-3)</f>
        <v>DKB121</v>
      </c>
      <c r="AG112" s="15" t="str">
        <f t="shared" ref="AG112" si="148">"DCB"&amp;RIGHT(C112, LEN(C112)-3)</f>
        <v>DCB121</v>
      </c>
      <c r="AH112" s="15"/>
      <c r="AI112" s="15"/>
      <c r="AJ112" s="15"/>
      <c r="AK112" s="25" t="s">
        <v>8759</v>
      </c>
      <c r="AL112" s="15" t="s">
        <v>11798</v>
      </c>
      <c r="AN112" s="492" t="str">
        <f t="shared" si="121"/>
        <v>'121',	'ZD_121'</v>
      </c>
    </row>
    <row r="113" spans="1:40">
      <c r="A113" s="18">
        <v>111</v>
      </c>
      <c r="B113" s="224" t="s">
        <v>11513</v>
      </c>
      <c r="C113" s="15" t="s">
        <v>2357</v>
      </c>
      <c r="D113" s="19" t="s">
        <v>2368</v>
      </c>
      <c r="E113" s="13">
        <v>0</v>
      </c>
      <c r="F113" s="11" t="s">
        <v>9294</v>
      </c>
      <c r="G113" s="12">
        <v>1</v>
      </c>
      <c r="H113" s="13"/>
      <c r="I113" s="13"/>
      <c r="J113" s="13"/>
      <c r="K113" s="13"/>
      <c r="L113" s="13"/>
      <c r="M113" s="13"/>
      <c r="N113" s="13"/>
      <c r="O113" s="178" t="s">
        <v>2345</v>
      </c>
      <c r="P113" s="178" t="s">
        <v>2346</v>
      </c>
      <c r="Q113" s="178" t="s">
        <v>2347</v>
      </c>
      <c r="R113" s="178" t="s">
        <v>2348</v>
      </c>
      <c r="S113" s="226" t="s">
        <v>2349</v>
      </c>
      <c r="T113" s="226" t="s">
        <v>2350</v>
      </c>
      <c r="U113" s="178"/>
      <c r="V113" s="226"/>
      <c r="W113" s="178"/>
      <c r="X113" s="178"/>
      <c r="Y113" s="178"/>
      <c r="Z113" s="178" t="s">
        <v>2351</v>
      </c>
      <c r="AA113" s="178"/>
      <c r="AB113" s="178"/>
      <c r="AC113" s="178"/>
      <c r="AD113" s="178"/>
      <c r="AE113" s="178" t="s">
        <v>2352</v>
      </c>
      <c r="AF113" s="178" t="s">
        <v>2353</v>
      </c>
      <c r="AG113" s="178" t="s">
        <v>2354</v>
      </c>
      <c r="AH113" s="15"/>
      <c r="AI113" s="15"/>
      <c r="AJ113" s="15"/>
      <c r="AK113" s="25" t="s">
        <v>8759</v>
      </c>
      <c r="AL113" s="15" t="s">
        <v>11787</v>
      </c>
      <c r="AN113" s="492" t="str">
        <f t="shared" si="121"/>
        <v>'130',	'ZD_130'</v>
      </c>
    </row>
    <row r="114" spans="1:40">
      <c r="A114" s="8">
        <v>112</v>
      </c>
      <c r="B114" s="15" t="s">
        <v>11514</v>
      </c>
      <c r="C114" s="24" t="str" cm="1">
        <f t="array" ref="C114">"ZD_" &amp; _xlfn.IFS(IFERROR(FIND("№",B114,1),0), RIGHT(B114,LEN(B114)-FIND("№",B114,1)),IFERROR(FIND("КШ",B114,1),0)&lt;&gt;0, "KSh"&amp;(RIGHT(B114,LEN(B114)-FIND("КШ",B114,1) -1)))</f>
        <v>ZD_131</v>
      </c>
      <c r="D114" s="13" t="str" cm="1">
        <f t="array" ref="D114">_xlfn.IFS(IFERROR(FIND("№",B114,1),0), RIGHT(B114,LEN(B114)-FIND("№",B114,1)),IFERROR(FIND("КШ",B114,1),0)&lt;&gt;0, "КШ"&amp;(RIGHT(B114,LEN(B114)-FIND("КШ",B114,1) -1)))</f>
        <v>131</v>
      </c>
      <c r="E114" s="13">
        <v>0</v>
      </c>
      <c r="F114" s="11" t="s">
        <v>9294</v>
      </c>
      <c r="G114" s="13">
        <v>1</v>
      </c>
      <c r="H114" s="13"/>
      <c r="I114" s="13"/>
      <c r="J114" s="13"/>
      <c r="K114" s="13"/>
      <c r="L114" s="13"/>
      <c r="M114" s="13"/>
      <c r="N114" s="13"/>
      <c r="O114" s="24" t="str">
        <f t="shared" ref="O114" si="149">"OKC"&amp;RIGHT(C114, LEN(C114)-3)</f>
        <v>OKC131</v>
      </c>
      <c r="P114" s="24" t="str">
        <f t="shared" ref="P114" si="150">"CKC"&amp;RIGHT(C114, LEN(C114)-3)</f>
        <v>CKC131</v>
      </c>
      <c r="Q114" s="15" t="str">
        <f t="shared" ref="Q114" si="151">"ODC"&amp;RIGHT(C114, LEN(C114)-3)</f>
        <v>ODC131</v>
      </c>
      <c r="R114" s="15" t="str">
        <f t="shared" ref="R114" si="152">"CDC"&amp;RIGHT(C114, LEN(C114)-3)</f>
        <v>CDC131</v>
      </c>
      <c r="S114" s="15" t="str">
        <f t="shared" ref="S114" si="153">"OPC"&amp;RIGHT(C114, LEN(C114)-3)</f>
        <v>OPC131</v>
      </c>
      <c r="T114" s="15" t="str">
        <f t="shared" ref="T114" si="154">"MC"&amp;RIGHT(C114, LEN(C114)-3)</f>
        <v>MC131</v>
      </c>
      <c r="U114" s="15"/>
      <c r="V114" s="15"/>
      <c r="W114" s="15"/>
      <c r="X114" s="15"/>
      <c r="Y114" s="15"/>
      <c r="Z114" s="15" t="str">
        <f t="shared" ref="Z114" si="155">"DC"&amp;RIGHT(C114, LEN(C114)-3)</f>
        <v>DC131</v>
      </c>
      <c r="AA114" s="15"/>
      <c r="AB114" s="25"/>
      <c r="AC114" s="25"/>
      <c r="AD114" s="25"/>
      <c r="AE114" s="15" t="str">
        <f t="shared" ref="AE114" si="156">"DOB"&amp;RIGHT(C114, LEN(C114)-3)</f>
        <v>DOB131</v>
      </c>
      <c r="AF114" s="15" t="str">
        <f t="shared" ref="AF114" si="157">"DKB"&amp;RIGHT(C114, LEN(C114)-3)</f>
        <v>DKB131</v>
      </c>
      <c r="AG114" s="15" t="str">
        <f t="shared" ref="AG114" si="158">"DCB"&amp;RIGHT(C114, LEN(C114)-3)</f>
        <v>DCB131</v>
      </c>
      <c r="AH114" s="15"/>
      <c r="AI114" s="15"/>
      <c r="AJ114" s="15"/>
      <c r="AK114" s="25" t="s">
        <v>8759</v>
      </c>
      <c r="AL114" s="15" t="s">
        <v>11787</v>
      </c>
      <c r="AN114" s="492" t="str">
        <f t="shared" si="121"/>
        <v>'131',	'ZD_131'</v>
      </c>
    </row>
    <row r="115" spans="1:40">
      <c r="A115" s="8">
        <v>113</v>
      </c>
      <c r="B115" s="9"/>
      <c r="C115" s="24"/>
      <c r="D115" s="13"/>
      <c r="E115" s="13"/>
      <c r="F115" s="23"/>
      <c r="G115" s="13"/>
      <c r="H115" s="13"/>
      <c r="I115" s="13"/>
      <c r="J115" s="13"/>
      <c r="K115" s="13"/>
      <c r="L115" s="13"/>
      <c r="M115" s="13"/>
      <c r="N115" s="13"/>
      <c r="O115" s="24"/>
      <c r="P115" s="24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25"/>
      <c r="AC115" s="25"/>
      <c r="AD115" s="25"/>
      <c r="AE115" s="15"/>
      <c r="AF115" s="15"/>
      <c r="AG115" s="15"/>
      <c r="AH115" s="15"/>
      <c r="AI115" s="15"/>
      <c r="AJ115" s="15"/>
      <c r="AK115" s="25"/>
      <c r="AL115" s="15"/>
      <c r="AN115" s="492" t="str">
        <f t="shared" si="121"/>
        <v/>
      </c>
    </row>
    <row r="116" spans="1:40">
      <c r="A116" s="18">
        <v>114</v>
      </c>
      <c r="B116" s="9" t="s">
        <v>11515</v>
      </c>
      <c r="C116" s="24" t="str" cm="1">
        <f t="array" ref="C116">"ZD_" &amp; _xlfn.IFS(IFERROR(FIND("№",B116,1),0), RIGHT(B116,LEN(B116)-FIND("№",B116,1)),IFERROR(FIND("КШ",B116,1),0)&lt;&gt;0, "KSh"&amp;(RIGHT(B116,LEN(B116)-FIND("КШ",B116,1) -1)))</f>
        <v>ZD_122</v>
      </c>
      <c r="D116" s="13" t="str" cm="1">
        <f t="array" ref="D116">_xlfn.IFS(IFERROR(FIND("№",B116,1),0), RIGHT(B116,LEN(B116)-FIND("№",B116,1)),IFERROR(FIND("КШ",B116,1),0)&lt;&gt;0, "КШ"&amp;(RIGHT(B116,LEN(B116)-FIND("КШ",B116,1) -1)))</f>
        <v>122</v>
      </c>
      <c r="E116" s="13">
        <v>0</v>
      </c>
      <c r="F116" s="11" t="s">
        <v>9294</v>
      </c>
      <c r="G116" s="13">
        <v>1</v>
      </c>
      <c r="H116" s="13"/>
      <c r="I116" s="13"/>
      <c r="J116" s="13"/>
      <c r="K116" s="13"/>
      <c r="L116" s="13"/>
      <c r="M116" s="13"/>
      <c r="N116" s="13"/>
      <c r="O116" s="24" t="str">
        <f t="shared" ref="O116:O117" si="159">"OKC"&amp;RIGHT(C116, LEN(C116)-3)</f>
        <v>OKC122</v>
      </c>
      <c r="P116" s="24" t="str">
        <f t="shared" ref="P116:P117" si="160">"CKC"&amp;RIGHT(C116, LEN(C116)-3)</f>
        <v>CKC122</v>
      </c>
      <c r="Q116" s="15" t="str">
        <f t="shared" ref="Q116:Q117" si="161">"ODC"&amp;RIGHT(C116, LEN(C116)-3)</f>
        <v>ODC122</v>
      </c>
      <c r="R116" s="15" t="str">
        <f t="shared" ref="R116:R117" si="162">"CDC"&amp;RIGHT(C116, LEN(C116)-3)</f>
        <v>CDC122</v>
      </c>
      <c r="S116" s="15" t="str">
        <f t="shared" ref="S116:S117" si="163">"OPC"&amp;RIGHT(C116, LEN(C116)-3)</f>
        <v>OPC122</v>
      </c>
      <c r="T116" s="15" t="str">
        <f t="shared" ref="T116:T117" si="164">"MC"&amp;RIGHT(C116, LEN(C116)-3)</f>
        <v>MC122</v>
      </c>
      <c r="U116" s="15"/>
      <c r="V116" s="15"/>
      <c r="W116" s="15"/>
      <c r="X116" s="15"/>
      <c r="Y116" s="15"/>
      <c r="Z116" s="15" t="str">
        <f t="shared" ref="Z116:Z117" si="165">"DC"&amp;RIGHT(C116, LEN(C116)-3)</f>
        <v>DC122</v>
      </c>
      <c r="AA116" s="15"/>
      <c r="AB116" s="25"/>
      <c r="AC116" s="25"/>
      <c r="AD116" s="25"/>
      <c r="AE116" s="15" t="str">
        <f t="shared" ref="AE116:AE117" si="166">"DOB"&amp;RIGHT(C116, LEN(C116)-3)</f>
        <v>DOB122</v>
      </c>
      <c r="AF116" s="15" t="str">
        <f t="shared" ref="AF116:AF117" si="167">"DKB"&amp;RIGHT(C116, LEN(C116)-3)</f>
        <v>DKB122</v>
      </c>
      <c r="AG116" s="15" t="str">
        <f t="shared" ref="AG116:AG117" si="168">"DCB"&amp;RIGHT(C116, LEN(C116)-3)</f>
        <v>DCB122</v>
      </c>
      <c r="AH116" s="15"/>
      <c r="AI116" s="15"/>
      <c r="AJ116" s="15"/>
      <c r="AK116" s="25" t="s">
        <v>8759</v>
      </c>
      <c r="AL116" s="15" t="s">
        <v>11798</v>
      </c>
      <c r="AN116" s="492" t="str">
        <f t="shared" si="121"/>
        <v>'122',	'ZD_122'</v>
      </c>
    </row>
    <row r="117" spans="1:40">
      <c r="A117" s="8">
        <v>115</v>
      </c>
      <c r="B117" s="9" t="s">
        <v>11516</v>
      </c>
      <c r="C117" s="24" t="str" cm="1">
        <f t="array" ref="C117">"ZD_" &amp; _xlfn.IFS(IFERROR(FIND("№",B117,1),0), RIGHT(B117,LEN(B117)-FIND("№",B117,1)),IFERROR(FIND("КШ",B117,1),0)&lt;&gt;0, "KSh"&amp;(RIGHT(B117,LEN(B117)-FIND("КШ",B117,1) -1)))</f>
        <v>ZD_127</v>
      </c>
      <c r="D117" s="13" t="str" cm="1">
        <f t="array" ref="D117">_xlfn.IFS(IFERROR(FIND("№",B117,1),0), RIGHT(B117,LEN(B117)-FIND("№",B117,1)),IFERROR(FIND("КШ",B117,1),0)&lt;&gt;0, "КШ"&amp;(RIGHT(B117,LEN(B117)-FIND("КШ",B117,1) -1)))</f>
        <v>127</v>
      </c>
      <c r="E117" s="13">
        <v>0</v>
      </c>
      <c r="F117" s="11" t="s">
        <v>9294</v>
      </c>
      <c r="G117" s="13">
        <v>1</v>
      </c>
      <c r="H117" s="13"/>
      <c r="I117" s="13"/>
      <c r="J117" s="13"/>
      <c r="K117" s="13"/>
      <c r="L117" s="13"/>
      <c r="M117" s="13"/>
      <c r="N117" s="13"/>
      <c r="O117" s="24" t="str">
        <f t="shared" si="159"/>
        <v>OKC127</v>
      </c>
      <c r="P117" s="24" t="str">
        <f t="shared" si="160"/>
        <v>CKC127</v>
      </c>
      <c r="Q117" s="15" t="str">
        <f t="shared" si="161"/>
        <v>ODC127</v>
      </c>
      <c r="R117" s="15" t="str">
        <f t="shared" si="162"/>
        <v>CDC127</v>
      </c>
      <c r="S117" s="15" t="str">
        <f t="shared" si="163"/>
        <v>OPC127</v>
      </c>
      <c r="T117" s="15" t="str">
        <f t="shared" si="164"/>
        <v>MC127</v>
      </c>
      <c r="U117" s="15"/>
      <c r="V117" s="15"/>
      <c r="W117" s="15"/>
      <c r="X117" s="15"/>
      <c r="Y117" s="15"/>
      <c r="Z117" s="15" t="str">
        <f t="shared" si="165"/>
        <v>DC127</v>
      </c>
      <c r="AA117" s="15"/>
      <c r="AB117" s="25"/>
      <c r="AC117" s="25"/>
      <c r="AD117" s="25"/>
      <c r="AE117" s="15" t="str">
        <f t="shared" si="166"/>
        <v>DOB127</v>
      </c>
      <c r="AF117" s="15" t="str">
        <f t="shared" si="167"/>
        <v>DKB127</v>
      </c>
      <c r="AG117" s="15" t="str">
        <f t="shared" si="168"/>
        <v>DCB127</v>
      </c>
      <c r="AH117" s="15"/>
      <c r="AI117" s="15"/>
      <c r="AJ117" s="15"/>
      <c r="AK117" s="25" t="s">
        <v>8759</v>
      </c>
      <c r="AL117" s="15" t="s">
        <v>11787</v>
      </c>
      <c r="AN117" s="492" t="str">
        <f>IF(D118="","",CONCATENATE("'",D118,"'",",	","'",C118,"'"))</f>
        <v>'128',	'ZD_128'</v>
      </c>
    </row>
    <row r="118" spans="1:40">
      <c r="A118" s="18">
        <v>116</v>
      </c>
      <c r="B118" s="9" t="s">
        <v>11517</v>
      </c>
      <c r="C118" s="24" t="str" cm="1">
        <f t="array" ref="C118">"ZD_" &amp; _xlfn.IFS(IFERROR(FIND("№",B118,1),0), RIGHT(B118,LEN(B118)-FIND("№",B118,1)),IFERROR(FIND("КШ",B118,1),0)&lt;&gt;0, "KSh"&amp;(RIGHT(B118,LEN(B118)-FIND("КШ",B118,1) -1)))</f>
        <v>ZD_128</v>
      </c>
      <c r="D118" s="13" t="str" cm="1">
        <f t="array" ref="D118">_xlfn.IFS(IFERROR(FIND("№",B118,1),0), RIGHT(B118,LEN(B118)-FIND("№",B118,1)),IFERROR(FIND("КШ",B118,1),0)&lt;&gt;0, "КШ"&amp;(RIGHT(B118,LEN(B118)-FIND("КШ",B118,1) -1)))</f>
        <v>128</v>
      </c>
      <c r="E118" s="13">
        <v>0</v>
      </c>
      <c r="F118" s="11" t="s">
        <v>9294</v>
      </c>
      <c r="G118" s="13">
        <v>1</v>
      </c>
      <c r="H118" s="13"/>
      <c r="I118" s="13"/>
      <c r="J118" s="13"/>
      <c r="K118" s="13"/>
      <c r="L118" s="13"/>
      <c r="M118" s="13"/>
      <c r="N118" s="13"/>
      <c r="O118" s="24" t="str">
        <f>"OKC"&amp;RIGHT(C118, LEN(C118)-3)</f>
        <v>OKC128</v>
      </c>
      <c r="P118" s="24" t="str">
        <f>"CKC"&amp;RIGHT(C118, LEN(C118)-3)</f>
        <v>CKC128</v>
      </c>
      <c r="Q118" s="15" t="str">
        <f>"ODC"&amp;RIGHT(C118, LEN(C118)-3)</f>
        <v>ODC128</v>
      </c>
      <c r="R118" s="15" t="str">
        <f>"CDC"&amp;RIGHT(C118, LEN(C118)-3)</f>
        <v>CDC128</v>
      </c>
      <c r="S118" s="15" t="str">
        <f>"OPC"&amp;RIGHT(C118, LEN(C118)-3)</f>
        <v>OPC128</v>
      </c>
      <c r="T118" s="15" t="str">
        <f>"MC"&amp;RIGHT(C118, LEN(C118)-3)</f>
        <v>MC128</v>
      </c>
      <c r="U118" s="15"/>
      <c r="V118" s="15"/>
      <c r="W118" s="15"/>
      <c r="X118" s="15"/>
      <c r="Y118" s="15"/>
      <c r="Z118" s="15" t="str">
        <f>"DC"&amp;RIGHT(C118, LEN(C118)-3)</f>
        <v>DC128</v>
      </c>
      <c r="AA118" s="15"/>
      <c r="AB118" s="25"/>
      <c r="AC118" s="25"/>
      <c r="AD118" s="25"/>
      <c r="AE118" s="15" t="str">
        <f>"DOB"&amp;RIGHT(C118, LEN(C118)-3)</f>
        <v>DOB128</v>
      </c>
      <c r="AF118" s="15" t="str">
        <f>"DKB"&amp;RIGHT(C118, LEN(C118)-3)</f>
        <v>DKB128</v>
      </c>
      <c r="AG118" s="15" t="str">
        <f>"DCB"&amp;RIGHT(C118, LEN(C118)-3)</f>
        <v>DCB128</v>
      </c>
      <c r="AH118" s="15"/>
      <c r="AI118" s="15"/>
      <c r="AJ118" s="15"/>
      <c r="AK118" s="25" t="s">
        <v>8759</v>
      </c>
      <c r="AL118" s="15" t="s">
        <v>11798</v>
      </c>
      <c r="AN118" s="492" t="str">
        <f t="shared" ref="AN118:AN149" si="169">IF(D118="","",CONCATENATE("'",D118,"'",",	","'",C118,"'"))</f>
        <v>'128',	'ZD_128'</v>
      </c>
    </row>
    <row r="119" spans="1:40">
      <c r="A119" s="8">
        <v>117</v>
      </c>
      <c r="B119" s="9" t="s">
        <v>11518</v>
      </c>
      <c r="C119" s="24" t="str" cm="1">
        <f t="array" ref="C119">"ZD_" &amp; _xlfn.IFS(IFERROR(FIND("№",B119,1),0), RIGHT(B119,LEN(B119)-FIND("№",B119,1)),IFERROR(FIND("КШ",B119,1),0)&lt;&gt;0, "KSh"&amp;(RIGHT(B119,LEN(B119)-FIND("КШ",B119,1) -1)))</f>
        <v>ZD_129</v>
      </c>
      <c r="D119" s="13" t="str" cm="1">
        <f t="array" ref="D119">_xlfn.IFS(IFERROR(FIND("№",B119,1),0), RIGHT(B119,LEN(B119)-FIND("№",B119,1)),IFERROR(FIND("КШ",B119,1),0)&lt;&gt;0, "КШ"&amp;(RIGHT(B119,LEN(B119)-FIND("КШ",B119,1) -1)))</f>
        <v>129</v>
      </c>
      <c r="E119" s="13">
        <v>0</v>
      </c>
      <c r="F119" s="11" t="s">
        <v>9294</v>
      </c>
      <c r="G119" s="13">
        <v>1</v>
      </c>
      <c r="H119" s="13"/>
      <c r="I119" s="13"/>
      <c r="J119" s="13"/>
      <c r="K119" s="13"/>
      <c r="L119" s="13"/>
      <c r="M119" s="13"/>
      <c r="N119" s="13"/>
      <c r="O119" s="24" t="str">
        <f t="shared" ref="O119" si="170">"OKC"&amp;RIGHT(C119, LEN(C119)-3)</f>
        <v>OKC129</v>
      </c>
      <c r="P119" s="24" t="str">
        <f t="shared" ref="P119" si="171">"CKC"&amp;RIGHT(C119, LEN(C119)-3)</f>
        <v>CKC129</v>
      </c>
      <c r="Q119" s="15" t="str">
        <f t="shared" ref="Q119" si="172">"ODC"&amp;RIGHT(C119, LEN(C119)-3)</f>
        <v>ODC129</v>
      </c>
      <c r="R119" s="15" t="str">
        <f t="shared" ref="R119" si="173">"CDC"&amp;RIGHT(C119, LEN(C119)-3)</f>
        <v>CDC129</v>
      </c>
      <c r="S119" s="15" t="str">
        <f t="shared" ref="S119" si="174">"OPC"&amp;RIGHT(C119, LEN(C119)-3)</f>
        <v>OPC129</v>
      </c>
      <c r="T119" s="15" t="str">
        <f t="shared" ref="T119" si="175">"MC"&amp;RIGHT(C119, LEN(C119)-3)</f>
        <v>MC129</v>
      </c>
      <c r="U119" s="15"/>
      <c r="V119" s="15"/>
      <c r="W119" s="15"/>
      <c r="X119" s="15"/>
      <c r="Y119" s="15"/>
      <c r="Z119" s="15" t="str">
        <f t="shared" ref="Z119" si="176">"DC"&amp;RIGHT(C119, LEN(C119)-3)</f>
        <v>DC129</v>
      </c>
      <c r="AA119" s="15"/>
      <c r="AB119" s="25"/>
      <c r="AC119" s="25"/>
      <c r="AD119" s="25"/>
      <c r="AE119" s="15" t="str">
        <f t="shared" ref="AE119" si="177">"DOB"&amp;RIGHT(C119, LEN(C119)-3)</f>
        <v>DOB129</v>
      </c>
      <c r="AF119" s="15" t="str">
        <f t="shared" ref="AF119" si="178">"DKB"&amp;RIGHT(C119, LEN(C119)-3)</f>
        <v>DKB129</v>
      </c>
      <c r="AG119" s="15" t="str">
        <f t="shared" ref="AG119" si="179">"DCB"&amp;RIGHT(C119, LEN(C119)-3)</f>
        <v>DCB129</v>
      </c>
      <c r="AH119" s="15"/>
      <c r="AI119" s="15"/>
      <c r="AJ119" s="15"/>
      <c r="AK119" s="25" t="s">
        <v>8759</v>
      </c>
      <c r="AL119" s="15" t="s">
        <v>11787</v>
      </c>
      <c r="AN119" s="492" t="str">
        <f t="shared" si="169"/>
        <v>'129',	'ZD_129'</v>
      </c>
    </row>
    <row r="120" spans="1:40">
      <c r="A120" s="18">
        <v>118</v>
      </c>
      <c r="B120" s="9"/>
      <c r="C120" s="24"/>
      <c r="D120" s="13"/>
      <c r="E120" s="13"/>
      <c r="F120" s="23"/>
      <c r="G120" s="13"/>
      <c r="H120" s="13"/>
      <c r="I120" s="13"/>
      <c r="J120" s="13"/>
      <c r="K120" s="13"/>
      <c r="L120" s="13"/>
      <c r="M120" s="13"/>
      <c r="N120" s="13"/>
      <c r="O120" s="24"/>
      <c r="P120" s="24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25"/>
      <c r="AC120" s="25"/>
      <c r="AD120" s="25"/>
      <c r="AE120" s="15"/>
      <c r="AF120" s="15"/>
      <c r="AG120" s="15"/>
      <c r="AH120" s="15"/>
      <c r="AI120" s="15"/>
      <c r="AJ120" s="15"/>
      <c r="AK120" s="25"/>
      <c r="AL120" s="15"/>
      <c r="AN120" s="492" t="str">
        <f t="shared" si="169"/>
        <v/>
      </c>
    </row>
    <row r="121" spans="1:40">
      <c r="A121" s="8">
        <v>119</v>
      </c>
      <c r="B121" s="15" t="s">
        <v>11519</v>
      </c>
      <c r="C121" s="24" t="str" cm="1">
        <f t="array" ref="C121">"ZD_" &amp; _xlfn.IFS(IFERROR(FIND("№",B121,1),0), RIGHT(B121,LEN(B121)-FIND("№",B121,1)),IFERROR(FIND("КШ",B121,1),0)&lt;&gt;0, "KSh"&amp;(RIGHT(B121,LEN(B121)-FIND("КШ",B121,1) -1)))</f>
        <v>ZD_123</v>
      </c>
      <c r="D121" s="13" t="str" cm="1">
        <f t="array" ref="D121">_xlfn.IFS(IFERROR(FIND("№",B121,1),0), RIGHT(B121,LEN(B121)-FIND("№",B121,1)),IFERROR(FIND("КШ",B121,1),0)&lt;&gt;0, "КШ"&amp;(RIGHT(B121,LEN(B121)-FIND("КШ",B121,1) -1)))</f>
        <v>123</v>
      </c>
      <c r="E121" s="244">
        <v>0</v>
      </c>
      <c r="F121" s="11" t="s">
        <v>9294</v>
      </c>
      <c r="G121" s="13">
        <v>1</v>
      </c>
      <c r="H121" s="13"/>
      <c r="I121" s="13"/>
      <c r="J121" s="13"/>
      <c r="K121" s="13"/>
      <c r="L121" s="13"/>
      <c r="M121" s="13"/>
      <c r="N121" s="13"/>
      <c r="O121" s="24" t="str">
        <f t="shared" ref="O121" si="180">"OKC"&amp;RIGHT(C121, LEN(C121)-3)</f>
        <v>OKC123</v>
      </c>
      <c r="P121" s="24" t="str">
        <f t="shared" ref="P121" si="181">"CKC"&amp;RIGHT(C121, LEN(C121)-3)</f>
        <v>CKC123</v>
      </c>
      <c r="Q121" s="15" t="str">
        <f t="shared" ref="Q121" si="182">"ODC"&amp;RIGHT(C121, LEN(C121)-3)</f>
        <v>ODC123</v>
      </c>
      <c r="R121" s="15" t="str">
        <f t="shared" ref="R121" si="183">"CDC"&amp;RIGHT(C121, LEN(C121)-3)</f>
        <v>CDC123</v>
      </c>
      <c r="S121" s="15" t="str">
        <f t="shared" ref="S121" si="184">"OPC"&amp;RIGHT(C121, LEN(C121)-3)</f>
        <v>OPC123</v>
      </c>
      <c r="T121" s="15" t="str">
        <f t="shared" ref="T121" si="185">"MC"&amp;RIGHT(C121, LEN(C121)-3)</f>
        <v>MC123</v>
      </c>
      <c r="U121" s="15"/>
      <c r="V121" s="15"/>
      <c r="W121" s="15"/>
      <c r="X121" s="15"/>
      <c r="Y121" s="15"/>
      <c r="Z121" s="15" t="str">
        <f t="shared" ref="Z121" si="186">"DC"&amp;RIGHT(C121, LEN(C121)-3)</f>
        <v>DC123</v>
      </c>
      <c r="AA121" s="15"/>
      <c r="AB121" s="25"/>
      <c r="AC121" s="25"/>
      <c r="AD121" s="25"/>
      <c r="AE121" s="15" t="str">
        <f t="shared" ref="AE121" si="187">"DOB"&amp;RIGHT(C121, LEN(C121)-3)</f>
        <v>DOB123</v>
      </c>
      <c r="AF121" s="15" t="str">
        <f t="shared" ref="AF121" si="188">"DKB"&amp;RIGHT(C121, LEN(C121)-3)</f>
        <v>DKB123</v>
      </c>
      <c r="AG121" s="15" t="str">
        <f t="shared" ref="AG121" si="189">"DCB"&amp;RIGHT(C121, LEN(C121)-3)</f>
        <v>DCB123</v>
      </c>
      <c r="AH121" s="15"/>
      <c r="AI121" s="15"/>
      <c r="AJ121" s="15"/>
      <c r="AK121" s="25" t="s">
        <v>8769</v>
      </c>
      <c r="AL121" s="15" t="s">
        <v>11787</v>
      </c>
      <c r="AN121" s="492" t="str">
        <f t="shared" si="169"/>
        <v>'123',	'ZD_123'</v>
      </c>
    </row>
    <row r="122" spans="1:40">
      <c r="A122" s="18">
        <v>120</v>
      </c>
      <c r="B122" s="15" t="s">
        <v>11520</v>
      </c>
      <c r="C122" s="24" t="str" cm="1">
        <f t="array" ref="C122">"ZD_" &amp; _xlfn.IFS(IFERROR(FIND("№",B122,1),0), RIGHT(B122,LEN(B122)-FIND("№",B122,1)),IFERROR(FIND("КШ",B122,1),0)&lt;&gt;0, "KSh"&amp;(RIGHT(B122,LEN(B122)-FIND("КШ",B122,1) -1)))</f>
        <v>ZD_124</v>
      </c>
      <c r="D122" s="13" t="str" cm="1">
        <f t="array" ref="D122">_xlfn.IFS(IFERROR(FIND("№",B122,1),0), RIGHT(B122,LEN(B122)-FIND("№",B122,1)),IFERROR(FIND("КШ",B122,1),0)&lt;&gt;0, "КШ"&amp;(RIGHT(B122,LEN(B122)-FIND("КШ",B122,1) -1)))</f>
        <v>124</v>
      </c>
      <c r="E122" s="231">
        <v>0</v>
      </c>
      <c r="F122" s="11" t="s">
        <v>9294</v>
      </c>
      <c r="G122" s="13">
        <v>1</v>
      </c>
      <c r="H122" s="13"/>
      <c r="I122" s="13"/>
      <c r="J122" s="13"/>
      <c r="K122" s="13"/>
      <c r="L122" s="13"/>
      <c r="M122" s="13"/>
      <c r="N122" s="13"/>
      <c r="O122" s="24" t="str">
        <f>"OKC"&amp;RIGHT(C122, LEN(C122)-3)</f>
        <v>OKC124</v>
      </c>
      <c r="P122" s="24" t="str">
        <f>"CKC"&amp;RIGHT(C122, LEN(C122)-3)</f>
        <v>CKC124</v>
      </c>
      <c r="Q122" s="15" t="str">
        <f>"ODC"&amp;RIGHT(C122, LEN(C122)-3)</f>
        <v>ODC124</v>
      </c>
      <c r="R122" s="15" t="str">
        <f>"CDC"&amp;RIGHT(C122, LEN(C122)-3)</f>
        <v>CDC124</v>
      </c>
      <c r="S122" s="15" t="str">
        <f>"OPC"&amp;RIGHT(C122, LEN(C122)-3)</f>
        <v>OPC124</v>
      </c>
      <c r="T122" s="15" t="str">
        <f>"MC"&amp;RIGHT(C122, LEN(C122)-3)</f>
        <v>MC124</v>
      </c>
      <c r="U122" s="15"/>
      <c r="V122" s="15"/>
      <c r="W122" s="15"/>
      <c r="X122" s="15"/>
      <c r="Y122" s="15"/>
      <c r="Z122" s="15" t="str">
        <f>"DC"&amp;RIGHT(C122, LEN(C122)-3)</f>
        <v>DC124</v>
      </c>
      <c r="AA122" s="15"/>
      <c r="AB122" s="25"/>
      <c r="AC122" s="25"/>
      <c r="AD122" s="25"/>
      <c r="AE122" s="15" t="str">
        <f>"DOB"&amp;RIGHT(C122, LEN(C122)-3)</f>
        <v>DOB124</v>
      </c>
      <c r="AF122" s="15" t="str">
        <f>"DKB"&amp;RIGHT(C122, LEN(C122)-3)</f>
        <v>DKB124</v>
      </c>
      <c r="AG122" s="15" t="str">
        <f>"DCB"&amp;RIGHT(C122, LEN(C122)-3)</f>
        <v>DCB124</v>
      </c>
      <c r="AH122" s="15"/>
      <c r="AI122" s="15"/>
      <c r="AJ122" s="15"/>
      <c r="AK122" s="25" t="s">
        <v>8769</v>
      </c>
      <c r="AL122" s="15" t="s">
        <v>11798</v>
      </c>
      <c r="AN122" s="492" t="str">
        <f t="shared" si="169"/>
        <v>'124',	'ZD_124'</v>
      </c>
    </row>
    <row r="123" spans="1:40">
      <c r="A123" s="8">
        <v>121</v>
      </c>
      <c r="B123" s="15" t="s">
        <v>11521</v>
      </c>
      <c r="C123" s="24" t="str" cm="1">
        <f t="array" ref="C123">"ZD_" &amp; _xlfn.IFS(IFERROR(FIND("№",B123,1),0), RIGHT(B123,LEN(B123)-FIND("№",B123,1)),IFERROR(FIND("КШ",B123,1),0)&lt;&gt;0, "KSh"&amp;(RIGHT(B123,LEN(B123)-FIND("КШ",B123,1) -1)))</f>
        <v>ZD_125</v>
      </c>
      <c r="D123" s="13" t="str" cm="1">
        <f t="array" ref="D123">_xlfn.IFS(IFERROR(FIND("№",B123,1),0), RIGHT(B123,LEN(B123)-FIND("№",B123,1)),IFERROR(FIND("КШ",B123,1),0)&lt;&gt;0, "КШ"&amp;(RIGHT(B123,LEN(B123)-FIND("КШ",B123,1) -1)))</f>
        <v>125</v>
      </c>
      <c r="E123" s="231">
        <v>0</v>
      </c>
      <c r="F123" s="11" t="s">
        <v>9294</v>
      </c>
      <c r="G123" s="13">
        <v>1</v>
      </c>
      <c r="H123" s="13"/>
      <c r="I123" s="13"/>
      <c r="J123" s="13"/>
      <c r="K123" s="13"/>
      <c r="L123" s="13"/>
      <c r="M123" s="13"/>
      <c r="N123" s="13"/>
      <c r="O123" s="24" t="str">
        <f>"OKC"&amp;RIGHT(C123, LEN(C123)-3)</f>
        <v>OKC125</v>
      </c>
      <c r="P123" s="24" t="str">
        <f>"CKC"&amp;RIGHT(C123, LEN(C123)-3)</f>
        <v>CKC125</v>
      </c>
      <c r="Q123" s="15" t="str">
        <f>"ODC"&amp;RIGHT(C123, LEN(C123)-3)</f>
        <v>ODC125</v>
      </c>
      <c r="R123" s="15" t="str">
        <f>"CDC"&amp;RIGHT(C123, LEN(C123)-3)</f>
        <v>CDC125</v>
      </c>
      <c r="S123" s="15" t="str">
        <f>"OPC"&amp;RIGHT(C123, LEN(C123)-3)</f>
        <v>OPC125</v>
      </c>
      <c r="T123" s="15" t="str">
        <f>"MC"&amp;RIGHT(C123, LEN(C123)-3)</f>
        <v>MC125</v>
      </c>
      <c r="U123" s="15"/>
      <c r="V123" s="15"/>
      <c r="W123" s="15"/>
      <c r="X123" s="15"/>
      <c r="Y123" s="15"/>
      <c r="Z123" s="15" t="str">
        <f>"DC"&amp;RIGHT(C123, LEN(C123)-3)</f>
        <v>DC125</v>
      </c>
      <c r="AA123" s="15"/>
      <c r="AB123" s="25"/>
      <c r="AC123" s="25"/>
      <c r="AD123" s="25"/>
      <c r="AE123" s="15" t="str">
        <f>"DOB"&amp;RIGHT(C123, LEN(C123)-3)</f>
        <v>DOB125</v>
      </c>
      <c r="AF123" s="15" t="str">
        <f>"DKB"&amp;RIGHT(C123, LEN(C123)-3)</f>
        <v>DKB125</v>
      </c>
      <c r="AG123" s="15" t="str">
        <f>"DCB"&amp;RIGHT(C123, LEN(C123)-3)</f>
        <v>DCB125</v>
      </c>
      <c r="AH123" s="15"/>
      <c r="AI123" s="15"/>
      <c r="AJ123" s="15"/>
      <c r="AK123" s="25" t="s">
        <v>8769</v>
      </c>
      <c r="AL123" s="15" t="s">
        <v>11787</v>
      </c>
      <c r="AN123" s="492" t="str">
        <f t="shared" si="169"/>
        <v>'125',	'ZD_125'</v>
      </c>
    </row>
    <row r="124" spans="1:40">
      <c r="A124" s="8">
        <v>122</v>
      </c>
      <c r="B124" s="15" t="s">
        <v>11522</v>
      </c>
      <c r="C124" s="24" t="str" cm="1">
        <f t="array" ref="C124">"ZD_" &amp; _xlfn.IFS(IFERROR(FIND("№",B124,1),0), RIGHT(B124,LEN(B124)-FIND("№",B124,1)),IFERROR(FIND("КШ",B124,1),0)&lt;&gt;0, "KSh"&amp;(RIGHT(B124,LEN(B124)-FIND("КШ",B124,1) -1)))</f>
        <v>ZD_126</v>
      </c>
      <c r="D124" s="13" t="str" cm="1">
        <f t="array" ref="D124">_xlfn.IFS(IFERROR(FIND("№",B124,1),0), RIGHT(B124,LEN(B124)-FIND("№",B124,1)),IFERROR(FIND("КШ",B124,1),0)&lt;&gt;0, "КШ"&amp;(RIGHT(B124,LEN(B124)-FIND("КШ",B124,1) -1)))</f>
        <v>126</v>
      </c>
      <c r="E124" s="231">
        <v>0</v>
      </c>
      <c r="F124" s="11" t="s">
        <v>9294</v>
      </c>
      <c r="G124" s="13">
        <v>1</v>
      </c>
      <c r="H124" s="13"/>
      <c r="I124" s="13"/>
      <c r="J124" s="13"/>
      <c r="K124" s="13"/>
      <c r="L124" s="13"/>
      <c r="M124" s="13"/>
      <c r="N124" s="13"/>
      <c r="O124" s="24" t="str">
        <f>"OKC"&amp;RIGHT(C124, LEN(C124)-3)</f>
        <v>OKC126</v>
      </c>
      <c r="P124" s="24" t="str">
        <f>"CKC"&amp;RIGHT(C124, LEN(C124)-3)</f>
        <v>CKC126</v>
      </c>
      <c r="Q124" s="15" t="str">
        <f>"ODC"&amp;RIGHT(C124, LEN(C124)-3)</f>
        <v>ODC126</v>
      </c>
      <c r="R124" s="15" t="str">
        <f>"CDC"&amp;RIGHT(C124, LEN(C124)-3)</f>
        <v>CDC126</v>
      </c>
      <c r="S124" s="15" t="str">
        <f>"OPC"&amp;RIGHT(C124, LEN(C124)-3)</f>
        <v>OPC126</v>
      </c>
      <c r="T124" s="15" t="str">
        <f>"MC"&amp;RIGHT(C124, LEN(C124)-3)</f>
        <v>MC126</v>
      </c>
      <c r="U124" s="15"/>
      <c r="V124" s="15"/>
      <c r="W124" s="15"/>
      <c r="X124" s="15"/>
      <c r="Y124" s="15"/>
      <c r="Z124" s="15" t="str">
        <f>"DC"&amp;RIGHT(C124, LEN(C124)-3)</f>
        <v>DC126</v>
      </c>
      <c r="AA124" s="15"/>
      <c r="AB124" s="25"/>
      <c r="AC124" s="25"/>
      <c r="AD124" s="25"/>
      <c r="AE124" s="15" t="str">
        <f>"DOB"&amp;RIGHT(C124, LEN(C124)-3)</f>
        <v>DOB126</v>
      </c>
      <c r="AF124" s="15" t="str">
        <f>"DKB"&amp;RIGHT(C124, LEN(C124)-3)</f>
        <v>DKB126</v>
      </c>
      <c r="AG124" s="15" t="str">
        <f>"DCB"&amp;RIGHT(C124, LEN(C124)-3)</f>
        <v>DCB126</v>
      </c>
      <c r="AH124" s="15"/>
      <c r="AI124" s="15"/>
      <c r="AJ124" s="15"/>
      <c r="AK124" s="25" t="s">
        <v>8769</v>
      </c>
      <c r="AL124" s="15" t="s">
        <v>11798</v>
      </c>
      <c r="AN124" s="492" t="str">
        <f t="shared" si="169"/>
        <v>'126',	'ZD_126'</v>
      </c>
    </row>
    <row r="125" spans="1:40">
      <c r="A125" s="18">
        <v>123</v>
      </c>
      <c r="B125" s="9"/>
      <c r="C125" s="24"/>
      <c r="D125" s="13"/>
      <c r="E125" s="13"/>
      <c r="F125" s="23"/>
      <c r="G125" s="13"/>
      <c r="H125" s="13"/>
      <c r="I125" s="13"/>
      <c r="J125" s="13"/>
      <c r="K125" s="13"/>
      <c r="L125" s="13"/>
      <c r="M125" s="13"/>
      <c r="N125" s="13"/>
      <c r="O125" s="24"/>
      <c r="P125" s="24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25"/>
      <c r="AC125" s="25"/>
      <c r="AD125" s="25"/>
      <c r="AE125" s="15"/>
      <c r="AF125" s="15"/>
      <c r="AG125" s="15"/>
      <c r="AH125" s="15"/>
      <c r="AI125" s="15"/>
      <c r="AJ125" s="15"/>
      <c r="AK125" s="25"/>
      <c r="AL125" s="15"/>
      <c r="AN125" s="492" t="str">
        <f t="shared" si="169"/>
        <v/>
      </c>
    </row>
    <row r="126" spans="1:40">
      <c r="A126" s="8">
        <v>124</v>
      </c>
      <c r="B126" s="224" t="s">
        <v>11523</v>
      </c>
      <c r="C126" s="15" t="s">
        <v>2442</v>
      </c>
      <c r="D126" s="19" t="s">
        <v>2440</v>
      </c>
      <c r="E126" s="13">
        <v>0</v>
      </c>
      <c r="F126" s="11" t="s">
        <v>9297</v>
      </c>
      <c r="G126" s="12">
        <v>1</v>
      </c>
      <c r="H126" s="13"/>
      <c r="I126" s="13"/>
      <c r="J126" s="13"/>
      <c r="K126" s="13"/>
      <c r="L126" s="13"/>
      <c r="M126" s="13"/>
      <c r="N126" s="13"/>
      <c r="O126" s="178" t="s">
        <v>2423</v>
      </c>
      <c r="P126" s="178" t="s">
        <v>2424</v>
      </c>
      <c r="Q126" s="178"/>
      <c r="R126" s="178"/>
      <c r="S126" s="261"/>
      <c r="T126" s="259"/>
      <c r="U126" s="178"/>
      <c r="V126" s="178"/>
      <c r="W126" s="226" t="s">
        <v>2425</v>
      </c>
      <c r="X126" s="226"/>
      <c r="Y126" s="226"/>
      <c r="Z126" s="226" t="s">
        <v>2426</v>
      </c>
      <c r="AA126" s="226"/>
      <c r="AB126" s="226"/>
      <c r="AC126" s="259" t="s">
        <v>2427</v>
      </c>
      <c r="AD126" s="226"/>
      <c r="AE126" s="178" t="s">
        <v>2428</v>
      </c>
      <c r="AF126" s="178" t="s">
        <v>2429</v>
      </c>
      <c r="AG126" s="178" t="s">
        <v>2430</v>
      </c>
      <c r="AH126" s="15"/>
      <c r="AI126" s="15"/>
      <c r="AJ126" s="15"/>
      <c r="AK126" s="25" t="s">
        <v>8770</v>
      </c>
      <c r="AL126" s="15" t="s">
        <v>11822</v>
      </c>
      <c r="AN126" s="492" t="str">
        <f t="shared" si="169"/>
        <v>'101A',	'ZD_101A'</v>
      </c>
    </row>
    <row r="127" spans="1:40">
      <c r="A127" s="18">
        <v>125</v>
      </c>
      <c r="B127" s="224" t="s">
        <v>11524</v>
      </c>
      <c r="C127" s="15" t="s">
        <v>2311</v>
      </c>
      <c r="D127" s="19" t="s">
        <v>2312</v>
      </c>
      <c r="E127" s="731">
        <v>0</v>
      </c>
      <c r="F127" s="11" t="s">
        <v>9297</v>
      </c>
      <c r="G127" s="12">
        <v>1</v>
      </c>
      <c r="H127" s="13"/>
      <c r="I127" s="13"/>
      <c r="J127" s="13"/>
      <c r="K127" s="13"/>
      <c r="L127" s="13"/>
      <c r="M127" s="13"/>
      <c r="N127" s="13"/>
      <c r="O127" s="178" t="s">
        <v>2327</v>
      </c>
      <c r="P127" s="178" t="s">
        <v>2328</v>
      </c>
      <c r="Q127" s="178"/>
      <c r="R127" s="178"/>
      <c r="S127" s="261"/>
      <c r="T127" s="259"/>
      <c r="U127" s="178"/>
      <c r="V127" s="178"/>
      <c r="W127" s="226" t="s">
        <v>2330</v>
      </c>
      <c r="X127" s="226"/>
      <c r="Y127" s="226"/>
      <c r="Z127" s="226" t="s">
        <v>2331</v>
      </c>
      <c r="AA127" s="226"/>
      <c r="AB127" s="226"/>
      <c r="AC127" s="259" t="s">
        <v>2329</v>
      </c>
      <c r="AD127" s="226"/>
      <c r="AE127" s="178" t="s">
        <v>2332</v>
      </c>
      <c r="AF127" s="178" t="s">
        <v>2333</v>
      </c>
      <c r="AG127" s="178" t="s">
        <v>2334</v>
      </c>
      <c r="AH127" s="15"/>
      <c r="AI127" s="15"/>
      <c r="AJ127" s="15"/>
      <c r="AK127" s="25" t="s">
        <v>8770</v>
      </c>
      <c r="AL127" s="15" t="s">
        <v>11822</v>
      </c>
      <c r="AN127" s="492" t="str">
        <f t="shared" si="169"/>
        <v>'102А',	'ZD_102A'</v>
      </c>
    </row>
    <row r="128" spans="1:40">
      <c r="A128" s="8">
        <v>126</v>
      </c>
      <c r="B128" s="9"/>
      <c r="C128" s="9"/>
      <c r="D128" s="19"/>
      <c r="E128" s="13"/>
      <c r="F128" s="23"/>
      <c r="G128" s="13"/>
      <c r="H128" s="13"/>
      <c r="I128" s="13"/>
      <c r="J128" s="13"/>
      <c r="K128" s="13"/>
      <c r="L128" s="13"/>
      <c r="M128" s="13"/>
      <c r="N128" s="13"/>
      <c r="O128" s="24"/>
      <c r="P128" s="24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25"/>
      <c r="AC128" s="25"/>
      <c r="AD128" s="25"/>
      <c r="AE128" s="15"/>
      <c r="AF128" s="15"/>
      <c r="AG128" s="15"/>
      <c r="AH128" s="15"/>
      <c r="AI128" s="15"/>
      <c r="AJ128" s="15"/>
      <c r="AK128" s="25"/>
      <c r="AL128" s="15"/>
      <c r="AN128" s="492" t="str">
        <f t="shared" si="169"/>
        <v/>
      </c>
    </row>
    <row r="129" spans="1:40">
      <c r="A129" s="18">
        <v>127</v>
      </c>
      <c r="B129" s="236" t="s">
        <v>11525</v>
      </c>
      <c r="C129" s="24" t="str" cm="1">
        <f t="array" ref="C129">"ZD_" &amp; _xlfn.IFS(IFERROR(FIND("№",B129,1),0), RIGHT(B129,LEN(B129)-FIND("№",B129,1)),IFERROR(FIND("КШ",B129,1),0)&lt;&gt;0, "KSh"&amp;(RIGHT(B129,LEN(B129)-FIND("КШ",B129,1) -1)))</f>
        <v>ZD_481</v>
      </c>
      <c r="D129" s="13" t="str" cm="1">
        <f t="array" ref="D129">_xlfn.IFS(IFERROR(FIND("№",B129,1),0), RIGHT(B129,LEN(B129)-FIND("№",B129,1)),IFERROR(FIND("КШ",B129,1),0)&lt;&gt;0, "КШ"&amp;(RIGHT(B129,LEN(B129)-FIND("КШ",B129,1) -1)))</f>
        <v>481</v>
      </c>
      <c r="E129" s="244">
        <v>1</v>
      </c>
      <c r="F129" s="728" t="s">
        <v>9298</v>
      </c>
      <c r="G129" s="234">
        <v>1</v>
      </c>
      <c r="H129" s="13"/>
      <c r="I129" s="13"/>
      <c r="J129" s="13"/>
      <c r="K129" s="13"/>
      <c r="L129" s="13"/>
      <c r="M129" s="13"/>
      <c r="N129" s="13"/>
      <c r="O129" s="24" t="str">
        <f t="shared" ref="O129:O130" si="190">"OKC"&amp;RIGHT(C129, LEN(C129)-3)</f>
        <v>OKC481</v>
      </c>
      <c r="P129" s="24" t="str">
        <f t="shared" ref="P129:P130" si="191">"CKC"&amp;RIGHT(C129, LEN(C129)-3)</f>
        <v>CKC481</v>
      </c>
      <c r="Q129" s="15" t="str">
        <f>"ODC"&amp;RIGHT(C129, LEN(C129)-3)</f>
        <v>ODC481</v>
      </c>
      <c r="R129" s="15" t="str">
        <f>"CDC"&amp;RIGHT(C129, LEN(C129)-3)</f>
        <v>CDC481</v>
      </c>
      <c r="S129" s="15" t="str">
        <f>"OPC"&amp;RIGHT(C129, LEN(C129)-3)</f>
        <v>OPC481</v>
      </c>
      <c r="T129" s="15" t="str">
        <f>"MC"&amp;RIGHT(C129, LEN(C129)-3)</f>
        <v>MC481</v>
      </c>
      <c r="U129" s="15"/>
      <c r="V129" s="15"/>
      <c r="W129" s="15"/>
      <c r="X129" s="15"/>
      <c r="Y129" s="15"/>
      <c r="Z129" s="15" t="str">
        <f t="shared" ref="Z129:Z130" si="192">"DC"&amp;RIGHT(C129, LEN(C129)-3)</f>
        <v>DC481</v>
      </c>
      <c r="AA129" s="15"/>
      <c r="AB129" s="25"/>
      <c r="AC129" s="25"/>
      <c r="AD129" s="25"/>
      <c r="AE129" s="15" t="str">
        <f t="shared" ref="AE129:AE130" si="193">"DOB"&amp;RIGHT(C129, LEN(C129)-3)</f>
        <v>DOB481</v>
      </c>
      <c r="AF129" s="15" t="str">
        <f t="shared" ref="AF129:AF130" si="194">"DKB"&amp;RIGHT(C129, LEN(C129)-3)</f>
        <v>DKB481</v>
      </c>
      <c r="AG129" s="15" t="str">
        <f t="shared" ref="AG129:AG130" si="195">"DCB"&amp;RIGHT(C129, LEN(C129)-3)</f>
        <v>DCB481</v>
      </c>
      <c r="AH129" s="15"/>
      <c r="AI129" s="15"/>
      <c r="AJ129" s="15"/>
      <c r="AK129" s="25" t="s">
        <v>8770</v>
      </c>
      <c r="AL129" s="15" t="s">
        <v>11803</v>
      </c>
      <c r="AN129" s="492" t="str">
        <f t="shared" si="169"/>
        <v>'481',	'ZD_481'</v>
      </c>
    </row>
    <row r="130" spans="1:40">
      <c r="A130" s="8">
        <v>128</v>
      </c>
      <c r="B130" s="9" t="s">
        <v>11526</v>
      </c>
      <c r="C130" s="24" t="str" cm="1">
        <f t="array" ref="C130">"ZD_" &amp; _xlfn.IFS(IFERROR(FIND("№",B130,1),0), RIGHT(B130,LEN(B130)-FIND("№",B130,1)),IFERROR(FIND("КШ",B130,1),0)&lt;&gt;0, "KSh"&amp;(RIGHT(B130,LEN(B130)-FIND("КШ",B130,1) -1)))</f>
        <v>ZD_482</v>
      </c>
      <c r="D130" s="13" t="str" cm="1">
        <f t="array" ref="D130">_xlfn.IFS(IFERROR(FIND("№",B130,1),0), RIGHT(B130,LEN(B130)-FIND("№",B130,1)),IFERROR(FIND("КШ",B130,1),0)&lt;&gt;0, "КШ"&amp;(RIGHT(B130,LEN(B130)-FIND("КШ",B130,1) -1)))</f>
        <v>482</v>
      </c>
      <c r="E130" s="13">
        <v>1</v>
      </c>
      <c r="F130" s="728" t="s">
        <v>9298</v>
      </c>
      <c r="G130" s="13">
        <v>1</v>
      </c>
      <c r="H130" s="13"/>
      <c r="I130" s="13"/>
      <c r="J130" s="13"/>
      <c r="K130" s="13"/>
      <c r="L130" s="13"/>
      <c r="M130" s="13"/>
      <c r="N130" s="13"/>
      <c r="O130" s="24" t="str">
        <f t="shared" si="190"/>
        <v>OKC482</v>
      </c>
      <c r="P130" s="24" t="str">
        <f t="shared" si="191"/>
        <v>CKC482</v>
      </c>
      <c r="Q130" s="15" t="str">
        <f>"ODC"&amp;RIGHT(C130, LEN(C130)-3)</f>
        <v>ODC482</v>
      </c>
      <c r="R130" s="15" t="str">
        <f>"CDC"&amp;RIGHT(C130, LEN(C130)-3)</f>
        <v>CDC482</v>
      </c>
      <c r="S130" s="15" t="str">
        <f>"OPC"&amp;RIGHT(C130, LEN(C130)-3)</f>
        <v>OPC482</v>
      </c>
      <c r="T130" s="15" t="str">
        <f>"MC"&amp;RIGHT(C130, LEN(C130)-3)</f>
        <v>MC482</v>
      </c>
      <c r="U130" s="15"/>
      <c r="V130" s="15"/>
      <c r="W130" s="15"/>
      <c r="X130" s="15"/>
      <c r="Y130" s="15"/>
      <c r="Z130" s="15" t="str">
        <f t="shared" si="192"/>
        <v>DC482</v>
      </c>
      <c r="AA130" s="15"/>
      <c r="AB130" s="25"/>
      <c r="AC130" s="25"/>
      <c r="AD130" s="25"/>
      <c r="AE130" s="15" t="str">
        <f t="shared" si="193"/>
        <v>DOB482</v>
      </c>
      <c r="AF130" s="15" t="str">
        <f t="shared" si="194"/>
        <v>DKB482</v>
      </c>
      <c r="AG130" s="15" t="str">
        <f t="shared" si="195"/>
        <v>DCB482</v>
      </c>
      <c r="AH130" s="15"/>
      <c r="AI130" s="15"/>
      <c r="AJ130" s="15"/>
      <c r="AK130" s="25" t="s">
        <v>8770</v>
      </c>
      <c r="AL130" s="15" t="s">
        <v>11803</v>
      </c>
      <c r="AN130" s="492" t="str">
        <f t="shared" si="169"/>
        <v>'482',	'ZD_482'</v>
      </c>
    </row>
    <row r="131" spans="1:40">
      <c r="A131" s="18">
        <v>129</v>
      </c>
      <c r="B131" s="9"/>
      <c r="C131" s="24"/>
      <c r="D131" s="13"/>
      <c r="E131" s="13"/>
      <c r="F131" s="23"/>
      <c r="G131" s="13"/>
      <c r="H131" s="13"/>
      <c r="I131" s="13"/>
      <c r="J131" s="13"/>
      <c r="K131" s="13"/>
      <c r="L131" s="13"/>
      <c r="M131" s="13"/>
      <c r="N131" s="13"/>
      <c r="O131" s="24"/>
      <c r="P131" s="24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25"/>
      <c r="AC131" s="25"/>
      <c r="AD131" s="25"/>
      <c r="AE131" s="15"/>
      <c r="AF131" s="15"/>
      <c r="AG131" s="15"/>
      <c r="AH131" s="15"/>
      <c r="AI131" s="15"/>
      <c r="AJ131" s="15"/>
      <c r="AK131" s="25"/>
      <c r="AL131" s="15"/>
      <c r="AN131" s="492" t="str">
        <f t="shared" si="169"/>
        <v/>
      </c>
    </row>
    <row r="132" spans="1:40">
      <c r="A132" s="8">
        <v>130</v>
      </c>
      <c r="B132" s="9" t="s">
        <v>11527</v>
      </c>
      <c r="C132" s="24" t="s">
        <v>2949</v>
      </c>
      <c r="D132" s="13" t="s">
        <v>2938</v>
      </c>
      <c r="E132" s="13">
        <v>1</v>
      </c>
      <c r="F132" s="11" t="s">
        <v>9299</v>
      </c>
      <c r="G132" s="13">
        <v>0</v>
      </c>
      <c r="H132" s="13"/>
      <c r="I132" s="13"/>
      <c r="J132" s="13"/>
      <c r="K132" s="13"/>
      <c r="L132" s="13"/>
      <c r="M132" s="13"/>
      <c r="N132" s="13"/>
      <c r="O132" s="24"/>
      <c r="P132" s="24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25"/>
      <c r="AC132" s="25"/>
      <c r="AD132" s="25"/>
      <c r="AE132" s="15"/>
      <c r="AF132" s="15"/>
      <c r="AG132" s="15"/>
      <c r="AH132" s="15"/>
      <c r="AI132" s="15"/>
      <c r="AJ132" s="15"/>
      <c r="AK132" s="25" t="s">
        <v>8770</v>
      </c>
      <c r="AL132" s="15" t="s">
        <v>11824</v>
      </c>
      <c r="AN132" s="492" t="str">
        <f t="shared" si="169"/>
        <v>'701А',	'ZD_701Aint'</v>
      </c>
    </row>
    <row r="133" spans="1:40">
      <c r="A133" s="8">
        <v>131</v>
      </c>
      <c r="B133" s="9" t="s">
        <v>11528</v>
      </c>
      <c r="C133" s="24" t="s">
        <v>2950</v>
      </c>
      <c r="D133" s="13" t="s">
        <v>2939</v>
      </c>
      <c r="E133" s="13">
        <v>1</v>
      </c>
      <c r="F133" s="11" t="s">
        <v>9299</v>
      </c>
      <c r="G133" s="13">
        <v>0</v>
      </c>
      <c r="H133" s="13"/>
      <c r="I133" s="13"/>
      <c r="J133" s="13"/>
      <c r="K133" s="13"/>
      <c r="L133" s="13"/>
      <c r="M133" s="13"/>
      <c r="N133" s="13"/>
      <c r="O133" s="24"/>
      <c r="P133" s="24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25"/>
      <c r="AC133" s="25"/>
      <c r="AD133" s="25"/>
      <c r="AE133" s="15"/>
      <c r="AF133" s="15"/>
      <c r="AG133" s="15"/>
      <c r="AH133" s="15"/>
      <c r="AI133" s="15"/>
      <c r="AJ133" s="15"/>
      <c r="AK133" s="25" t="s">
        <v>8770</v>
      </c>
      <c r="AL133" s="15" t="s">
        <v>11824</v>
      </c>
      <c r="AN133" s="492" t="str">
        <f t="shared" si="169"/>
        <v>'711А',	'ZD_711Aint'</v>
      </c>
    </row>
    <row r="134" spans="1:40">
      <c r="A134" s="18">
        <v>132</v>
      </c>
      <c r="B134" s="9" t="s">
        <v>11529</v>
      </c>
      <c r="C134" s="24" t="s">
        <v>2943</v>
      </c>
      <c r="D134" s="13" t="s">
        <v>2940</v>
      </c>
      <c r="E134" s="13">
        <v>1</v>
      </c>
      <c r="F134" s="11" t="s">
        <v>9299</v>
      </c>
      <c r="G134" s="13">
        <v>0</v>
      </c>
      <c r="H134" s="13"/>
      <c r="I134" s="13"/>
      <c r="J134" s="13"/>
      <c r="K134" s="13"/>
      <c r="L134" s="13"/>
      <c r="M134" s="13"/>
      <c r="N134" s="13"/>
      <c r="O134" s="24"/>
      <c r="P134" s="24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25"/>
      <c r="AC134" s="25"/>
      <c r="AD134" s="25"/>
      <c r="AE134" s="15"/>
      <c r="AF134" s="15"/>
      <c r="AG134" s="15"/>
      <c r="AH134" s="15"/>
      <c r="AI134" s="15"/>
      <c r="AJ134" s="15"/>
      <c r="AK134" s="25" t="s">
        <v>8770</v>
      </c>
      <c r="AL134" s="15" t="s">
        <v>11824</v>
      </c>
      <c r="AN134" s="492" t="str">
        <f t="shared" si="169"/>
        <v>'712А',	'ZD_712Aint'</v>
      </c>
    </row>
    <row r="135" spans="1:40">
      <c r="A135" s="8">
        <v>133</v>
      </c>
      <c r="B135" s="9"/>
      <c r="C135" s="24"/>
      <c r="D135" s="13"/>
      <c r="E135" s="13"/>
      <c r="F135" s="23"/>
      <c r="G135" s="13"/>
      <c r="H135" s="13"/>
      <c r="I135" s="13"/>
      <c r="J135" s="13"/>
      <c r="K135" s="13"/>
      <c r="L135" s="13"/>
      <c r="M135" s="13"/>
      <c r="N135" s="13"/>
      <c r="O135" s="24"/>
      <c r="P135" s="24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25"/>
      <c r="AC135" s="25"/>
      <c r="AD135" s="25"/>
      <c r="AE135" s="15"/>
      <c r="AF135" s="15"/>
      <c r="AG135" s="15"/>
      <c r="AH135" s="15"/>
      <c r="AI135" s="15"/>
      <c r="AJ135" s="15"/>
      <c r="AK135" s="25"/>
      <c r="AL135" s="15"/>
      <c r="AN135" s="492" t="str">
        <f t="shared" si="169"/>
        <v/>
      </c>
    </row>
    <row r="136" spans="1:40">
      <c r="A136" s="18">
        <v>134</v>
      </c>
      <c r="B136" s="9" t="s">
        <v>11530</v>
      </c>
      <c r="C136" s="24" t="str" cm="1">
        <f t="array" ref="C136">"ZD_" &amp; _xlfn.IFS(IFERROR(FIND("№",B136,1),0), RIGHT(B136,LEN(B136)-FIND("№",B136,1)),IFERROR(FIND("КШ",B136,1),0)&lt;&gt;0, "KSh"&amp;(RIGHT(B136,LEN(B136)-FIND("КШ",B136,1) -1)))</f>
        <v>ZD_721</v>
      </c>
      <c r="D136" s="13" t="str" cm="1">
        <f t="array" ref="D136">_xlfn.IFS(IFERROR(FIND("№",B136,1),0), RIGHT(B136,LEN(B136)-FIND("№",B136,1)),IFERROR(FIND("КШ",B136,1),0)&lt;&gt;0, "КШ"&amp;(RIGHT(B136,LEN(B136)-FIND("КШ",B136,1) -1)))</f>
        <v>721</v>
      </c>
      <c r="E136" s="13">
        <v>1</v>
      </c>
      <c r="F136" s="11" t="s">
        <v>9298</v>
      </c>
      <c r="G136" s="13">
        <v>1</v>
      </c>
      <c r="H136" s="13"/>
      <c r="I136" s="13"/>
      <c r="J136" s="13"/>
      <c r="K136" s="13"/>
      <c r="L136" s="13"/>
      <c r="M136" s="13"/>
      <c r="N136" s="13"/>
      <c r="O136" s="24" t="str">
        <f t="shared" ref="O136:O138" si="196">"OKC"&amp;RIGHT(C136, LEN(C136)-3)</f>
        <v>OKC721</v>
      </c>
      <c r="P136" s="24" t="str">
        <f t="shared" ref="P136:P138" si="197">"CKC"&amp;RIGHT(C136, LEN(C136)-3)</f>
        <v>CKC721</v>
      </c>
      <c r="Q136" s="15" t="str">
        <f t="shared" ref="Q136" si="198">"ODC"&amp;RIGHT(C136, LEN(C136)-3)</f>
        <v>ODC721</v>
      </c>
      <c r="R136" s="15" t="str">
        <f t="shared" ref="R136" si="199">"CDC"&amp;RIGHT(C136, LEN(C136)-3)</f>
        <v>CDC721</v>
      </c>
      <c r="S136" s="15" t="str">
        <f t="shared" ref="S136" si="200">"OPC"&amp;RIGHT(C136, LEN(C136)-3)</f>
        <v>OPC721</v>
      </c>
      <c r="T136" s="15" t="str">
        <f t="shared" ref="T136" si="201">"MC"&amp;RIGHT(C136, LEN(C136)-3)</f>
        <v>MC721</v>
      </c>
      <c r="U136" s="15"/>
      <c r="V136" s="15"/>
      <c r="W136" s="15"/>
      <c r="X136" s="15"/>
      <c r="Y136" s="15"/>
      <c r="Z136" s="15" t="str">
        <f t="shared" ref="Z136:Z138" si="202">"DC"&amp;RIGHT(C136, LEN(C136)-3)</f>
        <v>DC721</v>
      </c>
      <c r="AA136" s="15"/>
      <c r="AB136" s="25"/>
      <c r="AC136" s="25"/>
      <c r="AD136" s="25"/>
      <c r="AE136" s="15" t="str">
        <f t="shared" ref="AE136:AE138" si="203">"DOB"&amp;RIGHT(C136, LEN(C136)-3)</f>
        <v>DOB721</v>
      </c>
      <c r="AF136" s="15" t="str">
        <f t="shared" ref="AF136:AF138" si="204">"DKB"&amp;RIGHT(C136, LEN(C136)-3)</f>
        <v>DKB721</v>
      </c>
      <c r="AG136" s="15" t="str">
        <f t="shared" ref="AG136:AG138" si="205">"DCB"&amp;RIGHT(C136, LEN(C136)-3)</f>
        <v>DCB721</v>
      </c>
      <c r="AH136" s="15"/>
      <c r="AI136" s="15"/>
      <c r="AJ136" s="15"/>
      <c r="AK136" s="25" t="s">
        <v>8770</v>
      </c>
      <c r="AL136" s="15" t="s">
        <v>11803</v>
      </c>
      <c r="AN136" s="492" t="str">
        <f t="shared" si="169"/>
        <v>'721',	'ZD_721'</v>
      </c>
    </row>
    <row r="137" spans="1:40">
      <c r="A137" s="8">
        <v>135</v>
      </c>
      <c r="B137" s="9" t="s">
        <v>11531</v>
      </c>
      <c r="C137" s="24" t="str" cm="1">
        <f t="array" ref="C137">"ZD_" &amp; _xlfn.IFS(IFERROR(FIND("№",B137,1),0), RIGHT(B137,LEN(B137)-FIND("№",B137,1)),IFERROR(FIND("КШ",B137,1),0)&lt;&gt;0, "KSh"&amp;(RIGHT(B137,LEN(B137)-FIND("КШ",B137,1) -1)))</f>
        <v>ZD_731</v>
      </c>
      <c r="D137" s="13" t="str" cm="1">
        <f t="array" ref="D137">_xlfn.IFS(IFERROR(FIND("№",B137,1),0), RIGHT(B137,LEN(B137)-FIND("№",B137,1)),IFERROR(FIND("КШ",B137,1),0)&lt;&gt;0, "КШ"&amp;(RIGHT(B137,LEN(B137)-FIND("КШ",B137,1) -1)))</f>
        <v>731</v>
      </c>
      <c r="E137" s="13">
        <v>1</v>
      </c>
      <c r="F137" s="11" t="s">
        <v>9298</v>
      </c>
      <c r="G137" s="13">
        <v>1</v>
      </c>
      <c r="H137" s="13"/>
      <c r="I137" s="13"/>
      <c r="J137" s="13"/>
      <c r="K137" s="13"/>
      <c r="L137" s="13"/>
      <c r="M137" s="13"/>
      <c r="N137" s="13"/>
      <c r="O137" s="24" t="str">
        <f t="shared" si="196"/>
        <v>OKC731</v>
      </c>
      <c r="P137" s="24" t="str">
        <f t="shared" si="197"/>
        <v>CKC731</v>
      </c>
      <c r="Q137" s="15" t="str">
        <f>"ODC"&amp;RIGHT(C137, LEN(C137)-3)</f>
        <v>ODC731</v>
      </c>
      <c r="R137" s="15" t="str">
        <f>"CDC"&amp;RIGHT(C137, LEN(C137)-3)</f>
        <v>CDC731</v>
      </c>
      <c r="S137" s="15" t="str">
        <f>"OPC"&amp;RIGHT(C137, LEN(C137)-3)</f>
        <v>OPC731</v>
      </c>
      <c r="T137" s="15" t="str">
        <f>"MC"&amp;RIGHT(C137, LEN(C137)-3)</f>
        <v>MC731</v>
      </c>
      <c r="U137" s="15"/>
      <c r="V137" s="15"/>
      <c r="W137" s="15"/>
      <c r="X137" s="15"/>
      <c r="Y137" s="15"/>
      <c r="Z137" s="15" t="str">
        <f t="shared" si="202"/>
        <v>DC731</v>
      </c>
      <c r="AA137" s="15"/>
      <c r="AB137" s="25"/>
      <c r="AC137" s="25"/>
      <c r="AD137" s="25"/>
      <c r="AE137" s="15" t="str">
        <f t="shared" si="203"/>
        <v>DOB731</v>
      </c>
      <c r="AF137" s="15" t="str">
        <f t="shared" si="204"/>
        <v>DKB731</v>
      </c>
      <c r="AG137" s="15" t="str">
        <f t="shared" si="205"/>
        <v>DCB731</v>
      </c>
      <c r="AH137" s="15"/>
      <c r="AI137" s="15"/>
      <c r="AJ137" s="15"/>
      <c r="AK137" s="25" t="s">
        <v>8770</v>
      </c>
      <c r="AL137" s="15" t="s">
        <v>11803</v>
      </c>
      <c r="AN137" s="492" t="str">
        <f t="shared" si="169"/>
        <v>'731',	'ZD_731'</v>
      </c>
    </row>
    <row r="138" spans="1:40">
      <c r="A138" s="18">
        <v>136</v>
      </c>
      <c r="B138" s="9" t="s">
        <v>11532</v>
      </c>
      <c r="C138" s="24" t="str" cm="1">
        <f t="array" ref="C138">"ZD_" &amp; _xlfn.IFS(IFERROR(FIND("№",B138,1),0), RIGHT(B138,LEN(B138)-FIND("№",B138,1)),IFERROR(FIND("КШ",B138,1),0)&lt;&gt;0, "KSh"&amp;(RIGHT(B138,LEN(B138)-FIND("КШ",B138,1) -1)))</f>
        <v>ZD_732</v>
      </c>
      <c r="D138" s="13" t="str" cm="1">
        <f t="array" ref="D138">_xlfn.IFS(IFERROR(FIND("№",B138,1),0), RIGHT(B138,LEN(B138)-FIND("№",B138,1)),IFERROR(FIND("КШ",B138,1),0)&lt;&gt;0, "КШ"&amp;(RIGHT(B138,LEN(B138)-FIND("КШ",B138,1) -1)))</f>
        <v>732</v>
      </c>
      <c r="E138" s="13">
        <v>1</v>
      </c>
      <c r="F138" s="11" t="s">
        <v>9298</v>
      </c>
      <c r="G138" s="13">
        <v>1</v>
      </c>
      <c r="H138" s="13"/>
      <c r="I138" s="13"/>
      <c r="J138" s="13"/>
      <c r="K138" s="13"/>
      <c r="L138" s="13"/>
      <c r="M138" s="13"/>
      <c r="N138" s="13"/>
      <c r="O138" s="24" t="str">
        <f t="shared" si="196"/>
        <v>OKC732</v>
      </c>
      <c r="P138" s="24" t="str">
        <f t="shared" si="197"/>
        <v>CKC732</v>
      </c>
      <c r="Q138" s="15" t="str">
        <f>"ODC"&amp;RIGHT(C138, LEN(C138)-3)</f>
        <v>ODC732</v>
      </c>
      <c r="R138" s="15" t="str">
        <f>"CDC"&amp;RIGHT(C138, LEN(C138)-3)</f>
        <v>CDC732</v>
      </c>
      <c r="S138" s="15" t="str">
        <f>"OPC"&amp;RIGHT(C138, LEN(C138)-3)</f>
        <v>OPC732</v>
      </c>
      <c r="T138" s="15" t="str">
        <f>"MC"&amp;RIGHT(C138, LEN(C138)-3)</f>
        <v>MC732</v>
      </c>
      <c r="U138" s="15"/>
      <c r="V138" s="15"/>
      <c r="W138" s="15"/>
      <c r="X138" s="15"/>
      <c r="Y138" s="15"/>
      <c r="Z138" s="15" t="str">
        <f t="shared" si="202"/>
        <v>DC732</v>
      </c>
      <c r="AA138" s="15"/>
      <c r="AB138" s="25"/>
      <c r="AC138" s="25"/>
      <c r="AD138" s="25"/>
      <c r="AE138" s="15" t="str">
        <f t="shared" si="203"/>
        <v>DOB732</v>
      </c>
      <c r="AF138" s="15" t="str">
        <f t="shared" si="204"/>
        <v>DKB732</v>
      </c>
      <c r="AG138" s="15" t="str">
        <f t="shared" si="205"/>
        <v>DCB732</v>
      </c>
      <c r="AH138" s="15"/>
      <c r="AI138" s="15"/>
      <c r="AJ138" s="15"/>
      <c r="AK138" s="25" t="s">
        <v>8770</v>
      </c>
      <c r="AL138" s="15" t="s">
        <v>11803</v>
      </c>
      <c r="AN138" s="492" t="str">
        <f t="shared" si="169"/>
        <v>'732',	'ZD_732'</v>
      </c>
    </row>
    <row r="139" spans="1:40">
      <c r="A139" s="8">
        <v>137</v>
      </c>
      <c r="B139" s="236"/>
      <c r="C139" s="24"/>
      <c r="D139" s="13"/>
      <c r="E139" s="13"/>
      <c r="F139" s="23"/>
      <c r="G139" s="13"/>
      <c r="H139" s="13"/>
      <c r="I139" s="13"/>
      <c r="J139" s="13"/>
      <c r="K139" s="13"/>
      <c r="L139" s="13"/>
      <c r="M139" s="13"/>
      <c r="N139" s="13"/>
      <c r="O139" s="24"/>
      <c r="P139" s="24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25"/>
      <c r="AC139" s="25"/>
      <c r="AD139" s="25"/>
      <c r="AE139" s="15"/>
      <c r="AF139" s="15"/>
      <c r="AG139" s="15"/>
      <c r="AH139" s="15"/>
      <c r="AI139" s="15"/>
      <c r="AJ139" s="15"/>
      <c r="AK139" s="25"/>
      <c r="AL139" s="15"/>
      <c r="AN139" s="492" t="str">
        <f t="shared" si="169"/>
        <v/>
      </c>
    </row>
    <row r="140" spans="1:40">
      <c r="A140" s="18">
        <v>138</v>
      </c>
      <c r="B140" s="9" t="s">
        <v>11533</v>
      </c>
      <c r="C140" s="24" t="s">
        <v>2944</v>
      </c>
      <c r="D140" s="13" t="s">
        <v>2933</v>
      </c>
      <c r="E140" s="13">
        <v>1</v>
      </c>
      <c r="F140" s="11" t="s">
        <v>9299</v>
      </c>
      <c r="G140" s="13">
        <v>0</v>
      </c>
      <c r="H140" s="13"/>
      <c r="I140" s="13"/>
      <c r="J140" s="13"/>
      <c r="K140" s="13"/>
      <c r="L140" s="13"/>
      <c r="M140" s="13"/>
      <c r="N140" s="13"/>
      <c r="O140" s="24"/>
      <c r="P140" s="24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25"/>
      <c r="AC140" s="25"/>
      <c r="AD140" s="25"/>
      <c r="AE140" s="15"/>
      <c r="AF140" s="15"/>
      <c r="AG140" s="15"/>
      <c r="AH140" s="15"/>
      <c r="AI140" s="15"/>
      <c r="AJ140" s="15"/>
      <c r="AK140" s="25" t="s">
        <v>8770</v>
      </c>
      <c r="AL140" s="15" t="s">
        <v>11798</v>
      </c>
      <c r="AN140" s="492" t="str">
        <f t="shared" si="169"/>
        <v>'301А',	'ZD_301Aint'</v>
      </c>
    </row>
    <row r="141" spans="1:40">
      <c r="A141" s="8">
        <v>139</v>
      </c>
      <c r="B141" s="9" t="s">
        <v>11534</v>
      </c>
      <c r="C141" s="24" t="s">
        <v>2945</v>
      </c>
      <c r="D141" s="13" t="s">
        <v>2934</v>
      </c>
      <c r="E141" s="13">
        <v>1</v>
      </c>
      <c r="F141" s="11" t="s">
        <v>9299</v>
      </c>
      <c r="G141" s="13">
        <v>0</v>
      </c>
      <c r="H141" s="13"/>
      <c r="I141" s="13"/>
      <c r="J141" s="13"/>
      <c r="K141" s="13"/>
      <c r="L141" s="13"/>
      <c r="M141" s="13"/>
      <c r="N141" s="13"/>
      <c r="O141" s="24"/>
      <c r="P141" s="24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25"/>
      <c r="AC141" s="25"/>
      <c r="AD141" s="25"/>
      <c r="AE141" s="15"/>
      <c r="AF141" s="15"/>
      <c r="AG141" s="15"/>
      <c r="AH141" s="15"/>
      <c r="AI141" s="15"/>
      <c r="AJ141" s="15"/>
      <c r="AK141" s="25" t="s">
        <v>8770</v>
      </c>
      <c r="AL141" s="15" t="s">
        <v>11798</v>
      </c>
      <c r="AN141" s="492" t="str">
        <f t="shared" si="169"/>
        <v>'302А',	'ZD_302Aint'</v>
      </c>
    </row>
    <row r="142" spans="1:40">
      <c r="A142" s="8">
        <v>140</v>
      </c>
      <c r="B142" s="9" t="s">
        <v>11535</v>
      </c>
      <c r="C142" s="24" t="s">
        <v>2946</v>
      </c>
      <c r="D142" s="13" t="s">
        <v>2935</v>
      </c>
      <c r="E142" s="13">
        <v>1</v>
      </c>
      <c r="F142" s="11" t="s">
        <v>9299</v>
      </c>
      <c r="G142" s="13">
        <v>0</v>
      </c>
      <c r="H142" s="13"/>
      <c r="I142" s="13"/>
      <c r="J142" s="13"/>
      <c r="K142" s="13"/>
      <c r="L142" s="13"/>
      <c r="M142" s="13"/>
      <c r="N142" s="13"/>
      <c r="O142" s="24"/>
      <c r="P142" s="24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25"/>
      <c r="AC142" s="25"/>
      <c r="AD142" s="25"/>
      <c r="AE142" s="15"/>
      <c r="AF142" s="15"/>
      <c r="AG142" s="15"/>
      <c r="AH142" s="15"/>
      <c r="AI142" s="15"/>
      <c r="AJ142" s="15"/>
      <c r="AK142" s="25" t="s">
        <v>8770</v>
      </c>
      <c r="AL142" s="15" t="s">
        <v>11798</v>
      </c>
      <c r="AN142" s="492" t="str">
        <f t="shared" si="169"/>
        <v>'303А',	'ZD_303Aint'</v>
      </c>
    </row>
    <row r="143" spans="1:40">
      <c r="A143" s="18">
        <v>141</v>
      </c>
      <c r="B143" s="9" t="s">
        <v>11536</v>
      </c>
      <c r="C143" s="24" t="s">
        <v>2947</v>
      </c>
      <c r="D143" s="13" t="s">
        <v>2936</v>
      </c>
      <c r="E143" s="13">
        <v>1</v>
      </c>
      <c r="F143" s="11" t="s">
        <v>9299</v>
      </c>
      <c r="G143" s="13">
        <v>0</v>
      </c>
      <c r="H143" s="13"/>
      <c r="I143" s="13"/>
      <c r="J143" s="13"/>
      <c r="K143" s="13"/>
      <c r="L143" s="13"/>
      <c r="M143" s="13"/>
      <c r="N143" s="13"/>
      <c r="O143" s="24"/>
      <c r="P143" s="24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25"/>
      <c r="AC143" s="25"/>
      <c r="AD143" s="25"/>
      <c r="AE143" s="15"/>
      <c r="AF143" s="15"/>
      <c r="AG143" s="15"/>
      <c r="AH143" s="15"/>
      <c r="AI143" s="15"/>
      <c r="AJ143" s="15"/>
      <c r="AK143" s="25" t="s">
        <v>8770</v>
      </c>
      <c r="AL143" s="15" t="s">
        <v>11798</v>
      </c>
      <c r="AN143" s="492" t="str">
        <f t="shared" si="169"/>
        <v>'304А',	'ZD_304Aint'</v>
      </c>
    </row>
    <row r="144" spans="1:40" ht="13.5" customHeight="1">
      <c r="A144" s="8">
        <v>142</v>
      </c>
      <c r="B144" s="9" t="s">
        <v>11537</v>
      </c>
      <c r="C144" s="24" t="s">
        <v>2948</v>
      </c>
      <c r="D144" s="13" t="s">
        <v>2937</v>
      </c>
      <c r="E144" s="13">
        <v>1</v>
      </c>
      <c r="F144" s="11" t="s">
        <v>9299</v>
      </c>
      <c r="G144" s="13">
        <v>0</v>
      </c>
      <c r="H144" s="13"/>
      <c r="I144" s="13"/>
      <c r="J144" s="13"/>
      <c r="K144" s="13"/>
      <c r="L144" s="13"/>
      <c r="M144" s="13"/>
      <c r="N144" s="13"/>
      <c r="O144" s="24"/>
      <c r="P144" s="24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25"/>
      <c r="AC144" s="25"/>
      <c r="AD144" s="25"/>
      <c r="AE144" s="15"/>
      <c r="AF144" s="15"/>
      <c r="AG144" s="15"/>
      <c r="AH144" s="15"/>
      <c r="AI144" s="15"/>
      <c r="AJ144" s="15"/>
      <c r="AK144" s="25" t="s">
        <v>8770</v>
      </c>
      <c r="AL144" s="15" t="s">
        <v>11798</v>
      </c>
      <c r="AN144" s="492" t="str">
        <f t="shared" si="169"/>
        <v>'305А',	'ZD_305Aint'</v>
      </c>
    </row>
    <row r="145" spans="1:40">
      <c r="A145" s="18">
        <v>143</v>
      </c>
      <c r="B145" s="9"/>
      <c r="C145" s="24"/>
      <c r="D145" s="13"/>
      <c r="E145" s="13"/>
      <c r="F145" s="23"/>
      <c r="G145" s="13"/>
      <c r="H145" s="13"/>
      <c r="I145" s="13"/>
      <c r="J145" s="13"/>
      <c r="K145" s="13"/>
      <c r="L145" s="13"/>
      <c r="M145" s="13"/>
      <c r="N145" s="13"/>
      <c r="O145" s="24"/>
      <c r="P145" s="24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25"/>
      <c r="AC145" s="25"/>
      <c r="AD145" s="25"/>
      <c r="AE145" s="15"/>
      <c r="AF145" s="15"/>
      <c r="AG145" s="15"/>
      <c r="AH145" s="15"/>
      <c r="AI145" s="15"/>
      <c r="AJ145" s="15"/>
      <c r="AK145" s="25"/>
      <c r="AL145" s="15"/>
      <c r="AN145" s="492" t="str">
        <f t="shared" si="169"/>
        <v/>
      </c>
    </row>
    <row r="146" spans="1:40">
      <c r="A146" s="8">
        <v>144</v>
      </c>
      <c r="B146" s="15" t="s">
        <v>11538</v>
      </c>
      <c r="C146" s="24" t="str" cm="1">
        <f t="array" ref="C146">"ZD_" &amp; _xlfn.IFS(IFERROR(FIND("№",B146,1),0), RIGHT(B146,LEN(B146)-FIND("№",B146,1)),IFERROR(FIND("КШ",B146,1),0)&lt;&gt;0, "KSh"&amp;(RIGHT(B146,LEN(B146)-FIND("КШ",B146,1) -1)))</f>
        <v>ZD_311</v>
      </c>
      <c r="D146" s="13" t="str" cm="1">
        <f t="array" ref="D146">_xlfn.IFS(IFERROR(FIND("№",B146,1),0), RIGHT(B146,LEN(B146)-FIND("№",B146,1)),IFERROR(FIND("КШ",B146,1),0)&lt;&gt;0, "КШ"&amp;(RIGHT(B146,LEN(B146)-FIND("КШ",B146,1) -1)))</f>
        <v>311</v>
      </c>
      <c r="E146" s="13">
        <v>1</v>
      </c>
      <c r="F146" s="11" t="s">
        <v>9298</v>
      </c>
      <c r="G146" s="13">
        <v>1</v>
      </c>
      <c r="H146" s="13"/>
      <c r="I146" s="13"/>
      <c r="J146" s="13"/>
      <c r="K146" s="13"/>
      <c r="L146" s="13"/>
      <c r="M146" s="13"/>
      <c r="N146" s="13"/>
      <c r="O146" s="24" t="str">
        <f t="shared" ref="O146:O150" si="206">"OKC"&amp;RIGHT(C146, LEN(C146)-3)</f>
        <v>OKC311</v>
      </c>
      <c r="P146" s="24" t="str">
        <f t="shared" ref="P146:P150" si="207">"CKC"&amp;RIGHT(C146, LEN(C146)-3)</f>
        <v>CKC311</v>
      </c>
      <c r="Q146" s="15" t="str">
        <f t="shared" ref="Q146:Q150" si="208">"ODC"&amp;RIGHT(C146, LEN(C146)-3)</f>
        <v>ODC311</v>
      </c>
      <c r="R146" s="15" t="str">
        <f t="shared" ref="R146:R150" si="209">"CDC"&amp;RIGHT(C146, LEN(C146)-3)</f>
        <v>CDC311</v>
      </c>
      <c r="S146" s="15" t="str">
        <f t="shared" ref="S146:S150" si="210">"OPC"&amp;RIGHT(C146, LEN(C146)-3)</f>
        <v>OPC311</v>
      </c>
      <c r="T146" s="15" t="str">
        <f t="shared" ref="T146:T150" si="211">"MC"&amp;RIGHT(C146, LEN(C146)-3)</f>
        <v>MC311</v>
      </c>
      <c r="U146" s="15"/>
      <c r="V146" s="15"/>
      <c r="W146" s="15"/>
      <c r="X146" s="15"/>
      <c r="Y146" s="15"/>
      <c r="Z146" s="15" t="str">
        <f t="shared" ref="Z146:Z150" si="212">"DC"&amp;RIGHT(C146, LEN(C146)-3)</f>
        <v>DC311</v>
      </c>
      <c r="AA146" s="15"/>
      <c r="AB146" s="25"/>
      <c r="AC146" s="25"/>
      <c r="AD146" s="25"/>
      <c r="AE146" s="15" t="str">
        <f t="shared" ref="AE146:AE150" si="213">"DOB"&amp;RIGHT(C146, LEN(C146)-3)</f>
        <v>DOB311</v>
      </c>
      <c r="AF146" s="15" t="str">
        <f t="shared" ref="AF146:AF150" si="214">"DKB"&amp;RIGHT(C146, LEN(C146)-3)</f>
        <v>DKB311</v>
      </c>
      <c r="AG146" s="15" t="str">
        <f t="shared" ref="AG146:AG150" si="215">"DCB"&amp;RIGHT(C146, LEN(C146)-3)</f>
        <v>DCB311</v>
      </c>
      <c r="AH146" s="15"/>
      <c r="AI146" s="15"/>
      <c r="AJ146" s="15"/>
      <c r="AK146" s="25" t="s">
        <v>8770</v>
      </c>
      <c r="AL146" s="15" t="s">
        <v>11803</v>
      </c>
      <c r="AN146" s="492" t="str">
        <f t="shared" si="169"/>
        <v>'311',	'ZD_311'</v>
      </c>
    </row>
    <row r="147" spans="1:40">
      <c r="A147" s="18">
        <v>145</v>
      </c>
      <c r="B147" s="9" t="s">
        <v>11539</v>
      </c>
      <c r="C147" s="24" t="str" cm="1">
        <f t="array" ref="C147">"ZD_" &amp; _xlfn.IFS(IFERROR(FIND("№",B147,1),0), RIGHT(B147,LEN(B147)-FIND("№",B147,1)),IFERROR(FIND("КШ",B147,1),0)&lt;&gt;0, "KSh"&amp;(RIGHT(B147,LEN(B147)-FIND("КШ",B147,1) -1)))</f>
        <v>ZD_312</v>
      </c>
      <c r="D147" s="13" t="str" cm="1">
        <f t="array" ref="D147">_xlfn.IFS(IFERROR(FIND("№",B147,1),0), RIGHT(B147,LEN(B147)-FIND("№",B147,1)),IFERROR(FIND("КШ",B147,1),0)&lt;&gt;0, "КШ"&amp;(RIGHT(B147,LEN(B147)-FIND("КШ",B147,1) -1)))</f>
        <v>312</v>
      </c>
      <c r="E147" s="13">
        <v>1</v>
      </c>
      <c r="F147" s="11" t="s">
        <v>9298</v>
      </c>
      <c r="G147" s="13">
        <v>1</v>
      </c>
      <c r="H147" s="13"/>
      <c r="I147" s="13"/>
      <c r="J147" s="13"/>
      <c r="K147" s="13"/>
      <c r="L147" s="13"/>
      <c r="M147" s="13"/>
      <c r="N147" s="13"/>
      <c r="O147" s="24" t="str">
        <f t="shared" si="206"/>
        <v>OKC312</v>
      </c>
      <c r="P147" s="24" t="str">
        <f t="shared" si="207"/>
        <v>CKC312</v>
      </c>
      <c r="Q147" s="15" t="str">
        <f t="shared" si="208"/>
        <v>ODC312</v>
      </c>
      <c r="R147" s="15" t="str">
        <f t="shared" si="209"/>
        <v>CDC312</v>
      </c>
      <c r="S147" s="15" t="str">
        <f t="shared" si="210"/>
        <v>OPC312</v>
      </c>
      <c r="T147" s="15" t="str">
        <f t="shared" si="211"/>
        <v>MC312</v>
      </c>
      <c r="U147" s="15"/>
      <c r="V147" s="15"/>
      <c r="W147" s="15"/>
      <c r="X147" s="15"/>
      <c r="Y147" s="15"/>
      <c r="Z147" s="15" t="str">
        <f t="shared" si="212"/>
        <v>DC312</v>
      </c>
      <c r="AA147" s="15"/>
      <c r="AB147" s="25"/>
      <c r="AC147" s="25"/>
      <c r="AD147" s="25"/>
      <c r="AE147" s="15" t="str">
        <f t="shared" si="213"/>
        <v>DOB312</v>
      </c>
      <c r="AF147" s="15" t="str">
        <f t="shared" si="214"/>
        <v>DKB312</v>
      </c>
      <c r="AG147" s="15" t="str">
        <f t="shared" si="215"/>
        <v>DCB312</v>
      </c>
      <c r="AH147" s="15"/>
      <c r="AI147" s="15"/>
      <c r="AJ147" s="15"/>
      <c r="AK147" s="25" t="s">
        <v>8770</v>
      </c>
      <c r="AL147" s="15" t="s">
        <v>11803</v>
      </c>
      <c r="AN147" s="492" t="str">
        <f t="shared" si="169"/>
        <v>'312',	'ZD_312'</v>
      </c>
    </row>
    <row r="148" spans="1:40">
      <c r="A148" s="8">
        <v>146</v>
      </c>
      <c r="B148" s="9" t="s">
        <v>11540</v>
      </c>
      <c r="C148" s="24" t="str" cm="1">
        <f t="array" ref="C148">"ZD_" &amp; _xlfn.IFS(IFERROR(FIND("№",B148,1),0), RIGHT(B148,LEN(B148)-FIND("№",B148,1)),IFERROR(FIND("КШ",B148,1),0)&lt;&gt;0, "KSh"&amp;(RIGHT(B148,LEN(B148)-FIND("КШ",B148,1) -1)))</f>
        <v>ZD_313</v>
      </c>
      <c r="D148" s="13" t="str" cm="1">
        <f t="array" ref="D148">_xlfn.IFS(IFERROR(FIND("№",B148,1),0), RIGHT(B148,LEN(B148)-FIND("№",B148,1)),IFERROR(FIND("КШ",B148,1),0)&lt;&gt;0, "КШ"&amp;(RIGHT(B148,LEN(B148)-FIND("КШ",B148,1) -1)))</f>
        <v>313</v>
      </c>
      <c r="E148" s="13">
        <v>1</v>
      </c>
      <c r="F148" s="11" t="s">
        <v>9298</v>
      </c>
      <c r="G148" s="13">
        <v>1</v>
      </c>
      <c r="H148" s="13"/>
      <c r="I148" s="13"/>
      <c r="J148" s="13"/>
      <c r="K148" s="13"/>
      <c r="L148" s="13"/>
      <c r="M148" s="13"/>
      <c r="N148" s="13"/>
      <c r="O148" s="24" t="str">
        <f t="shared" si="206"/>
        <v>OKC313</v>
      </c>
      <c r="P148" s="24" t="str">
        <f t="shared" si="207"/>
        <v>CKC313</v>
      </c>
      <c r="Q148" s="15" t="str">
        <f t="shared" si="208"/>
        <v>ODC313</v>
      </c>
      <c r="R148" s="15" t="str">
        <f t="shared" si="209"/>
        <v>CDC313</v>
      </c>
      <c r="S148" s="15" t="str">
        <f t="shared" si="210"/>
        <v>OPC313</v>
      </c>
      <c r="T148" s="15" t="str">
        <f t="shared" si="211"/>
        <v>MC313</v>
      </c>
      <c r="U148" s="15"/>
      <c r="V148" s="15"/>
      <c r="W148" s="15"/>
      <c r="X148" s="15"/>
      <c r="Y148" s="15"/>
      <c r="Z148" s="15" t="str">
        <f t="shared" si="212"/>
        <v>DC313</v>
      </c>
      <c r="AA148" s="15"/>
      <c r="AB148" s="25"/>
      <c r="AC148" s="25"/>
      <c r="AD148" s="25"/>
      <c r="AE148" s="15" t="str">
        <f t="shared" si="213"/>
        <v>DOB313</v>
      </c>
      <c r="AF148" s="15" t="str">
        <f t="shared" si="214"/>
        <v>DKB313</v>
      </c>
      <c r="AG148" s="15" t="str">
        <f t="shared" si="215"/>
        <v>DCB313</v>
      </c>
      <c r="AH148" s="15"/>
      <c r="AI148" s="15"/>
      <c r="AJ148" s="15"/>
      <c r="AK148" s="25" t="s">
        <v>8770</v>
      </c>
      <c r="AL148" s="15" t="s">
        <v>11803</v>
      </c>
      <c r="AN148" s="492" t="str">
        <f t="shared" si="169"/>
        <v>'313',	'ZD_313'</v>
      </c>
    </row>
    <row r="149" spans="1:40">
      <c r="A149" s="18">
        <v>147</v>
      </c>
      <c r="B149" s="9" t="s">
        <v>11541</v>
      </c>
      <c r="C149" s="24" t="str" cm="1">
        <f t="array" ref="C149">"ZD_" &amp; _xlfn.IFS(IFERROR(FIND("№",B149,1),0), RIGHT(B149,LEN(B149)-FIND("№",B149,1)),IFERROR(FIND("КШ",B149,1),0)&lt;&gt;0, "KSh"&amp;(RIGHT(B149,LEN(B149)-FIND("КШ",B149,1) -1)))</f>
        <v>ZD_314</v>
      </c>
      <c r="D149" s="13" t="str" cm="1">
        <f t="array" ref="D149">_xlfn.IFS(IFERROR(FIND("№",B149,1),0), RIGHT(B149,LEN(B149)-FIND("№",B149,1)),IFERROR(FIND("КШ",B149,1),0)&lt;&gt;0, "КШ"&amp;(RIGHT(B149,LEN(B149)-FIND("КШ",B149,1) -1)))</f>
        <v>314</v>
      </c>
      <c r="E149" s="13">
        <v>1</v>
      </c>
      <c r="F149" s="11" t="s">
        <v>9298</v>
      </c>
      <c r="G149" s="13">
        <v>1</v>
      </c>
      <c r="H149" s="13"/>
      <c r="I149" s="13"/>
      <c r="J149" s="13"/>
      <c r="K149" s="13"/>
      <c r="L149" s="13"/>
      <c r="M149" s="13"/>
      <c r="N149" s="13"/>
      <c r="O149" s="24" t="str">
        <f t="shared" si="206"/>
        <v>OKC314</v>
      </c>
      <c r="P149" s="24" t="str">
        <f t="shared" si="207"/>
        <v>CKC314</v>
      </c>
      <c r="Q149" s="15" t="str">
        <f t="shared" si="208"/>
        <v>ODC314</v>
      </c>
      <c r="R149" s="15" t="str">
        <f t="shared" si="209"/>
        <v>CDC314</v>
      </c>
      <c r="S149" s="15" t="str">
        <f t="shared" si="210"/>
        <v>OPC314</v>
      </c>
      <c r="T149" s="15" t="str">
        <f t="shared" si="211"/>
        <v>MC314</v>
      </c>
      <c r="U149" s="15"/>
      <c r="V149" s="15"/>
      <c r="W149" s="15"/>
      <c r="X149" s="15"/>
      <c r="Y149" s="15"/>
      <c r="Z149" s="15" t="str">
        <f t="shared" si="212"/>
        <v>DC314</v>
      </c>
      <c r="AA149" s="15"/>
      <c r="AB149" s="25"/>
      <c r="AC149" s="25"/>
      <c r="AD149" s="25"/>
      <c r="AE149" s="15" t="str">
        <f t="shared" si="213"/>
        <v>DOB314</v>
      </c>
      <c r="AF149" s="15" t="str">
        <f t="shared" si="214"/>
        <v>DKB314</v>
      </c>
      <c r="AG149" s="15" t="str">
        <f t="shared" si="215"/>
        <v>DCB314</v>
      </c>
      <c r="AH149" s="15"/>
      <c r="AI149" s="15"/>
      <c r="AJ149" s="15"/>
      <c r="AK149" s="25" t="s">
        <v>8770</v>
      </c>
      <c r="AL149" s="15" t="s">
        <v>11803</v>
      </c>
      <c r="AN149" s="492" t="str">
        <f t="shared" si="169"/>
        <v>'314',	'ZD_314'</v>
      </c>
    </row>
    <row r="150" spans="1:40">
      <c r="A150" s="8">
        <v>148</v>
      </c>
      <c r="B150" s="9" t="s">
        <v>11542</v>
      </c>
      <c r="C150" s="24" t="str" cm="1">
        <f t="array" ref="C150">"ZD_" &amp; _xlfn.IFS(IFERROR(FIND("№",B150,1),0), RIGHT(B150,LEN(B150)-FIND("№",B150,1)),IFERROR(FIND("КШ",B150,1),0)&lt;&gt;0, "KSh"&amp;(RIGHT(B150,LEN(B150)-FIND("КШ",B150,1) -1)))</f>
        <v>ZD_315</v>
      </c>
      <c r="D150" s="13" t="str" cm="1">
        <f t="array" ref="D150">_xlfn.IFS(IFERROR(FIND("№",B150,1),0), RIGHT(B150,LEN(B150)-FIND("№",B150,1)),IFERROR(FIND("КШ",B150,1),0)&lt;&gt;0, "КШ"&amp;(RIGHT(B150,LEN(B150)-FIND("КШ",B150,1) -1)))</f>
        <v>315</v>
      </c>
      <c r="E150" s="13">
        <v>1</v>
      </c>
      <c r="F150" s="11" t="s">
        <v>9298</v>
      </c>
      <c r="G150" s="13">
        <v>1</v>
      </c>
      <c r="H150" s="13"/>
      <c r="I150" s="13"/>
      <c r="J150" s="13"/>
      <c r="K150" s="13"/>
      <c r="L150" s="13"/>
      <c r="M150" s="13"/>
      <c r="N150" s="13"/>
      <c r="O150" s="24" t="str">
        <f t="shared" si="206"/>
        <v>OKC315</v>
      </c>
      <c r="P150" s="24" t="str">
        <f t="shared" si="207"/>
        <v>CKC315</v>
      </c>
      <c r="Q150" s="15" t="str">
        <f t="shared" si="208"/>
        <v>ODC315</v>
      </c>
      <c r="R150" s="15" t="str">
        <f t="shared" si="209"/>
        <v>CDC315</v>
      </c>
      <c r="S150" s="15" t="str">
        <f t="shared" si="210"/>
        <v>OPC315</v>
      </c>
      <c r="T150" s="15" t="str">
        <f t="shared" si="211"/>
        <v>MC315</v>
      </c>
      <c r="U150" s="15"/>
      <c r="V150" s="15"/>
      <c r="W150" s="15"/>
      <c r="X150" s="15"/>
      <c r="Y150" s="15"/>
      <c r="Z150" s="15" t="str">
        <f t="shared" si="212"/>
        <v>DC315</v>
      </c>
      <c r="AA150" s="15"/>
      <c r="AB150" s="25"/>
      <c r="AC150" s="25"/>
      <c r="AD150" s="25"/>
      <c r="AE150" s="15" t="str">
        <f t="shared" si="213"/>
        <v>DOB315</v>
      </c>
      <c r="AF150" s="15" t="str">
        <f t="shared" si="214"/>
        <v>DKB315</v>
      </c>
      <c r="AG150" s="15" t="str">
        <f t="shared" si="215"/>
        <v>DCB315</v>
      </c>
      <c r="AH150" s="15"/>
      <c r="AI150" s="15"/>
      <c r="AJ150" s="15"/>
      <c r="AK150" s="25" t="s">
        <v>8770</v>
      </c>
      <c r="AL150" s="15" t="s">
        <v>11803</v>
      </c>
      <c r="AN150" s="492" t="str">
        <f t="shared" ref="AN150:AN181" si="216">IF(D150="","",CONCATENATE("'",D150,"'",",	","'",C150,"'"))</f>
        <v>'315',	'ZD_315'</v>
      </c>
    </row>
    <row r="151" spans="1:40">
      <c r="A151" s="8">
        <v>149</v>
      </c>
      <c r="B151" s="9"/>
      <c r="C151" s="24"/>
      <c r="D151" s="13"/>
      <c r="E151" s="13"/>
      <c r="F151" s="23"/>
      <c r="G151" s="13"/>
      <c r="H151" s="13"/>
      <c r="I151" s="13"/>
      <c r="J151" s="13"/>
      <c r="K151" s="13"/>
      <c r="L151" s="13"/>
      <c r="M151" s="13"/>
      <c r="N151" s="13"/>
      <c r="O151" s="24"/>
      <c r="P151" s="24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25"/>
      <c r="AC151" s="25"/>
      <c r="AD151" s="25"/>
      <c r="AE151" s="15"/>
      <c r="AF151" s="15"/>
      <c r="AG151" s="15"/>
      <c r="AH151" s="15"/>
      <c r="AI151" s="15"/>
      <c r="AJ151" s="15"/>
      <c r="AK151" s="25"/>
      <c r="AL151" s="15"/>
      <c r="AN151" s="492" t="str">
        <f t="shared" si="216"/>
        <v/>
      </c>
    </row>
    <row r="152" spans="1:40">
      <c r="A152" s="18">
        <v>150</v>
      </c>
      <c r="B152" s="9" t="s">
        <v>11572</v>
      </c>
      <c r="C152" s="24" t="s">
        <v>2942</v>
      </c>
      <c r="D152" s="13" t="s">
        <v>2951</v>
      </c>
      <c r="E152" s="13">
        <v>1</v>
      </c>
      <c r="F152" s="11" t="s">
        <v>9299</v>
      </c>
      <c r="G152" s="13">
        <v>0</v>
      </c>
      <c r="H152" s="13"/>
      <c r="I152" s="13"/>
      <c r="J152" s="13"/>
      <c r="K152" s="13"/>
      <c r="L152" s="13"/>
      <c r="M152" s="13"/>
      <c r="N152" s="13"/>
      <c r="O152" s="24"/>
      <c r="P152" s="24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25"/>
      <c r="AC152" s="25"/>
      <c r="AD152" s="25"/>
      <c r="AE152" s="15"/>
      <c r="AF152" s="15"/>
      <c r="AG152" s="15"/>
      <c r="AH152" s="15"/>
      <c r="AI152" s="15"/>
      <c r="AJ152" s="15"/>
      <c r="AK152" s="25" t="s">
        <v>8770</v>
      </c>
      <c r="AL152" s="15" t="s">
        <v>11798</v>
      </c>
      <c r="AN152" s="492" t="str">
        <f t="shared" si="216"/>
        <v>'РР331А',	'ZD_RR331Aint'</v>
      </c>
    </row>
    <row r="153" spans="1:40">
      <c r="A153" s="8">
        <v>151</v>
      </c>
      <c r="B153" s="9" t="s">
        <v>11573</v>
      </c>
      <c r="C153" s="24" t="s">
        <v>2941</v>
      </c>
      <c r="D153" s="13" t="s">
        <v>2952</v>
      </c>
      <c r="E153" s="13">
        <v>1</v>
      </c>
      <c r="F153" s="11" t="s">
        <v>9299</v>
      </c>
      <c r="G153" s="13">
        <v>0</v>
      </c>
      <c r="H153" s="13"/>
      <c r="I153" s="13"/>
      <c r="J153" s="13"/>
      <c r="K153" s="13"/>
      <c r="L153" s="13"/>
      <c r="M153" s="13"/>
      <c r="N153" s="13"/>
      <c r="O153" s="24"/>
      <c r="P153" s="24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25"/>
      <c r="AC153" s="25"/>
      <c r="AD153" s="25"/>
      <c r="AE153" s="15"/>
      <c r="AF153" s="15"/>
      <c r="AG153" s="15"/>
      <c r="AH153" s="15"/>
      <c r="AI153" s="15"/>
      <c r="AJ153" s="15"/>
      <c r="AK153" s="25" t="s">
        <v>8770</v>
      </c>
      <c r="AL153" s="15" t="s">
        <v>11798</v>
      </c>
      <c r="AN153" s="492" t="str">
        <f t="shared" si="216"/>
        <v>'РР332А',	'ZD_RR332Aint'</v>
      </c>
    </row>
    <row r="154" spans="1:40">
      <c r="A154" s="18">
        <v>152</v>
      </c>
      <c r="B154" s="15" t="s">
        <v>2563</v>
      </c>
      <c r="C154" s="24" t="s">
        <v>2565</v>
      </c>
      <c r="D154" s="13" t="s">
        <v>2568</v>
      </c>
      <c r="E154" s="13">
        <v>1</v>
      </c>
      <c r="F154" s="728" t="s">
        <v>9298</v>
      </c>
      <c r="G154" s="13">
        <v>1</v>
      </c>
      <c r="H154" s="13"/>
      <c r="I154" s="13"/>
      <c r="J154" s="13"/>
      <c r="K154" s="13"/>
      <c r="L154" s="13"/>
      <c r="M154" s="13"/>
      <c r="N154" s="13"/>
      <c r="O154" s="24" t="str">
        <f>"OKC671"</f>
        <v>OKC671</v>
      </c>
      <c r="P154" s="24" t="str">
        <f>"CKC"&amp;671</f>
        <v>CKC671</v>
      </c>
      <c r="Q154" s="15"/>
      <c r="R154" s="15"/>
      <c r="S154" s="567" t="s">
        <v>2569</v>
      </c>
      <c r="T154" s="15"/>
      <c r="U154" s="15" t="str">
        <f>"MCO"&amp;671</f>
        <v>MCO671</v>
      </c>
      <c r="V154" s="15" t="str">
        <f>"MCC"&amp;671</f>
        <v>MCC671</v>
      </c>
      <c r="W154" s="15"/>
      <c r="X154" s="15"/>
      <c r="Y154" s="15"/>
      <c r="Z154" s="15" t="str">
        <f>"DC"&amp;671</f>
        <v>DC671</v>
      </c>
      <c r="AA154" s="15"/>
      <c r="AB154" s="25"/>
      <c r="AC154" s="25"/>
      <c r="AD154" s="25"/>
      <c r="AE154" s="15" t="str">
        <f>"DOB"&amp;671</f>
        <v>DOB671</v>
      </c>
      <c r="AF154" s="15" t="str">
        <f>"DKB"&amp;671</f>
        <v>DKB671</v>
      </c>
      <c r="AG154" s="15" t="str">
        <f>"DCB"&amp;671</f>
        <v>DCB671</v>
      </c>
      <c r="AH154" s="15"/>
      <c r="AI154" s="15"/>
      <c r="AJ154" s="15"/>
      <c r="AK154" s="25" t="s">
        <v>8770</v>
      </c>
      <c r="AL154" s="15" t="s">
        <v>11803</v>
      </c>
      <c r="AN154" s="492" t="str">
        <f t="shared" si="216"/>
        <v>'РР333',	'ZD_RR333'</v>
      </c>
    </row>
    <row r="155" spans="1:40">
      <c r="A155" s="8">
        <v>153</v>
      </c>
      <c r="B155" s="9" t="s">
        <v>2564</v>
      </c>
      <c r="C155" s="24" t="s">
        <v>2566</v>
      </c>
      <c r="D155" s="13" t="s">
        <v>2567</v>
      </c>
      <c r="E155" s="13">
        <v>1</v>
      </c>
      <c r="F155" s="728" t="s">
        <v>9298</v>
      </c>
      <c r="G155" s="13">
        <v>1</v>
      </c>
      <c r="H155" s="13"/>
      <c r="I155" s="13"/>
      <c r="J155" s="13"/>
      <c r="K155" s="13"/>
      <c r="L155" s="13"/>
      <c r="M155" s="13"/>
      <c r="N155" s="13"/>
      <c r="O155" s="24" t="str">
        <f>"OKC672"</f>
        <v>OKC672</v>
      </c>
      <c r="P155" s="24" t="str">
        <f>"CKC"&amp;672</f>
        <v>CKC672</v>
      </c>
      <c r="Q155" s="15"/>
      <c r="R155" s="15"/>
      <c r="S155" s="567" t="s">
        <v>2570</v>
      </c>
      <c r="T155" s="15"/>
      <c r="U155" s="15" t="str">
        <f>"MCO"&amp;672</f>
        <v>MCO672</v>
      </c>
      <c r="V155" s="15" t="str">
        <f>"MCC"&amp;672</f>
        <v>MCC672</v>
      </c>
      <c r="W155" s="15"/>
      <c r="X155" s="15"/>
      <c r="Y155" s="15"/>
      <c r="Z155" s="15" t="str">
        <f>"DC"&amp;672</f>
        <v>DC672</v>
      </c>
      <c r="AA155" s="15"/>
      <c r="AB155" s="25"/>
      <c r="AC155" s="25"/>
      <c r="AD155" s="25"/>
      <c r="AE155" s="15" t="str">
        <f>"DOB"&amp;672</f>
        <v>DOB672</v>
      </c>
      <c r="AF155" s="15" t="str">
        <f>"DKB"&amp;672</f>
        <v>DKB672</v>
      </c>
      <c r="AG155" s="15" t="str">
        <f>"DCB"&amp;672</f>
        <v>DCB672</v>
      </c>
      <c r="AH155" s="15"/>
      <c r="AI155" s="15"/>
      <c r="AJ155" s="15"/>
      <c r="AK155" s="25" t="s">
        <v>8770</v>
      </c>
      <c r="AL155" s="15" t="s">
        <v>11803</v>
      </c>
      <c r="AN155" s="492" t="str">
        <f t="shared" si="216"/>
        <v>'РР334',	'ZD_RR334'</v>
      </c>
    </row>
    <row r="156" spans="1:40">
      <c r="A156" s="18">
        <v>154</v>
      </c>
      <c r="B156" s="9"/>
      <c r="C156" s="24"/>
      <c r="D156" s="13"/>
      <c r="E156" s="13"/>
      <c r="F156" s="23"/>
      <c r="G156" s="13"/>
      <c r="H156" s="13"/>
      <c r="I156" s="13"/>
      <c r="J156" s="13"/>
      <c r="K156" s="13"/>
      <c r="L156" s="13"/>
      <c r="M156" s="13"/>
      <c r="N156" s="13"/>
      <c r="O156" s="24"/>
      <c r="P156" s="24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25"/>
      <c r="AC156" s="25"/>
      <c r="AD156" s="25"/>
      <c r="AE156" s="15"/>
      <c r="AF156" s="15"/>
      <c r="AG156" s="15"/>
      <c r="AH156" s="15"/>
      <c r="AI156" s="15"/>
      <c r="AJ156" s="15"/>
      <c r="AK156" s="25"/>
      <c r="AL156" s="15"/>
      <c r="AN156" s="492" t="str">
        <f t="shared" si="216"/>
        <v/>
      </c>
    </row>
    <row r="157" spans="1:40">
      <c r="A157" s="8">
        <v>155</v>
      </c>
      <c r="B157" s="9" t="s">
        <v>11543</v>
      </c>
      <c r="C157" s="24" t="str" cm="1">
        <f t="array" ref="C157">"ZD_" &amp; _xlfn.IFS(IFERROR(FIND("№",B157,1),0), RIGHT(B157,LEN(B157)-FIND("№",B157,1)),IFERROR(FIND("КШ",B157,1),0)&lt;&gt;0, "KSh"&amp;(RIGHT(B157,LEN(B157)-FIND("КШ",B157,1) -1)))</f>
        <v>ZD_1a</v>
      </c>
      <c r="D157" s="19" t="s">
        <v>2441</v>
      </c>
      <c r="E157" s="13">
        <v>0</v>
      </c>
      <c r="F157" s="11" t="s">
        <v>9297</v>
      </c>
      <c r="G157" s="12">
        <v>1</v>
      </c>
      <c r="H157" s="12"/>
      <c r="I157" s="12"/>
      <c r="J157" s="12"/>
      <c r="K157" s="12"/>
      <c r="L157" s="12"/>
      <c r="M157" s="12"/>
      <c r="N157" s="12"/>
      <c r="O157" s="178" t="s">
        <v>2473</v>
      </c>
      <c r="P157" s="178" t="s">
        <v>2474</v>
      </c>
      <c r="Q157" s="178"/>
      <c r="R157" s="178"/>
      <c r="S157" s="261"/>
      <c r="T157" s="259"/>
      <c r="U157" s="178"/>
      <c r="V157" s="178"/>
      <c r="W157" s="226" t="s">
        <v>2475</v>
      </c>
      <c r="X157" s="226"/>
      <c r="Y157" s="226"/>
      <c r="Z157" s="226" t="s">
        <v>2476</v>
      </c>
      <c r="AA157" s="226"/>
      <c r="AB157" s="226"/>
      <c r="AC157" s="259" t="s">
        <v>2477</v>
      </c>
      <c r="AD157" s="226"/>
      <c r="AE157" s="178" t="s">
        <v>2478</v>
      </c>
      <c r="AF157" s="178" t="s">
        <v>2479</v>
      </c>
      <c r="AG157" s="178" t="s">
        <v>2480</v>
      </c>
      <c r="AH157" s="15"/>
      <c r="AI157" s="15"/>
      <c r="AJ157" s="15"/>
      <c r="AK157" s="25"/>
      <c r="AL157" s="15" t="s">
        <v>11824</v>
      </c>
      <c r="AN157" s="492" t="str">
        <f t="shared" si="216"/>
        <v>'1A',	'ZD_1a'</v>
      </c>
    </row>
    <row r="158" spans="1:40">
      <c r="A158" s="18">
        <v>156</v>
      </c>
      <c r="B158" s="224" t="s">
        <v>11544</v>
      </c>
      <c r="C158" s="24" t="str" cm="1">
        <f t="array" ref="C158">"ZD_" &amp; _xlfn.IFS(IFERROR(FIND("№",B158,1),0), RIGHT(B158,LEN(B158)-FIND("№",B158,1)),IFERROR(FIND("КШ",B158,1),0)&lt;&gt;0, "KSh"&amp;(RIGHT(B158,LEN(B158)-FIND("КШ",B158,1) -1)))</f>
        <v>ZD_2a</v>
      </c>
      <c r="D158" s="19" t="s">
        <v>2370</v>
      </c>
      <c r="E158" s="731">
        <v>0</v>
      </c>
      <c r="F158" s="11" t="s">
        <v>9297</v>
      </c>
      <c r="G158" s="13">
        <v>1</v>
      </c>
      <c r="H158" s="13"/>
      <c r="I158" s="13"/>
      <c r="J158" s="13"/>
      <c r="K158" s="13"/>
      <c r="L158" s="13"/>
      <c r="M158" s="13"/>
      <c r="N158" s="13"/>
      <c r="O158" s="178" t="s">
        <v>2402</v>
      </c>
      <c r="P158" s="178" t="s">
        <v>2403</v>
      </c>
      <c r="Q158" s="178"/>
      <c r="R158" s="178"/>
      <c r="S158" s="261"/>
      <c r="T158" s="259"/>
      <c r="U158" s="178"/>
      <c r="V158" s="178"/>
      <c r="W158" s="226" t="s">
        <v>2404</v>
      </c>
      <c r="X158" s="226"/>
      <c r="Y158" s="226"/>
      <c r="Z158" s="226" t="s">
        <v>2405</v>
      </c>
      <c r="AA158" s="226"/>
      <c r="AB158" s="226"/>
      <c r="AC158" s="259" t="s">
        <v>2406</v>
      </c>
      <c r="AD158" s="226"/>
      <c r="AE158" s="178" t="s">
        <v>2407</v>
      </c>
      <c r="AF158" s="178" t="s">
        <v>2408</v>
      </c>
      <c r="AG158" s="178" t="s">
        <v>2409</v>
      </c>
      <c r="AH158" s="15"/>
      <c r="AI158" s="15"/>
      <c r="AJ158" s="15"/>
      <c r="AK158" s="25"/>
      <c r="AL158" s="15" t="s">
        <v>11824</v>
      </c>
      <c r="AN158" s="492" t="str">
        <f t="shared" si="216"/>
        <v>'2А',	'ZD_2a'</v>
      </c>
    </row>
    <row r="159" spans="1:40">
      <c r="A159" s="8">
        <v>157</v>
      </c>
      <c r="B159" s="9" t="s">
        <v>11545</v>
      </c>
      <c r="C159" s="24" t="str" cm="1">
        <f t="array" ref="C159">"ZD_" &amp; _xlfn.IFS(IFERROR(FIND("№",B159,1),0), RIGHT(B159,LEN(B159)-FIND("№",B159,1)),IFERROR(FIND("КШ",B159,1),0)&lt;&gt;0, "KSh"&amp;(RIGHT(B159,LEN(B159)-FIND("КШ",B159,1) -1)))</f>
        <v>ZD_3a</v>
      </c>
      <c r="D159" s="19" t="s">
        <v>2377</v>
      </c>
      <c r="E159" s="13">
        <v>0</v>
      </c>
      <c r="F159" s="11" t="s">
        <v>9297</v>
      </c>
      <c r="G159" s="12">
        <v>1</v>
      </c>
      <c r="H159" s="12"/>
      <c r="I159" s="12"/>
      <c r="J159" s="12"/>
      <c r="K159" s="12"/>
      <c r="L159" s="12"/>
      <c r="M159" s="12"/>
      <c r="N159" s="12"/>
      <c r="O159" s="178" t="s">
        <v>2481</v>
      </c>
      <c r="P159" s="178" t="s">
        <v>2482</v>
      </c>
      <c r="Q159" s="178"/>
      <c r="R159" s="178"/>
      <c r="S159" s="261"/>
      <c r="T159" s="259"/>
      <c r="U159" s="178"/>
      <c r="V159" s="178"/>
      <c r="W159" s="226" t="s">
        <v>2483</v>
      </c>
      <c r="X159" s="226"/>
      <c r="Y159" s="226"/>
      <c r="Z159" s="226" t="s">
        <v>2484</v>
      </c>
      <c r="AA159" s="226"/>
      <c r="AB159" s="226"/>
      <c r="AC159" s="259" t="s">
        <v>2485</v>
      </c>
      <c r="AD159" s="226"/>
      <c r="AE159" s="178" t="s">
        <v>2486</v>
      </c>
      <c r="AF159" s="178" t="s">
        <v>2487</v>
      </c>
      <c r="AG159" s="178" t="s">
        <v>2488</v>
      </c>
      <c r="AH159" s="15"/>
      <c r="AI159" s="15"/>
      <c r="AJ159" s="15"/>
      <c r="AK159" s="25"/>
      <c r="AL159" s="15" t="s">
        <v>11824</v>
      </c>
      <c r="AN159" s="492" t="str">
        <f t="shared" si="216"/>
        <v>'3А',	'ZD_3a'</v>
      </c>
    </row>
    <row r="160" spans="1:40">
      <c r="A160" s="8">
        <v>158</v>
      </c>
      <c r="B160" s="9" t="s">
        <v>11546</v>
      </c>
      <c r="C160" s="24" t="str" cm="1">
        <f t="array" ref="C160">"ZD_" &amp; _xlfn.IFS(IFERROR(FIND("№",B160,1),0), RIGHT(B160,LEN(B160)-FIND("№",B160,1)),IFERROR(FIND("КШ",B160,1),0)&lt;&gt;0, "KSh"&amp;(RIGHT(B160,LEN(B160)-FIND("КШ",B160,1) -1)))</f>
        <v>ZD_4a</v>
      </c>
      <c r="D160" s="19" t="s">
        <v>11619</v>
      </c>
      <c r="E160" s="13">
        <v>0</v>
      </c>
      <c r="F160" s="11" t="s">
        <v>9297</v>
      </c>
      <c r="G160" s="13">
        <v>1</v>
      </c>
      <c r="H160" s="13"/>
      <c r="I160" s="13"/>
      <c r="J160" s="13"/>
      <c r="K160" s="13"/>
      <c r="L160" s="13"/>
      <c r="M160" s="13"/>
      <c r="N160" s="13"/>
      <c r="O160" s="178" t="s">
        <v>6091</v>
      </c>
      <c r="P160" s="178" t="s">
        <v>6090</v>
      </c>
      <c r="Q160" s="178"/>
      <c r="R160" s="178"/>
      <c r="S160" s="261"/>
      <c r="T160" s="259"/>
      <c r="U160" s="178"/>
      <c r="V160" s="178"/>
      <c r="W160" s="226" t="s">
        <v>6094</v>
      </c>
      <c r="X160" s="226"/>
      <c r="Y160" s="226"/>
      <c r="Z160" s="226" t="s">
        <v>6093</v>
      </c>
      <c r="AA160" s="226"/>
      <c r="AB160" s="226"/>
      <c r="AC160" s="259" t="s">
        <v>6092</v>
      </c>
      <c r="AD160" s="226"/>
      <c r="AE160" s="178" t="s">
        <v>6080</v>
      </c>
      <c r="AF160" s="178" t="s">
        <v>6081</v>
      </c>
      <c r="AG160" s="178" t="s">
        <v>6082</v>
      </c>
      <c r="AH160" s="15"/>
      <c r="AI160" s="15"/>
      <c r="AJ160" s="15"/>
      <c r="AL160" s="15" t="s">
        <v>11798</v>
      </c>
      <c r="AN160" s="492" t="str">
        <f t="shared" si="216"/>
        <v>'4А',	'ZD_4a'</v>
      </c>
    </row>
    <row r="161" spans="1:40">
      <c r="A161" s="18">
        <v>159</v>
      </c>
      <c r="B161" s="264" t="s">
        <v>11547</v>
      </c>
      <c r="C161" s="24" t="str" cm="1">
        <f t="array" ref="C161">"ZD_" &amp; _xlfn.IFS(IFERROR(FIND("№",B161,1),0), RIGHT(B161,LEN(B161)-FIND("№",B161,1)),IFERROR(FIND("КШ",B161,1),0)&lt;&gt;0, "KSh"&amp;(RIGHT(B161,LEN(B161)-FIND("КШ",B161,1) -1)))</f>
        <v>ZD_5a</v>
      </c>
      <c r="D161" s="19" t="s">
        <v>11620</v>
      </c>
      <c r="E161" s="267">
        <v>0</v>
      </c>
      <c r="F161" s="11" t="s">
        <v>9297</v>
      </c>
      <c r="G161" s="265">
        <v>1</v>
      </c>
      <c r="H161" s="265"/>
      <c r="I161" s="265"/>
      <c r="J161" s="265"/>
      <c r="K161" s="265"/>
      <c r="L161" s="265"/>
      <c r="M161" s="265"/>
      <c r="N161" s="265"/>
      <c r="O161" s="178" t="s">
        <v>6148</v>
      </c>
      <c r="P161" s="178" t="s">
        <v>6147</v>
      </c>
      <c r="Q161" s="264"/>
      <c r="R161" s="264"/>
      <c r="S161" s="264"/>
      <c r="T161" s="264"/>
      <c r="U161" s="264"/>
      <c r="V161" s="264"/>
      <c r="W161" s="226" t="s">
        <v>6151</v>
      </c>
      <c r="X161" s="226"/>
      <c r="Y161" s="226"/>
      <c r="Z161" s="226" t="s">
        <v>6150</v>
      </c>
      <c r="AA161" s="226"/>
      <c r="AB161" s="226"/>
      <c r="AC161" s="259" t="s">
        <v>6149</v>
      </c>
      <c r="AD161" s="226"/>
      <c r="AE161" s="178" t="s">
        <v>6131</v>
      </c>
      <c r="AF161" s="178" t="s">
        <v>6132</v>
      </c>
      <c r="AG161" s="178" t="s">
        <v>6133</v>
      </c>
      <c r="AH161" s="15"/>
      <c r="AI161" s="15"/>
      <c r="AJ161" s="15"/>
      <c r="AL161" s="15" t="s">
        <v>11798</v>
      </c>
      <c r="AN161" s="492" t="str">
        <f t="shared" si="216"/>
        <v>'5А',	'ZD_5a'</v>
      </c>
    </row>
    <row r="162" spans="1:40">
      <c r="A162" s="8">
        <v>160</v>
      </c>
      <c r="B162" s="9" t="s">
        <v>11548</v>
      </c>
      <c r="C162" s="24" t="str" cm="1">
        <f t="array" ref="C162">"ZD_" &amp; _xlfn.IFS(IFERROR(FIND("№",B162,1),0), RIGHT(B162,LEN(B162)-FIND("№",B162,1)),IFERROR(FIND("КШ",B162,1),0)&lt;&gt;0, "KSh"&amp;(RIGHT(B162,LEN(B162)-FIND("КШ",B162,1) -1)))</f>
        <v>ZD_18</v>
      </c>
      <c r="D162" s="13" t="str" cm="1">
        <f t="array" ref="D162">_xlfn.IFS(IFERROR(FIND("№",B162,1),0), RIGHT(B162,LEN(B162)-FIND("№",B162,1)),IFERROR(FIND("КШ",B162,1),0)&lt;&gt;0, "КШ"&amp;(RIGHT(B162,LEN(B162)-FIND("КШ",B162,1) -1)))</f>
        <v>18</v>
      </c>
      <c r="E162" s="13">
        <v>1</v>
      </c>
      <c r="G162" s="713">
        <v>1</v>
      </c>
      <c r="O162" s="24" t="str">
        <f t="shared" ref="O162:O163" si="217">"OKC"&amp;RIGHT(C162, LEN(C162)-3)</f>
        <v>OKC18</v>
      </c>
      <c r="P162" s="24" t="str">
        <f t="shared" ref="P162:P163" si="218">"CKC"&amp;RIGHT(C162, LEN(C162)-3)</f>
        <v>CKC18</v>
      </c>
      <c r="Q162" s="15"/>
      <c r="R162" s="15"/>
      <c r="S162" s="15"/>
      <c r="T162" s="15"/>
      <c r="U162" s="15"/>
      <c r="V162" s="15"/>
      <c r="W162" s="15" t="str">
        <f>"EC"&amp;RIGHT(C162, LEN(C162)-3)</f>
        <v>EC18</v>
      </c>
      <c r="X162" s="15"/>
      <c r="Y162" s="15"/>
      <c r="Z162" s="15" t="str">
        <f t="shared" ref="Z162:Z163" si="219">"DC"&amp;RIGHT(C162, LEN(C162)-3)</f>
        <v>DC18</v>
      </c>
      <c r="AA162" s="15"/>
      <c r="AB162" s="25"/>
      <c r="AC162" s="25" t="str">
        <f>"NC"&amp;RIGHT(C162, LEN(C162)-3)</f>
        <v>NC18</v>
      </c>
      <c r="AD162" s="25"/>
      <c r="AE162" s="15" t="str">
        <f t="shared" ref="AE162:AE163" si="220">"DOB"&amp;RIGHT(C162, LEN(C162)-3)</f>
        <v>DOB18</v>
      </c>
      <c r="AF162" s="15" t="str">
        <f t="shared" ref="AF162:AF163" si="221">"DKB"&amp;RIGHT(C162, LEN(C162)-3)</f>
        <v>DKB18</v>
      </c>
      <c r="AG162" s="15" t="str">
        <f t="shared" ref="AG162:AG163" si="222">"DCB"&amp;RIGHT(C162, LEN(C162)-3)</f>
        <v>DCB18</v>
      </c>
      <c r="AH162" s="15"/>
      <c r="AI162" s="15"/>
      <c r="AJ162" s="15"/>
      <c r="AK162" s="25"/>
      <c r="AL162" s="15" t="s">
        <v>11784</v>
      </c>
      <c r="AN162" s="492" t="str">
        <f t="shared" si="216"/>
        <v>'18',	'ZD_18'</v>
      </c>
    </row>
    <row r="163" spans="1:40">
      <c r="A163" s="18">
        <v>161</v>
      </c>
      <c r="B163" s="9" t="s">
        <v>11549</v>
      </c>
      <c r="C163" s="24" t="str" cm="1">
        <f t="array" ref="C163">"ZD_" &amp; _xlfn.IFS(IFERROR(FIND("№",B163,1),0), RIGHT(B163,LEN(B163)-FIND("№",B163,1)),IFERROR(FIND("КШ",B163,1),0)&lt;&gt;0, "KSh"&amp;(RIGHT(B163,LEN(B163)-FIND("КШ",B163,1) -1)))</f>
        <v>ZD_19</v>
      </c>
      <c r="D163" s="13" t="str" cm="1">
        <f t="array" ref="D163">_xlfn.IFS(IFERROR(FIND("№",B163,1),0), RIGHT(B163,LEN(B163)-FIND("№",B163,1)),IFERROR(FIND("КШ",B163,1),0)&lt;&gt;0, "КШ"&amp;(RIGHT(B163,LEN(B163)-FIND("КШ",B163,1) -1)))</f>
        <v>19</v>
      </c>
      <c r="E163" s="13">
        <v>1</v>
      </c>
      <c r="F163" s="23"/>
      <c r="G163" s="13">
        <v>1</v>
      </c>
      <c r="O163" s="24" t="str">
        <f t="shared" si="217"/>
        <v>OKC19</v>
      </c>
      <c r="P163" s="24" t="str">
        <f t="shared" si="218"/>
        <v>CKC19</v>
      </c>
      <c r="Q163" s="15"/>
      <c r="R163" s="15"/>
      <c r="S163" s="15"/>
      <c r="T163" s="15"/>
      <c r="U163" s="15"/>
      <c r="V163" s="15"/>
      <c r="W163" s="15" t="str">
        <f>"EC"&amp;RIGHT(C163, LEN(C163)-3)</f>
        <v>EC19</v>
      </c>
      <c r="X163" s="15"/>
      <c r="Y163" s="15"/>
      <c r="Z163" s="15" t="str">
        <f t="shared" si="219"/>
        <v>DC19</v>
      </c>
      <c r="AA163" s="15"/>
      <c r="AB163" s="25"/>
      <c r="AC163" s="25" t="str">
        <f>"NC"&amp;RIGHT(C163, LEN(C163)-3)</f>
        <v>NC19</v>
      </c>
      <c r="AD163" s="25"/>
      <c r="AE163" s="15" t="str">
        <f t="shared" si="220"/>
        <v>DOB19</v>
      </c>
      <c r="AF163" s="15" t="str">
        <f t="shared" si="221"/>
        <v>DKB19</v>
      </c>
      <c r="AG163" s="15" t="str">
        <f t="shared" si="222"/>
        <v>DCB19</v>
      </c>
      <c r="AL163" s="15" t="s">
        <v>11784</v>
      </c>
      <c r="AN163" s="492" t="str">
        <f t="shared" si="216"/>
        <v>'19',	'ZD_19'</v>
      </c>
    </row>
    <row r="164" spans="1:40">
      <c r="A164" s="8">
        <v>162</v>
      </c>
      <c r="B164" s="226" t="s">
        <v>11550</v>
      </c>
      <c r="C164" s="15" t="s">
        <v>2609</v>
      </c>
      <c r="D164" s="19" t="s">
        <v>2289</v>
      </c>
      <c r="E164" s="567">
        <v>1</v>
      </c>
      <c r="F164" s="11" t="s">
        <v>9299</v>
      </c>
      <c r="AH164" s="15"/>
      <c r="AI164" s="15"/>
      <c r="AJ164" s="15"/>
      <c r="AK164" s="25"/>
      <c r="AL164" s="15" t="s">
        <v>11806</v>
      </c>
      <c r="AN164" s="492" t="str">
        <f t="shared" si="216"/>
        <v>'72',	'ZD_72_int'</v>
      </c>
    </row>
    <row r="165" spans="1:40">
      <c r="A165" s="18">
        <v>163</v>
      </c>
      <c r="B165" s="224" t="s">
        <v>11551</v>
      </c>
      <c r="C165" s="15" t="s">
        <v>2360</v>
      </c>
      <c r="D165" s="19" t="s">
        <v>2373</v>
      </c>
      <c r="E165" s="13">
        <v>1</v>
      </c>
      <c r="F165" s="11" t="s">
        <v>9298</v>
      </c>
      <c r="G165" s="12">
        <v>1</v>
      </c>
      <c r="H165" s="13"/>
      <c r="I165" s="13"/>
      <c r="J165" s="13"/>
      <c r="K165" s="13"/>
      <c r="L165" s="13"/>
      <c r="M165" s="13"/>
      <c r="N165" s="14"/>
      <c r="O165" s="178" t="s">
        <v>2431</v>
      </c>
      <c r="P165" s="178" t="s">
        <v>2432</v>
      </c>
      <c r="Q165" s="178" t="s">
        <v>2433</v>
      </c>
      <c r="R165" s="178" t="s">
        <v>2434</v>
      </c>
      <c r="S165" s="226" t="s">
        <v>2435</v>
      </c>
      <c r="T165" s="226" t="s">
        <v>2436</v>
      </c>
      <c r="U165" s="178"/>
      <c r="V165" s="226"/>
      <c r="W165" s="178"/>
      <c r="X165" s="178"/>
      <c r="Y165" s="178"/>
      <c r="Z165" s="178" t="s">
        <v>1343</v>
      </c>
      <c r="AA165" s="178"/>
      <c r="AB165" s="178"/>
      <c r="AC165" s="178"/>
      <c r="AD165" s="178"/>
      <c r="AE165" s="178" t="s">
        <v>2437</v>
      </c>
      <c r="AF165" s="178" t="s">
        <v>2438</v>
      </c>
      <c r="AG165" s="178" t="s">
        <v>2439</v>
      </c>
      <c r="AH165" s="15"/>
      <c r="AI165" s="15"/>
      <c r="AJ165" s="15"/>
      <c r="AK165" s="25"/>
      <c r="AL165" s="15" t="s">
        <v>11787</v>
      </c>
      <c r="AN165" s="492" t="str">
        <f t="shared" si="216"/>
        <v>'101',	'ZD_101'</v>
      </c>
    </row>
    <row r="166" spans="1:40">
      <c r="A166" s="8">
        <v>164</v>
      </c>
      <c r="B166" s="15" t="s">
        <v>11552</v>
      </c>
      <c r="C166" s="24" t="str" cm="1">
        <f t="array" ref="C166">"ZD_" &amp; _xlfn.IFS(IFERROR(FIND("№",B166,1),0), RIGHT(B166,LEN(B166)-FIND("№",B166,1)),IFERROR(FIND("КШ",B166,1),0)&lt;&gt;0, "KSh"&amp;(RIGHT(B166,LEN(B166)-FIND("КШ",B166,1) -1)))</f>
        <v>ZD_102</v>
      </c>
      <c r="D166" s="13" t="str" cm="1">
        <f t="array" ref="D166">_xlfn.IFS(IFERROR(FIND("№",B166,1),0), RIGHT(B166,LEN(B166)-FIND("№",B166,1)),IFERROR(FIND("КШ",B166,1),0)&lt;&gt;0, "КШ"&amp;(RIGHT(B166,LEN(B166)-FIND("КШ",B166,1) -1)))</f>
        <v>102</v>
      </c>
      <c r="E166" s="13">
        <v>1</v>
      </c>
      <c r="F166" s="11" t="s">
        <v>9298</v>
      </c>
      <c r="G166" s="13">
        <v>1</v>
      </c>
      <c r="H166" s="13"/>
      <c r="I166" s="13"/>
      <c r="J166" s="13"/>
      <c r="K166" s="13"/>
      <c r="L166" s="13"/>
      <c r="M166" s="13"/>
      <c r="N166" s="14"/>
      <c r="O166" s="24" t="str">
        <f>"OKC"&amp;RIGHT(C166, LEN(C166)-3)</f>
        <v>OKC102</v>
      </c>
      <c r="P166" s="24" t="str">
        <f>"CKC"&amp;RIGHT(C166, LEN(C166)-3)</f>
        <v>CKC102</v>
      </c>
      <c r="Q166" s="15" t="str">
        <f>"ODC"&amp;RIGHT(C166, LEN(C166)-3)</f>
        <v>ODC102</v>
      </c>
      <c r="R166" s="15" t="str">
        <f>"CDC"&amp;RIGHT(C166, LEN(C166)-3)</f>
        <v>CDC102</v>
      </c>
      <c r="S166" s="15" t="str">
        <f>"OPC"&amp;RIGHT(C166, LEN(C166)-3)</f>
        <v>OPC102</v>
      </c>
      <c r="T166" s="15" t="str">
        <f>"MC"&amp;RIGHT(C166, LEN(C166)-3)</f>
        <v>MC102</v>
      </c>
      <c r="U166" s="15"/>
      <c r="V166" s="15"/>
      <c r="W166" s="15"/>
      <c r="X166" s="15"/>
      <c r="Y166" s="15"/>
      <c r="Z166" s="15" t="str">
        <f>"DC"&amp;RIGHT(C166, LEN(C166)-3)</f>
        <v>DC102</v>
      </c>
      <c r="AA166" s="15"/>
      <c r="AB166" s="15"/>
      <c r="AC166" s="15"/>
      <c r="AD166" s="15"/>
      <c r="AE166" s="15" t="str">
        <f>"DOB"&amp;RIGHT(C166, LEN(C166)-3)</f>
        <v>DOB102</v>
      </c>
      <c r="AF166" s="15" t="str">
        <f>"DKB"&amp;RIGHT(C166, LEN(C166)-3)</f>
        <v>DKB102</v>
      </c>
      <c r="AG166" s="15" t="str">
        <f>"DCB"&amp;RIGHT(C166, LEN(C166)-3)</f>
        <v>DCB102</v>
      </c>
      <c r="AH166" s="15"/>
      <c r="AI166" s="15"/>
      <c r="AJ166" s="15"/>
      <c r="AK166" s="25"/>
      <c r="AL166" s="15" t="s">
        <v>11787</v>
      </c>
      <c r="AN166" s="492" t="str">
        <f t="shared" si="216"/>
        <v>'102',	'ZD_102'</v>
      </c>
    </row>
    <row r="167" spans="1:40">
      <c r="A167" s="18">
        <v>165</v>
      </c>
      <c r="B167" s="224" t="s">
        <v>11553</v>
      </c>
      <c r="C167" s="15" t="s">
        <v>2362</v>
      </c>
      <c r="D167" s="19" t="s">
        <v>2375</v>
      </c>
      <c r="E167" s="13">
        <v>0</v>
      </c>
      <c r="F167" s="11" t="s">
        <v>9294</v>
      </c>
      <c r="G167" s="12">
        <v>1</v>
      </c>
      <c r="H167" s="13"/>
      <c r="I167" s="13"/>
      <c r="J167" s="13"/>
      <c r="K167" s="13"/>
      <c r="L167" s="13"/>
      <c r="M167" s="13"/>
      <c r="N167" s="14"/>
      <c r="O167" s="178" t="s">
        <v>2453</v>
      </c>
      <c r="P167" s="178" t="s">
        <v>2454</v>
      </c>
      <c r="Q167" s="178" t="s">
        <v>2455</v>
      </c>
      <c r="R167" s="178" t="s">
        <v>2456</v>
      </c>
      <c r="S167" s="226" t="s">
        <v>2457</v>
      </c>
      <c r="T167" s="226" t="s">
        <v>2458</v>
      </c>
      <c r="U167" s="178"/>
      <c r="V167" s="226"/>
      <c r="W167" s="178"/>
      <c r="X167" s="178"/>
      <c r="Y167" s="178"/>
      <c r="Z167" s="178" t="s">
        <v>2459</v>
      </c>
      <c r="AA167" s="178"/>
      <c r="AB167" s="178"/>
      <c r="AC167" s="178"/>
      <c r="AD167" s="178"/>
      <c r="AE167" s="178" t="s">
        <v>2460</v>
      </c>
      <c r="AF167" s="178" t="s">
        <v>2461</v>
      </c>
      <c r="AG167" s="178" t="s">
        <v>2462</v>
      </c>
      <c r="AK167" t="s">
        <v>2156</v>
      </c>
      <c r="AL167" s="15" t="s">
        <v>11815</v>
      </c>
      <c r="AN167" s="492" t="str">
        <f t="shared" si="216"/>
        <v>'103',	'ZD_103'</v>
      </c>
    </row>
    <row r="168" spans="1:40">
      <c r="A168" s="8">
        <v>166</v>
      </c>
      <c r="B168" s="9" t="s">
        <v>11554</v>
      </c>
      <c r="C168" s="24" t="str" cm="1">
        <f t="array" ref="C168">"ZD_" &amp; _xlfn.IFS(IFERROR(FIND("№",B168,1),0), RIGHT(B168,LEN(B168)-FIND("№",B168,1)),IFERROR(FIND("КШ",B168,1),0)&lt;&gt;0, "KSh"&amp;(RIGHT(B168,LEN(B168)-FIND("КШ",B168,1) -1)))</f>
        <v>ZD_104</v>
      </c>
      <c r="D168" s="13" t="str" cm="1">
        <f t="array" ref="D168">_xlfn.IFS(IFERROR(FIND("№",B168,1),0), RIGHT(B168,LEN(B168)-FIND("№",B168,1)),IFERROR(FIND("КШ",B168,1),0)&lt;&gt;0, "КШ"&amp;(RIGHT(B168,LEN(B168)-FIND("КШ",B168,1) -1)))</f>
        <v>104</v>
      </c>
      <c r="E168" s="13">
        <v>0</v>
      </c>
      <c r="F168" s="11" t="s">
        <v>9294</v>
      </c>
      <c r="G168" s="13">
        <v>1</v>
      </c>
      <c r="H168" s="13"/>
      <c r="I168" s="13"/>
      <c r="J168" s="13"/>
      <c r="K168" s="13"/>
      <c r="L168" s="13"/>
      <c r="M168" s="13"/>
      <c r="N168" s="14"/>
      <c r="O168" s="24" t="str">
        <f>"OKC"&amp;RIGHT(C168, LEN(C168)-3)</f>
        <v>OKC104</v>
      </c>
      <c r="P168" s="24" t="str">
        <f>"CKC"&amp;RIGHT(C168, LEN(C168)-3)</f>
        <v>CKC104</v>
      </c>
      <c r="Q168" s="15" t="str">
        <f>"ODC"&amp;RIGHT(C168, LEN(C168)-3)</f>
        <v>ODC104</v>
      </c>
      <c r="R168" s="15" t="str">
        <f>"CDC"&amp;RIGHT(C168, LEN(C168)-3)</f>
        <v>CDC104</v>
      </c>
      <c r="S168" s="15" t="str">
        <f>"OPC"&amp;RIGHT(C168, LEN(C168)-3)</f>
        <v>OPC104</v>
      </c>
      <c r="T168" s="15" t="str">
        <f>"MC"&amp;RIGHT(C168, LEN(C168)-3)</f>
        <v>MC104</v>
      </c>
      <c r="U168" s="15"/>
      <c r="V168" s="15"/>
      <c r="W168" s="15"/>
      <c r="X168" s="15"/>
      <c r="Y168" s="15"/>
      <c r="Z168" s="15" t="str">
        <f>"DC"&amp;RIGHT(C168, LEN(C168)-3)</f>
        <v>DC104</v>
      </c>
      <c r="AA168" s="15"/>
      <c r="AB168" s="15"/>
      <c r="AC168" s="714"/>
      <c r="AD168" s="15"/>
      <c r="AE168" s="15" t="str">
        <f>"DOB"&amp;RIGHT(C168, LEN(C168)-3)</f>
        <v>DOB104</v>
      </c>
      <c r="AF168" s="15" t="str">
        <f>"DKB"&amp;RIGHT(C168, LEN(C168)-3)</f>
        <v>DKB104</v>
      </c>
      <c r="AG168" s="15" t="str">
        <f>"DCB"&amp;RIGHT(C168, LEN(C168)-3)</f>
        <v>DCB104</v>
      </c>
      <c r="AH168" s="15"/>
      <c r="AI168" s="15"/>
      <c r="AJ168" s="15"/>
      <c r="AK168" s="25" t="s">
        <v>2156</v>
      </c>
      <c r="AL168" s="15" t="s">
        <v>11815</v>
      </c>
      <c r="AN168" s="492" t="str">
        <f t="shared" si="216"/>
        <v>'104',	'ZD_104'</v>
      </c>
    </row>
    <row r="169" spans="1:40">
      <c r="A169" s="8">
        <v>167</v>
      </c>
      <c r="B169" s="9" t="s">
        <v>11555</v>
      </c>
      <c r="C169" s="15" t="s">
        <v>2364</v>
      </c>
      <c r="D169" s="19" t="s">
        <v>2378</v>
      </c>
      <c r="E169" s="13">
        <v>0</v>
      </c>
      <c r="F169" s="11" t="s">
        <v>9294</v>
      </c>
      <c r="G169" s="12">
        <v>1</v>
      </c>
      <c r="H169" s="12"/>
      <c r="I169" s="12"/>
      <c r="J169" s="12"/>
      <c r="K169" s="12"/>
      <c r="L169" s="12"/>
      <c r="M169" s="12"/>
      <c r="N169" s="12"/>
      <c r="O169" s="178" t="s">
        <v>2489</v>
      </c>
      <c r="P169" s="178" t="s">
        <v>2490</v>
      </c>
      <c r="Q169" s="178" t="s">
        <v>2491</v>
      </c>
      <c r="R169" s="178" t="s">
        <v>2492</v>
      </c>
      <c r="S169" s="226" t="s">
        <v>2493</v>
      </c>
      <c r="T169" s="226" t="s">
        <v>2494</v>
      </c>
      <c r="U169" s="178"/>
      <c r="V169" s="226"/>
      <c r="W169" s="178"/>
      <c r="X169" s="178"/>
      <c r="Y169" s="178"/>
      <c r="Z169" s="178" t="s">
        <v>2495</v>
      </c>
      <c r="AA169" s="178"/>
      <c r="AB169" s="178"/>
      <c r="AC169" s="178"/>
      <c r="AD169" s="178"/>
      <c r="AE169" s="178" t="s">
        <v>2496</v>
      </c>
      <c r="AF169" s="178" t="s">
        <v>2497</v>
      </c>
      <c r="AG169" s="178" t="s">
        <v>2498</v>
      </c>
      <c r="AH169" s="15"/>
      <c r="AI169" s="15"/>
      <c r="AJ169" s="15"/>
      <c r="AK169" s="25"/>
      <c r="AL169" s="15" t="s">
        <v>11803</v>
      </c>
      <c r="AN169" s="492" t="str">
        <f t="shared" si="216"/>
        <v>'107',	'ZD_107'</v>
      </c>
    </row>
    <row r="170" spans="1:40">
      <c r="A170" s="18">
        <v>168</v>
      </c>
      <c r="B170" s="9" t="s">
        <v>11556</v>
      </c>
      <c r="C170" s="24" t="str" cm="1">
        <f t="array" ref="C170">"ZD_" &amp; _xlfn.IFS(IFERROR(FIND("№",B170,1),0), RIGHT(B170,LEN(B170)-FIND("№",B170,1)),IFERROR(FIND("КШ",B170,1),0)&lt;&gt;0, "KSh"&amp;(RIGHT(B170,LEN(B170)-FIND("КШ",B170,1) -1)))</f>
        <v>ZD_108</v>
      </c>
      <c r="D170" s="13" t="str" cm="1">
        <f t="array" ref="D170">_xlfn.IFS(IFERROR(FIND("№",B170,1),0), RIGHT(B170,LEN(B170)-FIND("№",B170,1)),IFERROR(FIND("КШ",B170,1),0)&lt;&gt;0, "КШ"&amp;(RIGHT(B170,LEN(B170)-FIND("КШ",B170,1) -1)))</f>
        <v>108</v>
      </c>
      <c r="E170" s="13">
        <v>0</v>
      </c>
      <c r="F170" s="11" t="s">
        <v>9294</v>
      </c>
      <c r="G170" s="13">
        <v>1</v>
      </c>
      <c r="H170" s="13"/>
      <c r="I170" s="13"/>
      <c r="J170" s="13"/>
      <c r="K170" s="13"/>
      <c r="L170" s="13"/>
      <c r="M170" s="13"/>
      <c r="N170" s="13"/>
      <c r="O170" s="24" t="str">
        <f>"OKC"&amp;RIGHT(C170, LEN(C170)-3)</f>
        <v>OKC108</v>
      </c>
      <c r="P170" s="24" t="str">
        <f>"CKC"&amp;RIGHT(C170, LEN(C170)-3)</f>
        <v>CKC108</v>
      </c>
      <c r="Q170" s="15" t="str">
        <f>"ODC"&amp;RIGHT(C170, LEN(C170)-3)</f>
        <v>ODC108</v>
      </c>
      <c r="R170" s="15" t="str">
        <f>"CDC"&amp;RIGHT(C170, LEN(C170)-3)</f>
        <v>CDC108</v>
      </c>
      <c r="S170" s="15" t="str">
        <f>"OPC"&amp;RIGHT(C170, LEN(C170)-3)</f>
        <v>OPC108</v>
      </c>
      <c r="T170" s="15" t="str">
        <f>"MC"&amp;RIGHT(C170, LEN(C170)-3)</f>
        <v>MC108</v>
      </c>
      <c r="U170" s="15"/>
      <c r="V170" s="15"/>
      <c r="W170" s="15"/>
      <c r="X170" s="15"/>
      <c r="Y170" s="15"/>
      <c r="Z170" s="15" t="str">
        <f>"DC"&amp;RIGHT(C170, LEN(C170)-3)</f>
        <v>DC108</v>
      </c>
      <c r="AA170" s="15"/>
      <c r="AB170" s="15"/>
      <c r="AC170" s="15"/>
      <c r="AD170" s="15"/>
      <c r="AE170" s="15" t="str">
        <f>"DOB"&amp;RIGHT(C170, LEN(C170)-3)</f>
        <v>DOB108</v>
      </c>
      <c r="AF170" s="15" t="str">
        <f>"DKB"&amp;RIGHT(C170, LEN(C170)-3)</f>
        <v>DKB108</v>
      </c>
      <c r="AG170" s="15" t="str">
        <f>"DCB"&amp;RIGHT(C170, LEN(C170)-3)</f>
        <v>DCB108</v>
      </c>
      <c r="AH170" s="15"/>
      <c r="AI170" s="15"/>
      <c r="AJ170" s="15"/>
      <c r="AK170" s="25"/>
      <c r="AL170" s="15" t="s">
        <v>11803</v>
      </c>
      <c r="AN170" s="492" t="str">
        <f t="shared" si="216"/>
        <v>'108',	'ZD_108'</v>
      </c>
    </row>
    <row r="171" spans="1:40">
      <c r="A171" s="8">
        <v>169</v>
      </c>
      <c r="B171" s="224" t="s">
        <v>11557</v>
      </c>
      <c r="C171" s="15" t="s">
        <v>2194</v>
      </c>
      <c r="D171" s="19" t="s">
        <v>2198</v>
      </c>
      <c r="E171" s="13">
        <v>0</v>
      </c>
      <c r="F171" s="11" t="s">
        <v>9294</v>
      </c>
      <c r="G171" s="12">
        <v>1</v>
      </c>
      <c r="H171" s="13"/>
      <c r="I171" s="13"/>
      <c r="J171" s="13"/>
      <c r="K171" s="13"/>
      <c r="L171" s="13"/>
      <c r="M171" s="13"/>
      <c r="N171" s="13"/>
      <c r="O171" s="13" t="s">
        <v>2210</v>
      </c>
      <c r="P171" s="13" t="s">
        <v>2223</v>
      </c>
      <c r="Q171" s="13" t="s">
        <v>2224</v>
      </c>
      <c r="R171" s="13" t="s">
        <v>2225</v>
      </c>
      <c r="S171" s="226" t="s">
        <v>2226</v>
      </c>
      <c r="T171" s="226" t="s">
        <v>2227</v>
      </c>
      <c r="U171" s="178"/>
      <c r="V171" s="226"/>
      <c r="W171" s="226"/>
      <c r="X171" s="226"/>
      <c r="Y171" s="226"/>
      <c r="Z171" s="178" t="s">
        <v>2228</v>
      </c>
      <c r="AA171" s="226"/>
      <c r="AB171" s="226"/>
      <c r="AC171" s="178"/>
      <c r="AD171" s="226"/>
      <c r="AE171" s="13" t="s">
        <v>2220</v>
      </c>
      <c r="AF171" s="13" t="s">
        <v>2221</v>
      </c>
      <c r="AG171" s="13" t="s">
        <v>2222</v>
      </c>
      <c r="AH171" s="15"/>
      <c r="AI171" s="15"/>
      <c r="AJ171" s="15"/>
      <c r="AL171" s="15" t="s">
        <v>11803</v>
      </c>
      <c r="AN171" s="492" t="str">
        <f t="shared" si="216"/>
        <v>'109',	'ZD_109'</v>
      </c>
    </row>
    <row r="172" spans="1:40">
      <c r="A172" s="18">
        <v>170</v>
      </c>
      <c r="B172" s="9" t="s">
        <v>11558</v>
      </c>
      <c r="C172" s="15" t="s">
        <v>2193</v>
      </c>
      <c r="D172" s="19" t="s">
        <v>2197</v>
      </c>
      <c r="E172" s="13">
        <v>0</v>
      </c>
      <c r="F172" s="11" t="s">
        <v>9294</v>
      </c>
      <c r="G172" s="12">
        <v>1</v>
      </c>
      <c r="H172" s="13"/>
      <c r="I172" s="13"/>
      <c r="J172" s="13"/>
      <c r="K172" s="13"/>
      <c r="L172" s="13"/>
      <c r="M172" s="13"/>
      <c r="N172" s="13"/>
      <c r="O172" s="13" t="s">
        <v>2209</v>
      </c>
      <c r="P172" s="13" t="s">
        <v>2211</v>
      </c>
      <c r="Q172" s="13" t="s">
        <v>2212</v>
      </c>
      <c r="R172" s="13" t="s">
        <v>2213</v>
      </c>
      <c r="S172" s="226" t="s">
        <v>2214</v>
      </c>
      <c r="T172" s="226" t="s">
        <v>2215</v>
      </c>
      <c r="U172" s="178"/>
      <c r="V172" s="226"/>
      <c r="W172" s="226"/>
      <c r="X172" s="226"/>
      <c r="Y172" s="226"/>
      <c r="Z172" s="178" t="s">
        <v>2216</v>
      </c>
      <c r="AA172" s="226"/>
      <c r="AB172" s="226"/>
      <c r="AC172" s="178"/>
      <c r="AD172" s="226"/>
      <c r="AE172" s="13" t="s">
        <v>2217</v>
      </c>
      <c r="AF172" s="13" t="s">
        <v>2218</v>
      </c>
      <c r="AG172" s="13" t="s">
        <v>2219</v>
      </c>
      <c r="AH172" s="15"/>
      <c r="AI172" s="15"/>
      <c r="AJ172" s="15"/>
      <c r="AK172" s="25"/>
      <c r="AL172" s="15" t="s">
        <v>11803</v>
      </c>
      <c r="AN172" s="492" t="str">
        <f t="shared" si="216"/>
        <v>'110',	'ZD_110'</v>
      </c>
    </row>
    <row r="173" spans="1:40">
      <c r="A173" s="8">
        <v>171</v>
      </c>
      <c r="B173" s="9" t="s">
        <v>11559</v>
      </c>
      <c r="C173" s="15" t="s">
        <v>2179</v>
      </c>
      <c r="D173" s="19" t="s">
        <v>2178</v>
      </c>
      <c r="E173" s="13">
        <v>0</v>
      </c>
      <c r="F173" s="11" t="s">
        <v>9294</v>
      </c>
      <c r="G173" s="12">
        <v>1</v>
      </c>
      <c r="H173" s="13"/>
      <c r="I173" s="13"/>
      <c r="J173" s="13"/>
      <c r="K173" s="13"/>
      <c r="L173" s="13"/>
      <c r="M173" s="13"/>
      <c r="N173" s="13"/>
      <c r="O173" s="13" t="s">
        <v>2169</v>
      </c>
      <c r="P173" s="13" t="s">
        <v>2170</v>
      </c>
      <c r="Q173" s="13" t="s">
        <v>2171</v>
      </c>
      <c r="R173" s="13" t="s">
        <v>2172</v>
      </c>
      <c r="S173" s="261" t="s">
        <v>2173</v>
      </c>
      <c r="T173" s="226" t="s">
        <v>2174</v>
      </c>
      <c r="U173" s="178"/>
      <c r="V173" s="226"/>
      <c r="W173" s="178"/>
      <c r="X173" s="178"/>
      <c r="Y173" s="178"/>
      <c r="Z173" s="178" t="s">
        <v>2190</v>
      </c>
      <c r="AA173" s="178"/>
      <c r="AB173" s="178"/>
      <c r="AC173" s="178"/>
      <c r="AD173" s="178"/>
      <c r="AE173" s="13" t="s">
        <v>2175</v>
      </c>
      <c r="AF173" s="13" t="s">
        <v>2176</v>
      </c>
      <c r="AG173" s="13" t="s">
        <v>2177</v>
      </c>
      <c r="AH173" s="15"/>
      <c r="AI173" s="15"/>
      <c r="AJ173" s="15"/>
      <c r="AK173" s="25"/>
      <c r="AL173" s="15" t="s">
        <v>11798</v>
      </c>
      <c r="AN173" s="492" t="str">
        <f t="shared" si="216"/>
        <v>'112',	'ZD_112'</v>
      </c>
    </row>
    <row r="174" spans="1:40">
      <c r="A174" s="18">
        <v>172</v>
      </c>
      <c r="B174" s="9" t="s">
        <v>11560</v>
      </c>
      <c r="C174" s="15" t="s">
        <v>2191</v>
      </c>
      <c r="D174" s="19" t="s">
        <v>2195</v>
      </c>
      <c r="E174" s="13">
        <v>0</v>
      </c>
      <c r="F174" s="11" t="s">
        <v>9294</v>
      </c>
      <c r="G174" s="12">
        <v>1</v>
      </c>
      <c r="H174" s="13"/>
      <c r="I174" s="13"/>
      <c r="J174" s="13"/>
      <c r="K174" s="13"/>
      <c r="L174" s="13"/>
      <c r="M174" s="13"/>
      <c r="N174" s="13"/>
      <c r="O174" s="13" t="s">
        <v>2180</v>
      </c>
      <c r="P174" s="13" t="s">
        <v>2181</v>
      </c>
      <c r="Q174" s="13" t="s">
        <v>2182</v>
      </c>
      <c r="R174" s="13" t="s">
        <v>2183</v>
      </c>
      <c r="S174" s="226" t="s">
        <v>2184</v>
      </c>
      <c r="T174" s="226" t="s">
        <v>2185</v>
      </c>
      <c r="U174" s="178"/>
      <c r="V174" s="226"/>
      <c r="W174" s="178"/>
      <c r="X174" s="178"/>
      <c r="Y174" s="178"/>
      <c r="Z174" s="178" t="s">
        <v>2189</v>
      </c>
      <c r="AA174" s="178"/>
      <c r="AB174" s="178"/>
      <c r="AC174" s="178"/>
      <c r="AD174" s="178"/>
      <c r="AE174" s="13" t="s">
        <v>2186</v>
      </c>
      <c r="AF174" s="13" t="s">
        <v>2187</v>
      </c>
      <c r="AG174" s="13" t="s">
        <v>2188</v>
      </c>
      <c r="AH174" s="15"/>
      <c r="AI174" s="15"/>
      <c r="AJ174" s="15"/>
      <c r="AK174" s="25"/>
      <c r="AL174" s="15" t="s">
        <v>11787</v>
      </c>
      <c r="AN174" s="492" t="str">
        <f t="shared" si="216"/>
        <v>'113',	'ZD_113'</v>
      </c>
    </row>
    <row r="175" spans="1:40">
      <c r="A175" s="8">
        <v>173</v>
      </c>
      <c r="B175" s="224" t="s">
        <v>11561</v>
      </c>
      <c r="C175" s="15" t="s">
        <v>2192</v>
      </c>
      <c r="D175" s="19" t="s">
        <v>2196</v>
      </c>
      <c r="E175" s="13">
        <v>0</v>
      </c>
      <c r="F175" s="11" t="s">
        <v>9294</v>
      </c>
      <c r="G175" s="12">
        <v>1</v>
      </c>
      <c r="H175" s="13"/>
      <c r="I175" s="13"/>
      <c r="J175" s="13"/>
      <c r="K175" s="13"/>
      <c r="L175" s="13"/>
      <c r="M175" s="13"/>
      <c r="N175" s="13"/>
      <c r="O175" s="13" t="s">
        <v>2199</v>
      </c>
      <c r="P175" s="13" t="s">
        <v>2200</v>
      </c>
      <c r="Q175" s="13" t="s">
        <v>2201</v>
      </c>
      <c r="R175" s="13" t="s">
        <v>2202</v>
      </c>
      <c r="S175" s="226" t="s">
        <v>2203</v>
      </c>
      <c r="T175" s="226" t="s">
        <v>2204</v>
      </c>
      <c r="U175" s="178"/>
      <c r="V175" s="226"/>
      <c r="W175" s="226"/>
      <c r="X175" s="226"/>
      <c r="Y175" s="226"/>
      <c r="Z175" s="178" t="s">
        <v>2205</v>
      </c>
      <c r="AA175" s="226"/>
      <c r="AB175" s="226"/>
      <c r="AC175" s="178"/>
      <c r="AD175" s="226"/>
      <c r="AE175" s="13" t="s">
        <v>2206</v>
      </c>
      <c r="AF175" s="13" t="s">
        <v>2207</v>
      </c>
      <c r="AG175" s="13" t="s">
        <v>2208</v>
      </c>
      <c r="AH175" s="15"/>
      <c r="AI175" s="15"/>
      <c r="AJ175" s="15"/>
      <c r="AK175" s="25"/>
      <c r="AL175" s="15" t="s">
        <v>11787</v>
      </c>
      <c r="AN175" s="492" t="str">
        <f t="shared" si="216"/>
        <v>'114',	'ZD_114'</v>
      </c>
    </row>
    <row r="176" spans="1:40">
      <c r="A176" s="18">
        <v>174</v>
      </c>
      <c r="B176" s="9" t="s">
        <v>11562</v>
      </c>
      <c r="C176" s="24" t="str" cm="1">
        <f t="array" ref="C176">"ZD_" &amp; _xlfn.IFS(IFERROR(FIND("№",B176,1),0), RIGHT(B176,LEN(B176)-FIND("№",B176,1)),IFERROR(FIND("КШ",B176,1),0)&lt;&gt;0, "KSh"&amp;(RIGHT(B176,LEN(B176)-FIND("КШ",B176,1) -1)))</f>
        <v>ZD_181</v>
      </c>
      <c r="D176" s="13" t="str" cm="1">
        <f t="array" ref="D176">_xlfn.IFS(IFERROR(FIND("№",B176,1),0), RIGHT(B176,LEN(B176)-FIND("№",B176,1)),IFERROR(FIND("КШ",B176,1),0)&lt;&gt;0, "КШ"&amp;(RIGHT(B176,LEN(B176)-FIND("КШ",B176,1) -1)))</f>
        <v>181</v>
      </c>
      <c r="E176" s="13">
        <v>0</v>
      </c>
      <c r="F176" s="11" t="s">
        <v>9297</v>
      </c>
      <c r="G176" s="13">
        <v>0</v>
      </c>
      <c r="H176" s="13"/>
      <c r="I176" s="13"/>
      <c r="J176" s="13"/>
      <c r="K176" s="13"/>
      <c r="L176" s="13"/>
      <c r="M176" s="13"/>
      <c r="N176" s="13"/>
      <c r="O176" s="24" t="str">
        <f>"OKC"&amp;RIGHT(C176, LEN(C176)-3)</f>
        <v>OKC181</v>
      </c>
      <c r="P176" s="24" t="str">
        <f>"CKC"&amp;RIGHT(C176, LEN(C176)-3)</f>
        <v>CKC181</v>
      </c>
      <c r="Q176" s="24"/>
      <c r="R176" s="178"/>
      <c r="S176" s="266"/>
      <c r="T176" s="259"/>
      <c r="U176" s="178"/>
      <c r="V176" s="178"/>
      <c r="W176" s="226"/>
      <c r="X176" s="226"/>
      <c r="Y176" s="226"/>
      <c r="Z176" s="226"/>
      <c r="AA176" s="226"/>
      <c r="AB176" s="686"/>
      <c r="AC176" s="687"/>
      <c r="AD176" s="686"/>
      <c r="AE176" s="178"/>
      <c r="AF176" s="178"/>
      <c r="AG176" s="178"/>
      <c r="AH176" s="15"/>
      <c r="AI176" s="15"/>
      <c r="AJ176" s="15"/>
      <c r="AK176" s="25"/>
      <c r="AL176" s="15"/>
      <c r="AN176" s="492" t="str">
        <f t="shared" si="216"/>
        <v>'181',	'ZD_181'</v>
      </c>
    </row>
    <row r="177" spans="1:40">
      <c r="A177" s="8">
        <v>175</v>
      </c>
      <c r="B177" s="9" t="s">
        <v>11563</v>
      </c>
      <c r="C177" s="24" t="str" cm="1">
        <f t="array" ref="C177">"ZD_" &amp; _xlfn.IFS(IFERROR(FIND("№",B177,1),0), RIGHT(B177,LEN(B177)-FIND("№",B177,1)),IFERROR(FIND("КШ",B177,1),0)&lt;&gt;0, "KSh"&amp;(RIGHT(B177,LEN(B177)-FIND("КШ",B177,1) -1)))</f>
        <v>ZD_182</v>
      </c>
      <c r="D177" s="13" t="str" cm="1">
        <f t="array" ref="D177">_xlfn.IFS(IFERROR(FIND("№",B177,1),0), RIGHT(B177,LEN(B177)-FIND("№",B177,1)),IFERROR(FIND("КШ",B177,1),0)&lt;&gt;0, "КШ"&amp;(RIGHT(B177,LEN(B177)-FIND("КШ",B177,1) -1)))</f>
        <v>182</v>
      </c>
      <c r="E177" s="13">
        <v>0</v>
      </c>
      <c r="F177" s="11" t="s">
        <v>9297</v>
      </c>
      <c r="G177" s="13">
        <v>0</v>
      </c>
      <c r="H177" s="13"/>
      <c r="I177" s="13"/>
      <c r="J177" s="13"/>
      <c r="K177" s="13"/>
      <c r="L177" s="13"/>
      <c r="M177" s="13"/>
      <c r="N177" s="13"/>
      <c r="O177" s="24" t="str">
        <f>"OKC"&amp;RIGHT(C177, LEN(C177)-3)</f>
        <v>OKC182</v>
      </c>
      <c r="P177" s="24" t="str">
        <f>"CKC"&amp;RIGHT(C177, LEN(C177)-3)</f>
        <v>CKC182</v>
      </c>
      <c r="Q177" s="24"/>
      <c r="R177" s="178"/>
      <c r="S177" s="266"/>
      <c r="T177" s="259"/>
      <c r="U177" s="178"/>
      <c r="V177" s="178"/>
      <c r="W177" s="226"/>
      <c r="X177" s="226"/>
      <c r="Y177" s="226"/>
      <c r="Z177" s="226"/>
      <c r="AA177" s="226"/>
      <c r="AB177" s="686"/>
      <c r="AC177" s="687"/>
      <c r="AD177" s="686"/>
      <c r="AE177" s="178"/>
      <c r="AF177" s="178"/>
      <c r="AG177" s="178"/>
      <c r="AH177" s="15"/>
      <c r="AI177" s="15"/>
      <c r="AJ177" s="15"/>
      <c r="AK177" s="25"/>
      <c r="AL177" s="15"/>
      <c r="AN177" s="492" t="str">
        <f t="shared" si="216"/>
        <v>'182',	'ZD_182'</v>
      </c>
    </row>
    <row r="178" spans="1:40">
      <c r="A178" s="8">
        <v>176</v>
      </c>
      <c r="B178" s="9" t="s">
        <v>11564</v>
      </c>
      <c r="C178" s="24" t="str" cm="1">
        <f t="array" ref="C178">"ZD_" &amp; _xlfn.IFS(IFERROR(FIND("№",B178,1),0), RIGHT(B178,LEN(B178)-FIND("№",B178,1)),IFERROR(FIND("КШ",B178,1),0)&lt;&gt;0, "KSh"&amp;(RIGHT(B178,LEN(B178)-FIND("КШ",B178,1) -1)))</f>
        <v>ZD_183</v>
      </c>
      <c r="D178" s="13" t="str" cm="1">
        <f t="array" ref="D178">_xlfn.IFS(IFERROR(FIND("№",B178,1),0), RIGHT(B178,LEN(B178)-FIND("№",B178,1)),IFERROR(FIND("КШ",B178,1),0)&lt;&gt;0, "КШ"&amp;(RIGHT(B178,LEN(B178)-FIND("КШ",B178,1) -1)))</f>
        <v>183</v>
      </c>
      <c r="E178" s="13">
        <v>0</v>
      </c>
      <c r="F178" s="11" t="s">
        <v>9297</v>
      </c>
      <c r="G178" s="13">
        <v>0</v>
      </c>
      <c r="H178" s="13"/>
      <c r="I178" s="13"/>
      <c r="J178" s="13"/>
      <c r="K178" s="13"/>
      <c r="L178" s="13"/>
      <c r="M178" s="13"/>
      <c r="N178" s="13"/>
      <c r="O178" s="24" t="str">
        <f>"OKC"&amp;RIGHT(C178, LEN(C178)-3)</f>
        <v>OKC183</v>
      </c>
      <c r="P178" s="24" t="str">
        <f>"CKC"&amp;RIGHT(C178, LEN(C178)-3)</f>
        <v>CKC183</v>
      </c>
      <c r="Q178" s="24"/>
      <c r="R178" s="178"/>
      <c r="S178" s="266"/>
      <c r="T178" s="259"/>
      <c r="U178" s="178"/>
      <c r="V178" s="178"/>
      <c r="W178" s="226"/>
      <c r="X178" s="226"/>
      <c r="Y178" s="226"/>
      <c r="Z178" s="226"/>
      <c r="AA178" s="226"/>
      <c r="AB178" s="686"/>
      <c r="AC178" s="687"/>
      <c r="AD178" s="686"/>
      <c r="AE178" s="178"/>
      <c r="AF178" s="178"/>
      <c r="AG178" s="178"/>
      <c r="AH178" s="15"/>
      <c r="AI178" s="15"/>
      <c r="AJ178" s="15"/>
      <c r="AK178" s="25"/>
      <c r="AL178" s="15"/>
      <c r="AN178" s="492" t="str">
        <f t="shared" si="216"/>
        <v>'183',	'ZD_183'</v>
      </c>
    </row>
    <row r="179" spans="1:40">
      <c r="A179" s="18">
        <v>177</v>
      </c>
      <c r="B179" s="226" t="s">
        <v>11565</v>
      </c>
      <c r="C179" s="15" t="s">
        <v>2359</v>
      </c>
      <c r="D179" s="19" t="s">
        <v>2372</v>
      </c>
      <c r="E179" s="13">
        <v>0</v>
      </c>
      <c r="F179" s="11" t="s">
        <v>9297</v>
      </c>
      <c r="G179" s="12">
        <v>0</v>
      </c>
      <c r="H179" s="13"/>
      <c r="I179" s="13"/>
      <c r="J179" s="13"/>
      <c r="K179" s="13"/>
      <c r="L179" s="13"/>
      <c r="M179" s="13"/>
      <c r="N179" s="13"/>
      <c r="O179" s="178" t="s">
        <v>2421</v>
      </c>
      <c r="P179" s="178" t="s">
        <v>2422</v>
      </c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25"/>
      <c r="AC179" s="25"/>
      <c r="AD179" s="25"/>
      <c r="AE179" s="15"/>
      <c r="AF179" s="15"/>
      <c r="AG179" s="15"/>
      <c r="AH179" s="15"/>
      <c r="AI179" s="15"/>
      <c r="AJ179" s="15"/>
      <c r="AK179" s="25"/>
      <c r="AL179" s="15"/>
      <c r="AN179" s="492" t="str">
        <f t="shared" si="216"/>
        <v>'185',	'ZD_185'</v>
      </c>
    </row>
    <row r="180" spans="1:40">
      <c r="A180" s="8">
        <v>178</v>
      </c>
      <c r="B180" s="15" t="s">
        <v>11566</v>
      </c>
      <c r="C180" s="15" t="str" cm="1">
        <f t="array" ref="C180">"ZD_" &amp; _xlfn.IFS(IFERROR(FIND("№",B180,1),0), RIGHT(B180,LEN(B180)-FIND("№",B180,1)),IFERROR(FIND("КШ",B180,1),0)&lt;&gt;0, "KSh"&amp;(RIGHT(B180,LEN(B180)-FIND("КШ",B180,1) -1)))</f>
        <v>ZD_601</v>
      </c>
      <c r="D180" s="19" t="str" cm="1">
        <f t="array" ref="D180">_xlfn.IFS(IFERROR(FIND("№",B180,1),0), RIGHT(B180,LEN(B180)-FIND("№",B180,1)),IFERROR(FIND("КШ",B180,1),0)&lt;&gt;0, "КШ"&amp;(RIGHT(B180,LEN(B180)-FIND("КШ",B180,1) -1)))</f>
        <v>601</v>
      </c>
      <c r="E180" s="13">
        <v>1</v>
      </c>
      <c r="F180" s="23"/>
      <c r="G180" s="13">
        <v>1</v>
      </c>
      <c r="H180" s="13"/>
      <c r="I180" s="13"/>
      <c r="J180" s="13"/>
      <c r="K180" s="13"/>
      <c r="L180" s="13"/>
      <c r="M180" s="13"/>
      <c r="N180" s="13"/>
      <c r="O180" s="24" t="str">
        <f t="shared" ref="O180:O187" si="223">"OKC"&amp;RIGHT(C180, LEN(C180)-3)</f>
        <v>OKC601</v>
      </c>
      <c r="P180" s="24" t="str">
        <f t="shared" ref="P180:P187" si="224">"CKC"&amp;RIGHT(C180, LEN(C180)-3)</f>
        <v>CKC601</v>
      </c>
      <c r="Q180" s="15" t="str">
        <f t="shared" ref="Q180:Q187" si="225">"ODC"&amp;RIGHT(C180, LEN(C180)-3)</f>
        <v>ODC601</v>
      </c>
      <c r="R180" s="15" t="str">
        <f t="shared" ref="R180:R187" si="226">"CDC"&amp;RIGHT(C180, LEN(C180)-3)</f>
        <v>CDC601</v>
      </c>
      <c r="S180" s="15" t="str">
        <f>"OPC"&amp;RIGHT(C180, LEN(C180)-3)</f>
        <v>OPC601</v>
      </c>
      <c r="T180" s="15" t="str">
        <f>"MC"&amp;RIGHT(C180, LEN(C180)-3)</f>
        <v>MC601</v>
      </c>
      <c r="U180" s="15"/>
      <c r="V180" s="15"/>
      <c r="W180" s="15"/>
      <c r="X180" s="15"/>
      <c r="Y180" s="15"/>
      <c r="Z180" s="15" t="str">
        <f>"DC"&amp;RIGHT(C180, LEN(C180)-3)</f>
        <v>DC601</v>
      </c>
      <c r="AA180" s="15"/>
      <c r="AB180" s="25"/>
      <c r="AC180" s="25"/>
      <c r="AD180" s="25"/>
      <c r="AE180" s="15" t="str">
        <f t="shared" ref="AE180:AE187" si="227">"DOB"&amp;RIGHT(C180, LEN(C180)-3)</f>
        <v>DOB601</v>
      </c>
      <c r="AF180" s="15" t="str">
        <f t="shared" ref="AF180:AF187" si="228">"DKB"&amp;RIGHT(C180, LEN(C180)-3)</f>
        <v>DKB601</v>
      </c>
      <c r="AG180" s="15" t="str">
        <f t="shared" ref="AG180:AG187" si="229">"DCB"&amp;RIGHT(C180, LEN(C180)-3)</f>
        <v>DCB601</v>
      </c>
      <c r="AH180" s="15"/>
      <c r="AI180" s="15"/>
      <c r="AJ180" s="15"/>
      <c r="AK180" s="25"/>
      <c r="AL180" s="15" t="s">
        <v>11825</v>
      </c>
      <c r="AN180" s="492" t="str">
        <f t="shared" si="216"/>
        <v>'601',	'ZD_601'</v>
      </c>
    </row>
    <row r="181" spans="1:40">
      <c r="A181" s="18">
        <v>179</v>
      </c>
      <c r="B181" s="15" t="s">
        <v>11567</v>
      </c>
      <c r="C181" s="24" t="str" cm="1">
        <f t="array" ref="C181">"ZD_" &amp; _xlfn.IFS(IFERROR(FIND("№",B181,1),0), RIGHT(B181,LEN(B181)-FIND("№",B181,1)),IFERROR(FIND("КШ",B181,1),0)&lt;&gt;0, "KSh"&amp;(RIGHT(B181,LEN(B181)-FIND("КШ",B181,1) -1)))</f>
        <v>ZD_605</v>
      </c>
      <c r="D181" s="13" t="str" cm="1">
        <f t="array" ref="D181">_xlfn.IFS(IFERROR(FIND("№",B181,1),0), RIGHT(B181,LEN(B181)-FIND("№",B181,1)),IFERROR(FIND("КШ",B181,1),0)&lt;&gt;0, "КШ"&amp;(RIGHT(B181,LEN(B181)-FIND("КШ",B181,1) -1)))</f>
        <v>605</v>
      </c>
      <c r="E181" s="13">
        <v>1</v>
      </c>
      <c r="F181" s="23"/>
      <c r="G181" s="13">
        <v>1</v>
      </c>
      <c r="H181" s="13"/>
      <c r="I181" s="13"/>
      <c r="J181" s="13"/>
      <c r="K181" s="13"/>
      <c r="L181" s="13"/>
      <c r="M181" s="13"/>
      <c r="N181" s="13"/>
      <c r="O181" s="24" t="str">
        <f t="shared" si="223"/>
        <v>OKC605</v>
      </c>
      <c r="P181" s="24" t="str">
        <f t="shared" si="224"/>
        <v>CKC605</v>
      </c>
      <c r="Q181" s="15" t="str">
        <f t="shared" si="225"/>
        <v>ODC605</v>
      </c>
      <c r="R181" s="15" t="str">
        <f t="shared" si="226"/>
        <v>CDC605</v>
      </c>
      <c r="S181" s="15" t="str">
        <f>"OPC"&amp;RIGHT(C181, LEN(C181)-3)</f>
        <v>OPC605</v>
      </c>
      <c r="T181" s="15" t="str">
        <f>"MC"&amp;RIGHT(C181, LEN(C181)-3)</f>
        <v>MC605</v>
      </c>
      <c r="U181" s="15"/>
      <c r="V181" s="15"/>
      <c r="W181" s="15"/>
      <c r="X181" s="15"/>
      <c r="Y181" s="15"/>
      <c r="Z181" s="15" t="str">
        <f>"DC"&amp;RIGHT(C181, LEN(C181)-3)</f>
        <v>DC605</v>
      </c>
      <c r="AA181" s="15"/>
      <c r="AB181" s="25"/>
      <c r="AC181" s="25"/>
      <c r="AD181" s="25"/>
      <c r="AE181" s="15" t="str">
        <f t="shared" si="227"/>
        <v>DOB605</v>
      </c>
      <c r="AF181" s="15" t="str">
        <f t="shared" si="228"/>
        <v>DKB605</v>
      </c>
      <c r="AG181" s="15" t="str">
        <f t="shared" si="229"/>
        <v>DCB605</v>
      </c>
      <c r="AH181" s="15"/>
      <c r="AI181" s="15"/>
      <c r="AJ181" s="15"/>
      <c r="AK181" s="25"/>
      <c r="AL181" s="15" t="s">
        <v>11825</v>
      </c>
      <c r="AN181" s="492" t="str">
        <f t="shared" si="216"/>
        <v>'605',	'ZD_605'</v>
      </c>
    </row>
    <row r="182" spans="1:40">
      <c r="A182" s="8">
        <v>180</v>
      </c>
      <c r="B182" s="15" t="s">
        <v>11568</v>
      </c>
      <c r="C182" s="15" t="str" cm="1">
        <f t="array" ref="C182">"ZD_" &amp; _xlfn.IFS(IFERROR(FIND("№",B182,1),0), RIGHT(B182,LEN(B182)-FIND("№",B182,1)),IFERROR(FIND("КШ",B182,1),0)&lt;&gt;0, "KSh"&amp;(RIGHT(B182,LEN(B182)-FIND("КШ",B182,1) -1)))</f>
        <v>ZD_607</v>
      </c>
      <c r="D182" s="19" t="str" cm="1">
        <f t="array" ref="D182">_xlfn.IFS(IFERROR(FIND("№",B182,1),0), RIGHT(B182,LEN(B182)-FIND("№",B182,1)),IFERROR(FIND("КШ",B182,1),0)&lt;&gt;0, "КШ"&amp;(RIGHT(B182,LEN(B182)-FIND("КШ",B182,1) -1)))</f>
        <v>607</v>
      </c>
      <c r="E182" s="13">
        <v>1</v>
      </c>
      <c r="F182" s="23"/>
      <c r="G182" s="13">
        <v>1</v>
      </c>
      <c r="H182" s="13"/>
      <c r="I182" s="13"/>
      <c r="J182" s="13"/>
      <c r="K182" s="13"/>
      <c r="L182" s="13"/>
      <c r="M182" s="13"/>
      <c r="N182" s="13"/>
      <c r="O182" s="24" t="str">
        <f t="shared" si="223"/>
        <v>OKC607</v>
      </c>
      <c r="P182" s="24" t="str">
        <f t="shared" si="224"/>
        <v>CKC607</v>
      </c>
      <c r="Q182" s="15" t="str">
        <f t="shared" si="225"/>
        <v>ODC607</v>
      </c>
      <c r="R182" s="15" t="str">
        <f t="shared" si="226"/>
        <v>CDC607</v>
      </c>
      <c r="S182" s="15" t="str">
        <f>"OPC"&amp;RIGHT(C182, LEN(C182)-3)</f>
        <v>OPC607</v>
      </c>
      <c r="T182" s="15" t="str">
        <f>"MC"&amp;RIGHT(C182, LEN(C182)-3)</f>
        <v>MC607</v>
      </c>
      <c r="U182" s="15"/>
      <c r="V182" s="15"/>
      <c r="W182" s="15"/>
      <c r="X182" s="15"/>
      <c r="Y182" s="15"/>
      <c r="Z182" s="15" t="str">
        <f>"DC"&amp;RIGHT(C182, LEN(C182)-3)</f>
        <v>DC607</v>
      </c>
      <c r="AA182" s="15"/>
      <c r="AB182" s="25"/>
      <c r="AC182" s="25"/>
      <c r="AD182" s="25"/>
      <c r="AE182" s="15" t="str">
        <f t="shared" si="227"/>
        <v>DOB607</v>
      </c>
      <c r="AF182" s="15" t="str">
        <f t="shared" si="228"/>
        <v>DKB607</v>
      </c>
      <c r="AG182" s="15" t="str">
        <f t="shared" si="229"/>
        <v>DCB607</v>
      </c>
      <c r="AH182" s="15"/>
      <c r="AI182" s="15"/>
      <c r="AJ182" s="15"/>
      <c r="AK182" s="25"/>
      <c r="AL182" s="15" t="s">
        <v>11825</v>
      </c>
      <c r="AN182" s="492" t="str">
        <f t="shared" ref="AN182:AN190" si="230">IF(D182="","",CONCATENATE("'",D182,"'",",	","'",C182,"'"))</f>
        <v>'607',	'ZD_607'</v>
      </c>
    </row>
    <row r="183" spans="1:40">
      <c r="A183" s="18">
        <v>181</v>
      </c>
      <c r="B183" s="9" t="s">
        <v>11574</v>
      </c>
      <c r="C183" s="235" t="str" cm="1">
        <f t="array" ref="C183">"ZD_" &amp; _xlfn.IFS(IFERROR(FIND("№",B183,1),0), RIGHT(B183,LEN(B183)-FIND("№",B183,1)),IFERROR(FIND("КШ",B183,1),0)&lt;&gt;0, "KSh"&amp;(RIGHT(B183,LEN(B183)-FIND("КШ",B183,1) -1)))</f>
        <v>ZD_75</v>
      </c>
      <c r="D183" s="13" t="str" cm="1">
        <f t="array" ref="D183">_xlfn.IFS(IFERROR(FIND("№",B183,1),0), RIGHT(B183,LEN(B183)-FIND("№",B183,1)),IFERROR(FIND("КШ",B183,1),0)&lt;&gt;0, "КШ"&amp;(RIGHT(B183,LEN(B183)-FIND("КШ",B183,1) -1)))</f>
        <v>75</v>
      </c>
      <c r="E183" s="13">
        <v>1</v>
      </c>
      <c r="F183" s="11" t="s">
        <v>9298</v>
      </c>
      <c r="G183" s="13">
        <v>1</v>
      </c>
      <c r="H183" s="13"/>
      <c r="I183" s="13"/>
      <c r="J183" s="13"/>
      <c r="K183" s="13"/>
      <c r="L183" s="13"/>
      <c r="M183" s="13"/>
      <c r="N183" s="13"/>
      <c r="O183" s="24" t="str">
        <f t="shared" si="223"/>
        <v>OKC75</v>
      </c>
      <c r="P183" s="24" t="str">
        <f t="shared" si="224"/>
        <v>CKC75</v>
      </c>
      <c r="Q183" s="15" t="str">
        <f t="shared" si="225"/>
        <v>ODC75</v>
      </c>
      <c r="R183" s="15" t="str">
        <f t="shared" si="226"/>
        <v>CDC75</v>
      </c>
      <c r="S183" s="15" t="str">
        <f>"OPC"&amp;RIGHT(C183, LEN(C183)-3)</f>
        <v>OPC75</v>
      </c>
      <c r="T183" s="15" t="str">
        <f>"MC"&amp;RIGHT(C183, LEN(C183)-3)</f>
        <v>MC75</v>
      </c>
      <c r="U183" s="15"/>
      <c r="V183" s="15"/>
      <c r="W183" s="15"/>
      <c r="X183" s="15"/>
      <c r="Y183" s="15"/>
      <c r="Z183" s="15" t="str">
        <f>"DC"&amp;RIGHT(C183, LEN(C183)-3)</f>
        <v>DC75</v>
      </c>
      <c r="AA183" s="15"/>
      <c r="AB183" s="25"/>
      <c r="AC183" s="25"/>
      <c r="AD183" s="25"/>
      <c r="AE183" s="15" t="str">
        <f t="shared" si="227"/>
        <v>DOB75</v>
      </c>
      <c r="AF183" s="15" t="str">
        <f t="shared" si="228"/>
        <v>DKB75</v>
      </c>
      <c r="AG183" s="15" t="str">
        <f t="shared" si="229"/>
        <v>DCB75</v>
      </c>
      <c r="AH183" s="15"/>
      <c r="AI183" s="15"/>
      <c r="AJ183" s="15"/>
      <c r="AK183" s="25"/>
      <c r="AL183" s="15" t="s">
        <v>11789</v>
      </c>
      <c r="AN183" s="492" t="str">
        <f t="shared" si="230"/>
        <v>'75',	'ZD_75'</v>
      </c>
    </row>
    <row r="184" spans="1:40">
      <c r="A184" s="8">
        <v>182</v>
      </c>
      <c r="B184" s="15" t="s">
        <v>11575</v>
      </c>
      <c r="C184" s="24" t="str" cm="1">
        <f t="array" ref="C184">"ZD_" &amp; _xlfn.IFS(IFERROR(FIND("№",B184,1),0), RIGHT(B184,LEN(B184)-FIND("№",B184,1)),IFERROR(FIND("КШ",B184,1),0)&lt;&gt;0, "KSh"&amp;(RIGHT(B184,LEN(B184)-FIND("КШ",B184,1) -1)))</f>
        <v>ZD_86</v>
      </c>
      <c r="D184" s="13" t="str" cm="1">
        <f t="array" ref="D184">_xlfn.IFS(IFERROR(FIND("№",B184,1),0), RIGHT(B184,LEN(B184)-FIND("№",B184,1)),IFERROR(FIND("КШ",B184,1),0)&lt;&gt;0, "КШ"&amp;(RIGHT(B184,LEN(B184)-FIND("КШ",B184,1) -1)))</f>
        <v>86</v>
      </c>
      <c r="E184" s="13">
        <v>1</v>
      </c>
      <c r="F184" s="11" t="s">
        <v>9298</v>
      </c>
      <c r="G184" s="13">
        <v>1</v>
      </c>
      <c r="H184" s="13"/>
      <c r="I184" s="13"/>
      <c r="J184" s="13"/>
      <c r="K184" s="13"/>
      <c r="L184" s="13"/>
      <c r="M184" s="13"/>
      <c r="N184" s="13"/>
      <c r="O184" s="24" t="str">
        <f t="shared" si="223"/>
        <v>OKC86</v>
      </c>
      <c r="P184" s="24" t="str">
        <f t="shared" si="224"/>
        <v>CKC86</v>
      </c>
      <c r="Q184" s="15" t="str">
        <f t="shared" si="225"/>
        <v>ODC86</v>
      </c>
      <c r="R184" s="15" t="str">
        <f t="shared" si="226"/>
        <v>CDC86</v>
      </c>
      <c r="S184" s="15" t="str">
        <f>"OPC"&amp;RIGHT(C184, LEN(C184)-3)</f>
        <v>OPC86</v>
      </c>
      <c r="T184" s="15" t="str">
        <f>"MC"&amp;RIGHT(C184, LEN(C184)-3)</f>
        <v>MC86</v>
      </c>
      <c r="U184" s="15"/>
      <c r="V184" s="15"/>
      <c r="W184" s="15"/>
      <c r="X184" s="15"/>
      <c r="Y184" s="15"/>
      <c r="Z184" s="15" t="str">
        <f>"DC"&amp;RIGHT(C184, LEN(C184)-3)</f>
        <v>DC86</v>
      </c>
      <c r="AA184" s="15"/>
      <c r="AB184" s="25"/>
      <c r="AC184" s="25"/>
      <c r="AD184" s="25"/>
      <c r="AE184" s="15" t="str">
        <f t="shared" si="227"/>
        <v>DOB86</v>
      </c>
      <c r="AF184" s="15" t="str">
        <f t="shared" si="228"/>
        <v>DKB86</v>
      </c>
      <c r="AG184" s="15" t="str">
        <f t="shared" si="229"/>
        <v>DCB86</v>
      </c>
      <c r="AH184" s="15"/>
      <c r="AI184" s="15"/>
      <c r="AJ184" s="15"/>
      <c r="AK184" s="25"/>
      <c r="AL184" s="15" t="s">
        <v>11789</v>
      </c>
      <c r="AN184" s="492" t="str">
        <f t="shared" si="230"/>
        <v>'86',	'ZD_86'</v>
      </c>
    </row>
    <row r="185" spans="1:40">
      <c r="A185" s="18">
        <v>183</v>
      </c>
      <c r="B185" s="224" t="s">
        <v>11576</v>
      </c>
      <c r="C185" s="15" t="s">
        <v>2269</v>
      </c>
      <c r="D185" s="19" t="s">
        <v>2266</v>
      </c>
      <c r="E185" s="13">
        <v>0</v>
      </c>
      <c r="F185" s="728" t="s">
        <v>9294</v>
      </c>
      <c r="G185" s="12">
        <v>1</v>
      </c>
      <c r="H185" s="13"/>
      <c r="I185" s="13"/>
      <c r="J185" s="13"/>
      <c r="K185" s="13"/>
      <c r="L185" s="13"/>
      <c r="M185" s="13"/>
      <c r="N185" s="13"/>
      <c r="O185" s="178" t="str">
        <f t="shared" si="223"/>
        <v>OKCKSh5</v>
      </c>
      <c r="P185" s="178" t="str">
        <f t="shared" si="224"/>
        <v>CKCKSh5</v>
      </c>
      <c r="Q185" s="178" t="str">
        <f t="shared" si="225"/>
        <v>ODCKSh5</v>
      </c>
      <c r="R185" s="178" t="str">
        <f t="shared" si="226"/>
        <v>CDCKSh5</v>
      </c>
      <c r="S185" s="226"/>
      <c r="T185" s="226"/>
      <c r="U185" s="259" t="str">
        <f>"MCO"&amp;RIGHT(C185, LEN(C185)-3)</f>
        <v>MCOKSh5</v>
      </c>
      <c r="V185" s="259" t="str">
        <f>"MCC"&amp;RIGHT(C185, LEN(C185)-3)</f>
        <v>MCCKSh5</v>
      </c>
      <c r="W185" s="178"/>
      <c r="X185" s="178"/>
      <c r="Y185" s="178"/>
      <c r="Z185" s="178"/>
      <c r="AA185" s="178"/>
      <c r="AB185" s="715"/>
      <c r="AC185" s="715"/>
      <c r="AD185" s="715"/>
      <c r="AE185" s="178" t="str">
        <f t="shared" si="227"/>
        <v>DOBKSh5</v>
      </c>
      <c r="AF185" s="178" t="str">
        <f t="shared" si="228"/>
        <v>DKBKSh5</v>
      </c>
      <c r="AG185" s="178" t="str">
        <f t="shared" si="229"/>
        <v>DCBKSh5</v>
      </c>
      <c r="AH185" s="15"/>
      <c r="AI185" s="15"/>
      <c r="AJ185" s="15"/>
      <c r="AK185" s="25"/>
      <c r="AL185" s="15" t="s">
        <v>11815</v>
      </c>
      <c r="AN185" s="492" t="str">
        <f t="shared" si="230"/>
        <v>'КШ5',	'ZD_KSh5'</v>
      </c>
    </row>
    <row r="186" spans="1:40">
      <c r="A186" s="8">
        <v>184</v>
      </c>
      <c r="B186" s="9" t="s">
        <v>11577</v>
      </c>
      <c r="C186" s="24" t="str" cm="1">
        <f t="array" ref="C186">"ZD_" &amp; _xlfn.IFS(IFERROR(FIND("№",B186,1),0), RIGHT(B186,LEN(B186)-FIND("№",B186,1)),IFERROR(FIND("КШ",B186,1),0)&lt;&gt;0, "KSh"&amp;(RIGHT(B186,LEN(B186)-FIND("КШ",B186,1) -1)))</f>
        <v>ZD_KSh24</v>
      </c>
      <c r="D186" s="13" t="str" cm="1">
        <f t="array" ref="D186">_xlfn.IFS(IFERROR(FIND("№",B186,1),0), RIGHT(B186,LEN(B186)-FIND("№",B186,1)),IFERROR(FIND("КШ",B186,1),0)&lt;&gt;0, "КШ"&amp;(RIGHT(B186,LEN(B186)-FIND("КШ",B186,1) -1)))</f>
        <v>КШ24</v>
      </c>
      <c r="E186" s="13">
        <v>1</v>
      </c>
      <c r="F186" s="11" t="s">
        <v>9298</v>
      </c>
      <c r="G186" s="13">
        <v>1</v>
      </c>
      <c r="H186" s="13"/>
      <c r="I186" s="13"/>
      <c r="J186" s="13"/>
      <c r="K186" s="13"/>
      <c r="L186" s="13"/>
      <c r="M186" s="13"/>
      <c r="N186" s="13"/>
      <c r="O186" s="24" t="str">
        <f t="shared" si="223"/>
        <v>OKCKSh24</v>
      </c>
      <c r="P186" s="24" t="str">
        <f t="shared" si="224"/>
        <v>CKCKSh24</v>
      </c>
      <c r="Q186" s="15" t="str">
        <f t="shared" si="225"/>
        <v>ODCKSh24</v>
      </c>
      <c r="R186" s="15" t="str">
        <f t="shared" si="226"/>
        <v>CDCKSh24</v>
      </c>
      <c r="S186" s="15" t="str">
        <f>"OPC"&amp;RIGHT(C186, LEN(C186)-3)</f>
        <v>OPCKSh24</v>
      </c>
      <c r="T186" s="15" t="str">
        <f>"MC"&amp;RIGHT(C186, LEN(C186)-3)</f>
        <v>MCKSh24</v>
      </c>
      <c r="U186" s="15"/>
      <c r="V186" s="15"/>
      <c r="W186" s="15"/>
      <c r="X186" s="15"/>
      <c r="Y186" s="15"/>
      <c r="Z186" s="15" t="str">
        <f>"DC"&amp;RIGHT(C186, LEN(C186)-3)</f>
        <v>DCKSh24</v>
      </c>
      <c r="AA186" s="15"/>
      <c r="AB186" s="25"/>
      <c r="AC186" s="25"/>
      <c r="AD186" s="25"/>
      <c r="AE186" s="15" t="str">
        <f t="shared" si="227"/>
        <v>DOBKSh24</v>
      </c>
      <c r="AF186" s="15" t="str">
        <f t="shared" si="228"/>
        <v>DKBKSh24</v>
      </c>
      <c r="AG186" s="15" t="str">
        <f t="shared" si="229"/>
        <v>DCBKSh24</v>
      </c>
      <c r="AH186" s="15"/>
      <c r="AI186" s="15"/>
      <c r="AJ186" s="15"/>
      <c r="AK186" s="25"/>
      <c r="AL186" s="15" t="s">
        <v>11789</v>
      </c>
      <c r="AN186" s="492" t="str">
        <f t="shared" si="230"/>
        <v>'КШ24',	'ZD_KSh24'</v>
      </c>
    </row>
    <row r="187" spans="1:40">
      <c r="A187" s="8">
        <v>185</v>
      </c>
      <c r="B187" s="10" t="s">
        <v>11578</v>
      </c>
      <c r="C187" s="24" t="str" cm="1">
        <f t="array" ref="C187">"ZD_" &amp; _xlfn.IFS(IFERROR(FIND("№",B187,1),0), RIGHT(B187,LEN(B187)-FIND("№",B187,1)),IFERROR(FIND("КШ",B187,1),0)&lt;&gt;0, "KSh"&amp;(RIGHT(B187,LEN(B187)-FIND("КШ",B187,1) -1)))</f>
        <v>ZD_KSh25</v>
      </c>
      <c r="D187" s="13" t="str" cm="1">
        <f t="array" ref="D187">_xlfn.IFS(IFERROR(FIND("№",B187,1),0), RIGHT(B187,LEN(B187)-FIND("№",B187,1)),IFERROR(FIND("КШ",B187,1),0)&lt;&gt;0, "КШ"&amp;(RIGHT(B187,LEN(B187)-FIND("КШ",B187,1) -1)))</f>
        <v>КШ25</v>
      </c>
      <c r="E187" s="13">
        <v>1</v>
      </c>
      <c r="F187" s="11" t="s">
        <v>9298</v>
      </c>
      <c r="G187" s="13">
        <v>1</v>
      </c>
      <c r="H187" s="13"/>
      <c r="I187" s="13"/>
      <c r="J187" s="13"/>
      <c r="K187" s="13"/>
      <c r="L187" s="13"/>
      <c r="M187" s="13"/>
      <c r="N187" s="13"/>
      <c r="O187" s="24" t="str">
        <f t="shared" si="223"/>
        <v>OKCKSh25</v>
      </c>
      <c r="P187" s="24" t="str">
        <f t="shared" si="224"/>
        <v>CKCKSh25</v>
      </c>
      <c r="Q187" s="15" t="str">
        <f t="shared" si="225"/>
        <v>ODCKSh25</v>
      </c>
      <c r="R187" s="15" t="str">
        <f t="shared" si="226"/>
        <v>CDCKSh25</v>
      </c>
      <c r="S187" s="15" t="str">
        <f>"OPC"&amp;RIGHT(C187, LEN(C187)-3)</f>
        <v>OPCKSh25</v>
      </c>
      <c r="T187" s="15" t="str">
        <f>"MC"&amp;RIGHT(C187, LEN(C187)-3)</f>
        <v>MCKSh25</v>
      </c>
      <c r="U187" s="15"/>
      <c r="V187" s="15"/>
      <c r="W187" s="15"/>
      <c r="X187" s="15"/>
      <c r="Y187" s="15"/>
      <c r="Z187" s="15" t="str">
        <f>"DC"&amp;RIGHT(C187, LEN(C187)-3)</f>
        <v>DCKSh25</v>
      </c>
      <c r="AA187" s="15"/>
      <c r="AB187" s="25"/>
      <c r="AC187" s="25"/>
      <c r="AD187" s="25"/>
      <c r="AE187" s="15" t="str">
        <f t="shared" si="227"/>
        <v>DOBKSh25</v>
      </c>
      <c r="AF187" s="15" t="str">
        <f t="shared" si="228"/>
        <v>DKBKSh25</v>
      </c>
      <c r="AG187" s="15" t="str">
        <f t="shared" si="229"/>
        <v>DCBKSh25</v>
      </c>
      <c r="AH187" s="15"/>
      <c r="AI187" s="15"/>
      <c r="AJ187" s="15"/>
      <c r="AK187" s="25"/>
      <c r="AL187" s="15" t="s">
        <v>11789</v>
      </c>
      <c r="AN187" s="492" t="str">
        <f t="shared" si="230"/>
        <v>'КШ25',	'ZD_KSh25'</v>
      </c>
    </row>
    <row r="188" spans="1:40">
      <c r="A188" s="18">
        <v>186</v>
      </c>
      <c r="B188" s="745" t="s">
        <v>11569</v>
      </c>
      <c r="C188" s="746" t="s">
        <v>9300</v>
      </c>
      <c r="D188" s="747">
        <v>111</v>
      </c>
      <c r="E188" s="748">
        <v>0</v>
      </c>
      <c r="F188" s="727" t="s">
        <v>9294</v>
      </c>
      <c r="G188" s="726">
        <v>1</v>
      </c>
      <c r="H188" s="731"/>
      <c r="I188" s="731"/>
      <c r="J188" s="731"/>
      <c r="K188" s="731"/>
      <c r="L188" s="731"/>
      <c r="M188" s="731"/>
      <c r="N188" s="731"/>
      <c r="O188" s="731" t="s">
        <v>6060</v>
      </c>
      <c r="P188" s="731" t="s">
        <v>6061</v>
      </c>
      <c r="Q188" s="731" t="s">
        <v>6063</v>
      </c>
      <c r="R188" s="731" t="s">
        <v>6064</v>
      </c>
      <c r="S188" s="232" t="s">
        <v>1342</v>
      </c>
      <c r="T188" s="232" t="s">
        <v>6062</v>
      </c>
      <c r="U188" s="731"/>
      <c r="V188" s="232"/>
      <c r="W188" s="232"/>
      <c r="X188" s="232"/>
      <c r="Y188" s="232"/>
      <c r="Z188" s="731" t="s">
        <v>6065</v>
      </c>
      <c r="AA188" s="232"/>
      <c r="AB188" s="232"/>
      <c r="AC188" s="731"/>
      <c r="AD188" s="232"/>
      <c r="AE188" s="731" t="s">
        <v>6056</v>
      </c>
      <c r="AF188" s="731" t="s">
        <v>6057</v>
      </c>
      <c r="AG188" s="731" t="s">
        <v>6058</v>
      </c>
      <c r="AH188" s="232"/>
      <c r="AI188" s="232"/>
      <c r="AJ188" s="232"/>
      <c r="AK188" s="751"/>
      <c r="AL188" s="15" t="s">
        <v>11798</v>
      </c>
      <c r="AN188" s="492" t="str">
        <f t="shared" si="230"/>
        <v>'111',	'ZD_111'</v>
      </c>
    </row>
    <row r="189" spans="1:40">
      <c r="A189" s="8">
        <v>187</v>
      </c>
      <c r="B189" s="9" t="s">
        <v>11570</v>
      </c>
      <c r="C189" s="15" t="s">
        <v>11460</v>
      </c>
      <c r="D189" s="178">
        <v>184</v>
      </c>
      <c r="E189" s="13">
        <v>0</v>
      </c>
      <c r="F189" s="11" t="s">
        <v>9297</v>
      </c>
      <c r="G189" s="13">
        <v>0</v>
      </c>
      <c r="H189" s="178"/>
      <c r="I189" s="178"/>
      <c r="J189" s="178"/>
      <c r="K189" s="178"/>
      <c r="L189" s="178"/>
      <c r="M189" s="178"/>
      <c r="N189" s="178"/>
      <c r="O189" s="693" t="s">
        <v>6088</v>
      </c>
      <c r="P189" s="693" t="s">
        <v>6086</v>
      </c>
      <c r="Q189" s="693"/>
      <c r="R189" s="178"/>
      <c r="S189" s="266"/>
      <c r="T189" s="259"/>
      <c r="U189" s="178"/>
      <c r="V189" s="178"/>
      <c r="W189" s="226"/>
      <c r="X189" s="226"/>
      <c r="Y189" s="226"/>
      <c r="Z189" s="226"/>
      <c r="AA189" s="226"/>
      <c r="AB189" s="686"/>
      <c r="AC189" s="687"/>
      <c r="AD189" s="686"/>
      <c r="AE189" s="178"/>
      <c r="AF189" s="178"/>
      <c r="AG189" s="178"/>
      <c r="AH189" s="226"/>
      <c r="AI189" s="226"/>
      <c r="AJ189" s="226"/>
      <c r="AK189" s="686"/>
      <c r="AL189" s="226"/>
      <c r="AN189" s="492" t="str">
        <f t="shared" si="230"/>
        <v>'184',	'ZD_184'</v>
      </c>
    </row>
    <row r="190" spans="1:40">
      <c r="A190" s="18">
        <v>188</v>
      </c>
      <c r="B190" s="226" t="s">
        <v>11571</v>
      </c>
      <c r="C190" s="15" t="s">
        <v>11459</v>
      </c>
      <c r="D190" s="743" t="s">
        <v>11461</v>
      </c>
      <c r="E190" s="13">
        <v>0</v>
      </c>
      <c r="F190" s="11" t="s">
        <v>9297</v>
      </c>
      <c r="G190" s="13">
        <v>0</v>
      </c>
      <c r="H190" s="178"/>
      <c r="I190" s="178"/>
      <c r="J190" s="178"/>
      <c r="K190" s="178"/>
      <c r="L190" s="178"/>
      <c r="M190" s="178"/>
      <c r="N190" s="178"/>
      <c r="O190" s="178" t="s">
        <v>6089</v>
      </c>
      <c r="P190" s="178" t="s">
        <v>6087</v>
      </c>
      <c r="Q190" s="226"/>
      <c r="R190" s="226"/>
      <c r="S190" s="226"/>
      <c r="T190" s="226"/>
      <c r="U190" s="226"/>
      <c r="V190" s="226"/>
      <c r="W190" s="226"/>
      <c r="X190" s="226"/>
      <c r="Y190" s="226"/>
      <c r="Z190" s="226"/>
      <c r="AA190" s="226"/>
      <c r="AB190" s="686"/>
      <c r="AC190" s="686"/>
      <c r="AD190" s="686"/>
      <c r="AE190" s="226"/>
      <c r="AF190" s="226"/>
      <c r="AG190" s="226"/>
      <c r="AH190" s="226"/>
      <c r="AI190" s="226"/>
      <c r="AJ190" s="226"/>
      <c r="AK190" s="686"/>
      <c r="AL190" s="226"/>
      <c r="AN190" s="492" t="str">
        <f t="shared" si="230"/>
        <v>'186',	'ZD_186'</v>
      </c>
    </row>
    <row r="191" spans="1:40">
      <c r="A191" s="8">
        <v>189</v>
      </c>
      <c r="B191" s="226"/>
      <c r="C191" s="226"/>
      <c r="D191" s="743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693"/>
      <c r="P191" s="693"/>
      <c r="Q191" s="226"/>
      <c r="R191" s="226"/>
      <c r="S191" s="226"/>
      <c r="T191" s="226"/>
      <c r="U191" s="226"/>
      <c r="V191" s="226"/>
      <c r="W191" s="226"/>
      <c r="X191" s="226"/>
      <c r="Y191" s="226"/>
      <c r="Z191" s="226"/>
      <c r="AA191" s="226"/>
      <c r="AB191" s="686"/>
      <c r="AC191" s="686"/>
      <c r="AD191" s="686"/>
      <c r="AE191" s="226"/>
      <c r="AF191" s="226"/>
      <c r="AG191" s="226"/>
      <c r="AH191" s="226"/>
      <c r="AI191" s="226"/>
      <c r="AJ191" s="226"/>
      <c r="AK191" s="686"/>
      <c r="AL191" s="226"/>
      <c r="AN191" s="226"/>
    </row>
    <row r="192" spans="1:40">
      <c r="A192" s="18">
        <v>190</v>
      </c>
      <c r="B192" s="226"/>
      <c r="C192" s="693"/>
      <c r="D192" s="178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693"/>
      <c r="P192" s="693"/>
      <c r="Q192" s="226"/>
      <c r="R192" s="226"/>
      <c r="S192" s="226"/>
      <c r="T192" s="226"/>
      <c r="U192" s="226"/>
      <c r="V192" s="226"/>
      <c r="W192" s="226"/>
      <c r="X192" s="226"/>
      <c r="Y192" s="226"/>
      <c r="Z192" s="226"/>
      <c r="AA192" s="226"/>
      <c r="AB192" s="686"/>
      <c r="AC192" s="686"/>
      <c r="AD192" s="686"/>
      <c r="AE192" s="226"/>
      <c r="AF192" s="226"/>
      <c r="AG192" s="226"/>
      <c r="AH192" s="226"/>
      <c r="AI192" s="226"/>
      <c r="AJ192" s="226"/>
      <c r="AK192" s="686"/>
      <c r="AL192" s="226"/>
      <c r="AN192" s="226"/>
    </row>
    <row r="193" spans="1:40">
      <c r="A193" s="8">
        <v>191</v>
      </c>
      <c r="B193" s="226"/>
      <c r="C193" s="226"/>
      <c r="D193" s="743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693"/>
      <c r="P193" s="693"/>
      <c r="Q193" s="226"/>
      <c r="R193" s="226"/>
      <c r="S193" s="226"/>
      <c r="T193" s="226"/>
      <c r="U193" s="226"/>
      <c r="V193" s="226"/>
      <c r="W193" s="226"/>
      <c r="X193" s="226"/>
      <c r="Y193" s="226"/>
      <c r="Z193" s="226"/>
      <c r="AA193" s="226"/>
      <c r="AB193" s="686"/>
      <c r="AC193" s="686"/>
      <c r="AD193" s="686"/>
      <c r="AE193" s="226"/>
      <c r="AF193" s="226"/>
      <c r="AG193" s="226"/>
      <c r="AH193" s="226"/>
      <c r="AI193" s="226"/>
      <c r="AJ193" s="226"/>
      <c r="AK193" s="686"/>
      <c r="AL193" s="226"/>
      <c r="AN193" s="226"/>
    </row>
    <row r="194" spans="1:40">
      <c r="A194" s="18">
        <v>192</v>
      </c>
      <c r="B194" s="226"/>
      <c r="C194" s="693"/>
      <c r="D194" s="178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693"/>
      <c r="P194" s="693"/>
      <c r="Q194" s="226"/>
      <c r="R194" s="226"/>
      <c r="S194" s="226"/>
      <c r="T194" s="226"/>
      <c r="U194" s="226"/>
      <c r="V194" s="226"/>
      <c r="W194" s="226"/>
      <c r="X194" s="226"/>
      <c r="Y194" s="226"/>
      <c r="Z194" s="226"/>
      <c r="AA194" s="226"/>
      <c r="AB194" s="686"/>
      <c r="AC194" s="686"/>
      <c r="AD194" s="686"/>
      <c r="AE194" s="226"/>
      <c r="AF194" s="226"/>
      <c r="AG194" s="226"/>
      <c r="AH194" s="226"/>
      <c r="AI194" s="226"/>
      <c r="AJ194" s="226"/>
      <c r="AK194" s="686"/>
      <c r="AL194" s="226"/>
      <c r="AN194" s="226"/>
    </row>
    <row r="195" spans="1:40">
      <c r="A195" s="8">
        <v>193</v>
      </c>
      <c r="B195" s="226"/>
      <c r="C195" s="693"/>
      <c r="D195" s="178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693"/>
      <c r="P195" s="693"/>
      <c r="Q195" s="226"/>
      <c r="R195" s="226"/>
      <c r="S195" s="226"/>
      <c r="T195" s="226"/>
      <c r="U195" s="226"/>
      <c r="V195" s="226"/>
      <c r="W195" s="226"/>
      <c r="X195" s="226"/>
      <c r="Y195" s="226"/>
      <c r="Z195" s="226"/>
      <c r="AA195" s="226"/>
      <c r="AB195" s="686"/>
      <c r="AC195" s="686"/>
      <c r="AD195" s="686"/>
      <c r="AE195" s="226"/>
      <c r="AF195" s="226"/>
      <c r="AG195" s="226"/>
      <c r="AH195" s="226"/>
      <c r="AI195" s="226"/>
      <c r="AJ195" s="226"/>
      <c r="AK195" s="686"/>
      <c r="AL195" s="226"/>
      <c r="AN195" s="226"/>
    </row>
    <row r="196" spans="1:40">
      <c r="A196" s="8">
        <v>194</v>
      </c>
      <c r="B196" s="226"/>
      <c r="C196" s="226"/>
      <c r="D196" s="743"/>
      <c r="E196" s="178"/>
      <c r="F196" s="178"/>
      <c r="G196" s="744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  <c r="R196" s="178"/>
      <c r="S196" s="226"/>
      <c r="T196" s="226"/>
      <c r="U196" s="259"/>
      <c r="V196" s="259"/>
      <c r="W196" s="178"/>
      <c r="X196" s="178"/>
      <c r="Y196" s="178"/>
      <c r="Z196" s="178"/>
      <c r="AA196" s="178"/>
      <c r="AB196" s="715"/>
      <c r="AC196" s="715"/>
      <c r="AD196" s="715"/>
      <c r="AE196" s="178"/>
      <c r="AF196" s="178"/>
      <c r="AG196" s="178"/>
      <c r="AH196" s="226"/>
      <c r="AI196" s="226"/>
      <c r="AJ196" s="226"/>
      <c r="AK196" s="686"/>
      <c r="AL196" s="226"/>
      <c r="AN196" s="226"/>
    </row>
    <row r="197" spans="1:40">
      <c r="A197" s="18">
        <v>195</v>
      </c>
      <c r="B197" s="226"/>
      <c r="C197" s="693"/>
      <c r="D197" s="178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693"/>
      <c r="P197" s="693"/>
      <c r="Q197" s="226"/>
      <c r="R197" s="226"/>
      <c r="S197" s="226"/>
      <c r="T197" s="226"/>
      <c r="U197" s="226"/>
      <c r="V197" s="226"/>
      <c r="W197" s="226"/>
      <c r="X197" s="226"/>
      <c r="Y197" s="226"/>
      <c r="Z197" s="226"/>
      <c r="AA197" s="226"/>
      <c r="AB197" s="686"/>
      <c r="AC197" s="686"/>
      <c r="AD197" s="686"/>
      <c r="AE197" s="226"/>
      <c r="AF197" s="226"/>
      <c r="AG197" s="226"/>
      <c r="AH197" s="226"/>
      <c r="AI197" s="226"/>
      <c r="AJ197" s="226"/>
      <c r="AK197" s="686"/>
      <c r="AL197" s="226"/>
      <c r="AN197" s="226"/>
    </row>
    <row r="198" spans="1:40">
      <c r="A198" s="8">
        <v>196</v>
      </c>
      <c r="B198" s="226"/>
      <c r="C198" s="693"/>
      <c r="D198" s="178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693"/>
      <c r="P198" s="693"/>
      <c r="Q198" s="226"/>
      <c r="R198" s="226"/>
      <c r="S198" s="226"/>
      <c r="T198" s="226"/>
      <c r="U198" s="226"/>
      <c r="V198" s="226"/>
      <c r="W198" s="226"/>
      <c r="X198" s="226"/>
      <c r="Y198" s="226"/>
      <c r="Z198" s="226"/>
      <c r="AA198" s="226"/>
      <c r="AB198" s="686"/>
      <c r="AC198" s="686"/>
      <c r="AD198" s="686"/>
      <c r="AE198" s="226"/>
      <c r="AF198" s="226"/>
      <c r="AG198" s="226"/>
      <c r="AH198" s="226"/>
      <c r="AI198" s="226"/>
      <c r="AJ198" s="226"/>
      <c r="AK198" s="686"/>
      <c r="AL198" s="226"/>
      <c r="AN198" s="226"/>
    </row>
    <row r="199" spans="1:40">
      <c r="A199" s="18">
        <v>197</v>
      </c>
      <c r="B199" s="226"/>
      <c r="C199" s="226"/>
      <c r="D199" s="743"/>
      <c r="E199" s="178"/>
      <c r="F199" s="178"/>
      <c r="G199" s="744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  <c r="R199" s="178"/>
      <c r="S199" s="226"/>
      <c r="T199" s="226"/>
      <c r="U199" s="178"/>
      <c r="V199" s="226"/>
      <c r="W199" s="226"/>
      <c r="X199" s="226"/>
      <c r="Y199" s="226"/>
      <c r="Z199" s="178"/>
      <c r="AA199" s="226"/>
      <c r="AB199" s="226"/>
      <c r="AC199" s="178"/>
      <c r="AD199" s="226"/>
      <c r="AE199" s="178"/>
      <c r="AF199" s="178"/>
      <c r="AG199" s="178"/>
      <c r="AH199" s="226"/>
      <c r="AI199" s="226"/>
      <c r="AJ199" s="226"/>
      <c r="AK199" s="686"/>
      <c r="AL199" s="226"/>
      <c r="AN199" s="226"/>
    </row>
    <row r="200" spans="1:40">
      <c r="A200" s="8">
        <v>198</v>
      </c>
      <c r="B200" s="224"/>
      <c r="C200" s="693"/>
      <c r="D200" s="178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693"/>
      <c r="P200" s="693"/>
      <c r="Q200" s="226"/>
      <c r="R200" s="226"/>
      <c r="S200" s="226"/>
      <c r="T200" s="226"/>
      <c r="U200" s="226"/>
      <c r="V200" s="226"/>
      <c r="W200" s="226"/>
      <c r="X200" s="226"/>
      <c r="Y200" s="226"/>
      <c r="Z200" s="226"/>
      <c r="AA200" s="226"/>
      <c r="AB200" s="686"/>
      <c r="AC200" s="686"/>
      <c r="AD200" s="686"/>
      <c r="AE200" s="226"/>
      <c r="AF200" s="226"/>
      <c r="AG200" s="226"/>
      <c r="AH200" s="226"/>
      <c r="AI200" s="226"/>
      <c r="AJ200" s="226"/>
      <c r="AK200" s="686"/>
      <c r="AL200" s="226"/>
      <c r="AN200" s="226"/>
    </row>
    <row r="201" spans="1:40">
      <c r="A201" s="18">
        <v>199</v>
      </c>
      <c r="B201" s="226"/>
      <c r="C201" s="693"/>
      <c r="D201" s="178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693"/>
      <c r="P201" s="693"/>
      <c r="Q201" s="226"/>
      <c r="R201" s="226"/>
      <c r="S201" s="226"/>
      <c r="T201" s="226"/>
      <c r="U201" s="226"/>
      <c r="V201" s="226"/>
      <c r="W201" s="226"/>
      <c r="X201" s="226"/>
      <c r="Y201" s="226"/>
      <c r="Z201" s="226"/>
      <c r="AA201" s="226"/>
      <c r="AB201" s="686"/>
      <c r="AC201" s="686"/>
      <c r="AD201" s="686"/>
      <c r="AE201" s="226"/>
      <c r="AF201" s="226"/>
      <c r="AG201" s="226"/>
      <c r="AH201" s="226"/>
      <c r="AI201" s="226"/>
      <c r="AJ201" s="226"/>
      <c r="AK201" s="686"/>
      <c r="AL201" s="226"/>
      <c r="AN201" s="226"/>
    </row>
    <row r="202" spans="1:40">
      <c r="A202" s="8">
        <v>200</v>
      </c>
      <c r="B202" s="226"/>
      <c r="C202" s="226"/>
      <c r="D202" s="743"/>
      <c r="E202" s="178"/>
      <c r="F202" s="178"/>
      <c r="G202" s="744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  <c r="R202" s="178"/>
      <c r="S202" s="226"/>
      <c r="T202" s="226"/>
      <c r="U202" s="178"/>
      <c r="V202" s="226"/>
      <c r="W202" s="226"/>
      <c r="X202" s="226"/>
      <c r="Y202" s="226"/>
      <c r="Z202" s="178"/>
      <c r="AA202" s="226"/>
      <c r="AB202" s="226"/>
      <c r="AC202" s="178"/>
      <c r="AD202" s="226"/>
      <c r="AE202" s="178"/>
      <c r="AF202" s="178"/>
      <c r="AG202" s="178"/>
      <c r="AH202" s="226"/>
      <c r="AI202" s="226"/>
      <c r="AJ202" s="226"/>
      <c r="AK202" s="686"/>
      <c r="AL202" s="226"/>
      <c r="AN202" s="226"/>
    </row>
    <row r="203" spans="1:40">
      <c r="A203" s="18">
        <v>201</v>
      </c>
      <c r="B203" s="729"/>
      <c r="C203" s="730"/>
      <c r="D203" s="730"/>
      <c r="E203" s="730"/>
      <c r="F203" s="234"/>
      <c r="G203" s="730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25"/>
      <c r="AL203" s="15"/>
      <c r="AN203" s="492" t="str">
        <f>IF(D211="","",CONCATENATE("'",D211,"'",",	","'",C211,"'"))</f>
        <v/>
      </c>
    </row>
    <row r="204" spans="1:40">
      <c r="A204" s="8">
        <v>202</v>
      </c>
      <c r="B204" s="729"/>
      <c r="C204" s="730"/>
      <c r="D204" s="730"/>
      <c r="E204" s="730"/>
      <c r="F204" s="234"/>
      <c r="G204" s="730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25"/>
      <c r="AL204" s="15"/>
      <c r="AN204" s="492" t="str">
        <f>IF(D212="","",CONCATENATE("'",D212,"'",",	","'",C212,"'"))</f>
        <v/>
      </c>
    </row>
    <row r="205" spans="1:40">
      <c r="A205" s="8">
        <v>203</v>
      </c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25"/>
      <c r="AL205" s="15"/>
      <c r="AN205" s="492" t="str">
        <f>IF(D213="","",CONCATENATE("'",D213,"'",",	","'",C213,"'"))</f>
        <v/>
      </c>
    </row>
    <row r="206" spans="1:40">
      <c r="A206" s="18">
        <v>204</v>
      </c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25"/>
      <c r="AL206" s="15"/>
    </row>
    <row r="207" spans="1:40">
      <c r="A207" s="8">
        <v>205</v>
      </c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25"/>
      <c r="AL207" s="15"/>
    </row>
    <row r="208" spans="1:40">
      <c r="A208" s="18">
        <v>206</v>
      </c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25"/>
      <c r="AL208" s="15"/>
    </row>
    <row r="209" spans="1:38">
      <c r="A209" s="8">
        <v>207</v>
      </c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25"/>
      <c r="AL209" s="15"/>
    </row>
    <row r="210" spans="1:38">
      <c r="A210" s="18">
        <v>208</v>
      </c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25"/>
      <c r="AL210" s="15"/>
    </row>
    <row r="211" spans="1:38">
      <c r="A211" s="8">
        <v>209</v>
      </c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25"/>
      <c r="AL211" s="15"/>
    </row>
    <row r="212" spans="1:38">
      <c r="A212" s="18">
        <v>210</v>
      </c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25"/>
      <c r="AL212" s="15"/>
    </row>
  </sheetData>
  <mergeCells count="12">
    <mergeCell ref="AL1:AL2"/>
    <mergeCell ref="AM1:AM2"/>
    <mergeCell ref="F1:F2"/>
    <mergeCell ref="A1:A2"/>
    <mergeCell ref="B1:B2"/>
    <mergeCell ref="C1:C2"/>
    <mergeCell ref="D1:D2"/>
    <mergeCell ref="E1:E2"/>
    <mergeCell ref="G1:N1"/>
    <mergeCell ref="O1:AB1"/>
    <mergeCell ref="AE1:AJ1"/>
    <mergeCell ref="AK1:AK2"/>
  </mergeCells>
  <phoneticPr fontId="10" type="noConversion"/>
  <dataValidations count="5">
    <dataValidation type="list" allowBlank="1" showInputMessage="1" showErrorMessage="1" sqref="F11 F16 F21 F96" xr:uid="{2A8F8352-7EF0-4040-BD54-90F0DFB1C899}">
      <formula1>"DM01-1,DM01-2,DM01-4,DM01-5,DM01-6,DM01-7,DM01-8,DM02-1,DM02-4,DM02-5,DM03-1,DM03-2,DM04-5,DM05-1,DM05-2,DM05-4,DM06-1,DM06-3"</formula1>
    </dataValidation>
    <dataValidation type="list" allowBlank="1" showInputMessage="1" showErrorMessage="1" sqref="F196 F185" xr:uid="{4CC69CE8-106F-4FC7-95BF-238E2165F9E4}">
      <formula1>"ПАЗ,DM01-1,DM01-2,DM01-3,DM01-4,DM01-5,DM01-6,DM01-7,DM01-8,DM02-1,DM02-4,DM02-5,DM03-1,DM03-2,DM04-5,DM05-1,DM05-2,DM05-4,DM06-1,DM03-7"</formula1>
    </dataValidation>
    <dataValidation type="list" allowBlank="1" showInputMessage="1" showErrorMessage="1" sqref="F93:F94 F3:F10 F27:F30 F60:F63 F45:F48 F32:F35 F157:F161 F126:F127 F176:F179 F75:F78 F189:F190" xr:uid="{C3001C48-AEEA-4851-AF5C-42A7E017C8CB}">
      <formula1>"ПАЗ,DM01-1,DM01-2,DM01-3,DM01-3noMP,DM01-4,DM01-5,DM01-6,DM01-7,DM01-8,DM02-1,DM02-4,DM02-5,DM03-1,DM03-2,DM04-5,DM05-1,DM05-2,DM05-4,DM06-1,DM03-7"</formula1>
    </dataValidation>
    <dataValidation type="list" allowBlank="1" showInputMessage="1" showErrorMessage="1" sqref="F197:F202 F194:F195 F186:F188 F12:F15 F22:F25 F65:F69 F183:F184 F50:F58 F37:F43 F88:F91 F111:F114 F116:F119 F81:F86 F121:F124 F167:F175 F102:F109" xr:uid="{C77D9170-44B5-4365-B941-7F0DF431DCFD}">
      <formula1>"ПАЗ,DM01-1,DM01-2,DM01-3,DM01-3noMP,DM01-3int,DM01-4,DM01-5,DM01-6,DM01-7,DM01-8,DM02-1,DM02-4,DM02-5,DM03-1,DM03-2,DM04-5,DM05-1,DM05-2,DM05-4,DM06-1,DM03-7"</formula1>
    </dataValidation>
    <dataValidation type="list" allowBlank="1" showInputMessage="1" showErrorMessage="1" sqref="F203:F204 F17:F20 F98:F100 F132:F134 F140:F144 F152:F155 F146:F150 F129:F130 F136:F138 F164:F166" xr:uid="{2918583D-8569-466B-82E5-4CB8976C1B06}">
      <formula1>"Int,ПАЗ,DM01-1,DM01-2,DM01-3,DM01-3noMP,DM01-3int,DM01-4,DM01-5,DM01-6,DM01-7,DM01-8,DM02-1,DM02-4,DM02-5,DM03-1,DM03-2,DM04-5,DM05-1,DM05-2,DM05-4,DM06-1,DM03-7"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75C3-9A44-4602-B10D-C2662119A165}">
  <sheetPr codeName="Лист36">
    <tabColor rgb="FFFFC000"/>
  </sheetPr>
  <dimension ref="A1:O212"/>
  <sheetViews>
    <sheetView workbookViewId="0">
      <selection activeCell="R12" sqref="R12"/>
    </sheetView>
  </sheetViews>
  <sheetFormatPr defaultRowHeight="15"/>
  <cols>
    <col min="2" max="2" width="32.42578125" bestFit="1" customWidth="1"/>
    <col min="3" max="3" width="13.140625" bestFit="1" customWidth="1"/>
    <col min="4" max="4" width="9.7109375" bestFit="1" customWidth="1"/>
    <col min="6" max="6" width="11.28515625" bestFit="1" customWidth="1"/>
    <col min="7" max="7" width="11.5703125" bestFit="1" customWidth="1"/>
    <col min="8" max="8" width="10" customWidth="1"/>
    <col min="13" max="13" width="16" customWidth="1"/>
    <col min="14" max="14" width="10.85546875" bestFit="1" customWidth="1"/>
    <col min="15" max="15" width="37.42578125" bestFit="1" customWidth="1"/>
  </cols>
  <sheetData>
    <row r="1" spans="1:15" ht="15.75" thickBot="1">
      <c r="A1" s="1356" t="s">
        <v>0</v>
      </c>
      <c r="B1" s="1358" t="s">
        <v>1</v>
      </c>
      <c r="C1" s="1358" t="s">
        <v>2</v>
      </c>
      <c r="D1" s="1374" t="s">
        <v>3</v>
      </c>
      <c r="E1" s="1376" t="s">
        <v>2313</v>
      </c>
      <c r="F1" s="1377"/>
      <c r="G1" s="1378"/>
      <c r="H1" s="1373" t="s">
        <v>2314</v>
      </c>
      <c r="I1" s="1379"/>
      <c r="J1" s="1371"/>
      <c r="K1" s="1373" t="s">
        <v>2315</v>
      </c>
      <c r="L1" s="1372"/>
      <c r="M1" s="1342" t="s">
        <v>24</v>
      </c>
      <c r="N1" s="1352" t="s">
        <v>11711</v>
      </c>
      <c r="O1" s="1342" t="s">
        <v>9477</v>
      </c>
    </row>
    <row r="2" spans="1:15" ht="15.75" thickBot="1">
      <c r="A2" s="1357"/>
      <c r="B2" s="1359"/>
      <c r="C2" s="1359"/>
      <c r="D2" s="1375"/>
      <c r="E2" s="227" t="s">
        <v>2316</v>
      </c>
      <c r="F2" s="221" t="s">
        <v>2317</v>
      </c>
      <c r="G2" s="228" t="s">
        <v>2318</v>
      </c>
      <c r="H2" s="741" t="s">
        <v>2319</v>
      </c>
      <c r="I2" s="741" t="s">
        <v>2320</v>
      </c>
      <c r="J2" s="741" t="s">
        <v>21</v>
      </c>
      <c r="K2" s="741" t="s">
        <v>232</v>
      </c>
      <c r="L2" s="742"/>
      <c r="M2" s="1351"/>
      <c r="N2" s="1353"/>
      <c r="O2" s="1351"/>
    </row>
    <row r="3" spans="1:15">
      <c r="A3" s="8">
        <v>1</v>
      </c>
      <c r="B3" s="9" t="s">
        <v>3027</v>
      </c>
      <c r="C3" s="9" t="s">
        <v>9173</v>
      </c>
      <c r="D3" s="229" t="s">
        <v>1160</v>
      </c>
      <c r="E3" s="19"/>
      <c r="F3" s="19"/>
      <c r="G3" s="738"/>
      <c r="H3" s="229" t="s">
        <v>3030</v>
      </c>
      <c r="I3" s="229" t="s">
        <v>3029</v>
      </c>
      <c r="J3" s="229"/>
      <c r="K3" s="229" t="s">
        <v>3028</v>
      </c>
      <c r="L3" s="229"/>
      <c r="M3" s="9"/>
      <c r="N3" s="1035" t="s">
        <v>11742</v>
      </c>
      <c r="O3" s="9"/>
    </row>
    <row r="4" spans="1:15">
      <c r="A4" s="18">
        <v>2</v>
      </c>
      <c r="B4" s="9" t="s">
        <v>2750</v>
      </c>
      <c r="C4" s="9" t="s">
        <v>9174</v>
      </c>
      <c r="D4" s="19" t="s">
        <v>1172</v>
      </c>
      <c r="E4" s="19"/>
      <c r="F4" s="19"/>
      <c r="G4" s="738"/>
      <c r="H4" s="19" t="s">
        <v>1958</v>
      </c>
      <c r="I4" s="19" t="s">
        <v>1960</v>
      </c>
      <c r="J4" s="19"/>
      <c r="K4" s="19" t="s">
        <v>2751</v>
      </c>
      <c r="L4" s="19"/>
      <c r="M4" s="15"/>
      <c r="N4" s="740"/>
      <c r="O4" s="15"/>
    </row>
    <row r="5" spans="1:15">
      <c r="A5" s="18">
        <v>3</v>
      </c>
      <c r="B5" s="9" t="s">
        <v>2324</v>
      </c>
      <c r="C5" s="9" t="s">
        <v>9175</v>
      </c>
      <c r="D5" s="229" t="s">
        <v>7907</v>
      </c>
      <c r="E5" s="229"/>
      <c r="F5" s="229"/>
      <c r="G5" s="739"/>
      <c r="H5" s="19" t="s">
        <v>2322</v>
      </c>
      <c r="I5" s="19" t="s">
        <v>2323</v>
      </c>
      <c r="J5" s="19"/>
      <c r="K5" s="19" t="s">
        <v>2321</v>
      </c>
      <c r="L5" s="19"/>
      <c r="M5" s="15"/>
      <c r="N5" s="740"/>
      <c r="O5" s="15"/>
    </row>
    <row r="6" spans="1:15">
      <c r="A6" s="18">
        <v>4</v>
      </c>
      <c r="B6" s="9" t="s">
        <v>2530</v>
      </c>
      <c r="C6" s="9" t="s">
        <v>9176</v>
      </c>
      <c r="D6" s="19" t="s">
        <v>7908</v>
      </c>
      <c r="E6" s="19"/>
      <c r="F6" s="19"/>
      <c r="G6" s="738"/>
      <c r="H6" s="19" t="s">
        <v>2983</v>
      </c>
      <c r="I6" s="19" t="s">
        <v>2980</v>
      </c>
      <c r="J6" s="19"/>
      <c r="K6" s="19" t="s">
        <v>2984</v>
      </c>
      <c r="L6" s="19"/>
      <c r="M6" s="15"/>
      <c r="N6" s="740"/>
      <c r="O6" s="226"/>
    </row>
    <row r="7" spans="1:15">
      <c r="A7" s="18">
        <v>5</v>
      </c>
      <c r="B7" s="9" t="s">
        <v>2785</v>
      </c>
      <c r="C7" s="9" t="s">
        <v>9166</v>
      </c>
      <c r="D7" s="229" t="s">
        <v>7909</v>
      </c>
      <c r="E7" s="19"/>
      <c r="F7" s="19"/>
      <c r="G7" s="738"/>
      <c r="H7" s="19" t="s">
        <v>2793</v>
      </c>
      <c r="I7" s="19" t="s">
        <v>2793</v>
      </c>
      <c r="J7" s="19"/>
      <c r="K7" s="19" t="s">
        <v>2789</v>
      </c>
      <c r="L7" s="19"/>
      <c r="M7" s="740"/>
      <c r="N7" s="740"/>
      <c r="O7" s="226"/>
    </row>
    <row r="8" spans="1:15">
      <c r="A8" s="18">
        <v>6</v>
      </c>
      <c r="B8" s="9" t="s">
        <v>2786</v>
      </c>
      <c r="C8" s="9" t="s">
        <v>9167</v>
      </c>
      <c r="D8" s="229" t="s">
        <v>7910</v>
      </c>
      <c r="E8" s="19"/>
      <c r="F8" s="19"/>
      <c r="G8" s="738"/>
      <c r="H8" s="19" t="s">
        <v>2794</v>
      </c>
      <c r="I8" s="19" t="s">
        <v>2794</v>
      </c>
      <c r="J8" s="19"/>
      <c r="K8" s="19" t="s">
        <v>2790</v>
      </c>
      <c r="L8" s="19"/>
      <c r="M8" s="740"/>
      <c r="N8" s="740"/>
      <c r="O8" s="226"/>
    </row>
    <row r="9" spans="1:15">
      <c r="A9" s="18">
        <v>7</v>
      </c>
      <c r="B9" s="9" t="s">
        <v>2787</v>
      </c>
      <c r="C9" s="9" t="s">
        <v>9168</v>
      </c>
      <c r="D9" s="229" t="s">
        <v>7911</v>
      </c>
      <c r="E9" s="19"/>
      <c r="F9" s="19"/>
      <c r="G9" s="738"/>
      <c r="H9" s="19" t="s">
        <v>6416</v>
      </c>
      <c r="I9" s="19" t="s">
        <v>2795</v>
      </c>
      <c r="J9" s="19"/>
      <c r="K9" s="19" t="s">
        <v>2791</v>
      </c>
      <c r="L9" s="19"/>
      <c r="M9" s="740"/>
      <c r="N9" s="740"/>
      <c r="O9" s="226"/>
    </row>
    <row r="10" spans="1:15">
      <c r="A10" s="18">
        <v>8</v>
      </c>
      <c r="B10" s="9" t="s">
        <v>2839</v>
      </c>
      <c r="C10" s="9" t="s">
        <v>9169</v>
      </c>
      <c r="D10" s="19" t="s">
        <v>7909</v>
      </c>
      <c r="E10" s="19"/>
      <c r="F10" s="19"/>
      <c r="G10" s="738"/>
      <c r="H10" s="19" t="s">
        <v>2851</v>
      </c>
      <c r="I10" s="19" t="s">
        <v>2847</v>
      </c>
      <c r="J10" s="19"/>
      <c r="K10" s="19" t="s">
        <v>2843</v>
      </c>
      <c r="L10" s="19"/>
      <c r="M10" s="740"/>
      <c r="N10" s="740"/>
      <c r="O10" s="694"/>
    </row>
    <row r="11" spans="1:15">
      <c r="A11" s="18">
        <v>9</v>
      </c>
      <c r="B11" s="9" t="s">
        <v>2840</v>
      </c>
      <c r="C11" s="9" t="s">
        <v>9170</v>
      </c>
      <c r="D11" s="19" t="s">
        <v>7913</v>
      </c>
      <c r="E11" s="19"/>
      <c r="F11" s="19"/>
      <c r="G11" s="738"/>
      <c r="H11" s="19" t="s">
        <v>2852</v>
      </c>
      <c r="I11" s="19" t="s">
        <v>2848</v>
      </c>
      <c r="J11" s="19"/>
      <c r="K11" s="19" t="s">
        <v>2844</v>
      </c>
      <c r="L11" s="19"/>
      <c r="M11" s="740"/>
      <c r="N11" s="740"/>
      <c r="O11" s="226"/>
    </row>
    <row r="12" spans="1:15">
      <c r="A12" s="18">
        <v>10</v>
      </c>
      <c r="B12" s="9" t="s">
        <v>2841</v>
      </c>
      <c r="C12" s="9" t="s">
        <v>9171</v>
      </c>
      <c r="D12" s="229" t="s">
        <v>7911</v>
      </c>
      <c r="E12" s="19"/>
      <c r="F12" s="19"/>
      <c r="G12" s="738"/>
      <c r="H12" s="19" t="s">
        <v>2853</v>
      </c>
      <c r="I12" s="19" t="s">
        <v>2849</v>
      </c>
      <c r="J12" s="19"/>
      <c r="K12" s="19" t="s">
        <v>2845</v>
      </c>
      <c r="L12" s="19"/>
      <c r="M12" s="740"/>
      <c r="N12" s="740"/>
      <c r="O12" s="226"/>
    </row>
    <row r="13" spans="1:15">
      <c r="A13" s="18">
        <v>11</v>
      </c>
      <c r="B13" s="9" t="s">
        <v>2842</v>
      </c>
      <c r="C13" s="9" t="s">
        <v>9172</v>
      </c>
      <c r="D13" s="229" t="s">
        <v>7914</v>
      </c>
      <c r="E13" s="19"/>
      <c r="F13" s="19"/>
      <c r="G13" s="738"/>
      <c r="H13" s="19" t="s">
        <v>2869</v>
      </c>
      <c r="I13" s="19" t="s">
        <v>2850</v>
      </c>
      <c r="J13" s="19"/>
      <c r="K13" s="19" t="s">
        <v>2846</v>
      </c>
      <c r="L13" s="19"/>
      <c r="M13" s="740"/>
      <c r="N13" s="740"/>
      <c r="O13" s="226"/>
    </row>
    <row r="14" spans="1:15">
      <c r="A14" s="18">
        <v>12</v>
      </c>
      <c r="B14" s="9" t="s">
        <v>2788</v>
      </c>
      <c r="C14" s="9" t="s">
        <v>9293</v>
      </c>
      <c r="D14" s="19" t="s">
        <v>7912</v>
      </c>
      <c r="E14" s="19"/>
      <c r="F14" s="19"/>
      <c r="G14" s="738"/>
      <c r="H14" s="19" t="s">
        <v>2800</v>
      </c>
      <c r="I14" s="19" t="s">
        <v>2799</v>
      </c>
      <c r="J14" s="19"/>
      <c r="K14" s="19" t="s">
        <v>2792</v>
      </c>
      <c r="L14" s="19"/>
      <c r="M14" s="740"/>
      <c r="N14" s="740"/>
      <c r="O14" s="226"/>
    </row>
    <row r="15" spans="1:15">
      <c r="A15" s="18">
        <v>13</v>
      </c>
      <c r="B15" s="9" t="s">
        <v>2589</v>
      </c>
      <c r="C15" s="9" t="s">
        <v>9457</v>
      </c>
      <c r="D15" s="19" t="s">
        <v>9467</v>
      </c>
      <c r="E15" s="19"/>
      <c r="F15" s="19"/>
      <c r="G15" s="738"/>
      <c r="H15" s="13" t="s">
        <v>6515</v>
      </c>
      <c r="I15" s="13" t="s">
        <v>6512</v>
      </c>
      <c r="J15" s="19" t="s">
        <v>9295</v>
      </c>
      <c r="K15" s="19" t="s">
        <v>2629</v>
      </c>
      <c r="L15" s="19"/>
      <c r="M15" s="13" t="s">
        <v>2628</v>
      </c>
      <c r="N15" s="740"/>
      <c r="O15" s="226"/>
    </row>
    <row r="16" spans="1:15">
      <c r="A16" s="18">
        <v>14</v>
      </c>
      <c r="B16" s="9" t="s">
        <v>2587</v>
      </c>
      <c r="C16" s="9" t="s">
        <v>9458</v>
      </c>
      <c r="D16" s="229" t="s">
        <v>9468</v>
      </c>
      <c r="E16" s="229"/>
      <c r="F16" s="229"/>
      <c r="G16" s="739"/>
      <c r="H16" s="13" t="s">
        <v>6479</v>
      </c>
      <c r="I16" s="13" t="s">
        <v>6477</v>
      </c>
      <c r="J16" s="19" t="s">
        <v>2622</v>
      </c>
      <c r="K16" s="19" t="s">
        <v>2607</v>
      </c>
      <c r="L16" s="19"/>
      <c r="M16" s="13" t="s">
        <v>2623</v>
      </c>
      <c r="N16" s="740"/>
      <c r="O16" s="794"/>
    </row>
    <row r="17" spans="1:15">
      <c r="A17" s="18">
        <v>15</v>
      </c>
      <c r="B17" s="9" t="s">
        <v>2590</v>
      </c>
      <c r="C17" s="9" t="s">
        <v>9459</v>
      </c>
      <c r="D17" s="19" t="s">
        <v>9469</v>
      </c>
      <c r="E17" s="19"/>
      <c r="F17" s="19"/>
      <c r="G17" s="738"/>
      <c r="H17" s="13" t="s">
        <v>6516</v>
      </c>
      <c r="I17" s="13" t="s">
        <v>6513</v>
      </c>
      <c r="J17" s="19" t="s">
        <v>2613</v>
      </c>
      <c r="K17" s="19" t="s">
        <v>2626</v>
      </c>
      <c r="L17" s="19"/>
      <c r="M17" s="13" t="s">
        <v>2625</v>
      </c>
      <c r="N17" s="15"/>
      <c r="O17" s="794"/>
    </row>
    <row r="18" spans="1:15">
      <c r="A18" s="18">
        <v>16</v>
      </c>
      <c r="B18" s="9" t="s">
        <v>2588</v>
      </c>
      <c r="C18" s="9" t="s">
        <v>9460</v>
      </c>
      <c r="D18" s="229" t="s">
        <v>9470</v>
      </c>
      <c r="E18" s="19"/>
      <c r="F18" s="19"/>
      <c r="G18" s="738"/>
      <c r="H18" s="13" t="s">
        <v>6480</v>
      </c>
      <c r="I18" s="13" t="s">
        <v>6478</v>
      </c>
      <c r="J18" s="19" t="s">
        <v>2594</v>
      </c>
      <c r="K18" s="19" t="s">
        <v>2608</v>
      </c>
      <c r="L18" s="19"/>
      <c r="M18" s="13" t="s">
        <v>2627</v>
      </c>
      <c r="N18" s="15"/>
      <c r="O18" s="794"/>
    </row>
    <row r="19" spans="1:15">
      <c r="A19" s="18">
        <v>17</v>
      </c>
      <c r="B19" s="9" t="s">
        <v>2641</v>
      </c>
      <c r="C19" s="9" t="s">
        <v>9461</v>
      </c>
      <c r="D19" s="229" t="s">
        <v>9471</v>
      </c>
      <c r="E19" s="19"/>
      <c r="F19" s="19"/>
      <c r="G19" s="738"/>
      <c r="H19" s="13" t="s">
        <v>6558</v>
      </c>
      <c r="I19" s="13" t="s">
        <v>6555</v>
      </c>
      <c r="J19" s="13" t="s">
        <v>2654</v>
      </c>
      <c r="K19" s="19" t="s">
        <v>2656</v>
      </c>
      <c r="L19" s="19"/>
      <c r="M19" s="13" t="s">
        <v>2655</v>
      </c>
      <c r="N19" s="15"/>
      <c r="O19" s="794"/>
    </row>
    <row r="20" spans="1:15">
      <c r="A20" s="18">
        <v>18</v>
      </c>
      <c r="B20" s="9" t="s">
        <v>2647</v>
      </c>
      <c r="C20" s="9" t="s">
        <v>9462</v>
      </c>
      <c r="D20" s="229" t="s">
        <v>9472</v>
      </c>
      <c r="E20" s="19"/>
      <c r="F20" s="19"/>
      <c r="G20" s="738"/>
      <c r="H20" s="13" t="s">
        <v>6611</v>
      </c>
      <c r="I20" s="13" t="s">
        <v>6609</v>
      </c>
      <c r="J20" s="13" t="s">
        <v>2665</v>
      </c>
      <c r="K20" s="19" t="s">
        <v>2667</v>
      </c>
      <c r="L20" s="19"/>
      <c r="M20" s="13" t="s">
        <v>2666</v>
      </c>
      <c r="N20" s="15"/>
      <c r="O20" s="226"/>
    </row>
    <row r="21" spans="1:15">
      <c r="A21" s="18">
        <v>19</v>
      </c>
      <c r="B21" s="9" t="s">
        <v>2642</v>
      </c>
      <c r="C21" s="9" t="s">
        <v>9463</v>
      </c>
      <c r="D21" s="19" t="s">
        <v>9473</v>
      </c>
      <c r="E21" s="19"/>
      <c r="F21" s="19"/>
      <c r="G21" s="738"/>
      <c r="H21" s="13" t="s">
        <v>6559</v>
      </c>
      <c r="I21" s="13" t="s">
        <v>6556</v>
      </c>
      <c r="J21" s="13" t="s">
        <v>2668</v>
      </c>
      <c r="K21" s="19" t="s">
        <v>2670</v>
      </c>
      <c r="L21" s="19"/>
      <c r="M21" s="13" t="s">
        <v>2669</v>
      </c>
      <c r="N21" s="15"/>
      <c r="O21" s="794"/>
    </row>
    <row r="22" spans="1:15">
      <c r="A22" s="18">
        <v>20</v>
      </c>
      <c r="B22" s="9" t="s">
        <v>2648</v>
      </c>
      <c r="C22" s="9" t="s">
        <v>9464</v>
      </c>
      <c r="D22" s="19" t="s">
        <v>9474</v>
      </c>
      <c r="E22" s="19"/>
      <c r="F22" s="19"/>
      <c r="G22" s="738"/>
      <c r="H22" s="13" t="s">
        <v>6612</v>
      </c>
      <c r="I22" s="13" t="s">
        <v>6610</v>
      </c>
      <c r="J22" s="13" t="s">
        <v>2671</v>
      </c>
      <c r="K22" s="19" t="s">
        <v>2673</v>
      </c>
      <c r="L22" s="19"/>
      <c r="M22" s="13" t="s">
        <v>2672</v>
      </c>
      <c r="N22" s="15"/>
      <c r="O22" s="794"/>
    </row>
    <row r="23" spans="1:15">
      <c r="A23" s="18">
        <v>21</v>
      </c>
      <c r="B23" s="224" t="s">
        <v>2591</v>
      </c>
      <c r="C23" s="9" t="s">
        <v>9465</v>
      </c>
      <c r="D23" s="19" t="s">
        <v>9475</v>
      </c>
      <c r="E23" s="19"/>
      <c r="F23" s="19"/>
      <c r="G23" s="738"/>
      <c r="H23" s="13" t="s">
        <v>6517</v>
      </c>
      <c r="I23" s="13" t="s">
        <v>6514</v>
      </c>
      <c r="J23" s="13" t="s">
        <v>2617</v>
      </c>
      <c r="K23" s="19" t="s">
        <v>2631</v>
      </c>
      <c r="L23" s="13"/>
      <c r="M23" s="13" t="s">
        <v>2630</v>
      </c>
      <c r="N23" s="15"/>
      <c r="O23" s="794"/>
    </row>
    <row r="24" spans="1:15">
      <c r="A24" s="18">
        <v>22</v>
      </c>
      <c r="B24" s="224" t="s">
        <v>2643</v>
      </c>
      <c r="C24" s="9" t="s">
        <v>9466</v>
      </c>
      <c r="D24" s="229" t="s">
        <v>9476</v>
      </c>
      <c r="E24" s="19"/>
      <c r="F24" s="19"/>
      <c r="G24" s="738"/>
      <c r="H24" s="13" t="s">
        <v>6560</v>
      </c>
      <c r="I24" s="13" t="s">
        <v>6557</v>
      </c>
      <c r="J24" s="13" t="s">
        <v>2674</v>
      </c>
      <c r="K24" s="19" t="s">
        <v>2676</v>
      </c>
      <c r="L24" s="13"/>
      <c r="M24" s="13" t="s">
        <v>2675</v>
      </c>
      <c r="N24" s="15"/>
      <c r="O24" s="794"/>
    </row>
    <row r="25" spans="1:15">
      <c r="A25" s="18">
        <v>23</v>
      </c>
      <c r="B25" s="9"/>
      <c r="C25" s="9"/>
      <c r="D25" s="229"/>
      <c r="E25" s="19"/>
      <c r="F25" s="19"/>
      <c r="G25" s="738"/>
      <c r="H25" s="19"/>
      <c r="I25" s="19"/>
      <c r="J25" s="19"/>
      <c r="K25" s="19"/>
      <c r="L25" s="15"/>
      <c r="M25" s="15"/>
      <c r="N25" s="15"/>
      <c r="O25" s="794"/>
    </row>
    <row r="26" spans="1:15">
      <c r="O26" s="794"/>
    </row>
    <row r="27" spans="1:15">
      <c r="O27" s="794"/>
    </row>
    <row r="28" spans="1:15">
      <c r="O28" s="794"/>
    </row>
    <row r="29" spans="1:15">
      <c r="O29" s="794"/>
    </row>
    <row r="30" spans="1:15">
      <c r="O30" s="794"/>
    </row>
    <row r="31" spans="1:15">
      <c r="O31" s="794"/>
    </row>
    <row r="32" spans="1:15">
      <c r="O32" s="794"/>
    </row>
    <row r="33" spans="15:15">
      <c r="O33" s="794"/>
    </row>
    <row r="34" spans="15:15">
      <c r="O34" s="794"/>
    </row>
    <row r="35" spans="15:15">
      <c r="O35" s="794"/>
    </row>
    <row r="36" spans="15:15">
      <c r="O36" s="794"/>
    </row>
    <row r="37" spans="15:15">
      <c r="O37" s="794"/>
    </row>
    <row r="38" spans="15:15">
      <c r="O38" s="794"/>
    </row>
    <row r="39" spans="15:15">
      <c r="O39" s="794"/>
    </row>
    <row r="40" spans="15:15">
      <c r="O40" s="794"/>
    </row>
    <row r="41" spans="15:15">
      <c r="O41" s="794"/>
    </row>
    <row r="42" spans="15:15">
      <c r="O42" s="226"/>
    </row>
    <row r="43" spans="15:15">
      <c r="O43" s="226"/>
    </row>
    <row r="44" spans="15:15">
      <c r="O44" s="15"/>
    </row>
    <row r="45" spans="15:15">
      <c r="O45" s="15"/>
    </row>
    <row r="46" spans="15:15">
      <c r="O46" s="15"/>
    </row>
    <row r="47" spans="15:15">
      <c r="O47" s="15"/>
    </row>
    <row r="48" spans="15:15">
      <c r="O48" s="15"/>
    </row>
    <row r="49" spans="15:15">
      <c r="O49" s="15"/>
    </row>
    <row r="50" spans="15:15">
      <c r="O50" s="15"/>
    </row>
    <row r="51" spans="15:15">
      <c r="O51" s="15"/>
    </row>
    <row r="52" spans="15:15">
      <c r="O52" s="15"/>
    </row>
    <row r="53" spans="15:15">
      <c r="O53" s="15"/>
    </row>
    <row r="54" spans="15:15">
      <c r="O54" s="15"/>
    </row>
    <row r="55" spans="15:15">
      <c r="O55" s="15"/>
    </row>
    <row r="56" spans="15:15">
      <c r="O56" s="15"/>
    </row>
    <row r="57" spans="15:15">
      <c r="O57" s="15"/>
    </row>
    <row r="58" spans="15:15">
      <c r="O58" s="15"/>
    </row>
    <row r="59" spans="15:15">
      <c r="O59" s="15"/>
    </row>
    <row r="60" spans="15:15">
      <c r="O60" s="15"/>
    </row>
    <row r="61" spans="15:15">
      <c r="O61" s="15"/>
    </row>
    <row r="62" spans="15:15">
      <c r="O62" s="15"/>
    </row>
    <row r="63" spans="15:15">
      <c r="O63" s="15"/>
    </row>
    <row r="64" spans="15:15">
      <c r="O64" s="15"/>
    </row>
    <row r="65" spans="15:15">
      <c r="O65" s="15"/>
    </row>
    <row r="66" spans="15:15">
      <c r="O66" s="15"/>
    </row>
    <row r="67" spans="15:15">
      <c r="O67" s="15"/>
    </row>
    <row r="68" spans="15:15">
      <c r="O68" s="15"/>
    </row>
    <row r="69" spans="15:15">
      <c r="O69" s="15"/>
    </row>
    <row r="70" spans="15:15">
      <c r="O70" s="15"/>
    </row>
    <row r="71" spans="15:15">
      <c r="O71" s="15"/>
    </row>
    <row r="72" spans="15:15">
      <c r="O72" s="15"/>
    </row>
    <row r="73" spans="15:15">
      <c r="O73" s="15"/>
    </row>
    <row r="74" spans="15:15">
      <c r="O74" s="15"/>
    </row>
    <row r="75" spans="15:15">
      <c r="O75" s="15"/>
    </row>
    <row r="76" spans="15:15">
      <c r="O76" s="15"/>
    </row>
    <row r="77" spans="15:15">
      <c r="O77" s="15"/>
    </row>
    <row r="78" spans="15:15">
      <c r="O78" s="15"/>
    </row>
    <row r="79" spans="15:15">
      <c r="O79" s="15"/>
    </row>
    <row r="80" spans="15:15">
      <c r="O80" s="15"/>
    </row>
    <row r="81" spans="15:15">
      <c r="O81" s="15"/>
    </row>
    <row r="82" spans="15:15">
      <c r="O82" s="15"/>
    </row>
    <row r="83" spans="15:15">
      <c r="O83" s="15"/>
    </row>
    <row r="84" spans="15:15">
      <c r="O84" s="15"/>
    </row>
    <row r="85" spans="15:15">
      <c r="O85" s="15"/>
    </row>
    <row r="86" spans="15:15">
      <c r="O86" s="15"/>
    </row>
    <row r="87" spans="15:15">
      <c r="O87" s="15"/>
    </row>
    <row r="88" spans="15:15">
      <c r="O88" s="15"/>
    </row>
    <row r="89" spans="15:15">
      <c r="O89" s="15"/>
    </row>
    <row r="90" spans="15:15">
      <c r="O90" s="15"/>
    </row>
    <row r="91" spans="15:15">
      <c r="O91" s="15"/>
    </row>
    <row r="92" spans="15:15">
      <c r="O92" s="15"/>
    </row>
    <row r="93" spans="15:15">
      <c r="O93" s="15"/>
    </row>
    <row r="94" spans="15:15">
      <c r="O94" s="15"/>
    </row>
    <row r="95" spans="15:15">
      <c r="O95" s="15"/>
    </row>
    <row r="96" spans="15:15">
      <c r="O96" s="15"/>
    </row>
    <row r="97" spans="15:15">
      <c r="O97" s="15"/>
    </row>
    <row r="98" spans="15:15">
      <c r="O98" s="15"/>
    </row>
    <row r="99" spans="15:15">
      <c r="O99" s="15"/>
    </row>
    <row r="100" spans="15:15">
      <c r="O100" s="15"/>
    </row>
    <row r="101" spans="15:15">
      <c r="O101" s="15"/>
    </row>
    <row r="102" spans="15:15">
      <c r="O102" s="15"/>
    </row>
    <row r="103" spans="15:15">
      <c r="O103" s="15"/>
    </row>
    <row r="104" spans="15:15">
      <c r="O104" s="15"/>
    </row>
    <row r="105" spans="15:15">
      <c r="O105" s="15"/>
    </row>
    <row r="106" spans="15:15">
      <c r="O106" s="15"/>
    </row>
    <row r="107" spans="15:15">
      <c r="O107" s="15"/>
    </row>
    <row r="108" spans="15:15">
      <c r="O108" s="15"/>
    </row>
    <row r="109" spans="15:15">
      <c r="O109" s="15"/>
    </row>
    <row r="110" spans="15:15">
      <c r="O110" s="15"/>
    </row>
    <row r="111" spans="15:15">
      <c r="O111" s="15"/>
    </row>
    <row r="112" spans="15:15">
      <c r="O112" s="15"/>
    </row>
    <row r="113" spans="15:15">
      <c r="O113" s="15"/>
    </row>
    <row r="114" spans="15:15">
      <c r="O114" s="15"/>
    </row>
    <row r="115" spans="15:15">
      <c r="O115" s="15"/>
    </row>
    <row r="116" spans="15:15">
      <c r="O116" s="15"/>
    </row>
    <row r="117" spans="15:15">
      <c r="O117" s="15"/>
    </row>
    <row r="118" spans="15:15">
      <c r="O118" s="15"/>
    </row>
    <row r="119" spans="15:15">
      <c r="O119" s="15"/>
    </row>
    <row r="120" spans="15:15">
      <c r="O120" s="15"/>
    </row>
    <row r="121" spans="15:15">
      <c r="O121" s="15"/>
    </row>
    <row r="122" spans="15:15">
      <c r="O122" s="15"/>
    </row>
    <row r="123" spans="15:15">
      <c r="O123" s="15"/>
    </row>
    <row r="124" spans="15:15">
      <c r="O124" s="15"/>
    </row>
    <row r="125" spans="15:15">
      <c r="O125" s="15"/>
    </row>
    <row r="126" spans="15:15">
      <c r="O126" s="15"/>
    </row>
    <row r="127" spans="15:15">
      <c r="O127" s="15"/>
    </row>
    <row r="128" spans="15:15">
      <c r="O128" s="15"/>
    </row>
    <row r="129" spans="15:15">
      <c r="O129" s="15"/>
    </row>
    <row r="130" spans="15:15">
      <c r="O130" s="15"/>
    </row>
    <row r="131" spans="15:15">
      <c r="O131" s="15"/>
    </row>
    <row r="132" spans="15:15">
      <c r="O132" s="15"/>
    </row>
    <row r="133" spans="15:15">
      <c r="O133" s="15"/>
    </row>
    <row r="134" spans="15:15">
      <c r="O134" s="15"/>
    </row>
    <row r="135" spans="15:15">
      <c r="O135" s="15"/>
    </row>
    <row r="136" spans="15:15">
      <c r="O136" s="15"/>
    </row>
    <row r="137" spans="15:15">
      <c r="O137" s="15"/>
    </row>
    <row r="138" spans="15:15">
      <c r="O138" s="15"/>
    </row>
    <row r="139" spans="15:15">
      <c r="O139" s="15"/>
    </row>
    <row r="140" spans="15:15">
      <c r="O140" s="15"/>
    </row>
    <row r="141" spans="15:15">
      <c r="O141" s="15"/>
    </row>
    <row r="142" spans="15:15">
      <c r="O142" s="15"/>
    </row>
    <row r="143" spans="15:15">
      <c r="O143" s="15"/>
    </row>
    <row r="144" spans="15:15">
      <c r="O144" s="15"/>
    </row>
    <row r="145" spans="15:15">
      <c r="O145" s="15"/>
    </row>
    <row r="146" spans="15:15">
      <c r="O146" s="15"/>
    </row>
    <row r="147" spans="15:15">
      <c r="O147" s="15"/>
    </row>
    <row r="148" spans="15:15">
      <c r="O148" s="15"/>
    </row>
    <row r="149" spans="15:15">
      <c r="O149" s="15"/>
    </row>
    <row r="150" spans="15:15">
      <c r="O150" s="15"/>
    </row>
    <row r="151" spans="15:15">
      <c r="O151" s="15"/>
    </row>
    <row r="152" spans="15:15">
      <c r="O152" s="15"/>
    </row>
    <row r="153" spans="15:15">
      <c r="O153" s="15"/>
    </row>
    <row r="154" spans="15:15">
      <c r="O154" s="15"/>
    </row>
    <row r="155" spans="15:15">
      <c r="O155" s="15"/>
    </row>
    <row r="156" spans="15:15">
      <c r="O156" s="15"/>
    </row>
    <row r="157" spans="15:15">
      <c r="O157" s="15"/>
    </row>
    <row r="158" spans="15:15">
      <c r="O158" s="15"/>
    </row>
    <row r="159" spans="15:15">
      <c r="O159" s="15"/>
    </row>
    <row r="160" spans="15:15">
      <c r="O160" s="15"/>
    </row>
    <row r="161" spans="15:15">
      <c r="O161" s="15"/>
    </row>
    <row r="162" spans="15:15">
      <c r="O162" s="15"/>
    </row>
    <row r="163" spans="15:15">
      <c r="O163" s="15"/>
    </row>
    <row r="164" spans="15:15">
      <c r="O164" s="15"/>
    </row>
    <row r="165" spans="15:15">
      <c r="O165" s="15"/>
    </row>
    <row r="166" spans="15:15">
      <c r="O166" s="15"/>
    </row>
    <row r="167" spans="15:15">
      <c r="O167" s="15"/>
    </row>
    <row r="168" spans="15:15">
      <c r="O168" s="15"/>
    </row>
    <row r="169" spans="15:15">
      <c r="O169" s="15"/>
    </row>
    <row r="170" spans="15:15">
      <c r="O170" s="15"/>
    </row>
    <row r="171" spans="15:15">
      <c r="O171" s="15"/>
    </row>
    <row r="172" spans="15:15">
      <c r="O172" s="15"/>
    </row>
    <row r="173" spans="15:15">
      <c r="O173" s="15"/>
    </row>
    <row r="174" spans="15:15">
      <c r="O174" s="15"/>
    </row>
    <row r="175" spans="15:15">
      <c r="O175" s="15"/>
    </row>
    <row r="176" spans="15:15">
      <c r="O176" s="15"/>
    </row>
    <row r="177" spans="15:15">
      <c r="O177" s="15"/>
    </row>
    <row r="178" spans="15:15">
      <c r="O178" s="15"/>
    </row>
    <row r="179" spans="15:15">
      <c r="O179" s="15"/>
    </row>
    <row r="180" spans="15:15">
      <c r="O180" s="15"/>
    </row>
    <row r="181" spans="15:15">
      <c r="O181" s="15"/>
    </row>
    <row r="182" spans="15:15">
      <c r="O182" s="15"/>
    </row>
    <row r="183" spans="15:15">
      <c r="O183" s="15"/>
    </row>
    <row r="184" spans="15:15">
      <c r="O184" s="15"/>
    </row>
    <row r="185" spans="15:15">
      <c r="O185" s="15"/>
    </row>
    <row r="186" spans="15:15">
      <c r="O186" s="15"/>
    </row>
    <row r="187" spans="15:15">
      <c r="O187" s="15"/>
    </row>
    <row r="188" spans="15:15">
      <c r="O188" s="15"/>
    </row>
    <row r="189" spans="15:15">
      <c r="O189" s="226"/>
    </row>
    <row r="190" spans="15:15">
      <c r="O190" s="226"/>
    </row>
    <row r="191" spans="15:15">
      <c r="O191" s="226"/>
    </row>
    <row r="192" spans="15:15">
      <c r="O192" s="226"/>
    </row>
    <row r="193" spans="15:15">
      <c r="O193" s="226"/>
    </row>
    <row r="194" spans="15:15">
      <c r="O194" s="226"/>
    </row>
    <row r="195" spans="15:15">
      <c r="O195" s="226"/>
    </row>
    <row r="196" spans="15:15">
      <c r="O196" s="226"/>
    </row>
    <row r="197" spans="15:15">
      <c r="O197" s="226"/>
    </row>
    <row r="198" spans="15:15">
      <c r="O198" s="226"/>
    </row>
    <row r="199" spans="15:15">
      <c r="O199" s="226"/>
    </row>
    <row r="200" spans="15:15">
      <c r="O200" s="226"/>
    </row>
    <row r="201" spans="15:15">
      <c r="O201" s="226"/>
    </row>
    <row r="202" spans="15:15">
      <c r="O202" s="226"/>
    </row>
    <row r="203" spans="15:15">
      <c r="O203" s="15"/>
    </row>
    <row r="204" spans="15:15">
      <c r="O204" s="15"/>
    </row>
    <row r="205" spans="15:15">
      <c r="O205" s="15"/>
    </row>
    <row r="206" spans="15:15">
      <c r="O206" s="15"/>
    </row>
    <row r="207" spans="15:15">
      <c r="O207" s="15"/>
    </row>
    <row r="208" spans="15:15">
      <c r="O208" s="15"/>
    </row>
    <row r="209" spans="15:15">
      <c r="O209" s="15"/>
    </row>
    <row r="210" spans="15:15">
      <c r="O210" s="15"/>
    </row>
    <row r="211" spans="15:15">
      <c r="O211" s="15"/>
    </row>
    <row r="212" spans="15:15">
      <c r="O212" s="15"/>
    </row>
  </sheetData>
  <mergeCells count="10">
    <mergeCell ref="O1:O2"/>
    <mergeCell ref="M1:M2"/>
    <mergeCell ref="N1:N2"/>
    <mergeCell ref="K1:L1"/>
    <mergeCell ref="A1:A2"/>
    <mergeCell ref="B1:B2"/>
    <mergeCell ref="C1:C2"/>
    <mergeCell ref="D1:D2"/>
    <mergeCell ref="E1:G1"/>
    <mergeCell ref="H1:J1"/>
  </mergeCells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B45F6-D2C8-44C0-B404-7380D59116F3}">
  <sheetPr codeName="Лист38">
    <tabColor rgb="FF92D050"/>
  </sheetPr>
  <dimension ref="A1:S212"/>
  <sheetViews>
    <sheetView zoomScaleNormal="100" workbookViewId="0">
      <selection activeCell="P32" sqref="P32"/>
    </sheetView>
  </sheetViews>
  <sheetFormatPr defaultRowHeight="15"/>
  <cols>
    <col min="1" max="1" width="5.140625" customWidth="1"/>
    <col min="2" max="2" width="59.140625" customWidth="1"/>
    <col min="3" max="3" width="29.28515625" customWidth="1"/>
    <col min="4" max="4" width="23.85546875" customWidth="1"/>
    <col min="6" max="6" width="10" bestFit="1" customWidth="1"/>
    <col min="7" max="7" width="8.140625" bestFit="1" customWidth="1"/>
    <col min="9" max="9" width="9.7109375" bestFit="1" customWidth="1"/>
    <col min="12" max="12" width="9.5703125" bestFit="1" customWidth="1"/>
    <col min="13" max="13" width="9.85546875" bestFit="1" customWidth="1"/>
    <col min="14" max="14" width="10.42578125" customWidth="1"/>
    <col min="15" max="15" width="32.28515625" bestFit="1" customWidth="1"/>
    <col min="16" max="16" width="21.5703125" bestFit="1" customWidth="1"/>
    <col min="17" max="17" width="37.42578125" bestFit="1" customWidth="1"/>
    <col min="18" max="18" width="29.140625" bestFit="1" customWidth="1"/>
    <col min="19" max="19" width="29.85546875" bestFit="1" customWidth="1"/>
    <col min="20" max="20" width="32.140625" bestFit="1" customWidth="1"/>
  </cols>
  <sheetData>
    <row r="1" spans="1:19" ht="14.45" customHeight="1" thickBot="1">
      <c r="A1" s="1342" t="s">
        <v>0</v>
      </c>
      <c r="B1" s="1356" t="s">
        <v>1</v>
      </c>
      <c r="C1" s="1358" t="s">
        <v>2</v>
      </c>
      <c r="D1" s="1358" t="s">
        <v>3</v>
      </c>
      <c r="E1" s="1380"/>
      <c r="F1" s="1365" t="s">
        <v>9589</v>
      </c>
      <c r="G1" s="1366"/>
      <c r="H1" s="1366"/>
      <c r="I1" s="1366"/>
      <c r="J1" s="1366"/>
      <c r="K1" s="1367"/>
      <c r="L1" s="1368" t="s">
        <v>9590</v>
      </c>
      <c r="M1" s="1369"/>
      <c r="N1" s="1383"/>
      <c r="O1" s="1384" t="s">
        <v>9</v>
      </c>
      <c r="P1" s="1358" t="s">
        <v>11711</v>
      </c>
      <c r="Q1" s="1342" t="s">
        <v>9477</v>
      </c>
      <c r="R1" s="1342" t="s">
        <v>11823</v>
      </c>
    </row>
    <row r="2" spans="1:19" ht="15.75" thickBot="1">
      <c r="A2" s="1351"/>
      <c r="B2" s="1357"/>
      <c r="C2" s="1359"/>
      <c r="D2" s="1359"/>
      <c r="E2" s="1381"/>
      <c r="F2" s="735" t="s">
        <v>2161</v>
      </c>
      <c r="G2" s="732" t="s">
        <v>2162</v>
      </c>
      <c r="H2" s="732" t="s">
        <v>2163</v>
      </c>
      <c r="I2" s="732" t="s">
        <v>1349</v>
      </c>
      <c r="J2" s="753"/>
      <c r="K2" s="273"/>
      <c r="L2" s="754" t="s">
        <v>2151</v>
      </c>
      <c r="M2" s="755" t="s">
        <v>2150</v>
      </c>
      <c r="N2" s="273"/>
      <c r="O2" s="1385"/>
      <c r="P2" s="1382"/>
      <c r="Q2" s="1351"/>
      <c r="R2" s="1351"/>
    </row>
    <row r="3" spans="1:19">
      <c r="A3" s="8">
        <v>1</v>
      </c>
      <c r="B3" s="222" t="s">
        <v>8405</v>
      </c>
      <c r="C3" s="9" t="s">
        <v>9091</v>
      </c>
      <c r="D3" s="9" t="s">
        <v>2704</v>
      </c>
      <c r="E3" s="9"/>
      <c r="F3" s="752" t="s">
        <v>2721</v>
      </c>
      <c r="G3" s="752" t="s">
        <v>2722</v>
      </c>
      <c r="H3" s="147"/>
      <c r="I3" s="147" t="s">
        <v>2723</v>
      </c>
      <c r="J3" s="147"/>
      <c r="K3" s="147"/>
      <c r="L3" s="752" t="s">
        <v>2724</v>
      </c>
      <c r="M3" s="752" t="s">
        <v>2725</v>
      </c>
      <c r="N3" s="1050"/>
      <c r="O3" s="1051"/>
      <c r="P3" s="121">
        <v>67108864</v>
      </c>
      <c r="Q3" s="121" t="s">
        <v>11789</v>
      </c>
      <c r="R3" s="1056" t="s">
        <v>1033</v>
      </c>
      <c r="S3" s="17" t="str">
        <f>IF(D3="","",CONCATENATE("'",D3,"'",",	","'",C3,"'"))</f>
        <v>'Н-28',	'NOK_28'</v>
      </c>
    </row>
    <row r="4" spans="1:19">
      <c r="A4" s="18">
        <v>2</v>
      </c>
      <c r="B4" s="222" t="s">
        <v>8406</v>
      </c>
      <c r="C4" s="15" t="s">
        <v>9089</v>
      </c>
      <c r="D4" s="15" t="s">
        <v>9494</v>
      </c>
      <c r="E4" s="15"/>
      <c r="F4" s="204" t="s">
        <v>1876</v>
      </c>
      <c r="G4" s="204" t="s">
        <v>1874</v>
      </c>
      <c r="H4" s="567"/>
      <c r="I4" s="567" t="s">
        <v>2726</v>
      </c>
      <c r="J4" s="567"/>
      <c r="K4" s="567"/>
      <c r="L4" s="204" t="s">
        <v>1891</v>
      </c>
      <c r="M4" s="204" t="s">
        <v>1890</v>
      </c>
      <c r="N4" s="25"/>
      <c r="O4" s="1052"/>
      <c r="P4" s="123">
        <v>67108864</v>
      </c>
      <c r="Q4" s="123" t="s">
        <v>11785</v>
      </c>
      <c r="R4" s="1057" t="s">
        <v>551</v>
      </c>
      <c r="S4" s="17" t="str">
        <f>IF(D4="","",CONCATENATE("'",D4,"'",",	","'",C4,"'"))</f>
        <v>'Н-5',	'ZN_5'</v>
      </c>
    </row>
    <row r="5" spans="1:19">
      <c r="A5" s="18">
        <v>3</v>
      </c>
      <c r="B5" s="222" t="s">
        <v>8407</v>
      </c>
      <c r="C5" s="15" t="s">
        <v>9090</v>
      </c>
      <c r="D5" s="15" t="s">
        <v>9495</v>
      </c>
      <c r="E5" s="15"/>
      <c r="F5" s="204" t="s">
        <v>1920</v>
      </c>
      <c r="G5" s="204" t="s">
        <v>1919</v>
      </c>
      <c r="H5" s="567"/>
      <c r="I5" s="567" t="s">
        <v>2705</v>
      </c>
      <c r="J5" s="567"/>
      <c r="K5" s="567"/>
      <c r="L5" s="204" t="s">
        <v>1926</v>
      </c>
      <c r="M5" s="204" t="s">
        <v>1925</v>
      </c>
      <c r="N5" s="25"/>
      <c r="O5" s="1052" t="s">
        <v>2164</v>
      </c>
      <c r="P5" s="123">
        <v>67108864</v>
      </c>
      <c r="Q5" s="123" t="s">
        <v>11785</v>
      </c>
      <c r="R5" s="1058" t="s">
        <v>552</v>
      </c>
      <c r="S5" s="17" t="str">
        <f t="shared" ref="S5:S41" si="0">IF(D5="","",CONCATENATE("'",D5,"'",",	","'",C5,"'"))</f>
        <v>'Н-6',	'ZN_6'</v>
      </c>
    </row>
    <row r="6" spans="1:19">
      <c r="A6" s="18">
        <v>4</v>
      </c>
      <c r="B6" s="222" t="s">
        <v>8408</v>
      </c>
      <c r="C6" s="15" t="s">
        <v>9092</v>
      </c>
      <c r="D6" s="15" t="s">
        <v>9496</v>
      </c>
      <c r="E6" s="15"/>
      <c r="F6" s="204" t="s">
        <v>2727</v>
      </c>
      <c r="G6" s="204" t="s">
        <v>2728</v>
      </c>
      <c r="H6" s="567"/>
      <c r="I6" s="567" t="s">
        <v>2729</v>
      </c>
      <c r="J6" s="567"/>
      <c r="K6" s="567"/>
      <c r="L6" s="204" t="s">
        <v>2730</v>
      </c>
      <c r="M6" s="204" t="s">
        <v>2731</v>
      </c>
      <c r="N6" s="25"/>
      <c r="O6" s="1052"/>
      <c r="P6" s="123">
        <v>67108864</v>
      </c>
      <c r="Q6" s="123" t="s">
        <v>11785</v>
      </c>
      <c r="R6" s="1057" t="s">
        <v>1018</v>
      </c>
      <c r="S6" s="17" t="str">
        <f t="shared" si="0"/>
        <v>'Н-7',	'ZN_7'</v>
      </c>
    </row>
    <row r="7" spans="1:19">
      <c r="A7" s="18">
        <v>5</v>
      </c>
      <c r="B7" s="222" t="s">
        <v>8409</v>
      </c>
      <c r="C7" s="15" t="s">
        <v>9093</v>
      </c>
      <c r="D7" s="15" t="s">
        <v>9497</v>
      </c>
      <c r="E7" s="15"/>
      <c r="F7" s="204" t="s">
        <v>2711</v>
      </c>
      <c r="G7" s="204" t="s">
        <v>2712</v>
      </c>
      <c r="H7" s="567"/>
      <c r="I7" s="567" t="s">
        <v>2713</v>
      </c>
      <c r="J7" s="567"/>
      <c r="K7" s="567"/>
      <c r="L7" s="204" t="s">
        <v>2715</v>
      </c>
      <c r="M7" s="204" t="s">
        <v>2714</v>
      </c>
      <c r="N7" s="25"/>
      <c r="O7" s="1052"/>
      <c r="P7" s="123">
        <v>67108864</v>
      </c>
      <c r="Q7" s="123" t="s">
        <v>11788</v>
      </c>
      <c r="R7" s="1057" t="s">
        <v>1065</v>
      </c>
      <c r="S7" s="17" t="str">
        <f t="shared" si="0"/>
        <v>'Н-23',	'ZN_23'</v>
      </c>
    </row>
    <row r="8" spans="1:19">
      <c r="A8" s="18">
        <v>6</v>
      </c>
      <c r="B8" s="222" t="s">
        <v>8410</v>
      </c>
      <c r="C8" s="15" t="s">
        <v>9094</v>
      </c>
      <c r="D8" s="15" t="s">
        <v>9498</v>
      </c>
      <c r="E8" s="15"/>
      <c r="F8" s="204" t="s">
        <v>2738</v>
      </c>
      <c r="G8" s="204" t="s">
        <v>2739</v>
      </c>
      <c r="H8" s="567"/>
      <c r="I8" s="567" t="s">
        <v>2740</v>
      </c>
      <c r="J8" s="567"/>
      <c r="K8" s="567"/>
      <c r="L8" s="204" t="s">
        <v>2741</v>
      </c>
      <c r="M8" s="204" t="s">
        <v>2742</v>
      </c>
      <c r="N8" s="25"/>
      <c r="O8" s="1052"/>
      <c r="P8" s="123">
        <v>4294967296</v>
      </c>
      <c r="Q8" s="177" t="s">
        <v>11788</v>
      </c>
      <c r="R8" s="1057" t="s">
        <v>1066</v>
      </c>
      <c r="S8" s="17" t="str">
        <f t="shared" si="0"/>
        <v>'Н-24',	'ZN_24'</v>
      </c>
    </row>
    <row r="9" spans="1:19">
      <c r="A9" s="18">
        <v>7</v>
      </c>
      <c r="B9" s="222" t="s">
        <v>8411</v>
      </c>
      <c r="C9" s="15" t="s">
        <v>9095</v>
      </c>
      <c r="D9" s="15" t="s">
        <v>9499</v>
      </c>
      <c r="E9" s="15"/>
      <c r="F9" s="204" t="s">
        <v>2743</v>
      </c>
      <c r="G9" s="204" t="s">
        <v>2744</v>
      </c>
      <c r="H9" s="567"/>
      <c r="I9" s="567" t="s">
        <v>2745</v>
      </c>
      <c r="J9" s="567"/>
      <c r="K9" s="567"/>
      <c r="L9" s="204" t="s">
        <v>2746</v>
      </c>
      <c r="M9" s="204" t="s">
        <v>2747</v>
      </c>
      <c r="N9" s="25"/>
      <c r="O9" s="1052" t="s">
        <v>2164</v>
      </c>
      <c r="P9" s="123">
        <v>4294967296</v>
      </c>
      <c r="Q9" s="177" t="s">
        <v>11788</v>
      </c>
      <c r="R9" s="1057" t="s">
        <v>1064</v>
      </c>
      <c r="S9" s="17" t="str">
        <f t="shared" si="0"/>
        <v>'Н-30',	'ZN_30'</v>
      </c>
    </row>
    <row r="10" spans="1:19">
      <c r="A10" s="18">
        <v>8</v>
      </c>
      <c r="B10" s="222" t="s">
        <v>8412</v>
      </c>
      <c r="C10" s="15" t="s">
        <v>9096</v>
      </c>
      <c r="D10" s="15" t="s">
        <v>2165</v>
      </c>
      <c r="E10" s="15"/>
      <c r="F10" s="204" t="s">
        <v>2732</v>
      </c>
      <c r="G10" s="204" t="s">
        <v>2733</v>
      </c>
      <c r="H10" s="567"/>
      <c r="I10" s="567" t="s">
        <v>2734</v>
      </c>
      <c r="J10" s="567"/>
      <c r="K10" s="567"/>
      <c r="L10" s="204" t="s">
        <v>2735</v>
      </c>
      <c r="M10" s="204" t="s">
        <v>2736</v>
      </c>
      <c r="N10" s="25"/>
      <c r="O10" s="1052" t="s">
        <v>2164</v>
      </c>
      <c r="P10" s="123">
        <v>4294967296</v>
      </c>
      <c r="Q10" s="1055" t="s">
        <v>11785</v>
      </c>
      <c r="R10" s="1057" t="s">
        <v>1024</v>
      </c>
      <c r="S10" s="17" t="str">
        <f t="shared" si="0"/>
        <v>'Н-1',	'NOD_1'</v>
      </c>
    </row>
    <row r="11" spans="1:19">
      <c r="A11" s="18">
        <v>9</v>
      </c>
      <c r="B11" s="222" t="s">
        <v>8413</v>
      </c>
      <c r="C11" s="15" t="s">
        <v>9097</v>
      </c>
      <c r="D11" s="15" t="s">
        <v>2166</v>
      </c>
      <c r="E11" s="15"/>
      <c r="F11" s="204" t="s">
        <v>2706</v>
      </c>
      <c r="G11" s="204" t="s">
        <v>2707</v>
      </c>
      <c r="H11" s="567"/>
      <c r="I11" s="567" t="s">
        <v>2708</v>
      </c>
      <c r="J11" s="567"/>
      <c r="K11" s="567"/>
      <c r="L11" s="204" t="s">
        <v>2709</v>
      </c>
      <c r="M11" s="204" t="s">
        <v>2710</v>
      </c>
      <c r="N11" s="25"/>
      <c r="O11" s="1052"/>
      <c r="P11" s="123">
        <v>4294967296</v>
      </c>
      <c r="Q11" s="177" t="s">
        <v>11785</v>
      </c>
      <c r="R11" s="1058" t="s">
        <v>1025</v>
      </c>
      <c r="S11" s="17" t="str">
        <f t="shared" si="0"/>
        <v>'Н-2',	'NOD_2'</v>
      </c>
    </row>
    <row r="12" spans="1:19">
      <c r="A12" s="18">
        <v>10</v>
      </c>
      <c r="B12" s="222" t="s">
        <v>8414</v>
      </c>
      <c r="C12" s="15" t="s">
        <v>9098</v>
      </c>
      <c r="D12" s="15" t="s">
        <v>9500</v>
      </c>
      <c r="E12" s="15"/>
      <c r="F12" s="204" t="s">
        <v>2716</v>
      </c>
      <c r="G12" s="204" t="s">
        <v>2717</v>
      </c>
      <c r="H12" s="567"/>
      <c r="I12" s="567" t="s">
        <v>2718</v>
      </c>
      <c r="J12" s="567"/>
      <c r="K12" s="567"/>
      <c r="L12" s="204" t="s">
        <v>2719</v>
      </c>
      <c r="M12" s="204" t="s">
        <v>2720</v>
      </c>
      <c r="N12" s="25"/>
      <c r="O12" s="1052" t="s">
        <v>2164</v>
      </c>
      <c r="P12" s="123">
        <v>4294967296</v>
      </c>
      <c r="Q12" s="177" t="s">
        <v>11785</v>
      </c>
      <c r="R12" s="1057" t="s">
        <v>1027</v>
      </c>
      <c r="S12" s="17" t="str">
        <f t="shared" si="0"/>
        <v>'Н-26',	'NOD_26'</v>
      </c>
    </row>
    <row r="13" spans="1:19">
      <c r="A13" s="18">
        <v>11</v>
      </c>
      <c r="B13" s="222" t="s">
        <v>8415</v>
      </c>
      <c r="C13" s="15" t="s">
        <v>9099</v>
      </c>
      <c r="D13" s="15" t="s">
        <v>9501</v>
      </c>
      <c r="E13" s="15"/>
      <c r="F13" s="204" t="s">
        <v>2758</v>
      </c>
      <c r="G13" s="204" t="s">
        <v>2759</v>
      </c>
      <c r="H13" s="567"/>
      <c r="I13" s="567" t="s">
        <v>2760</v>
      </c>
      <c r="J13" s="567"/>
      <c r="K13" s="567"/>
      <c r="L13" s="204" t="s">
        <v>2761</v>
      </c>
      <c r="M13" s="204" t="s">
        <v>2762</v>
      </c>
      <c r="N13" s="25"/>
      <c r="O13" s="1052"/>
      <c r="P13" s="123">
        <v>4294967296</v>
      </c>
      <c r="Q13" s="177" t="s">
        <v>11788</v>
      </c>
      <c r="R13" s="1057" t="s">
        <v>1102</v>
      </c>
      <c r="S13" s="17" t="str">
        <f t="shared" si="0"/>
        <v>'Н-21',	'NOD_21'</v>
      </c>
    </row>
    <row r="14" spans="1:19">
      <c r="A14" s="18">
        <v>12</v>
      </c>
      <c r="B14" s="222" t="s">
        <v>8416</v>
      </c>
      <c r="C14" s="15" t="s">
        <v>9100</v>
      </c>
      <c r="D14" s="15" t="s">
        <v>9502</v>
      </c>
      <c r="E14" s="15"/>
      <c r="F14" s="204" t="s">
        <v>6975</v>
      </c>
      <c r="G14" s="204" t="s">
        <v>6974</v>
      </c>
      <c r="H14" s="567"/>
      <c r="I14" s="567" t="s">
        <v>6976</v>
      </c>
      <c r="J14" s="567"/>
      <c r="K14" s="567"/>
      <c r="L14" s="204" t="s">
        <v>6950</v>
      </c>
      <c r="M14" s="204" t="s">
        <v>6949</v>
      </c>
      <c r="N14" s="25"/>
      <c r="O14" s="1052" t="s">
        <v>2164</v>
      </c>
      <c r="P14" s="123">
        <v>4294967296</v>
      </c>
      <c r="Q14" s="177" t="s">
        <v>11789</v>
      </c>
      <c r="R14" s="1057" t="s">
        <v>1104</v>
      </c>
      <c r="S14" s="17" t="str">
        <f t="shared" si="0"/>
        <v>'Н-22',	'NOD_22'</v>
      </c>
    </row>
    <row r="15" spans="1:19">
      <c r="A15" s="18">
        <v>13</v>
      </c>
      <c r="B15" s="222" t="s">
        <v>8417</v>
      </c>
      <c r="C15" s="15" t="s">
        <v>9101</v>
      </c>
      <c r="D15" s="15" t="s">
        <v>9503</v>
      </c>
      <c r="E15" s="15"/>
      <c r="F15" s="204" t="s">
        <v>2763</v>
      </c>
      <c r="G15" s="204" t="s">
        <v>2764</v>
      </c>
      <c r="H15" s="567"/>
      <c r="I15" s="567" t="s">
        <v>2765</v>
      </c>
      <c r="J15" s="567"/>
      <c r="K15" s="567"/>
      <c r="L15" s="204" t="s">
        <v>2766</v>
      </c>
      <c r="M15" s="204" t="s">
        <v>2767</v>
      </c>
      <c r="N15" s="25"/>
      <c r="O15" s="1052" t="s">
        <v>2164</v>
      </c>
      <c r="P15" s="123">
        <v>4294967296</v>
      </c>
      <c r="Q15" s="177" t="s">
        <v>11789</v>
      </c>
      <c r="R15" s="1057" t="s">
        <v>1106</v>
      </c>
      <c r="S15" s="17" t="str">
        <f t="shared" si="0"/>
        <v>'Н-25',	'NOD_25'</v>
      </c>
    </row>
    <row r="16" spans="1:19">
      <c r="A16" s="18">
        <v>14</v>
      </c>
      <c r="B16" s="222" t="s">
        <v>8679</v>
      </c>
      <c r="C16" s="15" t="s">
        <v>9102</v>
      </c>
      <c r="D16" s="15" t="s">
        <v>9504</v>
      </c>
      <c r="E16" s="15"/>
      <c r="F16" s="204" t="s">
        <v>2292</v>
      </c>
      <c r="G16" s="204" t="s">
        <v>2295</v>
      </c>
      <c r="H16" s="567"/>
      <c r="I16" s="204" t="s">
        <v>6068</v>
      </c>
      <c r="J16" s="567"/>
      <c r="K16" s="567"/>
      <c r="L16" s="204" t="s">
        <v>2299</v>
      </c>
      <c r="M16" s="204" t="s">
        <v>6059</v>
      </c>
      <c r="N16" s="25"/>
      <c r="O16" s="1052" t="s">
        <v>2164</v>
      </c>
      <c r="P16" s="123">
        <v>4294967296</v>
      </c>
      <c r="Q16" s="177" t="s">
        <v>11801</v>
      </c>
      <c r="R16" s="1057" t="s">
        <v>626</v>
      </c>
      <c r="S16" s="17" t="str">
        <f t="shared" si="0"/>
        <v>'Н-33',	'NOD_33'</v>
      </c>
    </row>
    <row r="17" spans="1:19">
      <c r="A17" s="18">
        <v>15</v>
      </c>
      <c r="B17" s="222" t="s">
        <v>8691</v>
      </c>
      <c r="C17" s="9" t="s">
        <v>9103</v>
      </c>
      <c r="D17" s="9" t="s">
        <v>9505</v>
      </c>
      <c r="E17" s="11"/>
      <c r="F17" s="204" t="s">
        <v>6096</v>
      </c>
      <c r="G17" s="204" t="s">
        <v>6095</v>
      </c>
      <c r="H17" s="567"/>
      <c r="I17" s="204" t="s">
        <v>6097</v>
      </c>
      <c r="J17" s="567"/>
      <c r="K17" s="567"/>
      <c r="L17" s="204" t="s">
        <v>6076</v>
      </c>
      <c r="M17" s="204" t="s">
        <v>2298</v>
      </c>
      <c r="N17" s="25"/>
      <c r="O17" s="1052"/>
      <c r="P17" s="123">
        <v>2147483648</v>
      </c>
      <c r="Q17" s="177" t="s">
        <v>11787</v>
      </c>
      <c r="R17" s="1057" t="s">
        <v>658</v>
      </c>
      <c r="S17" s="17" t="str">
        <f t="shared" si="0"/>
        <v>'Н-11',	'NOD_11'</v>
      </c>
    </row>
    <row r="18" spans="1:19">
      <c r="A18" s="18">
        <v>16</v>
      </c>
      <c r="B18" s="222" t="s">
        <v>8703</v>
      </c>
      <c r="C18" s="9" t="s">
        <v>9104</v>
      </c>
      <c r="D18" s="9" t="s">
        <v>9506</v>
      </c>
      <c r="E18" s="13"/>
      <c r="F18" s="204" t="s">
        <v>6072</v>
      </c>
      <c r="G18" s="204" t="s">
        <v>6071</v>
      </c>
      <c r="H18" s="567"/>
      <c r="I18" s="204" t="s">
        <v>6073</v>
      </c>
      <c r="J18" s="567"/>
      <c r="K18" s="567"/>
      <c r="L18" s="204" t="s">
        <v>6070</v>
      </c>
      <c r="M18" s="204" t="s">
        <v>2325</v>
      </c>
      <c r="N18" s="25"/>
      <c r="O18" s="1052"/>
      <c r="P18" s="123">
        <v>2147483648</v>
      </c>
      <c r="Q18" s="177" t="s">
        <v>11787</v>
      </c>
      <c r="R18" s="1057" t="s">
        <v>660</v>
      </c>
      <c r="S18" s="17" t="str">
        <f t="shared" si="0"/>
        <v>'Н-20',	'NOD_20'</v>
      </c>
    </row>
    <row r="19" spans="1:19">
      <c r="A19" s="18">
        <v>17</v>
      </c>
      <c r="B19" s="222" t="s">
        <v>8712</v>
      </c>
      <c r="C19" s="15" t="s">
        <v>9105</v>
      </c>
      <c r="D19" s="15" t="s">
        <v>9507</v>
      </c>
      <c r="E19" s="13"/>
      <c r="F19" s="204" t="s">
        <v>2531</v>
      </c>
      <c r="G19" s="204" t="s">
        <v>2532</v>
      </c>
      <c r="H19" s="567"/>
      <c r="I19" s="204" t="s">
        <v>6243</v>
      </c>
      <c r="J19" s="567"/>
      <c r="K19" s="567"/>
      <c r="L19" s="204" t="s">
        <v>2533</v>
      </c>
      <c r="M19" s="204" t="s">
        <v>6221</v>
      </c>
      <c r="N19" s="25"/>
      <c r="O19" s="1052"/>
      <c r="P19" s="123">
        <v>2147483648</v>
      </c>
      <c r="Q19" s="177" t="s">
        <v>11810</v>
      </c>
      <c r="R19" s="1057" t="s">
        <v>699</v>
      </c>
      <c r="S19" s="17" t="str">
        <f t="shared" si="0"/>
        <v>'Н-31',	'NOD_31'</v>
      </c>
    </row>
    <row r="20" spans="1:19">
      <c r="A20" s="18">
        <v>18</v>
      </c>
      <c r="B20" s="222" t="s">
        <v>8727</v>
      </c>
      <c r="C20" s="15" t="s">
        <v>9106</v>
      </c>
      <c r="D20" s="15" t="s">
        <v>9508</v>
      </c>
      <c r="E20" s="13"/>
      <c r="F20" s="204" t="s">
        <v>2534</v>
      </c>
      <c r="G20" s="204" t="s">
        <v>2535</v>
      </c>
      <c r="H20" s="567"/>
      <c r="I20" s="204" t="s">
        <v>6167</v>
      </c>
      <c r="J20" s="567"/>
      <c r="K20" s="567"/>
      <c r="L20" s="204" t="s">
        <v>2536</v>
      </c>
      <c r="M20" s="204" t="s">
        <v>6152</v>
      </c>
      <c r="N20" s="25"/>
      <c r="O20" s="1052"/>
      <c r="P20" s="123">
        <v>2147483648</v>
      </c>
      <c r="Q20" s="177" t="s">
        <v>11810</v>
      </c>
      <c r="R20" s="1057" t="s">
        <v>701</v>
      </c>
      <c r="S20" s="17" t="str">
        <f t="shared" si="0"/>
        <v>'Н-32',	'NOD_32'</v>
      </c>
    </row>
    <row r="21" spans="1:19">
      <c r="A21" s="18">
        <v>19</v>
      </c>
      <c r="B21" s="222" t="s">
        <v>8818</v>
      </c>
      <c r="C21" s="9" t="s">
        <v>9107</v>
      </c>
      <c r="D21" s="9" t="s">
        <v>9509</v>
      </c>
      <c r="E21" s="23"/>
      <c r="F21" s="204" t="s">
        <v>2290</v>
      </c>
      <c r="G21" s="204" t="s">
        <v>2293</v>
      </c>
      <c r="H21" s="9"/>
      <c r="I21" s="204" t="s">
        <v>6053</v>
      </c>
      <c r="J21" s="9"/>
      <c r="K21" s="9"/>
      <c r="L21" s="204" t="s">
        <v>2296</v>
      </c>
      <c r="M21" s="204" t="s">
        <v>6050</v>
      </c>
      <c r="N21" s="1050"/>
      <c r="O21" s="1052" t="s">
        <v>2164</v>
      </c>
      <c r="P21" s="123">
        <v>134217728</v>
      </c>
      <c r="Q21" s="177" t="s">
        <v>11798</v>
      </c>
      <c r="R21" s="1058" t="s">
        <v>628</v>
      </c>
      <c r="S21" s="17" t="str">
        <f t="shared" si="0"/>
        <v>'Н-12',	'NOD_12'</v>
      </c>
    </row>
    <row r="22" spans="1:19">
      <c r="A22" s="18">
        <v>20</v>
      </c>
      <c r="B22" s="222" t="s">
        <v>8819</v>
      </c>
      <c r="C22" s="9" t="s">
        <v>9108</v>
      </c>
      <c r="D22" s="9" t="s">
        <v>9510</v>
      </c>
      <c r="E22" s="13"/>
      <c r="F22" s="204" t="s">
        <v>2291</v>
      </c>
      <c r="G22" s="204" t="s">
        <v>2294</v>
      </c>
      <c r="H22" s="20"/>
      <c r="I22" s="204" t="s">
        <v>6069</v>
      </c>
      <c r="J22" s="20"/>
      <c r="K22" s="20"/>
      <c r="L22" s="204" t="s">
        <v>2297</v>
      </c>
      <c r="M22" s="204" t="s">
        <v>6066</v>
      </c>
      <c r="N22" s="25"/>
      <c r="O22" s="1052"/>
      <c r="P22" s="123">
        <v>134217728</v>
      </c>
      <c r="Q22" s="177" t="s">
        <v>11798</v>
      </c>
      <c r="R22" s="1058" t="s">
        <v>630</v>
      </c>
      <c r="S22" s="17" t="str">
        <f t="shared" si="0"/>
        <v>'Н-13',	'NOD_13'</v>
      </c>
    </row>
    <row r="23" spans="1:19">
      <c r="A23" s="18">
        <v>21</v>
      </c>
      <c r="B23" s="222" t="s">
        <v>2861</v>
      </c>
      <c r="C23" s="15" t="s">
        <v>9109</v>
      </c>
      <c r="D23" s="15" t="s">
        <v>9538</v>
      </c>
      <c r="E23" s="15"/>
      <c r="F23" s="204" t="s">
        <v>1882</v>
      </c>
      <c r="G23" s="204" t="s">
        <v>1880</v>
      </c>
      <c r="H23" s="567"/>
      <c r="I23" s="567"/>
      <c r="J23" s="567"/>
      <c r="K23" s="567"/>
      <c r="L23" s="204" t="s">
        <v>1895</v>
      </c>
      <c r="M23" s="204" t="s">
        <v>1894</v>
      </c>
      <c r="N23" s="25"/>
      <c r="O23" s="1049"/>
      <c r="P23" s="123">
        <v>2147483648</v>
      </c>
      <c r="Q23" s="177" t="s">
        <v>11822</v>
      </c>
      <c r="R23" s="1059"/>
      <c r="S23" s="17" t="str">
        <f t="shared" si="0"/>
        <v>'В730',	'Bik730_VV'</v>
      </c>
    </row>
    <row r="24" spans="1:19">
      <c r="A24" s="18">
        <v>22</v>
      </c>
      <c r="B24" s="222" t="s">
        <v>2806</v>
      </c>
      <c r="C24" s="15" t="s">
        <v>9110</v>
      </c>
      <c r="D24" s="15" t="s">
        <v>9539</v>
      </c>
      <c r="E24" s="15"/>
      <c r="F24" s="204" t="s">
        <v>1931</v>
      </c>
      <c r="G24" s="204" t="s">
        <v>1929</v>
      </c>
      <c r="H24" s="567"/>
      <c r="I24" s="567"/>
      <c r="J24" s="567"/>
      <c r="K24" s="567"/>
      <c r="L24" s="204" t="s">
        <v>1937</v>
      </c>
      <c r="M24" s="204" t="s">
        <v>1934</v>
      </c>
      <c r="N24" s="25"/>
      <c r="O24" s="1052"/>
      <c r="P24" s="123">
        <v>2147483648</v>
      </c>
      <c r="Q24" s="177" t="s">
        <v>11803</v>
      </c>
      <c r="R24" s="1059"/>
      <c r="S24" s="17" t="str">
        <f t="shared" si="0"/>
        <v>'В733',	'Bik733_VV'</v>
      </c>
    </row>
    <row r="25" spans="1:19">
      <c r="A25" s="18">
        <v>23</v>
      </c>
      <c r="B25" s="222" t="s">
        <v>2862</v>
      </c>
      <c r="C25" s="15" t="s">
        <v>9114</v>
      </c>
      <c r="D25" s="15" t="s">
        <v>9511</v>
      </c>
      <c r="E25" s="15"/>
      <c r="F25" s="204" t="s">
        <v>1886</v>
      </c>
      <c r="G25" s="204" t="s">
        <v>1884</v>
      </c>
      <c r="H25" s="567"/>
      <c r="I25" s="567"/>
      <c r="J25" s="567"/>
      <c r="K25" s="567"/>
      <c r="L25" s="204" t="s">
        <v>1897</v>
      </c>
      <c r="M25" s="204" t="s">
        <v>1896</v>
      </c>
      <c r="N25" s="25"/>
      <c r="O25" s="123"/>
      <c r="P25" s="123">
        <v>2147483648</v>
      </c>
      <c r="Q25" s="177" t="s">
        <v>11787</v>
      </c>
      <c r="R25" s="1058" t="s">
        <v>1238</v>
      </c>
      <c r="S25" s="17" t="str">
        <f t="shared" si="0"/>
        <v>'В1.1',	'Bil730_VV1_1'</v>
      </c>
    </row>
    <row r="26" spans="1:19">
      <c r="A26" s="18">
        <v>24</v>
      </c>
      <c r="B26" s="222" t="s">
        <v>2816</v>
      </c>
      <c r="C26" s="15" t="s">
        <v>9113</v>
      </c>
      <c r="D26" s="15" t="s">
        <v>9512</v>
      </c>
      <c r="E26" s="15"/>
      <c r="F26" s="204" t="s">
        <v>1933</v>
      </c>
      <c r="G26" s="204" t="s">
        <v>1932</v>
      </c>
      <c r="H26" s="567"/>
      <c r="I26" s="567"/>
      <c r="J26" s="567"/>
      <c r="K26" s="567"/>
      <c r="L26" s="204" t="s">
        <v>1939</v>
      </c>
      <c r="M26" s="204" t="s">
        <v>1938</v>
      </c>
      <c r="N26" s="25"/>
      <c r="O26" s="123"/>
      <c r="P26" s="123"/>
      <c r="Q26" s="177" t="s">
        <v>11787</v>
      </c>
      <c r="R26" s="1057" t="s">
        <v>1239</v>
      </c>
      <c r="S26" s="17" t="str">
        <f t="shared" si="0"/>
        <v>'В1.2',	'Bil730_VV1_2'</v>
      </c>
    </row>
    <row r="27" spans="1:19">
      <c r="A27" s="18">
        <v>25</v>
      </c>
      <c r="B27" s="222" t="s">
        <v>8780</v>
      </c>
      <c r="C27" s="15" t="s">
        <v>9111</v>
      </c>
      <c r="D27" s="15" t="s">
        <v>9513</v>
      </c>
      <c r="E27" s="15"/>
      <c r="F27" s="204" t="s">
        <v>2901</v>
      </c>
      <c r="G27" s="204" t="s">
        <v>2900</v>
      </c>
      <c r="H27" s="259"/>
      <c r="I27" s="259"/>
      <c r="J27" s="259"/>
      <c r="K27" s="259"/>
      <c r="L27" s="260" t="s">
        <v>2868</v>
      </c>
      <c r="M27" s="260" t="s">
        <v>2865</v>
      </c>
      <c r="N27" s="686"/>
      <c r="O27" s="177"/>
      <c r="P27" s="123"/>
      <c r="Q27" s="177" t="s">
        <v>11787</v>
      </c>
      <c r="R27" s="1058" t="s">
        <v>816</v>
      </c>
      <c r="S27" s="17" t="str">
        <f t="shared" si="0"/>
        <v>'П1.1',	'Bil730_PV1_1'</v>
      </c>
    </row>
    <row r="28" spans="1:19">
      <c r="A28" s="18">
        <v>26</v>
      </c>
      <c r="B28" s="222" t="s">
        <v>2817</v>
      </c>
      <c r="C28" s="15" t="s">
        <v>9112</v>
      </c>
      <c r="D28" s="15" t="s">
        <v>9514</v>
      </c>
      <c r="E28" s="15"/>
      <c r="F28" s="204" t="s">
        <v>2826</v>
      </c>
      <c r="G28" s="204" t="s">
        <v>2827</v>
      </c>
      <c r="H28" s="567"/>
      <c r="I28" s="567"/>
      <c r="J28" s="567"/>
      <c r="K28" s="567"/>
      <c r="L28" s="204" t="s">
        <v>6426</v>
      </c>
      <c r="M28" s="204" t="s">
        <v>2821</v>
      </c>
      <c r="N28" s="25"/>
      <c r="O28" s="123"/>
      <c r="P28" s="123"/>
      <c r="Q28" s="177" t="s">
        <v>11787</v>
      </c>
      <c r="R28" s="1057" t="s">
        <v>818</v>
      </c>
      <c r="S28" s="17" t="str">
        <f t="shared" si="0"/>
        <v>'П1.2',	'Bil730_PV1_2'</v>
      </c>
    </row>
    <row r="29" spans="1:19">
      <c r="A29" s="18">
        <v>27</v>
      </c>
      <c r="B29" s="262" t="s">
        <v>2877</v>
      </c>
      <c r="C29" s="230" t="s">
        <v>9449</v>
      </c>
      <c r="D29" s="230" t="s">
        <v>2878</v>
      </c>
      <c r="E29" s="230"/>
      <c r="F29" s="206" t="s">
        <v>2893</v>
      </c>
      <c r="G29" s="206" t="s">
        <v>2892</v>
      </c>
      <c r="H29" s="268"/>
      <c r="I29" s="268"/>
      <c r="J29" s="268"/>
      <c r="K29" s="268"/>
      <c r="L29" s="204" t="s">
        <v>6436</v>
      </c>
      <c r="M29" s="269" t="s">
        <v>2879</v>
      </c>
      <c r="N29" s="750"/>
      <c r="O29" s="1053"/>
      <c r="P29" s="123"/>
      <c r="Q29" s="123" t="s">
        <v>11787</v>
      </c>
      <c r="R29" s="1060"/>
      <c r="S29" s="17" t="str">
        <f t="shared" si="0"/>
        <v>'ТЭН-У1',	'Bil730_TEN_Y1'</v>
      </c>
    </row>
    <row r="30" spans="1:19">
      <c r="A30" s="18">
        <v>28</v>
      </c>
      <c r="B30" s="222" t="s">
        <v>2818</v>
      </c>
      <c r="C30" s="15" t="s">
        <v>9116</v>
      </c>
      <c r="D30" s="15" t="s">
        <v>2820</v>
      </c>
      <c r="E30" s="15"/>
      <c r="F30" s="204" t="s">
        <v>2828</v>
      </c>
      <c r="G30" s="204" t="s">
        <v>2829</v>
      </c>
      <c r="H30" s="259"/>
      <c r="I30" s="259"/>
      <c r="J30" s="259"/>
      <c r="K30" s="259"/>
      <c r="L30" s="204" t="s">
        <v>2823</v>
      </c>
      <c r="M30" s="260" t="s">
        <v>2822</v>
      </c>
      <c r="N30" s="686"/>
      <c r="O30" s="177"/>
      <c r="P30" s="123"/>
      <c r="Q30" s="123" t="s">
        <v>11787</v>
      </c>
      <c r="R30" s="1059"/>
      <c r="S30" s="17" t="str">
        <f t="shared" si="0"/>
        <v>'ТЭН-У2',	'Bil730_TEN_Y2'</v>
      </c>
    </row>
    <row r="31" spans="1:19">
      <c r="A31" s="18">
        <v>29</v>
      </c>
      <c r="B31" s="222" t="s">
        <v>2880</v>
      </c>
      <c r="C31" s="15" t="s">
        <v>9119</v>
      </c>
      <c r="D31" s="15" t="s">
        <v>9511</v>
      </c>
      <c r="E31" s="15"/>
      <c r="F31" s="204" t="s">
        <v>2894</v>
      </c>
      <c r="G31" s="204" t="s">
        <v>2897</v>
      </c>
      <c r="H31" s="259"/>
      <c r="I31" s="259"/>
      <c r="J31" s="259"/>
      <c r="K31" s="259"/>
      <c r="L31" s="260" t="s">
        <v>2885</v>
      </c>
      <c r="M31" s="260" t="s">
        <v>2884</v>
      </c>
      <c r="N31" s="686"/>
      <c r="O31" s="177"/>
      <c r="P31" s="1049"/>
      <c r="Q31" s="123" t="s">
        <v>11802</v>
      </c>
      <c r="R31" s="1058" t="s">
        <v>837</v>
      </c>
      <c r="S31" s="17" t="str">
        <f t="shared" si="0"/>
        <v>'В1.1',	'Bil733_VV1_1'</v>
      </c>
    </row>
    <row r="32" spans="1:19">
      <c r="A32" s="18">
        <v>30</v>
      </c>
      <c r="B32" s="222" t="s">
        <v>2819</v>
      </c>
      <c r="C32" s="15" t="s">
        <v>9120</v>
      </c>
      <c r="D32" s="15" t="s">
        <v>9512</v>
      </c>
      <c r="E32" s="15"/>
      <c r="F32" s="204" t="s">
        <v>2830</v>
      </c>
      <c r="G32" s="204" t="s">
        <v>2831</v>
      </c>
      <c r="H32" s="567"/>
      <c r="I32" s="567"/>
      <c r="J32" s="567"/>
      <c r="K32" s="567"/>
      <c r="L32" s="204" t="s">
        <v>2825</v>
      </c>
      <c r="M32" s="204" t="s">
        <v>2824</v>
      </c>
      <c r="N32" s="25"/>
      <c r="O32" s="1052"/>
      <c r="P32" s="1049"/>
      <c r="Q32" s="123" t="s">
        <v>11802</v>
      </c>
      <c r="R32" s="1058" t="s">
        <v>841</v>
      </c>
      <c r="S32" s="17" t="str">
        <f t="shared" si="0"/>
        <v>'В1.2',	'Bil733_VV1_2'</v>
      </c>
    </row>
    <row r="33" spans="1:19">
      <c r="A33" s="18">
        <v>31</v>
      </c>
      <c r="B33" s="222" t="s">
        <v>2881</v>
      </c>
      <c r="C33" s="15" t="s">
        <v>9117</v>
      </c>
      <c r="D33" s="15" t="s">
        <v>9513</v>
      </c>
      <c r="E33" s="15"/>
      <c r="F33" s="204" t="s">
        <v>2895</v>
      </c>
      <c r="G33" s="204" t="s">
        <v>2898</v>
      </c>
      <c r="H33" s="259"/>
      <c r="I33" s="259"/>
      <c r="J33" s="259"/>
      <c r="K33" s="259"/>
      <c r="L33" s="260" t="s">
        <v>2887</v>
      </c>
      <c r="M33" s="260" t="s">
        <v>2886</v>
      </c>
      <c r="N33" s="686"/>
      <c r="O33" s="177"/>
      <c r="P33" s="1049"/>
      <c r="Q33" s="123" t="s">
        <v>11802</v>
      </c>
      <c r="R33" s="1058" t="s">
        <v>842</v>
      </c>
      <c r="S33" s="17" t="str">
        <f t="shared" si="0"/>
        <v>'П1.1',	'Bil733_PV1_1'</v>
      </c>
    </row>
    <row r="34" spans="1:19">
      <c r="A34" s="18">
        <v>32</v>
      </c>
      <c r="B34" s="222" t="s">
        <v>2807</v>
      </c>
      <c r="C34" s="15" t="s">
        <v>9118</v>
      </c>
      <c r="D34" s="15" t="s">
        <v>9514</v>
      </c>
      <c r="E34" s="15"/>
      <c r="F34" s="204" t="s">
        <v>6428</v>
      </c>
      <c r="G34" s="204" t="s">
        <v>6427</v>
      </c>
      <c r="H34" s="259"/>
      <c r="I34" s="259"/>
      <c r="J34" s="259"/>
      <c r="K34" s="259"/>
      <c r="L34" s="260" t="s">
        <v>6418</v>
      </c>
      <c r="M34" s="260" t="s">
        <v>6417</v>
      </c>
      <c r="N34" s="25"/>
      <c r="O34" s="1052" t="s">
        <v>2164</v>
      </c>
      <c r="P34" s="1049"/>
      <c r="Q34" s="123" t="s">
        <v>11802</v>
      </c>
      <c r="R34" s="1058" t="s">
        <v>843</v>
      </c>
      <c r="S34" s="17" t="str">
        <f t="shared" si="0"/>
        <v>'П1.2',	'Bil733_PV1_2'</v>
      </c>
    </row>
    <row r="35" spans="1:19">
      <c r="A35" s="18">
        <v>33</v>
      </c>
      <c r="B35" s="222" t="s">
        <v>2882</v>
      </c>
      <c r="C35" s="15" t="s">
        <v>9121</v>
      </c>
      <c r="D35" s="15" t="s">
        <v>2878</v>
      </c>
      <c r="E35" s="15"/>
      <c r="F35" s="204" t="s">
        <v>1879</v>
      </c>
      <c r="G35" s="204" t="s">
        <v>1877</v>
      </c>
      <c r="H35" s="259"/>
      <c r="I35" s="259"/>
      <c r="J35" s="259"/>
      <c r="K35" s="259"/>
      <c r="L35" s="260" t="s">
        <v>1893</v>
      </c>
      <c r="M35" s="260" t="s">
        <v>1892</v>
      </c>
      <c r="N35" s="686"/>
      <c r="O35" s="177"/>
      <c r="P35" s="1049"/>
      <c r="Q35" s="123" t="s">
        <v>11802</v>
      </c>
      <c r="R35" s="1059"/>
      <c r="S35" s="17" t="str">
        <f t="shared" si="0"/>
        <v>'ТЭН-У1',	'Bil733_TEN_Y1'</v>
      </c>
    </row>
    <row r="36" spans="1:19">
      <c r="A36" s="18">
        <v>34</v>
      </c>
      <c r="B36" s="222" t="s">
        <v>9146</v>
      </c>
      <c r="C36" s="15" t="s">
        <v>9147</v>
      </c>
      <c r="D36" s="15" t="s">
        <v>2820</v>
      </c>
      <c r="E36" s="15"/>
      <c r="F36" s="204" t="s">
        <v>1922</v>
      </c>
      <c r="G36" s="204" t="s">
        <v>1921</v>
      </c>
      <c r="H36" s="259"/>
      <c r="I36" s="259"/>
      <c r="J36" s="259"/>
      <c r="K36" s="259"/>
      <c r="L36" s="260" t="s">
        <v>1928</v>
      </c>
      <c r="M36" s="260" t="s">
        <v>1927</v>
      </c>
      <c r="N36" s="686"/>
      <c r="O36" s="177"/>
      <c r="P36" s="1049"/>
      <c r="Q36" s="123" t="s">
        <v>11802</v>
      </c>
      <c r="R36" s="1059"/>
      <c r="S36" s="17" t="str">
        <f t="shared" si="0"/>
        <v>'ТЭН-У2',	'Bil733_TEN_Y2'</v>
      </c>
    </row>
    <row r="37" spans="1:19">
      <c r="A37" s="18">
        <v>35</v>
      </c>
      <c r="B37" s="222" t="s">
        <v>2859</v>
      </c>
      <c r="C37" s="15" t="s">
        <v>9124</v>
      </c>
      <c r="D37" s="15" t="s">
        <v>9511</v>
      </c>
      <c r="E37" s="15"/>
      <c r="F37" s="204" t="s">
        <v>2876</v>
      </c>
      <c r="G37" s="204" t="s">
        <v>2875</v>
      </c>
      <c r="H37" s="567"/>
      <c r="I37" s="567"/>
      <c r="J37" s="567"/>
      <c r="K37" s="567"/>
      <c r="L37" s="204" t="s">
        <v>2866</v>
      </c>
      <c r="M37" s="204" t="s">
        <v>2863</v>
      </c>
      <c r="N37" s="25"/>
      <c r="O37" s="123"/>
      <c r="P37" s="1049"/>
      <c r="Q37" s="123" t="s">
        <v>11798</v>
      </c>
      <c r="R37" s="1057" t="s">
        <v>854</v>
      </c>
      <c r="S37" s="17" t="str">
        <f t="shared" si="0"/>
        <v>'В1.1',	'Tpu_VV1_1'</v>
      </c>
    </row>
    <row r="38" spans="1:19">
      <c r="A38" s="18">
        <v>36</v>
      </c>
      <c r="B38" s="222" t="s">
        <v>2781</v>
      </c>
      <c r="C38" s="15" t="s">
        <v>9125</v>
      </c>
      <c r="D38" s="15" t="s">
        <v>9512</v>
      </c>
      <c r="E38" s="15"/>
      <c r="F38" s="204" t="s">
        <v>2783</v>
      </c>
      <c r="G38" s="204" t="s">
        <v>2782</v>
      </c>
      <c r="H38" s="567"/>
      <c r="I38" s="567"/>
      <c r="J38" s="567"/>
      <c r="K38" s="567"/>
      <c r="L38" s="204" t="s">
        <v>2809</v>
      </c>
      <c r="M38" s="204" t="s">
        <v>2808</v>
      </c>
      <c r="N38" s="25"/>
      <c r="O38" s="1052"/>
      <c r="P38" s="1049"/>
      <c r="Q38" s="123" t="s">
        <v>11798</v>
      </c>
      <c r="R38" s="1057" t="s">
        <v>855</v>
      </c>
      <c r="S38" s="17" t="str">
        <f t="shared" si="0"/>
        <v>'В1.2',	'Tpu_VV1_2'</v>
      </c>
    </row>
    <row r="39" spans="1:19">
      <c r="A39" s="18">
        <v>37</v>
      </c>
      <c r="B39" s="222" t="s">
        <v>2860</v>
      </c>
      <c r="C39" s="15" t="s">
        <v>9122</v>
      </c>
      <c r="D39" s="15" t="s">
        <v>9513</v>
      </c>
      <c r="E39" s="15"/>
      <c r="F39" s="204" t="s">
        <v>2890</v>
      </c>
      <c r="G39" s="204" t="s">
        <v>2891</v>
      </c>
      <c r="H39" s="567"/>
      <c r="I39" s="567"/>
      <c r="J39" s="567"/>
      <c r="K39" s="567"/>
      <c r="L39" s="204" t="s">
        <v>2867</v>
      </c>
      <c r="M39" s="204" t="s">
        <v>2864</v>
      </c>
      <c r="N39" s="25"/>
      <c r="O39" s="1049" t="s">
        <v>2164</v>
      </c>
      <c r="P39" s="1049"/>
      <c r="Q39" s="123" t="s">
        <v>11798</v>
      </c>
      <c r="R39" s="1058" t="s">
        <v>856</v>
      </c>
      <c r="S39" s="17" t="str">
        <f t="shared" si="0"/>
        <v>'П1.1',	'Tpu_PV1_1'</v>
      </c>
    </row>
    <row r="40" spans="1:19">
      <c r="A40" s="18">
        <v>38</v>
      </c>
      <c r="B40" s="222" t="s">
        <v>2805</v>
      </c>
      <c r="C40" s="15" t="s">
        <v>9123</v>
      </c>
      <c r="D40" s="15" t="s">
        <v>9514</v>
      </c>
      <c r="E40" s="15"/>
      <c r="F40" s="204" t="s">
        <v>2815</v>
      </c>
      <c r="G40" s="204" t="s">
        <v>2814</v>
      </c>
      <c r="H40" s="567"/>
      <c r="I40" s="567"/>
      <c r="J40" s="567"/>
      <c r="K40" s="567"/>
      <c r="L40" s="204" t="s">
        <v>2810</v>
      </c>
      <c r="M40" s="204" t="s">
        <v>2811</v>
      </c>
      <c r="N40" s="25"/>
      <c r="O40" s="1052" t="s">
        <v>2164</v>
      </c>
      <c r="P40" s="123"/>
      <c r="Q40" s="123" t="s">
        <v>11798</v>
      </c>
      <c r="R40" s="1058" t="s">
        <v>857</v>
      </c>
      <c r="S40" s="17" t="str">
        <f t="shared" si="0"/>
        <v>'П1.2',	'Tpu_PV1_2'</v>
      </c>
    </row>
    <row r="41" spans="1:19" ht="15.75" thickBot="1">
      <c r="A41" s="18">
        <v>39</v>
      </c>
      <c r="B41" s="222" t="s">
        <v>2883</v>
      </c>
      <c r="C41" s="15" t="s">
        <v>9126</v>
      </c>
      <c r="D41" s="15" t="s">
        <v>2902</v>
      </c>
      <c r="E41" s="15"/>
      <c r="F41" s="204" t="s">
        <v>2896</v>
      </c>
      <c r="G41" s="204" t="s">
        <v>2899</v>
      </c>
      <c r="H41" s="259"/>
      <c r="I41" s="259"/>
      <c r="J41" s="259"/>
      <c r="K41" s="259"/>
      <c r="L41" s="260" t="s">
        <v>2888</v>
      </c>
      <c r="M41" s="260" t="s">
        <v>2889</v>
      </c>
      <c r="N41" s="686"/>
      <c r="O41" s="1054"/>
      <c r="P41" s="127"/>
      <c r="Q41" s="127" t="s">
        <v>11798</v>
      </c>
      <c r="R41" s="1061"/>
      <c r="S41" s="17" t="str">
        <f t="shared" si="0"/>
        <v>'ТЭН-У',	'Tpu_TEN_Y'</v>
      </c>
    </row>
    <row r="42" spans="1:19">
      <c r="B42" s="263"/>
      <c r="C42" s="264"/>
      <c r="D42" s="264"/>
      <c r="E42" s="264"/>
      <c r="F42" s="265"/>
      <c r="G42" s="265"/>
      <c r="H42" s="267"/>
      <c r="I42" s="267"/>
      <c r="J42" s="267"/>
      <c r="K42" s="267"/>
      <c r="L42" s="265"/>
      <c r="M42" s="265"/>
      <c r="N42" s="264"/>
      <c r="O42" s="264"/>
      <c r="Q42" s="9"/>
    </row>
    <row r="43" spans="1:19">
      <c r="Q43" s="15"/>
    </row>
    <row r="44" spans="1:19">
      <c r="Q44" s="15"/>
    </row>
    <row r="45" spans="1:19">
      <c r="Q45" s="15"/>
    </row>
    <row r="46" spans="1:19">
      <c r="Q46" s="15"/>
    </row>
    <row r="47" spans="1:19">
      <c r="Q47" s="15"/>
    </row>
    <row r="48" spans="1:19">
      <c r="Q48" s="15"/>
    </row>
    <row r="49" spans="17:17">
      <c r="Q49" s="15"/>
    </row>
    <row r="50" spans="17:17">
      <c r="Q50" s="15"/>
    </row>
    <row r="51" spans="17:17">
      <c r="Q51" s="15"/>
    </row>
    <row r="52" spans="17:17">
      <c r="Q52" s="15"/>
    </row>
    <row r="53" spans="17:17">
      <c r="Q53" s="15"/>
    </row>
    <row r="54" spans="17:17">
      <c r="Q54" s="15"/>
    </row>
    <row r="55" spans="17:17">
      <c r="Q55" s="15"/>
    </row>
    <row r="56" spans="17:17">
      <c r="Q56" s="15"/>
    </row>
    <row r="57" spans="17:17">
      <c r="Q57" s="15"/>
    </row>
    <row r="58" spans="17:17">
      <c r="Q58" s="15"/>
    </row>
    <row r="59" spans="17:17">
      <c r="Q59" s="15"/>
    </row>
    <row r="60" spans="17:17">
      <c r="Q60" s="15"/>
    </row>
    <row r="61" spans="17:17">
      <c r="Q61" s="15"/>
    </row>
    <row r="62" spans="17:17">
      <c r="Q62" s="15"/>
    </row>
    <row r="63" spans="17:17">
      <c r="Q63" s="15"/>
    </row>
    <row r="64" spans="17:17">
      <c r="Q64" s="15"/>
    </row>
    <row r="65" spans="17:17">
      <c r="Q65" s="15"/>
    </row>
    <row r="66" spans="17:17">
      <c r="Q66" s="15"/>
    </row>
    <row r="67" spans="17:17">
      <c r="Q67" s="15"/>
    </row>
    <row r="68" spans="17:17">
      <c r="Q68" s="15"/>
    </row>
    <row r="69" spans="17:17">
      <c r="Q69" s="15"/>
    </row>
    <row r="70" spans="17:17">
      <c r="Q70" s="15"/>
    </row>
    <row r="71" spans="17:17">
      <c r="Q71" s="15"/>
    </row>
    <row r="72" spans="17:17">
      <c r="Q72" s="15"/>
    </row>
    <row r="73" spans="17:17">
      <c r="Q73" s="15"/>
    </row>
    <row r="74" spans="17:17">
      <c r="Q74" s="15"/>
    </row>
    <row r="75" spans="17:17">
      <c r="Q75" s="15"/>
    </row>
    <row r="76" spans="17:17">
      <c r="Q76" s="15"/>
    </row>
    <row r="77" spans="17:17">
      <c r="Q77" s="15"/>
    </row>
    <row r="78" spans="17:17">
      <c r="Q78" s="15"/>
    </row>
    <row r="79" spans="17:17">
      <c r="Q79" s="15"/>
    </row>
    <row r="80" spans="17:17">
      <c r="Q80" s="15"/>
    </row>
    <row r="81" spans="17:17">
      <c r="Q81" s="15"/>
    </row>
    <row r="82" spans="17:17">
      <c r="Q82" s="15"/>
    </row>
    <row r="83" spans="17:17">
      <c r="Q83" s="15"/>
    </row>
    <row r="84" spans="17:17">
      <c r="Q84" s="15"/>
    </row>
    <row r="85" spans="17:17">
      <c r="Q85" s="15"/>
    </row>
    <row r="86" spans="17:17">
      <c r="Q86" s="15"/>
    </row>
    <row r="87" spans="17:17">
      <c r="Q87" s="15"/>
    </row>
    <row r="88" spans="17:17">
      <c r="Q88" s="15"/>
    </row>
    <row r="89" spans="17:17">
      <c r="Q89" s="15"/>
    </row>
    <row r="90" spans="17:17">
      <c r="Q90" s="15"/>
    </row>
    <row r="91" spans="17:17">
      <c r="Q91" s="15"/>
    </row>
    <row r="92" spans="17:17">
      <c r="Q92" s="15"/>
    </row>
    <row r="93" spans="17:17">
      <c r="Q93" s="15"/>
    </row>
    <row r="94" spans="17:17">
      <c r="Q94" s="15"/>
    </row>
    <row r="95" spans="17:17">
      <c r="Q95" s="15"/>
    </row>
    <row r="96" spans="17:17">
      <c r="Q96" s="15"/>
    </row>
    <row r="97" spans="17:17">
      <c r="Q97" s="15"/>
    </row>
    <row r="98" spans="17:17">
      <c r="Q98" s="15"/>
    </row>
    <row r="99" spans="17:17">
      <c r="Q99" s="15"/>
    </row>
    <row r="100" spans="17:17">
      <c r="Q100" s="15"/>
    </row>
    <row r="101" spans="17:17">
      <c r="Q101" s="15"/>
    </row>
    <row r="102" spans="17:17">
      <c r="Q102" s="15"/>
    </row>
    <row r="103" spans="17:17">
      <c r="Q103" s="15"/>
    </row>
    <row r="104" spans="17:17">
      <c r="Q104" s="15"/>
    </row>
    <row r="105" spans="17:17">
      <c r="Q105" s="15"/>
    </row>
    <row r="106" spans="17:17">
      <c r="Q106" s="15"/>
    </row>
    <row r="107" spans="17:17">
      <c r="Q107" s="15"/>
    </row>
    <row r="108" spans="17:17">
      <c r="Q108" s="15"/>
    </row>
    <row r="109" spans="17:17">
      <c r="Q109" s="15"/>
    </row>
    <row r="110" spans="17:17">
      <c r="Q110" s="15"/>
    </row>
    <row r="111" spans="17:17">
      <c r="Q111" s="15"/>
    </row>
    <row r="112" spans="17:17">
      <c r="Q112" s="15"/>
    </row>
    <row r="113" spans="17:17">
      <c r="Q113" s="15"/>
    </row>
    <row r="114" spans="17:17">
      <c r="Q114" s="15"/>
    </row>
    <row r="115" spans="17:17">
      <c r="Q115" s="15"/>
    </row>
    <row r="116" spans="17:17">
      <c r="Q116" s="15"/>
    </row>
    <row r="117" spans="17:17">
      <c r="Q117" s="15"/>
    </row>
    <row r="118" spans="17:17">
      <c r="Q118" s="15"/>
    </row>
    <row r="119" spans="17:17">
      <c r="Q119" s="15"/>
    </row>
    <row r="120" spans="17:17">
      <c r="Q120" s="15"/>
    </row>
    <row r="121" spans="17:17">
      <c r="Q121" s="15"/>
    </row>
    <row r="122" spans="17:17">
      <c r="Q122" s="15"/>
    </row>
    <row r="123" spans="17:17">
      <c r="Q123" s="15"/>
    </row>
    <row r="124" spans="17:17">
      <c r="Q124" s="15"/>
    </row>
    <row r="125" spans="17:17">
      <c r="Q125" s="15"/>
    </row>
    <row r="126" spans="17:17">
      <c r="Q126" s="15"/>
    </row>
    <row r="127" spans="17:17">
      <c r="Q127" s="15"/>
    </row>
    <row r="128" spans="17:17">
      <c r="Q128" s="15"/>
    </row>
    <row r="129" spans="17:17">
      <c r="Q129" s="15"/>
    </row>
    <row r="130" spans="17:17">
      <c r="Q130" s="15"/>
    </row>
    <row r="131" spans="17:17">
      <c r="Q131" s="15"/>
    </row>
    <row r="132" spans="17:17">
      <c r="Q132" s="15"/>
    </row>
    <row r="133" spans="17:17">
      <c r="Q133" s="15"/>
    </row>
    <row r="134" spans="17:17">
      <c r="Q134" s="15"/>
    </row>
    <row r="135" spans="17:17">
      <c r="Q135" s="15"/>
    </row>
    <row r="136" spans="17:17">
      <c r="Q136" s="15"/>
    </row>
    <row r="137" spans="17:17">
      <c r="Q137" s="15"/>
    </row>
    <row r="138" spans="17:17">
      <c r="Q138" s="15"/>
    </row>
    <row r="139" spans="17:17">
      <c r="Q139" s="15"/>
    </row>
    <row r="140" spans="17:17">
      <c r="Q140" s="15"/>
    </row>
    <row r="141" spans="17:17">
      <c r="Q141" s="15"/>
    </row>
    <row r="142" spans="17:17">
      <c r="Q142" s="15"/>
    </row>
    <row r="143" spans="17:17">
      <c r="Q143" s="15"/>
    </row>
    <row r="144" spans="17:17">
      <c r="Q144" s="15"/>
    </row>
    <row r="145" spans="17:17">
      <c r="Q145" s="15"/>
    </row>
    <row r="146" spans="17:17">
      <c r="Q146" s="15"/>
    </row>
    <row r="147" spans="17:17">
      <c r="Q147" s="15"/>
    </row>
    <row r="148" spans="17:17">
      <c r="Q148" s="15"/>
    </row>
    <row r="149" spans="17:17">
      <c r="Q149" s="15"/>
    </row>
    <row r="150" spans="17:17">
      <c r="Q150" s="15"/>
    </row>
    <row r="151" spans="17:17">
      <c r="Q151" s="15"/>
    </row>
    <row r="152" spans="17:17">
      <c r="Q152" s="15"/>
    </row>
    <row r="153" spans="17:17">
      <c r="Q153" s="15"/>
    </row>
    <row r="154" spans="17:17">
      <c r="Q154" s="15"/>
    </row>
    <row r="155" spans="17:17">
      <c r="Q155" s="15"/>
    </row>
    <row r="156" spans="17:17">
      <c r="Q156" s="15"/>
    </row>
    <row r="157" spans="17:17">
      <c r="Q157" s="15"/>
    </row>
    <row r="158" spans="17:17">
      <c r="Q158" s="15"/>
    </row>
    <row r="159" spans="17:17">
      <c r="Q159" s="15"/>
    </row>
    <row r="160" spans="17:17">
      <c r="Q160" s="15"/>
    </row>
    <row r="161" spans="17:17">
      <c r="Q161" s="15"/>
    </row>
    <row r="162" spans="17:17">
      <c r="Q162" s="15"/>
    </row>
    <row r="163" spans="17:17">
      <c r="Q163" s="15"/>
    </row>
    <row r="164" spans="17:17">
      <c r="Q164" s="15"/>
    </row>
    <row r="165" spans="17:17">
      <c r="Q165" s="15"/>
    </row>
    <row r="166" spans="17:17">
      <c r="Q166" s="15"/>
    </row>
    <row r="167" spans="17:17">
      <c r="Q167" s="15"/>
    </row>
    <row r="168" spans="17:17">
      <c r="Q168" s="15"/>
    </row>
    <row r="169" spans="17:17">
      <c r="Q169" s="15"/>
    </row>
    <row r="170" spans="17:17">
      <c r="Q170" s="15"/>
    </row>
    <row r="171" spans="17:17">
      <c r="Q171" s="15"/>
    </row>
    <row r="172" spans="17:17">
      <c r="Q172" s="15"/>
    </row>
    <row r="173" spans="17:17">
      <c r="Q173" s="15"/>
    </row>
    <row r="174" spans="17:17">
      <c r="Q174" s="15"/>
    </row>
    <row r="175" spans="17:17">
      <c r="Q175" s="15"/>
    </row>
    <row r="176" spans="17:17">
      <c r="Q176" s="15"/>
    </row>
    <row r="177" spans="17:17">
      <c r="Q177" s="15"/>
    </row>
    <row r="178" spans="17:17">
      <c r="Q178" s="15"/>
    </row>
    <row r="179" spans="17:17">
      <c r="Q179" s="15"/>
    </row>
    <row r="180" spans="17:17">
      <c r="Q180" s="15"/>
    </row>
    <row r="181" spans="17:17">
      <c r="Q181" s="15"/>
    </row>
    <row r="182" spans="17:17">
      <c r="Q182" s="15"/>
    </row>
    <row r="183" spans="17:17">
      <c r="Q183" s="15"/>
    </row>
    <row r="184" spans="17:17">
      <c r="Q184" s="15"/>
    </row>
    <row r="185" spans="17:17">
      <c r="Q185" s="15"/>
    </row>
    <row r="186" spans="17:17">
      <c r="Q186" s="15"/>
    </row>
    <row r="187" spans="17:17">
      <c r="Q187" s="15"/>
    </row>
    <row r="188" spans="17:17">
      <c r="Q188" s="15"/>
    </row>
    <row r="189" spans="17:17">
      <c r="Q189" s="226"/>
    </row>
    <row r="190" spans="17:17">
      <c r="Q190" s="226"/>
    </row>
    <row r="191" spans="17:17">
      <c r="Q191" s="226"/>
    </row>
    <row r="192" spans="17:17">
      <c r="Q192" s="226"/>
    </row>
    <row r="193" spans="17:17">
      <c r="Q193" s="226"/>
    </row>
    <row r="194" spans="17:17">
      <c r="Q194" s="226"/>
    </row>
    <row r="195" spans="17:17">
      <c r="Q195" s="226"/>
    </row>
    <row r="196" spans="17:17">
      <c r="Q196" s="226"/>
    </row>
    <row r="197" spans="17:17">
      <c r="Q197" s="226"/>
    </row>
    <row r="198" spans="17:17">
      <c r="Q198" s="226"/>
    </row>
    <row r="199" spans="17:17">
      <c r="Q199" s="226"/>
    </row>
    <row r="200" spans="17:17">
      <c r="Q200" s="226"/>
    </row>
    <row r="201" spans="17:17">
      <c r="Q201" s="226"/>
    </row>
    <row r="202" spans="17:17">
      <c r="Q202" s="226"/>
    </row>
    <row r="203" spans="17:17">
      <c r="Q203" s="15"/>
    </row>
    <row r="204" spans="17:17">
      <c r="Q204" s="15"/>
    </row>
    <row r="205" spans="17:17">
      <c r="Q205" s="15"/>
    </row>
    <row r="206" spans="17:17">
      <c r="Q206" s="15"/>
    </row>
    <row r="207" spans="17:17">
      <c r="Q207" s="15"/>
    </row>
    <row r="208" spans="17:17">
      <c r="Q208" s="15"/>
    </row>
    <row r="209" spans="17:17">
      <c r="Q209" s="15"/>
    </row>
    <row r="210" spans="17:17">
      <c r="Q210" s="15"/>
    </row>
    <row r="211" spans="17:17">
      <c r="Q211" s="15"/>
    </row>
    <row r="212" spans="17:17">
      <c r="Q212" s="15"/>
    </row>
  </sheetData>
  <mergeCells count="11">
    <mergeCell ref="R1:R2"/>
    <mergeCell ref="Q1:Q2"/>
    <mergeCell ref="P1:P2"/>
    <mergeCell ref="L1:N1"/>
    <mergeCell ref="O1:O2"/>
    <mergeCell ref="F1:K1"/>
    <mergeCell ref="A1:A2"/>
    <mergeCell ref="B1:B2"/>
    <mergeCell ref="C1:C2"/>
    <mergeCell ref="D1:D2"/>
    <mergeCell ref="E1:E2"/>
  </mergeCells>
  <phoneticPr fontId="10" type="noConversion"/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0F33B-855E-4844-9156-4FBA5F9799A8}">
  <sheetPr codeName="Лист19">
    <tabColor rgb="FF92D050"/>
  </sheetPr>
  <dimension ref="A1:M34"/>
  <sheetViews>
    <sheetView workbookViewId="0">
      <selection activeCell="C18" sqref="C18"/>
    </sheetView>
  </sheetViews>
  <sheetFormatPr defaultRowHeight="15"/>
  <cols>
    <col min="1" max="1" width="2.85546875" bestFit="1" customWidth="1"/>
    <col min="2" max="2" width="73.140625" bestFit="1" customWidth="1"/>
    <col min="3" max="3" width="25.85546875" customWidth="1"/>
    <col min="4" max="5" width="13.5703125" bestFit="1" customWidth="1"/>
    <col min="9" max="9" width="29.28515625" bestFit="1" customWidth="1"/>
  </cols>
  <sheetData>
    <row r="1" spans="1:9" ht="14.45" customHeight="1">
      <c r="A1" s="1356" t="s">
        <v>0</v>
      </c>
      <c r="B1" s="1358" t="s">
        <v>1</v>
      </c>
      <c r="C1" s="1358" t="s">
        <v>2</v>
      </c>
      <c r="D1" s="1386" t="s">
        <v>2160</v>
      </c>
      <c r="E1" s="1387"/>
      <c r="F1" s="1387"/>
      <c r="G1" s="1387"/>
      <c r="H1" s="1387"/>
      <c r="I1" s="1358" t="s">
        <v>9</v>
      </c>
    </row>
    <row r="2" spans="1:9" ht="15.75" thickBot="1">
      <c r="A2" s="1357"/>
      <c r="B2" s="1359"/>
      <c r="C2" s="1359"/>
      <c r="D2" s="173">
        <v>1</v>
      </c>
      <c r="E2" s="221">
        <v>2</v>
      </c>
      <c r="F2" s="173">
        <v>3</v>
      </c>
      <c r="G2" s="221">
        <v>4</v>
      </c>
      <c r="H2" s="172">
        <v>5</v>
      </c>
      <c r="I2" s="1359"/>
    </row>
    <row r="3" spans="1:9">
      <c r="A3" s="274">
        <v>1</v>
      </c>
      <c r="B3" s="761" t="s">
        <v>9127</v>
      </c>
      <c r="C3" s="762" t="s">
        <v>9129</v>
      </c>
      <c r="D3" s="763" t="s">
        <v>9111</v>
      </c>
      <c r="E3" s="764" t="s">
        <v>9112</v>
      </c>
      <c r="F3" s="124"/>
      <c r="G3" s="124"/>
      <c r="H3" s="124"/>
      <c r="I3" s="122"/>
    </row>
    <row r="4" spans="1:9">
      <c r="A4" s="258">
        <v>2</v>
      </c>
      <c r="B4" s="765" t="s">
        <v>9128</v>
      </c>
      <c r="C4" s="177" t="s">
        <v>9130</v>
      </c>
      <c r="D4" s="758" t="s">
        <v>9117</v>
      </c>
      <c r="E4" s="226" t="s">
        <v>9118</v>
      </c>
      <c r="F4" s="15"/>
      <c r="G4" s="15"/>
      <c r="H4" s="15"/>
      <c r="I4" s="759"/>
    </row>
    <row r="5" spans="1:9">
      <c r="A5" s="258">
        <v>3</v>
      </c>
      <c r="B5" s="765" t="s">
        <v>9131</v>
      </c>
      <c r="C5" s="177" t="s">
        <v>9593</v>
      </c>
      <c r="D5" s="758" t="s">
        <v>9122</v>
      </c>
      <c r="E5" s="226" t="s">
        <v>9123</v>
      </c>
      <c r="F5" s="15"/>
      <c r="G5" s="15"/>
      <c r="H5" s="15"/>
      <c r="I5" s="759"/>
    </row>
    <row r="6" spans="1:9">
      <c r="A6" s="258">
        <v>4</v>
      </c>
      <c r="B6" s="177" t="s">
        <v>9132</v>
      </c>
      <c r="C6" s="177" t="s">
        <v>9140</v>
      </c>
      <c r="D6" s="766" t="s">
        <v>9109</v>
      </c>
      <c r="E6" s="693"/>
      <c r="F6" s="15"/>
      <c r="G6" s="15"/>
      <c r="H6" s="15"/>
      <c r="I6" s="759"/>
    </row>
    <row r="7" spans="1:9">
      <c r="A7" s="258">
        <v>5</v>
      </c>
      <c r="B7" s="177" t="s">
        <v>9133</v>
      </c>
      <c r="C7" s="177" t="s">
        <v>9141</v>
      </c>
      <c r="D7" s="766" t="s">
        <v>9110</v>
      </c>
      <c r="E7" s="693"/>
      <c r="F7" s="15"/>
      <c r="G7" s="15"/>
      <c r="H7" s="15"/>
      <c r="I7" s="759"/>
    </row>
    <row r="8" spans="1:9">
      <c r="A8" s="258">
        <v>6</v>
      </c>
      <c r="B8" s="177" t="s">
        <v>9134</v>
      </c>
      <c r="C8" s="177" t="s">
        <v>9137</v>
      </c>
      <c r="D8" s="758" t="s">
        <v>9114</v>
      </c>
      <c r="E8" s="226" t="s">
        <v>9113</v>
      </c>
      <c r="F8" s="15"/>
      <c r="G8" s="15"/>
      <c r="H8" s="15"/>
      <c r="I8" s="759"/>
    </row>
    <row r="9" spans="1:9">
      <c r="A9" s="258">
        <v>7</v>
      </c>
      <c r="B9" s="177" t="s">
        <v>9135</v>
      </c>
      <c r="C9" s="177" t="s">
        <v>9138</v>
      </c>
      <c r="D9" s="758" t="s">
        <v>9119</v>
      </c>
      <c r="E9" s="226" t="s">
        <v>9120</v>
      </c>
      <c r="F9" s="15"/>
      <c r="G9" s="15"/>
      <c r="H9" s="15"/>
      <c r="I9" s="759"/>
    </row>
    <row r="10" spans="1:9">
      <c r="A10" s="258">
        <v>8</v>
      </c>
      <c r="B10" s="177" t="s">
        <v>9136</v>
      </c>
      <c r="C10" s="177" t="s">
        <v>9139</v>
      </c>
      <c r="D10" s="758" t="s">
        <v>9124</v>
      </c>
      <c r="E10" s="226" t="s">
        <v>9125</v>
      </c>
      <c r="F10" s="15"/>
      <c r="G10" s="15"/>
      <c r="H10" s="15"/>
      <c r="I10" s="759"/>
    </row>
    <row r="11" spans="1:9">
      <c r="A11" s="258">
        <v>9</v>
      </c>
      <c r="B11" s="177" t="s">
        <v>9142</v>
      </c>
      <c r="C11" s="177" t="s">
        <v>9144</v>
      </c>
      <c r="D11" s="758" t="s">
        <v>9096</v>
      </c>
      <c r="E11" s="226" t="s">
        <v>9097</v>
      </c>
      <c r="F11" s="264"/>
      <c r="G11" s="15"/>
      <c r="H11" s="15"/>
      <c r="I11" s="759"/>
    </row>
    <row r="12" spans="1:9">
      <c r="A12" s="258">
        <v>10</v>
      </c>
      <c r="B12" s="177" t="s">
        <v>9143</v>
      </c>
      <c r="C12" s="177" t="s">
        <v>9145</v>
      </c>
      <c r="D12" s="758" t="s">
        <v>9099</v>
      </c>
      <c r="E12" s="226" t="s">
        <v>9100</v>
      </c>
      <c r="F12" s="15"/>
      <c r="G12" s="15"/>
      <c r="H12" s="15"/>
      <c r="I12" s="759"/>
    </row>
    <row r="13" spans="1:9">
      <c r="A13" s="258">
        <v>11</v>
      </c>
      <c r="B13" s="177" t="s">
        <v>9437</v>
      </c>
      <c r="C13" s="177" t="s">
        <v>9438</v>
      </c>
      <c r="D13" s="758" t="s">
        <v>9089</v>
      </c>
      <c r="E13" s="226"/>
      <c r="F13" s="15"/>
      <c r="G13" s="15"/>
      <c r="H13" s="15"/>
      <c r="I13" s="759"/>
    </row>
    <row r="14" spans="1:9">
      <c r="A14" s="258">
        <v>12</v>
      </c>
      <c r="B14" s="177" t="s">
        <v>9441</v>
      </c>
      <c r="C14" s="177" t="s">
        <v>9439</v>
      </c>
      <c r="D14" s="758" t="s">
        <v>9090</v>
      </c>
      <c r="E14" s="226"/>
      <c r="F14" s="15"/>
      <c r="G14" s="15"/>
      <c r="H14" s="15"/>
      <c r="I14" s="759"/>
    </row>
    <row r="15" spans="1:9">
      <c r="A15" s="258">
        <v>13</v>
      </c>
      <c r="B15" s="177" t="s">
        <v>9442</v>
      </c>
      <c r="C15" s="177" t="s">
        <v>9440</v>
      </c>
      <c r="D15" s="758" t="s">
        <v>9092</v>
      </c>
      <c r="E15" s="270"/>
      <c r="F15" s="15"/>
      <c r="G15" s="15"/>
      <c r="H15" s="15"/>
      <c r="I15" s="759"/>
    </row>
    <row r="16" spans="1:9">
      <c r="A16" s="258">
        <v>14</v>
      </c>
      <c r="B16" s="177" t="s">
        <v>9445</v>
      </c>
      <c r="C16" s="177" t="s">
        <v>9443</v>
      </c>
      <c r="D16" s="758" t="s">
        <v>9093</v>
      </c>
      <c r="E16" s="270"/>
      <c r="F16" s="15"/>
      <c r="G16" s="9"/>
      <c r="H16" s="15"/>
      <c r="I16" s="759"/>
    </row>
    <row r="17" spans="1:13">
      <c r="A17" s="258">
        <v>15</v>
      </c>
      <c r="B17" s="177" t="s">
        <v>9446</v>
      </c>
      <c r="C17" s="177" t="s">
        <v>9444</v>
      </c>
      <c r="D17" s="758" t="s">
        <v>9094</v>
      </c>
      <c r="E17" s="226"/>
      <c r="F17" s="15"/>
      <c r="G17" s="15"/>
      <c r="H17" s="15"/>
      <c r="I17" s="759"/>
    </row>
    <row r="18" spans="1:13">
      <c r="A18" s="258">
        <v>16</v>
      </c>
      <c r="B18" s="177" t="s">
        <v>9447</v>
      </c>
      <c r="C18" s="177" t="s">
        <v>9448</v>
      </c>
      <c r="D18" s="758" t="s">
        <v>9095</v>
      </c>
      <c r="E18" s="226"/>
      <c r="F18" s="15"/>
      <c r="G18" s="15"/>
      <c r="H18" s="15"/>
      <c r="I18" s="759"/>
    </row>
    <row r="19" spans="1:13">
      <c r="A19" s="258">
        <v>17</v>
      </c>
      <c r="B19" s="767" t="s">
        <v>9480</v>
      </c>
      <c r="C19" s="177" t="s">
        <v>9482</v>
      </c>
      <c r="D19" s="758" t="s">
        <v>9101</v>
      </c>
      <c r="E19" s="226"/>
      <c r="F19" s="15"/>
      <c r="G19" s="15"/>
      <c r="H19" s="15"/>
      <c r="I19" s="759"/>
    </row>
    <row r="20" spans="1:13">
      <c r="A20" s="258">
        <v>18</v>
      </c>
      <c r="B20" s="767" t="s">
        <v>9483</v>
      </c>
      <c r="C20" s="177" t="s">
        <v>9481</v>
      </c>
      <c r="D20" s="226" t="s">
        <v>9098</v>
      </c>
      <c r="E20" s="226"/>
      <c r="F20" s="15"/>
      <c r="G20" s="15"/>
      <c r="H20" s="15"/>
      <c r="I20" s="759"/>
    </row>
    <row r="21" spans="1:13">
      <c r="A21" s="258">
        <v>19</v>
      </c>
      <c r="B21" s="177" t="s">
        <v>9478</v>
      </c>
      <c r="C21" s="177" t="s">
        <v>9479</v>
      </c>
      <c r="D21" s="226" t="s">
        <v>9091</v>
      </c>
      <c r="E21" s="226"/>
      <c r="F21" s="264"/>
      <c r="G21" s="15"/>
      <c r="H21" s="15"/>
      <c r="I21" s="759"/>
      <c r="J21" s="126"/>
      <c r="K21" s="123"/>
      <c r="L21" s="712"/>
    </row>
    <row r="22" spans="1:13">
      <c r="A22" s="258">
        <v>20</v>
      </c>
      <c r="B22" s="177" t="s">
        <v>9515</v>
      </c>
      <c r="C22" s="177" t="s">
        <v>9489</v>
      </c>
      <c r="D22" s="766" t="s">
        <v>9107</v>
      </c>
      <c r="E22" s="266"/>
      <c r="F22" s="15"/>
      <c r="G22" s="15"/>
      <c r="H22" s="15"/>
      <c r="I22" s="759"/>
      <c r="J22" s="126"/>
      <c r="K22" s="123"/>
      <c r="L22" s="9"/>
      <c r="M22" s="9"/>
    </row>
    <row r="23" spans="1:13">
      <c r="A23" s="258">
        <v>21</v>
      </c>
      <c r="B23" s="177" t="s">
        <v>9516</v>
      </c>
      <c r="C23" s="177" t="s">
        <v>9488</v>
      </c>
      <c r="D23" s="224" t="s">
        <v>9108</v>
      </c>
      <c r="E23" s="224"/>
      <c r="F23" s="15"/>
      <c r="G23" s="15"/>
      <c r="H23" s="15"/>
      <c r="I23" s="759"/>
      <c r="J23" s="126"/>
      <c r="K23" s="123"/>
      <c r="L23" s="444"/>
      <c r="M23" s="15"/>
    </row>
    <row r="24" spans="1:13">
      <c r="A24" s="258">
        <v>22</v>
      </c>
      <c r="B24" s="177" t="s">
        <v>9517</v>
      </c>
      <c r="C24" s="177" t="s">
        <v>9487</v>
      </c>
      <c r="D24" s="758" t="s">
        <v>9102</v>
      </c>
      <c r="E24" s="226"/>
      <c r="F24" s="15"/>
      <c r="G24" s="15"/>
      <c r="H24" s="15"/>
      <c r="I24" s="759"/>
      <c r="J24" s="126"/>
      <c r="K24" s="123"/>
      <c r="L24" s="712"/>
      <c r="M24" s="15"/>
    </row>
    <row r="25" spans="1:13">
      <c r="A25" s="258">
        <v>23</v>
      </c>
      <c r="B25" s="177" t="s">
        <v>9518</v>
      </c>
      <c r="C25" s="177" t="s">
        <v>9490</v>
      </c>
      <c r="D25" s="766" t="s">
        <v>9104</v>
      </c>
      <c r="E25" s="226"/>
      <c r="F25" s="15"/>
      <c r="G25" s="15"/>
      <c r="H25" s="15"/>
      <c r="I25" s="759"/>
      <c r="J25" s="126"/>
      <c r="K25" s="123"/>
      <c r="L25" s="712"/>
      <c r="M25" s="9"/>
    </row>
    <row r="26" spans="1:13">
      <c r="A26" s="258">
        <v>24</v>
      </c>
      <c r="B26" s="177" t="s">
        <v>9493</v>
      </c>
      <c r="C26" s="177" t="s">
        <v>9485</v>
      </c>
      <c r="D26" s="766" t="s">
        <v>9103</v>
      </c>
      <c r="E26" s="224"/>
      <c r="F26" s="15"/>
      <c r="G26" s="15"/>
      <c r="H26" s="15"/>
      <c r="I26" s="759"/>
      <c r="J26" s="126"/>
      <c r="K26" s="123"/>
      <c r="L26" s="712"/>
      <c r="M26" s="9"/>
    </row>
    <row r="27" spans="1:13">
      <c r="A27" s="258">
        <v>25</v>
      </c>
      <c r="B27" s="177" t="s">
        <v>9519</v>
      </c>
      <c r="C27" s="177" t="s">
        <v>9486</v>
      </c>
      <c r="D27" s="224" t="s">
        <v>9104</v>
      </c>
      <c r="E27" s="224"/>
      <c r="F27" s="15"/>
      <c r="G27" s="15"/>
      <c r="H27" s="15"/>
      <c r="I27" s="759"/>
    </row>
    <row r="28" spans="1:13">
      <c r="A28" s="258">
        <v>26</v>
      </c>
      <c r="B28" s="177" t="s">
        <v>9520</v>
      </c>
      <c r="C28" s="177" t="s">
        <v>9491</v>
      </c>
      <c r="D28" s="766" t="s">
        <v>9105</v>
      </c>
      <c r="E28" s="224"/>
      <c r="F28" s="15"/>
      <c r="G28" s="15"/>
      <c r="H28" s="15"/>
      <c r="I28" s="759"/>
    </row>
    <row r="29" spans="1:13">
      <c r="A29" s="258">
        <v>27</v>
      </c>
      <c r="B29" s="177" t="s">
        <v>9521</v>
      </c>
      <c r="C29" s="177" t="s">
        <v>9492</v>
      </c>
      <c r="D29" s="224" t="s">
        <v>9106</v>
      </c>
      <c r="E29" s="226"/>
      <c r="F29" s="15"/>
      <c r="G29" s="15"/>
      <c r="H29" s="15"/>
      <c r="I29" s="759"/>
    </row>
    <row r="30" spans="1:13">
      <c r="A30" s="258">
        <v>28</v>
      </c>
      <c r="B30" s="177" t="s">
        <v>9528</v>
      </c>
      <c r="C30" s="177" t="s">
        <v>9523</v>
      </c>
      <c r="D30" s="768" t="s">
        <v>9115</v>
      </c>
      <c r="E30" s="270"/>
      <c r="F30" s="15"/>
      <c r="G30" s="15"/>
      <c r="H30" s="15"/>
      <c r="I30" s="759"/>
    </row>
    <row r="31" spans="1:13">
      <c r="A31" s="258">
        <v>29</v>
      </c>
      <c r="B31" s="177" t="s">
        <v>9529</v>
      </c>
      <c r="C31" s="177" t="s">
        <v>9524</v>
      </c>
      <c r="D31" s="270" t="s">
        <v>9148</v>
      </c>
      <c r="E31" s="226"/>
      <c r="F31" s="15"/>
      <c r="G31" s="15"/>
      <c r="H31" s="15"/>
      <c r="I31" s="759"/>
    </row>
    <row r="32" spans="1:13">
      <c r="A32" s="258">
        <v>30</v>
      </c>
      <c r="B32" s="177" t="s">
        <v>9526</v>
      </c>
      <c r="C32" s="177" t="s">
        <v>9522</v>
      </c>
      <c r="D32" s="768" t="s">
        <v>9149</v>
      </c>
      <c r="E32" s="270"/>
      <c r="F32" s="264"/>
      <c r="G32" s="15"/>
      <c r="H32" s="15"/>
      <c r="I32" s="759"/>
    </row>
    <row r="33" spans="1:9">
      <c r="A33" s="258">
        <v>31</v>
      </c>
      <c r="B33" s="177" t="s">
        <v>9527</v>
      </c>
      <c r="C33" s="177" t="s">
        <v>9525</v>
      </c>
      <c r="D33" s="226" t="s">
        <v>9150</v>
      </c>
      <c r="E33" s="226"/>
      <c r="F33" s="15"/>
      <c r="G33" s="15"/>
      <c r="H33" s="15"/>
      <c r="I33" s="126"/>
    </row>
    <row r="34" spans="1:9" ht="15.75" thickBot="1">
      <c r="A34" s="258">
        <v>32</v>
      </c>
      <c r="B34" s="783" t="s">
        <v>9594</v>
      </c>
      <c r="C34" s="783" t="s">
        <v>9595</v>
      </c>
      <c r="D34" s="494" t="s">
        <v>9126</v>
      </c>
      <c r="E34" s="784"/>
      <c r="F34" s="785"/>
      <c r="G34" s="785"/>
      <c r="H34" s="785"/>
      <c r="I34" s="760"/>
    </row>
  </sheetData>
  <mergeCells count="5">
    <mergeCell ref="A1:A2"/>
    <mergeCell ref="B1:B2"/>
    <mergeCell ref="C1:C2"/>
    <mergeCell ref="I1:I2"/>
    <mergeCell ref="D1:H1"/>
  </mergeCells>
  <phoneticPr fontId="10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023C6-DD92-4A8B-A6FD-0747870E09EE}">
  <sheetPr codeName="Лист21">
    <tabColor rgb="FF92D050"/>
  </sheetPr>
  <dimension ref="A1:AC12"/>
  <sheetViews>
    <sheetView workbookViewId="0">
      <selection activeCell="AG13" sqref="AG13"/>
    </sheetView>
  </sheetViews>
  <sheetFormatPr defaultRowHeight="15" outlineLevelCol="1"/>
  <cols>
    <col min="1" max="1" width="2.85546875" style="185" bestFit="1" customWidth="1"/>
    <col min="2" max="2" width="15" bestFit="1" customWidth="1"/>
    <col min="3" max="3" width="7.5703125" bestFit="1" customWidth="1"/>
    <col min="4" max="4" width="6.42578125" style="185" bestFit="1" customWidth="1"/>
    <col min="5" max="7" width="7.140625" style="185" customWidth="1"/>
    <col min="8" max="8" width="10.7109375" customWidth="1" outlineLevel="1"/>
    <col min="9" max="9" width="10.85546875" customWidth="1" outlineLevel="1"/>
    <col min="10" max="10" width="10.5703125" customWidth="1" outlineLevel="1"/>
    <col min="11" max="12" width="10.42578125" customWidth="1" outlineLevel="1"/>
    <col min="13" max="13" width="7.28515625" bestFit="1" customWidth="1" outlineLevel="1"/>
    <col min="14" max="15" width="9.5703125" bestFit="1" customWidth="1" outlineLevel="1"/>
    <col min="16" max="16" width="11" bestFit="1" customWidth="1" outlineLevel="1"/>
    <col min="17" max="18" width="9.5703125" customWidth="1" outlineLevel="1"/>
    <col min="19" max="21" width="8.7109375" customWidth="1" outlineLevel="1"/>
    <col min="22" max="22" width="7.5703125" bestFit="1" customWidth="1" outlineLevel="1" collapsed="1"/>
    <col min="23" max="24" width="9.85546875" bestFit="1" customWidth="1" outlineLevel="1"/>
    <col min="25" max="27" width="8.7109375" customWidth="1" outlineLevel="1"/>
    <col min="28" max="28" width="14.140625" style="185" customWidth="1"/>
    <col min="29" max="29" width="11.42578125" customWidth="1"/>
  </cols>
  <sheetData>
    <row r="1" spans="1:29" ht="15.75" thickBot="1">
      <c r="A1" s="1388" t="s">
        <v>0</v>
      </c>
      <c r="B1" s="1390" t="s">
        <v>1</v>
      </c>
      <c r="C1" s="1390" t="s">
        <v>2</v>
      </c>
      <c r="D1" s="1380" t="s">
        <v>2539</v>
      </c>
      <c r="E1" s="1380" t="s">
        <v>2540</v>
      </c>
      <c r="F1" s="1330" t="s">
        <v>2541</v>
      </c>
      <c r="G1" s="238"/>
      <c r="H1" s="1368" t="s">
        <v>7</v>
      </c>
      <c r="I1" s="1369"/>
      <c r="J1" s="1369"/>
      <c r="K1" s="1369"/>
      <c r="L1" s="1369"/>
      <c r="M1" s="1369"/>
      <c r="N1" s="1369"/>
      <c r="O1" s="1369"/>
      <c r="P1" s="1369"/>
      <c r="Q1" s="1369"/>
      <c r="R1" s="1369"/>
      <c r="S1" s="1369"/>
      <c r="T1" s="1369"/>
      <c r="U1" s="1370"/>
      <c r="V1" s="1368" t="s">
        <v>2542</v>
      </c>
      <c r="W1" s="1369"/>
      <c r="X1" s="1369"/>
      <c r="Y1" s="1369"/>
      <c r="Z1" s="1369"/>
      <c r="AA1" s="1383"/>
      <c r="AB1" s="238" t="s">
        <v>9</v>
      </c>
      <c r="AC1" s="1342" t="s">
        <v>11711</v>
      </c>
    </row>
    <row r="2" spans="1:29" ht="15.75" thickBot="1">
      <c r="A2" s="1389"/>
      <c r="B2" s="1391"/>
      <c r="C2" s="1391"/>
      <c r="D2" s="1381"/>
      <c r="E2" s="1381"/>
      <c r="F2" s="1331"/>
      <c r="G2" s="2"/>
      <c r="H2" s="5" t="s">
        <v>2543</v>
      </c>
      <c r="I2" s="221" t="s">
        <v>2544</v>
      </c>
      <c r="J2" s="221" t="s">
        <v>2545</v>
      </c>
      <c r="K2" s="221" t="s">
        <v>2546</v>
      </c>
      <c r="L2" s="221" t="s">
        <v>2547</v>
      </c>
      <c r="M2" s="221" t="s">
        <v>2548</v>
      </c>
      <c r="N2" s="221" t="s">
        <v>2549</v>
      </c>
      <c r="O2" s="221" t="s">
        <v>2550</v>
      </c>
      <c r="P2" s="221" t="s">
        <v>2551</v>
      </c>
      <c r="Q2" s="221" t="s">
        <v>2552</v>
      </c>
      <c r="R2" s="221" t="s">
        <v>2553</v>
      </c>
      <c r="S2" s="221" t="s">
        <v>2554</v>
      </c>
      <c r="T2" s="221" t="s">
        <v>2555</v>
      </c>
      <c r="U2" s="228"/>
      <c r="V2" s="5" t="s">
        <v>2151</v>
      </c>
      <c r="W2" s="221" t="s">
        <v>2556</v>
      </c>
      <c r="X2" s="221" t="s">
        <v>2557</v>
      </c>
      <c r="Y2" s="221" t="s">
        <v>2558</v>
      </c>
      <c r="Z2" s="239"/>
      <c r="AA2" s="240"/>
      <c r="AB2" s="2"/>
      <c r="AC2" s="1351"/>
    </row>
    <row r="3" spans="1:29">
      <c r="A3" s="241">
        <v>1</v>
      </c>
      <c r="B3" t="s">
        <v>2559</v>
      </c>
      <c r="C3" t="s">
        <v>2561</v>
      </c>
      <c r="D3" s="185">
        <v>1</v>
      </c>
      <c r="F3" s="185">
        <v>1</v>
      </c>
      <c r="H3" s="171" t="s">
        <v>2578</v>
      </c>
      <c r="I3" t="s">
        <v>2855</v>
      </c>
      <c r="L3" t="s">
        <v>2854</v>
      </c>
      <c r="M3" t="s">
        <v>2857</v>
      </c>
      <c r="N3" t="s">
        <v>2571</v>
      </c>
      <c r="O3" t="s">
        <v>2858</v>
      </c>
      <c r="Q3" t="s">
        <v>2573</v>
      </c>
      <c r="V3" t="s">
        <v>2837</v>
      </c>
      <c r="W3" t="s">
        <v>2575</v>
      </c>
      <c r="X3" t="s">
        <v>2838</v>
      </c>
      <c r="AB3" s="185" t="s">
        <v>2559</v>
      </c>
      <c r="AC3">
        <v>6291456</v>
      </c>
    </row>
    <row r="4" spans="1:29">
      <c r="A4" s="242">
        <v>2</v>
      </c>
      <c r="B4" t="s">
        <v>2560</v>
      </c>
      <c r="C4" t="s">
        <v>2562</v>
      </c>
      <c r="D4" s="185">
        <v>1</v>
      </c>
      <c r="F4" s="185">
        <v>1</v>
      </c>
      <c r="H4" s="171" t="s">
        <v>2577</v>
      </c>
      <c r="I4" t="s">
        <v>2796</v>
      </c>
      <c r="L4" t="s">
        <v>2797</v>
      </c>
      <c r="M4" t="s">
        <v>2780</v>
      </c>
      <c r="N4" t="s">
        <v>2572</v>
      </c>
      <c r="O4" t="s">
        <v>2779</v>
      </c>
      <c r="Q4" t="s">
        <v>2574</v>
      </c>
      <c r="V4" t="s">
        <v>2784</v>
      </c>
      <c r="W4" t="s">
        <v>2576</v>
      </c>
      <c r="X4" t="s">
        <v>7264</v>
      </c>
      <c r="AB4" s="185" t="s">
        <v>2560</v>
      </c>
      <c r="AC4">
        <v>10485760</v>
      </c>
    </row>
    <row r="5" spans="1:29">
      <c r="A5" s="242">
        <v>3</v>
      </c>
      <c r="AC5">
        <v>18874368</v>
      </c>
    </row>
    <row r="6" spans="1:29">
      <c r="A6" s="242">
        <v>4</v>
      </c>
      <c r="AC6">
        <v>35651584</v>
      </c>
    </row>
    <row r="7" spans="1:29">
      <c r="A7" s="242">
        <v>5</v>
      </c>
    </row>
    <row r="8" spans="1:29">
      <c r="A8" s="242">
        <v>6</v>
      </c>
    </row>
    <row r="9" spans="1:29">
      <c r="A9" s="242">
        <v>7</v>
      </c>
    </row>
    <row r="10" spans="1:29">
      <c r="A10" s="242">
        <v>8</v>
      </c>
    </row>
    <row r="11" spans="1:29">
      <c r="A11" s="242">
        <v>9</v>
      </c>
    </row>
    <row r="12" spans="1:29" ht="15.75" thickBot="1">
      <c r="A12" s="243">
        <v>10</v>
      </c>
    </row>
  </sheetData>
  <mergeCells count="9">
    <mergeCell ref="AC1:AC2"/>
    <mergeCell ref="H1:U1"/>
    <mergeCell ref="V1:AA1"/>
    <mergeCell ref="A1:A2"/>
    <mergeCell ref="B1:B2"/>
    <mergeCell ref="C1:C2"/>
    <mergeCell ref="D1:D2"/>
    <mergeCell ref="E1:E2"/>
    <mergeCell ref="F1:F2"/>
  </mergeCells>
  <dataValidations count="1">
    <dataValidation type="list" allowBlank="1" showInputMessage="1" showErrorMessage="1" sqref="A1" xr:uid="{89C78203-1268-45AC-9738-0DC5D0A8DEDB}">
      <formula1>"мама,мыла,раму"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033B-8A3E-45F0-901B-D7E8F9158E52}">
  <sheetPr codeName="Лист22">
    <tabColor rgb="FF92D050"/>
  </sheetPr>
  <dimension ref="A1:R65"/>
  <sheetViews>
    <sheetView topLeftCell="C1" workbookViewId="0">
      <selection activeCell="W19" sqref="W19"/>
    </sheetView>
  </sheetViews>
  <sheetFormatPr defaultRowHeight="15"/>
  <cols>
    <col min="1" max="1" width="2.85546875" bestFit="1" customWidth="1"/>
    <col min="2" max="2" width="98" bestFit="1" customWidth="1"/>
    <col min="3" max="3" width="21.5703125" bestFit="1" customWidth="1"/>
    <col min="4" max="4" width="23.42578125" bestFit="1" customWidth="1"/>
    <col min="5" max="5" width="8.5703125" customWidth="1"/>
    <col min="6" max="6" width="10.42578125" bestFit="1" customWidth="1"/>
    <col min="8" max="8" width="10.85546875" bestFit="1" customWidth="1"/>
    <col min="9" max="9" width="13.42578125" bestFit="1" customWidth="1"/>
    <col min="13" max="13" width="9.42578125" bestFit="1" customWidth="1"/>
    <col min="17" max="17" width="19.7109375" bestFit="1" customWidth="1"/>
    <col min="18" max="18" width="11" bestFit="1" customWidth="1"/>
  </cols>
  <sheetData>
    <row r="1" spans="1:18" ht="14.45" customHeight="1" thickBot="1">
      <c r="A1" s="1345" t="s">
        <v>0</v>
      </c>
      <c r="B1" s="1330" t="s">
        <v>1</v>
      </c>
      <c r="C1" s="1392" t="s">
        <v>2</v>
      </c>
      <c r="D1" s="1358" t="s">
        <v>3</v>
      </c>
      <c r="E1" s="1358" t="s">
        <v>2903</v>
      </c>
      <c r="F1" s="1358" t="s">
        <v>2904</v>
      </c>
      <c r="G1" s="1384"/>
      <c r="H1" s="1395" t="s">
        <v>7</v>
      </c>
      <c r="I1" s="1396"/>
      <c r="J1" s="1396"/>
      <c r="K1" s="1396"/>
      <c r="L1" s="1397"/>
      <c r="M1" s="1368" t="s">
        <v>2542</v>
      </c>
      <c r="N1" s="1369"/>
      <c r="O1" s="1369"/>
      <c r="P1" s="1383"/>
      <c r="Q1" s="1358" t="s">
        <v>9</v>
      </c>
      <c r="R1" s="1352" t="s">
        <v>11711</v>
      </c>
    </row>
    <row r="2" spans="1:18" ht="15.75" thickBot="1">
      <c r="A2" s="1346"/>
      <c r="B2" s="1331"/>
      <c r="C2" s="1393"/>
      <c r="D2" s="1359"/>
      <c r="E2" s="1359"/>
      <c r="F2" s="1359"/>
      <c r="G2" s="1394"/>
      <c r="H2" s="220" t="s">
        <v>2905</v>
      </c>
      <c r="I2" s="220" t="s">
        <v>2906</v>
      </c>
      <c r="J2" s="271"/>
      <c r="K2" s="271"/>
      <c r="L2" s="272"/>
      <c r="M2" s="220" t="s">
        <v>2907</v>
      </c>
      <c r="N2" s="271" t="s">
        <v>2908</v>
      </c>
      <c r="O2" s="271" t="s">
        <v>2909</v>
      </c>
      <c r="P2" s="273"/>
      <c r="Q2" s="1359"/>
      <c r="R2" s="1353"/>
    </row>
    <row r="3" spans="1:18">
      <c r="A3" s="274">
        <v>1</v>
      </c>
      <c r="B3" s="275" t="s">
        <v>2910</v>
      </c>
      <c r="C3" s="276" t="s">
        <v>2911</v>
      </c>
      <c r="D3" s="23"/>
      <c r="E3" s="147">
        <v>1</v>
      </c>
      <c r="F3" s="23"/>
      <c r="G3" s="23"/>
      <c r="H3" s="15"/>
      <c r="I3" s="15"/>
      <c r="J3" s="15"/>
      <c r="K3" s="15"/>
      <c r="L3" s="15"/>
      <c r="M3" s="15"/>
      <c r="N3" s="15"/>
      <c r="O3" s="15"/>
      <c r="P3" s="25"/>
      <c r="Q3" s="23" t="s">
        <v>2915</v>
      </c>
    </row>
    <row r="4" spans="1:18">
      <c r="A4" s="258">
        <v>2</v>
      </c>
      <c r="B4" s="277" t="s">
        <v>2912</v>
      </c>
      <c r="C4" s="276" t="s">
        <v>2913</v>
      </c>
      <c r="D4" s="23"/>
      <c r="E4" s="223">
        <v>1</v>
      </c>
      <c r="F4" s="13"/>
      <c r="G4" s="13"/>
      <c r="H4" s="15"/>
      <c r="I4" s="15"/>
      <c r="J4" s="15"/>
      <c r="K4" s="15"/>
      <c r="L4" s="15"/>
      <c r="M4" s="15"/>
      <c r="N4" s="15"/>
      <c r="O4" s="15"/>
      <c r="P4" s="25"/>
      <c r="Q4" s="23" t="s">
        <v>2915</v>
      </c>
    </row>
    <row r="5" spans="1:18">
      <c r="A5" s="258">
        <v>3</v>
      </c>
      <c r="B5" s="277" t="s">
        <v>9542</v>
      </c>
      <c r="C5" t="s">
        <v>3040</v>
      </c>
      <c r="D5" s="23"/>
      <c r="E5" s="223">
        <v>1</v>
      </c>
      <c r="F5" s="13"/>
      <c r="G5" s="13"/>
      <c r="H5" s="15"/>
      <c r="I5" s="15"/>
      <c r="J5" s="15"/>
      <c r="K5" s="15"/>
      <c r="L5" s="15"/>
      <c r="M5" s="217" t="s">
        <v>2932</v>
      </c>
      <c r="N5" s="15"/>
      <c r="O5" s="15"/>
      <c r="P5" s="25"/>
      <c r="Q5" s="23" t="s">
        <v>2915</v>
      </c>
      <c r="R5">
        <v>4296015872</v>
      </c>
    </row>
    <row r="6" spans="1:18">
      <c r="A6" s="258">
        <v>4</v>
      </c>
      <c r="B6" s="277" t="s">
        <v>2989</v>
      </c>
      <c r="C6" t="s">
        <v>3041</v>
      </c>
      <c r="D6" s="23"/>
      <c r="E6" s="223">
        <v>1</v>
      </c>
      <c r="F6" s="13"/>
      <c r="G6" s="13"/>
      <c r="H6" s="15"/>
      <c r="I6" s="15"/>
      <c r="J6" s="15"/>
      <c r="K6" s="15"/>
      <c r="L6" s="15"/>
      <c r="M6" s="217" t="s">
        <v>2988</v>
      </c>
      <c r="N6" s="15"/>
      <c r="O6" s="15"/>
      <c r="P6" s="25"/>
      <c r="Q6" s="23" t="s">
        <v>2915</v>
      </c>
      <c r="R6">
        <v>4296015872</v>
      </c>
    </row>
    <row r="7" spans="1:18">
      <c r="A7" s="258">
        <v>5</v>
      </c>
      <c r="B7" s="277" t="s">
        <v>9265</v>
      </c>
      <c r="C7" t="s">
        <v>9266</v>
      </c>
      <c r="D7" s="23"/>
      <c r="E7" s="223">
        <v>1</v>
      </c>
      <c r="F7" s="13"/>
      <c r="G7" s="13"/>
      <c r="H7" s="15"/>
      <c r="I7" s="15"/>
      <c r="J7" s="15"/>
      <c r="K7" s="15"/>
      <c r="L7" s="15"/>
      <c r="M7" s="217" t="s">
        <v>6489</v>
      </c>
      <c r="N7" s="15"/>
      <c r="O7" s="15"/>
      <c r="P7" s="25"/>
      <c r="Q7" s="23" t="s">
        <v>2915</v>
      </c>
    </row>
    <row r="8" spans="1:18">
      <c r="A8" s="258">
        <v>6</v>
      </c>
      <c r="B8" s="277" t="s">
        <v>8760</v>
      </c>
      <c r="C8" t="s">
        <v>3042</v>
      </c>
      <c r="D8" s="23"/>
      <c r="E8" s="567">
        <v>1</v>
      </c>
      <c r="F8" s="13"/>
      <c r="G8" s="13"/>
      <c r="H8" s="15"/>
      <c r="I8" s="15"/>
      <c r="J8" s="15"/>
      <c r="K8" s="15"/>
      <c r="L8" s="15"/>
      <c r="M8" s="716" t="s">
        <v>3000</v>
      </c>
      <c r="N8" s="15"/>
      <c r="O8" s="15"/>
      <c r="P8" s="25"/>
      <c r="Q8" s="23" t="s">
        <v>2915</v>
      </c>
    </row>
    <row r="9" spans="1:18">
      <c r="A9" s="258">
        <v>7</v>
      </c>
      <c r="B9" s="277" t="s">
        <v>9543</v>
      </c>
      <c r="C9" s="120" t="s">
        <v>3045</v>
      </c>
      <c r="D9" s="13"/>
      <c r="E9" s="567">
        <v>1</v>
      </c>
      <c r="F9" s="13"/>
      <c r="G9" s="13"/>
      <c r="H9" s="15"/>
      <c r="I9" s="15"/>
      <c r="J9" s="15"/>
      <c r="K9" s="15"/>
      <c r="L9" s="15"/>
      <c r="M9" s="716" t="s">
        <v>3004</v>
      </c>
      <c r="N9" s="15"/>
      <c r="O9" s="15"/>
      <c r="P9" s="25"/>
      <c r="Q9" s="23" t="s">
        <v>2915</v>
      </c>
    </row>
    <row r="10" spans="1:18">
      <c r="A10" s="258">
        <v>8</v>
      </c>
      <c r="B10" s="277" t="s">
        <v>9544</v>
      </c>
      <c r="C10" s="120" t="s">
        <v>3043</v>
      </c>
      <c r="D10" s="23"/>
      <c r="E10" s="567">
        <v>1</v>
      </c>
      <c r="F10" s="13"/>
      <c r="G10" s="13"/>
      <c r="H10" s="15"/>
      <c r="I10" s="15"/>
      <c r="J10" s="15"/>
      <c r="K10" s="15"/>
      <c r="L10" s="15"/>
      <c r="M10" s="716" t="s">
        <v>3005</v>
      </c>
      <c r="N10" s="15"/>
      <c r="O10" s="15"/>
      <c r="P10" s="25"/>
      <c r="Q10" s="23" t="s">
        <v>2915</v>
      </c>
    </row>
    <row r="11" spans="1:18">
      <c r="A11" s="258">
        <v>9</v>
      </c>
      <c r="B11" s="277" t="s">
        <v>9545</v>
      </c>
      <c r="C11" t="s">
        <v>3044</v>
      </c>
      <c r="D11" s="23"/>
      <c r="E11" s="567">
        <v>1</v>
      </c>
      <c r="F11" s="13"/>
      <c r="G11" s="13"/>
      <c r="H11" s="15"/>
      <c r="I11" s="15"/>
      <c r="J11" s="15"/>
      <c r="K11" s="15"/>
      <c r="L11" s="15"/>
      <c r="M11" s="716" t="s">
        <v>3011</v>
      </c>
      <c r="N11" s="15"/>
      <c r="O11" s="15"/>
      <c r="P11" s="25"/>
      <c r="Q11" s="23" t="s">
        <v>2915</v>
      </c>
    </row>
    <row r="12" spans="1:18">
      <c r="A12" s="258">
        <v>10</v>
      </c>
      <c r="B12" s="277" t="s">
        <v>9546</v>
      </c>
      <c r="C12" t="s">
        <v>3046</v>
      </c>
      <c r="D12" s="13"/>
      <c r="E12" s="567">
        <v>1</v>
      </c>
      <c r="F12" s="13"/>
      <c r="G12" s="13"/>
      <c r="H12" s="15"/>
      <c r="I12" s="15"/>
      <c r="J12" s="15"/>
      <c r="K12" s="15"/>
      <c r="L12" s="15"/>
      <c r="M12" s="716" t="s">
        <v>3026</v>
      </c>
      <c r="N12" s="15"/>
      <c r="O12" s="15"/>
      <c r="P12" s="25"/>
      <c r="Q12" s="23" t="s">
        <v>2915</v>
      </c>
    </row>
    <row r="13" spans="1:18">
      <c r="A13" s="258">
        <v>11</v>
      </c>
      <c r="B13" s="277" t="s">
        <v>9547</v>
      </c>
      <c r="C13" t="s">
        <v>3047</v>
      </c>
      <c r="D13" s="13"/>
      <c r="E13" s="567">
        <v>1</v>
      </c>
      <c r="F13" s="13"/>
      <c r="G13" s="13"/>
      <c r="H13" s="15"/>
      <c r="I13" s="15"/>
      <c r="J13" s="15"/>
      <c r="K13" s="15"/>
      <c r="L13" s="15"/>
      <c r="M13" s="716" t="s">
        <v>1560</v>
      </c>
      <c r="N13" s="15"/>
      <c r="O13" s="15"/>
      <c r="P13" s="25"/>
      <c r="Q13" s="23" t="s">
        <v>2915</v>
      </c>
    </row>
    <row r="14" spans="1:18">
      <c r="A14" s="258">
        <v>12</v>
      </c>
      <c r="B14" s="277" t="s">
        <v>9548</v>
      </c>
      <c r="C14" t="s">
        <v>3048</v>
      </c>
      <c r="D14" s="13" t="s">
        <v>2914</v>
      </c>
      <c r="E14" s="567">
        <v>0</v>
      </c>
      <c r="F14" s="13"/>
      <c r="G14" s="13"/>
      <c r="H14" s="15"/>
      <c r="I14" s="15"/>
      <c r="J14" s="15"/>
      <c r="K14" s="15"/>
      <c r="L14" s="15"/>
      <c r="M14" s="716" t="s">
        <v>1600</v>
      </c>
      <c r="N14" s="15"/>
      <c r="O14" s="15"/>
      <c r="P14" s="25"/>
      <c r="Q14" s="23" t="s">
        <v>2915</v>
      </c>
    </row>
    <row r="15" spans="1:18">
      <c r="A15" s="258">
        <v>13</v>
      </c>
      <c r="B15" s="277" t="s">
        <v>3057</v>
      </c>
      <c r="C15" t="s">
        <v>3049</v>
      </c>
      <c r="D15" s="13"/>
      <c r="E15" s="567">
        <v>1</v>
      </c>
      <c r="F15" s="13"/>
      <c r="G15" s="13"/>
      <c r="H15" s="15"/>
      <c r="I15" s="15"/>
      <c r="J15" s="15"/>
      <c r="K15" s="15"/>
      <c r="L15" s="15"/>
      <c r="M15" s="716" t="s">
        <v>3031</v>
      </c>
      <c r="N15" s="15"/>
      <c r="O15" s="15"/>
      <c r="P15" s="25"/>
      <c r="Q15" s="23" t="s">
        <v>2915</v>
      </c>
    </row>
    <row r="16" spans="1:18">
      <c r="A16" s="258">
        <v>14</v>
      </c>
      <c r="B16" s="277" t="s">
        <v>3059</v>
      </c>
      <c r="C16" t="s">
        <v>3050</v>
      </c>
      <c r="D16" s="13" t="s">
        <v>2914</v>
      </c>
      <c r="E16" s="567">
        <v>0</v>
      </c>
      <c r="F16" s="13"/>
      <c r="G16" s="13"/>
      <c r="H16" s="15"/>
      <c r="I16" s="15"/>
      <c r="J16" s="15"/>
      <c r="K16" s="15"/>
      <c r="L16" s="15"/>
      <c r="M16" s="716" t="s">
        <v>3032</v>
      </c>
      <c r="N16" s="15"/>
      <c r="O16" s="15"/>
      <c r="P16" s="25"/>
      <c r="Q16" s="23" t="s">
        <v>2915</v>
      </c>
    </row>
    <row r="17" spans="1:17">
      <c r="A17" s="258">
        <v>15</v>
      </c>
      <c r="B17" s="277" t="s">
        <v>9549</v>
      </c>
      <c r="C17" t="s">
        <v>3051</v>
      </c>
      <c r="D17" s="120"/>
      <c r="E17" s="716">
        <v>1</v>
      </c>
      <c r="F17" s="13"/>
      <c r="G17" s="13"/>
      <c r="H17" s="15"/>
      <c r="I17" s="15"/>
      <c r="J17" s="15"/>
      <c r="K17" s="15"/>
      <c r="L17" s="15"/>
      <c r="M17" s="716" t="s">
        <v>3039</v>
      </c>
      <c r="N17" s="15"/>
      <c r="O17" s="15"/>
      <c r="P17" s="25"/>
      <c r="Q17" s="23" t="s">
        <v>2915</v>
      </c>
    </row>
    <row r="18" spans="1:17">
      <c r="A18" s="258">
        <v>16</v>
      </c>
      <c r="B18" s="277" t="s">
        <v>9550</v>
      </c>
      <c r="C18" t="s">
        <v>3052</v>
      </c>
      <c r="D18" s="13" t="s">
        <v>2914</v>
      </c>
      <c r="E18" s="567">
        <v>0</v>
      </c>
      <c r="F18" s="13"/>
      <c r="G18" s="13"/>
      <c r="H18" s="15"/>
      <c r="I18" s="15"/>
      <c r="J18" s="15"/>
      <c r="K18" s="15"/>
      <c r="L18" s="15"/>
      <c r="M18" s="716" t="s">
        <v>3033</v>
      </c>
      <c r="N18" s="15"/>
      <c r="O18" s="15"/>
      <c r="P18" s="25"/>
      <c r="Q18" s="23" t="s">
        <v>2915</v>
      </c>
    </row>
    <row r="19" spans="1:17">
      <c r="A19" s="258">
        <v>17</v>
      </c>
      <c r="B19" s="277" t="s">
        <v>9551</v>
      </c>
      <c r="C19" t="s">
        <v>3053</v>
      </c>
      <c r="D19" s="13"/>
      <c r="E19" s="567">
        <v>1</v>
      </c>
      <c r="F19" s="13"/>
      <c r="G19" s="13"/>
      <c r="H19" s="15"/>
      <c r="I19" s="15"/>
      <c r="J19" s="15"/>
      <c r="K19" s="15"/>
      <c r="L19" s="15"/>
      <c r="M19" s="716" t="s">
        <v>1559</v>
      </c>
      <c r="N19" s="15"/>
      <c r="O19" s="15"/>
      <c r="P19" s="25"/>
      <c r="Q19" s="23" t="s">
        <v>2915</v>
      </c>
    </row>
    <row r="20" spans="1:17">
      <c r="A20" s="258">
        <v>18</v>
      </c>
      <c r="B20" s="277" t="s">
        <v>9552</v>
      </c>
      <c r="C20" t="s">
        <v>3054</v>
      </c>
      <c r="D20" s="13" t="s">
        <v>2914</v>
      </c>
      <c r="E20" s="567">
        <v>0</v>
      </c>
      <c r="F20" s="13"/>
      <c r="G20" s="13"/>
      <c r="H20" s="15"/>
      <c r="I20" s="15"/>
      <c r="J20" s="15"/>
      <c r="K20" s="15"/>
      <c r="L20" s="15"/>
      <c r="M20" s="716" t="s">
        <v>1597</v>
      </c>
      <c r="N20" s="15"/>
      <c r="O20" s="15"/>
      <c r="P20" s="25"/>
      <c r="Q20" s="23" t="s">
        <v>2915</v>
      </c>
    </row>
    <row r="21" spans="1:17">
      <c r="A21" s="258">
        <v>19</v>
      </c>
      <c r="B21" s="277" t="s">
        <v>3058</v>
      </c>
      <c r="C21" t="s">
        <v>3055</v>
      </c>
      <c r="D21" s="13"/>
      <c r="E21" s="567">
        <v>1</v>
      </c>
      <c r="F21" s="13"/>
      <c r="G21" s="13"/>
      <c r="H21" s="15"/>
      <c r="I21" s="15"/>
      <c r="J21" s="15"/>
      <c r="K21" s="15"/>
      <c r="L21" s="15"/>
      <c r="M21" s="716" t="s">
        <v>3037</v>
      </c>
      <c r="N21" s="15"/>
      <c r="O21" s="15"/>
      <c r="P21" s="25"/>
      <c r="Q21" s="23" t="s">
        <v>2915</v>
      </c>
    </row>
    <row r="22" spans="1:17">
      <c r="A22" s="258">
        <v>20</v>
      </c>
      <c r="B22" s="277" t="s">
        <v>3060</v>
      </c>
      <c r="C22" t="s">
        <v>3056</v>
      </c>
      <c r="D22" s="13" t="s">
        <v>2914</v>
      </c>
      <c r="E22" s="567">
        <v>0</v>
      </c>
      <c r="F22" s="13"/>
      <c r="G22" s="13"/>
      <c r="H22" s="15"/>
      <c r="I22" s="15"/>
      <c r="J22" s="15"/>
      <c r="K22" s="15"/>
      <c r="L22" s="15"/>
      <c r="M22" s="716" t="s">
        <v>3038</v>
      </c>
      <c r="N22" s="15"/>
      <c r="O22" s="15"/>
      <c r="P22" s="25"/>
      <c r="Q22" s="23" t="s">
        <v>2915</v>
      </c>
    </row>
    <row r="23" spans="1:17">
      <c r="A23" s="258">
        <v>21</v>
      </c>
      <c r="B23" s="15"/>
      <c r="C23" s="15"/>
      <c r="D23" s="13"/>
      <c r="E23" s="13"/>
      <c r="F23" s="13"/>
      <c r="G23" s="13"/>
      <c r="H23" s="15"/>
      <c r="I23" s="15"/>
      <c r="J23" s="15"/>
      <c r="K23" s="15"/>
      <c r="L23" s="15"/>
      <c r="M23" s="15"/>
      <c r="N23" s="15"/>
      <c r="O23" s="15"/>
      <c r="P23" s="25"/>
      <c r="Q23" s="23" t="s">
        <v>2915</v>
      </c>
    </row>
    <row r="24" spans="1:17">
      <c r="A24" s="258">
        <v>22</v>
      </c>
      <c r="B24" s="15"/>
      <c r="C24" s="15"/>
      <c r="D24" s="13"/>
      <c r="E24" s="13"/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25"/>
      <c r="Q24" s="23" t="s">
        <v>2915</v>
      </c>
    </row>
    <row r="25" spans="1:17">
      <c r="A25" s="258">
        <v>23</v>
      </c>
      <c r="B25" s="15"/>
      <c r="C25" s="15"/>
      <c r="D25" s="13"/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25"/>
      <c r="Q25" s="23" t="s">
        <v>2915</v>
      </c>
    </row>
    <row r="26" spans="1:17">
      <c r="A26" s="258">
        <v>24</v>
      </c>
      <c r="B26" s="15"/>
      <c r="C26" s="15"/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25"/>
      <c r="Q26" s="23" t="s">
        <v>2915</v>
      </c>
    </row>
    <row r="27" spans="1:17">
      <c r="A27" s="258">
        <v>25</v>
      </c>
      <c r="B27" s="15"/>
      <c r="C27" s="15"/>
      <c r="D27" s="13"/>
      <c r="E27" s="13"/>
      <c r="F27" s="13"/>
      <c r="G27" s="13"/>
      <c r="H27" s="15"/>
      <c r="I27" s="15"/>
      <c r="J27" s="15"/>
      <c r="K27" s="15"/>
      <c r="L27" s="15"/>
      <c r="M27" s="15"/>
      <c r="N27" s="15"/>
      <c r="O27" s="15"/>
      <c r="P27" s="25"/>
      <c r="Q27" s="23" t="s">
        <v>2915</v>
      </c>
    </row>
    <row r="28" spans="1:17">
      <c r="A28" s="258">
        <v>26</v>
      </c>
      <c r="B28" s="15"/>
      <c r="C28" s="15"/>
      <c r="D28" s="13"/>
      <c r="E28" s="13"/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25"/>
      <c r="Q28" s="23" t="s">
        <v>2915</v>
      </c>
    </row>
    <row r="29" spans="1:17">
      <c r="A29" s="258">
        <v>27</v>
      </c>
      <c r="B29" s="15"/>
      <c r="C29" s="15"/>
      <c r="D29" s="13"/>
      <c r="E29" s="13"/>
      <c r="F29" s="13"/>
      <c r="G29" s="13"/>
      <c r="H29" s="15"/>
      <c r="I29" s="15"/>
      <c r="J29" s="15"/>
      <c r="K29" s="15"/>
      <c r="L29" s="15"/>
      <c r="M29" s="15"/>
      <c r="N29" s="15"/>
      <c r="O29" s="15"/>
      <c r="P29" s="25"/>
      <c r="Q29" s="23" t="s">
        <v>2915</v>
      </c>
    </row>
    <row r="30" spans="1:17">
      <c r="A30" s="258">
        <v>28</v>
      </c>
      <c r="B30" s="15"/>
      <c r="C30" s="15"/>
      <c r="D30" s="13"/>
      <c r="E30" s="13"/>
      <c r="F30" s="13"/>
      <c r="G30" s="13"/>
      <c r="H30" s="15"/>
      <c r="I30" s="15"/>
      <c r="J30" s="15"/>
      <c r="K30" s="15"/>
      <c r="L30" s="15"/>
      <c r="M30" s="15"/>
      <c r="N30" s="15"/>
      <c r="O30" s="15"/>
      <c r="P30" s="25"/>
      <c r="Q30" s="23" t="s">
        <v>2915</v>
      </c>
    </row>
    <row r="31" spans="1:17">
      <c r="A31" s="258">
        <v>29</v>
      </c>
      <c r="B31" s="15"/>
      <c r="C31" s="15"/>
      <c r="D31" s="13"/>
      <c r="E31" s="13"/>
      <c r="F31" s="13"/>
      <c r="G31" s="13"/>
      <c r="H31" s="15"/>
      <c r="I31" s="15"/>
      <c r="J31" s="15"/>
      <c r="K31" s="15"/>
      <c r="L31" s="15"/>
      <c r="M31" s="15"/>
      <c r="N31" s="15"/>
      <c r="O31" s="15"/>
      <c r="P31" s="25"/>
      <c r="Q31" s="23" t="s">
        <v>2915</v>
      </c>
    </row>
    <row r="32" spans="1:17">
      <c r="A32" s="258">
        <v>30</v>
      </c>
      <c r="B32" s="15"/>
      <c r="C32" s="15"/>
      <c r="D32" s="13"/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25"/>
      <c r="Q32" s="23" t="s">
        <v>2915</v>
      </c>
    </row>
    <row r="33" spans="1:17">
      <c r="A33" s="258">
        <v>31</v>
      </c>
      <c r="B33" s="15"/>
      <c r="C33" s="15"/>
      <c r="D33" s="13"/>
      <c r="E33" s="13"/>
      <c r="F33" s="13"/>
      <c r="G33" s="13"/>
      <c r="H33" s="15"/>
      <c r="I33" s="15"/>
      <c r="J33" s="15"/>
      <c r="K33" s="15"/>
      <c r="L33" s="15"/>
      <c r="M33" s="15"/>
      <c r="N33" s="15"/>
      <c r="O33" s="15"/>
      <c r="P33" s="25"/>
      <c r="Q33" s="23" t="s">
        <v>2915</v>
      </c>
    </row>
    <row r="34" spans="1:17">
      <c r="A34" s="258">
        <v>32</v>
      </c>
      <c r="B34" s="15"/>
      <c r="C34" s="15"/>
      <c r="D34" s="13"/>
      <c r="E34" s="13"/>
      <c r="F34" s="13"/>
      <c r="G34" s="13"/>
      <c r="H34" s="15"/>
      <c r="I34" s="15"/>
      <c r="J34" s="15"/>
      <c r="K34" s="15"/>
      <c r="L34" s="15"/>
      <c r="M34" s="15"/>
      <c r="N34" s="15"/>
      <c r="O34" s="15"/>
      <c r="P34" s="25"/>
      <c r="Q34" s="23" t="s">
        <v>2915</v>
      </c>
    </row>
    <row r="35" spans="1:17">
      <c r="A35" s="258">
        <v>33</v>
      </c>
      <c r="B35" s="15"/>
      <c r="C35" s="15"/>
      <c r="D35" s="13"/>
      <c r="E35" s="13"/>
      <c r="F35" s="13"/>
      <c r="G35" s="13"/>
      <c r="H35" s="15"/>
      <c r="I35" s="15"/>
      <c r="J35" s="15"/>
      <c r="K35" s="15"/>
      <c r="L35" s="15"/>
      <c r="M35" s="15"/>
      <c r="N35" s="15"/>
      <c r="O35" s="15"/>
      <c r="P35" s="25"/>
      <c r="Q35" s="23" t="s">
        <v>2915</v>
      </c>
    </row>
    <row r="36" spans="1:17">
      <c r="A36" s="258">
        <v>34</v>
      </c>
      <c r="B36" s="15"/>
      <c r="C36" s="15"/>
      <c r="D36" s="13"/>
      <c r="E36" s="13"/>
      <c r="F36" s="13"/>
      <c r="G36" s="13"/>
      <c r="H36" s="15"/>
      <c r="I36" s="15"/>
      <c r="J36" s="15"/>
      <c r="K36" s="15"/>
      <c r="L36" s="15"/>
      <c r="M36" s="15"/>
      <c r="N36" s="15"/>
      <c r="O36" s="15"/>
      <c r="P36" s="25"/>
      <c r="Q36" s="23" t="s">
        <v>2915</v>
      </c>
    </row>
    <row r="37" spans="1:17">
      <c r="A37" s="258">
        <v>35</v>
      </c>
      <c r="B37" s="15"/>
      <c r="C37" s="15"/>
      <c r="D37" s="13"/>
      <c r="E37" s="13"/>
      <c r="F37" s="13"/>
      <c r="G37" s="13"/>
      <c r="H37" s="15"/>
      <c r="I37" s="15"/>
      <c r="J37" s="15"/>
      <c r="K37" s="15"/>
      <c r="L37" s="15"/>
      <c r="M37" s="15"/>
      <c r="N37" s="15"/>
      <c r="O37" s="15"/>
      <c r="P37" s="25"/>
      <c r="Q37" s="23" t="s">
        <v>2915</v>
      </c>
    </row>
    <row r="38" spans="1:17">
      <c r="A38" s="258">
        <v>36</v>
      </c>
      <c r="B38" s="15"/>
      <c r="C38" s="15"/>
      <c r="D38" s="13"/>
      <c r="E38" s="13"/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25"/>
      <c r="Q38" s="23" t="s">
        <v>2915</v>
      </c>
    </row>
    <row r="39" spans="1:17">
      <c r="A39" s="258">
        <v>37</v>
      </c>
      <c r="B39" s="15"/>
      <c r="C39" s="15"/>
      <c r="D39" s="13"/>
      <c r="E39" s="13"/>
      <c r="F39" s="13"/>
      <c r="G39" s="13"/>
      <c r="H39" s="15"/>
      <c r="I39" s="15"/>
      <c r="J39" s="15"/>
      <c r="K39" s="15"/>
      <c r="L39" s="15"/>
      <c r="M39" s="15"/>
      <c r="N39" s="15"/>
      <c r="O39" s="15"/>
      <c r="P39" s="25"/>
      <c r="Q39" s="23" t="s">
        <v>2915</v>
      </c>
    </row>
    <row r="40" spans="1:17">
      <c r="A40" s="258">
        <v>38</v>
      </c>
      <c r="B40" s="15"/>
      <c r="C40" s="15"/>
      <c r="D40" s="13"/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25"/>
      <c r="Q40" s="23" t="s">
        <v>2915</v>
      </c>
    </row>
    <row r="41" spans="1:17">
      <c r="A41" s="258">
        <v>39</v>
      </c>
      <c r="B41" s="15"/>
      <c r="C41" s="15"/>
      <c r="D41" s="13"/>
      <c r="E41" s="13"/>
      <c r="F41" s="13"/>
      <c r="G41" s="13"/>
      <c r="H41" s="15"/>
      <c r="I41" s="15"/>
      <c r="J41" s="15"/>
      <c r="K41" s="15"/>
      <c r="L41" s="15"/>
      <c r="M41" s="15"/>
      <c r="N41" s="15"/>
      <c r="O41" s="15"/>
      <c r="P41" s="25"/>
      <c r="Q41" s="23" t="s">
        <v>2915</v>
      </c>
    </row>
    <row r="42" spans="1:17">
      <c r="A42" s="258">
        <v>40</v>
      </c>
      <c r="B42" s="15"/>
      <c r="C42" s="15"/>
      <c r="D42" s="13"/>
      <c r="E42" s="13"/>
      <c r="F42" s="13"/>
      <c r="G42" s="13"/>
      <c r="H42" s="15"/>
      <c r="I42" s="15"/>
      <c r="J42" s="15"/>
      <c r="K42" s="15"/>
      <c r="L42" s="15"/>
      <c r="M42" s="15"/>
      <c r="N42" s="15"/>
      <c r="O42" s="15"/>
      <c r="P42" s="25"/>
      <c r="Q42" s="23" t="s">
        <v>2915</v>
      </c>
    </row>
    <row r="43" spans="1:17">
      <c r="A43" s="258">
        <v>41</v>
      </c>
      <c r="B43" s="15"/>
      <c r="C43" s="15"/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25"/>
      <c r="Q43" s="23" t="s">
        <v>2915</v>
      </c>
    </row>
    <row r="44" spans="1:17">
      <c r="A44" s="258">
        <v>42</v>
      </c>
      <c r="B44" s="15"/>
      <c r="C44" s="15"/>
      <c r="D44" s="13"/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25"/>
      <c r="Q44" s="23" t="s">
        <v>2915</v>
      </c>
    </row>
    <row r="45" spans="1:17">
      <c r="A45" s="258">
        <v>43</v>
      </c>
      <c r="B45" s="15"/>
      <c r="C45" s="15"/>
      <c r="D45" s="13"/>
      <c r="E45" s="13"/>
      <c r="F45" s="13"/>
      <c r="G45" s="13"/>
      <c r="H45" s="15"/>
      <c r="I45" s="15"/>
      <c r="J45" s="15"/>
      <c r="K45" s="15"/>
      <c r="L45" s="15"/>
      <c r="M45" s="15"/>
      <c r="N45" s="15"/>
      <c r="O45" s="15"/>
      <c r="P45" s="25"/>
      <c r="Q45" s="23" t="s">
        <v>2915</v>
      </c>
    </row>
    <row r="46" spans="1:17">
      <c r="A46" s="258">
        <v>44</v>
      </c>
      <c r="B46" s="15"/>
      <c r="C46" s="15"/>
      <c r="D46" s="13"/>
      <c r="E46" s="13"/>
      <c r="F46" s="13"/>
      <c r="G46" s="13"/>
      <c r="H46" s="15"/>
      <c r="I46" s="15"/>
      <c r="J46" s="15"/>
      <c r="K46" s="15"/>
      <c r="L46" s="15"/>
      <c r="M46" s="15"/>
      <c r="N46" s="15"/>
      <c r="O46" s="15"/>
      <c r="P46" s="25"/>
      <c r="Q46" s="23" t="s">
        <v>2915</v>
      </c>
    </row>
    <row r="47" spans="1:17">
      <c r="A47" s="258">
        <v>45</v>
      </c>
      <c r="B47" s="15"/>
      <c r="C47" s="15"/>
      <c r="D47" s="13"/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25"/>
      <c r="Q47" s="23" t="s">
        <v>2915</v>
      </c>
    </row>
    <row r="48" spans="1:17">
      <c r="A48" s="258">
        <v>46</v>
      </c>
      <c r="B48" s="15"/>
      <c r="C48" s="15"/>
      <c r="D48" s="13"/>
      <c r="E48" s="13"/>
      <c r="F48" s="13"/>
      <c r="G48" s="13"/>
      <c r="H48" s="15"/>
      <c r="I48" s="15"/>
      <c r="J48" s="15"/>
      <c r="K48" s="15"/>
      <c r="L48" s="15"/>
      <c r="M48" s="15"/>
      <c r="N48" s="15"/>
      <c r="O48" s="15"/>
      <c r="P48" s="25"/>
      <c r="Q48" s="23" t="s">
        <v>2915</v>
      </c>
    </row>
    <row r="49" spans="1:17">
      <c r="A49" s="258">
        <v>47</v>
      </c>
      <c r="B49" s="15"/>
      <c r="C49" s="15"/>
      <c r="D49" s="13"/>
      <c r="E49" s="13"/>
      <c r="F49" s="13"/>
      <c r="G49" s="13"/>
      <c r="H49" s="15"/>
      <c r="I49" s="15"/>
      <c r="J49" s="15"/>
      <c r="K49" s="15"/>
      <c r="L49" s="15"/>
      <c r="M49" s="15"/>
      <c r="N49" s="15"/>
      <c r="O49" s="15"/>
      <c r="P49" s="25"/>
      <c r="Q49" s="23" t="s">
        <v>2915</v>
      </c>
    </row>
    <row r="50" spans="1:17">
      <c r="A50" s="258">
        <v>48</v>
      </c>
      <c r="B50" s="15"/>
      <c r="C50" s="15"/>
      <c r="D50" s="13"/>
      <c r="E50" s="13"/>
      <c r="F50" s="13"/>
      <c r="G50" s="13"/>
      <c r="H50" s="15"/>
      <c r="I50" s="15"/>
      <c r="J50" s="15"/>
      <c r="K50" s="15"/>
      <c r="L50" s="15"/>
      <c r="M50" s="15"/>
      <c r="N50" s="15"/>
      <c r="O50" s="15"/>
      <c r="P50" s="25"/>
      <c r="Q50" s="23" t="s">
        <v>2915</v>
      </c>
    </row>
    <row r="51" spans="1:17">
      <c r="A51" s="258">
        <v>49</v>
      </c>
      <c r="B51" s="15"/>
      <c r="C51" s="15"/>
      <c r="D51" s="13"/>
      <c r="E51" s="13"/>
      <c r="F51" s="13"/>
      <c r="G51" s="13"/>
      <c r="H51" s="15"/>
      <c r="I51" s="15"/>
      <c r="J51" s="15"/>
      <c r="K51" s="15"/>
      <c r="L51" s="15"/>
      <c r="M51" s="15"/>
      <c r="N51" s="15"/>
      <c r="O51" s="15"/>
      <c r="P51" s="25"/>
      <c r="Q51" s="23" t="s">
        <v>2915</v>
      </c>
    </row>
    <row r="52" spans="1:17">
      <c r="A52" s="258">
        <v>50</v>
      </c>
      <c r="B52" s="15"/>
      <c r="C52" s="15"/>
      <c r="D52" s="13"/>
      <c r="E52" s="13"/>
      <c r="F52" s="13"/>
      <c r="G52" s="13"/>
      <c r="H52" s="15"/>
      <c r="I52" s="15"/>
      <c r="J52" s="15"/>
      <c r="K52" s="15"/>
      <c r="L52" s="15"/>
      <c r="M52" s="15"/>
      <c r="N52" s="15"/>
      <c r="O52" s="15"/>
      <c r="P52" s="25"/>
      <c r="Q52" s="13" t="s">
        <v>2915</v>
      </c>
    </row>
    <row r="53" spans="1:17">
      <c r="A53" s="258">
        <v>51</v>
      </c>
      <c r="B53" s="15"/>
      <c r="C53" s="15"/>
      <c r="D53" s="13"/>
      <c r="E53" s="13"/>
      <c r="F53" s="13"/>
      <c r="G53" s="13"/>
      <c r="H53" s="15"/>
      <c r="I53" s="15"/>
      <c r="J53" s="15"/>
      <c r="K53" s="15"/>
      <c r="L53" s="15"/>
      <c r="M53" s="15"/>
      <c r="N53" s="15"/>
      <c r="O53" s="15"/>
      <c r="P53" s="25"/>
      <c r="Q53" s="13" t="s">
        <v>2915</v>
      </c>
    </row>
    <row r="54" spans="1:17">
      <c r="A54" s="258">
        <v>52</v>
      </c>
      <c r="B54" s="15"/>
      <c r="C54" s="15"/>
      <c r="D54" s="13"/>
      <c r="E54" s="13"/>
      <c r="F54" s="13"/>
      <c r="G54" s="13"/>
      <c r="H54" s="15"/>
      <c r="I54" s="15"/>
      <c r="J54" s="15"/>
      <c r="K54" s="15"/>
      <c r="L54" s="15"/>
      <c r="M54" s="15"/>
      <c r="N54" s="15"/>
      <c r="O54" s="15"/>
      <c r="P54" s="25"/>
      <c r="Q54" s="13" t="s">
        <v>2915</v>
      </c>
    </row>
    <row r="55" spans="1:17">
      <c r="A55" s="258">
        <v>53</v>
      </c>
      <c r="B55" s="15"/>
      <c r="C55" s="15"/>
      <c r="D55" s="13"/>
      <c r="E55" s="13"/>
      <c r="F55" s="13"/>
      <c r="G55" s="13"/>
      <c r="H55" s="15"/>
      <c r="I55" s="15"/>
      <c r="J55" s="15"/>
      <c r="K55" s="15"/>
      <c r="L55" s="15"/>
      <c r="M55" s="15"/>
      <c r="N55" s="15"/>
      <c r="O55" s="15"/>
      <c r="P55" s="25"/>
      <c r="Q55" s="13" t="s">
        <v>2915</v>
      </c>
    </row>
    <row r="56" spans="1:17">
      <c r="A56" s="258">
        <v>54</v>
      </c>
      <c r="B56" s="15"/>
      <c r="C56" s="15"/>
      <c r="D56" s="13"/>
      <c r="E56" s="13"/>
      <c r="F56" s="13"/>
      <c r="G56" s="13"/>
      <c r="H56" s="15"/>
      <c r="I56" s="15"/>
      <c r="J56" s="15"/>
      <c r="K56" s="15"/>
      <c r="L56" s="15"/>
      <c r="M56" s="15"/>
      <c r="N56" s="15"/>
      <c r="O56" s="15"/>
      <c r="P56" s="25"/>
      <c r="Q56" s="13" t="s">
        <v>2915</v>
      </c>
    </row>
    <row r="57" spans="1:17">
      <c r="A57" s="258">
        <v>55</v>
      </c>
      <c r="B57" s="15"/>
      <c r="C57" s="15"/>
      <c r="D57" s="13"/>
      <c r="E57" s="13"/>
      <c r="F57" s="13"/>
      <c r="G57" s="13"/>
      <c r="H57" s="15"/>
      <c r="I57" s="15"/>
      <c r="J57" s="15"/>
      <c r="K57" s="15"/>
      <c r="L57" s="15"/>
      <c r="M57" s="15"/>
      <c r="N57" s="15"/>
      <c r="O57" s="15"/>
      <c r="P57" s="25"/>
      <c r="Q57" s="13" t="s">
        <v>2915</v>
      </c>
    </row>
    <row r="58" spans="1:17">
      <c r="A58" s="258">
        <v>56</v>
      </c>
      <c r="B58" s="15"/>
      <c r="C58" s="15"/>
      <c r="D58" s="13"/>
      <c r="E58" s="13"/>
      <c r="F58" s="13"/>
      <c r="G58" s="13"/>
      <c r="H58" s="15"/>
      <c r="I58" s="15"/>
      <c r="J58" s="15"/>
      <c r="K58" s="15"/>
      <c r="L58" s="15"/>
      <c r="M58" s="15"/>
      <c r="N58" s="15"/>
      <c r="O58" s="15"/>
      <c r="P58" s="25"/>
      <c r="Q58" s="13" t="s">
        <v>2915</v>
      </c>
    </row>
    <row r="59" spans="1:17">
      <c r="A59" s="258">
        <v>57</v>
      </c>
      <c r="B59" s="15"/>
      <c r="C59" s="15"/>
      <c r="D59" s="13"/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25"/>
      <c r="Q59" s="13" t="s">
        <v>2915</v>
      </c>
    </row>
    <row r="60" spans="1:17">
      <c r="A60" s="258">
        <v>58</v>
      </c>
      <c r="B60" s="15"/>
      <c r="C60" s="15"/>
      <c r="D60" s="13"/>
      <c r="E60" s="13"/>
      <c r="F60" s="13"/>
      <c r="G60" s="13"/>
      <c r="H60" s="15"/>
      <c r="I60" s="15"/>
      <c r="J60" s="15"/>
      <c r="K60" s="15"/>
      <c r="L60" s="15"/>
      <c r="M60" s="15"/>
      <c r="N60" s="15"/>
      <c r="O60" s="15"/>
      <c r="P60" s="25"/>
      <c r="Q60" s="13" t="s">
        <v>2915</v>
      </c>
    </row>
    <row r="61" spans="1:17">
      <c r="A61" s="258">
        <v>59</v>
      </c>
      <c r="B61" s="15"/>
      <c r="C61" s="15"/>
      <c r="D61" s="13"/>
      <c r="E61" s="13"/>
      <c r="F61" s="13"/>
      <c r="G61" s="13"/>
      <c r="H61" s="15"/>
      <c r="I61" s="15"/>
      <c r="J61" s="15"/>
      <c r="K61" s="15"/>
      <c r="L61" s="15"/>
      <c r="M61" s="15"/>
      <c r="N61" s="15"/>
      <c r="O61" s="15"/>
      <c r="P61" s="25"/>
      <c r="Q61" s="13" t="s">
        <v>2915</v>
      </c>
    </row>
    <row r="62" spans="1:17">
      <c r="A62" s="258">
        <v>60</v>
      </c>
      <c r="B62" s="15"/>
      <c r="C62" s="15"/>
      <c r="D62" s="13"/>
      <c r="E62" s="13"/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25"/>
      <c r="Q62" s="13" t="s">
        <v>2915</v>
      </c>
    </row>
    <row r="63" spans="1:17">
      <c r="A63" s="258">
        <v>61</v>
      </c>
      <c r="B63" s="15"/>
      <c r="C63" s="15"/>
      <c r="D63" s="13"/>
      <c r="E63" s="13"/>
      <c r="F63" s="13"/>
      <c r="G63" s="13"/>
      <c r="H63" s="15"/>
      <c r="I63" s="15"/>
      <c r="J63" s="15"/>
      <c r="K63" s="15"/>
      <c r="L63" s="15"/>
      <c r="M63" s="15"/>
      <c r="N63" s="15"/>
      <c r="O63" s="15"/>
      <c r="P63" s="25"/>
      <c r="Q63" s="13" t="s">
        <v>2915</v>
      </c>
    </row>
    <row r="64" spans="1:17">
      <c r="A64" s="258">
        <v>62</v>
      </c>
      <c r="B64" s="15"/>
      <c r="C64" s="15"/>
      <c r="D64" s="13"/>
      <c r="E64" s="13"/>
      <c r="F64" s="13"/>
      <c r="G64" s="13"/>
      <c r="H64" s="15"/>
      <c r="I64" s="15"/>
      <c r="J64" s="15"/>
      <c r="K64" s="15"/>
      <c r="L64" s="15"/>
      <c r="M64" s="15"/>
      <c r="N64" s="15"/>
      <c r="O64" s="15"/>
      <c r="P64" s="25"/>
      <c r="Q64" s="13" t="s">
        <v>2915</v>
      </c>
    </row>
    <row r="65" spans="1:17">
      <c r="A65" s="258">
        <v>63</v>
      </c>
      <c r="B65" s="15"/>
      <c r="C65" s="15"/>
      <c r="D65" s="13"/>
      <c r="E65" s="13"/>
      <c r="F65" s="13"/>
      <c r="G65" s="13"/>
      <c r="H65" s="15"/>
      <c r="I65" s="15"/>
      <c r="J65" s="15"/>
      <c r="K65" s="15"/>
      <c r="L65" s="15"/>
      <c r="M65" s="15"/>
      <c r="N65" s="15"/>
      <c r="O65" s="15"/>
      <c r="P65" s="25"/>
      <c r="Q65" s="13" t="s">
        <v>2915</v>
      </c>
    </row>
  </sheetData>
  <mergeCells count="11">
    <mergeCell ref="R1:R2"/>
    <mergeCell ref="G1:G2"/>
    <mergeCell ref="H1:L1"/>
    <mergeCell ref="M1:P1"/>
    <mergeCell ref="Q1:Q2"/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7DB5-40C1-4919-920A-981645AD39E3}">
  <sheetPr codeName="Лист24">
    <tabColor rgb="FFFFFF00"/>
  </sheetPr>
  <dimension ref="A1:S270"/>
  <sheetViews>
    <sheetView zoomScale="85" zoomScaleNormal="85"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6.28515625" style="185" customWidth="1"/>
    <col min="2" max="2" width="143" customWidth="1"/>
    <col min="3" max="3" width="13.85546875" style="185" customWidth="1"/>
    <col min="4" max="4" width="8.7109375" style="217"/>
    <col min="5" max="5" width="12" style="217" bestFit="1" customWidth="1"/>
    <col min="6" max="6" width="37.7109375" style="190" customWidth="1"/>
    <col min="7" max="7" width="20.5703125" style="190" bestFit="1" customWidth="1"/>
    <col min="8" max="8" width="8.7109375" style="217"/>
    <col min="9" max="9" width="12.42578125" style="217" bestFit="1" customWidth="1"/>
    <col min="10" max="10" width="11.140625" style="217" bestFit="1" customWidth="1"/>
    <col min="11" max="11" width="24.140625" bestFit="1" customWidth="1"/>
    <col min="12" max="12" width="24.140625" customWidth="1"/>
    <col min="19" max="19" width="150.140625" bestFit="1" customWidth="1"/>
  </cols>
  <sheetData>
    <row r="1" spans="1:19" s="287" customFormat="1" ht="15.75" thickBot="1">
      <c r="A1" s="1352" t="s">
        <v>0</v>
      </c>
      <c r="B1" s="1398" t="s">
        <v>1</v>
      </c>
      <c r="C1" s="1349" t="s">
        <v>3076</v>
      </c>
      <c r="D1" s="1400"/>
      <c r="E1" s="1401"/>
      <c r="F1" s="1401"/>
      <c r="G1" s="1401"/>
      <c r="H1" s="1401"/>
      <c r="I1" s="1401"/>
      <c r="J1" s="1402"/>
      <c r="K1" s="1352" t="s">
        <v>9</v>
      </c>
      <c r="L1" s="736"/>
    </row>
    <row r="2" spans="1:19" s="217" customFormat="1" ht="15.75" thickBot="1">
      <c r="A2" s="1353"/>
      <c r="B2" s="1399"/>
      <c r="C2" s="1331"/>
      <c r="D2" s="288" t="s">
        <v>3077</v>
      </c>
      <c r="E2" s="289" t="s">
        <v>3078</v>
      </c>
      <c r="F2" s="289" t="s">
        <v>3079</v>
      </c>
      <c r="G2" s="289" t="s">
        <v>3080</v>
      </c>
      <c r="H2" s="289" t="s">
        <v>3081</v>
      </c>
      <c r="I2" s="289" t="s">
        <v>3082</v>
      </c>
      <c r="J2" s="290" t="s">
        <v>3083</v>
      </c>
      <c r="K2" s="1353"/>
      <c r="L2" s="736" t="s">
        <v>9306</v>
      </c>
      <c r="S2" s="291" t="s">
        <v>9431</v>
      </c>
    </row>
    <row r="3" spans="1:19">
      <c r="A3" s="558">
        <v>1</v>
      </c>
      <c r="B3" s="908" t="s">
        <v>5552</v>
      </c>
      <c r="C3" s="292">
        <v>0</v>
      </c>
      <c r="D3" s="293">
        <f>INT((A3-1)/25)+1</f>
        <v>1</v>
      </c>
      <c r="E3" s="147"/>
      <c r="F3" s="294" t="s">
        <v>3087</v>
      </c>
      <c r="G3" s="295" t="s">
        <v>3089</v>
      </c>
      <c r="H3" s="147"/>
      <c r="I3" s="223">
        <v>0</v>
      </c>
      <c r="J3" s="296"/>
      <c r="K3" s="297" t="s">
        <v>3085</v>
      </c>
      <c r="L3" s="737" t="s">
        <v>9315</v>
      </c>
      <c r="M3" s="15"/>
      <c r="S3" s="17" t="str">
        <f>L3&amp;" := " &amp;A3 &amp; ",  //  " &amp;B3</f>
        <v>AlmMaxP_CT1 := 1,  //  Аварийное максимальное давление нефти через стендер СТ1</v>
      </c>
    </row>
    <row r="4" spans="1:19">
      <c r="A4" s="154">
        <v>2</v>
      </c>
      <c r="B4" s="908" t="s">
        <v>5553</v>
      </c>
      <c r="C4" s="301">
        <v>0</v>
      </c>
      <c r="D4" s="293">
        <f t="shared" ref="D4:D67" si="0">INT((A4-1)/25)+1</f>
        <v>1</v>
      </c>
      <c r="E4" s="147"/>
      <c r="F4" s="294" t="s">
        <v>3087</v>
      </c>
      <c r="G4" s="295" t="s">
        <v>3089</v>
      </c>
      <c r="H4" s="223"/>
      <c r="I4" s="223">
        <v>0</v>
      </c>
      <c r="J4" s="299"/>
      <c r="K4" s="300" t="s">
        <v>3085</v>
      </c>
      <c r="L4" s="737" t="s">
        <v>9307</v>
      </c>
      <c r="M4" s="15"/>
      <c r="S4" s="17" t="str">
        <f t="shared" ref="S4:S67" si="1">L4&amp;" := " &amp;A4 &amp; ",  //  " &amp;B4</f>
        <v>NdvP_CT1 := 2,  //  Недостоверность измерения давления нефти через стендер СТ1</v>
      </c>
    </row>
    <row r="5" spans="1:19">
      <c r="A5" s="154">
        <v>3</v>
      </c>
      <c r="B5" s="908" t="s">
        <v>5554</v>
      </c>
      <c r="C5" s="298">
        <v>0</v>
      </c>
      <c r="D5" s="293">
        <f t="shared" si="0"/>
        <v>1</v>
      </c>
      <c r="E5" s="147"/>
      <c r="F5" s="294" t="s">
        <v>3087</v>
      </c>
      <c r="G5" s="295" t="s">
        <v>3089</v>
      </c>
      <c r="H5" s="223"/>
      <c r="I5" s="223">
        <v>0</v>
      </c>
      <c r="J5" s="299"/>
      <c r="K5" s="300" t="s">
        <v>3085</v>
      </c>
      <c r="L5" s="737" t="s">
        <v>9316</v>
      </c>
      <c r="M5" s="15"/>
      <c r="S5" s="17" t="str">
        <f t="shared" si="1"/>
        <v>AlmMaxP_CT2 := 3,  //  Аварийное максимальное давление нефти через стендер СТ2</v>
      </c>
    </row>
    <row r="6" spans="1:19">
      <c r="A6" s="154">
        <v>4</v>
      </c>
      <c r="B6" s="908" t="s">
        <v>5555</v>
      </c>
      <c r="C6" s="301">
        <v>0</v>
      </c>
      <c r="D6" s="293">
        <f t="shared" si="0"/>
        <v>1</v>
      </c>
      <c r="E6" s="147"/>
      <c r="F6" s="294" t="s">
        <v>3087</v>
      </c>
      <c r="G6" s="295" t="s">
        <v>3089</v>
      </c>
      <c r="H6" s="223"/>
      <c r="I6" s="223">
        <v>0</v>
      </c>
      <c r="J6" s="299"/>
      <c r="K6" s="300" t="s">
        <v>3085</v>
      </c>
      <c r="L6" s="737" t="s">
        <v>9308</v>
      </c>
      <c r="M6" s="15"/>
      <c r="S6" s="17" t="str">
        <f t="shared" si="1"/>
        <v>NdvP_CT2 := 4,  //  Недостоверность измерения давления нефти через стендер СТ2</v>
      </c>
    </row>
    <row r="7" spans="1:19">
      <c r="A7" s="154">
        <v>5</v>
      </c>
      <c r="B7" s="908" t="s">
        <v>5556</v>
      </c>
      <c r="C7" s="298">
        <v>0</v>
      </c>
      <c r="D7" s="293">
        <f t="shared" si="0"/>
        <v>1</v>
      </c>
      <c r="E7" s="147"/>
      <c r="F7" s="294" t="s">
        <v>3087</v>
      </c>
      <c r="G7" s="295" t="s">
        <v>3089</v>
      </c>
      <c r="H7" s="223"/>
      <c r="I7" s="223">
        <v>0</v>
      </c>
      <c r="J7" s="299"/>
      <c r="K7" s="300" t="s">
        <v>3085</v>
      </c>
      <c r="L7" s="737" t="s">
        <v>9317</v>
      </c>
      <c r="M7" s="17"/>
      <c r="S7" s="17" t="str">
        <f t="shared" si="1"/>
        <v>AlmMaxP_CT3 := 5,  //  Аварийное максимальное давление нефти через стендер СТ3</v>
      </c>
    </row>
    <row r="8" spans="1:19">
      <c r="A8" s="154">
        <v>6</v>
      </c>
      <c r="B8" s="908" t="s">
        <v>5562</v>
      </c>
      <c r="C8" s="301">
        <v>0</v>
      </c>
      <c r="D8" s="293">
        <f t="shared" si="0"/>
        <v>1</v>
      </c>
      <c r="E8" s="147"/>
      <c r="F8" s="294" t="s">
        <v>3087</v>
      </c>
      <c r="G8" s="295" t="s">
        <v>3089</v>
      </c>
      <c r="H8" s="223"/>
      <c r="I8" s="223">
        <v>0</v>
      </c>
      <c r="J8" s="299"/>
      <c r="K8" s="300" t="s">
        <v>3085</v>
      </c>
      <c r="L8" s="737" t="s">
        <v>9309</v>
      </c>
      <c r="M8" s="15"/>
      <c r="S8" s="17" t="str">
        <f t="shared" si="1"/>
        <v>NdvP_CT3 := 6,  //  Недостоверность измерения давления нефти через стендер СТ3</v>
      </c>
    </row>
    <row r="9" spans="1:19">
      <c r="A9" s="154">
        <v>7</v>
      </c>
      <c r="B9" s="908" t="s">
        <v>5557</v>
      </c>
      <c r="C9" s="298">
        <v>0</v>
      </c>
      <c r="D9" s="293">
        <f t="shared" si="0"/>
        <v>1</v>
      </c>
      <c r="E9" s="147"/>
      <c r="F9" s="294" t="s">
        <v>3087</v>
      </c>
      <c r="G9" s="295" t="s">
        <v>3089</v>
      </c>
      <c r="H9" s="223"/>
      <c r="I9" s="223">
        <v>0</v>
      </c>
      <c r="J9" s="299"/>
      <c r="K9" s="300" t="s">
        <v>3085</v>
      </c>
      <c r="L9" s="737" t="s">
        <v>9318</v>
      </c>
      <c r="M9" s="17"/>
      <c r="S9" s="17" t="str">
        <f t="shared" si="1"/>
        <v>AlmMaxP_CT4 := 7,  //  Аварийное максимальное давление нефти через стендер СТ4</v>
      </c>
    </row>
    <row r="10" spans="1:19">
      <c r="A10" s="154">
        <v>8</v>
      </c>
      <c r="B10" s="908" t="s">
        <v>5563</v>
      </c>
      <c r="C10" s="301">
        <v>0</v>
      </c>
      <c r="D10" s="293">
        <f t="shared" si="0"/>
        <v>1</v>
      </c>
      <c r="E10" s="147"/>
      <c r="F10" s="294" t="s">
        <v>3087</v>
      </c>
      <c r="G10" s="295" t="s">
        <v>3089</v>
      </c>
      <c r="H10" s="223"/>
      <c r="I10" s="223">
        <v>0</v>
      </c>
      <c r="J10" s="299"/>
      <c r="K10" s="300" t="s">
        <v>3085</v>
      </c>
      <c r="L10" s="737" t="s">
        <v>9310</v>
      </c>
      <c r="M10" s="15"/>
      <c r="S10" s="17" t="str">
        <f t="shared" si="1"/>
        <v>NdvP_CT4 := 8,  //  Недостоверность измерения давления нефти через стендер СТ4</v>
      </c>
    </row>
    <row r="11" spans="1:19">
      <c r="A11" s="154">
        <v>9</v>
      </c>
      <c r="B11" s="908" t="s">
        <v>5558</v>
      </c>
      <c r="C11" s="298">
        <v>0</v>
      </c>
      <c r="D11" s="293">
        <f t="shared" si="0"/>
        <v>1</v>
      </c>
      <c r="E11" s="147"/>
      <c r="F11" s="294" t="s">
        <v>3087</v>
      </c>
      <c r="G11" s="295" t="s">
        <v>3089</v>
      </c>
      <c r="H11" s="223"/>
      <c r="I11" s="223">
        <v>0</v>
      </c>
      <c r="J11" s="299"/>
      <c r="K11" s="300" t="s">
        <v>3085</v>
      </c>
      <c r="L11" s="737" t="s">
        <v>9319</v>
      </c>
      <c r="M11" s="17"/>
      <c r="S11" s="17" t="str">
        <f t="shared" si="1"/>
        <v>AlmMaxP_CT6 := 9,  //  Аварийное максимальное давление нефти через стендер СТ6</v>
      </c>
    </row>
    <row r="12" spans="1:19">
      <c r="A12" s="154">
        <v>10</v>
      </c>
      <c r="B12" s="908" t="s">
        <v>5564</v>
      </c>
      <c r="C12" s="301">
        <v>0</v>
      </c>
      <c r="D12" s="293">
        <f t="shared" si="0"/>
        <v>1</v>
      </c>
      <c r="E12" s="147"/>
      <c r="F12" s="294" t="s">
        <v>3087</v>
      </c>
      <c r="G12" s="295" t="s">
        <v>3089</v>
      </c>
      <c r="H12" s="223"/>
      <c r="I12" s="223">
        <v>0</v>
      </c>
      <c r="J12" s="299"/>
      <c r="K12" s="300" t="s">
        <v>3085</v>
      </c>
      <c r="L12" s="737" t="s">
        <v>9311</v>
      </c>
      <c r="M12" s="15"/>
      <c r="S12" s="17" t="str">
        <f t="shared" si="1"/>
        <v>NdvP_CT6 := 10,  //  Недостоверность измерения давления нефти через стендер СТ6</v>
      </c>
    </row>
    <row r="13" spans="1:19">
      <c r="A13" s="154">
        <v>11</v>
      </c>
      <c r="B13" s="908" t="s">
        <v>5559</v>
      </c>
      <c r="C13" s="301">
        <v>0</v>
      </c>
      <c r="D13" s="293">
        <f t="shared" si="0"/>
        <v>1</v>
      </c>
      <c r="E13" s="147"/>
      <c r="F13" s="294" t="s">
        <v>3087</v>
      </c>
      <c r="G13" s="295" t="s">
        <v>3089</v>
      </c>
      <c r="H13" s="223"/>
      <c r="I13" s="223">
        <v>0</v>
      </c>
      <c r="J13" s="299"/>
      <c r="K13" s="300" t="s">
        <v>3085</v>
      </c>
      <c r="L13" s="737" t="s">
        <v>9320</v>
      </c>
      <c r="M13" s="17"/>
      <c r="S13" s="17" t="str">
        <f t="shared" si="1"/>
        <v>AlmMaxP_CT7 := 11,  //  Аварийное максимальное давление нефти через стендер СТ7</v>
      </c>
    </row>
    <row r="14" spans="1:19">
      <c r="A14" s="154">
        <v>12</v>
      </c>
      <c r="B14" s="908" t="s">
        <v>5565</v>
      </c>
      <c r="C14" s="301">
        <v>0</v>
      </c>
      <c r="D14" s="293">
        <f t="shared" si="0"/>
        <v>1</v>
      </c>
      <c r="E14" s="147"/>
      <c r="F14" s="294" t="s">
        <v>3087</v>
      </c>
      <c r="G14" s="295" t="s">
        <v>3089</v>
      </c>
      <c r="H14" s="223"/>
      <c r="I14" s="223">
        <v>0</v>
      </c>
      <c r="J14" s="299"/>
      <c r="K14" s="300" t="s">
        <v>3085</v>
      </c>
      <c r="L14" s="737" t="s">
        <v>9312</v>
      </c>
      <c r="M14" s="15"/>
      <c r="S14" s="17" t="str">
        <f t="shared" si="1"/>
        <v>NdvP_CT7 := 12,  //  Недостоверность измерения давления нефти через стендер СТ7</v>
      </c>
    </row>
    <row r="15" spans="1:19">
      <c r="A15" s="154">
        <v>13</v>
      </c>
      <c r="B15" s="908" t="s">
        <v>5560</v>
      </c>
      <c r="C15" s="301">
        <v>0</v>
      </c>
      <c r="D15" s="293">
        <f t="shared" si="0"/>
        <v>1</v>
      </c>
      <c r="E15" s="147"/>
      <c r="F15" s="294" t="s">
        <v>3087</v>
      </c>
      <c r="G15" s="295" t="s">
        <v>3089</v>
      </c>
      <c r="H15" s="223"/>
      <c r="I15" s="223">
        <v>0</v>
      </c>
      <c r="J15" s="299"/>
      <c r="K15" s="300" t="s">
        <v>3085</v>
      </c>
      <c r="L15" s="737" t="s">
        <v>9321</v>
      </c>
      <c r="M15" s="17"/>
      <c r="S15" s="17" t="str">
        <f t="shared" si="1"/>
        <v>AlmMaxP_CT8 := 13,  //  Аварийное максимальное давление нефти через стендер СТ8</v>
      </c>
    </row>
    <row r="16" spans="1:19">
      <c r="A16" s="154">
        <v>14</v>
      </c>
      <c r="B16" s="908" t="s">
        <v>5566</v>
      </c>
      <c r="C16" s="301">
        <v>0</v>
      </c>
      <c r="D16" s="293">
        <f t="shared" si="0"/>
        <v>1</v>
      </c>
      <c r="E16" s="147"/>
      <c r="F16" s="294" t="s">
        <v>3087</v>
      </c>
      <c r="G16" s="295" t="s">
        <v>3089</v>
      </c>
      <c r="H16" s="223"/>
      <c r="I16" s="223">
        <v>0</v>
      </c>
      <c r="J16" s="299"/>
      <c r="K16" s="300" t="s">
        <v>3085</v>
      </c>
      <c r="L16" s="737" t="s">
        <v>9313</v>
      </c>
      <c r="M16" s="15"/>
      <c r="S16" s="17" t="str">
        <f t="shared" si="1"/>
        <v>NdvP_CT8 := 14,  //  Недостоверность измерения давления нефти через стендер СТ8</v>
      </c>
    </row>
    <row r="17" spans="1:19">
      <c r="A17" s="154">
        <v>15</v>
      </c>
      <c r="B17" s="908" t="s">
        <v>5561</v>
      </c>
      <c r="C17" s="301">
        <v>0</v>
      </c>
      <c r="D17" s="293">
        <f t="shared" si="0"/>
        <v>1</v>
      </c>
      <c r="E17" s="147"/>
      <c r="F17" s="294" t="s">
        <v>3087</v>
      </c>
      <c r="G17" s="295" t="s">
        <v>3089</v>
      </c>
      <c r="H17" s="223"/>
      <c r="I17" s="223">
        <v>0</v>
      </c>
      <c r="J17" s="299"/>
      <c r="K17" s="300" t="s">
        <v>3085</v>
      </c>
      <c r="L17" s="737" t="s">
        <v>9322</v>
      </c>
      <c r="M17" s="17"/>
      <c r="N17" s="125"/>
      <c r="S17" s="17" t="str">
        <f t="shared" si="1"/>
        <v>AlmMaxP_CT9 := 15,  //  Аварийное максимальное давление нефти через стендер СТ9</v>
      </c>
    </row>
    <row r="18" spans="1:19">
      <c r="A18" s="154">
        <v>16</v>
      </c>
      <c r="B18" s="908" t="s">
        <v>5567</v>
      </c>
      <c r="C18" s="301">
        <v>0</v>
      </c>
      <c r="D18" s="293">
        <f t="shared" si="0"/>
        <v>1</v>
      </c>
      <c r="E18" s="147"/>
      <c r="F18" s="294" t="s">
        <v>3087</v>
      </c>
      <c r="G18" s="295" t="s">
        <v>3089</v>
      </c>
      <c r="H18" s="223"/>
      <c r="I18" s="223">
        <v>0</v>
      </c>
      <c r="J18" s="299"/>
      <c r="K18" s="300" t="s">
        <v>3085</v>
      </c>
      <c r="L18" s="737" t="s">
        <v>9314</v>
      </c>
      <c r="M18" s="15"/>
      <c r="N18" s="125"/>
      <c r="S18" s="17" t="str">
        <f t="shared" si="1"/>
        <v>NdvP_CT9 := 16,  //  Недостоверность измерения давления нефти через стендер СТ9</v>
      </c>
    </row>
    <row r="19" spans="1:19">
      <c r="A19" s="154">
        <v>17</v>
      </c>
      <c r="B19" s="908" t="s">
        <v>5568</v>
      </c>
      <c r="C19" s="301">
        <v>0</v>
      </c>
      <c r="D19" s="293">
        <f t="shared" si="0"/>
        <v>1</v>
      </c>
      <c r="E19" s="147"/>
      <c r="F19" s="294" t="s">
        <v>3087</v>
      </c>
      <c r="G19" s="295" t="s">
        <v>3089</v>
      </c>
      <c r="H19" s="223"/>
      <c r="I19" s="223">
        <v>0</v>
      </c>
      <c r="J19" s="299"/>
      <c r="K19" s="300" t="s">
        <v>3085</v>
      </c>
      <c r="L19" s="737" t="s">
        <v>9323</v>
      </c>
      <c r="M19" s="17"/>
      <c r="N19" s="125"/>
      <c r="S19" s="17" t="str">
        <f t="shared" si="1"/>
        <v>MaxA_CT1 := 17,  //  Максимальный допустимый расход через стендер СТ1</v>
      </c>
    </row>
    <row r="20" spans="1:19">
      <c r="A20" s="154">
        <v>18</v>
      </c>
      <c r="B20" s="908" t="s">
        <v>5569</v>
      </c>
      <c r="C20" s="301">
        <v>0</v>
      </c>
      <c r="D20" s="293">
        <f t="shared" si="0"/>
        <v>1</v>
      </c>
      <c r="E20" s="147"/>
      <c r="F20" s="294" t="s">
        <v>3087</v>
      </c>
      <c r="G20" s="295" t="s">
        <v>3089</v>
      </c>
      <c r="H20" s="223"/>
      <c r="I20" s="223">
        <v>0</v>
      </c>
      <c r="J20" s="299"/>
      <c r="K20" s="300" t="s">
        <v>3085</v>
      </c>
      <c r="L20" s="737" t="s">
        <v>9324</v>
      </c>
      <c r="M20" s="17"/>
      <c r="N20" s="125"/>
      <c r="S20" s="17" t="str">
        <f t="shared" si="1"/>
        <v>MaxA_CT2 := 18,  //  Максимальный допустимый расход через стендер СТ2</v>
      </c>
    </row>
    <row r="21" spans="1:19">
      <c r="A21" s="154">
        <v>19</v>
      </c>
      <c r="B21" s="908" t="s">
        <v>5570</v>
      </c>
      <c r="C21" s="301">
        <v>0</v>
      </c>
      <c r="D21" s="293">
        <f t="shared" si="0"/>
        <v>1</v>
      </c>
      <c r="E21" s="147"/>
      <c r="F21" s="294" t="s">
        <v>3087</v>
      </c>
      <c r="G21" s="295" t="s">
        <v>3089</v>
      </c>
      <c r="H21" s="223"/>
      <c r="I21" s="223">
        <v>0</v>
      </c>
      <c r="J21" s="299"/>
      <c r="K21" s="300" t="s">
        <v>3085</v>
      </c>
      <c r="L21" s="737" t="s">
        <v>9325</v>
      </c>
      <c r="M21" s="17"/>
      <c r="N21" s="125"/>
      <c r="S21" s="17" t="str">
        <f t="shared" si="1"/>
        <v>MaxA_CT3 := 19,  //  Максимальный допустимый расход через стендер СТ3</v>
      </c>
    </row>
    <row r="22" spans="1:19">
      <c r="A22" s="154">
        <v>20</v>
      </c>
      <c r="B22" s="908" t="s">
        <v>5571</v>
      </c>
      <c r="C22" s="301">
        <v>0</v>
      </c>
      <c r="D22" s="293">
        <f t="shared" si="0"/>
        <v>1</v>
      </c>
      <c r="E22" s="147"/>
      <c r="F22" s="294" t="s">
        <v>3087</v>
      </c>
      <c r="G22" s="295" t="s">
        <v>3089</v>
      </c>
      <c r="H22" s="223"/>
      <c r="I22" s="223">
        <v>0</v>
      </c>
      <c r="J22" s="299"/>
      <c r="K22" s="300" t="s">
        <v>3085</v>
      </c>
      <c r="L22" s="737" t="s">
        <v>9326</v>
      </c>
      <c r="M22" s="17"/>
      <c r="S22" s="17" t="str">
        <f t="shared" si="1"/>
        <v>MaxA_CT4 := 20,  //  Максимальный допустимый расход через стендер СТ4</v>
      </c>
    </row>
    <row r="23" spans="1:19">
      <c r="A23" s="154">
        <v>21</v>
      </c>
      <c r="B23" s="908" t="s">
        <v>5572</v>
      </c>
      <c r="C23" s="301">
        <v>0</v>
      </c>
      <c r="D23" s="293">
        <f t="shared" si="0"/>
        <v>1</v>
      </c>
      <c r="E23" s="147"/>
      <c r="F23" s="294" t="s">
        <v>3087</v>
      </c>
      <c r="G23" s="295" t="s">
        <v>3089</v>
      </c>
      <c r="H23" s="223"/>
      <c r="I23" s="223">
        <v>0</v>
      </c>
      <c r="J23" s="299"/>
      <c r="K23" s="300" t="s">
        <v>3085</v>
      </c>
      <c r="L23" s="737" t="s">
        <v>9327</v>
      </c>
      <c r="M23" s="17"/>
      <c r="S23" s="17" t="str">
        <f t="shared" si="1"/>
        <v>MaxA_CT6 := 21,  //  Максимальный допустимый расход через стендер СТ6</v>
      </c>
    </row>
    <row r="24" spans="1:19">
      <c r="A24" s="154">
        <v>22</v>
      </c>
      <c r="B24" s="908" t="s">
        <v>5573</v>
      </c>
      <c r="C24" s="301">
        <v>0</v>
      </c>
      <c r="D24" s="293">
        <f t="shared" si="0"/>
        <v>1</v>
      </c>
      <c r="E24" s="147"/>
      <c r="F24" s="294" t="s">
        <v>3087</v>
      </c>
      <c r="G24" s="295" t="s">
        <v>3089</v>
      </c>
      <c r="H24" s="223"/>
      <c r="I24" s="223">
        <v>0</v>
      </c>
      <c r="J24" s="299"/>
      <c r="K24" s="300" t="s">
        <v>3085</v>
      </c>
      <c r="L24" s="737" t="s">
        <v>9328</v>
      </c>
      <c r="M24" s="17"/>
      <c r="N24" s="125"/>
      <c r="S24" s="17" t="str">
        <f t="shared" si="1"/>
        <v>MaxA_CT7 := 22,  //  Максимальный допустимый расход через стендер СТ7</v>
      </c>
    </row>
    <row r="25" spans="1:19">
      <c r="A25" s="154">
        <v>23</v>
      </c>
      <c r="B25" s="908" t="s">
        <v>5574</v>
      </c>
      <c r="C25" s="301">
        <v>0</v>
      </c>
      <c r="D25" s="293">
        <f t="shared" si="0"/>
        <v>1</v>
      </c>
      <c r="E25" s="147"/>
      <c r="F25" s="294" t="s">
        <v>3087</v>
      </c>
      <c r="G25" s="295" t="s">
        <v>3089</v>
      </c>
      <c r="H25" s="223"/>
      <c r="I25" s="223">
        <v>0</v>
      </c>
      <c r="J25" s="299"/>
      <c r="K25" s="300" t="s">
        <v>3085</v>
      </c>
      <c r="L25" s="737" t="s">
        <v>9329</v>
      </c>
      <c r="M25" s="17"/>
      <c r="S25" s="17" t="str">
        <f t="shared" si="1"/>
        <v>MaxA_CT8 := 23,  //  Максимальный допустимый расход через стендер СТ8</v>
      </c>
    </row>
    <row r="26" spans="1:19">
      <c r="A26" s="154">
        <v>24</v>
      </c>
      <c r="B26" s="908" t="s">
        <v>5575</v>
      </c>
      <c r="C26" s="301">
        <v>0</v>
      </c>
      <c r="D26" s="293">
        <f t="shared" si="0"/>
        <v>1</v>
      </c>
      <c r="E26" s="147"/>
      <c r="F26" s="294" t="s">
        <v>3087</v>
      </c>
      <c r="G26" s="295" t="s">
        <v>3089</v>
      </c>
      <c r="H26" s="223"/>
      <c r="I26" s="223">
        <v>0</v>
      </c>
      <c r="J26" s="299"/>
      <c r="K26" s="300" t="s">
        <v>3085</v>
      </c>
      <c r="L26" s="737" t="s">
        <v>9330</v>
      </c>
      <c r="M26" s="17"/>
      <c r="S26" s="17" t="str">
        <f t="shared" si="1"/>
        <v>MaxA_CT9 := 24,  //  Максимальный допустимый расход через стендер СТ9</v>
      </c>
    </row>
    <row r="27" spans="1:19">
      <c r="A27" s="154">
        <v>25</v>
      </c>
      <c r="B27" s="909" t="s">
        <v>5576</v>
      </c>
      <c r="C27" s="301">
        <v>0</v>
      </c>
      <c r="D27" s="293">
        <f t="shared" si="0"/>
        <v>1</v>
      </c>
      <c r="E27" s="147"/>
      <c r="F27" s="294" t="s">
        <v>3087</v>
      </c>
      <c r="G27" s="295" t="s">
        <v>3089</v>
      </c>
      <c r="H27" s="223"/>
      <c r="I27" s="223">
        <v>0</v>
      </c>
      <c r="J27" s="299"/>
      <c r="K27" s="300" t="s">
        <v>3085</v>
      </c>
      <c r="L27" s="737" t="s">
        <v>9331</v>
      </c>
      <c r="M27" s="17"/>
      <c r="S27" s="17" t="str">
        <f t="shared" si="1"/>
        <v>StopBtn_CT1 := 25,  //  Аварийное отключение налива через стендер СТ1 кнопкой «Стоп налива через стендер» по месту с технологической площадки</v>
      </c>
    </row>
    <row r="28" spans="1:19">
      <c r="A28" s="154">
        <v>26</v>
      </c>
      <c r="B28" s="909" t="s">
        <v>5577</v>
      </c>
      <c r="C28" s="301">
        <v>0</v>
      </c>
      <c r="D28" s="293">
        <f t="shared" si="0"/>
        <v>2</v>
      </c>
      <c r="E28" s="147"/>
      <c r="F28" s="294" t="s">
        <v>3087</v>
      </c>
      <c r="G28" s="295" t="s">
        <v>3089</v>
      </c>
      <c r="H28" s="223"/>
      <c r="I28" s="223">
        <v>0</v>
      </c>
      <c r="J28" s="299"/>
      <c r="K28" s="300" t="s">
        <v>3085</v>
      </c>
      <c r="L28" s="737" t="s">
        <v>9332</v>
      </c>
      <c r="M28" s="17"/>
      <c r="S28" s="17" t="str">
        <f t="shared" si="1"/>
        <v>StopBtn_CT2 := 26,  //  Аварийное отключение налива через стендер СТ2 кнопкой «Стоп налива через стендер» по месту с технологической площадки</v>
      </c>
    </row>
    <row r="29" spans="1:19">
      <c r="A29" s="154">
        <v>27</v>
      </c>
      <c r="B29" s="909" t="s">
        <v>5578</v>
      </c>
      <c r="C29" s="301">
        <v>0</v>
      </c>
      <c r="D29" s="293">
        <f t="shared" si="0"/>
        <v>2</v>
      </c>
      <c r="E29" s="147"/>
      <c r="F29" s="294" t="s">
        <v>3087</v>
      </c>
      <c r="G29" s="295" t="s">
        <v>3089</v>
      </c>
      <c r="H29" s="223"/>
      <c r="I29" s="223">
        <v>0</v>
      </c>
      <c r="J29" s="299"/>
      <c r="K29" s="300" t="s">
        <v>3085</v>
      </c>
      <c r="L29" s="737" t="s">
        <v>9333</v>
      </c>
      <c r="M29" s="17"/>
      <c r="S29" s="17" t="str">
        <f t="shared" si="1"/>
        <v>StopBtn_CT3 := 27,  //  Аварийное отключение налива через стендер СТ3 кнопкой «Стоп налива через стендер» по месту с технологической площадки</v>
      </c>
    </row>
    <row r="30" spans="1:19">
      <c r="A30" s="154">
        <v>28</v>
      </c>
      <c r="B30" s="909" t="s">
        <v>5579</v>
      </c>
      <c r="C30" s="301">
        <v>0</v>
      </c>
      <c r="D30" s="293">
        <f t="shared" si="0"/>
        <v>2</v>
      </c>
      <c r="E30" s="147"/>
      <c r="F30" s="294" t="s">
        <v>3087</v>
      </c>
      <c r="G30" s="295" t="s">
        <v>3089</v>
      </c>
      <c r="H30" s="223"/>
      <c r="I30" s="223">
        <v>0</v>
      </c>
      <c r="J30" s="299"/>
      <c r="K30" s="300" t="s">
        <v>3085</v>
      </c>
      <c r="L30" s="737" t="s">
        <v>9334</v>
      </c>
      <c r="M30" s="17"/>
      <c r="S30" s="17" t="str">
        <f t="shared" si="1"/>
        <v>StopBtn_CT4 := 28,  //  Аварийное отключение налива через стендер СТ4 кнопкой «Стоп налива через стендер» по месту с технологической площадки</v>
      </c>
    </row>
    <row r="31" spans="1:19">
      <c r="A31" s="154">
        <v>29</v>
      </c>
      <c r="B31" s="909" t="s">
        <v>5580</v>
      </c>
      <c r="C31" s="301">
        <v>0</v>
      </c>
      <c r="D31" s="293">
        <f t="shared" si="0"/>
        <v>2</v>
      </c>
      <c r="E31" s="147"/>
      <c r="F31" s="294" t="s">
        <v>3087</v>
      </c>
      <c r="G31" s="295" t="s">
        <v>3089</v>
      </c>
      <c r="H31" s="223"/>
      <c r="I31" s="223">
        <v>0</v>
      </c>
      <c r="J31" s="299"/>
      <c r="K31" s="300" t="s">
        <v>3085</v>
      </c>
      <c r="L31" s="737" t="s">
        <v>9335</v>
      </c>
      <c r="M31" s="17"/>
      <c r="N31" s="125"/>
      <c r="S31" s="17" t="str">
        <f t="shared" si="1"/>
        <v>StopBtn_CT5 := 29,  //  Аварийное отключение стендера СТ5 кнопкой «Стоп стендера» по месту с технологической площадки</v>
      </c>
    </row>
    <row r="32" spans="1:19">
      <c r="A32" s="154">
        <v>30</v>
      </c>
      <c r="B32" s="909" t="s">
        <v>5581</v>
      </c>
      <c r="C32" s="301">
        <v>0</v>
      </c>
      <c r="D32" s="293">
        <f t="shared" si="0"/>
        <v>2</v>
      </c>
      <c r="E32" s="147"/>
      <c r="F32" s="294" t="s">
        <v>3087</v>
      </c>
      <c r="G32" s="295" t="s">
        <v>3089</v>
      </c>
      <c r="H32" s="223"/>
      <c r="I32" s="223">
        <v>0</v>
      </c>
      <c r="J32" s="299"/>
      <c r="K32" s="300" t="s">
        <v>3085</v>
      </c>
      <c r="L32" s="737" t="s">
        <v>9336</v>
      </c>
      <c r="M32" s="17"/>
      <c r="N32" s="125"/>
      <c r="S32" s="17" t="str">
        <f t="shared" si="1"/>
        <v>StopBtn_CT6 := 30,  //  Аварийное отключение налива через стендер СТ6 кнопкой «Стоп налива через стендер» по месту с технологической площадки</v>
      </c>
    </row>
    <row r="33" spans="1:19">
      <c r="A33" s="154">
        <v>31</v>
      </c>
      <c r="B33" s="909" t="s">
        <v>5582</v>
      </c>
      <c r="C33" s="301">
        <v>0</v>
      </c>
      <c r="D33" s="293">
        <f t="shared" si="0"/>
        <v>2</v>
      </c>
      <c r="E33" s="147"/>
      <c r="F33" s="294" t="s">
        <v>3087</v>
      </c>
      <c r="G33" s="295" t="s">
        <v>3089</v>
      </c>
      <c r="H33" s="223"/>
      <c r="I33" s="223">
        <v>0</v>
      </c>
      <c r="J33" s="299"/>
      <c r="K33" s="300" t="s">
        <v>3085</v>
      </c>
      <c r="L33" s="737" t="s">
        <v>9337</v>
      </c>
      <c r="M33" s="17"/>
      <c r="N33" s="125"/>
      <c r="S33" s="17" t="str">
        <f t="shared" si="1"/>
        <v>StopBtn_CT7 := 31,  //  Аварийное отключение налива через стендер СТ7 кнопкой «Стоп налива через стендер» по месту с технологической площадки</v>
      </c>
    </row>
    <row r="34" spans="1:19">
      <c r="A34" s="154">
        <v>32</v>
      </c>
      <c r="B34" s="909" t="s">
        <v>5583</v>
      </c>
      <c r="C34" s="301">
        <v>0</v>
      </c>
      <c r="D34" s="293">
        <f t="shared" si="0"/>
        <v>2</v>
      </c>
      <c r="E34" s="147"/>
      <c r="F34" s="294" t="s">
        <v>3087</v>
      </c>
      <c r="G34" s="295" t="s">
        <v>3089</v>
      </c>
      <c r="H34" s="223"/>
      <c r="I34" s="223">
        <v>0</v>
      </c>
      <c r="J34" s="299"/>
      <c r="K34" s="300" t="s">
        <v>3085</v>
      </c>
      <c r="L34" s="737" t="s">
        <v>9338</v>
      </c>
      <c r="M34" s="17"/>
      <c r="N34" s="125"/>
      <c r="S34" s="17" t="str">
        <f t="shared" si="1"/>
        <v>StopBtn_CT8 := 32,  //  Аварийное отключение налива через стендер СТ8 кнопкой «Стоп налива через стендер» по месту с технологической площадки</v>
      </c>
    </row>
    <row r="35" spans="1:19">
      <c r="A35" s="154">
        <v>33</v>
      </c>
      <c r="B35" s="909" t="s">
        <v>5584</v>
      </c>
      <c r="C35" s="301">
        <v>0</v>
      </c>
      <c r="D35" s="293">
        <f t="shared" si="0"/>
        <v>2</v>
      </c>
      <c r="E35" s="147"/>
      <c r="F35" s="294" t="s">
        <v>3087</v>
      </c>
      <c r="G35" s="295" t="s">
        <v>3089</v>
      </c>
      <c r="H35" s="223"/>
      <c r="I35" s="223">
        <v>0</v>
      </c>
      <c r="J35" s="299"/>
      <c r="K35" s="300" t="s">
        <v>3085</v>
      </c>
      <c r="L35" s="737" t="s">
        <v>9339</v>
      </c>
      <c r="M35" s="17"/>
      <c r="N35" s="125"/>
      <c r="S35" s="17" t="str">
        <f t="shared" si="1"/>
        <v>StopBtn_CT9 := 33,  //  Аварийное отключение налива через стендер СТ9 кнопкой «Стоп налива через стендер» по месту с технологической площадки</v>
      </c>
    </row>
    <row r="36" spans="1:19">
      <c r="A36" s="154">
        <v>34</v>
      </c>
      <c r="B36" s="909" t="s">
        <v>5585</v>
      </c>
      <c r="C36" s="301">
        <v>0</v>
      </c>
      <c r="D36" s="293">
        <f t="shared" si="0"/>
        <v>2</v>
      </c>
      <c r="E36" s="147"/>
      <c r="F36" s="294" t="s">
        <v>3087</v>
      </c>
      <c r="G36" s="295" t="s">
        <v>3089</v>
      </c>
      <c r="H36" s="223"/>
      <c r="I36" s="223">
        <v>0</v>
      </c>
      <c r="J36" s="299"/>
      <c r="K36" s="300" t="s">
        <v>3085</v>
      </c>
      <c r="L36" s="737" t="s">
        <v>9340</v>
      </c>
      <c r="M36" s="17"/>
      <c r="N36" s="125"/>
      <c r="S36" s="17" t="str">
        <f t="shared" si="1"/>
        <v>StopBtn_CT10 := 34,  //  Аварийное отключение стендера СТ10 кнопкой «Стоп стендера» по месту с технологической площадки</v>
      </c>
    </row>
    <row r="37" spans="1:19">
      <c r="A37" s="154">
        <v>35</v>
      </c>
      <c r="B37" s="908" t="s">
        <v>5586</v>
      </c>
      <c r="C37" s="298">
        <v>0</v>
      </c>
      <c r="D37" s="293">
        <f t="shared" si="0"/>
        <v>2</v>
      </c>
      <c r="E37" s="147"/>
      <c r="F37" s="294" t="s">
        <v>3087</v>
      </c>
      <c r="G37" s="295" t="s">
        <v>3089</v>
      </c>
      <c r="H37" s="223"/>
      <c r="I37" s="223">
        <v>0</v>
      </c>
      <c r="J37" s="299"/>
      <c r="K37" s="300" t="s">
        <v>3085</v>
      </c>
      <c r="L37" s="737" t="s">
        <v>9432</v>
      </c>
      <c r="M37" s="17"/>
      <c r="N37" s="125"/>
      <c r="S37" s="17" t="str">
        <f t="shared" si="1"/>
        <v>OutStendPrich1_WorkZone1 := 35,  //  Выход стендера причала №1 из рабочей зоны 1</v>
      </c>
    </row>
    <row r="38" spans="1:19">
      <c r="A38" s="154">
        <v>36</v>
      </c>
      <c r="B38" s="908" t="s">
        <v>5587</v>
      </c>
      <c r="C38" s="298">
        <v>0</v>
      </c>
      <c r="D38" s="293">
        <f t="shared" si="0"/>
        <v>2</v>
      </c>
      <c r="E38" s="147"/>
      <c r="F38" s="294" t="s">
        <v>3087</v>
      </c>
      <c r="G38" s="295" t="s">
        <v>3089</v>
      </c>
      <c r="H38" s="223"/>
      <c r="I38" s="223">
        <v>0</v>
      </c>
      <c r="J38" s="299"/>
      <c r="K38" s="300" t="s">
        <v>3085</v>
      </c>
      <c r="L38" s="737" t="s">
        <v>9433</v>
      </c>
      <c r="M38" s="17"/>
      <c r="S38" s="17" t="str">
        <f t="shared" si="1"/>
        <v>OutStendPrich1_WorkZone2 := 36,  //  Выход стендера причала №1 из рабочей зоны 2</v>
      </c>
    </row>
    <row r="39" spans="1:19">
      <c r="A39" s="154">
        <v>37</v>
      </c>
      <c r="B39" s="910" t="s">
        <v>11176</v>
      </c>
      <c r="C39" s="298">
        <v>0</v>
      </c>
      <c r="D39" s="293">
        <f t="shared" si="0"/>
        <v>2</v>
      </c>
      <c r="E39" s="147"/>
      <c r="F39" s="294" t="s">
        <v>3087</v>
      </c>
      <c r="G39" s="295" t="s">
        <v>3089</v>
      </c>
      <c r="H39" s="223"/>
      <c r="I39" s="223">
        <v>0</v>
      </c>
      <c r="J39" s="299"/>
      <c r="K39" s="300" t="s">
        <v>3085</v>
      </c>
      <c r="L39" s="911" t="s">
        <v>11181</v>
      </c>
      <c r="M39" s="17"/>
      <c r="S39" s="17" t="str">
        <f t="shared" si="1"/>
        <v>NesankOutPrich1CT1 := 37,  //  Несанкционированный выход стендера СТ1 из операции погрузки причала №1</v>
      </c>
    </row>
    <row r="40" spans="1:19">
      <c r="A40" s="154">
        <v>38</v>
      </c>
      <c r="B40" s="910" t="s">
        <v>11177</v>
      </c>
      <c r="C40" s="298">
        <v>0</v>
      </c>
      <c r="D40" s="293">
        <f t="shared" si="0"/>
        <v>2</v>
      </c>
      <c r="E40" s="147"/>
      <c r="F40" s="294" t="s">
        <v>3087</v>
      </c>
      <c r="G40" s="295" t="s">
        <v>3089</v>
      </c>
      <c r="H40" s="567"/>
      <c r="I40" s="567">
        <v>0</v>
      </c>
      <c r="J40" s="299"/>
      <c r="K40" s="300" t="s">
        <v>3085</v>
      </c>
      <c r="L40" s="911" t="s">
        <v>11182</v>
      </c>
      <c r="M40" s="17"/>
      <c r="S40" s="17" t="str">
        <f t="shared" si="1"/>
        <v>NesankOutPrich1CT2 := 38,  //  Несанкционированный выход стендера СТ2 из операции погрузки причала №1</v>
      </c>
    </row>
    <row r="41" spans="1:19">
      <c r="A41" s="154">
        <v>39</v>
      </c>
      <c r="B41" s="910" t="s">
        <v>11178</v>
      </c>
      <c r="C41" s="298">
        <v>0</v>
      </c>
      <c r="D41" s="293">
        <f t="shared" si="0"/>
        <v>2</v>
      </c>
      <c r="E41" s="147"/>
      <c r="F41" s="294" t="s">
        <v>3087</v>
      </c>
      <c r="G41" s="295" t="s">
        <v>3089</v>
      </c>
      <c r="H41" s="567"/>
      <c r="I41" s="567">
        <v>0</v>
      </c>
      <c r="J41" s="299"/>
      <c r="K41" s="300" t="s">
        <v>3085</v>
      </c>
      <c r="L41" s="911" t="s">
        <v>11183</v>
      </c>
      <c r="M41" s="17"/>
      <c r="S41" s="17" t="str">
        <f t="shared" si="1"/>
        <v>NesankOutPrich1CT3 := 39,  //  Несанкционированный выход стендера СТ3 из операции погрузки причала №1</v>
      </c>
    </row>
    <row r="42" spans="1:19">
      <c r="A42" s="154">
        <v>40</v>
      </c>
      <c r="B42" s="910" t="s">
        <v>11179</v>
      </c>
      <c r="C42" s="298">
        <v>0</v>
      </c>
      <c r="D42" s="293">
        <f t="shared" si="0"/>
        <v>2</v>
      </c>
      <c r="E42" s="147"/>
      <c r="F42" s="294" t="s">
        <v>3087</v>
      </c>
      <c r="G42" s="295" t="s">
        <v>3089</v>
      </c>
      <c r="H42" s="567"/>
      <c r="I42" s="567">
        <v>0</v>
      </c>
      <c r="J42" s="299"/>
      <c r="K42" s="300" t="s">
        <v>3085</v>
      </c>
      <c r="L42" s="911" t="s">
        <v>11184</v>
      </c>
      <c r="M42" s="17"/>
      <c r="S42" s="17" t="str">
        <f t="shared" si="1"/>
        <v>NesankOutPrich1CT4 := 40,  //  Несанкционированный выход стендера СТ4 из операции погрузки причала №1</v>
      </c>
    </row>
    <row r="43" spans="1:19">
      <c r="A43" s="154">
        <v>41</v>
      </c>
      <c r="B43" s="910" t="s">
        <v>11180</v>
      </c>
      <c r="C43" s="298">
        <v>0</v>
      </c>
      <c r="D43" s="293">
        <f t="shared" si="0"/>
        <v>2</v>
      </c>
      <c r="E43" s="147"/>
      <c r="F43" s="294" t="s">
        <v>3087</v>
      </c>
      <c r="G43" s="295" t="s">
        <v>3089</v>
      </c>
      <c r="H43" s="567"/>
      <c r="I43" s="567">
        <v>0</v>
      </c>
      <c r="J43" s="299"/>
      <c r="K43" s="300" t="s">
        <v>3085</v>
      </c>
      <c r="L43" s="911" t="s">
        <v>11185</v>
      </c>
      <c r="M43" s="17"/>
      <c r="S43" s="17" t="str">
        <f t="shared" si="1"/>
        <v>NesankOutPrich1CT5 := 41,  //  Несанкционированный выход стендера СТ5 из операции погрузки причала №1</v>
      </c>
    </row>
    <row r="44" spans="1:19">
      <c r="A44" s="154">
        <v>42</v>
      </c>
      <c r="B44" s="908" t="s">
        <v>9301</v>
      </c>
      <c r="C44" s="298">
        <v>0</v>
      </c>
      <c r="D44" s="293">
        <f t="shared" si="0"/>
        <v>2</v>
      </c>
      <c r="E44" s="147"/>
      <c r="F44" s="294" t="s">
        <v>3087</v>
      </c>
      <c r="G44" s="295" t="s">
        <v>3089</v>
      </c>
      <c r="H44" s="567"/>
      <c r="I44" s="567">
        <v>0</v>
      </c>
      <c r="J44" s="299"/>
      <c r="K44" s="300" t="s">
        <v>3085</v>
      </c>
      <c r="L44" s="737" t="s">
        <v>9434</v>
      </c>
      <c r="M44" s="17"/>
      <c r="S44" s="17" t="str">
        <f t="shared" si="1"/>
        <v>OutStendPrich2_WorkZone1 := 42,  //  Выход стендера причала №2 из рабочей зоны 1</v>
      </c>
    </row>
    <row r="45" spans="1:19">
      <c r="A45" s="154">
        <v>43</v>
      </c>
      <c r="B45" s="908" t="s">
        <v>9302</v>
      </c>
      <c r="C45" s="298">
        <v>0</v>
      </c>
      <c r="D45" s="293">
        <f t="shared" si="0"/>
        <v>2</v>
      </c>
      <c r="E45" s="147"/>
      <c r="F45" s="294" t="s">
        <v>3087</v>
      </c>
      <c r="G45" s="295" t="s">
        <v>3089</v>
      </c>
      <c r="H45" s="567"/>
      <c r="I45" s="567">
        <v>0</v>
      </c>
      <c r="J45" s="299"/>
      <c r="K45" s="300" t="s">
        <v>3085</v>
      </c>
      <c r="L45" s="737" t="s">
        <v>9435</v>
      </c>
      <c r="M45" s="17"/>
      <c r="S45" s="17" t="str">
        <f t="shared" si="1"/>
        <v>OutStendPrich2_WorkZone2 := 43,  //  Выход стендера причала №2 из рабочей зоны 2</v>
      </c>
    </row>
    <row r="46" spans="1:19">
      <c r="A46" s="154">
        <v>44</v>
      </c>
      <c r="B46" s="910" t="s">
        <v>11186</v>
      </c>
      <c r="C46" s="298">
        <v>0</v>
      </c>
      <c r="D46" s="293">
        <f t="shared" si="0"/>
        <v>2</v>
      </c>
      <c r="E46" s="147"/>
      <c r="F46" s="294" t="s">
        <v>3087</v>
      </c>
      <c r="G46" s="295" t="s">
        <v>3089</v>
      </c>
      <c r="H46" s="567"/>
      <c r="I46" s="567">
        <v>0</v>
      </c>
      <c r="J46" s="299"/>
      <c r="K46" s="300" t="s">
        <v>3085</v>
      </c>
      <c r="L46" s="911" t="s">
        <v>11191</v>
      </c>
      <c r="M46" s="17"/>
      <c r="N46" s="125"/>
      <c r="S46" s="17" t="str">
        <f t="shared" si="1"/>
        <v>NesankOutPrich2CT6 := 44,  //  Несанкционированный выход стендера CT6 из операции погрузки причала №2</v>
      </c>
    </row>
    <row r="47" spans="1:19">
      <c r="A47" s="154">
        <v>45</v>
      </c>
      <c r="B47" s="910" t="s">
        <v>11187</v>
      </c>
      <c r="C47" s="298">
        <v>0</v>
      </c>
      <c r="D47" s="293">
        <f t="shared" si="0"/>
        <v>2</v>
      </c>
      <c r="E47" s="147"/>
      <c r="F47" s="294" t="s">
        <v>3087</v>
      </c>
      <c r="G47" s="295" t="s">
        <v>3089</v>
      </c>
      <c r="H47" s="567"/>
      <c r="I47" s="567">
        <v>0</v>
      </c>
      <c r="J47" s="299"/>
      <c r="K47" s="300" t="s">
        <v>3085</v>
      </c>
      <c r="L47" s="911" t="s">
        <v>11192</v>
      </c>
      <c r="M47" s="17"/>
      <c r="N47" s="125"/>
      <c r="S47" s="17" t="str">
        <f t="shared" si="1"/>
        <v>NesankOutPrich2CT7 := 45,  //  Несанкционированный выход стендера CT7 из операции погрузки причала №2</v>
      </c>
    </row>
    <row r="48" spans="1:19">
      <c r="A48" s="154">
        <v>46</v>
      </c>
      <c r="B48" s="910" t="s">
        <v>11188</v>
      </c>
      <c r="C48" s="298">
        <v>0</v>
      </c>
      <c r="D48" s="293">
        <f t="shared" si="0"/>
        <v>2</v>
      </c>
      <c r="E48" s="147"/>
      <c r="F48" s="294" t="s">
        <v>3087</v>
      </c>
      <c r="G48" s="295" t="s">
        <v>3089</v>
      </c>
      <c r="H48" s="567"/>
      <c r="I48" s="567">
        <v>0</v>
      </c>
      <c r="J48" s="299"/>
      <c r="K48" s="300" t="s">
        <v>3085</v>
      </c>
      <c r="L48" s="911" t="s">
        <v>11193</v>
      </c>
      <c r="M48" s="17"/>
      <c r="N48" s="125"/>
      <c r="S48" s="17" t="str">
        <f t="shared" si="1"/>
        <v>NesankOutPrich2CT8 := 46,  //  Несанкционированный выход стендера CT8 из операции погрузки причала №2</v>
      </c>
    </row>
    <row r="49" spans="1:19">
      <c r="A49" s="154">
        <v>47</v>
      </c>
      <c r="B49" s="910" t="s">
        <v>11189</v>
      </c>
      <c r="C49" s="298">
        <v>0</v>
      </c>
      <c r="D49" s="293">
        <f t="shared" si="0"/>
        <v>2</v>
      </c>
      <c r="E49" s="147"/>
      <c r="F49" s="294" t="s">
        <v>3087</v>
      </c>
      <c r="G49" s="295" t="s">
        <v>3089</v>
      </c>
      <c r="H49" s="567"/>
      <c r="I49" s="567">
        <v>0</v>
      </c>
      <c r="J49" s="299"/>
      <c r="K49" s="300" t="s">
        <v>3085</v>
      </c>
      <c r="L49" s="911" t="s">
        <v>11194</v>
      </c>
      <c r="M49" s="17"/>
      <c r="N49" s="125"/>
      <c r="S49" s="17" t="str">
        <f t="shared" si="1"/>
        <v>NesankOutPrich2CT9 := 47,  //  Несанкционированный выход стендера CT9 из операции погрузки причала №2</v>
      </c>
    </row>
    <row r="50" spans="1:19">
      <c r="A50" s="154">
        <v>48</v>
      </c>
      <c r="B50" s="910" t="s">
        <v>11190</v>
      </c>
      <c r="C50" s="298">
        <v>0</v>
      </c>
      <c r="D50" s="293">
        <f t="shared" si="0"/>
        <v>2</v>
      </c>
      <c r="E50" s="147"/>
      <c r="F50" s="294" t="s">
        <v>3087</v>
      </c>
      <c r="G50" s="295" t="s">
        <v>3089</v>
      </c>
      <c r="H50" s="567"/>
      <c r="I50" s="567">
        <v>0</v>
      </c>
      <c r="J50" s="299"/>
      <c r="K50" s="300" t="s">
        <v>3085</v>
      </c>
      <c r="L50" s="911" t="s">
        <v>11195</v>
      </c>
      <c r="M50" s="17"/>
      <c r="N50" s="125"/>
      <c r="S50" s="17" t="str">
        <f t="shared" si="1"/>
        <v>NesankOutPrich2CT10 := 48,  //  Несанкционированный выход стендера CT10 из операции погрузки причала №2</v>
      </c>
    </row>
    <row r="51" spans="1:19">
      <c r="A51" s="154">
        <v>49</v>
      </c>
      <c r="B51" s="232" t="s">
        <v>11196</v>
      </c>
      <c r="C51" s="298">
        <v>10</v>
      </c>
      <c r="D51" s="293">
        <f t="shared" si="0"/>
        <v>2</v>
      </c>
      <c r="E51" s="147"/>
      <c r="F51" s="294" t="s">
        <v>3087</v>
      </c>
      <c r="G51" s="295" t="s">
        <v>3089</v>
      </c>
      <c r="H51" s="567"/>
      <c r="I51" s="567">
        <v>0</v>
      </c>
      <c r="J51" s="299"/>
      <c r="K51" s="300" t="s">
        <v>3085</v>
      </c>
      <c r="L51" s="911" t="s">
        <v>11206</v>
      </c>
      <c r="M51" s="17"/>
      <c r="N51" s="125"/>
      <c r="S51" s="17" t="str">
        <f t="shared" si="1"/>
        <v>AlmGas30Prich1_T1 := 49,  //  Аварийная загазованность площадки нефтеналивного причала №1 (точка 1)</v>
      </c>
    </row>
    <row r="52" spans="1:19">
      <c r="A52" s="154">
        <v>50</v>
      </c>
      <c r="B52" s="232" t="s">
        <v>11197</v>
      </c>
      <c r="C52" s="298">
        <v>10</v>
      </c>
      <c r="D52" s="293">
        <f t="shared" si="0"/>
        <v>2</v>
      </c>
      <c r="E52" s="147"/>
      <c r="F52" s="294" t="s">
        <v>3087</v>
      </c>
      <c r="G52" s="295" t="s">
        <v>3089</v>
      </c>
      <c r="H52" s="567"/>
      <c r="I52" s="567">
        <v>0</v>
      </c>
      <c r="J52" s="299"/>
      <c r="K52" s="300" t="s">
        <v>3085</v>
      </c>
      <c r="L52" s="911" t="s">
        <v>11207</v>
      </c>
      <c r="M52" s="17"/>
      <c r="N52" s="125"/>
      <c r="S52" s="17" t="str">
        <f t="shared" si="1"/>
        <v>AlmGas30Prich1_T2 := 50,  //  Аварийная загазованность площадки нефтеналивного причала №1 (точка 2)</v>
      </c>
    </row>
    <row r="53" spans="1:19">
      <c r="A53" s="154">
        <v>51</v>
      </c>
      <c r="B53" s="232" t="s">
        <v>11198</v>
      </c>
      <c r="C53" s="298">
        <v>10</v>
      </c>
      <c r="D53" s="293">
        <f t="shared" si="0"/>
        <v>3</v>
      </c>
      <c r="E53" s="147"/>
      <c r="F53" s="294" t="s">
        <v>3087</v>
      </c>
      <c r="G53" s="295" t="s">
        <v>3089</v>
      </c>
      <c r="H53" s="567"/>
      <c r="I53" s="567">
        <v>0</v>
      </c>
      <c r="J53" s="299"/>
      <c r="K53" s="300" t="s">
        <v>3085</v>
      </c>
      <c r="L53" s="911" t="s">
        <v>11208</v>
      </c>
      <c r="M53" s="17"/>
      <c r="N53" s="125"/>
      <c r="S53" s="17" t="str">
        <f t="shared" si="1"/>
        <v>AlmGas30Prich1_T3 := 51,  //  Аварийная загазованность площадки нефтеналивного причала №1 (точка 3)</v>
      </c>
    </row>
    <row r="54" spans="1:19">
      <c r="A54" s="154">
        <v>52</v>
      </c>
      <c r="B54" s="232" t="s">
        <v>11199</v>
      </c>
      <c r="C54" s="298">
        <v>10</v>
      </c>
      <c r="D54" s="293">
        <f t="shared" si="0"/>
        <v>3</v>
      </c>
      <c r="E54" s="147"/>
      <c r="F54" s="294" t="s">
        <v>3087</v>
      </c>
      <c r="G54" s="295" t="s">
        <v>3089</v>
      </c>
      <c r="H54" s="567"/>
      <c r="I54" s="567">
        <v>0</v>
      </c>
      <c r="J54" s="299"/>
      <c r="K54" s="300" t="s">
        <v>3085</v>
      </c>
      <c r="L54" s="911" t="s">
        <v>11209</v>
      </c>
      <c r="M54" s="17"/>
      <c r="N54" s="125"/>
      <c r="S54" s="17" t="str">
        <f t="shared" si="1"/>
        <v>AlmGas30Prich1_T4 := 52,  //  Аварийная загазованность площадки нефтеналивного причала №1 (точка 4)</v>
      </c>
    </row>
    <row r="55" spans="1:19">
      <c r="A55" s="154">
        <v>53</v>
      </c>
      <c r="B55" s="232" t="s">
        <v>11200</v>
      </c>
      <c r="C55" s="298">
        <v>10</v>
      </c>
      <c r="D55" s="293">
        <f t="shared" si="0"/>
        <v>3</v>
      </c>
      <c r="E55" s="147"/>
      <c r="F55" s="294" t="s">
        <v>3087</v>
      </c>
      <c r="G55" s="295" t="s">
        <v>3089</v>
      </c>
      <c r="H55" s="567"/>
      <c r="I55" s="567">
        <v>0</v>
      </c>
      <c r="J55" s="299"/>
      <c r="K55" s="300" t="s">
        <v>3085</v>
      </c>
      <c r="L55" s="911" t="s">
        <v>11210</v>
      </c>
      <c r="M55" s="17"/>
      <c r="N55" s="125"/>
      <c r="S55" s="17" t="str">
        <f t="shared" si="1"/>
        <v>AlmGas30Prich1_T5 := 53,  //  Аварийная загазованность площадки нефтеналивного причала №1 (точка 5)</v>
      </c>
    </row>
    <row r="56" spans="1:19">
      <c r="A56" s="154">
        <v>54</v>
      </c>
      <c r="B56" s="232" t="s">
        <v>11201</v>
      </c>
      <c r="C56" s="298">
        <v>10</v>
      </c>
      <c r="D56" s="293">
        <f t="shared" si="0"/>
        <v>3</v>
      </c>
      <c r="E56" s="147"/>
      <c r="F56" s="294" t="s">
        <v>3087</v>
      </c>
      <c r="G56" s="295" t="s">
        <v>3089</v>
      </c>
      <c r="H56" s="567"/>
      <c r="I56" s="567">
        <v>0</v>
      </c>
      <c r="J56" s="299"/>
      <c r="K56" s="300" t="s">
        <v>3085</v>
      </c>
      <c r="L56" s="911" t="s">
        <v>11211</v>
      </c>
      <c r="M56" s="17"/>
      <c r="N56" s="125"/>
      <c r="S56" s="17" t="str">
        <f t="shared" si="1"/>
        <v>AlmGas30Prich1_T6 := 54,  //  Аварийная загазованность площадки нефтеналивного причала №1 (точка 6)</v>
      </c>
    </row>
    <row r="57" spans="1:19">
      <c r="A57" s="154">
        <v>55</v>
      </c>
      <c r="B57" s="232" t="s">
        <v>11202</v>
      </c>
      <c r="C57" s="298">
        <v>10</v>
      </c>
      <c r="D57" s="293">
        <f t="shared" si="0"/>
        <v>3</v>
      </c>
      <c r="E57" s="147"/>
      <c r="F57" s="294" t="s">
        <v>3087</v>
      </c>
      <c r="G57" s="295" t="s">
        <v>3089</v>
      </c>
      <c r="H57" s="567"/>
      <c r="I57" s="567">
        <v>0</v>
      </c>
      <c r="J57" s="299"/>
      <c r="K57" s="300" t="s">
        <v>3085</v>
      </c>
      <c r="L57" s="911" t="s">
        <v>11212</v>
      </c>
      <c r="M57" s="17"/>
      <c r="N57" s="125"/>
      <c r="S57" s="17" t="str">
        <f t="shared" si="1"/>
        <v>AlmGas30Prich1_T7 := 55,  //  Аварийная загазованность площадки нефтеналивного причала №1 (точка 7)</v>
      </c>
    </row>
    <row r="58" spans="1:19">
      <c r="A58" s="154">
        <v>56</v>
      </c>
      <c r="B58" s="232" t="s">
        <v>11203</v>
      </c>
      <c r="C58" s="298">
        <v>10</v>
      </c>
      <c r="D58" s="293">
        <f t="shared" si="0"/>
        <v>3</v>
      </c>
      <c r="E58" s="147"/>
      <c r="F58" s="294" t="s">
        <v>3087</v>
      </c>
      <c r="G58" s="295" t="s">
        <v>3089</v>
      </c>
      <c r="H58" s="567"/>
      <c r="I58" s="567">
        <v>0</v>
      </c>
      <c r="J58" s="299"/>
      <c r="K58" s="300" t="s">
        <v>3085</v>
      </c>
      <c r="L58" s="911" t="s">
        <v>11213</v>
      </c>
      <c r="M58" s="17"/>
      <c r="N58" s="125"/>
      <c r="S58" s="17" t="str">
        <f t="shared" si="1"/>
        <v>AlmGas30Prich1_T8 := 56,  //  Аварийная загазованность площадки нефтеналивного причала №1 (точка 8)</v>
      </c>
    </row>
    <row r="59" spans="1:19">
      <c r="A59" s="154">
        <v>57</v>
      </c>
      <c r="B59" s="232" t="s">
        <v>11204</v>
      </c>
      <c r="C59" s="298">
        <v>10</v>
      </c>
      <c r="D59" s="293">
        <f t="shared" si="0"/>
        <v>3</v>
      </c>
      <c r="E59" s="147"/>
      <c r="F59" s="294" t="s">
        <v>3087</v>
      </c>
      <c r="G59" s="295" t="s">
        <v>3089</v>
      </c>
      <c r="H59" s="567"/>
      <c r="I59" s="567">
        <v>0</v>
      </c>
      <c r="J59" s="299"/>
      <c r="K59" s="300" t="s">
        <v>3085</v>
      </c>
      <c r="L59" s="911" t="s">
        <v>11214</v>
      </c>
      <c r="M59" s="17"/>
      <c r="N59" s="125"/>
      <c r="S59" s="17" t="str">
        <f t="shared" si="1"/>
        <v>AlmGas30Prich1_T9 := 57,  //  Аварийная загазованность площадки нефтеналивного причала №1 (точка 9)</v>
      </c>
    </row>
    <row r="60" spans="1:19">
      <c r="A60" s="154">
        <v>58</v>
      </c>
      <c r="B60" s="232" t="s">
        <v>11205</v>
      </c>
      <c r="C60" s="298">
        <v>10</v>
      </c>
      <c r="D60" s="293">
        <f t="shared" si="0"/>
        <v>3</v>
      </c>
      <c r="E60" s="147"/>
      <c r="F60" s="294" t="s">
        <v>3087</v>
      </c>
      <c r="G60" s="295" t="s">
        <v>3089</v>
      </c>
      <c r="H60" s="567"/>
      <c r="I60" s="567">
        <v>0</v>
      </c>
      <c r="J60" s="299"/>
      <c r="K60" s="300" t="s">
        <v>3085</v>
      </c>
      <c r="L60" s="911" t="s">
        <v>11215</v>
      </c>
      <c r="M60" s="17"/>
      <c r="N60" s="125"/>
      <c r="S60" s="17" t="str">
        <f t="shared" si="1"/>
        <v>AlmGas30Prich1_T10 := 58,  //  Аварийная загазованность площадки нефтеналивного причала №1 (точка 10)</v>
      </c>
    </row>
    <row r="61" spans="1:19">
      <c r="A61" s="154">
        <v>59</v>
      </c>
      <c r="B61" s="909" t="s">
        <v>5588</v>
      </c>
      <c r="C61" s="298">
        <v>10</v>
      </c>
      <c r="D61" s="293">
        <f t="shared" si="0"/>
        <v>3</v>
      </c>
      <c r="E61" s="147"/>
      <c r="F61" s="294" t="s">
        <v>3087</v>
      </c>
      <c r="G61" s="295" t="s">
        <v>3089</v>
      </c>
      <c r="H61" s="567"/>
      <c r="I61" s="567">
        <v>0</v>
      </c>
      <c r="J61" s="299"/>
      <c r="K61" s="300" t="s">
        <v>3085</v>
      </c>
      <c r="L61" s="737" t="s">
        <v>9341</v>
      </c>
      <c r="M61" s="17"/>
      <c r="S61" s="17" t="str">
        <f t="shared" si="1"/>
        <v>NdvGasPrich1 := 59,  //  Недостоверность измерений двух и более преобразователей уровня загазованности площадки нефтеналивного причала №1</v>
      </c>
    </row>
    <row r="62" spans="1:19">
      <c r="A62" s="154">
        <v>60</v>
      </c>
      <c r="B62" s="232" t="s">
        <v>11226</v>
      </c>
      <c r="C62" s="298">
        <v>0</v>
      </c>
      <c r="D62" s="293">
        <f t="shared" si="0"/>
        <v>3</v>
      </c>
      <c r="E62" s="147"/>
      <c r="F62" s="294" t="s">
        <v>3087</v>
      </c>
      <c r="G62" s="295" t="s">
        <v>3089</v>
      </c>
      <c r="H62" s="567"/>
      <c r="I62" s="567">
        <v>0</v>
      </c>
      <c r="J62" s="299"/>
      <c r="K62" s="300" t="s">
        <v>3085</v>
      </c>
      <c r="L62" s="911" t="s">
        <v>11216</v>
      </c>
      <c r="M62" s="17"/>
      <c r="N62" s="233"/>
      <c r="S62" s="17" t="str">
        <f t="shared" si="1"/>
        <v>SaveGas10Prich1_T1 := 60,  //  Сохранение предельной загазованности площадки нефтеналивного причала №1 (точка 1)</v>
      </c>
    </row>
    <row r="63" spans="1:19">
      <c r="A63" s="154">
        <v>61</v>
      </c>
      <c r="B63" s="232" t="s">
        <v>11227</v>
      </c>
      <c r="C63" s="298">
        <v>0</v>
      </c>
      <c r="D63" s="293">
        <f t="shared" si="0"/>
        <v>3</v>
      </c>
      <c r="E63" s="147"/>
      <c r="F63" s="294" t="s">
        <v>3087</v>
      </c>
      <c r="G63" s="295" t="s">
        <v>3089</v>
      </c>
      <c r="H63" s="567"/>
      <c r="I63" s="567">
        <v>0</v>
      </c>
      <c r="J63" s="299"/>
      <c r="K63" s="300" t="s">
        <v>3085</v>
      </c>
      <c r="L63" s="911" t="s">
        <v>11217</v>
      </c>
      <c r="M63" s="17"/>
      <c r="N63" s="233"/>
      <c r="S63" s="17" t="str">
        <f t="shared" si="1"/>
        <v>SaveGas10Prich1_T2 := 61,  //  Сохранение предельной загазованности площадки нефтеналивного причала №1 (точка 2)</v>
      </c>
    </row>
    <row r="64" spans="1:19">
      <c r="A64" s="154">
        <v>62</v>
      </c>
      <c r="B64" s="232" t="s">
        <v>11228</v>
      </c>
      <c r="C64" s="298">
        <v>0</v>
      </c>
      <c r="D64" s="293">
        <f t="shared" si="0"/>
        <v>3</v>
      </c>
      <c r="E64" s="147"/>
      <c r="F64" s="294" t="s">
        <v>3087</v>
      </c>
      <c r="G64" s="295" t="s">
        <v>3089</v>
      </c>
      <c r="H64" s="567"/>
      <c r="I64" s="567">
        <v>0</v>
      </c>
      <c r="J64" s="299"/>
      <c r="K64" s="300" t="s">
        <v>3085</v>
      </c>
      <c r="L64" s="911" t="s">
        <v>11218</v>
      </c>
      <c r="M64" s="17"/>
      <c r="N64" s="233"/>
      <c r="S64" s="17" t="str">
        <f t="shared" si="1"/>
        <v>SaveGas10Prich1_T3 := 62,  //  Сохранение предельной загазованности площадки нефтеналивного причала №1 (точка 3)</v>
      </c>
    </row>
    <row r="65" spans="1:19">
      <c r="A65" s="154">
        <v>63</v>
      </c>
      <c r="B65" s="232" t="s">
        <v>11229</v>
      </c>
      <c r="C65" s="298">
        <v>0</v>
      </c>
      <c r="D65" s="293">
        <f t="shared" si="0"/>
        <v>3</v>
      </c>
      <c r="E65" s="147"/>
      <c r="F65" s="294" t="s">
        <v>3087</v>
      </c>
      <c r="G65" s="295" t="s">
        <v>3089</v>
      </c>
      <c r="H65" s="567"/>
      <c r="I65" s="567">
        <v>0</v>
      </c>
      <c r="J65" s="299"/>
      <c r="K65" s="300" t="s">
        <v>3085</v>
      </c>
      <c r="L65" s="911" t="s">
        <v>11219</v>
      </c>
      <c r="M65" s="17"/>
      <c r="N65" s="233"/>
      <c r="S65" s="17" t="str">
        <f t="shared" si="1"/>
        <v>SaveGas10Prich1_T4 := 63,  //  Сохранение предельной загазованности площадки нефтеналивного причала №1 (точка 4)</v>
      </c>
    </row>
    <row r="66" spans="1:19">
      <c r="A66" s="154">
        <v>64</v>
      </c>
      <c r="B66" s="232" t="s">
        <v>11230</v>
      </c>
      <c r="C66" s="298">
        <v>0</v>
      </c>
      <c r="D66" s="293">
        <f t="shared" si="0"/>
        <v>3</v>
      </c>
      <c r="E66" s="147"/>
      <c r="F66" s="294" t="s">
        <v>3087</v>
      </c>
      <c r="G66" s="295" t="s">
        <v>3089</v>
      </c>
      <c r="H66" s="567"/>
      <c r="I66" s="567">
        <v>0</v>
      </c>
      <c r="J66" s="299"/>
      <c r="K66" s="300" t="s">
        <v>3085</v>
      </c>
      <c r="L66" s="911" t="s">
        <v>11220</v>
      </c>
      <c r="M66" s="17"/>
      <c r="N66" s="233"/>
      <c r="S66" s="17" t="str">
        <f t="shared" si="1"/>
        <v>SaveGas10Prich1_T5 := 64,  //  Сохранение предельной загазованности площадки нефтеналивного причала №1 (точка 5)</v>
      </c>
    </row>
    <row r="67" spans="1:19">
      <c r="A67" s="154">
        <v>65</v>
      </c>
      <c r="B67" s="232" t="s">
        <v>11231</v>
      </c>
      <c r="C67" s="298">
        <v>0</v>
      </c>
      <c r="D67" s="293">
        <f t="shared" si="0"/>
        <v>3</v>
      </c>
      <c r="E67" s="147"/>
      <c r="F67" s="294" t="s">
        <v>3087</v>
      </c>
      <c r="G67" s="295" t="s">
        <v>3089</v>
      </c>
      <c r="H67" s="567"/>
      <c r="I67" s="567">
        <v>0</v>
      </c>
      <c r="J67" s="299"/>
      <c r="K67" s="300" t="s">
        <v>3085</v>
      </c>
      <c r="L67" s="911" t="s">
        <v>11221</v>
      </c>
      <c r="M67" s="17"/>
      <c r="N67" s="233"/>
      <c r="S67" s="17" t="str">
        <f t="shared" si="1"/>
        <v>SaveGas10Prich1_T6 := 65,  //  Сохранение предельной загазованности площадки нефтеналивного причала №1 (точка 6)</v>
      </c>
    </row>
    <row r="68" spans="1:19">
      <c r="A68" s="154">
        <v>66</v>
      </c>
      <c r="B68" s="232" t="s">
        <v>11232</v>
      </c>
      <c r="C68" s="298">
        <v>0</v>
      </c>
      <c r="D68" s="293">
        <f t="shared" ref="D68:D131" si="2">INT((A68-1)/25)+1</f>
        <v>3</v>
      </c>
      <c r="E68" s="147"/>
      <c r="F68" s="294" t="s">
        <v>3087</v>
      </c>
      <c r="G68" s="295" t="s">
        <v>3089</v>
      </c>
      <c r="H68" s="567"/>
      <c r="I68" s="567">
        <v>0</v>
      </c>
      <c r="J68" s="299"/>
      <c r="K68" s="300" t="s">
        <v>3085</v>
      </c>
      <c r="L68" s="911" t="s">
        <v>11222</v>
      </c>
      <c r="M68" s="17"/>
      <c r="N68" s="233"/>
      <c r="S68" s="17" t="str">
        <f t="shared" ref="S68:S131" si="3">L68&amp;" := " &amp;A68 &amp; ",  //  " &amp;B68</f>
        <v>SaveGas10Prich1_T7 := 66,  //  Сохранение предельной загазованности площадки нефтеналивного причала №1 (точка 7)</v>
      </c>
    </row>
    <row r="69" spans="1:19">
      <c r="A69" s="154">
        <v>67</v>
      </c>
      <c r="B69" s="232" t="s">
        <v>11233</v>
      </c>
      <c r="C69" s="298">
        <v>0</v>
      </c>
      <c r="D69" s="293">
        <f t="shared" si="2"/>
        <v>3</v>
      </c>
      <c r="E69" s="147"/>
      <c r="F69" s="294" t="s">
        <v>3087</v>
      </c>
      <c r="G69" s="295" t="s">
        <v>3089</v>
      </c>
      <c r="H69" s="567"/>
      <c r="I69" s="567">
        <v>0</v>
      </c>
      <c r="J69" s="299"/>
      <c r="K69" s="300" t="s">
        <v>3085</v>
      </c>
      <c r="L69" s="911" t="s">
        <v>11223</v>
      </c>
      <c r="M69" s="17"/>
      <c r="N69" s="233"/>
      <c r="S69" s="17" t="str">
        <f t="shared" si="3"/>
        <v>SaveGas10Prich1_T8 := 67,  //  Сохранение предельной загазованности площадки нефтеналивного причала №1 (точка 8)</v>
      </c>
    </row>
    <row r="70" spans="1:19">
      <c r="A70" s="154">
        <v>68</v>
      </c>
      <c r="B70" s="232" t="s">
        <v>11234</v>
      </c>
      <c r="C70" s="298">
        <v>0</v>
      </c>
      <c r="D70" s="293">
        <f t="shared" si="2"/>
        <v>3</v>
      </c>
      <c r="E70" s="147"/>
      <c r="F70" s="294" t="s">
        <v>3087</v>
      </c>
      <c r="G70" s="295" t="s">
        <v>3089</v>
      </c>
      <c r="H70" s="567"/>
      <c r="I70" s="567">
        <v>0</v>
      </c>
      <c r="J70" s="299"/>
      <c r="K70" s="300" t="s">
        <v>3085</v>
      </c>
      <c r="L70" s="911" t="s">
        <v>11224</v>
      </c>
      <c r="M70" s="17"/>
      <c r="N70" s="233"/>
      <c r="S70" s="17" t="str">
        <f t="shared" si="3"/>
        <v>SaveGas10Prich1_T9 := 68,  //  Сохранение предельной загазованности площадки нефтеналивного причала №1 (точка 9)</v>
      </c>
    </row>
    <row r="71" spans="1:19">
      <c r="A71" s="154">
        <v>69</v>
      </c>
      <c r="B71" s="232" t="s">
        <v>11235</v>
      </c>
      <c r="C71" s="298">
        <v>0</v>
      </c>
      <c r="D71" s="293">
        <f t="shared" si="2"/>
        <v>3</v>
      </c>
      <c r="E71" s="147"/>
      <c r="F71" s="294" t="s">
        <v>3087</v>
      </c>
      <c r="G71" s="295" t="s">
        <v>3089</v>
      </c>
      <c r="H71" s="567"/>
      <c r="I71" s="567">
        <v>0</v>
      </c>
      <c r="J71" s="299"/>
      <c r="K71" s="300" t="s">
        <v>3085</v>
      </c>
      <c r="L71" s="911" t="s">
        <v>11225</v>
      </c>
      <c r="M71" s="17"/>
      <c r="N71" s="233"/>
      <c r="S71" s="17" t="str">
        <f t="shared" si="3"/>
        <v>SaveGas10Prich1_T10 := 69,  //  Сохранение предельной загазованности площадки нефтеналивного причала №1 (точка 10)</v>
      </c>
    </row>
    <row r="72" spans="1:19">
      <c r="A72" s="154">
        <v>70</v>
      </c>
      <c r="B72" s="232" t="s">
        <v>11236</v>
      </c>
      <c r="C72" s="298">
        <v>10</v>
      </c>
      <c r="D72" s="293">
        <f t="shared" si="2"/>
        <v>3</v>
      </c>
      <c r="E72" s="147"/>
      <c r="F72" s="294" t="s">
        <v>3087</v>
      </c>
      <c r="G72" s="295" t="s">
        <v>3089</v>
      </c>
      <c r="H72" s="567"/>
      <c r="I72" s="567">
        <v>0</v>
      </c>
      <c r="J72" s="299"/>
      <c r="K72" s="300" t="s">
        <v>3085</v>
      </c>
      <c r="L72" s="911" t="s">
        <v>11246</v>
      </c>
      <c r="M72" s="17"/>
      <c r="S72" s="17" t="str">
        <f t="shared" si="3"/>
        <v>AlmGas30Prich2_T1 := 70,  //  Аварийная загазованность площадки нефтеналивного причала №2 (точка 1)</v>
      </c>
    </row>
    <row r="73" spans="1:19">
      <c r="A73" s="154">
        <v>71</v>
      </c>
      <c r="B73" s="232" t="s">
        <v>11237</v>
      </c>
      <c r="C73" s="298">
        <v>10</v>
      </c>
      <c r="D73" s="293">
        <f t="shared" si="2"/>
        <v>3</v>
      </c>
      <c r="E73" s="147"/>
      <c r="F73" s="294" t="s">
        <v>3087</v>
      </c>
      <c r="G73" s="295" t="s">
        <v>3089</v>
      </c>
      <c r="H73" s="567"/>
      <c r="I73" s="567">
        <v>0</v>
      </c>
      <c r="J73" s="299"/>
      <c r="K73" s="300" t="s">
        <v>3085</v>
      </c>
      <c r="L73" s="911" t="s">
        <v>11247</v>
      </c>
      <c r="M73" s="17"/>
      <c r="S73" s="17" t="str">
        <f t="shared" si="3"/>
        <v>AlmGas30Prich2_T2 := 71,  //  Аварийная загазованность площадки нефтеналивного причала №2 (точка 2)</v>
      </c>
    </row>
    <row r="74" spans="1:19">
      <c r="A74" s="154">
        <v>72</v>
      </c>
      <c r="B74" s="232" t="s">
        <v>11238</v>
      </c>
      <c r="C74" s="298">
        <v>10</v>
      </c>
      <c r="D74" s="293">
        <f t="shared" si="2"/>
        <v>3</v>
      </c>
      <c r="E74" s="147"/>
      <c r="F74" s="294" t="s">
        <v>3087</v>
      </c>
      <c r="G74" s="295" t="s">
        <v>3089</v>
      </c>
      <c r="H74" s="567"/>
      <c r="I74" s="567">
        <v>1</v>
      </c>
      <c r="J74" s="299"/>
      <c r="K74" s="300" t="s">
        <v>3085</v>
      </c>
      <c r="L74" s="911" t="s">
        <v>11248</v>
      </c>
      <c r="M74" s="17"/>
      <c r="S74" s="17" t="str">
        <f t="shared" si="3"/>
        <v>AlmGas30Prich2_T3 := 72,  //  Аварийная загазованность площадки нефтеналивного причала №2 (точка 3)</v>
      </c>
    </row>
    <row r="75" spans="1:19">
      <c r="A75" s="154">
        <v>73</v>
      </c>
      <c r="B75" s="232" t="s">
        <v>11239</v>
      </c>
      <c r="C75" s="298">
        <v>10</v>
      </c>
      <c r="D75" s="293">
        <f t="shared" si="2"/>
        <v>3</v>
      </c>
      <c r="E75" s="147"/>
      <c r="F75" s="294" t="s">
        <v>3087</v>
      </c>
      <c r="G75" s="295" t="s">
        <v>3089</v>
      </c>
      <c r="H75" s="567"/>
      <c r="I75" s="567">
        <v>2</v>
      </c>
      <c r="J75" s="299"/>
      <c r="K75" s="300" t="s">
        <v>3085</v>
      </c>
      <c r="L75" s="911" t="s">
        <v>11249</v>
      </c>
      <c r="M75" s="17"/>
      <c r="S75" s="17" t="str">
        <f t="shared" si="3"/>
        <v>AlmGas30Prich2_T4 := 73,  //  Аварийная загазованность площадки нефтеналивного причала №2 (точка 4)</v>
      </c>
    </row>
    <row r="76" spans="1:19">
      <c r="A76" s="154">
        <v>74</v>
      </c>
      <c r="B76" s="232" t="s">
        <v>11240</v>
      </c>
      <c r="C76" s="298">
        <v>10</v>
      </c>
      <c r="D76" s="293">
        <f t="shared" si="2"/>
        <v>3</v>
      </c>
      <c r="E76" s="147"/>
      <c r="F76" s="294" t="s">
        <v>3087</v>
      </c>
      <c r="G76" s="295" t="s">
        <v>3089</v>
      </c>
      <c r="H76" s="567"/>
      <c r="I76" s="567">
        <v>3</v>
      </c>
      <c r="J76" s="299"/>
      <c r="K76" s="300" t="s">
        <v>3085</v>
      </c>
      <c r="L76" s="911" t="s">
        <v>11250</v>
      </c>
      <c r="M76" s="17"/>
      <c r="S76" s="17" t="str">
        <f t="shared" si="3"/>
        <v>AlmGas30Prich2_T5 := 74,  //  Аварийная загазованность площадки нефтеналивного причала №2 (точка 5)</v>
      </c>
    </row>
    <row r="77" spans="1:19">
      <c r="A77" s="154">
        <v>75</v>
      </c>
      <c r="B77" s="232" t="s">
        <v>11241</v>
      </c>
      <c r="C77" s="298">
        <v>10</v>
      </c>
      <c r="D77" s="293">
        <f t="shared" si="2"/>
        <v>3</v>
      </c>
      <c r="E77" s="147"/>
      <c r="F77" s="294" t="s">
        <v>3087</v>
      </c>
      <c r="G77" s="295" t="s">
        <v>3089</v>
      </c>
      <c r="H77" s="567"/>
      <c r="I77" s="567">
        <v>4</v>
      </c>
      <c r="J77" s="299"/>
      <c r="K77" s="300" t="s">
        <v>3085</v>
      </c>
      <c r="L77" s="911" t="s">
        <v>11251</v>
      </c>
      <c r="M77" s="17"/>
      <c r="S77" s="17" t="str">
        <f t="shared" si="3"/>
        <v>AlmGas30Prich2_T6 := 75,  //  Аварийная загазованность площадки нефтеналивного причала №2 (точка 6)</v>
      </c>
    </row>
    <row r="78" spans="1:19">
      <c r="A78" s="154">
        <v>76</v>
      </c>
      <c r="B78" s="232" t="s">
        <v>11242</v>
      </c>
      <c r="C78" s="298">
        <v>10</v>
      </c>
      <c r="D78" s="293">
        <f t="shared" si="2"/>
        <v>4</v>
      </c>
      <c r="E78" s="147"/>
      <c r="F78" s="294" t="s">
        <v>3087</v>
      </c>
      <c r="G78" s="295" t="s">
        <v>3089</v>
      </c>
      <c r="H78" s="567"/>
      <c r="I78" s="567">
        <v>5</v>
      </c>
      <c r="J78" s="299"/>
      <c r="K78" s="300" t="s">
        <v>3085</v>
      </c>
      <c r="L78" s="911" t="s">
        <v>11252</v>
      </c>
      <c r="M78" s="17"/>
      <c r="S78" s="17" t="str">
        <f t="shared" si="3"/>
        <v>AlmGas30Prich2_T7 := 76,  //  Аварийная загазованность площадки нефтеналивного причала №2 (точка 7)</v>
      </c>
    </row>
    <row r="79" spans="1:19">
      <c r="A79" s="154">
        <v>77</v>
      </c>
      <c r="B79" s="232" t="s">
        <v>11243</v>
      </c>
      <c r="C79" s="298">
        <v>10</v>
      </c>
      <c r="D79" s="293">
        <f t="shared" si="2"/>
        <v>4</v>
      </c>
      <c r="E79" s="147"/>
      <c r="F79" s="294" t="s">
        <v>3087</v>
      </c>
      <c r="G79" s="295" t="s">
        <v>3089</v>
      </c>
      <c r="H79" s="567"/>
      <c r="I79" s="567">
        <v>6</v>
      </c>
      <c r="J79" s="299"/>
      <c r="K79" s="300" t="s">
        <v>3085</v>
      </c>
      <c r="L79" s="911" t="s">
        <v>11253</v>
      </c>
      <c r="M79" s="17"/>
      <c r="S79" s="17" t="str">
        <f t="shared" si="3"/>
        <v>AlmGas30Prich2_T8 := 77,  //  Аварийная загазованность площадки нефтеналивного причала №2 (точка 8)</v>
      </c>
    </row>
    <row r="80" spans="1:19">
      <c r="A80" s="154">
        <v>78</v>
      </c>
      <c r="B80" s="232" t="s">
        <v>11244</v>
      </c>
      <c r="C80" s="298">
        <v>10</v>
      </c>
      <c r="D80" s="293">
        <f t="shared" si="2"/>
        <v>4</v>
      </c>
      <c r="E80" s="147"/>
      <c r="F80" s="294" t="s">
        <v>3087</v>
      </c>
      <c r="G80" s="295" t="s">
        <v>3089</v>
      </c>
      <c r="H80" s="567"/>
      <c r="I80" s="567">
        <v>7</v>
      </c>
      <c r="J80" s="299"/>
      <c r="K80" s="300" t="s">
        <v>3085</v>
      </c>
      <c r="L80" s="911" t="s">
        <v>11254</v>
      </c>
      <c r="M80" s="17"/>
      <c r="S80" s="17" t="str">
        <f t="shared" si="3"/>
        <v>AlmGas30Prich2_T9 := 78,  //  Аварийная загазованность площадки нефтеналивного причала №2 (точка 9)</v>
      </c>
    </row>
    <row r="81" spans="1:19">
      <c r="A81" s="154">
        <v>79</v>
      </c>
      <c r="B81" s="232" t="s">
        <v>11245</v>
      </c>
      <c r="C81" s="298">
        <v>10</v>
      </c>
      <c r="D81" s="293">
        <f t="shared" si="2"/>
        <v>4</v>
      </c>
      <c r="E81" s="147"/>
      <c r="F81" s="294" t="s">
        <v>3087</v>
      </c>
      <c r="G81" s="295" t="s">
        <v>3089</v>
      </c>
      <c r="H81" s="567"/>
      <c r="I81" s="567">
        <v>8</v>
      </c>
      <c r="J81" s="299"/>
      <c r="K81" s="300" t="s">
        <v>3085</v>
      </c>
      <c r="L81" s="911" t="s">
        <v>11255</v>
      </c>
      <c r="M81" s="17"/>
      <c r="S81" s="17" t="str">
        <f t="shared" si="3"/>
        <v>AlmGas30Prich2_T10 := 79,  //  Аварийная загазованность площадки нефтеналивного причала №2 (точка 10)</v>
      </c>
    </row>
    <row r="82" spans="1:19">
      <c r="A82" s="154">
        <v>80</v>
      </c>
      <c r="B82" s="909" t="s">
        <v>5589</v>
      </c>
      <c r="C82" s="301">
        <v>10</v>
      </c>
      <c r="D82" s="293">
        <f t="shared" si="2"/>
        <v>4</v>
      </c>
      <c r="E82" s="147"/>
      <c r="F82" s="294" t="s">
        <v>3087</v>
      </c>
      <c r="G82" s="295" t="s">
        <v>3089</v>
      </c>
      <c r="H82" s="567"/>
      <c r="I82" s="567">
        <v>0</v>
      </c>
      <c r="J82" s="299"/>
      <c r="K82" s="300" t="s">
        <v>3085</v>
      </c>
      <c r="L82" s="737" t="s">
        <v>9342</v>
      </c>
      <c r="M82" s="17"/>
      <c r="N82" s="233"/>
      <c r="S82" s="17" t="str">
        <f t="shared" si="3"/>
        <v>NdvGasPrich2 := 80,  //  Недостоверность измерений двух и более преобразователей уровня загазованности площадки нефтеналивного причала №2</v>
      </c>
    </row>
    <row r="83" spans="1:19">
      <c r="A83" s="154">
        <v>81</v>
      </c>
      <c r="B83" s="232" t="s">
        <v>11256</v>
      </c>
      <c r="C83" s="301">
        <v>0</v>
      </c>
      <c r="D83" s="293">
        <f t="shared" si="2"/>
        <v>4</v>
      </c>
      <c r="E83" s="147"/>
      <c r="F83" s="294" t="s">
        <v>3087</v>
      </c>
      <c r="G83" s="295" t="s">
        <v>3089</v>
      </c>
      <c r="H83" s="567"/>
      <c r="I83" s="567">
        <v>0</v>
      </c>
      <c r="J83" s="299"/>
      <c r="K83" s="300" t="s">
        <v>3085</v>
      </c>
      <c r="L83" s="911" t="s">
        <v>11266</v>
      </c>
      <c r="M83" s="17"/>
      <c r="S83" s="17" t="str">
        <f t="shared" si="3"/>
        <v>SaveGas10Prich2_T1 := 81,  //  Сохранение предельной загазованности площадки нефтеналивного причала №2 (точка 1)</v>
      </c>
    </row>
    <row r="84" spans="1:19">
      <c r="A84" s="154">
        <v>82</v>
      </c>
      <c r="B84" s="232" t="s">
        <v>11257</v>
      </c>
      <c r="C84" s="301">
        <v>0</v>
      </c>
      <c r="D84" s="293">
        <f t="shared" si="2"/>
        <v>4</v>
      </c>
      <c r="E84" s="147"/>
      <c r="F84" s="294" t="s">
        <v>3087</v>
      </c>
      <c r="G84" s="295" t="s">
        <v>3089</v>
      </c>
      <c r="H84" s="567"/>
      <c r="I84" s="567">
        <v>0</v>
      </c>
      <c r="J84" s="299"/>
      <c r="K84" s="300" t="s">
        <v>3085</v>
      </c>
      <c r="L84" s="911" t="s">
        <v>11267</v>
      </c>
      <c r="M84" s="17"/>
      <c r="S84" s="17" t="str">
        <f t="shared" si="3"/>
        <v>SaveGas10Prich2_T2 := 82,  //  Сохранение предельной загазованности площадки нефтеналивного причала №2 (точка 2)</v>
      </c>
    </row>
    <row r="85" spans="1:19">
      <c r="A85" s="154">
        <v>83</v>
      </c>
      <c r="B85" s="232" t="s">
        <v>11258</v>
      </c>
      <c r="C85" s="301">
        <v>0</v>
      </c>
      <c r="D85" s="293">
        <f t="shared" si="2"/>
        <v>4</v>
      </c>
      <c r="E85" s="147"/>
      <c r="F85" s="294" t="s">
        <v>3087</v>
      </c>
      <c r="G85" s="295" t="s">
        <v>3089</v>
      </c>
      <c r="H85" s="567"/>
      <c r="I85" s="567">
        <v>0</v>
      </c>
      <c r="J85" s="299"/>
      <c r="K85" s="300" t="s">
        <v>3085</v>
      </c>
      <c r="L85" s="911" t="s">
        <v>11268</v>
      </c>
      <c r="M85" s="17"/>
      <c r="S85" s="17" t="str">
        <f t="shared" si="3"/>
        <v>SaveGas10Prich2_T3 := 83,  //  Сохранение предельной загазованности площадки нефтеналивного причала №2 (точка 3)</v>
      </c>
    </row>
    <row r="86" spans="1:19">
      <c r="A86" s="154">
        <v>84</v>
      </c>
      <c r="B86" s="232" t="s">
        <v>11259</v>
      </c>
      <c r="C86" s="301">
        <v>0</v>
      </c>
      <c r="D86" s="293">
        <f t="shared" si="2"/>
        <v>4</v>
      </c>
      <c r="E86" s="147"/>
      <c r="F86" s="294" t="s">
        <v>3087</v>
      </c>
      <c r="G86" s="295" t="s">
        <v>3089</v>
      </c>
      <c r="H86" s="567"/>
      <c r="I86" s="567">
        <v>0</v>
      </c>
      <c r="J86" s="299"/>
      <c r="K86" s="300" t="s">
        <v>3085</v>
      </c>
      <c r="L86" s="911" t="s">
        <v>11269</v>
      </c>
      <c r="M86" s="17"/>
      <c r="S86" s="17" t="str">
        <f t="shared" si="3"/>
        <v>SaveGas10Prich2_T4 := 84,  //  Сохранение предельной загазованности площадки нефтеналивного причала №2 (точка 4)</v>
      </c>
    </row>
    <row r="87" spans="1:19">
      <c r="A87" s="154">
        <v>85</v>
      </c>
      <c r="B87" s="232" t="s">
        <v>11260</v>
      </c>
      <c r="C87" s="301">
        <v>0</v>
      </c>
      <c r="D87" s="293">
        <f t="shared" si="2"/>
        <v>4</v>
      </c>
      <c r="E87" s="147"/>
      <c r="F87" s="294" t="s">
        <v>3087</v>
      </c>
      <c r="G87" s="295" t="s">
        <v>3089</v>
      </c>
      <c r="H87" s="567"/>
      <c r="I87" s="567">
        <v>0</v>
      </c>
      <c r="J87" s="299"/>
      <c r="K87" s="300" t="s">
        <v>3085</v>
      </c>
      <c r="L87" s="911" t="s">
        <v>11270</v>
      </c>
      <c r="M87" s="17"/>
      <c r="S87" s="17" t="str">
        <f t="shared" si="3"/>
        <v>SaveGas10Prich2_T5 := 85,  //  Сохранение предельной загазованности площадки нефтеналивного причала №2 (точка 5)</v>
      </c>
    </row>
    <row r="88" spans="1:19">
      <c r="A88" s="154">
        <v>86</v>
      </c>
      <c r="B88" s="232" t="s">
        <v>11261</v>
      </c>
      <c r="C88" s="301">
        <v>0</v>
      </c>
      <c r="D88" s="293">
        <f t="shared" si="2"/>
        <v>4</v>
      </c>
      <c r="E88" s="147"/>
      <c r="F88" s="294" t="s">
        <v>3087</v>
      </c>
      <c r="G88" s="295" t="s">
        <v>3089</v>
      </c>
      <c r="H88" s="567"/>
      <c r="I88" s="567">
        <v>0</v>
      </c>
      <c r="J88" s="299"/>
      <c r="K88" s="300" t="s">
        <v>3085</v>
      </c>
      <c r="L88" s="911" t="s">
        <v>11271</v>
      </c>
      <c r="M88" s="17"/>
      <c r="S88" s="17" t="str">
        <f t="shared" si="3"/>
        <v>SaveGas10Prich2_T6 := 86,  //  Сохранение предельной загазованности площадки нефтеналивного причала №2 (точка 6)</v>
      </c>
    </row>
    <row r="89" spans="1:19">
      <c r="A89" s="154">
        <v>87</v>
      </c>
      <c r="B89" s="232" t="s">
        <v>11262</v>
      </c>
      <c r="C89" s="301">
        <v>0</v>
      </c>
      <c r="D89" s="293">
        <f t="shared" si="2"/>
        <v>4</v>
      </c>
      <c r="E89" s="147"/>
      <c r="F89" s="294" t="s">
        <v>3087</v>
      </c>
      <c r="G89" s="295" t="s">
        <v>3089</v>
      </c>
      <c r="H89" s="567"/>
      <c r="I89" s="567">
        <v>0</v>
      </c>
      <c r="J89" s="299"/>
      <c r="K89" s="300" t="s">
        <v>3085</v>
      </c>
      <c r="L89" s="911" t="s">
        <v>11272</v>
      </c>
      <c r="M89" s="17"/>
      <c r="S89" s="17" t="str">
        <f t="shared" si="3"/>
        <v>SaveGas10Prich2_T7 := 87,  //  Сохранение предельной загазованности площадки нефтеналивного причала №2 (точка 7)</v>
      </c>
    </row>
    <row r="90" spans="1:19">
      <c r="A90" s="154">
        <v>88</v>
      </c>
      <c r="B90" s="232" t="s">
        <v>11263</v>
      </c>
      <c r="C90" s="301">
        <v>0</v>
      </c>
      <c r="D90" s="293">
        <f t="shared" si="2"/>
        <v>4</v>
      </c>
      <c r="E90" s="147"/>
      <c r="F90" s="294" t="s">
        <v>3087</v>
      </c>
      <c r="G90" s="295" t="s">
        <v>3089</v>
      </c>
      <c r="H90" s="567"/>
      <c r="I90" s="567">
        <v>0</v>
      </c>
      <c r="J90" s="299"/>
      <c r="K90" s="300" t="s">
        <v>3085</v>
      </c>
      <c r="L90" s="911" t="s">
        <v>11273</v>
      </c>
      <c r="M90" s="17"/>
      <c r="S90" s="17" t="str">
        <f t="shared" si="3"/>
        <v>SaveGas10Prich2_T8 := 88,  //  Сохранение предельной загазованности площадки нефтеналивного причала №2 (точка 8)</v>
      </c>
    </row>
    <row r="91" spans="1:19">
      <c r="A91" s="154">
        <v>89</v>
      </c>
      <c r="B91" s="232" t="s">
        <v>11264</v>
      </c>
      <c r="C91" s="301">
        <v>0</v>
      </c>
      <c r="D91" s="293">
        <f t="shared" si="2"/>
        <v>4</v>
      </c>
      <c r="E91" s="147"/>
      <c r="F91" s="294" t="s">
        <v>3087</v>
      </c>
      <c r="G91" s="295" t="s">
        <v>3089</v>
      </c>
      <c r="H91" s="567"/>
      <c r="I91" s="567">
        <v>0</v>
      </c>
      <c r="J91" s="299"/>
      <c r="K91" s="300" t="s">
        <v>3085</v>
      </c>
      <c r="L91" s="911" t="s">
        <v>11274</v>
      </c>
      <c r="M91" s="17"/>
      <c r="S91" s="17" t="str">
        <f t="shared" si="3"/>
        <v>SaveGas10Prich2_T9 := 89,  //  Сохранение предельной загазованности площадки нефтеналивного причала №2 (точка 9)</v>
      </c>
    </row>
    <row r="92" spans="1:19">
      <c r="A92" s="154">
        <v>90</v>
      </c>
      <c r="B92" s="232" t="s">
        <v>11265</v>
      </c>
      <c r="C92" s="301">
        <v>0</v>
      </c>
      <c r="D92" s="293">
        <f t="shared" si="2"/>
        <v>4</v>
      </c>
      <c r="E92" s="147"/>
      <c r="F92" s="294" t="s">
        <v>3087</v>
      </c>
      <c r="G92" s="295" t="s">
        <v>3089</v>
      </c>
      <c r="H92" s="567"/>
      <c r="I92" s="567">
        <v>0</v>
      </c>
      <c r="J92" s="299"/>
      <c r="K92" s="300" t="s">
        <v>3085</v>
      </c>
      <c r="L92" s="911" t="s">
        <v>11275</v>
      </c>
      <c r="M92" s="17"/>
      <c r="S92" s="17" t="str">
        <f t="shared" si="3"/>
        <v>SaveGas10Prich2_T10 := 90,  //  Сохранение предельной загазованности площадки нефтеналивного причала №2 (точка 10)</v>
      </c>
    </row>
    <row r="93" spans="1:19">
      <c r="A93" s="154">
        <v>91</v>
      </c>
      <c r="B93" s="908" t="s">
        <v>5590</v>
      </c>
      <c r="C93" s="301">
        <v>0</v>
      </c>
      <c r="D93" s="293">
        <f t="shared" si="2"/>
        <v>4</v>
      </c>
      <c r="E93" s="147"/>
      <c r="F93" s="294" t="s">
        <v>3087</v>
      </c>
      <c r="G93" s="295" t="s">
        <v>3089</v>
      </c>
      <c r="H93" s="567"/>
      <c r="I93" s="567">
        <v>0</v>
      </c>
      <c r="J93" s="299"/>
      <c r="K93" s="300" t="s">
        <v>3085</v>
      </c>
      <c r="L93" s="737" t="s">
        <v>9343</v>
      </c>
      <c r="M93" s="17"/>
      <c r="S93" s="17" t="str">
        <f t="shared" si="3"/>
        <v>AlmMaxT_beforeDP2 := 91,  //  Аварийная максимальная температура газовой фракции до детонационного предохранителя ДП-2</v>
      </c>
    </row>
    <row r="94" spans="1:19">
      <c r="A94" s="154">
        <v>92</v>
      </c>
      <c r="B94" s="908" t="s">
        <v>5592</v>
      </c>
      <c r="C94" s="301">
        <v>0</v>
      </c>
      <c r="D94" s="293">
        <f t="shared" si="2"/>
        <v>4</v>
      </c>
      <c r="E94" s="147"/>
      <c r="F94" s="294" t="s">
        <v>3087</v>
      </c>
      <c r="G94" s="295" t="s">
        <v>3089</v>
      </c>
      <c r="H94" s="567"/>
      <c r="I94" s="567">
        <v>0</v>
      </c>
      <c r="J94" s="299"/>
      <c r="K94" s="300" t="s">
        <v>3085</v>
      </c>
      <c r="L94" s="737" t="s">
        <v>9345</v>
      </c>
      <c r="M94" s="17"/>
      <c r="S94" s="17" t="str">
        <f t="shared" si="3"/>
        <v>AlmMaxT_afterDP2 := 92,  //  Аварийная максимальная температура газовой фракции после детонационного предохранителя ДП-2</v>
      </c>
    </row>
    <row r="95" spans="1:19">
      <c r="A95" s="154">
        <v>93</v>
      </c>
      <c r="B95" s="908" t="s">
        <v>5591</v>
      </c>
      <c r="C95" s="301">
        <v>0</v>
      </c>
      <c r="D95" s="293">
        <f t="shared" si="2"/>
        <v>4</v>
      </c>
      <c r="E95" s="147"/>
      <c r="F95" s="294" t="s">
        <v>3087</v>
      </c>
      <c r="G95" s="295" t="s">
        <v>3089</v>
      </c>
      <c r="H95" s="567"/>
      <c r="I95" s="567">
        <v>0</v>
      </c>
      <c r="J95" s="299"/>
      <c r="K95" s="300" t="s">
        <v>3085</v>
      </c>
      <c r="L95" s="737" t="s">
        <v>9347</v>
      </c>
      <c r="M95" s="17"/>
      <c r="S95" s="17" t="str">
        <f t="shared" si="3"/>
        <v>AlmMaxT_beforeDP4 := 93,  //  Аварийная максимальная температура газовой фракции до детонационного предохранителя ДП-4</v>
      </c>
    </row>
    <row r="96" spans="1:19">
      <c r="A96" s="154">
        <v>94</v>
      </c>
      <c r="B96" s="908" t="s">
        <v>5593</v>
      </c>
      <c r="C96" s="301">
        <v>0</v>
      </c>
      <c r="D96" s="293">
        <f t="shared" si="2"/>
        <v>4</v>
      </c>
      <c r="E96" s="147"/>
      <c r="F96" s="294" t="s">
        <v>3087</v>
      </c>
      <c r="G96" s="295" t="s">
        <v>3089</v>
      </c>
      <c r="H96" s="567"/>
      <c r="I96" s="567">
        <v>0</v>
      </c>
      <c r="J96" s="299"/>
      <c r="K96" s="300" t="s">
        <v>3085</v>
      </c>
      <c r="L96" s="737" t="s">
        <v>9348</v>
      </c>
      <c r="M96" s="17"/>
      <c r="S96" s="17" t="str">
        <f t="shared" si="3"/>
        <v>AlmMaxT_afterDP4 := 94,  //  Аварийная максимальная температура газовой фракции после детонационного предохранителя ДП-4</v>
      </c>
    </row>
    <row r="97" spans="1:19">
      <c r="A97" s="154">
        <v>95</v>
      </c>
      <c r="B97" s="232" t="s">
        <v>11276</v>
      </c>
      <c r="C97" s="301">
        <v>10</v>
      </c>
      <c r="D97" s="293">
        <f t="shared" si="2"/>
        <v>4</v>
      </c>
      <c r="E97" s="147"/>
      <c r="F97" s="294" t="s">
        <v>3086</v>
      </c>
      <c r="G97" s="294" t="s">
        <v>3086</v>
      </c>
      <c r="H97" s="567"/>
      <c r="I97" s="567">
        <v>0</v>
      </c>
      <c r="J97" s="299"/>
      <c r="K97" s="300" t="s">
        <v>3085</v>
      </c>
      <c r="L97" s="911" t="s">
        <v>11284</v>
      </c>
      <c r="M97" s="17"/>
      <c r="S97" s="17" t="str">
        <f t="shared" si="3"/>
        <v>AlmGas30URPN_T1 := 95,  //  Аварийная загазованность площадки УРПН, площадки газодувки (точка 1)</v>
      </c>
    </row>
    <row r="98" spans="1:19">
      <c r="A98" s="154">
        <v>96</v>
      </c>
      <c r="B98" s="232" t="s">
        <v>11277</v>
      </c>
      <c r="C98" s="301">
        <v>10</v>
      </c>
      <c r="D98" s="293">
        <f t="shared" si="2"/>
        <v>4</v>
      </c>
      <c r="E98" s="147"/>
      <c r="F98" s="294" t="s">
        <v>3086</v>
      </c>
      <c r="G98" s="294" t="s">
        <v>3086</v>
      </c>
      <c r="H98" s="567"/>
      <c r="I98" s="567">
        <v>0</v>
      </c>
      <c r="J98" s="299"/>
      <c r="K98" s="300" t="s">
        <v>3085</v>
      </c>
      <c r="L98" s="911" t="s">
        <v>11285</v>
      </c>
      <c r="M98" s="17"/>
      <c r="S98" s="17" t="str">
        <f t="shared" si="3"/>
        <v>AlmGas30URPN_T2 := 96,  //  Аварийная загазованность площадки УРПН, площадки газодувки (точка 2)</v>
      </c>
    </row>
    <row r="99" spans="1:19">
      <c r="A99" s="154">
        <v>97</v>
      </c>
      <c r="B99" s="232" t="s">
        <v>11278</v>
      </c>
      <c r="C99" s="301">
        <v>10</v>
      </c>
      <c r="D99" s="293">
        <f t="shared" si="2"/>
        <v>4</v>
      </c>
      <c r="E99" s="147"/>
      <c r="F99" s="294" t="s">
        <v>3086</v>
      </c>
      <c r="G99" s="294" t="s">
        <v>3086</v>
      </c>
      <c r="H99" s="567"/>
      <c r="I99" s="567">
        <v>0</v>
      </c>
      <c r="J99" s="299"/>
      <c r="K99" s="300" t="s">
        <v>3085</v>
      </c>
      <c r="L99" s="911" t="s">
        <v>11286</v>
      </c>
      <c r="M99" s="17"/>
      <c r="S99" s="17" t="str">
        <f t="shared" si="3"/>
        <v>AlmGas30URPN_T3 := 97,  //  Аварийная загазованность площадки УРПН, площадки газодувки (точка 3)</v>
      </c>
    </row>
    <row r="100" spans="1:19">
      <c r="A100" s="154">
        <v>98</v>
      </c>
      <c r="B100" s="232" t="s">
        <v>11279</v>
      </c>
      <c r="C100" s="301">
        <v>10</v>
      </c>
      <c r="D100" s="293">
        <f t="shared" si="2"/>
        <v>4</v>
      </c>
      <c r="E100" s="147"/>
      <c r="F100" s="294" t="s">
        <v>3086</v>
      </c>
      <c r="G100" s="294" t="s">
        <v>3086</v>
      </c>
      <c r="H100" s="567"/>
      <c r="I100" s="567">
        <v>0</v>
      </c>
      <c r="J100" s="299"/>
      <c r="K100" s="300" t="s">
        <v>3085</v>
      </c>
      <c r="L100" s="911" t="s">
        <v>11287</v>
      </c>
      <c r="M100" s="17"/>
      <c r="S100" s="17" t="str">
        <f t="shared" si="3"/>
        <v>AlmGas30URPN_T4 := 98,  //  Аварийная загазованность площадки УРПН, площадки газодувки (точка 4)</v>
      </c>
    </row>
    <row r="101" spans="1:19">
      <c r="A101" s="154">
        <v>99</v>
      </c>
      <c r="B101" s="232" t="s">
        <v>11280</v>
      </c>
      <c r="C101" s="301">
        <v>10</v>
      </c>
      <c r="D101" s="293">
        <f t="shared" si="2"/>
        <v>4</v>
      </c>
      <c r="E101" s="147"/>
      <c r="F101" s="294" t="s">
        <v>3086</v>
      </c>
      <c r="G101" s="294" t="s">
        <v>3086</v>
      </c>
      <c r="H101" s="567"/>
      <c r="I101" s="567">
        <v>0</v>
      </c>
      <c r="J101" s="299"/>
      <c r="K101" s="300" t="s">
        <v>3085</v>
      </c>
      <c r="L101" s="911" t="s">
        <v>11288</v>
      </c>
      <c r="M101" s="17"/>
      <c r="S101" s="17" t="str">
        <f t="shared" si="3"/>
        <v>AlmGas30URPN_T5 := 99,  //  Аварийная загазованность площадки УРПН, площадки газодувки (точка 5)</v>
      </c>
    </row>
    <row r="102" spans="1:19">
      <c r="A102" s="154">
        <v>100</v>
      </c>
      <c r="B102" s="232" t="s">
        <v>11281</v>
      </c>
      <c r="C102" s="301">
        <v>10</v>
      </c>
      <c r="D102" s="293">
        <f t="shared" si="2"/>
        <v>4</v>
      </c>
      <c r="E102" s="147"/>
      <c r="F102" s="294" t="s">
        <v>3086</v>
      </c>
      <c r="G102" s="294" t="s">
        <v>3086</v>
      </c>
      <c r="H102" s="567"/>
      <c r="I102" s="567">
        <v>0</v>
      </c>
      <c r="J102" s="299"/>
      <c r="K102" s="300" t="s">
        <v>3085</v>
      </c>
      <c r="L102" s="911" t="s">
        <v>11289</v>
      </c>
      <c r="M102" s="17"/>
      <c r="S102" s="17" t="str">
        <f t="shared" si="3"/>
        <v>AlmGas30URPN_T6 := 100,  //  Аварийная загазованность площадки УРПН, площадки газодувки (точка 6)</v>
      </c>
    </row>
    <row r="103" spans="1:19">
      <c r="A103" s="154">
        <v>101</v>
      </c>
      <c r="B103" s="232" t="s">
        <v>11282</v>
      </c>
      <c r="C103" s="301">
        <v>10</v>
      </c>
      <c r="D103" s="293">
        <f t="shared" si="2"/>
        <v>5</v>
      </c>
      <c r="E103" s="147"/>
      <c r="F103" s="294" t="s">
        <v>3086</v>
      </c>
      <c r="G103" s="294" t="s">
        <v>3086</v>
      </c>
      <c r="H103" s="567"/>
      <c r="I103" s="567">
        <v>0</v>
      </c>
      <c r="J103" s="299"/>
      <c r="K103" s="300" t="s">
        <v>3085</v>
      </c>
      <c r="L103" s="911" t="s">
        <v>11290</v>
      </c>
      <c r="M103" s="17"/>
      <c r="S103" s="17" t="str">
        <f t="shared" si="3"/>
        <v>AlmGas30URPN_T7 := 101,  //  Аварийная загазованность площадки УРПН, площадки газодувки (точка 7)</v>
      </c>
    </row>
    <row r="104" spans="1:19">
      <c r="A104" s="154">
        <v>102</v>
      </c>
      <c r="B104" s="232" t="s">
        <v>11283</v>
      </c>
      <c r="C104" s="301">
        <v>10</v>
      </c>
      <c r="D104" s="293">
        <f t="shared" si="2"/>
        <v>5</v>
      </c>
      <c r="E104" s="147"/>
      <c r="F104" s="294" t="s">
        <v>3086</v>
      </c>
      <c r="G104" s="294" t="s">
        <v>3086</v>
      </c>
      <c r="H104" s="567"/>
      <c r="I104" s="567">
        <v>0</v>
      </c>
      <c r="J104" s="299"/>
      <c r="K104" s="300" t="s">
        <v>3085</v>
      </c>
      <c r="L104" s="911" t="s">
        <v>11291</v>
      </c>
      <c r="M104" s="17"/>
      <c r="S104" s="17" t="str">
        <f t="shared" si="3"/>
        <v>AlmGas30URPN_T8 := 102,  //  Аварийная загазованность площадки УРПН, площадки газодувки (точка 8)</v>
      </c>
    </row>
    <row r="105" spans="1:19">
      <c r="A105" s="154">
        <v>103</v>
      </c>
      <c r="B105" s="909" t="s">
        <v>5594</v>
      </c>
      <c r="C105" s="301">
        <v>10</v>
      </c>
      <c r="D105" s="293">
        <f t="shared" si="2"/>
        <v>5</v>
      </c>
      <c r="E105" s="147"/>
      <c r="F105" s="294" t="s">
        <v>3086</v>
      </c>
      <c r="G105" s="294" t="s">
        <v>3086</v>
      </c>
      <c r="H105" s="567"/>
      <c r="I105" s="567">
        <v>0</v>
      </c>
      <c r="J105" s="299"/>
      <c r="K105" s="300" t="s">
        <v>3085</v>
      </c>
      <c r="L105" s="737" t="s">
        <v>9349</v>
      </c>
      <c r="M105" s="17"/>
      <c r="S105" s="17" t="str">
        <f t="shared" si="3"/>
        <v>NdvGasURPN := 103,  //  Недостоверность измерений двух и более преобразователей уровня загазованности площадки УРПН, площадки газодувки</v>
      </c>
    </row>
    <row r="106" spans="1:19">
      <c r="A106" s="154">
        <v>104</v>
      </c>
      <c r="B106" s="232" t="s">
        <v>11292</v>
      </c>
      <c r="C106" s="301">
        <v>0</v>
      </c>
      <c r="D106" s="293">
        <f t="shared" si="2"/>
        <v>5</v>
      </c>
      <c r="E106" s="147"/>
      <c r="F106" s="294" t="s">
        <v>3086</v>
      </c>
      <c r="G106" s="294" t="s">
        <v>3086</v>
      </c>
      <c r="H106" s="567"/>
      <c r="I106" s="567">
        <v>0</v>
      </c>
      <c r="J106" s="299"/>
      <c r="K106" s="300" t="s">
        <v>3085</v>
      </c>
      <c r="L106" s="911" t="s">
        <v>11300</v>
      </c>
      <c r="M106" s="17"/>
      <c r="S106" s="17" t="str">
        <f t="shared" si="3"/>
        <v>SaveGas10URPN_T1 := 104,  //  Сохранение предельной загазованности площадки УРПН, площадки газодувки (точка 1)</v>
      </c>
    </row>
    <row r="107" spans="1:19">
      <c r="A107" s="154">
        <v>105</v>
      </c>
      <c r="B107" s="232" t="s">
        <v>11293</v>
      </c>
      <c r="C107" s="301">
        <v>0</v>
      </c>
      <c r="D107" s="293">
        <f t="shared" si="2"/>
        <v>5</v>
      </c>
      <c r="E107" s="147"/>
      <c r="F107" s="294" t="s">
        <v>3086</v>
      </c>
      <c r="G107" s="294" t="s">
        <v>3086</v>
      </c>
      <c r="H107" s="567"/>
      <c r="I107" s="567">
        <v>0</v>
      </c>
      <c r="J107" s="299"/>
      <c r="K107" s="300" t="s">
        <v>3085</v>
      </c>
      <c r="L107" s="911" t="s">
        <v>11301</v>
      </c>
      <c r="M107" s="17"/>
      <c r="S107" s="17" t="str">
        <f t="shared" si="3"/>
        <v>SaveGas10URPN_T2 := 105,  //  Сохранение предельной загазованности площадки УРПН, площадки газодувки (точка 2)</v>
      </c>
    </row>
    <row r="108" spans="1:19">
      <c r="A108" s="154">
        <v>106</v>
      </c>
      <c r="B108" s="232" t="s">
        <v>11294</v>
      </c>
      <c r="C108" s="301">
        <v>0</v>
      </c>
      <c r="D108" s="293">
        <f t="shared" si="2"/>
        <v>5</v>
      </c>
      <c r="E108" s="147"/>
      <c r="F108" s="294" t="s">
        <v>3086</v>
      </c>
      <c r="G108" s="294" t="s">
        <v>3086</v>
      </c>
      <c r="H108" s="567"/>
      <c r="I108" s="567">
        <v>0</v>
      </c>
      <c r="J108" s="299"/>
      <c r="K108" s="300" t="s">
        <v>3085</v>
      </c>
      <c r="L108" s="911" t="s">
        <v>11302</v>
      </c>
      <c r="M108" s="17"/>
      <c r="S108" s="17" t="str">
        <f t="shared" si="3"/>
        <v>SaveGas10URPN_T3 := 106,  //  Сохранение предельной загазованности площадки УРПН, площадки газодувки (точка 3)</v>
      </c>
    </row>
    <row r="109" spans="1:19">
      <c r="A109" s="154">
        <v>107</v>
      </c>
      <c r="B109" s="232" t="s">
        <v>11295</v>
      </c>
      <c r="C109" s="301">
        <v>0</v>
      </c>
      <c r="D109" s="293">
        <f t="shared" si="2"/>
        <v>5</v>
      </c>
      <c r="E109" s="147"/>
      <c r="F109" s="294" t="s">
        <v>3086</v>
      </c>
      <c r="G109" s="294" t="s">
        <v>3086</v>
      </c>
      <c r="H109" s="567"/>
      <c r="I109" s="567">
        <v>0</v>
      </c>
      <c r="J109" s="299"/>
      <c r="K109" s="300" t="s">
        <v>3085</v>
      </c>
      <c r="L109" s="911" t="s">
        <v>11303</v>
      </c>
      <c r="M109" s="17"/>
      <c r="S109" s="17" t="str">
        <f t="shared" si="3"/>
        <v>SaveGas10URPN_T4 := 107,  //  Сохранение предельной загазованности площадки УРПН, площадки газодувки (точка 4)</v>
      </c>
    </row>
    <row r="110" spans="1:19">
      <c r="A110" s="154">
        <v>108</v>
      </c>
      <c r="B110" s="232" t="s">
        <v>11296</v>
      </c>
      <c r="C110" s="301">
        <v>0</v>
      </c>
      <c r="D110" s="293">
        <f t="shared" si="2"/>
        <v>5</v>
      </c>
      <c r="E110" s="147"/>
      <c r="F110" s="294" t="s">
        <v>3086</v>
      </c>
      <c r="G110" s="294" t="s">
        <v>3086</v>
      </c>
      <c r="H110" s="567"/>
      <c r="I110" s="567">
        <v>0</v>
      </c>
      <c r="J110" s="299"/>
      <c r="K110" s="300" t="s">
        <v>3085</v>
      </c>
      <c r="L110" s="911" t="s">
        <v>11304</v>
      </c>
      <c r="M110" s="17"/>
      <c r="S110" s="17" t="str">
        <f t="shared" si="3"/>
        <v>SaveGas10URPN_T5 := 108,  //  Сохранение предельной загазованности площадки УРПН, площадки газодувки (точка 5)</v>
      </c>
    </row>
    <row r="111" spans="1:19">
      <c r="A111" s="154">
        <v>109</v>
      </c>
      <c r="B111" s="232" t="s">
        <v>11297</v>
      </c>
      <c r="C111" s="301">
        <v>0</v>
      </c>
      <c r="D111" s="293">
        <f t="shared" si="2"/>
        <v>5</v>
      </c>
      <c r="E111" s="147"/>
      <c r="F111" s="294" t="s">
        <v>3086</v>
      </c>
      <c r="G111" s="294" t="s">
        <v>3086</v>
      </c>
      <c r="H111" s="567"/>
      <c r="I111" s="567">
        <v>0</v>
      </c>
      <c r="J111" s="299"/>
      <c r="K111" s="300" t="s">
        <v>3085</v>
      </c>
      <c r="L111" s="911" t="s">
        <v>11305</v>
      </c>
      <c r="M111" s="17"/>
      <c r="S111" s="17" t="str">
        <f t="shared" si="3"/>
        <v>SaveGas10URPN_T6 := 109,  //  Сохранение предельной загазованности площадки УРПН, площадки газодувки (точка 6)</v>
      </c>
    </row>
    <row r="112" spans="1:19">
      <c r="A112" s="154">
        <v>110</v>
      </c>
      <c r="B112" s="232" t="s">
        <v>11298</v>
      </c>
      <c r="C112" s="301">
        <v>0</v>
      </c>
      <c r="D112" s="293">
        <f t="shared" si="2"/>
        <v>5</v>
      </c>
      <c r="E112" s="147"/>
      <c r="F112" s="294" t="s">
        <v>3086</v>
      </c>
      <c r="G112" s="294" t="s">
        <v>3086</v>
      </c>
      <c r="H112" s="567"/>
      <c r="I112" s="567">
        <v>0</v>
      </c>
      <c r="J112" s="299"/>
      <c r="K112" s="300" t="s">
        <v>3085</v>
      </c>
      <c r="L112" s="911" t="s">
        <v>11306</v>
      </c>
      <c r="M112" s="17"/>
      <c r="S112" s="17" t="str">
        <f t="shared" si="3"/>
        <v>SaveGas10URPN_T7 := 110,  //  Сохранение предельной загазованности площадки УРПН, площадки газодувки (точка 7)</v>
      </c>
    </row>
    <row r="113" spans="1:19">
      <c r="A113" s="154">
        <v>111</v>
      </c>
      <c r="B113" s="232" t="s">
        <v>11299</v>
      </c>
      <c r="C113" s="301">
        <v>0</v>
      </c>
      <c r="D113" s="293">
        <f t="shared" si="2"/>
        <v>5</v>
      </c>
      <c r="E113" s="147"/>
      <c r="F113" s="294" t="s">
        <v>3086</v>
      </c>
      <c r="G113" s="294" t="s">
        <v>3086</v>
      </c>
      <c r="H113" s="567"/>
      <c r="I113" s="567">
        <v>0</v>
      </c>
      <c r="J113" s="299"/>
      <c r="K113" s="300" t="s">
        <v>3085</v>
      </c>
      <c r="L113" s="911" t="s">
        <v>11307</v>
      </c>
      <c r="M113" s="17"/>
      <c r="S113" s="17" t="str">
        <f t="shared" si="3"/>
        <v>SaveGas10URPN_T8 := 111,  //  Сохранение предельной загазованности площадки УРПН, площадки газодувки (точка 8)</v>
      </c>
    </row>
    <row r="114" spans="1:19">
      <c r="A114" s="154">
        <v>112</v>
      </c>
      <c r="B114" s="232" t="s">
        <v>11308</v>
      </c>
      <c r="C114" s="301">
        <v>10</v>
      </c>
      <c r="D114" s="293">
        <f t="shared" si="2"/>
        <v>5</v>
      </c>
      <c r="E114" s="147"/>
      <c r="F114" s="294" t="s">
        <v>3087</v>
      </c>
      <c r="G114" s="295" t="s">
        <v>3089</v>
      </c>
      <c r="H114" s="567"/>
      <c r="I114" s="567">
        <v>0</v>
      </c>
      <c r="J114" s="299"/>
      <c r="K114" s="300" t="s">
        <v>3085</v>
      </c>
      <c r="L114" s="911" t="s">
        <v>11311</v>
      </c>
      <c r="M114" s="17"/>
      <c r="S114" s="17" t="str">
        <f t="shared" si="3"/>
        <v>AlmGas30StendPrich1_T1 := 112,  //  Аварийная загазованность площадки насосной станции откачки нефти из стендеров причала №1 (точка 1)</v>
      </c>
    </row>
    <row r="115" spans="1:19">
      <c r="A115" s="154">
        <v>113</v>
      </c>
      <c r="B115" s="232" t="s">
        <v>11309</v>
      </c>
      <c r="C115" s="301">
        <v>10</v>
      </c>
      <c r="D115" s="293">
        <f t="shared" si="2"/>
        <v>5</v>
      </c>
      <c r="E115" s="147"/>
      <c r="F115" s="294" t="s">
        <v>3087</v>
      </c>
      <c r="G115" s="295" t="s">
        <v>3089</v>
      </c>
      <c r="H115" s="567"/>
      <c r="I115" s="567">
        <v>0</v>
      </c>
      <c r="J115" s="299"/>
      <c r="K115" s="300" t="s">
        <v>3085</v>
      </c>
      <c r="L115" s="911" t="s">
        <v>11312</v>
      </c>
      <c r="M115" s="17"/>
      <c r="S115" s="17" t="str">
        <f t="shared" si="3"/>
        <v>AlmGas30StendPrich1_T2 := 113,  //  Аварийная загазованность площадки насосной станции откачки нефти из стендеров причала №1 (точка 2)</v>
      </c>
    </row>
    <row r="116" spans="1:19">
      <c r="A116" s="154">
        <v>114</v>
      </c>
      <c r="B116" s="232" t="s">
        <v>11310</v>
      </c>
      <c r="C116" s="301">
        <v>10</v>
      </c>
      <c r="D116" s="293">
        <f t="shared" si="2"/>
        <v>5</v>
      </c>
      <c r="E116" s="147"/>
      <c r="F116" s="294" t="s">
        <v>3087</v>
      </c>
      <c r="G116" s="295" t="s">
        <v>3089</v>
      </c>
      <c r="H116" s="567"/>
      <c r="I116" s="567">
        <v>0</v>
      </c>
      <c r="J116" s="299"/>
      <c r="K116" s="300" t="s">
        <v>3085</v>
      </c>
      <c r="L116" s="911" t="s">
        <v>11313</v>
      </c>
      <c r="M116" s="17"/>
      <c r="S116" s="17" t="str">
        <f t="shared" si="3"/>
        <v>AlmGas30StendPrich1_T3 := 114,  //  Аварийная загазованность площадки насосной станции откачки нефти из стендеров причала №1 (точка 3)</v>
      </c>
    </row>
    <row r="117" spans="1:19" ht="30">
      <c r="A117" s="154">
        <v>115</v>
      </c>
      <c r="B117" s="909" t="s">
        <v>5595</v>
      </c>
      <c r="C117" s="298">
        <v>10</v>
      </c>
      <c r="D117" s="293">
        <f t="shared" si="2"/>
        <v>5</v>
      </c>
      <c r="E117" s="147"/>
      <c r="F117" s="294" t="s">
        <v>3087</v>
      </c>
      <c r="G117" s="295" t="s">
        <v>3089</v>
      </c>
      <c r="H117" s="567"/>
      <c r="I117" s="567">
        <v>0</v>
      </c>
      <c r="J117" s="299"/>
      <c r="K117" s="300" t="s">
        <v>3085</v>
      </c>
      <c r="L117" s="737" t="s">
        <v>9530</v>
      </c>
      <c r="M117" s="17"/>
      <c r="S117" s="17" t="str">
        <f t="shared" si="3"/>
        <v>NdvGasStendPrich1 := 115,  //  Недостоверность измерений двух и более преобразователей уровня загазованности площадки насосной станции откачки нефти из стендеров причала №1</v>
      </c>
    </row>
    <row r="118" spans="1:19">
      <c r="A118" s="154">
        <v>116</v>
      </c>
      <c r="B118" s="232" t="s">
        <v>11317</v>
      </c>
      <c r="C118" s="298">
        <v>0</v>
      </c>
      <c r="D118" s="293">
        <f t="shared" si="2"/>
        <v>5</v>
      </c>
      <c r="E118" s="147"/>
      <c r="F118" s="294" t="s">
        <v>3087</v>
      </c>
      <c r="G118" s="295" t="s">
        <v>3089</v>
      </c>
      <c r="H118" s="567"/>
      <c r="I118" s="567">
        <v>0</v>
      </c>
      <c r="J118" s="299"/>
      <c r="K118" s="300" t="s">
        <v>3085</v>
      </c>
      <c r="L118" s="911" t="s">
        <v>11314</v>
      </c>
      <c r="M118" s="17"/>
      <c r="S118" s="17" t="str">
        <f t="shared" si="3"/>
        <v>SaveGas10StendPrich1_T1 := 116,  //  Сохранение предельной загазованности площадки насосной станции откачки нефти из стендеров причала №1 (точка 1)</v>
      </c>
    </row>
    <row r="119" spans="1:19">
      <c r="A119" s="154">
        <v>117</v>
      </c>
      <c r="B119" s="232" t="s">
        <v>11318</v>
      </c>
      <c r="C119" s="298">
        <v>0</v>
      </c>
      <c r="D119" s="293">
        <f t="shared" si="2"/>
        <v>5</v>
      </c>
      <c r="E119" s="147"/>
      <c r="F119" s="294" t="s">
        <v>3087</v>
      </c>
      <c r="G119" s="295" t="s">
        <v>3089</v>
      </c>
      <c r="H119" s="567"/>
      <c r="I119" s="567">
        <v>0</v>
      </c>
      <c r="J119" s="299"/>
      <c r="K119" s="300" t="s">
        <v>3085</v>
      </c>
      <c r="L119" s="911" t="s">
        <v>11315</v>
      </c>
      <c r="M119" s="17"/>
      <c r="S119" s="17" t="str">
        <f t="shared" si="3"/>
        <v>SaveGas10StendPrich1_T2 := 117,  //  Сохранение предельной загазованности площадки насосной станции откачки нефти из стендеров причала №1 (точка 2)</v>
      </c>
    </row>
    <row r="120" spans="1:19">
      <c r="A120" s="154">
        <v>118</v>
      </c>
      <c r="B120" s="232" t="s">
        <v>11319</v>
      </c>
      <c r="C120" s="298">
        <v>0</v>
      </c>
      <c r="D120" s="293">
        <f t="shared" si="2"/>
        <v>5</v>
      </c>
      <c r="E120" s="147"/>
      <c r="F120" s="294" t="s">
        <v>3087</v>
      </c>
      <c r="G120" s="295" t="s">
        <v>3089</v>
      </c>
      <c r="H120" s="567"/>
      <c r="I120" s="567">
        <v>0</v>
      </c>
      <c r="J120" s="299"/>
      <c r="K120" s="300" t="s">
        <v>3085</v>
      </c>
      <c r="L120" s="911" t="s">
        <v>11316</v>
      </c>
      <c r="M120" s="17"/>
      <c r="S120" s="17" t="str">
        <f t="shared" si="3"/>
        <v>SaveGas10StendPrich1_T3 := 118,  //  Сохранение предельной загазованности площадки насосной станции откачки нефти из стендеров причала №1 (точка 3)</v>
      </c>
    </row>
    <row r="121" spans="1:19">
      <c r="A121" s="154">
        <v>119</v>
      </c>
      <c r="B121" s="908" t="s">
        <v>5596</v>
      </c>
      <c r="C121" s="301">
        <v>0</v>
      </c>
      <c r="D121" s="293">
        <f t="shared" si="2"/>
        <v>5</v>
      </c>
      <c r="E121" s="147"/>
      <c r="F121" s="294" t="s">
        <v>3087</v>
      </c>
      <c r="G121" s="295" t="s">
        <v>3089</v>
      </c>
      <c r="H121" s="567"/>
      <c r="I121" s="567">
        <v>0</v>
      </c>
      <c r="J121" s="299"/>
      <c r="K121" s="300" t="s">
        <v>3085</v>
      </c>
      <c r="L121" s="737" t="s">
        <v>9350</v>
      </c>
      <c r="M121" s="17"/>
      <c r="S121" s="17" t="str">
        <f t="shared" si="3"/>
        <v>AlmMaxL_E1 := 119,  //  Аварийный максимальный уровень нефти в резервуаре Е-1</v>
      </c>
    </row>
    <row r="122" spans="1:19">
      <c r="A122" s="154">
        <v>120</v>
      </c>
      <c r="B122" s="232" t="s">
        <v>11320</v>
      </c>
      <c r="C122" s="301">
        <v>10</v>
      </c>
      <c r="D122" s="293">
        <f t="shared" si="2"/>
        <v>5</v>
      </c>
      <c r="E122" s="147"/>
      <c r="F122" s="294" t="s">
        <v>3087</v>
      </c>
      <c r="G122" s="295" t="s">
        <v>3089</v>
      </c>
      <c r="H122" s="567"/>
      <c r="I122" s="567">
        <v>0</v>
      </c>
      <c r="J122" s="299"/>
      <c r="K122" s="300" t="s">
        <v>3085</v>
      </c>
      <c r="L122" s="911" t="s">
        <v>11326</v>
      </c>
      <c r="M122" s="17"/>
      <c r="S122" s="17" t="str">
        <f t="shared" si="3"/>
        <v>AlmGas30E1_T1 := 120,  //  Аварийная загазованность площадки насосной станции откачки дренажа из ёмкости Е-1 (точка 1)</v>
      </c>
    </row>
    <row r="123" spans="1:19">
      <c r="A123" s="154">
        <v>121</v>
      </c>
      <c r="B123" s="232" t="s">
        <v>11321</v>
      </c>
      <c r="C123" s="301">
        <v>10</v>
      </c>
      <c r="D123" s="293">
        <f t="shared" si="2"/>
        <v>5</v>
      </c>
      <c r="E123" s="147"/>
      <c r="F123" s="294" t="s">
        <v>3087</v>
      </c>
      <c r="G123" s="295" t="s">
        <v>3089</v>
      </c>
      <c r="H123" s="567"/>
      <c r="I123" s="567">
        <v>0</v>
      </c>
      <c r="J123" s="299"/>
      <c r="K123" s="300" t="s">
        <v>3085</v>
      </c>
      <c r="L123" s="911" t="s">
        <v>11327</v>
      </c>
      <c r="M123" s="17"/>
      <c r="S123" s="17" t="str">
        <f t="shared" si="3"/>
        <v>AlmGas30E1_T2 := 121,  //  Аварийная загазованность площадки насосной станции откачки дренажа из ёмкости Е-1 (точка 2)</v>
      </c>
    </row>
    <row r="124" spans="1:19">
      <c r="A124" s="154">
        <v>122</v>
      </c>
      <c r="B124" s="232" t="s">
        <v>11322</v>
      </c>
      <c r="C124" s="301">
        <v>10</v>
      </c>
      <c r="D124" s="293">
        <f t="shared" si="2"/>
        <v>5</v>
      </c>
      <c r="E124" s="147"/>
      <c r="F124" s="294" t="s">
        <v>3087</v>
      </c>
      <c r="G124" s="295" t="s">
        <v>3089</v>
      </c>
      <c r="H124" s="567"/>
      <c r="I124" s="567">
        <v>0</v>
      </c>
      <c r="J124" s="299"/>
      <c r="K124" s="300" t="s">
        <v>3085</v>
      </c>
      <c r="L124" s="911" t="s">
        <v>11325</v>
      </c>
      <c r="M124" s="17"/>
      <c r="S124" s="17" t="str">
        <f t="shared" si="3"/>
        <v>AlmGas30E1_T3 := 122,  //  Аварийная загазованность площадки насосной станции откачки дренажа из ёмкости Е-1 (точка 3)</v>
      </c>
    </row>
    <row r="125" spans="1:19">
      <c r="A125" s="154">
        <v>123</v>
      </c>
      <c r="B125" s="232" t="s">
        <v>11323</v>
      </c>
      <c r="C125" s="301">
        <v>10</v>
      </c>
      <c r="D125" s="293">
        <f t="shared" si="2"/>
        <v>5</v>
      </c>
      <c r="E125" s="147"/>
      <c r="F125" s="294" t="s">
        <v>3087</v>
      </c>
      <c r="G125" s="295" t="s">
        <v>3089</v>
      </c>
      <c r="H125" s="567"/>
      <c r="I125" s="567">
        <v>0</v>
      </c>
      <c r="J125" s="299"/>
      <c r="K125" s="300" t="s">
        <v>3085</v>
      </c>
      <c r="L125" s="911" t="s">
        <v>11328</v>
      </c>
      <c r="M125" s="17"/>
      <c r="S125" s="17" t="str">
        <f t="shared" si="3"/>
        <v>AlmGas30E1_T4 := 123,  //  Аварийная загазованность площадки насосной станции откачки дренажа из ёмкости Е-1 (точка 4)</v>
      </c>
    </row>
    <row r="126" spans="1:19">
      <c r="A126" s="154">
        <v>124</v>
      </c>
      <c r="B126" s="232" t="s">
        <v>11324</v>
      </c>
      <c r="C126" s="301">
        <v>10</v>
      </c>
      <c r="D126" s="293">
        <f t="shared" si="2"/>
        <v>5</v>
      </c>
      <c r="E126" s="147"/>
      <c r="F126" s="294" t="s">
        <v>3087</v>
      </c>
      <c r="G126" s="295" t="s">
        <v>3089</v>
      </c>
      <c r="H126" s="567"/>
      <c r="I126" s="567">
        <v>0</v>
      </c>
      <c r="J126" s="299"/>
      <c r="K126" s="300" t="s">
        <v>3085</v>
      </c>
      <c r="L126" s="911" t="s">
        <v>11329</v>
      </c>
      <c r="M126" s="17"/>
      <c r="S126" s="17" t="str">
        <f t="shared" si="3"/>
        <v>AlmGas30E1_T5 := 124,  //  Аварийная загазованность площадки насосной станции откачки дренажа из ёмкости Е-1 (точка 5)</v>
      </c>
    </row>
    <row r="127" spans="1:19">
      <c r="A127" s="154">
        <v>125</v>
      </c>
      <c r="B127" s="909" t="s">
        <v>5597</v>
      </c>
      <c r="C127" s="301">
        <v>10</v>
      </c>
      <c r="D127" s="293">
        <f t="shared" si="2"/>
        <v>5</v>
      </c>
      <c r="E127" s="147"/>
      <c r="F127" s="294" t="s">
        <v>3087</v>
      </c>
      <c r="G127" s="295" t="s">
        <v>3089</v>
      </c>
      <c r="H127" s="567"/>
      <c r="I127" s="567">
        <v>0</v>
      </c>
      <c r="J127" s="299"/>
      <c r="K127" s="300" t="s">
        <v>3085</v>
      </c>
      <c r="L127" s="737" t="s">
        <v>9351</v>
      </c>
      <c r="M127" s="17"/>
      <c r="S127" s="17" t="str">
        <f t="shared" si="3"/>
        <v>AlmNdvGasE1 := 125,  //  Недостоверность измерений двух и более преобразователей уровня загазованности площадки насосной станции откачки дренажа из ёмкости Е-1</v>
      </c>
    </row>
    <row r="128" spans="1:19">
      <c r="A128" s="154">
        <v>126</v>
      </c>
      <c r="B128" s="232" t="s">
        <v>11330</v>
      </c>
      <c r="C128" s="301">
        <v>0</v>
      </c>
      <c r="D128" s="293">
        <f t="shared" si="2"/>
        <v>6</v>
      </c>
      <c r="E128" s="147"/>
      <c r="F128" s="294" t="s">
        <v>3087</v>
      </c>
      <c r="G128" s="295" t="s">
        <v>3089</v>
      </c>
      <c r="H128" s="567"/>
      <c r="I128" s="567">
        <v>0</v>
      </c>
      <c r="J128" s="299"/>
      <c r="K128" s="300" t="s">
        <v>3085</v>
      </c>
      <c r="L128" s="911" t="s">
        <v>11335</v>
      </c>
      <c r="M128" s="17"/>
      <c r="S128" s="17" t="str">
        <f t="shared" si="3"/>
        <v>SaveGas10E1_T1 := 126,  //  Сохранение предельной загазованности площадки насосной станции откачки дренажа из ёмкости Е-1 (точка 1)</v>
      </c>
    </row>
    <row r="129" spans="1:19">
      <c r="A129" s="154">
        <v>127</v>
      </c>
      <c r="B129" s="232" t="s">
        <v>11331</v>
      </c>
      <c r="C129" s="301">
        <v>0</v>
      </c>
      <c r="D129" s="293">
        <f t="shared" si="2"/>
        <v>6</v>
      </c>
      <c r="E129" s="147"/>
      <c r="F129" s="294" t="s">
        <v>3087</v>
      </c>
      <c r="G129" s="295" t="s">
        <v>3089</v>
      </c>
      <c r="H129" s="567"/>
      <c r="I129" s="567">
        <v>0</v>
      </c>
      <c r="J129" s="299"/>
      <c r="K129" s="300" t="s">
        <v>3085</v>
      </c>
      <c r="L129" s="911" t="s">
        <v>11336</v>
      </c>
      <c r="M129" s="17"/>
      <c r="S129" s="17" t="str">
        <f t="shared" si="3"/>
        <v>SaveGas10E1_T2 := 127,  //  Сохранение предельной загазованности площадки насосной станции откачки дренажа из ёмкости Е-1 (точка 2)</v>
      </c>
    </row>
    <row r="130" spans="1:19">
      <c r="A130" s="154">
        <v>128</v>
      </c>
      <c r="B130" s="232" t="s">
        <v>11332</v>
      </c>
      <c r="C130" s="301">
        <v>0</v>
      </c>
      <c r="D130" s="293">
        <f t="shared" si="2"/>
        <v>6</v>
      </c>
      <c r="E130" s="147"/>
      <c r="F130" s="294" t="s">
        <v>3087</v>
      </c>
      <c r="G130" s="295" t="s">
        <v>3089</v>
      </c>
      <c r="H130" s="567"/>
      <c r="I130" s="567">
        <v>0</v>
      </c>
      <c r="J130" s="299"/>
      <c r="K130" s="300" t="s">
        <v>3085</v>
      </c>
      <c r="L130" s="911" t="s">
        <v>11337</v>
      </c>
      <c r="M130" s="17"/>
      <c r="S130" s="17" t="str">
        <f t="shared" si="3"/>
        <v>SaveGas10E1_T3 := 128,  //  Сохранение предельной загазованности площадки насосной станции откачки дренажа из ёмкости Е-1 (точка 3)</v>
      </c>
    </row>
    <row r="131" spans="1:19">
      <c r="A131" s="154">
        <v>129</v>
      </c>
      <c r="B131" s="232" t="s">
        <v>11333</v>
      </c>
      <c r="C131" s="301">
        <v>0</v>
      </c>
      <c r="D131" s="293">
        <f t="shared" si="2"/>
        <v>6</v>
      </c>
      <c r="E131" s="147"/>
      <c r="F131" s="294" t="s">
        <v>3087</v>
      </c>
      <c r="G131" s="295" t="s">
        <v>3089</v>
      </c>
      <c r="H131" s="567"/>
      <c r="I131" s="567">
        <v>0</v>
      </c>
      <c r="J131" s="299"/>
      <c r="K131" s="300" t="s">
        <v>3085</v>
      </c>
      <c r="L131" s="911" t="s">
        <v>11338</v>
      </c>
      <c r="M131" s="17"/>
      <c r="S131" s="17" t="str">
        <f t="shared" si="3"/>
        <v>SaveGas10E1_T4 := 129,  //  Сохранение предельной загазованности площадки насосной станции откачки дренажа из ёмкости Е-1 (точка 4)</v>
      </c>
    </row>
    <row r="132" spans="1:19">
      <c r="A132" s="154">
        <v>130</v>
      </c>
      <c r="B132" s="232" t="s">
        <v>11334</v>
      </c>
      <c r="C132" s="301">
        <v>0</v>
      </c>
      <c r="D132" s="293">
        <f t="shared" ref="D132:D195" si="4">INT((A132-1)/25)+1</f>
        <v>6</v>
      </c>
      <c r="E132" s="147"/>
      <c r="F132" s="294" t="s">
        <v>3087</v>
      </c>
      <c r="G132" s="295" t="s">
        <v>3089</v>
      </c>
      <c r="H132" s="567"/>
      <c r="I132" s="567">
        <v>0</v>
      </c>
      <c r="J132" s="299"/>
      <c r="K132" s="300" t="s">
        <v>3085</v>
      </c>
      <c r="L132" s="911" t="s">
        <v>11339</v>
      </c>
      <c r="M132" s="17"/>
      <c r="S132" s="17" t="str">
        <f t="shared" ref="S132:S195" si="5">L132&amp;" := " &amp;A132 &amp; ",  //  " &amp;B132</f>
        <v>SaveGas10E1_T5 := 130,  //  Сохранение предельной загазованности площадки насосной станции откачки дренажа из ёмкости Е-1 (точка 5)</v>
      </c>
    </row>
    <row r="133" spans="1:19">
      <c r="A133" s="154">
        <v>131</v>
      </c>
      <c r="B133" s="232" t="s">
        <v>11340</v>
      </c>
      <c r="C133" s="301">
        <v>10</v>
      </c>
      <c r="D133" s="293">
        <f t="shared" si="4"/>
        <v>6</v>
      </c>
      <c r="E133" s="147"/>
      <c r="F133" s="294" t="s">
        <v>3087</v>
      </c>
      <c r="G133" s="295" t="s">
        <v>3089</v>
      </c>
      <c r="H133" s="567"/>
      <c r="I133" s="567">
        <v>0</v>
      </c>
      <c r="J133" s="299"/>
      <c r="K133" s="300" t="s">
        <v>3085</v>
      </c>
      <c r="L133" s="911" t="s">
        <v>11346</v>
      </c>
      <c r="M133" s="17"/>
      <c r="S133" s="17" t="str">
        <f t="shared" si="5"/>
        <v>AlmGas30StendPrich2_T1 := 131,  //  Аварийная загазованность площадки насосной станции откачки нефти из стендеров причала №2 (точка 1)</v>
      </c>
    </row>
    <row r="134" spans="1:19">
      <c r="A134" s="154">
        <v>132</v>
      </c>
      <c r="B134" s="232" t="s">
        <v>11341</v>
      </c>
      <c r="C134" s="301">
        <v>10</v>
      </c>
      <c r="D134" s="293">
        <f t="shared" si="4"/>
        <v>6</v>
      </c>
      <c r="E134" s="147"/>
      <c r="F134" s="294" t="s">
        <v>3087</v>
      </c>
      <c r="G134" s="295" t="s">
        <v>3089</v>
      </c>
      <c r="H134" s="567"/>
      <c r="I134" s="567">
        <v>0</v>
      </c>
      <c r="J134" s="299"/>
      <c r="K134" s="300" t="s">
        <v>3085</v>
      </c>
      <c r="L134" s="911" t="s">
        <v>11347</v>
      </c>
      <c r="M134" s="17"/>
      <c r="S134" s="17" t="str">
        <f t="shared" si="5"/>
        <v>AlmGas30StendPrich2_T2 := 132,  //  Аварийная загазованность площадки насосной станции откачки нефти из стендеров причала №2 (точка 2)</v>
      </c>
    </row>
    <row r="135" spans="1:19">
      <c r="A135" s="154">
        <v>133</v>
      </c>
      <c r="B135" s="232" t="s">
        <v>11342</v>
      </c>
      <c r="C135" s="301">
        <v>10</v>
      </c>
      <c r="D135" s="293">
        <f t="shared" si="4"/>
        <v>6</v>
      </c>
      <c r="E135" s="147"/>
      <c r="F135" s="294" t="s">
        <v>3087</v>
      </c>
      <c r="G135" s="295" t="s">
        <v>3089</v>
      </c>
      <c r="H135" s="567"/>
      <c r="I135" s="567">
        <v>0</v>
      </c>
      <c r="J135" s="299"/>
      <c r="K135" s="300" t="s">
        <v>3085</v>
      </c>
      <c r="L135" s="911" t="s">
        <v>11348</v>
      </c>
      <c r="M135" s="17"/>
      <c r="S135" s="17" t="str">
        <f t="shared" si="5"/>
        <v>AlmGas30StendPrich2_T3 := 133,  //  Аварийная загазованность площадки насосной станции откачки нефти из стендеров причала №2 (точка 3)</v>
      </c>
    </row>
    <row r="136" spans="1:19" ht="30">
      <c r="A136" s="154">
        <v>134</v>
      </c>
      <c r="B136" s="909" t="s">
        <v>5598</v>
      </c>
      <c r="C136" s="298">
        <v>10</v>
      </c>
      <c r="D136" s="293">
        <f t="shared" si="4"/>
        <v>6</v>
      </c>
      <c r="E136" s="147"/>
      <c r="F136" s="294" t="s">
        <v>3087</v>
      </c>
      <c r="G136" s="295" t="s">
        <v>3089</v>
      </c>
      <c r="H136" s="567"/>
      <c r="I136" s="567">
        <v>0</v>
      </c>
      <c r="J136" s="299"/>
      <c r="K136" s="300" t="s">
        <v>3085</v>
      </c>
      <c r="L136" s="737" t="s">
        <v>9531</v>
      </c>
      <c r="M136" s="17"/>
      <c r="S136" s="17" t="str">
        <f t="shared" si="5"/>
        <v>NdvGasStendPrich2 := 134,  //  Недостоверность измерений двух и более преобразователей уровня загазованности площадки насосной станции откачки нефти из стендеров причала №2</v>
      </c>
    </row>
    <row r="137" spans="1:19">
      <c r="A137" s="154">
        <v>135</v>
      </c>
      <c r="B137" s="232" t="s">
        <v>11343</v>
      </c>
      <c r="C137" s="298">
        <v>0</v>
      </c>
      <c r="D137" s="293">
        <f t="shared" si="4"/>
        <v>6</v>
      </c>
      <c r="E137" s="147"/>
      <c r="F137" s="294" t="s">
        <v>3087</v>
      </c>
      <c r="G137" s="295" t="s">
        <v>3089</v>
      </c>
      <c r="H137" s="567"/>
      <c r="I137" s="567">
        <v>0</v>
      </c>
      <c r="J137" s="299"/>
      <c r="K137" s="300" t="s">
        <v>3085</v>
      </c>
      <c r="L137" s="911" t="s">
        <v>11349</v>
      </c>
      <c r="M137" s="17"/>
      <c r="S137" s="17" t="str">
        <f t="shared" si="5"/>
        <v>SaveGas10StendPrich2_T1 := 135,  //  Сохранение предельной загазованности площадки насосной станции откачки нефти из стендеров причала №2 (точка 1)</v>
      </c>
    </row>
    <row r="138" spans="1:19">
      <c r="A138" s="154">
        <v>136</v>
      </c>
      <c r="B138" s="232" t="s">
        <v>11344</v>
      </c>
      <c r="C138" s="298">
        <v>0</v>
      </c>
      <c r="D138" s="293">
        <f t="shared" si="4"/>
        <v>6</v>
      </c>
      <c r="E138" s="147"/>
      <c r="F138" s="294" t="s">
        <v>3087</v>
      </c>
      <c r="G138" s="295" t="s">
        <v>3089</v>
      </c>
      <c r="H138" s="567"/>
      <c r="I138" s="567">
        <v>0</v>
      </c>
      <c r="J138" s="299"/>
      <c r="K138" s="300" t="s">
        <v>3085</v>
      </c>
      <c r="L138" s="911" t="s">
        <v>11350</v>
      </c>
      <c r="M138" s="17"/>
      <c r="S138" s="17" t="str">
        <f t="shared" si="5"/>
        <v>SaveGas10StendPrich2_T2 := 136,  //  Сохранение предельной загазованности площадки насосной станции откачки нефти из стендеров причала №2 (точка 2)</v>
      </c>
    </row>
    <row r="139" spans="1:19">
      <c r="A139" s="154">
        <v>137</v>
      </c>
      <c r="B139" s="232" t="s">
        <v>11345</v>
      </c>
      <c r="C139" s="298">
        <v>0</v>
      </c>
      <c r="D139" s="293">
        <f t="shared" si="4"/>
        <v>6</v>
      </c>
      <c r="E139" s="147"/>
      <c r="F139" s="294" t="s">
        <v>3087</v>
      </c>
      <c r="G139" s="295" t="s">
        <v>3089</v>
      </c>
      <c r="H139" s="567"/>
      <c r="I139" s="567">
        <v>0</v>
      </c>
      <c r="J139" s="299"/>
      <c r="K139" s="300" t="s">
        <v>3085</v>
      </c>
      <c r="L139" s="911" t="s">
        <v>11351</v>
      </c>
      <c r="M139" s="17"/>
      <c r="S139" s="17" t="str">
        <f t="shared" si="5"/>
        <v>SaveGas10StendPrich2_T3 := 137,  //  Сохранение предельной загазованности площадки насосной станции откачки нефти из стендеров причала №2 (точка 3)</v>
      </c>
    </row>
    <row r="140" spans="1:19">
      <c r="A140" s="154">
        <v>138</v>
      </c>
      <c r="B140" s="908" t="s">
        <v>5599</v>
      </c>
      <c r="C140" s="301">
        <v>0</v>
      </c>
      <c r="D140" s="293">
        <f t="shared" si="4"/>
        <v>6</v>
      </c>
      <c r="E140" s="147"/>
      <c r="F140" s="294" t="s">
        <v>3087</v>
      </c>
      <c r="G140" s="295" t="s">
        <v>3089</v>
      </c>
      <c r="H140" s="567"/>
      <c r="I140" s="567">
        <v>0</v>
      </c>
      <c r="J140" s="299"/>
      <c r="K140" s="300" t="s">
        <v>3085</v>
      </c>
      <c r="L140" s="737" t="s">
        <v>9352</v>
      </c>
      <c r="M140" s="17"/>
      <c r="S140" s="17" t="str">
        <f t="shared" si="5"/>
        <v>AlmMaxL_E24 := 138,  //  Аварийный максимальный уровень нефти в резервуаре Е24</v>
      </c>
    </row>
    <row r="141" spans="1:19">
      <c r="A141" s="154">
        <v>139</v>
      </c>
      <c r="B141" s="232" t="s">
        <v>11357</v>
      </c>
      <c r="C141" s="301">
        <v>10</v>
      </c>
      <c r="D141" s="293">
        <f t="shared" si="4"/>
        <v>6</v>
      </c>
      <c r="E141" s="147"/>
      <c r="F141" s="294" t="s">
        <v>3087</v>
      </c>
      <c r="G141" s="295" t="s">
        <v>3089</v>
      </c>
      <c r="H141" s="567"/>
      <c r="I141" s="567">
        <v>0</v>
      </c>
      <c r="J141" s="299"/>
      <c r="K141" s="300" t="s">
        <v>3085</v>
      </c>
      <c r="L141" s="911" t="s">
        <v>11352</v>
      </c>
      <c r="M141" s="17"/>
      <c r="S141" s="17" t="str">
        <f t="shared" si="5"/>
        <v>AlmGas30E24_T1 := 139,  //  Аварийная загазованность площадки насосной станции откачки дренажа из ёмкости Е-24 (точка 1)</v>
      </c>
    </row>
    <row r="142" spans="1:19">
      <c r="A142" s="154">
        <v>140</v>
      </c>
      <c r="B142" s="232" t="s">
        <v>11358</v>
      </c>
      <c r="C142" s="301">
        <v>10</v>
      </c>
      <c r="D142" s="293">
        <f t="shared" si="4"/>
        <v>6</v>
      </c>
      <c r="E142" s="147"/>
      <c r="F142" s="294" t="s">
        <v>3087</v>
      </c>
      <c r="G142" s="295" t="s">
        <v>3089</v>
      </c>
      <c r="H142" s="567"/>
      <c r="I142" s="567">
        <v>0</v>
      </c>
      <c r="J142" s="299"/>
      <c r="K142" s="300" t="s">
        <v>3085</v>
      </c>
      <c r="L142" s="911" t="s">
        <v>11353</v>
      </c>
      <c r="M142" s="17"/>
      <c r="S142" s="17" t="str">
        <f t="shared" si="5"/>
        <v>AlmGas30E24_T2 := 140,  //  Аварийная загазованность площадки насосной станции откачки дренажа из ёмкости Е-24 (точка 2)</v>
      </c>
    </row>
    <row r="143" spans="1:19">
      <c r="A143" s="154">
        <v>141</v>
      </c>
      <c r="B143" s="232" t="s">
        <v>11359</v>
      </c>
      <c r="C143" s="301">
        <v>10</v>
      </c>
      <c r="D143" s="293">
        <f t="shared" si="4"/>
        <v>6</v>
      </c>
      <c r="E143" s="147"/>
      <c r="F143" s="294" t="s">
        <v>3087</v>
      </c>
      <c r="G143" s="295" t="s">
        <v>3089</v>
      </c>
      <c r="H143" s="567"/>
      <c r="I143" s="567">
        <v>0</v>
      </c>
      <c r="J143" s="299"/>
      <c r="K143" s="300" t="s">
        <v>3085</v>
      </c>
      <c r="L143" s="911" t="s">
        <v>11354</v>
      </c>
      <c r="M143" s="17"/>
      <c r="S143" s="17" t="str">
        <f t="shared" si="5"/>
        <v>AlmGas30E24_T3 := 141,  //  Аварийная загазованность площадки насосной станции откачки дренажа из ёмкости Е-24 (точка 3)</v>
      </c>
    </row>
    <row r="144" spans="1:19">
      <c r="A144" s="154">
        <v>142</v>
      </c>
      <c r="B144" s="232" t="s">
        <v>11360</v>
      </c>
      <c r="C144" s="301">
        <v>10</v>
      </c>
      <c r="D144" s="293">
        <f t="shared" si="4"/>
        <v>6</v>
      </c>
      <c r="E144" s="147"/>
      <c r="F144" s="294" t="s">
        <v>3087</v>
      </c>
      <c r="G144" s="295" t="s">
        <v>3089</v>
      </c>
      <c r="H144" s="567"/>
      <c r="I144" s="567">
        <v>0</v>
      </c>
      <c r="J144" s="299"/>
      <c r="K144" s="300" t="s">
        <v>3085</v>
      </c>
      <c r="L144" s="911" t="s">
        <v>11355</v>
      </c>
      <c r="M144" s="17"/>
      <c r="S144" s="17" t="str">
        <f t="shared" si="5"/>
        <v>AlmGas30E24_T4 := 142,  //  Аварийная загазованность площадки насосной станции откачки дренажа из ёмкости Е-24 (точка 4)</v>
      </c>
    </row>
    <row r="145" spans="1:19">
      <c r="A145" s="154">
        <v>143</v>
      </c>
      <c r="B145" s="232" t="s">
        <v>11361</v>
      </c>
      <c r="C145" s="301">
        <v>10</v>
      </c>
      <c r="D145" s="293">
        <f t="shared" si="4"/>
        <v>6</v>
      </c>
      <c r="E145" s="147"/>
      <c r="F145" s="294" t="s">
        <v>3087</v>
      </c>
      <c r="G145" s="295" t="s">
        <v>3089</v>
      </c>
      <c r="H145" s="567"/>
      <c r="I145" s="567">
        <v>0</v>
      </c>
      <c r="J145" s="299"/>
      <c r="K145" s="300" t="s">
        <v>3085</v>
      </c>
      <c r="L145" s="911" t="s">
        <v>11356</v>
      </c>
      <c r="M145" s="17"/>
      <c r="S145" s="17" t="str">
        <f t="shared" si="5"/>
        <v>AlmGas30E24_T5 := 143,  //  Аварийная загазованность площадки насосной станции откачки дренажа из ёмкости Е-24 (точка 5)</v>
      </c>
    </row>
    <row r="146" spans="1:19">
      <c r="A146" s="154">
        <v>144</v>
      </c>
      <c r="B146" s="909" t="s">
        <v>5600</v>
      </c>
      <c r="C146" s="301">
        <v>10</v>
      </c>
      <c r="D146" s="293">
        <f t="shared" si="4"/>
        <v>6</v>
      </c>
      <c r="E146" s="147"/>
      <c r="F146" s="294" t="s">
        <v>3087</v>
      </c>
      <c r="G146" s="295" t="s">
        <v>3089</v>
      </c>
      <c r="H146" s="567"/>
      <c r="I146" s="567">
        <v>0</v>
      </c>
      <c r="J146" s="299"/>
      <c r="K146" s="300" t="s">
        <v>3085</v>
      </c>
      <c r="L146" s="737" t="s">
        <v>9353</v>
      </c>
      <c r="M146" s="17"/>
      <c r="S146" s="17" t="str">
        <f t="shared" si="5"/>
        <v>AlmNdvGasE24 := 144,  //  Недостоверность измерений двух и более преобразователей уровня загазованности площадки насосной станции откачки дренажа из ёмкости Е-24</v>
      </c>
    </row>
    <row r="147" spans="1:19">
      <c r="A147" s="154">
        <v>145</v>
      </c>
      <c r="B147" s="232" t="s">
        <v>11362</v>
      </c>
      <c r="C147" s="301">
        <v>0</v>
      </c>
      <c r="D147" s="293">
        <f t="shared" si="4"/>
        <v>6</v>
      </c>
      <c r="E147" s="147"/>
      <c r="F147" s="294" t="s">
        <v>3087</v>
      </c>
      <c r="G147" s="295" t="s">
        <v>3089</v>
      </c>
      <c r="H147" s="567"/>
      <c r="I147" s="567">
        <v>0</v>
      </c>
      <c r="J147" s="299"/>
      <c r="K147" s="300" t="s">
        <v>3085</v>
      </c>
      <c r="L147" s="911" t="s">
        <v>11367</v>
      </c>
      <c r="M147" s="17"/>
      <c r="S147" s="17" t="str">
        <f t="shared" si="5"/>
        <v>SaveGas10E24_T1 := 145,  //  Сохранение предельной загазованности площадки насосной станции откачки дренажа из ёмкости Е-24 (точка 1)</v>
      </c>
    </row>
    <row r="148" spans="1:19">
      <c r="A148" s="154">
        <v>146</v>
      </c>
      <c r="B148" s="232" t="s">
        <v>11363</v>
      </c>
      <c r="C148" s="301">
        <v>0</v>
      </c>
      <c r="D148" s="293">
        <f t="shared" si="4"/>
        <v>6</v>
      </c>
      <c r="E148" s="147"/>
      <c r="F148" s="294" t="s">
        <v>3087</v>
      </c>
      <c r="G148" s="295" t="s">
        <v>3089</v>
      </c>
      <c r="H148" s="567"/>
      <c r="I148" s="567">
        <v>0</v>
      </c>
      <c r="J148" s="299"/>
      <c r="K148" s="300" t="s">
        <v>3085</v>
      </c>
      <c r="L148" s="911" t="s">
        <v>11368</v>
      </c>
      <c r="M148" s="17"/>
      <c r="S148" s="17" t="str">
        <f t="shared" si="5"/>
        <v>SaveGas10E24_T2 := 146,  //  Сохранение предельной загазованности площадки насосной станции откачки дренажа из ёмкости Е-24 (точка 2)</v>
      </c>
    </row>
    <row r="149" spans="1:19">
      <c r="A149" s="154">
        <v>147</v>
      </c>
      <c r="B149" s="232" t="s">
        <v>11364</v>
      </c>
      <c r="C149" s="301">
        <v>0</v>
      </c>
      <c r="D149" s="293">
        <f t="shared" si="4"/>
        <v>6</v>
      </c>
      <c r="E149" s="147"/>
      <c r="F149" s="294" t="s">
        <v>3087</v>
      </c>
      <c r="G149" s="295" t="s">
        <v>3089</v>
      </c>
      <c r="H149" s="567"/>
      <c r="I149" s="567">
        <v>0</v>
      </c>
      <c r="J149" s="299"/>
      <c r="K149" s="300" t="s">
        <v>3085</v>
      </c>
      <c r="L149" s="911" t="s">
        <v>11369</v>
      </c>
      <c r="M149" s="17"/>
      <c r="S149" s="17" t="str">
        <f t="shared" si="5"/>
        <v>SaveGas10E24_T3 := 147,  //  Сохранение предельной загазованности площадки насосной станции откачки дренажа из ёмкости Е-24 (точка 3)</v>
      </c>
    </row>
    <row r="150" spans="1:19">
      <c r="A150" s="154">
        <v>148</v>
      </c>
      <c r="B150" s="232" t="s">
        <v>11365</v>
      </c>
      <c r="C150" s="301">
        <v>0</v>
      </c>
      <c r="D150" s="293">
        <f t="shared" si="4"/>
        <v>6</v>
      </c>
      <c r="E150" s="147"/>
      <c r="F150" s="294" t="s">
        <v>3087</v>
      </c>
      <c r="G150" s="295" t="s">
        <v>3089</v>
      </c>
      <c r="H150" s="567"/>
      <c r="I150" s="567">
        <v>0</v>
      </c>
      <c r="J150" s="299"/>
      <c r="K150" s="300" t="s">
        <v>3085</v>
      </c>
      <c r="L150" s="911" t="s">
        <v>11370</v>
      </c>
      <c r="M150" s="17"/>
      <c r="S150" s="17" t="str">
        <f t="shared" si="5"/>
        <v>SaveGas10E24_T4 := 148,  //  Сохранение предельной загазованности площадки насосной станции откачки дренажа из ёмкости Е-24 (точка 4)</v>
      </c>
    </row>
    <row r="151" spans="1:19">
      <c r="A151" s="154">
        <v>149</v>
      </c>
      <c r="B151" s="232" t="s">
        <v>11366</v>
      </c>
      <c r="C151" s="301">
        <v>0</v>
      </c>
      <c r="D151" s="293">
        <f t="shared" si="4"/>
        <v>6</v>
      </c>
      <c r="E151" s="147"/>
      <c r="F151" s="294" t="s">
        <v>3087</v>
      </c>
      <c r="G151" s="295" t="s">
        <v>3089</v>
      </c>
      <c r="H151" s="567"/>
      <c r="I151" s="567">
        <v>0</v>
      </c>
      <c r="J151" s="299"/>
      <c r="K151" s="300" t="s">
        <v>3085</v>
      </c>
      <c r="L151" s="911" t="s">
        <v>11371</v>
      </c>
      <c r="M151" s="17"/>
      <c r="S151" s="17" t="str">
        <f t="shared" si="5"/>
        <v>SaveGas10E24_T5 := 149,  //  Сохранение предельной загазованности площадки насосной станции откачки дренажа из ёмкости Е-24 (точка 5)</v>
      </c>
    </row>
    <row r="152" spans="1:19">
      <c r="A152" s="154">
        <v>150</v>
      </c>
      <c r="B152" s="908" t="s">
        <v>5601</v>
      </c>
      <c r="C152" s="301">
        <v>0</v>
      </c>
      <c r="D152" s="293">
        <f t="shared" si="4"/>
        <v>6</v>
      </c>
      <c r="E152" s="147"/>
      <c r="F152" s="294" t="s">
        <v>3087</v>
      </c>
      <c r="G152" s="295" t="s">
        <v>3089</v>
      </c>
      <c r="H152" s="567"/>
      <c r="I152" s="567">
        <v>0</v>
      </c>
      <c r="J152" s="299"/>
      <c r="K152" s="300" t="s">
        <v>3085</v>
      </c>
      <c r="L152" s="737" t="s">
        <v>9344</v>
      </c>
      <c r="M152" s="17"/>
      <c r="S152" s="17" t="str">
        <f t="shared" si="5"/>
        <v>AlmMaxT_beforeDP3 := 150,  //  Аварийная максимальная температура газонефтяной фракции до детонационного предохранителя ДП-3</v>
      </c>
    </row>
    <row r="153" spans="1:19">
      <c r="A153" s="154">
        <v>151</v>
      </c>
      <c r="B153" s="908" t="s">
        <v>5602</v>
      </c>
      <c r="C153" s="301">
        <v>0</v>
      </c>
      <c r="D153" s="293">
        <f t="shared" si="4"/>
        <v>7</v>
      </c>
      <c r="E153" s="147"/>
      <c r="F153" s="294" t="s">
        <v>3087</v>
      </c>
      <c r="G153" s="295" t="s">
        <v>3089</v>
      </c>
      <c r="H153" s="567"/>
      <c r="I153" s="567">
        <v>0</v>
      </c>
      <c r="J153" s="299"/>
      <c r="K153" s="300" t="s">
        <v>3085</v>
      </c>
      <c r="L153" s="737" t="s">
        <v>9346</v>
      </c>
      <c r="M153" s="17"/>
      <c r="S153" s="17" t="str">
        <f t="shared" si="5"/>
        <v>AlmMaxT_afterDP3 := 151,  //  Аварийная максимальная температура газонефтяной фракции после детонационного предохранителя ДП-3</v>
      </c>
    </row>
    <row r="154" spans="1:19">
      <c r="A154" s="154">
        <v>152</v>
      </c>
      <c r="B154" s="908" t="s">
        <v>5603</v>
      </c>
      <c r="C154" s="301">
        <v>0</v>
      </c>
      <c r="D154" s="293">
        <f t="shared" si="4"/>
        <v>7</v>
      </c>
      <c r="E154" s="147"/>
      <c r="F154" s="294" t="s">
        <v>3087</v>
      </c>
      <c r="G154" s="295" t="s">
        <v>3089</v>
      </c>
      <c r="H154" s="567"/>
      <c r="I154" s="567">
        <v>0</v>
      </c>
      <c r="J154" s="299"/>
      <c r="K154" s="300" t="s">
        <v>3085</v>
      </c>
      <c r="L154" s="737" t="s">
        <v>9354</v>
      </c>
      <c r="M154" s="17"/>
      <c r="S154" s="17" t="str">
        <f t="shared" si="5"/>
        <v>AlmMaxT_beforeDP5 := 152,  //  Аварийная максимальная температура газонефтяной фракции до детонационного предохранителя ДП-5</v>
      </c>
    </row>
    <row r="155" spans="1:19">
      <c r="A155" s="154">
        <v>153</v>
      </c>
      <c r="B155" s="908" t="s">
        <v>5604</v>
      </c>
      <c r="C155" s="301">
        <v>0</v>
      </c>
      <c r="D155" s="293">
        <f t="shared" si="4"/>
        <v>7</v>
      </c>
      <c r="E155" s="147"/>
      <c r="F155" s="294" t="s">
        <v>3087</v>
      </c>
      <c r="G155" s="295" t="s">
        <v>3089</v>
      </c>
      <c r="H155" s="567"/>
      <c r="I155" s="567">
        <v>0</v>
      </c>
      <c r="J155" s="299"/>
      <c r="K155" s="300" t="s">
        <v>3085</v>
      </c>
      <c r="L155" s="737" t="s">
        <v>9355</v>
      </c>
      <c r="M155" s="17"/>
      <c r="N155" s="125"/>
      <c r="S155" s="17" t="str">
        <f t="shared" si="5"/>
        <v>AlmMaxT_afterDP5 := 153,  //  Аварийная максимальная температура газонефтяной фракции после детонационного предохранителя ДП-5</v>
      </c>
    </row>
    <row r="156" spans="1:19">
      <c r="A156" s="154">
        <v>154</v>
      </c>
      <c r="B156" s="908" t="s">
        <v>5605</v>
      </c>
      <c r="C156" s="301">
        <v>0</v>
      </c>
      <c r="D156" s="293">
        <f t="shared" si="4"/>
        <v>7</v>
      </c>
      <c r="E156" s="147"/>
      <c r="F156" s="294" t="s">
        <v>3087</v>
      </c>
      <c r="G156" s="295" t="s">
        <v>3089</v>
      </c>
      <c r="H156" s="567"/>
      <c r="I156" s="567">
        <v>0</v>
      </c>
      <c r="J156" s="299"/>
      <c r="K156" s="300" t="s">
        <v>3085</v>
      </c>
      <c r="L156" s="737" t="s">
        <v>9356</v>
      </c>
      <c r="M156" s="302"/>
      <c r="S156" s="17" t="str">
        <f t="shared" si="5"/>
        <v>AlmMaxP_TP4_BIPS := 154,  //  Аварийное максимальное давление нефти в технологическом трубопроводе 4 (подводящий трубопровод БиПС)</v>
      </c>
    </row>
    <row r="157" spans="1:19">
      <c r="A157" s="154">
        <v>155</v>
      </c>
      <c r="B157" s="908" t="s">
        <v>5606</v>
      </c>
      <c r="C157" s="301">
        <v>0</v>
      </c>
      <c r="D157" s="293">
        <f t="shared" si="4"/>
        <v>7</v>
      </c>
      <c r="E157" s="147"/>
      <c r="F157" s="294" t="s">
        <v>3087</v>
      </c>
      <c r="G157" s="295" t="s">
        <v>3089</v>
      </c>
      <c r="H157" s="567"/>
      <c r="I157" s="567">
        <v>0</v>
      </c>
      <c r="J157" s="299"/>
      <c r="K157" s="300" t="s">
        <v>3085</v>
      </c>
      <c r="L157" s="737" t="s">
        <v>9360</v>
      </c>
      <c r="M157" s="302"/>
      <c r="S157" s="17" t="str">
        <f t="shared" si="5"/>
        <v>NdvP_TP4_BIPS := 155,  //  Недостоверность измерения давления нефти в технологическом трубопроводе 4 (подводящий трубопровод БиПС)</v>
      </c>
    </row>
    <row r="158" spans="1:19">
      <c r="A158" s="154">
        <v>156</v>
      </c>
      <c r="B158" s="908" t="s">
        <v>5607</v>
      </c>
      <c r="C158" s="301">
        <v>0</v>
      </c>
      <c r="D158" s="293">
        <f t="shared" si="4"/>
        <v>7</v>
      </c>
      <c r="E158" s="147"/>
      <c r="F158" s="294" t="s">
        <v>3087</v>
      </c>
      <c r="G158" s="295" t="s">
        <v>3089</v>
      </c>
      <c r="H158" s="567"/>
      <c r="I158" s="567">
        <v>0</v>
      </c>
      <c r="J158" s="299"/>
      <c r="K158" s="300" t="s">
        <v>3085</v>
      </c>
      <c r="L158" s="737" t="s">
        <v>9357</v>
      </c>
      <c r="M158" s="302"/>
      <c r="S158" s="17" t="str">
        <f t="shared" si="5"/>
        <v>AlmMaxP_TP5_BIPS := 156,  //  Аварийное максимальное давление нефти в технологическом трубопроводе 5 (подводящий трубопровод БиПС)</v>
      </c>
    </row>
    <row r="159" spans="1:19">
      <c r="A159" s="154">
        <v>157</v>
      </c>
      <c r="B159" s="908" t="s">
        <v>5608</v>
      </c>
      <c r="C159" s="301">
        <v>0</v>
      </c>
      <c r="D159" s="293">
        <f t="shared" si="4"/>
        <v>7</v>
      </c>
      <c r="E159" s="147"/>
      <c r="F159" s="294" t="s">
        <v>3087</v>
      </c>
      <c r="G159" s="295" t="s">
        <v>3089</v>
      </c>
      <c r="H159" s="567"/>
      <c r="I159" s="567">
        <v>0</v>
      </c>
      <c r="J159" s="299"/>
      <c r="K159" s="300" t="s">
        <v>3085</v>
      </c>
      <c r="L159" s="737" t="s">
        <v>9361</v>
      </c>
      <c r="M159" s="302"/>
      <c r="S159" s="17" t="str">
        <f t="shared" si="5"/>
        <v>NdvP_TP5_BIPS := 157,  //  Недостоверность измерения давления нефти в технологическом трубопроводе 5 (подводящий трубопровод БиПС)</v>
      </c>
    </row>
    <row r="160" spans="1:19">
      <c r="A160" s="154">
        <v>158</v>
      </c>
      <c r="B160" s="908" t="s">
        <v>5609</v>
      </c>
      <c r="C160" s="301">
        <v>0</v>
      </c>
      <c r="D160" s="293">
        <f t="shared" si="4"/>
        <v>7</v>
      </c>
      <c r="E160" s="147"/>
      <c r="F160" s="294" t="s">
        <v>3087</v>
      </c>
      <c r="G160" s="295" t="s">
        <v>3089</v>
      </c>
      <c r="H160" s="567"/>
      <c r="I160" s="567">
        <v>0</v>
      </c>
      <c r="J160" s="299"/>
      <c r="K160" s="300" t="s">
        <v>3085</v>
      </c>
      <c r="L160" s="737" t="s">
        <v>9395</v>
      </c>
      <c r="M160" s="302"/>
      <c r="S160" s="17" t="str">
        <f t="shared" si="5"/>
        <v>AlmMaxP_TP4_ColPrich_t1 := 158,  //  Аварийное максимальное давление нефти в технологическом трубопроводе 4 (в коллекторе причала точка 1)</v>
      </c>
    </row>
    <row r="161" spans="1:19">
      <c r="A161" s="154">
        <v>159</v>
      </c>
      <c r="B161" s="908" t="s">
        <v>5610</v>
      </c>
      <c r="C161" s="301">
        <v>0</v>
      </c>
      <c r="D161" s="293">
        <f t="shared" si="4"/>
        <v>7</v>
      </c>
      <c r="E161" s="147"/>
      <c r="F161" s="294" t="s">
        <v>3087</v>
      </c>
      <c r="G161" s="295" t="s">
        <v>3089</v>
      </c>
      <c r="H161" s="567"/>
      <c r="I161" s="567">
        <v>0</v>
      </c>
      <c r="J161" s="299"/>
      <c r="K161" s="300" t="s">
        <v>3085</v>
      </c>
      <c r="L161" s="737" t="s">
        <v>9396</v>
      </c>
      <c r="M161" s="302"/>
      <c r="S161" s="17" t="str">
        <f t="shared" si="5"/>
        <v>NdvP_TP4_ColPrich_t1 := 159,  //  Недостоверность измерения давления нефти в технологическом трубопроводе 4 (в коллекторе причала точка 1)</v>
      </c>
    </row>
    <row r="162" spans="1:19">
      <c r="A162" s="154">
        <v>160</v>
      </c>
      <c r="B162" s="908" t="s">
        <v>5611</v>
      </c>
      <c r="C162" s="301">
        <v>0</v>
      </c>
      <c r="D162" s="293">
        <f t="shared" si="4"/>
        <v>7</v>
      </c>
      <c r="E162" s="147"/>
      <c r="F162" s="294" t="s">
        <v>3087</v>
      </c>
      <c r="G162" s="295" t="s">
        <v>3089</v>
      </c>
      <c r="H162" s="567"/>
      <c r="I162" s="567">
        <v>0</v>
      </c>
      <c r="J162" s="299"/>
      <c r="K162" s="300" t="s">
        <v>3085</v>
      </c>
      <c r="L162" s="737" t="s">
        <v>9397</v>
      </c>
      <c r="M162" s="17"/>
      <c r="S162" s="17" t="str">
        <f t="shared" si="5"/>
        <v>AlmMaxP_TP5_ColPrich_t1 := 160,  //  Аварийное максимальное давление нефти в технологическом трубопроводе 5 (в коллекторе причала точка 1)</v>
      </c>
    </row>
    <row r="163" spans="1:19">
      <c r="A163" s="154">
        <v>161</v>
      </c>
      <c r="B163" s="908" t="s">
        <v>5612</v>
      </c>
      <c r="C163" s="301">
        <v>0</v>
      </c>
      <c r="D163" s="293">
        <f t="shared" si="4"/>
        <v>7</v>
      </c>
      <c r="E163" s="147"/>
      <c r="F163" s="294" t="s">
        <v>3087</v>
      </c>
      <c r="G163" s="295" t="s">
        <v>3089</v>
      </c>
      <c r="H163" s="567"/>
      <c r="I163" s="567">
        <v>0</v>
      </c>
      <c r="J163" s="299"/>
      <c r="K163" s="300" t="s">
        <v>3085</v>
      </c>
      <c r="L163" s="737" t="s">
        <v>9398</v>
      </c>
      <c r="M163" s="17"/>
      <c r="S163" s="17" t="str">
        <f t="shared" si="5"/>
        <v>NdvP_TP5_ColPrich_t1 := 161,  //  Недостоверность измерения давления нефти в технологическом трубопроводе 5 (в коллекторе причала точка 1)</v>
      </c>
    </row>
    <row r="164" spans="1:19">
      <c r="A164" s="154">
        <v>162</v>
      </c>
      <c r="B164" s="908" t="s">
        <v>5613</v>
      </c>
      <c r="C164" s="301">
        <v>0</v>
      </c>
      <c r="D164" s="293">
        <f t="shared" si="4"/>
        <v>7</v>
      </c>
      <c r="E164" s="147"/>
      <c r="F164" s="294" t="s">
        <v>3087</v>
      </c>
      <c r="G164" s="295" t="s">
        <v>3089</v>
      </c>
      <c r="H164" s="567"/>
      <c r="I164" s="567">
        <v>0</v>
      </c>
      <c r="J164" s="299"/>
      <c r="K164" s="300" t="s">
        <v>3085</v>
      </c>
      <c r="L164" s="737" t="s">
        <v>9399</v>
      </c>
      <c r="M164" s="17"/>
      <c r="S164" s="17" t="str">
        <f t="shared" si="5"/>
        <v>AlmMaxP_TP4_ColPrich_t2 := 162,  //  Аварийное максимальное давление нефти в технологическом трубопроводе 4 (в коллекторе причала точка 2)</v>
      </c>
    </row>
    <row r="165" spans="1:19">
      <c r="A165" s="154">
        <v>163</v>
      </c>
      <c r="B165" s="908" t="s">
        <v>5614</v>
      </c>
      <c r="C165" s="301">
        <v>0</v>
      </c>
      <c r="D165" s="293">
        <f t="shared" si="4"/>
        <v>7</v>
      </c>
      <c r="E165" s="147"/>
      <c r="F165" s="294" t="s">
        <v>3087</v>
      </c>
      <c r="G165" s="295" t="s">
        <v>3089</v>
      </c>
      <c r="H165" s="567"/>
      <c r="I165" s="567">
        <v>0</v>
      </c>
      <c r="J165" s="299"/>
      <c r="K165" s="300" t="s">
        <v>3085</v>
      </c>
      <c r="L165" s="737" t="s">
        <v>9400</v>
      </c>
      <c r="M165" s="17"/>
      <c r="S165" s="17" t="str">
        <f t="shared" si="5"/>
        <v>NdvP_TP4_ColPrich_t2 := 163,  //  Недостоверность измерения давления нефти в технологическом трубопроводе 4 (в коллекторе причала точка 2)</v>
      </c>
    </row>
    <row r="166" spans="1:19">
      <c r="A166" s="154">
        <v>164</v>
      </c>
      <c r="B166" s="908" t="s">
        <v>5615</v>
      </c>
      <c r="C166" s="301">
        <v>0</v>
      </c>
      <c r="D166" s="293">
        <f t="shared" si="4"/>
        <v>7</v>
      </c>
      <c r="E166" s="147"/>
      <c r="F166" s="294" t="s">
        <v>3087</v>
      </c>
      <c r="G166" s="295" t="s">
        <v>3089</v>
      </c>
      <c r="H166" s="567"/>
      <c r="I166" s="567">
        <v>0</v>
      </c>
      <c r="J166" s="299"/>
      <c r="K166" s="300" t="s">
        <v>3085</v>
      </c>
      <c r="L166" s="737" t="s">
        <v>9401</v>
      </c>
      <c r="M166" s="17"/>
      <c r="N166" s="125"/>
      <c r="S166" s="17" t="str">
        <f t="shared" si="5"/>
        <v>AlmMaxP_TP5_ColPrich_t2 := 164,  //  Аварийное максимальное давление нефти в технологическом трубопроводе 5 (в коллекторе причала точка 2)</v>
      </c>
    </row>
    <row r="167" spans="1:19">
      <c r="A167" s="154">
        <v>165</v>
      </c>
      <c r="B167" s="908" t="s">
        <v>5616</v>
      </c>
      <c r="C167" s="301">
        <v>0</v>
      </c>
      <c r="D167" s="293">
        <f t="shared" si="4"/>
        <v>7</v>
      </c>
      <c r="E167" s="147"/>
      <c r="F167" s="294" t="s">
        <v>3087</v>
      </c>
      <c r="G167" s="295" t="s">
        <v>3089</v>
      </c>
      <c r="H167" s="567"/>
      <c r="I167" s="567">
        <v>0</v>
      </c>
      <c r="J167" s="299"/>
      <c r="K167" s="300" t="s">
        <v>3085</v>
      </c>
      <c r="L167" s="737" t="s">
        <v>9402</v>
      </c>
      <c r="M167" s="17"/>
      <c r="N167" s="125"/>
      <c r="S167" s="17" t="str">
        <f t="shared" si="5"/>
        <v>NdvP_TP5_ColPrich_t2 := 165,  //  Недостоверность измерения давления нефти в технологическом трубопроводе 5 (в коллекторе причала точка 2)</v>
      </c>
    </row>
    <row r="168" spans="1:19">
      <c r="A168" s="154">
        <v>166</v>
      </c>
      <c r="B168" s="908" t="s">
        <v>5617</v>
      </c>
      <c r="C168" s="301">
        <v>0</v>
      </c>
      <c r="D168" s="293">
        <f t="shared" si="4"/>
        <v>7</v>
      </c>
      <c r="E168" s="147"/>
      <c r="F168" s="294" t="s">
        <v>3087</v>
      </c>
      <c r="G168" s="295" t="s">
        <v>3089</v>
      </c>
      <c r="H168" s="567"/>
      <c r="I168" s="567">
        <v>0</v>
      </c>
      <c r="J168" s="299"/>
      <c r="K168" s="300" t="s">
        <v>3085</v>
      </c>
      <c r="L168" s="737" t="s">
        <v>9358</v>
      </c>
      <c r="M168" s="302"/>
      <c r="S168" s="17" t="str">
        <f t="shared" si="5"/>
        <v>AlmMaxP_BIPS := 166,  //  Аварийное максимальное давление нефти в трубопроводе дренажа (подводящий трубопровод БиПС)</v>
      </c>
    </row>
    <row r="169" spans="1:19">
      <c r="A169" s="154">
        <v>167</v>
      </c>
      <c r="B169" s="908" t="s">
        <v>5618</v>
      </c>
      <c r="C169" s="301">
        <v>0</v>
      </c>
      <c r="D169" s="293">
        <f t="shared" si="4"/>
        <v>7</v>
      </c>
      <c r="E169" s="147"/>
      <c r="F169" s="294" t="s">
        <v>3087</v>
      </c>
      <c r="G169" s="295" t="s">
        <v>3089</v>
      </c>
      <c r="H169" s="567"/>
      <c r="I169" s="567">
        <v>0</v>
      </c>
      <c r="J169" s="299"/>
      <c r="K169" s="300" t="s">
        <v>3085</v>
      </c>
      <c r="L169" s="737" t="s">
        <v>9359</v>
      </c>
      <c r="M169" s="17"/>
      <c r="N169" s="125"/>
      <c r="S169" s="17" t="str">
        <f t="shared" si="5"/>
        <v>NdvP_BIPS := 167,  //  Недостоверность измерения давления нефти в трубопроводе дренажа (подводящий трубопровод БиПС)</v>
      </c>
    </row>
    <row r="170" spans="1:19">
      <c r="A170" s="154">
        <v>168</v>
      </c>
      <c r="B170" s="908" t="s">
        <v>5619</v>
      </c>
      <c r="C170" s="301">
        <v>0</v>
      </c>
      <c r="D170" s="293">
        <f t="shared" si="4"/>
        <v>7</v>
      </c>
      <c r="E170" s="147"/>
      <c r="F170" s="294" t="s">
        <v>3087</v>
      </c>
      <c r="G170" s="295" t="s">
        <v>3089</v>
      </c>
      <c r="H170" s="567"/>
      <c r="I170" s="567">
        <v>0</v>
      </c>
      <c r="J170" s="299"/>
      <c r="K170" s="300" t="s">
        <v>3085</v>
      </c>
      <c r="L170" s="737" t="s">
        <v>9362</v>
      </c>
      <c r="M170" s="17"/>
      <c r="N170" s="125"/>
      <c r="S170" s="17" t="str">
        <f t="shared" si="5"/>
        <v>AlmMaxP_ColPrich := 168,  //  Аварийное максимальное давление нефти в трубопроводе дренажа (в коллекторе причала)</v>
      </c>
    </row>
    <row r="171" spans="1:19">
      <c r="A171" s="154">
        <v>169</v>
      </c>
      <c r="B171" s="908" t="s">
        <v>5620</v>
      </c>
      <c r="C171" s="301">
        <v>0</v>
      </c>
      <c r="D171" s="293">
        <f t="shared" si="4"/>
        <v>7</v>
      </c>
      <c r="E171" s="147"/>
      <c r="F171" s="294" t="s">
        <v>3087</v>
      </c>
      <c r="G171" s="295" t="s">
        <v>3089</v>
      </c>
      <c r="H171" s="567"/>
      <c r="I171" s="567">
        <v>0</v>
      </c>
      <c r="J171" s="299"/>
      <c r="K171" s="300" t="s">
        <v>3085</v>
      </c>
      <c r="L171" s="737" t="s">
        <v>9363</v>
      </c>
      <c r="M171" s="17"/>
      <c r="S171" s="17" t="str">
        <f t="shared" si="5"/>
        <v>NdvP_ColPrich := 169,  //  Недостоверность измерения давления нефти в трубопроводе дренажа (в коллекторе причала)</v>
      </c>
    </row>
    <row r="172" spans="1:19">
      <c r="A172" s="154">
        <v>170</v>
      </c>
      <c r="B172" s="908" t="s">
        <v>5621</v>
      </c>
      <c r="C172" s="301">
        <v>0</v>
      </c>
      <c r="D172" s="293">
        <f t="shared" si="4"/>
        <v>7</v>
      </c>
      <c r="E172" s="147"/>
      <c r="F172" s="294" t="s">
        <v>3087</v>
      </c>
      <c r="G172" s="295" t="s">
        <v>3089</v>
      </c>
      <c r="H172" s="567"/>
      <c r="I172" s="567">
        <v>0</v>
      </c>
      <c r="J172" s="299"/>
      <c r="K172" s="300" t="s">
        <v>3085</v>
      </c>
      <c r="L172" s="737" t="s">
        <v>9364</v>
      </c>
      <c r="M172" s="17"/>
      <c r="S172" s="17" t="str">
        <f t="shared" si="5"/>
        <v>AlmMinP_TP4_BS := 170,  //  Аварийное минимальное давление нефти в трубопроводе 4 на входе береговых сооружений</v>
      </c>
    </row>
    <row r="173" spans="1:19">
      <c r="A173" s="154">
        <v>171</v>
      </c>
      <c r="B173" s="908" t="s">
        <v>5622</v>
      </c>
      <c r="C173" s="301">
        <v>0</v>
      </c>
      <c r="D173" s="293">
        <f t="shared" si="4"/>
        <v>7</v>
      </c>
      <c r="E173" s="147"/>
      <c r="F173" s="294" t="s">
        <v>3087</v>
      </c>
      <c r="G173" s="295" t="s">
        <v>3089</v>
      </c>
      <c r="H173" s="567"/>
      <c r="I173" s="567">
        <v>0</v>
      </c>
      <c r="J173" s="299"/>
      <c r="K173" s="300" t="s">
        <v>3085</v>
      </c>
      <c r="L173" s="737" t="s">
        <v>9366</v>
      </c>
      <c r="M173" s="17"/>
      <c r="S173" s="17" t="str">
        <f t="shared" si="5"/>
        <v>NdvP_TP4_BS := 171,  //  Недостоверность измерения давления нефти в трубопроводе 4 на входе береговых сооружений</v>
      </c>
    </row>
    <row r="174" spans="1:19">
      <c r="A174" s="154">
        <v>172</v>
      </c>
      <c r="B174" s="908" t="s">
        <v>5623</v>
      </c>
      <c r="C174" s="301">
        <v>0</v>
      </c>
      <c r="D174" s="293">
        <f t="shared" si="4"/>
        <v>7</v>
      </c>
      <c r="E174" s="147"/>
      <c r="F174" s="294" t="s">
        <v>3087</v>
      </c>
      <c r="G174" s="295" t="s">
        <v>3089</v>
      </c>
      <c r="H174" s="567"/>
      <c r="I174" s="567">
        <v>0</v>
      </c>
      <c r="J174" s="299"/>
      <c r="K174" s="300" t="s">
        <v>3085</v>
      </c>
      <c r="L174" s="737" t="s">
        <v>9365</v>
      </c>
      <c r="M174" s="17"/>
      <c r="S174" s="17" t="str">
        <f t="shared" si="5"/>
        <v>AlmMinP_TP5_BS := 172,  //  Аварийное минимальное давление нефти в трубопроводе 5 на входе береговых сооружений</v>
      </c>
    </row>
    <row r="175" spans="1:19">
      <c r="A175" s="154">
        <v>173</v>
      </c>
      <c r="B175" s="908" t="s">
        <v>5624</v>
      </c>
      <c r="C175" s="301">
        <v>0</v>
      </c>
      <c r="D175" s="293">
        <f t="shared" si="4"/>
        <v>7</v>
      </c>
      <c r="E175" s="147"/>
      <c r="F175" s="294" t="s">
        <v>3087</v>
      </c>
      <c r="G175" s="295" t="s">
        <v>3089</v>
      </c>
      <c r="H175" s="567"/>
      <c r="I175" s="567">
        <v>0</v>
      </c>
      <c r="J175" s="299"/>
      <c r="K175" s="300" t="s">
        <v>3085</v>
      </c>
      <c r="L175" s="737" t="s">
        <v>9367</v>
      </c>
      <c r="M175" s="303"/>
      <c r="S175" s="17" t="str">
        <f t="shared" si="5"/>
        <v>NdvP_TP5_BS := 173,  //  Недостоверность измерения давления нефти в трубопроводе 5 на входе береговых сооружений</v>
      </c>
    </row>
    <row r="176" spans="1:19">
      <c r="A176" s="154">
        <v>174</v>
      </c>
      <c r="B176" s="908" t="s">
        <v>5625</v>
      </c>
      <c r="C176" s="301">
        <v>0</v>
      </c>
      <c r="D176" s="293">
        <f t="shared" si="4"/>
        <v>7</v>
      </c>
      <c r="E176" s="147"/>
      <c r="F176" s="294" t="s">
        <v>3087</v>
      </c>
      <c r="G176" s="295" t="s">
        <v>3089</v>
      </c>
      <c r="H176" s="567"/>
      <c r="I176" s="567">
        <v>0</v>
      </c>
      <c r="J176" s="299"/>
      <c r="K176" s="300" t="s">
        <v>3085</v>
      </c>
      <c r="L176" s="737" t="s">
        <v>9368</v>
      </c>
      <c r="M176" s="303"/>
      <c r="S176" s="17" t="str">
        <f t="shared" si="5"/>
        <v>AlmOilAfterKLP23 := 174,  //  Сигнализация «наличие нефти» после сбросного клапана КП23</v>
      </c>
    </row>
    <row r="177" spans="1:19">
      <c r="A177" s="154">
        <v>175</v>
      </c>
      <c r="B177" s="908" t="s">
        <v>5626</v>
      </c>
      <c r="C177" s="301">
        <v>0</v>
      </c>
      <c r="D177" s="293">
        <f t="shared" si="4"/>
        <v>7</v>
      </c>
      <c r="E177" s="147"/>
      <c r="F177" s="294" t="s">
        <v>3087</v>
      </c>
      <c r="G177" s="295" t="s">
        <v>3089</v>
      </c>
      <c r="H177" s="567"/>
      <c r="I177" s="567">
        <v>0</v>
      </c>
      <c r="J177" s="299"/>
      <c r="K177" s="300" t="s">
        <v>3085</v>
      </c>
      <c r="L177" s="737" t="s">
        <v>9369</v>
      </c>
      <c r="M177" s="17"/>
      <c r="S177" s="17" t="str">
        <f t="shared" si="5"/>
        <v>AlmOilAfterKLP24 := 175,  //  Сигнализация «наличие нефти» после сбросного клапана КП24</v>
      </c>
    </row>
    <row r="178" spans="1:19">
      <c r="A178" s="154">
        <v>176</v>
      </c>
      <c r="B178" s="908" t="s">
        <v>5627</v>
      </c>
      <c r="C178" s="301">
        <v>0</v>
      </c>
      <c r="D178" s="293">
        <f t="shared" si="4"/>
        <v>8</v>
      </c>
      <c r="E178" s="147"/>
      <c r="F178" s="294" t="s">
        <v>3087</v>
      </c>
      <c r="G178" s="295" t="s">
        <v>3089</v>
      </c>
      <c r="H178" s="567"/>
      <c r="I178" s="567">
        <v>0</v>
      </c>
      <c r="J178" s="299"/>
      <c r="K178" s="300" t="s">
        <v>3085</v>
      </c>
      <c r="L178" s="737" t="s">
        <v>9370</v>
      </c>
      <c r="M178" s="17"/>
      <c r="S178" s="17" t="str">
        <f t="shared" si="5"/>
        <v>AlmOilAfterKLP25 := 176,  //  Сигнализация «наличие нефти» после сбросного клапана КП25</v>
      </c>
    </row>
    <row r="179" spans="1:19">
      <c r="A179" s="154">
        <v>177</v>
      </c>
      <c r="B179" s="908" t="s">
        <v>5628</v>
      </c>
      <c r="C179" s="301">
        <v>0</v>
      </c>
      <c r="D179" s="293">
        <f t="shared" si="4"/>
        <v>8</v>
      </c>
      <c r="E179" s="147"/>
      <c r="F179" s="294" t="s">
        <v>3087</v>
      </c>
      <c r="G179" s="295" t="s">
        <v>3089</v>
      </c>
      <c r="H179" s="567"/>
      <c r="I179" s="567">
        <v>0</v>
      </c>
      <c r="J179" s="299"/>
      <c r="K179" s="300" t="s">
        <v>3085</v>
      </c>
      <c r="L179" s="737" t="s">
        <v>9371</v>
      </c>
      <c r="N179" s="233"/>
      <c r="S179" s="17" t="str">
        <f t="shared" si="5"/>
        <v>AlmOilAfterKLP26 := 177,  //  Сигнализация «наличие нефти» после сбросного клапана КП26</v>
      </c>
    </row>
    <row r="180" spans="1:19">
      <c r="A180" s="154">
        <v>178</v>
      </c>
      <c r="B180" s="908" t="s">
        <v>5629</v>
      </c>
      <c r="C180" s="301">
        <v>0</v>
      </c>
      <c r="D180" s="293">
        <f t="shared" si="4"/>
        <v>8</v>
      </c>
      <c r="E180" s="147"/>
      <c r="F180" s="294" t="s">
        <v>3087</v>
      </c>
      <c r="G180" s="295" t="s">
        <v>3089</v>
      </c>
      <c r="H180" s="567"/>
      <c r="I180" s="567">
        <v>0</v>
      </c>
      <c r="J180" s="299"/>
      <c r="K180" s="300" t="s">
        <v>3085</v>
      </c>
      <c r="L180" s="737" t="s">
        <v>9372</v>
      </c>
      <c r="M180" s="17"/>
      <c r="S180" s="17" t="str">
        <f t="shared" si="5"/>
        <v>AlmOilAfterKLP27 := 178,  //  Сигнализация «наличие нефти» после сбросного клапана КП27</v>
      </c>
    </row>
    <row r="181" spans="1:19">
      <c r="A181" s="154">
        <v>179</v>
      </c>
      <c r="B181" s="908" t="s">
        <v>5630</v>
      </c>
      <c r="C181" s="301">
        <v>0</v>
      </c>
      <c r="D181" s="293">
        <f t="shared" si="4"/>
        <v>8</v>
      </c>
      <c r="E181" s="147"/>
      <c r="F181" s="294" t="s">
        <v>3087</v>
      </c>
      <c r="G181" s="295" t="s">
        <v>3089</v>
      </c>
      <c r="H181" s="567"/>
      <c r="I181" s="567">
        <v>0</v>
      </c>
      <c r="J181" s="299"/>
      <c r="K181" s="300" t="s">
        <v>3085</v>
      </c>
      <c r="L181" s="737" t="s">
        <v>9373</v>
      </c>
      <c r="M181" s="304"/>
      <c r="S181" s="17" t="str">
        <f t="shared" si="5"/>
        <v>AlmOilAfterKLP28 := 179,  //  Сигнализация «наличие нефти» после сбросного клапана КП28</v>
      </c>
    </row>
    <row r="182" spans="1:19">
      <c r="A182" s="154">
        <v>180</v>
      </c>
      <c r="B182" s="908" t="s">
        <v>5631</v>
      </c>
      <c r="C182" s="301">
        <v>0</v>
      </c>
      <c r="D182" s="293">
        <f t="shared" si="4"/>
        <v>8</v>
      </c>
      <c r="E182" s="147"/>
      <c r="F182" s="294" t="s">
        <v>3087</v>
      </c>
      <c r="G182" s="295" t="s">
        <v>3089</v>
      </c>
      <c r="H182" s="567"/>
      <c r="I182" s="567">
        <v>0</v>
      </c>
      <c r="J182" s="299"/>
      <c r="K182" s="300" t="s">
        <v>3085</v>
      </c>
      <c r="L182" s="737" t="s">
        <v>9374</v>
      </c>
      <c r="M182" s="304"/>
      <c r="S182" s="17" t="str">
        <f t="shared" si="5"/>
        <v>AlmOilAfterKLP1 := 180,  //  Сигнализация «наличие нефти» после сбросного клапана КП1</v>
      </c>
    </row>
    <row r="183" spans="1:19">
      <c r="A183" s="154">
        <v>181</v>
      </c>
      <c r="B183" s="908" t="s">
        <v>5632</v>
      </c>
      <c r="C183" s="301">
        <v>0</v>
      </c>
      <c r="D183" s="293">
        <f t="shared" si="4"/>
        <v>8</v>
      </c>
      <c r="E183" s="147"/>
      <c r="F183" s="294" t="s">
        <v>3087</v>
      </c>
      <c r="G183" s="295" t="s">
        <v>3089</v>
      </c>
      <c r="H183" s="567"/>
      <c r="I183" s="567">
        <v>0</v>
      </c>
      <c r="J183" s="299"/>
      <c r="K183" s="300" t="s">
        <v>3085</v>
      </c>
      <c r="L183" s="737" t="s">
        <v>9375</v>
      </c>
      <c r="M183" s="304"/>
      <c r="S183" s="17" t="str">
        <f t="shared" si="5"/>
        <v>AlmOilAfterKLP2 := 181,  //  Сигнализация «наличие нефти» после сбросного клапана КП2</v>
      </c>
    </row>
    <row r="184" spans="1:19">
      <c r="A184" s="154">
        <v>182</v>
      </c>
      <c r="B184" s="908" t="s">
        <v>5633</v>
      </c>
      <c r="C184" s="301">
        <v>0</v>
      </c>
      <c r="D184" s="293">
        <f t="shared" si="4"/>
        <v>8</v>
      </c>
      <c r="E184" s="147"/>
      <c r="F184" s="294" t="s">
        <v>3087</v>
      </c>
      <c r="G184" s="295" t="s">
        <v>3089</v>
      </c>
      <c r="H184" s="567"/>
      <c r="I184" s="567">
        <v>0</v>
      </c>
      <c r="J184" s="299"/>
      <c r="K184" s="300" t="s">
        <v>3085</v>
      </c>
      <c r="L184" s="737" t="s">
        <v>9378</v>
      </c>
      <c r="M184" s="304"/>
      <c r="S184" s="17" t="str">
        <f t="shared" si="5"/>
        <v>AlmOilAfterKLP7 := 182,  //  Сигнализация «наличие нефти» после сбросного клапана КП7</v>
      </c>
    </row>
    <row r="185" spans="1:19">
      <c r="A185" s="154">
        <v>183</v>
      </c>
      <c r="B185" s="908" t="s">
        <v>5634</v>
      </c>
      <c r="C185" s="301">
        <v>0</v>
      </c>
      <c r="D185" s="293">
        <f t="shared" si="4"/>
        <v>8</v>
      </c>
      <c r="E185" s="147"/>
      <c r="F185" s="294" t="s">
        <v>3087</v>
      </c>
      <c r="G185" s="295" t="s">
        <v>3089</v>
      </c>
      <c r="H185" s="567"/>
      <c r="I185" s="567">
        <v>0</v>
      </c>
      <c r="J185" s="299"/>
      <c r="K185" s="300" t="s">
        <v>3085</v>
      </c>
      <c r="L185" s="737" t="s">
        <v>9379</v>
      </c>
      <c r="M185" s="304"/>
      <c r="S185" s="17" t="str">
        <f t="shared" si="5"/>
        <v>AlmOilAfterKLP8 := 183,  //  Сигнализация «наличие нефти» после сбросного клапана КП8</v>
      </c>
    </row>
    <row r="186" spans="1:19">
      <c r="A186" s="154">
        <v>184</v>
      </c>
      <c r="B186" s="908" t="s">
        <v>5635</v>
      </c>
      <c r="C186" s="301">
        <v>0</v>
      </c>
      <c r="D186" s="293">
        <f t="shared" si="4"/>
        <v>8</v>
      </c>
      <c r="E186" s="147"/>
      <c r="F186" s="294" t="s">
        <v>3087</v>
      </c>
      <c r="G186" s="295" t="s">
        <v>3089</v>
      </c>
      <c r="H186" s="567"/>
      <c r="I186" s="567">
        <v>0</v>
      </c>
      <c r="J186" s="299"/>
      <c r="K186" s="300" t="s">
        <v>3085</v>
      </c>
      <c r="L186" s="737" t="s">
        <v>9376</v>
      </c>
      <c r="M186" s="304"/>
      <c r="S186" s="17" t="str">
        <f t="shared" si="5"/>
        <v>AlmOilAfterKLP3 := 184,  //  Сигнализация «наличие нефти» после сбросного клапана КП3</v>
      </c>
    </row>
    <row r="187" spans="1:19">
      <c r="A187" s="154">
        <v>185</v>
      </c>
      <c r="B187" s="908" t="s">
        <v>5636</v>
      </c>
      <c r="C187" s="301">
        <v>0</v>
      </c>
      <c r="D187" s="293">
        <f t="shared" si="4"/>
        <v>8</v>
      </c>
      <c r="E187" s="147"/>
      <c r="F187" s="294" t="s">
        <v>3087</v>
      </c>
      <c r="G187" s="295" t="s">
        <v>3089</v>
      </c>
      <c r="H187" s="567"/>
      <c r="I187" s="567">
        <v>0</v>
      </c>
      <c r="J187" s="299"/>
      <c r="K187" s="300" t="s">
        <v>3085</v>
      </c>
      <c r="L187" s="737" t="s">
        <v>9377</v>
      </c>
      <c r="M187" s="304"/>
      <c r="S187" s="17" t="str">
        <f t="shared" si="5"/>
        <v>AlmOilAfterKLP4 := 185,  //  Сигнализация «наличие нефти» после сбросного клапана КП4</v>
      </c>
    </row>
    <row r="188" spans="1:19">
      <c r="A188" s="154">
        <v>186</v>
      </c>
      <c r="B188" s="908" t="s">
        <v>5637</v>
      </c>
      <c r="C188" s="301">
        <v>0</v>
      </c>
      <c r="D188" s="293">
        <f t="shared" si="4"/>
        <v>8</v>
      </c>
      <c r="E188" s="147"/>
      <c r="F188" s="294" t="s">
        <v>3087</v>
      </c>
      <c r="G188" s="295" t="s">
        <v>3089</v>
      </c>
      <c r="H188" s="567"/>
      <c r="I188" s="567">
        <v>0</v>
      </c>
      <c r="J188" s="299"/>
      <c r="K188" s="300" t="s">
        <v>3085</v>
      </c>
      <c r="L188" s="737" t="s">
        <v>9380</v>
      </c>
      <c r="S188" s="17" t="str">
        <f t="shared" si="5"/>
        <v>AlmOilAfterKLP9 := 186,  //  Сигнализация «наличие нефти» после сбросного клапана КП9</v>
      </c>
    </row>
    <row r="189" spans="1:19">
      <c r="A189" s="154">
        <v>187</v>
      </c>
      <c r="B189" s="908" t="s">
        <v>5638</v>
      </c>
      <c r="C189" s="301">
        <v>0</v>
      </c>
      <c r="D189" s="293">
        <f t="shared" si="4"/>
        <v>8</v>
      </c>
      <c r="E189" s="147"/>
      <c r="F189" s="294" t="s">
        <v>3087</v>
      </c>
      <c r="G189" s="295" t="s">
        <v>3089</v>
      </c>
      <c r="H189" s="567"/>
      <c r="I189" s="567">
        <v>0</v>
      </c>
      <c r="J189" s="299"/>
      <c r="K189" s="300" t="s">
        <v>3085</v>
      </c>
      <c r="L189" s="737" t="s">
        <v>9381</v>
      </c>
      <c r="S189" s="17" t="str">
        <f t="shared" si="5"/>
        <v>AlmOilAfterKLP10 := 187,  //  Сигнализация «наличие нефти» после сбросного клапана КП10</v>
      </c>
    </row>
    <row r="190" spans="1:19">
      <c r="A190" s="154">
        <v>188</v>
      </c>
      <c r="B190" s="908" t="s">
        <v>5639</v>
      </c>
      <c r="C190" s="301">
        <v>0</v>
      </c>
      <c r="D190" s="293">
        <f t="shared" si="4"/>
        <v>8</v>
      </c>
      <c r="E190" s="147"/>
      <c r="F190" s="294" t="s">
        <v>3087</v>
      </c>
      <c r="G190" s="295" t="s">
        <v>3089</v>
      </c>
      <c r="H190" s="567"/>
      <c r="I190" s="567">
        <v>0</v>
      </c>
      <c r="J190" s="299"/>
      <c r="K190" s="300" t="s">
        <v>3085</v>
      </c>
      <c r="L190" s="737" t="s">
        <v>9382</v>
      </c>
      <c r="S190" s="17" t="str">
        <f t="shared" si="5"/>
        <v>NesankIzm_KPN_Prcih1 := 188,  //  Несанкционированное изменение заданного состояния запорной арматуры на маршруте погрузки через причал №1</v>
      </c>
    </row>
    <row r="191" spans="1:19">
      <c r="A191" s="154">
        <v>189</v>
      </c>
      <c r="B191" s="908" t="s">
        <v>5640</v>
      </c>
      <c r="C191" s="301">
        <v>0</v>
      </c>
      <c r="D191" s="293">
        <f t="shared" si="4"/>
        <v>8</v>
      </c>
      <c r="E191" s="147"/>
      <c r="F191" s="294" t="s">
        <v>3087</v>
      </c>
      <c r="G191" s="295" t="s">
        <v>3089</v>
      </c>
      <c r="H191" s="567"/>
      <c r="I191" s="567">
        <v>0</v>
      </c>
      <c r="J191" s="299"/>
      <c r="K191" s="300" t="s">
        <v>3085</v>
      </c>
      <c r="L191" s="737" t="s">
        <v>9383</v>
      </c>
      <c r="S191" s="17" t="str">
        <f t="shared" si="5"/>
        <v>NesankIzm_KPN_Prich2 := 189,  //  Несанкционированное изменение заданного состояния запорной арматуры на маршруте погрузки через причал №2</v>
      </c>
    </row>
    <row r="192" spans="1:19">
      <c r="A192" s="154">
        <v>190</v>
      </c>
      <c r="B192" s="116" t="s">
        <v>5641</v>
      </c>
      <c r="C192" s="13">
        <v>10</v>
      </c>
      <c r="D192" s="293">
        <f t="shared" si="4"/>
        <v>8</v>
      </c>
      <c r="E192" s="147"/>
      <c r="F192" s="294" t="s">
        <v>3087</v>
      </c>
      <c r="G192" s="295" t="s">
        <v>3089</v>
      </c>
      <c r="H192" s="567"/>
      <c r="I192" s="567">
        <v>0</v>
      </c>
      <c r="J192" s="299"/>
      <c r="K192" s="300" t="s">
        <v>3085</v>
      </c>
      <c r="L192" s="737" t="s">
        <v>9384</v>
      </c>
      <c r="S192" s="17" t="str">
        <f t="shared" si="5"/>
        <v>NotLinkWithSlaStendPrich1 := 190,  //  Отсутствие связи между СА БиПС и СЛА стендеров причала №1</v>
      </c>
    </row>
    <row r="193" spans="1:19">
      <c r="A193" s="154">
        <v>191</v>
      </c>
      <c r="B193" s="116" t="s">
        <v>5642</v>
      </c>
      <c r="C193" s="13">
        <v>10</v>
      </c>
      <c r="D193" s="293">
        <f t="shared" si="4"/>
        <v>8</v>
      </c>
      <c r="E193" s="147"/>
      <c r="F193" s="294" t="s">
        <v>3087</v>
      </c>
      <c r="G193" s="295" t="s">
        <v>3089</v>
      </c>
      <c r="H193" s="567"/>
      <c r="I193" s="567">
        <v>0</v>
      </c>
      <c r="J193" s="299"/>
      <c r="K193" s="300" t="s">
        <v>3085</v>
      </c>
      <c r="L193" s="737" t="s">
        <v>9385</v>
      </c>
      <c r="S193" s="17" t="str">
        <f t="shared" si="5"/>
        <v>NotLinkWithSlaStendPrich2 := 191,  //  Отсутствие связи между СА БиПС и СЛА стендеров причала №2</v>
      </c>
    </row>
    <row r="194" spans="1:19">
      <c r="A194" s="154">
        <v>192</v>
      </c>
      <c r="B194" s="116" t="s">
        <v>5643</v>
      </c>
      <c r="C194" s="13">
        <v>10</v>
      </c>
      <c r="D194" s="293">
        <f t="shared" si="4"/>
        <v>8</v>
      </c>
      <c r="E194" s="567"/>
      <c r="F194" s="294" t="s">
        <v>3087</v>
      </c>
      <c r="G194" s="295" t="s">
        <v>3089</v>
      </c>
      <c r="H194" s="567"/>
      <c r="I194" s="567">
        <v>0</v>
      </c>
      <c r="J194" s="299"/>
      <c r="K194" s="300" t="s">
        <v>3085</v>
      </c>
      <c r="L194" s="737" t="s">
        <v>9386</v>
      </c>
      <c r="S194" s="17" t="str">
        <f t="shared" si="5"/>
        <v>NotLinkWithSaPK := 192,  //  Отсутствие связи между СА ПК и СА БиПС</v>
      </c>
    </row>
    <row r="195" spans="1:19">
      <c r="A195" s="154">
        <v>193</v>
      </c>
      <c r="B195" s="116" t="s">
        <v>5644</v>
      </c>
      <c r="C195" s="13">
        <v>3</v>
      </c>
      <c r="D195" s="293">
        <f t="shared" si="4"/>
        <v>8</v>
      </c>
      <c r="E195" s="567"/>
      <c r="F195" s="294" t="s">
        <v>3087</v>
      </c>
      <c r="G195" s="295" t="s">
        <v>3089</v>
      </c>
      <c r="H195" s="567"/>
      <c r="I195" s="567">
        <v>0</v>
      </c>
      <c r="J195" s="299"/>
      <c r="K195" s="300" t="s">
        <v>3085</v>
      </c>
      <c r="L195" s="737" t="s">
        <v>9387</v>
      </c>
      <c r="S195" s="17" t="str">
        <f t="shared" si="5"/>
        <v>AlmMaxL_E33 := 193,  //  Аварийный максимальный уровень нефти в ёмкости Е-33</v>
      </c>
    </row>
    <row r="196" spans="1:19">
      <c r="A196" s="154">
        <v>194</v>
      </c>
      <c r="B196" s="116" t="s">
        <v>5645</v>
      </c>
      <c r="C196" s="13">
        <v>3</v>
      </c>
      <c r="D196" s="293">
        <f t="shared" ref="D196:D259" si="6">INT((A196-1)/25)+1</f>
        <v>8</v>
      </c>
      <c r="E196" s="567"/>
      <c r="F196" s="294" t="s">
        <v>3087</v>
      </c>
      <c r="G196" s="295" t="s">
        <v>3089</v>
      </c>
      <c r="H196" s="567"/>
      <c r="I196" s="567">
        <v>0</v>
      </c>
      <c r="J196" s="299"/>
      <c r="K196" s="300" t="s">
        <v>3085</v>
      </c>
      <c r="L196" s="737" t="s">
        <v>9388</v>
      </c>
      <c r="S196" s="17" t="str">
        <f t="shared" ref="S196:S259" si="7">L196&amp;" := " &amp;A196 &amp; ",  //  " &amp;B196</f>
        <v>AlmMaxL_E12 := 194,  //  Аварийный максимальный уровень нефти в ёмкости Е-12</v>
      </c>
    </row>
    <row r="197" spans="1:19">
      <c r="A197" s="154">
        <v>195</v>
      </c>
      <c r="B197" s="116" t="s">
        <v>5646</v>
      </c>
      <c r="C197" s="13">
        <v>3</v>
      </c>
      <c r="D197" s="293">
        <f t="shared" si="6"/>
        <v>8</v>
      </c>
      <c r="E197" s="567"/>
      <c r="F197" s="294" t="s">
        <v>3087</v>
      </c>
      <c r="G197" s="295" t="s">
        <v>3089</v>
      </c>
      <c r="H197" s="567"/>
      <c r="I197" s="567">
        <v>0</v>
      </c>
      <c r="J197" s="299"/>
      <c r="K197" s="300" t="s">
        <v>3085</v>
      </c>
      <c r="L197" s="737" t="s">
        <v>9389</v>
      </c>
      <c r="S197" s="17" t="str">
        <f t="shared" si="7"/>
        <v>AlmMaxL_E13 := 195,  //  Аварийный максимальный уровень нефти в ёмкости Е-13</v>
      </c>
    </row>
    <row r="198" spans="1:19">
      <c r="A198" s="154">
        <v>196</v>
      </c>
      <c r="B198" s="116" t="s">
        <v>5647</v>
      </c>
      <c r="C198" s="13">
        <v>3</v>
      </c>
      <c r="D198" s="293">
        <f t="shared" si="6"/>
        <v>8</v>
      </c>
      <c r="E198" s="567"/>
      <c r="F198" s="294" t="s">
        <v>3087</v>
      </c>
      <c r="G198" s="295" t="s">
        <v>3089</v>
      </c>
      <c r="H198" s="567"/>
      <c r="I198" s="567">
        <v>0</v>
      </c>
      <c r="J198" s="299"/>
      <c r="K198" s="300" t="s">
        <v>3085</v>
      </c>
      <c r="L198" s="737" t="s">
        <v>9390</v>
      </c>
      <c r="S198" s="17" t="str">
        <f t="shared" si="7"/>
        <v>AlmMaxL_E11 := 196,  //  Аварийный максимальный уровень нефти в ёмкости Е-11</v>
      </c>
    </row>
    <row r="199" spans="1:19">
      <c r="A199" s="154">
        <v>197</v>
      </c>
      <c r="B199" s="116" t="s">
        <v>5648</v>
      </c>
      <c r="C199" s="13">
        <v>3</v>
      </c>
      <c r="D199" s="293">
        <f t="shared" si="6"/>
        <v>8</v>
      </c>
      <c r="E199" s="567"/>
      <c r="F199" s="294" t="s">
        <v>3087</v>
      </c>
      <c r="G199" s="295" t="s">
        <v>3089</v>
      </c>
      <c r="H199" s="567"/>
      <c r="I199" s="567">
        <v>0</v>
      </c>
      <c r="J199" s="299"/>
      <c r="K199" s="300" t="s">
        <v>3085</v>
      </c>
      <c r="L199" s="737" t="s">
        <v>9391</v>
      </c>
      <c r="S199" s="17" t="str">
        <f t="shared" si="7"/>
        <v>AlmMaxL_E20 := 197,  //  Аварийный максимальный уровень нефти в ёмкости Е-20</v>
      </c>
    </row>
    <row r="200" spans="1:19">
      <c r="A200" s="154">
        <v>198</v>
      </c>
      <c r="B200" s="116" t="s">
        <v>5649</v>
      </c>
      <c r="C200" s="13">
        <v>3</v>
      </c>
      <c r="D200" s="293">
        <f t="shared" si="6"/>
        <v>8</v>
      </c>
      <c r="E200" s="567"/>
      <c r="F200" s="294" t="s">
        <v>3087</v>
      </c>
      <c r="G200" s="295" t="s">
        <v>3089</v>
      </c>
      <c r="H200" s="567"/>
      <c r="I200" s="567">
        <v>0</v>
      </c>
      <c r="J200" s="299"/>
      <c r="K200" s="300" t="s">
        <v>3085</v>
      </c>
      <c r="L200" s="737" t="s">
        <v>9392</v>
      </c>
      <c r="S200" s="17" t="str">
        <f t="shared" si="7"/>
        <v>AlmMaxL_E31 := 198,  //  Аварийный максимальный уровень нефти в ёмкости Е-31</v>
      </c>
    </row>
    <row r="201" spans="1:19">
      <c r="A201" s="154">
        <v>199</v>
      </c>
      <c r="B201" s="116" t="s">
        <v>5650</v>
      </c>
      <c r="C201" s="13">
        <v>3</v>
      </c>
      <c r="D201" s="293">
        <f t="shared" si="6"/>
        <v>8</v>
      </c>
      <c r="E201" s="567"/>
      <c r="F201" s="294" t="s">
        <v>3087</v>
      </c>
      <c r="G201" s="295" t="s">
        <v>3089</v>
      </c>
      <c r="H201" s="567"/>
      <c r="I201" s="567">
        <v>0</v>
      </c>
      <c r="J201" s="299"/>
      <c r="K201" s="300" t="s">
        <v>3085</v>
      </c>
      <c r="L201" s="737" t="s">
        <v>9393</v>
      </c>
      <c r="S201" s="17" t="str">
        <f t="shared" si="7"/>
        <v>AlmMaxL_E32 := 199,  //  Аварийный максимальный уровень нефти в ёмкости Е-32</v>
      </c>
    </row>
    <row r="202" spans="1:19">
      <c r="A202" s="154">
        <v>200</v>
      </c>
      <c r="B202" s="116" t="s">
        <v>5651</v>
      </c>
      <c r="C202" s="13">
        <v>0</v>
      </c>
      <c r="D202" s="293">
        <f t="shared" si="6"/>
        <v>8</v>
      </c>
      <c r="E202" s="567"/>
      <c r="F202" s="294" t="s">
        <v>3087</v>
      </c>
      <c r="G202" s="295" t="s">
        <v>3089</v>
      </c>
      <c r="H202" s="567"/>
      <c r="I202" s="567">
        <v>0</v>
      </c>
      <c r="J202" s="299"/>
      <c r="K202" s="300" t="s">
        <v>3085</v>
      </c>
      <c r="L202" s="737" t="s">
        <v>9394</v>
      </c>
      <c r="S202" s="17" t="str">
        <f t="shared" si="7"/>
        <v>AlmMinPinNSO := 200,  //  Аварийное минимальное давление нефти на входе НСО</v>
      </c>
    </row>
    <row r="203" spans="1:19">
      <c r="A203" s="154">
        <v>201</v>
      </c>
      <c r="B203" s="116" t="s">
        <v>5652</v>
      </c>
      <c r="C203" s="13">
        <v>0</v>
      </c>
      <c r="D203" s="293">
        <f t="shared" si="6"/>
        <v>9</v>
      </c>
      <c r="E203" s="567"/>
      <c r="F203" s="294" t="s">
        <v>3087</v>
      </c>
      <c r="G203" s="295" t="s">
        <v>3089</v>
      </c>
      <c r="H203" s="567"/>
      <c r="I203" s="567">
        <v>0</v>
      </c>
      <c r="J203" s="299"/>
      <c r="K203" s="300" t="s">
        <v>3085</v>
      </c>
      <c r="L203" s="737" t="s">
        <v>9403</v>
      </c>
      <c r="S203" s="17" t="str">
        <f t="shared" si="7"/>
        <v>StopNSOBtn_t1 := 201,  //  Аварийное отключение НСО кнопкой «Стоп НСО» с технологической площадки (точка 1)</v>
      </c>
    </row>
    <row r="204" spans="1:19">
      <c r="A204" s="154">
        <v>202</v>
      </c>
      <c r="B204" s="116" t="s">
        <v>5653</v>
      </c>
      <c r="C204" s="13">
        <v>0</v>
      </c>
      <c r="D204" s="293">
        <f t="shared" si="6"/>
        <v>9</v>
      </c>
      <c r="E204" s="567"/>
      <c r="F204" s="294" t="s">
        <v>3087</v>
      </c>
      <c r="G204" s="295" t="s">
        <v>3089</v>
      </c>
      <c r="H204" s="567"/>
      <c r="I204" s="567">
        <v>0</v>
      </c>
      <c r="J204" s="299"/>
      <c r="K204" s="300" t="s">
        <v>3085</v>
      </c>
      <c r="L204" s="737" t="s">
        <v>9404</v>
      </c>
      <c r="S204" s="17" t="str">
        <f t="shared" si="7"/>
        <v>StopNSOBtn_t2 := 202,  //  Аварийное отключение НСО кнопкой «Стоп НСО» с технологической площадки (точка 2)</v>
      </c>
    </row>
    <row r="205" spans="1:19">
      <c r="A205" s="154">
        <v>203</v>
      </c>
      <c r="B205" s="116" t="s">
        <v>5654</v>
      </c>
      <c r="C205" s="13">
        <v>0</v>
      </c>
      <c r="D205" s="293">
        <f t="shared" si="6"/>
        <v>9</v>
      </c>
      <c r="E205" s="567"/>
      <c r="F205" s="294" t="s">
        <v>3087</v>
      </c>
      <c r="G205" s="295" t="s">
        <v>3089</v>
      </c>
      <c r="H205" s="567"/>
      <c r="I205" s="567">
        <v>0</v>
      </c>
      <c r="J205" s="299"/>
      <c r="K205" s="300" t="s">
        <v>3085</v>
      </c>
      <c r="L205" s="737" t="s">
        <v>9405</v>
      </c>
      <c r="S205" s="17" t="str">
        <f t="shared" si="7"/>
        <v>StopNSOBtn_t3 := 203,  //  Аварийное отключение НСО кнопкой «Стоп НСО» с технологической площадки (точка 3)</v>
      </c>
    </row>
    <row r="206" spans="1:19">
      <c r="A206" s="154">
        <v>204</v>
      </c>
      <c r="B206" s="116" t="s">
        <v>5655</v>
      </c>
      <c r="C206" s="13">
        <v>0</v>
      </c>
      <c r="D206" s="293">
        <f t="shared" si="6"/>
        <v>9</v>
      </c>
      <c r="E206" s="567"/>
      <c r="F206" s="294" t="s">
        <v>3087</v>
      </c>
      <c r="G206" s="295" t="s">
        <v>3089</v>
      </c>
      <c r="H206" s="567"/>
      <c r="I206" s="567">
        <v>0</v>
      </c>
      <c r="J206" s="299"/>
      <c r="K206" s="300" t="s">
        <v>3085</v>
      </c>
      <c r="L206" s="737" t="s">
        <v>9406</v>
      </c>
      <c r="S206" s="17" t="str">
        <f t="shared" si="7"/>
        <v>StopNSOBtn_t4 := 204,  //  Аварийное отключение НСО кнопкой «Стоп НСО» с технологической площадки (точка 4)</v>
      </c>
    </row>
    <row r="207" spans="1:19">
      <c r="A207" s="154">
        <v>205</v>
      </c>
      <c r="B207" s="116" t="s">
        <v>5656</v>
      </c>
      <c r="C207" s="13">
        <v>0</v>
      </c>
      <c r="D207" s="293">
        <f t="shared" si="6"/>
        <v>9</v>
      </c>
      <c r="E207" s="567"/>
      <c r="F207" s="294" t="s">
        <v>3087</v>
      </c>
      <c r="G207" s="295" t="s">
        <v>3089</v>
      </c>
      <c r="H207" s="567"/>
      <c r="I207" s="567">
        <v>0</v>
      </c>
      <c r="J207" s="299"/>
      <c r="K207" s="300" t="s">
        <v>3085</v>
      </c>
      <c r="L207" s="737" t="s">
        <v>9407</v>
      </c>
      <c r="S207" s="17" t="str">
        <f t="shared" si="7"/>
        <v>StopNSO_ARM := 205,  //  Аварийное отключение НСО кнопкой «Стоп НСО» с АРМ оператора БиПС</v>
      </c>
    </row>
    <row r="208" spans="1:19">
      <c r="A208" s="154">
        <v>206</v>
      </c>
      <c r="B208" s="233" t="s">
        <v>11372</v>
      </c>
      <c r="C208" s="13">
        <v>10</v>
      </c>
      <c r="D208" s="293">
        <f t="shared" si="6"/>
        <v>9</v>
      </c>
      <c r="E208" s="567"/>
      <c r="F208" s="294" t="s">
        <v>3087</v>
      </c>
      <c r="G208" s="295" t="s">
        <v>3089</v>
      </c>
      <c r="H208" s="567"/>
      <c r="I208" s="567">
        <v>0</v>
      </c>
      <c r="J208" s="299"/>
      <c r="K208" s="300" t="s">
        <v>3085</v>
      </c>
      <c r="L208" s="911" t="s">
        <v>11380</v>
      </c>
      <c r="S208" s="17" t="str">
        <f t="shared" si="7"/>
        <v>AlmGas30NSO_T1 := 206,  //  Аварийная загазованность площадки насосной станции откачки (точка 1)</v>
      </c>
    </row>
    <row r="209" spans="1:19">
      <c r="A209" s="154">
        <v>207</v>
      </c>
      <c r="B209" s="233" t="s">
        <v>11373</v>
      </c>
      <c r="C209" s="13">
        <v>10</v>
      </c>
      <c r="D209" s="293">
        <f t="shared" si="6"/>
        <v>9</v>
      </c>
      <c r="E209" s="567"/>
      <c r="F209" s="294" t="s">
        <v>3087</v>
      </c>
      <c r="G209" s="295" t="s">
        <v>3089</v>
      </c>
      <c r="H209" s="567"/>
      <c r="I209" s="567">
        <v>0</v>
      </c>
      <c r="J209" s="299"/>
      <c r="K209" s="300" t="s">
        <v>3085</v>
      </c>
      <c r="L209" s="911" t="s">
        <v>11381</v>
      </c>
      <c r="S209" s="17" t="str">
        <f t="shared" si="7"/>
        <v>AlmGas30NSO_T2 := 207,  //  Аварийная загазованность площадки насосной станции откачки (точка 2)</v>
      </c>
    </row>
    <row r="210" spans="1:19">
      <c r="A210" s="154">
        <v>208</v>
      </c>
      <c r="B210" s="233" t="s">
        <v>11374</v>
      </c>
      <c r="C210" s="13">
        <v>10</v>
      </c>
      <c r="D210" s="293">
        <f t="shared" si="6"/>
        <v>9</v>
      </c>
      <c r="E210" s="567"/>
      <c r="F210" s="294" t="s">
        <v>3087</v>
      </c>
      <c r="G210" s="295" t="s">
        <v>3089</v>
      </c>
      <c r="H210" s="567"/>
      <c r="I210" s="567">
        <v>0</v>
      </c>
      <c r="J210" s="299"/>
      <c r="K210" s="300" t="s">
        <v>3085</v>
      </c>
      <c r="L210" s="911" t="s">
        <v>11382</v>
      </c>
      <c r="S210" s="17" t="str">
        <f t="shared" si="7"/>
        <v>AlmGas30NSO_T3 := 208,  //  Аварийная загазованность площадки насосной станции откачки (точка 3)</v>
      </c>
    </row>
    <row r="211" spans="1:19">
      <c r="A211" s="154">
        <v>209</v>
      </c>
      <c r="B211" s="233" t="s">
        <v>11375</v>
      </c>
      <c r="C211" s="13">
        <v>10</v>
      </c>
      <c r="D211" s="293">
        <f t="shared" si="6"/>
        <v>9</v>
      </c>
      <c r="E211" s="567"/>
      <c r="F211" s="294" t="s">
        <v>3087</v>
      </c>
      <c r="G211" s="295" t="s">
        <v>3089</v>
      </c>
      <c r="H211" s="567"/>
      <c r="I211" s="567">
        <v>0</v>
      </c>
      <c r="J211" s="299"/>
      <c r="K211" s="300" t="s">
        <v>3085</v>
      </c>
      <c r="L211" s="911" t="s">
        <v>11383</v>
      </c>
      <c r="S211" s="17" t="str">
        <f t="shared" si="7"/>
        <v>AlmGas30NSO_T4 := 209,  //  Аварийная загазованность площадки насосной станции откачки (точка 4)</v>
      </c>
    </row>
    <row r="212" spans="1:19">
      <c r="A212" s="154">
        <v>210</v>
      </c>
      <c r="B212" s="913" t="s">
        <v>5657</v>
      </c>
      <c r="C212" s="13">
        <v>10</v>
      </c>
      <c r="D212" s="293">
        <f t="shared" si="6"/>
        <v>9</v>
      </c>
      <c r="E212" s="567"/>
      <c r="F212" s="294" t="s">
        <v>3087</v>
      </c>
      <c r="G212" s="295" t="s">
        <v>3089</v>
      </c>
      <c r="H212" s="567"/>
      <c r="I212" s="567">
        <v>0</v>
      </c>
      <c r="J212" s="299"/>
      <c r="K212" s="300" t="s">
        <v>3085</v>
      </c>
      <c r="L212" s="737" t="s">
        <v>9408</v>
      </c>
      <c r="S212" s="17" t="str">
        <f t="shared" si="7"/>
        <v>NdvGasNSO := 210,  //  Недостоверность измерений двух и более преобразователей уровня загазованности площадки насосной станции откачки</v>
      </c>
    </row>
    <row r="213" spans="1:19">
      <c r="A213" s="154">
        <v>211</v>
      </c>
      <c r="B213" s="233" t="s">
        <v>11376</v>
      </c>
      <c r="C213" s="13">
        <v>0</v>
      </c>
      <c r="D213" s="293">
        <f t="shared" si="6"/>
        <v>9</v>
      </c>
      <c r="E213" s="567"/>
      <c r="F213" s="294" t="s">
        <v>3087</v>
      </c>
      <c r="G213" s="295" t="s">
        <v>3089</v>
      </c>
      <c r="H213" s="567"/>
      <c r="I213" s="567">
        <v>0</v>
      </c>
      <c r="J213" s="299"/>
      <c r="K213" s="300" t="s">
        <v>3085</v>
      </c>
      <c r="L213" s="911" t="s">
        <v>11384</v>
      </c>
      <c r="S213" s="17" t="str">
        <f t="shared" si="7"/>
        <v>SaveGas10NSO_T1 := 211,  //  Сохранение предельной загазованности площадки насосной станции откачки (точка 1)</v>
      </c>
    </row>
    <row r="214" spans="1:19">
      <c r="A214" s="154">
        <v>212</v>
      </c>
      <c r="B214" s="233" t="s">
        <v>11377</v>
      </c>
      <c r="C214" s="13">
        <v>0</v>
      </c>
      <c r="D214" s="293">
        <f t="shared" si="6"/>
        <v>9</v>
      </c>
      <c r="E214" s="567"/>
      <c r="F214" s="294" t="s">
        <v>3087</v>
      </c>
      <c r="G214" s="295" t="s">
        <v>3089</v>
      </c>
      <c r="H214" s="567"/>
      <c r="I214" s="567">
        <v>0</v>
      </c>
      <c r="J214" s="299"/>
      <c r="K214" s="300" t="s">
        <v>3085</v>
      </c>
      <c r="L214" s="911" t="s">
        <v>11385</v>
      </c>
      <c r="S214" s="17" t="str">
        <f t="shared" si="7"/>
        <v>SaveGas10NSO_T2 := 212,  //  Сохранение предельной загазованности площадки насосной станции откачки (точка 2)</v>
      </c>
    </row>
    <row r="215" spans="1:19">
      <c r="A215" s="154">
        <v>213</v>
      </c>
      <c r="B215" s="233" t="s">
        <v>11378</v>
      </c>
      <c r="C215" s="13">
        <v>0</v>
      </c>
      <c r="D215" s="293">
        <f t="shared" si="6"/>
        <v>9</v>
      </c>
      <c r="E215" s="567"/>
      <c r="F215" s="294" t="s">
        <v>3087</v>
      </c>
      <c r="G215" s="295" t="s">
        <v>3089</v>
      </c>
      <c r="H215" s="567"/>
      <c r="I215" s="567">
        <v>0</v>
      </c>
      <c r="J215" s="299"/>
      <c r="K215" s="300" t="s">
        <v>3085</v>
      </c>
      <c r="L215" s="911" t="s">
        <v>11386</v>
      </c>
      <c r="S215" s="17" t="str">
        <f t="shared" si="7"/>
        <v>SaveGas10NSO_T3 := 213,  //  Сохранение предельной загазованности площадки насосной станции откачки (точка 3)</v>
      </c>
    </row>
    <row r="216" spans="1:19">
      <c r="A216" s="154">
        <v>214</v>
      </c>
      <c r="B216" s="233" t="s">
        <v>11379</v>
      </c>
      <c r="C216" s="13">
        <v>0</v>
      </c>
      <c r="D216" s="293">
        <f t="shared" si="6"/>
        <v>9</v>
      </c>
      <c r="E216" s="567"/>
      <c r="F216" s="294" t="s">
        <v>3087</v>
      </c>
      <c r="G216" s="295" t="s">
        <v>3089</v>
      </c>
      <c r="H216" s="567"/>
      <c r="I216" s="567">
        <v>0</v>
      </c>
      <c r="J216" s="299"/>
      <c r="K216" s="300" t="s">
        <v>3085</v>
      </c>
      <c r="L216" s="911" t="s">
        <v>11387</v>
      </c>
      <c r="S216" s="17" t="str">
        <f t="shared" si="7"/>
        <v>SaveGas10NSO_T4 := 214,  //  Сохранение предельной загазованности площадки насосной станции откачки (точка 4)</v>
      </c>
    </row>
    <row r="217" spans="1:19">
      <c r="A217" s="154">
        <v>215</v>
      </c>
      <c r="B217" s="233" t="s">
        <v>11388</v>
      </c>
      <c r="C217" s="13">
        <v>10</v>
      </c>
      <c r="D217" s="293">
        <f t="shared" si="6"/>
        <v>9</v>
      </c>
      <c r="E217" s="567"/>
      <c r="F217" s="294" t="s">
        <v>3086</v>
      </c>
      <c r="G217" s="295" t="s">
        <v>3086</v>
      </c>
      <c r="H217" s="567"/>
      <c r="I217" s="567">
        <v>0</v>
      </c>
      <c r="J217" s="299"/>
      <c r="K217" s="300" t="s">
        <v>3085</v>
      </c>
      <c r="L217" s="911" t="s">
        <v>11390</v>
      </c>
      <c r="S217" s="17" t="str">
        <f t="shared" si="7"/>
        <v>AlmGas30Bik730_T1 := 215,  //  Аварийная загазованность в блок-боксе БИК СИКН-730 (точка 1)</v>
      </c>
    </row>
    <row r="218" spans="1:19">
      <c r="A218" s="154">
        <v>216</v>
      </c>
      <c r="B218" s="233" t="s">
        <v>11389</v>
      </c>
      <c r="C218" s="13">
        <v>10</v>
      </c>
      <c r="D218" s="293">
        <f t="shared" si="6"/>
        <v>9</v>
      </c>
      <c r="E218" s="567"/>
      <c r="F218" s="294" t="s">
        <v>3086</v>
      </c>
      <c r="G218" s="295" t="s">
        <v>3086</v>
      </c>
      <c r="H218" s="567"/>
      <c r="I218" s="567">
        <v>0</v>
      </c>
      <c r="J218" s="299"/>
      <c r="K218" s="300" t="s">
        <v>3085</v>
      </c>
      <c r="L218" s="911" t="s">
        <v>11391</v>
      </c>
      <c r="S218" s="17" t="str">
        <f t="shared" si="7"/>
        <v>AlmGas30Bik730_T2 := 216,  //  Аварийная загазованность в блок-боксе БИК СИКН-730 (точка 2)</v>
      </c>
    </row>
    <row r="219" spans="1:19">
      <c r="A219" s="154">
        <v>217</v>
      </c>
      <c r="B219" s="116" t="s">
        <v>5658</v>
      </c>
      <c r="C219" s="13">
        <v>10</v>
      </c>
      <c r="D219" s="293">
        <f t="shared" si="6"/>
        <v>9</v>
      </c>
      <c r="E219" s="567"/>
      <c r="F219" s="294" t="s">
        <v>3086</v>
      </c>
      <c r="G219" s="295" t="s">
        <v>3086</v>
      </c>
      <c r="H219" s="567"/>
      <c r="I219" s="567">
        <v>0</v>
      </c>
      <c r="J219" s="299"/>
      <c r="K219" s="300" t="s">
        <v>3085</v>
      </c>
      <c r="L219" s="737" t="s">
        <v>9409</v>
      </c>
      <c r="S219" s="17" t="str">
        <f t="shared" si="7"/>
        <v>NdvGasBik730 := 217,  //  Недостоверность измерений двух и более преобразователей уровня загазованности в блок-боксе БИК СИКН-730</v>
      </c>
    </row>
    <row r="220" spans="1:19">
      <c r="A220" s="154">
        <v>218</v>
      </c>
      <c r="B220" s="233" t="s">
        <v>11404</v>
      </c>
      <c r="C220" s="13">
        <v>0</v>
      </c>
      <c r="D220" s="293">
        <f t="shared" si="6"/>
        <v>9</v>
      </c>
      <c r="E220" s="567"/>
      <c r="F220" s="294" t="s">
        <v>3086</v>
      </c>
      <c r="G220" s="295" t="s">
        <v>3086</v>
      </c>
      <c r="H220" s="567"/>
      <c r="I220" s="567">
        <v>0</v>
      </c>
      <c r="J220" s="299"/>
      <c r="K220" s="300" t="s">
        <v>3085</v>
      </c>
      <c r="L220" s="911" t="s">
        <v>11392</v>
      </c>
      <c r="S220" s="17" t="str">
        <f t="shared" si="7"/>
        <v>SaveGas10Bik730_T1 := 218,  //  Сохранение предельной загазованности в блок-боксе БИК-730 (точка 1)</v>
      </c>
    </row>
    <row r="221" spans="1:19">
      <c r="A221" s="154">
        <v>219</v>
      </c>
      <c r="B221" s="233" t="s">
        <v>11405</v>
      </c>
      <c r="C221" s="13">
        <v>0</v>
      </c>
      <c r="D221" s="293">
        <f t="shared" si="6"/>
        <v>9</v>
      </c>
      <c r="E221" s="567"/>
      <c r="F221" s="294" t="s">
        <v>3086</v>
      </c>
      <c r="G221" s="295" t="s">
        <v>3086</v>
      </c>
      <c r="H221" s="567"/>
      <c r="I221" s="567">
        <v>0</v>
      </c>
      <c r="J221" s="299"/>
      <c r="K221" s="300" t="s">
        <v>3085</v>
      </c>
      <c r="L221" s="911" t="s">
        <v>11393</v>
      </c>
      <c r="S221" s="17" t="str">
        <f t="shared" si="7"/>
        <v>SaveGas10Bik730_T2 := 219,  //  Сохранение предельной загазованности в блок-боксе БИК-730 (точка 2)</v>
      </c>
    </row>
    <row r="222" spans="1:19">
      <c r="A222" s="154">
        <v>220</v>
      </c>
      <c r="B222" s="116" t="s">
        <v>5659</v>
      </c>
      <c r="C222" s="13">
        <v>3</v>
      </c>
      <c r="D222" s="293">
        <f t="shared" si="6"/>
        <v>9</v>
      </c>
      <c r="E222" s="567"/>
      <c r="F222" s="294" t="s">
        <v>3086</v>
      </c>
      <c r="G222" s="295" t="s">
        <v>3086</v>
      </c>
      <c r="H222" s="567"/>
      <c r="I222" s="567">
        <v>0</v>
      </c>
      <c r="J222" s="299"/>
      <c r="K222" s="300" t="s">
        <v>3085</v>
      </c>
      <c r="L222" s="912" t="s">
        <v>9410</v>
      </c>
      <c r="S222" s="17" t="str">
        <f t="shared" si="7"/>
        <v>AlmMaxL_Bik730 := 220,  //  Аварийный максимальный уровень затопления блок-бокса БИК-730</v>
      </c>
    </row>
    <row r="223" spans="1:19">
      <c r="A223" s="154">
        <v>221</v>
      </c>
      <c r="B223" s="233" t="s">
        <v>11402</v>
      </c>
      <c r="C223" s="13">
        <v>10</v>
      </c>
      <c r="D223" s="293">
        <f t="shared" si="6"/>
        <v>9</v>
      </c>
      <c r="E223" s="567"/>
      <c r="F223" s="294" t="s">
        <v>3086</v>
      </c>
      <c r="G223" s="295" t="s">
        <v>3086</v>
      </c>
      <c r="H223" s="567"/>
      <c r="I223" s="567">
        <v>0</v>
      </c>
      <c r="J223" s="299"/>
      <c r="K223" s="300" t="s">
        <v>3085</v>
      </c>
      <c r="L223" s="911" t="s">
        <v>11397</v>
      </c>
      <c r="S223" s="17" t="str">
        <f t="shared" si="7"/>
        <v>AlmGas30Bik733_T1 := 221,  //  Аварийная загазованность в блок-боксе БИК СИКН-733 (точка 1)</v>
      </c>
    </row>
    <row r="224" spans="1:19">
      <c r="A224" s="154">
        <v>222</v>
      </c>
      <c r="B224" s="233" t="s">
        <v>11403</v>
      </c>
      <c r="C224" s="13">
        <v>10</v>
      </c>
      <c r="D224" s="293">
        <f t="shared" si="6"/>
        <v>9</v>
      </c>
      <c r="E224" s="567"/>
      <c r="F224" s="294" t="s">
        <v>3086</v>
      </c>
      <c r="G224" s="295" t="s">
        <v>3086</v>
      </c>
      <c r="H224" s="567"/>
      <c r="I224" s="567">
        <v>0</v>
      </c>
      <c r="J224" s="299"/>
      <c r="K224" s="300" t="s">
        <v>3085</v>
      </c>
      <c r="L224" s="911" t="s">
        <v>11398</v>
      </c>
      <c r="S224" s="17" t="str">
        <f t="shared" si="7"/>
        <v>AlmGas30Bik733_T2 := 222,  //  Аварийная загазованность в блок-боксе БИК СИКН-733 (точка 2)</v>
      </c>
    </row>
    <row r="225" spans="1:19">
      <c r="A225" s="154">
        <v>223</v>
      </c>
      <c r="B225" s="116" t="s">
        <v>11394</v>
      </c>
      <c r="C225" s="13">
        <v>10</v>
      </c>
      <c r="D225" s="293">
        <f t="shared" si="6"/>
        <v>9</v>
      </c>
      <c r="E225" s="567"/>
      <c r="F225" s="294" t="s">
        <v>3086</v>
      </c>
      <c r="G225" s="295" t="s">
        <v>3086</v>
      </c>
      <c r="H225" s="567"/>
      <c r="I225" s="567">
        <v>0</v>
      </c>
      <c r="J225" s="299"/>
      <c r="K225" s="300" t="s">
        <v>3085</v>
      </c>
      <c r="L225" s="912" t="s">
        <v>9411</v>
      </c>
      <c r="S225" s="17" t="str">
        <f t="shared" si="7"/>
        <v>NdvGasBik733 := 223,  //  Недостоверность измерений двух и более преобразователей уровня загазованности в блок-боксе БИК СИКН-733 (точка 1)</v>
      </c>
    </row>
    <row r="226" spans="1:19">
      <c r="A226" s="154">
        <v>224</v>
      </c>
      <c r="B226" s="233" t="s">
        <v>11400</v>
      </c>
      <c r="C226" s="13">
        <v>0</v>
      </c>
      <c r="D226" s="293">
        <f t="shared" si="6"/>
        <v>9</v>
      </c>
      <c r="E226" s="567"/>
      <c r="F226" s="294" t="s">
        <v>3086</v>
      </c>
      <c r="G226" s="295" t="s">
        <v>3086</v>
      </c>
      <c r="H226" s="567"/>
      <c r="I226" s="567">
        <v>0</v>
      </c>
      <c r="J226" s="299"/>
      <c r="K226" s="300" t="s">
        <v>3085</v>
      </c>
      <c r="L226" s="911" t="s">
        <v>11395</v>
      </c>
      <c r="S226" s="17" t="str">
        <f t="shared" si="7"/>
        <v>SaveGas10Bik733_T1 := 224,  //  Сохранение предельной загазованности в блок-боксе БИК-733 (точка 1)</v>
      </c>
    </row>
    <row r="227" spans="1:19">
      <c r="A227" s="154">
        <v>225</v>
      </c>
      <c r="B227" s="233" t="s">
        <v>11401</v>
      </c>
      <c r="C227" s="13">
        <v>0</v>
      </c>
      <c r="D227" s="293">
        <f t="shared" si="6"/>
        <v>9</v>
      </c>
      <c r="E227" s="567"/>
      <c r="F227" s="294" t="s">
        <v>3086</v>
      </c>
      <c r="G227" s="295" t="s">
        <v>3086</v>
      </c>
      <c r="H227" s="567"/>
      <c r="I227" s="567">
        <v>0</v>
      </c>
      <c r="J227" s="299"/>
      <c r="K227" s="300" t="s">
        <v>3085</v>
      </c>
      <c r="L227" s="911" t="s">
        <v>11396</v>
      </c>
      <c r="S227" s="17" t="str">
        <f t="shared" si="7"/>
        <v>SaveGas10Bik733_T2 := 225,  //  Сохранение предельной загазованности в блок-боксе БИК-733 (точка 2)</v>
      </c>
    </row>
    <row r="228" spans="1:19">
      <c r="A228" s="154">
        <v>226</v>
      </c>
      <c r="B228" s="116" t="s">
        <v>5660</v>
      </c>
      <c r="C228" s="13">
        <v>3</v>
      </c>
      <c r="D228" s="293">
        <f t="shared" si="6"/>
        <v>10</v>
      </c>
      <c r="E228" s="567"/>
      <c r="F228" s="294" t="s">
        <v>3086</v>
      </c>
      <c r="G228" s="295" t="s">
        <v>3086</v>
      </c>
      <c r="H228" s="567"/>
      <c r="I228" s="567">
        <v>0</v>
      </c>
      <c r="J228" s="299"/>
      <c r="K228" s="300" t="s">
        <v>3085</v>
      </c>
      <c r="L228" s="737" t="s">
        <v>9412</v>
      </c>
      <c r="S228" s="17" t="str">
        <f t="shared" si="7"/>
        <v>AlmMaxL_Bik733 := 226,  //  Аварийный максимальный уровень затопления блок-бокса БИК-733</v>
      </c>
    </row>
    <row r="229" spans="1:19">
      <c r="A229" s="154">
        <v>227</v>
      </c>
      <c r="B229" s="233" t="s">
        <v>11406</v>
      </c>
      <c r="C229" s="13">
        <v>10</v>
      </c>
      <c r="D229" s="293">
        <f t="shared" si="6"/>
        <v>10</v>
      </c>
      <c r="E229" s="567"/>
      <c r="F229" s="294" t="s">
        <v>3087</v>
      </c>
      <c r="G229" s="295" t="s">
        <v>3089</v>
      </c>
      <c r="H229" s="567"/>
      <c r="I229" s="567">
        <v>0</v>
      </c>
      <c r="J229" s="299"/>
      <c r="K229" s="300" t="s">
        <v>3085</v>
      </c>
      <c r="L229" s="911" t="s">
        <v>11413</v>
      </c>
      <c r="S229" s="17" t="str">
        <f t="shared" si="7"/>
        <v>AlmGas30Bil730_T1 := 227,  //  Аварийная загазованность в технологическом помещении БИЛ СИКН-730 (точка 1)</v>
      </c>
    </row>
    <row r="230" spans="1:19">
      <c r="A230" s="154">
        <v>228</v>
      </c>
      <c r="B230" s="233" t="s">
        <v>11407</v>
      </c>
      <c r="C230" s="13">
        <v>10</v>
      </c>
      <c r="D230" s="293">
        <f t="shared" si="6"/>
        <v>10</v>
      </c>
      <c r="E230" s="567"/>
      <c r="F230" s="294" t="s">
        <v>3087</v>
      </c>
      <c r="G230" s="295" t="s">
        <v>3089</v>
      </c>
      <c r="H230" s="567"/>
      <c r="I230" s="567">
        <v>0</v>
      </c>
      <c r="J230" s="299"/>
      <c r="K230" s="300" t="s">
        <v>3085</v>
      </c>
      <c r="L230" s="911" t="s">
        <v>11414</v>
      </c>
      <c r="S230" s="17" t="str">
        <f t="shared" si="7"/>
        <v>AlmGas30Bil730_T2 := 228,  //  Аварийная загазованность в технологическом помещении БИЛ СИКН-730 (точка 2)</v>
      </c>
    </row>
    <row r="231" spans="1:19">
      <c r="A231" s="154">
        <v>229</v>
      </c>
      <c r="B231" s="233" t="s">
        <v>11408</v>
      </c>
      <c r="C231" s="13">
        <v>10</v>
      </c>
      <c r="D231" s="293">
        <f t="shared" si="6"/>
        <v>10</v>
      </c>
      <c r="E231" s="567"/>
      <c r="F231" s="294" t="s">
        <v>3087</v>
      </c>
      <c r="G231" s="295" t="s">
        <v>3089</v>
      </c>
      <c r="H231" s="567"/>
      <c r="I231" s="567">
        <v>0</v>
      </c>
      <c r="J231" s="299"/>
      <c r="K231" s="300" t="s">
        <v>3085</v>
      </c>
      <c r="L231" s="911" t="s">
        <v>11415</v>
      </c>
      <c r="S231" s="17" t="str">
        <f t="shared" si="7"/>
        <v>AlmGas30Bil730_T3 := 229,  //  Аварийная загазованность в технологическом помещении БИЛ СИКН-730 (точка 3)</v>
      </c>
    </row>
    <row r="232" spans="1:19">
      <c r="A232" s="154">
        <v>230</v>
      </c>
      <c r="B232" s="233" t="s">
        <v>11409</v>
      </c>
      <c r="C232" s="13">
        <v>10</v>
      </c>
      <c r="D232" s="293">
        <f t="shared" si="6"/>
        <v>10</v>
      </c>
      <c r="E232" s="567"/>
      <c r="F232" s="294" t="s">
        <v>3087</v>
      </c>
      <c r="G232" s="295" t="s">
        <v>3089</v>
      </c>
      <c r="H232" s="567"/>
      <c r="I232" s="567">
        <v>0</v>
      </c>
      <c r="J232" s="299"/>
      <c r="K232" s="300" t="s">
        <v>3085</v>
      </c>
      <c r="L232" s="911" t="s">
        <v>11416</v>
      </c>
      <c r="S232" s="17" t="str">
        <f t="shared" si="7"/>
        <v>AlmGas30Bil730_T4 := 230,  //  Аварийная загазованность в технологическом помещении БИЛ СИКН-730 (точка 4)</v>
      </c>
    </row>
    <row r="233" spans="1:19">
      <c r="A233" s="154">
        <v>231</v>
      </c>
      <c r="B233" s="913" t="s">
        <v>5661</v>
      </c>
      <c r="C233" s="13">
        <v>10</v>
      </c>
      <c r="D233" s="293">
        <f t="shared" si="6"/>
        <v>10</v>
      </c>
      <c r="E233" s="567"/>
      <c r="F233" s="294" t="s">
        <v>3087</v>
      </c>
      <c r="G233" s="295" t="s">
        <v>3089</v>
      </c>
      <c r="H233" s="567"/>
      <c r="I233" s="567">
        <v>0</v>
      </c>
      <c r="J233" s="299"/>
      <c r="K233" s="300" t="s">
        <v>3085</v>
      </c>
      <c r="L233" s="737" t="s">
        <v>9413</v>
      </c>
      <c r="S233" s="17" t="str">
        <f t="shared" si="7"/>
        <v>NdvGasBil730 := 231,  //  Недостоверность измерений двух и более преобразователей уровня загазованности в технологическом помещении БИЛ СИКН-730</v>
      </c>
    </row>
    <row r="234" spans="1:19">
      <c r="A234" s="154">
        <v>232</v>
      </c>
      <c r="B234" s="233" t="s">
        <v>11399</v>
      </c>
      <c r="C234" s="13">
        <v>0</v>
      </c>
      <c r="D234" s="293">
        <f t="shared" si="6"/>
        <v>10</v>
      </c>
      <c r="E234" s="567"/>
      <c r="F234" s="294" t="s">
        <v>3087</v>
      </c>
      <c r="G234" s="295" t="s">
        <v>3089</v>
      </c>
      <c r="H234" s="567"/>
      <c r="I234" s="567">
        <v>0</v>
      </c>
      <c r="J234" s="299"/>
      <c r="K234" s="300" t="s">
        <v>3085</v>
      </c>
      <c r="L234" s="911" t="s">
        <v>11417</v>
      </c>
      <c r="S234" s="17" t="str">
        <f t="shared" si="7"/>
        <v>SaveGas10Bil730_T1 := 232,  //  Сохранение предельной загазованности в технологическом помещении БИЛ СИКН-730 (точка 1)</v>
      </c>
    </row>
    <row r="235" spans="1:19">
      <c r="A235" s="154">
        <v>233</v>
      </c>
      <c r="B235" s="233" t="s">
        <v>11410</v>
      </c>
      <c r="C235" s="13">
        <v>0</v>
      </c>
      <c r="D235" s="293">
        <f t="shared" si="6"/>
        <v>10</v>
      </c>
      <c r="E235" s="567"/>
      <c r="F235" s="294" t="s">
        <v>3087</v>
      </c>
      <c r="G235" s="295" t="s">
        <v>3089</v>
      </c>
      <c r="H235" s="567"/>
      <c r="I235" s="567">
        <v>0</v>
      </c>
      <c r="J235" s="299"/>
      <c r="K235" s="300" t="s">
        <v>3085</v>
      </c>
      <c r="L235" s="911" t="s">
        <v>11418</v>
      </c>
      <c r="S235" s="17" t="str">
        <f t="shared" si="7"/>
        <v>SaveGas10Bil730_T2 := 233,  //  Сохранение предельной загазованности в технологическом помещении БИЛ СИКН-730 (точка 2)</v>
      </c>
    </row>
    <row r="236" spans="1:19">
      <c r="A236" s="154">
        <v>234</v>
      </c>
      <c r="B236" s="233" t="s">
        <v>11411</v>
      </c>
      <c r="C236" s="13">
        <v>0</v>
      </c>
      <c r="D236" s="293">
        <f t="shared" si="6"/>
        <v>10</v>
      </c>
      <c r="E236" s="567"/>
      <c r="F236" s="294" t="s">
        <v>3087</v>
      </c>
      <c r="G236" s="295" t="s">
        <v>3089</v>
      </c>
      <c r="H236" s="567"/>
      <c r="I236" s="567">
        <v>0</v>
      </c>
      <c r="J236" s="299"/>
      <c r="K236" s="300" t="s">
        <v>3085</v>
      </c>
      <c r="L236" s="911" t="s">
        <v>11419</v>
      </c>
      <c r="S236" s="17" t="str">
        <f t="shared" si="7"/>
        <v>SaveGas10Bil730_T3 := 234,  //  Сохранение предельной загазованности в технологическом помещении БИЛ СИКН-730 (точка 3)</v>
      </c>
    </row>
    <row r="237" spans="1:19">
      <c r="A237" s="154">
        <v>235</v>
      </c>
      <c r="B237" s="233" t="s">
        <v>11412</v>
      </c>
      <c r="C237" s="13">
        <v>0</v>
      </c>
      <c r="D237" s="293">
        <f t="shared" si="6"/>
        <v>10</v>
      </c>
      <c r="E237" s="567"/>
      <c r="F237" s="294" t="s">
        <v>3087</v>
      </c>
      <c r="G237" s="295" t="s">
        <v>3089</v>
      </c>
      <c r="H237" s="567"/>
      <c r="I237" s="567">
        <v>0</v>
      </c>
      <c r="J237" s="299"/>
      <c r="K237" s="300" t="s">
        <v>3085</v>
      </c>
      <c r="L237" s="911" t="s">
        <v>11420</v>
      </c>
      <c r="S237" s="17" t="str">
        <f t="shared" si="7"/>
        <v>SaveGas10Bil730_T4 := 235,  //  Сохранение предельной загазованности в технологическом помещении БИЛ СИКН-730 (точка 4)</v>
      </c>
    </row>
    <row r="238" spans="1:19">
      <c r="A238" s="154">
        <v>236</v>
      </c>
      <c r="B238" s="116" t="s">
        <v>5662</v>
      </c>
      <c r="C238" s="13">
        <v>3</v>
      </c>
      <c r="D238" s="293">
        <f t="shared" si="6"/>
        <v>10</v>
      </c>
      <c r="E238" s="567"/>
      <c r="F238" s="294" t="s">
        <v>3087</v>
      </c>
      <c r="G238" s="295" t="s">
        <v>3089</v>
      </c>
      <c r="H238" s="567"/>
      <c r="I238" s="567">
        <v>0</v>
      </c>
      <c r="J238" s="299"/>
      <c r="K238" s="300" t="s">
        <v>3085</v>
      </c>
      <c r="L238" s="737" t="s">
        <v>9415</v>
      </c>
      <c r="S238" s="17" t="str">
        <f t="shared" si="7"/>
        <v>AlmMaxL_Bil730 := 236,  //  Аварийный максимальный уровень затопления технологического помещения БИЛ СИКН-730</v>
      </c>
    </row>
    <row r="239" spans="1:19">
      <c r="A239" s="154">
        <v>237</v>
      </c>
      <c r="B239" s="233" t="s">
        <v>11421</v>
      </c>
      <c r="C239" s="13">
        <v>10</v>
      </c>
      <c r="D239" s="293">
        <f t="shared" si="6"/>
        <v>10</v>
      </c>
      <c r="E239" s="567"/>
      <c r="F239" s="294" t="s">
        <v>3087</v>
      </c>
      <c r="G239" s="295" t="s">
        <v>3089</v>
      </c>
      <c r="H239" s="567"/>
      <c r="I239" s="567">
        <v>0</v>
      </c>
      <c r="J239" s="299"/>
      <c r="K239" s="300" t="s">
        <v>3085</v>
      </c>
      <c r="L239" s="911" t="s">
        <v>11429</v>
      </c>
      <c r="S239" s="17" t="str">
        <f t="shared" si="7"/>
        <v>AlmGas30Bil733_T1 := 237,  //  Аварийная загазованность в технологическом помещении БИЛ СИКН-733 (точка 1)</v>
      </c>
    </row>
    <row r="240" spans="1:19">
      <c r="A240" s="154">
        <v>238</v>
      </c>
      <c r="B240" s="233" t="s">
        <v>11422</v>
      </c>
      <c r="C240" s="13">
        <v>10</v>
      </c>
      <c r="D240" s="293">
        <f t="shared" si="6"/>
        <v>10</v>
      </c>
      <c r="E240" s="567"/>
      <c r="F240" s="294" t="s">
        <v>3087</v>
      </c>
      <c r="G240" s="295" t="s">
        <v>3089</v>
      </c>
      <c r="H240" s="567"/>
      <c r="I240" s="567">
        <v>0</v>
      </c>
      <c r="J240" s="299"/>
      <c r="K240" s="300" t="s">
        <v>3085</v>
      </c>
      <c r="L240" s="911" t="s">
        <v>11430</v>
      </c>
      <c r="S240" s="17" t="str">
        <f t="shared" si="7"/>
        <v>AlmGas30Bil733_T2 := 238,  //  Аварийная загазованность в технологическом помещении БИЛ СИКН-733 (точка 2)</v>
      </c>
    </row>
    <row r="241" spans="1:19">
      <c r="A241" s="154">
        <v>239</v>
      </c>
      <c r="B241" s="233" t="s">
        <v>11423</v>
      </c>
      <c r="C241" s="13">
        <v>10</v>
      </c>
      <c r="D241" s="293">
        <f t="shared" si="6"/>
        <v>10</v>
      </c>
      <c r="E241" s="567"/>
      <c r="F241" s="294" t="s">
        <v>3087</v>
      </c>
      <c r="G241" s="295" t="s">
        <v>3089</v>
      </c>
      <c r="H241" s="567"/>
      <c r="I241" s="567">
        <v>0</v>
      </c>
      <c r="J241" s="299"/>
      <c r="K241" s="300" t="s">
        <v>3085</v>
      </c>
      <c r="L241" s="911" t="s">
        <v>11431</v>
      </c>
      <c r="S241" s="17" t="str">
        <f t="shared" si="7"/>
        <v>AlmGas30Bil733_T3 := 239,  //  Аварийная загазованность в технологическом помещении БИЛ СИКН-733 (точка 3)</v>
      </c>
    </row>
    <row r="242" spans="1:19">
      <c r="A242" s="154">
        <v>240</v>
      </c>
      <c r="B242" s="233" t="s">
        <v>11424</v>
      </c>
      <c r="C242" s="13">
        <v>10</v>
      </c>
      <c r="D242" s="293">
        <f t="shared" si="6"/>
        <v>10</v>
      </c>
      <c r="E242" s="567"/>
      <c r="F242" s="294" t="s">
        <v>3087</v>
      </c>
      <c r="G242" s="295" t="s">
        <v>3089</v>
      </c>
      <c r="H242" s="567"/>
      <c r="I242" s="567">
        <v>0</v>
      </c>
      <c r="J242" s="299"/>
      <c r="K242" s="300" t="s">
        <v>3085</v>
      </c>
      <c r="L242" s="911" t="s">
        <v>11432</v>
      </c>
      <c r="S242" s="17" t="str">
        <f t="shared" si="7"/>
        <v>AlmGas30Bil733_T4 := 240,  //  Аварийная загазованность в технологическом помещении БИЛ СИКН-733 (точка 4)</v>
      </c>
    </row>
    <row r="243" spans="1:19">
      <c r="A243" s="154">
        <v>241</v>
      </c>
      <c r="B243" s="913" t="s">
        <v>5663</v>
      </c>
      <c r="C243" s="13">
        <v>10</v>
      </c>
      <c r="D243" s="293">
        <f t="shared" si="6"/>
        <v>10</v>
      </c>
      <c r="E243" s="567"/>
      <c r="F243" s="294" t="s">
        <v>3087</v>
      </c>
      <c r="G243" s="295" t="s">
        <v>3089</v>
      </c>
      <c r="H243" s="567"/>
      <c r="I243" s="567">
        <v>0</v>
      </c>
      <c r="J243" s="299"/>
      <c r="K243" s="300" t="s">
        <v>3085</v>
      </c>
      <c r="L243" s="737" t="s">
        <v>9414</v>
      </c>
      <c r="M243" s="17"/>
      <c r="S243" s="17" t="str">
        <f t="shared" si="7"/>
        <v>NdvGasBil733 := 241,  //  Недостоверность измерений двух и более преобразователей уровня загазованности в технологическом помещении БИЛ СИКН-733</v>
      </c>
    </row>
    <row r="244" spans="1:19">
      <c r="A244" s="154">
        <v>242</v>
      </c>
      <c r="B244" s="233" t="s">
        <v>11425</v>
      </c>
      <c r="C244" s="13">
        <v>0</v>
      </c>
      <c r="D244" s="293">
        <f t="shared" si="6"/>
        <v>10</v>
      </c>
      <c r="E244" s="567"/>
      <c r="F244" s="294" t="s">
        <v>3087</v>
      </c>
      <c r="G244" s="295" t="s">
        <v>3089</v>
      </c>
      <c r="H244" s="567"/>
      <c r="I244" s="567">
        <v>0</v>
      </c>
      <c r="J244" s="299"/>
      <c r="K244" s="300" t="s">
        <v>3085</v>
      </c>
      <c r="L244" s="911" t="s">
        <v>11433</v>
      </c>
      <c r="M244" s="17"/>
      <c r="S244" s="17" t="str">
        <f t="shared" si="7"/>
        <v>SaveGas10Bil733_T1 := 242,  //  Сохранение предельной загазованности в технологическом помещении БИЛ СИКН733 (точка 1)</v>
      </c>
    </row>
    <row r="245" spans="1:19">
      <c r="A245" s="154">
        <v>243</v>
      </c>
      <c r="B245" s="233" t="s">
        <v>11426</v>
      </c>
      <c r="C245" s="13">
        <v>0</v>
      </c>
      <c r="D245" s="293">
        <f t="shared" si="6"/>
        <v>10</v>
      </c>
      <c r="E245" s="567"/>
      <c r="F245" s="294" t="s">
        <v>3087</v>
      </c>
      <c r="G245" s="295" t="s">
        <v>3089</v>
      </c>
      <c r="H245" s="567"/>
      <c r="I245" s="567">
        <v>0</v>
      </c>
      <c r="J245" s="299"/>
      <c r="K245" s="300" t="s">
        <v>3085</v>
      </c>
      <c r="L245" s="911" t="s">
        <v>11434</v>
      </c>
      <c r="M245" s="17"/>
      <c r="S245" s="17" t="str">
        <f t="shared" si="7"/>
        <v>SaveGas10Bil733_T2 := 243,  //  Сохранение предельной загазованности в технологическом помещении БИЛ СИКН733 (точка 2)</v>
      </c>
    </row>
    <row r="246" spans="1:19">
      <c r="A246" s="154">
        <v>244</v>
      </c>
      <c r="B246" s="233" t="s">
        <v>11427</v>
      </c>
      <c r="C246" s="13">
        <v>0</v>
      </c>
      <c r="D246" s="293">
        <f t="shared" si="6"/>
        <v>10</v>
      </c>
      <c r="E246" s="567"/>
      <c r="F246" s="294" t="s">
        <v>3087</v>
      </c>
      <c r="G246" s="295" t="s">
        <v>3089</v>
      </c>
      <c r="H246" s="567"/>
      <c r="I246" s="567">
        <v>0</v>
      </c>
      <c r="J246" s="299"/>
      <c r="K246" s="300" t="s">
        <v>3085</v>
      </c>
      <c r="L246" s="911" t="s">
        <v>11435</v>
      </c>
      <c r="M246" s="17"/>
      <c r="S246" s="17" t="str">
        <f t="shared" si="7"/>
        <v>SaveGas10Bil733_T3 := 244,  //  Сохранение предельной загазованности в технологическом помещении БИЛ СИКН733 (точка 3)</v>
      </c>
    </row>
    <row r="247" spans="1:19">
      <c r="A247" s="154">
        <v>245</v>
      </c>
      <c r="B247" s="233" t="s">
        <v>11428</v>
      </c>
      <c r="C247" s="13">
        <v>0</v>
      </c>
      <c r="D247" s="293">
        <f t="shared" si="6"/>
        <v>10</v>
      </c>
      <c r="E247" s="567"/>
      <c r="F247" s="294" t="s">
        <v>3087</v>
      </c>
      <c r="G247" s="295" t="s">
        <v>3089</v>
      </c>
      <c r="H247" s="567"/>
      <c r="I247" s="567">
        <v>0</v>
      </c>
      <c r="J247" s="299"/>
      <c r="K247" s="300" t="s">
        <v>3085</v>
      </c>
      <c r="L247" s="911" t="s">
        <v>11436</v>
      </c>
      <c r="M247" s="17"/>
      <c r="S247" s="17" t="str">
        <f t="shared" si="7"/>
        <v>SaveGas10Bil733_T4 := 245,  //  Сохранение предельной загазованности в технологическом помещении БИЛ СИКН733 (точка 4)</v>
      </c>
    </row>
    <row r="248" spans="1:19">
      <c r="A248" s="154">
        <v>246</v>
      </c>
      <c r="B248" s="116" t="s">
        <v>5664</v>
      </c>
      <c r="C248" s="13">
        <v>3</v>
      </c>
      <c r="D248" s="293">
        <f t="shared" si="6"/>
        <v>10</v>
      </c>
      <c r="E248" s="567"/>
      <c r="F248" s="294" t="s">
        <v>3087</v>
      </c>
      <c r="G248" s="295" t="s">
        <v>3089</v>
      </c>
      <c r="H248" s="567"/>
      <c r="I248" s="567">
        <v>0</v>
      </c>
      <c r="J248" s="299"/>
      <c r="K248" s="300" t="s">
        <v>3085</v>
      </c>
      <c r="L248" s="737" t="s">
        <v>9416</v>
      </c>
      <c r="M248" s="17"/>
      <c r="S248" s="17" t="str">
        <f t="shared" si="7"/>
        <v>AlmMaxL_Bil733 := 246,  //  Аварийный максимальный уровень затопления технологического помещения БИЛ СИКН-733</v>
      </c>
    </row>
    <row r="249" spans="1:19">
      <c r="A249" s="154">
        <v>247</v>
      </c>
      <c r="B249" s="232" t="s">
        <v>11437</v>
      </c>
      <c r="C249" s="301">
        <v>10</v>
      </c>
      <c r="D249" s="293">
        <f t="shared" si="6"/>
        <v>10</v>
      </c>
      <c r="E249" s="147"/>
      <c r="F249" s="294" t="s">
        <v>3087</v>
      </c>
      <c r="G249" s="295" t="s">
        <v>3089</v>
      </c>
      <c r="H249" s="567"/>
      <c r="I249" s="567">
        <v>0</v>
      </c>
      <c r="J249" s="299"/>
      <c r="K249" s="300" t="s">
        <v>3085</v>
      </c>
      <c r="L249" s="911" t="s">
        <v>11445</v>
      </c>
      <c r="M249" s="17"/>
      <c r="S249" s="17" t="str">
        <f t="shared" si="7"/>
        <v>AlmGas30Tpu_T1 := 247,  //  Аварийная загазованность в технологическом помещении ТПУ (точка 1)</v>
      </c>
    </row>
    <row r="250" spans="1:19">
      <c r="A250" s="154">
        <v>248</v>
      </c>
      <c r="B250" s="232" t="s">
        <v>11438</v>
      </c>
      <c r="C250" s="301">
        <v>10</v>
      </c>
      <c r="D250" s="293">
        <f t="shared" si="6"/>
        <v>10</v>
      </c>
      <c r="E250" s="147"/>
      <c r="F250" s="294" t="s">
        <v>3087</v>
      </c>
      <c r="G250" s="295" t="s">
        <v>3089</v>
      </c>
      <c r="H250" s="567"/>
      <c r="I250" s="567">
        <v>0</v>
      </c>
      <c r="J250" s="299"/>
      <c r="K250" s="300" t="s">
        <v>3085</v>
      </c>
      <c r="L250" s="911" t="s">
        <v>11446</v>
      </c>
      <c r="M250" s="17"/>
      <c r="S250" s="17" t="str">
        <f t="shared" si="7"/>
        <v>AlmGas30Tpu_T2 := 248,  //  Аварийная загазованность в технологическом помещении ТПУ (точка 2)</v>
      </c>
    </row>
    <row r="251" spans="1:19">
      <c r="A251" s="154">
        <v>249</v>
      </c>
      <c r="B251" s="232" t="s">
        <v>11439</v>
      </c>
      <c r="C251" s="301">
        <v>10</v>
      </c>
      <c r="D251" s="293">
        <f t="shared" si="6"/>
        <v>10</v>
      </c>
      <c r="E251" s="147"/>
      <c r="F251" s="294" t="s">
        <v>3087</v>
      </c>
      <c r="G251" s="295" t="s">
        <v>3089</v>
      </c>
      <c r="H251" s="567"/>
      <c r="I251" s="567">
        <v>0</v>
      </c>
      <c r="J251" s="299"/>
      <c r="K251" s="300" t="s">
        <v>3085</v>
      </c>
      <c r="L251" s="911" t="s">
        <v>11447</v>
      </c>
      <c r="M251" s="17"/>
      <c r="S251" s="17" t="str">
        <f t="shared" si="7"/>
        <v>AlmGas30Tpu_T3 := 249,  //  Аварийная загазованность в технологическом помещении ТПУ (точка 3)</v>
      </c>
    </row>
    <row r="252" spans="1:19">
      <c r="A252" s="154">
        <v>250</v>
      </c>
      <c r="B252" s="232" t="s">
        <v>11440</v>
      </c>
      <c r="C252" s="301">
        <v>10</v>
      </c>
      <c r="D252" s="293">
        <f t="shared" si="6"/>
        <v>10</v>
      </c>
      <c r="E252" s="147"/>
      <c r="F252" s="294" t="s">
        <v>3087</v>
      </c>
      <c r="G252" s="295" t="s">
        <v>3089</v>
      </c>
      <c r="H252" s="567"/>
      <c r="I252" s="567">
        <v>0</v>
      </c>
      <c r="J252" s="299"/>
      <c r="K252" s="300" t="s">
        <v>3085</v>
      </c>
      <c r="L252" s="911" t="s">
        <v>11448</v>
      </c>
      <c r="M252" s="17"/>
      <c r="S252" s="17" t="str">
        <f t="shared" si="7"/>
        <v>AlmGas30Tpu_T4 := 250,  //  Аварийная загазованность в технологическом помещении ТПУ (точка 4)</v>
      </c>
    </row>
    <row r="253" spans="1:19">
      <c r="A253" s="154">
        <v>251</v>
      </c>
      <c r="B253" s="909" t="s">
        <v>5665</v>
      </c>
      <c r="C253" s="301">
        <v>10</v>
      </c>
      <c r="D253" s="293">
        <f t="shared" si="6"/>
        <v>11</v>
      </c>
      <c r="E253" s="147"/>
      <c r="F253" s="294" t="s">
        <v>3087</v>
      </c>
      <c r="G253" s="295" t="s">
        <v>3089</v>
      </c>
      <c r="H253" s="567"/>
      <c r="I253" s="567">
        <v>0</v>
      </c>
      <c r="J253" s="299"/>
      <c r="K253" s="300" t="s">
        <v>3085</v>
      </c>
      <c r="L253" s="737" t="s">
        <v>9417</v>
      </c>
      <c r="M253" s="17"/>
      <c r="S253" s="17" t="str">
        <f t="shared" si="7"/>
        <v>NdvGasTpu := 251,  //  Недостоверность измерений двух и более преобразователей уровня загазованности в технологическом помещении ТПУ</v>
      </c>
    </row>
    <row r="254" spans="1:19">
      <c r="A254" s="154">
        <v>252</v>
      </c>
      <c r="B254" s="232" t="s">
        <v>11441</v>
      </c>
      <c r="C254" s="301">
        <v>0</v>
      </c>
      <c r="D254" s="293">
        <f t="shared" si="6"/>
        <v>11</v>
      </c>
      <c r="E254" s="147"/>
      <c r="F254" s="294" t="s">
        <v>3087</v>
      </c>
      <c r="G254" s="295" t="s">
        <v>3089</v>
      </c>
      <c r="H254" s="567"/>
      <c r="I254" s="567">
        <v>0</v>
      </c>
      <c r="J254" s="299"/>
      <c r="K254" s="300" t="s">
        <v>3085</v>
      </c>
      <c r="L254" s="911" t="s">
        <v>11449</v>
      </c>
      <c r="M254" s="17"/>
      <c r="S254" s="17" t="str">
        <f t="shared" si="7"/>
        <v>SaveGas10Tpu_T1 := 252,  //  Сохранение предельной загазованности в технологическом помещении ТПУ (точка 1)</v>
      </c>
    </row>
    <row r="255" spans="1:19">
      <c r="A255" s="154">
        <v>253</v>
      </c>
      <c r="B255" s="232" t="s">
        <v>11442</v>
      </c>
      <c r="C255" s="301">
        <v>0</v>
      </c>
      <c r="D255" s="293">
        <f t="shared" si="6"/>
        <v>11</v>
      </c>
      <c r="E255" s="147"/>
      <c r="F255" s="294" t="s">
        <v>3087</v>
      </c>
      <c r="G255" s="295" t="s">
        <v>3089</v>
      </c>
      <c r="H255" s="567"/>
      <c r="I255" s="567">
        <v>0</v>
      </c>
      <c r="J255" s="299"/>
      <c r="K255" s="300" t="s">
        <v>3085</v>
      </c>
      <c r="L255" s="911" t="s">
        <v>11450</v>
      </c>
      <c r="M255" s="17"/>
      <c r="S255" s="17" t="str">
        <f t="shared" si="7"/>
        <v>SaveGas10Tpu_T2 := 253,  //  Сохранение предельной загазованности в технологическом помещении ТПУ (точка 2)</v>
      </c>
    </row>
    <row r="256" spans="1:19">
      <c r="A256" s="154">
        <v>254</v>
      </c>
      <c r="B256" s="232" t="s">
        <v>11443</v>
      </c>
      <c r="C256" s="301">
        <v>0</v>
      </c>
      <c r="D256" s="293">
        <f t="shared" si="6"/>
        <v>11</v>
      </c>
      <c r="E256" s="147"/>
      <c r="F256" s="294" t="s">
        <v>3087</v>
      </c>
      <c r="G256" s="295" t="s">
        <v>3089</v>
      </c>
      <c r="H256" s="567"/>
      <c r="I256" s="567">
        <v>0</v>
      </c>
      <c r="J256" s="299"/>
      <c r="K256" s="300" t="s">
        <v>3085</v>
      </c>
      <c r="L256" s="911" t="s">
        <v>11451</v>
      </c>
      <c r="M256" s="17"/>
      <c r="S256" s="17" t="str">
        <f t="shared" si="7"/>
        <v>SaveGas10Tpu_T3 := 254,  //  Сохранение предельной загазованности в технологическом помещении ТПУ (точка 3)</v>
      </c>
    </row>
    <row r="257" spans="1:19">
      <c r="A257" s="154">
        <v>255</v>
      </c>
      <c r="B257" s="232" t="s">
        <v>11444</v>
      </c>
      <c r="C257" s="301">
        <v>0</v>
      </c>
      <c r="D257" s="293">
        <f t="shared" si="6"/>
        <v>11</v>
      </c>
      <c r="E257" s="147"/>
      <c r="F257" s="294" t="s">
        <v>3087</v>
      </c>
      <c r="G257" s="295" t="s">
        <v>3089</v>
      </c>
      <c r="H257" s="567"/>
      <c r="I257" s="567">
        <v>0</v>
      </c>
      <c r="J257" s="299"/>
      <c r="K257" s="300" t="s">
        <v>3085</v>
      </c>
      <c r="L257" s="911" t="s">
        <v>11452</v>
      </c>
      <c r="M257" s="17"/>
      <c r="S257" s="17" t="str">
        <f t="shared" si="7"/>
        <v>SaveGas10Tpu_T4 := 255,  //  Сохранение предельной загазованности в технологическом помещении ТПУ (точка 4)</v>
      </c>
    </row>
    <row r="258" spans="1:19">
      <c r="A258" s="154">
        <v>256</v>
      </c>
      <c r="B258" s="908" t="s">
        <v>5666</v>
      </c>
      <c r="C258" s="301">
        <v>3</v>
      </c>
      <c r="D258" s="293">
        <f t="shared" si="6"/>
        <v>11</v>
      </c>
      <c r="E258" s="147"/>
      <c r="F258" s="294" t="s">
        <v>3087</v>
      </c>
      <c r="G258" s="295" t="s">
        <v>3089</v>
      </c>
      <c r="H258" s="567"/>
      <c r="I258" s="567">
        <v>0</v>
      </c>
      <c r="J258" s="299"/>
      <c r="K258" s="300" t="s">
        <v>3085</v>
      </c>
      <c r="L258" s="737" t="s">
        <v>9418</v>
      </c>
      <c r="M258" s="17"/>
      <c r="S258" s="17" t="str">
        <f t="shared" si="7"/>
        <v>AlmMaxL_Tpu := 256,  //  Аварийный максимальный уровень затопления технологического помещения ТПУ</v>
      </c>
    </row>
    <row r="259" spans="1:19">
      <c r="A259" s="154">
        <v>257</v>
      </c>
      <c r="B259" s="908" t="s">
        <v>124</v>
      </c>
      <c r="C259" s="301">
        <v>0</v>
      </c>
      <c r="D259" s="293">
        <f t="shared" si="6"/>
        <v>11</v>
      </c>
      <c r="E259" s="147"/>
      <c r="F259" s="294" t="s">
        <v>3087</v>
      </c>
      <c r="G259" s="295" t="s">
        <v>3089</v>
      </c>
      <c r="H259" s="567"/>
      <c r="I259" s="567">
        <v>0</v>
      </c>
      <c r="J259" s="299"/>
      <c r="K259" s="300" t="s">
        <v>3085</v>
      </c>
      <c r="L259" s="737" t="s">
        <v>9419</v>
      </c>
      <c r="M259" s="17"/>
      <c r="S259" s="17" t="str">
        <f t="shared" si="7"/>
        <v>FireNSO := 257,  //  Пожар на площадке насосной станции откачки</v>
      </c>
    </row>
    <row r="260" spans="1:19">
      <c r="A260" s="154">
        <v>258</v>
      </c>
      <c r="B260" s="908" t="s">
        <v>125</v>
      </c>
      <c r="C260" s="301">
        <v>0</v>
      </c>
      <c r="D260" s="293">
        <f t="shared" ref="D260:D270" si="8">INT((A260-1)/25)+1</f>
        <v>11</v>
      </c>
      <c r="E260" s="147"/>
      <c r="F260" s="294" t="s">
        <v>3087</v>
      </c>
      <c r="G260" s="295" t="s">
        <v>3089</v>
      </c>
      <c r="H260" s="567"/>
      <c r="I260" s="567">
        <v>0</v>
      </c>
      <c r="J260" s="299"/>
      <c r="K260" s="300" t="s">
        <v>3085</v>
      </c>
      <c r="L260" s="737" t="s">
        <v>9420</v>
      </c>
      <c r="M260" s="17"/>
      <c r="S260" s="17" t="str">
        <f t="shared" ref="S260:S270" si="9">L260&amp;" := " &amp;A260 &amp; ",  //  " &amp;B260</f>
        <v>FireBil730 := 258,  //  Пожар в здании БИЛ СИКН-730</v>
      </c>
    </row>
    <row r="261" spans="1:19">
      <c r="A261" s="154">
        <v>259</v>
      </c>
      <c r="B261" s="908" t="s">
        <v>126</v>
      </c>
      <c r="C261" s="301">
        <v>0</v>
      </c>
      <c r="D261" s="293">
        <f t="shared" si="8"/>
        <v>11</v>
      </c>
      <c r="E261" s="147"/>
      <c r="F261" s="294" t="s">
        <v>3087</v>
      </c>
      <c r="G261" s="295" t="s">
        <v>3089</v>
      </c>
      <c r="H261" s="567"/>
      <c r="I261" s="567">
        <v>0</v>
      </c>
      <c r="J261" s="299"/>
      <c r="K261" s="300" t="s">
        <v>3085</v>
      </c>
      <c r="L261" s="737" t="s">
        <v>9421</v>
      </c>
      <c r="M261" s="17"/>
      <c r="S261" s="17" t="str">
        <f t="shared" si="9"/>
        <v>FireBil733 := 259,  //  Пожар в здании БИЛ СИКН-733</v>
      </c>
    </row>
    <row r="262" spans="1:19">
      <c r="A262" s="154">
        <v>260</v>
      </c>
      <c r="B262" s="908" t="s">
        <v>127</v>
      </c>
      <c r="C262" s="301">
        <v>0</v>
      </c>
      <c r="D262" s="293">
        <f t="shared" si="8"/>
        <v>11</v>
      </c>
      <c r="E262" s="147"/>
      <c r="F262" s="294" t="s">
        <v>3087</v>
      </c>
      <c r="G262" s="295" t="s">
        <v>3089</v>
      </c>
      <c r="H262" s="567"/>
      <c r="I262" s="567">
        <v>0</v>
      </c>
      <c r="J262" s="299"/>
      <c r="K262" s="300" t="s">
        <v>3085</v>
      </c>
      <c r="L262" s="737" t="s">
        <v>9422</v>
      </c>
      <c r="M262" s="17"/>
      <c r="S262" s="17" t="str">
        <f t="shared" si="9"/>
        <v>FireBik730 := 260,  //  Пожар в блок-боксе БИК СИКН-730</v>
      </c>
    </row>
    <row r="263" spans="1:19">
      <c r="A263" s="154">
        <v>261</v>
      </c>
      <c r="B263" s="908" t="s">
        <v>128</v>
      </c>
      <c r="C263" s="301">
        <v>0</v>
      </c>
      <c r="D263" s="293">
        <f t="shared" si="8"/>
        <v>11</v>
      </c>
      <c r="E263" s="147"/>
      <c r="F263" s="294" t="s">
        <v>3087</v>
      </c>
      <c r="G263" s="295" t="s">
        <v>3089</v>
      </c>
      <c r="H263" s="567"/>
      <c r="I263" s="567">
        <v>0</v>
      </c>
      <c r="J263" s="299"/>
      <c r="K263" s="300" t="s">
        <v>3085</v>
      </c>
      <c r="L263" s="737" t="s">
        <v>9423</v>
      </c>
      <c r="M263" s="17"/>
      <c r="S263" s="17" t="str">
        <f t="shared" si="9"/>
        <v>FireBik733 := 261,  //  Пожар в блок-боксе БИК СИКН-733</v>
      </c>
    </row>
    <row r="264" spans="1:19">
      <c r="A264" s="154">
        <v>262</v>
      </c>
      <c r="B264" s="908" t="s">
        <v>129</v>
      </c>
      <c r="C264" s="301">
        <v>0</v>
      </c>
      <c r="D264" s="293">
        <f t="shared" si="8"/>
        <v>11</v>
      </c>
      <c r="E264" s="147"/>
      <c r="F264" s="294" t="s">
        <v>3087</v>
      </c>
      <c r="G264" s="295" t="s">
        <v>3089</v>
      </c>
      <c r="H264" s="567"/>
      <c r="I264" s="567">
        <v>0</v>
      </c>
      <c r="J264" s="299"/>
      <c r="K264" s="300" t="s">
        <v>3085</v>
      </c>
      <c r="L264" s="737" t="s">
        <v>9424</v>
      </c>
      <c r="M264" s="17"/>
      <c r="S264" s="17" t="str">
        <f t="shared" si="9"/>
        <v>FireTpu := 262,  //  Пожар в здании ТПУ</v>
      </c>
    </row>
    <row r="265" spans="1:19">
      <c r="A265" s="154">
        <v>263</v>
      </c>
      <c r="B265" s="908" t="s">
        <v>130</v>
      </c>
      <c r="C265" s="301">
        <v>0</v>
      </c>
      <c r="D265" s="293">
        <f t="shared" si="8"/>
        <v>11</v>
      </c>
      <c r="E265" s="147"/>
      <c r="F265" s="294" t="s">
        <v>3087</v>
      </c>
      <c r="G265" s="295" t="s">
        <v>3089</v>
      </c>
      <c r="H265" s="567"/>
      <c r="I265" s="567">
        <v>0</v>
      </c>
      <c r="J265" s="299"/>
      <c r="K265" s="300" t="s">
        <v>3085</v>
      </c>
      <c r="L265" s="737" t="s">
        <v>9425</v>
      </c>
      <c r="M265" s="17"/>
      <c r="S265" s="17" t="str">
        <f t="shared" si="9"/>
        <v>FireURPN := 263,  //  Пожар на площадке УРПН</v>
      </c>
    </row>
    <row r="266" spans="1:19">
      <c r="A266" s="154">
        <v>264</v>
      </c>
      <c r="B266" s="908" t="s">
        <v>5667</v>
      </c>
      <c r="C266" s="301">
        <v>0</v>
      </c>
      <c r="D266" s="293">
        <f t="shared" si="8"/>
        <v>11</v>
      </c>
      <c r="E266" s="147"/>
      <c r="F266" s="294" t="s">
        <v>3087</v>
      </c>
      <c r="G266" s="295" t="s">
        <v>3089</v>
      </c>
      <c r="H266" s="567"/>
      <c r="I266" s="567">
        <v>0</v>
      </c>
      <c r="J266" s="299"/>
      <c r="K266" s="300" t="s">
        <v>3085</v>
      </c>
      <c r="L266" s="737" t="s">
        <v>9426</v>
      </c>
      <c r="M266" s="17"/>
      <c r="S266" s="17" t="str">
        <f t="shared" si="9"/>
        <v>FirePrich1 := 264,  //  Пожар на причальных сооружениях причала №1 (обобщённый сигнал)</v>
      </c>
    </row>
    <row r="267" spans="1:19">
      <c r="A267" s="154">
        <v>265</v>
      </c>
      <c r="B267" s="908" t="s">
        <v>5668</v>
      </c>
      <c r="C267" s="301">
        <v>0</v>
      </c>
      <c r="D267" s="293">
        <f t="shared" si="8"/>
        <v>11</v>
      </c>
      <c r="E267" s="147"/>
      <c r="F267" s="294" t="s">
        <v>3087</v>
      </c>
      <c r="G267" s="295" t="s">
        <v>3089</v>
      </c>
      <c r="H267" s="567"/>
      <c r="I267" s="567">
        <v>0</v>
      </c>
      <c r="J267" s="299"/>
      <c r="K267" s="300" t="s">
        <v>3085</v>
      </c>
      <c r="L267" s="737" t="s">
        <v>9427</v>
      </c>
      <c r="M267" s="17"/>
      <c r="S267" s="17" t="str">
        <f t="shared" si="9"/>
        <v>FirePrich2 := 265,  //  Пожар на причальных сооружениях причала №2 (обобщённый сигнал)</v>
      </c>
    </row>
    <row r="268" spans="1:19">
      <c r="A268" s="154">
        <v>266</v>
      </c>
      <c r="B268" s="908" t="s">
        <v>133</v>
      </c>
      <c r="C268" s="301">
        <v>0</v>
      </c>
      <c r="D268" s="293">
        <f t="shared" si="8"/>
        <v>11</v>
      </c>
      <c r="E268" s="147"/>
      <c r="F268" s="294" t="s">
        <v>3087</v>
      </c>
      <c r="G268" s="295" t="s">
        <v>3089</v>
      </c>
      <c r="H268" s="567"/>
      <c r="I268" s="567">
        <v>0</v>
      </c>
      <c r="J268" s="299"/>
      <c r="K268" s="300" t="s">
        <v>3085</v>
      </c>
      <c r="L268" s="737" t="s">
        <v>9428</v>
      </c>
      <c r="S268" s="17" t="str">
        <f t="shared" si="9"/>
        <v>FireBlockBoxKip := 266,  //  Пожар в блок-боксе щитовой КИП</v>
      </c>
    </row>
    <row r="269" spans="1:19">
      <c r="A269" s="154">
        <v>267</v>
      </c>
      <c r="B269" s="908" t="s">
        <v>116</v>
      </c>
      <c r="C269" s="301">
        <v>0</v>
      </c>
      <c r="D269" s="293">
        <f t="shared" si="8"/>
        <v>11</v>
      </c>
      <c r="E269" s="147"/>
      <c r="F269" s="294" t="s">
        <v>3087</v>
      </c>
      <c r="G269" s="295" t="s">
        <v>3089</v>
      </c>
      <c r="H269" s="567"/>
      <c r="I269" s="567">
        <v>0</v>
      </c>
      <c r="J269" s="299"/>
      <c r="K269" s="300" t="s">
        <v>3085</v>
      </c>
      <c r="L269" s="737" t="s">
        <v>9429</v>
      </c>
      <c r="S269" s="17" t="str">
        <f t="shared" si="9"/>
        <v>AlmNB_needCloseZD := 267,  //  Авария на НБ, требующая закрытия быстродействующей запорной арматуры и задвижек БиПС</v>
      </c>
    </row>
    <row r="270" spans="1:19">
      <c r="A270" s="154">
        <v>268</v>
      </c>
      <c r="B270" s="908" t="s">
        <v>72</v>
      </c>
      <c r="C270" s="301">
        <v>0</v>
      </c>
      <c r="D270" s="293">
        <f t="shared" si="8"/>
        <v>11</v>
      </c>
      <c r="E270" s="147"/>
      <c r="F270" s="294" t="s">
        <v>3086</v>
      </c>
      <c r="G270" s="295" t="s">
        <v>3086</v>
      </c>
      <c r="H270" s="567"/>
      <c r="I270" s="567">
        <v>0</v>
      </c>
      <c r="J270" s="299"/>
      <c r="K270" s="300" t="s">
        <v>3085</v>
      </c>
      <c r="L270" s="737" t="s">
        <v>9430</v>
      </c>
      <c r="S270" s="17" t="str">
        <f t="shared" si="9"/>
        <v>AlmURPN := 268,  //  Сработала аварийная защита УРПН</v>
      </c>
    </row>
  </sheetData>
  <mergeCells count="5">
    <mergeCell ref="A1:A2"/>
    <mergeCell ref="B1:B2"/>
    <mergeCell ref="C1:C2"/>
    <mergeCell ref="D1:J1"/>
    <mergeCell ref="K1:K2"/>
  </mergeCells>
  <phoneticPr fontId="10" type="noConversion"/>
  <dataValidations count="3">
    <dataValidation type="list" allowBlank="1" showInputMessage="1" showErrorMessage="1" sqref="G97:G113 F3:F270" xr:uid="{4CE31DCE-6EF7-49BB-A076-EBF0B1EC9209}">
      <formula1>"StopAllInShoulder,StopOneByOneInShoulder,StopFirstNextInShoulder,StopOnlyFirstInShoulder,StopAllInSubShoulder,None"</formula1>
    </dataValidation>
    <dataValidation type="list" allowBlank="1" showInputMessage="1" showErrorMessage="1" sqref="G3:G96 G114:G270" xr:uid="{CEE8237D-568D-415C-AFE7-8DDACCC5D128}">
      <formula1>"None,ManageStop,ElectricStop,ManageStopOffVV,ChRPAlarmStop,StopAuto,StopAuto2,RepeatedStop"</formula1>
    </dataValidation>
    <dataValidation type="list" allowBlank="1" showInputMessage="1" showErrorMessage="1" sqref="A1:A270" xr:uid="{8D3AE62E-7C9C-454F-9E84-C532B26A10D9}">
      <formula1>"мама,мыла,раму"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E5085-BC1E-485E-BA60-3301659AF748}">
  <sheetPr codeName="Лист1"/>
  <dimension ref="B1:B100"/>
  <sheetViews>
    <sheetView workbookViewId="0">
      <selection activeCell="D28" sqref="D28"/>
    </sheetView>
  </sheetViews>
  <sheetFormatPr defaultRowHeight="15"/>
  <cols>
    <col min="1" max="1" width="6.28515625" customWidth="1"/>
    <col min="2" max="2" width="129.5703125" style="279" bestFit="1" customWidth="1"/>
    <col min="4" max="4" width="46.5703125" customWidth="1"/>
  </cols>
  <sheetData>
    <row r="1" spans="2:2">
      <c r="B1" s="1403" t="s">
        <v>9082</v>
      </c>
    </row>
    <row r="2" spans="2:2" ht="15.75" thickBot="1">
      <c r="B2" s="1404"/>
    </row>
    <row r="3" spans="2:2" ht="16.5" thickTop="1" thickBot="1">
      <c r="B3" s="709" t="s">
        <v>9008</v>
      </c>
    </row>
    <row r="4" spans="2:2" ht="15.75" thickBot="1">
      <c r="B4" s="710" t="s">
        <v>9009</v>
      </c>
    </row>
    <row r="5" spans="2:2">
      <c r="B5" s="279" t="s">
        <v>9017</v>
      </c>
    </row>
    <row r="6" spans="2:2">
      <c r="B6" t="s">
        <v>9048</v>
      </c>
    </row>
    <row r="7" spans="2:2">
      <c r="B7" t="s">
        <v>9039</v>
      </c>
    </row>
    <row r="8" spans="2:2">
      <c r="B8" t="s">
        <v>9047</v>
      </c>
    </row>
    <row r="10" spans="2:2">
      <c r="B10" t="s">
        <v>9084</v>
      </c>
    </row>
    <row r="11" spans="2:2">
      <c r="B11" t="s">
        <v>9056</v>
      </c>
    </row>
    <row r="12" spans="2:2">
      <c r="B12" t="s">
        <v>9040</v>
      </c>
    </row>
    <row r="13" spans="2:2">
      <c r="B13"/>
    </row>
    <row r="14" spans="2:2">
      <c r="B14"/>
    </row>
    <row r="15" spans="2:2">
      <c r="B15" t="s">
        <v>9042</v>
      </c>
    </row>
    <row r="16" spans="2:2">
      <c r="B16" t="s">
        <v>9067</v>
      </c>
    </row>
    <row r="17" spans="2:2">
      <c r="B17" t="s">
        <v>9055</v>
      </c>
    </row>
    <row r="18" spans="2:2">
      <c r="B18" t="s">
        <v>9075</v>
      </c>
    </row>
    <row r="19" spans="2:2" ht="30">
      <c r="B19" s="279" t="s">
        <v>9022</v>
      </c>
    </row>
    <row r="20" spans="2:2" ht="15.75" thickBot="1">
      <c r="B20" t="s">
        <v>9028</v>
      </c>
    </row>
    <row r="21" spans="2:2" ht="15.75" thickBot="1">
      <c r="B21" s="708" t="s">
        <v>9034</v>
      </c>
    </row>
    <row r="22" spans="2:2">
      <c r="B22" s="279" t="s">
        <v>9020</v>
      </c>
    </row>
    <row r="23" spans="2:2">
      <c r="B23" t="s">
        <v>9032</v>
      </c>
    </row>
    <row r="24" spans="2:2">
      <c r="B24" s="279" t="s">
        <v>9024</v>
      </c>
    </row>
    <row r="25" spans="2:2">
      <c r="B25" t="s">
        <v>9059</v>
      </c>
    </row>
    <row r="26" spans="2:2">
      <c r="B26" t="s">
        <v>9058</v>
      </c>
    </row>
    <row r="27" spans="2:2">
      <c r="B27" t="s">
        <v>9076</v>
      </c>
    </row>
    <row r="28" spans="2:2">
      <c r="B28" t="s">
        <v>9077</v>
      </c>
    </row>
    <row r="29" spans="2:2">
      <c r="B29" s="279" t="s">
        <v>9012</v>
      </c>
    </row>
    <row r="30" spans="2:2">
      <c r="B30" t="s">
        <v>9012</v>
      </c>
    </row>
    <row r="31" spans="2:2">
      <c r="B31" t="s">
        <v>9046</v>
      </c>
    </row>
    <row r="32" spans="2:2" ht="30">
      <c r="B32" s="279" t="s">
        <v>9045</v>
      </c>
    </row>
    <row r="33" spans="2:2">
      <c r="B33" t="s">
        <v>9050</v>
      </c>
    </row>
    <row r="34" spans="2:2">
      <c r="B34" t="s">
        <v>9054</v>
      </c>
    </row>
    <row r="35" spans="2:2">
      <c r="B35" t="s">
        <v>9051</v>
      </c>
    </row>
    <row r="36" spans="2:2">
      <c r="B36" t="s">
        <v>9053</v>
      </c>
    </row>
    <row r="37" spans="2:2">
      <c r="B37" t="s">
        <v>9038</v>
      </c>
    </row>
    <row r="38" spans="2:2">
      <c r="B38" s="279" t="s">
        <v>9010</v>
      </c>
    </row>
    <row r="39" spans="2:2">
      <c r="B39" s="279" t="s">
        <v>9018</v>
      </c>
    </row>
    <row r="40" spans="2:2">
      <c r="B40" t="s">
        <v>9078</v>
      </c>
    </row>
    <row r="41" spans="2:2">
      <c r="B41" t="s">
        <v>9070</v>
      </c>
    </row>
    <row r="42" spans="2:2" ht="15.75" thickBot="1">
      <c r="B42" t="s">
        <v>9079</v>
      </c>
    </row>
    <row r="43" spans="2:2">
      <c r="B43" s="1403" t="s">
        <v>9083</v>
      </c>
    </row>
    <row r="44" spans="2:2">
      <c r="B44" s="1404"/>
    </row>
    <row r="45" spans="2:2">
      <c r="B45" t="s">
        <v>9049</v>
      </c>
    </row>
    <row r="46" spans="2:2">
      <c r="B46" t="s">
        <v>9029</v>
      </c>
    </row>
    <row r="47" spans="2:2">
      <c r="B47" t="s">
        <v>9041</v>
      </c>
    </row>
    <row r="48" spans="2:2">
      <c r="B48" t="s">
        <v>9035</v>
      </c>
    </row>
    <row r="49" spans="2:2">
      <c r="B49" t="s">
        <v>9073</v>
      </c>
    </row>
    <row r="50" spans="2:2" ht="15.75" thickBot="1">
      <c r="B50" t="s">
        <v>9065</v>
      </c>
    </row>
    <row r="51" spans="2:2">
      <c r="B51" s="1403" t="s">
        <v>9085</v>
      </c>
    </row>
    <row r="52" spans="2:2">
      <c r="B52" s="1404"/>
    </row>
    <row r="53" spans="2:2">
      <c r="B53" t="s">
        <v>9061</v>
      </c>
    </row>
    <row r="54" spans="2:2">
      <c r="B54" t="s">
        <v>9064</v>
      </c>
    </row>
    <row r="55" spans="2:2" ht="15.75" thickBot="1">
      <c r="B55" t="s">
        <v>9066</v>
      </c>
    </row>
    <row r="56" spans="2:2">
      <c r="B56" s="1403" t="s">
        <v>9086</v>
      </c>
    </row>
    <row r="57" spans="2:2">
      <c r="B57" s="1404"/>
    </row>
    <row r="58" spans="2:2">
      <c r="B58" t="s">
        <v>9063</v>
      </c>
    </row>
    <row r="59" spans="2:2">
      <c r="B59" t="s">
        <v>9068</v>
      </c>
    </row>
    <row r="60" spans="2:2">
      <c r="B60" t="s">
        <v>9069</v>
      </c>
    </row>
    <row r="61" spans="2:2">
      <c r="B61" s="279" t="s">
        <v>9025</v>
      </c>
    </row>
    <row r="62" spans="2:2">
      <c r="B62" t="s">
        <v>9052</v>
      </c>
    </row>
    <row r="63" spans="2:2">
      <c r="B63" t="s">
        <v>9074</v>
      </c>
    </row>
    <row r="64" spans="2:2">
      <c r="B64" t="s">
        <v>9043</v>
      </c>
    </row>
    <row r="65" spans="2:2">
      <c r="B65" t="s">
        <v>9060</v>
      </c>
    </row>
    <row r="66" spans="2:2">
      <c r="B66" t="s">
        <v>9071</v>
      </c>
    </row>
    <row r="67" spans="2:2">
      <c r="B67" t="s">
        <v>9072</v>
      </c>
    </row>
    <row r="68" spans="2:2">
      <c r="B68" t="s">
        <v>9030</v>
      </c>
    </row>
    <row r="69" spans="2:2">
      <c r="B69" t="s">
        <v>9033</v>
      </c>
    </row>
    <row r="70" spans="2:2">
      <c r="B70" t="s">
        <v>9044</v>
      </c>
    </row>
    <row r="71" spans="2:2">
      <c r="B71" s="279" t="s">
        <v>9019</v>
      </c>
    </row>
    <row r="72" spans="2:2">
      <c r="B72" s="279" t="s">
        <v>9011</v>
      </c>
    </row>
    <row r="73" spans="2:2">
      <c r="B73" s="279" t="s">
        <v>9023</v>
      </c>
    </row>
    <row r="74" spans="2:2">
      <c r="B74" s="279" t="s">
        <v>9021</v>
      </c>
    </row>
    <row r="75" spans="2:2">
      <c r="B75" s="233" t="s">
        <v>9062</v>
      </c>
    </row>
    <row r="76" spans="2:2" ht="15.75" thickBot="1">
      <c r="B76" t="s">
        <v>9080</v>
      </c>
    </row>
    <row r="77" spans="2:2">
      <c r="B77" s="1403" t="s">
        <v>9087</v>
      </c>
    </row>
    <row r="78" spans="2:2" ht="15.75" thickBot="1">
      <c r="B78" s="1404"/>
    </row>
    <row r="79" spans="2:2" ht="15.75" thickBot="1">
      <c r="B79" s="710" t="s">
        <v>9014</v>
      </c>
    </row>
    <row r="80" spans="2:2">
      <c r="B80" t="s">
        <v>9036</v>
      </c>
    </row>
    <row r="81" spans="2:2">
      <c r="B81" t="s">
        <v>9037</v>
      </c>
    </row>
    <row r="82" spans="2:2">
      <c r="B82" s="279" t="s">
        <v>9013</v>
      </c>
    </row>
    <row r="83" spans="2:2">
      <c r="B83" t="s">
        <v>9081</v>
      </c>
    </row>
    <row r="84" spans="2:2" ht="15.75" thickBot="1">
      <c r="B84" t="s">
        <v>9027</v>
      </c>
    </row>
    <row r="85" spans="2:2">
      <c r="B85" s="1403" t="s">
        <v>9088</v>
      </c>
    </row>
    <row r="86" spans="2:2">
      <c r="B86" s="1404"/>
    </row>
    <row r="87" spans="2:2" ht="30">
      <c r="B87" s="279" t="s">
        <v>9015</v>
      </c>
    </row>
    <row r="88" spans="2:2">
      <c r="B88" s="711" t="s">
        <v>9031</v>
      </c>
    </row>
    <row r="89" spans="2:2" ht="30">
      <c r="B89" s="711" t="s">
        <v>9016</v>
      </c>
    </row>
    <row r="90" spans="2:2" ht="30">
      <c r="B90" s="279" t="s">
        <v>9026</v>
      </c>
    </row>
    <row r="91" spans="2:2">
      <c r="B91" t="s">
        <v>9057</v>
      </c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</sheetData>
  <mergeCells count="6">
    <mergeCell ref="B1:B2"/>
    <mergeCell ref="B85:B86"/>
    <mergeCell ref="B43:B44"/>
    <mergeCell ref="B51:B52"/>
    <mergeCell ref="B56:B57"/>
    <mergeCell ref="B77:B78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C620B-3BA0-401B-89A5-5A75A5DA6265}">
  <sheetPr codeName="Лист23">
    <tabColor rgb="FFFFC000"/>
  </sheetPr>
  <dimension ref="A1:J501"/>
  <sheetViews>
    <sheetView zoomScaleNormal="100" workbookViewId="0">
      <pane ySplit="1" topLeftCell="A203" activePane="bottomLeft" state="frozen"/>
      <selection pane="bottomLeft" activeCell="C228" sqref="C228"/>
    </sheetView>
  </sheetViews>
  <sheetFormatPr defaultRowHeight="15"/>
  <cols>
    <col min="2" max="2" width="123.5703125" bestFit="1" customWidth="1"/>
    <col min="3" max="3" width="32" bestFit="1" customWidth="1"/>
    <col min="4" max="5" width="10.140625" style="185" bestFit="1" customWidth="1"/>
    <col min="8" max="8" width="15.85546875" bestFit="1" customWidth="1"/>
    <col min="9" max="9" width="26.85546875" customWidth="1"/>
    <col min="11" max="11" width="98.140625" bestFit="1" customWidth="1"/>
  </cols>
  <sheetData>
    <row r="1" spans="1:9" ht="30.75" thickBot="1">
      <c r="A1" s="281" t="s">
        <v>0</v>
      </c>
      <c r="B1" s="219" t="s">
        <v>1</v>
      </c>
      <c r="C1" s="219" t="s">
        <v>2</v>
      </c>
      <c r="D1" s="218" t="s">
        <v>3072</v>
      </c>
      <c r="E1" s="218" t="s">
        <v>3073</v>
      </c>
      <c r="F1" s="282" t="s">
        <v>1240</v>
      </c>
      <c r="G1" s="283" t="s">
        <v>1241</v>
      </c>
      <c r="H1" s="237" t="s">
        <v>1242</v>
      </c>
      <c r="I1" s="284" t="s">
        <v>9</v>
      </c>
    </row>
    <row r="2" spans="1:9">
      <c r="A2" s="241">
        <v>1</v>
      </c>
      <c r="B2" s="170" t="s">
        <v>8338</v>
      </c>
      <c r="C2" s="148" t="s">
        <v>8337</v>
      </c>
      <c r="D2" s="231">
        <v>600</v>
      </c>
      <c r="E2" s="231"/>
      <c r="F2" s="13" t="s">
        <v>1250</v>
      </c>
      <c r="G2" s="13">
        <v>3</v>
      </c>
      <c r="H2">
        <v>1</v>
      </c>
      <c r="I2" t="s">
        <v>3075</v>
      </c>
    </row>
    <row r="3" spans="1:9">
      <c r="A3" s="242">
        <v>2</v>
      </c>
      <c r="B3" s="170" t="s">
        <v>8349</v>
      </c>
      <c r="C3" s="148" t="s">
        <v>8339</v>
      </c>
      <c r="D3" s="231">
        <v>600</v>
      </c>
      <c r="E3" s="231"/>
      <c r="F3" s="13" t="s">
        <v>1250</v>
      </c>
      <c r="G3" s="13">
        <v>3</v>
      </c>
      <c r="H3">
        <v>1</v>
      </c>
      <c r="I3" t="s">
        <v>3075</v>
      </c>
    </row>
    <row r="4" spans="1:9">
      <c r="A4" s="242">
        <v>3</v>
      </c>
      <c r="B4" s="170" t="s">
        <v>8348</v>
      </c>
      <c r="C4" s="148" t="s">
        <v>8340</v>
      </c>
      <c r="D4" s="231">
        <v>600</v>
      </c>
      <c r="E4" s="231"/>
      <c r="F4" s="13" t="s">
        <v>1250</v>
      </c>
      <c r="G4" s="13">
        <v>3</v>
      </c>
      <c r="H4">
        <v>1</v>
      </c>
      <c r="I4" t="s">
        <v>3075</v>
      </c>
    </row>
    <row r="5" spans="1:9">
      <c r="A5" s="242">
        <v>4</v>
      </c>
      <c r="B5" s="170" t="s">
        <v>8350</v>
      </c>
      <c r="C5" s="148" t="s">
        <v>8341</v>
      </c>
      <c r="D5" s="231">
        <v>600</v>
      </c>
      <c r="E5" s="231"/>
      <c r="F5" s="13" t="s">
        <v>1250</v>
      </c>
      <c r="G5" s="13">
        <v>3</v>
      </c>
      <c r="H5">
        <v>1</v>
      </c>
      <c r="I5" t="s">
        <v>3075</v>
      </c>
    </row>
    <row r="6" spans="1:9">
      <c r="A6" s="242">
        <v>5</v>
      </c>
      <c r="B6" s="170" t="s">
        <v>8351</v>
      </c>
      <c r="C6" s="148" t="s">
        <v>8342</v>
      </c>
      <c r="D6" s="231">
        <v>600</v>
      </c>
      <c r="E6" s="231"/>
      <c r="F6" s="13" t="s">
        <v>1250</v>
      </c>
      <c r="G6" s="13">
        <v>3</v>
      </c>
      <c r="H6">
        <v>1</v>
      </c>
      <c r="I6" t="s">
        <v>3075</v>
      </c>
    </row>
    <row r="7" spans="1:9">
      <c r="A7" s="242">
        <v>6</v>
      </c>
      <c r="B7" s="170" t="s">
        <v>8352</v>
      </c>
      <c r="C7" s="148" t="s">
        <v>8343</v>
      </c>
      <c r="D7" s="231">
        <v>600</v>
      </c>
      <c r="E7" s="231"/>
      <c r="F7" s="13" t="s">
        <v>1250</v>
      </c>
      <c r="G7" s="13">
        <v>3</v>
      </c>
      <c r="H7">
        <v>1</v>
      </c>
      <c r="I7" t="s">
        <v>3075</v>
      </c>
    </row>
    <row r="8" spans="1:9">
      <c r="A8" s="242">
        <v>7</v>
      </c>
      <c r="B8" s="170" t="s">
        <v>8353</v>
      </c>
      <c r="C8" s="148" t="s">
        <v>8344</v>
      </c>
      <c r="D8" s="231">
        <v>600</v>
      </c>
      <c r="E8" s="231"/>
      <c r="F8" s="13" t="s">
        <v>1250</v>
      </c>
      <c r="G8" s="13">
        <v>3</v>
      </c>
      <c r="H8">
        <v>1</v>
      </c>
      <c r="I8" t="s">
        <v>3075</v>
      </c>
    </row>
    <row r="9" spans="1:9">
      <c r="A9" s="242">
        <v>8</v>
      </c>
      <c r="B9" s="170" t="s">
        <v>8354</v>
      </c>
      <c r="C9" s="148" t="s">
        <v>8345</v>
      </c>
      <c r="D9" s="231">
        <v>600</v>
      </c>
      <c r="E9" s="231"/>
      <c r="F9" s="13" t="s">
        <v>1250</v>
      </c>
      <c r="G9" s="13">
        <v>3</v>
      </c>
      <c r="H9">
        <v>1</v>
      </c>
      <c r="I9" t="s">
        <v>3075</v>
      </c>
    </row>
    <row r="10" spans="1:9">
      <c r="A10" s="242">
        <v>9</v>
      </c>
      <c r="B10" s="170" t="s">
        <v>8355</v>
      </c>
      <c r="C10" s="148" t="s">
        <v>8346</v>
      </c>
      <c r="D10" s="231">
        <v>600</v>
      </c>
      <c r="E10" s="231"/>
      <c r="F10" s="13" t="s">
        <v>1250</v>
      </c>
      <c r="G10" s="13">
        <v>3</v>
      </c>
      <c r="H10">
        <v>1</v>
      </c>
      <c r="I10" t="s">
        <v>3075</v>
      </c>
    </row>
    <row r="11" spans="1:9">
      <c r="A11" s="242">
        <v>10</v>
      </c>
      <c r="B11" s="170" t="s">
        <v>8356</v>
      </c>
      <c r="C11" s="148" t="s">
        <v>8347</v>
      </c>
      <c r="D11" s="231">
        <v>600</v>
      </c>
      <c r="E11" s="231"/>
      <c r="F11" s="13" t="s">
        <v>1250</v>
      </c>
      <c r="G11" s="13">
        <v>3</v>
      </c>
      <c r="H11">
        <v>1</v>
      </c>
      <c r="I11" t="s">
        <v>3075</v>
      </c>
    </row>
    <row r="12" spans="1:9">
      <c r="A12" s="242">
        <v>11</v>
      </c>
      <c r="B12" s="718" t="s">
        <v>9262</v>
      </c>
      <c r="C12" s="148" t="s">
        <v>9263</v>
      </c>
      <c r="D12" s="719">
        <v>0</v>
      </c>
      <c r="E12" s="719">
        <v>900</v>
      </c>
      <c r="F12" s="720" t="s">
        <v>1250</v>
      </c>
      <c r="G12" s="720" t="s">
        <v>3074</v>
      </c>
      <c r="H12" s="721">
        <v>0</v>
      </c>
      <c r="I12" t="s">
        <v>3075</v>
      </c>
    </row>
    <row r="13" spans="1:9">
      <c r="A13" s="242">
        <v>12</v>
      </c>
      <c r="B13" s="170" t="s">
        <v>8367</v>
      </c>
      <c r="C13" s="148" t="s">
        <v>8357</v>
      </c>
      <c r="D13" s="231">
        <v>600</v>
      </c>
      <c r="E13" s="231"/>
      <c r="F13" s="13" t="s">
        <v>1250</v>
      </c>
      <c r="G13" s="13">
        <v>3</v>
      </c>
      <c r="H13">
        <v>1</v>
      </c>
      <c r="I13" t="s">
        <v>3075</v>
      </c>
    </row>
    <row r="14" spans="1:9">
      <c r="A14" s="242">
        <v>13</v>
      </c>
      <c r="B14" s="170" t="s">
        <v>8368</v>
      </c>
      <c r="C14" s="148" t="s">
        <v>8358</v>
      </c>
      <c r="D14" s="231">
        <v>600</v>
      </c>
      <c r="E14" s="231"/>
      <c r="F14" s="13" t="s">
        <v>1250</v>
      </c>
      <c r="G14" s="13">
        <v>3</v>
      </c>
      <c r="H14">
        <v>1</v>
      </c>
      <c r="I14" t="s">
        <v>3075</v>
      </c>
    </row>
    <row r="15" spans="1:9">
      <c r="A15" s="242">
        <v>14</v>
      </c>
      <c r="B15" s="170" t="s">
        <v>8369</v>
      </c>
      <c r="C15" s="148" t="s">
        <v>8359</v>
      </c>
      <c r="D15" s="231">
        <v>600</v>
      </c>
      <c r="E15" s="231"/>
      <c r="F15" s="13" t="s">
        <v>1250</v>
      </c>
      <c r="G15" s="13">
        <v>3</v>
      </c>
      <c r="H15">
        <v>1</v>
      </c>
      <c r="I15" t="s">
        <v>3075</v>
      </c>
    </row>
    <row r="16" spans="1:9">
      <c r="A16" s="242">
        <v>15</v>
      </c>
      <c r="B16" s="170" t="s">
        <v>8370</v>
      </c>
      <c r="C16" s="148" t="s">
        <v>8360</v>
      </c>
      <c r="D16" s="231">
        <v>600</v>
      </c>
      <c r="E16" s="231"/>
      <c r="F16" s="13" t="s">
        <v>1250</v>
      </c>
      <c r="G16" s="13">
        <v>3</v>
      </c>
      <c r="H16">
        <v>1</v>
      </c>
      <c r="I16" t="s">
        <v>3075</v>
      </c>
    </row>
    <row r="17" spans="1:9">
      <c r="A17" s="242">
        <v>16</v>
      </c>
      <c r="B17" s="170" t="s">
        <v>8371</v>
      </c>
      <c r="C17" s="148" t="s">
        <v>8361</v>
      </c>
      <c r="D17" s="231">
        <v>600</v>
      </c>
      <c r="E17" s="231"/>
      <c r="F17" s="13" t="s">
        <v>1250</v>
      </c>
      <c r="G17" s="13">
        <v>3</v>
      </c>
      <c r="H17">
        <v>1</v>
      </c>
      <c r="I17" t="s">
        <v>3075</v>
      </c>
    </row>
    <row r="18" spans="1:9">
      <c r="A18" s="242">
        <v>17</v>
      </c>
      <c r="B18" s="170" t="s">
        <v>8372</v>
      </c>
      <c r="C18" s="148" t="s">
        <v>8362</v>
      </c>
      <c r="D18" s="231">
        <v>600</v>
      </c>
      <c r="E18" s="231"/>
      <c r="F18" s="13" t="s">
        <v>1250</v>
      </c>
      <c r="G18" s="13">
        <v>3</v>
      </c>
      <c r="H18">
        <v>1</v>
      </c>
      <c r="I18" t="s">
        <v>3075</v>
      </c>
    </row>
    <row r="19" spans="1:9">
      <c r="A19" s="242">
        <v>18</v>
      </c>
      <c r="B19" s="170" t="s">
        <v>8373</v>
      </c>
      <c r="C19" s="148" t="s">
        <v>8363</v>
      </c>
      <c r="D19" s="231">
        <v>600</v>
      </c>
      <c r="E19" s="231"/>
      <c r="F19" s="13" t="s">
        <v>1250</v>
      </c>
      <c r="G19" s="13">
        <v>3</v>
      </c>
      <c r="H19">
        <v>1</v>
      </c>
      <c r="I19" t="s">
        <v>3075</v>
      </c>
    </row>
    <row r="20" spans="1:9">
      <c r="A20" s="242">
        <v>19</v>
      </c>
      <c r="B20" s="170" t="s">
        <v>8374</v>
      </c>
      <c r="C20" s="148" t="s">
        <v>8364</v>
      </c>
      <c r="D20" s="231">
        <v>600</v>
      </c>
      <c r="E20" s="231"/>
      <c r="F20" s="13" t="s">
        <v>1250</v>
      </c>
      <c r="G20" s="13">
        <v>3</v>
      </c>
      <c r="H20">
        <v>1</v>
      </c>
      <c r="I20" t="s">
        <v>3075</v>
      </c>
    </row>
    <row r="21" spans="1:9">
      <c r="A21" s="242">
        <v>20</v>
      </c>
      <c r="B21" s="170" t="s">
        <v>8375</v>
      </c>
      <c r="C21" s="148" t="s">
        <v>8365</v>
      </c>
      <c r="D21" s="231">
        <v>600</v>
      </c>
      <c r="E21" s="231"/>
      <c r="F21" s="13" t="s">
        <v>1250</v>
      </c>
      <c r="G21" s="13">
        <v>3</v>
      </c>
      <c r="H21">
        <v>1</v>
      </c>
      <c r="I21" t="s">
        <v>3075</v>
      </c>
    </row>
    <row r="22" spans="1:9">
      <c r="A22" s="242">
        <v>21</v>
      </c>
      <c r="B22" s="170" t="s">
        <v>8376</v>
      </c>
      <c r="C22" s="148" t="s">
        <v>8366</v>
      </c>
      <c r="D22" s="231">
        <v>600</v>
      </c>
      <c r="E22" s="231"/>
      <c r="F22" s="13" t="s">
        <v>1250</v>
      </c>
      <c r="G22" s="13">
        <v>3</v>
      </c>
      <c r="H22">
        <v>1</v>
      </c>
      <c r="I22" t="s">
        <v>3075</v>
      </c>
    </row>
    <row r="23" spans="1:9">
      <c r="A23" s="242">
        <v>22</v>
      </c>
      <c r="B23" s="722" t="s">
        <v>9261</v>
      </c>
      <c r="C23" s="722" t="s">
        <v>9264</v>
      </c>
      <c r="D23" s="723">
        <v>0</v>
      </c>
      <c r="E23" s="723">
        <v>900</v>
      </c>
      <c r="F23" s="720" t="s">
        <v>1250</v>
      </c>
      <c r="G23" s="720" t="s">
        <v>3074</v>
      </c>
      <c r="H23" s="721">
        <v>0</v>
      </c>
      <c r="I23" t="s">
        <v>3075</v>
      </c>
    </row>
    <row r="24" spans="1:9">
      <c r="A24" s="242">
        <v>23</v>
      </c>
      <c r="B24" s="174" t="s">
        <v>8446</v>
      </c>
      <c r="C24" s="148" t="s">
        <v>8444</v>
      </c>
      <c r="D24" s="231">
        <v>0</v>
      </c>
      <c r="E24" s="231"/>
      <c r="F24" s="13" t="s">
        <v>1250</v>
      </c>
      <c r="G24" s="13" t="s">
        <v>3074</v>
      </c>
      <c r="H24">
        <v>1</v>
      </c>
      <c r="I24" t="s">
        <v>3075</v>
      </c>
    </row>
    <row r="25" spans="1:9">
      <c r="A25" s="242">
        <v>24</v>
      </c>
      <c r="B25" s="174" t="s">
        <v>8440</v>
      </c>
      <c r="C25" s="148" t="s">
        <v>8442</v>
      </c>
      <c r="D25" s="231">
        <v>0</v>
      </c>
      <c r="E25" s="231"/>
      <c r="F25" s="13" t="s">
        <v>1250</v>
      </c>
      <c r="G25" s="13" t="s">
        <v>3074</v>
      </c>
      <c r="H25">
        <v>1</v>
      </c>
      <c r="I25" t="s">
        <v>3075</v>
      </c>
    </row>
    <row r="26" spans="1:9">
      <c r="A26" s="242">
        <v>25</v>
      </c>
      <c r="B26" s="175" t="s">
        <v>8447</v>
      </c>
      <c r="C26" s="148" t="s">
        <v>8445</v>
      </c>
      <c r="D26" s="231">
        <v>0</v>
      </c>
      <c r="E26" s="231"/>
      <c r="F26" s="13" t="s">
        <v>1250</v>
      </c>
      <c r="G26" s="13">
        <v>2</v>
      </c>
      <c r="H26">
        <v>1</v>
      </c>
      <c r="I26" t="s">
        <v>3075</v>
      </c>
    </row>
    <row r="27" spans="1:9">
      <c r="A27" s="242">
        <v>26</v>
      </c>
      <c r="B27" s="175" t="s">
        <v>8441</v>
      </c>
      <c r="C27" s="148" t="s">
        <v>8443</v>
      </c>
      <c r="D27" s="231">
        <v>0</v>
      </c>
      <c r="E27" s="231"/>
      <c r="F27" s="13" t="s">
        <v>1250</v>
      </c>
      <c r="G27" s="13" t="s">
        <v>3074</v>
      </c>
      <c r="H27">
        <v>1</v>
      </c>
      <c r="I27" t="s">
        <v>3075</v>
      </c>
    </row>
    <row r="28" spans="1:9">
      <c r="A28" s="242">
        <v>27</v>
      </c>
      <c r="B28" s="559" t="s">
        <v>7304</v>
      </c>
      <c r="C28" s="148" t="s">
        <v>9609</v>
      </c>
      <c r="D28" s="231">
        <v>0</v>
      </c>
      <c r="E28" s="231">
        <v>0</v>
      </c>
      <c r="F28" s="13" t="s">
        <v>1250</v>
      </c>
      <c r="G28" s="13">
        <v>2</v>
      </c>
      <c r="H28">
        <v>1</v>
      </c>
      <c r="I28" t="s">
        <v>3075</v>
      </c>
    </row>
    <row r="29" spans="1:9">
      <c r="A29" s="242">
        <v>28</v>
      </c>
      <c r="B29" s="175"/>
      <c r="C29" s="148"/>
      <c r="D29" s="231"/>
      <c r="E29" s="231"/>
      <c r="F29" s="13"/>
      <c r="G29" s="13"/>
      <c r="H29">
        <v>1</v>
      </c>
      <c r="I29" t="s">
        <v>3075</v>
      </c>
    </row>
    <row r="30" spans="1:9">
      <c r="A30" s="242">
        <v>29</v>
      </c>
      <c r="B30" s="170" t="s">
        <v>8448</v>
      </c>
      <c r="C30" s="148" t="s">
        <v>9235</v>
      </c>
      <c r="D30" s="231">
        <v>0</v>
      </c>
      <c r="E30" s="231"/>
      <c r="F30" s="13" t="s">
        <v>1250</v>
      </c>
      <c r="G30" s="13">
        <v>2</v>
      </c>
      <c r="H30">
        <v>1</v>
      </c>
      <c r="I30" t="s">
        <v>3075</v>
      </c>
    </row>
    <row r="31" spans="1:9">
      <c r="A31" s="242">
        <v>30</v>
      </c>
      <c r="B31" s="170" t="s">
        <v>8449</v>
      </c>
      <c r="C31" s="148" t="s">
        <v>9234</v>
      </c>
      <c r="D31" s="231">
        <v>0</v>
      </c>
      <c r="E31" s="231"/>
      <c r="F31" s="13" t="s">
        <v>1250</v>
      </c>
      <c r="G31" s="13">
        <v>2</v>
      </c>
      <c r="H31">
        <v>1</v>
      </c>
      <c r="I31" t="s">
        <v>3075</v>
      </c>
    </row>
    <row r="32" spans="1:9">
      <c r="A32" s="242">
        <v>31</v>
      </c>
      <c r="B32" s="177" t="s">
        <v>9607</v>
      </c>
      <c r="C32" s="148" t="s">
        <v>8386</v>
      </c>
      <c r="D32" s="231">
        <v>0</v>
      </c>
      <c r="E32" s="231"/>
      <c r="F32" s="13" t="s">
        <v>1250</v>
      </c>
      <c r="G32" s="13">
        <v>2</v>
      </c>
      <c r="H32">
        <v>1</v>
      </c>
      <c r="I32" t="s">
        <v>3075</v>
      </c>
    </row>
    <row r="33" spans="1:10">
      <c r="A33" s="242">
        <v>32</v>
      </c>
      <c r="B33" s="177" t="s">
        <v>9608</v>
      </c>
      <c r="C33" s="148" t="s">
        <v>8387</v>
      </c>
      <c r="D33" s="231">
        <v>0</v>
      </c>
      <c r="E33" s="231"/>
      <c r="F33" s="13" t="s">
        <v>1250</v>
      </c>
      <c r="G33" s="13">
        <v>2</v>
      </c>
      <c r="H33">
        <v>1</v>
      </c>
      <c r="I33" t="s">
        <v>3075</v>
      </c>
    </row>
    <row r="34" spans="1:10">
      <c r="A34" s="242">
        <v>33</v>
      </c>
      <c r="B34" s="176" t="s">
        <v>8388</v>
      </c>
      <c r="C34" s="148" t="s">
        <v>8396</v>
      </c>
      <c r="D34" s="231">
        <v>600</v>
      </c>
      <c r="E34" s="231"/>
      <c r="F34" s="13" t="s">
        <v>1250</v>
      </c>
      <c r="G34" s="13">
        <v>3</v>
      </c>
      <c r="H34">
        <v>1</v>
      </c>
      <c r="I34" t="s">
        <v>3075</v>
      </c>
    </row>
    <row r="35" spans="1:10">
      <c r="A35" s="242">
        <v>34</v>
      </c>
      <c r="B35" s="176" t="s">
        <v>8389</v>
      </c>
      <c r="C35" s="148" t="s">
        <v>8397</v>
      </c>
      <c r="D35" s="231">
        <v>600</v>
      </c>
      <c r="E35" s="231"/>
      <c r="F35" s="13" t="s">
        <v>1250</v>
      </c>
      <c r="G35" s="13">
        <v>3</v>
      </c>
      <c r="H35">
        <v>1</v>
      </c>
      <c r="I35" t="s">
        <v>3075</v>
      </c>
    </row>
    <row r="36" spans="1:10">
      <c r="A36" s="242">
        <v>35</v>
      </c>
      <c r="B36" s="176" t="s">
        <v>8390</v>
      </c>
      <c r="C36" s="148" t="s">
        <v>8398</v>
      </c>
      <c r="D36" s="231">
        <v>600</v>
      </c>
      <c r="E36" s="231"/>
      <c r="F36" s="13" t="s">
        <v>1250</v>
      </c>
      <c r="G36" s="13">
        <v>3</v>
      </c>
      <c r="H36">
        <v>1</v>
      </c>
      <c r="I36" t="s">
        <v>3075</v>
      </c>
    </row>
    <row r="37" spans="1:10">
      <c r="A37" s="242">
        <v>36</v>
      </c>
      <c r="B37" s="176" t="s">
        <v>8391</v>
      </c>
      <c r="C37" s="148" t="s">
        <v>8399</v>
      </c>
      <c r="D37" s="231">
        <v>600</v>
      </c>
      <c r="E37" s="231"/>
      <c r="F37" s="13" t="s">
        <v>1250</v>
      </c>
      <c r="G37" s="13">
        <v>3</v>
      </c>
      <c r="H37">
        <v>1</v>
      </c>
      <c r="I37" t="s">
        <v>3075</v>
      </c>
    </row>
    <row r="38" spans="1:10">
      <c r="A38" s="242">
        <v>37</v>
      </c>
      <c r="B38" s="176" t="s">
        <v>8392</v>
      </c>
      <c r="C38" s="148" t="s">
        <v>8400</v>
      </c>
      <c r="D38" s="231">
        <v>600</v>
      </c>
      <c r="E38" s="231"/>
      <c r="F38" s="13" t="s">
        <v>1250</v>
      </c>
      <c r="G38" s="13">
        <v>3</v>
      </c>
      <c r="H38">
        <v>1</v>
      </c>
      <c r="I38" t="s">
        <v>3075</v>
      </c>
    </row>
    <row r="39" spans="1:10">
      <c r="A39" s="242">
        <v>38</v>
      </c>
      <c r="B39" s="176" t="s">
        <v>8393</v>
      </c>
      <c r="C39" s="148" t="s">
        <v>8401</v>
      </c>
      <c r="D39" s="231">
        <v>600</v>
      </c>
      <c r="E39" s="231"/>
      <c r="F39" s="13" t="s">
        <v>1250</v>
      </c>
      <c r="G39" s="13">
        <v>3</v>
      </c>
      <c r="H39">
        <v>1</v>
      </c>
      <c r="I39" t="s">
        <v>3075</v>
      </c>
    </row>
    <row r="40" spans="1:10">
      <c r="A40" s="242">
        <v>39</v>
      </c>
      <c r="B40" s="176" t="s">
        <v>8394</v>
      </c>
      <c r="C40" s="148" t="s">
        <v>8402</v>
      </c>
      <c r="D40" s="231">
        <v>600</v>
      </c>
      <c r="E40" s="231"/>
      <c r="F40" s="13" t="s">
        <v>1250</v>
      </c>
      <c r="G40" s="13">
        <v>3</v>
      </c>
      <c r="H40">
        <v>1</v>
      </c>
      <c r="I40" t="s">
        <v>3075</v>
      </c>
      <c r="J40" s="177"/>
    </row>
    <row r="41" spans="1:10">
      <c r="A41" s="242">
        <v>40</v>
      </c>
      <c r="B41" s="176" t="s">
        <v>8395</v>
      </c>
      <c r="C41" s="148" t="s">
        <v>8403</v>
      </c>
      <c r="D41" s="231">
        <v>600</v>
      </c>
      <c r="E41" s="231"/>
      <c r="F41" s="13" t="s">
        <v>1250</v>
      </c>
      <c r="G41" s="13">
        <v>3</v>
      </c>
      <c r="H41">
        <v>1</v>
      </c>
      <c r="I41" t="s">
        <v>3075</v>
      </c>
      <c r="J41" s="177"/>
    </row>
    <row r="42" spans="1:10">
      <c r="A42" s="242">
        <v>41</v>
      </c>
      <c r="B42" s="717" t="s">
        <v>9259</v>
      </c>
      <c r="C42" s="697" t="s">
        <v>9260</v>
      </c>
      <c r="D42" s="231">
        <v>0</v>
      </c>
      <c r="E42" s="231">
        <v>900</v>
      </c>
      <c r="F42" s="13" t="s">
        <v>1250</v>
      </c>
      <c r="G42" s="13" t="s">
        <v>3074</v>
      </c>
      <c r="H42">
        <v>0</v>
      </c>
      <c r="I42" t="s">
        <v>3075</v>
      </c>
      <c r="J42" s="177"/>
    </row>
    <row r="43" spans="1:10">
      <c r="A43" s="242">
        <v>42</v>
      </c>
      <c r="B43" s="175" t="s">
        <v>8450</v>
      </c>
      <c r="C43" s="148" t="s">
        <v>8453</v>
      </c>
      <c r="D43" s="231">
        <v>0</v>
      </c>
      <c r="E43" s="231"/>
      <c r="F43" s="13" t="s">
        <v>1250</v>
      </c>
      <c r="G43" s="13">
        <v>2</v>
      </c>
      <c r="H43">
        <v>1</v>
      </c>
      <c r="I43" t="s">
        <v>3075</v>
      </c>
    </row>
    <row r="44" spans="1:10">
      <c r="A44" s="242">
        <v>43</v>
      </c>
      <c r="B44" s="175" t="s">
        <v>8451</v>
      </c>
      <c r="C44" s="148" t="s">
        <v>8454</v>
      </c>
      <c r="D44" s="231">
        <v>0</v>
      </c>
      <c r="E44" s="231"/>
      <c r="F44" s="13" t="s">
        <v>1250</v>
      </c>
      <c r="G44" s="13">
        <v>2</v>
      </c>
      <c r="H44">
        <v>1</v>
      </c>
      <c r="I44" t="s">
        <v>3075</v>
      </c>
    </row>
    <row r="45" spans="1:10">
      <c r="A45" s="242">
        <v>44</v>
      </c>
      <c r="B45" s="175" t="s">
        <v>8452</v>
      </c>
      <c r="C45" s="148" t="s">
        <v>8455</v>
      </c>
      <c r="D45" s="231">
        <v>0</v>
      </c>
      <c r="E45" s="231"/>
      <c r="F45" s="13" t="s">
        <v>1250</v>
      </c>
      <c r="G45" s="13" t="s">
        <v>3074</v>
      </c>
      <c r="H45">
        <v>1</v>
      </c>
      <c r="I45" t="s">
        <v>3075</v>
      </c>
    </row>
    <row r="46" spans="1:10">
      <c r="A46" s="242">
        <v>45</v>
      </c>
      <c r="B46" s="175" t="s">
        <v>9276</v>
      </c>
      <c r="C46" s="148" t="s">
        <v>9279</v>
      </c>
      <c r="D46" s="231">
        <v>0</v>
      </c>
      <c r="E46" s="231"/>
      <c r="F46" s="13" t="s">
        <v>1250</v>
      </c>
      <c r="G46" s="13">
        <v>2</v>
      </c>
      <c r="H46">
        <v>1</v>
      </c>
      <c r="I46" t="s">
        <v>3075</v>
      </c>
    </row>
    <row r="47" spans="1:10">
      <c r="A47" s="242">
        <v>46</v>
      </c>
      <c r="B47" s="175" t="s">
        <v>9277</v>
      </c>
      <c r="C47" s="148" t="s">
        <v>9280</v>
      </c>
      <c r="D47" s="231">
        <v>0</v>
      </c>
      <c r="E47" s="231"/>
      <c r="F47" s="13" t="s">
        <v>1250</v>
      </c>
      <c r="G47" s="13">
        <v>2</v>
      </c>
      <c r="H47">
        <v>1</v>
      </c>
      <c r="I47" t="s">
        <v>3075</v>
      </c>
    </row>
    <row r="48" spans="1:10">
      <c r="A48" s="242">
        <v>47</v>
      </c>
      <c r="B48" s="175" t="s">
        <v>9278</v>
      </c>
      <c r="C48" s="148" t="s">
        <v>9281</v>
      </c>
      <c r="D48" s="231">
        <v>0</v>
      </c>
      <c r="E48" s="231"/>
      <c r="F48" s="13" t="s">
        <v>1250</v>
      </c>
      <c r="G48" s="13" t="s">
        <v>3074</v>
      </c>
      <c r="H48">
        <v>1</v>
      </c>
      <c r="I48" t="s">
        <v>3075</v>
      </c>
    </row>
    <row r="49" spans="1:9">
      <c r="A49" s="242">
        <v>48</v>
      </c>
      <c r="B49" s="177" t="s">
        <v>7803</v>
      </c>
      <c r="C49" s="148" t="s">
        <v>8418</v>
      </c>
      <c r="D49" s="231">
        <v>0</v>
      </c>
      <c r="E49" s="231"/>
      <c r="F49" s="13" t="s">
        <v>1250</v>
      </c>
      <c r="G49" s="13">
        <v>2</v>
      </c>
      <c r="H49">
        <v>1</v>
      </c>
      <c r="I49" t="s">
        <v>3075</v>
      </c>
    </row>
    <row r="50" spans="1:9">
      <c r="A50" s="242">
        <v>49</v>
      </c>
      <c r="B50" s="177" t="s">
        <v>7806</v>
      </c>
      <c r="C50" s="148" t="s">
        <v>8419</v>
      </c>
      <c r="D50" s="231">
        <v>0</v>
      </c>
      <c r="E50" s="231"/>
      <c r="F50" s="13" t="s">
        <v>1250</v>
      </c>
      <c r="G50" s="13">
        <v>2</v>
      </c>
      <c r="H50">
        <v>1</v>
      </c>
      <c r="I50" t="s">
        <v>3075</v>
      </c>
    </row>
    <row r="51" spans="1:9">
      <c r="A51" s="242">
        <v>50</v>
      </c>
      <c r="B51" s="177" t="s">
        <v>9540</v>
      </c>
      <c r="C51" s="148" t="s">
        <v>8420</v>
      </c>
      <c r="D51" s="231">
        <v>0</v>
      </c>
      <c r="E51" s="231"/>
      <c r="F51" s="13" t="s">
        <v>1250</v>
      </c>
      <c r="G51" s="13" t="s">
        <v>3074</v>
      </c>
      <c r="H51">
        <v>1</v>
      </c>
      <c r="I51" t="s">
        <v>3075</v>
      </c>
    </row>
    <row r="52" spans="1:9">
      <c r="A52" s="242">
        <v>51</v>
      </c>
      <c r="B52" s="177"/>
      <c r="C52" s="148"/>
      <c r="D52" s="231"/>
      <c r="E52" s="231"/>
      <c r="F52" s="13" t="s">
        <v>1250</v>
      </c>
      <c r="G52" s="13" t="s">
        <v>3074</v>
      </c>
      <c r="H52">
        <v>1</v>
      </c>
      <c r="I52" t="s">
        <v>3075</v>
      </c>
    </row>
    <row r="53" spans="1:9">
      <c r="A53" s="242">
        <v>52</v>
      </c>
      <c r="B53" s="717" t="s">
        <v>9257</v>
      </c>
      <c r="C53" s="717" t="s">
        <v>9258</v>
      </c>
      <c r="D53" s="231">
        <v>0</v>
      </c>
      <c r="E53" s="231">
        <v>900</v>
      </c>
      <c r="F53" s="13" t="s">
        <v>1250</v>
      </c>
      <c r="G53" s="13" t="s">
        <v>3074</v>
      </c>
      <c r="H53">
        <v>0</v>
      </c>
      <c r="I53" t="s">
        <v>3075</v>
      </c>
    </row>
    <row r="54" spans="1:9">
      <c r="A54" s="242">
        <v>53</v>
      </c>
      <c r="B54" s="174" t="s">
        <v>8421</v>
      </c>
      <c r="C54" s="148" t="s">
        <v>8424</v>
      </c>
      <c r="D54" s="231">
        <v>600</v>
      </c>
      <c r="E54" s="231"/>
      <c r="F54" s="13" t="s">
        <v>1250</v>
      </c>
      <c r="G54" s="13">
        <v>3</v>
      </c>
      <c r="H54">
        <v>1</v>
      </c>
      <c r="I54" t="s">
        <v>3075</v>
      </c>
    </row>
    <row r="55" spans="1:9">
      <c r="A55" s="242">
        <v>54</v>
      </c>
      <c r="B55" s="174" t="s">
        <v>8422</v>
      </c>
      <c r="C55" s="148" t="s">
        <v>8425</v>
      </c>
      <c r="D55" s="231">
        <v>600</v>
      </c>
      <c r="E55" s="231"/>
      <c r="F55" s="13" t="s">
        <v>1250</v>
      </c>
      <c r="G55" s="13">
        <v>3</v>
      </c>
      <c r="H55">
        <v>1</v>
      </c>
      <c r="I55" t="s">
        <v>3075</v>
      </c>
    </row>
    <row r="56" spans="1:9">
      <c r="A56" s="242">
        <v>55</v>
      </c>
      <c r="B56" s="174" t="s">
        <v>8423</v>
      </c>
      <c r="C56" s="148" t="s">
        <v>8426</v>
      </c>
      <c r="D56" s="231">
        <v>600</v>
      </c>
      <c r="E56" s="231"/>
      <c r="F56" s="13" t="s">
        <v>1250</v>
      </c>
      <c r="G56" s="13">
        <v>3</v>
      </c>
      <c r="H56">
        <v>1</v>
      </c>
      <c r="I56" t="s">
        <v>3075</v>
      </c>
    </row>
    <row r="57" spans="1:9">
      <c r="A57" s="242">
        <v>56</v>
      </c>
      <c r="B57" s="717" t="s">
        <v>9255</v>
      </c>
      <c r="C57" s="697" t="s">
        <v>9256</v>
      </c>
      <c r="D57" s="231">
        <v>0</v>
      </c>
      <c r="E57" s="231">
        <v>900</v>
      </c>
      <c r="F57" s="13" t="s">
        <v>1250</v>
      </c>
      <c r="G57" s="13" t="s">
        <v>3074</v>
      </c>
      <c r="H57">
        <v>0</v>
      </c>
      <c r="I57" t="s">
        <v>3075</v>
      </c>
    </row>
    <row r="58" spans="1:9">
      <c r="A58" s="242">
        <v>57</v>
      </c>
      <c r="B58" s="177" t="s">
        <v>8427</v>
      </c>
      <c r="C58" s="148" t="s">
        <v>9282</v>
      </c>
      <c r="D58" s="231">
        <v>0</v>
      </c>
      <c r="E58" s="231"/>
      <c r="F58" s="13" t="s">
        <v>1250</v>
      </c>
      <c r="G58" s="13">
        <v>2</v>
      </c>
      <c r="H58">
        <v>1</v>
      </c>
      <c r="I58" t="s">
        <v>3075</v>
      </c>
    </row>
    <row r="59" spans="1:9">
      <c r="A59" s="242">
        <v>58</v>
      </c>
      <c r="B59" s="177" t="s">
        <v>8428</v>
      </c>
      <c r="C59" s="148" t="s">
        <v>9283</v>
      </c>
      <c r="D59" s="231">
        <v>0</v>
      </c>
      <c r="E59" s="231"/>
      <c r="F59" s="13" t="s">
        <v>1250</v>
      </c>
      <c r="G59" s="13">
        <v>2</v>
      </c>
      <c r="H59">
        <v>1</v>
      </c>
      <c r="I59" t="s">
        <v>3075</v>
      </c>
    </row>
    <row r="60" spans="1:9">
      <c r="A60" s="242">
        <v>59</v>
      </c>
      <c r="B60" s="177" t="s">
        <v>9285</v>
      </c>
      <c r="C60" s="701" t="s">
        <v>9284</v>
      </c>
      <c r="D60" s="702">
        <v>60</v>
      </c>
      <c r="E60" s="702"/>
      <c r="F60" s="307" t="s">
        <v>1250</v>
      </c>
      <c r="G60" s="307">
        <v>2</v>
      </c>
      <c r="H60">
        <v>1</v>
      </c>
      <c r="I60" t="s">
        <v>3075</v>
      </c>
    </row>
    <row r="61" spans="1:9">
      <c r="A61" s="242">
        <v>60</v>
      </c>
      <c r="B61" s="177" t="s">
        <v>8460</v>
      </c>
      <c r="C61" s="701" t="s">
        <v>8462</v>
      </c>
      <c r="D61" s="702">
        <v>0</v>
      </c>
      <c r="E61" s="702"/>
      <c r="F61" s="307" t="s">
        <v>1250</v>
      </c>
      <c r="G61" s="307">
        <v>2</v>
      </c>
      <c r="H61">
        <v>1</v>
      </c>
      <c r="I61" t="s">
        <v>3075</v>
      </c>
    </row>
    <row r="62" spans="1:9">
      <c r="A62" s="242">
        <v>61</v>
      </c>
      <c r="B62" s="177" t="s">
        <v>8461</v>
      </c>
      <c r="C62" s="15" t="s">
        <v>8463</v>
      </c>
      <c r="D62" s="13">
        <v>0</v>
      </c>
      <c r="E62" s="13"/>
      <c r="F62" s="703" t="s">
        <v>1250</v>
      </c>
      <c r="G62" s="703">
        <v>2</v>
      </c>
      <c r="H62" s="15">
        <v>1</v>
      </c>
      <c r="I62" t="s">
        <v>3075</v>
      </c>
    </row>
    <row r="63" spans="1:9">
      <c r="A63" s="242">
        <v>62</v>
      </c>
      <c r="B63" s="177" t="s">
        <v>8429</v>
      </c>
      <c r="C63" s="15" t="s">
        <v>8434</v>
      </c>
      <c r="D63" s="13">
        <v>600</v>
      </c>
      <c r="E63" s="13"/>
      <c r="F63" s="13" t="s">
        <v>1250</v>
      </c>
      <c r="G63" s="13">
        <v>3</v>
      </c>
      <c r="H63" s="15">
        <v>1</v>
      </c>
      <c r="I63" t="s">
        <v>3075</v>
      </c>
    </row>
    <row r="64" spans="1:9">
      <c r="A64" s="242">
        <v>63</v>
      </c>
      <c r="B64" s="177" t="s">
        <v>8430</v>
      </c>
      <c r="C64" s="15" t="s">
        <v>8435</v>
      </c>
      <c r="D64" s="13">
        <v>600</v>
      </c>
      <c r="E64" s="13"/>
      <c r="F64" s="13" t="s">
        <v>1250</v>
      </c>
      <c r="G64" s="13">
        <v>3</v>
      </c>
      <c r="H64" s="15">
        <v>1</v>
      </c>
      <c r="I64" t="s">
        <v>3075</v>
      </c>
    </row>
    <row r="65" spans="1:9">
      <c r="A65" s="242">
        <v>64</v>
      </c>
      <c r="B65" s="177" t="s">
        <v>8431</v>
      </c>
      <c r="C65" s="15" t="s">
        <v>8436</v>
      </c>
      <c r="D65" s="13">
        <v>600</v>
      </c>
      <c r="E65" s="13"/>
      <c r="F65" s="13" t="s">
        <v>1250</v>
      </c>
      <c r="G65" s="13">
        <v>3</v>
      </c>
      <c r="H65" s="15">
        <v>1</v>
      </c>
      <c r="I65" t="s">
        <v>3075</v>
      </c>
    </row>
    <row r="66" spans="1:9">
      <c r="A66" s="242">
        <v>65</v>
      </c>
      <c r="B66" s="177" t="s">
        <v>8432</v>
      </c>
      <c r="C66" s="15" t="s">
        <v>8437</v>
      </c>
      <c r="D66" s="13">
        <v>600</v>
      </c>
      <c r="E66" s="13"/>
      <c r="F66" s="13" t="s">
        <v>1250</v>
      </c>
      <c r="G66" s="13">
        <v>3</v>
      </c>
      <c r="H66" s="15">
        <v>1</v>
      </c>
      <c r="I66" t="s">
        <v>3075</v>
      </c>
    </row>
    <row r="67" spans="1:9">
      <c r="A67" s="242">
        <v>66</v>
      </c>
      <c r="B67" s="177" t="s">
        <v>8433</v>
      </c>
      <c r="C67" s="15" t="s">
        <v>8438</v>
      </c>
      <c r="D67" s="13">
        <v>600</v>
      </c>
      <c r="E67" s="13"/>
      <c r="F67" s="13" t="s">
        <v>1250</v>
      </c>
      <c r="G67" s="13">
        <v>3</v>
      </c>
      <c r="H67" s="15">
        <v>1</v>
      </c>
      <c r="I67" t="s">
        <v>3075</v>
      </c>
    </row>
    <row r="68" spans="1:9">
      <c r="A68" s="242">
        <v>67</v>
      </c>
      <c r="B68" s="174" t="s">
        <v>8464</v>
      </c>
      <c r="C68" s="15" t="s">
        <v>8439</v>
      </c>
      <c r="D68" s="13">
        <v>0</v>
      </c>
      <c r="E68" s="13"/>
      <c r="F68" s="13" t="s">
        <v>1250</v>
      </c>
      <c r="G68" s="13" t="s">
        <v>3074</v>
      </c>
      <c r="H68" s="15">
        <v>1</v>
      </c>
      <c r="I68" t="s">
        <v>3075</v>
      </c>
    </row>
    <row r="69" spans="1:9">
      <c r="A69" s="242">
        <v>68</v>
      </c>
      <c r="B69" s="177" t="s">
        <v>8456</v>
      </c>
      <c r="C69" s="15" t="s">
        <v>8459</v>
      </c>
      <c r="D69" s="13">
        <v>0</v>
      </c>
      <c r="E69" s="13"/>
      <c r="F69" s="13" t="s">
        <v>1250</v>
      </c>
      <c r="G69" s="13">
        <v>2</v>
      </c>
      <c r="H69" s="15">
        <v>1</v>
      </c>
      <c r="I69" t="s">
        <v>3075</v>
      </c>
    </row>
    <row r="70" spans="1:9">
      <c r="A70" s="242">
        <v>69</v>
      </c>
      <c r="B70" s="177" t="s">
        <v>8457</v>
      </c>
      <c r="C70" s="15" t="s">
        <v>8458</v>
      </c>
      <c r="D70" s="13">
        <v>0</v>
      </c>
      <c r="E70" s="13"/>
      <c r="F70" s="13" t="s">
        <v>1250</v>
      </c>
      <c r="G70" s="13">
        <v>2</v>
      </c>
      <c r="H70" s="15">
        <v>1</v>
      </c>
      <c r="I70" t="s">
        <v>3075</v>
      </c>
    </row>
    <row r="71" spans="1:9">
      <c r="A71" s="242">
        <v>70</v>
      </c>
      <c r="B71" s="177"/>
      <c r="C71" s="701"/>
      <c r="D71" s="702"/>
      <c r="E71" s="702"/>
      <c r="F71" s="307"/>
      <c r="G71" s="307"/>
      <c r="H71">
        <v>1</v>
      </c>
      <c r="I71" t="s">
        <v>3075</v>
      </c>
    </row>
    <row r="72" spans="1:9">
      <c r="A72" s="242">
        <v>71</v>
      </c>
      <c r="B72" s="177"/>
      <c r="C72" s="701"/>
      <c r="D72" s="702"/>
      <c r="E72" s="702"/>
      <c r="F72" s="307"/>
      <c r="G72" s="307"/>
      <c r="H72">
        <v>1</v>
      </c>
      <c r="I72" t="s">
        <v>3075</v>
      </c>
    </row>
    <row r="73" spans="1:9">
      <c r="A73" s="242">
        <v>72</v>
      </c>
      <c r="B73" s="177" t="s">
        <v>8465</v>
      </c>
      <c r="C73" s="15" t="s">
        <v>8467</v>
      </c>
      <c r="D73" s="13">
        <v>0</v>
      </c>
      <c r="E73" s="13"/>
      <c r="F73" s="703" t="s">
        <v>1250</v>
      </c>
      <c r="G73" s="703">
        <v>2</v>
      </c>
      <c r="H73" s="15">
        <v>1</v>
      </c>
      <c r="I73" t="s">
        <v>3075</v>
      </c>
    </row>
    <row r="74" spans="1:9">
      <c r="A74" s="242">
        <v>73</v>
      </c>
      <c r="B74" s="177" t="s">
        <v>8466</v>
      </c>
      <c r="C74" s="15" t="s">
        <v>8468</v>
      </c>
      <c r="D74" s="13">
        <v>0</v>
      </c>
      <c r="E74" s="13"/>
      <c r="F74" s="703" t="s">
        <v>1250</v>
      </c>
      <c r="G74" s="703">
        <v>2</v>
      </c>
      <c r="H74" s="15">
        <v>1</v>
      </c>
      <c r="I74" t="s">
        <v>3075</v>
      </c>
    </row>
    <row r="75" spans="1:9">
      <c r="A75" s="242">
        <v>74</v>
      </c>
      <c r="B75" s="177" t="s">
        <v>9286</v>
      </c>
      <c r="C75" s="15" t="s">
        <v>9287</v>
      </c>
      <c r="D75" s="13">
        <v>0</v>
      </c>
      <c r="E75" s="13"/>
      <c r="F75" s="13" t="s">
        <v>1250</v>
      </c>
      <c r="G75" s="13">
        <v>2</v>
      </c>
      <c r="H75" s="15">
        <v>1</v>
      </c>
      <c r="I75" t="s">
        <v>3075</v>
      </c>
    </row>
    <row r="76" spans="1:9">
      <c r="A76" s="242">
        <v>75</v>
      </c>
      <c r="B76" s="175" t="s">
        <v>8472</v>
      </c>
      <c r="C76" s="148" t="s">
        <v>9236</v>
      </c>
      <c r="D76" s="231">
        <v>2</v>
      </c>
      <c r="E76" s="231"/>
      <c r="F76" s="13" t="s">
        <v>1250</v>
      </c>
      <c r="G76" s="13">
        <v>2</v>
      </c>
      <c r="H76">
        <v>1</v>
      </c>
      <c r="I76" t="s">
        <v>3075</v>
      </c>
    </row>
    <row r="77" spans="1:9">
      <c r="A77" s="242">
        <v>76</v>
      </c>
      <c r="B77" s="175" t="s">
        <v>8473</v>
      </c>
      <c r="C77" s="148" t="s">
        <v>8477</v>
      </c>
      <c r="D77" s="231">
        <v>2</v>
      </c>
      <c r="E77" s="231"/>
      <c r="F77" s="13" t="s">
        <v>1250</v>
      </c>
      <c r="G77" s="13" t="s">
        <v>3074</v>
      </c>
      <c r="H77">
        <v>1</v>
      </c>
      <c r="I77" t="s">
        <v>3075</v>
      </c>
    </row>
    <row r="78" spans="1:9">
      <c r="A78" s="242">
        <v>77</v>
      </c>
      <c r="B78" s="175" t="s">
        <v>8474</v>
      </c>
      <c r="C78" s="148" t="s">
        <v>8478</v>
      </c>
      <c r="D78" s="231">
        <v>2</v>
      </c>
      <c r="E78" s="231"/>
      <c r="F78" s="13" t="s">
        <v>1250</v>
      </c>
      <c r="G78" s="13">
        <v>2</v>
      </c>
      <c r="H78">
        <v>1</v>
      </c>
      <c r="I78" t="s">
        <v>3075</v>
      </c>
    </row>
    <row r="79" spans="1:9">
      <c r="A79" s="242">
        <v>78</v>
      </c>
      <c r="B79" s="175" t="s">
        <v>8469</v>
      </c>
      <c r="C79" s="148" t="s">
        <v>9237</v>
      </c>
      <c r="D79" s="231">
        <v>0</v>
      </c>
      <c r="E79" s="231"/>
      <c r="F79" s="13" t="s">
        <v>1250</v>
      </c>
      <c r="G79" s="13">
        <v>2</v>
      </c>
      <c r="H79">
        <v>1</v>
      </c>
      <c r="I79" t="s">
        <v>3075</v>
      </c>
    </row>
    <row r="80" spans="1:9">
      <c r="A80" s="242">
        <v>79</v>
      </c>
      <c r="B80" s="175" t="s">
        <v>8470</v>
      </c>
      <c r="C80" s="148" t="s">
        <v>8475</v>
      </c>
      <c r="D80" s="231">
        <v>0</v>
      </c>
      <c r="E80" s="231"/>
      <c r="F80" s="13" t="s">
        <v>1250</v>
      </c>
      <c r="G80" s="13" t="s">
        <v>3074</v>
      </c>
      <c r="H80">
        <v>1</v>
      </c>
      <c r="I80" t="s">
        <v>3075</v>
      </c>
    </row>
    <row r="81" spans="1:9">
      <c r="A81" s="242">
        <v>80</v>
      </c>
      <c r="B81" s="175" t="s">
        <v>8471</v>
      </c>
      <c r="C81" s="148" t="s">
        <v>8476</v>
      </c>
      <c r="D81" s="231">
        <v>0</v>
      </c>
      <c r="E81" s="231"/>
      <c r="F81" s="13" t="s">
        <v>1250</v>
      </c>
      <c r="G81" s="13" t="s">
        <v>3074</v>
      </c>
      <c r="H81">
        <v>1</v>
      </c>
      <c r="I81" t="s">
        <v>3075</v>
      </c>
    </row>
    <row r="82" spans="1:9">
      <c r="A82" s="242">
        <v>81</v>
      </c>
      <c r="B82" s="175" t="s">
        <v>8616</v>
      </c>
      <c r="C82" s="148" t="s">
        <v>8619</v>
      </c>
      <c r="D82" s="231">
        <v>0</v>
      </c>
      <c r="E82" s="231"/>
      <c r="F82" s="13" t="s">
        <v>1250</v>
      </c>
      <c r="G82" s="13" t="s">
        <v>3074</v>
      </c>
      <c r="H82">
        <v>1</v>
      </c>
      <c r="I82" t="s">
        <v>3075</v>
      </c>
    </row>
    <row r="83" spans="1:9">
      <c r="A83" s="242">
        <v>82</v>
      </c>
      <c r="B83" s="175" t="s">
        <v>8617</v>
      </c>
      <c r="C83" s="148" t="s">
        <v>8620</v>
      </c>
      <c r="D83" s="231">
        <v>0</v>
      </c>
      <c r="E83" s="231"/>
      <c r="F83" s="13" t="s">
        <v>1250</v>
      </c>
      <c r="G83" s="13" t="s">
        <v>3074</v>
      </c>
      <c r="H83">
        <v>1</v>
      </c>
      <c r="I83" t="s">
        <v>3075</v>
      </c>
    </row>
    <row r="84" spans="1:9">
      <c r="A84" s="242">
        <v>83</v>
      </c>
      <c r="B84" s="175" t="s">
        <v>8618</v>
      </c>
      <c r="C84" s="148" t="s">
        <v>8621</v>
      </c>
      <c r="D84" s="231">
        <v>0</v>
      </c>
      <c r="E84" s="231"/>
      <c r="F84" s="13" t="s">
        <v>1250</v>
      </c>
      <c r="G84" s="13" t="s">
        <v>3074</v>
      </c>
      <c r="H84">
        <v>1</v>
      </c>
      <c r="I84" t="s">
        <v>3075</v>
      </c>
    </row>
    <row r="85" spans="1:9">
      <c r="A85" s="242">
        <v>84</v>
      </c>
      <c r="B85" s="717" t="s">
        <v>9305</v>
      </c>
      <c r="C85" s="717" t="s">
        <v>9254</v>
      </c>
      <c r="D85" s="231">
        <v>0</v>
      </c>
      <c r="E85" s="231">
        <v>900</v>
      </c>
      <c r="F85" s="13" t="s">
        <v>1250</v>
      </c>
      <c r="G85" s="13" t="s">
        <v>3074</v>
      </c>
      <c r="H85">
        <v>0</v>
      </c>
      <c r="I85" t="s">
        <v>3075</v>
      </c>
    </row>
    <row r="86" spans="1:9">
      <c r="A86" s="242">
        <v>85</v>
      </c>
      <c r="B86" s="175" t="s">
        <v>8490</v>
      </c>
      <c r="C86" s="148" t="s">
        <v>8493</v>
      </c>
      <c r="D86" s="13">
        <v>600</v>
      </c>
      <c r="E86" s="13"/>
      <c r="F86" s="13" t="s">
        <v>1250</v>
      </c>
      <c r="G86" s="13">
        <v>3</v>
      </c>
      <c r="H86" s="15">
        <v>0</v>
      </c>
      <c r="I86" t="s">
        <v>3075</v>
      </c>
    </row>
    <row r="87" spans="1:9">
      <c r="A87" s="242">
        <v>86</v>
      </c>
      <c r="B87" s="175" t="s">
        <v>8491</v>
      </c>
      <c r="C87" s="148" t="s">
        <v>8494</v>
      </c>
      <c r="D87" s="13">
        <v>600</v>
      </c>
      <c r="E87" s="13"/>
      <c r="F87" s="13" t="s">
        <v>1250</v>
      </c>
      <c r="G87" s="13">
        <v>3</v>
      </c>
      <c r="H87" s="15">
        <v>0</v>
      </c>
      <c r="I87" t="s">
        <v>3075</v>
      </c>
    </row>
    <row r="88" spans="1:9">
      <c r="A88" s="242">
        <v>87</v>
      </c>
      <c r="B88" s="175" t="s">
        <v>8492</v>
      </c>
      <c r="C88" s="148" t="s">
        <v>8495</v>
      </c>
      <c r="D88" s="13">
        <v>600</v>
      </c>
      <c r="E88" s="13"/>
      <c r="F88" s="13" t="s">
        <v>1250</v>
      </c>
      <c r="G88" s="13">
        <v>3</v>
      </c>
      <c r="H88" s="15">
        <v>0</v>
      </c>
      <c r="I88" t="s">
        <v>3075</v>
      </c>
    </row>
    <row r="89" spans="1:9">
      <c r="A89" s="242">
        <v>88</v>
      </c>
      <c r="B89" s="717" t="s">
        <v>9252</v>
      </c>
      <c r="C89" s="697" t="s">
        <v>9253</v>
      </c>
      <c r="D89" s="231">
        <v>0</v>
      </c>
      <c r="E89" s="231">
        <v>900</v>
      </c>
      <c r="F89" s="13" t="s">
        <v>1250</v>
      </c>
      <c r="G89" s="13" t="s">
        <v>3074</v>
      </c>
      <c r="H89">
        <v>0</v>
      </c>
      <c r="I89" t="s">
        <v>3075</v>
      </c>
    </row>
    <row r="90" spans="1:9">
      <c r="A90" s="242">
        <v>89</v>
      </c>
      <c r="B90" s="177" t="s">
        <v>8624</v>
      </c>
      <c r="C90" s="148" t="s">
        <v>9289</v>
      </c>
      <c r="D90" s="231">
        <v>0</v>
      </c>
      <c r="E90" s="231"/>
      <c r="F90" s="13" t="s">
        <v>1250</v>
      </c>
      <c r="G90" s="13">
        <v>2</v>
      </c>
      <c r="H90">
        <v>1</v>
      </c>
      <c r="I90" t="s">
        <v>3075</v>
      </c>
    </row>
    <row r="91" spans="1:9">
      <c r="A91" s="242">
        <v>90</v>
      </c>
      <c r="B91" s="177" t="s">
        <v>8625</v>
      </c>
      <c r="C91" s="148" t="s">
        <v>9290</v>
      </c>
      <c r="D91" s="231">
        <v>0</v>
      </c>
      <c r="E91" s="231"/>
      <c r="F91" s="13" t="s">
        <v>1250</v>
      </c>
      <c r="G91" s="13">
        <v>2</v>
      </c>
      <c r="H91">
        <v>1</v>
      </c>
      <c r="I91" t="s">
        <v>3075</v>
      </c>
    </row>
    <row r="92" spans="1:9">
      <c r="A92" s="242">
        <v>91</v>
      </c>
      <c r="B92" s="177" t="s">
        <v>8648</v>
      </c>
      <c r="C92" s="701" t="s">
        <v>9164</v>
      </c>
      <c r="D92" s="702">
        <v>0</v>
      </c>
      <c r="E92" s="702"/>
      <c r="F92" s="307" t="s">
        <v>1250</v>
      </c>
      <c r="G92" s="307">
        <v>2</v>
      </c>
      <c r="H92">
        <v>1</v>
      </c>
      <c r="I92" t="s">
        <v>3075</v>
      </c>
    </row>
    <row r="93" spans="1:9">
      <c r="A93" s="242">
        <v>92</v>
      </c>
      <c r="B93" s="177" t="s">
        <v>8649</v>
      </c>
      <c r="C93" s="15" t="s">
        <v>9165</v>
      </c>
      <c r="D93" s="13">
        <v>0</v>
      </c>
      <c r="E93" s="13"/>
      <c r="F93" s="703" t="s">
        <v>1250</v>
      </c>
      <c r="G93" s="703">
        <v>2</v>
      </c>
      <c r="H93" s="15">
        <v>1</v>
      </c>
      <c r="I93" t="s">
        <v>3075</v>
      </c>
    </row>
    <row r="94" spans="1:9">
      <c r="A94" s="242">
        <v>93</v>
      </c>
      <c r="B94" s="174" t="s">
        <v>8626</v>
      </c>
      <c r="C94" s="15" t="s">
        <v>8631</v>
      </c>
      <c r="D94" s="13">
        <v>600</v>
      </c>
      <c r="E94" s="13"/>
      <c r="F94" s="13" t="s">
        <v>1250</v>
      </c>
      <c r="G94" s="13">
        <v>3</v>
      </c>
      <c r="H94" s="15">
        <v>0</v>
      </c>
      <c r="I94" t="s">
        <v>3075</v>
      </c>
    </row>
    <row r="95" spans="1:9">
      <c r="A95" s="242">
        <v>94</v>
      </c>
      <c r="B95" s="174" t="s">
        <v>8627</v>
      </c>
      <c r="C95" s="15" t="s">
        <v>8632</v>
      </c>
      <c r="D95" s="13">
        <v>600</v>
      </c>
      <c r="E95" s="13"/>
      <c r="F95" s="13" t="s">
        <v>1250</v>
      </c>
      <c r="G95" s="13">
        <v>3</v>
      </c>
      <c r="H95" s="15">
        <v>0</v>
      </c>
      <c r="I95" t="s">
        <v>3075</v>
      </c>
    </row>
    <row r="96" spans="1:9">
      <c r="A96" s="242">
        <v>95</v>
      </c>
      <c r="B96" s="174" t="s">
        <v>8628</v>
      </c>
      <c r="C96" s="15" t="s">
        <v>8633</v>
      </c>
      <c r="D96" s="13">
        <v>600</v>
      </c>
      <c r="E96" s="13"/>
      <c r="F96" s="13" t="s">
        <v>1250</v>
      </c>
      <c r="G96" s="13">
        <v>3</v>
      </c>
      <c r="H96" s="15">
        <v>0</v>
      </c>
      <c r="I96" t="s">
        <v>3075</v>
      </c>
    </row>
    <row r="97" spans="1:9">
      <c r="A97" s="242">
        <v>96</v>
      </c>
      <c r="B97" s="174" t="s">
        <v>8629</v>
      </c>
      <c r="C97" s="15" t="s">
        <v>8634</v>
      </c>
      <c r="D97" s="13">
        <v>600</v>
      </c>
      <c r="E97" s="13"/>
      <c r="F97" s="13" t="s">
        <v>1250</v>
      </c>
      <c r="G97" s="13">
        <v>3</v>
      </c>
      <c r="H97" s="15">
        <v>0</v>
      </c>
      <c r="I97" t="s">
        <v>3075</v>
      </c>
    </row>
    <row r="98" spans="1:9">
      <c r="A98" s="242">
        <v>97</v>
      </c>
      <c r="B98" s="174" t="s">
        <v>8630</v>
      </c>
      <c r="C98" s="15" t="s">
        <v>8635</v>
      </c>
      <c r="D98" s="13">
        <v>600</v>
      </c>
      <c r="E98" s="13"/>
      <c r="F98" s="13" t="s">
        <v>1250</v>
      </c>
      <c r="G98" s="13">
        <v>3</v>
      </c>
      <c r="H98" s="15">
        <v>0</v>
      </c>
      <c r="I98" t="s">
        <v>3075</v>
      </c>
    </row>
    <row r="99" spans="1:9">
      <c r="A99" s="242">
        <v>98</v>
      </c>
      <c r="B99" s="177"/>
      <c r="C99" s="15"/>
      <c r="D99" s="13"/>
      <c r="E99" s="13"/>
      <c r="F99" s="13" t="s">
        <v>1250</v>
      </c>
      <c r="G99" s="13">
        <v>0</v>
      </c>
      <c r="H99" s="15">
        <v>1</v>
      </c>
      <c r="I99" t="s">
        <v>3075</v>
      </c>
    </row>
    <row r="100" spans="1:9">
      <c r="A100" s="242">
        <v>99</v>
      </c>
      <c r="B100" s="175" t="s">
        <v>8636</v>
      </c>
      <c r="C100" s="148" t="s">
        <v>8642</v>
      </c>
      <c r="D100" s="231">
        <v>2</v>
      </c>
      <c r="E100" s="231"/>
      <c r="F100" s="13" t="s">
        <v>1250</v>
      </c>
      <c r="G100" s="13">
        <v>2</v>
      </c>
      <c r="H100">
        <v>1</v>
      </c>
      <c r="I100" t="s">
        <v>3075</v>
      </c>
    </row>
    <row r="101" spans="1:9">
      <c r="A101" s="242">
        <v>100</v>
      </c>
      <c r="B101" s="175" t="s">
        <v>8637</v>
      </c>
      <c r="C101" s="148" t="s">
        <v>8643</v>
      </c>
      <c r="D101" s="231">
        <v>2</v>
      </c>
      <c r="E101" s="231"/>
      <c r="F101" s="13" t="s">
        <v>1250</v>
      </c>
      <c r="G101" s="13" t="s">
        <v>3074</v>
      </c>
      <c r="H101">
        <v>1</v>
      </c>
      <c r="I101" t="s">
        <v>3075</v>
      </c>
    </row>
    <row r="102" spans="1:9">
      <c r="A102" s="242">
        <v>101</v>
      </c>
      <c r="B102" s="175" t="s">
        <v>8638</v>
      </c>
      <c r="C102" s="148" t="s">
        <v>8640</v>
      </c>
      <c r="D102" s="231">
        <v>0</v>
      </c>
      <c r="E102" s="231"/>
      <c r="F102" s="13" t="s">
        <v>1250</v>
      </c>
      <c r="G102" s="13" t="s">
        <v>3074</v>
      </c>
      <c r="H102">
        <v>1</v>
      </c>
      <c r="I102" t="s">
        <v>3075</v>
      </c>
    </row>
    <row r="103" spans="1:9">
      <c r="A103" s="242">
        <v>102</v>
      </c>
      <c r="B103" s="175" t="s">
        <v>8639</v>
      </c>
      <c r="C103" s="148" t="s">
        <v>8641</v>
      </c>
      <c r="D103" s="231">
        <v>0</v>
      </c>
      <c r="E103" s="231"/>
      <c r="F103" s="13" t="s">
        <v>1250</v>
      </c>
      <c r="G103" s="13" t="s">
        <v>3074</v>
      </c>
      <c r="H103">
        <v>1</v>
      </c>
      <c r="I103" t="s">
        <v>3075</v>
      </c>
    </row>
    <row r="104" spans="1:9">
      <c r="A104" s="242">
        <v>103</v>
      </c>
      <c r="B104" s="175" t="s">
        <v>9291</v>
      </c>
      <c r="C104" s="148" t="s">
        <v>9292</v>
      </c>
      <c r="D104" s="231">
        <v>0</v>
      </c>
      <c r="E104" s="231"/>
      <c r="F104" s="13" t="s">
        <v>1250</v>
      </c>
      <c r="G104" s="13" t="s">
        <v>3074</v>
      </c>
      <c r="H104">
        <v>1</v>
      </c>
      <c r="I104" t="s">
        <v>3075</v>
      </c>
    </row>
    <row r="105" spans="1:9">
      <c r="A105" s="242">
        <v>104</v>
      </c>
      <c r="B105" s="175"/>
      <c r="C105" s="148"/>
      <c r="D105" s="231"/>
      <c r="E105" s="231"/>
      <c r="F105" s="13"/>
      <c r="G105" s="13"/>
      <c r="H105">
        <v>1</v>
      </c>
      <c r="I105" t="s">
        <v>3075</v>
      </c>
    </row>
    <row r="106" spans="1:9">
      <c r="A106" s="242">
        <v>105</v>
      </c>
      <c r="B106" s="175"/>
      <c r="C106" s="148"/>
      <c r="D106" s="231"/>
      <c r="E106" s="231"/>
      <c r="F106" s="13"/>
      <c r="G106" s="13"/>
      <c r="H106">
        <v>1</v>
      </c>
      <c r="I106" t="s">
        <v>3075</v>
      </c>
    </row>
    <row r="107" spans="1:9">
      <c r="A107" s="242">
        <v>106</v>
      </c>
      <c r="B107" s="177"/>
      <c r="C107" s="148"/>
      <c r="D107" s="231"/>
      <c r="E107" s="231"/>
      <c r="F107" s="13"/>
      <c r="G107" s="13"/>
      <c r="H107">
        <v>1</v>
      </c>
      <c r="I107" t="s">
        <v>3075</v>
      </c>
    </row>
    <row r="108" spans="1:9">
      <c r="A108" s="242">
        <v>107</v>
      </c>
      <c r="B108" s="177"/>
      <c r="C108" s="148"/>
      <c r="D108" s="231"/>
      <c r="E108" s="231"/>
      <c r="F108" s="13"/>
      <c r="G108" s="13"/>
      <c r="H108">
        <v>1</v>
      </c>
      <c r="I108" t="s">
        <v>3075</v>
      </c>
    </row>
    <row r="109" spans="1:9">
      <c r="A109" s="242">
        <v>108</v>
      </c>
      <c r="B109" s="177" t="s">
        <v>8646</v>
      </c>
      <c r="C109" s="148" t="s">
        <v>8644</v>
      </c>
      <c r="D109" s="231">
        <v>1</v>
      </c>
      <c r="E109" s="231"/>
      <c r="F109" s="13" t="s">
        <v>1250</v>
      </c>
      <c r="G109" s="13" t="s">
        <v>3074</v>
      </c>
      <c r="H109">
        <v>1</v>
      </c>
      <c r="I109" t="s">
        <v>3075</v>
      </c>
    </row>
    <row r="110" spans="1:9">
      <c r="A110" s="242">
        <v>109</v>
      </c>
      <c r="B110" s="177" t="s">
        <v>8647</v>
      </c>
      <c r="C110" s="148" t="s">
        <v>8645</v>
      </c>
      <c r="D110" s="231">
        <v>1</v>
      </c>
      <c r="E110" s="231"/>
      <c r="F110" s="13" t="s">
        <v>1250</v>
      </c>
      <c r="G110" s="13" t="s">
        <v>3074</v>
      </c>
      <c r="H110">
        <v>1</v>
      </c>
      <c r="I110" t="s">
        <v>3075</v>
      </c>
    </row>
    <row r="111" spans="1:9">
      <c r="A111" s="242">
        <v>110</v>
      </c>
      <c r="B111" s="177"/>
      <c r="C111" s="15"/>
      <c r="D111" s="13"/>
      <c r="E111" s="13"/>
      <c r="F111" s="13" t="s">
        <v>1250</v>
      </c>
      <c r="G111" s="13">
        <v>0</v>
      </c>
      <c r="H111" s="15">
        <v>1</v>
      </c>
      <c r="I111" t="s">
        <v>3075</v>
      </c>
    </row>
    <row r="112" spans="1:9">
      <c r="A112" s="242">
        <v>111</v>
      </c>
      <c r="B112" s="175" t="s">
        <v>9268</v>
      </c>
      <c r="C112" s="148" t="s">
        <v>9272</v>
      </c>
      <c r="D112" s="231">
        <v>0</v>
      </c>
      <c r="E112" s="231"/>
      <c r="F112" s="13" t="s">
        <v>1250</v>
      </c>
      <c r="G112" s="13" t="s">
        <v>3074</v>
      </c>
      <c r="H112">
        <v>1</v>
      </c>
      <c r="I112" t="s">
        <v>3075</v>
      </c>
    </row>
    <row r="113" spans="1:9">
      <c r="A113" s="242">
        <v>112</v>
      </c>
      <c r="B113" s="175" t="s">
        <v>9270</v>
      </c>
      <c r="C113" s="148" t="s">
        <v>9274</v>
      </c>
      <c r="D113" s="231">
        <v>0</v>
      </c>
      <c r="E113" s="231"/>
      <c r="F113" s="13" t="s">
        <v>1250</v>
      </c>
      <c r="G113" s="13" t="s">
        <v>3074</v>
      </c>
      <c r="H113">
        <v>1</v>
      </c>
      <c r="I113" t="s">
        <v>3075</v>
      </c>
    </row>
    <row r="114" spans="1:9">
      <c r="A114" s="242">
        <v>113</v>
      </c>
      <c r="B114" s="175" t="s">
        <v>9269</v>
      </c>
      <c r="C114" s="148" t="s">
        <v>9273</v>
      </c>
      <c r="D114" s="231">
        <v>0</v>
      </c>
      <c r="E114" s="231"/>
      <c r="F114" s="13" t="s">
        <v>1250</v>
      </c>
      <c r="G114" s="13" t="s">
        <v>3074</v>
      </c>
      <c r="H114">
        <v>1</v>
      </c>
      <c r="I114" t="s">
        <v>3075</v>
      </c>
    </row>
    <row r="115" spans="1:9">
      <c r="A115" s="242">
        <v>114</v>
      </c>
      <c r="B115" s="175" t="s">
        <v>9271</v>
      </c>
      <c r="C115" s="148" t="s">
        <v>9275</v>
      </c>
      <c r="D115" s="231">
        <v>0</v>
      </c>
      <c r="E115" s="231"/>
      <c r="F115" s="13" t="s">
        <v>1250</v>
      </c>
      <c r="G115" s="13" t="s">
        <v>3074</v>
      </c>
      <c r="H115">
        <v>1</v>
      </c>
      <c r="I115" t="s">
        <v>3075</v>
      </c>
    </row>
    <row r="116" spans="1:9">
      <c r="A116" s="242">
        <v>115</v>
      </c>
      <c r="B116" s="175" t="s">
        <v>8654</v>
      </c>
      <c r="C116" s="148" t="s">
        <v>8658</v>
      </c>
      <c r="D116" s="231">
        <v>0</v>
      </c>
      <c r="E116" s="231"/>
      <c r="F116" s="13" t="s">
        <v>1250</v>
      </c>
      <c r="G116" s="13" t="s">
        <v>3074</v>
      </c>
      <c r="H116">
        <v>1</v>
      </c>
      <c r="I116" t="s">
        <v>3075</v>
      </c>
    </row>
    <row r="117" spans="1:9">
      <c r="A117" s="242">
        <v>116</v>
      </c>
      <c r="B117" s="175" t="s">
        <v>8655</v>
      </c>
      <c r="C117" s="148" t="s">
        <v>8659</v>
      </c>
      <c r="D117" s="231">
        <v>0</v>
      </c>
      <c r="E117" s="231"/>
      <c r="F117" s="13" t="s">
        <v>1250</v>
      </c>
      <c r="G117" s="13" t="s">
        <v>3074</v>
      </c>
      <c r="H117">
        <v>1</v>
      </c>
      <c r="I117" t="s">
        <v>3075</v>
      </c>
    </row>
    <row r="118" spans="1:9">
      <c r="A118" s="242">
        <v>117</v>
      </c>
      <c r="B118" s="175" t="s">
        <v>8656</v>
      </c>
      <c r="C118" s="148" t="s">
        <v>8660</v>
      </c>
      <c r="D118" s="231">
        <v>0</v>
      </c>
      <c r="E118" s="231"/>
      <c r="F118" s="13" t="s">
        <v>1250</v>
      </c>
      <c r="G118" s="13" t="s">
        <v>3074</v>
      </c>
      <c r="H118">
        <v>1</v>
      </c>
      <c r="I118" t="s">
        <v>3075</v>
      </c>
    </row>
    <row r="119" spans="1:9">
      <c r="A119" s="242">
        <v>118</v>
      </c>
      <c r="B119" s="175" t="s">
        <v>8657</v>
      </c>
      <c r="C119" s="148" t="s">
        <v>8661</v>
      </c>
      <c r="D119" s="231">
        <v>0</v>
      </c>
      <c r="E119" s="231"/>
      <c r="F119" s="13" t="s">
        <v>1250</v>
      </c>
      <c r="G119" s="13" t="s">
        <v>3074</v>
      </c>
      <c r="H119">
        <v>1</v>
      </c>
      <c r="I119" t="s">
        <v>3075</v>
      </c>
    </row>
    <row r="120" spans="1:9">
      <c r="A120" s="242">
        <v>119</v>
      </c>
      <c r="C120" s="148"/>
      <c r="D120" s="231"/>
      <c r="E120" s="231"/>
      <c r="F120" s="13" t="s">
        <v>1250</v>
      </c>
      <c r="G120" s="13">
        <v>0</v>
      </c>
      <c r="H120">
        <v>1</v>
      </c>
      <c r="I120" t="s">
        <v>3075</v>
      </c>
    </row>
    <row r="121" spans="1:9">
      <c r="A121" s="242">
        <v>120</v>
      </c>
      <c r="B121" s="170" t="s">
        <v>7595</v>
      </c>
      <c r="C121" s="148" t="s">
        <v>8663</v>
      </c>
      <c r="D121" s="231">
        <v>30</v>
      </c>
      <c r="E121" s="231"/>
      <c r="F121" s="13" t="s">
        <v>1250</v>
      </c>
      <c r="G121" s="13" t="s">
        <v>3074</v>
      </c>
      <c r="H121">
        <v>1</v>
      </c>
      <c r="I121" t="s">
        <v>3075</v>
      </c>
    </row>
    <row r="122" spans="1:9">
      <c r="A122" s="242">
        <v>121</v>
      </c>
      <c r="B122" s="170" t="s">
        <v>7606</v>
      </c>
      <c r="C122" s="148" t="s">
        <v>8664</v>
      </c>
      <c r="D122" s="231">
        <v>30</v>
      </c>
      <c r="E122" s="231"/>
      <c r="F122" s="13" t="s">
        <v>1250</v>
      </c>
      <c r="G122" s="13" t="s">
        <v>3074</v>
      </c>
      <c r="H122">
        <v>1</v>
      </c>
      <c r="I122" t="s">
        <v>3075</v>
      </c>
    </row>
    <row r="123" spans="1:9">
      <c r="A123" s="242">
        <v>122</v>
      </c>
      <c r="B123" t="s">
        <v>7596</v>
      </c>
      <c r="C123" s="148" t="s">
        <v>8665</v>
      </c>
      <c r="D123" s="231">
        <v>30</v>
      </c>
      <c r="E123" s="231"/>
      <c r="F123" s="13" t="s">
        <v>1250</v>
      </c>
      <c r="G123" s="13" t="s">
        <v>3074</v>
      </c>
      <c r="H123">
        <v>1</v>
      </c>
      <c r="I123" t="s">
        <v>3075</v>
      </c>
    </row>
    <row r="124" spans="1:9">
      <c r="A124" s="242">
        <v>123</v>
      </c>
      <c r="B124" s="177" t="s">
        <v>7582</v>
      </c>
      <c r="C124" s="148" t="s">
        <v>8666</v>
      </c>
      <c r="D124" s="231">
        <v>30</v>
      </c>
      <c r="E124" s="231"/>
      <c r="F124" s="13" t="s">
        <v>1250</v>
      </c>
      <c r="G124" s="13" t="s">
        <v>3074</v>
      </c>
      <c r="H124">
        <v>1</v>
      </c>
      <c r="I124" t="s">
        <v>3075</v>
      </c>
    </row>
    <row r="125" spans="1:9">
      <c r="A125" s="242">
        <v>124</v>
      </c>
      <c r="B125" s="177" t="s">
        <v>7590</v>
      </c>
      <c r="C125" s="148" t="s">
        <v>8667</v>
      </c>
      <c r="D125" s="231">
        <v>30</v>
      </c>
      <c r="E125" s="231"/>
      <c r="F125" s="13" t="s">
        <v>1250</v>
      </c>
      <c r="G125" s="13" t="s">
        <v>3074</v>
      </c>
      <c r="H125">
        <v>1</v>
      </c>
      <c r="I125" t="s">
        <v>3075</v>
      </c>
    </row>
    <row r="126" spans="1:9">
      <c r="A126" s="242">
        <v>125</v>
      </c>
      <c r="B126" s="177" t="s">
        <v>7583</v>
      </c>
      <c r="C126" s="148" t="s">
        <v>8668</v>
      </c>
      <c r="D126" s="231">
        <v>30</v>
      </c>
      <c r="E126" s="231"/>
      <c r="F126" s="13" t="s">
        <v>1250</v>
      </c>
      <c r="G126" s="13" t="s">
        <v>3074</v>
      </c>
      <c r="H126">
        <v>1</v>
      </c>
      <c r="I126" t="s">
        <v>3075</v>
      </c>
    </row>
    <row r="127" spans="1:9">
      <c r="A127" s="242">
        <v>126</v>
      </c>
      <c r="B127" s="177" t="s">
        <v>7584</v>
      </c>
      <c r="C127" s="148" t="s">
        <v>8669</v>
      </c>
      <c r="D127" s="231">
        <v>30</v>
      </c>
      <c r="E127" s="231"/>
      <c r="F127" s="13" t="s">
        <v>1250</v>
      </c>
      <c r="G127" s="13" t="s">
        <v>3074</v>
      </c>
      <c r="H127">
        <v>1</v>
      </c>
      <c r="I127" t="s">
        <v>3075</v>
      </c>
    </row>
    <row r="128" spans="1:9">
      <c r="A128" s="242">
        <v>127</v>
      </c>
      <c r="B128" s="177" t="s">
        <v>7591</v>
      </c>
      <c r="C128" s="148" t="s">
        <v>8670</v>
      </c>
      <c r="D128" s="231">
        <v>30</v>
      </c>
      <c r="E128" s="231"/>
      <c r="F128" s="13" t="s">
        <v>1250</v>
      </c>
      <c r="G128" s="13" t="s">
        <v>3074</v>
      </c>
      <c r="H128">
        <v>1</v>
      </c>
      <c r="I128" t="s">
        <v>3075</v>
      </c>
    </row>
    <row r="129" spans="1:9">
      <c r="A129" s="242">
        <v>128</v>
      </c>
      <c r="B129" s="177" t="s">
        <v>7597</v>
      </c>
      <c r="C129" s="148" t="s">
        <v>8671</v>
      </c>
      <c r="D129" s="231">
        <v>30</v>
      </c>
      <c r="E129" s="231"/>
      <c r="F129" s="13" t="s">
        <v>1250</v>
      </c>
      <c r="G129" s="13" t="s">
        <v>3074</v>
      </c>
      <c r="H129">
        <v>1</v>
      </c>
      <c r="I129" t="s">
        <v>3075</v>
      </c>
    </row>
    <row r="130" spans="1:9">
      <c r="A130" s="242">
        <v>129</v>
      </c>
      <c r="B130" s="177" t="s">
        <v>7607</v>
      </c>
      <c r="C130" s="148" t="s">
        <v>8672</v>
      </c>
      <c r="D130" s="231">
        <v>30</v>
      </c>
      <c r="E130" s="231"/>
      <c r="F130" s="13" t="s">
        <v>1250</v>
      </c>
      <c r="G130" s="13" t="s">
        <v>3074</v>
      </c>
      <c r="H130">
        <v>1</v>
      </c>
      <c r="I130" t="s">
        <v>3075</v>
      </c>
    </row>
    <row r="131" spans="1:9">
      <c r="A131" s="242">
        <v>130</v>
      </c>
      <c r="B131" t="s">
        <v>7886</v>
      </c>
      <c r="C131" s="148" t="s">
        <v>8674</v>
      </c>
      <c r="D131" s="231">
        <v>30</v>
      </c>
      <c r="E131" s="231"/>
      <c r="F131" s="13" t="s">
        <v>1250</v>
      </c>
      <c r="G131" s="13" t="s">
        <v>3074</v>
      </c>
      <c r="H131">
        <v>1</v>
      </c>
      <c r="I131" t="s">
        <v>3075</v>
      </c>
    </row>
    <row r="132" spans="1:9">
      <c r="A132" s="242">
        <v>131</v>
      </c>
      <c r="B132" s="603" t="s">
        <v>7899</v>
      </c>
      <c r="C132" s="148" t="s">
        <v>8676</v>
      </c>
      <c r="D132" s="231">
        <v>30</v>
      </c>
      <c r="E132" s="231"/>
      <c r="F132" s="13" t="s">
        <v>1250</v>
      </c>
      <c r="G132" s="13" t="s">
        <v>3074</v>
      </c>
      <c r="H132">
        <v>1</v>
      </c>
      <c r="I132" t="s">
        <v>3075</v>
      </c>
    </row>
    <row r="133" spans="1:9">
      <c r="A133" s="242">
        <v>132</v>
      </c>
      <c r="B133" s="226" t="s">
        <v>7887</v>
      </c>
      <c r="C133" s="148" t="s">
        <v>8675</v>
      </c>
      <c r="D133" s="231">
        <v>30</v>
      </c>
      <c r="E133" s="231"/>
      <c r="F133" s="13" t="s">
        <v>1250</v>
      </c>
      <c r="G133" s="13" t="s">
        <v>3074</v>
      </c>
      <c r="H133">
        <v>1</v>
      </c>
      <c r="I133" t="s">
        <v>3075</v>
      </c>
    </row>
    <row r="134" spans="1:9">
      <c r="A134" s="242">
        <v>133</v>
      </c>
      <c r="B134" s="559" t="s">
        <v>7900</v>
      </c>
      <c r="C134" s="148" t="s">
        <v>8673</v>
      </c>
      <c r="D134" s="231">
        <v>30</v>
      </c>
      <c r="E134" s="231"/>
      <c r="F134" s="13" t="s">
        <v>1250</v>
      </c>
      <c r="G134" s="13" t="s">
        <v>3074</v>
      </c>
      <c r="H134">
        <v>1</v>
      </c>
      <c r="I134" t="s">
        <v>3075</v>
      </c>
    </row>
    <row r="135" spans="1:9">
      <c r="A135" s="242">
        <v>134</v>
      </c>
      <c r="B135" s="177"/>
      <c r="C135" s="148"/>
      <c r="D135" s="231"/>
      <c r="E135" s="231"/>
      <c r="F135" s="13" t="s">
        <v>1250</v>
      </c>
      <c r="G135" s="13">
        <v>0</v>
      </c>
      <c r="H135">
        <v>1</v>
      </c>
      <c r="I135" t="s">
        <v>3075</v>
      </c>
    </row>
    <row r="136" spans="1:9">
      <c r="A136" s="242">
        <v>135</v>
      </c>
      <c r="B136" s="174" t="s">
        <v>8686</v>
      </c>
      <c r="C136" s="148" t="s">
        <v>8688</v>
      </c>
      <c r="D136" s="231">
        <v>3</v>
      </c>
      <c r="E136" s="231"/>
      <c r="F136" s="13" t="s">
        <v>1250</v>
      </c>
      <c r="G136" s="13" t="s">
        <v>3074</v>
      </c>
      <c r="H136">
        <v>1</v>
      </c>
      <c r="I136" t="s">
        <v>3075</v>
      </c>
    </row>
    <row r="137" spans="1:9">
      <c r="A137" s="242">
        <v>136</v>
      </c>
      <c r="B137" s="174" t="s">
        <v>8687</v>
      </c>
      <c r="C137" s="148" t="s">
        <v>8689</v>
      </c>
      <c r="D137" s="231">
        <v>3</v>
      </c>
      <c r="E137" s="231"/>
      <c r="F137" s="13" t="s">
        <v>1250</v>
      </c>
      <c r="G137" s="13" t="s">
        <v>3074</v>
      </c>
      <c r="H137">
        <v>1</v>
      </c>
      <c r="I137" t="s">
        <v>3075</v>
      </c>
    </row>
    <row r="138" spans="1:9">
      <c r="A138" s="242">
        <v>137</v>
      </c>
      <c r="B138" s="177" t="s">
        <v>8692</v>
      </c>
      <c r="C138" s="148" t="s">
        <v>8693</v>
      </c>
      <c r="D138" s="231">
        <v>0</v>
      </c>
      <c r="E138" s="231"/>
      <c r="F138" s="13" t="s">
        <v>1250</v>
      </c>
      <c r="G138" s="13" t="s">
        <v>3074</v>
      </c>
      <c r="H138">
        <v>0</v>
      </c>
      <c r="I138" t="s">
        <v>3075</v>
      </c>
    </row>
    <row r="139" spans="1:9">
      <c r="A139" s="242">
        <v>138</v>
      </c>
      <c r="B139" s="177" t="s">
        <v>8690</v>
      </c>
      <c r="C139" s="148" t="s">
        <v>8694</v>
      </c>
      <c r="D139" s="231">
        <v>0</v>
      </c>
      <c r="E139" s="231"/>
      <c r="F139" s="13" t="s">
        <v>1250</v>
      </c>
      <c r="G139" s="13" t="s">
        <v>3074</v>
      </c>
      <c r="H139">
        <v>0</v>
      </c>
      <c r="I139" t="s">
        <v>3075</v>
      </c>
    </row>
    <row r="140" spans="1:9">
      <c r="A140" s="242">
        <v>139</v>
      </c>
      <c r="B140" s="175" t="s">
        <v>8681</v>
      </c>
      <c r="C140" s="148" t="s">
        <v>8680</v>
      </c>
      <c r="D140" s="231">
        <v>0</v>
      </c>
      <c r="E140" s="231"/>
      <c r="F140" s="13" t="s">
        <v>1250</v>
      </c>
      <c r="G140" s="13" t="s">
        <v>3074</v>
      </c>
      <c r="H140">
        <v>1</v>
      </c>
      <c r="I140" t="s">
        <v>3075</v>
      </c>
    </row>
    <row r="141" spans="1:9">
      <c r="A141" s="242">
        <v>140</v>
      </c>
      <c r="B141" s="175"/>
      <c r="C141" s="148"/>
      <c r="D141" s="231"/>
      <c r="E141" s="231"/>
      <c r="F141" s="13"/>
      <c r="G141" s="13"/>
      <c r="H141">
        <v>1</v>
      </c>
      <c r="I141" t="s">
        <v>3075</v>
      </c>
    </row>
    <row r="142" spans="1:9">
      <c r="A142" s="242">
        <v>141</v>
      </c>
      <c r="B142" s="175" t="s">
        <v>8682</v>
      </c>
      <c r="C142" s="148" t="s">
        <v>8684</v>
      </c>
      <c r="D142" s="231">
        <v>1</v>
      </c>
      <c r="E142" s="231"/>
      <c r="F142" s="13" t="s">
        <v>1250</v>
      </c>
      <c r="G142" s="13" t="s">
        <v>3074</v>
      </c>
      <c r="H142">
        <v>1</v>
      </c>
      <c r="I142" t="s">
        <v>3075</v>
      </c>
    </row>
    <row r="143" spans="1:9">
      <c r="A143" s="242">
        <v>142</v>
      </c>
      <c r="B143" s="175" t="s">
        <v>8683</v>
      </c>
      <c r="C143" s="148" t="s">
        <v>8685</v>
      </c>
      <c r="D143" s="231">
        <v>1</v>
      </c>
      <c r="E143" s="231"/>
      <c r="F143" s="13" t="s">
        <v>1250</v>
      </c>
      <c r="G143" s="13" t="s">
        <v>3074</v>
      </c>
      <c r="H143">
        <v>1</v>
      </c>
      <c r="I143" t="s">
        <v>3075</v>
      </c>
    </row>
    <row r="144" spans="1:9">
      <c r="A144" s="242">
        <v>143</v>
      </c>
      <c r="B144" s="177"/>
      <c r="C144" s="148"/>
      <c r="D144" s="231"/>
      <c r="E144" s="231"/>
      <c r="F144" s="13" t="s">
        <v>1250</v>
      </c>
      <c r="G144" s="13">
        <v>0</v>
      </c>
      <c r="H144">
        <v>1</v>
      </c>
      <c r="I144" t="s">
        <v>3075</v>
      </c>
    </row>
    <row r="145" spans="1:9">
      <c r="A145" s="242">
        <v>144</v>
      </c>
      <c r="B145" s="174" t="s">
        <v>8699</v>
      </c>
      <c r="C145" s="148" t="s">
        <v>8702</v>
      </c>
      <c r="D145" s="231">
        <v>3</v>
      </c>
      <c r="E145" s="231"/>
      <c r="F145" s="13" t="s">
        <v>1250</v>
      </c>
      <c r="G145" s="13" t="s">
        <v>3074</v>
      </c>
      <c r="H145">
        <v>1</v>
      </c>
      <c r="I145" t="s">
        <v>3075</v>
      </c>
    </row>
    <row r="146" spans="1:9">
      <c r="A146" s="242">
        <v>145</v>
      </c>
      <c r="B146" s="174" t="s">
        <v>8700</v>
      </c>
      <c r="C146" s="148" t="s">
        <v>8701</v>
      </c>
      <c r="D146" s="231">
        <v>3</v>
      </c>
      <c r="E146" s="231"/>
      <c r="F146" s="13" t="s">
        <v>1250</v>
      </c>
      <c r="G146" s="13" t="s">
        <v>3074</v>
      </c>
      <c r="H146">
        <v>1</v>
      </c>
      <c r="I146" t="s">
        <v>3075</v>
      </c>
    </row>
    <row r="147" spans="1:9">
      <c r="A147" s="242">
        <v>146</v>
      </c>
      <c r="C147" s="148"/>
      <c r="D147" s="231"/>
      <c r="E147" s="231"/>
      <c r="F147" s="13"/>
      <c r="G147" s="13"/>
      <c r="H147">
        <v>1</v>
      </c>
      <c r="I147" t="s">
        <v>3075</v>
      </c>
    </row>
    <row r="148" spans="1:9">
      <c r="A148" s="242">
        <v>147</v>
      </c>
      <c r="B148" s="177" t="s">
        <v>8695</v>
      </c>
      <c r="C148" s="148" t="s">
        <v>8697</v>
      </c>
      <c r="D148" s="231">
        <v>0</v>
      </c>
      <c r="E148" s="231"/>
      <c r="F148" s="13" t="s">
        <v>1250</v>
      </c>
      <c r="G148" s="13" t="s">
        <v>3074</v>
      </c>
      <c r="H148">
        <v>0</v>
      </c>
      <c r="I148" t="s">
        <v>3075</v>
      </c>
    </row>
    <row r="149" spans="1:9">
      <c r="A149" s="242">
        <v>148</v>
      </c>
      <c r="B149" s="177" t="s">
        <v>8696</v>
      </c>
      <c r="C149" s="148" t="s">
        <v>8698</v>
      </c>
      <c r="D149" s="231">
        <v>0</v>
      </c>
      <c r="E149" s="231"/>
      <c r="F149" s="13" t="s">
        <v>1250</v>
      </c>
      <c r="G149" s="13" t="s">
        <v>3074</v>
      </c>
      <c r="H149">
        <v>0</v>
      </c>
      <c r="I149" t="s">
        <v>3075</v>
      </c>
    </row>
    <row r="150" spans="1:9">
      <c r="A150" s="242">
        <v>149</v>
      </c>
      <c r="B150" s="177"/>
      <c r="C150" s="148"/>
      <c r="D150" s="231"/>
      <c r="E150" s="231"/>
      <c r="F150" s="13" t="s">
        <v>1250</v>
      </c>
      <c r="G150" s="13">
        <v>0</v>
      </c>
      <c r="H150">
        <v>1</v>
      </c>
      <c r="I150" t="s">
        <v>3075</v>
      </c>
    </row>
    <row r="151" spans="1:9">
      <c r="A151" s="242">
        <v>150</v>
      </c>
      <c r="B151" s="174" t="s">
        <v>8704</v>
      </c>
      <c r="C151" s="148" t="s">
        <v>8706</v>
      </c>
      <c r="D151" s="231">
        <v>3</v>
      </c>
      <c r="E151" s="231"/>
      <c r="F151" s="13" t="s">
        <v>1250</v>
      </c>
      <c r="G151" s="13" t="s">
        <v>3074</v>
      </c>
      <c r="H151">
        <v>1</v>
      </c>
      <c r="I151" t="s">
        <v>3075</v>
      </c>
    </row>
    <row r="152" spans="1:9">
      <c r="A152" s="242">
        <v>151</v>
      </c>
      <c r="B152" s="174" t="s">
        <v>8705</v>
      </c>
      <c r="C152" s="148" t="s">
        <v>8707</v>
      </c>
      <c r="D152" s="231">
        <v>3</v>
      </c>
      <c r="E152" s="231"/>
      <c r="F152" s="13" t="s">
        <v>1250</v>
      </c>
      <c r="G152" s="13" t="s">
        <v>3074</v>
      </c>
      <c r="H152">
        <v>1</v>
      </c>
      <c r="I152" t="s">
        <v>3075</v>
      </c>
    </row>
    <row r="153" spans="1:9">
      <c r="A153" s="242">
        <v>152</v>
      </c>
      <c r="C153" s="148"/>
      <c r="D153" s="231"/>
      <c r="E153" s="231"/>
      <c r="F153" s="13"/>
      <c r="G153" s="13"/>
      <c r="H153">
        <v>1</v>
      </c>
      <c r="I153" t="s">
        <v>3075</v>
      </c>
    </row>
    <row r="154" spans="1:9">
      <c r="A154" s="242">
        <v>153</v>
      </c>
      <c r="B154" s="177" t="s">
        <v>8708</v>
      </c>
      <c r="C154" s="148" t="s">
        <v>8709</v>
      </c>
      <c r="D154" s="231">
        <v>0</v>
      </c>
      <c r="E154" s="231"/>
      <c r="F154" s="13" t="s">
        <v>1250</v>
      </c>
      <c r="G154" s="13" t="s">
        <v>3074</v>
      </c>
      <c r="H154">
        <v>0</v>
      </c>
      <c r="I154" t="s">
        <v>3075</v>
      </c>
    </row>
    <row r="155" spans="1:9">
      <c r="A155" s="242">
        <v>154</v>
      </c>
      <c r="B155" s="177" t="s">
        <v>8710</v>
      </c>
      <c r="C155" s="148" t="s">
        <v>8711</v>
      </c>
      <c r="D155" s="231">
        <v>0</v>
      </c>
      <c r="E155" s="231"/>
      <c r="F155" s="13" t="s">
        <v>1250</v>
      </c>
      <c r="G155" s="13" t="s">
        <v>3074</v>
      </c>
      <c r="H155">
        <v>0</v>
      </c>
      <c r="I155" t="s">
        <v>3075</v>
      </c>
    </row>
    <row r="156" spans="1:9">
      <c r="A156" s="242">
        <v>155</v>
      </c>
      <c r="B156" s="177"/>
      <c r="C156" s="148"/>
      <c r="D156" s="231"/>
      <c r="E156" s="231"/>
      <c r="F156" s="13" t="s">
        <v>1250</v>
      </c>
      <c r="G156" s="13">
        <v>0</v>
      </c>
      <c r="H156">
        <v>1</v>
      </c>
      <c r="I156" t="s">
        <v>3075</v>
      </c>
    </row>
    <row r="157" spans="1:9">
      <c r="A157" s="242">
        <v>156</v>
      </c>
      <c r="B157" s="174" t="s">
        <v>8719</v>
      </c>
      <c r="C157" s="148" t="s">
        <v>8720</v>
      </c>
      <c r="D157" s="231">
        <v>3</v>
      </c>
      <c r="E157" s="231"/>
      <c r="F157" s="13" t="s">
        <v>1250</v>
      </c>
      <c r="G157" s="13" t="s">
        <v>3074</v>
      </c>
      <c r="H157">
        <v>1</v>
      </c>
      <c r="I157" t="s">
        <v>3075</v>
      </c>
    </row>
    <row r="158" spans="1:9">
      <c r="A158" s="242">
        <v>157</v>
      </c>
      <c r="B158" s="174" t="s">
        <v>8721</v>
      </c>
      <c r="C158" s="148" t="s">
        <v>8722</v>
      </c>
      <c r="D158" s="231">
        <v>3</v>
      </c>
      <c r="E158" s="231"/>
      <c r="F158" s="13" t="s">
        <v>1250</v>
      </c>
      <c r="G158" s="13" t="s">
        <v>3074</v>
      </c>
      <c r="H158">
        <v>1</v>
      </c>
      <c r="I158" t="s">
        <v>3075</v>
      </c>
    </row>
    <row r="159" spans="1:9">
      <c r="A159" s="242">
        <v>158</v>
      </c>
      <c r="B159" s="177" t="s">
        <v>8723</v>
      </c>
      <c r="C159" s="148" t="s">
        <v>8724</v>
      </c>
      <c r="D159" s="231">
        <v>0</v>
      </c>
      <c r="E159" s="231"/>
      <c r="F159" s="13" t="s">
        <v>1250</v>
      </c>
      <c r="G159" s="13" t="s">
        <v>3074</v>
      </c>
      <c r="H159">
        <v>0</v>
      </c>
      <c r="I159" t="s">
        <v>3075</v>
      </c>
    </row>
    <row r="160" spans="1:9">
      <c r="A160" s="242">
        <v>159</v>
      </c>
      <c r="B160" s="177" t="s">
        <v>8725</v>
      </c>
      <c r="C160" s="148" t="s">
        <v>8726</v>
      </c>
      <c r="D160" s="231">
        <v>0</v>
      </c>
      <c r="E160" s="231"/>
      <c r="F160" s="13" t="s">
        <v>1250</v>
      </c>
      <c r="G160" s="13" t="s">
        <v>3074</v>
      </c>
      <c r="H160">
        <v>0</v>
      </c>
      <c r="I160" t="s">
        <v>3075</v>
      </c>
    </row>
    <row r="161" spans="1:9">
      <c r="A161" s="242">
        <v>160</v>
      </c>
      <c r="B161" s="175" t="s">
        <v>8714</v>
      </c>
      <c r="C161" s="148" t="s">
        <v>8713</v>
      </c>
      <c r="D161" s="231">
        <v>0</v>
      </c>
      <c r="E161" s="231"/>
      <c r="F161" s="13" t="s">
        <v>1250</v>
      </c>
      <c r="G161" s="13" t="s">
        <v>3074</v>
      </c>
      <c r="H161">
        <v>1</v>
      </c>
      <c r="I161" t="s">
        <v>3075</v>
      </c>
    </row>
    <row r="162" spans="1:9">
      <c r="A162" s="242">
        <v>161</v>
      </c>
      <c r="B162" s="175" t="s">
        <v>8715</v>
      </c>
      <c r="C162" s="148" t="s">
        <v>8716</v>
      </c>
      <c r="D162" s="231">
        <v>1</v>
      </c>
      <c r="E162" s="231"/>
      <c r="F162" s="13" t="s">
        <v>1250</v>
      </c>
      <c r="G162" s="13" t="s">
        <v>3074</v>
      </c>
      <c r="H162">
        <v>1</v>
      </c>
      <c r="I162" t="s">
        <v>3075</v>
      </c>
    </row>
    <row r="163" spans="1:9">
      <c r="A163" s="242">
        <v>162</v>
      </c>
      <c r="B163" s="175" t="s">
        <v>8717</v>
      </c>
      <c r="C163" s="148" t="s">
        <v>8718</v>
      </c>
      <c r="D163" s="231">
        <v>1</v>
      </c>
      <c r="E163" s="231"/>
      <c r="F163" s="13" t="s">
        <v>1250</v>
      </c>
      <c r="G163" s="13" t="s">
        <v>3074</v>
      </c>
      <c r="H163">
        <v>1</v>
      </c>
      <c r="I163" t="s">
        <v>3075</v>
      </c>
    </row>
    <row r="164" spans="1:9">
      <c r="A164" s="242">
        <v>163</v>
      </c>
      <c r="B164" s="177"/>
      <c r="C164" s="15"/>
      <c r="D164" s="13"/>
      <c r="E164" s="13"/>
      <c r="F164" s="13" t="s">
        <v>1250</v>
      </c>
      <c r="G164" s="13">
        <v>0</v>
      </c>
      <c r="H164" s="15">
        <v>1</v>
      </c>
      <c r="I164" t="s">
        <v>3075</v>
      </c>
    </row>
    <row r="165" spans="1:9">
      <c r="A165" s="242">
        <v>164</v>
      </c>
      <c r="B165" s="174" t="s">
        <v>8728</v>
      </c>
      <c r="C165" s="148" t="s">
        <v>8729</v>
      </c>
      <c r="D165" s="231">
        <v>3</v>
      </c>
      <c r="E165" s="231"/>
      <c r="F165" s="13" t="s">
        <v>1250</v>
      </c>
      <c r="G165" s="13" t="s">
        <v>3074</v>
      </c>
      <c r="H165">
        <v>1</v>
      </c>
      <c r="I165" t="s">
        <v>3075</v>
      </c>
    </row>
    <row r="166" spans="1:9">
      <c r="A166" s="242">
        <v>165</v>
      </c>
      <c r="B166" s="174" t="s">
        <v>8730</v>
      </c>
      <c r="C166" s="148" t="s">
        <v>8731</v>
      </c>
      <c r="D166" s="231">
        <v>3</v>
      </c>
      <c r="E166" s="231"/>
      <c r="F166" s="13" t="s">
        <v>1250</v>
      </c>
      <c r="G166" s="13" t="s">
        <v>3074</v>
      </c>
      <c r="H166">
        <v>1</v>
      </c>
      <c r="I166" t="s">
        <v>3075</v>
      </c>
    </row>
    <row r="167" spans="1:9">
      <c r="A167" s="242">
        <v>166</v>
      </c>
      <c r="B167" s="177" t="s">
        <v>8732</v>
      </c>
      <c r="C167" s="148" t="s">
        <v>8733</v>
      </c>
      <c r="D167" s="231">
        <v>0</v>
      </c>
      <c r="E167" s="231"/>
      <c r="F167" s="13" t="s">
        <v>1250</v>
      </c>
      <c r="G167" s="13" t="s">
        <v>3074</v>
      </c>
      <c r="H167">
        <v>0</v>
      </c>
      <c r="I167" t="s">
        <v>3075</v>
      </c>
    </row>
    <row r="168" spans="1:9">
      <c r="A168" s="242">
        <v>167</v>
      </c>
      <c r="B168" s="177" t="s">
        <v>8734</v>
      </c>
      <c r="C168" s="148" t="s">
        <v>8735</v>
      </c>
      <c r="D168" s="231">
        <v>0</v>
      </c>
      <c r="E168" s="231"/>
      <c r="F168" s="13" t="s">
        <v>1250</v>
      </c>
      <c r="G168" s="13" t="s">
        <v>3074</v>
      </c>
      <c r="H168">
        <v>0</v>
      </c>
      <c r="I168" t="s">
        <v>3075</v>
      </c>
    </row>
    <row r="169" spans="1:9">
      <c r="A169" s="242">
        <v>168</v>
      </c>
      <c r="B169" s="175"/>
      <c r="C169" s="148"/>
      <c r="D169" s="231"/>
      <c r="E169" s="231"/>
      <c r="F169" s="13"/>
      <c r="G169" s="13"/>
      <c r="H169">
        <v>1</v>
      </c>
      <c r="I169" t="s">
        <v>3075</v>
      </c>
    </row>
    <row r="170" spans="1:9">
      <c r="A170" s="242">
        <v>169</v>
      </c>
      <c r="B170" s="175" t="s">
        <v>8736</v>
      </c>
      <c r="C170" s="148" t="s">
        <v>8737</v>
      </c>
      <c r="D170" s="231">
        <v>1</v>
      </c>
      <c r="E170" s="231"/>
      <c r="F170" s="13" t="s">
        <v>1250</v>
      </c>
      <c r="G170" s="13" t="s">
        <v>3074</v>
      </c>
      <c r="H170">
        <v>1</v>
      </c>
      <c r="I170" t="s">
        <v>3075</v>
      </c>
    </row>
    <row r="171" spans="1:9">
      <c r="A171" s="242">
        <v>170</v>
      </c>
      <c r="B171" s="175" t="s">
        <v>8738</v>
      </c>
      <c r="C171" s="148" t="s">
        <v>8739</v>
      </c>
      <c r="D171" s="231">
        <v>1</v>
      </c>
      <c r="E171" s="231"/>
      <c r="F171" s="13" t="s">
        <v>1250</v>
      </c>
      <c r="G171" s="13" t="s">
        <v>3074</v>
      </c>
      <c r="H171">
        <v>1</v>
      </c>
      <c r="I171" t="s">
        <v>3075</v>
      </c>
    </row>
    <row r="172" spans="1:9">
      <c r="A172" s="242">
        <v>171</v>
      </c>
      <c r="B172" s="177"/>
      <c r="C172" s="15"/>
      <c r="D172" s="13"/>
      <c r="E172" s="13"/>
      <c r="F172" s="13" t="s">
        <v>1250</v>
      </c>
      <c r="G172" s="13">
        <v>0</v>
      </c>
      <c r="H172" s="15">
        <v>1</v>
      </c>
      <c r="I172" t="s">
        <v>3075</v>
      </c>
    </row>
    <row r="173" spans="1:9">
      <c r="A173" s="242">
        <v>172</v>
      </c>
      <c r="B173" s="707" t="s">
        <v>8754</v>
      </c>
      <c r="C173" s="148" t="s">
        <v>9163</v>
      </c>
      <c r="D173" s="231">
        <v>0</v>
      </c>
      <c r="E173" s="231"/>
      <c r="F173" s="13" t="s">
        <v>1250</v>
      </c>
      <c r="G173" s="13" t="s">
        <v>3074</v>
      </c>
      <c r="H173">
        <v>0</v>
      </c>
      <c r="I173" t="s">
        <v>3075</v>
      </c>
    </row>
    <row r="174" spans="1:9">
      <c r="A174" s="242">
        <v>173</v>
      </c>
      <c r="B174" s="174" t="s">
        <v>8740</v>
      </c>
      <c r="C174" s="148" t="s">
        <v>8741</v>
      </c>
      <c r="D174" s="231">
        <v>3</v>
      </c>
      <c r="E174" s="231"/>
      <c r="F174" s="13" t="s">
        <v>1250</v>
      </c>
      <c r="G174" s="13" t="s">
        <v>3074</v>
      </c>
      <c r="H174">
        <v>1</v>
      </c>
      <c r="I174" t="s">
        <v>3075</v>
      </c>
    </row>
    <row r="175" spans="1:9">
      <c r="A175" s="242">
        <v>174</v>
      </c>
      <c r="B175" s="174" t="s">
        <v>8742</v>
      </c>
      <c r="C175" s="148" t="s">
        <v>8743</v>
      </c>
      <c r="D175" s="231">
        <v>3</v>
      </c>
      <c r="E175" s="231"/>
      <c r="F175" s="13" t="s">
        <v>1250</v>
      </c>
      <c r="G175" s="13" t="s">
        <v>3074</v>
      </c>
      <c r="H175">
        <v>1</v>
      </c>
      <c r="I175" t="s">
        <v>3075</v>
      </c>
    </row>
    <row r="176" spans="1:9">
      <c r="A176" s="242">
        <v>175</v>
      </c>
      <c r="C176" s="148" t="s">
        <v>8744</v>
      </c>
      <c r="D176" s="231">
        <v>0</v>
      </c>
      <c r="E176" s="231"/>
      <c r="F176" s="13" t="s">
        <v>1250</v>
      </c>
      <c r="G176" s="13" t="s">
        <v>3074</v>
      </c>
      <c r="H176">
        <v>1</v>
      </c>
      <c r="I176" t="s">
        <v>3075</v>
      </c>
    </row>
    <row r="177" spans="1:9">
      <c r="A177" s="242">
        <v>176</v>
      </c>
      <c r="B177" s="177" t="s">
        <v>8745</v>
      </c>
      <c r="C177" s="148" t="s">
        <v>8746</v>
      </c>
      <c r="D177" s="231">
        <v>0</v>
      </c>
      <c r="E177" s="231"/>
      <c r="F177" s="13" t="s">
        <v>1250</v>
      </c>
      <c r="G177" s="13" t="s">
        <v>3074</v>
      </c>
      <c r="H177">
        <v>0</v>
      </c>
      <c r="I177" t="s">
        <v>3075</v>
      </c>
    </row>
    <row r="178" spans="1:9">
      <c r="A178" s="242">
        <v>177</v>
      </c>
      <c r="F178" s="13" t="s">
        <v>1250</v>
      </c>
      <c r="G178" s="13">
        <v>0</v>
      </c>
      <c r="H178" s="15">
        <v>1</v>
      </c>
      <c r="I178" t="s">
        <v>3075</v>
      </c>
    </row>
    <row r="179" spans="1:9">
      <c r="A179" s="242">
        <v>178</v>
      </c>
      <c r="B179" s="174" t="s">
        <v>8747</v>
      </c>
      <c r="C179" s="148" t="s">
        <v>8748</v>
      </c>
      <c r="D179" s="231">
        <v>3</v>
      </c>
      <c r="E179" s="231"/>
      <c r="F179" s="13" t="s">
        <v>1250</v>
      </c>
      <c r="G179" s="13" t="s">
        <v>3074</v>
      </c>
      <c r="H179">
        <v>1</v>
      </c>
      <c r="I179" t="s">
        <v>3075</v>
      </c>
    </row>
    <row r="180" spans="1:9">
      <c r="A180" s="242">
        <v>179</v>
      </c>
      <c r="B180" s="174" t="s">
        <v>8749</v>
      </c>
      <c r="C180" s="148" t="s">
        <v>8750</v>
      </c>
      <c r="D180" s="231">
        <v>3</v>
      </c>
      <c r="E180" s="231"/>
      <c r="F180" s="13" t="s">
        <v>1250</v>
      </c>
      <c r="G180" s="13" t="s">
        <v>3074</v>
      </c>
      <c r="H180">
        <v>1</v>
      </c>
      <c r="I180" t="s">
        <v>3075</v>
      </c>
    </row>
    <row r="181" spans="1:9">
      <c r="A181" s="242">
        <v>180</v>
      </c>
      <c r="C181" s="148" t="s">
        <v>8751</v>
      </c>
      <c r="D181" s="231">
        <v>0</v>
      </c>
      <c r="E181" s="231"/>
      <c r="F181" s="13" t="s">
        <v>1250</v>
      </c>
      <c r="G181" s="13" t="s">
        <v>3074</v>
      </c>
      <c r="H181">
        <v>1</v>
      </c>
      <c r="I181" t="s">
        <v>3075</v>
      </c>
    </row>
    <row r="182" spans="1:9">
      <c r="A182" s="242">
        <v>181</v>
      </c>
      <c r="B182" s="177" t="s">
        <v>8752</v>
      </c>
      <c r="C182" s="148" t="s">
        <v>8753</v>
      </c>
      <c r="D182" s="231">
        <v>0</v>
      </c>
      <c r="E182" s="231"/>
      <c r="F182" s="13" t="s">
        <v>1250</v>
      </c>
      <c r="G182" s="13" t="s">
        <v>3074</v>
      </c>
      <c r="H182">
        <v>0</v>
      </c>
      <c r="I182" t="s">
        <v>3075</v>
      </c>
    </row>
    <row r="183" spans="1:9">
      <c r="A183" s="242">
        <v>182</v>
      </c>
      <c r="B183" s="148"/>
      <c r="C183" s="148"/>
      <c r="D183" s="231"/>
      <c r="E183" s="231"/>
      <c r="F183" s="13" t="s">
        <v>1250</v>
      </c>
      <c r="G183" s="13">
        <v>0</v>
      </c>
      <c r="H183">
        <v>1</v>
      </c>
      <c r="I183" t="s">
        <v>3075</v>
      </c>
    </row>
    <row r="184" spans="1:9">
      <c r="A184" s="242">
        <v>183</v>
      </c>
      <c r="B184" s="174" t="s">
        <v>8755</v>
      </c>
      <c r="C184" s="148" t="s">
        <v>8757</v>
      </c>
      <c r="D184" s="231">
        <v>0</v>
      </c>
      <c r="E184" s="231"/>
      <c r="F184" s="13" t="s">
        <v>1250</v>
      </c>
      <c r="G184" s="13" t="s">
        <v>3074</v>
      </c>
      <c r="H184">
        <v>1</v>
      </c>
      <c r="I184" t="s">
        <v>3075</v>
      </c>
    </row>
    <row r="185" spans="1:9">
      <c r="A185" s="242">
        <v>184</v>
      </c>
      <c r="B185" s="174" t="s">
        <v>8756</v>
      </c>
      <c r="C185" s="148" t="s">
        <v>8758</v>
      </c>
      <c r="D185" s="231">
        <v>0</v>
      </c>
      <c r="E185" s="231"/>
      <c r="F185" s="13" t="s">
        <v>1250</v>
      </c>
      <c r="G185" s="13" t="s">
        <v>3074</v>
      </c>
      <c r="H185">
        <v>1</v>
      </c>
      <c r="I185" t="s">
        <v>3075</v>
      </c>
    </row>
    <row r="186" spans="1:9">
      <c r="A186" s="242">
        <v>185</v>
      </c>
      <c r="B186" s="717" t="s">
        <v>9250</v>
      </c>
      <c r="C186" s="717" t="s">
        <v>9251</v>
      </c>
      <c r="D186" s="231">
        <v>0</v>
      </c>
      <c r="E186" s="231">
        <v>900</v>
      </c>
      <c r="F186" s="13" t="s">
        <v>1250</v>
      </c>
      <c r="G186" s="13" t="s">
        <v>3074</v>
      </c>
      <c r="H186">
        <v>0</v>
      </c>
      <c r="I186" t="s">
        <v>3075</v>
      </c>
    </row>
    <row r="187" spans="1:9">
      <c r="A187" s="242">
        <v>186</v>
      </c>
      <c r="B187" s="148" t="s">
        <v>8761</v>
      </c>
      <c r="C187" s="148" t="s">
        <v>8765</v>
      </c>
      <c r="D187" s="231">
        <v>600</v>
      </c>
      <c r="E187" s="231"/>
      <c r="F187" s="13" t="s">
        <v>1250</v>
      </c>
      <c r="G187" s="13">
        <v>3</v>
      </c>
      <c r="H187">
        <v>0</v>
      </c>
      <c r="I187" t="s">
        <v>3075</v>
      </c>
    </row>
    <row r="188" spans="1:9">
      <c r="A188" s="242">
        <v>187</v>
      </c>
      <c r="B188" s="148" t="s">
        <v>8762</v>
      </c>
      <c r="C188" s="148" t="s">
        <v>8766</v>
      </c>
      <c r="D188" s="231">
        <v>600</v>
      </c>
      <c r="E188" s="231"/>
      <c r="F188" s="13" t="s">
        <v>1250</v>
      </c>
      <c r="G188" s="13">
        <v>3</v>
      </c>
      <c r="H188">
        <v>0</v>
      </c>
      <c r="I188" t="s">
        <v>3075</v>
      </c>
    </row>
    <row r="189" spans="1:9">
      <c r="A189" s="242">
        <v>188</v>
      </c>
      <c r="B189" s="148" t="s">
        <v>8763</v>
      </c>
      <c r="C189" s="148" t="s">
        <v>8767</v>
      </c>
      <c r="D189" s="231">
        <v>600</v>
      </c>
      <c r="E189" s="231"/>
      <c r="F189" s="13" t="s">
        <v>1250</v>
      </c>
      <c r="G189" s="13">
        <v>3</v>
      </c>
      <c r="H189">
        <v>0</v>
      </c>
      <c r="I189" t="s">
        <v>3075</v>
      </c>
    </row>
    <row r="190" spans="1:9">
      <c r="A190" s="242">
        <v>189</v>
      </c>
      <c r="B190" s="148" t="s">
        <v>8764</v>
      </c>
      <c r="C190" s="148" t="s">
        <v>8768</v>
      </c>
      <c r="D190" s="231">
        <v>600</v>
      </c>
      <c r="E190" s="231"/>
      <c r="F190" s="13" t="s">
        <v>1250</v>
      </c>
      <c r="G190" s="13">
        <v>3</v>
      </c>
      <c r="H190">
        <v>0</v>
      </c>
      <c r="I190" t="s">
        <v>3075</v>
      </c>
    </row>
    <row r="191" spans="1:9">
      <c r="A191" s="242">
        <v>190</v>
      </c>
      <c r="B191" s="717" t="s">
        <v>9248</v>
      </c>
      <c r="C191" s="717" t="s">
        <v>9249</v>
      </c>
      <c r="D191" s="231">
        <v>0</v>
      </c>
      <c r="E191" s="231">
        <v>900</v>
      </c>
      <c r="F191" s="13" t="s">
        <v>1250</v>
      </c>
      <c r="G191" s="13" t="s">
        <v>3074</v>
      </c>
      <c r="H191">
        <v>0</v>
      </c>
      <c r="I191" t="s">
        <v>3075</v>
      </c>
    </row>
    <row r="192" spans="1:9">
      <c r="A192" s="242">
        <v>191</v>
      </c>
      <c r="B192" s="148" t="s">
        <v>8772</v>
      </c>
      <c r="C192" s="148" t="s">
        <v>8776</v>
      </c>
      <c r="D192" s="231">
        <v>600</v>
      </c>
      <c r="E192" s="231"/>
      <c r="F192" s="13" t="s">
        <v>1250</v>
      </c>
      <c r="G192" s="13">
        <v>3</v>
      </c>
      <c r="H192">
        <v>0</v>
      </c>
      <c r="I192" t="s">
        <v>3075</v>
      </c>
    </row>
    <row r="193" spans="1:9">
      <c r="A193" s="242">
        <v>192</v>
      </c>
      <c r="B193" s="148" t="s">
        <v>8773</v>
      </c>
      <c r="C193" s="148" t="s">
        <v>8777</v>
      </c>
      <c r="D193" s="231">
        <v>600</v>
      </c>
      <c r="E193" s="231"/>
      <c r="F193" s="13" t="s">
        <v>1250</v>
      </c>
      <c r="G193" s="13">
        <v>3</v>
      </c>
      <c r="H193">
        <v>0</v>
      </c>
      <c r="I193" t="s">
        <v>3075</v>
      </c>
    </row>
    <row r="194" spans="1:9">
      <c r="A194" s="242">
        <v>193</v>
      </c>
      <c r="B194" s="717" t="s">
        <v>9247</v>
      </c>
      <c r="C194" s="717" t="s">
        <v>9246</v>
      </c>
      <c r="D194" s="231">
        <v>0</v>
      </c>
      <c r="E194" s="231">
        <v>900</v>
      </c>
      <c r="F194" s="13" t="s">
        <v>1250</v>
      </c>
      <c r="G194" s="13" t="s">
        <v>3074</v>
      </c>
      <c r="H194">
        <v>0</v>
      </c>
      <c r="I194" t="s">
        <v>3075</v>
      </c>
    </row>
    <row r="195" spans="1:9">
      <c r="A195" s="242">
        <v>194</v>
      </c>
      <c r="B195" s="148" t="s">
        <v>8774</v>
      </c>
      <c r="C195" s="148" t="s">
        <v>8778</v>
      </c>
      <c r="D195" s="231">
        <v>600</v>
      </c>
      <c r="E195" s="231"/>
      <c r="F195" s="13" t="s">
        <v>1250</v>
      </c>
      <c r="G195" s="13">
        <v>3</v>
      </c>
      <c r="H195">
        <v>0</v>
      </c>
      <c r="I195" t="s">
        <v>3075</v>
      </c>
    </row>
    <row r="196" spans="1:9">
      <c r="A196" s="242">
        <v>195</v>
      </c>
      <c r="B196" s="148" t="s">
        <v>8775</v>
      </c>
      <c r="C196" s="148" t="s">
        <v>8779</v>
      </c>
      <c r="D196" s="231">
        <v>600</v>
      </c>
      <c r="E196" s="231"/>
      <c r="F196" s="13" t="s">
        <v>1250</v>
      </c>
      <c r="G196" s="13">
        <v>3</v>
      </c>
      <c r="H196">
        <v>0</v>
      </c>
      <c r="I196" t="s">
        <v>3075</v>
      </c>
    </row>
    <row r="197" spans="1:9">
      <c r="A197" s="242">
        <v>196</v>
      </c>
      <c r="B197" s="717" t="s">
        <v>9244</v>
      </c>
      <c r="C197" s="717" t="s">
        <v>9245</v>
      </c>
      <c r="D197" s="231">
        <v>0</v>
      </c>
      <c r="E197" s="231">
        <v>900</v>
      </c>
      <c r="F197" s="13" t="s">
        <v>1250</v>
      </c>
      <c r="G197" s="13" t="s">
        <v>3074</v>
      </c>
      <c r="H197">
        <v>0</v>
      </c>
      <c r="I197" t="s">
        <v>3075</v>
      </c>
    </row>
    <row r="198" spans="1:9">
      <c r="A198" s="242">
        <v>197</v>
      </c>
      <c r="B198" s="148" t="s">
        <v>8806</v>
      </c>
      <c r="C198" s="148" t="s">
        <v>8802</v>
      </c>
      <c r="D198" s="231">
        <v>600</v>
      </c>
      <c r="E198" s="231"/>
      <c r="F198" s="13" t="s">
        <v>1250</v>
      </c>
      <c r="G198" s="13">
        <v>3</v>
      </c>
      <c r="H198">
        <v>0</v>
      </c>
      <c r="I198" t="s">
        <v>3075</v>
      </c>
    </row>
    <row r="199" spans="1:9">
      <c r="A199" s="242">
        <v>198</v>
      </c>
      <c r="B199" s="148" t="s">
        <v>8807</v>
      </c>
      <c r="C199" s="148" t="s">
        <v>8803</v>
      </c>
      <c r="D199" s="231">
        <v>600</v>
      </c>
      <c r="E199" s="231"/>
      <c r="F199" s="13" t="s">
        <v>1250</v>
      </c>
      <c r="G199" s="13">
        <v>3</v>
      </c>
      <c r="H199">
        <v>0</v>
      </c>
      <c r="I199" t="s">
        <v>3075</v>
      </c>
    </row>
    <row r="200" spans="1:9">
      <c r="A200" s="242">
        <v>199</v>
      </c>
      <c r="B200" s="148" t="s">
        <v>8808</v>
      </c>
      <c r="C200" s="148" t="s">
        <v>8804</v>
      </c>
      <c r="D200" s="231">
        <v>600</v>
      </c>
      <c r="E200" s="231"/>
      <c r="F200" s="13" t="s">
        <v>1250</v>
      </c>
      <c r="G200" s="13">
        <v>3</v>
      </c>
      <c r="H200">
        <v>0</v>
      </c>
      <c r="I200" t="s">
        <v>3075</v>
      </c>
    </row>
    <row r="201" spans="1:9">
      <c r="A201" s="242">
        <v>200</v>
      </c>
      <c r="B201" s="148" t="s">
        <v>8809</v>
      </c>
      <c r="C201" s="148" t="s">
        <v>8805</v>
      </c>
      <c r="D201" s="231">
        <v>600</v>
      </c>
      <c r="E201" s="231"/>
      <c r="F201" s="13" t="s">
        <v>1250</v>
      </c>
      <c r="G201" s="13">
        <v>3</v>
      </c>
      <c r="H201">
        <v>0</v>
      </c>
      <c r="I201" t="s">
        <v>3075</v>
      </c>
    </row>
    <row r="202" spans="1:9">
      <c r="A202" s="242">
        <v>201</v>
      </c>
      <c r="B202" s="148" t="s">
        <v>8781</v>
      </c>
      <c r="C202" s="148" t="s">
        <v>8783</v>
      </c>
      <c r="D202" s="231">
        <v>0</v>
      </c>
      <c r="E202" s="231"/>
      <c r="F202" s="13" t="s">
        <v>1250</v>
      </c>
      <c r="G202" s="13" t="s">
        <v>3074</v>
      </c>
      <c r="H202">
        <v>1</v>
      </c>
      <c r="I202" t="s">
        <v>3075</v>
      </c>
    </row>
    <row r="203" spans="1:9">
      <c r="A203" s="242">
        <v>202</v>
      </c>
      <c r="B203" s="148" t="s">
        <v>8782</v>
      </c>
      <c r="C203" s="148" t="s">
        <v>8784</v>
      </c>
      <c r="D203" s="231">
        <v>0</v>
      </c>
      <c r="E203" s="231"/>
      <c r="F203" s="13" t="s">
        <v>1250</v>
      </c>
      <c r="G203" s="13" t="s">
        <v>3074</v>
      </c>
      <c r="H203">
        <v>1</v>
      </c>
      <c r="I203" t="s">
        <v>3075</v>
      </c>
    </row>
    <row r="204" spans="1:9">
      <c r="A204" s="242">
        <v>203</v>
      </c>
      <c r="B204" s="148" t="s">
        <v>8786</v>
      </c>
      <c r="C204" s="148" t="s">
        <v>9161</v>
      </c>
      <c r="D204" s="231">
        <v>0</v>
      </c>
      <c r="E204" s="231"/>
      <c r="F204" s="13" t="s">
        <v>1250</v>
      </c>
      <c r="G204" s="13" t="s">
        <v>3074</v>
      </c>
      <c r="H204">
        <v>1</v>
      </c>
      <c r="I204" t="s">
        <v>3075</v>
      </c>
    </row>
    <row r="205" spans="1:9">
      <c r="A205" s="242">
        <v>204</v>
      </c>
      <c r="B205" s="148" t="s">
        <v>8785</v>
      </c>
      <c r="C205" s="148" t="s">
        <v>9162</v>
      </c>
      <c r="D205" s="231">
        <v>0</v>
      </c>
      <c r="E205" s="231"/>
      <c r="F205" s="13" t="s">
        <v>1250</v>
      </c>
      <c r="G205" s="13" t="s">
        <v>3074</v>
      </c>
      <c r="H205">
        <v>1</v>
      </c>
      <c r="I205" t="s">
        <v>3075</v>
      </c>
    </row>
    <row r="206" spans="1:9">
      <c r="A206" s="242">
        <v>205</v>
      </c>
      <c r="B206" s="717" t="s">
        <v>9242</v>
      </c>
      <c r="C206" s="717" t="s">
        <v>9243</v>
      </c>
      <c r="D206" s="231">
        <v>0</v>
      </c>
      <c r="E206" s="231">
        <v>900</v>
      </c>
      <c r="F206" s="13" t="s">
        <v>1250</v>
      </c>
      <c r="G206" s="13" t="s">
        <v>3074</v>
      </c>
      <c r="H206">
        <v>0</v>
      </c>
      <c r="I206" t="s">
        <v>3075</v>
      </c>
    </row>
    <row r="207" spans="1:9">
      <c r="A207" s="242">
        <v>206</v>
      </c>
      <c r="B207" s="148" t="s">
        <v>8794</v>
      </c>
      <c r="C207" s="148" t="s">
        <v>8798</v>
      </c>
      <c r="D207" s="231">
        <v>600</v>
      </c>
      <c r="E207" s="231"/>
      <c r="F207" s="13" t="s">
        <v>1250</v>
      </c>
      <c r="G207" s="13">
        <v>3</v>
      </c>
      <c r="H207">
        <v>0</v>
      </c>
      <c r="I207" t="s">
        <v>3075</v>
      </c>
    </row>
    <row r="208" spans="1:9">
      <c r="A208" s="242">
        <v>207</v>
      </c>
      <c r="B208" s="148" t="s">
        <v>8795</v>
      </c>
      <c r="C208" s="148" t="s">
        <v>8799</v>
      </c>
      <c r="D208" s="231">
        <v>600</v>
      </c>
      <c r="E208" s="231"/>
      <c r="F208" s="13" t="s">
        <v>1250</v>
      </c>
      <c r="G208" s="13">
        <v>3</v>
      </c>
      <c r="H208">
        <v>0</v>
      </c>
      <c r="I208" t="s">
        <v>3075</v>
      </c>
    </row>
    <row r="209" spans="1:10">
      <c r="A209" s="242">
        <v>208</v>
      </c>
      <c r="B209" s="148" t="s">
        <v>8796</v>
      </c>
      <c r="C209" s="148" t="s">
        <v>8800</v>
      </c>
      <c r="D209" s="231">
        <v>600</v>
      </c>
      <c r="E209" s="231"/>
      <c r="F209" s="13" t="s">
        <v>1250</v>
      </c>
      <c r="G209" s="13">
        <v>3</v>
      </c>
      <c r="H209">
        <v>0</v>
      </c>
      <c r="I209" t="s">
        <v>3075</v>
      </c>
    </row>
    <row r="210" spans="1:10">
      <c r="A210" s="242">
        <v>209</v>
      </c>
      <c r="B210" s="148" t="s">
        <v>8797</v>
      </c>
      <c r="C210" s="148" t="s">
        <v>8801</v>
      </c>
      <c r="D210" s="231">
        <v>600</v>
      </c>
      <c r="E210" s="231"/>
      <c r="F210" s="13" t="s">
        <v>1250</v>
      </c>
      <c r="G210" s="13">
        <v>3</v>
      </c>
      <c r="H210">
        <v>0</v>
      </c>
      <c r="I210" t="s">
        <v>3075</v>
      </c>
    </row>
    <row r="211" spans="1:10">
      <c r="A211" s="242">
        <v>210</v>
      </c>
      <c r="B211" s="148" t="s">
        <v>8788</v>
      </c>
      <c r="C211" s="148" t="s">
        <v>8789</v>
      </c>
      <c r="D211" s="231">
        <v>0</v>
      </c>
      <c r="E211" s="231"/>
      <c r="F211" s="13" t="s">
        <v>1250</v>
      </c>
      <c r="G211" s="13" t="s">
        <v>3074</v>
      </c>
      <c r="H211">
        <v>1</v>
      </c>
      <c r="I211" t="s">
        <v>3075</v>
      </c>
    </row>
    <row r="212" spans="1:10">
      <c r="A212" s="242">
        <v>211</v>
      </c>
      <c r="B212" s="148" t="s">
        <v>8790</v>
      </c>
      <c r="C212" s="148" t="s">
        <v>8791</v>
      </c>
      <c r="D212" s="231">
        <v>0</v>
      </c>
      <c r="E212" s="231"/>
      <c r="F212" s="13" t="s">
        <v>1250</v>
      </c>
      <c r="G212" s="13" t="s">
        <v>3074</v>
      </c>
      <c r="H212">
        <v>1</v>
      </c>
      <c r="I212" t="s">
        <v>3075</v>
      </c>
    </row>
    <row r="213" spans="1:10">
      <c r="A213" s="242">
        <v>212</v>
      </c>
      <c r="B213" s="148" t="s">
        <v>8792</v>
      </c>
      <c r="C213" s="148" t="s">
        <v>9159</v>
      </c>
      <c r="D213" s="231">
        <v>0</v>
      </c>
      <c r="E213" s="231"/>
      <c r="F213" s="13" t="s">
        <v>1250</v>
      </c>
      <c r="G213" s="13" t="s">
        <v>3074</v>
      </c>
      <c r="H213">
        <v>1</v>
      </c>
      <c r="I213" t="s">
        <v>3075</v>
      </c>
    </row>
    <row r="214" spans="1:10">
      <c r="A214" s="242">
        <v>213</v>
      </c>
      <c r="B214" s="148" t="s">
        <v>8793</v>
      </c>
      <c r="C214" s="148" t="s">
        <v>9160</v>
      </c>
      <c r="D214" s="231">
        <v>0</v>
      </c>
      <c r="E214" s="231"/>
      <c r="F214" s="13" t="s">
        <v>1250</v>
      </c>
      <c r="G214" s="13" t="s">
        <v>3074</v>
      </c>
      <c r="H214">
        <v>1</v>
      </c>
      <c r="I214" t="s">
        <v>3075</v>
      </c>
    </row>
    <row r="215" spans="1:10">
      <c r="A215" s="242">
        <v>214</v>
      </c>
      <c r="B215" s="717" t="s">
        <v>9240</v>
      </c>
      <c r="C215" s="717" t="s">
        <v>9241</v>
      </c>
      <c r="D215" s="231">
        <v>0</v>
      </c>
      <c r="E215" s="231">
        <v>900</v>
      </c>
      <c r="F215" s="13" t="s">
        <v>1250</v>
      </c>
      <c r="G215" s="13">
        <v>2</v>
      </c>
      <c r="H215">
        <v>0</v>
      </c>
      <c r="I215" t="s">
        <v>3075</v>
      </c>
    </row>
    <row r="216" spans="1:10">
      <c r="A216" s="242">
        <v>215</v>
      </c>
      <c r="B216" s="148" t="s">
        <v>8810</v>
      </c>
      <c r="C216" s="148" t="s">
        <v>9151</v>
      </c>
      <c r="D216" s="231">
        <v>600</v>
      </c>
      <c r="E216" s="231"/>
      <c r="F216" s="13" t="s">
        <v>1250</v>
      </c>
      <c r="G216" s="13">
        <v>3</v>
      </c>
      <c r="H216">
        <v>0</v>
      </c>
      <c r="I216" t="s">
        <v>3075</v>
      </c>
    </row>
    <row r="217" spans="1:10">
      <c r="A217" s="242">
        <v>216</v>
      </c>
      <c r="B217" s="148" t="s">
        <v>8811</v>
      </c>
      <c r="C217" s="148" t="s">
        <v>9152</v>
      </c>
      <c r="D217" s="231">
        <v>600</v>
      </c>
      <c r="E217" s="231"/>
      <c r="F217" s="13" t="s">
        <v>1250</v>
      </c>
      <c r="G217" s="13">
        <v>3</v>
      </c>
      <c r="H217">
        <v>0</v>
      </c>
      <c r="I217" t="s">
        <v>3075</v>
      </c>
    </row>
    <row r="218" spans="1:10">
      <c r="A218" s="242">
        <v>217</v>
      </c>
      <c r="B218" s="148" t="s">
        <v>8812</v>
      </c>
      <c r="C218" s="148" t="s">
        <v>9153</v>
      </c>
      <c r="D218" s="231">
        <v>600</v>
      </c>
      <c r="E218" s="231"/>
      <c r="F218" s="13" t="s">
        <v>1250</v>
      </c>
      <c r="G218" s="13">
        <v>3</v>
      </c>
      <c r="H218">
        <v>0</v>
      </c>
      <c r="I218" t="s">
        <v>3075</v>
      </c>
    </row>
    <row r="219" spans="1:10">
      <c r="A219" s="242">
        <v>218</v>
      </c>
      <c r="B219" s="148" t="s">
        <v>8813</v>
      </c>
      <c r="C219" s="148" t="s">
        <v>9154</v>
      </c>
      <c r="D219" s="231">
        <v>600</v>
      </c>
      <c r="E219" s="231"/>
      <c r="F219" s="13" t="s">
        <v>1250</v>
      </c>
      <c r="G219" s="13">
        <v>3</v>
      </c>
      <c r="H219">
        <v>0</v>
      </c>
      <c r="I219" t="s">
        <v>3075</v>
      </c>
    </row>
    <row r="220" spans="1:10">
      <c r="A220" s="242">
        <v>219</v>
      </c>
      <c r="B220" s="148" t="s">
        <v>8814</v>
      </c>
      <c r="C220" s="148" t="s">
        <v>9155</v>
      </c>
      <c r="D220" s="231">
        <v>0</v>
      </c>
      <c r="E220" s="231"/>
      <c r="F220" s="13" t="s">
        <v>1250</v>
      </c>
      <c r="G220" s="13" t="s">
        <v>3074</v>
      </c>
      <c r="H220">
        <v>1</v>
      </c>
      <c r="I220" t="s">
        <v>3075</v>
      </c>
    </row>
    <row r="221" spans="1:10">
      <c r="A221" s="242">
        <v>220</v>
      </c>
      <c r="B221" s="148" t="s">
        <v>8815</v>
      </c>
      <c r="C221" s="148" t="s">
        <v>9156</v>
      </c>
      <c r="D221" s="231">
        <v>0</v>
      </c>
      <c r="E221" s="231"/>
      <c r="F221" s="13" t="s">
        <v>1250</v>
      </c>
      <c r="G221" s="13" t="s">
        <v>3074</v>
      </c>
      <c r="H221">
        <v>1</v>
      </c>
      <c r="I221" t="s">
        <v>3075</v>
      </c>
    </row>
    <row r="222" spans="1:10">
      <c r="A222" s="242">
        <v>221</v>
      </c>
      <c r="B222" s="148" t="s">
        <v>8816</v>
      </c>
      <c r="C222" s="148" t="s">
        <v>9157</v>
      </c>
      <c r="D222" s="231">
        <v>0</v>
      </c>
      <c r="E222" s="231"/>
      <c r="F222" s="13" t="s">
        <v>1250</v>
      </c>
      <c r="G222" s="13" t="s">
        <v>3074</v>
      </c>
      <c r="H222">
        <v>1</v>
      </c>
      <c r="I222" t="s">
        <v>3075</v>
      </c>
      <c r="J222" s="165"/>
    </row>
    <row r="223" spans="1:10">
      <c r="A223" s="242">
        <v>222</v>
      </c>
      <c r="B223" s="148" t="s">
        <v>8817</v>
      </c>
      <c r="C223" s="148" t="s">
        <v>9158</v>
      </c>
      <c r="D223" s="231">
        <v>0</v>
      </c>
      <c r="E223" s="231"/>
      <c r="F223" s="13" t="s">
        <v>1250</v>
      </c>
      <c r="G223" s="13" t="s">
        <v>3074</v>
      </c>
      <c r="H223">
        <v>1</v>
      </c>
      <c r="I223" t="s">
        <v>3075</v>
      </c>
      <c r="J223" s="165"/>
    </row>
    <row r="224" spans="1:10">
      <c r="A224" s="154">
        <v>223</v>
      </c>
      <c r="B224" s="15"/>
      <c r="C224" s="15"/>
      <c r="D224" s="13"/>
      <c r="E224" s="13"/>
      <c r="F224" s="13" t="s">
        <v>1250</v>
      </c>
      <c r="G224" s="13" t="s">
        <v>3074</v>
      </c>
      <c r="H224">
        <v>1</v>
      </c>
      <c r="I224" t="s">
        <v>3075</v>
      </c>
      <c r="J224" s="165"/>
    </row>
    <row r="225" spans="1:9">
      <c r="A225" s="154">
        <v>224</v>
      </c>
      <c r="B225" s="15" t="s">
        <v>9541</v>
      </c>
      <c r="C225" s="15" t="s">
        <v>9484</v>
      </c>
      <c r="D225" s="13">
        <v>6</v>
      </c>
      <c r="E225" s="13">
        <v>0</v>
      </c>
      <c r="F225" s="13" t="s">
        <v>1250</v>
      </c>
      <c r="G225" s="13" t="s">
        <v>3074</v>
      </c>
      <c r="H225">
        <v>1</v>
      </c>
      <c r="I225" t="s">
        <v>3075</v>
      </c>
    </row>
    <row r="226" spans="1:9">
      <c r="A226" s="154">
        <v>225</v>
      </c>
      <c r="B226" s="15"/>
      <c r="C226" s="15"/>
      <c r="D226" s="13"/>
      <c r="E226" s="13"/>
      <c r="F226" s="13" t="s">
        <v>1250</v>
      </c>
      <c r="G226" s="13" t="s">
        <v>3074</v>
      </c>
      <c r="H226">
        <v>1</v>
      </c>
      <c r="I226" t="s">
        <v>3075</v>
      </c>
    </row>
    <row r="227" spans="1:9">
      <c r="A227" s="154">
        <v>226</v>
      </c>
      <c r="B227" s="232" t="s">
        <v>11826</v>
      </c>
      <c r="C227" s="15" t="s">
        <v>12143</v>
      </c>
      <c r="D227" s="13">
        <v>0</v>
      </c>
      <c r="E227" s="13">
        <v>0</v>
      </c>
      <c r="F227" s="13" t="s">
        <v>1250</v>
      </c>
      <c r="G227" s="13" t="s">
        <v>3074</v>
      </c>
      <c r="H227">
        <v>1</v>
      </c>
      <c r="I227" t="s">
        <v>3075</v>
      </c>
    </row>
    <row r="228" spans="1:9">
      <c r="A228" s="154">
        <v>227</v>
      </c>
      <c r="B228" s="15"/>
      <c r="C228" s="15"/>
      <c r="D228" s="13"/>
      <c r="E228" s="13"/>
      <c r="F228" s="13" t="s">
        <v>1250</v>
      </c>
      <c r="G228" s="13" t="s">
        <v>3074</v>
      </c>
      <c r="H228">
        <v>1</v>
      </c>
      <c r="I228" t="s">
        <v>3075</v>
      </c>
    </row>
    <row r="229" spans="1:9">
      <c r="A229" s="242">
        <v>228</v>
      </c>
      <c r="B229" s="148"/>
      <c r="C229" s="148"/>
      <c r="D229" s="231"/>
      <c r="E229" s="231"/>
      <c r="F229" s="13" t="s">
        <v>1250</v>
      </c>
      <c r="G229" s="13" t="s">
        <v>3074</v>
      </c>
      <c r="H229">
        <v>1</v>
      </c>
      <c r="I229" t="s">
        <v>3075</v>
      </c>
    </row>
    <row r="230" spans="1:9">
      <c r="A230" s="242">
        <v>229</v>
      </c>
      <c r="B230" s="148"/>
      <c r="C230" s="148"/>
      <c r="D230" s="231"/>
      <c r="E230" s="231"/>
      <c r="F230" s="13" t="s">
        <v>1250</v>
      </c>
      <c r="G230" s="13" t="s">
        <v>3074</v>
      </c>
      <c r="H230">
        <v>1</v>
      </c>
      <c r="I230" t="s">
        <v>3075</v>
      </c>
    </row>
    <row r="231" spans="1:9">
      <c r="A231" s="242">
        <v>230</v>
      </c>
      <c r="B231" s="148"/>
      <c r="C231" s="148"/>
      <c r="D231" s="231"/>
      <c r="E231" s="231"/>
      <c r="F231" s="13" t="s">
        <v>1250</v>
      </c>
      <c r="G231" s="13" t="s">
        <v>3074</v>
      </c>
      <c r="H231">
        <v>1</v>
      </c>
      <c r="I231" t="s">
        <v>3075</v>
      </c>
    </row>
    <row r="232" spans="1:9">
      <c r="A232" s="242">
        <v>231</v>
      </c>
      <c r="B232" s="148"/>
      <c r="C232" s="148"/>
      <c r="D232" s="231"/>
      <c r="E232" s="231"/>
      <c r="F232" s="13" t="s">
        <v>1250</v>
      </c>
      <c r="G232" s="13" t="s">
        <v>3074</v>
      </c>
      <c r="H232">
        <v>1</v>
      </c>
      <c r="I232" t="s">
        <v>3075</v>
      </c>
    </row>
    <row r="233" spans="1:9">
      <c r="A233" s="242">
        <v>232</v>
      </c>
      <c r="B233" s="148"/>
      <c r="C233" s="148"/>
      <c r="D233" s="231"/>
      <c r="E233" s="231"/>
      <c r="F233" s="13" t="s">
        <v>1250</v>
      </c>
      <c r="G233" s="13" t="s">
        <v>3074</v>
      </c>
      <c r="H233">
        <v>1</v>
      </c>
      <c r="I233" t="s">
        <v>3075</v>
      </c>
    </row>
    <row r="234" spans="1:9">
      <c r="A234" s="242">
        <v>233</v>
      </c>
      <c r="B234" s="148"/>
      <c r="C234" s="148"/>
      <c r="D234" s="231"/>
      <c r="E234" s="231"/>
      <c r="F234" s="13" t="s">
        <v>1250</v>
      </c>
      <c r="G234" s="13" t="s">
        <v>3074</v>
      </c>
      <c r="H234">
        <v>1</v>
      </c>
      <c r="I234" t="s">
        <v>3075</v>
      </c>
    </row>
    <row r="235" spans="1:9">
      <c r="A235" s="242">
        <v>234</v>
      </c>
      <c r="B235" s="148"/>
      <c r="C235" s="148"/>
      <c r="D235" s="231"/>
      <c r="E235" s="231"/>
      <c r="F235" s="13" t="s">
        <v>1250</v>
      </c>
      <c r="G235" s="13" t="s">
        <v>3074</v>
      </c>
      <c r="H235">
        <v>1</v>
      </c>
      <c r="I235" t="s">
        <v>3075</v>
      </c>
    </row>
    <row r="236" spans="1:9">
      <c r="A236" s="242">
        <v>235</v>
      </c>
      <c r="B236" s="148"/>
      <c r="C236" s="148"/>
      <c r="D236" s="231"/>
      <c r="E236" s="231"/>
      <c r="F236" s="13" t="s">
        <v>1250</v>
      </c>
      <c r="G236" s="13" t="s">
        <v>3074</v>
      </c>
      <c r="H236">
        <v>1</v>
      </c>
      <c r="I236" t="s">
        <v>3075</v>
      </c>
    </row>
    <row r="237" spans="1:9">
      <c r="A237" s="242">
        <v>236</v>
      </c>
      <c r="B237" s="148"/>
      <c r="C237" s="148"/>
      <c r="D237" s="231"/>
      <c r="E237" s="231"/>
      <c r="F237" s="13" t="s">
        <v>1250</v>
      </c>
      <c r="G237" s="13" t="s">
        <v>3074</v>
      </c>
      <c r="H237">
        <v>1</v>
      </c>
      <c r="I237" t="s">
        <v>3075</v>
      </c>
    </row>
    <row r="238" spans="1:9">
      <c r="A238" s="242">
        <v>237</v>
      </c>
      <c r="B238" s="148"/>
      <c r="C238" s="148"/>
      <c r="D238" s="231"/>
      <c r="E238" s="231"/>
      <c r="F238" s="13" t="s">
        <v>1250</v>
      </c>
      <c r="G238" s="13" t="s">
        <v>3074</v>
      </c>
      <c r="H238">
        <v>1</v>
      </c>
      <c r="I238" t="s">
        <v>3075</v>
      </c>
    </row>
    <row r="239" spans="1:9">
      <c r="A239" s="242">
        <v>238</v>
      </c>
      <c r="B239" s="148"/>
      <c r="C239" s="148"/>
      <c r="D239" s="231"/>
      <c r="E239" s="231"/>
      <c r="F239" s="13" t="s">
        <v>1250</v>
      </c>
      <c r="G239" s="13" t="s">
        <v>3074</v>
      </c>
      <c r="H239">
        <v>1</v>
      </c>
      <c r="I239" t="s">
        <v>3075</v>
      </c>
    </row>
    <row r="240" spans="1:9">
      <c r="A240" s="242">
        <v>239</v>
      </c>
      <c r="B240" s="148"/>
      <c r="C240" s="148"/>
      <c r="D240" s="231"/>
      <c r="E240" s="231"/>
      <c r="F240" s="13" t="s">
        <v>1250</v>
      </c>
      <c r="G240" s="13" t="s">
        <v>3074</v>
      </c>
      <c r="H240">
        <v>1</v>
      </c>
      <c r="I240" t="s">
        <v>3075</v>
      </c>
    </row>
    <row r="241" spans="1:9">
      <c r="A241" s="242">
        <v>240</v>
      </c>
      <c r="B241" s="148"/>
      <c r="C241" s="148"/>
      <c r="D241" s="231"/>
      <c r="E241" s="231"/>
      <c r="F241" s="13" t="s">
        <v>1250</v>
      </c>
      <c r="G241" s="13" t="s">
        <v>3074</v>
      </c>
      <c r="H241">
        <v>1</v>
      </c>
      <c r="I241" t="s">
        <v>3075</v>
      </c>
    </row>
    <row r="242" spans="1:9">
      <c r="A242" s="242">
        <v>241</v>
      </c>
      <c r="B242" s="148"/>
      <c r="C242" s="148"/>
      <c r="D242" s="231"/>
      <c r="E242" s="231"/>
      <c r="F242" s="13" t="s">
        <v>1250</v>
      </c>
      <c r="G242" s="13" t="s">
        <v>3074</v>
      </c>
      <c r="H242">
        <v>1</v>
      </c>
      <c r="I242" t="s">
        <v>3075</v>
      </c>
    </row>
    <row r="243" spans="1:9">
      <c r="A243" s="242">
        <v>242</v>
      </c>
      <c r="B243" s="148"/>
      <c r="C243" s="148"/>
      <c r="D243" s="231"/>
      <c r="E243" s="231"/>
      <c r="F243" s="13" t="s">
        <v>1250</v>
      </c>
      <c r="G243" s="13" t="s">
        <v>3074</v>
      </c>
      <c r="H243">
        <v>1</v>
      </c>
      <c r="I243" t="s">
        <v>3075</v>
      </c>
    </row>
    <row r="244" spans="1:9">
      <c r="A244" s="242">
        <v>243</v>
      </c>
      <c r="B244" s="148"/>
      <c r="C244" s="148"/>
      <c r="D244" s="231"/>
      <c r="E244" s="231"/>
      <c r="F244" s="13" t="s">
        <v>1250</v>
      </c>
      <c r="G244" s="13" t="s">
        <v>3074</v>
      </c>
      <c r="H244">
        <v>1</v>
      </c>
      <c r="I244" t="s">
        <v>3075</v>
      </c>
    </row>
    <row r="245" spans="1:9">
      <c r="A245" s="242">
        <v>244</v>
      </c>
      <c r="B245" s="148"/>
      <c r="C245" s="148"/>
      <c r="D245" s="231"/>
      <c r="E245" s="231"/>
      <c r="F245" s="13" t="s">
        <v>1250</v>
      </c>
      <c r="G245" s="13" t="s">
        <v>3074</v>
      </c>
      <c r="H245">
        <v>1</v>
      </c>
      <c r="I245" t="s">
        <v>3075</v>
      </c>
    </row>
    <row r="246" spans="1:9">
      <c r="A246" s="242">
        <v>245</v>
      </c>
      <c r="B246" s="148"/>
      <c r="C246" s="148"/>
      <c r="D246" s="231"/>
      <c r="E246" s="231"/>
      <c r="F246" s="13" t="s">
        <v>1250</v>
      </c>
      <c r="G246" s="13" t="s">
        <v>3074</v>
      </c>
      <c r="H246">
        <v>1</v>
      </c>
      <c r="I246" t="s">
        <v>3075</v>
      </c>
    </row>
    <row r="247" spans="1:9">
      <c r="A247" s="242">
        <v>246</v>
      </c>
      <c r="B247" s="148"/>
      <c r="C247" s="148"/>
      <c r="D247" s="231"/>
      <c r="E247" s="231"/>
      <c r="F247" s="13" t="s">
        <v>1250</v>
      </c>
      <c r="G247" s="13" t="s">
        <v>3074</v>
      </c>
      <c r="H247">
        <v>1</v>
      </c>
      <c r="I247" t="s">
        <v>3075</v>
      </c>
    </row>
    <row r="248" spans="1:9">
      <c r="A248" s="242">
        <v>247</v>
      </c>
      <c r="B248" s="148"/>
      <c r="C248" s="148"/>
      <c r="D248" s="231"/>
      <c r="E248" s="231"/>
      <c r="F248" s="13" t="s">
        <v>1250</v>
      </c>
      <c r="G248" s="13" t="s">
        <v>3074</v>
      </c>
      <c r="H248">
        <v>1</v>
      </c>
      <c r="I248" t="s">
        <v>3075</v>
      </c>
    </row>
    <row r="249" spans="1:9">
      <c r="A249" s="242">
        <v>248</v>
      </c>
      <c r="B249" s="148"/>
      <c r="C249" s="148"/>
      <c r="D249" s="231"/>
      <c r="E249" s="231"/>
      <c r="F249" s="13" t="s">
        <v>1250</v>
      </c>
      <c r="G249" s="13" t="s">
        <v>3074</v>
      </c>
      <c r="H249">
        <v>1</v>
      </c>
      <c r="I249" t="s">
        <v>3075</v>
      </c>
    </row>
    <row r="250" spans="1:9">
      <c r="A250" s="242">
        <v>249</v>
      </c>
      <c r="B250" s="148"/>
      <c r="C250" s="148"/>
      <c r="D250" s="231"/>
      <c r="E250" s="231"/>
      <c r="F250" s="13" t="s">
        <v>1250</v>
      </c>
      <c r="G250" s="13" t="s">
        <v>3074</v>
      </c>
      <c r="H250">
        <v>1</v>
      </c>
      <c r="I250" t="s">
        <v>3075</v>
      </c>
    </row>
    <row r="251" spans="1:9">
      <c r="A251" s="242">
        <v>250</v>
      </c>
      <c r="B251" s="148"/>
      <c r="C251" s="148"/>
      <c r="D251" s="231"/>
      <c r="E251" s="231"/>
      <c r="F251" s="13" t="s">
        <v>1250</v>
      </c>
      <c r="G251" s="13" t="s">
        <v>3074</v>
      </c>
      <c r="H251">
        <v>1</v>
      </c>
      <c r="I251" t="s">
        <v>3075</v>
      </c>
    </row>
    <row r="252" spans="1:9">
      <c r="A252" s="242">
        <v>251</v>
      </c>
      <c r="B252" s="148"/>
      <c r="C252" s="148"/>
      <c r="D252" s="231"/>
      <c r="E252" s="231"/>
      <c r="F252" s="13" t="s">
        <v>1250</v>
      </c>
      <c r="G252" s="13" t="s">
        <v>3074</v>
      </c>
      <c r="H252">
        <v>1</v>
      </c>
      <c r="I252" t="s">
        <v>3075</v>
      </c>
    </row>
    <row r="253" spans="1:9">
      <c r="A253" s="242">
        <v>252</v>
      </c>
      <c r="B253" s="148"/>
      <c r="C253" s="148"/>
      <c r="D253" s="231"/>
      <c r="E253" s="231"/>
      <c r="F253" s="13" t="s">
        <v>1250</v>
      </c>
      <c r="G253" s="13" t="s">
        <v>3074</v>
      </c>
      <c r="H253">
        <v>1</v>
      </c>
      <c r="I253" t="s">
        <v>3075</v>
      </c>
    </row>
    <row r="254" spans="1:9">
      <c r="A254" s="242">
        <v>253</v>
      </c>
      <c r="B254" s="148"/>
      <c r="C254" s="148"/>
      <c r="D254" s="231"/>
      <c r="E254" s="231"/>
      <c r="F254" s="13" t="s">
        <v>1250</v>
      </c>
      <c r="G254" s="13" t="s">
        <v>3074</v>
      </c>
      <c r="H254">
        <v>1</v>
      </c>
      <c r="I254" t="s">
        <v>3075</v>
      </c>
    </row>
    <row r="255" spans="1:9">
      <c r="A255" s="242">
        <v>254</v>
      </c>
      <c r="B255" s="148"/>
      <c r="C255" s="148"/>
      <c r="D255" s="231"/>
      <c r="E255" s="231"/>
      <c r="F255" s="13" t="s">
        <v>1250</v>
      </c>
      <c r="G255" s="13" t="s">
        <v>3074</v>
      </c>
      <c r="H255">
        <v>1</v>
      </c>
      <c r="I255" t="s">
        <v>3075</v>
      </c>
    </row>
    <row r="256" spans="1:9">
      <c r="A256" s="242">
        <v>255</v>
      </c>
      <c r="B256" s="148"/>
      <c r="C256" s="148"/>
      <c r="D256" s="231"/>
      <c r="E256" s="231"/>
      <c r="F256" s="13" t="s">
        <v>1250</v>
      </c>
      <c r="G256" s="13" t="s">
        <v>3074</v>
      </c>
      <c r="H256">
        <v>1</v>
      </c>
      <c r="I256" t="s">
        <v>3075</v>
      </c>
    </row>
    <row r="257" spans="1:9">
      <c r="A257" s="242">
        <v>256</v>
      </c>
      <c r="B257" s="148"/>
      <c r="C257" s="148"/>
      <c r="D257" s="231"/>
      <c r="E257" s="231"/>
      <c r="F257" s="13" t="s">
        <v>1250</v>
      </c>
      <c r="G257" s="13" t="s">
        <v>3074</v>
      </c>
      <c r="H257">
        <v>1</v>
      </c>
      <c r="I257" t="s">
        <v>3075</v>
      </c>
    </row>
    <row r="258" spans="1:9">
      <c r="A258" s="242">
        <v>257</v>
      </c>
      <c r="B258" s="148"/>
      <c r="C258" s="148"/>
      <c r="D258" s="231"/>
      <c r="E258" s="231"/>
      <c r="F258" s="13" t="s">
        <v>1250</v>
      </c>
      <c r="G258" s="13" t="s">
        <v>3074</v>
      </c>
      <c r="H258">
        <v>1</v>
      </c>
      <c r="I258" t="s">
        <v>3075</v>
      </c>
    </row>
    <row r="259" spans="1:9">
      <c r="A259" s="242">
        <v>258</v>
      </c>
      <c r="B259" s="148"/>
      <c r="C259" s="148"/>
      <c r="D259" s="231"/>
      <c r="E259" s="231"/>
      <c r="F259" s="13" t="s">
        <v>1250</v>
      </c>
      <c r="G259" s="13" t="s">
        <v>3074</v>
      </c>
      <c r="H259">
        <v>1</v>
      </c>
      <c r="I259" t="s">
        <v>3075</v>
      </c>
    </row>
    <row r="260" spans="1:9">
      <c r="A260" s="242">
        <v>259</v>
      </c>
      <c r="B260" s="148"/>
      <c r="C260" s="148"/>
      <c r="D260" s="231"/>
      <c r="E260" s="231"/>
      <c r="F260" s="13" t="s">
        <v>1250</v>
      </c>
      <c r="G260" s="13" t="s">
        <v>3074</v>
      </c>
      <c r="H260">
        <v>1</v>
      </c>
      <c r="I260" t="s">
        <v>3075</v>
      </c>
    </row>
    <row r="261" spans="1:9">
      <c r="A261" s="242">
        <v>260</v>
      </c>
      <c r="B261" s="148"/>
      <c r="C261" s="148"/>
      <c r="D261" s="231"/>
      <c r="E261" s="231"/>
      <c r="F261" s="13" t="s">
        <v>1250</v>
      </c>
      <c r="G261" s="13" t="s">
        <v>3074</v>
      </c>
      <c r="H261">
        <v>1</v>
      </c>
      <c r="I261" t="s">
        <v>3075</v>
      </c>
    </row>
    <row r="262" spans="1:9">
      <c r="A262" s="242">
        <v>261</v>
      </c>
      <c r="B262" s="148"/>
      <c r="C262" s="148"/>
      <c r="D262" s="231"/>
      <c r="E262" s="231"/>
      <c r="F262" s="13" t="s">
        <v>1250</v>
      </c>
      <c r="G262" s="13" t="s">
        <v>3074</v>
      </c>
      <c r="H262">
        <v>1</v>
      </c>
      <c r="I262" t="s">
        <v>3075</v>
      </c>
    </row>
    <row r="263" spans="1:9">
      <c r="A263" s="242">
        <v>262</v>
      </c>
      <c r="B263" s="148"/>
      <c r="C263" s="148"/>
      <c r="D263" s="231"/>
      <c r="E263" s="231"/>
      <c r="F263" s="13" t="s">
        <v>1250</v>
      </c>
      <c r="G263" s="13" t="s">
        <v>3074</v>
      </c>
      <c r="H263">
        <v>1</v>
      </c>
      <c r="I263" t="s">
        <v>3075</v>
      </c>
    </row>
    <row r="264" spans="1:9">
      <c r="A264" s="242">
        <v>263</v>
      </c>
      <c r="B264" s="148"/>
      <c r="C264" s="148"/>
      <c r="D264" s="231"/>
      <c r="E264" s="231"/>
      <c r="F264" s="13" t="s">
        <v>1250</v>
      </c>
      <c r="G264" s="13" t="s">
        <v>3074</v>
      </c>
      <c r="H264">
        <v>1</v>
      </c>
      <c r="I264" t="s">
        <v>3075</v>
      </c>
    </row>
    <row r="265" spans="1:9">
      <c r="A265" s="242">
        <v>264</v>
      </c>
      <c r="B265" s="148"/>
      <c r="C265" s="148"/>
      <c r="D265" s="231"/>
      <c r="E265" s="231"/>
      <c r="F265" s="13" t="s">
        <v>1250</v>
      </c>
      <c r="G265" s="13" t="s">
        <v>3074</v>
      </c>
      <c r="H265">
        <v>1</v>
      </c>
      <c r="I265" t="s">
        <v>3075</v>
      </c>
    </row>
    <row r="266" spans="1:9">
      <c r="A266" s="242">
        <v>265</v>
      </c>
      <c r="B266" s="148"/>
      <c r="C266" s="148"/>
      <c r="D266" s="231"/>
      <c r="E266" s="231"/>
      <c r="F266" s="13" t="s">
        <v>1250</v>
      </c>
      <c r="G266" s="13" t="s">
        <v>3074</v>
      </c>
      <c r="H266">
        <v>1</v>
      </c>
      <c r="I266" t="s">
        <v>3075</v>
      </c>
    </row>
    <row r="267" spans="1:9">
      <c r="A267" s="242">
        <v>266</v>
      </c>
      <c r="B267" s="148"/>
      <c r="C267" s="148"/>
      <c r="D267" s="231"/>
      <c r="E267" s="231"/>
      <c r="F267" s="13" t="s">
        <v>1250</v>
      </c>
      <c r="G267" s="13" t="s">
        <v>3074</v>
      </c>
      <c r="H267">
        <v>1</v>
      </c>
      <c r="I267" t="s">
        <v>3075</v>
      </c>
    </row>
    <row r="268" spans="1:9">
      <c r="A268" s="242">
        <v>267</v>
      </c>
      <c r="B268" s="148"/>
      <c r="C268" s="148"/>
      <c r="D268" s="231"/>
      <c r="E268" s="231"/>
      <c r="F268" s="13" t="s">
        <v>1250</v>
      </c>
      <c r="G268" s="13" t="s">
        <v>3074</v>
      </c>
      <c r="H268">
        <v>1</v>
      </c>
      <c r="I268" t="s">
        <v>3075</v>
      </c>
    </row>
    <row r="269" spans="1:9">
      <c r="A269" s="242">
        <v>268</v>
      </c>
      <c r="B269" s="148"/>
      <c r="C269" s="148"/>
      <c r="D269" s="231"/>
      <c r="E269" s="231"/>
      <c r="F269" s="13" t="s">
        <v>1250</v>
      </c>
      <c r="G269" s="13" t="s">
        <v>3074</v>
      </c>
      <c r="H269">
        <v>1</v>
      </c>
      <c r="I269" t="s">
        <v>3075</v>
      </c>
    </row>
    <row r="270" spans="1:9">
      <c r="A270" s="242">
        <v>269</v>
      </c>
      <c r="B270" s="148"/>
      <c r="C270" s="148"/>
      <c r="D270" s="231"/>
      <c r="E270" s="231"/>
      <c r="F270" s="13" t="s">
        <v>1250</v>
      </c>
      <c r="G270" s="13" t="s">
        <v>3074</v>
      </c>
      <c r="H270">
        <v>1</v>
      </c>
      <c r="I270" t="s">
        <v>3075</v>
      </c>
    </row>
    <row r="271" spans="1:9">
      <c r="A271" s="242">
        <v>270</v>
      </c>
      <c r="B271" s="148"/>
      <c r="C271" s="148"/>
      <c r="D271" s="231"/>
      <c r="E271" s="231"/>
      <c r="F271" s="13" t="s">
        <v>1250</v>
      </c>
      <c r="G271" s="13" t="s">
        <v>3074</v>
      </c>
      <c r="H271">
        <v>1</v>
      </c>
      <c r="I271" t="s">
        <v>3075</v>
      </c>
    </row>
    <row r="272" spans="1:9">
      <c r="A272" s="242">
        <v>271</v>
      </c>
      <c r="B272" s="148"/>
      <c r="C272" s="148"/>
      <c r="D272" s="231"/>
      <c r="E272" s="231"/>
      <c r="F272" s="13" t="s">
        <v>1250</v>
      </c>
      <c r="G272" s="13" t="s">
        <v>3074</v>
      </c>
      <c r="H272">
        <v>1</v>
      </c>
      <c r="I272" t="s">
        <v>3075</v>
      </c>
    </row>
    <row r="273" spans="1:9">
      <c r="A273" s="242">
        <v>272</v>
      </c>
      <c r="B273" s="148"/>
      <c r="C273" s="148"/>
      <c r="D273" s="231"/>
      <c r="E273" s="231"/>
      <c r="F273" s="13" t="s">
        <v>1250</v>
      </c>
      <c r="G273" s="13" t="s">
        <v>3074</v>
      </c>
      <c r="H273">
        <v>1</v>
      </c>
      <c r="I273" t="s">
        <v>3075</v>
      </c>
    </row>
    <row r="274" spans="1:9">
      <c r="A274" s="242">
        <v>273</v>
      </c>
      <c r="B274" s="148"/>
      <c r="C274" s="148"/>
      <c r="D274" s="231"/>
      <c r="E274" s="231"/>
      <c r="F274" s="13" t="s">
        <v>1250</v>
      </c>
      <c r="G274" s="13" t="s">
        <v>3074</v>
      </c>
      <c r="H274">
        <v>1</v>
      </c>
      <c r="I274" t="s">
        <v>3075</v>
      </c>
    </row>
    <row r="275" spans="1:9">
      <c r="A275" s="242">
        <v>274</v>
      </c>
      <c r="B275" s="148"/>
      <c r="C275" s="148"/>
      <c r="D275" s="231"/>
      <c r="E275" s="231"/>
      <c r="F275" s="13" t="s">
        <v>1250</v>
      </c>
      <c r="G275" s="13" t="s">
        <v>3074</v>
      </c>
      <c r="H275">
        <v>1</v>
      </c>
      <c r="I275" t="s">
        <v>3075</v>
      </c>
    </row>
    <row r="276" spans="1:9">
      <c r="A276" s="242">
        <v>275</v>
      </c>
      <c r="B276" s="148"/>
      <c r="C276" s="148"/>
      <c r="D276" s="231"/>
      <c r="E276" s="231"/>
      <c r="F276" s="13" t="s">
        <v>1250</v>
      </c>
      <c r="G276" s="13" t="s">
        <v>3074</v>
      </c>
      <c r="H276">
        <v>1</v>
      </c>
      <c r="I276" t="s">
        <v>3075</v>
      </c>
    </row>
    <row r="277" spans="1:9">
      <c r="A277" s="242">
        <v>276</v>
      </c>
      <c r="B277" s="148"/>
      <c r="C277" s="148"/>
      <c r="D277" s="231"/>
      <c r="E277" s="231"/>
      <c r="F277" s="13" t="s">
        <v>1250</v>
      </c>
      <c r="G277" s="13" t="s">
        <v>3074</v>
      </c>
      <c r="H277">
        <v>1</v>
      </c>
      <c r="I277" t="s">
        <v>3075</v>
      </c>
    </row>
    <row r="278" spans="1:9">
      <c r="A278" s="242">
        <v>277</v>
      </c>
      <c r="B278" s="148"/>
      <c r="C278" s="148"/>
      <c r="D278" s="231"/>
      <c r="E278" s="231"/>
      <c r="F278" s="13" t="s">
        <v>1250</v>
      </c>
      <c r="G278" s="13" t="s">
        <v>3074</v>
      </c>
      <c r="H278">
        <v>1</v>
      </c>
      <c r="I278" t="s">
        <v>3075</v>
      </c>
    </row>
    <row r="279" spans="1:9">
      <c r="A279" s="242">
        <v>278</v>
      </c>
      <c r="B279" s="148"/>
      <c r="C279" s="148"/>
      <c r="D279" s="231"/>
      <c r="E279" s="231"/>
      <c r="F279" s="13" t="s">
        <v>1250</v>
      </c>
      <c r="G279" s="13" t="s">
        <v>3074</v>
      </c>
      <c r="H279">
        <v>1</v>
      </c>
      <c r="I279" t="s">
        <v>3075</v>
      </c>
    </row>
    <row r="280" spans="1:9">
      <c r="A280" s="242">
        <v>279</v>
      </c>
      <c r="B280" s="148"/>
      <c r="C280" s="148"/>
      <c r="D280" s="231"/>
      <c r="E280" s="231"/>
      <c r="F280" s="13" t="s">
        <v>1250</v>
      </c>
      <c r="G280" s="13" t="s">
        <v>3074</v>
      </c>
      <c r="H280">
        <v>1</v>
      </c>
      <c r="I280" t="s">
        <v>3075</v>
      </c>
    </row>
    <row r="281" spans="1:9">
      <c r="A281" s="242">
        <v>280</v>
      </c>
      <c r="B281" s="148"/>
      <c r="C281" s="148"/>
      <c r="D281" s="231"/>
      <c r="E281" s="231"/>
      <c r="F281" s="13" t="s">
        <v>1250</v>
      </c>
      <c r="G281" s="13" t="s">
        <v>3074</v>
      </c>
      <c r="H281">
        <v>1</v>
      </c>
      <c r="I281" t="s">
        <v>3075</v>
      </c>
    </row>
    <row r="282" spans="1:9">
      <c r="A282" s="242">
        <v>281</v>
      </c>
      <c r="B282" s="148"/>
      <c r="C282" s="148"/>
      <c r="D282" s="231"/>
      <c r="E282" s="231"/>
      <c r="F282" s="13" t="s">
        <v>1250</v>
      </c>
      <c r="G282" s="13" t="s">
        <v>3074</v>
      </c>
      <c r="H282">
        <v>1</v>
      </c>
      <c r="I282" t="s">
        <v>3075</v>
      </c>
    </row>
    <row r="283" spans="1:9">
      <c r="A283" s="242">
        <v>282</v>
      </c>
      <c r="B283" s="148"/>
      <c r="C283" s="148"/>
      <c r="D283" s="231"/>
      <c r="E283" s="231"/>
      <c r="F283" s="13" t="s">
        <v>1250</v>
      </c>
      <c r="G283" s="13" t="s">
        <v>3074</v>
      </c>
      <c r="H283">
        <v>1</v>
      </c>
      <c r="I283" t="s">
        <v>3075</v>
      </c>
    </row>
    <row r="284" spans="1:9">
      <c r="A284" s="242">
        <v>283</v>
      </c>
      <c r="B284" s="148"/>
      <c r="C284" s="148"/>
      <c r="D284" s="231"/>
      <c r="E284" s="231"/>
      <c r="F284" s="13" t="s">
        <v>1250</v>
      </c>
      <c r="G284" s="13" t="s">
        <v>3074</v>
      </c>
      <c r="H284">
        <v>1</v>
      </c>
      <c r="I284" t="s">
        <v>3075</v>
      </c>
    </row>
    <row r="285" spans="1:9">
      <c r="A285" s="242">
        <v>284</v>
      </c>
      <c r="B285" s="148"/>
      <c r="C285" s="148"/>
      <c r="D285" s="231"/>
      <c r="E285" s="231"/>
      <c r="F285" s="13" t="s">
        <v>1250</v>
      </c>
      <c r="G285" s="13" t="s">
        <v>3074</v>
      </c>
      <c r="H285">
        <v>1</v>
      </c>
      <c r="I285" t="s">
        <v>3075</v>
      </c>
    </row>
    <row r="286" spans="1:9">
      <c r="A286" s="242">
        <v>285</v>
      </c>
      <c r="B286" s="148"/>
      <c r="C286" s="148"/>
      <c r="D286" s="231"/>
      <c r="E286" s="231"/>
      <c r="F286" s="13" t="s">
        <v>1250</v>
      </c>
      <c r="G286" s="13" t="s">
        <v>3074</v>
      </c>
      <c r="H286">
        <v>1</v>
      </c>
      <c r="I286" t="s">
        <v>3075</v>
      </c>
    </row>
    <row r="287" spans="1:9">
      <c r="A287" s="242">
        <v>286</v>
      </c>
      <c r="B287" s="148"/>
      <c r="C287" s="148"/>
      <c r="D287" s="231"/>
      <c r="E287" s="231"/>
      <c r="F287" s="13" t="s">
        <v>1250</v>
      </c>
      <c r="G287" s="13" t="s">
        <v>3074</v>
      </c>
      <c r="H287">
        <v>1</v>
      </c>
      <c r="I287" t="s">
        <v>3075</v>
      </c>
    </row>
    <row r="288" spans="1:9">
      <c r="A288" s="242">
        <v>287</v>
      </c>
      <c r="B288" s="148"/>
      <c r="C288" s="148"/>
      <c r="D288" s="231"/>
      <c r="E288" s="231"/>
      <c r="F288" s="13" t="s">
        <v>1250</v>
      </c>
      <c r="G288" s="13" t="s">
        <v>3074</v>
      </c>
      <c r="H288">
        <v>1</v>
      </c>
      <c r="I288" t="s">
        <v>3075</v>
      </c>
    </row>
    <row r="289" spans="1:9">
      <c r="A289" s="242">
        <v>288</v>
      </c>
      <c r="B289" s="148"/>
      <c r="C289" s="148"/>
      <c r="D289" s="231"/>
      <c r="E289" s="231"/>
      <c r="F289" s="13" t="s">
        <v>1250</v>
      </c>
      <c r="G289" s="13" t="s">
        <v>3074</v>
      </c>
      <c r="H289">
        <v>1</v>
      </c>
      <c r="I289" t="s">
        <v>3075</v>
      </c>
    </row>
    <row r="290" spans="1:9">
      <c r="A290" s="242">
        <v>289</v>
      </c>
      <c r="B290" s="148"/>
      <c r="C290" s="148"/>
      <c r="D290" s="231"/>
      <c r="E290" s="231"/>
      <c r="F290" s="13" t="s">
        <v>1250</v>
      </c>
      <c r="G290" s="13" t="s">
        <v>3074</v>
      </c>
      <c r="H290">
        <v>1</v>
      </c>
      <c r="I290" t="s">
        <v>3075</v>
      </c>
    </row>
    <row r="291" spans="1:9">
      <c r="A291" s="242">
        <v>290</v>
      </c>
      <c r="B291" s="148"/>
      <c r="C291" s="148"/>
      <c r="D291" s="231"/>
      <c r="E291" s="231"/>
      <c r="F291" s="13" t="s">
        <v>1250</v>
      </c>
      <c r="G291" s="13" t="s">
        <v>3074</v>
      </c>
      <c r="H291">
        <v>1</v>
      </c>
      <c r="I291" t="s">
        <v>3075</v>
      </c>
    </row>
    <row r="292" spans="1:9">
      <c r="A292" s="242">
        <v>291</v>
      </c>
      <c r="B292" s="148"/>
      <c r="C292" s="148"/>
      <c r="D292" s="231"/>
      <c r="E292" s="231"/>
      <c r="F292" s="13" t="s">
        <v>1250</v>
      </c>
      <c r="G292" s="13" t="s">
        <v>3074</v>
      </c>
      <c r="H292">
        <v>1</v>
      </c>
      <c r="I292" t="s">
        <v>3075</v>
      </c>
    </row>
    <row r="293" spans="1:9">
      <c r="A293" s="242">
        <v>292</v>
      </c>
      <c r="B293" s="148"/>
      <c r="C293" s="148"/>
      <c r="D293" s="231"/>
      <c r="E293" s="231"/>
      <c r="F293" s="13" t="s">
        <v>1250</v>
      </c>
      <c r="G293" s="13" t="s">
        <v>3074</v>
      </c>
      <c r="H293">
        <v>1</v>
      </c>
      <c r="I293" t="s">
        <v>3075</v>
      </c>
    </row>
    <row r="294" spans="1:9">
      <c r="A294" s="242">
        <v>293</v>
      </c>
      <c r="B294" s="148"/>
      <c r="C294" s="148"/>
      <c r="D294" s="231"/>
      <c r="E294" s="231"/>
      <c r="F294" s="13" t="s">
        <v>1250</v>
      </c>
      <c r="G294" s="13" t="s">
        <v>3074</v>
      </c>
      <c r="H294">
        <v>1</v>
      </c>
      <c r="I294" t="s">
        <v>3075</v>
      </c>
    </row>
    <row r="295" spans="1:9">
      <c r="A295" s="242">
        <v>294</v>
      </c>
      <c r="B295" s="148"/>
      <c r="C295" s="148"/>
      <c r="D295" s="231"/>
      <c r="E295" s="231"/>
      <c r="F295" s="13" t="s">
        <v>1250</v>
      </c>
      <c r="G295" s="13" t="s">
        <v>3074</v>
      </c>
      <c r="H295">
        <v>1</v>
      </c>
      <c r="I295" t="s">
        <v>3075</v>
      </c>
    </row>
    <row r="296" spans="1:9">
      <c r="A296" s="242">
        <v>295</v>
      </c>
      <c r="B296" s="148"/>
      <c r="C296" s="148"/>
      <c r="D296" s="231"/>
      <c r="E296" s="231"/>
      <c r="F296" s="13" t="s">
        <v>1250</v>
      </c>
      <c r="G296" s="13" t="s">
        <v>3074</v>
      </c>
      <c r="H296">
        <v>1</v>
      </c>
      <c r="I296" t="s">
        <v>3075</v>
      </c>
    </row>
    <row r="297" spans="1:9">
      <c r="A297" s="242">
        <v>296</v>
      </c>
      <c r="B297" s="148"/>
      <c r="C297" s="148"/>
      <c r="D297" s="231"/>
      <c r="E297" s="231"/>
      <c r="F297" s="13" t="s">
        <v>1250</v>
      </c>
      <c r="G297" s="13" t="s">
        <v>3074</v>
      </c>
      <c r="H297">
        <v>1</v>
      </c>
      <c r="I297" t="s">
        <v>3075</v>
      </c>
    </row>
    <row r="298" spans="1:9">
      <c r="A298" s="242">
        <v>297</v>
      </c>
      <c r="B298" s="148"/>
      <c r="C298" s="148"/>
      <c r="D298" s="231"/>
      <c r="E298" s="231"/>
      <c r="F298" s="13" t="s">
        <v>1250</v>
      </c>
      <c r="G298" s="13" t="s">
        <v>3074</v>
      </c>
      <c r="H298">
        <v>1</v>
      </c>
      <c r="I298" t="s">
        <v>3075</v>
      </c>
    </row>
    <row r="299" spans="1:9">
      <c r="A299" s="242">
        <v>298</v>
      </c>
      <c r="B299" s="148"/>
      <c r="C299" s="148"/>
      <c r="D299" s="231"/>
      <c r="E299" s="231"/>
      <c r="F299" s="13" t="s">
        <v>1250</v>
      </c>
      <c r="G299" s="13" t="s">
        <v>3074</v>
      </c>
      <c r="H299">
        <v>1</v>
      </c>
      <c r="I299" t="s">
        <v>3075</v>
      </c>
    </row>
    <row r="300" spans="1:9">
      <c r="A300" s="242">
        <v>299</v>
      </c>
      <c r="B300" s="148"/>
      <c r="C300" s="148"/>
      <c r="D300" s="231"/>
      <c r="E300" s="231"/>
      <c r="F300" s="13" t="s">
        <v>1250</v>
      </c>
      <c r="G300" s="13" t="s">
        <v>3074</v>
      </c>
      <c r="H300">
        <v>1</v>
      </c>
      <c r="I300" t="s">
        <v>3075</v>
      </c>
    </row>
    <row r="301" spans="1:9">
      <c r="A301" s="242">
        <v>300</v>
      </c>
      <c r="B301" s="148"/>
      <c r="C301" s="148"/>
      <c r="D301" s="231"/>
      <c r="E301" s="231"/>
      <c r="F301" s="13" t="s">
        <v>1250</v>
      </c>
      <c r="G301" s="13" t="s">
        <v>3074</v>
      </c>
      <c r="H301">
        <v>1</v>
      </c>
      <c r="I301" t="s">
        <v>3075</v>
      </c>
    </row>
    <row r="302" spans="1:9">
      <c r="A302" s="154"/>
      <c r="B302" s="148"/>
      <c r="C302" s="148"/>
      <c r="D302" s="231"/>
      <c r="E302" s="231"/>
      <c r="F302" s="13"/>
      <c r="G302" s="13"/>
    </row>
    <row r="501" spans="8:8" ht="15.75" thickBot="1">
      <c r="H501" s="189"/>
    </row>
  </sheetData>
  <phoneticPr fontId="10" type="noConversion"/>
  <conditionalFormatting sqref="F3:G11 F32:G41 F13:G22 F24:G30 F94:G94 F43:G84 F217:G302 F165:G215 F96:G163">
    <cfRule type="cellIs" dxfId="17017" priority="18128" operator="equal">
      <formula>"red"</formula>
    </cfRule>
    <cfRule type="cellIs" dxfId="17016" priority="18130" operator="equal">
      <formula>3</formula>
    </cfRule>
    <cfRule type="cellIs" dxfId="17015" priority="18131" operator="equal">
      <formula>"yellow"</formula>
    </cfRule>
    <cfRule type="cellIs" dxfId="17014" priority="18132" operator="equal">
      <formula>2</formula>
    </cfRule>
    <cfRule type="cellIs" dxfId="17013" priority="18133" operator="equal">
      <formula>"green"</formula>
    </cfRule>
    <cfRule type="cellIs" dxfId="17012" priority="18134" operator="equal">
      <formula>1</formula>
    </cfRule>
    <cfRule type="cellIs" dxfId="17011" priority="18135" operator="equal">
      <formula>"grey"</formula>
    </cfRule>
    <cfRule type="cellIs" dxfId="17010" priority="18136" operator="equal">
      <formula>0</formula>
    </cfRule>
  </conditionalFormatting>
  <conditionalFormatting sqref="G3:G11 G32:G41 G13:G22 G24:G30 G94 G43:G84 G217:G302 G165:G215 G96:G163">
    <cfRule type="cellIs" dxfId="17009" priority="18129" operator="equal">
      <formula>"red"</formula>
    </cfRule>
  </conditionalFormatting>
  <conditionalFormatting sqref="F2:G2">
    <cfRule type="cellIs" dxfId="17008" priority="18119" operator="equal">
      <formula>"red"</formula>
    </cfRule>
    <cfRule type="cellIs" dxfId="17007" priority="18121" operator="equal">
      <formula>3</formula>
    </cfRule>
    <cfRule type="cellIs" dxfId="17006" priority="18122" operator="equal">
      <formula>"yellow"</formula>
    </cfRule>
    <cfRule type="cellIs" dxfId="17005" priority="18123" operator="equal">
      <formula>2</formula>
    </cfRule>
    <cfRule type="cellIs" dxfId="17004" priority="18124" operator="equal">
      <formula>"green"</formula>
    </cfRule>
    <cfRule type="cellIs" dxfId="17003" priority="18125" operator="equal">
      <formula>1</formula>
    </cfRule>
    <cfRule type="cellIs" dxfId="17002" priority="18126" operator="equal">
      <formula>"grey"</formula>
    </cfRule>
    <cfRule type="cellIs" dxfId="17001" priority="18127" operator="equal">
      <formula>0</formula>
    </cfRule>
  </conditionalFormatting>
  <conditionalFormatting sqref="G2">
    <cfRule type="cellIs" dxfId="17000" priority="18120" operator="equal">
      <formula>"red"</formula>
    </cfRule>
  </conditionalFormatting>
  <conditionalFormatting sqref="F46:G63">
    <cfRule type="cellIs" dxfId="16999" priority="18110" operator="equal">
      <formula>"red"</formula>
    </cfRule>
    <cfRule type="cellIs" dxfId="16998" priority="18112" operator="equal">
      <formula>3</formula>
    </cfRule>
    <cfRule type="cellIs" dxfId="16997" priority="18113" operator="equal">
      <formula>"yellow"</formula>
    </cfRule>
    <cfRule type="cellIs" dxfId="16996" priority="18114" operator="equal">
      <formula>2</formula>
    </cfRule>
    <cfRule type="cellIs" dxfId="16995" priority="18115" operator="equal">
      <formula>"green"</formula>
    </cfRule>
    <cfRule type="cellIs" dxfId="16994" priority="18116" operator="equal">
      <formula>1</formula>
    </cfRule>
    <cfRule type="cellIs" dxfId="16993" priority="18117" operator="equal">
      <formula>"grey"</formula>
    </cfRule>
    <cfRule type="cellIs" dxfId="16992" priority="18118" operator="equal">
      <formula>0</formula>
    </cfRule>
  </conditionalFormatting>
  <conditionalFormatting sqref="G46:G63">
    <cfRule type="cellIs" dxfId="16991" priority="18111" operator="equal">
      <formula>"red"</formula>
    </cfRule>
  </conditionalFormatting>
  <conditionalFormatting sqref="F31:G31">
    <cfRule type="cellIs" dxfId="16990" priority="18101" operator="equal">
      <formula>"red"</formula>
    </cfRule>
    <cfRule type="cellIs" dxfId="16989" priority="18103" operator="equal">
      <formula>3</formula>
    </cfRule>
    <cfRule type="cellIs" dxfId="16988" priority="18104" operator="equal">
      <formula>"yellow"</formula>
    </cfRule>
    <cfRule type="cellIs" dxfId="16987" priority="18105" operator="equal">
      <formula>2</formula>
    </cfRule>
    <cfRule type="cellIs" dxfId="16986" priority="18106" operator="equal">
      <formula>"green"</formula>
    </cfRule>
    <cfRule type="cellIs" dxfId="16985" priority="18107" operator="equal">
      <formula>1</formula>
    </cfRule>
    <cfRule type="cellIs" dxfId="16984" priority="18108" operator="equal">
      <formula>"grey"</formula>
    </cfRule>
    <cfRule type="cellIs" dxfId="16983" priority="18109" operator="equal">
      <formula>0</formula>
    </cfRule>
  </conditionalFormatting>
  <conditionalFormatting sqref="G31">
    <cfRule type="cellIs" dxfId="16982" priority="18102" operator="equal">
      <formula>"red"</formula>
    </cfRule>
  </conditionalFormatting>
  <conditionalFormatting sqref="F61:G61">
    <cfRule type="cellIs" dxfId="16981" priority="18083" operator="equal">
      <formula>"red"</formula>
    </cfRule>
    <cfRule type="cellIs" dxfId="16980" priority="18085" operator="equal">
      <formula>3</formula>
    </cfRule>
    <cfRule type="cellIs" dxfId="16979" priority="18086" operator="equal">
      <formula>"yellow"</formula>
    </cfRule>
    <cfRule type="cellIs" dxfId="16978" priority="18087" operator="equal">
      <formula>2</formula>
    </cfRule>
    <cfRule type="cellIs" dxfId="16977" priority="18088" operator="equal">
      <formula>"green"</formula>
    </cfRule>
    <cfRule type="cellIs" dxfId="16976" priority="18089" operator="equal">
      <formula>1</formula>
    </cfRule>
    <cfRule type="cellIs" dxfId="16975" priority="18090" operator="equal">
      <formula>"grey"</formula>
    </cfRule>
    <cfRule type="cellIs" dxfId="16974" priority="18091" operator="equal">
      <formula>0</formula>
    </cfRule>
  </conditionalFormatting>
  <conditionalFormatting sqref="G61">
    <cfRule type="cellIs" dxfId="16973" priority="18084" operator="equal">
      <formula>"red"</formula>
    </cfRule>
  </conditionalFormatting>
  <conditionalFormatting sqref="F80:G80">
    <cfRule type="cellIs" dxfId="16972" priority="18029" operator="equal">
      <formula>"red"</formula>
    </cfRule>
    <cfRule type="cellIs" dxfId="16971" priority="18031" operator="equal">
      <formula>3</formula>
    </cfRule>
    <cfRule type="cellIs" dxfId="16970" priority="18032" operator="equal">
      <formula>"yellow"</formula>
    </cfRule>
    <cfRule type="cellIs" dxfId="16969" priority="18033" operator="equal">
      <formula>2</formula>
    </cfRule>
    <cfRule type="cellIs" dxfId="16968" priority="18034" operator="equal">
      <formula>"green"</formula>
    </cfRule>
    <cfRule type="cellIs" dxfId="16967" priority="18035" operator="equal">
      <formula>1</formula>
    </cfRule>
    <cfRule type="cellIs" dxfId="16966" priority="18036" operator="equal">
      <formula>"grey"</formula>
    </cfRule>
    <cfRule type="cellIs" dxfId="16965" priority="18037" operator="equal">
      <formula>0</formula>
    </cfRule>
  </conditionalFormatting>
  <conditionalFormatting sqref="G80">
    <cfRule type="cellIs" dxfId="16964" priority="18030" operator="equal">
      <formula>"red"</formula>
    </cfRule>
  </conditionalFormatting>
  <conditionalFormatting sqref="F80:G80">
    <cfRule type="cellIs" dxfId="16963" priority="18020" operator="equal">
      <formula>"red"</formula>
    </cfRule>
    <cfRule type="cellIs" dxfId="16962" priority="18022" operator="equal">
      <formula>3</formula>
    </cfRule>
    <cfRule type="cellIs" dxfId="16961" priority="18023" operator="equal">
      <formula>"yellow"</formula>
    </cfRule>
    <cfRule type="cellIs" dxfId="16960" priority="18024" operator="equal">
      <formula>2</formula>
    </cfRule>
    <cfRule type="cellIs" dxfId="16959" priority="18025" operator="equal">
      <formula>"green"</formula>
    </cfRule>
    <cfRule type="cellIs" dxfId="16958" priority="18026" operator="equal">
      <formula>1</formula>
    </cfRule>
    <cfRule type="cellIs" dxfId="16957" priority="18027" operator="equal">
      <formula>"grey"</formula>
    </cfRule>
    <cfRule type="cellIs" dxfId="16956" priority="18028" operator="equal">
      <formula>0</formula>
    </cfRule>
  </conditionalFormatting>
  <conditionalFormatting sqref="G80">
    <cfRule type="cellIs" dxfId="16955" priority="18021" operator="equal">
      <formula>"red"</formula>
    </cfRule>
  </conditionalFormatting>
  <conditionalFormatting sqref="F79:G85">
    <cfRule type="cellIs" dxfId="16954" priority="18011" operator="equal">
      <formula>"red"</formula>
    </cfRule>
    <cfRule type="cellIs" dxfId="16953" priority="18013" operator="equal">
      <formula>3</formula>
    </cfRule>
    <cfRule type="cellIs" dxfId="16952" priority="18014" operator="equal">
      <formula>"yellow"</formula>
    </cfRule>
    <cfRule type="cellIs" dxfId="16951" priority="18015" operator="equal">
      <formula>2</formula>
    </cfRule>
    <cfRule type="cellIs" dxfId="16950" priority="18016" operator="equal">
      <formula>"green"</formula>
    </cfRule>
    <cfRule type="cellIs" dxfId="16949" priority="18017" operator="equal">
      <formula>1</formula>
    </cfRule>
    <cfRule type="cellIs" dxfId="16948" priority="18018" operator="equal">
      <formula>"grey"</formula>
    </cfRule>
    <cfRule type="cellIs" dxfId="16947" priority="18019" operator="equal">
      <formula>0</formula>
    </cfRule>
  </conditionalFormatting>
  <conditionalFormatting sqref="G79:G85">
    <cfRule type="cellIs" dxfId="16946" priority="18012" operator="equal">
      <formula>"red"</formula>
    </cfRule>
  </conditionalFormatting>
  <conditionalFormatting sqref="F83:G83">
    <cfRule type="cellIs" dxfId="16945" priority="18002" operator="equal">
      <formula>"red"</formula>
    </cfRule>
    <cfRule type="cellIs" dxfId="16944" priority="18004" operator="equal">
      <formula>3</formula>
    </cfRule>
    <cfRule type="cellIs" dxfId="16943" priority="18005" operator="equal">
      <formula>"yellow"</formula>
    </cfRule>
    <cfRule type="cellIs" dxfId="16942" priority="18006" operator="equal">
      <formula>2</formula>
    </cfRule>
    <cfRule type="cellIs" dxfId="16941" priority="18007" operator="equal">
      <formula>"green"</formula>
    </cfRule>
    <cfRule type="cellIs" dxfId="16940" priority="18008" operator="equal">
      <formula>1</formula>
    </cfRule>
    <cfRule type="cellIs" dxfId="16939" priority="18009" operator="equal">
      <formula>"grey"</formula>
    </cfRule>
    <cfRule type="cellIs" dxfId="16938" priority="18010" operator="equal">
      <formula>0</formula>
    </cfRule>
  </conditionalFormatting>
  <conditionalFormatting sqref="G83">
    <cfRule type="cellIs" dxfId="16937" priority="18003" operator="equal">
      <formula>"red"</formula>
    </cfRule>
  </conditionalFormatting>
  <conditionalFormatting sqref="F87:G88">
    <cfRule type="cellIs" dxfId="16936" priority="17993" operator="equal">
      <formula>"red"</formula>
    </cfRule>
    <cfRule type="cellIs" dxfId="16935" priority="17995" operator="equal">
      <formula>3</formula>
    </cfRule>
    <cfRule type="cellIs" dxfId="16934" priority="17996" operator="equal">
      <formula>"yellow"</formula>
    </cfRule>
    <cfRule type="cellIs" dxfId="16933" priority="17997" operator="equal">
      <formula>2</formula>
    </cfRule>
    <cfRule type="cellIs" dxfId="16932" priority="17998" operator="equal">
      <formula>"green"</formula>
    </cfRule>
    <cfRule type="cellIs" dxfId="16931" priority="17999" operator="equal">
      <formula>1</formula>
    </cfRule>
    <cfRule type="cellIs" dxfId="16930" priority="18000" operator="equal">
      <formula>"grey"</formula>
    </cfRule>
    <cfRule type="cellIs" dxfId="16929" priority="18001" operator="equal">
      <formula>0</formula>
    </cfRule>
  </conditionalFormatting>
  <conditionalFormatting sqref="G87:G88">
    <cfRule type="cellIs" dxfId="16928" priority="17994" operator="equal">
      <formula>"red"</formula>
    </cfRule>
  </conditionalFormatting>
  <conditionalFormatting sqref="F87:G88">
    <cfRule type="cellIs" dxfId="16927" priority="17984" operator="equal">
      <formula>"red"</formula>
    </cfRule>
    <cfRule type="cellIs" dxfId="16926" priority="17986" operator="equal">
      <formula>3</formula>
    </cfRule>
    <cfRule type="cellIs" dxfId="16925" priority="17987" operator="equal">
      <formula>"yellow"</formula>
    </cfRule>
    <cfRule type="cellIs" dxfId="16924" priority="17988" operator="equal">
      <formula>2</formula>
    </cfRule>
    <cfRule type="cellIs" dxfId="16923" priority="17989" operator="equal">
      <formula>"green"</formula>
    </cfRule>
    <cfRule type="cellIs" dxfId="16922" priority="17990" operator="equal">
      <formula>1</formula>
    </cfRule>
    <cfRule type="cellIs" dxfId="16921" priority="17991" operator="equal">
      <formula>"grey"</formula>
    </cfRule>
    <cfRule type="cellIs" dxfId="16920" priority="17992" operator="equal">
      <formula>0</formula>
    </cfRule>
  </conditionalFormatting>
  <conditionalFormatting sqref="G87:G88">
    <cfRule type="cellIs" dxfId="16919" priority="17985" operator="equal">
      <formula>"red"</formula>
    </cfRule>
  </conditionalFormatting>
  <conditionalFormatting sqref="F87:G98">
    <cfRule type="cellIs" dxfId="16918" priority="17975" operator="equal">
      <formula>"red"</formula>
    </cfRule>
    <cfRule type="cellIs" dxfId="16917" priority="17977" operator="equal">
      <formula>3</formula>
    </cfRule>
    <cfRule type="cellIs" dxfId="16916" priority="17978" operator="equal">
      <formula>"yellow"</formula>
    </cfRule>
    <cfRule type="cellIs" dxfId="16915" priority="17979" operator="equal">
      <formula>2</formula>
    </cfRule>
    <cfRule type="cellIs" dxfId="16914" priority="17980" operator="equal">
      <formula>"green"</formula>
    </cfRule>
    <cfRule type="cellIs" dxfId="16913" priority="17981" operator="equal">
      <formula>1</formula>
    </cfRule>
    <cfRule type="cellIs" dxfId="16912" priority="17982" operator="equal">
      <formula>"grey"</formula>
    </cfRule>
    <cfRule type="cellIs" dxfId="16911" priority="17983" operator="equal">
      <formula>0</formula>
    </cfRule>
  </conditionalFormatting>
  <conditionalFormatting sqref="G87:G98">
    <cfRule type="cellIs" dxfId="16910" priority="17976" operator="equal">
      <formula>"red"</formula>
    </cfRule>
  </conditionalFormatting>
  <conditionalFormatting sqref="F91:G91">
    <cfRule type="cellIs" dxfId="16909" priority="17966" operator="equal">
      <formula>"red"</formula>
    </cfRule>
    <cfRule type="cellIs" dxfId="16908" priority="17968" operator="equal">
      <formula>3</formula>
    </cfRule>
    <cfRule type="cellIs" dxfId="16907" priority="17969" operator="equal">
      <formula>"yellow"</formula>
    </cfRule>
    <cfRule type="cellIs" dxfId="16906" priority="17970" operator="equal">
      <formula>2</formula>
    </cfRule>
    <cfRule type="cellIs" dxfId="16905" priority="17971" operator="equal">
      <formula>"green"</formula>
    </cfRule>
    <cfRule type="cellIs" dxfId="16904" priority="17972" operator="equal">
      <formula>1</formula>
    </cfRule>
    <cfRule type="cellIs" dxfId="16903" priority="17973" operator="equal">
      <formula>"grey"</formula>
    </cfRule>
    <cfRule type="cellIs" dxfId="16902" priority="17974" operator="equal">
      <formula>0</formula>
    </cfRule>
  </conditionalFormatting>
  <conditionalFormatting sqref="G91">
    <cfRule type="cellIs" dxfId="16901" priority="17967" operator="equal">
      <formula>"red"</formula>
    </cfRule>
  </conditionalFormatting>
  <conditionalFormatting sqref="F97:G97">
    <cfRule type="cellIs" dxfId="16900" priority="17957" operator="equal">
      <formula>"red"</formula>
    </cfRule>
    <cfRule type="cellIs" dxfId="16899" priority="17959" operator="equal">
      <formula>3</formula>
    </cfRule>
    <cfRule type="cellIs" dxfId="16898" priority="17960" operator="equal">
      <formula>"yellow"</formula>
    </cfRule>
    <cfRule type="cellIs" dxfId="16897" priority="17961" operator="equal">
      <formula>2</formula>
    </cfRule>
    <cfRule type="cellIs" dxfId="16896" priority="17962" operator="equal">
      <formula>"green"</formula>
    </cfRule>
    <cfRule type="cellIs" dxfId="16895" priority="17963" operator="equal">
      <formula>1</formula>
    </cfRule>
    <cfRule type="cellIs" dxfId="16894" priority="17964" operator="equal">
      <formula>"grey"</formula>
    </cfRule>
    <cfRule type="cellIs" dxfId="16893" priority="17965" operator="equal">
      <formula>0</formula>
    </cfRule>
  </conditionalFormatting>
  <conditionalFormatting sqref="G97">
    <cfRule type="cellIs" dxfId="16892" priority="17958" operator="equal">
      <formula>"red"</formula>
    </cfRule>
  </conditionalFormatting>
  <conditionalFormatting sqref="F99:G99">
    <cfRule type="cellIs" dxfId="16891" priority="17948" operator="equal">
      <formula>"red"</formula>
    </cfRule>
    <cfRule type="cellIs" dxfId="16890" priority="17950" operator="equal">
      <formula>3</formula>
    </cfRule>
    <cfRule type="cellIs" dxfId="16889" priority="17951" operator="equal">
      <formula>"yellow"</formula>
    </cfRule>
    <cfRule type="cellIs" dxfId="16888" priority="17952" operator="equal">
      <formula>2</formula>
    </cfRule>
    <cfRule type="cellIs" dxfId="16887" priority="17953" operator="equal">
      <formula>"green"</formula>
    </cfRule>
    <cfRule type="cellIs" dxfId="16886" priority="17954" operator="equal">
      <formula>1</formula>
    </cfRule>
    <cfRule type="cellIs" dxfId="16885" priority="17955" operator="equal">
      <formula>"grey"</formula>
    </cfRule>
    <cfRule type="cellIs" dxfId="16884" priority="17956" operator="equal">
      <formula>0</formula>
    </cfRule>
  </conditionalFormatting>
  <conditionalFormatting sqref="G99">
    <cfRule type="cellIs" dxfId="16883" priority="17949" operator="equal">
      <formula>"red"</formula>
    </cfRule>
  </conditionalFormatting>
  <conditionalFormatting sqref="F89:G90">
    <cfRule type="cellIs" dxfId="16882" priority="17939" operator="equal">
      <formula>"red"</formula>
    </cfRule>
    <cfRule type="cellIs" dxfId="16881" priority="17941" operator="equal">
      <formula>3</formula>
    </cfRule>
    <cfRule type="cellIs" dxfId="16880" priority="17942" operator="equal">
      <formula>"yellow"</formula>
    </cfRule>
    <cfRule type="cellIs" dxfId="16879" priority="17943" operator="equal">
      <formula>2</formula>
    </cfRule>
    <cfRule type="cellIs" dxfId="16878" priority="17944" operator="equal">
      <formula>"green"</formula>
    </cfRule>
    <cfRule type="cellIs" dxfId="16877" priority="17945" operator="equal">
      <formula>1</formula>
    </cfRule>
    <cfRule type="cellIs" dxfId="16876" priority="17946" operator="equal">
      <formula>"grey"</formula>
    </cfRule>
    <cfRule type="cellIs" dxfId="16875" priority="17947" operator="equal">
      <formula>0</formula>
    </cfRule>
  </conditionalFormatting>
  <conditionalFormatting sqref="G89:G90">
    <cfRule type="cellIs" dxfId="16874" priority="17940" operator="equal">
      <formula>"red"</formula>
    </cfRule>
  </conditionalFormatting>
  <conditionalFormatting sqref="F89:G90">
    <cfRule type="cellIs" dxfId="16873" priority="17930" operator="equal">
      <formula>"red"</formula>
    </cfRule>
    <cfRule type="cellIs" dxfId="16872" priority="17932" operator="equal">
      <formula>3</formula>
    </cfRule>
    <cfRule type="cellIs" dxfId="16871" priority="17933" operator="equal">
      <formula>"yellow"</formula>
    </cfRule>
    <cfRule type="cellIs" dxfId="16870" priority="17934" operator="equal">
      <formula>2</formula>
    </cfRule>
    <cfRule type="cellIs" dxfId="16869" priority="17935" operator="equal">
      <formula>"green"</formula>
    </cfRule>
    <cfRule type="cellIs" dxfId="16868" priority="17936" operator="equal">
      <formula>1</formula>
    </cfRule>
    <cfRule type="cellIs" dxfId="16867" priority="17937" operator="equal">
      <formula>"grey"</formula>
    </cfRule>
    <cfRule type="cellIs" dxfId="16866" priority="17938" operator="equal">
      <formula>0</formula>
    </cfRule>
  </conditionalFormatting>
  <conditionalFormatting sqref="G89:G90">
    <cfRule type="cellIs" dxfId="16865" priority="17931" operator="equal">
      <formula>"red"</formula>
    </cfRule>
  </conditionalFormatting>
  <conditionalFormatting sqref="F151:G151">
    <cfRule type="cellIs" dxfId="16864" priority="17723" operator="equal">
      <formula>"red"</formula>
    </cfRule>
    <cfRule type="cellIs" dxfId="16863" priority="17725" operator="equal">
      <formula>3</formula>
    </cfRule>
    <cfRule type="cellIs" dxfId="16862" priority="17726" operator="equal">
      <formula>"yellow"</formula>
    </cfRule>
    <cfRule type="cellIs" dxfId="16861" priority="17727" operator="equal">
      <formula>2</formula>
    </cfRule>
    <cfRule type="cellIs" dxfId="16860" priority="17728" operator="equal">
      <formula>"green"</formula>
    </cfRule>
    <cfRule type="cellIs" dxfId="16859" priority="17729" operator="equal">
      <formula>1</formula>
    </cfRule>
    <cfRule type="cellIs" dxfId="16858" priority="17730" operator="equal">
      <formula>"grey"</formula>
    </cfRule>
    <cfRule type="cellIs" dxfId="16857" priority="17731" operator="equal">
      <formula>0</formula>
    </cfRule>
  </conditionalFormatting>
  <conditionalFormatting sqref="G151">
    <cfRule type="cellIs" dxfId="16856" priority="17724" operator="equal">
      <formula>"red"</formula>
    </cfRule>
  </conditionalFormatting>
  <conditionalFormatting sqref="F150:G150">
    <cfRule type="cellIs" dxfId="16855" priority="17714" operator="equal">
      <formula>"red"</formula>
    </cfRule>
    <cfRule type="cellIs" dxfId="16854" priority="17716" operator="equal">
      <formula>3</formula>
    </cfRule>
    <cfRule type="cellIs" dxfId="16853" priority="17717" operator="equal">
      <formula>"yellow"</formula>
    </cfRule>
    <cfRule type="cellIs" dxfId="16852" priority="17718" operator="equal">
      <formula>2</formula>
    </cfRule>
    <cfRule type="cellIs" dxfId="16851" priority="17719" operator="equal">
      <formula>"green"</formula>
    </cfRule>
    <cfRule type="cellIs" dxfId="16850" priority="17720" operator="equal">
      <formula>1</formula>
    </cfRule>
    <cfRule type="cellIs" dxfId="16849" priority="17721" operator="equal">
      <formula>"grey"</formula>
    </cfRule>
    <cfRule type="cellIs" dxfId="16848" priority="17722" operator="equal">
      <formula>0</formula>
    </cfRule>
  </conditionalFormatting>
  <conditionalFormatting sqref="G150">
    <cfRule type="cellIs" dxfId="16847" priority="17715" operator="equal">
      <formula>"red"</formula>
    </cfRule>
  </conditionalFormatting>
  <conditionalFormatting sqref="F141:G141">
    <cfRule type="cellIs" dxfId="16846" priority="17903" operator="equal">
      <formula>"red"</formula>
    </cfRule>
    <cfRule type="cellIs" dxfId="16845" priority="17905" operator="equal">
      <formula>3</formula>
    </cfRule>
    <cfRule type="cellIs" dxfId="16844" priority="17906" operator="equal">
      <formula>"yellow"</formula>
    </cfRule>
    <cfRule type="cellIs" dxfId="16843" priority="17907" operator="equal">
      <formula>2</formula>
    </cfRule>
    <cfRule type="cellIs" dxfId="16842" priority="17908" operator="equal">
      <formula>"green"</formula>
    </cfRule>
    <cfRule type="cellIs" dxfId="16841" priority="17909" operator="equal">
      <formula>1</formula>
    </cfRule>
    <cfRule type="cellIs" dxfId="16840" priority="17910" operator="equal">
      <formula>"grey"</formula>
    </cfRule>
    <cfRule type="cellIs" dxfId="16839" priority="17911" operator="equal">
      <formula>0</formula>
    </cfRule>
  </conditionalFormatting>
  <conditionalFormatting sqref="G141">
    <cfRule type="cellIs" dxfId="16838" priority="17904" operator="equal">
      <formula>"red"</formula>
    </cfRule>
  </conditionalFormatting>
  <conditionalFormatting sqref="F141:G141">
    <cfRule type="cellIs" dxfId="16837" priority="17894" operator="equal">
      <formula>"red"</formula>
    </cfRule>
    <cfRule type="cellIs" dxfId="16836" priority="17896" operator="equal">
      <formula>3</formula>
    </cfRule>
    <cfRule type="cellIs" dxfId="16835" priority="17897" operator="equal">
      <formula>"yellow"</formula>
    </cfRule>
    <cfRule type="cellIs" dxfId="16834" priority="17898" operator="equal">
      <formula>2</formula>
    </cfRule>
    <cfRule type="cellIs" dxfId="16833" priority="17899" operator="equal">
      <formula>"green"</formula>
    </cfRule>
    <cfRule type="cellIs" dxfId="16832" priority="17900" operator="equal">
      <formula>1</formula>
    </cfRule>
    <cfRule type="cellIs" dxfId="16831" priority="17901" operator="equal">
      <formula>"grey"</formula>
    </cfRule>
    <cfRule type="cellIs" dxfId="16830" priority="17902" operator="equal">
      <formula>0</formula>
    </cfRule>
  </conditionalFormatting>
  <conditionalFormatting sqref="G141">
    <cfRule type="cellIs" dxfId="16829" priority="17895" operator="equal">
      <formula>"red"</formula>
    </cfRule>
  </conditionalFormatting>
  <conditionalFormatting sqref="F136:G151">
    <cfRule type="cellIs" dxfId="16828" priority="17885" operator="equal">
      <formula>"red"</formula>
    </cfRule>
    <cfRule type="cellIs" dxfId="16827" priority="17887" operator="equal">
      <formula>3</formula>
    </cfRule>
    <cfRule type="cellIs" dxfId="16826" priority="17888" operator="equal">
      <formula>"yellow"</formula>
    </cfRule>
    <cfRule type="cellIs" dxfId="16825" priority="17889" operator="equal">
      <formula>2</formula>
    </cfRule>
    <cfRule type="cellIs" dxfId="16824" priority="17890" operator="equal">
      <formula>"green"</formula>
    </cfRule>
    <cfRule type="cellIs" dxfId="16823" priority="17891" operator="equal">
      <formula>1</formula>
    </cfRule>
    <cfRule type="cellIs" dxfId="16822" priority="17892" operator="equal">
      <formula>"grey"</formula>
    </cfRule>
    <cfRule type="cellIs" dxfId="16821" priority="17893" operator="equal">
      <formula>0</formula>
    </cfRule>
  </conditionalFormatting>
  <conditionalFormatting sqref="G136:G151">
    <cfRule type="cellIs" dxfId="16820" priority="17886" operator="equal">
      <formula>"red"</formula>
    </cfRule>
  </conditionalFormatting>
  <conditionalFormatting sqref="F133:G148">
    <cfRule type="cellIs" dxfId="16819" priority="17876" operator="equal">
      <formula>"red"</formula>
    </cfRule>
    <cfRule type="cellIs" dxfId="16818" priority="17878" operator="equal">
      <formula>3</formula>
    </cfRule>
    <cfRule type="cellIs" dxfId="16817" priority="17879" operator="equal">
      <formula>"yellow"</formula>
    </cfRule>
    <cfRule type="cellIs" dxfId="16816" priority="17880" operator="equal">
      <formula>2</formula>
    </cfRule>
    <cfRule type="cellIs" dxfId="16815" priority="17881" operator="equal">
      <formula>"green"</formula>
    </cfRule>
    <cfRule type="cellIs" dxfId="16814" priority="17882" operator="equal">
      <formula>1</formula>
    </cfRule>
    <cfRule type="cellIs" dxfId="16813" priority="17883" operator="equal">
      <formula>"grey"</formula>
    </cfRule>
    <cfRule type="cellIs" dxfId="16812" priority="17884" operator="equal">
      <formula>0</formula>
    </cfRule>
  </conditionalFormatting>
  <conditionalFormatting sqref="G133:G148">
    <cfRule type="cellIs" dxfId="16811" priority="17877" operator="equal">
      <formula>"red"</formula>
    </cfRule>
  </conditionalFormatting>
  <conditionalFormatting sqref="F142:G157">
    <cfRule type="cellIs" dxfId="16810" priority="17867" operator="equal">
      <formula>"red"</formula>
    </cfRule>
    <cfRule type="cellIs" dxfId="16809" priority="17869" operator="equal">
      <formula>3</formula>
    </cfRule>
    <cfRule type="cellIs" dxfId="16808" priority="17870" operator="equal">
      <formula>"yellow"</formula>
    </cfRule>
    <cfRule type="cellIs" dxfId="16807" priority="17871" operator="equal">
      <formula>2</formula>
    </cfRule>
    <cfRule type="cellIs" dxfId="16806" priority="17872" operator="equal">
      <formula>"green"</formula>
    </cfRule>
    <cfRule type="cellIs" dxfId="16805" priority="17873" operator="equal">
      <formula>1</formula>
    </cfRule>
    <cfRule type="cellIs" dxfId="16804" priority="17874" operator="equal">
      <formula>"grey"</formula>
    </cfRule>
    <cfRule type="cellIs" dxfId="16803" priority="17875" operator="equal">
      <formula>0</formula>
    </cfRule>
  </conditionalFormatting>
  <conditionalFormatting sqref="G142:G157">
    <cfRule type="cellIs" dxfId="16802" priority="17868" operator="equal">
      <formula>"red"</formula>
    </cfRule>
  </conditionalFormatting>
  <conditionalFormatting sqref="F147:G147">
    <cfRule type="cellIs" dxfId="16801" priority="17858" operator="equal">
      <formula>"red"</formula>
    </cfRule>
    <cfRule type="cellIs" dxfId="16800" priority="17860" operator="equal">
      <formula>3</formula>
    </cfRule>
    <cfRule type="cellIs" dxfId="16799" priority="17861" operator="equal">
      <formula>"yellow"</formula>
    </cfRule>
    <cfRule type="cellIs" dxfId="16798" priority="17862" operator="equal">
      <formula>2</formula>
    </cfRule>
    <cfRule type="cellIs" dxfId="16797" priority="17863" operator="equal">
      <formula>"green"</formula>
    </cfRule>
    <cfRule type="cellIs" dxfId="16796" priority="17864" operator="equal">
      <formula>1</formula>
    </cfRule>
    <cfRule type="cellIs" dxfId="16795" priority="17865" operator="equal">
      <formula>"grey"</formula>
    </cfRule>
    <cfRule type="cellIs" dxfId="16794" priority="17866" operator="equal">
      <formula>0</formula>
    </cfRule>
  </conditionalFormatting>
  <conditionalFormatting sqref="G147">
    <cfRule type="cellIs" dxfId="16793" priority="17859" operator="equal">
      <formula>"red"</formula>
    </cfRule>
  </conditionalFormatting>
  <conditionalFormatting sqref="F147:G147">
    <cfRule type="cellIs" dxfId="16792" priority="17849" operator="equal">
      <formula>"red"</formula>
    </cfRule>
    <cfRule type="cellIs" dxfId="16791" priority="17851" operator="equal">
      <formula>3</formula>
    </cfRule>
    <cfRule type="cellIs" dxfId="16790" priority="17852" operator="equal">
      <formula>"yellow"</formula>
    </cfRule>
    <cfRule type="cellIs" dxfId="16789" priority="17853" operator="equal">
      <formula>2</formula>
    </cfRule>
    <cfRule type="cellIs" dxfId="16788" priority="17854" operator="equal">
      <formula>"green"</formula>
    </cfRule>
    <cfRule type="cellIs" dxfId="16787" priority="17855" operator="equal">
      <formula>1</formula>
    </cfRule>
    <cfRule type="cellIs" dxfId="16786" priority="17856" operator="equal">
      <formula>"grey"</formula>
    </cfRule>
    <cfRule type="cellIs" dxfId="16785" priority="17857" operator="equal">
      <formula>0</formula>
    </cfRule>
  </conditionalFormatting>
  <conditionalFormatting sqref="G147">
    <cfRule type="cellIs" dxfId="16784" priority="17850" operator="equal">
      <formula>"red"</formula>
    </cfRule>
  </conditionalFormatting>
  <conditionalFormatting sqref="F142:G157">
    <cfRule type="cellIs" dxfId="16783" priority="17840" operator="equal">
      <formula>"red"</formula>
    </cfRule>
    <cfRule type="cellIs" dxfId="16782" priority="17842" operator="equal">
      <formula>3</formula>
    </cfRule>
    <cfRule type="cellIs" dxfId="16781" priority="17843" operator="equal">
      <formula>"yellow"</formula>
    </cfRule>
    <cfRule type="cellIs" dxfId="16780" priority="17844" operator="equal">
      <formula>2</formula>
    </cfRule>
    <cfRule type="cellIs" dxfId="16779" priority="17845" operator="equal">
      <formula>"green"</formula>
    </cfRule>
    <cfRule type="cellIs" dxfId="16778" priority="17846" operator="equal">
      <formula>1</formula>
    </cfRule>
    <cfRule type="cellIs" dxfId="16777" priority="17847" operator="equal">
      <formula>"grey"</formula>
    </cfRule>
    <cfRule type="cellIs" dxfId="16776" priority="17848" operator="equal">
      <formula>0</formula>
    </cfRule>
  </conditionalFormatting>
  <conditionalFormatting sqref="G142:G157">
    <cfRule type="cellIs" dxfId="16775" priority="17841" operator="equal">
      <formula>"red"</formula>
    </cfRule>
  </conditionalFormatting>
  <conditionalFormatting sqref="F139:G154">
    <cfRule type="cellIs" dxfId="16774" priority="17831" operator="equal">
      <formula>"red"</formula>
    </cfRule>
    <cfRule type="cellIs" dxfId="16773" priority="17833" operator="equal">
      <formula>3</formula>
    </cfRule>
    <cfRule type="cellIs" dxfId="16772" priority="17834" operator="equal">
      <formula>"yellow"</formula>
    </cfRule>
    <cfRule type="cellIs" dxfId="16771" priority="17835" operator="equal">
      <formula>2</formula>
    </cfRule>
    <cfRule type="cellIs" dxfId="16770" priority="17836" operator="equal">
      <formula>"green"</formula>
    </cfRule>
    <cfRule type="cellIs" dxfId="16769" priority="17837" operator="equal">
      <formula>1</formula>
    </cfRule>
    <cfRule type="cellIs" dxfId="16768" priority="17838" operator="equal">
      <formula>"grey"</formula>
    </cfRule>
    <cfRule type="cellIs" dxfId="16767" priority="17839" operator="equal">
      <formula>0</formula>
    </cfRule>
  </conditionalFormatting>
  <conditionalFormatting sqref="G139:G154">
    <cfRule type="cellIs" dxfId="16766" priority="17832" operator="equal">
      <formula>"red"</formula>
    </cfRule>
  </conditionalFormatting>
  <conditionalFormatting sqref="F140:G140">
    <cfRule type="cellIs" dxfId="16765" priority="17822" operator="equal">
      <formula>"red"</formula>
    </cfRule>
    <cfRule type="cellIs" dxfId="16764" priority="17824" operator="equal">
      <formula>3</formula>
    </cfRule>
    <cfRule type="cellIs" dxfId="16763" priority="17825" operator="equal">
      <formula>"yellow"</formula>
    </cfRule>
    <cfRule type="cellIs" dxfId="16762" priority="17826" operator="equal">
      <formula>2</formula>
    </cfRule>
    <cfRule type="cellIs" dxfId="16761" priority="17827" operator="equal">
      <formula>"green"</formula>
    </cfRule>
    <cfRule type="cellIs" dxfId="16760" priority="17828" operator="equal">
      <formula>1</formula>
    </cfRule>
    <cfRule type="cellIs" dxfId="16759" priority="17829" operator="equal">
      <formula>"grey"</formula>
    </cfRule>
    <cfRule type="cellIs" dxfId="16758" priority="17830" operator="equal">
      <formula>0</formula>
    </cfRule>
  </conditionalFormatting>
  <conditionalFormatting sqref="G140">
    <cfRule type="cellIs" dxfId="16757" priority="17823" operator="equal">
      <formula>"red"</formula>
    </cfRule>
  </conditionalFormatting>
  <conditionalFormatting sqref="F140:G140">
    <cfRule type="cellIs" dxfId="16756" priority="17813" operator="equal">
      <formula>"red"</formula>
    </cfRule>
    <cfRule type="cellIs" dxfId="16755" priority="17815" operator="equal">
      <formula>3</formula>
    </cfRule>
    <cfRule type="cellIs" dxfId="16754" priority="17816" operator="equal">
      <formula>"yellow"</formula>
    </cfRule>
    <cfRule type="cellIs" dxfId="16753" priority="17817" operator="equal">
      <formula>2</formula>
    </cfRule>
    <cfRule type="cellIs" dxfId="16752" priority="17818" operator="equal">
      <formula>"green"</formula>
    </cfRule>
    <cfRule type="cellIs" dxfId="16751" priority="17819" operator="equal">
      <formula>1</formula>
    </cfRule>
    <cfRule type="cellIs" dxfId="16750" priority="17820" operator="equal">
      <formula>"grey"</formula>
    </cfRule>
    <cfRule type="cellIs" dxfId="16749" priority="17821" operator="equal">
      <formula>0</formula>
    </cfRule>
  </conditionalFormatting>
  <conditionalFormatting sqref="G140">
    <cfRule type="cellIs" dxfId="16748" priority="17814" operator="equal">
      <formula>"red"</formula>
    </cfRule>
  </conditionalFormatting>
  <conditionalFormatting sqref="F146:G146">
    <cfRule type="cellIs" dxfId="16747" priority="17804" operator="equal">
      <formula>"red"</formula>
    </cfRule>
    <cfRule type="cellIs" dxfId="16746" priority="17806" operator="equal">
      <formula>3</formula>
    </cfRule>
    <cfRule type="cellIs" dxfId="16745" priority="17807" operator="equal">
      <formula>"yellow"</formula>
    </cfRule>
    <cfRule type="cellIs" dxfId="16744" priority="17808" operator="equal">
      <formula>2</formula>
    </cfRule>
    <cfRule type="cellIs" dxfId="16743" priority="17809" operator="equal">
      <formula>"green"</formula>
    </cfRule>
    <cfRule type="cellIs" dxfId="16742" priority="17810" operator="equal">
      <formula>1</formula>
    </cfRule>
    <cfRule type="cellIs" dxfId="16741" priority="17811" operator="equal">
      <formula>"grey"</formula>
    </cfRule>
    <cfRule type="cellIs" dxfId="16740" priority="17812" operator="equal">
      <formula>0</formula>
    </cfRule>
  </conditionalFormatting>
  <conditionalFormatting sqref="G146">
    <cfRule type="cellIs" dxfId="16739" priority="17805" operator="equal">
      <formula>"red"</formula>
    </cfRule>
  </conditionalFormatting>
  <conditionalFormatting sqref="F146:G146">
    <cfRule type="cellIs" dxfId="16738" priority="17795" operator="equal">
      <formula>"red"</formula>
    </cfRule>
    <cfRule type="cellIs" dxfId="16737" priority="17797" operator="equal">
      <formula>3</formula>
    </cfRule>
    <cfRule type="cellIs" dxfId="16736" priority="17798" operator="equal">
      <formula>"yellow"</formula>
    </cfRule>
    <cfRule type="cellIs" dxfId="16735" priority="17799" operator="equal">
      <formula>2</formula>
    </cfRule>
    <cfRule type="cellIs" dxfId="16734" priority="17800" operator="equal">
      <formula>"green"</formula>
    </cfRule>
    <cfRule type="cellIs" dxfId="16733" priority="17801" operator="equal">
      <formula>1</formula>
    </cfRule>
    <cfRule type="cellIs" dxfId="16732" priority="17802" operator="equal">
      <formula>"grey"</formula>
    </cfRule>
    <cfRule type="cellIs" dxfId="16731" priority="17803" operator="equal">
      <formula>0</formula>
    </cfRule>
  </conditionalFormatting>
  <conditionalFormatting sqref="G146">
    <cfRule type="cellIs" dxfId="16730" priority="17796" operator="equal">
      <formula>"red"</formula>
    </cfRule>
  </conditionalFormatting>
  <conditionalFormatting sqref="F150:G150">
    <cfRule type="cellIs" dxfId="16729" priority="17552" operator="equal">
      <formula>"red"</formula>
    </cfRule>
    <cfRule type="cellIs" dxfId="16728" priority="17554" operator="equal">
      <formula>3</formula>
    </cfRule>
    <cfRule type="cellIs" dxfId="16727" priority="17555" operator="equal">
      <formula>"yellow"</formula>
    </cfRule>
    <cfRule type="cellIs" dxfId="16726" priority="17556" operator="equal">
      <formula>2</formula>
    </cfRule>
    <cfRule type="cellIs" dxfId="16725" priority="17557" operator="equal">
      <formula>"green"</formula>
    </cfRule>
    <cfRule type="cellIs" dxfId="16724" priority="17558" operator="equal">
      <formula>1</formula>
    </cfRule>
    <cfRule type="cellIs" dxfId="16723" priority="17559" operator="equal">
      <formula>"grey"</formula>
    </cfRule>
    <cfRule type="cellIs" dxfId="16722" priority="17560" operator="equal">
      <formula>0</formula>
    </cfRule>
  </conditionalFormatting>
  <conditionalFormatting sqref="G150">
    <cfRule type="cellIs" dxfId="16721" priority="17553" operator="equal">
      <formula>"red"</formula>
    </cfRule>
  </conditionalFormatting>
  <conditionalFormatting sqref="F149:G149">
    <cfRule type="cellIs" dxfId="16720" priority="17543" operator="equal">
      <formula>"red"</formula>
    </cfRule>
    <cfRule type="cellIs" dxfId="16719" priority="17545" operator="equal">
      <formula>3</formula>
    </cfRule>
    <cfRule type="cellIs" dxfId="16718" priority="17546" operator="equal">
      <formula>"yellow"</formula>
    </cfRule>
    <cfRule type="cellIs" dxfId="16717" priority="17547" operator="equal">
      <formula>2</formula>
    </cfRule>
    <cfRule type="cellIs" dxfId="16716" priority="17548" operator="equal">
      <formula>"green"</formula>
    </cfRule>
    <cfRule type="cellIs" dxfId="16715" priority="17549" operator="equal">
      <formula>1</formula>
    </cfRule>
    <cfRule type="cellIs" dxfId="16714" priority="17550" operator="equal">
      <formula>"grey"</formula>
    </cfRule>
    <cfRule type="cellIs" dxfId="16713" priority="17551" operator="equal">
      <formula>0</formula>
    </cfRule>
  </conditionalFormatting>
  <conditionalFormatting sqref="G149">
    <cfRule type="cellIs" dxfId="16712" priority="17544" operator="equal">
      <formula>"red"</formula>
    </cfRule>
  </conditionalFormatting>
  <conditionalFormatting sqref="F145:G161">
    <cfRule type="cellIs" dxfId="16711" priority="17660" operator="equal">
      <formula>"red"</formula>
    </cfRule>
    <cfRule type="cellIs" dxfId="16710" priority="17662" operator="equal">
      <formula>3</formula>
    </cfRule>
    <cfRule type="cellIs" dxfId="16709" priority="17663" operator="equal">
      <formula>"yellow"</formula>
    </cfRule>
    <cfRule type="cellIs" dxfId="16708" priority="17664" operator="equal">
      <formula>2</formula>
    </cfRule>
    <cfRule type="cellIs" dxfId="16707" priority="17665" operator="equal">
      <formula>"green"</formula>
    </cfRule>
    <cfRule type="cellIs" dxfId="16706" priority="17666" operator="equal">
      <formula>1</formula>
    </cfRule>
    <cfRule type="cellIs" dxfId="16705" priority="17667" operator="equal">
      <formula>"grey"</formula>
    </cfRule>
    <cfRule type="cellIs" dxfId="16704" priority="17668" operator="equal">
      <formula>0</formula>
    </cfRule>
  </conditionalFormatting>
  <conditionalFormatting sqref="G145:G161">
    <cfRule type="cellIs" dxfId="16703" priority="17661" operator="equal">
      <formula>"red"</formula>
    </cfRule>
  </conditionalFormatting>
  <conditionalFormatting sqref="F140:G140">
    <cfRule type="cellIs" dxfId="16702" priority="17624" operator="equal">
      <formula>"red"</formula>
    </cfRule>
    <cfRule type="cellIs" dxfId="16701" priority="17626" operator="equal">
      <formula>3</formula>
    </cfRule>
    <cfRule type="cellIs" dxfId="16700" priority="17627" operator="equal">
      <formula>"yellow"</formula>
    </cfRule>
    <cfRule type="cellIs" dxfId="16699" priority="17628" operator="equal">
      <formula>2</formula>
    </cfRule>
    <cfRule type="cellIs" dxfId="16698" priority="17629" operator="equal">
      <formula>"green"</formula>
    </cfRule>
    <cfRule type="cellIs" dxfId="16697" priority="17630" operator="equal">
      <formula>1</formula>
    </cfRule>
    <cfRule type="cellIs" dxfId="16696" priority="17631" operator="equal">
      <formula>"grey"</formula>
    </cfRule>
    <cfRule type="cellIs" dxfId="16695" priority="17632" operator="equal">
      <formula>0</formula>
    </cfRule>
  </conditionalFormatting>
  <conditionalFormatting sqref="G140">
    <cfRule type="cellIs" dxfId="16694" priority="17625" operator="equal">
      <formula>"red"</formula>
    </cfRule>
  </conditionalFormatting>
  <conditionalFormatting sqref="F147:G154">
    <cfRule type="cellIs" dxfId="16693" priority="17732" operator="equal">
      <formula>"red"</formula>
    </cfRule>
    <cfRule type="cellIs" dxfId="16692" priority="17734" operator="equal">
      <formula>3</formula>
    </cfRule>
    <cfRule type="cellIs" dxfId="16691" priority="17735" operator="equal">
      <formula>"yellow"</formula>
    </cfRule>
    <cfRule type="cellIs" dxfId="16690" priority="17736" operator="equal">
      <formula>2</formula>
    </cfRule>
    <cfRule type="cellIs" dxfId="16689" priority="17737" operator="equal">
      <formula>"green"</formula>
    </cfRule>
    <cfRule type="cellIs" dxfId="16688" priority="17738" operator="equal">
      <formula>1</formula>
    </cfRule>
    <cfRule type="cellIs" dxfId="16687" priority="17739" operator="equal">
      <formula>"grey"</formula>
    </cfRule>
    <cfRule type="cellIs" dxfId="16686" priority="17740" operator="equal">
      <formula>0</formula>
    </cfRule>
  </conditionalFormatting>
  <conditionalFormatting sqref="G147:G154">
    <cfRule type="cellIs" dxfId="16685" priority="17733" operator="equal">
      <formula>"red"</formula>
    </cfRule>
  </conditionalFormatting>
  <conditionalFormatting sqref="F124:G139">
    <cfRule type="cellIs" dxfId="16684" priority="17705" operator="equal">
      <formula>"red"</formula>
    </cfRule>
    <cfRule type="cellIs" dxfId="16683" priority="17707" operator="equal">
      <formula>3</formula>
    </cfRule>
    <cfRule type="cellIs" dxfId="16682" priority="17708" operator="equal">
      <formula>"yellow"</formula>
    </cfRule>
    <cfRule type="cellIs" dxfId="16681" priority="17709" operator="equal">
      <formula>2</formula>
    </cfRule>
    <cfRule type="cellIs" dxfId="16680" priority="17710" operator="equal">
      <formula>"green"</formula>
    </cfRule>
    <cfRule type="cellIs" dxfId="16679" priority="17711" operator="equal">
      <formula>1</formula>
    </cfRule>
    <cfRule type="cellIs" dxfId="16678" priority="17712" operator="equal">
      <formula>"grey"</formula>
    </cfRule>
    <cfRule type="cellIs" dxfId="16677" priority="17713" operator="equal">
      <formula>0</formula>
    </cfRule>
  </conditionalFormatting>
  <conditionalFormatting sqref="G124:G139">
    <cfRule type="cellIs" dxfId="16676" priority="17706" operator="equal">
      <formula>"red"</formula>
    </cfRule>
  </conditionalFormatting>
  <conditionalFormatting sqref="F134:G136">
    <cfRule type="cellIs" dxfId="16675" priority="17696" operator="equal">
      <formula>"red"</formula>
    </cfRule>
    <cfRule type="cellIs" dxfId="16674" priority="17698" operator="equal">
      <formula>3</formula>
    </cfRule>
    <cfRule type="cellIs" dxfId="16673" priority="17699" operator="equal">
      <formula>"yellow"</formula>
    </cfRule>
    <cfRule type="cellIs" dxfId="16672" priority="17700" operator="equal">
      <formula>2</formula>
    </cfRule>
    <cfRule type="cellIs" dxfId="16671" priority="17701" operator="equal">
      <formula>"green"</formula>
    </cfRule>
    <cfRule type="cellIs" dxfId="16670" priority="17702" operator="equal">
      <formula>1</formula>
    </cfRule>
    <cfRule type="cellIs" dxfId="16669" priority="17703" operator="equal">
      <formula>"grey"</formula>
    </cfRule>
    <cfRule type="cellIs" dxfId="16668" priority="17704" operator="equal">
      <formula>0</formula>
    </cfRule>
  </conditionalFormatting>
  <conditionalFormatting sqref="G134:G136">
    <cfRule type="cellIs" dxfId="16667" priority="17697" operator="equal">
      <formula>"red"</formula>
    </cfRule>
  </conditionalFormatting>
  <conditionalFormatting sqref="F133:G133">
    <cfRule type="cellIs" dxfId="16666" priority="17687" operator="equal">
      <formula>"red"</formula>
    </cfRule>
    <cfRule type="cellIs" dxfId="16665" priority="17689" operator="equal">
      <formula>3</formula>
    </cfRule>
    <cfRule type="cellIs" dxfId="16664" priority="17690" operator="equal">
      <formula>"yellow"</formula>
    </cfRule>
    <cfRule type="cellIs" dxfId="16663" priority="17691" operator="equal">
      <formula>2</formula>
    </cfRule>
    <cfRule type="cellIs" dxfId="16662" priority="17692" operator="equal">
      <formula>"green"</formula>
    </cfRule>
    <cfRule type="cellIs" dxfId="16661" priority="17693" operator="equal">
      <formula>1</formula>
    </cfRule>
    <cfRule type="cellIs" dxfId="16660" priority="17694" operator="equal">
      <formula>"grey"</formula>
    </cfRule>
    <cfRule type="cellIs" dxfId="16659" priority="17695" operator="equal">
      <formula>0</formula>
    </cfRule>
  </conditionalFormatting>
  <conditionalFormatting sqref="G133">
    <cfRule type="cellIs" dxfId="16658" priority="17688" operator="equal">
      <formula>"red"</formula>
    </cfRule>
  </conditionalFormatting>
  <conditionalFormatting sqref="F132:G132">
    <cfRule type="cellIs" dxfId="16657" priority="17678" operator="equal">
      <formula>"red"</formula>
    </cfRule>
    <cfRule type="cellIs" dxfId="16656" priority="17680" operator="equal">
      <formula>3</formula>
    </cfRule>
    <cfRule type="cellIs" dxfId="16655" priority="17681" operator="equal">
      <formula>"yellow"</formula>
    </cfRule>
    <cfRule type="cellIs" dxfId="16654" priority="17682" operator="equal">
      <formula>2</formula>
    </cfRule>
    <cfRule type="cellIs" dxfId="16653" priority="17683" operator="equal">
      <formula>"green"</formula>
    </cfRule>
    <cfRule type="cellIs" dxfId="16652" priority="17684" operator="equal">
      <formula>1</formula>
    </cfRule>
    <cfRule type="cellIs" dxfId="16651" priority="17685" operator="equal">
      <formula>"grey"</formula>
    </cfRule>
    <cfRule type="cellIs" dxfId="16650" priority="17686" operator="equal">
      <formula>0</formula>
    </cfRule>
  </conditionalFormatting>
  <conditionalFormatting sqref="G132">
    <cfRule type="cellIs" dxfId="16649" priority="17679" operator="equal">
      <formula>"red"</formula>
    </cfRule>
  </conditionalFormatting>
  <conditionalFormatting sqref="F154:G154">
    <cfRule type="cellIs" dxfId="16648" priority="17642" operator="equal">
      <formula>"red"</formula>
    </cfRule>
    <cfRule type="cellIs" dxfId="16647" priority="17644" operator="equal">
      <formula>3</formula>
    </cfRule>
    <cfRule type="cellIs" dxfId="16646" priority="17645" operator="equal">
      <formula>"yellow"</formula>
    </cfRule>
    <cfRule type="cellIs" dxfId="16645" priority="17646" operator="equal">
      <formula>2</formula>
    </cfRule>
    <cfRule type="cellIs" dxfId="16644" priority="17647" operator="equal">
      <formula>"green"</formula>
    </cfRule>
    <cfRule type="cellIs" dxfId="16643" priority="17648" operator="equal">
      <formula>1</formula>
    </cfRule>
    <cfRule type="cellIs" dxfId="16642" priority="17649" operator="equal">
      <formula>"grey"</formula>
    </cfRule>
    <cfRule type="cellIs" dxfId="16641" priority="17650" operator="equal">
      <formula>0</formula>
    </cfRule>
  </conditionalFormatting>
  <conditionalFormatting sqref="G154">
    <cfRule type="cellIs" dxfId="16640" priority="17643" operator="equal">
      <formula>"red"</formula>
    </cfRule>
  </conditionalFormatting>
  <conditionalFormatting sqref="F140:G140">
    <cfRule type="cellIs" dxfId="16639" priority="17615" operator="equal">
      <formula>"red"</formula>
    </cfRule>
    <cfRule type="cellIs" dxfId="16638" priority="17617" operator="equal">
      <formula>3</formula>
    </cfRule>
    <cfRule type="cellIs" dxfId="16637" priority="17618" operator="equal">
      <formula>"yellow"</formula>
    </cfRule>
    <cfRule type="cellIs" dxfId="16636" priority="17619" operator="equal">
      <formula>2</formula>
    </cfRule>
    <cfRule type="cellIs" dxfId="16635" priority="17620" operator="equal">
      <formula>"green"</formula>
    </cfRule>
    <cfRule type="cellIs" dxfId="16634" priority="17621" operator="equal">
      <formula>1</formula>
    </cfRule>
    <cfRule type="cellIs" dxfId="16633" priority="17622" operator="equal">
      <formula>"grey"</formula>
    </cfRule>
    <cfRule type="cellIs" dxfId="16632" priority="17623" operator="equal">
      <formula>0</formula>
    </cfRule>
  </conditionalFormatting>
  <conditionalFormatting sqref="G140">
    <cfRule type="cellIs" dxfId="16631" priority="17616" operator="equal">
      <formula>"red"</formula>
    </cfRule>
  </conditionalFormatting>
  <conditionalFormatting sqref="F146:G146">
    <cfRule type="cellIs" dxfId="16630" priority="17606" operator="equal">
      <formula>"red"</formula>
    </cfRule>
    <cfRule type="cellIs" dxfId="16629" priority="17608" operator="equal">
      <formula>3</formula>
    </cfRule>
    <cfRule type="cellIs" dxfId="16628" priority="17609" operator="equal">
      <formula>"yellow"</formula>
    </cfRule>
    <cfRule type="cellIs" dxfId="16627" priority="17610" operator="equal">
      <formula>2</formula>
    </cfRule>
    <cfRule type="cellIs" dxfId="16626" priority="17611" operator="equal">
      <formula>"green"</formula>
    </cfRule>
    <cfRule type="cellIs" dxfId="16625" priority="17612" operator="equal">
      <formula>1</formula>
    </cfRule>
    <cfRule type="cellIs" dxfId="16624" priority="17613" operator="equal">
      <formula>"grey"</formula>
    </cfRule>
    <cfRule type="cellIs" dxfId="16623" priority="17614" operator="equal">
      <formula>0</formula>
    </cfRule>
  </conditionalFormatting>
  <conditionalFormatting sqref="G146">
    <cfRule type="cellIs" dxfId="16622" priority="17607" operator="equal">
      <formula>"red"</formula>
    </cfRule>
  </conditionalFormatting>
  <conditionalFormatting sqref="F146:G146">
    <cfRule type="cellIs" dxfId="16621" priority="17597" operator="equal">
      <formula>"red"</formula>
    </cfRule>
    <cfRule type="cellIs" dxfId="16620" priority="17599" operator="equal">
      <formula>3</formula>
    </cfRule>
    <cfRule type="cellIs" dxfId="16619" priority="17600" operator="equal">
      <formula>"yellow"</formula>
    </cfRule>
    <cfRule type="cellIs" dxfId="16618" priority="17601" operator="equal">
      <formula>2</formula>
    </cfRule>
    <cfRule type="cellIs" dxfId="16617" priority="17602" operator="equal">
      <formula>"green"</formula>
    </cfRule>
    <cfRule type="cellIs" dxfId="16616" priority="17603" operator="equal">
      <formula>1</formula>
    </cfRule>
    <cfRule type="cellIs" dxfId="16615" priority="17604" operator="equal">
      <formula>"grey"</formula>
    </cfRule>
    <cfRule type="cellIs" dxfId="16614" priority="17605" operator="equal">
      <formula>0</formula>
    </cfRule>
  </conditionalFormatting>
  <conditionalFormatting sqref="G146">
    <cfRule type="cellIs" dxfId="16613" priority="17598" operator="equal">
      <formula>"red"</formula>
    </cfRule>
  </conditionalFormatting>
  <conditionalFormatting sqref="F139:G139">
    <cfRule type="cellIs" dxfId="16612" priority="17588" operator="equal">
      <formula>"red"</formula>
    </cfRule>
    <cfRule type="cellIs" dxfId="16611" priority="17590" operator="equal">
      <formula>3</formula>
    </cfRule>
    <cfRule type="cellIs" dxfId="16610" priority="17591" operator="equal">
      <formula>"yellow"</formula>
    </cfRule>
    <cfRule type="cellIs" dxfId="16609" priority="17592" operator="equal">
      <formula>2</formula>
    </cfRule>
    <cfRule type="cellIs" dxfId="16608" priority="17593" operator="equal">
      <formula>"green"</formula>
    </cfRule>
    <cfRule type="cellIs" dxfId="16607" priority="17594" operator="equal">
      <formula>1</formula>
    </cfRule>
    <cfRule type="cellIs" dxfId="16606" priority="17595" operator="equal">
      <formula>"grey"</formula>
    </cfRule>
    <cfRule type="cellIs" dxfId="16605" priority="17596" operator="equal">
      <formula>0</formula>
    </cfRule>
  </conditionalFormatting>
  <conditionalFormatting sqref="G139">
    <cfRule type="cellIs" dxfId="16604" priority="17589" operator="equal">
      <formula>"red"</formula>
    </cfRule>
  </conditionalFormatting>
  <conditionalFormatting sqref="F139:G139">
    <cfRule type="cellIs" dxfId="16603" priority="17579" operator="equal">
      <formula>"red"</formula>
    </cfRule>
    <cfRule type="cellIs" dxfId="16602" priority="17581" operator="equal">
      <formula>3</formula>
    </cfRule>
    <cfRule type="cellIs" dxfId="16601" priority="17582" operator="equal">
      <formula>"yellow"</formula>
    </cfRule>
    <cfRule type="cellIs" dxfId="16600" priority="17583" operator="equal">
      <formula>2</formula>
    </cfRule>
    <cfRule type="cellIs" dxfId="16599" priority="17584" operator="equal">
      <formula>"green"</formula>
    </cfRule>
    <cfRule type="cellIs" dxfId="16598" priority="17585" operator="equal">
      <formula>1</formula>
    </cfRule>
    <cfRule type="cellIs" dxfId="16597" priority="17586" operator="equal">
      <formula>"grey"</formula>
    </cfRule>
    <cfRule type="cellIs" dxfId="16596" priority="17587" operator="equal">
      <formula>0</formula>
    </cfRule>
  </conditionalFormatting>
  <conditionalFormatting sqref="G139">
    <cfRule type="cellIs" dxfId="16595" priority="17580" operator="equal">
      <formula>"red"</formula>
    </cfRule>
  </conditionalFormatting>
  <conditionalFormatting sqref="F145:G145">
    <cfRule type="cellIs" dxfId="16594" priority="17570" operator="equal">
      <formula>"red"</formula>
    </cfRule>
    <cfRule type="cellIs" dxfId="16593" priority="17572" operator="equal">
      <formula>3</formula>
    </cfRule>
    <cfRule type="cellIs" dxfId="16592" priority="17573" operator="equal">
      <formula>"yellow"</formula>
    </cfRule>
    <cfRule type="cellIs" dxfId="16591" priority="17574" operator="equal">
      <formula>2</formula>
    </cfRule>
    <cfRule type="cellIs" dxfId="16590" priority="17575" operator="equal">
      <formula>"green"</formula>
    </cfRule>
    <cfRule type="cellIs" dxfId="16589" priority="17576" operator="equal">
      <formula>1</formula>
    </cfRule>
    <cfRule type="cellIs" dxfId="16588" priority="17577" operator="equal">
      <formula>"grey"</formula>
    </cfRule>
    <cfRule type="cellIs" dxfId="16587" priority="17578" operator="equal">
      <formula>0</formula>
    </cfRule>
  </conditionalFormatting>
  <conditionalFormatting sqref="G145">
    <cfRule type="cellIs" dxfId="16586" priority="17571" operator="equal">
      <formula>"red"</formula>
    </cfRule>
  </conditionalFormatting>
  <conditionalFormatting sqref="F145:G145">
    <cfRule type="cellIs" dxfId="16585" priority="17561" operator="equal">
      <formula>"red"</formula>
    </cfRule>
    <cfRule type="cellIs" dxfId="16584" priority="17563" operator="equal">
      <formula>3</formula>
    </cfRule>
    <cfRule type="cellIs" dxfId="16583" priority="17564" operator="equal">
      <formula>"yellow"</formula>
    </cfRule>
    <cfRule type="cellIs" dxfId="16582" priority="17565" operator="equal">
      <formula>2</formula>
    </cfRule>
    <cfRule type="cellIs" dxfId="16581" priority="17566" operator="equal">
      <formula>"green"</formula>
    </cfRule>
    <cfRule type="cellIs" dxfId="16580" priority="17567" operator="equal">
      <formula>1</formula>
    </cfRule>
    <cfRule type="cellIs" dxfId="16579" priority="17568" operator="equal">
      <formula>"grey"</formula>
    </cfRule>
    <cfRule type="cellIs" dxfId="16578" priority="17569" operator="equal">
      <formula>0</formula>
    </cfRule>
  </conditionalFormatting>
  <conditionalFormatting sqref="G145">
    <cfRule type="cellIs" dxfId="16577" priority="17562" operator="equal">
      <formula>"red"</formula>
    </cfRule>
  </conditionalFormatting>
  <conditionalFormatting sqref="F153:G153">
    <cfRule type="cellIs" dxfId="16576" priority="17525" operator="equal">
      <formula>"red"</formula>
    </cfRule>
    <cfRule type="cellIs" dxfId="16575" priority="17527" operator="equal">
      <formula>3</formula>
    </cfRule>
    <cfRule type="cellIs" dxfId="16574" priority="17528" operator="equal">
      <formula>"yellow"</formula>
    </cfRule>
    <cfRule type="cellIs" dxfId="16573" priority="17529" operator="equal">
      <formula>2</formula>
    </cfRule>
    <cfRule type="cellIs" dxfId="16572" priority="17530" operator="equal">
      <formula>"green"</formula>
    </cfRule>
    <cfRule type="cellIs" dxfId="16571" priority="17531" operator="equal">
      <formula>1</formula>
    </cfRule>
    <cfRule type="cellIs" dxfId="16570" priority="17532" operator="equal">
      <formula>"grey"</formula>
    </cfRule>
    <cfRule type="cellIs" dxfId="16569" priority="17533" operator="equal">
      <formula>0</formula>
    </cfRule>
  </conditionalFormatting>
  <conditionalFormatting sqref="G153">
    <cfRule type="cellIs" dxfId="16568" priority="17526" operator="equal">
      <formula>"red"</formula>
    </cfRule>
  </conditionalFormatting>
  <conditionalFormatting sqref="F59:G59">
    <cfRule type="cellIs" dxfId="16567" priority="17516" operator="equal">
      <formula>"red"</formula>
    </cfRule>
    <cfRule type="cellIs" dxfId="16566" priority="17518" operator="equal">
      <formula>3</formula>
    </cfRule>
    <cfRule type="cellIs" dxfId="16565" priority="17519" operator="equal">
      <formula>"yellow"</formula>
    </cfRule>
    <cfRule type="cellIs" dxfId="16564" priority="17520" operator="equal">
      <formula>2</formula>
    </cfRule>
    <cfRule type="cellIs" dxfId="16563" priority="17521" operator="equal">
      <formula>"green"</formula>
    </cfRule>
    <cfRule type="cellIs" dxfId="16562" priority="17522" operator="equal">
      <formula>1</formula>
    </cfRule>
    <cfRule type="cellIs" dxfId="16561" priority="17523" operator="equal">
      <formula>"grey"</formula>
    </cfRule>
    <cfRule type="cellIs" dxfId="16560" priority="17524" operator="equal">
      <formula>0</formula>
    </cfRule>
  </conditionalFormatting>
  <conditionalFormatting sqref="G59">
    <cfRule type="cellIs" dxfId="16559" priority="17517" operator="equal">
      <formula>"red"</formula>
    </cfRule>
  </conditionalFormatting>
  <conditionalFormatting sqref="F72:G72">
    <cfRule type="cellIs" dxfId="16558" priority="17507" operator="equal">
      <formula>"red"</formula>
    </cfRule>
    <cfRule type="cellIs" dxfId="16557" priority="17509" operator="equal">
      <formula>3</formula>
    </cfRule>
    <cfRule type="cellIs" dxfId="16556" priority="17510" operator="equal">
      <formula>"yellow"</formula>
    </cfRule>
    <cfRule type="cellIs" dxfId="16555" priority="17511" operator="equal">
      <formula>2</formula>
    </cfRule>
    <cfRule type="cellIs" dxfId="16554" priority="17512" operator="equal">
      <formula>"green"</formula>
    </cfRule>
    <cfRule type="cellIs" dxfId="16553" priority="17513" operator="equal">
      <formula>1</formula>
    </cfRule>
    <cfRule type="cellIs" dxfId="16552" priority="17514" operator="equal">
      <formula>"grey"</formula>
    </cfRule>
    <cfRule type="cellIs" dxfId="16551" priority="17515" operator="equal">
      <formula>0</formula>
    </cfRule>
  </conditionalFormatting>
  <conditionalFormatting sqref="G72">
    <cfRule type="cellIs" dxfId="16550" priority="17508" operator="equal">
      <formula>"red"</formula>
    </cfRule>
  </conditionalFormatting>
  <conditionalFormatting sqref="F156:G156">
    <cfRule type="cellIs" dxfId="16549" priority="17435" operator="equal">
      <formula>"red"</formula>
    </cfRule>
    <cfRule type="cellIs" dxfId="16548" priority="17437" operator="equal">
      <formula>3</formula>
    </cfRule>
    <cfRule type="cellIs" dxfId="16547" priority="17438" operator="equal">
      <formula>"yellow"</formula>
    </cfRule>
    <cfRule type="cellIs" dxfId="16546" priority="17439" operator="equal">
      <formula>2</formula>
    </cfRule>
    <cfRule type="cellIs" dxfId="16545" priority="17440" operator="equal">
      <formula>"green"</formula>
    </cfRule>
    <cfRule type="cellIs" dxfId="16544" priority="17441" operator="equal">
      <formula>1</formula>
    </cfRule>
    <cfRule type="cellIs" dxfId="16543" priority="17442" operator="equal">
      <formula>"grey"</formula>
    </cfRule>
    <cfRule type="cellIs" dxfId="16542" priority="17443" operator="equal">
      <formula>0</formula>
    </cfRule>
  </conditionalFormatting>
  <conditionalFormatting sqref="G156">
    <cfRule type="cellIs" dxfId="16541" priority="17436" operator="equal">
      <formula>"red"</formula>
    </cfRule>
  </conditionalFormatting>
  <conditionalFormatting sqref="F157:G157">
    <cfRule type="cellIs" dxfId="16540" priority="17417" operator="equal">
      <formula>"red"</formula>
    </cfRule>
    <cfRule type="cellIs" dxfId="16539" priority="17419" operator="equal">
      <formula>3</formula>
    </cfRule>
    <cfRule type="cellIs" dxfId="16538" priority="17420" operator="equal">
      <formula>"yellow"</formula>
    </cfRule>
    <cfRule type="cellIs" dxfId="16537" priority="17421" operator="equal">
      <formula>2</formula>
    </cfRule>
    <cfRule type="cellIs" dxfId="16536" priority="17422" operator="equal">
      <formula>"green"</formula>
    </cfRule>
    <cfRule type="cellIs" dxfId="16535" priority="17423" operator="equal">
      <formula>1</formula>
    </cfRule>
    <cfRule type="cellIs" dxfId="16534" priority="17424" operator="equal">
      <formula>"grey"</formula>
    </cfRule>
    <cfRule type="cellIs" dxfId="16533" priority="17425" operator="equal">
      <formula>0</formula>
    </cfRule>
  </conditionalFormatting>
  <conditionalFormatting sqref="G157">
    <cfRule type="cellIs" dxfId="16532" priority="17418" operator="equal">
      <formula>"red"</formula>
    </cfRule>
  </conditionalFormatting>
  <conditionalFormatting sqref="F216:G216">
    <cfRule type="cellIs" dxfId="16531" priority="17471" operator="equal">
      <formula>"red"</formula>
    </cfRule>
    <cfRule type="cellIs" dxfId="16530" priority="17473" operator="equal">
      <formula>3</formula>
    </cfRule>
    <cfRule type="cellIs" dxfId="16529" priority="17474" operator="equal">
      <formula>"yellow"</formula>
    </cfRule>
    <cfRule type="cellIs" dxfId="16528" priority="17475" operator="equal">
      <formula>2</formula>
    </cfRule>
    <cfRule type="cellIs" dxfId="16527" priority="17476" operator="equal">
      <formula>"green"</formula>
    </cfRule>
    <cfRule type="cellIs" dxfId="16526" priority="17477" operator="equal">
      <formula>1</formula>
    </cfRule>
    <cfRule type="cellIs" dxfId="16525" priority="17478" operator="equal">
      <formula>"grey"</formula>
    </cfRule>
    <cfRule type="cellIs" dxfId="16524" priority="17479" operator="equal">
      <formula>0</formula>
    </cfRule>
  </conditionalFormatting>
  <conditionalFormatting sqref="G216">
    <cfRule type="cellIs" dxfId="16523" priority="17472" operator="equal">
      <formula>"red"</formula>
    </cfRule>
  </conditionalFormatting>
  <conditionalFormatting sqref="F96:G96">
    <cfRule type="cellIs" dxfId="16522" priority="17462" operator="equal">
      <formula>"red"</formula>
    </cfRule>
    <cfRule type="cellIs" dxfId="16521" priority="17464" operator="equal">
      <formula>3</formula>
    </cfRule>
    <cfRule type="cellIs" dxfId="16520" priority="17465" operator="equal">
      <formula>"yellow"</formula>
    </cfRule>
    <cfRule type="cellIs" dxfId="16519" priority="17466" operator="equal">
      <formula>2</formula>
    </cfRule>
    <cfRule type="cellIs" dxfId="16518" priority="17467" operator="equal">
      <formula>"green"</formula>
    </cfRule>
    <cfRule type="cellIs" dxfId="16517" priority="17468" operator="equal">
      <formula>1</formula>
    </cfRule>
    <cfRule type="cellIs" dxfId="16516" priority="17469" operator="equal">
      <formula>"grey"</formula>
    </cfRule>
    <cfRule type="cellIs" dxfId="16515" priority="17470" operator="equal">
      <formula>0</formula>
    </cfRule>
  </conditionalFormatting>
  <conditionalFormatting sqref="G96">
    <cfRule type="cellIs" dxfId="16514" priority="17463" operator="equal">
      <formula>"red"</formula>
    </cfRule>
  </conditionalFormatting>
  <conditionalFormatting sqref="F107:G107">
    <cfRule type="cellIs" dxfId="16513" priority="17453" operator="equal">
      <formula>"red"</formula>
    </cfRule>
    <cfRule type="cellIs" dxfId="16512" priority="17455" operator="equal">
      <formula>3</formula>
    </cfRule>
    <cfRule type="cellIs" dxfId="16511" priority="17456" operator="equal">
      <formula>"yellow"</formula>
    </cfRule>
    <cfRule type="cellIs" dxfId="16510" priority="17457" operator="equal">
      <formula>2</formula>
    </cfRule>
    <cfRule type="cellIs" dxfId="16509" priority="17458" operator="equal">
      <formula>"green"</formula>
    </cfRule>
    <cfRule type="cellIs" dxfId="16508" priority="17459" operator="equal">
      <formula>1</formula>
    </cfRule>
    <cfRule type="cellIs" dxfId="16507" priority="17460" operator="equal">
      <formula>"grey"</formula>
    </cfRule>
    <cfRule type="cellIs" dxfId="16506" priority="17461" operator="equal">
      <formula>0</formula>
    </cfRule>
  </conditionalFormatting>
  <conditionalFormatting sqref="G107">
    <cfRule type="cellIs" dxfId="16505" priority="17454" operator="equal">
      <formula>"red"</formula>
    </cfRule>
  </conditionalFormatting>
  <conditionalFormatting sqref="F164:G164">
    <cfRule type="cellIs" dxfId="16504" priority="17444" operator="equal">
      <formula>"red"</formula>
    </cfRule>
    <cfRule type="cellIs" dxfId="16503" priority="17446" operator="equal">
      <formula>3</formula>
    </cfRule>
    <cfRule type="cellIs" dxfId="16502" priority="17447" operator="equal">
      <formula>"yellow"</formula>
    </cfRule>
    <cfRule type="cellIs" dxfId="16501" priority="17448" operator="equal">
      <formula>2</formula>
    </cfRule>
    <cfRule type="cellIs" dxfId="16500" priority="17449" operator="equal">
      <formula>"green"</formula>
    </cfRule>
    <cfRule type="cellIs" dxfId="16499" priority="17450" operator="equal">
      <formula>1</formula>
    </cfRule>
    <cfRule type="cellIs" dxfId="16498" priority="17451" operator="equal">
      <formula>"grey"</formula>
    </cfRule>
    <cfRule type="cellIs" dxfId="16497" priority="17452" operator="equal">
      <formula>0</formula>
    </cfRule>
  </conditionalFormatting>
  <conditionalFormatting sqref="G164">
    <cfRule type="cellIs" dxfId="16496" priority="17445" operator="equal">
      <formula>"red"</formula>
    </cfRule>
  </conditionalFormatting>
  <conditionalFormatting sqref="F157:G164">
    <cfRule type="cellIs" dxfId="16495" priority="17426" operator="equal">
      <formula>"red"</formula>
    </cfRule>
    <cfRule type="cellIs" dxfId="16494" priority="17428" operator="equal">
      <formula>3</formula>
    </cfRule>
    <cfRule type="cellIs" dxfId="16493" priority="17429" operator="equal">
      <formula>"yellow"</formula>
    </cfRule>
    <cfRule type="cellIs" dxfId="16492" priority="17430" operator="equal">
      <formula>2</formula>
    </cfRule>
    <cfRule type="cellIs" dxfId="16491" priority="17431" operator="equal">
      <formula>"green"</formula>
    </cfRule>
    <cfRule type="cellIs" dxfId="16490" priority="17432" operator="equal">
      <formula>1</formula>
    </cfRule>
    <cfRule type="cellIs" dxfId="16489" priority="17433" operator="equal">
      <formula>"grey"</formula>
    </cfRule>
    <cfRule type="cellIs" dxfId="16488" priority="17434" operator="equal">
      <formula>0</formula>
    </cfRule>
  </conditionalFormatting>
  <conditionalFormatting sqref="G157:G164">
    <cfRule type="cellIs" dxfId="16487" priority="17427" operator="equal">
      <formula>"red"</formula>
    </cfRule>
  </conditionalFormatting>
  <conditionalFormatting sqref="F159:G159">
    <cfRule type="cellIs" dxfId="16486" priority="17390" operator="equal">
      <formula>"red"</formula>
    </cfRule>
    <cfRule type="cellIs" dxfId="16485" priority="17392" operator="equal">
      <formula>3</formula>
    </cfRule>
    <cfRule type="cellIs" dxfId="16484" priority="17393" operator="equal">
      <formula>"yellow"</formula>
    </cfRule>
    <cfRule type="cellIs" dxfId="16483" priority="17394" operator="equal">
      <formula>2</formula>
    </cfRule>
    <cfRule type="cellIs" dxfId="16482" priority="17395" operator="equal">
      <formula>"green"</formula>
    </cfRule>
    <cfRule type="cellIs" dxfId="16481" priority="17396" operator="equal">
      <formula>1</formula>
    </cfRule>
    <cfRule type="cellIs" dxfId="16480" priority="17397" operator="equal">
      <formula>"grey"</formula>
    </cfRule>
    <cfRule type="cellIs" dxfId="16479" priority="17398" operator="equal">
      <formula>0</formula>
    </cfRule>
  </conditionalFormatting>
  <conditionalFormatting sqref="G159">
    <cfRule type="cellIs" dxfId="16478" priority="17391" operator="equal">
      <formula>"red"</formula>
    </cfRule>
  </conditionalFormatting>
  <conditionalFormatting sqref="F158:G158">
    <cfRule type="cellIs" dxfId="16477" priority="17381" operator="equal">
      <formula>"red"</formula>
    </cfRule>
    <cfRule type="cellIs" dxfId="16476" priority="17383" operator="equal">
      <formula>3</formula>
    </cfRule>
    <cfRule type="cellIs" dxfId="16475" priority="17384" operator="equal">
      <formula>"yellow"</formula>
    </cfRule>
    <cfRule type="cellIs" dxfId="16474" priority="17385" operator="equal">
      <formula>2</formula>
    </cfRule>
    <cfRule type="cellIs" dxfId="16473" priority="17386" operator="equal">
      <formula>"green"</formula>
    </cfRule>
    <cfRule type="cellIs" dxfId="16472" priority="17387" operator="equal">
      <formula>1</formula>
    </cfRule>
    <cfRule type="cellIs" dxfId="16471" priority="17388" operator="equal">
      <formula>"grey"</formula>
    </cfRule>
    <cfRule type="cellIs" dxfId="16470" priority="17389" operator="equal">
      <formula>0</formula>
    </cfRule>
  </conditionalFormatting>
  <conditionalFormatting sqref="G158">
    <cfRule type="cellIs" dxfId="16469" priority="17382" operator="equal">
      <formula>"red"</formula>
    </cfRule>
  </conditionalFormatting>
  <conditionalFormatting sqref="F157:G157">
    <cfRule type="cellIs" dxfId="16468" priority="17408" operator="equal">
      <formula>"red"</formula>
    </cfRule>
    <cfRule type="cellIs" dxfId="16467" priority="17410" operator="equal">
      <formula>3</formula>
    </cfRule>
    <cfRule type="cellIs" dxfId="16466" priority="17411" operator="equal">
      <formula>"yellow"</formula>
    </cfRule>
    <cfRule type="cellIs" dxfId="16465" priority="17412" operator="equal">
      <formula>2</formula>
    </cfRule>
    <cfRule type="cellIs" dxfId="16464" priority="17413" operator="equal">
      <formula>"green"</formula>
    </cfRule>
    <cfRule type="cellIs" dxfId="16463" priority="17414" operator="equal">
      <formula>1</formula>
    </cfRule>
    <cfRule type="cellIs" dxfId="16462" priority="17415" operator="equal">
      <formula>"grey"</formula>
    </cfRule>
    <cfRule type="cellIs" dxfId="16461" priority="17416" operator="equal">
      <formula>0</formula>
    </cfRule>
  </conditionalFormatting>
  <conditionalFormatting sqref="G157">
    <cfRule type="cellIs" dxfId="16460" priority="17409" operator="equal">
      <formula>"red"</formula>
    </cfRule>
  </conditionalFormatting>
  <conditionalFormatting sqref="F158:G158">
    <cfRule type="cellIs" dxfId="16459" priority="17354" operator="equal">
      <formula>"red"</formula>
    </cfRule>
    <cfRule type="cellIs" dxfId="16458" priority="17356" operator="equal">
      <formula>3</formula>
    </cfRule>
    <cfRule type="cellIs" dxfId="16457" priority="17357" operator="equal">
      <formula>"yellow"</formula>
    </cfRule>
    <cfRule type="cellIs" dxfId="16456" priority="17358" operator="equal">
      <formula>2</formula>
    </cfRule>
    <cfRule type="cellIs" dxfId="16455" priority="17359" operator="equal">
      <formula>"green"</formula>
    </cfRule>
    <cfRule type="cellIs" dxfId="16454" priority="17360" operator="equal">
      <formula>1</formula>
    </cfRule>
    <cfRule type="cellIs" dxfId="16453" priority="17361" operator="equal">
      <formula>"grey"</formula>
    </cfRule>
    <cfRule type="cellIs" dxfId="16452" priority="17362" operator="equal">
      <formula>0</formula>
    </cfRule>
  </conditionalFormatting>
  <conditionalFormatting sqref="G158">
    <cfRule type="cellIs" dxfId="16451" priority="17355" operator="equal">
      <formula>"red"</formula>
    </cfRule>
  </conditionalFormatting>
  <conditionalFormatting sqref="F157:G157">
    <cfRule type="cellIs" dxfId="16450" priority="17345" operator="equal">
      <formula>"red"</formula>
    </cfRule>
    <cfRule type="cellIs" dxfId="16449" priority="17347" operator="equal">
      <formula>3</formula>
    </cfRule>
    <cfRule type="cellIs" dxfId="16448" priority="17348" operator="equal">
      <formula>"yellow"</formula>
    </cfRule>
    <cfRule type="cellIs" dxfId="16447" priority="17349" operator="equal">
      <formula>2</formula>
    </cfRule>
    <cfRule type="cellIs" dxfId="16446" priority="17350" operator="equal">
      <formula>"green"</formula>
    </cfRule>
    <cfRule type="cellIs" dxfId="16445" priority="17351" operator="equal">
      <formula>1</formula>
    </cfRule>
    <cfRule type="cellIs" dxfId="16444" priority="17352" operator="equal">
      <formula>"grey"</formula>
    </cfRule>
    <cfRule type="cellIs" dxfId="16443" priority="17353" operator="equal">
      <formula>0</formula>
    </cfRule>
  </conditionalFormatting>
  <conditionalFormatting sqref="G157">
    <cfRule type="cellIs" dxfId="16442" priority="17346" operator="equal">
      <formula>"red"</formula>
    </cfRule>
  </conditionalFormatting>
  <conditionalFormatting sqref="F155:G162">
    <cfRule type="cellIs" dxfId="16441" priority="17399" operator="equal">
      <formula>"red"</formula>
    </cfRule>
    <cfRule type="cellIs" dxfId="16440" priority="17401" operator="equal">
      <formula>3</formula>
    </cfRule>
    <cfRule type="cellIs" dxfId="16439" priority="17402" operator="equal">
      <formula>"yellow"</formula>
    </cfRule>
    <cfRule type="cellIs" dxfId="16438" priority="17403" operator="equal">
      <formula>2</formula>
    </cfRule>
    <cfRule type="cellIs" dxfId="16437" priority="17404" operator="equal">
      <formula>"green"</formula>
    </cfRule>
    <cfRule type="cellIs" dxfId="16436" priority="17405" operator="equal">
      <formula>1</formula>
    </cfRule>
    <cfRule type="cellIs" dxfId="16435" priority="17406" operator="equal">
      <formula>"grey"</formula>
    </cfRule>
    <cfRule type="cellIs" dxfId="16434" priority="17407" operator="equal">
      <formula>0</formula>
    </cfRule>
  </conditionalFormatting>
  <conditionalFormatting sqref="G155:G162">
    <cfRule type="cellIs" dxfId="16433" priority="17400" operator="equal">
      <formula>"red"</formula>
    </cfRule>
  </conditionalFormatting>
  <conditionalFormatting sqref="F153:G169">
    <cfRule type="cellIs" dxfId="16432" priority="17372" operator="equal">
      <formula>"red"</formula>
    </cfRule>
    <cfRule type="cellIs" dxfId="16431" priority="17374" operator="equal">
      <formula>3</formula>
    </cfRule>
    <cfRule type="cellIs" dxfId="16430" priority="17375" operator="equal">
      <formula>"yellow"</formula>
    </cfRule>
    <cfRule type="cellIs" dxfId="16429" priority="17376" operator="equal">
      <formula>2</formula>
    </cfRule>
    <cfRule type="cellIs" dxfId="16428" priority="17377" operator="equal">
      <formula>"green"</formula>
    </cfRule>
    <cfRule type="cellIs" dxfId="16427" priority="17378" operator="equal">
      <formula>1</formula>
    </cfRule>
    <cfRule type="cellIs" dxfId="16426" priority="17379" operator="equal">
      <formula>"grey"</formula>
    </cfRule>
    <cfRule type="cellIs" dxfId="16425" priority="17380" operator="equal">
      <formula>0</formula>
    </cfRule>
  </conditionalFormatting>
  <conditionalFormatting sqref="G153:G169">
    <cfRule type="cellIs" dxfId="16424" priority="17373" operator="equal">
      <formula>"red"</formula>
    </cfRule>
  </conditionalFormatting>
  <conditionalFormatting sqref="F162:G162">
    <cfRule type="cellIs" dxfId="16423" priority="17363" operator="equal">
      <formula>"red"</formula>
    </cfRule>
    <cfRule type="cellIs" dxfId="16422" priority="17365" operator="equal">
      <formula>3</formula>
    </cfRule>
    <cfRule type="cellIs" dxfId="16421" priority="17366" operator="equal">
      <formula>"yellow"</formula>
    </cfRule>
    <cfRule type="cellIs" dxfId="16420" priority="17367" operator="equal">
      <formula>2</formula>
    </cfRule>
    <cfRule type="cellIs" dxfId="16419" priority="17368" operator="equal">
      <formula>"green"</formula>
    </cfRule>
    <cfRule type="cellIs" dxfId="16418" priority="17369" operator="equal">
      <formula>1</formula>
    </cfRule>
    <cfRule type="cellIs" dxfId="16417" priority="17370" operator="equal">
      <formula>"grey"</formula>
    </cfRule>
    <cfRule type="cellIs" dxfId="16416" priority="17371" operator="equal">
      <formula>0</formula>
    </cfRule>
  </conditionalFormatting>
  <conditionalFormatting sqref="G162">
    <cfRule type="cellIs" dxfId="16415" priority="17364" operator="equal">
      <formula>"red"</formula>
    </cfRule>
  </conditionalFormatting>
  <conditionalFormatting sqref="F161:G161">
    <cfRule type="cellIs" dxfId="16414" priority="17336" operator="equal">
      <formula>"red"</formula>
    </cfRule>
    <cfRule type="cellIs" dxfId="16413" priority="17338" operator="equal">
      <formula>3</formula>
    </cfRule>
    <cfRule type="cellIs" dxfId="16412" priority="17339" operator="equal">
      <formula>"yellow"</formula>
    </cfRule>
    <cfRule type="cellIs" dxfId="16411" priority="17340" operator="equal">
      <formula>2</formula>
    </cfRule>
    <cfRule type="cellIs" dxfId="16410" priority="17341" operator="equal">
      <formula>"green"</formula>
    </cfRule>
    <cfRule type="cellIs" dxfId="16409" priority="17342" operator="equal">
      <formula>1</formula>
    </cfRule>
    <cfRule type="cellIs" dxfId="16408" priority="17343" operator="equal">
      <formula>"grey"</formula>
    </cfRule>
    <cfRule type="cellIs" dxfId="16407" priority="17344" operator="equal">
      <formula>0</formula>
    </cfRule>
  </conditionalFormatting>
  <conditionalFormatting sqref="G161">
    <cfRule type="cellIs" dxfId="16406" priority="17337" operator="equal">
      <formula>"red"</formula>
    </cfRule>
  </conditionalFormatting>
  <conditionalFormatting sqref="F166:G168">
    <cfRule type="cellIs" dxfId="16405" priority="17327" operator="equal">
      <formula>"red"</formula>
    </cfRule>
    <cfRule type="cellIs" dxfId="16404" priority="17329" operator="equal">
      <formula>3</formula>
    </cfRule>
    <cfRule type="cellIs" dxfId="16403" priority="17330" operator="equal">
      <formula>"yellow"</formula>
    </cfRule>
    <cfRule type="cellIs" dxfId="16402" priority="17331" operator="equal">
      <formula>2</formula>
    </cfRule>
    <cfRule type="cellIs" dxfId="16401" priority="17332" operator="equal">
      <formula>"green"</formula>
    </cfRule>
    <cfRule type="cellIs" dxfId="16400" priority="17333" operator="equal">
      <formula>1</formula>
    </cfRule>
    <cfRule type="cellIs" dxfId="16399" priority="17334" operator="equal">
      <formula>"grey"</formula>
    </cfRule>
    <cfRule type="cellIs" dxfId="16398" priority="17335" operator="equal">
      <formula>0</formula>
    </cfRule>
  </conditionalFormatting>
  <conditionalFormatting sqref="G166:G168">
    <cfRule type="cellIs" dxfId="16397" priority="17328" operator="equal">
      <formula>"red"</formula>
    </cfRule>
  </conditionalFormatting>
  <conditionalFormatting sqref="F166:G166">
    <cfRule type="cellIs" dxfId="16396" priority="17318" operator="equal">
      <formula>"red"</formula>
    </cfRule>
    <cfRule type="cellIs" dxfId="16395" priority="17320" operator="equal">
      <formula>3</formula>
    </cfRule>
    <cfRule type="cellIs" dxfId="16394" priority="17321" operator="equal">
      <formula>"yellow"</formula>
    </cfRule>
    <cfRule type="cellIs" dxfId="16393" priority="17322" operator="equal">
      <formula>2</formula>
    </cfRule>
    <cfRule type="cellIs" dxfId="16392" priority="17323" operator="equal">
      <formula>"green"</formula>
    </cfRule>
    <cfRule type="cellIs" dxfId="16391" priority="17324" operator="equal">
      <formula>1</formula>
    </cfRule>
    <cfRule type="cellIs" dxfId="16390" priority="17325" operator="equal">
      <formula>"grey"</formula>
    </cfRule>
    <cfRule type="cellIs" dxfId="16389" priority="17326" operator="equal">
      <formula>0</formula>
    </cfRule>
  </conditionalFormatting>
  <conditionalFormatting sqref="G166">
    <cfRule type="cellIs" dxfId="16388" priority="17319" operator="equal">
      <formula>"red"</formula>
    </cfRule>
  </conditionalFormatting>
  <conditionalFormatting sqref="F169:G169">
    <cfRule type="cellIs" dxfId="16387" priority="17300" operator="equal">
      <formula>"red"</formula>
    </cfRule>
    <cfRule type="cellIs" dxfId="16386" priority="17302" operator="equal">
      <formula>3</formula>
    </cfRule>
    <cfRule type="cellIs" dxfId="16385" priority="17303" operator="equal">
      <formula>"yellow"</formula>
    </cfRule>
    <cfRule type="cellIs" dxfId="16384" priority="17304" operator="equal">
      <formula>2</formula>
    </cfRule>
    <cfRule type="cellIs" dxfId="16383" priority="17305" operator="equal">
      <formula>"green"</formula>
    </cfRule>
    <cfRule type="cellIs" dxfId="16382" priority="17306" operator="equal">
      <formula>1</formula>
    </cfRule>
    <cfRule type="cellIs" dxfId="16381" priority="17307" operator="equal">
      <formula>"grey"</formula>
    </cfRule>
    <cfRule type="cellIs" dxfId="16380" priority="17308" operator="equal">
      <formula>0</formula>
    </cfRule>
  </conditionalFormatting>
  <conditionalFormatting sqref="G169">
    <cfRule type="cellIs" dxfId="16379" priority="17301" operator="equal">
      <formula>"red"</formula>
    </cfRule>
  </conditionalFormatting>
  <conditionalFormatting sqref="F169:G169">
    <cfRule type="cellIs" dxfId="16378" priority="17291" operator="equal">
      <formula>"red"</formula>
    </cfRule>
    <cfRule type="cellIs" dxfId="16377" priority="17293" operator="equal">
      <formula>3</formula>
    </cfRule>
    <cfRule type="cellIs" dxfId="16376" priority="17294" operator="equal">
      <formula>"yellow"</formula>
    </cfRule>
    <cfRule type="cellIs" dxfId="16375" priority="17295" operator="equal">
      <formula>2</formula>
    </cfRule>
    <cfRule type="cellIs" dxfId="16374" priority="17296" operator="equal">
      <formula>"green"</formula>
    </cfRule>
    <cfRule type="cellIs" dxfId="16373" priority="17297" operator="equal">
      <formula>1</formula>
    </cfRule>
    <cfRule type="cellIs" dxfId="16372" priority="17298" operator="equal">
      <formula>"grey"</formula>
    </cfRule>
    <cfRule type="cellIs" dxfId="16371" priority="17299" operator="equal">
      <formula>0</formula>
    </cfRule>
  </conditionalFormatting>
  <conditionalFormatting sqref="G169">
    <cfRule type="cellIs" dxfId="16370" priority="17292" operator="equal">
      <formula>"red"</formula>
    </cfRule>
  </conditionalFormatting>
  <conditionalFormatting sqref="F162:G177">
    <cfRule type="cellIs" dxfId="16369" priority="17273" operator="equal">
      <formula>"red"</formula>
    </cfRule>
    <cfRule type="cellIs" dxfId="16368" priority="17275" operator="equal">
      <formula>3</formula>
    </cfRule>
    <cfRule type="cellIs" dxfId="16367" priority="17276" operator="equal">
      <formula>"yellow"</formula>
    </cfRule>
    <cfRule type="cellIs" dxfId="16366" priority="17277" operator="equal">
      <formula>2</formula>
    </cfRule>
    <cfRule type="cellIs" dxfId="16365" priority="17278" operator="equal">
      <formula>"green"</formula>
    </cfRule>
    <cfRule type="cellIs" dxfId="16364" priority="17279" operator="equal">
      <formula>1</formula>
    </cfRule>
    <cfRule type="cellIs" dxfId="16363" priority="17280" operator="equal">
      <formula>"grey"</formula>
    </cfRule>
    <cfRule type="cellIs" dxfId="16362" priority="17281" operator="equal">
      <formula>0</formula>
    </cfRule>
  </conditionalFormatting>
  <conditionalFormatting sqref="G162:G177">
    <cfRule type="cellIs" dxfId="16361" priority="17274" operator="equal">
      <formula>"red"</formula>
    </cfRule>
  </conditionalFormatting>
  <conditionalFormatting sqref="F168:G168">
    <cfRule type="cellIs" dxfId="16360" priority="17228" operator="equal">
      <formula>"red"</formula>
    </cfRule>
    <cfRule type="cellIs" dxfId="16359" priority="17230" operator="equal">
      <formula>3</formula>
    </cfRule>
    <cfRule type="cellIs" dxfId="16358" priority="17231" operator="equal">
      <formula>"yellow"</formula>
    </cfRule>
    <cfRule type="cellIs" dxfId="16357" priority="17232" operator="equal">
      <formula>2</formula>
    </cfRule>
    <cfRule type="cellIs" dxfId="16356" priority="17233" operator="equal">
      <formula>"green"</formula>
    </cfRule>
    <cfRule type="cellIs" dxfId="16355" priority="17234" operator="equal">
      <formula>1</formula>
    </cfRule>
    <cfRule type="cellIs" dxfId="16354" priority="17235" operator="equal">
      <formula>"grey"</formula>
    </cfRule>
    <cfRule type="cellIs" dxfId="16353" priority="17236" operator="equal">
      <formula>0</formula>
    </cfRule>
  </conditionalFormatting>
  <conditionalFormatting sqref="G168">
    <cfRule type="cellIs" dxfId="16352" priority="17229" operator="equal">
      <formula>"red"</formula>
    </cfRule>
  </conditionalFormatting>
  <conditionalFormatting sqref="F168:G168">
    <cfRule type="cellIs" dxfId="16351" priority="17219" operator="equal">
      <formula>"red"</formula>
    </cfRule>
    <cfRule type="cellIs" dxfId="16350" priority="17221" operator="equal">
      <formula>3</formula>
    </cfRule>
    <cfRule type="cellIs" dxfId="16349" priority="17222" operator="equal">
      <formula>"yellow"</formula>
    </cfRule>
    <cfRule type="cellIs" dxfId="16348" priority="17223" operator="equal">
      <formula>2</formula>
    </cfRule>
    <cfRule type="cellIs" dxfId="16347" priority="17224" operator="equal">
      <formula>"green"</formula>
    </cfRule>
    <cfRule type="cellIs" dxfId="16346" priority="17225" operator="equal">
      <formula>1</formula>
    </cfRule>
    <cfRule type="cellIs" dxfId="16345" priority="17226" operator="equal">
      <formula>"grey"</formula>
    </cfRule>
    <cfRule type="cellIs" dxfId="16344" priority="17227" operator="equal">
      <formula>0</formula>
    </cfRule>
  </conditionalFormatting>
  <conditionalFormatting sqref="G168">
    <cfRule type="cellIs" dxfId="16343" priority="17220" operator="equal">
      <formula>"red"</formula>
    </cfRule>
  </conditionalFormatting>
  <conditionalFormatting sqref="F174:G174">
    <cfRule type="cellIs" dxfId="16342" priority="17210" operator="equal">
      <formula>"red"</formula>
    </cfRule>
    <cfRule type="cellIs" dxfId="16341" priority="17212" operator="equal">
      <formula>3</formula>
    </cfRule>
    <cfRule type="cellIs" dxfId="16340" priority="17213" operator="equal">
      <formula>"yellow"</formula>
    </cfRule>
    <cfRule type="cellIs" dxfId="16339" priority="17214" operator="equal">
      <formula>2</formula>
    </cfRule>
    <cfRule type="cellIs" dxfId="16338" priority="17215" operator="equal">
      <formula>"green"</formula>
    </cfRule>
    <cfRule type="cellIs" dxfId="16337" priority="17216" operator="equal">
      <formula>1</formula>
    </cfRule>
    <cfRule type="cellIs" dxfId="16336" priority="17217" operator="equal">
      <formula>"grey"</formula>
    </cfRule>
    <cfRule type="cellIs" dxfId="16335" priority="17218" operator="equal">
      <formula>0</formula>
    </cfRule>
  </conditionalFormatting>
  <conditionalFormatting sqref="G174">
    <cfRule type="cellIs" dxfId="16334" priority="17211" operator="equal">
      <formula>"red"</formula>
    </cfRule>
  </conditionalFormatting>
  <conditionalFormatting sqref="F171:G173">
    <cfRule type="cellIs" dxfId="16333" priority="17201" operator="equal">
      <formula>"red"</formula>
    </cfRule>
    <cfRule type="cellIs" dxfId="16332" priority="17203" operator="equal">
      <formula>3</formula>
    </cfRule>
    <cfRule type="cellIs" dxfId="16331" priority="17204" operator="equal">
      <formula>"yellow"</formula>
    </cfRule>
    <cfRule type="cellIs" dxfId="16330" priority="17205" operator="equal">
      <formula>2</formula>
    </cfRule>
    <cfRule type="cellIs" dxfId="16329" priority="17206" operator="equal">
      <formula>"green"</formula>
    </cfRule>
    <cfRule type="cellIs" dxfId="16328" priority="17207" operator="equal">
      <formula>1</formula>
    </cfRule>
    <cfRule type="cellIs" dxfId="16327" priority="17208" operator="equal">
      <formula>"grey"</formula>
    </cfRule>
    <cfRule type="cellIs" dxfId="16326" priority="17209" operator="equal">
      <formula>0</formula>
    </cfRule>
  </conditionalFormatting>
  <conditionalFormatting sqref="G171:G173">
    <cfRule type="cellIs" dxfId="16325" priority="17202" operator="equal">
      <formula>"red"</formula>
    </cfRule>
  </conditionalFormatting>
  <conditionalFormatting sqref="F171:G171">
    <cfRule type="cellIs" dxfId="16324" priority="17192" operator="equal">
      <formula>"red"</formula>
    </cfRule>
    <cfRule type="cellIs" dxfId="16323" priority="17194" operator="equal">
      <formula>3</formula>
    </cfRule>
    <cfRule type="cellIs" dxfId="16322" priority="17195" operator="equal">
      <formula>"yellow"</formula>
    </cfRule>
    <cfRule type="cellIs" dxfId="16321" priority="17196" operator="equal">
      <formula>2</formula>
    </cfRule>
    <cfRule type="cellIs" dxfId="16320" priority="17197" operator="equal">
      <formula>"green"</formula>
    </cfRule>
    <cfRule type="cellIs" dxfId="16319" priority="17198" operator="equal">
      <formula>1</formula>
    </cfRule>
    <cfRule type="cellIs" dxfId="16318" priority="17199" operator="equal">
      <formula>"grey"</formula>
    </cfRule>
    <cfRule type="cellIs" dxfId="16317" priority="17200" operator="equal">
      <formula>0</formula>
    </cfRule>
  </conditionalFormatting>
  <conditionalFormatting sqref="G171">
    <cfRule type="cellIs" dxfId="16316" priority="17193" operator="equal">
      <formula>"red"</formula>
    </cfRule>
  </conditionalFormatting>
  <conditionalFormatting sqref="F174:G174">
    <cfRule type="cellIs" dxfId="16315" priority="17183" operator="equal">
      <formula>"red"</formula>
    </cfRule>
    <cfRule type="cellIs" dxfId="16314" priority="17185" operator="equal">
      <formula>3</formula>
    </cfRule>
    <cfRule type="cellIs" dxfId="16313" priority="17186" operator="equal">
      <formula>"yellow"</formula>
    </cfRule>
    <cfRule type="cellIs" dxfId="16312" priority="17187" operator="equal">
      <formula>2</formula>
    </cfRule>
    <cfRule type="cellIs" dxfId="16311" priority="17188" operator="equal">
      <formula>"green"</formula>
    </cfRule>
    <cfRule type="cellIs" dxfId="16310" priority="17189" operator="equal">
      <formula>1</formula>
    </cfRule>
    <cfRule type="cellIs" dxfId="16309" priority="17190" operator="equal">
      <formula>"grey"</formula>
    </cfRule>
    <cfRule type="cellIs" dxfId="16308" priority="17191" operator="equal">
      <formula>0</formula>
    </cfRule>
  </conditionalFormatting>
  <conditionalFormatting sqref="G174">
    <cfRule type="cellIs" dxfId="16307" priority="17184" operator="equal">
      <formula>"red"</formula>
    </cfRule>
  </conditionalFormatting>
  <conditionalFormatting sqref="F174:G174">
    <cfRule type="cellIs" dxfId="16306" priority="17174" operator="equal">
      <formula>"red"</formula>
    </cfRule>
    <cfRule type="cellIs" dxfId="16305" priority="17176" operator="equal">
      <formula>3</formula>
    </cfRule>
    <cfRule type="cellIs" dxfId="16304" priority="17177" operator="equal">
      <formula>"yellow"</formula>
    </cfRule>
    <cfRule type="cellIs" dxfId="16303" priority="17178" operator="equal">
      <formula>2</formula>
    </cfRule>
    <cfRule type="cellIs" dxfId="16302" priority="17179" operator="equal">
      <formula>"green"</formula>
    </cfRule>
    <cfRule type="cellIs" dxfId="16301" priority="17180" operator="equal">
      <formula>1</formula>
    </cfRule>
    <cfRule type="cellIs" dxfId="16300" priority="17181" operator="equal">
      <formula>"grey"</formula>
    </cfRule>
    <cfRule type="cellIs" dxfId="16299" priority="17182" operator="equal">
      <formula>0</formula>
    </cfRule>
  </conditionalFormatting>
  <conditionalFormatting sqref="G174">
    <cfRule type="cellIs" dxfId="16298" priority="17175" operator="equal">
      <formula>"red"</formula>
    </cfRule>
  </conditionalFormatting>
  <conditionalFormatting sqref="F167:G182">
    <cfRule type="cellIs" dxfId="16297" priority="17165" operator="equal">
      <formula>"red"</formula>
    </cfRule>
    <cfRule type="cellIs" dxfId="16296" priority="17167" operator="equal">
      <formula>3</formula>
    </cfRule>
    <cfRule type="cellIs" dxfId="16295" priority="17168" operator="equal">
      <formula>"yellow"</formula>
    </cfRule>
    <cfRule type="cellIs" dxfId="16294" priority="17169" operator="equal">
      <formula>2</formula>
    </cfRule>
    <cfRule type="cellIs" dxfId="16293" priority="17170" operator="equal">
      <formula>"green"</formula>
    </cfRule>
    <cfRule type="cellIs" dxfId="16292" priority="17171" operator="equal">
      <formula>1</formula>
    </cfRule>
    <cfRule type="cellIs" dxfId="16291" priority="17172" operator="equal">
      <formula>"grey"</formula>
    </cfRule>
    <cfRule type="cellIs" dxfId="16290" priority="17173" operator="equal">
      <formula>0</formula>
    </cfRule>
  </conditionalFormatting>
  <conditionalFormatting sqref="G167:G182">
    <cfRule type="cellIs" dxfId="16289" priority="17166" operator="equal">
      <formula>"red"</formula>
    </cfRule>
  </conditionalFormatting>
  <conditionalFormatting sqref="F173:G173">
    <cfRule type="cellIs" dxfId="16288" priority="17156" operator="equal">
      <formula>"red"</formula>
    </cfRule>
    <cfRule type="cellIs" dxfId="16287" priority="17158" operator="equal">
      <formula>3</formula>
    </cfRule>
    <cfRule type="cellIs" dxfId="16286" priority="17159" operator="equal">
      <formula>"yellow"</formula>
    </cfRule>
    <cfRule type="cellIs" dxfId="16285" priority="17160" operator="equal">
      <formula>2</formula>
    </cfRule>
    <cfRule type="cellIs" dxfId="16284" priority="17161" operator="equal">
      <formula>"green"</formula>
    </cfRule>
    <cfRule type="cellIs" dxfId="16283" priority="17162" operator="equal">
      <formula>1</formula>
    </cfRule>
    <cfRule type="cellIs" dxfId="16282" priority="17163" operator="equal">
      <formula>"grey"</formula>
    </cfRule>
    <cfRule type="cellIs" dxfId="16281" priority="17164" operator="equal">
      <formula>0</formula>
    </cfRule>
  </conditionalFormatting>
  <conditionalFormatting sqref="G173">
    <cfRule type="cellIs" dxfId="16280" priority="17157" operator="equal">
      <formula>"red"</formula>
    </cfRule>
  </conditionalFormatting>
  <conditionalFormatting sqref="F173:G173">
    <cfRule type="cellIs" dxfId="16279" priority="17147" operator="equal">
      <formula>"red"</formula>
    </cfRule>
    <cfRule type="cellIs" dxfId="16278" priority="17149" operator="equal">
      <formula>3</formula>
    </cfRule>
    <cfRule type="cellIs" dxfId="16277" priority="17150" operator="equal">
      <formula>"yellow"</formula>
    </cfRule>
    <cfRule type="cellIs" dxfId="16276" priority="17151" operator="equal">
      <formula>2</formula>
    </cfRule>
    <cfRule type="cellIs" dxfId="16275" priority="17152" operator="equal">
      <formula>"green"</formula>
    </cfRule>
    <cfRule type="cellIs" dxfId="16274" priority="17153" operator="equal">
      <formula>1</formula>
    </cfRule>
    <cfRule type="cellIs" dxfId="16273" priority="17154" operator="equal">
      <formula>"grey"</formula>
    </cfRule>
    <cfRule type="cellIs" dxfId="16272" priority="17155" operator="equal">
      <formula>0</formula>
    </cfRule>
  </conditionalFormatting>
  <conditionalFormatting sqref="G173">
    <cfRule type="cellIs" dxfId="16271" priority="17148" operator="equal">
      <formula>"red"</formula>
    </cfRule>
  </conditionalFormatting>
  <conditionalFormatting sqref="F165:G165">
    <cfRule type="cellIs" dxfId="16270" priority="17129" operator="equal">
      <formula>"red"</formula>
    </cfRule>
    <cfRule type="cellIs" dxfId="16269" priority="17131" operator="equal">
      <formula>3</formula>
    </cfRule>
    <cfRule type="cellIs" dxfId="16268" priority="17132" operator="equal">
      <formula>"yellow"</formula>
    </cfRule>
    <cfRule type="cellIs" dxfId="16267" priority="17133" operator="equal">
      <formula>2</formula>
    </cfRule>
    <cfRule type="cellIs" dxfId="16266" priority="17134" operator="equal">
      <formula>"green"</formula>
    </cfRule>
    <cfRule type="cellIs" dxfId="16265" priority="17135" operator="equal">
      <formula>1</formula>
    </cfRule>
    <cfRule type="cellIs" dxfId="16264" priority="17136" operator="equal">
      <formula>"grey"</formula>
    </cfRule>
    <cfRule type="cellIs" dxfId="16263" priority="17137" operator="equal">
      <formula>0</formula>
    </cfRule>
  </conditionalFormatting>
  <conditionalFormatting sqref="G165">
    <cfRule type="cellIs" dxfId="16262" priority="17130" operator="equal">
      <formula>"red"</formula>
    </cfRule>
  </conditionalFormatting>
  <conditionalFormatting sqref="F165:G165">
    <cfRule type="cellIs" dxfId="16261" priority="17138" operator="equal">
      <formula>"red"</formula>
    </cfRule>
    <cfRule type="cellIs" dxfId="16260" priority="17140" operator="equal">
      <formula>3</formula>
    </cfRule>
    <cfRule type="cellIs" dxfId="16259" priority="17141" operator="equal">
      <formula>"yellow"</formula>
    </cfRule>
    <cfRule type="cellIs" dxfId="16258" priority="17142" operator="equal">
      <formula>2</formula>
    </cfRule>
    <cfRule type="cellIs" dxfId="16257" priority="17143" operator="equal">
      <formula>"green"</formula>
    </cfRule>
    <cfRule type="cellIs" dxfId="16256" priority="17144" operator="equal">
      <formula>1</formula>
    </cfRule>
    <cfRule type="cellIs" dxfId="16255" priority="17145" operator="equal">
      <formula>"grey"</formula>
    </cfRule>
    <cfRule type="cellIs" dxfId="16254" priority="17146" operator="equal">
      <formula>0</formula>
    </cfRule>
  </conditionalFormatting>
  <conditionalFormatting sqref="G165">
    <cfRule type="cellIs" dxfId="16253" priority="17139" operator="equal">
      <formula>"red"</formula>
    </cfRule>
  </conditionalFormatting>
  <conditionalFormatting sqref="F165:G165">
    <cfRule type="cellIs" dxfId="16252" priority="17120" operator="equal">
      <formula>"red"</formula>
    </cfRule>
    <cfRule type="cellIs" dxfId="16251" priority="17122" operator="equal">
      <formula>3</formula>
    </cfRule>
    <cfRule type="cellIs" dxfId="16250" priority="17123" operator="equal">
      <formula>"yellow"</formula>
    </cfRule>
    <cfRule type="cellIs" dxfId="16249" priority="17124" operator="equal">
      <formula>2</formula>
    </cfRule>
    <cfRule type="cellIs" dxfId="16248" priority="17125" operator="equal">
      <formula>"green"</formula>
    </cfRule>
    <cfRule type="cellIs" dxfId="16247" priority="17126" operator="equal">
      <formula>1</formula>
    </cfRule>
    <cfRule type="cellIs" dxfId="16246" priority="17127" operator="equal">
      <formula>"grey"</formula>
    </cfRule>
    <cfRule type="cellIs" dxfId="16245" priority="17128" operator="equal">
      <formula>0</formula>
    </cfRule>
  </conditionalFormatting>
  <conditionalFormatting sqref="G165">
    <cfRule type="cellIs" dxfId="16244" priority="17121" operator="equal">
      <formula>"red"</formula>
    </cfRule>
  </conditionalFormatting>
  <conditionalFormatting sqref="F184:G186">
    <cfRule type="cellIs" dxfId="16243" priority="17111" operator="equal">
      <formula>"red"</formula>
    </cfRule>
    <cfRule type="cellIs" dxfId="16242" priority="17113" operator="equal">
      <formula>3</formula>
    </cfRule>
    <cfRule type="cellIs" dxfId="16241" priority="17114" operator="equal">
      <formula>"yellow"</formula>
    </cfRule>
    <cfRule type="cellIs" dxfId="16240" priority="17115" operator="equal">
      <formula>2</formula>
    </cfRule>
    <cfRule type="cellIs" dxfId="16239" priority="17116" operator="equal">
      <formula>"green"</formula>
    </cfRule>
    <cfRule type="cellIs" dxfId="16238" priority="17117" operator="equal">
      <formula>1</formula>
    </cfRule>
    <cfRule type="cellIs" dxfId="16237" priority="17118" operator="equal">
      <formula>"grey"</formula>
    </cfRule>
    <cfRule type="cellIs" dxfId="16236" priority="17119" operator="equal">
      <formula>0</formula>
    </cfRule>
  </conditionalFormatting>
  <conditionalFormatting sqref="G184:G186">
    <cfRule type="cellIs" dxfId="16235" priority="17112" operator="equal">
      <formula>"red"</formula>
    </cfRule>
  </conditionalFormatting>
  <conditionalFormatting sqref="F187:G189">
    <cfRule type="cellIs" dxfId="16234" priority="17102" operator="equal">
      <formula>"red"</formula>
    </cfRule>
    <cfRule type="cellIs" dxfId="16233" priority="17104" operator="equal">
      <formula>3</formula>
    </cfRule>
    <cfRule type="cellIs" dxfId="16232" priority="17105" operator="equal">
      <formula>"yellow"</formula>
    </cfRule>
    <cfRule type="cellIs" dxfId="16231" priority="17106" operator="equal">
      <formula>2</formula>
    </cfRule>
    <cfRule type="cellIs" dxfId="16230" priority="17107" operator="equal">
      <formula>"green"</formula>
    </cfRule>
    <cfRule type="cellIs" dxfId="16229" priority="17108" operator="equal">
      <formula>1</formula>
    </cfRule>
    <cfRule type="cellIs" dxfId="16228" priority="17109" operator="equal">
      <formula>"grey"</formula>
    </cfRule>
    <cfRule type="cellIs" dxfId="16227" priority="17110" operator="equal">
      <formula>0</formula>
    </cfRule>
  </conditionalFormatting>
  <conditionalFormatting sqref="G187:G189">
    <cfRule type="cellIs" dxfId="16226" priority="17103" operator="equal">
      <formula>"red"</formula>
    </cfRule>
  </conditionalFormatting>
  <conditionalFormatting sqref="F208:G223">
    <cfRule type="cellIs" dxfId="16225" priority="17003" operator="equal">
      <formula>"red"</formula>
    </cfRule>
    <cfRule type="cellIs" dxfId="16224" priority="17005" operator="equal">
      <formula>3</formula>
    </cfRule>
    <cfRule type="cellIs" dxfId="16223" priority="17006" operator="equal">
      <formula>"yellow"</formula>
    </cfRule>
    <cfRule type="cellIs" dxfId="16222" priority="17007" operator="equal">
      <formula>2</formula>
    </cfRule>
    <cfRule type="cellIs" dxfId="16221" priority="17008" operator="equal">
      <formula>"green"</formula>
    </cfRule>
    <cfRule type="cellIs" dxfId="16220" priority="17009" operator="equal">
      <formula>1</formula>
    </cfRule>
    <cfRule type="cellIs" dxfId="16219" priority="17010" operator="equal">
      <formula>"grey"</formula>
    </cfRule>
    <cfRule type="cellIs" dxfId="16218" priority="17011" operator="equal">
      <formula>0</formula>
    </cfRule>
  </conditionalFormatting>
  <conditionalFormatting sqref="G208:G223">
    <cfRule type="cellIs" dxfId="16217" priority="17004" operator="equal">
      <formula>"red"</formula>
    </cfRule>
  </conditionalFormatting>
  <conditionalFormatting sqref="F170:G170">
    <cfRule type="cellIs" dxfId="16216" priority="17084" operator="equal">
      <formula>"red"</formula>
    </cfRule>
    <cfRule type="cellIs" dxfId="16215" priority="17086" operator="equal">
      <formula>3</formula>
    </cfRule>
    <cfRule type="cellIs" dxfId="16214" priority="17087" operator="equal">
      <formula>"yellow"</formula>
    </cfRule>
    <cfRule type="cellIs" dxfId="16213" priority="17088" operator="equal">
      <formula>2</formula>
    </cfRule>
    <cfRule type="cellIs" dxfId="16212" priority="17089" operator="equal">
      <formula>"green"</formula>
    </cfRule>
    <cfRule type="cellIs" dxfId="16211" priority="17090" operator="equal">
      <formula>1</formula>
    </cfRule>
    <cfRule type="cellIs" dxfId="16210" priority="17091" operator="equal">
      <formula>"grey"</formula>
    </cfRule>
    <cfRule type="cellIs" dxfId="16209" priority="17092" operator="equal">
      <formula>0</formula>
    </cfRule>
  </conditionalFormatting>
  <conditionalFormatting sqref="G170">
    <cfRule type="cellIs" dxfId="16208" priority="17085" operator="equal">
      <formula>"red"</formula>
    </cfRule>
  </conditionalFormatting>
  <conditionalFormatting sqref="F186:G186">
    <cfRule type="cellIs" dxfId="16207" priority="16976" operator="equal">
      <formula>"red"</formula>
    </cfRule>
    <cfRule type="cellIs" dxfId="16206" priority="16978" operator="equal">
      <formula>3</formula>
    </cfRule>
    <cfRule type="cellIs" dxfId="16205" priority="16979" operator="equal">
      <formula>"yellow"</formula>
    </cfRule>
    <cfRule type="cellIs" dxfId="16204" priority="16980" operator="equal">
      <formula>2</formula>
    </cfRule>
    <cfRule type="cellIs" dxfId="16203" priority="16981" operator="equal">
      <formula>"green"</formula>
    </cfRule>
    <cfRule type="cellIs" dxfId="16202" priority="16982" operator="equal">
      <formula>1</formula>
    </cfRule>
    <cfRule type="cellIs" dxfId="16201" priority="16983" operator="equal">
      <formula>"grey"</formula>
    </cfRule>
    <cfRule type="cellIs" dxfId="16200" priority="16984" operator="equal">
      <formula>0</formula>
    </cfRule>
  </conditionalFormatting>
  <conditionalFormatting sqref="G186">
    <cfRule type="cellIs" dxfId="16199" priority="16977" operator="equal">
      <formula>"red"</formula>
    </cfRule>
  </conditionalFormatting>
  <conditionalFormatting sqref="F196:G198">
    <cfRule type="cellIs" dxfId="16198" priority="17066" operator="equal">
      <formula>"red"</formula>
    </cfRule>
    <cfRule type="cellIs" dxfId="16197" priority="17068" operator="equal">
      <formula>3</formula>
    </cfRule>
    <cfRule type="cellIs" dxfId="16196" priority="17069" operator="equal">
      <formula>"yellow"</formula>
    </cfRule>
    <cfRule type="cellIs" dxfId="16195" priority="17070" operator="equal">
      <formula>2</formula>
    </cfRule>
    <cfRule type="cellIs" dxfId="16194" priority="17071" operator="equal">
      <formula>"green"</formula>
    </cfRule>
    <cfRule type="cellIs" dxfId="16193" priority="17072" operator="equal">
      <formula>1</formula>
    </cfRule>
    <cfRule type="cellIs" dxfId="16192" priority="17073" operator="equal">
      <formula>"grey"</formula>
    </cfRule>
    <cfRule type="cellIs" dxfId="16191" priority="17074" operator="equal">
      <formula>0</formula>
    </cfRule>
  </conditionalFormatting>
  <conditionalFormatting sqref="G196:G198">
    <cfRule type="cellIs" dxfId="16190" priority="17067" operator="equal">
      <formula>"red"</formula>
    </cfRule>
  </conditionalFormatting>
  <conditionalFormatting sqref="F186:G201">
    <cfRule type="cellIs" dxfId="16189" priority="17021" operator="equal">
      <formula>"red"</formula>
    </cfRule>
    <cfRule type="cellIs" dxfId="16188" priority="17023" operator="equal">
      <formula>3</formula>
    </cfRule>
    <cfRule type="cellIs" dxfId="16187" priority="17024" operator="equal">
      <formula>"yellow"</formula>
    </cfRule>
    <cfRule type="cellIs" dxfId="16186" priority="17025" operator="equal">
      <formula>2</formula>
    </cfRule>
    <cfRule type="cellIs" dxfId="16185" priority="17026" operator="equal">
      <formula>"green"</formula>
    </cfRule>
    <cfRule type="cellIs" dxfId="16184" priority="17027" operator="equal">
      <formula>1</formula>
    </cfRule>
    <cfRule type="cellIs" dxfId="16183" priority="17028" operator="equal">
      <formula>"grey"</formula>
    </cfRule>
    <cfRule type="cellIs" dxfId="16182" priority="17029" operator="equal">
      <formula>0</formula>
    </cfRule>
  </conditionalFormatting>
  <conditionalFormatting sqref="G186:G201">
    <cfRule type="cellIs" dxfId="16181" priority="17022" operator="equal">
      <formula>"red"</formula>
    </cfRule>
  </conditionalFormatting>
  <conditionalFormatting sqref="F195:G210">
    <cfRule type="cellIs" dxfId="16180" priority="17012" operator="equal">
      <formula>"red"</formula>
    </cfRule>
    <cfRule type="cellIs" dxfId="16179" priority="17014" operator="equal">
      <formula>3</formula>
    </cfRule>
    <cfRule type="cellIs" dxfId="16178" priority="17015" operator="equal">
      <formula>"yellow"</formula>
    </cfRule>
    <cfRule type="cellIs" dxfId="16177" priority="17016" operator="equal">
      <formula>2</formula>
    </cfRule>
    <cfRule type="cellIs" dxfId="16176" priority="17017" operator="equal">
      <formula>"green"</formula>
    </cfRule>
    <cfRule type="cellIs" dxfId="16175" priority="17018" operator="equal">
      <formula>1</formula>
    </cfRule>
    <cfRule type="cellIs" dxfId="16174" priority="17019" operator="equal">
      <formula>"grey"</formula>
    </cfRule>
    <cfRule type="cellIs" dxfId="16173" priority="17020" operator="equal">
      <formula>0</formula>
    </cfRule>
  </conditionalFormatting>
  <conditionalFormatting sqref="G195:G210">
    <cfRule type="cellIs" dxfId="16172" priority="17013" operator="equal">
      <formula>"red"</formula>
    </cfRule>
  </conditionalFormatting>
  <conditionalFormatting sqref="F204:G219">
    <cfRule type="cellIs" dxfId="16171" priority="16994" operator="equal">
      <formula>"red"</formula>
    </cfRule>
    <cfRule type="cellIs" dxfId="16170" priority="16996" operator="equal">
      <formula>3</formula>
    </cfRule>
    <cfRule type="cellIs" dxfId="16169" priority="16997" operator="equal">
      <formula>"yellow"</formula>
    </cfRule>
    <cfRule type="cellIs" dxfId="16168" priority="16998" operator="equal">
      <formula>2</formula>
    </cfRule>
    <cfRule type="cellIs" dxfId="16167" priority="16999" operator="equal">
      <formula>"green"</formula>
    </cfRule>
    <cfRule type="cellIs" dxfId="16166" priority="17000" operator="equal">
      <formula>1</formula>
    </cfRule>
    <cfRule type="cellIs" dxfId="16165" priority="17001" operator="equal">
      <formula>"grey"</formula>
    </cfRule>
    <cfRule type="cellIs" dxfId="16164" priority="17002" operator="equal">
      <formula>0</formula>
    </cfRule>
  </conditionalFormatting>
  <conditionalFormatting sqref="G204:G219">
    <cfRule type="cellIs" dxfId="16163" priority="16995" operator="equal">
      <formula>"red"</formula>
    </cfRule>
  </conditionalFormatting>
  <conditionalFormatting sqref="F189:G189">
    <cfRule type="cellIs" dxfId="16162" priority="16985" operator="equal">
      <formula>"red"</formula>
    </cfRule>
    <cfRule type="cellIs" dxfId="16161" priority="16987" operator="equal">
      <formula>3</formula>
    </cfRule>
    <cfRule type="cellIs" dxfId="16160" priority="16988" operator="equal">
      <formula>"yellow"</formula>
    </cfRule>
    <cfRule type="cellIs" dxfId="16159" priority="16989" operator="equal">
      <formula>2</formula>
    </cfRule>
    <cfRule type="cellIs" dxfId="16158" priority="16990" operator="equal">
      <formula>"green"</formula>
    </cfRule>
    <cfRule type="cellIs" dxfId="16157" priority="16991" operator="equal">
      <formula>1</formula>
    </cfRule>
    <cfRule type="cellIs" dxfId="16156" priority="16992" operator="equal">
      <formula>"grey"</formula>
    </cfRule>
    <cfRule type="cellIs" dxfId="16155" priority="16993" operator="equal">
      <formula>0</formula>
    </cfRule>
  </conditionalFormatting>
  <conditionalFormatting sqref="G189">
    <cfRule type="cellIs" dxfId="16154" priority="16986" operator="equal">
      <formula>"red"</formula>
    </cfRule>
  </conditionalFormatting>
  <conditionalFormatting sqref="F183:G183">
    <cfRule type="cellIs" dxfId="16153" priority="16967" operator="equal">
      <formula>"red"</formula>
    </cfRule>
    <cfRule type="cellIs" dxfId="16152" priority="16969" operator="equal">
      <formula>3</formula>
    </cfRule>
    <cfRule type="cellIs" dxfId="16151" priority="16970" operator="equal">
      <formula>"yellow"</formula>
    </cfRule>
    <cfRule type="cellIs" dxfId="16150" priority="16971" operator="equal">
      <formula>2</formula>
    </cfRule>
    <cfRule type="cellIs" dxfId="16149" priority="16972" operator="equal">
      <formula>"green"</formula>
    </cfRule>
    <cfRule type="cellIs" dxfId="16148" priority="16973" operator="equal">
      <formula>1</formula>
    </cfRule>
    <cfRule type="cellIs" dxfId="16147" priority="16974" operator="equal">
      <formula>"grey"</formula>
    </cfRule>
    <cfRule type="cellIs" dxfId="16146" priority="16975" operator="equal">
      <formula>0</formula>
    </cfRule>
  </conditionalFormatting>
  <conditionalFormatting sqref="G183">
    <cfRule type="cellIs" dxfId="16145" priority="16968" operator="equal">
      <formula>"red"</formula>
    </cfRule>
  </conditionalFormatting>
  <conditionalFormatting sqref="F178:G178">
    <cfRule type="cellIs" dxfId="16144" priority="16958" operator="equal">
      <formula>"red"</formula>
    </cfRule>
    <cfRule type="cellIs" dxfId="16143" priority="16960" operator="equal">
      <formula>3</formula>
    </cfRule>
    <cfRule type="cellIs" dxfId="16142" priority="16961" operator="equal">
      <formula>"yellow"</formula>
    </cfRule>
    <cfRule type="cellIs" dxfId="16141" priority="16962" operator="equal">
      <formula>2</formula>
    </cfRule>
    <cfRule type="cellIs" dxfId="16140" priority="16963" operator="equal">
      <formula>"green"</formula>
    </cfRule>
    <cfRule type="cellIs" dxfId="16139" priority="16964" operator="equal">
      <formula>1</formula>
    </cfRule>
    <cfRule type="cellIs" dxfId="16138" priority="16965" operator="equal">
      <formula>"grey"</formula>
    </cfRule>
    <cfRule type="cellIs" dxfId="16137" priority="16966" operator="equal">
      <formula>0</formula>
    </cfRule>
  </conditionalFormatting>
  <conditionalFormatting sqref="G178">
    <cfRule type="cellIs" dxfId="16136" priority="16959" operator="equal">
      <formula>"red"</formula>
    </cfRule>
  </conditionalFormatting>
  <conditionalFormatting sqref="F86:G86">
    <cfRule type="cellIs" dxfId="16135" priority="16949" operator="equal">
      <formula>"red"</formula>
    </cfRule>
    <cfRule type="cellIs" dxfId="16134" priority="16951" operator="equal">
      <formula>3</formula>
    </cfRule>
    <cfRule type="cellIs" dxfId="16133" priority="16952" operator="equal">
      <formula>"yellow"</formula>
    </cfRule>
    <cfRule type="cellIs" dxfId="16132" priority="16953" operator="equal">
      <formula>2</formula>
    </cfRule>
    <cfRule type="cellIs" dxfId="16131" priority="16954" operator="equal">
      <formula>"green"</formula>
    </cfRule>
    <cfRule type="cellIs" dxfId="16130" priority="16955" operator="equal">
      <formula>1</formula>
    </cfRule>
    <cfRule type="cellIs" dxfId="16129" priority="16956" operator="equal">
      <formula>"grey"</formula>
    </cfRule>
    <cfRule type="cellIs" dxfId="16128" priority="16957" operator="equal">
      <formula>0</formula>
    </cfRule>
  </conditionalFormatting>
  <conditionalFormatting sqref="G86">
    <cfRule type="cellIs" dxfId="16127" priority="16950" operator="equal">
      <formula>"red"</formula>
    </cfRule>
  </conditionalFormatting>
  <conditionalFormatting sqref="F82:G82">
    <cfRule type="cellIs" dxfId="16126" priority="16940" operator="equal">
      <formula>"red"</formula>
    </cfRule>
    <cfRule type="cellIs" dxfId="16125" priority="16942" operator="equal">
      <formula>3</formula>
    </cfRule>
    <cfRule type="cellIs" dxfId="16124" priority="16943" operator="equal">
      <formula>"yellow"</formula>
    </cfRule>
    <cfRule type="cellIs" dxfId="16123" priority="16944" operator="equal">
      <formula>2</formula>
    </cfRule>
    <cfRule type="cellIs" dxfId="16122" priority="16945" operator="equal">
      <formula>"green"</formula>
    </cfRule>
    <cfRule type="cellIs" dxfId="16121" priority="16946" operator="equal">
      <formula>1</formula>
    </cfRule>
    <cfRule type="cellIs" dxfId="16120" priority="16947" operator="equal">
      <formula>"grey"</formula>
    </cfRule>
    <cfRule type="cellIs" dxfId="16119" priority="16948" operator="equal">
      <formula>0</formula>
    </cfRule>
  </conditionalFormatting>
  <conditionalFormatting sqref="G82">
    <cfRule type="cellIs" dxfId="16118" priority="16941" operator="equal">
      <formula>"red"</formula>
    </cfRule>
  </conditionalFormatting>
  <conditionalFormatting sqref="F54:G54">
    <cfRule type="cellIs" dxfId="16117" priority="16931" operator="equal">
      <formula>"red"</formula>
    </cfRule>
    <cfRule type="cellIs" dxfId="16116" priority="16933" operator="equal">
      <formula>3</formula>
    </cfRule>
    <cfRule type="cellIs" dxfId="16115" priority="16934" operator="equal">
      <formula>"yellow"</formula>
    </cfRule>
    <cfRule type="cellIs" dxfId="16114" priority="16935" operator="equal">
      <formula>2</formula>
    </cfRule>
    <cfRule type="cellIs" dxfId="16113" priority="16936" operator="equal">
      <formula>"green"</formula>
    </cfRule>
    <cfRule type="cellIs" dxfId="16112" priority="16937" operator="equal">
      <formula>1</formula>
    </cfRule>
    <cfRule type="cellIs" dxfId="16111" priority="16938" operator="equal">
      <formula>"grey"</formula>
    </cfRule>
    <cfRule type="cellIs" dxfId="16110" priority="16939" operator="equal">
      <formula>0</formula>
    </cfRule>
  </conditionalFormatting>
  <conditionalFormatting sqref="G54">
    <cfRule type="cellIs" dxfId="16109" priority="16932" operator="equal">
      <formula>"red"</formula>
    </cfRule>
  </conditionalFormatting>
  <conditionalFormatting sqref="F50:G50">
    <cfRule type="cellIs" dxfId="16108" priority="16922" operator="equal">
      <formula>"red"</formula>
    </cfRule>
    <cfRule type="cellIs" dxfId="16107" priority="16924" operator="equal">
      <formula>3</formula>
    </cfRule>
    <cfRule type="cellIs" dxfId="16106" priority="16925" operator="equal">
      <formula>"yellow"</formula>
    </cfRule>
    <cfRule type="cellIs" dxfId="16105" priority="16926" operator="equal">
      <formula>2</formula>
    </cfRule>
    <cfRule type="cellIs" dxfId="16104" priority="16927" operator="equal">
      <formula>"green"</formula>
    </cfRule>
    <cfRule type="cellIs" dxfId="16103" priority="16928" operator="equal">
      <formula>1</formula>
    </cfRule>
    <cfRule type="cellIs" dxfId="16102" priority="16929" operator="equal">
      <formula>"grey"</formula>
    </cfRule>
    <cfRule type="cellIs" dxfId="16101" priority="16930" operator="equal">
      <formula>0</formula>
    </cfRule>
  </conditionalFormatting>
  <conditionalFormatting sqref="G50">
    <cfRule type="cellIs" dxfId="16100" priority="16923" operator="equal">
      <formula>"red"</formula>
    </cfRule>
  </conditionalFormatting>
  <conditionalFormatting sqref="F42:G42">
    <cfRule type="cellIs" dxfId="16099" priority="16913" operator="equal">
      <formula>"red"</formula>
    </cfRule>
    <cfRule type="cellIs" dxfId="16098" priority="16915" operator="equal">
      <formula>3</formula>
    </cfRule>
    <cfRule type="cellIs" dxfId="16097" priority="16916" operator="equal">
      <formula>"yellow"</formula>
    </cfRule>
    <cfRule type="cellIs" dxfId="16096" priority="16917" operator="equal">
      <formula>2</formula>
    </cfRule>
    <cfRule type="cellIs" dxfId="16095" priority="16918" operator="equal">
      <formula>"green"</formula>
    </cfRule>
    <cfRule type="cellIs" dxfId="16094" priority="16919" operator="equal">
      <formula>1</formula>
    </cfRule>
    <cfRule type="cellIs" dxfId="16093" priority="16920" operator="equal">
      <formula>"grey"</formula>
    </cfRule>
    <cfRule type="cellIs" dxfId="16092" priority="16921" operator="equal">
      <formula>0</formula>
    </cfRule>
  </conditionalFormatting>
  <conditionalFormatting sqref="G42">
    <cfRule type="cellIs" dxfId="16091" priority="16914" operator="equal">
      <formula>"red"</formula>
    </cfRule>
  </conditionalFormatting>
  <conditionalFormatting sqref="F12:G12">
    <cfRule type="cellIs" dxfId="16090" priority="16904" operator="equal">
      <formula>"red"</formula>
    </cfRule>
    <cfRule type="cellIs" dxfId="16089" priority="16906" operator="equal">
      <formula>3</formula>
    </cfRule>
    <cfRule type="cellIs" dxfId="16088" priority="16907" operator="equal">
      <formula>"yellow"</formula>
    </cfRule>
    <cfRule type="cellIs" dxfId="16087" priority="16908" operator="equal">
      <formula>2</formula>
    </cfRule>
    <cfRule type="cellIs" dxfId="16086" priority="16909" operator="equal">
      <formula>"green"</formula>
    </cfRule>
    <cfRule type="cellIs" dxfId="16085" priority="16910" operator="equal">
      <formula>1</formula>
    </cfRule>
    <cfRule type="cellIs" dxfId="16084" priority="16911" operator="equal">
      <formula>"grey"</formula>
    </cfRule>
    <cfRule type="cellIs" dxfId="16083" priority="16912" operator="equal">
      <formula>0</formula>
    </cfRule>
  </conditionalFormatting>
  <conditionalFormatting sqref="G12">
    <cfRule type="cellIs" dxfId="16082" priority="16905" operator="equal">
      <formula>"red"</formula>
    </cfRule>
  </conditionalFormatting>
  <conditionalFormatting sqref="F23:G23">
    <cfRule type="cellIs" dxfId="16081" priority="16895" operator="equal">
      <formula>"red"</formula>
    </cfRule>
    <cfRule type="cellIs" dxfId="16080" priority="16897" operator="equal">
      <formula>3</formula>
    </cfRule>
    <cfRule type="cellIs" dxfId="16079" priority="16898" operator="equal">
      <formula>"yellow"</formula>
    </cfRule>
    <cfRule type="cellIs" dxfId="16078" priority="16899" operator="equal">
      <formula>2</formula>
    </cfRule>
    <cfRule type="cellIs" dxfId="16077" priority="16900" operator="equal">
      <formula>"green"</formula>
    </cfRule>
    <cfRule type="cellIs" dxfId="16076" priority="16901" operator="equal">
      <formula>1</formula>
    </cfRule>
    <cfRule type="cellIs" dxfId="16075" priority="16902" operator="equal">
      <formula>"grey"</formula>
    </cfRule>
    <cfRule type="cellIs" dxfId="16074" priority="16903" operator="equal">
      <formula>0</formula>
    </cfRule>
  </conditionalFormatting>
  <conditionalFormatting sqref="G23">
    <cfRule type="cellIs" dxfId="16073" priority="16896" operator="equal">
      <formula>"red"</formula>
    </cfRule>
  </conditionalFormatting>
  <conditionalFormatting sqref="F213:G227">
    <cfRule type="cellIs" dxfId="16072" priority="16886" operator="equal">
      <formula>"red"</formula>
    </cfRule>
    <cfRule type="cellIs" dxfId="16071" priority="16888" operator="equal">
      <formula>3</formula>
    </cfRule>
    <cfRule type="cellIs" dxfId="16070" priority="16889" operator="equal">
      <formula>"yellow"</formula>
    </cfRule>
    <cfRule type="cellIs" dxfId="16069" priority="16890" operator="equal">
      <formula>2</formula>
    </cfRule>
    <cfRule type="cellIs" dxfId="16068" priority="16891" operator="equal">
      <formula>"green"</formula>
    </cfRule>
    <cfRule type="cellIs" dxfId="16067" priority="16892" operator="equal">
      <formula>1</formula>
    </cfRule>
    <cfRule type="cellIs" dxfId="16066" priority="16893" operator="equal">
      <formula>"grey"</formula>
    </cfRule>
    <cfRule type="cellIs" dxfId="16065" priority="16894" operator="equal">
      <formula>0</formula>
    </cfRule>
  </conditionalFormatting>
  <conditionalFormatting sqref="G213:G227">
    <cfRule type="cellIs" dxfId="16064" priority="16887" operator="equal">
      <formula>"red"</formula>
    </cfRule>
  </conditionalFormatting>
  <conditionalFormatting sqref="F221:G225">
    <cfRule type="cellIs" dxfId="16063" priority="16877" operator="equal">
      <formula>"red"</formula>
    </cfRule>
    <cfRule type="cellIs" dxfId="16062" priority="16879" operator="equal">
      <formula>3</formula>
    </cfRule>
    <cfRule type="cellIs" dxfId="16061" priority="16880" operator="equal">
      <formula>"yellow"</formula>
    </cfRule>
    <cfRule type="cellIs" dxfId="16060" priority="16881" operator="equal">
      <formula>2</formula>
    </cfRule>
    <cfRule type="cellIs" dxfId="16059" priority="16882" operator="equal">
      <formula>"green"</formula>
    </cfRule>
    <cfRule type="cellIs" dxfId="16058" priority="16883" operator="equal">
      <formula>1</formula>
    </cfRule>
    <cfRule type="cellIs" dxfId="16057" priority="16884" operator="equal">
      <formula>"grey"</formula>
    </cfRule>
    <cfRule type="cellIs" dxfId="16056" priority="16885" operator="equal">
      <formula>0</formula>
    </cfRule>
  </conditionalFormatting>
  <conditionalFormatting sqref="G221:G225">
    <cfRule type="cellIs" dxfId="16055" priority="16878" operator="equal">
      <formula>"red"</formula>
    </cfRule>
  </conditionalFormatting>
  <conditionalFormatting sqref="F222:G222">
    <cfRule type="cellIs" dxfId="16054" priority="16868" operator="equal">
      <formula>"red"</formula>
    </cfRule>
    <cfRule type="cellIs" dxfId="16053" priority="16870" operator="equal">
      <formula>3</formula>
    </cfRule>
    <cfRule type="cellIs" dxfId="16052" priority="16871" operator="equal">
      <formula>"yellow"</formula>
    </cfRule>
    <cfRule type="cellIs" dxfId="16051" priority="16872" operator="equal">
      <formula>2</formula>
    </cfRule>
    <cfRule type="cellIs" dxfId="16050" priority="16873" operator="equal">
      <formula>"green"</formula>
    </cfRule>
    <cfRule type="cellIs" dxfId="16049" priority="16874" operator="equal">
      <formula>1</formula>
    </cfRule>
    <cfRule type="cellIs" dxfId="16048" priority="16875" operator="equal">
      <formula>"grey"</formula>
    </cfRule>
    <cfRule type="cellIs" dxfId="16047" priority="16876" operator="equal">
      <formula>0</formula>
    </cfRule>
  </conditionalFormatting>
  <conditionalFormatting sqref="G222">
    <cfRule type="cellIs" dxfId="16046" priority="16869" operator="equal">
      <formula>"red"</formula>
    </cfRule>
  </conditionalFormatting>
  <conditionalFormatting sqref="F64:G64">
    <cfRule type="cellIs" dxfId="16045" priority="16859" operator="equal">
      <formula>"red"</formula>
    </cfRule>
    <cfRule type="cellIs" dxfId="16044" priority="16861" operator="equal">
      <formula>3</formula>
    </cfRule>
    <cfRule type="cellIs" dxfId="16043" priority="16862" operator="equal">
      <formula>"yellow"</formula>
    </cfRule>
    <cfRule type="cellIs" dxfId="16042" priority="16863" operator="equal">
      <formula>2</formula>
    </cfRule>
    <cfRule type="cellIs" dxfId="16041" priority="16864" operator="equal">
      <formula>"green"</formula>
    </cfRule>
    <cfRule type="cellIs" dxfId="16040" priority="16865" operator="equal">
      <formula>1</formula>
    </cfRule>
    <cfRule type="cellIs" dxfId="16039" priority="16866" operator="equal">
      <formula>"grey"</formula>
    </cfRule>
    <cfRule type="cellIs" dxfId="16038" priority="16867" operator="equal">
      <formula>0</formula>
    </cfRule>
  </conditionalFormatting>
  <conditionalFormatting sqref="G64">
    <cfRule type="cellIs" dxfId="16037" priority="16860" operator="equal">
      <formula>"red"</formula>
    </cfRule>
  </conditionalFormatting>
  <conditionalFormatting sqref="F83:G83">
    <cfRule type="cellIs" dxfId="16036" priority="16850" operator="equal">
      <formula>"red"</formula>
    </cfRule>
    <cfRule type="cellIs" dxfId="16035" priority="16852" operator="equal">
      <formula>3</formula>
    </cfRule>
    <cfRule type="cellIs" dxfId="16034" priority="16853" operator="equal">
      <formula>"yellow"</formula>
    </cfRule>
    <cfRule type="cellIs" dxfId="16033" priority="16854" operator="equal">
      <formula>2</formula>
    </cfRule>
    <cfRule type="cellIs" dxfId="16032" priority="16855" operator="equal">
      <formula>"green"</formula>
    </cfRule>
    <cfRule type="cellIs" dxfId="16031" priority="16856" operator="equal">
      <formula>1</formula>
    </cfRule>
    <cfRule type="cellIs" dxfId="16030" priority="16857" operator="equal">
      <formula>"grey"</formula>
    </cfRule>
    <cfRule type="cellIs" dxfId="16029" priority="16858" operator="equal">
      <formula>0</formula>
    </cfRule>
  </conditionalFormatting>
  <conditionalFormatting sqref="G83">
    <cfRule type="cellIs" dxfId="16028" priority="16851" operator="equal">
      <formula>"red"</formula>
    </cfRule>
  </conditionalFormatting>
  <conditionalFormatting sqref="F83:G83">
    <cfRule type="cellIs" dxfId="16027" priority="16841" operator="equal">
      <formula>"red"</formula>
    </cfRule>
    <cfRule type="cellIs" dxfId="16026" priority="16843" operator="equal">
      <formula>3</formula>
    </cfRule>
    <cfRule type="cellIs" dxfId="16025" priority="16844" operator="equal">
      <formula>"yellow"</formula>
    </cfRule>
    <cfRule type="cellIs" dxfId="16024" priority="16845" operator="equal">
      <formula>2</formula>
    </cfRule>
    <cfRule type="cellIs" dxfId="16023" priority="16846" operator="equal">
      <formula>"green"</formula>
    </cfRule>
    <cfRule type="cellIs" dxfId="16022" priority="16847" operator="equal">
      <formula>1</formula>
    </cfRule>
    <cfRule type="cellIs" dxfId="16021" priority="16848" operator="equal">
      <formula>"grey"</formula>
    </cfRule>
    <cfRule type="cellIs" dxfId="16020" priority="16849" operator="equal">
      <formula>0</formula>
    </cfRule>
  </conditionalFormatting>
  <conditionalFormatting sqref="G83">
    <cfRule type="cellIs" dxfId="16019" priority="16842" operator="equal">
      <formula>"red"</formula>
    </cfRule>
  </conditionalFormatting>
  <conditionalFormatting sqref="F82:G88">
    <cfRule type="cellIs" dxfId="16018" priority="16832" operator="equal">
      <formula>"red"</formula>
    </cfRule>
    <cfRule type="cellIs" dxfId="16017" priority="16834" operator="equal">
      <formula>3</formula>
    </cfRule>
    <cfRule type="cellIs" dxfId="16016" priority="16835" operator="equal">
      <formula>"yellow"</formula>
    </cfRule>
    <cfRule type="cellIs" dxfId="16015" priority="16836" operator="equal">
      <formula>2</formula>
    </cfRule>
    <cfRule type="cellIs" dxfId="16014" priority="16837" operator="equal">
      <formula>"green"</formula>
    </cfRule>
    <cfRule type="cellIs" dxfId="16013" priority="16838" operator="equal">
      <formula>1</formula>
    </cfRule>
    <cfRule type="cellIs" dxfId="16012" priority="16839" operator="equal">
      <formula>"grey"</formula>
    </cfRule>
    <cfRule type="cellIs" dxfId="16011" priority="16840" operator="equal">
      <formula>0</formula>
    </cfRule>
  </conditionalFormatting>
  <conditionalFormatting sqref="G82:G88">
    <cfRule type="cellIs" dxfId="16010" priority="16833" operator="equal">
      <formula>"red"</formula>
    </cfRule>
  </conditionalFormatting>
  <conditionalFormatting sqref="F86:G86">
    <cfRule type="cellIs" dxfId="16009" priority="16823" operator="equal">
      <formula>"red"</formula>
    </cfRule>
    <cfRule type="cellIs" dxfId="16008" priority="16825" operator="equal">
      <formula>3</formula>
    </cfRule>
    <cfRule type="cellIs" dxfId="16007" priority="16826" operator="equal">
      <formula>"yellow"</formula>
    </cfRule>
    <cfRule type="cellIs" dxfId="16006" priority="16827" operator="equal">
      <formula>2</formula>
    </cfRule>
    <cfRule type="cellIs" dxfId="16005" priority="16828" operator="equal">
      <formula>"green"</formula>
    </cfRule>
    <cfRule type="cellIs" dxfId="16004" priority="16829" operator="equal">
      <formula>1</formula>
    </cfRule>
    <cfRule type="cellIs" dxfId="16003" priority="16830" operator="equal">
      <formula>"grey"</formula>
    </cfRule>
    <cfRule type="cellIs" dxfId="16002" priority="16831" operator="equal">
      <formula>0</formula>
    </cfRule>
  </conditionalFormatting>
  <conditionalFormatting sqref="G86">
    <cfRule type="cellIs" dxfId="16001" priority="16824" operator="equal">
      <formula>"red"</formula>
    </cfRule>
  </conditionalFormatting>
  <conditionalFormatting sqref="F90:G91">
    <cfRule type="cellIs" dxfId="16000" priority="16814" operator="equal">
      <formula>"red"</formula>
    </cfRule>
    <cfRule type="cellIs" dxfId="15999" priority="16816" operator="equal">
      <formula>3</formula>
    </cfRule>
    <cfRule type="cellIs" dxfId="15998" priority="16817" operator="equal">
      <formula>"yellow"</formula>
    </cfRule>
    <cfRule type="cellIs" dxfId="15997" priority="16818" operator="equal">
      <formula>2</formula>
    </cfRule>
    <cfRule type="cellIs" dxfId="15996" priority="16819" operator="equal">
      <formula>"green"</formula>
    </cfRule>
    <cfRule type="cellIs" dxfId="15995" priority="16820" operator="equal">
      <formula>1</formula>
    </cfRule>
    <cfRule type="cellIs" dxfId="15994" priority="16821" operator="equal">
      <formula>"grey"</formula>
    </cfRule>
    <cfRule type="cellIs" dxfId="15993" priority="16822" operator="equal">
      <formula>0</formula>
    </cfRule>
  </conditionalFormatting>
  <conditionalFormatting sqref="G90:G91">
    <cfRule type="cellIs" dxfId="15992" priority="16815" operator="equal">
      <formula>"red"</formula>
    </cfRule>
  </conditionalFormatting>
  <conditionalFormatting sqref="F90:G91">
    <cfRule type="cellIs" dxfId="15991" priority="16805" operator="equal">
      <formula>"red"</formula>
    </cfRule>
    <cfRule type="cellIs" dxfId="15990" priority="16807" operator="equal">
      <formula>3</formula>
    </cfRule>
    <cfRule type="cellIs" dxfId="15989" priority="16808" operator="equal">
      <formula>"yellow"</formula>
    </cfRule>
    <cfRule type="cellIs" dxfId="15988" priority="16809" operator="equal">
      <formula>2</formula>
    </cfRule>
    <cfRule type="cellIs" dxfId="15987" priority="16810" operator="equal">
      <formula>"green"</formula>
    </cfRule>
    <cfRule type="cellIs" dxfId="15986" priority="16811" operator="equal">
      <formula>1</formula>
    </cfRule>
    <cfRule type="cellIs" dxfId="15985" priority="16812" operator="equal">
      <formula>"grey"</formula>
    </cfRule>
    <cfRule type="cellIs" dxfId="15984" priority="16813" operator="equal">
      <formula>0</formula>
    </cfRule>
  </conditionalFormatting>
  <conditionalFormatting sqref="G90:G91">
    <cfRule type="cellIs" dxfId="15983" priority="16806" operator="equal">
      <formula>"red"</formula>
    </cfRule>
  </conditionalFormatting>
  <conditionalFormatting sqref="F94:G94">
    <cfRule type="cellIs" dxfId="15982" priority="16796" operator="equal">
      <formula>"red"</formula>
    </cfRule>
    <cfRule type="cellIs" dxfId="15981" priority="16798" operator="equal">
      <formula>3</formula>
    </cfRule>
    <cfRule type="cellIs" dxfId="15980" priority="16799" operator="equal">
      <formula>"yellow"</formula>
    </cfRule>
    <cfRule type="cellIs" dxfId="15979" priority="16800" operator="equal">
      <formula>2</formula>
    </cfRule>
    <cfRule type="cellIs" dxfId="15978" priority="16801" operator="equal">
      <formula>"green"</formula>
    </cfRule>
    <cfRule type="cellIs" dxfId="15977" priority="16802" operator="equal">
      <formula>1</formula>
    </cfRule>
    <cfRule type="cellIs" dxfId="15976" priority="16803" operator="equal">
      <formula>"grey"</formula>
    </cfRule>
    <cfRule type="cellIs" dxfId="15975" priority="16804" operator="equal">
      <formula>0</formula>
    </cfRule>
  </conditionalFormatting>
  <conditionalFormatting sqref="G94">
    <cfRule type="cellIs" dxfId="15974" priority="16797" operator="equal">
      <formula>"red"</formula>
    </cfRule>
  </conditionalFormatting>
  <conditionalFormatting sqref="F100:G100">
    <cfRule type="cellIs" dxfId="15973" priority="16787" operator="equal">
      <formula>"red"</formula>
    </cfRule>
    <cfRule type="cellIs" dxfId="15972" priority="16789" operator="equal">
      <formula>3</formula>
    </cfRule>
    <cfRule type="cellIs" dxfId="15971" priority="16790" operator="equal">
      <formula>"yellow"</formula>
    </cfRule>
    <cfRule type="cellIs" dxfId="15970" priority="16791" operator="equal">
      <formula>2</formula>
    </cfRule>
    <cfRule type="cellIs" dxfId="15969" priority="16792" operator="equal">
      <formula>"green"</formula>
    </cfRule>
    <cfRule type="cellIs" dxfId="15968" priority="16793" operator="equal">
      <formula>1</formula>
    </cfRule>
    <cfRule type="cellIs" dxfId="15967" priority="16794" operator="equal">
      <formula>"grey"</formula>
    </cfRule>
    <cfRule type="cellIs" dxfId="15966" priority="16795" operator="equal">
      <formula>0</formula>
    </cfRule>
  </conditionalFormatting>
  <conditionalFormatting sqref="G100">
    <cfRule type="cellIs" dxfId="15965" priority="16788" operator="equal">
      <formula>"red"</formula>
    </cfRule>
  </conditionalFormatting>
  <conditionalFormatting sqref="F102:G102">
    <cfRule type="cellIs" dxfId="15964" priority="16778" operator="equal">
      <formula>"red"</formula>
    </cfRule>
    <cfRule type="cellIs" dxfId="15963" priority="16780" operator="equal">
      <formula>3</formula>
    </cfRule>
    <cfRule type="cellIs" dxfId="15962" priority="16781" operator="equal">
      <formula>"yellow"</formula>
    </cfRule>
    <cfRule type="cellIs" dxfId="15961" priority="16782" operator="equal">
      <formula>2</formula>
    </cfRule>
    <cfRule type="cellIs" dxfId="15960" priority="16783" operator="equal">
      <formula>"green"</formula>
    </cfRule>
    <cfRule type="cellIs" dxfId="15959" priority="16784" operator="equal">
      <formula>1</formula>
    </cfRule>
    <cfRule type="cellIs" dxfId="15958" priority="16785" operator="equal">
      <formula>"grey"</formula>
    </cfRule>
    <cfRule type="cellIs" dxfId="15957" priority="16786" operator="equal">
      <formula>0</formula>
    </cfRule>
  </conditionalFormatting>
  <conditionalFormatting sqref="G102">
    <cfRule type="cellIs" dxfId="15956" priority="16779" operator="equal">
      <formula>"red"</formula>
    </cfRule>
  </conditionalFormatting>
  <conditionalFormatting sqref="F92:G93">
    <cfRule type="cellIs" dxfId="15955" priority="16769" operator="equal">
      <formula>"red"</formula>
    </cfRule>
    <cfRule type="cellIs" dxfId="15954" priority="16771" operator="equal">
      <formula>3</formula>
    </cfRule>
    <cfRule type="cellIs" dxfId="15953" priority="16772" operator="equal">
      <formula>"yellow"</formula>
    </cfRule>
    <cfRule type="cellIs" dxfId="15952" priority="16773" operator="equal">
      <formula>2</formula>
    </cfRule>
    <cfRule type="cellIs" dxfId="15951" priority="16774" operator="equal">
      <formula>"green"</formula>
    </cfRule>
    <cfRule type="cellIs" dxfId="15950" priority="16775" operator="equal">
      <formula>1</formula>
    </cfRule>
    <cfRule type="cellIs" dxfId="15949" priority="16776" operator="equal">
      <formula>"grey"</formula>
    </cfRule>
    <cfRule type="cellIs" dxfId="15948" priority="16777" operator="equal">
      <formula>0</formula>
    </cfRule>
  </conditionalFormatting>
  <conditionalFormatting sqref="G92:G93">
    <cfRule type="cellIs" dxfId="15947" priority="16770" operator="equal">
      <formula>"red"</formula>
    </cfRule>
  </conditionalFormatting>
  <conditionalFormatting sqref="F92:G93">
    <cfRule type="cellIs" dxfId="15946" priority="16760" operator="equal">
      <formula>"red"</formula>
    </cfRule>
    <cfRule type="cellIs" dxfId="15945" priority="16762" operator="equal">
      <formula>3</formula>
    </cfRule>
    <cfRule type="cellIs" dxfId="15944" priority="16763" operator="equal">
      <formula>"yellow"</formula>
    </cfRule>
    <cfRule type="cellIs" dxfId="15943" priority="16764" operator="equal">
      <formula>2</formula>
    </cfRule>
    <cfRule type="cellIs" dxfId="15942" priority="16765" operator="equal">
      <formula>"green"</formula>
    </cfRule>
    <cfRule type="cellIs" dxfId="15941" priority="16766" operator="equal">
      <formula>1</formula>
    </cfRule>
    <cfRule type="cellIs" dxfId="15940" priority="16767" operator="equal">
      <formula>"grey"</formula>
    </cfRule>
    <cfRule type="cellIs" dxfId="15939" priority="16768" operator="equal">
      <formula>0</formula>
    </cfRule>
  </conditionalFormatting>
  <conditionalFormatting sqref="G92:G93">
    <cfRule type="cellIs" dxfId="15938" priority="16761" operator="equal">
      <formula>"red"</formula>
    </cfRule>
  </conditionalFormatting>
  <conditionalFormatting sqref="F154:G154">
    <cfRule type="cellIs" dxfId="15937" priority="16670" operator="equal">
      <formula>"red"</formula>
    </cfRule>
    <cfRule type="cellIs" dxfId="15936" priority="16672" operator="equal">
      <formula>3</formula>
    </cfRule>
    <cfRule type="cellIs" dxfId="15935" priority="16673" operator="equal">
      <formula>"yellow"</formula>
    </cfRule>
    <cfRule type="cellIs" dxfId="15934" priority="16674" operator="equal">
      <formula>2</formula>
    </cfRule>
    <cfRule type="cellIs" dxfId="15933" priority="16675" operator="equal">
      <formula>"green"</formula>
    </cfRule>
    <cfRule type="cellIs" dxfId="15932" priority="16676" operator="equal">
      <formula>1</formula>
    </cfRule>
    <cfRule type="cellIs" dxfId="15931" priority="16677" operator="equal">
      <formula>"grey"</formula>
    </cfRule>
    <cfRule type="cellIs" dxfId="15930" priority="16678" operator="equal">
      <formula>0</formula>
    </cfRule>
  </conditionalFormatting>
  <conditionalFormatting sqref="G154">
    <cfRule type="cellIs" dxfId="15929" priority="16671" operator="equal">
      <formula>"red"</formula>
    </cfRule>
  </conditionalFormatting>
  <conditionalFormatting sqref="F153:G153">
    <cfRule type="cellIs" dxfId="15928" priority="16661" operator="equal">
      <formula>"red"</formula>
    </cfRule>
    <cfRule type="cellIs" dxfId="15927" priority="16663" operator="equal">
      <formula>3</formula>
    </cfRule>
    <cfRule type="cellIs" dxfId="15926" priority="16664" operator="equal">
      <formula>"yellow"</formula>
    </cfRule>
    <cfRule type="cellIs" dxfId="15925" priority="16665" operator="equal">
      <formula>2</formula>
    </cfRule>
    <cfRule type="cellIs" dxfId="15924" priority="16666" operator="equal">
      <formula>"green"</formula>
    </cfRule>
    <cfRule type="cellIs" dxfId="15923" priority="16667" operator="equal">
      <formula>1</formula>
    </cfRule>
    <cfRule type="cellIs" dxfId="15922" priority="16668" operator="equal">
      <formula>"grey"</formula>
    </cfRule>
    <cfRule type="cellIs" dxfId="15921" priority="16669" operator="equal">
      <formula>0</formula>
    </cfRule>
  </conditionalFormatting>
  <conditionalFormatting sqref="G153">
    <cfRule type="cellIs" dxfId="15920" priority="16662" operator="equal">
      <formula>"red"</formula>
    </cfRule>
  </conditionalFormatting>
  <conditionalFormatting sqref="F144:G144">
    <cfRule type="cellIs" dxfId="15919" priority="16751" operator="equal">
      <formula>"red"</formula>
    </cfRule>
    <cfRule type="cellIs" dxfId="15918" priority="16753" operator="equal">
      <formula>3</formula>
    </cfRule>
    <cfRule type="cellIs" dxfId="15917" priority="16754" operator="equal">
      <formula>"yellow"</formula>
    </cfRule>
    <cfRule type="cellIs" dxfId="15916" priority="16755" operator="equal">
      <formula>2</formula>
    </cfRule>
    <cfRule type="cellIs" dxfId="15915" priority="16756" operator="equal">
      <formula>"green"</formula>
    </cfRule>
    <cfRule type="cellIs" dxfId="15914" priority="16757" operator="equal">
      <formula>1</formula>
    </cfRule>
    <cfRule type="cellIs" dxfId="15913" priority="16758" operator="equal">
      <formula>"grey"</formula>
    </cfRule>
    <cfRule type="cellIs" dxfId="15912" priority="16759" operator="equal">
      <formula>0</formula>
    </cfRule>
  </conditionalFormatting>
  <conditionalFormatting sqref="G144">
    <cfRule type="cellIs" dxfId="15911" priority="16752" operator="equal">
      <formula>"red"</formula>
    </cfRule>
  </conditionalFormatting>
  <conditionalFormatting sqref="F144:G144">
    <cfRule type="cellIs" dxfId="15910" priority="16742" operator="equal">
      <formula>"red"</formula>
    </cfRule>
    <cfRule type="cellIs" dxfId="15909" priority="16744" operator="equal">
      <formula>3</formula>
    </cfRule>
    <cfRule type="cellIs" dxfId="15908" priority="16745" operator="equal">
      <formula>"yellow"</formula>
    </cfRule>
    <cfRule type="cellIs" dxfId="15907" priority="16746" operator="equal">
      <formula>2</formula>
    </cfRule>
    <cfRule type="cellIs" dxfId="15906" priority="16747" operator="equal">
      <formula>"green"</formula>
    </cfRule>
    <cfRule type="cellIs" dxfId="15905" priority="16748" operator="equal">
      <formula>1</formula>
    </cfRule>
    <cfRule type="cellIs" dxfId="15904" priority="16749" operator="equal">
      <formula>"grey"</formula>
    </cfRule>
    <cfRule type="cellIs" dxfId="15903" priority="16750" operator="equal">
      <formula>0</formula>
    </cfRule>
  </conditionalFormatting>
  <conditionalFormatting sqref="G144">
    <cfRule type="cellIs" dxfId="15902" priority="16743" operator="equal">
      <formula>"red"</formula>
    </cfRule>
  </conditionalFormatting>
  <conditionalFormatting sqref="F150:G150">
    <cfRule type="cellIs" dxfId="15901" priority="16733" operator="equal">
      <formula>"red"</formula>
    </cfRule>
    <cfRule type="cellIs" dxfId="15900" priority="16735" operator="equal">
      <formula>3</formula>
    </cfRule>
    <cfRule type="cellIs" dxfId="15899" priority="16736" operator="equal">
      <formula>"yellow"</formula>
    </cfRule>
    <cfRule type="cellIs" dxfId="15898" priority="16737" operator="equal">
      <formula>2</formula>
    </cfRule>
    <cfRule type="cellIs" dxfId="15897" priority="16738" operator="equal">
      <formula>"green"</formula>
    </cfRule>
    <cfRule type="cellIs" dxfId="15896" priority="16739" operator="equal">
      <formula>1</formula>
    </cfRule>
    <cfRule type="cellIs" dxfId="15895" priority="16740" operator="equal">
      <formula>"grey"</formula>
    </cfRule>
    <cfRule type="cellIs" dxfId="15894" priority="16741" operator="equal">
      <formula>0</formula>
    </cfRule>
  </conditionalFormatting>
  <conditionalFormatting sqref="G150">
    <cfRule type="cellIs" dxfId="15893" priority="16734" operator="equal">
      <formula>"red"</formula>
    </cfRule>
  </conditionalFormatting>
  <conditionalFormatting sqref="F150:G150">
    <cfRule type="cellIs" dxfId="15892" priority="16724" operator="equal">
      <formula>"red"</formula>
    </cfRule>
    <cfRule type="cellIs" dxfId="15891" priority="16726" operator="equal">
      <formula>3</formula>
    </cfRule>
    <cfRule type="cellIs" dxfId="15890" priority="16727" operator="equal">
      <formula>"yellow"</formula>
    </cfRule>
    <cfRule type="cellIs" dxfId="15889" priority="16728" operator="equal">
      <formula>2</formula>
    </cfRule>
    <cfRule type="cellIs" dxfId="15888" priority="16729" operator="equal">
      <formula>"green"</formula>
    </cfRule>
    <cfRule type="cellIs" dxfId="15887" priority="16730" operator="equal">
      <formula>1</formula>
    </cfRule>
    <cfRule type="cellIs" dxfId="15886" priority="16731" operator="equal">
      <formula>"grey"</formula>
    </cfRule>
    <cfRule type="cellIs" dxfId="15885" priority="16732" operator="equal">
      <formula>0</formula>
    </cfRule>
  </conditionalFormatting>
  <conditionalFormatting sqref="G150">
    <cfRule type="cellIs" dxfId="15884" priority="16725" operator="equal">
      <formula>"red"</formula>
    </cfRule>
  </conditionalFormatting>
  <conditionalFormatting sqref="F143:G143">
    <cfRule type="cellIs" dxfId="15883" priority="16715" operator="equal">
      <formula>"red"</formula>
    </cfRule>
    <cfRule type="cellIs" dxfId="15882" priority="16717" operator="equal">
      <formula>3</formula>
    </cfRule>
    <cfRule type="cellIs" dxfId="15881" priority="16718" operator="equal">
      <formula>"yellow"</formula>
    </cfRule>
    <cfRule type="cellIs" dxfId="15880" priority="16719" operator="equal">
      <formula>2</formula>
    </cfRule>
    <cfRule type="cellIs" dxfId="15879" priority="16720" operator="equal">
      <formula>"green"</formula>
    </cfRule>
    <cfRule type="cellIs" dxfId="15878" priority="16721" operator="equal">
      <formula>1</formula>
    </cfRule>
    <cfRule type="cellIs" dxfId="15877" priority="16722" operator="equal">
      <formula>"grey"</formula>
    </cfRule>
    <cfRule type="cellIs" dxfId="15876" priority="16723" operator="equal">
      <formula>0</formula>
    </cfRule>
  </conditionalFormatting>
  <conditionalFormatting sqref="G143">
    <cfRule type="cellIs" dxfId="15875" priority="16716" operator="equal">
      <formula>"red"</formula>
    </cfRule>
  </conditionalFormatting>
  <conditionalFormatting sqref="F143:G143">
    <cfRule type="cellIs" dxfId="15874" priority="16706" operator="equal">
      <formula>"red"</formula>
    </cfRule>
    <cfRule type="cellIs" dxfId="15873" priority="16708" operator="equal">
      <formula>3</formula>
    </cfRule>
    <cfRule type="cellIs" dxfId="15872" priority="16709" operator="equal">
      <formula>"yellow"</formula>
    </cfRule>
    <cfRule type="cellIs" dxfId="15871" priority="16710" operator="equal">
      <formula>2</formula>
    </cfRule>
    <cfRule type="cellIs" dxfId="15870" priority="16711" operator="equal">
      <formula>"green"</formula>
    </cfRule>
    <cfRule type="cellIs" dxfId="15869" priority="16712" operator="equal">
      <formula>1</formula>
    </cfRule>
    <cfRule type="cellIs" dxfId="15868" priority="16713" operator="equal">
      <formula>"grey"</formula>
    </cfRule>
    <cfRule type="cellIs" dxfId="15867" priority="16714" operator="equal">
      <formula>0</formula>
    </cfRule>
  </conditionalFormatting>
  <conditionalFormatting sqref="G143">
    <cfRule type="cellIs" dxfId="15866" priority="16707" operator="equal">
      <formula>"red"</formula>
    </cfRule>
  </conditionalFormatting>
  <conditionalFormatting sqref="F149:G149">
    <cfRule type="cellIs" dxfId="15865" priority="16697" operator="equal">
      <formula>"red"</formula>
    </cfRule>
    <cfRule type="cellIs" dxfId="15864" priority="16699" operator="equal">
      <formula>3</formula>
    </cfRule>
    <cfRule type="cellIs" dxfId="15863" priority="16700" operator="equal">
      <formula>"yellow"</formula>
    </cfRule>
    <cfRule type="cellIs" dxfId="15862" priority="16701" operator="equal">
      <formula>2</formula>
    </cfRule>
    <cfRule type="cellIs" dxfId="15861" priority="16702" operator="equal">
      <formula>"green"</formula>
    </cfRule>
    <cfRule type="cellIs" dxfId="15860" priority="16703" operator="equal">
      <formula>1</formula>
    </cfRule>
    <cfRule type="cellIs" dxfId="15859" priority="16704" operator="equal">
      <formula>"grey"</formula>
    </cfRule>
    <cfRule type="cellIs" dxfId="15858" priority="16705" operator="equal">
      <formula>0</formula>
    </cfRule>
  </conditionalFormatting>
  <conditionalFormatting sqref="G149">
    <cfRule type="cellIs" dxfId="15857" priority="16698" operator="equal">
      <formula>"red"</formula>
    </cfRule>
  </conditionalFormatting>
  <conditionalFormatting sqref="F149:G149">
    <cfRule type="cellIs" dxfId="15856" priority="16688" operator="equal">
      <formula>"red"</formula>
    </cfRule>
    <cfRule type="cellIs" dxfId="15855" priority="16690" operator="equal">
      <formula>3</formula>
    </cfRule>
    <cfRule type="cellIs" dxfId="15854" priority="16691" operator="equal">
      <formula>"yellow"</formula>
    </cfRule>
    <cfRule type="cellIs" dxfId="15853" priority="16692" operator="equal">
      <formula>2</formula>
    </cfRule>
    <cfRule type="cellIs" dxfId="15852" priority="16693" operator="equal">
      <formula>"green"</formula>
    </cfRule>
    <cfRule type="cellIs" dxfId="15851" priority="16694" operator="equal">
      <formula>1</formula>
    </cfRule>
    <cfRule type="cellIs" dxfId="15850" priority="16695" operator="equal">
      <formula>"grey"</formula>
    </cfRule>
    <cfRule type="cellIs" dxfId="15849" priority="16696" operator="equal">
      <formula>0</formula>
    </cfRule>
  </conditionalFormatting>
  <conditionalFormatting sqref="G149">
    <cfRule type="cellIs" dxfId="15848" priority="16689" operator="equal">
      <formula>"red"</formula>
    </cfRule>
  </conditionalFormatting>
  <conditionalFormatting sqref="F153:G153">
    <cfRule type="cellIs" dxfId="15847" priority="16544" operator="equal">
      <formula>"red"</formula>
    </cfRule>
    <cfRule type="cellIs" dxfId="15846" priority="16546" operator="equal">
      <formula>3</formula>
    </cfRule>
    <cfRule type="cellIs" dxfId="15845" priority="16547" operator="equal">
      <formula>"yellow"</formula>
    </cfRule>
    <cfRule type="cellIs" dxfId="15844" priority="16548" operator="equal">
      <formula>2</formula>
    </cfRule>
    <cfRule type="cellIs" dxfId="15843" priority="16549" operator="equal">
      <formula>"green"</formula>
    </cfRule>
    <cfRule type="cellIs" dxfId="15842" priority="16550" operator="equal">
      <formula>1</formula>
    </cfRule>
    <cfRule type="cellIs" dxfId="15841" priority="16551" operator="equal">
      <formula>"grey"</formula>
    </cfRule>
    <cfRule type="cellIs" dxfId="15840" priority="16552" operator="equal">
      <formula>0</formula>
    </cfRule>
  </conditionalFormatting>
  <conditionalFormatting sqref="G153">
    <cfRule type="cellIs" dxfId="15839" priority="16545" operator="equal">
      <formula>"red"</formula>
    </cfRule>
  </conditionalFormatting>
  <conditionalFormatting sqref="F152:G152">
    <cfRule type="cellIs" dxfId="15838" priority="16535" operator="equal">
      <formula>"red"</formula>
    </cfRule>
    <cfRule type="cellIs" dxfId="15837" priority="16537" operator="equal">
      <formula>3</formula>
    </cfRule>
    <cfRule type="cellIs" dxfId="15836" priority="16538" operator="equal">
      <formula>"yellow"</formula>
    </cfRule>
    <cfRule type="cellIs" dxfId="15835" priority="16539" operator="equal">
      <formula>2</formula>
    </cfRule>
    <cfRule type="cellIs" dxfId="15834" priority="16540" operator="equal">
      <formula>"green"</formula>
    </cfRule>
    <cfRule type="cellIs" dxfId="15833" priority="16541" operator="equal">
      <formula>1</formula>
    </cfRule>
    <cfRule type="cellIs" dxfId="15832" priority="16542" operator="equal">
      <formula>"grey"</formula>
    </cfRule>
    <cfRule type="cellIs" dxfId="15831" priority="16543" operator="equal">
      <formula>0</formula>
    </cfRule>
  </conditionalFormatting>
  <conditionalFormatting sqref="G152">
    <cfRule type="cellIs" dxfId="15830" priority="16536" operator="equal">
      <formula>"red"</formula>
    </cfRule>
  </conditionalFormatting>
  <conditionalFormatting sqref="F143:G143">
    <cfRule type="cellIs" dxfId="15829" priority="16616" operator="equal">
      <formula>"red"</formula>
    </cfRule>
    <cfRule type="cellIs" dxfId="15828" priority="16618" operator="equal">
      <formula>3</formula>
    </cfRule>
    <cfRule type="cellIs" dxfId="15827" priority="16619" operator="equal">
      <formula>"yellow"</formula>
    </cfRule>
    <cfRule type="cellIs" dxfId="15826" priority="16620" operator="equal">
      <formula>2</formula>
    </cfRule>
    <cfRule type="cellIs" dxfId="15825" priority="16621" operator="equal">
      <formula>"green"</formula>
    </cfRule>
    <cfRule type="cellIs" dxfId="15824" priority="16622" operator="equal">
      <formula>1</formula>
    </cfRule>
    <cfRule type="cellIs" dxfId="15823" priority="16623" operator="equal">
      <formula>"grey"</formula>
    </cfRule>
    <cfRule type="cellIs" dxfId="15822" priority="16624" operator="equal">
      <formula>0</formula>
    </cfRule>
  </conditionalFormatting>
  <conditionalFormatting sqref="G143">
    <cfRule type="cellIs" dxfId="15821" priority="16617" operator="equal">
      <formula>"red"</formula>
    </cfRule>
  </conditionalFormatting>
  <conditionalFormatting sqref="F150:G157">
    <cfRule type="cellIs" dxfId="15820" priority="16679" operator="equal">
      <formula>"red"</formula>
    </cfRule>
    <cfRule type="cellIs" dxfId="15819" priority="16681" operator="equal">
      <formula>3</formula>
    </cfRule>
    <cfRule type="cellIs" dxfId="15818" priority="16682" operator="equal">
      <formula>"yellow"</formula>
    </cfRule>
    <cfRule type="cellIs" dxfId="15817" priority="16683" operator="equal">
      <formula>2</formula>
    </cfRule>
    <cfRule type="cellIs" dxfId="15816" priority="16684" operator="equal">
      <formula>"green"</formula>
    </cfRule>
    <cfRule type="cellIs" dxfId="15815" priority="16685" operator="equal">
      <formula>1</formula>
    </cfRule>
    <cfRule type="cellIs" dxfId="15814" priority="16686" operator="equal">
      <formula>"grey"</formula>
    </cfRule>
    <cfRule type="cellIs" dxfId="15813" priority="16687" operator="equal">
      <formula>0</formula>
    </cfRule>
  </conditionalFormatting>
  <conditionalFormatting sqref="G150:G157">
    <cfRule type="cellIs" dxfId="15812" priority="16680" operator="equal">
      <formula>"red"</formula>
    </cfRule>
  </conditionalFormatting>
  <conditionalFormatting sqref="F137:G139">
    <cfRule type="cellIs" dxfId="15811" priority="16652" operator="equal">
      <formula>"red"</formula>
    </cfRule>
    <cfRule type="cellIs" dxfId="15810" priority="16654" operator="equal">
      <formula>3</formula>
    </cfRule>
    <cfRule type="cellIs" dxfId="15809" priority="16655" operator="equal">
      <formula>"yellow"</formula>
    </cfRule>
    <cfRule type="cellIs" dxfId="15808" priority="16656" operator="equal">
      <formula>2</formula>
    </cfRule>
    <cfRule type="cellIs" dxfId="15807" priority="16657" operator="equal">
      <formula>"green"</formula>
    </cfRule>
    <cfRule type="cellIs" dxfId="15806" priority="16658" operator="equal">
      <formula>1</formula>
    </cfRule>
    <cfRule type="cellIs" dxfId="15805" priority="16659" operator="equal">
      <formula>"grey"</formula>
    </cfRule>
    <cfRule type="cellIs" dxfId="15804" priority="16660" operator="equal">
      <formula>0</formula>
    </cfRule>
  </conditionalFormatting>
  <conditionalFormatting sqref="G137:G139">
    <cfRule type="cellIs" dxfId="15803" priority="16653" operator="equal">
      <formula>"red"</formula>
    </cfRule>
  </conditionalFormatting>
  <conditionalFormatting sqref="F136:G136">
    <cfRule type="cellIs" dxfId="15802" priority="16643" operator="equal">
      <formula>"red"</formula>
    </cfRule>
    <cfRule type="cellIs" dxfId="15801" priority="16645" operator="equal">
      <formula>3</formula>
    </cfRule>
    <cfRule type="cellIs" dxfId="15800" priority="16646" operator="equal">
      <formula>"yellow"</formula>
    </cfRule>
    <cfRule type="cellIs" dxfId="15799" priority="16647" operator="equal">
      <formula>2</formula>
    </cfRule>
    <cfRule type="cellIs" dxfId="15798" priority="16648" operator="equal">
      <formula>"green"</formula>
    </cfRule>
    <cfRule type="cellIs" dxfId="15797" priority="16649" operator="equal">
      <formula>1</formula>
    </cfRule>
    <cfRule type="cellIs" dxfId="15796" priority="16650" operator="equal">
      <formula>"grey"</formula>
    </cfRule>
    <cfRule type="cellIs" dxfId="15795" priority="16651" operator="equal">
      <formula>0</formula>
    </cfRule>
  </conditionalFormatting>
  <conditionalFormatting sqref="G136">
    <cfRule type="cellIs" dxfId="15794" priority="16644" operator="equal">
      <formula>"red"</formula>
    </cfRule>
  </conditionalFormatting>
  <conditionalFormatting sqref="F135:G135">
    <cfRule type="cellIs" dxfId="15793" priority="16634" operator="equal">
      <formula>"red"</formula>
    </cfRule>
    <cfRule type="cellIs" dxfId="15792" priority="16636" operator="equal">
      <formula>3</formula>
    </cfRule>
    <cfRule type="cellIs" dxfId="15791" priority="16637" operator="equal">
      <formula>"yellow"</formula>
    </cfRule>
    <cfRule type="cellIs" dxfId="15790" priority="16638" operator="equal">
      <formula>2</formula>
    </cfRule>
    <cfRule type="cellIs" dxfId="15789" priority="16639" operator="equal">
      <formula>"green"</formula>
    </cfRule>
    <cfRule type="cellIs" dxfId="15788" priority="16640" operator="equal">
      <formula>1</formula>
    </cfRule>
    <cfRule type="cellIs" dxfId="15787" priority="16641" operator="equal">
      <formula>"grey"</formula>
    </cfRule>
    <cfRule type="cellIs" dxfId="15786" priority="16642" operator="equal">
      <formula>0</formula>
    </cfRule>
  </conditionalFormatting>
  <conditionalFormatting sqref="G135">
    <cfRule type="cellIs" dxfId="15785" priority="16635" operator="equal">
      <formula>"red"</formula>
    </cfRule>
  </conditionalFormatting>
  <conditionalFormatting sqref="F157:G157">
    <cfRule type="cellIs" dxfId="15784" priority="16625" operator="equal">
      <formula>"red"</formula>
    </cfRule>
    <cfRule type="cellIs" dxfId="15783" priority="16627" operator="equal">
      <formula>3</formula>
    </cfRule>
    <cfRule type="cellIs" dxfId="15782" priority="16628" operator="equal">
      <formula>"yellow"</formula>
    </cfRule>
    <cfRule type="cellIs" dxfId="15781" priority="16629" operator="equal">
      <formula>2</formula>
    </cfRule>
    <cfRule type="cellIs" dxfId="15780" priority="16630" operator="equal">
      <formula>"green"</formula>
    </cfRule>
    <cfRule type="cellIs" dxfId="15779" priority="16631" operator="equal">
      <formula>1</formula>
    </cfRule>
    <cfRule type="cellIs" dxfId="15778" priority="16632" operator="equal">
      <formula>"grey"</formula>
    </cfRule>
    <cfRule type="cellIs" dxfId="15777" priority="16633" operator="equal">
      <formula>0</formula>
    </cfRule>
  </conditionalFormatting>
  <conditionalFormatting sqref="G157">
    <cfRule type="cellIs" dxfId="15776" priority="16626" operator="equal">
      <formula>"red"</formula>
    </cfRule>
  </conditionalFormatting>
  <conditionalFormatting sqref="F143:G143">
    <cfRule type="cellIs" dxfId="15775" priority="16607" operator="equal">
      <formula>"red"</formula>
    </cfRule>
    <cfRule type="cellIs" dxfId="15774" priority="16609" operator="equal">
      <formula>3</formula>
    </cfRule>
    <cfRule type="cellIs" dxfId="15773" priority="16610" operator="equal">
      <formula>"yellow"</formula>
    </cfRule>
    <cfRule type="cellIs" dxfId="15772" priority="16611" operator="equal">
      <formula>2</formula>
    </cfRule>
    <cfRule type="cellIs" dxfId="15771" priority="16612" operator="equal">
      <formula>"green"</formula>
    </cfRule>
    <cfRule type="cellIs" dxfId="15770" priority="16613" operator="equal">
      <formula>1</formula>
    </cfRule>
    <cfRule type="cellIs" dxfId="15769" priority="16614" operator="equal">
      <formula>"grey"</formula>
    </cfRule>
    <cfRule type="cellIs" dxfId="15768" priority="16615" operator="equal">
      <formula>0</formula>
    </cfRule>
  </conditionalFormatting>
  <conditionalFormatting sqref="G143">
    <cfRule type="cellIs" dxfId="15767" priority="16608" operator="equal">
      <formula>"red"</formula>
    </cfRule>
  </conditionalFormatting>
  <conditionalFormatting sqref="F149:G149">
    <cfRule type="cellIs" dxfId="15766" priority="16598" operator="equal">
      <formula>"red"</formula>
    </cfRule>
    <cfRule type="cellIs" dxfId="15765" priority="16600" operator="equal">
      <formula>3</formula>
    </cfRule>
    <cfRule type="cellIs" dxfId="15764" priority="16601" operator="equal">
      <formula>"yellow"</formula>
    </cfRule>
    <cfRule type="cellIs" dxfId="15763" priority="16602" operator="equal">
      <formula>2</formula>
    </cfRule>
    <cfRule type="cellIs" dxfId="15762" priority="16603" operator="equal">
      <formula>"green"</formula>
    </cfRule>
    <cfRule type="cellIs" dxfId="15761" priority="16604" operator="equal">
      <formula>1</formula>
    </cfRule>
    <cfRule type="cellIs" dxfId="15760" priority="16605" operator="equal">
      <formula>"grey"</formula>
    </cfRule>
    <cfRule type="cellIs" dxfId="15759" priority="16606" operator="equal">
      <formula>0</formula>
    </cfRule>
  </conditionalFormatting>
  <conditionalFormatting sqref="G149">
    <cfRule type="cellIs" dxfId="15758" priority="16599" operator="equal">
      <formula>"red"</formula>
    </cfRule>
  </conditionalFormatting>
  <conditionalFormatting sqref="F149:G149">
    <cfRule type="cellIs" dxfId="15757" priority="16589" operator="equal">
      <formula>"red"</formula>
    </cfRule>
    <cfRule type="cellIs" dxfId="15756" priority="16591" operator="equal">
      <formula>3</formula>
    </cfRule>
    <cfRule type="cellIs" dxfId="15755" priority="16592" operator="equal">
      <formula>"yellow"</formula>
    </cfRule>
    <cfRule type="cellIs" dxfId="15754" priority="16593" operator="equal">
      <formula>2</formula>
    </cfRule>
    <cfRule type="cellIs" dxfId="15753" priority="16594" operator="equal">
      <formula>"green"</formula>
    </cfRule>
    <cfRule type="cellIs" dxfId="15752" priority="16595" operator="equal">
      <formula>1</formula>
    </cfRule>
    <cfRule type="cellIs" dxfId="15751" priority="16596" operator="equal">
      <formula>"grey"</formula>
    </cfRule>
    <cfRule type="cellIs" dxfId="15750" priority="16597" operator="equal">
      <formula>0</formula>
    </cfRule>
  </conditionalFormatting>
  <conditionalFormatting sqref="G149">
    <cfRule type="cellIs" dxfId="15749" priority="16590" operator="equal">
      <formula>"red"</formula>
    </cfRule>
  </conditionalFormatting>
  <conditionalFormatting sqref="F142:G142">
    <cfRule type="cellIs" dxfId="15748" priority="16580" operator="equal">
      <formula>"red"</formula>
    </cfRule>
    <cfRule type="cellIs" dxfId="15747" priority="16582" operator="equal">
      <formula>3</formula>
    </cfRule>
    <cfRule type="cellIs" dxfId="15746" priority="16583" operator="equal">
      <formula>"yellow"</formula>
    </cfRule>
    <cfRule type="cellIs" dxfId="15745" priority="16584" operator="equal">
      <formula>2</formula>
    </cfRule>
    <cfRule type="cellIs" dxfId="15744" priority="16585" operator="equal">
      <formula>"green"</formula>
    </cfRule>
    <cfRule type="cellIs" dxfId="15743" priority="16586" operator="equal">
      <formula>1</formula>
    </cfRule>
    <cfRule type="cellIs" dxfId="15742" priority="16587" operator="equal">
      <formula>"grey"</formula>
    </cfRule>
    <cfRule type="cellIs" dxfId="15741" priority="16588" operator="equal">
      <formula>0</formula>
    </cfRule>
  </conditionalFormatting>
  <conditionalFormatting sqref="G142">
    <cfRule type="cellIs" dxfId="15740" priority="16581" operator="equal">
      <formula>"red"</formula>
    </cfRule>
  </conditionalFormatting>
  <conditionalFormatting sqref="F142:G142">
    <cfRule type="cellIs" dxfId="15739" priority="16571" operator="equal">
      <formula>"red"</formula>
    </cfRule>
    <cfRule type="cellIs" dxfId="15738" priority="16573" operator="equal">
      <formula>3</formula>
    </cfRule>
    <cfRule type="cellIs" dxfId="15737" priority="16574" operator="equal">
      <formula>"yellow"</formula>
    </cfRule>
    <cfRule type="cellIs" dxfId="15736" priority="16575" operator="equal">
      <formula>2</formula>
    </cfRule>
    <cfRule type="cellIs" dxfId="15735" priority="16576" operator="equal">
      <formula>"green"</formula>
    </cfRule>
    <cfRule type="cellIs" dxfId="15734" priority="16577" operator="equal">
      <formula>1</formula>
    </cfRule>
    <cfRule type="cellIs" dxfId="15733" priority="16578" operator="equal">
      <formula>"grey"</formula>
    </cfRule>
    <cfRule type="cellIs" dxfId="15732" priority="16579" operator="equal">
      <formula>0</formula>
    </cfRule>
  </conditionalFormatting>
  <conditionalFormatting sqref="G142">
    <cfRule type="cellIs" dxfId="15731" priority="16572" operator="equal">
      <formula>"red"</formula>
    </cfRule>
  </conditionalFormatting>
  <conditionalFormatting sqref="F148:G148">
    <cfRule type="cellIs" dxfId="15730" priority="16562" operator="equal">
      <formula>"red"</formula>
    </cfRule>
    <cfRule type="cellIs" dxfId="15729" priority="16564" operator="equal">
      <formula>3</formula>
    </cfRule>
    <cfRule type="cellIs" dxfId="15728" priority="16565" operator="equal">
      <formula>"yellow"</formula>
    </cfRule>
    <cfRule type="cellIs" dxfId="15727" priority="16566" operator="equal">
      <formula>2</formula>
    </cfRule>
    <cfRule type="cellIs" dxfId="15726" priority="16567" operator="equal">
      <formula>"green"</formula>
    </cfRule>
    <cfRule type="cellIs" dxfId="15725" priority="16568" operator="equal">
      <formula>1</formula>
    </cfRule>
    <cfRule type="cellIs" dxfId="15724" priority="16569" operator="equal">
      <formula>"grey"</formula>
    </cfRule>
    <cfRule type="cellIs" dxfId="15723" priority="16570" operator="equal">
      <formula>0</formula>
    </cfRule>
  </conditionalFormatting>
  <conditionalFormatting sqref="G148">
    <cfRule type="cellIs" dxfId="15722" priority="16563" operator="equal">
      <formula>"red"</formula>
    </cfRule>
  </conditionalFormatting>
  <conditionalFormatting sqref="F148:G148">
    <cfRule type="cellIs" dxfId="15721" priority="16553" operator="equal">
      <formula>"red"</formula>
    </cfRule>
    <cfRule type="cellIs" dxfId="15720" priority="16555" operator="equal">
      <formula>3</formula>
    </cfRule>
    <cfRule type="cellIs" dxfId="15719" priority="16556" operator="equal">
      <formula>"yellow"</formula>
    </cfRule>
    <cfRule type="cellIs" dxfId="15718" priority="16557" operator="equal">
      <formula>2</formula>
    </cfRule>
    <cfRule type="cellIs" dxfId="15717" priority="16558" operator="equal">
      <formula>"green"</formula>
    </cfRule>
    <cfRule type="cellIs" dxfId="15716" priority="16559" operator="equal">
      <formula>1</formula>
    </cfRule>
    <cfRule type="cellIs" dxfId="15715" priority="16560" operator="equal">
      <formula>"grey"</formula>
    </cfRule>
    <cfRule type="cellIs" dxfId="15714" priority="16561" operator="equal">
      <formula>0</formula>
    </cfRule>
  </conditionalFormatting>
  <conditionalFormatting sqref="G148">
    <cfRule type="cellIs" dxfId="15713" priority="16554" operator="equal">
      <formula>"red"</formula>
    </cfRule>
  </conditionalFormatting>
  <conditionalFormatting sqref="F156:G156">
    <cfRule type="cellIs" dxfId="15712" priority="16526" operator="equal">
      <formula>"red"</formula>
    </cfRule>
    <cfRule type="cellIs" dxfId="15711" priority="16528" operator="equal">
      <formula>3</formula>
    </cfRule>
    <cfRule type="cellIs" dxfId="15710" priority="16529" operator="equal">
      <formula>"yellow"</formula>
    </cfRule>
    <cfRule type="cellIs" dxfId="15709" priority="16530" operator="equal">
      <formula>2</formula>
    </cfRule>
    <cfRule type="cellIs" dxfId="15708" priority="16531" operator="equal">
      <formula>"green"</formula>
    </cfRule>
    <cfRule type="cellIs" dxfId="15707" priority="16532" operator="equal">
      <formula>1</formula>
    </cfRule>
    <cfRule type="cellIs" dxfId="15706" priority="16533" operator="equal">
      <formula>"grey"</formula>
    </cfRule>
    <cfRule type="cellIs" dxfId="15705" priority="16534" operator="equal">
      <formula>0</formula>
    </cfRule>
  </conditionalFormatting>
  <conditionalFormatting sqref="G156">
    <cfRule type="cellIs" dxfId="15704" priority="16527" operator="equal">
      <formula>"red"</formula>
    </cfRule>
  </conditionalFormatting>
  <conditionalFormatting sqref="F62:G62">
    <cfRule type="cellIs" dxfId="15703" priority="16517" operator="equal">
      <formula>"red"</formula>
    </cfRule>
    <cfRule type="cellIs" dxfId="15702" priority="16519" operator="equal">
      <formula>3</formula>
    </cfRule>
    <cfRule type="cellIs" dxfId="15701" priority="16520" operator="equal">
      <formula>"yellow"</formula>
    </cfRule>
    <cfRule type="cellIs" dxfId="15700" priority="16521" operator="equal">
      <formula>2</formula>
    </cfRule>
    <cfRule type="cellIs" dxfId="15699" priority="16522" operator="equal">
      <formula>"green"</formula>
    </cfRule>
    <cfRule type="cellIs" dxfId="15698" priority="16523" operator="equal">
      <formula>1</formula>
    </cfRule>
    <cfRule type="cellIs" dxfId="15697" priority="16524" operator="equal">
      <formula>"grey"</formula>
    </cfRule>
    <cfRule type="cellIs" dxfId="15696" priority="16525" operator="equal">
      <formula>0</formula>
    </cfRule>
  </conditionalFormatting>
  <conditionalFormatting sqref="G62">
    <cfRule type="cellIs" dxfId="15695" priority="16518" operator="equal">
      <formula>"red"</formula>
    </cfRule>
  </conditionalFormatting>
  <conditionalFormatting sqref="F75:G75">
    <cfRule type="cellIs" dxfId="15694" priority="16508" operator="equal">
      <formula>"red"</formula>
    </cfRule>
    <cfRule type="cellIs" dxfId="15693" priority="16510" operator="equal">
      <formula>3</formula>
    </cfRule>
    <cfRule type="cellIs" dxfId="15692" priority="16511" operator="equal">
      <formula>"yellow"</formula>
    </cfRule>
    <cfRule type="cellIs" dxfId="15691" priority="16512" operator="equal">
      <formula>2</formula>
    </cfRule>
    <cfRule type="cellIs" dxfId="15690" priority="16513" operator="equal">
      <formula>"green"</formula>
    </cfRule>
    <cfRule type="cellIs" dxfId="15689" priority="16514" operator="equal">
      <formula>1</formula>
    </cfRule>
    <cfRule type="cellIs" dxfId="15688" priority="16515" operator="equal">
      <formula>"grey"</formula>
    </cfRule>
    <cfRule type="cellIs" dxfId="15687" priority="16516" operator="equal">
      <formula>0</formula>
    </cfRule>
  </conditionalFormatting>
  <conditionalFormatting sqref="G75">
    <cfRule type="cellIs" dxfId="15686" priority="16509" operator="equal">
      <formula>"red"</formula>
    </cfRule>
  </conditionalFormatting>
  <conditionalFormatting sqref="F159:G159">
    <cfRule type="cellIs" dxfId="15685" priority="16463" operator="equal">
      <formula>"red"</formula>
    </cfRule>
    <cfRule type="cellIs" dxfId="15684" priority="16465" operator="equal">
      <formula>3</formula>
    </cfRule>
    <cfRule type="cellIs" dxfId="15683" priority="16466" operator="equal">
      <formula>"yellow"</formula>
    </cfRule>
    <cfRule type="cellIs" dxfId="15682" priority="16467" operator="equal">
      <formula>2</formula>
    </cfRule>
    <cfRule type="cellIs" dxfId="15681" priority="16468" operator="equal">
      <formula>"green"</formula>
    </cfRule>
    <cfRule type="cellIs" dxfId="15680" priority="16469" operator="equal">
      <formula>1</formula>
    </cfRule>
    <cfRule type="cellIs" dxfId="15679" priority="16470" operator="equal">
      <formula>"grey"</formula>
    </cfRule>
    <cfRule type="cellIs" dxfId="15678" priority="16471" operator="equal">
      <formula>0</formula>
    </cfRule>
  </conditionalFormatting>
  <conditionalFormatting sqref="G159">
    <cfRule type="cellIs" dxfId="15677" priority="16464" operator="equal">
      <formula>"red"</formula>
    </cfRule>
  </conditionalFormatting>
  <conditionalFormatting sqref="F160:G160">
    <cfRule type="cellIs" dxfId="15676" priority="16445" operator="equal">
      <formula>"red"</formula>
    </cfRule>
    <cfRule type="cellIs" dxfId="15675" priority="16447" operator="equal">
      <formula>3</formula>
    </cfRule>
    <cfRule type="cellIs" dxfId="15674" priority="16448" operator="equal">
      <formula>"yellow"</formula>
    </cfRule>
    <cfRule type="cellIs" dxfId="15673" priority="16449" operator="equal">
      <formula>2</formula>
    </cfRule>
    <cfRule type="cellIs" dxfId="15672" priority="16450" operator="equal">
      <formula>"green"</formula>
    </cfRule>
    <cfRule type="cellIs" dxfId="15671" priority="16451" operator="equal">
      <formula>1</formula>
    </cfRule>
    <cfRule type="cellIs" dxfId="15670" priority="16452" operator="equal">
      <formula>"grey"</formula>
    </cfRule>
    <cfRule type="cellIs" dxfId="15669" priority="16453" operator="equal">
      <formula>0</formula>
    </cfRule>
  </conditionalFormatting>
  <conditionalFormatting sqref="G160">
    <cfRule type="cellIs" dxfId="15668" priority="16446" operator="equal">
      <formula>"red"</formula>
    </cfRule>
  </conditionalFormatting>
  <conditionalFormatting sqref="F219:G219">
    <cfRule type="cellIs" dxfId="15667" priority="16499" operator="equal">
      <formula>"red"</formula>
    </cfRule>
    <cfRule type="cellIs" dxfId="15666" priority="16501" operator="equal">
      <formula>3</formula>
    </cfRule>
    <cfRule type="cellIs" dxfId="15665" priority="16502" operator="equal">
      <formula>"yellow"</formula>
    </cfRule>
    <cfRule type="cellIs" dxfId="15664" priority="16503" operator="equal">
      <formula>2</formula>
    </cfRule>
    <cfRule type="cellIs" dxfId="15663" priority="16504" operator="equal">
      <formula>"green"</formula>
    </cfRule>
    <cfRule type="cellIs" dxfId="15662" priority="16505" operator="equal">
      <formula>1</formula>
    </cfRule>
    <cfRule type="cellIs" dxfId="15661" priority="16506" operator="equal">
      <formula>"grey"</formula>
    </cfRule>
    <cfRule type="cellIs" dxfId="15660" priority="16507" operator="equal">
      <formula>0</formula>
    </cfRule>
  </conditionalFormatting>
  <conditionalFormatting sqref="G219">
    <cfRule type="cellIs" dxfId="15659" priority="16500" operator="equal">
      <formula>"red"</formula>
    </cfRule>
  </conditionalFormatting>
  <conditionalFormatting sqref="F99:G99">
    <cfRule type="cellIs" dxfId="15658" priority="16490" operator="equal">
      <formula>"red"</formula>
    </cfRule>
    <cfRule type="cellIs" dxfId="15657" priority="16492" operator="equal">
      <formula>3</formula>
    </cfRule>
    <cfRule type="cellIs" dxfId="15656" priority="16493" operator="equal">
      <formula>"yellow"</formula>
    </cfRule>
    <cfRule type="cellIs" dxfId="15655" priority="16494" operator="equal">
      <formula>2</formula>
    </cfRule>
    <cfRule type="cellIs" dxfId="15654" priority="16495" operator="equal">
      <formula>"green"</formula>
    </cfRule>
    <cfRule type="cellIs" dxfId="15653" priority="16496" operator="equal">
      <formula>1</formula>
    </cfRule>
    <cfRule type="cellIs" dxfId="15652" priority="16497" operator="equal">
      <formula>"grey"</formula>
    </cfRule>
    <cfRule type="cellIs" dxfId="15651" priority="16498" operator="equal">
      <formula>0</formula>
    </cfRule>
  </conditionalFormatting>
  <conditionalFormatting sqref="G99">
    <cfRule type="cellIs" dxfId="15650" priority="16491" operator="equal">
      <formula>"red"</formula>
    </cfRule>
  </conditionalFormatting>
  <conditionalFormatting sqref="F110:G110">
    <cfRule type="cellIs" dxfId="15649" priority="16481" operator="equal">
      <formula>"red"</formula>
    </cfRule>
    <cfRule type="cellIs" dxfId="15648" priority="16483" operator="equal">
      <formula>3</formula>
    </cfRule>
    <cfRule type="cellIs" dxfId="15647" priority="16484" operator="equal">
      <formula>"yellow"</formula>
    </cfRule>
    <cfRule type="cellIs" dxfId="15646" priority="16485" operator="equal">
      <formula>2</formula>
    </cfRule>
    <cfRule type="cellIs" dxfId="15645" priority="16486" operator="equal">
      <formula>"green"</formula>
    </cfRule>
    <cfRule type="cellIs" dxfId="15644" priority="16487" operator="equal">
      <formula>1</formula>
    </cfRule>
    <cfRule type="cellIs" dxfId="15643" priority="16488" operator="equal">
      <formula>"grey"</formula>
    </cfRule>
    <cfRule type="cellIs" dxfId="15642" priority="16489" operator="equal">
      <formula>0</formula>
    </cfRule>
  </conditionalFormatting>
  <conditionalFormatting sqref="G110">
    <cfRule type="cellIs" dxfId="15641" priority="16482" operator="equal">
      <formula>"red"</formula>
    </cfRule>
  </conditionalFormatting>
  <conditionalFormatting sqref="F167:G167">
    <cfRule type="cellIs" dxfId="15640" priority="16472" operator="equal">
      <formula>"red"</formula>
    </cfRule>
    <cfRule type="cellIs" dxfId="15639" priority="16474" operator="equal">
      <formula>3</formula>
    </cfRule>
    <cfRule type="cellIs" dxfId="15638" priority="16475" operator="equal">
      <formula>"yellow"</formula>
    </cfRule>
    <cfRule type="cellIs" dxfId="15637" priority="16476" operator="equal">
      <formula>2</formula>
    </cfRule>
    <cfRule type="cellIs" dxfId="15636" priority="16477" operator="equal">
      <formula>"green"</formula>
    </cfRule>
    <cfRule type="cellIs" dxfId="15635" priority="16478" operator="equal">
      <formula>1</formula>
    </cfRule>
    <cfRule type="cellIs" dxfId="15634" priority="16479" operator="equal">
      <formula>"grey"</formula>
    </cfRule>
    <cfRule type="cellIs" dxfId="15633" priority="16480" operator="equal">
      <formula>0</formula>
    </cfRule>
  </conditionalFormatting>
  <conditionalFormatting sqref="G167">
    <cfRule type="cellIs" dxfId="15632" priority="16473" operator="equal">
      <formula>"red"</formula>
    </cfRule>
  </conditionalFormatting>
  <conditionalFormatting sqref="F160:G167">
    <cfRule type="cellIs" dxfId="15631" priority="16454" operator="equal">
      <formula>"red"</formula>
    </cfRule>
    <cfRule type="cellIs" dxfId="15630" priority="16456" operator="equal">
      <formula>3</formula>
    </cfRule>
    <cfRule type="cellIs" dxfId="15629" priority="16457" operator="equal">
      <formula>"yellow"</formula>
    </cfRule>
    <cfRule type="cellIs" dxfId="15628" priority="16458" operator="equal">
      <formula>2</formula>
    </cfRule>
    <cfRule type="cellIs" dxfId="15627" priority="16459" operator="equal">
      <formula>"green"</formula>
    </cfRule>
    <cfRule type="cellIs" dxfId="15626" priority="16460" operator="equal">
      <formula>1</formula>
    </cfRule>
    <cfRule type="cellIs" dxfId="15625" priority="16461" operator="equal">
      <formula>"grey"</formula>
    </cfRule>
    <cfRule type="cellIs" dxfId="15624" priority="16462" operator="equal">
      <formula>0</formula>
    </cfRule>
  </conditionalFormatting>
  <conditionalFormatting sqref="G160:G167">
    <cfRule type="cellIs" dxfId="15623" priority="16455" operator="equal">
      <formula>"red"</formula>
    </cfRule>
  </conditionalFormatting>
  <conditionalFormatting sqref="F162:G162">
    <cfRule type="cellIs" dxfId="15622" priority="16418" operator="equal">
      <formula>"red"</formula>
    </cfRule>
    <cfRule type="cellIs" dxfId="15621" priority="16420" operator="equal">
      <formula>3</formula>
    </cfRule>
    <cfRule type="cellIs" dxfId="15620" priority="16421" operator="equal">
      <formula>"yellow"</formula>
    </cfRule>
    <cfRule type="cellIs" dxfId="15619" priority="16422" operator="equal">
      <formula>2</formula>
    </cfRule>
    <cfRule type="cellIs" dxfId="15618" priority="16423" operator="equal">
      <formula>"green"</formula>
    </cfRule>
    <cfRule type="cellIs" dxfId="15617" priority="16424" operator="equal">
      <formula>1</formula>
    </cfRule>
    <cfRule type="cellIs" dxfId="15616" priority="16425" operator="equal">
      <formula>"grey"</formula>
    </cfRule>
    <cfRule type="cellIs" dxfId="15615" priority="16426" operator="equal">
      <formula>0</formula>
    </cfRule>
  </conditionalFormatting>
  <conditionalFormatting sqref="G162">
    <cfRule type="cellIs" dxfId="15614" priority="16419" operator="equal">
      <formula>"red"</formula>
    </cfRule>
  </conditionalFormatting>
  <conditionalFormatting sqref="F161:G161">
    <cfRule type="cellIs" dxfId="15613" priority="16409" operator="equal">
      <formula>"red"</formula>
    </cfRule>
    <cfRule type="cellIs" dxfId="15612" priority="16411" operator="equal">
      <formula>3</formula>
    </cfRule>
    <cfRule type="cellIs" dxfId="15611" priority="16412" operator="equal">
      <formula>"yellow"</formula>
    </cfRule>
    <cfRule type="cellIs" dxfId="15610" priority="16413" operator="equal">
      <formula>2</formula>
    </cfRule>
    <cfRule type="cellIs" dxfId="15609" priority="16414" operator="equal">
      <formula>"green"</formula>
    </cfRule>
    <cfRule type="cellIs" dxfId="15608" priority="16415" operator="equal">
      <formula>1</formula>
    </cfRule>
    <cfRule type="cellIs" dxfId="15607" priority="16416" operator="equal">
      <formula>"grey"</formula>
    </cfRule>
    <cfRule type="cellIs" dxfId="15606" priority="16417" operator="equal">
      <formula>0</formula>
    </cfRule>
  </conditionalFormatting>
  <conditionalFormatting sqref="G161">
    <cfRule type="cellIs" dxfId="15605" priority="16410" operator="equal">
      <formula>"red"</formula>
    </cfRule>
  </conditionalFormatting>
  <conditionalFormatting sqref="F160:G160">
    <cfRule type="cellIs" dxfId="15604" priority="16436" operator="equal">
      <formula>"red"</formula>
    </cfRule>
    <cfRule type="cellIs" dxfId="15603" priority="16438" operator="equal">
      <formula>3</formula>
    </cfRule>
    <cfRule type="cellIs" dxfId="15602" priority="16439" operator="equal">
      <formula>"yellow"</formula>
    </cfRule>
    <cfRule type="cellIs" dxfId="15601" priority="16440" operator="equal">
      <formula>2</formula>
    </cfRule>
    <cfRule type="cellIs" dxfId="15600" priority="16441" operator="equal">
      <formula>"green"</formula>
    </cfRule>
    <cfRule type="cellIs" dxfId="15599" priority="16442" operator="equal">
      <formula>1</formula>
    </cfRule>
    <cfRule type="cellIs" dxfId="15598" priority="16443" operator="equal">
      <formula>"grey"</formula>
    </cfRule>
    <cfRule type="cellIs" dxfId="15597" priority="16444" operator="equal">
      <formula>0</formula>
    </cfRule>
  </conditionalFormatting>
  <conditionalFormatting sqref="G160">
    <cfRule type="cellIs" dxfId="15596" priority="16437" operator="equal">
      <formula>"red"</formula>
    </cfRule>
  </conditionalFormatting>
  <conditionalFormatting sqref="F161:G161">
    <cfRule type="cellIs" dxfId="15595" priority="16391" operator="equal">
      <formula>"red"</formula>
    </cfRule>
    <cfRule type="cellIs" dxfId="15594" priority="16393" operator="equal">
      <formula>3</formula>
    </cfRule>
    <cfRule type="cellIs" dxfId="15593" priority="16394" operator="equal">
      <formula>"yellow"</formula>
    </cfRule>
    <cfRule type="cellIs" dxfId="15592" priority="16395" operator="equal">
      <formula>2</formula>
    </cfRule>
    <cfRule type="cellIs" dxfId="15591" priority="16396" operator="equal">
      <formula>"green"</formula>
    </cfRule>
    <cfRule type="cellIs" dxfId="15590" priority="16397" operator="equal">
      <formula>1</formula>
    </cfRule>
    <cfRule type="cellIs" dxfId="15589" priority="16398" operator="equal">
      <formula>"grey"</formula>
    </cfRule>
    <cfRule type="cellIs" dxfId="15588" priority="16399" operator="equal">
      <formula>0</formula>
    </cfRule>
  </conditionalFormatting>
  <conditionalFormatting sqref="G161">
    <cfRule type="cellIs" dxfId="15587" priority="16392" operator="equal">
      <formula>"red"</formula>
    </cfRule>
  </conditionalFormatting>
  <conditionalFormatting sqref="F160:G160">
    <cfRule type="cellIs" dxfId="15586" priority="16382" operator="equal">
      <formula>"red"</formula>
    </cfRule>
    <cfRule type="cellIs" dxfId="15585" priority="16384" operator="equal">
      <formula>3</formula>
    </cfRule>
    <cfRule type="cellIs" dxfId="15584" priority="16385" operator="equal">
      <formula>"yellow"</formula>
    </cfRule>
    <cfRule type="cellIs" dxfId="15583" priority="16386" operator="equal">
      <formula>2</formula>
    </cfRule>
    <cfRule type="cellIs" dxfId="15582" priority="16387" operator="equal">
      <formula>"green"</formula>
    </cfRule>
    <cfRule type="cellIs" dxfId="15581" priority="16388" operator="equal">
      <formula>1</formula>
    </cfRule>
    <cfRule type="cellIs" dxfId="15580" priority="16389" operator="equal">
      <formula>"grey"</formula>
    </cfRule>
    <cfRule type="cellIs" dxfId="15579" priority="16390" operator="equal">
      <formula>0</formula>
    </cfRule>
  </conditionalFormatting>
  <conditionalFormatting sqref="G160">
    <cfRule type="cellIs" dxfId="15578" priority="16383" operator="equal">
      <formula>"red"</formula>
    </cfRule>
  </conditionalFormatting>
  <conditionalFormatting sqref="F158:G165">
    <cfRule type="cellIs" dxfId="15577" priority="16427" operator="equal">
      <formula>"red"</formula>
    </cfRule>
    <cfRule type="cellIs" dxfId="15576" priority="16429" operator="equal">
      <formula>3</formula>
    </cfRule>
    <cfRule type="cellIs" dxfId="15575" priority="16430" operator="equal">
      <formula>"yellow"</formula>
    </cfRule>
    <cfRule type="cellIs" dxfId="15574" priority="16431" operator="equal">
      <formula>2</formula>
    </cfRule>
    <cfRule type="cellIs" dxfId="15573" priority="16432" operator="equal">
      <formula>"green"</formula>
    </cfRule>
    <cfRule type="cellIs" dxfId="15572" priority="16433" operator="equal">
      <formula>1</formula>
    </cfRule>
    <cfRule type="cellIs" dxfId="15571" priority="16434" operator="equal">
      <formula>"grey"</formula>
    </cfRule>
    <cfRule type="cellIs" dxfId="15570" priority="16435" operator="equal">
      <formula>0</formula>
    </cfRule>
  </conditionalFormatting>
  <conditionalFormatting sqref="G158:G165">
    <cfRule type="cellIs" dxfId="15569" priority="16428" operator="equal">
      <formula>"red"</formula>
    </cfRule>
  </conditionalFormatting>
  <conditionalFormatting sqref="F165:G165">
    <cfRule type="cellIs" dxfId="15568" priority="16400" operator="equal">
      <formula>"red"</formula>
    </cfRule>
    <cfRule type="cellIs" dxfId="15567" priority="16402" operator="equal">
      <formula>3</formula>
    </cfRule>
    <cfRule type="cellIs" dxfId="15566" priority="16403" operator="equal">
      <formula>"yellow"</formula>
    </cfRule>
    <cfRule type="cellIs" dxfId="15565" priority="16404" operator="equal">
      <formula>2</formula>
    </cfRule>
    <cfRule type="cellIs" dxfId="15564" priority="16405" operator="equal">
      <formula>"green"</formula>
    </cfRule>
    <cfRule type="cellIs" dxfId="15563" priority="16406" operator="equal">
      <formula>1</formula>
    </cfRule>
    <cfRule type="cellIs" dxfId="15562" priority="16407" operator="equal">
      <formula>"grey"</formula>
    </cfRule>
    <cfRule type="cellIs" dxfId="15561" priority="16408" operator="equal">
      <formula>0</formula>
    </cfRule>
  </conditionalFormatting>
  <conditionalFormatting sqref="G165">
    <cfRule type="cellIs" dxfId="15560" priority="16401" operator="equal">
      <formula>"red"</formula>
    </cfRule>
  </conditionalFormatting>
  <conditionalFormatting sqref="F164:G164">
    <cfRule type="cellIs" dxfId="15559" priority="16373" operator="equal">
      <formula>"red"</formula>
    </cfRule>
    <cfRule type="cellIs" dxfId="15558" priority="16375" operator="equal">
      <formula>3</formula>
    </cfRule>
    <cfRule type="cellIs" dxfId="15557" priority="16376" operator="equal">
      <formula>"yellow"</formula>
    </cfRule>
    <cfRule type="cellIs" dxfId="15556" priority="16377" operator="equal">
      <formula>2</formula>
    </cfRule>
    <cfRule type="cellIs" dxfId="15555" priority="16378" operator="equal">
      <formula>"green"</formula>
    </cfRule>
    <cfRule type="cellIs" dxfId="15554" priority="16379" operator="equal">
      <formula>1</formula>
    </cfRule>
    <cfRule type="cellIs" dxfId="15553" priority="16380" operator="equal">
      <formula>"grey"</formula>
    </cfRule>
    <cfRule type="cellIs" dxfId="15552" priority="16381" operator="equal">
      <formula>0</formula>
    </cfRule>
  </conditionalFormatting>
  <conditionalFormatting sqref="G164">
    <cfRule type="cellIs" dxfId="15551" priority="16374" operator="equal">
      <formula>"red"</formula>
    </cfRule>
  </conditionalFormatting>
  <conditionalFormatting sqref="F169:G171">
    <cfRule type="cellIs" dxfId="15550" priority="16364" operator="equal">
      <formula>"red"</formula>
    </cfRule>
    <cfRule type="cellIs" dxfId="15549" priority="16366" operator="equal">
      <formula>3</formula>
    </cfRule>
    <cfRule type="cellIs" dxfId="15548" priority="16367" operator="equal">
      <formula>"yellow"</formula>
    </cfRule>
    <cfRule type="cellIs" dxfId="15547" priority="16368" operator="equal">
      <formula>2</formula>
    </cfRule>
    <cfRule type="cellIs" dxfId="15546" priority="16369" operator="equal">
      <formula>"green"</formula>
    </cfRule>
    <cfRule type="cellIs" dxfId="15545" priority="16370" operator="equal">
      <formula>1</formula>
    </cfRule>
    <cfRule type="cellIs" dxfId="15544" priority="16371" operator="equal">
      <formula>"grey"</formula>
    </cfRule>
    <cfRule type="cellIs" dxfId="15543" priority="16372" operator="equal">
      <formula>0</formula>
    </cfRule>
  </conditionalFormatting>
  <conditionalFormatting sqref="G169:G171">
    <cfRule type="cellIs" dxfId="15542" priority="16365" operator="equal">
      <formula>"red"</formula>
    </cfRule>
  </conditionalFormatting>
  <conditionalFormatting sqref="F169:G169">
    <cfRule type="cellIs" dxfId="15541" priority="16355" operator="equal">
      <formula>"red"</formula>
    </cfRule>
    <cfRule type="cellIs" dxfId="15540" priority="16357" operator="equal">
      <formula>3</formula>
    </cfRule>
    <cfRule type="cellIs" dxfId="15539" priority="16358" operator="equal">
      <formula>"yellow"</formula>
    </cfRule>
    <cfRule type="cellIs" dxfId="15538" priority="16359" operator="equal">
      <formula>2</formula>
    </cfRule>
    <cfRule type="cellIs" dxfId="15537" priority="16360" operator="equal">
      <formula>"green"</formula>
    </cfRule>
    <cfRule type="cellIs" dxfId="15536" priority="16361" operator="equal">
      <formula>1</formula>
    </cfRule>
    <cfRule type="cellIs" dxfId="15535" priority="16362" operator="equal">
      <formula>"grey"</formula>
    </cfRule>
    <cfRule type="cellIs" dxfId="15534" priority="16363" operator="equal">
      <formula>0</formula>
    </cfRule>
  </conditionalFormatting>
  <conditionalFormatting sqref="G169">
    <cfRule type="cellIs" dxfId="15533" priority="16356" operator="equal">
      <formula>"red"</formula>
    </cfRule>
  </conditionalFormatting>
  <conditionalFormatting sqref="F172:G172">
    <cfRule type="cellIs" dxfId="15532" priority="16346" operator="equal">
      <formula>"red"</formula>
    </cfRule>
    <cfRule type="cellIs" dxfId="15531" priority="16348" operator="equal">
      <formula>3</formula>
    </cfRule>
    <cfRule type="cellIs" dxfId="15530" priority="16349" operator="equal">
      <formula>"yellow"</formula>
    </cfRule>
    <cfRule type="cellIs" dxfId="15529" priority="16350" operator="equal">
      <formula>2</formula>
    </cfRule>
    <cfRule type="cellIs" dxfId="15528" priority="16351" operator="equal">
      <formula>"green"</formula>
    </cfRule>
    <cfRule type="cellIs" dxfId="15527" priority="16352" operator="equal">
      <formula>1</formula>
    </cfRule>
    <cfRule type="cellIs" dxfId="15526" priority="16353" operator="equal">
      <formula>"grey"</formula>
    </cfRule>
    <cfRule type="cellIs" dxfId="15525" priority="16354" operator="equal">
      <formula>0</formula>
    </cfRule>
  </conditionalFormatting>
  <conditionalFormatting sqref="G172">
    <cfRule type="cellIs" dxfId="15524" priority="16347" operator="equal">
      <formula>"red"</formula>
    </cfRule>
  </conditionalFormatting>
  <conditionalFormatting sqref="F172:G172">
    <cfRule type="cellIs" dxfId="15523" priority="16337" operator="equal">
      <formula>"red"</formula>
    </cfRule>
    <cfRule type="cellIs" dxfId="15522" priority="16339" operator="equal">
      <formula>3</formula>
    </cfRule>
    <cfRule type="cellIs" dxfId="15521" priority="16340" operator="equal">
      <formula>"yellow"</formula>
    </cfRule>
    <cfRule type="cellIs" dxfId="15520" priority="16341" operator="equal">
      <formula>2</formula>
    </cfRule>
    <cfRule type="cellIs" dxfId="15519" priority="16342" operator="equal">
      <formula>"green"</formula>
    </cfRule>
    <cfRule type="cellIs" dxfId="15518" priority="16343" operator="equal">
      <formula>1</formula>
    </cfRule>
    <cfRule type="cellIs" dxfId="15517" priority="16344" operator="equal">
      <formula>"grey"</formula>
    </cfRule>
    <cfRule type="cellIs" dxfId="15516" priority="16345" operator="equal">
      <formula>0</formula>
    </cfRule>
  </conditionalFormatting>
  <conditionalFormatting sqref="G172">
    <cfRule type="cellIs" dxfId="15515" priority="16338" operator="equal">
      <formula>"red"</formula>
    </cfRule>
  </conditionalFormatting>
  <conditionalFormatting sqref="F171:G171">
    <cfRule type="cellIs" dxfId="15514" priority="16328" operator="equal">
      <formula>"red"</formula>
    </cfRule>
    <cfRule type="cellIs" dxfId="15513" priority="16330" operator="equal">
      <formula>3</formula>
    </cfRule>
    <cfRule type="cellIs" dxfId="15512" priority="16331" operator="equal">
      <formula>"yellow"</formula>
    </cfRule>
    <cfRule type="cellIs" dxfId="15511" priority="16332" operator="equal">
      <formula>2</formula>
    </cfRule>
    <cfRule type="cellIs" dxfId="15510" priority="16333" operator="equal">
      <formula>"green"</formula>
    </cfRule>
    <cfRule type="cellIs" dxfId="15509" priority="16334" operator="equal">
      <formula>1</formula>
    </cfRule>
    <cfRule type="cellIs" dxfId="15508" priority="16335" operator="equal">
      <formula>"grey"</formula>
    </cfRule>
    <cfRule type="cellIs" dxfId="15507" priority="16336" operator="equal">
      <formula>0</formula>
    </cfRule>
  </conditionalFormatting>
  <conditionalFormatting sqref="G171">
    <cfRule type="cellIs" dxfId="15506" priority="16329" operator="equal">
      <formula>"red"</formula>
    </cfRule>
  </conditionalFormatting>
  <conditionalFormatting sqref="F171:G171">
    <cfRule type="cellIs" dxfId="15505" priority="16319" operator="equal">
      <formula>"red"</formula>
    </cfRule>
    <cfRule type="cellIs" dxfId="15504" priority="16321" operator="equal">
      <formula>3</formula>
    </cfRule>
    <cfRule type="cellIs" dxfId="15503" priority="16322" operator="equal">
      <formula>"yellow"</formula>
    </cfRule>
    <cfRule type="cellIs" dxfId="15502" priority="16323" operator="equal">
      <formula>2</formula>
    </cfRule>
    <cfRule type="cellIs" dxfId="15501" priority="16324" operator="equal">
      <formula>"green"</formula>
    </cfRule>
    <cfRule type="cellIs" dxfId="15500" priority="16325" operator="equal">
      <formula>1</formula>
    </cfRule>
    <cfRule type="cellIs" dxfId="15499" priority="16326" operator="equal">
      <formula>"grey"</formula>
    </cfRule>
    <cfRule type="cellIs" dxfId="15498" priority="16327" operator="equal">
      <formula>0</formula>
    </cfRule>
  </conditionalFormatting>
  <conditionalFormatting sqref="G171">
    <cfRule type="cellIs" dxfId="15497" priority="16320" operator="equal">
      <formula>"red"</formula>
    </cfRule>
  </conditionalFormatting>
  <conditionalFormatting sqref="F177:G177">
    <cfRule type="cellIs" dxfId="15496" priority="16310" operator="equal">
      <formula>"red"</formula>
    </cfRule>
    <cfRule type="cellIs" dxfId="15495" priority="16312" operator="equal">
      <formula>3</formula>
    </cfRule>
    <cfRule type="cellIs" dxfId="15494" priority="16313" operator="equal">
      <formula>"yellow"</formula>
    </cfRule>
    <cfRule type="cellIs" dxfId="15493" priority="16314" operator="equal">
      <formula>2</formula>
    </cfRule>
    <cfRule type="cellIs" dxfId="15492" priority="16315" operator="equal">
      <formula>"green"</formula>
    </cfRule>
    <cfRule type="cellIs" dxfId="15491" priority="16316" operator="equal">
      <formula>1</formula>
    </cfRule>
    <cfRule type="cellIs" dxfId="15490" priority="16317" operator="equal">
      <formula>"grey"</formula>
    </cfRule>
    <cfRule type="cellIs" dxfId="15489" priority="16318" operator="equal">
      <formula>0</formula>
    </cfRule>
  </conditionalFormatting>
  <conditionalFormatting sqref="G177">
    <cfRule type="cellIs" dxfId="15488" priority="16311" operator="equal">
      <formula>"red"</formula>
    </cfRule>
  </conditionalFormatting>
  <conditionalFormatting sqref="F174:G176">
    <cfRule type="cellIs" dxfId="15487" priority="16301" operator="equal">
      <formula>"red"</formula>
    </cfRule>
    <cfRule type="cellIs" dxfId="15486" priority="16303" operator="equal">
      <formula>3</formula>
    </cfRule>
    <cfRule type="cellIs" dxfId="15485" priority="16304" operator="equal">
      <formula>"yellow"</formula>
    </cfRule>
    <cfRule type="cellIs" dxfId="15484" priority="16305" operator="equal">
      <formula>2</formula>
    </cfRule>
    <cfRule type="cellIs" dxfId="15483" priority="16306" operator="equal">
      <formula>"green"</formula>
    </cfRule>
    <cfRule type="cellIs" dxfId="15482" priority="16307" operator="equal">
      <formula>1</formula>
    </cfRule>
    <cfRule type="cellIs" dxfId="15481" priority="16308" operator="equal">
      <formula>"grey"</formula>
    </cfRule>
    <cfRule type="cellIs" dxfId="15480" priority="16309" operator="equal">
      <formula>0</formula>
    </cfRule>
  </conditionalFormatting>
  <conditionalFormatting sqref="G174:G176">
    <cfRule type="cellIs" dxfId="15479" priority="16302" operator="equal">
      <formula>"red"</formula>
    </cfRule>
  </conditionalFormatting>
  <conditionalFormatting sqref="F174:G174">
    <cfRule type="cellIs" dxfId="15478" priority="16292" operator="equal">
      <formula>"red"</formula>
    </cfRule>
    <cfRule type="cellIs" dxfId="15477" priority="16294" operator="equal">
      <formula>3</formula>
    </cfRule>
    <cfRule type="cellIs" dxfId="15476" priority="16295" operator="equal">
      <formula>"yellow"</formula>
    </cfRule>
    <cfRule type="cellIs" dxfId="15475" priority="16296" operator="equal">
      <formula>2</formula>
    </cfRule>
    <cfRule type="cellIs" dxfId="15474" priority="16297" operator="equal">
      <formula>"green"</formula>
    </cfRule>
    <cfRule type="cellIs" dxfId="15473" priority="16298" operator="equal">
      <formula>1</formula>
    </cfRule>
    <cfRule type="cellIs" dxfId="15472" priority="16299" operator="equal">
      <formula>"grey"</formula>
    </cfRule>
    <cfRule type="cellIs" dxfId="15471" priority="16300" operator="equal">
      <formula>0</formula>
    </cfRule>
  </conditionalFormatting>
  <conditionalFormatting sqref="G174">
    <cfRule type="cellIs" dxfId="15470" priority="16293" operator="equal">
      <formula>"red"</formula>
    </cfRule>
  </conditionalFormatting>
  <conditionalFormatting sqref="F177:G177">
    <cfRule type="cellIs" dxfId="15469" priority="16283" operator="equal">
      <formula>"red"</formula>
    </cfRule>
    <cfRule type="cellIs" dxfId="15468" priority="16285" operator="equal">
      <formula>3</formula>
    </cfRule>
    <cfRule type="cellIs" dxfId="15467" priority="16286" operator="equal">
      <formula>"yellow"</formula>
    </cfRule>
    <cfRule type="cellIs" dxfId="15466" priority="16287" operator="equal">
      <formula>2</formula>
    </cfRule>
    <cfRule type="cellIs" dxfId="15465" priority="16288" operator="equal">
      <formula>"green"</formula>
    </cfRule>
    <cfRule type="cellIs" dxfId="15464" priority="16289" operator="equal">
      <formula>1</formula>
    </cfRule>
    <cfRule type="cellIs" dxfId="15463" priority="16290" operator="equal">
      <formula>"grey"</formula>
    </cfRule>
    <cfRule type="cellIs" dxfId="15462" priority="16291" operator="equal">
      <formula>0</formula>
    </cfRule>
  </conditionalFormatting>
  <conditionalFormatting sqref="G177">
    <cfRule type="cellIs" dxfId="15461" priority="16284" operator="equal">
      <formula>"red"</formula>
    </cfRule>
  </conditionalFormatting>
  <conditionalFormatting sqref="F177:G177">
    <cfRule type="cellIs" dxfId="15460" priority="16274" operator="equal">
      <formula>"red"</formula>
    </cfRule>
    <cfRule type="cellIs" dxfId="15459" priority="16276" operator="equal">
      <formula>3</formula>
    </cfRule>
    <cfRule type="cellIs" dxfId="15458" priority="16277" operator="equal">
      <formula>"yellow"</formula>
    </cfRule>
    <cfRule type="cellIs" dxfId="15457" priority="16278" operator="equal">
      <formula>2</formula>
    </cfRule>
    <cfRule type="cellIs" dxfId="15456" priority="16279" operator="equal">
      <formula>"green"</formula>
    </cfRule>
    <cfRule type="cellIs" dxfId="15455" priority="16280" operator="equal">
      <formula>1</formula>
    </cfRule>
    <cfRule type="cellIs" dxfId="15454" priority="16281" operator="equal">
      <formula>"grey"</formula>
    </cfRule>
    <cfRule type="cellIs" dxfId="15453" priority="16282" operator="equal">
      <formula>0</formula>
    </cfRule>
  </conditionalFormatting>
  <conditionalFormatting sqref="G177">
    <cfRule type="cellIs" dxfId="15452" priority="16275" operator="equal">
      <formula>"red"</formula>
    </cfRule>
  </conditionalFormatting>
  <conditionalFormatting sqref="F176:G176">
    <cfRule type="cellIs" dxfId="15451" priority="16265" operator="equal">
      <formula>"red"</formula>
    </cfRule>
    <cfRule type="cellIs" dxfId="15450" priority="16267" operator="equal">
      <formula>3</formula>
    </cfRule>
    <cfRule type="cellIs" dxfId="15449" priority="16268" operator="equal">
      <formula>"yellow"</formula>
    </cfRule>
    <cfRule type="cellIs" dxfId="15448" priority="16269" operator="equal">
      <formula>2</formula>
    </cfRule>
    <cfRule type="cellIs" dxfId="15447" priority="16270" operator="equal">
      <formula>"green"</formula>
    </cfRule>
    <cfRule type="cellIs" dxfId="15446" priority="16271" operator="equal">
      <formula>1</formula>
    </cfRule>
    <cfRule type="cellIs" dxfId="15445" priority="16272" operator="equal">
      <formula>"grey"</formula>
    </cfRule>
    <cfRule type="cellIs" dxfId="15444" priority="16273" operator="equal">
      <formula>0</formula>
    </cfRule>
  </conditionalFormatting>
  <conditionalFormatting sqref="G176">
    <cfRule type="cellIs" dxfId="15443" priority="16266" operator="equal">
      <formula>"red"</formula>
    </cfRule>
  </conditionalFormatting>
  <conditionalFormatting sqref="F176:G176">
    <cfRule type="cellIs" dxfId="15442" priority="16256" operator="equal">
      <formula>"red"</formula>
    </cfRule>
    <cfRule type="cellIs" dxfId="15441" priority="16258" operator="equal">
      <formula>3</formula>
    </cfRule>
    <cfRule type="cellIs" dxfId="15440" priority="16259" operator="equal">
      <formula>"yellow"</formula>
    </cfRule>
    <cfRule type="cellIs" dxfId="15439" priority="16260" operator="equal">
      <formula>2</formula>
    </cfRule>
    <cfRule type="cellIs" dxfId="15438" priority="16261" operator="equal">
      <formula>"green"</formula>
    </cfRule>
    <cfRule type="cellIs" dxfId="15437" priority="16262" operator="equal">
      <formula>1</formula>
    </cfRule>
    <cfRule type="cellIs" dxfId="15436" priority="16263" operator="equal">
      <formula>"grey"</formula>
    </cfRule>
    <cfRule type="cellIs" dxfId="15435" priority="16264" operator="equal">
      <formula>0</formula>
    </cfRule>
  </conditionalFormatting>
  <conditionalFormatting sqref="G176">
    <cfRule type="cellIs" dxfId="15434" priority="16257" operator="equal">
      <formula>"red"</formula>
    </cfRule>
  </conditionalFormatting>
  <conditionalFormatting sqref="F168:G168">
    <cfRule type="cellIs" dxfId="15433" priority="16238" operator="equal">
      <formula>"red"</formula>
    </cfRule>
    <cfRule type="cellIs" dxfId="15432" priority="16240" operator="equal">
      <formula>3</formula>
    </cfRule>
    <cfRule type="cellIs" dxfId="15431" priority="16241" operator="equal">
      <formula>"yellow"</formula>
    </cfRule>
    <cfRule type="cellIs" dxfId="15430" priority="16242" operator="equal">
      <formula>2</formula>
    </cfRule>
    <cfRule type="cellIs" dxfId="15429" priority="16243" operator="equal">
      <formula>"green"</formula>
    </cfRule>
    <cfRule type="cellIs" dxfId="15428" priority="16244" operator="equal">
      <formula>1</formula>
    </cfRule>
    <cfRule type="cellIs" dxfId="15427" priority="16245" operator="equal">
      <formula>"grey"</formula>
    </cfRule>
    <cfRule type="cellIs" dxfId="15426" priority="16246" operator="equal">
      <formula>0</formula>
    </cfRule>
  </conditionalFormatting>
  <conditionalFormatting sqref="G168">
    <cfRule type="cellIs" dxfId="15425" priority="16239" operator="equal">
      <formula>"red"</formula>
    </cfRule>
  </conditionalFormatting>
  <conditionalFormatting sqref="F168:G168">
    <cfRule type="cellIs" dxfId="15424" priority="16247" operator="equal">
      <formula>"red"</formula>
    </cfRule>
    <cfRule type="cellIs" dxfId="15423" priority="16249" operator="equal">
      <formula>3</formula>
    </cfRule>
    <cfRule type="cellIs" dxfId="15422" priority="16250" operator="equal">
      <formula>"yellow"</formula>
    </cfRule>
    <cfRule type="cellIs" dxfId="15421" priority="16251" operator="equal">
      <formula>2</formula>
    </cfRule>
    <cfRule type="cellIs" dxfId="15420" priority="16252" operator="equal">
      <formula>"green"</formula>
    </cfRule>
    <cfRule type="cellIs" dxfId="15419" priority="16253" operator="equal">
      <formula>1</formula>
    </cfRule>
    <cfRule type="cellIs" dxfId="15418" priority="16254" operator="equal">
      <formula>"grey"</formula>
    </cfRule>
    <cfRule type="cellIs" dxfId="15417" priority="16255" operator="equal">
      <formula>0</formula>
    </cfRule>
  </conditionalFormatting>
  <conditionalFormatting sqref="G168">
    <cfRule type="cellIs" dxfId="15416" priority="16248" operator="equal">
      <formula>"red"</formula>
    </cfRule>
  </conditionalFormatting>
  <conditionalFormatting sqref="F168:G168">
    <cfRule type="cellIs" dxfId="15415" priority="16229" operator="equal">
      <formula>"red"</formula>
    </cfRule>
    <cfRule type="cellIs" dxfId="15414" priority="16231" operator="equal">
      <formula>3</formula>
    </cfRule>
    <cfRule type="cellIs" dxfId="15413" priority="16232" operator="equal">
      <formula>"yellow"</formula>
    </cfRule>
    <cfRule type="cellIs" dxfId="15412" priority="16233" operator="equal">
      <formula>2</formula>
    </cfRule>
    <cfRule type="cellIs" dxfId="15411" priority="16234" operator="equal">
      <formula>"green"</formula>
    </cfRule>
    <cfRule type="cellIs" dxfId="15410" priority="16235" operator="equal">
      <formula>1</formula>
    </cfRule>
    <cfRule type="cellIs" dxfId="15409" priority="16236" operator="equal">
      <formula>"grey"</formula>
    </cfRule>
    <cfRule type="cellIs" dxfId="15408" priority="16237" operator="equal">
      <formula>0</formula>
    </cfRule>
  </conditionalFormatting>
  <conditionalFormatting sqref="G168">
    <cfRule type="cellIs" dxfId="15407" priority="16230" operator="equal">
      <formula>"red"</formula>
    </cfRule>
  </conditionalFormatting>
  <conditionalFormatting sqref="F187:G189">
    <cfRule type="cellIs" dxfId="15406" priority="16220" operator="equal">
      <formula>"red"</formula>
    </cfRule>
    <cfRule type="cellIs" dxfId="15405" priority="16222" operator="equal">
      <formula>3</formula>
    </cfRule>
    <cfRule type="cellIs" dxfId="15404" priority="16223" operator="equal">
      <formula>"yellow"</formula>
    </cfRule>
    <cfRule type="cellIs" dxfId="15403" priority="16224" operator="equal">
      <formula>2</formula>
    </cfRule>
    <cfRule type="cellIs" dxfId="15402" priority="16225" operator="equal">
      <formula>"green"</formula>
    </cfRule>
    <cfRule type="cellIs" dxfId="15401" priority="16226" operator="equal">
      <formula>1</formula>
    </cfRule>
    <cfRule type="cellIs" dxfId="15400" priority="16227" operator="equal">
      <formula>"grey"</formula>
    </cfRule>
    <cfRule type="cellIs" dxfId="15399" priority="16228" operator="equal">
      <formula>0</formula>
    </cfRule>
  </conditionalFormatting>
  <conditionalFormatting sqref="G187:G189">
    <cfRule type="cellIs" dxfId="15398" priority="16221" operator="equal">
      <formula>"red"</formula>
    </cfRule>
  </conditionalFormatting>
  <conditionalFormatting sqref="F190:G192">
    <cfRule type="cellIs" dxfId="15397" priority="16211" operator="equal">
      <formula>"red"</formula>
    </cfRule>
    <cfRule type="cellIs" dxfId="15396" priority="16213" operator="equal">
      <formula>3</formula>
    </cfRule>
    <cfRule type="cellIs" dxfId="15395" priority="16214" operator="equal">
      <formula>"yellow"</formula>
    </cfRule>
    <cfRule type="cellIs" dxfId="15394" priority="16215" operator="equal">
      <formula>2</formula>
    </cfRule>
    <cfRule type="cellIs" dxfId="15393" priority="16216" operator="equal">
      <formula>"green"</formula>
    </cfRule>
    <cfRule type="cellIs" dxfId="15392" priority="16217" operator="equal">
      <formula>1</formula>
    </cfRule>
    <cfRule type="cellIs" dxfId="15391" priority="16218" operator="equal">
      <formula>"grey"</formula>
    </cfRule>
    <cfRule type="cellIs" dxfId="15390" priority="16219" operator="equal">
      <formula>0</formula>
    </cfRule>
  </conditionalFormatting>
  <conditionalFormatting sqref="G190:G192">
    <cfRule type="cellIs" dxfId="15389" priority="16212" operator="equal">
      <formula>"red"</formula>
    </cfRule>
  </conditionalFormatting>
  <conditionalFormatting sqref="F173:G173">
    <cfRule type="cellIs" dxfId="15388" priority="16202" operator="equal">
      <formula>"red"</formula>
    </cfRule>
    <cfRule type="cellIs" dxfId="15387" priority="16204" operator="equal">
      <formula>3</formula>
    </cfRule>
    <cfRule type="cellIs" dxfId="15386" priority="16205" operator="equal">
      <formula>"yellow"</formula>
    </cfRule>
    <cfRule type="cellIs" dxfId="15385" priority="16206" operator="equal">
      <formula>2</formula>
    </cfRule>
    <cfRule type="cellIs" dxfId="15384" priority="16207" operator="equal">
      <formula>"green"</formula>
    </cfRule>
    <cfRule type="cellIs" dxfId="15383" priority="16208" operator="equal">
      <formula>1</formula>
    </cfRule>
    <cfRule type="cellIs" dxfId="15382" priority="16209" operator="equal">
      <formula>"grey"</formula>
    </cfRule>
    <cfRule type="cellIs" dxfId="15381" priority="16210" operator="equal">
      <formula>0</formula>
    </cfRule>
  </conditionalFormatting>
  <conditionalFormatting sqref="G173">
    <cfRule type="cellIs" dxfId="15380" priority="16203" operator="equal">
      <formula>"red"</formula>
    </cfRule>
  </conditionalFormatting>
  <conditionalFormatting sqref="F189:G189">
    <cfRule type="cellIs" dxfId="15379" priority="16175" operator="equal">
      <formula>"red"</formula>
    </cfRule>
    <cfRule type="cellIs" dxfId="15378" priority="16177" operator="equal">
      <formula>3</formula>
    </cfRule>
    <cfRule type="cellIs" dxfId="15377" priority="16178" operator="equal">
      <formula>"yellow"</formula>
    </cfRule>
    <cfRule type="cellIs" dxfId="15376" priority="16179" operator="equal">
      <formula>2</formula>
    </cfRule>
    <cfRule type="cellIs" dxfId="15375" priority="16180" operator="equal">
      <formula>"green"</formula>
    </cfRule>
    <cfRule type="cellIs" dxfId="15374" priority="16181" operator="equal">
      <formula>1</formula>
    </cfRule>
    <cfRule type="cellIs" dxfId="15373" priority="16182" operator="equal">
      <formula>"grey"</formula>
    </cfRule>
    <cfRule type="cellIs" dxfId="15372" priority="16183" operator="equal">
      <formula>0</formula>
    </cfRule>
  </conditionalFormatting>
  <conditionalFormatting sqref="G189">
    <cfRule type="cellIs" dxfId="15371" priority="16176" operator="equal">
      <formula>"red"</formula>
    </cfRule>
  </conditionalFormatting>
  <conditionalFormatting sqref="F199:G201">
    <cfRule type="cellIs" dxfId="15370" priority="16193" operator="equal">
      <formula>"red"</formula>
    </cfRule>
    <cfRule type="cellIs" dxfId="15369" priority="16195" operator="equal">
      <formula>3</formula>
    </cfRule>
    <cfRule type="cellIs" dxfId="15368" priority="16196" operator="equal">
      <formula>"yellow"</formula>
    </cfRule>
    <cfRule type="cellIs" dxfId="15367" priority="16197" operator="equal">
      <formula>2</formula>
    </cfRule>
    <cfRule type="cellIs" dxfId="15366" priority="16198" operator="equal">
      <formula>"green"</formula>
    </cfRule>
    <cfRule type="cellIs" dxfId="15365" priority="16199" operator="equal">
      <formula>1</formula>
    </cfRule>
    <cfRule type="cellIs" dxfId="15364" priority="16200" operator="equal">
      <formula>"grey"</formula>
    </cfRule>
    <cfRule type="cellIs" dxfId="15363" priority="16201" operator="equal">
      <formula>0</formula>
    </cfRule>
  </conditionalFormatting>
  <conditionalFormatting sqref="G199:G201">
    <cfRule type="cellIs" dxfId="15362" priority="16194" operator="equal">
      <formula>"red"</formula>
    </cfRule>
  </conditionalFormatting>
  <conditionalFormatting sqref="F192:G192">
    <cfRule type="cellIs" dxfId="15361" priority="16184" operator="equal">
      <formula>"red"</formula>
    </cfRule>
    <cfRule type="cellIs" dxfId="15360" priority="16186" operator="equal">
      <formula>3</formula>
    </cfRule>
    <cfRule type="cellIs" dxfId="15359" priority="16187" operator="equal">
      <formula>"yellow"</formula>
    </cfRule>
    <cfRule type="cellIs" dxfId="15358" priority="16188" operator="equal">
      <formula>2</formula>
    </cfRule>
    <cfRule type="cellIs" dxfId="15357" priority="16189" operator="equal">
      <formula>"green"</formula>
    </cfRule>
    <cfRule type="cellIs" dxfId="15356" priority="16190" operator="equal">
      <formula>1</formula>
    </cfRule>
    <cfRule type="cellIs" dxfId="15355" priority="16191" operator="equal">
      <formula>"grey"</formula>
    </cfRule>
    <cfRule type="cellIs" dxfId="15354" priority="16192" operator="equal">
      <formula>0</formula>
    </cfRule>
  </conditionalFormatting>
  <conditionalFormatting sqref="G192">
    <cfRule type="cellIs" dxfId="15353" priority="16185" operator="equal">
      <formula>"red"</formula>
    </cfRule>
  </conditionalFormatting>
  <conditionalFormatting sqref="F186:G186">
    <cfRule type="cellIs" dxfId="15352" priority="16166" operator="equal">
      <formula>"red"</formula>
    </cfRule>
    <cfRule type="cellIs" dxfId="15351" priority="16168" operator="equal">
      <formula>3</formula>
    </cfRule>
    <cfRule type="cellIs" dxfId="15350" priority="16169" operator="equal">
      <formula>"yellow"</formula>
    </cfRule>
    <cfRule type="cellIs" dxfId="15349" priority="16170" operator="equal">
      <formula>2</formula>
    </cfRule>
    <cfRule type="cellIs" dxfId="15348" priority="16171" operator="equal">
      <formula>"green"</formula>
    </cfRule>
    <cfRule type="cellIs" dxfId="15347" priority="16172" operator="equal">
      <formula>1</formula>
    </cfRule>
    <cfRule type="cellIs" dxfId="15346" priority="16173" operator="equal">
      <formula>"grey"</formula>
    </cfRule>
    <cfRule type="cellIs" dxfId="15345" priority="16174" operator="equal">
      <formula>0</formula>
    </cfRule>
  </conditionalFormatting>
  <conditionalFormatting sqref="G186">
    <cfRule type="cellIs" dxfId="15344" priority="16167" operator="equal">
      <formula>"red"</formula>
    </cfRule>
  </conditionalFormatting>
  <conditionalFormatting sqref="F181:G181">
    <cfRule type="cellIs" dxfId="15343" priority="16157" operator="equal">
      <formula>"red"</formula>
    </cfRule>
    <cfRule type="cellIs" dxfId="15342" priority="16159" operator="equal">
      <formula>3</formula>
    </cfRule>
    <cfRule type="cellIs" dxfId="15341" priority="16160" operator="equal">
      <formula>"yellow"</formula>
    </cfRule>
    <cfRule type="cellIs" dxfId="15340" priority="16161" operator="equal">
      <formula>2</formula>
    </cfRule>
    <cfRule type="cellIs" dxfId="15339" priority="16162" operator="equal">
      <formula>"green"</formula>
    </cfRule>
    <cfRule type="cellIs" dxfId="15338" priority="16163" operator="equal">
      <formula>1</formula>
    </cfRule>
    <cfRule type="cellIs" dxfId="15337" priority="16164" operator="equal">
      <formula>"grey"</formula>
    </cfRule>
    <cfRule type="cellIs" dxfId="15336" priority="16165" operator="equal">
      <formula>0</formula>
    </cfRule>
  </conditionalFormatting>
  <conditionalFormatting sqref="G181">
    <cfRule type="cellIs" dxfId="15335" priority="16158" operator="equal">
      <formula>"red"</formula>
    </cfRule>
  </conditionalFormatting>
  <conditionalFormatting sqref="F89:G89">
    <cfRule type="cellIs" dxfId="15334" priority="16148" operator="equal">
      <formula>"red"</formula>
    </cfRule>
    <cfRule type="cellIs" dxfId="15333" priority="16150" operator="equal">
      <formula>3</formula>
    </cfRule>
    <cfRule type="cellIs" dxfId="15332" priority="16151" operator="equal">
      <formula>"yellow"</formula>
    </cfRule>
    <cfRule type="cellIs" dxfId="15331" priority="16152" operator="equal">
      <formula>2</formula>
    </cfRule>
    <cfRule type="cellIs" dxfId="15330" priority="16153" operator="equal">
      <formula>"green"</formula>
    </cfRule>
    <cfRule type="cellIs" dxfId="15329" priority="16154" operator="equal">
      <formula>1</formula>
    </cfRule>
    <cfRule type="cellIs" dxfId="15328" priority="16155" operator="equal">
      <formula>"grey"</formula>
    </cfRule>
    <cfRule type="cellIs" dxfId="15327" priority="16156" operator="equal">
      <formula>0</formula>
    </cfRule>
  </conditionalFormatting>
  <conditionalFormatting sqref="G89">
    <cfRule type="cellIs" dxfId="15326" priority="16149" operator="equal">
      <formula>"red"</formula>
    </cfRule>
  </conditionalFormatting>
  <conditionalFormatting sqref="F85:G85">
    <cfRule type="cellIs" dxfId="15325" priority="16139" operator="equal">
      <formula>"red"</formula>
    </cfRule>
    <cfRule type="cellIs" dxfId="15324" priority="16141" operator="equal">
      <formula>3</formula>
    </cfRule>
    <cfRule type="cellIs" dxfId="15323" priority="16142" operator="equal">
      <formula>"yellow"</formula>
    </cfRule>
    <cfRule type="cellIs" dxfId="15322" priority="16143" operator="equal">
      <formula>2</formula>
    </cfRule>
    <cfRule type="cellIs" dxfId="15321" priority="16144" operator="equal">
      <formula>"green"</formula>
    </cfRule>
    <cfRule type="cellIs" dxfId="15320" priority="16145" operator="equal">
      <formula>1</formula>
    </cfRule>
    <cfRule type="cellIs" dxfId="15319" priority="16146" operator="equal">
      <formula>"grey"</formula>
    </cfRule>
    <cfRule type="cellIs" dxfId="15318" priority="16147" operator="equal">
      <formula>0</formula>
    </cfRule>
  </conditionalFormatting>
  <conditionalFormatting sqref="G85">
    <cfRule type="cellIs" dxfId="15317" priority="16140" operator="equal">
      <formula>"red"</formula>
    </cfRule>
  </conditionalFormatting>
  <conditionalFormatting sqref="F57:G57">
    <cfRule type="cellIs" dxfId="15316" priority="16130" operator="equal">
      <formula>"red"</formula>
    </cfRule>
    <cfRule type="cellIs" dxfId="15315" priority="16132" operator="equal">
      <formula>3</formula>
    </cfRule>
    <cfRule type="cellIs" dxfId="15314" priority="16133" operator="equal">
      <formula>"yellow"</formula>
    </cfRule>
    <cfRule type="cellIs" dxfId="15313" priority="16134" operator="equal">
      <formula>2</formula>
    </cfRule>
    <cfRule type="cellIs" dxfId="15312" priority="16135" operator="equal">
      <formula>"green"</formula>
    </cfRule>
    <cfRule type="cellIs" dxfId="15311" priority="16136" operator="equal">
      <formula>1</formula>
    </cfRule>
    <cfRule type="cellIs" dxfId="15310" priority="16137" operator="equal">
      <formula>"grey"</formula>
    </cfRule>
    <cfRule type="cellIs" dxfId="15309" priority="16138" operator="equal">
      <formula>0</formula>
    </cfRule>
  </conditionalFormatting>
  <conditionalFormatting sqref="G57">
    <cfRule type="cellIs" dxfId="15308" priority="16131" operator="equal">
      <formula>"red"</formula>
    </cfRule>
  </conditionalFormatting>
  <conditionalFormatting sqref="F53:G53">
    <cfRule type="cellIs" dxfId="15307" priority="16121" operator="equal">
      <formula>"red"</formula>
    </cfRule>
    <cfRule type="cellIs" dxfId="15306" priority="16123" operator="equal">
      <formula>3</formula>
    </cfRule>
    <cfRule type="cellIs" dxfId="15305" priority="16124" operator="equal">
      <formula>"yellow"</formula>
    </cfRule>
    <cfRule type="cellIs" dxfId="15304" priority="16125" operator="equal">
      <formula>2</formula>
    </cfRule>
    <cfRule type="cellIs" dxfId="15303" priority="16126" operator="equal">
      <formula>"green"</formula>
    </cfRule>
    <cfRule type="cellIs" dxfId="15302" priority="16127" operator="equal">
      <formula>1</formula>
    </cfRule>
    <cfRule type="cellIs" dxfId="15301" priority="16128" operator="equal">
      <formula>"grey"</formula>
    </cfRule>
    <cfRule type="cellIs" dxfId="15300" priority="16129" operator="equal">
      <formula>0</formula>
    </cfRule>
  </conditionalFormatting>
  <conditionalFormatting sqref="G53">
    <cfRule type="cellIs" dxfId="15299" priority="16122" operator="equal">
      <formula>"red"</formula>
    </cfRule>
  </conditionalFormatting>
  <conditionalFormatting sqref="F224:G228">
    <cfRule type="cellIs" dxfId="15298" priority="16112" operator="equal">
      <formula>"red"</formula>
    </cfRule>
    <cfRule type="cellIs" dxfId="15297" priority="16114" operator="equal">
      <formula>3</formula>
    </cfRule>
    <cfRule type="cellIs" dxfId="15296" priority="16115" operator="equal">
      <formula>"yellow"</formula>
    </cfRule>
    <cfRule type="cellIs" dxfId="15295" priority="16116" operator="equal">
      <formula>2</formula>
    </cfRule>
    <cfRule type="cellIs" dxfId="15294" priority="16117" operator="equal">
      <formula>"green"</formula>
    </cfRule>
    <cfRule type="cellIs" dxfId="15293" priority="16118" operator="equal">
      <formula>1</formula>
    </cfRule>
    <cfRule type="cellIs" dxfId="15292" priority="16119" operator="equal">
      <formula>"grey"</formula>
    </cfRule>
    <cfRule type="cellIs" dxfId="15291" priority="16120" operator="equal">
      <formula>0</formula>
    </cfRule>
  </conditionalFormatting>
  <conditionalFormatting sqref="G224:G228">
    <cfRule type="cellIs" dxfId="15290" priority="16113" operator="equal">
      <formula>"red"</formula>
    </cfRule>
  </conditionalFormatting>
  <conditionalFormatting sqref="F225:G225">
    <cfRule type="cellIs" dxfId="15289" priority="16103" operator="equal">
      <formula>"red"</formula>
    </cfRule>
    <cfRule type="cellIs" dxfId="15288" priority="16105" operator="equal">
      <formula>3</formula>
    </cfRule>
    <cfRule type="cellIs" dxfId="15287" priority="16106" operator="equal">
      <formula>"yellow"</formula>
    </cfRule>
    <cfRule type="cellIs" dxfId="15286" priority="16107" operator="equal">
      <formula>2</formula>
    </cfRule>
    <cfRule type="cellIs" dxfId="15285" priority="16108" operator="equal">
      <formula>"green"</formula>
    </cfRule>
    <cfRule type="cellIs" dxfId="15284" priority="16109" operator="equal">
      <formula>1</formula>
    </cfRule>
    <cfRule type="cellIs" dxfId="15283" priority="16110" operator="equal">
      <formula>"grey"</formula>
    </cfRule>
    <cfRule type="cellIs" dxfId="15282" priority="16111" operator="equal">
      <formula>0</formula>
    </cfRule>
  </conditionalFormatting>
  <conditionalFormatting sqref="G225">
    <cfRule type="cellIs" dxfId="15281" priority="16104" operator="equal">
      <formula>"red"</formula>
    </cfRule>
  </conditionalFormatting>
  <conditionalFormatting sqref="F155:G155">
    <cfRule type="cellIs" dxfId="15280" priority="16095" operator="equal">
      <formula>"red"</formula>
    </cfRule>
    <cfRule type="cellIs" dxfId="15279" priority="16095" operator="equal">
      <formula>3</formula>
    </cfRule>
    <cfRule type="cellIs" dxfId="15278" priority="16095" operator="equal">
      <formula>"yellow"</formula>
    </cfRule>
    <cfRule type="cellIs" dxfId="15277" priority="16095" operator="equal">
      <formula>2</formula>
    </cfRule>
    <cfRule type="cellIs" dxfId="15276" priority="16095" operator="equal">
      <formula>"green"</formula>
    </cfRule>
    <cfRule type="cellIs" dxfId="15275" priority="16095" operator="equal">
      <formula>1</formula>
    </cfRule>
    <cfRule type="cellIs" dxfId="15274" priority="16095" operator="equal">
      <formula>"grey"</formula>
    </cfRule>
    <cfRule type="cellIs" dxfId="15273" priority="16095" operator="equal">
      <formula>0</formula>
    </cfRule>
  </conditionalFormatting>
  <conditionalFormatting sqref="G155">
    <cfRule type="cellIs" dxfId="15272" priority="16094" operator="equal">
      <formula>"red"</formula>
    </cfRule>
  </conditionalFormatting>
  <conditionalFormatting sqref="F154:G154">
    <cfRule type="cellIs" dxfId="15271" priority="16086" operator="equal">
      <formula>"red"</formula>
    </cfRule>
    <cfRule type="cellIs" dxfId="15270" priority="16086" operator="equal">
      <formula>3</formula>
    </cfRule>
    <cfRule type="cellIs" dxfId="15269" priority="16086" operator="equal">
      <formula>"yellow"</formula>
    </cfRule>
    <cfRule type="cellIs" dxfId="15268" priority="16086" operator="equal">
      <formula>2</formula>
    </cfRule>
    <cfRule type="cellIs" dxfId="15267" priority="16086" operator="equal">
      <formula>"green"</formula>
    </cfRule>
    <cfRule type="cellIs" dxfId="15266" priority="16086" operator="equal">
      <formula>1</formula>
    </cfRule>
    <cfRule type="cellIs" dxfId="15265" priority="16086" operator="equal">
      <formula>"grey"</formula>
    </cfRule>
    <cfRule type="cellIs" dxfId="15264" priority="16086" operator="equal">
      <formula>0</formula>
    </cfRule>
  </conditionalFormatting>
  <conditionalFormatting sqref="G154">
    <cfRule type="cellIs" dxfId="15263" priority="16085" operator="equal">
      <formula>"red"</formula>
    </cfRule>
  </conditionalFormatting>
  <conditionalFormatting sqref="F145:G145">
    <cfRule type="cellIs" dxfId="15262" priority="16096" operator="equal">
      <formula>3</formula>
    </cfRule>
    <cfRule type="cellIs" dxfId="15261" priority="16097" operator="equal">
      <formula>"yellow"</formula>
    </cfRule>
    <cfRule type="cellIs" dxfId="15260" priority="16098" operator="equal">
      <formula>2</formula>
    </cfRule>
    <cfRule type="cellIs" dxfId="15259" priority="16099" operator="equal">
      <formula>"green"</formula>
    </cfRule>
    <cfRule type="cellIs" dxfId="15258" priority="16100" operator="equal">
      <formula>1</formula>
    </cfRule>
    <cfRule type="cellIs" dxfId="15257" priority="16101" operator="equal">
      <formula>"grey"</formula>
    </cfRule>
    <cfRule type="cellIs" dxfId="15256" priority="16102" operator="equal">
      <formula>0</formula>
    </cfRule>
    <cfRule type="cellIs" dxfId="15255" priority="18137" operator="equal">
      <formula>"red"</formula>
    </cfRule>
  </conditionalFormatting>
  <conditionalFormatting sqref="G145">
    <cfRule type="cellIs" dxfId="15254" priority="18138" operator="equal">
      <formula>"red"</formula>
    </cfRule>
  </conditionalFormatting>
  <conditionalFormatting sqref="F145:G145">
    <cfRule type="cellIs" dxfId="15253" priority="16087" operator="equal">
      <formula>3</formula>
    </cfRule>
    <cfRule type="cellIs" dxfId="15252" priority="16088" operator="equal">
      <formula>"yellow"</formula>
    </cfRule>
    <cfRule type="cellIs" dxfId="15251" priority="16089" operator="equal">
      <formula>2</formula>
    </cfRule>
    <cfRule type="cellIs" dxfId="15250" priority="16090" operator="equal">
      <formula>"green"</formula>
    </cfRule>
    <cfRule type="cellIs" dxfId="15249" priority="16091" operator="equal">
      <formula>1</formula>
    </cfRule>
    <cfRule type="cellIs" dxfId="15248" priority="16092" operator="equal">
      <formula>"grey"</formula>
    </cfRule>
    <cfRule type="cellIs" dxfId="15247" priority="16093" operator="equal">
      <formula>0</formula>
    </cfRule>
    <cfRule type="cellIs" dxfId="15246" priority="18139" operator="equal">
      <formula>"red"</formula>
    </cfRule>
  </conditionalFormatting>
  <conditionalFormatting sqref="G145">
    <cfRule type="cellIs" dxfId="15245" priority="18140" operator="equal">
      <formula>"red"</formula>
    </cfRule>
  </conditionalFormatting>
  <conditionalFormatting sqref="F151:G151">
    <cfRule type="cellIs" dxfId="15244" priority="16076" operator="equal">
      <formula>"red"</formula>
    </cfRule>
    <cfRule type="cellIs" dxfId="15243" priority="16078" operator="equal">
      <formula>3</formula>
    </cfRule>
    <cfRule type="cellIs" dxfId="15242" priority="16079" operator="equal">
      <formula>"yellow"</formula>
    </cfRule>
    <cfRule type="cellIs" dxfId="15241" priority="16080" operator="equal">
      <formula>2</formula>
    </cfRule>
    <cfRule type="cellIs" dxfId="15240" priority="16081" operator="equal">
      <formula>"green"</formula>
    </cfRule>
    <cfRule type="cellIs" dxfId="15239" priority="16082" operator="equal">
      <formula>1</formula>
    </cfRule>
    <cfRule type="cellIs" dxfId="15238" priority="16083" operator="equal">
      <formula>"grey"</formula>
    </cfRule>
    <cfRule type="cellIs" dxfId="15237" priority="16084" operator="equal">
      <formula>0</formula>
    </cfRule>
  </conditionalFormatting>
  <conditionalFormatting sqref="G151">
    <cfRule type="cellIs" dxfId="15236" priority="16077" operator="equal">
      <formula>"red"</formula>
    </cfRule>
  </conditionalFormatting>
  <conditionalFormatting sqref="F151:G151">
    <cfRule type="cellIs" dxfId="15235" priority="16067" operator="equal">
      <formula>"red"</formula>
    </cfRule>
    <cfRule type="cellIs" dxfId="15234" priority="16069" operator="equal">
      <formula>3</formula>
    </cfRule>
    <cfRule type="cellIs" dxfId="15233" priority="16070" operator="equal">
      <formula>"yellow"</formula>
    </cfRule>
    <cfRule type="cellIs" dxfId="15232" priority="16071" operator="equal">
      <formula>2</formula>
    </cfRule>
    <cfRule type="cellIs" dxfId="15231" priority="16072" operator="equal">
      <formula>"green"</formula>
    </cfRule>
    <cfRule type="cellIs" dxfId="15230" priority="16073" operator="equal">
      <formula>1</formula>
    </cfRule>
    <cfRule type="cellIs" dxfId="15229" priority="16074" operator="equal">
      <formula>"grey"</formula>
    </cfRule>
    <cfRule type="cellIs" dxfId="15228" priority="16075" operator="equal">
      <formula>0</formula>
    </cfRule>
  </conditionalFormatting>
  <conditionalFormatting sqref="G151">
    <cfRule type="cellIs" dxfId="15227" priority="16068" operator="equal">
      <formula>"red"</formula>
    </cfRule>
  </conditionalFormatting>
  <conditionalFormatting sqref="F144:G144">
    <cfRule type="cellIs" dxfId="15226" priority="16058" operator="equal">
      <formula>"red"</formula>
    </cfRule>
    <cfRule type="cellIs" dxfId="15225" priority="16060" operator="equal">
      <formula>3</formula>
    </cfRule>
    <cfRule type="cellIs" dxfId="15224" priority="16061" operator="equal">
      <formula>"yellow"</formula>
    </cfRule>
    <cfRule type="cellIs" dxfId="15223" priority="16062" operator="equal">
      <formula>2</formula>
    </cfRule>
    <cfRule type="cellIs" dxfId="15222" priority="16063" operator="equal">
      <formula>"green"</formula>
    </cfRule>
    <cfRule type="cellIs" dxfId="15221" priority="16064" operator="equal">
      <formula>1</formula>
    </cfRule>
    <cfRule type="cellIs" dxfId="15220" priority="16065" operator="equal">
      <formula>"grey"</formula>
    </cfRule>
    <cfRule type="cellIs" dxfId="15219" priority="16066" operator="equal">
      <formula>0</formula>
    </cfRule>
  </conditionalFormatting>
  <conditionalFormatting sqref="G144">
    <cfRule type="cellIs" dxfId="15218" priority="16059" operator="equal">
      <formula>"red"</formula>
    </cfRule>
  </conditionalFormatting>
  <conditionalFormatting sqref="F144:G144">
    <cfRule type="cellIs" dxfId="15217" priority="16049" operator="equal">
      <formula>"red"</formula>
    </cfRule>
    <cfRule type="cellIs" dxfId="15216" priority="16051" operator="equal">
      <formula>3</formula>
    </cfRule>
    <cfRule type="cellIs" dxfId="15215" priority="16052" operator="equal">
      <formula>"yellow"</formula>
    </cfRule>
    <cfRule type="cellIs" dxfId="15214" priority="16053" operator="equal">
      <formula>2</formula>
    </cfRule>
    <cfRule type="cellIs" dxfId="15213" priority="16054" operator="equal">
      <formula>"green"</formula>
    </cfRule>
    <cfRule type="cellIs" dxfId="15212" priority="16055" operator="equal">
      <formula>1</formula>
    </cfRule>
    <cfRule type="cellIs" dxfId="15211" priority="16056" operator="equal">
      <formula>"grey"</formula>
    </cfRule>
    <cfRule type="cellIs" dxfId="15210" priority="16057" operator="equal">
      <formula>0</formula>
    </cfRule>
  </conditionalFormatting>
  <conditionalFormatting sqref="G144">
    <cfRule type="cellIs" dxfId="15209" priority="16050" operator="equal">
      <formula>"red"</formula>
    </cfRule>
  </conditionalFormatting>
  <conditionalFormatting sqref="F150:G150">
    <cfRule type="cellIs" dxfId="15208" priority="16040" operator="equal">
      <formula>"red"</formula>
    </cfRule>
    <cfRule type="cellIs" dxfId="15207" priority="16042" operator="equal">
      <formula>3</formula>
    </cfRule>
    <cfRule type="cellIs" dxfId="15206" priority="16043" operator="equal">
      <formula>"yellow"</formula>
    </cfRule>
    <cfRule type="cellIs" dxfId="15205" priority="16044" operator="equal">
      <formula>2</formula>
    </cfRule>
    <cfRule type="cellIs" dxfId="15204" priority="16045" operator="equal">
      <formula>"green"</formula>
    </cfRule>
    <cfRule type="cellIs" dxfId="15203" priority="16046" operator="equal">
      <formula>1</formula>
    </cfRule>
    <cfRule type="cellIs" dxfId="15202" priority="16047" operator="equal">
      <formula>"grey"</formula>
    </cfRule>
    <cfRule type="cellIs" dxfId="15201" priority="16048" operator="equal">
      <formula>0</formula>
    </cfRule>
  </conditionalFormatting>
  <conditionalFormatting sqref="G150">
    <cfRule type="cellIs" dxfId="15200" priority="16041" operator="equal">
      <formula>"red"</formula>
    </cfRule>
  </conditionalFormatting>
  <conditionalFormatting sqref="F150:G150">
    <cfRule type="cellIs" dxfId="15199" priority="16031" operator="equal">
      <formula>"red"</formula>
    </cfRule>
    <cfRule type="cellIs" dxfId="15198" priority="16033" operator="equal">
      <formula>3</formula>
    </cfRule>
    <cfRule type="cellIs" dxfId="15197" priority="16034" operator="equal">
      <formula>"yellow"</formula>
    </cfRule>
    <cfRule type="cellIs" dxfId="15196" priority="16035" operator="equal">
      <formula>2</formula>
    </cfRule>
    <cfRule type="cellIs" dxfId="15195" priority="16036" operator="equal">
      <formula>"green"</formula>
    </cfRule>
    <cfRule type="cellIs" dxfId="15194" priority="16037" operator="equal">
      <formula>1</formula>
    </cfRule>
    <cfRule type="cellIs" dxfId="15193" priority="16038" operator="equal">
      <formula>"grey"</formula>
    </cfRule>
    <cfRule type="cellIs" dxfId="15192" priority="16039" operator="equal">
      <formula>0</formula>
    </cfRule>
  </conditionalFormatting>
  <conditionalFormatting sqref="G150">
    <cfRule type="cellIs" dxfId="15191" priority="16032" operator="equal">
      <formula>"red"</formula>
    </cfRule>
  </conditionalFormatting>
  <conditionalFormatting sqref="F154:G154">
    <cfRule type="cellIs" dxfId="15190" priority="16005" operator="equal">
      <formula>"red"</formula>
    </cfRule>
    <cfRule type="cellIs" dxfId="15189" priority="16005" operator="equal">
      <formula>3</formula>
    </cfRule>
    <cfRule type="cellIs" dxfId="15188" priority="16005" operator="equal">
      <formula>"yellow"</formula>
    </cfRule>
    <cfRule type="cellIs" dxfId="15187" priority="16005" operator="equal">
      <formula>2</formula>
    </cfRule>
    <cfRule type="cellIs" dxfId="15186" priority="16005" operator="equal">
      <formula>"green"</formula>
    </cfRule>
    <cfRule type="cellIs" dxfId="15185" priority="16005" operator="equal">
      <formula>1</formula>
    </cfRule>
    <cfRule type="cellIs" dxfId="15184" priority="16005" operator="equal">
      <formula>"grey"</formula>
    </cfRule>
    <cfRule type="cellIs" dxfId="15183" priority="16005" operator="equal">
      <formula>0</formula>
    </cfRule>
  </conditionalFormatting>
  <conditionalFormatting sqref="G154">
    <cfRule type="cellIs" dxfId="15182" priority="16004" operator="equal">
      <formula>"red"</formula>
    </cfRule>
  </conditionalFormatting>
  <conditionalFormatting sqref="F153:G153">
    <cfRule type="cellIs" dxfId="15181" priority="15996" operator="equal">
      <formula>"red"</formula>
    </cfRule>
    <cfRule type="cellIs" dxfId="15180" priority="15996" operator="equal">
      <formula>3</formula>
    </cfRule>
    <cfRule type="cellIs" dxfId="15179" priority="15996" operator="equal">
      <formula>"yellow"</formula>
    </cfRule>
    <cfRule type="cellIs" dxfId="15178" priority="15996" operator="equal">
      <formula>2</formula>
    </cfRule>
    <cfRule type="cellIs" dxfId="15177" priority="15996" operator="equal">
      <formula>"green"</formula>
    </cfRule>
    <cfRule type="cellIs" dxfId="15176" priority="15996" operator="equal">
      <formula>1</formula>
    </cfRule>
    <cfRule type="cellIs" dxfId="15175" priority="15996" operator="equal">
      <formula>"grey"</formula>
    </cfRule>
    <cfRule type="cellIs" dxfId="15174" priority="15996" operator="equal">
      <formula>0</formula>
    </cfRule>
  </conditionalFormatting>
  <conditionalFormatting sqref="G153">
    <cfRule type="cellIs" dxfId="15173" priority="15995" operator="equal">
      <formula>"red"</formula>
    </cfRule>
  </conditionalFormatting>
  <conditionalFormatting sqref="F144:G144">
    <cfRule type="cellIs" dxfId="15172" priority="15987" operator="equal">
      <formula>"red"</formula>
    </cfRule>
    <cfRule type="cellIs" dxfId="15171" priority="15987" operator="equal">
      <formula>3</formula>
    </cfRule>
    <cfRule type="cellIs" dxfId="15170" priority="15987" operator="equal">
      <formula>"yellow"</formula>
    </cfRule>
    <cfRule type="cellIs" dxfId="15169" priority="15987" operator="equal">
      <formula>2</formula>
    </cfRule>
    <cfRule type="cellIs" dxfId="15168" priority="15987" operator="equal">
      <formula>"green"</formula>
    </cfRule>
    <cfRule type="cellIs" dxfId="15167" priority="15987" operator="equal">
      <formula>1</formula>
    </cfRule>
    <cfRule type="cellIs" dxfId="15166" priority="15987" operator="equal">
      <formula>"grey"</formula>
    </cfRule>
    <cfRule type="cellIs" dxfId="15165" priority="15987" operator="equal">
      <formula>0</formula>
    </cfRule>
  </conditionalFormatting>
  <conditionalFormatting sqref="G144">
    <cfRule type="cellIs" dxfId="15164" priority="15986" operator="equal">
      <formula>"red"</formula>
    </cfRule>
  </conditionalFormatting>
  <conditionalFormatting sqref="F151:G158">
    <cfRule type="cellIs" dxfId="15163" priority="16022" operator="equal">
      <formula>"red"</formula>
    </cfRule>
    <cfRule type="cellIs" dxfId="15162" priority="16024" operator="equal">
      <formula>3</formula>
    </cfRule>
    <cfRule type="cellIs" dxfId="15161" priority="16025" operator="equal">
      <formula>"yellow"</formula>
    </cfRule>
    <cfRule type="cellIs" dxfId="15160" priority="16026" operator="equal">
      <formula>2</formula>
    </cfRule>
    <cfRule type="cellIs" dxfId="15159" priority="16027" operator="equal">
      <formula>"green"</formula>
    </cfRule>
    <cfRule type="cellIs" dxfId="15158" priority="16028" operator="equal">
      <formula>1</formula>
    </cfRule>
    <cfRule type="cellIs" dxfId="15157" priority="16029" operator="equal">
      <formula>"grey"</formula>
    </cfRule>
    <cfRule type="cellIs" dxfId="15156" priority="16030" operator="equal">
      <formula>0</formula>
    </cfRule>
  </conditionalFormatting>
  <conditionalFormatting sqref="G151:G158">
    <cfRule type="cellIs" dxfId="15155" priority="16023" operator="equal">
      <formula>"red"</formula>
    </cfRule>
  </conditionalFormatting>
  <conditionalFormatting sqref="F138:G140">
    <cfRule type="cellIs" dxfId="15154" priority="15997" operator="equal">
      <formula>3</formula>
    </cfRule>
    <cfRule type="cellIs" dxfId="15153" priority="15998" operator="equal">
      <formula>"yellow"</formula>
    </cfRule>
    <cfRule type="cellIs" dxfId="15152" priority="15999" operator="equal">
      <formula>2</formula>
    </cfRule>
    <cfRule type="cellIs" dxfId="15151" priority="16000" operator="equal">
      <formula>"green"</formula>
    </cfRule>
    <cfRule type="cellIs" dxfId="15150" priority="16001" operator="equal">
      <formula>1</formula>
    </cfRule>
    <cfRule type="cellIs" dxfId="15149" priority="16002" operator="equal">
      <formula>"grey"</formula>
    </cfRule>
    <cfRule type="cellIs" dxfId="15148" priority="16003" operator="equal">
      <formula>0</formula>
    </cfRule>
    <cfRule type="cellIs" dxfId="15147" priority="18141" operator="equal">
      <formula>"red"</formula>
    </cfRule>
  </conditionalFormatting>
  <conditionalFormatting sqref="G138:G140">
    <cfRule type="cellIs" dxfId="15146" priority="18142" operator="equal">
      <formula>"red"</formula>
    </cfRule>
  </conditionalFormatting>
  <conditionalFormatting sqref="F137:G137">
    <cfRule type="cellIs" dxfId="15145" priority="15988" operator="equal">
      <formula>3</formula>
    </cfRule>
    <cfRule type="cellIs" dxfId="15144" priority="15989" operator="equal">
      <formula>"yellow"</formula>
    </cfRule>
    <cfRule type="cellIs" dxfId="15143" priority="15990" operator="equal">
      <formula>2</formula>
    </cfRule>
    <cfRule type="cellIs" dxfId="15142" priority="15991" operator="equal">
      <formula>"green"</formula>
    </cfRule>
    <cfRule type="cellIs" dxfId="15141" priority="15992" operator="equal">
      <formula>1</formula>
    </cfRule>
    <cfRule type="cellIs" dxfId="15140" priority="15993" operator="equal">
      <formula>"grey"</formula>
    </cfRule>
    <cfRule type="cellIs" dxfId="15139" priority="15994" operator="equal">
      <formula>0</formula>
    </cfRule>
    <cfRule type="cellIs" dxfId="15138" priority="18143" operator="equal">
      <formula>"red"</formula>
    </cfRule>
  </conditionalFormatting>
  <conditionalFormatting sqref="G137">
    <cfRule type="cellIs" dxfId="15137" priority="18144" operator="equal">
      <formula>"red"</formula>
    </cfRule>
  </conditionalFormatting>
  <conditionalFormatting sqref="F136:G136">
    <cfRule type="cellIs" dxfId="15136" priority="15977" operator="equal">
      <formula>"red"</formula>
    </cfRule>
    <cfRule type="cellIs" dxfId="15135" priority="15979" operator="equal">
      <formula>3</formula>
    </cfRule>
    <cfRule type="cellIs" dxfId="15134" priority="15980" operator="equal">
      <formula>"yellow"</formula>
    </cfRule>
    <cfRule type="cellIs" dxfId="15133" priority="15981" operator="equal">
      <formula>2</formula>
    </cfRule>
    <cfRule type="cellIs" dxfId="15132" priority="15982" operator="equal">
      <formula>"green"</formula>
    </cfRule>
    <cfRule type="cellIs" dxfId="15131" priority="15983" operator="equal">
      <formula>1</formula>
    </cfRule>
    <cfRule type="cellIs" dxfId="15130" priority="15984" operator="equal">
      <formula>"grey"</formula>
    </cfRule>
    <cfRule type="cellIs" dxfId="15129" priority="15985" operator="equal">
      <formula>0</formula>
    </cfRule>
  </conditionalFormatting>
  <conditionalFormatting sqref="G136">
    <cfRule type="cellIs" dxfId="15128" priority="15978" operator="equal">
      <formula>"red"</formula>
    </cfRule>
  </conditionalFormatting>
  <conditionalFormatting sqref="F158:G158">
    <cfRule type="cellIs" dxfId="15127" priority="15968" operator="equal">
      <formula>"red"</formula>
    </cfRule>
    <cfRule type="cellIs" dxfId="15126" priority="15970" operator="equal">
      <formula>3</formula>
    </cfRule>
    <cfRule type="cellIs" dxfId="15125" priority="15971" operator="equal">
      <formula>"yellow"</formula>
    </cfRule>
    <cfRule type="cellIs" dxfId="15124" priority="15972" operator="equal">
      <formula>2</formula>
    </cfRule>
    <cfRule type="cellIs" dxfId="15123" priority="15973" operator="equal">
      <formula>"green"</formula>
    </cfRule>
    <cfRule type="cellIs" dxfId="15122" priority="15974" operator="equal">
      <formula>1</formula>
    </cfRule>
    <cfRule type="cellIs" dxfId="15121" priority="15975" operator="equal">
      <formula>"grey"</formula>
    </cfRule>
    <cfRule type="cellIs" dxfId="15120" priority="15976" operator="equal">
      <formula>0</formula>
    </cfRule>
  </conditionalFormatting>
  <conditionalFormatting sqref="G158">
    <cfRule type="cellIs" dxfId="15119" priority="15969" operator="equal">
      <formula>"red"</formula>
    </cfRule>
  </conditionalFormatting>
  <conditionalFormatting sqref="F144:G144">
    <cfRule type="cellIs" dxfId="15118" priority="15950" operator="equal">
      <formula>"red"</formula>
    </cfRule>
    <cfRule type="cellIs" dxfId="15117" priority="15952" operator="equal">
      <formula>3</formula>
    </cfRule>
    <cfRule type="cellIs" dxfId="15116" priority="15953" operator="equal">
      <formula>"yellow"</formula>
    </cfRule>
    <cfRule type="cellIs" dxfId="15115" priority="15954" operator="equal">
      <formula>2</formula>
    </cfRule>
    <cfRule type="cellIs" dxfId="15114" priority="15955" operator="equal">
      <formula>"green"</formula>
    </cfRule>
    <cfRule type="cellIs" dxfId="15113" priority="15956" operator="equal">
      <formula>1</formula>
    </cfRule>
    <cfRule type="cellIs" dxfId="15112" priority="15957" operator="equal">
      <formula>"grey"</formula>
    </cfRule>
    <cfRule type="cellIs" dxfId="15111" priority="15958" operator="equal">
      <formula>0</formula>
    </cfRule>
  </conditionalFormatting>
  <conditionalFormatting sqref="G144">
    <cfRule type="cellIs" dxfId="15110" priority="15951" operator="equal">
      <formula>"red"</formula>
    </cfRule>
  </conditionalFormatting>
  <conditionalFormatting sqref="F150:G150">
    <cfRule type="cellIs" dxfId="15109" priority="15941" operator="equal">
      <formula>"red"</formula>
    </cfRule>
    <cfRule type="cellIs" dxfId="15108" priority="15943" operator="equal">
      <formula>3</formula>
    </cfRule>
    <cfRule type="cellIs" dxfId="15107" priority="15944" operator="equal">
      <formula>"yellow"</formula>
    </cfRule>
    <cfRule type="cellIs" dxfId="15106" priority="15945" operator="equal">
      <formula>2</formula>
    </cfRule>
    <cfRule type="cellIs" dxfId="15105" priority="15946" operator="equal">
      <formula>"green"</formula>
    </cfRule>
    <cfRule type="cellIs" dxfId="15104" priority="15947" operator="equal">
      <formula>1</formula>
    </cfRule>
    <cfRule type="cellIs" dxfId="15103" priority="15948" operator="equal">
      <formula>"grey"</formula>
    </cfRule>
    <cfRule type="cellIs" dxfId="15102" priority="15949" operator="equal">
      <formula>0</formula>
    </cfRule>
  </conditionalFormatting>
  <conditionalFormatting sqref="G150">
    <cfRule type="cellIs" dxfId="15101" priority="15942" operator="equal">
      <formula>"red"</formula>
    </cfRule>
  </conditionalFormatting>
  <conditionalFormatting sqref="F150:G150">
    <cfRule type="cellIs" dxfId="15100" priority="15932" operator="equal">
      <formula>"red"</formula>
    </cfRule>
    <cfRule type="cellIs" dxfId="15099" priority="15934" operator="equal">
      <formula>3</formula>
    </cfRule>
    <cfRule type="cellIs" dxfId="15098" priority="15935" operator="equal">
      <formula>"yellow"</formula>
    </cfRule>
    <cfRule type="cellIs" dxfId="15097" priority="15936" operator="equal">
      <formula>2</formula>
    </cfRule>
    <cfRule type="cellIs" dxfId="15096" priority="15937" operator="equal">
      <formula>"green"</formula>
    </cfRule>
    <cfRule type="cellIs" dxfId="15095" priority="15938" operator="equal">
      <formula>1</formula>
    </cfRule>
    <cfRule type="cellIs" dxfId="15094" priority="15939" operator="equal">
      <formula>"grey"</formula>
    </cfRule>
    <cfRule type="cellIs" dxfId="15093" priority="15940" operator="equal">
      <formula>0</formula>
    </cfRule>
  </conditionalFormatting>
  <conditionalFormatting sqref="G150">
    <cfRule type="cellIs" dxfId="15092" priority="15933" operator="equal">
      <formula>"red"</formula>
    </cfRule>
  </conditionalFormatting>
  <conditionalFormatting sqref="F143:G143">
    <cfRule type="cellIs" dxfId="15091" priority="15923" operator="equal">
      <formula>"red"</formula>
    </cfRule>
    <cfRule type="cellIs" dxfId="15090" priority="15925" operator="equal">
      <formula>3</formula>
    </cfRule>
    <cfRule type="cellIs" dxfId="15089" priority="15926" operator="equal">
      <formula>"yellow"</formula>
    </cfRule>
    <cfRule type="cellIs" dxfId="15088" priority="15927" operator="equal">
      <formula>2</formula>
    </cfRule>
    <cfRule type="cellIs" dxfId="15087" priority="15928" operator="equal">
      <formula>"green"</formula>
    </cfRule>
    <cfRule type="cellIs" dxfId="15086" priority="15929" operator="equal">
      <formula>1</formula>
    </cfRule>
    <cfRule type="cellIs" dxfId="15085" priority="15930" operator="equal">
      <formula>"grey"</formula>
    </cfRule>
    <cfRule type="cellIs" dxfId="15084" priority="15931" operator="equal">
      <formula>0</formula>
    </cfRule>
  </conditionalFormatting>
  <conditionalFormatting sqref="G143">
    <cfRule type="cellIs" dxfId="15083" priority="15924" operator="equal">
      <formula>"red"</formula>
    </cfRule>
  </conditionalFormatting>
  <conditionalFormatting sqref="F143:G143">
    <cfRule type="cellIs" dxfId="15082" priority="15914" operator="equal">
      <formula>"red"</formula>
    </cfRule>
    <cfRule type="cellIs" dxfId="15081" priority="15916" operator="equal">
      <formula>3</formula>
    </cfRule>
    <cfRule type="cellIs" dxfId="15080" priority="15917" operator="equal">
      <formula>"yellow"</formula>
    </cfRule>
    <cfRule type="cellIs" dxfId="15079" priority="15918" operator="equal">
      <formula>2</formula>
    </cfRule>
    <cfRule type="cellIs" dxfId="15078" priority="15919" operator="equal">
      <formula>"green"</formula>
    </cfRule>
    <cfRule type="cellIs" dxfId="15077" priority="15920" operator="equal">
      <formula>1</formula>
    </cfRule>
    <cfRule type="cellIs" dxfId="15076" priority="15921" operator="equal">
      <formula>"grey"</formula>
    </cfRule>
    <cfRule type="cellIs" dxfId="15075" priority="15922" operator="equal">
      <formula>0</formula>
    </cfRule>
  </conditionalFormatting>
  <conditionalFormatting sqref="G143">
    <cfRule type="cellIs" dxfId="15074" priority="15915" operator="equal">
      <formula>"red"</formula>
    </cfRule>
  </conditionalFormatting>
  <conditionalFormatting sqref="F149:G149">
    <cfRule type="cellIs" dxfId="15073" priority="15905" operator="equal">
      <formula>"red"</formula>
    </cfRule>
    <cfRule type="cellIs" dxfId="15072" priority="15907" operator="equal">
      <formula>3</formula>
    </cfRule>
    <cfRule type="cellIs" dxfId="15071" priority="15908" operator="equal">
      <formula>"yellow"</formula>
    </cfRule>
    <cfRule type="cellIs" dxfId="15070" priority="15909" operator="equal">
      <formula>2</formula>
    </cfRule>
    <cfRule type="cellIs" dxfId="15069" priority="15910" operator="equal">
      <formula>"green"</formula>
    </cfRule>
    <cfRule type="cellIs" dxfId="15068" priority="15911" operator="equal">
      <formula>1</formula>
    </cfRule>
    <cfRule type="cellIs" dxfId="15067" priority="15912" operator="equal">
      <formula>"grey"</formula>
    </cfRule>
    <cfRule type="cellIs" dxfId="15066" priority="15913" operator="equal">
      <formula>0</formula>
    </cfRule>
  </conditionalFormatting>
  <conditionalFormatting sqref="G149">
    <cfRule type="cellIs" dxfId="15065" priority="15906" operator="equal">
      <formula>"red"</formula>
    </cfRule>
  </conditionalFormatting>
  <conditionalFormatting sqref="F149:G149">
    <cfRule type="cellIs" dxfId="15064" priority="15896" operator="equal">
      <formula>"red"</formula>
    </cfRule>
    <cfRule type="cellIs" dxfId="15063" priority="15898" operator="equal">
      <formula>3</formula>
    </cfRule>
    <cfRule type="cellIs" dxfId="15062" priority="15899" operator="equal">
      <formula>"yellow"</formula>
    </cfRule>
    <cfRule type="cellIs" dxfId="15061" priority="15900" operator="equal">
      <formula>2</formula>
    </cfRule>
    <cfRule type="cellIs" dxfId="15060" priority="15901" operator="equal">
      <formula>"green"</formula>
    </cfRule>
    <cfRule type="cellIs" dxfId="15059" priority="15902" operator="equal">
      <formula>1</formula>
    </cfRule>
    <cfRule type="cellIs" dxfId="15058" priority="15903" operator="equal">
      <formula>"grey"</formula>
    </cfRule>
    <cfRule type="cellIs" dxfId="15057" priority="15904" operator="equal">
      <formula>0</formula>
    </cfRule>
  </conditionalFormatting>
  <conditionalFormatting sqref="G149">
    <cfRule type="cellIs" dxfId="15056" priority="15897" operator="equal">
      <formula>"red"</formula>
    </cfRule>
  </conditionalFormatting>
  <conditionalFormatting sqref="F157:G157">
    <cfRule type="cellIs" dxfId="15055" priority="15870" operator="equal">
      <formula>"red"</formula>
    </cfRule>
    <cfRule type="cellIs" dxfId="15054" priority="15871" operator="equal">
      <formula>3</formula>
    </cfRule>
    <cfRule type="cellIs" dxfId="15053" priority="15872" operator="equal">
      <formula>"yellow"</formula>
    </cfRule>
    <cfRule type="cellIs" dxfId="15052" priority="15873" operator="equal">
      <formula>2</formula>
    </cfRule>
    <cfRule type="cellIs" dxfId="15051" priority="15874" operator="equal">
      <formula>"green"</formula>
    </cfRule>
    <cfRule type="cellIs" dxfId="15050" priority="15875" operator="equal">
      <formula>1</formula>
    </cfRule>
    <cfRule type="cellIs" dxfId="15049" priority="15876" operator="equal">
      <formula>"grey"</formula>
    </cfRule>
    <cfRule type="cellIs" dxfId="15048" priority="15877" operator="equal">
      <formula>0</formula>
    </cfRule>
  </conditionalFormatting>
  <conditionalFormatting sqref="G157">
    <cfRule type="cellIs" dxfId="15047" priority="18145" operator="equal">
      <formula>"red"</formula>
    </cfRule>
  </conditionalFormatting>
  <conditionalFormatting sqref="F160:G160">
    <cfRule type="cellIs" dxfId="15046" priority="15861" operator="equal">
      <formula>"red"</formula>
    </cfRule>
    <cfRule type="cellIs" dxfId="15045" priority="15861" operator="equal">
      <formula>3</formula>
    </cfRule>
    <cfRule type="cellIs" dxfId="15044" priority="15861" operator="equal">
      <formula>"yellow"</formula>
    </cfRule>
    <cfRule type="cellIs" dxfId="15043" priority="15861" operator="equal">
      <formula>2</formula>
    </cfRule>
    <cfRule type="cellIs" dxfId="15042" priority="15861" operator="equal">
      <formula>"green"</formula>
    </cfRule>
    <cfRule type="cellIs" dxfId="15041" priority="15861" operator="equal">
      <formula>1</formula>
    </cfRule>
    <cfRule type="cellIs" dxfId="15040" priority="15861" operator="equal">
      <formula>"grey"</formula>
    </cfRule>
    <cfRule type="cellIs" dxfId="15039" priority="15861" operator="equal">
      <formula>0</formula>
    </cfRule>
  </conditionalFormatting>
  <conditionalFormatting sqref="G160">
    <cfRule type="cellIs" dxfId="15038" priority="15860" operator="equal">
      <formula>"red"</formula>
    </cfRule>
  </conditionalFormatting>
  <conditionalFormatting sqref="F161:G161">
    <cfRule type="cellIs" dxfId="15037" priority="15852" operator="equal">
      <formula>"red"</formula>
    </cfRule>
    <cfRule type="cellIs" dxfId="15036" priority="15852" operator="equal">
      <formula>3</formula>
    </cfRule>
    <cfRule type="cellIs" dxfId="15035" priority="15852" operator="equal">
      <formula>"yellow"</formula>
    </cfRule>
    <cfRule type="cellIs" dxfId="15034" priority="15852" operator="equal">
      <formula>2</formula>
    </cfRule>
    <cfRule type="cellIs" dxfId="15033" priority="15852" operator="equal">
      <formula>"green"</formula>
    </cfRule>
    <cfRule type="cellIs" dxfId="15032" priority="15852" operator="equal">
      <formula>1</formula>
    </cfRule>
    <cfRule type="cellIs" dxfId="15031" priority="15852" operator="equal">
      <formula>"grey"</formula>
    </cfRule>
    <cfRule type="cellIs" dxfId="15030" priority="15852" operator="equal">
      <formula>0</formula>
    </cfRule>
  </conditionalFormatting>
  <conditionalFormatting sqref="G161">
    <cfRule type="cellIs" dxfId="15029" priority="15851" operator="equal">
      <formula>"red"</formula>
    </cfRule>
  </conditionalFormatting>
  <conditionalFormatting sqref="F220:G220">
    <cfRule type="cellIs" dxfId="15028" priority="15862" operator="equal">
      <formula>3</formula>
    </cfRule>
    <cfRule type="cellIs" dxfId="15027" priority="15863" operator="equal">
      <formula>"yellow"</formula>
    </cfRule>
    <cfRule type="cellIs" dxfId="15026" priority="15864" operator="equal">
      <formula>2</formula>
    </cfRule>
    <cfRule type="cellIs" dxfId="15025" priority="15865" operator="equal">
      <formula>"green"</formula>
    </cfRule>
    <cfRule type="cellIs" dxfId="15024" priority="15866" operator="equal">
      <formula>1</formula>
    </cfRule>
    <cfRule type="cellIs" dxfId="15023" priority="15867" operator="equal">
      <formula>"grey"</formula>
    </cfRule>
    <cfRule type="cellIs" dxfId="15022" priority="15868" operator="equal">
      <formula>0</formula>
    </cfRule>
    <cfRule type="cellIs" dxfId="15021" priority="18146" operator="equal">
      <formula>"red"</formula>
    </cfRule>
  </conditionalFormatting>
  <conditionalFormatting sqref="G220">
    <cfRule type="cellIs" dxfId="15020" priority="18147" operator="equal">
      <formula>"red"</formula>
    </cfRule>
  </conditionalFormatting>
  <conditionalFormatting sqref="F168:G168">
    <cfRule type="cellIs" dxfId="15019" priority="15853" operator="equal">
      <formula>3</formula>
    </cfRule>
    <cfRule type="cellIs" dxfId="15018" priority="15854" operator="equal">
      <formula>"yellow"</formula>
    </cfRule>
    <cfRule type="cellIs" dxfId="15017" priority="15855" operator="equal">
      <formula>2</formula>
    </cfRule>
    <cfRule type="cellIs" dxfId="15016" priority="15856" operator="equal">
      <formula>"green"</formula>
    </cfRule>
    <cfRule type="cellIs" dxfId="15015" priority="15857" operator="equal">
      <formula>1</formula>
    </cfRule>
    <cfRule type="cellIs" dxfId="15014" priority="15858" operator="equal">
      <formula>"grey"</formula>
    </cfRule>
    <cfRule type="cellIs" dxfId="15013" priority="15859" operator="equal">
      <formula>0</formula>
    </cfRule>
    <cfRule type="cellIs" dxfId="15012" priority="18148" operator="equal">
      <formula>"red"</formula>
    </cfRule>
  </conditionalFormatting>
  <conditionalFormatting sqref="G168">
    <cfRule type="cellIs" dxfId="15011" priority="18149" operator="equal">
      <formula>"red"</formula>
    </cfRule>
  </conditionalFormatting>
  <conditionalFormatting sqref="F161:G168">
    <cfRule type="cellIs" dxfId="15010" priority="15833" operator="equal">
      <formula>"red"</formula>
    </cfRule>
    <cfRule type="cellIs" dxfId="15009" priority="15835" operator="equal">
      <formula>3</formula>
    </cfRule>
    <cfRule type="cellIs" dxfId="15008" priority="15836" operator="equal">
      <formula>"yellow"</formula>
    </cfRule>
    <cfRule type="cellIs" dxfId="15007" priority="15837" operator="equal">
      <formula>2</formula>
    </cfRule>
    <cfRule type="cellIs" dxfId="15006" priority="15838" operator="equal">
      <formula>"green"</formula>
    </cfRule>
    <cfRule type="cellIs" dxfId="15005" priority="15839" operator="equal">
      <formula>1</formula>
    </cfRule>
    <cfRule type="cellIs" dxfId="15004" priority="15840" operator="equal">
      <formula>"grey"</formula>
    </cfRule>
    <cfRule type="cellIs" dxfId="15003" priority="15841" operator="equal">
      <formula>0</formula>
    </cfRule>
  </conditionalFormatting>
  <conditionalFormatting sqref="G161:G168">
    <cfRule type="cellIs" dxfId="15002" priority="15834" operator="equal">
      <formula>"red"</formula>
    </cfRule>
  </conditionalFormatting>
  <conditionalFormatting sqref="F163:G163">
    <cfRule type="cellIs" dxfId="15001" priority="15816" operator="equal">
      <formula>"red"</formula>
    </cfRule>
    <cfRule type="cellIs" dxfId="15000" priority="15816" operator="equal">
      <formula>3</formula>
    </cfRule>
    <cfRule type="cellIs" dxfId="14999" priority="15816" operator="equal">
      <formula>"yellow"</formula>
    </cfRule>
    <cfRule type="cellIs" dxfId="14998" priority="15816" operator="equal">
      <formula>2</formula>
    </cfRule>
    <cfRule type="cellIs" dxfId="14997" priority="15816" operator="equal">
      <formula>"green"</formula>
    </cfRule>
    <cfRule type="cellIs" dxfId="14996" priority="15816" operator="equal">
      <formula>1</formula>
    </cfRule>
    <cfRule type="cellIs" dxfId="14995" priority="15816" operator="equal">
      <formula>"grey"</formula>
    </cfRule>
    <cfRule type="cellIs" dxfId="14994" priority="15816" operator="equal">
      <formula>0</formula>
    </cfRule>
  </conditionalFormatting>
  <conditionalFormatting sqref="G163">
    <cfRule type="cellIs" dxfId="14993" priority="15815" operator="equal">
      <formula>"red"</formula>
    </cfRule>
  </conditionalFormatting>
  <conditionalFormatting sqref="F162:G162">
    <cfRule type="cellIs" dxfId="14992" priority="15807" operator="equal">
      <formula>"red"</formula>
    </cfRule>
    <cfRule type="cellIs" dxfId="14991" priority="15807" operator="equal">
      <formula>3</formula>
    </cfRule>
    <cfRule type="cellIs" dxfId="14990" priority="15807" operator="equal">
      <formula>"yellow"</formula>
    </cfRule>
    <cfRule type="cellIs" dxfId="14989" priority="15807" operator="equal">
      <formula>2</formula>
    </cfRule>
    <cfRule type="cellIs" dxfId="14988" priority="15807" operator="equal">
      <formula>"green"</formula>
    </cfRule>
    <cfRule type="cellIs" dxfId="14987" priority="15807" operator="equal">
      <formula>1</formula>
    </cfRule>
    <cfRule type="cellIs" dxfId="14986" priority="15807" operator="equal">
      <formula>"grey"</formula>
    </cfRule>
    <cfRule type="cellIs" dxfId="14985" priority="15807" operator="equal">
      <formula>0</formula>
    </cfRule>
  </conditionalFormatting>
  <conditionalFormatting sqref="G162">
    <cfRule type="cellIs" dxfId="14984" priority="15806" operator="equal">
      <formula>"red"</formula>
    </cfRule>
  </conditionalFormatting>
  <conditionalFormatting sqref="F161:G161">
    <cfRule type="cellIs" dxfId="14983" priority="15817" operator="equal">
      <formula>3</formula>
    </cfRule>
    <cfRule type="cellIs" dxfId="14982" priority="15818" operator="equal">
      <formula>"yellow"</formula>
    </cfRule>
    <cfRule type="cellIs" dxfId="14981" priority="15819" operator="equal">
      <formula>2</formula>
    </cfRule>
    <cfRule type="cellIs" dxfId="14980" priority="15820" operator="equal">
      <formula>"green"</formula>
    </cfRule>
    <cfRule type="cellIs" dxfId="14979" priority="15821" operator="equal">
      <formula>1</formula>
    </cfRule>
    <cfRule type="cellIs" dxfId="14978" priority="15822" operator="equal">
      <formula>"grey"</formula>
    </cfRule>
    <cfRule type="cellIs" dxfId="14977" priority="15823" operator="equal">
      <formula>0</formula>
    </cfRule>
    <cfRule type="cellIs" dxfId="14976" priority="18150" operator="equal">
      <formula>"red"</formula>
    </cfRule>
  </conditionalFormatting>
  <conditionalFormatting sqref="G161">
    <cfRule type="cellIs" dxfId="14975" priority="18151" operator="equal">
      <formula>"red"</formula>
    </cfRule>
  </conditionalFormatting>
  <conditionalFormatting sqref="F162:G162">
    <cfRule type="cellIs" dxfId="14974" priority="15789" operator="equal">
      <formula>"red"</formula>
    </cfRule>
    <cfRule type="cellIs" dxfId="14973" priority="15789" operator="equal">
      <formula>3</formula>
    </cfRule>
    <cfRule type="cellIs" dxfId="14972" priority="15789" operator="equal">
      <formula>"yellow"</formula>
    </cfRule>
    <cfRule type="cellIs" dxfId="14971" priority="15789" operator="equal">
      <formula>2</formula>
    </cfRule>
    <cfRule type="cellIs" dxfId="14970" priority="15789" operator="equal">
      <formula>"green"</formula>
    </cfRule>
    <cfRule type="cellIs" dxfId="14969" priority="15789" operator="equal">
      <formula>1</formula>
    </cfRule>
    <cfRule type="cellIs" dxfId="14968" priority="15789" operator="equal">
      <formula>"grey"</formula>
    </cfRule>
    <cfRule type="cellIs" dxfId="14967" priority="15789" operator="equal">
      <formula>0</formula>
    </cfRule>
  </conditionalFormatting>
  <conditionalFormatting sqref="G162">
    <cfRule type="cellIs" dxfId="14966" priority="15788" operator="equal">
      <formula>"red"</formula>
    </cfRule>
  </conditionalFormatting>
  <conditionalFormatting sqref="F161:G161">
    <cfRule type="cellIs" dxfId="14965" priority="15780" operator="equal">
      <formula>"red"</formula>
    </cfRule>
    <cfRule type="cellIs" dxfId="14964" priority="15780" operator="equal">
      <formula>3</formula>
    </cfRule>
    <cfRule type="cellIs" dxfId="14963" priority="15780" operator="equal">
      <formula>"yellow"</formula>
    </cfRule>
    <cfRule type="cellIs" dxfId="14962" priority="15780" operator="equal">
      <formula>2</formula>
    </cfRule>
    <cfRule type="cellIs" dxfId="14961" priority="15780" operator="equal">
      <formula>"green"</formula>
    </cfRule>
    <cfRule type="cellIs" dxfId="14960" priority="15780" operator="equal">
      <formula>1</formula>
    </cfRule>
    <cfRule type="cellIs" dxfId="14959" priority="15780" operator="equal">
      <formula>"grey"</formula>
    </cfRule>
    <cfRule type="cellIs" dxfId="14958" priority="15780" operator="equal">
      <formula>0</formula>
    </cfRule>
  </conditionalFormatting>
  <conditionalFormatting sqref="G161">
    <cfRule type="cellIs" dxfId="14957" priority="15779" operator="equal">
      <formula>"red"</formula>
    </cfRule>
  </conditionalFormatting>
  <conditionalFormatting sqref="F159:G166">
    <cfRule type="cellIs" dxfId="14956" priority="15808" operator="equal">
      <formula>3</formula>
    </cfRule>
    <cfRule type="cellIs" dxfId="14955" priority="15809" operator="equal">
      <formula>"yellow"</formula>
    </cfRule>
    <cfRule type="cellIs" dxfId="14954" priority="15810" operator="equal">
      <formula>2</formula>
    </cfRule>
    <cfRule type="cellIs" dxfId="14953" priority="15811" operator="equal">
      <formula>"green"</formula>
    </cfRule>
    <cfRule type="cellIs" dxfId="14952" priority="15812" operator="equal">
      <formula>1</formula>
    </cfRule>
    <cfRule type="cellIs" dxfId="14951" priority="15813" operator="equal">
      <formula>"grey"</formula>
    </cfRule>
    <cfRule type="cellIs" dxfId="14950" priority="15814" operator="equal">
      <formula>0</formula>
    </cfRule>
    <cfRule type="cellIs" dxfId="14949" priority="18152" operator="equal">
      <formula>"red"</formula>
    </cfRule>
  </conditionalFormatting>
  <conditionalFormatting sqref="G159:G166">
    <cfRule type="cellIs" dxfId="14948" priority="18153" operator="equal">
      <formula>"red"</formula>
    </cfRule>
  </conditionalFormatting>
  <conditionalFormatting sqref="F166:G166">
    <cfRule type="cellIs" dxfId="14947" priority="15781" operator="equal">
      <formula>3</formula>
    </cfRule>
    <cfRule type="cellIs" dxfId="14946" priority="15782" operator="equal">
      <formula>"yellow"</formula>
    </cfRule>
    <cfRule type="cellIs" dxfId="14945" priority="15783" operator="equal">
      <formula>2</formula>
    </cfRule>
    <cfRule type="cellIs" dxfId="14944" priority="15784" operator="equal">
      <formula>"green"</formula>
    </cfRule>
    <cfRule type="cellIs" dxfId="14943" priority="15785" operator="equal">
      <formula>1</formula>
    </cfRule>
    <cfRule type="cellIs" dxfId="14942" priority="15786" operator="equal">
      <formula>"grey"</formula>
    </cfRule>
    <cfRule type="cellIs" dxfId="14941" priority="15787" operator="equal">
      <formula>0</formula>
    </cfRule>
    <cfRule type="cellIs" dxfId="14940" priority="18154" operator="equal">
      <formula>"red"</formula>
    </cfRule>
  </conditionalFormatting>
  <conditionalFormatting sqref="G166">
    <cfRule type="cellIs" dxfId="14939" priority="18155" operator="equal">
      <formula>"red"</formula>
    </cfRule>
  </conditionalFormatting>
  <conditionalFormatting sqref="F165:G165">
    <cfRule type="cellIs" dxfId="14938" priority="15753" operator="equal">
      <formula>"red"</formula>
    </cfRule>
    <cfRule type="cellIs" dxfId="14937" priority="15754" operator="equal">
      <formula>3</formula>
    </cfRule>
    <cfRule type="cellIs" dxfId="14936" priority="15755" operator="equal">
      <formula>"yellow"</formula>
    </cfRule>
    <cfRule type="cellIs" dxfId="14935" priority="15756" operator="equal">
      <formula>2</formula>
    </cfRule>
    <cfRule type="cellIs" dxfId="14934" priority="15757" operator="equal">
      <formula>"green"</formula>
    </cfRule>
    <cfRule type="cellIs" dxfId="14933" priority="15758" operator="equal">
      <formula>1</formula>
    </cfRule>
    <cfRule type="cellIs" dxfId="14932" priority="15759" operator="equal">
      <formula>"grey"</formula>
    </cfRule>
    <cfRule type="cellIs" dxfId="14931" priority="15760" operator="equal">
      <formula>0</formula>
    </cfRule>
  </conditionalFormatting>
  <conditionalFormatting sqref="G165">
    <cfRule type="cellIs" dxfId="14930" priority="18156" operator="equal">
      <formula>"red"</formula>
    </cfRule>
  </conditionalFormatting>
  <conditionalFormatting sqref="F170:G172">
    <cfRule type="cellIs" dxfId="14929" priority="15744" operator="equal">
      <formula>"red"</formula>
    </cfRule>
    <cfRule type="cellIs" dxfId="14928" priority="15745" operator="equal">
      <formula>3</formula>
    </cfRule>
    <cfRule type="cellIs" dxfId="14927" priority="15746" operator="equal">
      <formula>"yellow"</formula>
    </cfRule>
    <cfRule type="cellIs" dxfId="14926" priority="15747" operator="equal">
      <formula>2</formula>
    </cfRule>
    <cfRule type="cellIs" dxfId="14925" priority="15748" operator="equal">
      <formula>"green"</formula>
    </cfRule>
    <cfRule type="cellIs" dxfId="14924" priority="15749" operator="equal">
      <formula>1</formula>
    </cfRule>
    <cfRule type="cellIs" dxfId="14923" priority="15750" operator="equal">
      <formula>"grey"</formula>
    </cfRule>
    <cfRule type="cellIs" dxfId="14922" priority="15751" operator="equal">
      <formula>0</formula>
    </cfRule>
  </conditionalFormatting>
  <conditionalFormatting sqref="G170:G172">
    <cfRule type="cellIs" dxfId="14921" priority="18157" operator="equal">
      <formula>"red"</formula>
    </cfRule>
  </conditionalFormatting>
  <conditionalFormatting sqref="F170:G170">
    <cfRule type="cellIs" dxfId="14920" priority="15735" operator="equal">
      <formula>"red"</formula>
    </cfRule>
    <cfRule type="cellIs" dxfId="14919" priority="15736" operator="equal">
      <formula>3</formula>
    </cfRule>
    <cfRule type="cellIs" dxfId="14918" priority="15737" operator="equal">
      <formula>"yellow"</formula>
    </cfRule>
    <cfRule type="cellIs" dxfId="14917" priority="15738" operator="equal">
      <formula>2</formula>
    </cfRule>
    <cfRule type="cellIs" dxfId="14916" priority="15739" operator="equal">
      <formula>"green"</formula>
    </cfRule>
    <cfRule type="cellIs" dxfId="14915" priority="15740" operator="equal">
      <formula>1</formula>
    </cfRule>
    <cfRule type="cellIs" dxfId="14914" priority="15741" operator="equal">
      <formula>"grey"</formula>
    </cfRule>
    <cfRule type="cellIs" dxfId="14913" priority="15742" operator="equal">
      <formula>0</formula>
    </cfRule>
  </conditionalFormatting>
  <conditionalFormatting sqref="G170">
    <cfRule type="cellIs" dxfId="14912" priority="18158" operator="equal">
      <formula>"red"</formula>
    </cfRule>
  </conditionalFormatting>
  <conditionalFormatting sqref="F173:G173">
    <cfRule type="cellIs" dxfId="14911" priority="15726" operator="equal">
      <formula>"red"</formula>
    </cfRule>
    <cfRule type="cellIs" dxfId="14910" priority="15727" operator="equal">
      <formula>3</formula>
    </cfRule>
    <cfRule type="cellIs" dxfId="14909" priority="15728" operator="equal">
      <formula>"yellow"</formula>
    </cfRule>
    <cfRule type="cellIs" dxfId="14908" priority="15729" operator="equal">
      <formula>2</formula>
    </cfRule>
    <cfRule type="cellIs" dxfId="14907" priority="15730" operator="equal">
      <formula>"green"</formula>
    </cfRule>
    <cfRule type="cellIs" dxfId="14906" priority="15731" operator="equal">
      <formula>1</formula>
    </cfRule>
    <cfRule type="cellIs" dxfId="14905" priority="15732" operator="equal">
      <formula>"grey"</formula>
    </cfRule>
    <cfRule type="cellIs" dxfId="14904" priority="15733" operator="equal">
      <formula>0</formula>
    </cfRule>
  </conditionalFormatting>
  <conditionalFormatting sqref="G173">
    <cfRule type="cellIs" dxfId="14903" priority="18159" operator="equal">
      <formula>"red"</formula>
    </cfRule>
  </conditionalFormatting>
  <conditionalFormatting sqref="F173:G173">
    <cfRule type="cellIs" dxfId="14902" priority="15717" operator="equal">
      <formula>"red"</formula>
    </cfRule>
    <cfRule type="cellIs" dxfId="14901" priority="15718" operator="equal">
      <formula>3</formula>
    </cfRule>
    <cfRule type="cellIs" dxfId="14900" priority="15719" operator="equal">
      <formula>"yellow"</formula>
    </cfRule>
    <cfRule type="cellIs" dxfId="14899" priority="15720" operator="equal">
      <formula>2</formula>
    </cfRule>
    <cfRule type="cellIs" dxfId="14898" priority="15721" operator="equal">
      <formula>"green"</formula>
    </cfRule>
    <cfRule type="cellIs" dxfId="14897" priority="15722" operator="equal">
      <formula>1</formula>
    </cfRule>
    <cfRule type="cellIs" dxfId="14896" priority="15723" operator="equal">
      <formula>"grey"</formula>
    </cfRule>
    <cfRule type="cellIs" dxfId="14895" priority="15724" operator="equal">
      <formula>0</formula>
    </cfRule>
  </conditionalFormatting>
  <conditionalFormatting sqref="G173">
    <cfRule type="cellIs" dxfId="14894" priority="18160" operator="equal">
      <formula>"red"</formula>
    </cfRule>
  </conditionalFormatting>
  <conditionalFormatting sqref="F172:G172">
    <cfRule type="cellIs" dxfId="14893" priority="15708" operator="equal">
      <formula>"red"</formula>
    </cfRule>
    <cfRule type="cellIs" dxfId="14892" priority="15709" operator="equal">
      <formula>3</formula>
    </cfRule>
    <cfRule type="cellIs" dxfId="14891" priority="15710" operator="equal">
      <formula>"yellow"</formula>
    </cfRule>
    <cfRule type="cellIs" dxfId="14890" priority="15711" operator="equal">
      <formula>2</formula>
    </cfRule>
    <cfRule type="cellIs" dxfId="14889" priority="15712" operator="equal">
      <formula>"green"</formula>
    </cfRule>
    <cfRule type="cellIs" dxfId="14888" priority="15713" operator="equal">
      <formula>1</formula>
    </cfRule>
    <cfRule type="cellIs" dxfId="14887" priority="15714" operator="equal">
      <formula>"grey"</formula>
    </cfRule>
    <cfRule type="cellIs" dxfId="14886" priority="15715" operator="equal">
      <formula>0</formula>
    </cfRule>
  </conditionalFormatting>
  <conditionalFormatting sqref="G172">
    <cfRule type="cellIs" dxfId="14885" priority="18161" operator="equal">
      <formula>"red"</formula>
    </cfRule>
  </conditionalFormatting>
  <conditionalFormatting sqref="F172:G172">
    <cfRule type="cellIs" dxfId="14884" priority="15699" operator="equal">
      <formula>"red"</formula>
    </cfRule>
    <cfRule type="cellIs" dxfId="14883" priority="15700" operator="equal">
      <formula>3</formula>
    </cfRule>
    <cfRule type="cellIs" dxfId="14882" priority="15701" operator="equal">
      <formula>"yellow"</formula>
    </cfRule>
    <cfRule type="cellIs" dxfId="14881" priority="15702" operator="equal">
      <formula>2</formula>
    </cfRule>
    <cfRule type="cellIs" dxfId="14880" priority="15703" operator="equal">
      <formula>"green"</formula>
    </cfRule>
    <cfRule type="cellIs" dxfId="14879" priority="15704" operator="equal">
      <formula>1</formula>
    </cfRule>
    <cfRule type="cellIs" dxfId="14878" priority="15705" operator="equal">
      <formula>"grey"</formula>
    </cfRule>
    <cfRule type="cellIs" dxfId="14877" priority="15706" operator="equal">
      <formula>0</formula>
    </cfRule>
  </conditionalFormatting>
  <conditionalFormatting sqref="G172">
    <cfRule type="cellIs" dxfId="14876" priority="18162" operator="equal">
      <formula>"red"</formula>
    </cfRule>
  </conditionalFormatting>
  <conditionalFormatting sqref="F178:G178">
    <cfRule type="cellIs" dxfId="14875" priority="15690" operator="equal">
      <formula>"red"</formula>
    </cfRule>
    <cfRule type="cellIs" dxfId="14874" priority="15691" operator="equal">
      <formula>3</formula>
    </cfRule>
    <cfRule type="cellIs" dxfId="14873" priority="15692" operator="equal">
      <formula>"yellow"</formula>
    </cfRule>
    <cfRule type="cellIs" dxfId="14872" priority="15693" operator="equal">
      <formula>2</formula>
    </cfRule>
    <cfRule type="cellIs" dxfId="14871" priority="15694" operator="equal">
      <formula>"green"</formula>
    </cfRule>
    <cfRule type="cellIs" dxfId="14870" priority="15695" operator="equal">
      <formula>1</formula>
    </cfRule>
    <cfRule type="cellIs" dxfId="14869" priority="15696" operator="equal">
      <formula>"grey"</formula>
    </cfRule>
    <cfRule type="cellIs" dxfId="14868" priority="15697" operator="equal">
      <formula>0</formula>
    </cfRule>
  </conditionalFormatting>
  <conditionalFormatting sqref="G178">
    <cfRule type="cellIs" dxfId="14867" priority="18163" operator="equal">
      <formula>"red"</formula>
    </cfRule>
  </conditionalFormatting>
  <conditionalFormatting sqref="F175:G177">
    <cfRule type="cellIs" dxfId="14866" priority="15681" operator="equal">
      <formula>"red"</formula>
    </cfRule>
    <cfRule type="cellIs" dxfId="14865" priority="15682" operator="equal">
      <formula>3</formula>
    </cfRule>
    <cfRule type="cellIs" dxfId="14864" priority="15683" operator="equal">
      <formula>"yellow"</formula>
    </cfRule>
    <cfRule type="cellIs" dxfId="14863" priority="15684" operator="equal">
      <formula>2</formula>
    </cfRule>
    <cfRule type="cellIs" dxfId="14862" priority="15685" operator="equal">
      <formula>"green"</formula>
    </cfRule>
    <cfRule type="cellIs" dxfId="14861" priority="15686" operator="equal">
      <formula>1</formula>
    </cfRule>
    <cfRule type="cellIs" dxfId="14860" priority="15687" operator="equal">
      <formula>"grey"</formula>
    </cfRule>
    <cfRule type="cellIs" dxfId="14859" priority="15688" operator="equal">
      <formula>0</formula>
    </cfRule>
  </conditionalFormatting>
  <conditionalFormatting sqref="G175:G177">
    <cfRule type="cellIs" dxfId="14858" priority="18164" operator="equal">
      <formula>"red"</formula>
    </cfRule>
  </conditionalFormatting>
  <conditionalFormatting sqref="F175:G175">
    <cfRule type="cellIs" dxfId="14857" priority="15672" operator="equal">
      <formula>"red"</formula>
    </cfRule>
    <cfRule type="cellIs" dxfId="14856" priority="15673" operator="equal">
      <formula>3</formula>
    </cfRule>
    <cfRule type="cellIs" dxfId="14855" priority="15674" operator="equal">
      <formula>"yellow"</formula>
    </cfRule>
    <cfRule type="cellIs" dxfId="14854" priority="15675" operator="equal">
      <formula>2</formula>
    </cfRule>
    <cfRule type="cellIs" dxfId="14853" priority="15676" operator="equal">
      <formula>"green"</formula>
    </cfRule>
    <cfRule type="cellIs" dxfId="14852" priority="15677" operator="equal">
      <formula>1</formula>
    </cfRule>
    <cfRule type="cellIs" dxfId="14851" priority="15678" operator="equal">
      <formula>"grey"</formula>
    </cfRule>
    <cfRule type="cellIs" dxfId="14850" priority="15679" operator="equal">
      <formula>0</formula>
    </cfRule>
  </conditionalFormatting>
  <conditionalFormatting sqref="G175">
    <cfRule type="cellIs" dxfId="14849" priority="18165" operator="equal">
      <formula>"red"</formula>
    </cfRule>
  </conditionalFormatting>
  <conditionalFormatting sqref="F178:G178">
    <cfRule type="cellIs" dxfId="14848" priority="15663" operator="equal">
      <formula>"red"</formula>
    </cfRule>
    <cfRule type="cellIs" dxfId="14847" priority="15664" operator="equal">
      <formula>3</formula>
    </cfRule>
    <cfRule type="cellIs" dxfId="14846" priority="15665" operator="equal">
      <formula>"yellow"</formula>
    </cfRule>
    <cfRule type="cellIs" dxfId="14845" priority="15666" operator="equal">
      <formula>2</formula>
    </cfRule>
    <cfRule type="cellIs" dxfId="14844" priority="15667" operator="equal">
      <formula>"green"</formula>
    </cfRule>
    <cfRule type="cellIs" dxfId="14843" priority="15668" operator="equal">
      <formula>1</formula>
    </cfRule>
    <cfRule type="cellIs" dxfId="14842" priority="15669" operator="equal">
      <formula>"grey"</formula>
    </cfRule>
    <cfRule type="cellIs" dxfId="14841" priority="15670" operator="equal">
      <formula>0</formula>
    </cfRule>
  </conditionalFormatting>
  <conditionalFormatting sqref="G178">
    <cfRule type="cellIs" dxfId="14840" priority="18166" operator="equal">
      <formula>"red"</formula>
    </cfRule>
  </conditionalFormatting>
  <conditionalFormatting sqref="F178:G178">
    <cfRule type="cellIs" dxfId="14839" priority="15654" operator="equal">
      <formula>"red"</formula>
    </cfRule>
    <cfRule type="cellIs" dxfId="14838" priority="15655" operator="equal">
      <formula>3</formula>
    </cfRule>
    <cfRule type="cellIs" dxfId="14837" priority="15656" operator="equal">
      <formula>"yellow"</formula>
    </cfRule>
    <cfRule type="cellIs" dxfId="14836" priority="15657" operator="equal">
      <formula>2</formula>
    </cfRule>
    <cfRule type="cellIs" dxfId="14835" priority="15658" operator="equal">
      <formula>"green"</formula>
    </cfRule>
    <cfRule type="cellIs" dxfId="14834" priority="15659" operator="equal">
      <formula>1</formula>
    </cfRule>
    <cfRule type="cellIs" dxfId="14833" priority="15660" operator="equal">
      <formula>"grey"</formula>
    </cfRule>
    <cfRule type="cellIs" dxfId="14832" priority="15661" operator="equal">
      <formula>0</formula>
    </cfRule>
  </conditionalFormatting>
  <conditionalFormatting sqref="G178">
    <cfRule type="cellIs" dxfId="14831" priority="18167" operator="equal">
      <formula>"red"</formula>
    </cfRule>
  </conditionalFormatting>
  <conditionalFormatting sqref="F177:G177">
    <cfRule type="cellIs" dxfId="14830" priority="15645" operator="equal">
      <formula>"red"</formula>
    </cfRule>
    <cfRule type="cellIs" dxfId="14829" priority="15646" operator="equal">
      <formula>3</formula>
    </cfRule>
    <cfRule type="cellIs" dxfId="14828" priority="15647" operator="equal">
      <formula>"yellow"</formula>
    </cfRule>
    <cfRule type="cellIs" dxfId="14827" priority="15648" operator="equal">
      <formula>2</formula>
    </cfRule>
    <cfRule type="cellIs" dxfId="14826" priority="15649" operator="equal">
      <formula>"green"</formula>
    </cfRule>
    <cfRule type="cellIs" dxfId="14825" priority="15650" operator="equal">
      <formula>1</formula>
    </cfRule>
    <cfRule type="cellIs" dxfId="14824" priority="15651" operator="equal">
      <formula>"grey"</formula>
    </cfRule>
    <cfRule type="cellIs" dxfId="14823" priority="15652" operator="equal">
      <formula>0</formula>
    </cfRule>
  </conditionalFormatting>
  <conditionalFormatting sqref="G177">
    <cfRule type="cellIs" dxfId="14822" priority="18168" operator="equal">
      <formula>"red"</formula>
    </cfRule>
  </conditionalFormatting>
  <conditionalFormatting sqref="F177:G177">
    <cfRule type="cellIs" dxfId="14821" priority="15636" operator="equal">
      <formula>"red"</formula>
    </cfRule>
    <cfRule type="cellIs" dxfId="14820" priority="15637" operator="equal">
      <formula>3</formula>
    </cfRule>
    <cfRule type="cellIs" dxfId="14819" priority="15638" operator="equal">
      <formula>"yellow"</formula>
    </cfRule>
    <cfRule type="cellIs" dxfId="14818" priority="15639" operator="equal">
      <formula>2</formula>
    </cfRule>
    <cfRule type="cellIs" dxfId="14817" priority="15640" operator="equal">
      <formula>"green"</formula>
    </cfRule>
    <cfRule type="cellIs" dxfId="14816" priority="15641" operator="equal">
      <formula>1</formula>
    </cfRule>
    <cfRule type="cellIs" dxfId="14815" priority="15642" operator="equal">
      <formula>"grey"</formula>
    </cfRule>
    <cfRule type="cellIs" dxfId="14814" priority="15643" operator="equal">
      <formula>0</formula>
    </cfRule>
  </conditionalFormatting>
  <conditionalFormatting sqref="G177">
    <cfRule type="cellIs" dxfId="14813" priority="18169" operator="equal">
      <formula>"red"</formula>
    </cfRule>
  </conditionalFormatting>
  <conditionalFormatting sqref="F169:G169">
    <cfRule type="cellIs" dxfId="14812" priority="15627" operator="equal">
      <formula>"red"</formula>
    </cfRule>
    <cfRule type="cellIs" dxfId="14811" priority="15627" operator="equal">
      <formula>3</formula>
    </cfRule>
    <cfRule type="cellIs" dxfId="14810" priority="15627" operator="equal">
      <formula>"yellow"</formula>
    </cfRule>
    <cfRule type="cellIs" dxfId="14809" priority="15627" operator="equal">
      <formula>2</formula>
    </cfRule>
    <cfRule type="cellIs" dxfId="14808" priority="15627" operator="equal">
      <formula>"green"</formula>
    </cfRule>
    <cfRule type="cellIs" dxfId="14807" priority="15627" operator="equal">
      <formula>1</formula>
    </cfRule>
    <cfRule type="cellIs" dxfId="14806" priority="15627" operator="equal">
      <formula>"grey"</formula>
    </cfRule>
    <cfRule type="cellIs" dxfId="14805" priority="15627" operator="equal">
      <formula>0</formula>
    </cfRule>
  </conditionalFormatting>
  <conditionalFormatting sqref="G169">
    <cfRule type="cellIs" dxfId="14804" priority="15626" operator="equal">
      <formula>"red"</formula>
    </cfRule>
  </conditionalFormatting>
  <conditionalFormatting sqref="F169:G169">
    <cfRule type="cellIs" dxfId="14803" priority="15628" operator="equal">
      <formula>3</formula>
    </cfRule>
    <cfRule type="cellIs" dxfId="14802" priority="15629" operator="equal">
      <formula>"yellow"</formula>
    </cfRule>
    <cfRule type="cellIs" dxfId="14801" priority="15630" operator="equal">
      <formula>2</formula>
    </cfRule>
    <cfRule type="cellIs" dxfId="14800" priority="15631" operator="equal">
      <formula>"green"</formula>
    </cfRule>
    <cfRule type="cellIs" dxfId="14799" priority="15632" operator="equal">
      <formula>1</formula>
    </cfRule>
    <cfRule type="cellIs" dxfId="14798" priority="15633" operator="equal">
      <formula>"grey"</formula>
    </cfRule>
    <cfRule type="cellIs" dxfId="14797" priority="15634" operator="equal">
      <formula>0</formula>
    </cfRule>
    <cfRule type="cellIs" dxfId="14796" priority="18170" operator="equal">
      <formula>"red"</formula>
    </cfRule>
  </conditionalFormatting>
  <conditionalFormatting sqref="G169">
    <cfRule type="cellIs" dxfId="14795" priority="18171" operator="equal">
      <formula>"red"</formula>
    </cfRule>
  </conditionalFormatting>
  <conditionalFormatting sqref="F169:G169">
    <cfRule type="cellIs" dxfId="14794" priority="15609" operator="equal">
      <formula>"red"</formula>
    </cfRule>
    <cfRule type="cellIs" dxfId="14793" priority="15610" operator="equal">
      <formula>3</formula>
    </cfRule>
    <cfRule type="cellIs" dxfId="14792" priority="15611" operator="equal">
      <formula>"yellow"</formula>
    </cfRule>
    <cfRule type="cellIs" dxfId="14791" priority="15612" operator="equal">
      <formula>2</formula>
    </cfRule>
    <cfRule type="cellIs" dxfId="14790" priority="15613" operator="equal">
      <formula>"green"</formula>
    </cfRule>
    <cfRule type="cellIs" dxfId="14789" priority="15614" operator="equal">
      <formula>1</formula>
    </cfRule>
    <cfRule type="cellIs" dxfId="14788" priority="15615" operator="equal">
      <formula>"grey"</formula>
    </cfRule>
    <cfRule type="cellIs" dxfId="14787" priority="15616" operator="equal">
      <formula>0</formula>
    </cfRule>
  </conditionalFormatting>
  <conditionalFormatting sqref="G169">
    <cfRule type="cellIs" dxfId="14786" priority="18172" operator="equal">
      <formula>"red"</formula>
    </cfRule>
  </conditionalFormatting>
  <conditionalFormatting sqref="F188:G190">
    <cfRule type="cellIs" dxfId="14785" priority="15600" operator="equal">
      <formula>"red"</formula>
    </cfRule>
    <cfRule type="cellIs" dxfId="14784" priority="15601" operator="equal">
      <formula>3</formula>
    </cfRule>
    <cfRule type="cellIs" dxfId="14783" priority="15602" operator="equal">
      <formula>"yellow"</formula>
    </cfRule>
    <cfRule type="cellIs" dxfId="14782" priority="15603" operator="equal">
      <formula>2</formula>
    </cfRule>
    <cfRule type="cellIs" dxfId="14781" priority="15604" operator="equal">
      <formula>"green"</formula>
    </cfRule>
    <cfRule type="cellIs" dxfId="14780" priority="15605" operator="equal">
      <formula>1</formula>
    </cfRule>
    <cfRule type="cellIs" dxfId="14779" priority="15606" operator="equal">
      <formula>"grey"</formula>
    </cfRule>
    <cfRule type="cellIs" dxfId="14778" priority="15607" operator="equal">
      <formula>0</formula>
    </cfRule>
  </conditionalFormatting>
  <conditionalFormatting sqref="G188:G190">
    <cfRule type="cellIs" dxfId="14777" priority="18173" operator="equal">
      <formula>"red"</formula>
    </cfRule>
  </conditionalFormatting>
  <conditionalFormatting sqref="F191:G193">
    <cfRule type="cellIs" dxfId="14776" priority="15591" operator="equal">
      <formula>"red"</formula>
    </cfRule>
    <cfRule type="cellIs" dxfId="14775" priority="15592" operator="equal">
      <formula>3</formula>
    </cfRule>
    <cfRule type="cellIs" dxfId="14774" priority="15593" operator="equal">
      <formula>"yellow"</formula>
    </cfRule>
    <cfRule type="cellIs" dxfId="14773" priority="15594" operator="equal">
      <formula>2</formula>
    </cfRule>
    <cfRule type="cellIs" dxfId="14772" priority="15595" operator="equal">
      <formula>"green"</formula>
    </cfRule>
    <cfRule type="cellIs" dxfId="14771" priority="15596" operator="equal">
      <formula>1</formula>
    </cfRule>
    <cfRule type="cellIs" dxfId="14770" priority="15597" operator="equal">
      <formula>"grey"</formula>
    </cfRule>
    <cfRule type="cellIs" dxfId="14769" priority="15598" operator="equal">
      <formula>0</formula>
    </cfRule>
  </conditionalFormatting>
  <conditionalFormatting sqref="G191:G193">
    <cfRule type="cellIs" dxfId="14768" priority="18174" operator="equal">
      <formula>"red"</formula>
    </cfRule>
  </conditionalFormatting>
  <conditionalFormatting sqref="F174:G174">
    <cfRule type="cellIs" dxfId="14767" priority="15582" operator="equal">
      <formula>"red"</formula>
    </cfRule>
    <cfRule type="cellIs" dxfId="14766" priority="15583" operator="equal">
      <formula>3</formula>
    </cfRule>
    <cfRule type="cellIs" dxfId="14765" priority="15584" operator="equal">
      <formula>"yellow"</formula>
    </cfRule>
    <cfRule type="cellIs" dxfId="14764" priority="15585" operator="equal">
      <formula>2</formula>
    </cfRule>
    <cfRule type="cellIs" dxfId="14763" priority="15586" operator="equal">
      <formula>"green"</formula>
    </cfRule>
    <cfRule type="cellIs" dxfId="14762" priority="15587" operator="equal">
      <formula>1</formula>
    </cfRule>
    <cfRule type="cellIs" dxfId="14761" priority="15588" operator="equal">
      <formula>"grey"</formula>
    </cfRule>
    <cfRule type="cellIs" dxfId="14760" priority="15589" operator="equal">
      <formula>0</formula>
    </cfRule>
  </conditionalFormatting>
  <conditionalFormatting sqref="G174">
    <cfRule type="cellIs" dxfId="14759" priority="18175" operator="equal">
      <formula>"red"</formula>
    </cfRule>
  </conditionalFormatting>
  <conditionalFormatting sqref="F190:G190">
    <cfRule type="cellIs" dxfId="14758" priority="15573" operator="equal">
      <formula>"red"</formula>
    </cfRule>
    <cfRule type="cellIs" dxfId="14757" priority="15573" operator="equal">
      <formula>3</formula>
    </cfRule>
    <cfRule type="cellIs" dxfId="14756" priority="15573" operator="equal">
      <formula>"yellow"</formula>
    </cfRule>
    <cfRule type="cellIs" dxfId="14755" priority="15573" operator="equal">
      <formula>2</formula>
    </cfRule>
    <cfRule type="cellIs" dxfId="14754" priority="15573" operator="equal">
      <formula>"green"</formula>
    </cfRule>
    <cfRule type="cellIs" dxfId="14753" priority="15573" operator="equal">
      <formula>1</formula>
    </cfRule>
    <cfRule type="cellIs" dxfId="14752" priority="15573" operator="equal">
      <formula>"grey"</formula>
    </cfRule>
    <cfRule type="cellIs" dxfId="14751" priority="15573" operator="equal">
      <formula>0</formula>
    </cfRule>
  </conditionalFormatting>
  <conditionalFormatting sqref="G190">
    <cfRule type="cellIs" dxfId="14750" priority="15572" operator="equal">
      <formula>"red"</formula>
    </cfRule>
  </conditionalFormatting>
  <conditionalFormatting sqref="F200:G202">
    <cfRule type="cellIs" dxfId="14749" priority="15574" operator="equal">
      <formula>3</formula>
    </cfRule>
    <cfRule type="cellIs" dxfId="14748" priority="15575" operator="equal">
      <formula>"yellow"</formula>
    </cfRule>
    <cfRule type="cellIs" dxfId="14747" priority="15576" operator="equal">
      <formula>2</formula>
    </cfRule>
    <cfRule type="cellIs" dxfId="14746" priority="15577" operator="equal">
      <formula>"green"</formula>
    </cfRule>
    <cfRule type="cellIs" dxfId="14745" priority="15578" operator="equal">
      <formula>1</formula>
    </cfRule>
    <cfRule type="cellIs" dxfId="14744" priority="15579" operator="equal">
      <formula>"grey"</formula>
    </cfRule>
    <cfRule type="cellIs" dxfId="14743" priority="15580" operator="equal">
      <formula>0</formula>
    </cfRule>
    <cfRule type="cellIs" dxfId="14742" priority="18176" operator="equal">
      <formula>"red"</formula>
    </cfRule>
  </conditionalFormatting>
  <conditionalFormatting sqref="G200:G202">
    <cfRule type="cellIs" dxfId="14741" priority="18177" operator="equal">
      <formula>"red"</formula>
    </cfRule>
  </conditionalFormatting>
  <conditionalFormatting sqref="F193:G193">
    <cfRule type="cellIs" dxfId="14740" priority="15563" operator="equal">
      <formula>"red"</formula>
    </cfRule>
    <cfRule type="cellIs" dxfId="14739" priority="15565" operator="equal">
      <formula>3</formula>
    </cfRule>
    <cfRule type="cellIs" dxfId="14738" priority="15566" operator="equal">
      <formula>"yellow"</formula>
    </cfRule>
    <cfRule type="cellIs" dxfId="14737" priority="15567" operator="equal">
      <formula>2</formula>
    </cfRule>
    <cfRule type="cellIs" dxfId="14736" priority="15568" operator="equal">
      <formula>"green"</formula>
    </cfRule>
    <cfRule type="cellIs" dxfId="14735" priority="15569" operator="equal">
      <formula>1</formula>
    </cfRule>
    <cfRule type="cellIs" dxfId="14734" priority="15570" operator="equal">
      <formula>"grey"</formula>
    </cfRule>
    <cfRule type="cellIs" dxfId="14733" priority="15571" operator="equal">
      <formula>0</formula>
    </cfRule>
  </conditionalFormatting>
  <conditionalFormatting sqref="G193">
    <cfRule type="cellIs" dxfId="14732" priority="15564" operator="equal">
      <formula>"red"</formula>
    </cfRule>
  </conditionalFormatting>
  <conditionalFormatting sqref="F187:G187">
    <cfRule type="cellIs" dxfId="14731" priority="15546" operator="equal">
      <formula>"red"</formula>
    </cfRule>
    <cfRule type="cellIs" dxfId="14730" priority="15547" operator="equal">
      <formula>3</formula>
    </cfRule>
    <cfRule type="cellIs" dxfId="14729" priority="15548" operator="equal">
      <formula>"yellow"</formula>
    </cfRule>
    <cfRule type="cellIs" dxfId="14728" priority="15549" operator="equal">
      <formula>2</formula>
    </cfRule>
    <cfRule type="cellIs" dxfId="14727" priority="15550" operator="equal">
      <formula>"green"</formula>
    </cfRule>
    <cfRule type="cellIs" dxfId="14726" priority="15551" operator="equal">
      <formula>1</formula>
    </cfRule>
    <cfRule type="cellIs" dxfId="14725" priority="15552" operator="equal">
      <formula>"grey"</formula>
    </cfRule>
    <cfRule type="cellIs" dxfId="14724" priority="15553" operator="equal">
      <formula>0</formula>
    </cfRule>
  </conditionalFormatting>
  <conditionalFormatting sqref="G187">
    <cfRule type="cellIs" dxfId="14723" priority="18178" operator="equal">
      <formula>"red"</formula>
    </cfRule>
  </conditionalFormatting>
  <conditionalFormatting sqref="F182:G182">
    <cfRule type="cellIs" dxfId="14722" priority="15537" operator="equal">
      <formula>"red"</formula>
    </cfRule>
    <cfRule type="cellIs" dxfId="14721" priority="15538" operator="equal">
      <formula>3</formula>
    </cfRule>
    <cfRule type="cellIs" dxfId="14720" priority="15539" operator="equal">
      <formula>"yellow"</formula>
    </cfRule>
    <cfRule type="cellIs" dxfId="14719" priority="15540" operator="equal">
      <formula>2</formula>
    </cfRule>
    <cfRule type="cellIs" dxfId="14718" priority="15541" operator="equal">
      <formula>"green"</formula>
    </cfRule>
    <cfRule type="cellIs" dxfId="14717" priority="15542" operator="equal">
      <formula>1</formula>
    </cfRule>
    <cfRule type="cellIs" dxfId="14716" priority="15543" operator="equal">
      <formula>"grey"</formula>
    </cfRule>
    <cfRule type="cellIs" dxfId="14715" priority="15544" operator="equal">
      <formula>0</formula>
    </cfRule>
  </conditionalFormatting>
  <conditionalFormatting sqref="G182">
    <cfRule type="cellIs" dxfId="14714" priority="18179" operator="equal">
      <formula>"red"</formula>
    </cfRule>
  </conditionalFormatting>
  <conditionalFormatting sqref="F227:G227">
    <cfRule type="cellIs" dxfId="14713" priority="15528" operator="equal">
      <formula>"red"</formula>
    </cfRule>
    <cfRule type="cellIs" dxfId="14712" priority="15529" operator="equal">
      <formula>3</formula>
    </cfRule>
    <cfRule type="cellIs" dxfId="14711" priority="15530" operator="equal">
      <formula>"yellow"</formula>
    </cfRule>
    <cfRule type="cellIs" dxfId="14710" priority="15531" operator="equal">
      <formula>2</formula>
    </cfRule>
    <cfRule type="cellIs" dxfId="14709" priority="15532" operator="equal">
      <formula>"green"</formula>
    </cfRule>
    <cfRule type="cellIs" dxfId="14708" priority="15533" operator="equal">
      <formula>1</formula>
    </cfRule>
    <cfRule type="cellIs" dxfId="14707" priority="15534" operator="equal">
      <formula>"grey"</formula>
    </cfRule>
    <cfRule type="cellIs" dxfId="14706" priority="15535" operator="equal">
      <formula>0</formula>
    </cfRule>
  </conditionalFormatting>
  <conditionalFormatting sqref="G227">
    <cfRule type="cellIs" dxfId="14705" priority="18180" operator="equal">
      <formula>"red"</formula>
    </cfRule>
  </conditionalFormatting>
  <conditionalFormatting sqref="F226:G226">
    <cfRule type="cellIs" dxfId="14704" priority="15519" operator="equal">
      <formula>"red"</formula>
    </cfRule>
    <cfRule type="cellIs" dxfId="14703" priority="15520" operator="equal">
      <formula>3</formula>
    </cfRule>
    <cfRule type="cellIs" dxfId="14702" priority="15521" operator="equal">
      <formula>"yellow"</formula>
    </cfRule>
    <cfRule type="cellIs" dxfId="14701" priority="15522" operator="equal">
      <formula>2</formula>
    </cfRule>
    <cfRule type="cellIs" dxfId="14700" priority="15523" operator="equal">
      <formula>"green"</formula>
    </cfRule>
    <cfRule type="cellIs" dxfId="14699" priority="15524" operator="equal">
      <formula>1</formula>
    </cfRule>
    <cfRule type="cellIs" dxfId="14698" priority="15525" operator="equal">
      <formula>"grey"</formula>
    </cfRule>
    <cfRule type="cellIs" dxfId="14697" priority="15526" operator="equal">
      <formula>0</formula>
    </cfRule>
  </conditionalFormatting>
  <conditionalFormatting sqref="G226">
    <cfRule type="cellIs" dxfId="14696" priority="18181" operator="equal">
      <formula>"red"</formula>
    </cfRule>
  </conditionalFormatting>
  <conditionalFormatting sqref="F158:G158">
    <cfRule type="cellIs" dxfId="14695" priority="15510" operator="equal">
      <formula>"red"</formula>
    </cfRule>
    <cfRule type="cellIs" dxfId="14694" priority="15510" operator="equal">
      <formula>3</formula>
    </cfRule>
    <cfRule type="cellIs" dxfId="14693" priority="15510" operator="equal">
      <formula>"yellow"</formula>
    </cfRule>
    <cfRule type="cellIs" dxfId="14692" priority="15510" operator="equal">
      <formula>2</formula>
    </cfRule>
    <cfRule type="cellIs" dxfId="14691" priority="15510" operator="equal">
      <formula>"green"</formula>
    </cfRule>
    <cfRule type="cellIs" dxfId="14690" priority="15510" operator="equal">
      <formula>1</formula>
    </cfRule>
    <cfRule type="cellIs" dxfId="14689" priority="15510" operator="equal">
      <formula>"grey"</formula>
    </cfRule>
    <cfRule type="cellIs" dxfId="14688" priority="15510" operator="equal">
      <formula>0</formula>
    </cfRule>
  </conditionalFormatting>
  <conditionalFormatting sqref="G158">
    <cfRule type="cellIs" dxfId="14687" priority="15509" operator="equal">
      <formula>"red"</formula>
    </cfRule>
  </conditionalFormatting>
  <conditionalFormatting sqref="F157:G157">
    <cfRule type="cellIs" dxfId="14686" priority="15501" operator="equal">
      <formula>"red"</formula>
    </cfRule>
    <cfRule type="cellIs" dxfId="14685" priority="15501" operator="equal">
      <formula>3</formula>
    </cfRule>
    <cfRule type="cellIs" dxfId="14684" priority="15501" operator="equal">
      <formula>"yellow"</formula>
    </cfRule>
    <cfRule type="cellIs" dxfId="14683" priority="15501" operator="equal">
      <formula>2</formula>
    </cfRule>
    <cfRule type="cellIs" dxfId="14682" priority="15501" operator="equal">
      <formula>"green"</formula>
    </cfRule>
    <cfRule type="cellIs" dxfId="14681" priority="15501" operator="equal">
      <formula>1</formula>
    </cfRule>
    <cfRule type="cellIs" dxfId="14680" priority="15501" operator="equal">
      <formula>"grey"</formula>
    </cfRule>
    <cfRule type="cellIs" dxfId="14679" priority="15501" operator="equal">
      <formula>0</formula>
    </cfRule>
  </conditionalFormatting>
  <conditionalFormatting sqref="G157">
    <cfRule type="cellIs" dxfId="14678" priority="15500" operator="equal">
      <formula>"red"</formula>
    </cfRule>
  </conditionalFormatting>
  <conditionalFormatting sqref="F148:G148">
    <cfRule type="cellIs" dxfId="14677" priority="15511" operator="equal">
      <formula>3</formula>
    </cfRule>
    <cfRule type="cellIs" dxfId="14676" priority="15512" operator="equal">
      <formula>"yellow"</formula>
    </cfRule>
    <cfRule type="cellIs" dxfId="14675" priority="15513" operator="equal">
      <formula>2</formula>
    </cfRule>
    <cfRule type="cellIs" dxfId="14674" priority="15514" operator="equal">
      <formula>"green"</formula>
    </cfRule>
    <cfRule type="cellIs" dxfId="14673" priority="15515" operator="equal">
      <formula>1</formula>
    </cfRule>
    <cfRule type="cellIs" dxfId="14672" priority="15516" operator="equal">
      <formula>"grey"</formula>
    </cfRule>
    <cfRule type="cellIs" dxfId="14671" priority="15517" operator="equal">
      <formula>0</formula>
    </cfRule>
    <cfRule type="cellIs" dxfId="14670" priority="18182" operator="equal">
      <formula>"red"</formula>
    </cfRule>
  </conditionalFormatting>
  <conditionalFormatting sqref="G148">
    <cfRule type="cellIs" dxfId="14669" priority="18183" operator="equal">
      <formula>"red"</formula>
    </cfRule>
  </conditionalFormatting>
  <conditionalFormatting sqref="F148:G148">
    <cfRule type="cellIs" dxfId="14668" priority="15502" operator="equal">
      <formula>3</formula>
    </cfRule>
    <cfRule type="cellIs" dxfId="14667" priority="15503" operator="equal">
      <formula>"yellow"</formula>
    </cfRule>
    <cfRule type="cellIs" dxfId="14666" priority="15504" operator="equal">
      <formula>2</formula>
    </cfRule>
    <cfRule type="cellIs" dxfId="14665" priority="15505" operator="equal">
      <formula>"green"</formula>
    </cfRule>
    <cfRule type="cellIs" dxfId="14664" priority="15506" operator="equal">
      <formula>1</formula>
    </cfRule>
    <cfRule type="cellIs" dxfId="14663" priority="15507" operator="equal">
      <formula>"grey"</formula>
    </cfRule>
    <cfRule type="cellIs" dxfId="14662" priority="15508" operator="equal">
      <formula>0</formula>
    </cfRule>
    <cfRule type="cellIs" dxfId="14661" priority="18184" operator="equal">
      <formula>"red"</formula>
    </cfRule>
  </conditionalFormatting>
  <conditionalFormatting sqref="G148">
    <cfRule type="cellIs" dxfId="14660" priority="18185" operator="equal">
      <formula>"red"</formula>
    </cfRule>
  </conditionalFormatting>
  <conditionalFormatting sqref="F154:G154">
    <cfRule type="cellIs" dxfId="14659" priority="15491" operator="equal">
      <formula>"red"</formula>
    </cfRule>
    <cfRule type="cellIs" dxfId="14658" priority="15493" operator="equal">
      <formula>3</formula>
    </cfRule>
    <cfRule type="cellIs" dxfId="14657" priority="15494" operator="equal">
      <formula>"yellow"</formula>
    </cfRule>
    <cfRule type="cellIs" dxfId="14656" priority="15495" operator="equal">
      <formula>2</formula>
    </cfRule>
    <cfRule type="cellIs" dxfId="14655" priority="15496" operator="equal">
      <formula>"green"</formula>
    </cfRule>
    <cfRule type="cellIs" dxfId="14654" priority="15497" operator="equal">
      <formula>1</formula>
    </cfRule>
    <cfRule type="cellIs" dxfId="14653" priority="15498" operator="equal">
      <formula>"grey"</formula>
    </cfRule>
    <cfRule type="cellIs" dxfId="14652" priority="15499" operator="equal">
      <formula>0</formula>
    </cfRule>
  </conditionalFormatting>
  <conditionalFormatting sqref="G154">
    <cfRule type="cellIs" dxfId="14651" priority="15492" operator="equal">
      <formula>"red"</formula>
    </cfRule>
  </conditionalFormatting>
  <conditionalFormatting sqref="F154:G154">
    <cfRule type="cellIs" dxfId="14650" priority="15482" operator="equal">
      <formula>"red"</formula>
    </cfRule>
    <cfRule type="cellIs" dxfId="14649" priority="15484" operator="equal">
      <formula>3</formula>
    </cfRule>
    <cfRule type="cellIs" dxfId="14648" priority="15485" operator="equal">
      <formula>"yellow"</formula>
    </cfRule>
    <cfRule type="cellIs" dxfId="14647" priority="15486" operator="equal">
      <formula>2</formula>
    </cfRule>
    <cfRule type="cellIs" dxfId="14646" priority="15487" operator="equal">
      <formula>"green"</formula>
    </cfRule>
    <cfRule type="cellIs" dxfId="14645" priority="15488" operator="equal">
      <formula>1</formula>
    </cfRule>
    <cfRule type="cellIs" dxfId="14644" priority="15489" operator="equal">
      <formula>"grey"</formula>
    </cfRule>
    <cfRule type="cellIs" dxfId="14643" priority="15490" operator="equal">
      <formula>0</formula>
    </cfRule>
  </conditionalFormatting>
  <conditionalFormatting sqref="G154">
    <cfRule type="cellIs" dxfId="14642" priority="15483" operator="equal">
      <formula>"red"</formula>
    </cfRule>
  </conditionalFormatting>
  <conditionalFormatting sqref="F147:G147">
    <cfRule type="cellIs" dxfId="14641" priority="15473" operator="equal">
      <formula>"red"</formula>
    </cfRule>
    <cfRule type="cellIs" dxfId="14640" priority="15475" operator="equal">
      <formula>3</formula>
    </cfRule>
    <cfRule type="cellIs" dxfId="14639" priority="15476" operator="equal">
      <formula>"yellow"</formula>
    </cfRule>
    <cfRule type="cellIs" dxfId="14638" priority="15477" operator="equal">
      <formula>2</formula>
    </cfRule>
    <cfRule type="cellIs" dxfId="14637" priority="15478" operator="equal">
      <formula>"green"</formula>
    </cfRule>
    <cfRule type="cellIs" dxfId="14636" priority="15479" operator="equal">
      <formula>1</formula>
    </cfRule>
    <cfRule type="cellIs" dxfId="14635" priority="15480" operator="equal">
      <formula>"grey"</formula>
    </cfRule>
    <cfRule type="cellIs" dxfId="14634" priority="15481" operator="equal">
      <formula>0</formula>
    </cfRule>
  </conditionalFormatting>
  <conditionalFormatting sqref="G147">
    <cfRule type="cellIs" dxfId="14633" priority="15474" operator="equal">
      <formula>"red"</formula>
    </cfRule>
  </conditionalFormatting>
  <conditionalFormatting sqref="F147:G147">
    <cfRule type="cellIs" dxfId="14632" priority="15464" operator="equal">
      <formula>"red"</formula>
    </cfRule>
    <cfRule type="cellIs" dxfId="14631" priority="15466" operator="equal">
      <formula>3</formula>
    </cfRule>
    <cfRule type="cellIs" dxfId="14630" priority="15467" operator="equal">
      <formula>"yellow"</formula>
    </cfRule>
    <cfRule type="cellIs" dxfId="14629" priority="15468" operator="equal">
      <formula>2</formula>
    </cfRule>
    <cfRule type="cellIs" dxfId="14628" priority="15469" operator="equal">
      <formula>"green"</formula>
    </cfRule>
    <cfRule type="cellIs" dxfId="14627" priority="15470" operator="equal">
      <formula>1</formula>
    </cfRule>
    <cfRule type="cellIs" dxfId="14626" priority="15471" operator="equal">
      <formula>"grey"</formula>
    </cfRule>
    <cfRule type="cellIs" dxfId="14625" priority="15472" operator="equal">
      <formula>0</formula>
    </cfRule>
  </conditionalFormatting>
  <conditionalFormatting sqref="G147">
    <cfRule type="cellIs" dxfId="14624" priority="15465" operator="equal">
      <formula>"red"</formula>
    </cfRule>
  </conditionalFormatting>
  <conditionalFormatting sqref="F153:G153">
    <cfRule type="cellIs" dxfId="14623" priority="15455" operator="equal">
      <formula>"red"</formula>
    </cfRule>
    <cfRule type="cellIs" dxfId="14622" priority="15457" operator="equal">
      <formula>3</formula>
    </cfRule>
    <cfRule type="cellIs" dxfId="14621" priority="15458" operator="equal">
      <formula>"yellow"</formula>
    </cfRule>
    <cfRule type="cellIs" dxfId="14620" priority="15459" operator="equal">
      <formula>2</formula>
    </cfRule>
    <cfRule type="cellIs" dxfId="14619" priority="15460" operator="equal">
      <formula>"green"</formula>
    </cfRule>
    <cfRule type="cellIs" dxfId="14618" priority="15461" operator="equal">
      <formula>1</formula>
    </cfRule>
    <cfRule type="cellIs" dxfId="14617" priority="15462" operator="equal">
      <formula>"grey"</formula>
    </cfRule>
    <cfRule type="cellIs" dxfId="14616" priority="15463" operator="equal">
      <formula>0</formula>
    </cfRule>
  </conditionalFormatting>
  <conditionalFormatting sqref="G153">
    <cfRule type="cellIs" dxfId="14615" priority="15456" operator="equal">
      <formula>"red"</formula>
    </cfRule>
  </conditionalFormatting>
  <conditionalFormatting sqref="F153:G153">
    <cfRule type="cellIs" dxfId="14614" priority="15446" operator="equal">
      <formula>"red"</formula>
    </cfRule>
    <cfRule type="cellIs" dxfId="14613" priority="15448" operator="equal">
      <formula>3</formula>
    </cfRule>
    <cfRule type="cellIs" dxfId="14612" priority="15449" operator="equal">
      <formula>"yellow"</formula>
    </cfRule>
    <cfRule type="cellIs" dxfId="14611" priority="15450" operator="equal">
      <formula>2</formula>
    </cfRule>
    <cfRule type="cellIs" dxfId="14610" priority="15451" operator="equal">
      <formula>"green"</formula>
    </cfRule>
    <cfRule type="cellIs" dxfId="14609" priority="15452" operator="equal">
      <formula>1</formula>
    </cfRule>
    <cfRule type="cellIs" dxfId="14608" priority="15453" operator="equal">
      <formula>"grey"</formula>
    </cfRule>
    <cfRule type="cellIs" dxfId="14607" priority="15454" operator="equal">
      <formula>0</formula>
    </cfRule>
  </conditionalFormatting>
  <conditionalFormatting sqref="G153">
    <cfRule type="cellIs" dxfId="14606" priority="15447" operator="equal">
      <formula>"red"</formula>
    </cfRule>
  </conditionalFormatting>
  <conditionalFormatting sqref="F157:G157">
    <cfRule type="cellIs" dxfId="14605" priority="15420" operator="equal">
      <formula>"red"</formula>
    </cfRule>
    <cfRule type="cellIs" dxfId="14604" priority="15420" operator="equal">
      <formula>3</formula>
    </cfRule>
    <cfRule type="cellIs" dxfId="14603" priority="15420" operator="equal">
      <formula>"yellow"</formula>
    </cfRule>
    <cfRule type="cellIs" dxfId="14602" priority="15420" operator="equal">
      <formula>2</formula>
    </cfRule>
    <cfRule type="cellIs" dxfId="14601" priority="15420" operator="equal">
      <formula>"green"</formula>
    </cfRule>
    <cfRule type="cellIs" dxfId="14600" priority="15420" operator="equal">
      <formula>1</formula>
    </cfRule>
    <cfRule type="cellIs" dxfId="14599" priority="15420" operator="equal">
      <formula>"grey"</formula>
    </cfRule>
    <cfRule type="cellIs" dxfId="14598" priority="15420" operator="equal">
      <formula>0</formula>
    </cfRule>
  </conditionalFormatting>
  <conditionalFormatting sqref="G157">
    <cfRule type="cellIs" dxfId="14597" priority="15419" operator="equal">
      <formula>"red"</formula>
    </cfRule>
  </conditionalFormatting>
  <conditionalFormatting sqref="F156:G156">
    <cfRule type="cellIs" dxfId="14596" priority="15411" operator="equal">
      <formula>"red"</formula>
    </cfRule>
    <cfRule type="cellIs" dxfId="14595" priority="15411" operator="equal">
      <formula>3</formula>
    </cfRule>
    <cfRule type="cellIs" dxfId="14594" priority="15411" operator="equal">
      <formula>"yellow"</formula>
    </cfRule>
    <cfRule type="cellIs" dxfId="14593" priority="15411" operator="equal">
      <formula>2</formula>
    </cfRule>
    <cfRule type="cellIs" dxfId="14592" priority="15411" operator="equal">
      <formula>"green"</formula>
    </cfRule>
    <cfRule type="cellIs" dxfId="14591" priority="15411" operator="equal">
      <formula>1</formula>
    </cfRule>
    <cfRule type="cellIs" dxfId="14590" priority="15411" operator="equal">
      <formula>"grey"</formula>
    </cfRule>
    <cfRule type="cellIs" dxfId="14589" priority="15411" operator="equal">
      <formula>0</formula>
    </cfRule>
  </conditionalFormatting>
  <conditionalFormatting sqref="G156">
    <cfRule type="cellIs" dxfId="14588" priority="15410" operator="equal">
      <formula>"red"</formula>
    </cfRule>
  </conditionalFormatting>
  <conditionalFormatting sqref="F147:G147">
    <cfRule type="cellIs" dxfId="14587" priority="15402" operator="equal">
      <formula>"red"</formula>
    </cfRule>
    <cfRule type="cellIs" dxfId="14586" priority="15402" operator="equal">
      <formula>3</formula>
    </cfRule>
    <cfRule type="cellIs" dxfId="14585" priority="15402" operator="equal">
      <formula>"yellow"</formula>
    </cfRule>
    <cfRule type="cellIs" dxfId="14584" priority="15402" operator="equal">
      <formula>2</formula>
    </cfRule>
    <cfRule type="cellIs" dxfId="14583" priority="15402" operator="equal">
      <formula>"green"</formula>
    </cfRule>
    <cfRule type="cellIs" dxfId="14582" priority="15402" operator="equal">
      <formula>1</formula>
    </cfRule>
    <cfRule type="cellIs" dxfId="14581" priority="15402" operator="equal">
      <formula>"grey"</formula>
    </cfRule>
    <cfRule type="cellIs" dxfId="14580" priority="15402" operator="equal">
      <formula>0</formula>
    </cfRule>
  </conditionalFormatting>
  <conditionalFormatting sqref="G147">
    <cfRule type="cellIs" dxfId="14579" priority="15401" operator="equal">
      <formula>"red"</formula>
    </cfRule>
  </conditionalFormatting>
  <conditionalFormatting sqref="F154:G161">
    <cfRule type="cellIs" dxfId="14578" priority="15437" operator="equal">
      <formula>"red"</formula>
    </cfRule>
    <cfRule type="cellIs" dxfId="14577" priority="15439" operator="equal">
      <formula>3</formula>
    </cfRule>
    <cfRule type="cellIs" dxfId="14576" priority="15440" operator="equal">
      <formula>"yellow"</formula>
    </cfRule>
    <cfRule type="cellIs" dxfId="14575" priority="15441" operator="equal">
      <formula>2</formula>
    </cfRule>
    <cfRule type="cellIs" dxfId="14574" priority="15442" operator="equal">
      <formula>"green"</formula>
    </cfRule>
    <cfRule type="cellIs" dxfId="14573" priority="15443" operator="equal">
      <formula>1</formula>
    </cfRule>
    <cfRule type="cellIs" dxfId="14572" priority="15444" operator="equal">
      <formula>"grey"</formula>
    </cfRule>
    <cfRule type="cellIs" dxfId="14571" priority="15445" operator="equal">
      <formula>0</formula>
    </cfRule>
  </conditionalFormatting>
  <conditionalFormatting sqref="G154:G161">
    <cfRule type="cellIs" dxfId="14570" priority="15438" operator="equal">
      <formula>"red"</formula>
    </cfRule>
  </conditionalFormatting>
  <conditionalFormatting sqref="F141:G143">
    <cfRule type="cellIs" dxfId="14569" priority="15412" operator="equal">
      <formula>3</formula>
    </cfRule>
    <cfRule type="cellIs" dxfId="14568" priority="15413" operator="equal">
      <formula>"yellow"</formula>
    </cfRule>
    <cfRule type="cellIs" dxfId="14567" priority="15414" operator="equal">
      <formula>2</formula>
    </cfRule>
    <cfRule type="cellIs" dxfId="14566" priority="15415" operator="equal">
      <formula>"green"</formula>
    </cfRule>
    <cfRule type="cellIs" dxfId="14565" priority="15416" operator="equal">
      <formula>1</formula>
    </cfRule>
    <cfRule type="cellIs" dxfId="14564" priority="15417" operator="equal">
      <formula>"grey"</formula>
    </cfRule>
    <cfRule type="cellIs" dxfId="14563" priority="15418" operator="equal">
      <formula>0</formula>
    </cfRule>
    <cfRule type="cellIs" dxfId="14562" priority="18186" operator="equal">
      <formula>"red"</formula>
    </cfRule>
  </conditionalFormatting>
  <conditionalFormatting sqref="G141:G143">
    <cfRule type="cellIs" dxfId="14561" priority="18187" operator="equal">
      <formula>"red"</formula>
    </cfRule>
  </conditionalFormatting>
  <conditionalFormatting sqref="F140:G140">
    <cfRule type="cellIs" dxfId="14560" priority="15403" operator="equal">
      <formula>3</formula>
    </cfRule>
    <cfRule type="cellIs" dxfId="14559" priority="15404" operator="equal">
      <formula>"yellow"</formula>
    </cfRule>
    <cfRule type="cellIs" dxfId="14558" priority="15405" operator="equal">
      <formula>2</formula>
    </cfRule>
    <cfRule type="cellIs" dxfId="14557" priority="15406" operator="equal">
      <formula>"green"</formula>
    </cfRule>
    <cfRule type="cellIs" dxfId="14556" priority="15407" operator="equal">
      <formula>1</formula>
    </cfRule>
    <cfRule type="cellIs" dxfId="14555" priority="15408" operator="equal">
      <formula>"grey"</formula>
    </cfRule>
    <cfRule type="cellIs" dxfId="14554" priority="15409" operator="equal">
      <formula>0</formula>
    </cfRule>
    <cfRule type="cellIs" dxfId="14553" priority="18188" operator="equal">
      <formula>"red"</formula>
    </cfRule>
  </conditionalFormatting>
  <conditionalFormatting sqref="G140">
    <cfRule type="cellIs" dxfId="14552" priority="18189" operator="equal">
      <formula>"red"</formula>
    </cfRule>
  </conditionalFormatting>
  <conditionalFormatting sqref="F139:G139">
    <cfRule type="cellIs" dxfId="14551" priority="15392" operator="equal">
      <formula>"red"</formula>
    </cfRule>
    <cfRule type="cellIs" dxfId="14550" priority="15394" operator="equal">
      <formula>3</formula>
    </cfRule>
    <cfRule type="cellIs" dxfId="14549" priority="15395" operator="equal">
      <formula>"yellow"</formula>
    </cfRule>
    <cfRule type="cellIs" dxfId="14548" priority="15396" operator="equal">
      <formula>2</formula>
    </cfRule>
    <cfRule type="cellIs" dxfId="14547" priority="15397" operator="equal">
      <formula>"green"</formula>
    </cfRule>
    <cfRule type="cellIs" dxfId="14546" priority="15398" operator="equal">
      <formula>1</formula>
    </cfRule>
    <cfRule type="cellIs" dxfId="14545" priority="15399" operator="equal">
      <formula>"grey"</formula>
    </cfRule>
    <cfRule type="cellIs" dxfId="14544" priority="15400" operator="equal">
      <formula>0</formula>
    </cfRule>
  </conditionalFormatting>
  <conditionalFormatting sqref="G139">
    <cfRule type="cellIs" dxfId="14543" priority="15393" operator="equal">
      <formula>"red"</formula>
    </cfRule>
  </conditionalFormatting>
  <conditionalFormatting sqref="F161:G161">
    <cfRule type="cellIs" dxfId="14542" priority="15383" operator="equal">
      <formula>"red"</formula>
    </cfRule>
    <cfRule type="cellIs" dxfId="14541" priority="15385" operator="equal">
      <formula>3</formula>
    </cfRule>
    <cfRule type="cellIs" dxfId="14540" priority="15386" operator="equal">
      <formula>"yellow"</formula>
    </cfRule>
    <cfRule type="cellIs" dxfId="14539" priority="15387" operator="equal">
      <formula>2</formula>
    </cfRule>
    <cfRule type="cellIs" dxfId="14538" priority="15388" operator="equal">
      <formula>"green"</formula>
    </cfRule>
    <cfRule type="cellIs" dxfId="14537" priority="15389" operator="equal">
      <formula>1</formula>
    </cfRule>
    <cfRule type="cellIs" dxfId="14536" priority="15390" operator="equal">
      <formula>"grey"</formula>
    </cfRule>
    <cfRule type="cellIs" dxfId="14535" priority="15391" operator="equal">
      <formula>0</formula>
    </cfRule>
  </conditionalFormatting>
  <conditionalFormatting sqref="G161">
    <cfRule type="cellIs" dxfId="14534" priority="15384" operator="equal">
      <formula>"red"</formula>
    </cfRule>
  </conditionalFormatting>
  <conditionalFormatting sqref="F147:G147">
    <cfRule type="cellIs" dxfId="14533" priority="15365" operator="equal">
      <formula>"red"</formula>
    </cfRule>
    <cfRule type="cellIs" dxfId="14532" priority="15367" operator="equal">
      <formula>3</formula>
    </cfRule>
    <cfRule type="cellIs" dxfId="14531" priority="15368" operator="equal">
      <formula>"yellow"</formula>
    </cfRule>
    <cfRule type="cellIs" dxfId="14530" priority="15369" operator="equal">
      <formula>2</formula>
    </cfRule>
    <cfRule type="cellIs" dxfId="14529" priority="15370" operator="equal">
      <formula>"green"</formula>
    </cfRule>
    <cfRule type="cellIs" dxfId="14528" priority="15371" operator="equal">
      <formula>1</formula>
    </cfRule>
    <cfRule type="cellIs" dxfId="14527" priority="15372" operator="equal">
      <formula>"grey"</formula>
    </cfRule>
    <cfRule type="cellIs" dxfId="14526" priority="15373" operator="equal">
      <formula>0</formula>
    </cfRule>
  </conditionalFormatting>
  <conditionalFormatting sqref="G147">
    <cfRule type="cellIs" dxfId="14525" priority="15366" operator="equal">
      <formula>"red"</formula>
    </cfRule>
  </conditionalFormatting>
  <conditionalFormatting sqref="F153:G153">
    <cfRule type="cellIs" dxfId="14524" priority="15356" operator="equal">
      <formula>"red"</formula>
    </cfRule>
    <cfRule type="cellIs" dxfId="14523" priority="15358" operator="equal">
      <formula>3</formula>
    </cfRule>
    <cfRule type="cellIs" dxfId="14522" priority="15359" operator="equal">
      <formula>"yellow"</formula>
    </cfRule>
    <cfRule type="cellIs" dxfId="14521" priority="15360" operator="equal">
      <formula>2</formula>
    </cfRule>
    <cfRule type="cellIs" dxfId="14520" priority="15361" operator="equal">
      <formula>"green"</formula>
    </cfRule>
    <cfRule type="cellIs" dxfId="14519" priority="15362" operator="equal">
      <formula>1</formula>
    </cfRule>
    <cfRule type="cellIs" dxfId="14518" priority="15363" operator="equal">
      <formula>"grey"</formula>
    </cfRule>
    <cfRule type="cellIs" dxfId="14517" priority="15364" operator="equal">
      <formula>0</formula>
    </cfRule>
  </conditionalFormatting>
  <conditionalFormatting sqref="G153">
    <cfRule type="cellIs" dxfId="14516" priority="15357" operator="equal">
      <formula>"red"</formula>
    </cfRule>
  </conditionalFormatting>
  <conditionalFormatting sqref="F153:G153">
    <cfRule type="cellIs" dxfId="14515" priority="15347" operator="equal">
      <formula>"red"</formula>
    </cfRule>
    <cfRule type="cellIs" dxfId="14514" priority="15349" operator="equal">
      <formula>3</formula>
    </cfRule>
    <cfRule type="cellIs" dxfId="14513" priority="15350" operator="equal">
      <formula>"yellow"</formula>
    </cfRule>
    <cfRule type="cellIs" dxfId="14512" priority="15351" operator="equal">
      <formula>2</formula>
    </cfRule>
    <cfRule type="cellIs" dxfId="14511" priority="15352" operator="equal">
      <formula>"green"</formula>
    </cfRule>
    <cfRule type="cellIs" dxfId="14510" priority="15353" operator="equal">
      <formula>1</formula>
    </cfRule>
    <cfRule type="cellIs" dxfId="14509" priority="15354" operator="equal">
      <formula>"grey"</formula>
    </cfRule>
    <cfRule type="cellIs" dxfId="14508" priority="15355" operator="equal">
      <formula>0</formula>
    </cfRule>
  </conditionalFormatting>
  <conditionalFormatting sqref="G153">
    <cfRule type="cellIs" dxfId="14507" priority="15348" operator="equal">
      <formula>"red"</formula>
    </cfRule>
  </conditionalFormatting>
  <conditionalFormatting sqref="F146:G146">
    <cfRule type="cellIs" dxfId="14506" priority="15338" operator="equal">
      <formula>"red"</formula>
    </cfRule>
    <cfRule type="cellIs" dxfId="14505" priority="15340" operator="equal">
      <formula>3</formula>
    </cfRule>
    <cfRule type="cellIs" dxfId="14504" priority="15341" operator="equal">
      <formula>"yellow"</formula>
    </cfRule>
    <cfRule type="cellIs" dxfId="14503" priority="15342" operator="equal">
      <formula>2</formula>
    </cfRule>
    <cfRule type="cellIs" dxfId="14502" priority="15343" operator="equal">
      <formula>"green"</formula>
    </cfRule>
    <cfRule type="cellIs" dxfId="14501" priority="15344" operator="equal">
      <formula>1</formula>
    </cfRule>
    <cfRule type="cellIs" dxfId="14500" priority="15345" operator="equal">
      <formula>"grey"</formula>
    </cfRule>
    <cfRule type="cellIs" dxfId="14499" priority="15346" operator="equal">
      <formula>0</formula>
    </cfRule>
  </conditionalFormatting>
  <conditionalFormatting sqref="G146">
    <cfRule type="cellIs" dxfId="14498" priority="15339" operator="equal">
      <formula>"red"</formula>
    </cfRule>
  </conditionalFormatting>
  <conditionalFormatting sqref="F146:G146">
    <cfRule type="cellIs" dxfId="14497" priority="15329" operator="equal">
      <formula>"red"</formula>
    </cfRule>
    <cfRule type="cellIs" dxfId="14496" priority="15331" operator="equal">
      <formula>3</formula>
    </cfRule>
    <cfRule type="cellIs" dxfId="14495" priority="15332" operator="equal">
      <formula>"yellow"</formula>
    </cfRule>
    <cfRule type="cellIs" dxfId="14494" priority="15333" operator="equal">
      <formula>2</formula>
    </cfRule>
    <cfRule type="cellIs" dxfId="14493" priority="15334" operator="equal">
      <formula>"green"</formula>
    </cfRule>
    <cfRule type="cellIs" dxfId="14492" priority="15335" operator="equal">
      <formula>1</formula>
    </cfRule>
    <cfRule type="cellIs" dxfId="14491" priority="15336" operator="equal">
      <formula>"grey"</formula>
    </cfRule>
    <cfRule type="cellIs" dxfId="14490" priority="15337" operator="equal">
      <formula>0</formula>
    </cfRule>
  </conditionalFormatting>
  <conditionalFormatting sqref="G146">
    <cfRule type="cellIs" dxfId="14489" priority="15330" operator="equal">
      <formula>"red"</formula>
    </cfRule>
  </conditionalFormatting>
  <conditionalFormatting sqref="F152:G152">
    <cfRule type="cellIs" dxfId="14488" priority="15320" operator="equal">
      <formula>"red"</formula>
    </cfRule>
    <cfRule type="cellIs" dxfId="14487" priority="15322" operator="equal">
      <formula>3</formula>
    </cfRule>
    <cfRule type="cellIs" dxfId="14486" priority="15323" operator="equal">
      <formula>"yellow"</formula>
    </cfRule>
    <cfRule type="cellIs" dxfId="14485" priority="15324" operator="equal">
      <formula>2</formula>
    </cfRule>
    <cfRule type="cellIs" dxfId="14484" priority="15325" operator="equal">
      <formula>"green"</formula>
    </cfRule>
    <cfRule type="cellIs" dxfId="14483" priority="15326" operator="equal">
      <formula>1</formula>
    </cfRule>
    <cfRule type="cellIs" dxfId="14482" priority="15327" operator="equal">
      <formula>"grey"</formula>
    </cfRule>
    <cfRule type="cellIs" dxfId="14481" priority="15328" operator="equal">
      <formula>0</formula>
    </cfRule>
  </conditionalFormatting>
  <conditionalFormatting sqref="G152">
    <cfRule type="cellIs" dxfId="14480" priority="15321" operator="equal">
      <formula>"red"</formula>
    </cfRule>
  </conditionalFormatting>
  <conditionalFormatting sqref="F152:G152">
    <cfRule type="cellIs" dxfId="14479" priority="15311" operator="equal">
      <formula>"red"</formula>
    </cfRule>
    <cfRule type="cellIs" dxfId="14478" priority="15313" operator="equal">
      <formula>3</formula>
    </cfRule>
    <cfRule type="cellIs" dxfId="14477" priority="15314" operator="equal">
      <formula>"yellow"</formula>
    </cfRule>
    <cfRule type="cellIs" dxfId="14476" priority="15315" operator="equal">
      <formula>2</formula>
    </cfRule>
    <cfRule type="cellIs" dxfId="14475" priority="15316" operator="equal">
      <formula>"green"</formula>
    </cfRule>
    <cfRule type="cellIs" dxfId="14474" priority="15317" operator="equal">
      <formula>1</formula>
    </cfRule>
    <cfRule type="cellIs" dxfId="14473" priority="15318" operator="equal">
      <formula>"grey"</formula>
    </cfRule>
    <cfRule type="cellIs" dxfId="14472" priority="15319" operator="equal">
      <formula>0</formula>
    </cfRule>
  </conditionalFormatting>
  <conditionalFormatting sqref="G152">
    <cfRule type="cellIs" dxfId="14471" priority="15312" operator="equal">
      <formula>"red"</formula>
    </cfRule>
  </conditionalFormatting>
  <conditionalFormatting sqref="F160:G160">
    <cfRule type="cellIs" dxfId="14470" priority="15285" operator="equal">
      <formula>"red"</formula>
    </cfRule>
    <cfRule type="cellIs" dxfId="14469" priority="15286" operator="equal">
      <formula>3</formula>
    </cfRule>
    <cfRule type="cellIs" dxfId="14468" priority="15287" operator="equal">
      <formula>"yellow"</formula>
    </cfRule>
    <cfRule type="cellIs" dxfId="14467" priority="15288" operator="equal">
      <formula>2</formula>
    </cfRule>
    <cfRule type="cellIs" dxfId="14466" priority="15289" operator="equal">
      <formula>"green"</formula>
    </cfRule>
    <cfRule type="cellIs" dxfId="14465" priority="15290" operator="equal">
      <formula>1</formula>
    </cfRule>
    <cfRule type="cellIs" dxfId="14464" priority="15291" operator="equal">
      <formula>"grey"</formula>
    </cfRule>
    <cfRule type="cellIs" dxfId="14463" priority="15292" operator="equal">
      <formula>0</formula>
    </cfRule>
  </conditionalFormatting>
  <conditionalFormatting sqref="G160">
    <cfRule type="cellIs" dxfId="14462" priority="18190" operator="equal">
      <formula>"red"</formula>
    </cfRule>
  </conditionalFormatting>
  <conditionalFormatting sqref="F163:G163">
    <cfRule type="cellIs" dxfId="14461" priority="15276" operator="equal">
      <formula>"red"</formula>
    </cfRule>
    <cfRule type="cellIs" dxfId="14460" priority="15276" operator="equal">
      <formula>3</formula>
    </cfRule>
    <cfRule type="cellIs" dxfId="14459" priority="15276" operator="equal">
      <formula>"yellow"</formula>
    </cfRule>
    <cfRule type="cellIs" dxfId="14458" priority="15276" operator="equal">
      <formula>2</formula>
    </cfRule>
    <cfRule type="cellIs" dxfId="14457" priority="15276" operator="equal">
      <formula>"green"</formula>
    </cfRule>
    <cfRule type="cellIs" dxfId="14456" priority="15276" operator="equal">
      <formula>1</formula>
    </cfRule>
    <cfRule type="cellIs" dxfId="14455" priority="15276" operator="equal">
      <formula>"grey"</formula>
    </cfRule>
    <cfRule type="cellIs" dxfId="14454" priority="15276" operator="equal">
      <formula>0</formula>
    </cfRule>
  </conditionalFormatting>
  <conditionalFormatting sqref="G163">
    <cfRule type="cellIs" dxfId="14453" priority="15275" operator="equal">
      <formula>"red"</formula>
    </cfRule>
  </conditionalFormatting>
  <conditionalFormatting sqref="F164:G164">
    <cfRule type="cellIs" dxfId="14452" priority="15267" operator="equal">
      <formula>"red"</formula>
    </cfRule>
    <cfRule type="cellIs" dxfId="14451" priority="15267" operator="equal">
      <formula>3</formula>
    </cfRule>
    <cfRule type="cellIs" dxfId="14450" priority="15267" operator="equal">
      <formula>"yellow"</formula>
    </cfRule>
    <cfRule type="cellIs" dxfId="14449" priority="15267" operator="equal">
      <formula>2</formula>
    </cfRule>
    <cfRule type="cellIs" dxfId="14448" priority="15267" operator="equal">
      <formula>"green"</formula>
    </cfRule>
    <cfRule type="cellIs" dxfId="14447" priority="15267" operator="equal">
      <formula>1</formula>
    </cfRule>
    <cfRule type="cellIs" dxfId="14446" priority="15267" operator="equal">
      <formula>"grey"</formula>
    </cfRule>
    <cfRule type="cellIs" dxfId="14445" priority="15267" operator="equal">
      <formula>0</formula>
    </cfRule>
  </conditionalFormatting>
  <conditionalFormatting sqref="G164">
    <cfRule type="cellIs" dxfId="14444" priority="15266" operator="equal">
      <formula>"red"</formula>
    </cfRule>
  </conditionalFormatting>
  <conditionalFormatting sqref="F223:G223">
    <cfRule type="cellIs" dxfId="14443" priority="15277" operator="equal">
      <formula>3</formula>
    </cfRule>
    <cfRule type="cellIs" dxfId="14442" priority="15278" operator="equal">
      <formula>"yellow"</formula>
    </cfRule>
    <cfRule type="cellIs" dxfId="14441" priority="15279" operator="equal">
      <formula>2</formula>
    </cfRule>
    <cfRule type="cellIs" dxfId="14440" priority="15280" operator="equal">
      <formula>"green"</formula>
    </cfRule>
    <cfRule type="cellIs" dxfId="14439" priority="15281" operator="equal">
      <formula>1</formula>
    </cfRule>
    <cfRule type="cellIs" dxfId="14438" priority="15282" operator="equal">
      <formula>"grey"</formula>
    </cfRule>
    <cfRule type="cellIs" dxfId="14437" priority="15283" operator="equal">
      <formula>0</formula>
    </cfRule>
    <cfRule type="cellIs" dxfId="14436" priority="18191" operator="equal">
      <formula>"red"</formula>
    </cfRule>
  </conditionalFormatting>
  <conditionalFormatting sqref="G223">
    <cfRule type="cellIs" dxfId="14435" priority="18192" operator="equal">
      <formula>"red"</formula>
    </cfRule>
  </conditionalFormatting>
  <conditionalFormatting sqref="F171:G171">
    <cfRule type="cellIs" dxfId="14434" priority="15268" operator="equal">
      <formula>3</formula>
    </cfRule>
    <cfRule type="cellIs" dxfId="14433" priority="15269" operator="equal">
      <formula>"yellow"</formula>
    </cfRule>
    <cfRule type="cellIs" dxfId="14432" priority="15270" operator="equal">
      <formula>2</formula>
    </cfRule>
    <cfRule type="cellIs" dxfId="14431" priority="15271" operator="equal">
      <formula>"green"</formula>
    </cfRule>
    <cfRule type="cellIs" dxfId="14430" priority="15272" operator="equal">
      <formula>1</formula>
    </cfRule>
    <cfRule type="cellIs" dxfId="14429" priority="15273" operator="equal">
      <formula>"grey"</formula>
    </cfRule>
    <cfRule type="cellIs" dxfId="14428" priority="15274" operator="equal">
      <formula>0</formula>
    </cfRule>
    <cfRule type="cellIs" dxfId="14427" priority="18193" operator="equal">
      <formula>"red"</formula>
    </cfRule>
  </conditionalFormatting>
  <conditionalFormatting sqref="G171">
    <cfRule type="cellIs" dxfId="14426" priority="18194" operator="equal">
      <formula>"red"</formula>
    </cfRule>
  </conditionalFormatting>
  <conditionalFormatting sqref="F164:G171">
    <cfRule type="cellIs" dxfId="14425" priority="15248" operator="equal">
      <formula>"red"</formula>
    </cfRule>
    <cfRule type="cellIs" dxfId="14424" priority="15250" operator="equal">
      <formula>3</formula>
    </cfRule>
    <cfRule type="cellIs" dxfId="14423" priority="15251" operator="equal">
      <formula>"yellow"</formula>
    </cfRule>
    <cfRule type="cellIs" dxfId="14422" priority="15252" operator="equal">
      <formula>2</formula>
    </cfRule>
    <cfRule type="cellIs" dxfId="14421" priority="15253" operator="equal">
      <formula>"green"</formula>
    </cfRule>
    <cfRule type="cellIs" dxfId="14420" priority="15254" operator="equal">
      <formula>1</formula>
    </cfRule>
    <cfRule type="cellIs" dxfId="14419" priority="15255" operator="equal">
      <formula>"grey"</formula>
    </cfRule>
    <cfRule type="cellIs" dxfId="14418" priority="15256" operator="equal">
      <formula>0</formula>
    </cfRule>
  </conditionalFormatting>
  <conditionalFormatting sqref="G164:G171">
    <cfRule type="cellIs" dxfId="14417" priority="15249" operator="equal">
      <formula>"red"</formula>
    </cfRule>
  </conditionalFormatting>
  <conditionalFormatting sqref="F166:G166">
    <cfRule type="cellIs" dxfId="14416" priority="15231" operator="equal">
      <formula>"red"</formula>
    </cfRule>
    <cfRule type="cellIs" dxfId="14415" priority="15231" operator="equal">
      <formula>3</formula>
    </cfRule>
    <cfRule type="cellIs" dxfId="14414" priority="15231" operator="equal">
      <formula>"yellow"</formula>
    </cfRule>
    <cfRule type="cellIs" dxfId="14413" priority="15231" operator="equal">
      <formula>2</formula>
    </cfRule>
    <cfRule type="cellIs" dxfId="14412" priority="15231" operator="equal">
      <formula>"green"</formula>
    </cfRule>
    <cfRule type="cellIs" dxfId="14411" priority="15231" operator="equal">
      <formula>1</formula>
    </cfRule>
    <cfRule type="cellIs" dxfId="14410" priority="15231" operator="equal">
      <formula>"grey"</formula>
    </cfRule>
    <cfRule type="cellIs" dxfId="14409" priority="15231" operator="equal">
      <formula>0</formula>
    </cfRule>
  </conditionalFormatting>
  <conditionalFormatting sqref="G166">
    <cfRule type="cellIs" dxfId="14408" priority="15230" operator="equal">
      <formula>"red"</formula>
    </cfRule>
  </conditionalFormatting>
  <conditionalFormatting sqref="F165:G165">
    <cfRule type="cellIs" dxfId="14407" priority="15222" operator="equal">
      <formula>"red"</formula>
    </cfRule>
    <cfRule type="cellIs" dxfId="14406" priority="15222" operator="equal">
      <formula>3</formula>
    </cfRule>
    <cfRule type="cellIs" dxfId="14405" priority="15222" operator="equal">
      <formula>"yellow"</formula>
    </cfRule>
    <cfRule type="cellIs" dxfId="14404" priority="15222" operator="equal">
      <formula>2</formula>
    </cfRule>
    <cfRule type="cellIs" dxfId="14403" priority="15222" operator="equal">
      <formula>"green"</formula>
    </cfRule>
    <cfRule type="cellIs" dxfId="14402" priority="15222" operator="equal">
      <formula>1</formula>
    </cfRule>
    <cfRule type="cellIs" dxfId="14401" priority="15222" operator="equal">
      <formula>"grey"</formula>
    </cfRule>
    <cfRule type="cellIs" dxfId="14400" priority="15222" operator="equal">
      <formula>0</formula>
    </cfRule>
  </conditionalFormatting>
  <conditionalFormatting sqref="G165">
    <cfRule type="cellIs" dxfId="14399" priority="15221" operator="equal">
      <formula>"red"</formula>
    </cfRule>
  </conditionalFormatting>
  <conditionalFormatting sqref="F164:G164">
    <cfRule type="cellIs" dxfId="14398" priority="15232" operator="equal">
      <formula>3</formula>
    </cfRule>
    <cfRule type="cellIs" dxfId="14397" priority="15233" operator="equal">
      <formula>"yellow"</formula>
    </cfRule>
    <cfRule type="cellIs" dxfId="14396" priority="15234" operator="equal">
      <formula>2</formula>
    </cfRule>
    <cfRule type="cellIs" dxfId="14395" priority="15235" operator="equal">
      <formula>"green"</formula>
    </cfRule>
    <cfRule type="cellIs" dxfId="14394" priority="15236" operator="equal">
      <formula>1</formula>
    </cfRule>
    <cfRule type="cellIs" dxfId="14393" priority="15237" operator="equal">
      <formula>"grey"</formula>
    </cfRule>
    <cfRule type="cellIs" dxfId="14392" priority="15238" operator="equal">
      <formula>0</formula>
    </cfRule>
    <cfRule type="cellIs" dxfId="14391" priority="18195" operator="equal">
      <formula>"red"</formula>
    </cfRule>
  </conditionalFormatting>
  <conditionalFormatting sqref="G164">
    <cfRule type="cellIs" dxfId="14390" priority="18196" operator="equal">
      <formula>"red"</formula>
    </cfRule>
  </conditionalFormatting>
  <conditionalFormatting sqref="F165:G165">
    <cfRule type="cellIs" dxfId="14389" priority="15204" operator="equal">
      <formula>"red"</formula>
    </cfRule>
    <cfRule type="cellIs" dxfId="14388" priority="15204" operator="equal">
      <formula>3</formula>
    </cfRule>
    <cfRule type="cellIs" dxfId="14387" priority="15204" operator="equal">
      <formula>"yellow"</formula>
    </cfRule>
    <cfRule type="cellIs" dxfId="14386" priority="15204" operator="equal">
      <formula>2</formula>
    </cfRule>
    <cfRule type="cellIs" dxfId="14385" priority="15204" operator="equal">
      <formula>"green"</formula>
    </cfRule>
    <cfRule type="cellIs" dxfId="14384" priority="15204" operator="equal">
      <formula>1</formula>
    </cfRule>
    <cfRule type="cellIs" dxfId="14383" priority="15204" operator="equal">
      <formula>"grey"</formula>
    </cfRule>
    <cfRule type="cellIs" dxfId="14382" priority="15204" operator="equal">
      <formula>0</formula>
    </cfRule>
  </conditionalFormatting>
  <conditionalFormatting sqref="G165">
    <cfRule type="cellIs" dxfId="14381" priority="15203" operator="equal">
      <formula>"red"</formula>
    </cfRule>
  </conditionalFormatting>
  <conditionalFormatting sqref="F164:G164">
    <cfRule type="cellIs" dxfId="14380" priority="15195" operator="equal">
      <formula>"red"</formula>
    </cfRule>
    <cfRule type="cellIs" dxfId="14379" priority="15195" operator="equal">
      <formula>3</formula>
    </cfRule>
    <cfRule type="cellIs" dxfId="14378" priority="15195" operator="equal">
      <formula>"yellow"</formula>
    </cfRule>
    <cfRule type="cellIs" dxfId="14377" priority="15195" operator="equal">
      <formula>2</formula>
    </cfRule>
    <cfRule type="cellIs" dxfId="14376" priority="15195" operator="equal">
      <formula>"green"</formula>
    </cfRule>
    <cfRule type="cellIs" dxfId="14375" priority="15195" operator="equal">
      <formula>1</formula>
    </cfRule>
    <cfRule type="cellIs" dxfId="14374" priority="15195" operator="equal">
      <formula>"grey"</formula>
    </cfRule>
    <cfRule type="cellIs" dxfId="14373" priority="15195" operator="equal">
      <formula>0</formula>
    </cfRule>
  </conditionalFormatting>
  <conditionalFormatting sqref="G164">
    <cfRule type="cellIs" dxfId="14372" priority="15194" operator="equal">
      <formula>"red"</formula>
    </cfRule>
  </conditionalFormatting>
  <conditionalFormatting sqref="F162:G169">
    <cfRule type="cellIs" dxfId="14371" priority="15223" operator="equal">
      <formula>3</formula>
    </cfRule>
    <cfRule type="cellIs" dxfId="14370" priority="15224" operator="equal">
      <formula>"yellow"</formula>
    </cfRule>
    <cfRule type="cellIs" dxfId="14369" priority="15225" operator="equal">
      <formula>2</formula>
    </cfRule>
    <cfRule type="cellIs" dxfId="14368" priority="15226" operator="equal">
      <formula>"green"</formula>
    </cfRule>
    <cfRule type="cellIs" dxfId="14367" priority="15227" operator="equal">
      <formula>1</formula>
    </cfRule>
    <cfRule type="cellIs" dxfId="14366" priority="15228" operator="equal">
      <formula>"grey"</formula>
    </cfRule>
    <cfRule type="cellIs" dxfId="14365" priority="15229" operator="equal">
      <formula>0</formula>
    </cfRule>
    <cfRule type="cellIs" dxfId="14364" priority="18197" operator="equal">
      <formula>"red"</formula>
    </cfRule>
  </conditionalFormatting>
  <conditionalFormatting sqref="G162:G169">
    <cfRule type="cellIs" dxfId="14363" priority="18198" operator="equal">
      <formula>"red"</formula>
    </cfRule>
  </conditionalFormatting>
  <conditionalFormatting sqref="F169:G169">
    <cfRule type="cellIs" dxfId="14362" priority="15196" operator="equal">
      <formula>3</formula>
    </cfRule>
    <cfRule type="cellIs" dxfId="14361" priority="15197" operator="equal">
      <formula>"yellow"</formula>
    </cfRule>
    <cfRule type="cellIs" dxfId="14360" priority="15198" operator="equal">
      <formula>2</formula>
    </cfRule>
    <cfRule type="cellIs" dxfId="14359" priority="15199" operator="equal">
      <formula>"green"</formula>
    </cfRule>
    <cfRule type="cellIs" dxfId="14358" priority="15200" operator="equal">
      <formula>1</formula>
    </cfRule>
    <cfRule type="cellIs" dxfId="14357" priority="15201" operator="equal">
      <formula>"grey"</formula>
    </cfRule>
    <cfRule type="cellIs" dxfId="14356" priority="15202" operator="equal">
      <formula>0</formula>
    </cfRule>
    <cfRule type="cellIs" dxfId="14355" priority="18199" operator="equal">
      <formula>"red"</formula>
    </cfRule>
  </conditionalFormatting>
  <conditionalFormatting sqref="G169">
    <cfRule type="cellIs" dxfId="14354" priority="18200" operator="equal">
      <formula>"red"</formula>
    </cfRule>
  </conditionalFormatting>
  <conditionalFormatting sqref="F168:G168">
    <cfRule type="cellIs" dxfId="14353" priority="15168" operator="equal">
      <formula>"red"</formula>
    </cfRule>
    <cfRule type="cellIs" dxfId="14352" priority="15169" operator="equal">
      <formula>3</formula>
    </cfRule>
    <cfRule type="cellIs" dxfId="14351" priority="15170" operator="equal">
      <formula>"yellow"</formula>
    </cfRule>
    <cfRule type="cellIs" dxfId="14350" priority="15171" operator="equal">
      <formula>2</formula>
    </cfRule>
    <cfRule type="cellIs" dxfId="14349" priority="15172" operator="equal">
      <formula>"green"</formula>
    </cfRule>
    <cfRule type="cellIs" dxfId="14348" priority="15173" operator="equal">
      <formula>1</formula>
    </cfRule>
    <cfRule type="cellIs" dxfId="14347" priority="15174" operator="equal">
      <formula>"grey"</formula>
    </cfRule>
    <cfRule type="cellIs" dxfId="14346" priority="15175" operator="equal">
      <formula>0</formula>
    </cfRule>
  </conditionalFormatting>
  <conditionalFormatting sqref="G168">
    <cfRule type="cellIs" dxfId="14345" priority="18201" operator="equal">
      <formula>"red"</formula>
    </cfRule>
  </conditionalFormatting>
  <conditionalFormatting sqref="F173:G175">
    <cfRule type="cellIs" dxfId="14344" priority="15159" operator="equal">
      <formula>"red"</formula>
    </cfRule>
    <cfRule type="cellIs" dxfId="14343" priority="15160" operator="equal">
      <formula>3</formula>
    </cfRule>
    <cfRule type="cellIs" dxfId="14342" priority="15161" operator="equal">
      <formula>"yellow"</formula>
    </cfRule>
    <cfRule type="cellIs" dxfId="14341" priority="15162" operator="equal">
      <formula>2</formula>
    </cfRule>
    <cfRule type="cellIs" dxfId="14340" priority="15163" operator="equal">
      <formula>"green"</formula>
    </cfRule>
    <cfRule type="cellIs" dxfId="14339" priority="15164" operator="equal">
      <formula>1</formula>
    </cfRule>
    <cfRule type="cellIs" dxfId="14338" priority="15165" operator="equal">
      <formula>"grey"</formula>
    </cfRule>
    <cfRule type="cellIs" dxfId="14337" priority="15166" operator="equal">
      <formula>0</formula>
    </cfRule>
  </conditionalFormatting>
  <conditionalFormatting sqref="G173:G175">
    <cfRule type="cellIs" dxfId="14336" priority="18202" operator="equal">
      <formula>"red"</formula>
    </cfRule>
  </conditionalFormatting>
  <conditionalFormatting sqref="F173:G173">
    <cfRule type="cellIs" dxfId="14335" priority="15150" operator="equal">
      <formula>"red"</formula>
    </cfRule>
    <cfRule type="cellIs" dxfId="14334" priority="15151" operator="equal">
      <formula>3</formula>
    </cfRule>
    <cfRule type="cellIs" dxfId="14333" priority="15152" operator="equal">
      <formula>"yellow"</formula>
    </cfRule>
    <cfRule type="cellIs" dxfId="14332" priority="15153" operator="equal">
      <formula>2</formula>
    </cfRule>
    <cfRule type="cellIs" dxfId="14331" priority="15154" operator="equal">
      <formula>"green"</formula>
    </cfRule>
    <cfRule type="cellIs" dxfId="14330" priority="15155" operator="equal">
      <formula>1</formula>
    </cfRule>
    <cfRule type="cellIs" dxfId="14329" priority="15156" operator="equal">
      <formula>"grey"</formula>
    </cfRule>
    <cfRule type="cellIs" dxfId="14328" priority="15157" operator="equal">
      <formula>0</formula>
    </cfRule>
  </conditionalFormatting>
  <conditionalFormatting sqref="G173">
    <cfRule type="cellIs" dxfId="14327" priority="18203" operator="equal">
      <formula>"red"</formula>
    </cfRule>
  </conditionalFormatting>
  <conditionalFormatting sqref="F176:G176">
    <cfRule type="cellIs" dxfId="14326" priority="15141" operator="equal">
      <formula>"red"</formula>
    </cfRule>
    <cfRule type="cellIs" dxfId="14325" priority="15142" operator="equal">
      <formula>3</formula>
    </cfRule>
    <cfRule type="cellIs" dxfId="14324" priority="15143" operator="equal">
      <formula>"yellow"</formula>
    </cfRule>
    <cfRule type="cellIs" dxfId="14323" priority="15144" operator="equal">
      <formula>2</formula>
    </cfRule>
    <cfRule type="cellIs" dxfId="14322" priority="15145" operator="equal">
      <formula>"green"</formula>
    </cfRule>
    <cfRule type="cellIs" dxfId="14321" priority="15146" operator="equal">
      <formula>1</formula>
    </cfRule>
    <cfRule type="cellIs" dxfId="14320" priority="15147" operator="equal">
      <formula>"grey"</formula>
    </cfRule>
    <cfRule type="cellIs" dxfId="14319" priority="15148" operator="equal">
      <formula>0</formula>
    </cfRule>
  </conditionalFormatting>
  <conditionalFormatting sqref="G176">
    <cfRule type="cellIs" dxfId="14318" priority="18204" operator="equal">
      <formula>"red"</formula>
    </cfRule>
  </conditionalFormatting>
  <conditionalFormatting sqref="F176:G176">
    <cfRule type="cellIs" dxfId="14317" priority="15132" operator="equal">
      <formula>"red"</formula>
    </cfRule>
    <cfRule type="cellIs" dxfId="14316" priority="15133" operator="equal">
      <formula>3</formula>
    </cfRule>
    <cfRule type="cellIs" dxfId="14315" priority="15134" operator="equal">
      <formula>"yellow"</formula>
    </cfRule>
    <cfRule type="cellIs" dxfId="14314" priority="15135" operator="equal">
      <formula>2</formula>
    </cfRule>
    <cfRule type="cellIs" dxfId="14313" priority="15136" operator="equal">
      <formula>"green"</formula>
    </cfRule>
    <cfRule type="cellIs" dxfId="14312" priority="15137" operator="equal">
      <formula>1</formula>
    </cfRule>
    <cfRule type="cellIs" dxfId="14311" priority="15138" operator="equal">
      <formula>"grey"</formula>
    </cfRule>
    <cfRule type="cellIs" dxfId="14310" priority="15139" operator="equal">
      <formula>0</formula>
    </cfRule>
  </conditionalFormatting>
  <conditionalFormatting sqref="G176">
    <cfRule type="cellIs" dxfId="14309" priority="18205" operator="equal">
      <formula>"red"</formula>
    </cfRule>
  </conditionalFormatting>
  <conditionalFormatting sqref="F175:G175">
    <cfRule type="cellIs" dxfId="14308" priority="15123" operator="equal">
      <formula>"red"</formula>
    </cfRule>
    <cfRule type="cellIs" dxfId="14307" priority="15124" operator="equal">
      <formula>3</formula>
    </cfRule>
    <cfRule type="cellIs" dxfId="14306" priority="15125" operator="equal">
      <formula>"yellow"</formula>
    </cfRule>
    <cfRule type="cellIs" dxfId="14305" priority="15126" operator="equal">
      <formula>2</formula>
    </cfRule>
    <cfRule type="cellIs" dxfId="14304" priority="15127" operator="equal">
      <formula>"green"</formula>
    </cfRule>
    <cfRule type="cellIs" dxfId="14303" priority="15128" operator="equal">
      <formula>1</formula>
    </cfRule>
    <cfRule type="cellIs" dxfId="14302" priority="15129" operator="equal">
      <formula>"grey"</formula>
    </cfRule>
    <cfRule type="cellIs" dxfId="14301" priority="15130" operator="equal">
      <formula>0</formula>
    </cfRule>
  </conditionalFormatting>
  <conditionalFormatting sqref="G175">
    <cfRule type="cellIs" dxfId="14300" priority="18206" operator="equal">
      <formula>"red"</formula>
    </cfRule>
  </conditionalFormatting>
  <conditionalFormatting sqref="F175:G175">
    <cfRule type="cellIs" dxfId="14299" priority="15114" operator="equal">
      <formula>"red"</formula>
    </cfRule>
    <cfRule type="cellIs" dxfId="14298" priority="15115" operator="equal">
      <formula>3</formula>
    </cfRule>
    <cfRule type="cellIs" dxfId="14297" priority="15116" operator="equal">
      <formula>"yellow"</formula>
    </cfRule>
    <cfRule type="cellIs" dxfId="14296" priority="15117" operator="equal">
      <formula>2</formula>
    </cfRule>
    <cfRule type="cellIs" dxfId="14295" priority="15118" operator="equal">
      <formula>"green"</formula>
    </cfRule>
    <cfRule type="cellIs" dxfId="14294" priority="15119" operator="equal">
      <formula>1</formula>
    </cfRule>
    <cfRule type="cellIs" dxfId="14293" priority="15120" operator="equal">
      <formula>"grey"</formula>
    </cfRule>
    <cfRule type="cellIs" dxfId="14292" priority="15121" operator="equal">
      <formula>0</formula>
    </cfRule>
  </conditionalFormatting>
  <conditionalFormatting sqref="G175">
    <cfRule type="cellIs" dxfId="14291" priority="18207" operator="equal">
      <formula>"red"</formula>
    </cfRule>
  </conditionalFormatting>
  <conditionalFormatting sqref="F181:G181">
    <cfRule type="cellIs" dxfId="14290" priority="15105" operator="equal">
      <formula>"red"</formula>
    </cfRule>
    <cfRule type="cellIs" dxfId="14289" priority="15106" operator="equal">
      <formula>3</formula>
    </cfRule>
    <cfRule type="cellIs" dxfId="14288" priority="15107" operator="equal">
      <formula>"yellow"</formula>
    </cfRule>
    <cfRule type="cellIs" dxfId="14287" priority="15108" operator="equal">
      <formula>2</formula>
    </cfRule>
    <cfRule type="cellIs" dxfId="14286" priority="15109" operator="equal">
      <formula>"green"</formula>
    </cfRule>
    <cfRule type="cellIs" dxfId="14285" priority="15110" operator="equal">
      <formula>1</formula>
    </cfRule>
    <cfRule type="cellIs" dxfId="14284" priority="15111" operator="equal">
      <formula>"grey"</formula>
    </cfRule>
    <cfRule type="cellIs" dxfId="14283" priority="15112" operator="equal">
      <formula>0</formula>
    </cfRule>
  </conditionalFormatting>
  <conditionalFormatting sqref="G181">
    <cfRule type="cellIs" dxfId="14282" priority="18208" operator="equal">
      <formula>"red"</formula>
    </cfRule>
  </conditionalFormatting>
  <conditionalFormatting sqref="F178:G180">
    <cfRule type="cellIs" dxfId="14281" priority="15096" operator="equal">
      <formula>"red"</formula>
    </cfRule>
    <cfRule type="cellIs" dxfId="14280" priority="15097" operator="equal">
      <formula>3</formula>
    </cfRule>
    <cfRule type="cellIs" dxfId="14279" priority="15098" operator="equal">
      <formula>"yellow"</formula>
    </cfRule>
    <cfRule type="cellIs" dxfId="14278" priority="15099" operator="equal">
      <formula>2</formula>
    </cfRule>
    <cfRule type="cellIs" dxfId="14277" priority="15100" operator="equal">
      <formula>"green"</formula>
    </cfRule>
    <cfRule type="cellIs" dxfId="14276" priority="15101" operator="equal">
      <formula>1</formula>
    </cfRule>
    <cfRule type="cellIs" dxfId="14275" priority="15102" operator="equal">
      <formula>"grey"</formula>
    </cfRule>
    <cfRule type="cellIs" dxfId="14274" priority="15103" operator="equal">
      <formula>0</formula>
    </cfRule>
  </conditionalFormatting>
  <conditionalFormatting sqref="G178:G180">
    <cfRule type="cellIs" dxfId="14273" priority="18209" operator="equal">
      <formula>"red"</formula>
    </cfRule>
  </conditionalFormatting>
  <conditionalFormatting sqref="F178:G178">
    <cfRule type="cellIs" dxfId="14272" priority="15087" operator="equal">
      <formula>"red"</formula>
    </cfRule>
    <cfRule type="cellIs" dxfId="14271" priority="15088" operator="equal">
      <formula>3</formula>
    </cfRule>
    <cfRule type="cellIs" dxfId="14270" priority="15089" operator="equal">
      <formula>"yellow"</formula>
    </cfRule>
    <cfRule type="cellIs" dxfId="14269" priority="15090" operator="equal">
      <formula>2</formula>
    </cfRule>
    <cfRule type="cellIs" dxfId="14268" priority="15091" operator="equal">
      <formula>"green"</formula>
    </cfRule>
    <cfRule type="cellIs" dxfId="14267" priority="15092" operator="equal">
      <formula>1</formula>
    </cfRule>
    <cfRule type="cellIs" dxfId="14266" priority="15093" operator="equal">
      <formula>"grey"</formula>
    </cfRule>
    <cfRule type="cellIs" dxfId="14265" priority="15094" operator="equal">
      <formula>0</formula>
    </cfRule>
  </conditionalFormatting>
  <conditionalFormatting sqref="G178">
    <cfRule type="cellIs" dxfId="14264" priority="18210" operator="equal">
      <formula>"red"</formula>
    </cfRule>
  </conditionalFormatting>
  <conditionalFormatting sqref="F181:G181">
    <cfRule type="cellIs" dxfId="14263" priority="15078" operator="equal">
      <formula>"red"</formula>
    </cfRule>
    <cfRule type="cellIs" dxfId="14262" priority="15079" operator="equal">
      <formula>3</formula>
    </cfRule>
    <cfRule type="cellIs" dxfId="14261" priority="15080" operator="equal">
      <formula>"yellow"</formula>
    </cfRule>
    <cfRule type="cellIs" dxfId="14260" priority="15081" operator="equal">
      <formula>2</formula>
    </cfRule>
    <cfRule type="cellIs" dxfId="14259" priority="15082" operator="equal">
      <formula>"green"</formula>
    </cfRule>
    <cfRule type="cellIs" dxfId="14258" priority="15083" operator="equal">
      <formula>1</formula>
    </cfRule>
    <cfRule type="cellIs" dxfId="14257" priority="15084" operator="equal">
      <formula>"grey"</formula>
    </cfRule>
    <cfRule type="cellIs" dxfId="14256" priority="15085" operator="equal">
      <formula>0</formula>
    </cfRule>
  </conditionalFormatting>
  <conditionalFormatting sqref="G181">
    <cfRule type="cellIs" dxfId="14255" priority="18211" operator="equal">
      <formula>"red"</formula>
    </cfRule>
  </conditionalFormatting>
  <conditionalFormatting sqref="F181:G181">
    <cfRule type="cellIs" dxfId="14254" priority="15069" operator="equal">
      <formula>"red"</formula>
    </cfRule>
    <cfRule type="cellIs" dxfId="14253" priority="15070" operator="equal">
      <formula>3</formula>
    </cfRule>
    <cfRule type="cellIs" dxfId="14252" priority="15071" operator="equal">
      <formula>"yellow"</formula>
    </cfRule>
    <cfRule type="cellIs" dxfId="14251" priority="15072" operator="equal">
      <formula>2</formula>
    </cfRule>
    <cfRule type="cellIs" dxfId="14250" priority="15073" operator="equal">
      <formula>"green"</formula>
    </cfRule>
    <cfRule type="cellIs" dxfId="14249" priority="15074" operator="equal">
      <formula>1</formula>
    </cfRule>
    <cfRule type="cellIs" dxfId="14248" priority="15075" operator="equal">
      <formula>"grey"</formula>
    </cfRule>
    <cfRule type="cellIs" dxfId="14247" priority="15076" operator="equal">
      <formula>0</formula>
    </cfRule>
  </conditionalFormatting>
  <conditionalFormatting sqref="G181">
    <cfRule type="cellIs" dxfId="14246" priority="18212" operator="equal">
      <formula>"red"</formula>
    </cfRule>
  </conditionalFormatting>
  <conditionalFormatting sqref="F180:G180">
    <cfRule type="cellIs" dxfId="14245" priority="15060" operator="equal">
      <formula>"red"</formula>
    </cfRule>
    <cfRule type="cellIs" dxfId="14244" priority="15061" operator="equal">
      <formula>3</formula>
    </cfRule>
    <cfRule type="cellIs" dxfId="14243" priority="15062" operator="equal">
      <formula>"yellow"</formula>
    </cfRule>
    <cfRule type="cellIs" dxfId="14242" priority="15063" operator="equal">
      <formula>2</formula>
    </cfRule>
    <cfRule type="cellIs" dxfId="14241" priority="15064" operator="equal">
      <formula>"green"</formula>
    </cfRule>
    <cfRule type="cellIs" dxfId="14240" priority="15065" operator="equal">
      <formula>1</formula>
    </cfRule>
    <cfRule type="cellIs" dxfId="14239" priority="15066" operator="equal">
      <formula>"grey"</formula>
    </cfRule>
    <cfRule type="cellIs" dxfId="14238" priority="15067" operator="equal">
      <formula>0</formula>
    </cfRule>
  </conditionalFormatting>
  <conditionalFormatting sqref="G180">
    <cfRule type="cellIs" dxfId="14237" priority="18213" operator="equal">
      <formula>"red"</formula>
    </cfRule>
  </conditionalFormatting>
  <conditionalFormatting sqref="F180:G180">
    <cfRule type="cellIs" dxfId="14236" priority="15051" operator="equal">
      <formula>"red"</formula>
    </cfRule>
    <cfRule type="cellIs" dxfId="14235" priority="15052" operator="equal">
      <formula>3</formula>
    </cfRule>
    <cfRule type="cellIs" dxfId="14234" priority="15053" operator="equal">
      <formula>"yellow"</formula>
    </cfRule>
    <cfRule type="cellIs" dxfId="14233" priority="15054" operator="equal">
      <formula>2</formula>
    </cfRule>
    <cfRule type="cellIs" dxfId="14232" priority="15055" operator="equal">
      <formula>"green"</formula>
    </cfRule>
    <cfRule type="cellIs" dxfId="14231" priority="15056" operator="equal">
      <formula>1</formula>
    </cfRule>
    <cfRule type="cellIs" dxfId="14230" priority="15057" operator="equal">
      <formula>"grey"</formula>
    </cfRule>
    <cfRule type="cellIs" dxfId="14229" priority="15058" operator="equal">
      <formula>0</formula>
    </cfRule>
  </conditionalFormatting>
  <conditionalFormatting sqref="G180">
    <cfRule type="cellIs" dxfId="14228" priority="18214" operator="equal">
      <formula>"red"</formula>
    </cfRule>
  </conditionalFormatting>
  <conditionalFormatting sqref="F172:G172">
    <cfRule type="cellIs" dxfId="14227" priority="15042" operator="equal">
      <formula>"red"</formula>
    </cfRule>
    <cfRule type="cellIs" dxfId="14226" priority="15042" operator="equal">
      <formula>3</formula>
    </cfRule>
    <cfRule type="cellIs" dxfId="14225" priority="15042" operator="equal">
      <formula>"yellow"</formula>
    </cfRule>
    <cfRule type="cellIs" dxfId="14224" priority="15042" operator="equal">
      <formula>2</formula>
    </cfRule>
    <cfRule type="cellIs" dxfId="14223" priority="15042" operator="equal">
      <formula>"green"</formula>
    </cfRule>
    <cfRule type="cellIs" dxfId="14222" priority="15042" operator="equal">
      <formula>1</formula>
    </cfRule>
    <cfRule type="cellIs" dxfId="14221" priority="15042" operator="equal">
      <formula>"grey"</formula>
    </cfRule>
    <cfRule type="cellIs" dxfId="14220" priority="15042" operator="equal">
      <formula>0</formula>
    </cfRule>
  </conditionalFormatting>
  <conditionalFormatting sqref="G172">
    <cfRule type="cellIs" dxfId="14219" priority="15041" operator="equal">
      <formula>"red"</formula>
    </cfRule>
  </conditionalFormatting>
  <conditionalFormatting sqref="F172:G172">
    <cfRule type="cellIs" dxfId="14218" priority="15043" operator="equal">
      <formula>3</formula>
    </cfRule>
    <cfRule type="cellIs" dxfId="14217" priority="15044" operator="equal">
      <formula>"yellow"</formula>
    </cfRule>
    <cfRule type="cellIs" dxfId="14216" priority="15045" operator="equal">
      <formula>2</formula>
    </cfRule>
    <cfRule type="cellIs" dxfId="14215" priority="15046" operator="equal">
      <formula>"green"</formula>
    </cfRule>
    <cfRule type="cellIs" dxfId="14214" priority="15047" operator="equal">
      <formula>1</formula>
    </cfRule>
    <cfRule type="cellIs" dxfId="14213" priority="15048" operator="equal">
      <formula>"grey"</formula>
    </cfRule>
    <cfRule type="cellIs" dxfId="14212" priority="15049" operator="equal">
      <formula>0</formula>
    </cfRule>
    <cfRule type="cellIs" dxfId="14211" priority="18215" operator="equal">
      <formula>"red"</formula>
    </cfRule>
  </conditionalFormatting>
  <conditionalFormatting sqref="G172">
    <cfRule type="cellIs" dxfId="14210" priority="18216" operator="equal">
      <formula>"red"</formula>
    </cfRule>
  </conditionalFormatting>
  <conditionalFormatting sqref="F172:G172">
    <cfRule type="cellIs" dxfId="14209" priority="15024" operator="equal">
      <formula>"red"</formula>
    </cfRule>
    <cfRule type="cellIs" dxfId="14208" priority="15025" operator="equal">
      <formula>3</formula>
    </cfRule>
    <cfRule type="cellIs" dxfId="14207" priority="15026" operator="equal">
      <formula>"yellow"</formula>
    </cfRule>
    <cfRule type="cellIs" dxfId="14206" priority="15027" operator="equal">
      <formula>2</formula>
    </cfRule>
    <cfRule type="cellIs" dxfId="14205" priority="15028" operator="equal">
      <formula>"green"</formula>
    </cfRule>
    <cfRule type="cellIs" dxfId="14204" priority="15029" operator="equal">
      <formula>1</formula>
    </cfRule>
    <cfRule type="cellIs" dxfId="14203" priority="15030" operator="equal">
      <formula>"grey"</formula>
    </cfRule>
    <cfRule type="cellIs" dxfId="14202" priority="15031" operator="equal">
      <formula>0</formula>
    </cfRule>
  </conditionalFormatting>
  <conditionalFormatting sqref="G172">
    <cfRule type="cellIs" dxfId="14201" priority="18217" operator="equal">
      <formula>"red"</formula>
    </cfRule>
  </conditionalFormatting>
  <conditionalFormatting sqref="F191:G193">
    <cfRule type="cellIs" dxfId="14200" priority="15015" operator="equal">
      <formula>"red"</formula>
    </cfRule>
    <cfRule type="cellIs" dxfId="14199" priority="15016" operator="equal">
      <formula>3</formula>
    </cfRule>
    <cfRule type="cellIs" dxfId="14198" priority="15017" operator="equal">
      <formula>"yellow"</formula>
    </cfRule>
    <cfRule type="cellIs" dxfId="14197" priority="15018" operator="equal">
      <formula>2</formula>
    </cfRule>
    <cfRule type="cellIs" dxfId="14196" priority="15019" operator="equal">
      <formula>"green"</formula>
    </cfRule>
    <cfRule type="cellIs" dxfId="14195" priority="15020" operator="equal">
      <formula>1</formula>
    </cfRule>
    <cfRule type="cellIs" dxfId="14194" priority="15021" operator="equal">
      <formula>"grey"</formula>
    </cfRule>
    <cfRule type="cellIs" dxfId="14193" priority="15022" operator="equal">
      <formula>0</formula>
    </cfRule>
  </conditionalFormatting>
  <conditionalFormatting sqref="G191:G193">
    <cfRule type="cellIs" dxfId="14192" priority="18218" operator="equal">
      <formula>"red"</formula>
    </cfRule>
  </conditionalFormatting>
  <conditionalFormatting sqref="F194:G196">
    <cfRule type="cellIs" dxfId="14191" priority="15006" operator="equal">
      <formula>"red"</formula>
    </cfRule>
    <cfRule type="cellIs" dxfId="14190" priority="15007" operator="equal">
      <formula>3</formula>
    </cfRule>
    <cfRule type="cellIs" dxfId="14189" priority="15008" operator="equal">
      <formula>"yellow"</formula>
    </cfRule>
    <cfRule type="cellIs" dxfId="14188" priority="15009" operator="equal">
      <formula>2</formula>
    </cfRule>
    <cfRule type="cellIs" dxfId="14187" priority="15010" operator="equal">
      <formula>"green"</formula>
    </cfRule>
    <cfRule type="cellIs" dxfId="14186" priority="15011" operator="equal">
      <formula>1</formula>
    </cfRule>
    <cfRule type="cellIs" dxfId="14185" priority="15012" operator="equal">
      <formula>"grey"</formula>
    </cfRule>
    <cfRule type="cellIs" dxfId="14184" priority="15013" operator="equal">
      <formula>0</formula>
    </cfRule>
  </conditionalFormatting>
  <conditionalFormatting sqref="G194:G196">
    <cfRule type="cellIs" dxfId="14183" priority="18219" operator="equal">
      <formula>"red"</formula>
    </cfRule>
  </conditionalFormatting>
  <conditionalFormatting sqref="F177:G177">
    <cfRule type="cellIs" dxfId="14182" priority="14997" operator="equal">
      <formula>"red"</formula>
    </cfRule>
    <cfRule type="cellIs" dxfId="14181" priority="14998" operator="equal">
      <formula>3</formula>
    </cfRule>
    <cfRule type="cellIs" dxfId="14180" priority="14999" operator="equal">
      <formula>"yellow"</formula>
    </cfRule>
    <cfRule type="cellIs" dxfId="14179" priority="15000" operator="equal">
      <formula>2</formula>
    </cfRule>
    <cfRule type="cellIs" dxfId="14178" priority="15001" operator="equal">
      <formula>"green"</formula>
    </cfRule>
    <cfRule type="cellIs" dxfId="14177" priority="15002" operator="equal">
      <formula>1</formula>
    </cfRule>
    <cfRule type="cellIs" dxfId="14176" priority="15003" operator="equal">
      <formula>"grey"</formula>
    </cfRule>
    <cfRule type="cellIs" dxfId="14175" priority="15004" operator="equal">
      <formula>0</formula>
    </cfRule>
  </conditionalFormatting>
  <conditionalFormatting sqref="G177">
    <cfRule type="cellIs" dxfId="14174" priority="18220" operator="equal">
      <formula>"red"</formula>
    </cfRule>
  </conditionalFormatting>
  <conditionalFormatting sqref="F193:G193">
    <cfRule type="cellIs" dxfId="14173" priority="14988" operator="equal">
      <formula>"red"</formula>
    </cfRule>
    <cfRule type="cellIs" dxfId="14172" priority="14988" operator="equal">
      <formula>3</formula>
    </cfRule>
    <cfRule type="cellIs" dxfId="14171" priority="14988" operator="equal">
      <formula>"yellow"</formula>
    </cfRule>
    <cfRule type="cellIs" dxfId="14170" priority="14988" operator="equal">
      <formula>2</formula>
    </cfRule>
    <cfRule type="cellIs" dxfId="14169" priority="14988" operator="equal">
      <formula>"green"</formula>
    </cfRule>
    <cfRule type="cellIs" dxfId="14168" priority="14988" operator="equal">
      <formula>1</formula>
    </cfRule>
    <cfRule type="cellIs" dxfId="14167" priority="14988" operator="equal">
      <formula>"grey"</formula>
    </cfRule>
    <cfRule type="cellIs" dxfId="14166" priority="14988" operator="equal">
      <formula>0</formula>
    </cfRule>
  </conditionalFormatting>
  <conditionalFormatting sqref="G193">
    <cfRule type="cellIs" dxfId="14165" priority="14987" operator="equal">
      <formula>"red"</formula>
    </cfRule>
  </conditionalFormatting>
  <conditionalFormatting sqref="F203:G205">
    <cfRule type="cellIs" dxfId="14164" priority="14989" operator="equal">
      <formula>3</formula>
    </cfRule>
    <cfRule type="cellIs" dxfId="14163" priority="14990" operator="equal">
      <formula>"yellow"</formula>
    </cfRule>
    <cfRule type="cellIs" dxfId="14162" priority="14991" operator="equal">
      <formula>2</formula>
    </cfRule>
    <cfRule type="cellIs" dxfId="14161" priority="14992" operator="equal">
      <formula>"green"</formula>
    </cfRule>
    <cfRule type="cellIs" dxfId="14160" priority="14993" operator="equal">
      <formula>1</formula>
    </cfRule>
    <cfRule type="cellIs" dxfId="14159" priority="14994" operator="equal">
      <formula>"grey"</formula>
    </cfRule>
    <cfRule type="cellIs" dxfId="14158" priority="14995" operator="equal">
      <formula>0</formula>
    </cfRule>
    <cfRule type="cellIs" dxfId="14157" priority="18221" operator="equal">
      <formula>"red"</formula>
    </cfRule>
  </conditionalFormatting>
  <conditionalFormatting sqref="G203:G205">
    <cfRule type="cellIs" dxfId="14156" priority="18222" operator="equal">
      <formula>"red"</formula>
    </cfRule>
  </conditionalFormatting>
  <conditionalFormatting sqref="F196:G196">
    <cfRule type="cellIs" dxfId="14155" priority="14978" operator="equal">
      <formula>"red"</formula>
    </cfRule>
    <cfRule type="cellIs" dxfId="14154" priority="14980" operator="equal">
      <formula>3</formula>
    </cfRule>
    <cfRule type="cellIs" dxfId="14153" priority="14981" operator="equal">
      <formula>"yellow"</formula>
    </cfRule>
    <cfRule type="cellIs" dxfId="14152" priority="14982" operator="equal">
      <formula>2</formula>
    </cfRule>
    <cfRule type="cellIs" dxfId="14151" priority="14983" operator="equal">
      <formula>"green"</formula>
    </cfRule>
    <cfRule type="cellIs" dxfId="14150" priority="14984" operator="equal">
      <formula>1</formula>
    </cfRule>
    <cfRule type="cellIs" dxfId="14149" priority="14985" operator="equal">
      <formula>"grey"</formula>
    </cfRule>
    <cfRule type="cellIs" dxfId="14148" priority="14986" operator="equal">
      <formula>0</formula>
    </cfRule>
  </conditionalFormatting>
  <conditionalFormatting sqref="G196">
    <cfRule type="cellIs" dxfId="14147" priority="14979" operator="equal">
      <formula>"red"</formula>
    </cfRule>
  </conditionalFormatting>
  <conditionalFormatting sqref="F190:G190">
    <cfRule type="cellIs" dxfId="14146" priority="14961" operator="equal">
      <formula>"red"</formula>
    </cfRule>
    <cfRule type="cellIs" dxfId="14145" priority="14962" operator="equal">
      <formula>3</formula>
    </cfRule>
    <cfRule type="cellIs" dxfId="14144" priority="14963" operator="equal">
      <formula>"yellow"</formula>
    </cfRule>
    <cfRule type="cellIs" dxfId="14143" priority="14964" operator="equal">
      <formula>2</formula>
    </cfRule>
    <cfRule type="cellIs" dxfId="14142" priority="14965" operator="equal">
      <formula>"green"</formula>
    </cfRule>
    <cfRule type="cellIs" dxfId="14141" priority="14966" operator="equal">
      <formula>1</formula>
    </cfRule>
    <cfRule type="cellIs" dxfId="14140" priority="14967" operator="equal">
      <formula>"grey"</formula>
    </cfRule>
    <cfRule type="cellIs" dxfId="14139" priority="14968" operator="equal">
      <formula>0</formula>
    </cfRule>
  </conditionalFormatting>
  <conditionalFormatting sqref="G190">
    <cfRule type="cellIs" dxfId="14138" priority="18223" operator="equal">
      <formula>"red"</formula>
    </cfRule>
  </conditionalFormatting>
  <conditionalFormatting sqref="F185:G185">
    <cfRule type="cellIs" dxfId="14137" priority="14952" operator="equal">
      <formula>"red"</formula>
    </cfRule>
    <cfRule type="cellIs" dxfId="14136" priority="14953" operator="equal">
      <formula>3</formula>
    </cfRule>
    <cfRule type="cellIs" dxfId="14135" priority="14954" operator="equal">
      <formula>"yellow"</formula>
    </cfRule>
    <cfRule type="cellIs" dxfId="14134" priority="14955" operator="equal">
      <formula>2</formula>
    </cfRule>
    <cfRule type="cellIs" dxfId="14133" priority="14956" operator="equal">
      <formula>"green"</formula>
    </cfRule>
    <cfRule type="cellIs" dxfId="14132" priority="14957" operator="equal">
      <formula>1</formula>
    </cfRule>
    <cfRule type="cellIs" dxfId="14131" priority="14958" operator="equal">
      <formula>"grey"</formula>
    </cfRule>
    <cfRule type="cellIs" dxfId="14130" priority="14959" operator="equal">
      <formula>0</formula>
    </cfRule>
  </conditionalFormatting>
  <conditionalFormatting sqref="G185">
    <cfRule type="cellIs" dxfId="14129" priority="18224" operator="equal">
      <formula>"red"</formula>
    </cfRule>
  </conditionalFormatting>
  <conditionalFormatting sqref="F59:G59">
    <cfRule type="cellIs" dxfId="14128" priority="14680" operator="equal">
      <formula>"red"</formula>
    </cfRule>
    <cfRule type="cellIs" dxfId="14127" priority="14682" operator="equal">
      <formula>3</formula>
    </cfRule>
    <cfRule type="cellIs" dxfId="14126" priority="14683" operator="equal">
      <formula>"yellow"</formula>
    </cfRule>
    <cfRule type="cellIs" dxfId="14125" priority="14684" operator="equal">
      <formula>2</formula>
    </cfRule>
    <cfRule type="cellIs" dxfId="14124" priority="14685" operator="equal">
      <formula>"green"</formula>
    </cfRule>
    <cfRule type="cellIs" dxfId="14123" priority="14686" operator="equal">
      <formula>1</formula>
    </cfRule>
    <cfRule type="cellIs" dxfId="14122" priority="14687" operator="equal">
      <formula>"grey"</formula>
    </cfRule>
    <cfRule type="cellIs" dxfId="14121" priority="14688" operator="equal">
      <formula>0</formula>
    </cfRule>
  </conditionalFormatting>
  <conditionalFormatting sqref="G59">
    <cfRule type="cellIs" dxfId="14120" priority="14681" operator="equal">
      <formula>"red"</formula>
    </cfRule>
  </conditionalFormatting>
  <conditionalFormatting sqref="F78:G78">
    <cfRule type="cellIs" dxfId="14119" priority="14671" operator="equal">
      <formula>"red"</formula>
    </cfRule>
    <cfRule type="cellIs" dxfId="14118" priority="14673" operator="equal">
      <formula>3</formula>
    </cfRule>
    <cfRule type="cellIs" dxfId="14117" priority="14674" operator="equal">
      <formula>"yellow"</formula>
    </cfRule>
    <cfRule type="cellIs" dxfId="14116" priority="14675" operator="equal">
      <formula>2</formula>
    </cfRule>
    <cfRule type="cellIs" dxfId="14115" priority="14676" operator="equal">
      <formula>"green"</formula>
    </cfRule>
    <cfRule type="cellIs" dxfId="14114" priority="14677" operator="equal">
      <formula>1</formula>
    </cfRule>
    <cfRule type="cellIs" dxfId="14113" priority="14678" operator="equal">
      <formula>"grey"</formula>
    </cfRule>
    <cfRule type="cellIs" dxfId="14112" priority="14679" operator="equal">
      <formula>0</formula>
    </cfRule>
  </conditionalFormatting>
  <conditionalFormatting sqref="G78">
    <cfRule type="cellIs" dxfId="14111" priority="14672" operator="equal">
      <formula>"red"</formula>
    </cfRule>
  </conditionalFormatting>
  <conditionalFormatting sqref="F78:G78">
    <cfRule type="cellIs" dxfId="14110" priority="14662" operator="equal">
      <formula>"red"</formula>
    </cfRule>
    <cfRule type="cellIs" dxfId="14109" priority="14664" operator="equal">
      <formula>3</formula>
    </cfRule>
    <cfRule type="cellIs" dxfId="14108" priority="14665" operator="equal">
      <formula>"yellow"</formula>
    </cfRule>
    <cfRule type="cellIs" dxfId="14107" priority="14666" operator="equal">
      <formula>2</formula>
    </cfRule>
    <cfRule type="cellIs" dxfId="14106" priority="14667" operator="equal">
      <formula>"green"</formula>
    </cfRule>
    <cfRule type="cellIs" dxfId="14105" priority="14668" operator="equal">
      <formula>1</formula>
    </cfRule>
    <cfRule type="cellIs" dxfId="14104" priority="14669" operator="equal">
      <formula>"grey"</formula>
    </cfRule>
    <cfRule type="cellIs" dxfId="14103" priority="14670" operator="equal">
      <formula>0</formula>
    </cfRule>
  </conditionalFormatting>
  <conditionalFormatting sqref="G78">
    <cfRule type="cellIs" dxfId="14102" priority="14663" operator="equal">
      <formula>"red"</formula>
    </cfRule>
  </conditionalFormatting>
  <conditionalFormatting sqref="F81:G81">
    <cfRule type="cellIs" dxfId="14101" priority="14653" operator="equal">
      <formula>"red"</formula>
    </cfRule>
    <cfRule type="cellIs" dxfId="14100" priority="14655" operator="equal">
      <formula>3</formula>
    </cfRule>
    <cfRule type="cellIs" dxfId="14099" priority="14656" operator="equal">
      <formula>"yellow"</formula>
    </cfRule>
    <cfRule type="cellIs" dxfId="14098" priority="14657" operator="equal">
      <formula>2</formula>
    </cfRule>
    <cfRule type="cellIs" dxfId="14097" priority="14658" operator="equal">
      <formula>"green"</formula>
    </cfRule>
    <cfRule type="cellIs" dxfId="14096" priority="14659" operator="equal">
      <formula>1</formula>
    </cfRule>
    <cfRule type="cellIs" dxfId="14095" priority="14660" operator="equal">
      <formula>"grey"</formula>
    </cfRule>
    <cfRule type="cellIs" dxfId="14094" priority="14661" operator="equal">
      <formula>0</formula>
    </cfRule>
  </conditionalFormatting>
  <conditionalFormatting sqref="G81">
    <cfRule type="cellIs" dxfId="14093" priority="14654" operator="equal">
      <formula>"red"</formula>
    </cfRule>
  </conditionalFormatting>
  <conditionalFormatting sqref="F85:G86">
    <cfRule type="cellIs" dxfId="14092" priority="14644" operator="equal">
      <formula>"red"</formula>
    </cfRule>
    <cfRule type="cellIs" dxfId="14091" priority="14646" operator="equal">
      <formula>3</formula>
    </cfRule>
    <cfRule type="cellIs" dxfId="14090" priority="14647" operator="equal">
      <formula>"yellow"</formula>
    </cfRule>
    <cfRule type="cellIs" dxfId="14089" priority="14648" operator="equal">
      <formula>2</formula>
    </cfRule>
    <cfRule type="cellIs" dxfId="14088" priority="14649" operator="equal">
      <formula>"green"</formula>
    </cfRule>
    <cfRule type="cellIs" dxfId="14087" priority="14650" operator="equal">
      <formula>1</formula>
    </cfRule>
    <cfRule type="cellIs" dxfId="14086" priority="14651" operator="equal">
      <formula>"grey"</formula>
    </cfRule>
    <cfRule type="cellIs" dxfId="14085" priority="14652" operator="equal">
      <formula>0</formula>
    </cfRule>
  </conditionalFormatting>
  <conditionalFormatting sqref="G85:G86">
    <cfRule type="cellIs" dxfId="14084" priority="14645" operator="equal">
      <formula>"red"</formula>
    </cfRule>
  </conditionalFormatting>
  <conditionalFormatting sqref="F85:G86">
    <cfRule type="cellIs" dxfId="14083" priority="14635" operator="equal">
      <formula>"red"</formula>
    </cfRule>
    <cfRule type="cellIs" dxfId="14082" priority="14637" operator="equal">
      <formula>3</formula>
    </cfRule>
    <cfRule type="cellIs" dxfId="14081" priority="14638" operator="equal">
      <formula>"yellow"</formula>
    </cfRule>
    <cfRule type="cellIs" dxfId="14080" priority="14639" operator="equal">
      <formula>2</formula>
    </cfRule>
    <cfRule type="cellIs" dxfId="14079" priority="14640" operator="equal">
      <formula>"green"</formula>
    </cfRule>
    <cfRule type="cellIs" dxfId="14078" priority="14641" operator="equal">
      <formula>1</formula>
    </cfRule>
    <cfRule type="cellIs" dxfId="14077" priority="14642" operator="equal">
      <formula>"grey"</formula>
    </cfRule>
    <cfRule type="cellIs" dxfId="14076" priority="14643" operator="equal">
      <formula>0</formula>
    </cfRule>
  </conditionalFormatting>
  <conditionalFormatting sqref="G85:G86">
    <cfRule type="cellIs" dxfId="14075" priority="14636" operator="equal">
      <formula>"red"</formula>
    </cfRule>
  </conditionalFormatting>
  <conditionalFormatting sqref="F89:G89">
    <cfRule type="cellIs" dxfId="14074" priority="14626" operator="equal">
      <formula>"red"</formula>
    </cfRule>
    <cfRule type="cellIs" dxfId="14073" priority="14628" operator="equal">
      <formula>3</formula>
    </cfRule>
    <cfRule type="cellIs" dxfId="14072" priority="14629" operator="equal">
      <formula>"yellow"</formula>
    </cfRule>
    <cfRule type="cellIs" dxfId="14071" priority="14630" operator="equal">
      <formula>2</formula>
    </cfRule>
    <cfRule type="cellIs" dxfId="14070" priority="14631" operator="equal">
      <formula>"green"</formula>
    </cfRule>
    <cfRule type="cellIs" dxfId="14069" priority="14632" operator="equal">
      <formula>1</formula>
    </cfRule>
    <cfRule type="cellIs" dxfId="14068" priority="14633" operator="equal">
      <formula>"grey"</formula>
    </cfRule>
    <cfRule type="cellIs" dxfId="14067" priority="14634" operator="equal">
      <formula>0</formula>
    </cfRule>
  </conditionalFormatting>
  <conditionalFormatting sqref="G89">
    <cfRule type="cellIs" dxfId="14066" priority="14627" operator="equal">
      <formula>"red"</formula>
    </cfRule>
  </conditionalFormatting>
  <conditionalFormatting sqref="F95:G95">
    <cfRule type="cellIs" dxfId="14065" priority="14617" operator="equal">
      <formula>"red"</formula>
    </cfRule>
    <cfRule type="cellIs" dxfId="14064" priority="14619" operator="equal">
      <formula>3</formula>
    </cfRule>
    <cfRule type="cellIs" dxfId="14063" priority="14620" operator="equal">
      <formula>"yellow"</formula>
    </cfRule>
    <cfRule type="cellIs" dxfId="14062" priority="14621" operator="equal">
      <formula>2</formula>
    </cfRule>
    <cfRule type="cellIs" dxfId="14061" priority="14622" operator="equal">
      <formula>"green"</formula>
    </cfRule>
    <cfRule type="cellIs" dxfId="14060" priority="14623" operator="equal">
      <formula>1</formula>
    </cfRule>
    <cfRule type="cellIs" dxfId="14059" priority="14624" operator="equal">
      <formula>"grey"</formula>
    </cfRule>
    <cfRule type="cellIs" dxfId="14058" priority="14625" operator="equal">
      <formula>0</formula>
    </cfRule>
  </conditionalFormatting>
  <conditionalFormatting sqref="G95">
    <cfRule type="cellIs" dxfId="14057" priority="14618" operator="equal">
      <formula>"red"</formula>
    </cfRule>
  </conditionalFormatting>
  <conditionalFormatting sqref="F97:G97">
    <cfRule type="cellIs" dxfId="14056" priority="14608" operator="equal">
      <formula>"red"</formula>
    </cfRule>
    <cfRule type="cellIs" dxfId="14055" priority="14610" operator="equal">
      <formula>3</formula>
    </cfRule>
    <cfRule type="cellIs" dxfId="14054" priority="14611" operator="equal">
      <formula>"yellow"</formula>
    </cfRule>
    <cfRule type="cellIs" dxfId="14053" priority="14612" operator="equal">
      <formula>2</formula>
    </cfRule>
    <cfRule type="cellIs" dxfId="14052" priority="14613" operator="equal">
      <formula>"green"</formula>
    </cfRule>
    <cfRule type="cellIs" dxfId="14051" priority="14614" operator="equal">
      <formula>1</formula>
    </cfRule>
    <cfRule type="cellIs" dxfId="14050" priority="14615" operator="equal">
      <formula>"grey"</formula>
    </cfRule>
    <cfRule type="cellIs" dxfId="14049" priority="14616" operator="equal">
      <formula>0</formula>
    </cfRule>
  </conditionalFormatting>
  <conditionalFormatting sqref="G97">
    <cfRule type="cellIs" dxfId="14048" priority="14609" operator="equal">
      <formula>"red"</formula>
    </cfRule>
  </conditionalFormatting>
  <conditionalFormatting sqref="F87:G88">
    <cfRule type="cellIs" dxfId="14047" priority="14599" operator="equal">
      <formula>"red"</formula>
    </cfRule>
    <cfRule type="cellIs" dxfId="14046" priority="14601" operator="equal">
      <formula>3</formula>
    </cfRule>
    <cfRule type="cellIs" dxfId="14045" priority="14602" operator="equal">
      <formula>"yellow"</formula>
    </cfRule>
    <cfRule type="cellIs" dxfId="14044" priority="14603" operator="equal">
      <formula>2</formula>
    </cfRule>
    <cfRule type="cellIs" dxfId="14043" priority="14604" operator="equal">
      <formula>"green"</formula>
    </cfRule>
    <cfRule type="cellIs" dxfId="14042" priority="14605" operator="equal">
      <formula>1</formula>
    </cfRule>
    <cfRule type="cellIs" dxfId="14041" priority="14606" operator="equal">
      <formula>"grey"</formula>
    </cfRule>
    <cfRule type="cellIs" dxfId="14040" priority="14607" operator="equal">
      <formula>0</formula>
    </cfRule>
  </conditionalFormatting>
  <conditionalFormatting sqref="G87:G88">
    <cfRule type="cellIs" dxfId="14039" priority="14600" operator="equal">
      <formula>"red"</formula>
    </cfRule>
  </conditionalFormatting>
  <conditionalFormatting sqref="F87:G88">
    <cfRule type="cellIs" dxfId="14038" priority="14590" operator="equal">
      <formula>"red"</formula>
    </cfRule>
    <cfRule type="cellIs" dxfId="14037" priority="14592" operator="equal">
      <formula>3</formula>
    </cfRule>
    <cfRule type="cellIs" dxfId="14036" priority="14593" operator="equal">
      <formula>"yellow"</formula>
    </cfRule>
    <cfRule type="cellIs" dxfId="14035" priority="14594" operator="equal">
      <formula>2</formula>
    </cfRule>
    <cfRule type="cellIs" dxfId="14034" priority="14595" operator="equal">
      <formula>"green"</formula>
    </cfRule>
    <cfRule type="cellIs" dxfId="14033" priority="14596" operator="equal">
      <formula>1</formula>
    </cfRule>
    <cfRule type="cellIs" dxfId="14032" priority="14597" operator="equal">
      <formula>"grey"</formula>
    </cfRule>
    <cfRule type="cellIs" dxfId="14031" priority="14598" operator="equal">
      <formula>0</formula>
    </cfRule>
  </conditionalFormatting>
  <conditionalFormatting sqref="G87:G88">
    <cfRule type="cellIs" dxfId="14030" priority="14591" operator="equal">
      <formula>"red"</formula>
    </cfRule>
  </conditionalFormatting>
  <conditionalFormatting sqref="F149:G149">
    <cfRule type="cellIs" dxfId="14029" priority="14509" operator="equal">
      <formula>"red"</formula>
    </cfRule>
    <cfRule type="cellIs" dxfId="14028" priority="14511" operator="equal">
      <formula>3</formula>
    </cfRule>
    <cfRule type="cellIs" dxfId="14027" priority="14512" operator="equal">
      <formula>"yellow"</formula>
    </cfRule>
    <cfRule type="cellIs" dxfId="14026" priority="14513" operator="equal">
      <formula>2</formula>
    </cfRule>
    <cfRule type="cellIs" dxfId="14025" priority="14514" operator="equal">
      <formula>"green"</formula>
    </cfRule>
    <cfRule type="cellIs" dxfId="14024" priority="14515" operator="equal">
      <formula>1</formula>
    </cfRule>
    <cfRule type="cellIs" dxfId="14023" priority="14516" operator="equal">
      <formula>"grey"</formula>
    </cfRule>
    <cfRule type="cellIs" dxfId="14022" priority="14517" operator="equal">
      <formula>0</formula>
    </cfRule>
  </conditionalFormatting>
  <conditionalFormatting sqref="G149">
    <cfRule type="cellIs" dxfId="14021" priority="14510" operator="equal">
      <formula>"red"</formula>
    </cfRule>
  </conditionalFormatting>
  <conditionalFormatting sqref="F148:G148">
    <cfRule type="cellIs" dxfId="14020" priority="14500" operator="equal">
      <formula>"red"</formula>
    </cfRule>
    <cfRule type="cellIs" dxfId="14019" priority="14502" operator="equal">
      <formula>3</formula>
    </cfRule>
    <cfRule type="cellIs" dxfId="14018" priority="14503" operator="equal">
      <formula>"yellow"</formula>
    </cfRule>
    <cfRule type="cellIs" dxfId="14017" priority="14504" operator="equal">
      <formula>2</formula>
    </cfRule>
    <cfRule type="cellIs" dxfId="14016" priority="14505" operator="equal">
      <formula>"green"</formula>
    </cfRule>
    <cfRule type="cellIs" dxfId="14015" priority="14506" operator="equal">
      <formula>1</formula>
    </cfRule>
    <cfRule type="cellIs" dxfId="14014" priority="14507" operator="equal">
      <formula>"grey"</formula>
    </cfRule>
    <cfRule type="cellIs" dxfId="14013" priority="14508" operator="equal">
      <formula>0</formula>
    </cfRule>
  </conditionalFormatting>
  <conditionalFormatting sqref="G148">
    <cfRule type="cellIs" dxfId="14012" priority="14501" operator="equal">
      <formula>"red"</formula>
    </cfRule>
  </conditionalFormatting>
  <conditionalFormatting sqref="F139:G139">
    <cfRule type="cellIs" dxfId="14011" priority="14581" operator="equal">
      <formula>"red"</formula>
    </cfRule>
    <cfRule type="cellIs" dxfId="14010" priority="14583" operator="equal">
      <formula>3</formula>
    </cfRule>
    <cfRule type="cellIs" dxfId="14009" priority="14584" operator="equal">
      <formula>"yellow"</formula>
    </cfRule>
    <cfRule type="cellIs" dxfId="14008" priority="14585" operator="equal">
      <formula>2</formula>
    </cfRule>
    <cfRule type="cellIs" dxfId="14007" priority="14586" operator="equal">
      <formula>"green"</formula>
    </cfRule>
    <cfRule type="cellIs" dxfId="14006" priority="14587" operator="equal">
      <formula>1</formula>
    </cfRule>
    <cfRule type="cellIs" dxfId="14005" priority="14588" operator="equal">
      <formula>"grey"</formula>
    </cfRule>
    <cfRule type="cellIs" dxfId="14004" priority="14589" operator="equal">
      <formula>0</formula>
    </cfRule>
  </conditionalFormatting>
  <conditionalFormatting sqref="G139">
    <cfRule type="cellIs" dxfId="14003" priority="14582" operator="equal">
      <formula>"red"</formula>
    </cfRule>
  </conditionalFormatting>
  <conditionalFormatting sqref="F139:G139">
    <cfRule type="cellIs" dxfId="14002" priority="14572" operator="equal">
      <formula>"red"</formula>
    </cfRule>
    <cfRule type="cellIs" dxfId="14001" priority="14574" operator="equal">
      <formula>3</formula>
    </cfRule>
    <cfRule type="cellIs" dxfId="14000" priority="14575" operator="equal">
      <formula>"yellow"</formula>
    </cfRule>
    <cfRule type="cellIs" dxfId="13999" priority="14576" operator="equal">
      <formula>2</formula>
    </cfRule>
    <cfRule type="cellIs" dxfId="13998" priority="14577" operator="equal">
      <formula>"green"</formula>
    </cfRule>
    <cfRule type="cellIs" dxfId="13997" priority="14578" operator="equal">
      <formula>1</formula>
    </cfRule>
    <cfRule type="cellIs" dxfId="13996" priority="14579" operator="equal">
      <formula>"grey"</formula>
    </cfRule>
    <cfRule type="cellIs" dxfId="13995" priority="14580" operator="equal">
      <formula>0</formula>
    </cfRule>
  </conditionalFormatting>
  <conditionalFormatting sqref="G139">
    <cfRule type="cellIs" dxfId="13994" priority="14573" operator="equal">
      <formula>"red"</formula>
    </cfRule>
  </conditionalFormatting>
  <conditionalFormatting sqref="F145:G145">
    <cfRule type="cellIs" dxfId="13993" priority="14563" operator="equal">
      <formula>"red"</formula>
    </cfRule>
    <cfRule type="cellIs" dxfId="13992" priority="14565" operator="equal">
      <formula>3</formula>
    </cfRule>
    <cfRule type="cellIs" dxfId="13991" priority="14566" operator="equal">
      <formula>"yellow"</formula>
    </cfRule>
    <cfRule type="cellIs" dxfId="13990" priority="14567" operator="equal">
      <formula>2</formula>
    </cfRule>
    <cfRule type="cellIs" dxfId="13989" priority="14568" operator="equal">
      <formula>"green"</formula>
    </cfRule>
    <cfRule type="cellIs" dxfId="13988" priority="14569" operator="equal">
      <formula>1</formula>
    </cfRule>
    <cfRule type="cellIs" dxfId="13987" priority="14570" operator="equal">
      <formula>"grey"</formula>
    </cfRule>
    <cfRule type="cellIs" dxfId="13986" priority="14571" operator="equal">
      <formula>0</formula>
    </cfRule>
  </conditionalFormatting>
  <conditionalFormatting sqref="G145">
    <cfRule type="cellIs" dxfId="13985" priority="14564" operator="equal">
      <formula>"red"</formula>
    </cfRule>
  </conditionalFormatting>
  <conditionalFormatting sqref="F145:G145">
    <cfRule type="cellIs" dxfId="13984" priority="14554" operator="equal">
      <formula>"red"</formula>
    </cfRule>
    <cfRule type="cellIs" dxfId="13983" priority="14556" operator="equal">
      <formula>3</formula>
    </cfRule>
    <cfRule type="cellIs" dxfId="13982" priority="14557" operator="equal">
      <formula>"yellow"</formula>
    </cfRule>
    <cfRule type="cellIs" dxfId="13981" priority="14558" operator="equal">
      <formula>2</formula>
    </cfRule>
    <cfRule type="cellIs" dxfId="13980" priority="14559" operator="equal">
      <formula>"green"</formula>
    </cfRule>
    <cfRule type="cellIs" dxfId="13979" priority="14560" operator="equal">
      <formula>1</formula>
    </cfRule>
    <cfRule type="cellIs" dxfId="13978" priority="14561" operator="equal">
      <formula>"grey"</formula>
    </cfRule>
    <cfRule type="cellIs" dxfId="13977" priority="14562" operator="equal">
      <formula>0</formula>
    </cfRule>
  </conditionalFormatting>
  <conditionalFormatting sqref="G145">
    <cfRule type="cellIs" dxfId="13976" priority="14555" operator="equal">
      <formula>"red"</formula>
    </cfRule>
  </conditionalFormatting>
  <conditionalFormatting sqref="F138:G138">
    <cfRule type="cellIs" dxfId="13975" priority="14545" operator="equal">
      <formula>"red"</formula>
    </cfRule>
    <cfRule type="cellIs" dxfId="13974" priority="14547" operator="equal">
      <formula>3</formula>
    </cfRule>
    <cfRule type="cellIs" dxfId="13973" priority="14548" operator="equal">
      <formula>"yellow"</formula>
    </cfRule>
    <cfRule type="cellIs" dxfId="13972" priority="14549" operator="equal">
      <formula>2</formula>
    </cfRule>
    <cfRule type="cellIs" dxfId="13971" priority="14550" operator="equal">
      <formula>"green"</formula>
    </cfRule>
    <cfRule type="cellIs" dxfId="13970" priority="14551" operator="equal">
      <formula>1</formula>
    </cfRule>
    <cfRule type="cellIs" dxfId="13969" priority="14552" operator="equal">
      <formula>"grey"</formula>
    </cfRule>
    <cfRule type="cellIs" dxfId="13968" priority="14553" operator="equal">
      <formula>0</formula>
    </cfRule>
  </conditionalFormatting>
  <conditionalFormatting sqref="G138">
    <cfRule type="cellIs" dxfId="13967" priority="14546" operator="equal">
      <formula>"red"</formula>
    </cfRule>
  </conditionalFormatting>
  <conditionalFormatting sqref="F138:G138">
    <cfRule type="cellIs" dxfId="13966" priority="14536" operator="equal">
      <formula>"red"</formula>
    </cfRule>
    <cfRule type="cellIs" dxfId="13965" priority="14538" operator="equal">
      <formula>3</formula>
    </cfRule>
    <cfRule type="cellIs" dxfId="13964" priority="14539" operator="equal">
      <formula>"yellow"</formula>
    </cfRule>
    <cfRule type="cellIs" dxfId="13963" priority="14540" operator="equal">
      <formula>2</formula>
    </cfRule>
    <cfRule type="cellIs" dxfId="13962" priority="14541" operator="equal">
      <formula>"green"</formula>
    </cfRule>
    <cfRule type="cellIs" dxfId="13961" priority="14542" operator="equal">
      <formula>1</formula>
    </cfRule>
    <cfRule type="cellIs" dxfId="13960" priority="14543" operator="equal">
      <formula>"grey"</formula>
    </cfRule>
    <cfRule type="cellIs" dxfId="13959" priority="14544" operator="equal">
      <formula>0</formula>
    </cfRule>
  </conditionalFormatting>
  <conditionalFormatting sqref="G138">
    <cfRule type="cellIs" dxfId="13958" priority="14537" operator="equal">
      <formula>"red"</formula>
    </cfRule>
  </conditionalFormatting>
  <conditionalFormatting sqref="F144:G144">
    <cfRule type="cellIs" dxfId="13957" priority="14527" operator="equal">
      <formula>"red"</formula>
    </cfRule>
    <cfRule type="cellIs" dxfId="13956" priority="14529" operator="equal">
      <formula>3</formula>
    </cfRule>
    <cfRule type="cellIs" dxfId="13955" priority="14530" operator="equal">
      <formula>"yellow"</formula>
    </cfRule>
    <cfRule type="cellIs" dxfId="13954" priority="14531" operator="equal">
      <formula>2</formula>
    </cfRule>
    <cfRule type="cellIs" dxfId="13953" priority="14532" operator="equal">
      <formula>"green"</formula>
    </cfRule>
    <cfRule type="cellIs" dxfId="13952" priority="14533" operator="equal">
      <formula>1</formula>
    </cfRule>
    <cfRule type="cellIs" dxfId="13951" priority="14534" operator="equal">
      <formula>"grey"</formula>
    </cfRule>
    <cfRule type="cellIs" dxfId="13950" priority="14535" operator="equal">
      <formula>0</formula>
    </cfRule>
  </conditionalFormatting>
  <conditionalFormatting sqref="G144">
    <cfRule type="cellIs" dxfId="13949" priority="14528" operator="equal">
      <formula>"red"</formula>
    </cfRule>
  </conditionalFormatting>
  <conditionalFormatting sqref="F144:G144">
    <cfRule type="cellIs" dxfId="13948" priority="14518" operator="equal">
      <formula>"red"</formula>
    </cfRule>
    <cfRule type="cellIs" dxfId="13947" priority="14520" operator="equal">
      <formula>3</formula>
    </cfRule>
    <cfRule type="cellIs" dxfId="13946" priority="14521" operator="equal">
      <formula>"yellow"</formula>
    </cfRule>
    <cfRule type="cellIs" dxfId="13945" priority="14522" operator="equal">
      <formula>2</formula>
    </cfRule>
    <cfRule type="cellIs" dxfId="13944" priority="14523" operator="equal">
      <formula>"green"</formula>
    </cfRule>
    <cfRule type="cellIs" dxfId="13943" priority="14524" operator="equal">
      <formula>1</formula>
    </cfRule>
    <cfRule type="cellIs" dxfId="13942" priority="14525" operator="equal">
      <formula>"grey"</formula>
    </cfRule>
    <cfRule type="cellIs" dxfId="13941" priority="14526" operator="equal">
      <formula>0</formula>
    </cfRule>
  </conditionalFormatting>
  <conditionalFormatting sqref="G144">
    <cfRule type="cellIs" dxfId="13940" priority="14519" operator="equal">
      <formula>"red"</formula>
    </cfRule>
  </conditionalFormatting>
  <conditionalFormatting sqref="F148:G148">
    <cfRule type="cellIs" dxfId="13939" priority="14383" operator="equal">
      <formula>"red"</formula>
    </cfRule>
    <cfRule type="cellIs" dxfId="13938" priority="14385" operator="equal">
      <formula>3</formula>
    </cfRule>
    <cfRule type="cellIs" dxfId="13937" priority="14386" operator="equal">
      <formula>"yellow"</formula>
    </cfRule>
    <cfRule type="cellIs" dxfId="13936" priority="14387" operator="equal">
      <formula>2</formula>
    </cfRule>
    <cfRule type="cellIs" dxfId="13935" priority="14388" operator="equal">
      <formula>"green"</formula>
    </cfRule>
    <cfRule type="cellIs" dxfId="13934" priority="14389" operator="equal">
      <formula>1</formula>
    </cfRule>
    <cfRule type="cellIs" dxfId="13933" priority="14390" operator="equal">
      <formula>"grey"</formula>
    </cfRule>
    <cfRule type="cellIs" dxfId="13932" priority="14391" operator="equal">
      <formula>0</formula>
    </cfRule>
  </conditionalFormatting>
  <conditionalFormatting sqref="G148">
    <cfRule type="cellIs" dxfId="13931" priority="14384" operator="equal">
      <formula>"red"</formula>
    </cfRule>
  </conditionalFormatting>
  <conditionalFormatting sqref="F147:G147">
    <cfRule type="cellIs" dxfId="13930" priority="14374" operator="equal">
      <formula>"red"</formula>
    </cfRule>
    <cfRule type="cellIs" dxfId="13929" priority="14376" operator="equal">
      <formula>3</formula>
    </cfRule>
    <cfRule type="cellIs" dxfId="13928" priority="14377" operator="equal">
      <formula>"yellow"</formula>
    </cfRule>
    <cfRule type="cellIs" dxfId="13927" priority="14378" operator="equal">
      <formula>2</formula>
    </cfRule>
    <cfRule type="cellIs" dxfId="13926" priority="14379" operator="equal">
      <formula>"green"</formula>
    </cfRule>
    <cfRule type="cellIs" dxfId="13925" priority="14380" operator="equal">
      <formula>1</formula>
    </cfRule>
    <cfRule type="cellIs" dxfId="13924" priority="14381" operator="equal">
      <formula>"grey"</formula>
    </cfRule>
    <cfRule type="cellIs" dxfId="13923" priority="14382" operator="equal">
      <formula>0</formula>
    </cfRule>
  </conditionalFormatting>
  <conditionalFormatting sqref="G147">
    <cfRule type="cellIs" dxfId="13922" priority="14375" operator="equal">
      <formula>"red"</formula>
    </cfRule>
  </conditionalFormatting>
  <conditionalFormatting sqref="F138:G138">
    <cfRule type="cellIs" dxfId="13921" priority="14455" operator="equal">
      <formula>"red"</formula>
    </cfRule>
    <cfRule type="cellIs" dxfId="13920" priority="14457" operator="equal">
      <formula>3</formula>
    </cfRule>
    <cfRule type="cellIs" dxfId="13919" priority="14458" operator="equal">
      <formula>"yellow"</formula>
    </cfRule>
    <cfRule type="cellIs" dxfId="13918" priority="14459" operator="equal">
      <formula>2</formula>
    </cfRule>
    <cfRule type="cellIs" dxfId="13917" priority="14460" operator="equal">
      <formula>"green"</formula>
    </cfRule>
    <cfRule type="cellIs" dxfId="13916" priority="14461" operator="equal">
      <formula>1</formula>
    </cfRule>
    <cfRule type="cellIs" dxfId="13915" priority="14462" operator="equal">
      <formula>"grey"</formula>
    </cfRule>
    <cfRule type="cellIs" dxfId="13914" priority="14463" operator="equal">
      <formula>0</formula>
    </cfRule>
  </conditionalFormatting>
  <conditionalFormatting sqref="G138">
    <cfRule type="cellIs" dxfId="13913" priority="14456" operator="equal">
      <formula>"red"</formula>
    </cfRule>
  </conditionalFormatting>
  <conditionalFormatting sqref="F132:G134">
    <cfRule type="cellIs" dxfId="13912" priority="14491" operator="equal">
      <formula>"red"</formula>
    </cfRule>
    <cfRule type="cellIs" dxfId="13911" priority="14493" operator="equal">
      <formula>3</formula>
    </cfRule>
    <cfRule type="cellIs" dxfId="13910" priority="14494" operator="equal">
      <formula>"yellow"</formula>
    </cfRule>
    <cfRule type="cellIs" dxfId="13909" priority="14495" operator="equal">
      <formula>2</formula>
    </cfRule>
    <cfRule type="cellIs" dxfId="13908" priority="14496" operator="equal">
      <formula>"green"</formula>
    </cfRule>
    <cfRule type="cellIs" dxfId="13907" priority="14497" operator="equal">
      <formula>1</formula>
    </cfRule>
    <cfRule type="cellIs" dxfId="13906" priority="14498" operator="equal">
      <formula>"grey"</formula>
    </cfRule>
    <cfRule type="cellIs" dxfId="13905" priority="14499" operator="equal">
      <formula>0</formula>
    </cfRule>
  </conditionalFormatting>
  <conditionalFormatting sqref="G132:G134">
    <cfRule type="cellIs" dxfId="13904" priority="14492" operator="equal">
      <formula>"red"</formula>
    </cfRule>
  </conditionalFormatting>
  <conditionalFormatting sqref="F131:G131">
    <cfRule type="cellIs" dxfId="13903" priority="14482" operator="equal">
      <formula>"red"</formula>
    </cfRule>
    <cfRule type="cellIs" dxfId="13902" priority="14484" operator="equal">
      <formula>3</formula>
    </cfRule>
    <cfRule type="cellIs" dxfId="13901" priority="14485" operator="equal">
      <formula>"yellow"</formula>
    </cfRule>
    <cfRule type="cellIs" dxfId="13900" priority="14486" operator="equal">
      <formula>2</formula>
    </cfRule>
    <cfRule type="cellIs" dxfId="13899" priority="14487" operator="equal">
      <formula>"green"</formula>
    </cfRule>
    <cfRule type="cellIs" dxfId="13898" priority="14488" operator="equal">
      <formula>1</formula>
    </cfRule>
    <cfRule type="cellIs" dxfId="13897" priority="14489" operator="equal">
      <formula>"grey"</formula>
    </cfRule>
    <cfRule type="cellIs" dxfId="13896" priority="14490" operator="equal">
      <formula>0</formula>
    </cfRule>
  </conditionalFormatting>
  <conditionalFormatting sqref="G131">
    <cfRule type="cellIs" dxfId="13895" priority="14483" operator="equal">
      <formula>"red"</formula>
    </cfRule>
  </conditionalFormatting>
  <conditionalFormatting sqref="F130:G130">
    <cfRule type="cellIs" dxfId="13894" priority="14473" operator="equal">
      <formula>"red"</formula>
    </cfRule>
    <cfRule type="cellIs" dxfId="13893" priority="14475" operator="equal">
      <formula>3</formula>
    </cfRule>
    <cfRule type="cellIs" dxfId="13892" priority="14476" operator="equal">
      <formula>"yellow"</formula>
    </cfRule>
    <cfRule type="cellIs" dxfId="13891" priority="14477" operator="equal">
      <formula>2</formula>
    </cfRule>
    <cfRule type="cellIs" dxfId="13890" priority="14478" operator="equal">
      <formula>"green"</formula>
    </cfRule>
    <cfRule type="cellIs" dxfId="13889" priority="14479" operator="equal">
      <formula>1</formula>
    </cfRule>
    <cfRule type="cellIs" dxfId="13888" priority="14480" operator="equal">
      <formula>"grey"</formula>
    </cfRule>
    <cfRule type="cellIs" dxfId="13887" priority="14481" operator="equal">
      <formula>0</formula>
    </cfRule>
  </conditionalFormatting>
  <conditionalFormatting sqref="G130">
    <cfRule type="cellIs" dxfId="13886" priority="14474" operator="equal">
      <formula>"red"</formula>
    </cfRule>
  </conditionalFormatting>
  <conditionalFormatting sqref="F152:G152">
    <cfRule type="cellIs" dxfId="13885" priority="14464" operator="equal">
      <formula>"red"</formula>
    </cfRule>
    <cfRule type="cellIs" dxfId="13884" priority="14466" operator="equal">
      <formula>3</formula>
    </cfRule>
    <cfRule type="cellIs" dxfId="13883" priority="14467" operator="equal">
      <formula>"yellow"</formula>
    </cfRule>
    <cfRule type="cellIs" dxfId="13882" priority="14468" operator="equal">
      <formula>2</formula>
    </cfRule>
    <cfRule type="cellIs" dxfId="13881" priority="14469" operator="equal">
      <formula>"green"</formula>
    </cfRule>
    <cfRule type="cellIs" dxfId="13880" priority="14470" operator="equal">
      <formula>1</formula>
    </cfRule>
    <cfRule type="cellIs" dxfId="13879" priority="14471" operator="equal">
      <formula>"grey"</formula>
    </cfRule>
    <cfRule type="cellIs" dxfId="13878" priority="14472" operator="equal">
      <formula>0</formula>
    </cfRule>
  </conditionalFormatting>
  <conditionalFormatting sqref="G152">
    <cfRule type="cellIs" dxfId="13877" priority="14465" operator="equal">
      <formula>"red"</formula>
    </cfRule>
  </conditionalFormatting>
  <conditionalFormatting sqref="F138:G138">
    <cfRule type="cellIs" dxfId="13876" priority="14446" operator="equal">
      <formula>"red"</formula>
    </cfRule>
    <cfRule type="cellIs" dxfId="13875" priority="14448" operator="equal">
      <formula>3</formula>
    </cfRule>
    <cfRule type="cellIs" dxfId="13874" priority="14449" operator="equal">
      <formula>"yellow"</formula>
    </cfRule>
    <cfRule type="cellIs" dxfId="13873" priority="14450" operator="equal">
      <formula>2</formula>
    </cfRule>
    <cfRule type="cellIs" dxfId="13872" priority="14451" operator="equal">
      <formula>"green"</formula>
    </cfRule>
    <cfRule type="cellIs" dxfId="13871" priority="14452" operator="equal">
      <formula>1</formula>
    </cfRule>
    <cfRule type="cellIs" dxfId="13870" priority="14453" operator="equal">
      <formula>"grey"</formula>
    </cfRule>
    <cfRule type="cellIs" dxfId="13869" priority="14454" operator="equal">
      <formula>0</formula>
    </cfRule>
  </conditionalFormatting>
  <conditionalFormatting sqref="G138">
    <cfRule type="cellIs" dxfId="13868" priority="14447" operator="equal">
      <formula>"red"</formula>
    </cfRule>
  </conditionalFormatting>
  <conditionalFormatting sqref="F144:G144">
    <cfRule type="cellIs" dxfId="13867" priority="14437" operator="equal">
      <formula>"red"</formula>
    </cfRule>
    <cfRule type="cellIs" dxfId="13866" priority="14439" operator="equal">
      <formula>3</formula>
    </cfRule>
    <cfRule type="cellIs" dxfId="13865" priority="14440" operator="equal">
      <formula>"yellow"</formula>
    </cfRule>
    <cfRule type="cellIs" dxfId="13864" priority="14441" operator="equal">
      <formula>2</formula>
    </cfRule>
    <cfRule type="cellIs" dxfId="13863" priority="14442" operator="equal">
      <formula>"green"</formula>
    </cfRule>
    <cfRule type="cellIs" dxfId="13862" priority="14443" operator="equal">
      <formula>1</formula>
    </cfRule>
    <cfRule type="cellIs" dxfId="13861" priority="14444" operator="equal">
      <formula>"grey"</formula>
    </cfRule>
    <cfRule type="cellIs" dxfId="13860" priority="14445" operator="equal">
      <formula>0</formula>
    </cfRule>
  </conditionalFormatting>
  <conditionalFormatting sqref="G144">
    <cfRule type="cellIs" dxfId="13859" priority="14438" operator="equal">
      <formula>"red"</formula>
    </cfRule>
  </conditionalFormatting>
  <conditionalFormatting sqref="F144:G144">
    <cfRule type="cellIs" dxfId="13858" priority="14428" operator="equal">
      <formula>"red"</formula>
    </cfRule>
    <cfRule type="cellIs" dxfId="13857" priority="14430" operator="equal">
      <formula>3</formula>
    </cfRule>
    <cfRule type="cellIs" dxfId="13856" priority="14431" operator="equal">
      <formula>"yellow"</formula>
    </cfRule>
    <cfRule type="cellIs" dxfId="13855" priority="14432" operator="equal">
      <formula>2</formula>
    </cfRule>
    <cfRule type="cellIs" dxfId="13854" priority="14433" operator="equal">
      <formula>"green"</formula>
    </cfRule>
    <cfRule type="cellIs" dxfId="13853" priority="14434" operator="equal">
      <formula>1</formula>
    </cfRule>
    <cfRule type="cellIs" dxfId="13852" priority="14435" operator="equal">
      <formula>"grey"</formula>
    </cfRule>
    <cfRule type="cellIs" dxfId="13851" priority="14436" operator="equal">
      <formula>0</formula>
    </cfRule>
  </conditionalFormatting>
  <conditionalFormatting sqref="G144">
    <cfRule type="cellIs" dxfId="13850" priority="14429" operator="equal">
      <formula>"red"</formula>
    </cfRule>
  </conditionalFormatting>
  <conditionalFormatting sqref="F137:G137">
    <cfRule type="cellIs" dxfId="13849" priority="14419" operator="equal">
      <formula>"red"</formula>
    </cfRule>
    <cfRule type="cellIs" dxfId="13848" priority="14421" operator="equal">
      <formula>3</formula>
    </cfRule>
    <cfRule type="cellIs" dxfId="13847" priority="14422" operator="equal">
      <formula>"yellow"</formula>
    </cfRule>
    <cfRule type="cellIs" dxfId="13846" priority="14423" operator="equal">
      <formula>2</formula>
    </cfRule>
    <cfRule type="cellIs" dxfId="13845" priority="14424" operator="equal">
      <formula>"green"</formula>
    </cfRule>
    <cfRule type="cellIs" dxfId="13844" priority="14425" operator="equal">
      <formula>1</formula>
    </cfRule>
    <cfRule type="cellIs" dxfId="13843" priority="14426" operator="equal">
      <formula>"grey"</formula>
    </cfRule>
    <cfRule type="cellIs" dxfId="13842" priority="14427" operator="equal">
      <formula>0</formula>
    </cfRule>
  </conditionalFormatting>
  <conditionalFormatting sqref="G137">
    <cfRule type="cellIs" dxfId="13841" priority="14420" operator="equal">
      <formula>"red"</formula>
    </cfRule>
  </conditionalFormatting>
  <conditionalFormatting sqref="F137:G137">
    <cfRule type="cellIs" dxfId="13840" priority="14410" operator="equal">
      <formula>"red"</formula>
    </cfRule>
    <cfRule type="cellIs" dxfId="13839" priority="14412" operator="equal">
      <formula>3</formula>
    </cfRule>
    <cfRule type="cellIs" dxfId="13838" priority="14413" operator="equal">
      <formula>"yellow"</formula>
    </cfRule>
    <cfRule type="cellIs" dxfId="13837" priority="14414" operator="equal">
      <formula>2</formula>
    </cfRule>
    <cfRule type="cellIs" dxfId="13836" priority="14415" operator="equal">
      <formula>"green"</formula>
    </cfRule>
    <cfRule type="cellIs" dxfId="13835" priority="14416" operator="equal">
      <formula>1</formula>
    </cfRule>
    <cfRule type="cellIs" dxfId="13834" priority="14417" operator="equal">
      <formula>"grey"</formula>
    </cfRule>
    <cfRule type="cellIs" dxfId="13833" priority="14418" operator="equal">
      <formula>0</formula>
    </cfRule>
  </conditionalFormatting>
  <conditionalFormatting sqref="G137">
    <cfRule type="cellIs" dxfId="13832" priority="14411" operator="equal">
      <formula>"red"</formula>
    </cfRule>
  </conditionalFormatting>
  <conditionalFormatting sqref="F143:G143">
    <cfRule type="cellIs" dxfId="13831" priority="14401" operator="equal">
      <formula>"red"</formula>
    </cfRule>
    <cfRule type="cellIs" dxfId="13830" priority="14403" operator="equal">
      <formula>3</formula>
    </cfRule>
    <cfRule type="cellIs" dxfId="13829" priority="14404" operator="equal">
      <formula>"yellow"</formula>
    </cfRule>
    <cfRule type="cellIs" dxfId="13828" priority="14405" operator="equal">
      <formula>2</formula>
    </cfRule>
    <cfRule type="cellIs" dxfId="13827" priority="14406" operator="equal">
      <formula>"green"</formula>
    </cfRule>
    <cfRule type="cellIs" dxfId="13826" priority="14407" operator="equal">
      <formula>1</formula>
    </cfRule>
    <cfRule type="cellIs" dxfId="13825" priority="14408" operator="equal">
      <formula>"grey"</formula>
    </cfRule>
    <cfRule type="cellIs" dxfId="13824" priority="14409" operator="equal">
      <formula>0</formula>
    </cfRule>
  </conditionalFormatting>
  <conditionalFormatting sqref="G143">
    <cfRule type="cellIs" dxfId="13823" priority="14402" operator="equal">
      <formula>"red"</formula>
    </cfRule>
  </conditionalFormatting>
  <conditionalFormatting sqref="F143:G143">
    <cfRule type="cellIs" dxfId="13822" priority="14392" operator="equal">
      <formula>"red"</formula>
    </cfRule>
    <cfRule type="cellIs" dxfId="13821" priority="14394" operator="equal">
      <formula>3</formula>
    </cfRule>
    <cfRule type="cellIs" dxfId="13820" priority="14395" operator="equal">
      <formula>"yellow"</formula>
    </cfRule>
    <cfRule type="cellIs" dxfId="13819" priority="14396" operator="equal">
      <formula>2</formula>
    </cfRule>
    <cfRule type="cellIs" dxfId="13818" priority="14397" operator="equal">
      <formula>"green"</formula>
    </cfRule>
    <cfRule type="cellIs" dxfId="13817" priority="14398" operator="equal">
      <formula>1</formula>
    </cfRule>
    <cfRule type="cellIs" dxfId="13816" priority="14399" operator="equal">
      <formula>"grey"</formula>
    </cfRule>
    <cfRule type="cellIs" dxfId="13815" priority="14400" operator="equal">
      <formula>0</formula>
    </cfRule>
  </conditionalFormatting>
  <conditionalFormatting sqref="G143">
    <cfRule type="cellIs" dxfId="13814" priority="14393" operator="equal">
      <formula>"red"</formula>
    </cfRule>
  </conditionalFormatting>
  <conditionalFormatting sqref="F151:G151">
    <cfRule type="cellIs" dxfId="13813" priority="14365" operator="equal">
      <formula>"red"</formula>
    </cfRule>
    <cfRule type="cellIs" dxfId="13812" priority="14367" operator="equal">
      <formula>3</formula>
    </cfRule>
    <cfRule type="cellIs" dxfId="13811" priority="14368" operator="equal">
      <formula>"yellow"</formula>
    </cfRule>
    <cfRule type="cellIs" dxfId="13810" priority="14369" operator="equal">
      <formula>2</formula>
    </cfRule>
    <cfRule type="cellIs" dxfId="13809" priority="14370" operator="equal">
      <formula>"green"</formula>
    </cfRule>
    <cfRule type="cellIs" dxfId="13808" priority="14371" operator="equal">
      <formula>1</formula>
    </cfRule>
    <cfRule type="cellIs" dxfId="13807" priority="14372" operator="equal">
      <formula>"grey"</formula>
    </cfRule>
    <cfRule type="cellIs" dxfId="13806" priority="14373" operator="equal">
      <formula>0</formula>
    </cfRule>
  </conditionalFormatting>
  <conditionalFormatting sqref="G151">
    <cfRule type="cellIs" dxfId="13805" priority="14366" operator="equal">
      <formula>"red"</formula>
    </cfRule>
  </conditionalFormatting>
  <conditionalFormatting sqref="F57:G57">
    <cfRule type="cellIs" dxfId="13804" priority="14356" operator="equal">
      <formula>"red"</formula>
    </cfRule>
    <cfRule type="cellIs" dxfId="13803" priority="14358" operator="equal">
      <formula>3</formula>
    </cfRule>
    <cfRule type="cellIs" dxfId="13802" priority="14359" operator="equal">
      <formula>"yellow"</formula>
    </cfRule>
    <cfRule type="cellIs" dxfId="13801" priority="14360" operator="equal">
      <formula>2</formula>
    </cfRule>
    <cfRule type="cellIs" dxfId="13800" priority="14361" operator="equal">
      <formula>"green"</formula>
    </cfRule>
    <cfRule type="cellIs" dxfId="13799" priority="14362" operator="equal">
      <formula>1</formula>
    </cfRule>
    <cfRule type="cellIs" dxfId="13798" priority="14363" operator="equal">
      <formula>"grey"</formula>
    </cfRule>
    <cfRule type="cellIs" dxfId="13797" priority="14364" operator="equal">
      <formula>0</formula>
    </cfRule>
  </conditionalFormatting>
  <conditionalFormatting sqref="G57">
    <cfRule type="cellIs" dxfId="13796" priority="14357" operator="equal">
      <formula>"red"</formula>
    </cfRule>
  </conditionalFormatting>
  <conditionalFormatting sqref="F70:G70">
    <cfRule type="cellIs" dxfId="13795" priority="14347" operator="equal">
      <formula>"red"</formula>
    </cfRule>
    <cfRule type="cellIs" dxfId="13794" priority="14349" operator="equal">
      <formula>3</formula>
    </cfRule>
    <cfRule type="cellIs" dxfId="13793" priority="14350" operator="equal">
      <formula>"yellow"</formula>
    </cfRule>
    <cfRule type="cellIs" dxfId="13792" priority="14351" operator="equal">
      <formula>2</formula>
    </cfRule>
    <cfRule type="cellIs" dxfId="13791" priority="14352" operator="equal">
      <formula>"green"</formula>
    </cfRule>
    <cfRule type="cellIs" dxfId="13790" priority="14353" operator="equal">
      <formula>1</formula>
    </cfRule>
    <cfRule type="cellIs" dxfId="13789" priority="14354" operator="equal">
      <formula>"grey"</formula>
    </cfRule>
    <cfRule type="cellIs" dxfId="13788" priority="14355" operator="equal">
      <formula>0</formula>
    </cfRule>
  </conditionalFormatting>
  <conditionalFormatting sqref="G70">
    <cfRule type="cellIs" dxfId="13787" priority="14348" operator="equal">
      <formula>"red"</formula>
    </cfRule>
  </conditionalFormatting>
  <conditionalFormatting sqref="F154:G154">
    <cfRule type="cellIs" dxfId="13786" priority="14302" operator="equal">
      <formula>"red"</formula>
    </cfRule>
    <cfRule type="cellIs" dxfId="13785" priority="14304" operator="equal">
      <formula>3</formula>
    </cfRule>
    <cfRule type="cellIs" dxfId="13784" priority="14305" operator="equal">
      <formula>"yellow"</formula>
    </cfRule>
    <cfRule type="cellIs" dxfId="13783" priority="14306" operator="equal">
      <formula>2</formula>
    </cfRule>
    <cfRule type="cellIs" dxfId="13782" priority="14307" operator="equal">
      <formula>"green"</formula>
    </cfRule>
    <cfRule type="cellIs" dxfId="13781" priority="14308" operator="equal">
      <formula>1</formula>
    </cfRule>
    <cfRule type="cellIs" dxfId="13780" priority="14309" operator="equal">
      <formula>"grey"</formula>
    </cfRule>
    <cfRule type="cellIs" dxfId="13779" priority="14310" operator="equal">
      <formula>0</formula>
    </cfRule>
  </conditionalFormatting>
  <conditionalFormatting sqref="G154">
    <cfRule type="cellIs" dxfId="13778" priority="14303" operator="equal">
      <formula>"red"</formula>
    </cfRule>
  </conditionalFormatting>
  <conditionalFormatting sqref="F155:G155">
    <cfRule type="cellIs" dxfId="13777" priority="14293" operator="equal">
      <formula>"red"</formula>
    </cfRule>
    <cfRule type="cellIs" dxfId="13776" priority="14295" operator="equal">
      <formula>3</formula>
    </cfRule>
    <cfRule type="cellIs" dxfId="13775" priority="14296" operator="equal">
      <formula>"yellow"</formula>
    </cfRule>
    <cfRule type="cellIs" dxfId="13774" priority="14297" operator="equal">
      <formula>2</formula>
    </cfRule>
    <cfRule type="cellIs" dxfId="13773" priority="14298" operator="equal">
      <formula>"green"</formula>
    </cfRule>
    <cfRule type="cellIs" dxfId="13772" priority="14299" operator="equal">
      <formula>1</formula>
    </cfRule>
    <cfRule type="cellIs" dxfId="13771" priority="14300" operator="equal">
      <formula>"grey"</formula>
    </cfRule>
    <cfRule type="cellIs" dxfId="13770" priority="14301" operator="equal">
      <formula>0</formula>
    </cfRule>
  </conditionalFormatting>
  <conditionalFormatting sqref="G155">
    <cfRule type="cellIs" dxfId="13769" priority="14294" operator="equal">
      <formula>"red"</formula>
    </cfRule>
  </conditionalFormatting>
  <conditionalFormatting sqref="F214:G214">
    <cfRule type="cellIs" dxfId="13768" priority="14338" operator="equal">
      <formula>"red"</formula>
    </cfRule>
    <cfRule type="cellIs" dxfId="13767" priority="14340" operator="equal">
      <formula>3</formula>
    </cfRule>
    <cfRule type="cellIs" dxfId="13766" priority="14341" operator="equal">
      <formula>"yellow"</formula>
    </cfRule>
    <cfRule type="cellIs" dxfId="13765" priority="14342" operator="equal">
      <formula>2</formula>
    </cfRule>
    <cfRule type="cellIs" dxfId="13764" priority="14343" operator="equal">
      <formula>"green"</formula>
    </cfRule>
    <cfRule type="cellIs" dxfId="13763" priority="14344" operator="equal">
      <formula>1</formula>
    </cfRule>
    <cfRule type="cellIs" dxfId="13762" priority="14345" operator="equal">
      <formula>"grey"</formula>
    </cfRule>
    <cfRule type="cellIs" dxfId="13761" priority="14346" operator="equal">
      <formula>0</formula>
    </cfRule>
  </conditionalFormatting>
  <conditionalFormatting sqref="G214">
    <cfRule type="cellIs" dxfId="13760" priority="14339" operator="equal">
      <formula>"red"</formula>
    </cfRule>
  </conditionalFormatting>
  <conditionalFormatting sqref="F94:G94">
    <cfRule type="cellIs" dxfId="13759" priority="14329" operator="equal">
      <formula>"red"</formula>
    </cfRule>
    <cfRule type="cellIs" dxfId="13758" priority="14331" operator="equal">
      <formula>3</formula>
    </cfRule>
    <cfRule type="cellIs" dxfId="13757" priority="14332" operator="equal">
      <formula>"yellow"</formula>
    </cfRule>
    <cfRule type="cellIs" dxfId="13756" priority="14333" operator="equal">
      <formula>2</formula>
    </cfRule>
    <cfRule type="cellIs" dxfId="13755" priority="14334" operator="equal">
      <formula>"green"</formula>
    </cfRule>
    <cfRule type="cellIs" dxfId="13754" priority="14335" operator="equal">
      <formula>1</formula>
    </cfRule>
    <cfRule type="cellIs" dxfId="13753" priority="14336" operator="equal">
      <formula>"grey"</formula>
    </cfRule>
    <cfRule type="cellIs" dxfId="13752" priority="14337" operator="equal">
      <formula>0</formula>
    </cfRule>
  </conditionalFormatting>
  <conditionalFormatting sqref="G94">
    <cfRule type="cellIs" dxfId="13751" priority="14330" operator="equal">
      <formula>"red"</formula>
    </cfRule>
  </conditionalFormatting>
  <conditionalFormatting sqref="F106:G106">
    <cfRule type="cellIs" dxfId="13750" priority="14320" operator="equal">
      <formula>"red"</formula>
    </cfRule>
    <cfRule type="cellIs" dxfId="13749" priority="14322" operator="equal">
      <formula>3</formula>
    </cfRule>
    <cfRule type="cellIs" dxfId="13748" priority="14323" operator="equal">
      <formula>"yellow"</formula>
    </cfRule>
    <cfRule type="cellIs" dxfId="13747" priority="14324" operator="equal">
      <formula>2</formula>
    </cfRule>
    <cfRule type="cellIs" dxfId="13746" priority="14325" operator="equal">
      <formula>"green"</formula>
    </cfRule>
    <cfRule type="cellIs" dxfId="13745" priority="14326" operator="equal">
      <formula>1</formula>
    </cfRule>
    <cfRule type="cellIs" dxfId="13744" priority="14327" operator="equal">
      <formula>"grey"</formula>
    </cfRule>
    <cfRule type="cellIs" dxfId="13743" priority="14328" operator="equal">
      <formula>0</formula>
    </cfRule>
  </conditionalFormatting>
  <conditionalFormatting sqref="G106">
    <cfRule type="cellIs" dxfId="13742" priority="14321" operator="equal">
      <formula>"red"</formula>
    </cfRule>
  </conditionalFormatting>
  <conditionalFormatting sqref="F162:G162">
    <cfRule type="cellIs" dxfId="13741" priority="14311" operator="equal">
      <formula>"red"</formula>
    </cfRule>
    <cfRule type="cellIs" dxfId="13740" priority="14313" operator="equal">
      <formula>3</formula>
    </cfRule>
    <cfRule type="cellIs" dxfId="13739" priority="14314" operator="equal">
      <formula>"yellow"</formula>
    </cfRule>
    <cfRule type="cellIs" dxfId="13738" priority="14315" operator="equal">
      <formula>2</formula>
    </cfRule>
    <cfRule type="cellIs" dxfId="13737" priority="14316" operator="equal">
      <formula>"green"</formula>
    </cfRule>
    <cfRule type="cellIs" dxfId="13736" priority="14317" operator="equal">
      <formula>1</formula>
    </cfRule>
    <cfRule type="cellIs" dxfId="13735" priority="14318" operator="equal">
      <formula>"grey"</formula>
    </cfRule>
    <cfRule type="cellIs" dxfId="13734" priority="14319" operator="equal">
      <formula>0</formula>
    </cfRule>
  </conditionalFormatting>
  <conditionalFormatting sqref="G162">
    <cfRule type="cellIs" dxfId="13733" priority="14312" operator="equal">
      <formula>"red"</formula>
    </cfRule>
  </conditionalFormatting>
  <conditionalFormatting sqref="F157:G157">
    <cfRule type="cellIs" dxfId="13732" priority="14275" operator="equal">
      <formula>"red"</formula>
    </cfRule>
    <cfRule type="cellIs" dxfId="13731" priority="14277" operator="equal">
      <formula>3</formula>
    </cfRule>
    <cfRule type="cellIs" dxfId="13730" priority="14278" operator="equal">
      <formula>"yellow"</formula>
    </cfRule>
    <cfRule type="cellIs" dxfId="13729" priority="14279" operator="equal">
      <formula>2</formula>
    </cfRule>
    <cfRule type="cellIs" dxfId="13728" priority="14280" operator="equal">
      <formula>"green"</formula>
    </cfRule>
    <cfRule type="cellIs" dxfId="13727" priority="14281" operator="equal">
      <formula>1</formula>
    </cfRule>
    <cfRule type="cellIs" dxfId="13726" priority="14282" operator="equal">
      <formula>"grey"</formula>
    </cfRule>
    <cfRule type="cellIs" dxfId="13725" priority="14283" operator="equal">
      <formula>0</formula>
    </cfRule>
  </conditionalFormatting>
  <conditionalFormatting sqref="G157">
    <cfRule type="cellIs" dxfId="13724" priority="14276" operator="equal">
      <formula>"red"</formula>
    </cfRule>
  </conditionalFormatting>
  <conditionalFormatting sqref="F156:G156">
    <cfRule type="cellIs" dxfId="13723" priority="14266" operator="equal">
      <formula>"red"</formula>
    </cfRule>
    <cfRule type="cellIs" dxfId="13722" priority="14268" operator="equal">
      <formula>3</formula>
    </cfRule>
    <cfRule type="cellIs" dxfId="13721" priority="14269" operator="equal">
      <formula>"yellow"</formula>
    </cfRule>
    <cfRule type="cellIs" dxfId="13720" priority="14270" operator="equal">
      <formula>2</formula>
    </cfRule>
    <cfRule type="cellIs" dxfId="13719" priority="14271" operator="equal">
      <formula>"green"</formula>
    </cfRule>
    <cfRule type="cellIs" dxfId="13718" priority="14272" operator="equal">
      <formula>1</formula>
    </cfRule>
    <cfRule type="cellIs" dxfId="13717" priority="14273" operator="equal">
      <formula>"grey"</formula>
    </cfRule>
    <cfRule type="cellIs" dxfId="13716" priority="14274" operator="equal">
      <formula>0</formula>
    </cfRule>
  </conditionalFormatting>
  <conditionalFormatting sqref="G156">
    <cfRule type="cellIs" dxfId="13715" priority="14267" operator="equal">
      <formula>"red"</formula>
    </cfRule>
  </conditionalFormatting>
  <conditionalFormatting sqref="F155:G155">
    <cfRule type="cellIs" dxfId="13714" priority="14284" operator="equal">
      <formula>"red"</formula>
    </cfRule>
    <cfRule type="cellIs" dxfId="13713" priority="14286" operator="equal">
      <formula>3</formula>
    </cfRule>
    <cfRule type="cellIs" dxfId="13712" priority="14287" operator="equal">
      <formula>"yellow"</formula>
    </cfRule>
    <cfRule type="cellIs" dxfId="13711" priority="14288" operator="equal">
      <formula>2</formula>
    </cfRule>
    <cfRule type="cellIs" dxfId="13710" priority="14289" operator="equal">
      <formula>"green"</formula>
    </cfRule>
    <cfRule type="cellIs" dxfId="13709" priority="14290" operator="equal">
      <formula>1</formula>
    </cfRule>
    <cfRule type="cellIs" dxfId="13708" priority="14291" operator="equal">
      <formula>"grey"</formula>
    </cfRule>
    <cfRule type="cellIs" dxfId="13707" priority="14292" operator="equal">
      <formula>0</formula>
    </cfRule>
  </conditionalFormatting>
  <conditionalFormatting sqref="G155">
    <cfRule type="cellIs" dxfId="13706" priority="14285" operator="equal">
      <formula>"red"</formula>
    </cfRule>
  </conditionalFormatting>
  <conditionalFormatting sqref="F156:G156">
    <cfRule type="cellIs" dxfId="13705" priority="14248" operator="equal">
      <formula>"red"</formula>
    </cfRule>
    <cfRule type="cellIs" dxfId="13704" priority="14250" operator="equal">
      <formula>3</formula>
    </cfRule>
    <cfRule type="cellIs" dxfId="13703" priority="14251" operator="equal">
      <formula>"yellow"</formula>
    </cfRule>
    <cfRule type="cellIs" dxfId="13702" priority="14252" operator="equal">
      <formula>2</formula>
    </cfRule>
    <cfRule type="cellIs" dxfId="13701" priority="14253" operator="equal">
      <formula>"green"</formula>
    </cfRule>
    <cfRule type="cellIs" dxfId="13700" priority="14254" operator="equal">
      <formula>1</formula>
    </cfRule>
    <cfRule type="cellIs" dxfId="13699" priority="14255" operator="equal">
      <formula>"grey"</formula>
    </cfRule>
    <cfRule type="cellIs" dxfId="13698" priority="14256" operator="equal">
      <formula>0</formula>
    </cfRule>
  </conditionalFormatting>
  <conditionalFormatting sqref="G156">
    <cfRule type="cellIs" dxfId="13697" priority="14249" operator="equal">
      <formula>"red"</formula>
    </cfRule>
  </conditionalFormatting>
  <conditionalFormatting sqref="F155:G155">
    <cfRule type="cellIs" dxfId="13696" priority="14239" operator="equal">
      <formula>"red"</formula>
    </cfRule>
    <cfRule type="cellIs" dxfId="13695" priority="14241" operator="equal">
      <formula>3</formula>
    </cfRule>
    <cfRule type="cellIs" dxfId="13694" priority="14242" operator="equal">
      <formula>"yellow"</formula>
    </cfRule>
    <cfRule type="cellIs" dxfId="13693" priority="14243" operator="equal">
      <formula>2</formula>
    </cfRule>
    <cfRule type="cellIs" dxfId="13692" priority="14244" operator="equal">
      <formula>"green"</formula>
    </cfRule>
    <cfRule type="cellIs" dxfId="13691" priority="14245" operator="equal">
      <formula>1</formula>
    </cfRule>
    <cfRule type="cellIs" dxfId="13690" priority="14246" operator="equal">
      <formula>"grey"</formula>
    </cfRule>
    <cfRule type="cellIs" dxfId="13689" priority="14247" operator="equal">
      <formula>0</formula>
    </cfRule>
  </conditionalFormatting>
  <conditionalFormatting sqref="G155">
    <cfRule type="cellIs" dxfId="13688" priority="14240" operator="equal">
      <formula>"red"</formula>
    </cfRule>
  </conditionalFormatting>
  <conditionalFormatting sqref="F160:G160">
    <cfRule type="cellIs" dxfId="13687" priority="14257" operator="equal">
      <formula>"red"</formula>
    </cfRule>
    <cfRule type="cellIs" dxfId="13686" priority="14259" operator="equal">
      <formula>3</formula>
    </cfRule>
    <cfRule type="cellIs" dxfId="13685" priority="14260" operator="equal">
      <formula>"yellow"</formula>
    </cfRule>
    <cfRule type="cellIs" dxfId="13684" priority="14261" operator="equal">
      <formula>2</formula>
    </cfRule>
    <cfRule type="cellIs" dxfId="13683" priority="14262" operator="equal">
      <formula>"green"</formula>
    </cfRule>
    <cfRule type="cellIs" dxfId="13682" priority="14263" operator="equal">
      <formula>1</formula>
    </cfRule>
    <cfRule type="cellIs" dxfId="13681" priority="14264" operator="equal">
      <formula>"grey"</formula>
    </cfRule>
    <cfRule type="cellIs" dxfId="13680" priority="14265" operator="equal">
      <formula>0</formula>
    </cfRule>
  </conditionalFormatting>
  <conditionalFormatting sqref="G160">
    <cfRule type="cellIs" dxfId="13679" priority="14258" operator="equal">
      <formula>"red"</formula>
    </cfRule>
  </conditionalFormatting>
  <conditionalFormatting sqref="F159:G159">
    <cfRule type="cellIs" dxfId="13678" priority="14230" operator="equal">
      <formula>"red"</formula>
    </cfRule>
    <cfRule type="cellIs" dxfId="13677" priority="14232" operator="equal">
      <formula>3</formula>
    </cfRule>
    <cfRule type="cellIs" dxfId="13676" priority="14233" operator="equal">
      <formula>"yellow"</formula>
    </cfRule>
    <cfRule type="cellIs" dxfId="13675" priority="14234" operator="equal">
      <formula>2</formula>
    </cfRule>
    <cfRule type="cellIs" dxfId="13674" priority="14235" operator="equal">
      <formula>"green"</formula>
    </cfRule>
    <cfRule type="cellIs" dxfId="13673" priority="14236" operator="equal">
      <formula>1</formula>
    </cfRule>
    <cfRule type="cellIs" dxfId="13672" priority="14237" operator="equal">
      <formula>"grey"</formula>
    </cfRule>
    <cfRule type="cellIs" dxfId="13671" priority="14238" operator="equal">
      <formula>0</formula>
    </cfRule>
  </conditionalFormatting>
  <conditionalFormatting sqref="G159">
    <cfRule type="cellIs" dxfId="13670" priority="14231" operator="equal">
      <formula>"red"</formula>
    </cfRule>
  </conditionalFormatting>
  <conditionalFormatting sqref="F164:G166">
    <cfRule type="cellIs" dxfId="13669" priority="14221" operator="equal">
      <formula>"red"</formula>
    </cfRule>
    <cfRule type="cellIs" dxfId="13668" priority="14223" operator="equal">
      <formula>3</formula>
    </cfRule>
    <cfRule type="cellIs" dxfId="13667" priority="14224" operator="equal">
      <formula>"yellow"</formula>
    </cfRule>
    <cfRule type="cellIs" dxfId="13666" priority="14225" operator="equal">
      <formula>2</formula>
    </cfRule>
    <cfRule type="cellIs" dxfId="13665" priority="14226" operator="equal">
      <formula>"green"</formula>
    </cfRule>
    <cfRule type="cellIs" dxfId="13664" priority="14227" operator="equal">
      <formula>1</formula>
    </cfRule>
    <cfRule type="cellIs" dxfId="13663" priority="14228" operator="equal">
      <formula>"grey"</formula>
    </cfRule>
    <cfRule type="cellIs" dxfId="13662" priority="14229" operator="equal">
      <formula>0</formula>
    </cfRule>
  </conditionalFormatting>
  <conditionalFormatting sqref="G164:G166">
    <cfRule type="cellIs" dxfId="13661" priority="14222" operator="equal">
      <formula>"red"</formula>
    </cfRule>
  </conditionalFormatting>
  <conditionalFormatting sqref="F164:G164">
    <cfRule type="cellIs" dxfId="13660" priority="14212" operator="equal">
      <formula>"red"</formula>
    </cfRule>
    <cfRule type="cellIs" dxfId="13659" priority="14214" operator="equal">
      <formula>3</formula>
    </cfRule>
    <cfRule type="cellIs" dxfId="13658" priority="14215" operator="equal">
      <formula>"yellow"</formula>
    </cfRule>
    <cfRule type="cellIs" dxfId="13657" priority="14216" operator="equal">
      <formula>2</formula>
    </cfRule>
    <cfRule type="cellIs" dxfId="13656" priority="14217" operator="equal">
      <formula>"green"</formula>
    </cfRule>
    <cfRule type="cellIs" dxfId="13655" priority="14218" operator="equal">
      <formula>1</formula>
    </cfRule>
    <cfRule type="cellIs" dxfId="13654" priority="14219" operator="equal">
      <formula>"grey"</formula>
    </cfRule>
    <cfRule type="cellIs" dxfId="13653" priority="14220" operator="equal">
      <formula>0</formula>
    </cfRule>
  </conditionalFormatting>
  <conditionalFormatting sqref="G164">
    <cfRule type="cellIs" dxfId="13652" priority="14213" operator="equal">
      <formula>"red"</formula>
    </cfRule>
  </conditionalFormatting>
  <conditionalFormatting sqref="F167:G167">
    <cfRule type="cellIs" dxfId="13651" priority="14203" operator="equal">
      <formula>"red"</formula>
    </cfRule>
    <cfRule type="cellIs" dxfId="13650" priority="14205" operator="equal">
      <formula>3</formula>
    </cfRule>
    <cfRule type="cellIs" dxfId="13649" priority="14206" operator="equal">
      <formula>"yellow"</formula>
    </cfRule>
    <cfRule type="cellIs" dxfId="13648" priority="14207" operator="equal">
      <formula>2</formula>
    </cfRule>
    <cfRule type="cellIs" dxfId="13647" priority="14208" operator="equal">
      <formula>"green"</formula>
    </cfRule>
    <cfRule type="cellIs" dxfId="13646" priority="14209" operator="equal">
      <formula>1</formula>
    </cfRule>
    <cfRule type="cellIs" dxfId="13645" priority="14210" operator="equal">
      <formula>"grey"</formula>
    </cfRule>
    <cfRule type="cellIs" dxfId="13644" priority="14211" operator="equal">
      <formula>0</formula>
    </cfRule>
  </conditionalFormatting>
  <conditionalFormatting sqref="G167">
    <cfRule type="cellIs" dxfId="13643" priority="14204" operator="equal">
      <formula>"red"</formula>
    </cfRule>
  </conditionalFormatting>
  <conditionalFormatting sqref="F167:G167">
    <cfRule type="cellIs" dxfId="13642" priority="14194" operator="equal">
      <formula>"red"</formula>
    </cfRule>
    <cfRule type="cellIs" dxfId="13641" priority="14196" operator="equal">
      <formula>3</formula>
    </cfRule>
    <cfRule type="cellIs" dxfId="13640" priority="14197" operator="equal">
      <formula>"yellow"</formula>
    </cfRule>
    <cfRule type="cellIs" dxfId="13639" priority="14198" operator="equal">
      <formula>2</formula>
    </cfRule>
    <cfRule type="cellIs" dxfId="13638" priority="14199" operator="equal">
      <formula>"green"</formula>
    </cfRule>
    <cfRule type="cellIs" dxfId="13637" priority="14200" operator="equal">
      <formula>1</formula>
    </cfRule>
    <cfRule type="cellIs" dxfId="13636" priority="14201" operator="equal">
      <formula>"grey"</formula>
    </cfRule>
    <cfRule type="cellIs" dxfId="13635" priority="14202" operator="equal">
      <formula>0</formula>
    </cfRule>
  </conditionalFormatting>
  <conditionalFormatting sqref="G167">
    <cfRule type="cellIs" dxfId="13634" priority="14195" operator="equal">
      <formula>"red"</formula>
    </cfRule>
  </conditionalFormatting>
  <conditionalFormatting sqref="F166:G166">
    <cfRule type="cellIs" dxfId="13633" priority="14185" operator="equal">
      <formula>"red"</formula>
    </cfRule>
    <cfRule type="cellIs" dxfId="13632" priority="14187" operator="equal">
      <formula>3</formula>
    </cfRule>
    <cfRule type="cellIs" dxfId="13631" priority="14188" operator="equal">
      <formula>"yellow"</formula>
    </cfRule>
    <cfRule type="cellIs" dxfId="13630" priority="14189" operator="equal">
      <formula>2</formula>
    </cfRule>
    <cfRule type="cellIs" dxfId="13629" priority="14190" operator="equal">
      <formula>"green"</formula>
    </cfRule>
    <cfRule type="cellIs" dxfId="13628" priority="14191" operator="equal">
      <formula>1</formula>
    </cfRule>
    <cfRule type="cellIs" dxfId="13627" priority="14192" operator="equal">
      <formula>"grey"</formula>
    </cfRule>
    <cfRule type="cellIs" dxfId="13626" priority="14193" operator="equal">
      <formula>0</formula>
    </cfRule>
  </conditionalFormatting>
  <conditionalFormatting sqref="G166">
    <cfRule type="cellIs" dxfId="13625" priority="14186" operator="equal">
      <formula>"red"</formula>
    </cfRule>
  </conditionalFormatting>
  <conditionalFormatting sqref="F166:G166">
    <cfRule type="cellIs" dxfId="13624" priority="14176" operator="equal">
      <formula>"red"</formula>
    </cfRule>
    <cfRule type="cellIs" dxfId="13623" priority="14178" operator="equal">
      <formula>3</formula>
    </cfRule>
    <cfRule type="cellIs" dxfId="13622" priority="14179" operator="equal">
      <formula>"yellow"</formula>
    </cfRule>
    <cfRule type="cellIs" dxfId="13621" priority="14180" operator="equal">
      <formula>2</formula>
    </cfRule>
    <cfRule type="cellIs" dxfId="13620" priority="14181" operator="equal">
      <formula>"green"</formula>
    </cfRule>
    <cfRule type="cellIs" dxfId="13619" priority="14182" operator="equal">
      <formula>1</formula>
    </cfRule>
    <cfRule type="cellIs" dxfId="13618" priority="14183" operator="equal">
      <formula>"grey"</formula>
    </cfRule>
    <cfRule type="cellIs" dxfId="13617" priority="14184" operator="equal">
      <formula>0</formula>
    </cfRule>
  </conditionalFormatting>
  <conditionalFormatting sqref="G166">
    <cfRule type="cellIs" dxfId="13616" priority="14177" operator="equal">
      <formula>"red"</formula>
    </cfRule>
  </conditionalFormatting>
  <conditionalFormatting sqref="F172:G172">
    <cfRule type="cellIs" dxfId="13615" priority="14167" operator="equal">
      <formula>"red"</formula>
    </cfRule>
    <cfRule type="cellIs" dxfId="13614" priority="14169" operator="equal">
      <formula>3</formula>
    </cfRule>
    <cfRule type="cellIs" dxfId="13613" priority="14170" operator="equal">
      <formula>"yellow"</formula>
    </cfRule>
    <cfRule type="cellIs" dxfId="13612" priority="14171" operator="equal">
      <formula>2</formula>
    </cfRule>
    <cfRule type="cellIs" dxfId="13611" priority="14172" operator="equal">
      <formula>"green"</formula>
    </cfRule>
    <cfRule type="cellIs" dxfId="13610" priority="14173" operator="equal">
      <formula>1</formula>
    </cfRule>
    <cfRule type="cellIs" dxfId="13609" priority="14174" operator="equal">
      <formula>"grey"</formula>
    </cfRule>
    <cfRule type="cellIs" dxfId="13608" priority="14175" operator="equal">
      <formula>0</formula>
    </cfRule>
  </conditionalFormatting>
  <conditionalFormatting sqref="G172">
    <cfRule type="cellIs" dxfId="13607" priority="14168" operator="equal">
      <formula>"red"</formula>
    </cfRule>
  </conditionalFormatting>
  <conditionalFormatting sqref="F169:G171">
    <cfRule type="cellIs" dxfId="13606" priority="14158" operator="equal">
      <formula>"red"</formula>
    </cfRule>
    <cfRule type="cellIs" dxfId="13605" priority="14160" operator="equal">
      <formula>3</formula>
    </cfRule>
    <cfRule type="cellIs" dxfId="13604" priority="14161" operator="equal">
      <formula>"yellow"</formula>
    </cfRule>
    <cfRule type="cellIs" dxfId="13603" priority="14162" operator="equal">
      <formula>2</formula>
    </cfRule>
    <cfRule type="cellIs" dxfId="13602" priority="14163" operator="equal">
      <formula>"green"</formula>
    </cfRule>
    <cfRule type="cellIs" dxfId="13601" priority="14164" operator="equal">
      <formula>1</formula>
    </cfRule>
    <cfRule type="cellIs" dxfId="13600" priority="14165" operator="equal">
      <formula>"grey"</formula>
    </cfRule>
    <cfRule type="cellIs" dxfId="13599" priority="14166" operator="equal">
      <formula>0</formula>
    </cfRule>
  </conditionalFormatting>
  <conditionalFormatting sqref="G169:G171">
    <cfRule type="cellIs" dxfId="13598" priority="14159" operator="equal">
      <formula>"red"</formula>
    </cfRule>
  </conditionalFormatting>
  <conditionalFormatting sqref="F169:G169">
    <cfRule type="cellIs" dxfId="13597" priority="14149" operator="equal">
      <formula>"red"</formula>
    </cfRule>
    <cfRule type="cellIs" dxfId="13596" priority="14151" operator="equal">
      <formula>3</formula>
    </cfRule>
    <cfRule type="cellIs" dxfId="13595" priority="14152" operator="equal">
      <formula>"yellow"</formula>
    </cfRule>
    <cfRule type="cellIs" dxfId="13594" priority="14153" operator="equal">
      <formula>2</formula>
    </cfRule>
    <cfRule type="cellIs" dxfId="13593" priority="14154" operator="equal">
      <formula>"green"</formula>
    </cfRule>
    <cfRule type="cellIs" dxfId="13592" priority="14155" operator="equal">
      <formula>1</formula>
    </cfRule>
    <cfRule type="cellIs" dxfId="13591" priority="14156" operator="equal">
      <formula>"grey"</formula>
    </cfRule>
    <cfRule type="cellIs" dxfId="13590" priority="14157" operator="equal">
      <formula>0</formula>
    </cfRule>
  </conditionalFormatting>
  <conditionalFormatting sqref="G169">
    <cfRule type="cellIs" dxfId="13589" priority="14150" operator="equal">
      <formula>"red"</formula>
    </cfRule>
  </conditionalFormatting>
  <conditionalFormatting sqref="F172:G172">
    <cfRule type="cellIs" dxfId="13588" priority="14140" operator="equal">
      <formula>"red"</formula>
    </cfRule>
    <cfRule type="cellIs" dxfId="13587" priority="14142" operator="equal">
      <formula>3</formula>
    </cfRule>
    <cfRule type="cellIs" dxfId="13586" priority="14143" operator="equal">
      <formula>"yellow"</formula>
    </cfRule>
    <cfRule type="cellIs" dxfId="13585" priority="14144" operator="equal">
      <formula>2</formula>
    </cfRule>
    <cfRule type="cellIs" dxfId="13584" priority="14145" operator="equal">
      <formula>"green"</formula>
    </cfRule>
    <cfRule type="cellIs" dxfId="13583" priority="14146" operator="equal">
      <formula>1</formula>
    </cfRule>
    <cfRule type="cellIs" dxfId="13582" priority="14147" operator="equal">
      <formula>"grey"</formula>
    </cfRule>
    <cfRule type="cellIs" dxfId="13581" priority="14148" operator="equal">
      <formula>0</formula>
    </cfRule>
  </conditionalFormatting>
  <conditionalFormatting sqref="G172">
    <cfRule type="cellIs" dxfId="13580" priority="14141" operator="equal">
      <formula>"red"</formula>
    </cfRule>
  </conditionalFormatting>
  <conditionalFormatting sqref="F172:G172">
    <cfRule type="cellIs" dxfId="13579" priority="14131" operator="equal">
      <formula>"red"</formula>
    </cfRule>
    <cfRule type="cellIs" dxfId="13578" priority="14133" operator="equal">
      <formula>3</formula>
    </cfRule>
    <cfRule type="cellIs" dxfId="13577" priority="14134" operator="equal">
      <formula>"yellow"</formula>
    </cfRule>
    <cfRule type="cellIs" dxfId="13576" priority="14135" operator="equal">
      <formula>2</formula>
    </cfRule>
    <cfRule type="cellIs" dxfId="13575" priority="14136" operator="equal">
      <formula>"green"</formula>
    </cfRule>
    <cfRule type="cellIs" dxfId="13574" priority="14137" operator="equal">
      <formula>1</formula>
    </cfRule>
    <cfRule type="cellIs" dxfId="13573" priority="14138" operator="equal">
      <formula>"grey"</formula>
    </cfRule>
    <cfRule type="cellIs" dxfId="13572" priority="14139" operator="equal">
      <formula>0</formula>
    </cfRule>
  </conditionalFormatting>
  <conditionalFormatting sqref="G172">
    <cfRule type="cellIs" dxfId="13571" priority="14132" operator="equal">
      <formula>"red"</formula>
    </cfRule>
  </conditionalFormatting>
  <conditionalFormatting sqref="F171:G171">
    <cfRule type="cellIs" dxfId="13570" priority="14122" operator="equal">
      <formula>"red"</formula>
    </cfRule>
    <cfRule type="cellIs" dxfId="13569" priority="14124" operator="equal">
      <formula>3</formula>
    </cfRule>
    <cfRule type="cellIs" dxfId="13568" priority="14125" operator="equal">
      <formula>"yellow"</formula>
    </cfRule>
    <cfRule type="cellIs" dxfId="13567" priority="14126" operator="equal">
      <formula>2</formula>
    </cfRule>
    <cfRule type="cellIs" dxfId="13566" priority="14127" operator="equal">
      <formula>"green"</formula>
    </cfRule>
    <cfRule type="cellIs" dxfId="13565" priority="14128" operator="equal">
      <formula>1</formula>
    </cfRule>
    <cfRule type="cellIs" dxfId="13564" priority="14129" operator="equal">
      <formula>"grey"</formula>
    </cfRule>
    <cfRule type="cellIs" dxfId="13563" priority="14130" operator="equal">
      <formula>0</formula>
    </cfRule>
  </conditionalFormatting>
  <conditionalFormatting sqref="G171">
    <cfRule type="cellIs" dxfId="13562" priority="14123" operator="equal">
      <formula>"red"</formula>
    </cfRule>
  </conditionalFormatting>
  <conditionalFormatting sqref="F171:G171">
    <cfRule type="cellIs" dxfId="13561" priority="14113" operator="equal">
      <formula>"red"</formula>
    </cfRule>
    <cfRule type="cellIs" dxfId="13560" priority="14115" operator="equal">
      <formula>3</formula>
    </cfRule>
    <cfRule type="cellIs" dxfId="13559" priority="14116" operator="equal">
      <formula>"yellow"</formula>
    </cfRule>
    <cfRule type="cellIs" dxfId="13558" priority="14117" operator="equal">
      <formula>2</formula>
    </cfRule>
    <cfRule type="cellIs" dxfId="13557" priority="14118" operator="equal">
      <formula>"green"</formula>
    </cfRule>
    <cfRule type="cellIs" dxfId="13556" priority="14119" operator="equal">
      <formula>1</formula>
    </cfRule>
    <cfRule type="cellIs" dxfId="13555" priority="14120" operator="equal">
      <formula>"grey"</formula>
    </cfRule>
    <cfRule type="cellIs" dxfId="13554" priority="14121" operator="equal">
      <formula>0</formula>
    </cfRule>
  </conditionalFormatting>
  <conditionalFormatting sqref="G171">
    <cfRule type="cellIs" dxfId="13553" priority="14114" operator="equal">
      <formula>"red"</formula>
    </cfRule>
  </conditionalFormatting>
  <conditionalFormatting sqref="F163:G163">
    <cfRule type="cellIs" dxfId="13552" priority="14095" operator="equal">
      <formula>"red"</formula>
    </cfRule>
    <cfRule type="cellIs" dxfId="13551" priority="14097" operator="equal">
      <formula>3</formula>
    </cfRule>
    <cfRule type="cellIs" dxfId="13550" priority="14098" operator="equal">
      <formula>"yellow"</formula>
    </cfRule>
    <cfRule type="cellIs" dxfId="13549" priority="14099" operator="equal">
      <formula>2</formula>
    </cfRule>
    <cfRule type="cellIs" dxfId="13548" priority="14100" operator="equal">
      <formula>"green"</formula>
    </cfRule>
    <cfRule type="cellIs" dxfId="13547" priority="14101" operator="equal">
      <formula>1</formula>
    </cfRule>
    <cfRule type="cellIs" dxfId="13546" priority="14102" operator="equal">
      <formula>"grey"</formula>
    </cfRule>
    <cfRule type="cellIs" dxfId="13545" priority="14103" operator="equal">
      <formula>0</formula>
    </cfRule>
  </conditionalFormatting>
  <conditionalFormatting sqref="G163">
    <cfRule type="cellIs" dxfId="13544" priority="14096" operator="equal">
      <formula>"red"</formula>
    </cfRule>
  </conditionalFormatting>
  <conditionalFormatting sqref="F163:G163">
    <cfRule type="cellIs" dxfId="13543" priority="14104" operator="equal">
      <formula>"red"</formula>
    </cfRule>
    <cfRule type="cellIs" dxfId="13542" priority="14106" operator="equal">
      <formula>3</formula>
    </cfRule>
    <cfRule type="cellIs" dxfId="13541" priority="14107" operator="equal">
      <formula>"yellow"</formula>
    </cfRule>
    <cfRule type="cellIs" dxfId="13540" priority="14108" operator="equal">
      <formula>2</formula>
    </cfRule>
    <cfRule type="cellIs" dxfId="13539" priority="14109" operator="equal">
      <formula>"green"</formula>
    </cfRule>
    <cfRule type="cellIs" dxfId="13538" priority="14110" operator="equal">
      <formula>1</formula>
    </cfRule>
    <cfRule type="cellIs" dxfId="13537" priority="14111" operator="equal">
      <formula>"grey"</formula>
    </cfRule>
    <cfRule type="cellIs" dxfId="13536" priority="14112" operator="equal">
      <formula>0</formula>
    </cfRule>
  </conditionalFormatting>
  <conditionalFormatting sqref="G163">
    <cfRule type="cellIs" dxfId="13535" priority="14105" operator="equal">
      <formula>"red"</formula>
    </cfRule>
  </conditionalFormatting>
  <conditionalFormatting sqref="F163:G163">
    <cfRule type="cellIs" dxfId="13534" priority="14086" operator="equal">
      <formula>"red"</formula>
    </cfRule>
    <cfRule type="cellIs" dxfId="13533" priority="14088" operator="equal">
      <formula>3</formula>
    </cfRule>
    <cfRule type="cellIs" dxfId="13532" priority="14089" operator="equal">
      <formula>"yellow"</formula>
    </cfRule>
    <cfRule type="cellIs" dxfId="13531" priority="14090" operator="equal">
      <formula>2</formula>
    </cfRule>
    <cfRule type="cellIs" dxfId="13530" priority="14091" operator="equal">
      <formula>"green"</formula>
    </cfRule>
    <cfRule type="cellIs" dxfId="13529" priority="14092" operator="equal">
      <formula>1</formula>
    </cfRule>
    <cfRule type="cellIs" dxfId="13528" priority="14093" operator="equal">
      <formula>"grey"</formula>
    </cfRule>
    <cfRule type="cellIs" dxfId="13527" priority="14094" operator="equal">
      <formula>0</formula>
    </cfRule>
  </conditionalFormatting>
  <conditionalFormatting sqref="G163">
    <cfRule type="cellIs" dxfId="13526" priority="14087" operator="equal">
      <formula>"red"</formula>
    </cfRule>
  </conditionalFormatting>
  <conditionalFormatting sqref="F182:G184">
    <cfRule type="cellIs" dxfId="13525" priority="14077" operator="equal">
      <formula>"red"</formula>
    </cfRule>
    <cfRule type="cellIs" dxfId="13524" priority="14079" operator="equal">
      <formula>3</formula>
    </cfRule>
    <cfRule type="cellIs" dxfId="13523" priority="14080" operator="equal">
      <formula>"yellow"</formula>
    </cfRule>
    <cfRule type="cellIs" dxfId="13522" priority="14081" operator="equal">
      <formula>2</formula>
    </cfRule>
    <cfRule type="cellIs" dxfId="13521" priority="14082" operator="equal">
      <formula>"green"</formula>
    </cfRule>
    <cfRule type="cellIs" dxfId="13520" priority="14083" operator="equal">
      <formula>1</formula>
    </cfRule>
    <cfRule type="cellIs" dxfId="13519" priority="14084" operator="equal">
      <formula>"grey"</formula>
    </cfRule>
    <cfRule type="cellIs" dxfId="13518" priority="14085" operator="equal">
      <formula>0</formula>
    </cfRule>
  </conditionalFormatting>
  <conditionalFormatting sqref="G182:G184">
    <cfRule type="cellIs" dxfId="13517" priority="14078" operator="equal">
      <formula>"red"</formula>
    </cfRule>
  </conditionalFormatting>
  <conditionalFormatting sqref="F185:G187">
    <cfRule type="cellIs" dxfId="13516" priority="14068" operator="equal">
      <formula>"red"</formula>
    </cfRule>
    <cfRule type="cellIs" dxfId="13515" priority="14070" operator="equal">
      <formula>3</formula>
    </cfRule>
    <cfRule type="cellIs" dxfId="13514" priority="14071" operator="equal">
      <formula>"yellow"</formula>
    </cfRule>
    <cfRule type="cellIs" dxfId="13513" priority="14072" operator="equal">
      <formula>2</formula>
    </cfRule>
    <cfRule type="cellIs" dxfId="13512" priority="14073" operator="equal">
      <formula>"green"</formula>
    </cfRule>
    <cfRule type="cellIs" dxfId="13511" priority="14074" operator="equal">
      <formula>1</formula>
    </cfRule>
    <cfRule type="cellIs" dxfId="13510" priority="14075" operator="equal">
      <formula>"grey"</formula>
    </cfRule>
    <cfRule type="cellIs" dxfId="13509" priority="14076" operator="equal">
      <formula>0</formula>
    </cfRule>
  </conditionalFormatting>
  <conditionalFormatting sqref="G185:G187">
    <cfRule type="cellIs" dxfId="13508" priority="14069" operator="equal">
      <formula>"red"</formula>
    </cfRule>
  </conditionalFormatting>
  <conditionalFormatting sqref="F168:G168">
    <cfRule type="cellIs" dxfId="13507" priority="14059" operator="equal">
      <formula>"red"</formula>
    </cfRule>
    <cfRule type="cellIs" dxfId="13506" priority="14061" operator="equal">
      <formula>3</formula>
    </cfRule>
    <cfRule type="cellIs" dxfId="13505" priority="14062" operator="equal">
      <formula>"yellow"</formula>
    </cfRule>
    <cfRule type="cellIs" dxfId="13504" priority="14063" operator="equal">
      <formula>2</formula>
    </cfRule>
    <cfRule type="cellIs" dxfId="13503" priority="14064" operator="equal">
      <formula>"green"</formula>
    </cfRule>
    <cfRule type="cellIs" dxfId="13502" priority="14065" operator="equal">
      <formula>1</formula>
    </cfRule>
    <cfRule type="cellIs" dxfId="13501" priority="14066" operator="equal">
      <formula>"grey"</formula>
    </cfRule>
    <cfRule type="cellIs" dxfId="13500" priority="14067" operator="equal">
      <formula>0</formula>
    </cfRule>
  </conditionalFormatting>
  <conditionalFormatting sqref="G168">
    <cfRule type="cellIs" dxfId="13499" priority="14060" operator="equal">
      <formula>"red"</formula>
    </cfRule>
  </conditionalFormatting>
  <conditionalFormatting sqref="F184:G184">
    <cfRule type="cellIs" dxfId="13498" priority="14032" operator="equal">
      <formula>"red"</formula>
    </cfRule>
    <cfRule type="cellIs" dxfId="13497" priority="14034" operator="equal">
      <formula>3</formula>
    </cfRule>
    <cfRule type="cellIs" dxfId="13496" priority="14035" operator="equal">
      <formula>"yellow"</formula>
    </cfRule>
    <cfRule type="cellIs" dxfId="13495" priority="14036" operator="equal">
      <formula>2</formula>
    </cfRule>
    <cfRule type="cellIs" dxfId="13494" priority="14037" operator="equal">
      <formula>"green"</formula>
    </cfRule>
    <cfRule type="cellIs" dxfId="13493" priority="14038" operator="equal">
      <formula>1</formula>
    </cfRule>
    <cfRule type="cellIs" dxfId="13492" priority="14039" operator="equal">
      <formula>"grey"</formula>
    </cfRule>
    <cfRule type="cellIs" dxfId="13491" priority="14040" operator="equal">
      <formula>0</formula>
    </cfRule>
  </conditionalFormatting>
  <conditionalFormatting sqref="G184">
    <cfRule type="cellIs" dxfId="13490" priority="14033" operator="equal">
      <formula>"red"</formula>
    </cfRule>
  </conditionalFormatting>
  <conditionalFormatting sqref="F194:G196">
    <cfRule type="cellIs" dxfId="13489" priority="14050" operator="equal">
      <formula>"red"</formula>
    </cfRule>
    <cfRule type="cellIs" dxfId="13488" priority="14052" operator="equal">
      <formula>3</formula>
    </cfRule>
    <cfRule type="cellIs" dxfId="13487" priority="14053" operator="equal">
      <formula>"yellow"</formula>
    </cfRule>
    <cfRule type="cellIs" dxfId="13486" priority="14054" operator="equal">
      <formula>2</formula>
    </cfRule>
    <cfRule type="cellIs" dxfId="13485" priority="14055" operator="equal">
      <formula>"green"</formula>
    </cfRule>
    <cfRule type="cellIs" dxfId="13484" priority="14056" operator="equal">
      <formula>1</formula>
    </cfRule>
    <cfRule type="cellIs" dxfId="13483" priority="14057" operator="equal">
      <formula>"grey"</formula>
    </cfRule>
    <cfRule type="cellIs" dxfId="13482" priority="14058" operator="equal">
      <formula>0</formula>
    </cfRule>
  </conditionalFormatting>
  <conditionalFormatting sqref="G194:G196">
    <cfRule type="cellIs" dxfId="13481" priority="14051" operator="equal">
      <formula>"red"</formula>
    </cfRule>
  </conditionalFormatting>
  <conditionalFormatting sqref="F187:G187">
    <cfRule type="cellIs" dxfId="13480" priority="14041" operator="equal">
      <formula>"red"</formula>
    </cfRule>
    <cfRule type="cellIs" dxfId="13479" priority="14043" operator="equal">
      <formula>3</formula>
    </cfRule>
    <cfRule type="cellIs" dxfId="13478" priority="14044" operator="equal">
      <formula>"yellow"</formula>
    </cfRule>
    <cfRule type="cellIs" dxfId="13477" priority="14045" operator="equal">
      <formula>2</formula>
    </cfRule>
    <cfRule type="cellIs" dxfId="13476" priority="14046" operator="equal">
      <formula>"green"</formula>
    </cfRule>
    <cfRule type="cellIs" dxfId="13475" priority="14047" operator="equal">
      <formula>1</formula>
    </cfRule>
    <cfRule type="cellIs" dxfId="13474" priority="14048" operator="equal">
      <formula>"grey"</formula>
    </cfRule>
    <cfRule type="cellIs" dxfId="13473" priority="14049" operator="equal">
      <formula>0</formula>
    </cfRule>
  </conditionalFormatting>
  <conditionalFormatting sqref="G187">
    <cfRule type="cellIs" dxfId="13472" priority="14042" operator="equal">
      <formula>"red"</formula>
    </cfRule>
  </conditionalFormatting>
  <conditionalFormatting sqref="F181:G181">
    <cfRule type="cellIs" dxfId="13471" priority="14023" operator="equal">
      <formula>"red"</formula>
    </cfRule>
    <cfRule type="cellIs" dxfId="13470" priority="14025" operator="equal">
      <formula>3</formula>
    </cfRule>
    <cfRule type="cellIs" dxfId="13469" priority="14026" operator="equal">
      <formula>"yellow"</formula>
    </cfRule>
    <cfRule type="cellIs" dxfId="13468" priority="14027" operator="equal">
      <formula>2</formula>
    </cfRule>
    <cfRule type="cellIs" dxfId="13467" priority="14028" operator="equal">
      <formula>"green"</formula>
    </cfRule>
    <cfRule type="cellIs" dxfId="13466" priority="14029" operator="equal">
      <formula>1</formula>
    </cfRule>
    <cfRule type="cellIs" dxfId="13465" priority="14030" operator="equal">
      <formula>"grey"</formula>
    </cfRule>
    <cfRule type="cellIs" dxfId="13464" priority="14031" operator="equal">
      <formula>0</formula>
    </cfRule>
  </conditionalFormatting>
  <conditionalFormatting sqref="G181">
    <cfRule type="cellIs" dxfId="13463" priority="14024" operator="equal">
      <formula>"red"</formula>
    </cfRule>
  </conditionalFormatting>
  <conditionalFormatting sqref="F176:G176">
    <cfRule type="cellIs" dxfId="13462" priority="14014" operator="equal">
      <formula>"red"</formula>
    </cfRule>
    <cfRule type="cellIs" dxfId="13461" priority="14016" operator="equal">
      <formula>3</formula>
    </cfRule>
    <cfRule type="cellIs" dxfId="13460" priority="14017" operator="equal">
      <formula>"yellow"</formula>
    </cfRule>
    <cfRule type="cellIs" dxfId="13459" priority="14018" operator="equal">
      <formula>2</formula>
    </cfRule>
    <cfRule type="cellIs" dxfId="13458" priority="14019" operator="equal">
      <formula>"green"</formula>
    </cfRule>
    <cfRule type="cellIs" dxfId="13457" priority="14020" operator="equal">
      <formula>1</formula>
    </cfRule>
    <cfRule type="cellIs" dxfId="13456" priority="14021" operator="equal">
      <formula>"grey"</formula>
    </cfRule>
    <cfRule type="cellIs" dxfId="13455" priority="14022" operator="equal">
      <formula>0</formula>
    </cfRule>
  </conditionalFormatting>
  <conditionalFormatting sqref="G176">
    <cfRule type="cellIs" dxfId="13454" priority="14015" operator="equal">
      <formula>"red"</formula>
    </cfRule>
  </conditionalFormatting>
  <conditionalFormatting sqref="F84:G84">
    <cfRule type="cellIs" dxfId="13453" priority="14005" operator="equal">
      <formula>"red"</formula>
    </cfRule>
    <cfRule type="cellIs" dxfId="13452" priority="14007" operator="equal">
      <formula>3</formula>
    </cfRule>
    <cfRule type="cellIs" dxfId="13451" priority="14008" operator="equal">
      <formula>"yellow"</formula>
    </cfRule>
    <cfRule type="cellIs" dxfId="13450" priority="14009" operator="equal">
      <formula>2</formula>
    </cfRule>
    <cfRule type="cellIs" dxfId="13449" priority="14010" operator="equal">
      <formula>"green"</formula>
    </cfRule>
    <cfRule type="cellIs" dxfId="13448" priority="14011" operator="equal">
      <formula>1</formula>
    </cfRule>
    <cfRule type="cellIs" dxfId="13447" priority="14012" operator="equal">
      <formula>"grey"</formula>
    </cfRule>
    <cfRule type="cellIs" dxfId="13446" priority="14013" operator="equal">
      <formula>0</formula>
    </cfRule>
  </conditionalFormatting>
  <conditionalFormatting sqref="G84">
    <cfRule type="cellIs" dxfId="13445" priority="14006" operator="equal">
      <formula>"red"</formula>
    </cfRule>
  </conditionalFormatting>
  <conditionalFormatting sqref="F80:G80">
    <cfRule type="cellIs" dxfId="13444" priority="13996" operator="equal">
      <formula>"red"</formula>
    </cfRule>
    <cfRule type="cellIs" dxfId="13443" priority="13998" operator="equal">
      <formula>3</formula>
    </cfRule>
    <cfRule type="cellIs" dxfId="13442" priority="13999" operator="equal">
      <formula>"yellow"</formula>
    </cfRule>
    <cfRule type="cellIs" dxfId="13441" priority="14000" operator="equal">
      <formula>2</formula>
    </cfRule>
    <cfRule type="cellIs" dxfId="13440" priority="14001" operator="equal">
      <formula>"green"</formula>
    </cfRule>
    <cfRule type="cellIs" dxfId="13439" priority="14002" operator="equal">
      <formula>1</formula>
    </cfRule>
    <cfRule type="cellIs" dxfId="13438" priority="14003" operator="equal">
      <formula>"grey"</formula>
    </cfRule>
    <cfRule type="cellIs" dxfId="13437" priority="14004" operator="equal">
      <formula>0</formula>
    </cfRule>
  </conditionalFormatting>
  <conditionalFormatting sqref="G80">
    <cfRule type="cellIs" dxfId="13436" priority="13997" operator="equal">
      <formula>"red"</formula>
    </cfRule>
  </conditionalFormatting>
  <conditionalFormatting sqref="F52:G52">
    <cfRule type="cellIs" dxfId="13435" priority="13987" operator="equal">
      <formula>"red"</formula>
    </cfRule>
    <cfRule type="cellIs" dxfId="13434" priority="13989" operator="equal">
      <formula>3</formula>
    </cfRule>
    <cfRule type="cellIs" dxfId="13433" priority="13990" operator="equal">
      <formula>"yellow"</formula>
    </cfRule>
    <cfRule type="cellIs" dxfId="13432" priority="13991" operator="equal">
      <formula>2</formula>
    </cfRule>
    <cfRule type="cellIs" dxfId="13431" priority="13992" operator="equal">
      <formula>"green"</formula>
    </cfRule>
    <cfRule type="cellIs" dxfId="13430" priority="13993" operator="equal">
      <formula>1</formula>
    </cfRule>
    <cfRule type="cellIs" dxfId="13429" priority="13994" operator="equal">
      <formula>"grey"</formula>
    </cfRule>
    <cfRule type="cellIs" dxfId="13428" priority="13995" operator="equal">
      <formula>0</formula>
    </cfRule>
  </conditionalFormatting>
  <conditionalFormatting sqref="G52">
    <cfRule type="cellIs" dxfId="13427" priority="13988" operator="equal">
      <formula>"red"</formula>
    </cfRule>
  </conditionalFormatting>
  <conditionalFormatting sqref="F48:G48">
    <cfRule type="cellIs" dxfId="13426" priority="13978" operator="equal">
      <formula>"red"</formula>
    </cfRule>
    <cfRule type="cellIs" dxfId="13425" priority="13980" operator="equal">
      <formula>3</formula>
    </cfRule>
    <cfRule type="cellIs" dxfId="13424" priority="13981" operator="equal">
      <formula>"yellow"</formula>
    </cfRule>
    <cfRule type="cellIs" dxfId="13423" priority="13982" operator="equal">
      <formula>2</formula>
    </cfRule>
    <cfRule type="cellIs" dxfId="13422" priority="13983" operator="equal">
      <formula>"green"</formula>
    </cfRule>
    <cfRule type="cellIs" dxfId="13421" priority="13984" operator="equal">
      <formula>1</formula>
    </cfRule>
    <cfRule type="cellIs" dxfId="13420" priority="13985" operator="equal">
      <formula>"grey"</formula>
    </cfRule>
    <cfRule type="cellIs" dxfId="13419" priority="13986" operator="equal">
      <formula>0</formula>
    </cfRule>
  </conditionalFormatting>
  <conditionalFormatting sqref="G48">
    <cfRule type="cellIs" dxfId="13418" priority="13979" operator="equal">
      <formula>"red"</formula>
    </cfRule>
  </conditionalFormatting>
  <conditionalFormatting sqref="F220:G220">
    <cfRule type="cellIs" dxfId="13417" priority="13969" operator="equal">
      <formula>"red"</formula>
    </cfRule>
    <cfRule type="cellIs" dxfId="13416" priority="13971" operator="equal">
      <formula>3</formula>
    </cfRule>
    <cfRule type="cellIs" dxfId="13415" priority="13972" operator="equal">
      <formula>"yellow"</formula>
    </cfRule>
    <cfRule type="cellIs" dxfId="13414" priority="13973" operator="equal">
      <formula>2</formula>
    </cfRule>
    <cfRule type="cellIs" dxfId="13413" priority="13974" operator="equal">
      <formula>"green"</formula>
    </cfRule>
    <cfRule type="cellIs" dxfId="13412" priority="13975" operator="equal">
      <formula>1</formula>
    </cfRule>
    <cfRule type="cellIs" dxfId="13411" priority="13976" operator="equal">
      <formula>"grey"</formula>
    </cfRule>
    <cfRule type="cellIs" dxfId="13410" priority="13977" operator="equal">
      <formula>0</formula>
    </cfRule>
  </conditionalFormatting>
  <conditionalFormatting sqref="G220">
    <cfRule type="cellIs" dxfId="13409" priority="13970" operator="equal">
      <formula>"red"</formula>
    </cfRule>
  </conditionalFormatting>
  <conditionalFormatting sqref="F62:G62">
    <cfRule type="cellIs" dxfId="13408" priority="13960" operator="equal">
      <formula>"red"</formula>
    </cfRule>
    <cfRule type="cellIs" dxfId="13407" priority="13962" operator="equal">
      <formula>3</formula>
    </cfRule>
    <cfRule type="cellIs" dxfId="13406" priority="13963" operator="equal">
      <formula>"yellow"</formula>
    </cfRule>
    <cfRule type="cellIs" dxfId="13405" priority="13964" operator="equal">
      <formula>2</formula>
    </cfRule>
    <cfRule type="cellIs" dxfId="13404" priority="13965" operator="equal">
      <formula>"green"</formula>
    </cfRule>
    <cfRule type="cellIs" dxfId="13403" priority="13966" operator="equal">
      <formula>1</formula>
    </cfRule>
    <cfRule type="cellIs" dxfId="13402" priority="13967" operator="equal">
      <formula>"grey"</formula>
    </cfRule>
    <cfRule type="cellIs" dxfId="13401" priority="13968" operator="equal">
      <formula>0</formula>
    </cfRule>
  </conditionalFormatting>
  <conditionalFormatting sqref="G62">
    <cfRule type="cellIs" dxfId="13400" priority="13961" operator="equal">
      <formula>"red"</formula>
    </cfRule>
  </conditionalFormatting>
  <conditionalFormatting sqref="F81:G81">
    <cfRule type="cellIs" dxfId="13399" priority="13951" operator="equal">
      <formula>"red"</formula>
    </cfRule>
    <cfRule type="cellIs" dxfId="13398" priority="13953" operator="equal">
      <formula>3</formula>
    </cfRule>
    <cfRule type="cellIs" dxfId="13397" priority="13954" operator="equal">
      <formula>"yellow"</formula>
    </cfRule>
    <cfRule type="cellIs" dxfId="13396" priority="13955" operator="equal">
      <formula>2</formula>
    </cfRule>
    <cfRule type="cellIs" dxfId="13395" priority="13956" operator="equal">
      <formula>"green"</formula>
    </cfRule>
    <cfRule type="cellIs" dxfId="13394" priority="13957" operator="equal">
      <formula>1</formula>
    </cfRule>
    <cfRule type="cellIs" dxfId="13393" priority="13958" operator="equal">
      <formula>"grey"</formula>
    </cfRule>
    <cfRule type="cellIs" dxfId="13392" priority="13959" operator="equal">
      <formula>0</formula>
    </cfRule>
  </conditionalFormatting>
  <conditionalFormatting sqref="G81">
    <cfRule type="cellIs" dxfId="13391" priority="13952" operator="equal">
      <formula>"red"</formula>
    </cfRule>
  </conditionalFormatting>
  <conditionalFormatting sqref="F81:G81">
    <cfRule type="cellIs" dxfId="13390" priority="13942" operator="equal">
      <formula>"red"</formula>
    </cfRule>
    <cfRule type="cellIs" dxfId="13389" priority="13944" operator="equal">
      <formula>3</formula>
    </cfRule>
    <cfRule type="cellIs" dxfId="13388" priority="13945" operator="equal">
      <formula>"yellow"</formula>
    </cfRule>
    <cfRule type="cellIs" dxfId="13387" priority="13946" operator="equal">
      <formula>2</formula>
    </cfRule>
    <cfRule type="cellIs" dxfId="13386" priority="13947" operator="equal">
      <formula>"green"</formula>
    </cfRule>
    <cfRule type="cellIs" dxfId="13385" priority="13948" operator="equal">
      <formula>1</formula>
    </cfRule>
    <cfRule type="cellIs" dxfId="13384" priority="13949" operator="equal">
      <formula>"grey"</formula>
    </cfRule>
    <cfRule type="cellIs" dxfId="13383" priority="13950" operator="equal">
      <formula>0</formula>
    </cfRule>
  </conditionalFormatting>
  <conditionalFormatting sqref="G81">
    <cfRule type="cellIs" dxfId="13382" priority="13943" operator="equal">
      <formula>"red"</formula>
    </cfRule>
  </conditionalFormatting>
  <conditionalFormatting sqref="F84:G84">
    <cfRule type="cellIs" dxfId="13381" priority="13933" operator="equal">
      <formula>"red"</formula>
    </cfRule>
    <cfRule type="cellIs" dxfId="13380" priority="13935" operator="equal">
      <formula>3</formula>
    </cfRule>
    <cfRule type="cellIs" dxfId="13379" priority="13936" operator="equal">
      <formula>"yellow"</formula>
    </cfRule>
    <cfRule type="cellIs" dxfId="13378" priority="13937" operator="equal">
      <formula>2</formula>
    </cfRule>
    <cfRule type="cellIs" dxfId="13377" priority="13938" operator="equal">
      <formula>"green"</formula>
    </cfRule>
    <cfRule type="cellIs" dxfId="13376" priority="13939" operator="equal">
      <formula>1</formula>
    </cfRule>
    <cfRule type="cellIs" dxfId="13375" priority="13940" operator="equal">
      <formula>"grey"</formula>
    </cfRule>
    <cfRule type="cellIs" dxfId="13374" priority="13941" operator="equal">
      <formula>0</formula>
    </cfRule>
  </conditionalFormatting>
  <conditionalFormatting sqref="G84">
    <cfRule type="cellIs" dxfId="13373" priority="13934" operator="equal">
      <formula>"red"</formula>
    </cfRule>
  </conditionalFormatting>
  <conditionalFormatting sqref="F88:G89">
    <cfRule type="cellIs" dxfId="13372" priority="13924" operator="equal">
      <formula>"red"</formula>
    </cfRule>
    <cfRule type="cellIs" dxfId="13371" priority="13926" operator="equal">
      <formula>3</formula>
    </cfRule>
    <cfRule type="cellIs" dxfId="13370" priority="13927" operator="equal">
      <formula>"yellow"</formula>
    </cfRule>
    <cfRule type="cellIs" dxfId="13369" priority="13928" operator="equal">
      <formula>2</formula>
    </cfRule>
    <cfRule type="cellIs" dxfId="13368" priority="13929" operator="equal">
      <formula>"green"</formula>
    </cfRule>
    <cfRule type="cellIs" dxfId="13367" priority="13930" operator="equal">
      <formula>1</formula>
    </cfRule>
    <cfRule type="cellIs" dxfId="13366" priority="13931" operator="equal">
      <formula>"grey"</formula>
    </cfRule>
    <cfRule type="cellIs" dxfId="13365" priority="13932" operator="equal">
      <formula>0</formula>
    </cfRule>
  </conditionalFormatting>
  <conditionalFormatting sqref="G88:G89">
    <cfRule type="cellIs" dxfId="13364" priority="13925" operator="equal">
      <formula>"red"</formula>
    </cfRule>
  </conditionalFormatting>
  <conditionalFormatting sqref="F88:G89">
    <cfRule type="cellIs" dxfId="13363" priority="13915" operator="equal">
      <formula>"red"</formula>
    </cfRule>
    <cfRule type="cellIs" dxfId="13362" priority="13917" operator="equal">
      <formula>3</formula>
    </cfRule>
    <cfRule type="cellIs" dxfId="13361" priority="13918" operator="equal">
      <formula>"yellow"</formula>
    </cfRule>
    <cfRule type="cellIs" dxfId="13360" priority="13919" operator="equal">
      <formula>2</formula>
    </cfRule>
    <cfRule type="cellIs" dxfId="13359" priority="13920" operator="equal">
      <formula>"green"</formula>
    </cfRule>
    <cfRule type="cellIs" dxfId="13358" priority="13921" operator="equal">
      <formula>1</formula>
    </cfRule>
    <cfRule type="cellIs" dxfId="13357" priority="13922" operator="equal">
      <formula>"grey"</formula>
    </cfRule>
    <cfRule type="cellIs" dxfId="13356" priority="13923" operator="equal">
      <formula>0</formula>
    </cfRule>
  </conditionalFormatting>
  <conditionalFormatting sqref="G88:G89">
    <cfRule type="cellIs" dxfId="13355" priority="13916" operator="equal">
      <formula>"red"</formula>
    </cfRule>
  </conditionalFormatting>
  <conditionalFormatting sqref="F92:G92">
    <cfRule type="cellIs" dxfId="13354" priority="13906" operator="equal">
      <formula>"red"</formula>
    </cfRule>
    <cfRule type="cellIs" dxfId="13353" priority="13908" operator="equal">
      <formula>3</formula>
    </cfRule>
    <cfRule type="cellIs" dxfId="13352" priority="13909" operator="equal">
      <formula>"yellow"</formula>
    </cfRule>
    <cfRule type="cellIs" dxfId="13351" priority="13910" operator="equal">
      <formula>2</formula>
    </cfRule>
    <cfRule type="cellIs" dxfId="13350" priority="13911" operator="equal">
      <formula>"green"</formula>
    </cfRule>
    <cfRule type="cellIs" dxfId="13349" priority="13912" operator="equal">
      <formula>1</formula>
    </cfRule>
    <cfRule type="cellIs" dxfId="13348" priority="13913" operator="equal">
      <formula>"grey"</formula>
    </cfRule>
    <cfRule type="cellIs" dxfId="13347" priority="13914" operator="equal">
      <formula>0</formula>
    </cfRule>
  </conditionalFormatting>
  <conditionalFormatting sqref="G92">
    <cfRule type="cellIs" dxfId="13346" priority="13907" operator="equal">
      <formula>"red"</formula>
    </cfRule>
  </conditionalFormatting>
  <conditionalFormatting sqref="F98:G98">
    <cfRule type="cellIs" dxfId="13345" priority="13897" operator="equal">
      <formula>"red"</formula>
    </cfRule>
    <cfRule type="cellIs" dxfId="13344" priority="13899" operator="equal">
      <formula>3</formula>
    </cfRule>
    <cfRule type="cellIs" dxfId="13343" priority="13900" operator="equal">
      <formula>"yellow"</formula>
    </cfRule>
    <cfRule type="cellIs" dxfId="13342" priority="13901" operator="equal">
      <formula>2</formula>
    </cfRule>
    <cfRule type="cellIs" dxfId="13341" priority="13902" operator="equal">
      <formula>"green"</formula>
    </cfRule>
    <cfRule type="cellIs" dxfId="13340" priority="13903" operator="equal">
      <formula>1</formula>
    </cfRule>
    <cfRule type="cellIs" dxfId="13339" priority="13904" operator="equal">
      <formula>"grey"</formula>
    </cfRule>
    <cfRule type="cellIs" dxfId="13338" priority="13905" operator="equal">
      <formula>0</formula>
    </cfRule>
  </conditionalFormatting>
  <conditionalFormatting sqref="G98">
    <cfRule type="cellIs" dxfId="13337" priority="13898" operator="equal">
      <formula>"red"</formula>
    </cfRule>
  </conditionalFormatting>
  <conditionalFormatting sqref="F100:G100">
    <cfRule type="cellIs" dxfId="13336" priority="13888" operator="equal">
      <formula>"red"</formula>
    </cfRule>
    <cfRule type="cellIs" dxfId="13335" priority="13890" operator="equal">
      <formula>3</formula>
    </cfRule>
    <cfRule type="cellIs" dxfId="13334" priority="13891" operator="equal">
      <formula>"yellow"</formula>
    </cfRule>
    <cfRule type="cellIs" dxfId="13333" priority="13892" operator="equal">
      <formula>2</formula>
    </cfRule>
    <cfRule type="cellIs" dxfId="13332" priority="13893" operator="equal">
      <formula>"green"</formula>
    </cfRule>
    <cfRule type="cellIs" dxfId="13331" priority="13894" operator="equal">
      <formula>1</formula>
    </cfRule>
    <cfRule type="cellIs" dxfId="13330" priority="13895" operator="equal">
      <formula>"grey"</formula>
    </cfRule>
    <cfRule type="cellIs" dxfId="13329" priority="13896" operator="equal">
      <formula>0</formula>
    </cfRule>
  </conditionalFormatting>
  <conditionalFormatting sqref="G100">
    <cfRule type="cellIs" dxfId="13328" priority="13889" operator="equal">
      <formula>"red"</formula>
    </cfRule>
  </conditionalFormatting>
  <conditionalFormatting sqref="F90:G91">
    <cfRule type="cellIs" dxfId="13327" priority="13879" operator="equal">
      <formula>"red"</formula>
    </cfRule>
    <cfRule type="cellIs" dxfId="13326" priority="13881" operator="equal">
      <formula>3</formula>
    </cfRule>
    <cfRule type="cellIs" dxfId="13325" priority="13882" operator="equal">
      <formula>"yellow"</formula>
    </cfRule>
    <cfRule type="cellIs" dxfId="13324" priority="13883" operator="equal">
      <formula>2</formula>
    </cfRule>
    <cfRule type="cellIs" dxfId="13323" priority="13884" operator="equal">
      <formula>"green"</formula>
    </cfRule>
    <cfRule type="cellIs" dxfId="13322" priority="13885" operator="equal">
      <formula>1</formula>
    </cfRule>
    <cfRule type="cellIs" dxfId="13321" priority="13886" operator="equal">
      <formula>"grey"</formula>
    </cfRule>
    <cfRule type="cellIs" dxfId="13320" priority="13887" operator="equal">
      <formula>0</formula>
    </cfRule>
  </conditionalFormatting>
  <conditionalFormatting sqref="G90:G91">
    <cfRule type="cellIs" dxfId="13319" priority="13880" operator="equal">
      <formula>"red"</formula>
    </cfRule>
  </conditionalFormatting>
  <conditionalFormatting sqref="F90:G91">
    <cfRule type="cellIs" dxfId="13318" priority="13870" operator="equal">
      <formula>"red"</formula>
    </cfRule>
    <cfRule type="cellIs" dxfId="13317" priority="13872" operator="equal">
      <formula>3</formula>
    </cfRule>
    <cfRule type="cellIs" dxfId="13316" priority="13873" operator="equal">
      <formula>"yellow"</formula>
    </cfRule>
    <cfRule type="cellIs" dxfId="13315" priority="13874" operator="equal">
      <formula>2</formula>
    </cfRule>
    <cfRule type="cellIs" dxfId="13314" priority="13875" operator="equal">
      <formula>"green"</formula>
    </cfRule>
    <cfRule type="cellIs" dxfId="13313" priority="13876" operator="equal">
      <formula>1</formula>
    </cfRule>
    <cfRule type="cellIs" dxfId="13312" priority="13877" operator="equal">
      <formula>"grey"</formula>
    </cfRule>
    <cfRule type="cellIs" dxfId="13311" priority="13878" operator="equal">
      <formula>0</formula>
    </cfRule>
  </conditionalFormatting>
  <conditionalFormatting sqref="G90:G91">
    <cfRule type="cellIs" dxfId="13310" priority="13871" operator="equal">
      <formula>"red"</formula>
    </cfRule>
  </conditionalFormatting>
  <conditionalFormatting sqref="F152:G152">
    <cfRule type="cellIs" dxfId="13309" priority="13789" operator="equal">
      <formula>"red"</formula>
    </cfRule>
    <cfRule type="cellIs" dxfId="13308" priority="13791" operator="equal">
      <formula>3</formula>
    </cfRule>
    <cfRule type="cellIs" dxfId="13307" priority="13792" operator="equal">
      <formula>"yellow"</formula>
    </cfRule>
    <cfRule type="cellIs" dxfId="13306" priority="13793" operator="equal">
      <formula>2</formula>
    </cfRule>
    <cfRule type="cellIs" dxfId="13305" priority="13794" operator="equal">
      <formula>"green"</formula>
    </cfRule>
    <cfRule type="cellIs" dxfId="13304" priority="13795" operator="equal">
      <formula>1</formula>
    </cfRule>
    <cfRule type="cellIs" dxfId="13303" priority="13796" operator="equal">
      <formula>"grey"</formula>
    </cfRule>
    <cfRule type="cellIs" dxfId="13302" priority="13797" operator="equal">
      <formula>0</formula>
    </cfRule>
  </conditionalFormatting>
  <conditionalFormatting sqref="G152">
    <cfRule type="cellIs" dxfId="13301" priority="13790" operator="equal">
      <formula>"red"</formula>
    </cfRule>
  </conditionalFormatting>
  <conditionalFormatting sqref="F151:G151">
    <cfRule type="cellIs" dxfId="13300" priority="13780" operator="equal">
      <formula>"red"</formula>
    </cfRule>
    <cfRule type="cellIs" dxfId="13299" priority="13782" operator="equal">
      <formula>3</formula>
    </cfRule>
    <cfRule type="cellIs" dxfId="13298" priority="13783" operator="equal">
      <formula>"yellow"</formula>
    </cfRule>
    <cfRule type="cellIs" dxfId="13297" priority="13784" operator="equal">
      <formula>2</formula>
    </cfRule>
    <cfRule type="cellIs" dxfId="13296" priority="13785" operator="equal">
      <formula>"green"</formula>
    </cfRule>
    <cfRule type="cellIs" dxfId="13295" priority="13786" operator="equal">
      <formula>1</formula>
    </cfRule>
    <cfRule type="cellIs" dxfId="13294" priority="13787" operator="equal">
      <formula>"grey"</formula>
    </cfRule>
    <cfRule type="cellIs" dxfId="13293" priority="13788" operator="equal">
      <formula>0</formula>
    </cfRule>
  </conditionalFormatting>
  <conditionalFormatting sqref="G151">
    <cfRule type="cellIs" dxfId="13292" priority="13781" operator="equal">
      <formula>"red"</formula>
    </cfRule>
  </conditionalFormatting>
  <conditionalFormatting sqref="F142:G142">
    <cfRule type="cellIs" dxfId="13291" priority="13861" operator="equal">
      <formula>"red"</formula>
    </cfRule>
    <cfRule type="cellIs" dxfId="13290" priority="13863" operator="equal">
      <formula>3</formula>
    </cfRule>
    <cfRule type="cellIs" dxfId="13289" priority="13864" operator="equal">
      <formula>"yellow"</formula>
    </cfRule>
    <cfRule type="cellIs" dxfId="13288" priority="13865" operator="equal">
      <formula>2</formula>
    </cfRule>
    <cfRule type="cellIs" dxfId="13287" priority="13866" operator="equal">
      <formula>"green"</formula>
    </cfRule>
    <cfRule type="cellIs" dxfId="13286" priority="13867" operator="equal">
      <formula>1</formula>
    </cfRule>
    <cfRule type="cellIs" dxfId="13285" priority="13868" operator="equal">
      <formula>"grey"</formula>
    </cfRule>
    <cfRule type="cellIs" dxfId="13284" priority="13869" operator="equal">
      <formula>0</formula>
    </cfRule>
  </conditionalFormatting>
  <conditionalFormatting sqref="G142">
    <cfRule type="cellIs" dxfId="13283" priority="13862" operator="equal">
      <formula>"red"</formula>
    </cfRule>
  </conditionalFormatting>
  <conditionalFormatting sqref="F142:G142">
    <cfRule type="cellIs" dxfId="13282" priority="13852" operator="equal">
      <formula>"red"</formula>
    </cfRule>
    <cfRule type="cellIs" dxfId="13281" priority="13854" operator="equal">
      <formula>3</formula>
    </cfRule>
    <cfRule type="cellIs" dxfId="13280" priority="13855" operator="equal">
      <formula>"yellow"</formula>
    </cfRule>
    <cfRule type="cellIs" dxfId="13279" priority="13856" operator="equal">
      <formula>2</formula>
    </cfRule>
    <cfRule type="cellIs" dxfId="13278" priority="13857" operator="equal">
      <formula>"green"</formula>
    </cfRule>
    <cfRule type="cellIs" dxfId="13277" priority="13858" operator="equal">
      <formula>1</formula>
    </cfRule>
    <cfRule type="cellIs" dxfId="13276" priority="13859" operator="equal">
      <formula>"grey"</formula>
    </cfRule>
    <cfRule type="cellIs" dxfId="13275" priority="13860" operator="equal">
      <formula>0</formula>
    </cfRule>
  </conditionalFormatting>
  <conditionalFormatting sqref="G142">
    <cfRule type="cellIs" dxfId="13274" priority="13853" operator="equal">
      <formula>"red"</formula>
    </cfRule>
  </conditionalFormatting>
  <conditionalFormatting sqref="F148:G148">
    <cfRule type="cellIs" dxfId="13273" priority="13843" operator="equal">
      <formula>"red"</formula>
    </cfRule>
    <cfRule type="cellIs" dxfId="13272" priority="13845" operator="equal">
      <formula>3</formula>
    </cfRule>
    <cfRule type="cellIs" dxfId="13271" priority="13846" operator="equal">
      <formula>"yellow"</formula>
    </cfRule>
    <cfRule type="cellIs" dxfId="13270" priority="13847" operator="equal">
      <formula>2</formula>
    </cfRule>
    <cfRule type="cellIs" dxfId="13269" priority="13848" operator="equal">
      <formula>"green"</formula>
    </cfRule>
    <cfRule type="cellIs" dxfId="13268" priority="13849" operator="equal">
      <formula>1</formula>
    </cfRule>
    <cfRule type="cellIs" dxfId="13267" priority="13850" operator="equal">
      <formula>"grey"</formula>
    </cfRule>
    <cfRule type="cellIs" dxfId="13266" priority="13851" operator="equal">
      <formula>0</formula>
    </cfRule>
  </conditionalFormatting>
  <conditionalFormatting sqref="G148">
    <cfRule type="cellIs" dxfId="13265" priority="13844" operator="equal">
      <formula>"red"</formula>
    </cfRule>
  </conditionalFormatting>
  <conditionalFormatting sqref="F148:G148">
    <cfRule type="cellIs" dxfId="13264" priority="13834" operator="equal">
      <formula>"red"</formula>
    </cfRule>
    <cfRule type="cellIs" dxfId="13263" priority="13836" operator="equal">
      <formula>3</formula>
    </cfRule>
    <cfRule type="cellIs" dxfId="13262" priority="13837" operator="equal">
      <formula>"yellow"</formula>
    </cfRule>
    <cfRule type="cellIs" dxfId="13261" priority="13838" operator="equal">
      <formula>2</formula>
    </cfRule>
    <cfRule type="cellIs" dxfId="13260" priority="13839" operator="equal">
      <formula>"green"</formula>
    </cfRule>
    <cfRule type="cellIs" dxfId="13259" priority="13840" operator="equal">
      <formula>1</formula>
    </cfRule>
    <cfRule type="cellIs" dxfId="13258" priority="13841" operator="equal">
      <formula>"grey"</formula>
    </cfRule>
    <cfRule type="cellIs" dxfId="13257" priority="13842" operator="equal">
      <formula>0</formula>
    </cfRule>
  </conditionalFormatting>
  <conditionalFormatting sqref="G148">
    <cfRule type="cellIs" dxfId="13256" priority="13835" operator="equal">
      <formula>"red"</formula>
    </cfRule>
  </conditionalFormatting>
  <conditionalFormatting sqref="F141:G141">
    <cfRule type="cellIs" dxfId="13255" priority="13825" operator="equal">
      <formula>"red"</formula>
    </cfRule>
    <cfRule type="cellIs" dxfId="13254" priority="13827" operator="equal">
      <formula>3</formula>
    </cfRule>
    <cfRule type="cellIs" dxfId="13253" priority="13828" operator="equal">
      <formula>"yellow"</formula>
    </cfRule>
    <cfRule type="cellIs" dxfId="13252" priority="13829" operator="equal">
      <formula>2</formula>
    </cfRule>
    <cfRule type="cellIs" dxfId="13251" priority="13830" operator="equal">
      <formula>"green"</formula>
    </cfRule>
    <cfRule type="cellIs" dxfId="13250" priority="13831" operator="equal">
      <formula>1</formula>
    </cfRule>
    <cfRule type="cellIs" dxfId="13249" priority="13832" operator="equal">
      <formula>"grey"</formula>
    </cfRule>
    <cfRule type="cellIs" dxfId="13248" priority="13833" operator="equal">
      <formula>0</formula>
    </cfRule>
  </conditionalFormatting>
  <conditionalFormatting sqref="G141">
    <cfRule type="cellIs" dxfId="13247" priority="13826" operator="equal">
      <formula>"red"</formula>
    </cfRule>
  </conditionalFormatting>
  <conditionalFormatting sqref="F141:G141">
    <cfRule type="cellIs" dxfId="13246" priority="13816" operator="equal">
      <formula>"red"</formula>
    </cfRule>
    <cfRule type="cellIs" dxfId="13245" priority="13818" operator="equal">
      <formula>3</formula>
    </cfRule>
    <cfRule type="cellIs" dxfId="13244" priority="13819" operator="equal">
      <formula>"yellow"</formula>
    </cfRule>
    <cfRule type="cellIs" dxfId="13243" priority="13820" operator="equal">
      <formula>2</formula>
    </cfRule>
    <cfRule type="cellIs" dxfId="13242" priority="13821" operator="equal">
      <formula>"green"</formula>
    </cfRule>
    <cfRule type="cellIs" dxfId="13241" priority="13822" operator="equal">
      <formula>1</formula>
    </cfRule>
    <cfRule type="cellIs" dxfId="13240" priority="13823" operator="equal">
      <formula>"grey"</formula>
    </cfRule>
    <cfRule type="cellIs" dxfId="13239" priority="13824" operator="equal">
      <formula>0</formula>
    </cfRule>
  </conditionalFormatting>
  <conditionalFormatting sqref="G141">
    <cfRule type="cellIs" dxfId="13238" priority="13817" operator="equal">
      <formula>"red"</formula>
    </cfRule>
  </conditionalFormatting>
  <conditionalFormatting sqref="F147:G147">
    <cfRule type="cellIs" dxfId="13237" priority="13807" operator="equal">
      <formula>"red"</formula>
    </cfRule>
    <cfRule type="cellIs" dxfId="13236" priority="13809" operator="equal">
      <formula>3</formula>
    </cfRule>
    <cfRule type="cellIs" dxfId="13235" priority="13810" operator="equal">
      <formula>"yellow"</formula>
    </cfRule>
    <cfRule type="cellIs" dxfId="13234" priority="13811" operator="equal">
      <formula>2</formula>
    </cfRule>
    <cfRule type="cellIs" dxfId="13233" priority="13812" operator="equal">
      <formula>"green"</formula>
    </cfRule>
    <cfRule type="cellIs" dxfId="13232" priority="13813" operator="equal">
      <formula>1</formula>
    </cfRule>
    <cfRule type="cellIs" dxfId="13231" priority="13814" operator="equal">
      <formula>"grey"</formula>
    </cfRule>
    <cfRule type="cellIs" dxfId="13230" priority="13815" operator="equal">
      <formula>0</formula>
    </cfRule>
  </conditionalFormatting>
  <conditionalFormatting sqref="G147">
    <cfRule type="cellIs" dxfId="13229" priority="13808" operator="equal">
      <formula>"red"</formula>
    </cfRule>
  </conditionalFormatting>
  <conditionalFormatting sqref="F147:G147">
    <cfRule type="cellIs" dxfId="13228" priority="13798" operator="equal">
      <formula>"red"</formula>
    </cfRule>
    <cfRule type="cellIs" dxfId="13227" priority="13800" operator="equal">
      <formula>3</formula>
    </cfRule>
    <cfRule type="cellIs" dxfId="13226" priority="13801" operator="equal">
      <formula>"yellow"</formula>
    </cfRule>
    <cfRule type="cellIs" dxfId="13225" priority="13802" operator="equal">
      <formula>2</formula>
    </cfRule>
    <cfRule type="cellIs" dxfId="13224" priority="13803" operator="equal">
      <formula>"green"</formula>
    </cfRule>
    <cfRule type="cellIs" dxfId="13223" priority="13804" operator="equal">
      <formula>1</formula>
    </cfRule>
    <cfRule type="cellIs" dxfId="13222" priority="13805" operator="equal">
      <formula>"grey"</formula>
    </cfRule>
    <cfRule type="cellIs" dxfId="13221" priority="13806" operator="equal">
      <formula>0</formula>
    </cfRule>
  </conditionalFormatting>
  <conditionalFormatting sqref="G147">
    <cfRule type="cellIs" dxfId="13220" priority="13799" operator="equal">
      <formula>"red"</formula>
    </cfRule>
  </conditionalFormatting>
  <conditionalFormatting sqref="F151:G151">
    <cfRule type="cellIs" dxfId="13219" priority="13663" operator="equal">
      <formula>"red"</formula>
    </cfRule>
    <cfRule type="cellIs" dxfId="13218" priority="13665" operator="equal">
      <formula>3</formula>
    </cfRule>
    <cfRule type="cellIs" dxfId="13217" priority="13666" operator="equal">
      <formula>"yellow"</formula>
    </cfRule>
    <cfRule type="cellIs" dxfId="13216" priority="13667" operator="equal">
      <formula>2</formula>
    </cfRule>
    <cfRule type="cellIs" dxfId="13215" priority="13668" operator="equal">
      <formula>"green"</formula>
    </cfRule>
    <cfRule type="cellIs" dxfId="13214" priority="13669" operator="equal">
      <formula>1</formula>
    </cfRule>
    <cfRule type="cellIs" dxfId="13213" priority="13670" operator="equal">
      <formula>"grey"</formula>
    </cfRule>
    <cfRule type="cellIs" dxfId="13212" priority="13671" operator="equal">
      <formula>0</formula>
    </cfRule>
  </conditionalFormatting>
  <conditionalFormatting sqref="G151">
    <cfRule type="cellIs" dxfId="13211" priority="13664" operator="equal">
      <formula>"red"</formula>
    </cfRule>
  </conditionalFormatting>
  <conditionalFormatting sqref="F150:G150">
    <cfRule type="cellIs" dxfId="13210" priority="13654" operator="equal">
      <formula>"red"</formula>
    </cfRule>
    <cfRule type="cellIs" dxfId="13209" priority="13656" operator="equal">
      <formula>3</formula>
    </cfRule>
    <cfRule type="cellIs" dxfId="13208" priority="13657" operator="equal">
      <formula>"yellow"</formula>
    </cfRule>
    <cfRule type="cellIs" dxfId="13207" priority="13658" operator="equal">
      <formula>2</formula>
    </cfRule>
    <cfRule type="cellIs" dxfId="13206" priority="13659" operator="equal">
      <formula>"green"</formula>
    </cfRule>
    <cfRule type="cellIs" dxfId="13205" priority="13660" operator="equal">
      <formula>1</formula>
    </cfRule>
    <cfRule type="cellIs" dxfId="13204" priority="13661" operator="equal">
      <formula>"grey"</formula>
    </cfRule>
    <cfRule type="cellIs" dxfId="13203" priority="13662" operator="equal">
      <formula>0</formula>
    </cfRule>
  </conditionalFormatting>
  <conditionalFormatting sqref="G150">
    <cfRule type="cellIs" dxfId="13202" priority="13655" operator="equal">
      <formula>"red"</formula>
    </cfRule>
  </conditionalFormatting>
  <conditionalFormatting sqref="F141:G141">
    <cfRule type="cellIs" dxfId="13201" priority="13735" operator="equal">
      <formula>"red"</formula>
    </cfRule>
    <cfRule type="cellIs" dxfId="13200" priority="13737" operator="equal">
      <formula>3</formula>
    </cfRule>
    <cfRule type="cellIs" dxfId="13199" priority="13738" operator="equal">
      <formula>"yellow"</formula>
    </cfRule>
    <cfRule type="cellIs" dxfId="13198" priority="13739" operator="equal">
      <formula>2</formula>
    </cfRule>
    <cfRule type="cellIs" dxfId="13197" priority="13740" operator="equal">
      <formula>"green"</formula>
    </cfRule>
    <cfRule type="cellIs" dxfId="13196" priority="13741" operator="equal">
      <formula>1</formula>
    </cfRule>
    <cfRule type="cellIs" dxfId="13195" priority="13742" operator="equal">
      <formula>"grey"</formula>
    </cfRule>
    <cfRule type="cellIs" dxfId="13194" priority="13743" operator="equal">
      <formula>0</formula>
    </cfRule>
  </conditionalFormatting>
  <conditionalFormatting sqref="G141">
    <cfRule type="cellIs" dxfId="13193" priority="13736" operator="equal">
      <formula>"red"</formula>
    </cfRule>
  </conditionalFormatting>
  <conditionalFormatting sqref="F135:G137">
    <cfRule type="cellIs" dxfId="13192" priority="13771" operator="equal">
      <formula>"red"</formula>
    </cfRule>
    <cfRule type="cellIs" dxfId="13191" priority="13773" operator="equal">
      <formula>3</formula>
    </cfRule>
    <cfRule type="cellIs" dxfId="13190" priority="13774" operator="equal">
      <formula>"yellow"</formula>
    </cfRule>
    <cfRule type="cellIs" dxfId="13189" priority="13775" operator="equal">
      <formula>2</formula>
    </cfRule>
    <cfRule type="cellIs" dxfId="13188" priority="13776" operator="equal">
      <formula>"green"</formula>
    </cfRule>
    <cfRule type="cellIs" dxfId="13187" priority="13777" operator="equal">
      <formula>1</formula>
    </cfRule>
    <cfRule type="cellIs" dxfId="13186" priority="13778" operator="equal">
      <formula>"grey"</formula>
    </cfRule>
    <cfRule type="cellIs" dxfId="13185" priority="13779" operator="equal">
      <formula>0</formula>
    </cfRule>
  </conditionalFormatting>
  <conditionalFormatting sqref="G135:G137">
    <cfRule type="cellIs" dxfId="13184" priority="13772" operator="equal">
      <formula>"red"</formula>
    </cfRule>
  </conditionalFormatting>
  <conditionalFormatting sqref="F134:G134">
    <cfRule type="cellIs" dxfId="13183" priority="13762" operator="equal">
      <formula>"red"</formula>
    </cfRule>
    <cfRule type="cellIs" dxfId="13182" priority="13764" operator="equal">
      <formula>3</formula>
    </cfRule>
    <cfRule type="cellIs" dxfId="13181" priority="13765" operator="equal">
      <formula>"yellow"</formula>
    </cfRule>
    <cfRule type="cellIs" dxfId="13180" priority="13766" operator="equal">
      <formula>2</formula>
    </cfRule>
    <cfRule type="cellIs" dxfId="13179" priority="13767" operator="equal">
      <formula>"green"</formula>
    </cfRule>
    <cfRule type="cellIs" dxfId="13178" priority="13768" operator="equal">
      <formula>1</formula>
    </cfRule>
    <cfRule type="cellIs" dxfId="13177" priority="13769" operator="equal">
      <formula>"grey"</formula>
    </cfRule>
    <cfRule type="cellIs" dxfId="13176" priority="13770" operator="equal">
      <formula>0</formula>
    </cfRule>
  </conditionalFormatting>
  <conditionalFormatting sqref="G134">
    <cfRule type="cellIs" dxfId="13175" priority="13763" operator="equal">
      <formula>"red"</formula>
    </cfRule>
  </conditionalFormatting>
  <conditionalFormatting sqref="F133:G133">
    <cfRule type="cellIs" dxfId="13174" priority="13753" operator="equal">
      <formula>"red"</formula>
    </cfRule>
    <cfRule type="cellIs" dxfId="13173" priority="13755" operator="equal">
      <formula>3</formula>
    </cfRule>
    <cfRule type="cellIs" dxfId="13172" priority="13756" operator="equal">
      <formula>"yellow"</formula>
    </cfRule>
    <cfRule type="cellIs" dxfId="13171" priority="13757" operator="equal">
      <formula>2</formula>
    </cfRule>
    <cfRule type="cellIs" dxfId="13170" priority="13758" operator="equal">
      <formula>"green"</formula>
    </cfRule>
    <cfRule type="cellIs" dxfId="13169" priority="13759" operator="equal">
      <formula>1</formula>
    </cfRule>
    <cfRule type="cellIs" dxfId="13168" priority="13760" operator="equal">
      <formula>"grey"</formula>
    </cfRule>
    <cfRule type="cellIs" dxfId="13167" priority="13761" operator="equal">
      <formula>0</formula>
    </cfRule>
  </conditionalFormatting>
  <conditionalFormatting sqref="G133">
    <cfRule type="cellIs" dxfId="13166" priority="13754" operator="equal">
      <formula>"red"</formula>
    </cfRule>
  </conditionalFormatting>
  <conditionalFormatting sqref="F155:G155">
    <cfRule type="cellIs" dxfId="13165" priority="13744" operator="equal">
      <formula>"red"</formula>
    </cfRule>
    <cfRule type="cellIs" dxfId="13164" priority="13746" operator="equal">
      <formula>3</formula>
    </cfRule>
    <cfRule type="cellIs" dxfId="13163" priority="13747" operator="equal">
      <formula>"yellow"</formula>
    </cfRule>
    <cfRule type="cellIs" dxfId="13162" priority="13748" operator="equal">
      <formula>2</formula>
    </cfRule>
    <cfRule type="cellIs" dxfId="13161" priority="13749" operator="equal">
      <formula>"green"</formula>
    </cfRule>
    <cfRule type="cellIs" dxfId="13160" priority="13750" operator="equal">
      <formula>1</formula>
    </cfRule>
    <cfRule type="cellIs" dxfId="13159" priority="13751" operator="equal">
      <formula>"grey"</formula>
    </cfRule>
    <cfRule type="cellIs" dxfId="13158" priority="13752" operator="equal">
      <formula>0</formula>
    </cfRule>
  </conditionalFormatting>
  <conditionalFormatting sqref="G155">
    <cfRule type="cellIs" dxfId="13157" priority="13745" operator="equal">
      <formula>"red"</formula>
    </cfRule>
  </conditionalFormatting>
  <conditionalFormatting sqref="F141:G141">
    <cfRule type="cellIs" dxfId="13156" priority="13726" operator="equal">
      <formula>"red"</formula>
    </cfRule>
    <cfRule type="cellIs" dxfId="13155" priority="13728" operator="equal">
      <formula>3</formula>
    </cfRule>
    <cfRule type="cellIs" dxfId="13154" priority="13729" operator="equal">
      <formula>"yellow"</formula>
    </cfRule>
    <cfRule type="cellIs" dxfId="13153" priority="13730" operator="equal">
      <formula>2</formula>
    </cfRule>
    <cfRule type="cellIs" dxfId="13152" priority="13731" operator="equal">
      <formula>"green"</formula>
    </cfRule>
    <cfRule type="cellIs" dxfId="13151" priority="13732" operator="equal">
      <formula>1</formula>
    </cfRule>
    <cfRule type="cellIs" dxfId="13150" priority="13733" operator="equal">
      <formula>"grey"</formula>
    </cfRule>
    <cfRule type="cellIs" dxfId="13149" priority="13734" operator="equal">
      <formula>0</formula>
    </cfRule>
  </conditionalFormatting>
  <conditionalFormatting sqref="G141">
    <cfRule type="cellIs" dxfId="13148" priority="13727" operator="equal">
      <formula>"red"</formula>
    </cfRule>
  </conditionalFormatting>
  <conditionalFormatting sqref="F147:G147">
    <cfRule type="cellIs" dxfId="13147" priority="13717" operator="equal">
      <formula>"red"</formula>
    </cfRule>
    <cfRule type="cellIs" dxfId="13146" priority="13719" operator="equal">
      <formula>3</formula>
    </cfRule>
    <cfRule type="cellIs" dxfId="13145" priority="13720" operator="equal">
      <formula>"yellow"</formula>
    </cfRule>
    <cfRule type="cellIs" dxfId="13144" priority="13721" operator="equal">
      <formula>2</formula>
    </cfRule>
    <cfRule type="cellIs" dxfId="13143" priority="13722" operator="equal">
      <formula>"green"</formula>
    </cfRule>
    <cfRule type="cellIs" dxfId="13142" priority="13723" operator="equal">
      <formula>1</formula>
    </cfRule>
    <cfRule type="cellIs" dxfId="13141" priority="13724" operator="equal">
      <formula>"grey"</formula>
    </cfRule>
    <cfRule type="cellIs" dxfId="13140" priority="13725" operator="equal">
      <formula>0</formula>
    </cfRule>
  </conditionalFormatting>
  <conditionalFormatting sqref="G147">
    <cfRule type="cellIs" dxfId="13139" priority="13718" operator="equal">
      <formula>"red"</formula>
    </cfRule>
  </conditionalFormatting>
  <conditionalFormatting sqref="F147:G147">
    <cfRule type="cellIs" dxfId="13138" priority="13708" operator="equal">
      <formula>"red"</formula>
    </cfRule>
    <cfRule type="cellIs" dxfId="13137" priority="13710" operator="equal">
      <formula>3</formula>
    </cfRule>
    <cfRule type="cellIs" dxfId="13136" priority="13711" operator="equal">
      <formula>"yellow"</formula>
    </cfRule>
    <cfRule type="cellIs" dxfId="13135" priority="13712" operator="equal">
      <formula>2</formula>
    </cfRule>
    <cfRule type="cellIs" dxfId="13134" priority="13713" operator="equal">
      <formula>"green"</formula>
    </cfRule>
    <cfRule type="cellIs" dxfId="13133" priority="13714" operator="equal">
      <formula>1</formula>
    </cfRule>
    <cfRule type="cellIs" dxfId="13132" priority="13715" operator="equal">
      <formula>"grey"</formula>
    </cfRule>
    <cfRule type="cellIs" dxfId="13131" priority="13716" operator="equal">
      <formula>0</formula>
    </cfRule>
  </conditionalFormatting>
  <conditionalFormatting sqref="G147">
    <cfRule type="cellIs" dxfId="13130" priority="13709" operator="equal">
      <formula>"red"</formula>
    </cfRule>
  </conditionalFormatting>
  <conditionalFormatting sqref="F140:G140">
    <cfRule type="cellIs" dxfId="13129" priority="13699" operator="equal">
      <formula>"red"</formula>
    </cfRule>
    <cfRule type="cellIs" dxfId="13128" priority="13701" operator="equal">
      <formula>3</formula>
    </cfRule>
    <cfRule type="cellIs" dxfId="13127" priority="13702" operator="equal">
      <formula>"yellow"</formula>
    </cfRule>
    <cfRule type="cellIs" dxfId="13126" priority="13703" operator="equal">
      <formula>2</formula>
    </cfRule>
    <cfRule type="cellIs" dxfId="13125" priority="13704" operator="equal">
      <formula>"green"</formula>
    </cfRule>
    <cfRule type="cellIs" dxfId="13124" priority="13705" operator="equal">
      <formula>1</formula>
    </cfRule>
    <cfRule type="cellIs" dxfId="13123" priority="13706" operator="equal">
      <formula>"grey"</formula>
    </cfRule>
    <cfRule type="cellIs" dxfId="13122" priority="13707" operator="equal">
      <formula>0</formula>
    </cfRule>
  </conditionalFormatting>
  <conditionalFormatting sqref="G140">
    <cfRule type="cellIs" dxfId="13121" priority="13700" operator="equal">
      <formula>"red"</formula>
    </cfRule>
  </conditionalFormatting>
  <conditionalFormatting sqref="F140:G140">
    <cfRule type="cellIs" dxfId="13120" priority="13690" operator="equal">
      <formula>"red"</formula>
    </cfRule>
    <cfRule type="cellIs" dxfId="13119" priority="13692" operator="equal">
      <formula>3</formula>
    </cfRule>
    <cfRule type="cellIs" dxfId="13118" priority="13693" operator="equal">
      <formula>"yellow"</formula>
    </cfRule>
    <cfRule type="cellIs" dxfId="13117" priority="13694" operator="equal">
      <formula>2</formula>
    </cfRule>
    <cfRule type="cellIs" dxfId="13116" priority="13695" operator="equal">
      <formula>"green"</formula>
    </cfRule>
    <cfRule type="cellIs" dxfId="13115" priority="13696" operator="equal">
      <formula>1</formula>
    </cfRule>
    <cfRule type="cellIs" dxfId="13114" priority="13697" operator="equal">
      <formula>"grey"</formula>
    </cfRule>
    <cfRule type="cellIs" dxfId="13113" priority="13698" operator="equal">
      <formula>0</formula>
    </cfRule>
  </conditionalFormatting>
  <conditionalFormatting sqref="G140">
    <cfRule type="cellIs" dxfId="13112" priority="13691" operator="equal">
      <formula>"red"</formula>
    </cfRule>
  </conditionalFormatting>
  <conditionalFormatting sqref="F146:G146">
    <cfRule type="cellIs" dxfId="13111" priority="13681" operator="equal">
      <formula>"red"</formula>
    </cfRule>
    <cfRule type="cellIs" dxfId="13110" priority="13683" operator="equal">
      <formula>3</formula>
    </cfRule>
    <cfRule type="cellIs" dxfId="13109" priority="13684" operator="equal">
      <formula>"yellow"</formula>
    </cfRule>
    <cfRule type="cellIs" dxfId="13108" priority="13685" operator="equal">
      <formula>2</formula>
    </cfRule>
    <cfRule type="cellIs" dxfId="13107" priority="13686" operator="equal">
      <formula>"green"</formula>
    </cfRule>
    <cfRule type="cellIs" dxfId="13106" priority="13687" operator="equal">
      <formula>1</formula>
    </cfRule>
    <cfRule type="cellIs" dxfId="13105" priority="13688" operator="equal">
      <formula>"grey"</formula>
    </cfRule>
    <cfRule type="cellIs" dxfId="13104" priority="13689" operator="equal">
      <formula>0</formula>
    </cfRule>
  </conditionalFormatting>
  <conditionalFormatting sqref="G146">
    <cfRule type="cellIs" dxfId="13103" priority="13682" operator="equal">
      <formula>"red"</formula>
    </cfRule>
  </conditionalFormatting>
  <conditionalFormatting sqref="F146:G146">
    <cfRule type="cellIs" dxfId="13102" priority="13672" operator="equal">
      <formula>"red"</formula>
    </cfRule>
    <cfRule type="cellIs" dxfId="13101" priority="13674" operator="equal">
      <formula>3</formula>
    </cfRule>
    <cfRule type="cellIs" dxfId="13100" priority="13675" operator="equal">
      <formula>"yellow"</formula>
    </cfRule>
    <cfRule type="cellIs" dxfId="13099" priority="13676" operator="equal">
      <formula>2</formula>
    </cfRule>
    <cfRule type="cellIs" dxfId="13098" priority="13677" operator="equal">
      <formula>"green"</formula>
    </cfRule>
    <cfRule type="cellIs" dxfId="13097" priority="13678" operator="equal">
      <formula>1</formula>
    </cfRule>
    <cfRule type="cellIs" dxfId="13096" priority="13679" operator="equal">
      <formula>"grey"</formula>
    </cfRule>
    <cfRule type="cellIs" dxfId="13095" priority="13680" operator="equal">
      <formula>0</formula>
    </cfRule>
  </conditionalFormatting>
  <conditionalFormatting sqref="G146">
    <cfRule type="cellIs" dxfId="13094" priority="13673" operator="equal">
      <formula>"red"</formula>
    </cfRule>
  </conditionalFormatting>
  <conditionalFormatting sqref="F154:G154">
    <cfRule type="cellIs" dxfId="13093" priority="13645" operator="equal">
      <formula>"red"</formula>
    </cfRule>
    <cfRule type="cellIs" dxfId="13092" priority="13647" operator="equal">
      <formula>3</formula>
    </cfRule>
    <cfRule type="cellIs" dxfId="13091" priority="13648" operator="equal">
      <formula>"yellow"</formula>
    </cfRule>
    <cfRule type="cellIs" dxfId="13090" priority="13649" operator="equal">
      <formula>2</formula>
    </cfRule>
    <cfRule type="cellIs" dxfId="13089" priority="13650" operator="equal">
      <formula>"green"</formula>
    </cfRule>
    <cfRule type="cellIs" dxfId="13088" priority="13651" operator="equal">
      <formula>1</formula>
    </cfRule>
    <cfRule type="cellIs" dxfId="13087" priority="13652" operator="equal">
      <formula>"grey"</formula>
    </cfRule>
    <cfRule type="cellIs" dxfId="13086" priority="13653" operator="equal">
      <formula>0</formula>
    </cfRule>
  </conditionalFormatting>
  <conditionalFormatting sqref="G154">
    <cfRule type="cellIs" dxfId="13085" priority="13646" operator="equal">
      <formula>"red"</formula>
    </cfRule>
  </conditionalFormatting>
  <conditionalFormatting sqref="F60:G60">
    <cfRule type="cellIs" dxfId="13084" priority="13636" operator="equal">
      <formula>"red"</formula>
    </cfRule>
    <cfRule type="cellIs" dxfId="13083" priority="13638" operator="equal">
      <formula>3</formula>
    </cfRule>
    <cfRule type="cellIs" dxfId="13082" priority="13639" operator="equal">
      <formula>"yellow"</formula>
    </cfRule>
    <cfRule type="cellIs" dxfId="13081" priority="13640" operator="equal">
      <formula>2</formula>
    </cfRule>
    <cfRule type="cellIs" dxfId="13080" priority="13641" operator="equal">
      <formula>"green"</formula>
    </cfRule>
    <cfRule type="cellIs" dxfId="13079" priority="13642" operator="equal">
      <formula>1</formula>
    </cfRule>
    <cfRule type="cellIs" dxfId="13078" priority="13643" operator="equal">
      <formula>"grey"</formula>
    </cfRule>
    <cfRule type="cellIs" dxfId="13077" priority="13644" operator="equal">
      <formula>0</formula>
    </cfRule>
  </conditionalFormatting>
  <conditionalFormatting sqref="G60">
    <cfRule type="cellIs" dxfId="13076" priority="13637" operator="equal">
      <formula>"red"</formula>
    </cfRule>
  </conditionalFormatting>
  <conditionalFormatting sqref="F73:G73">
    <cfRule type="cellIs" dxfId="13075" priority="13627" operator="equal">
      <formula>"red"</formula>
    </cfRule>
    <cfRule type="cellIs" dxfId="13074" priority="13629" operator="equal">
      <formula>3</formula>
    </cfRule>
    <cfRule type="cellIs" dxfId="13073" priority="13630" operator="equal">
      <formula>"yellow"</formula>
    </cfRule>
    <cfRule type="cellIs" dxfId="13072" priority="13631" operator="equal">
      <formula>2</formula>
    </cfRule>
    <cfRule type="cellIs" dxfId="13071" priority="13632" operator="equal">
      <formula>"green"</formula>
    </cfRule>
    <cfRule type="cellIs" dxfId="13070" priority="13633" operator="equal">
      <formula>1</formula>
    </cfRule>
    <cfRule type="cellIs" dxfId="13069" priority="13634" operator="equal">
      <formula>"grey"</formula>
    </cfRule>
    <cfRule type="cellIs" dxfId="13068" priority="13635" operator="equal">
      <formula>0</formula>
    </cfRule>
  </conditionalFormatting>
  <conditionalFormatting sqref="G73">
    <cfRule type="cellIs" dxfId="13067" priority="13628" operator="equal">
      <formula>"red"</formula>
    </cfRule>
  </conditionalFormatting>
  <conditionalFormatting sqref="F157:G157">
    <cfRule type="cellIs" dxfId="13066" priority="13582" operator="equal">
      <formula>"red"</formula>
    </cfRule>
    <cfRule type="cellIs" dxfId="13065" priority="13584" operator="equal">
      <formula>3</formula>
    </cfRule>
    <cfRule type="cellIs" dxfId="13064" priority="13585" operator="equal">
      <formula>"yellow"</formula>
    </cfRule>
    <cfRule type="cellIs" dxfId="13063" priority="13586" operator="equal">
      <formula>2</formula>
    </cfRule>
    <cfRule type="cellIs" dxfId="13062" priority="13587" operator="equal">
      <formula>"green"</formula>
    </cfRule>
    <cfRule type="cellIs" dxfId="13061" priority="13588" operator="equal">
      <formula>1</formula>
    </cfRule>
    <cfRule type="cellIs" dxfId="13060" priority="13589" operator="equal">
      <formula>"grey"</formula>
    </cfRule>
    <cfRule type="cellIs" dxfId="13059" priority="13590" operator="equal">
      <formula>0</formula>
    </cfRule>
  </conditionalFormatting>
  <conditionalFormatting sqref="G157">
    <cfRule type="cellIs" dxfId="13058" priority="13583" operator="equal">
      <formula>"red"</formula>
    </cfRule>
  </conditionalFormatting>
  <conditionalFormatting sqref="F158:G158">
    <cfRule type="cellIs" dxfId="13057" priority="13573" operator="equal">
      <formula>"red"</formula>
    </cfRule>
    <cfRule type="cellIs" dxfId="13056" priority="13575" operator="equal">
      <formula>3</formula>
    </cfRule>
    <cfRule type="cellIs" dxfId="13055" priority="13576" operator="equal">
      <formula>"yellow"</formula>
    </cfRule>
    <cfRule type="cellIs" dxfId="13054" priority="13577" operator="equal">
      <formula>2</formula>
    </cfRule>
    <cfRule type="cellIs" dxfId="13053" priority="13578" operator="equal">
      <formula>"green"</formula>
    </cfRule>
    <cfRule type="cellIs" dxfId="13052" priority="13579" operator="equal">
      <formula>1</formula>
    </cfRule>
    <cfRule type="cellIs" dxfId="13051" priority="13580" operator="equal">
      <formula>"grey"</formula>
    </cfRule>
    <cfRule type="cellIs" dxfId="13050" priority="13581" operator="equal">
      <formula>0</formula>
    </cfRule>
  </conditionalFormatting>
  <conditionalFormatting sqref="G158">
    <cfRule type="cellIs" dxfId="13049" priority="13574" operator="equal">
      <formula>"red"</formula>
    </cfRule>
  </conditionalFormatting>
  <conditionalFormatting sqref="F217:G217">
    <cfRule type="cellIs" dxfId="13048" priority="13618" operator="equal">
      <formula>"red"</formula>
    </cfRule>
    <cfRule type="cellIs" dxfId="13047" priority="13620" operator="equal">
      <formula>3</formula>
    </cfRule>
    <cfRule type="cellIs" dxfId="13046" priority="13621" operator="equal">
      <formula>"yellow"</formula>
    </cfRule>
    <cfRule type="cellIs" dxfId="13045" priority="13622" operator="equal">
      <formula>2</formula>
    </cfRule>
    <cfRule type="cellIs" dxfId="13044" priority="13623" operator="equal">
      <formula>"green"</formula>
    </cfRule>
    <cfRule type="cellIs" dxfId="13043" priority="13624" operator="equal">
      <formula>1</formula>
    </cfRule>
    <cfRule type="cellIs" dxfId="13042" priority="13625" operator="equal">
      <formula>"grey"</formula>
    </cfRule>
    <cfRule type="cellIs" dxfId="13041" priority="13626" operator="equal">
      <formula>0</formula>
    </cfRule>
  </conditionalFormatting>
  <conditionalFormatting sqref="G217">
    <cfRule type="cellIs" dxfId="13040" priority="13619" operator="equal">
      <formula>"red"</formula>
    </cfRule>
  </conditionalFormatting>
  <conditionalFormatting sqref="F97:G97">
    <cfRule type="cellIs" dxfId="13039" priority="13609" operator="equal">
      <formula>"red"</formula>
    </cfRule>
    <cfRule type="cellIs" dxfId="13038" priority="13611" operator="equal">
      <formula>3</formula>
    </cfRule>
    <cfRule type="cellIs" dxfId="13037" priority="13612" operator="equal">
      <formula>"yellow"</formula>
    </cfRule>
    <cfRule type="cellIs" dxfId="13036" priority="13613" operator="equal">
      <formula>2</formula>
    </cfRule>
    <cfRule type="cellIs" dxfId="13035" priority="13614" operator="equal">
      <formula>"green"</formula>
    </cfRule>
    <cfRule type="cellIs" dxfId="13034" priority="13615" operator="equal">
      <formula>1</formula>
    </cfRule>
    <cfRule type="cellIs" dxfId="13033" priority="13616" operator="equal">
      <formula>"grey"</formula>
    </cfRule>
    <cfRule type="cellIs" dxfId="13032" priority="13617" operator="equal">
      <formula>0</formula>
    </cfRule>
  </conditionalFormatting>
  <conditionalFormatting sqref="G97">
    <cfRule type="cellIs" dxfId="13031" priority="13610" operator="equal">
      <formula>"red"</formula>
    </cfRule>
  </conditionalFormatting>
  <conditionalFormatting sqref="F108:G108">
    <cfRule type="cellIs" dxfId="13030" priority="13600" operator="equal">
      <formula>"red"</formula>
    </cfRule>
    <cfRule type="cellIs" dxfId="13029" priority="13602" operator="equal">
      <formula>3</formula>
    </cfRule>
    <cfRule type="cellIs" dxfId="13028" priority="13603" operator="equal">
      <formula>"yellow"</formula>
    </cfRule>
    <cfRule type="cellIs" dxfId="13027" priority="13604" operator="equal">
      <formula>2</formula>
    </cfRule>
    <cfRule type="cellIs" dxfId="13026" priority="13605" operator="equal">
      <formula>"green"</formula>
    </cfRule>
    <cfRule type="cellIs" dxfId="13025" priority="13606" operator="equal">
      <formula>1</formula>
    </cfRule>
    <cfRule type="cellIs" dxfId="13024" priority="13607" operator="equal">
      <formula>"grey"</formula>
    </cfRule>
    <cfRule type="cellIs" dxfId="13023" priority="13608" operator="equal">
      <formula>0</formula>
    </cfRule>
  </conditionalFormatting>
  <conditionalFormatting sqref="G108">
    <cfRule type="cellIs" dxfId="13022" priority="13601" operator="equal">
      <formula>"red"</formula>
    </cfRule>
  </conditionalFormatting>
  <conditionalFormatting sqref="F165:G165">
    <cfRule type="cellIs" dxfId="13021" priority="13591" operator="equal">
      <formula>"red"</formula>
    </cfRule>
    <cfRule type="cellIs" dxfId="13020" priority="13593" operator="equal">
      <formula>3</formula>
    </cfRule>
    <cfRule type="cellIs" dxfId="13019" priority="13594" operator="equal">
      <formula>"yellow"</formula>
    </cfRule>
    <cfRule type="cellIs" dxfId="13018" priority="13595" operator="equal">
      <formula>2</formula>
    </cfRule>
    <cfRule type="cellIs" dxfId="13017" priority="13596" operator="equal">
      <formula>"green"</formula>
    </cfRule>
    <cfRule type="cellIs" dxfId="13016" priority="13597" operator="equal">
      <formula>1</formula>
    </cfRule>
    <cfRule type="cellIs" dxfId="13015" priority="13598" operator="equal">
      <formula>"grey"</formula>
    </cfRule>
    <cfRule type="cellIs" dxfId="13014" priority="13599" operator="equal">
      <formula>0</formula>
    </cfRule>
  </conditionalFormatting>
  <conditionalFormatting sqref="G165">
    <cfRule type="cellIs" dxfId="13013" priority="13592" operator="equal">
      <formula>"red"</formula>
    </cfRule>
  </conditionalFormatting>
  <conditionalFormatting sqref="F160:G160">
    <cfRule type="cellIs" dxfId="13012" priority="13555" operator="equal">
      <formula>"red"</formula>
    </cfRule>
    <cfRule type="cellIs" dxfId="13011" priority="13557" operator="equal">
      <formula>3</formula>
    </cfRule>
    <cfRule type="cellIs" dxfId="13010" priority="13558" operator="equal">
      <formula>"yellow"</formula>
    </cfRule>
    <cfRule type="cellIs" dxfId="13009" priority="13559" operator="equal">
      <formula>2</formula>
    </cfRule>
    <cfRule type="cellIs" dxfId="13008" priority="13560" operator="equal">
      <formula>"green"</formula>
    </cfRule>
    <cfRule type="cellIs" dxfId="13007" priority="13561" operator="equal">
      <formula>1</formula>
    </cfRule>
    <cfRule type="cellIs" dxfId="13006" priority="13562" operator="equal">
      <formula>"grey"</formula>
    </cfRule>
    <cfRule type="cellIs" dxfId="13005" priority="13563" operator="equal">
      <formula>0</formula>
    </cfRule>
  </conditionalFormatting>
  <conditionalFormatting sqref="G160">
    <cfRule type="cellIs" dxfId="13004" priority="13556" operator="equal">
      <formula>"red"</formula>
    </cfRule>
  </conditionalFormatting>
  <conditionalFormatting sqref="F159:G159">
    <cfRule type="cellIs" dxfId="13003" priority="13546" operator="equal">
      <formula>"red"</formula>
    </cfRule>
    <cfRule type="cellIs" dxfId="13002" priority="13548" operator="equal">
      <formula>3</formula>
    </cfRule>
    <cfRule type="cellIs" dxfId="13001" priority="13549" operator="equal">
      <formula>"yellow"</formula>
    </cfRule>
    <cfRule type="cellIs" dxfId="13000" priority="13550" operator="equal">
      <formula>2</formula>
    </cfRule>
    <cfRule type="cellIs" dxfId="12999" priority="13551" operator="equal">
      <formula>"green"</formula>
    </cfRule>
    <cfRule type="cellIs" dxfId="12998" priority="13552" operator="equal">
      <formula>1</formula>
    </cfRule>
    <cfRule type="cellIs" dxfId="12997" priority="13553" operator="equal">
      <formula>"grey"</formula>
    </cfRule>
    <cfRule type="cellIs" dxfId="12996" priority="13554" operator="equal">
      <formula>0</formula>
    </cfRule>
  </conditionalFormatting>
  <conditionalFormatting sqref="G159">
    <cfRule type="cellIs" dxfId="12995" priority="13547" operator="equal">
      <formula>"red"</formula>
    </cfRule>
  </conditionalFormatting>
  <conditionalFormatting sqref="F158:G158">
    <cfRule type="cellIs" dxfId="12994" priority="13564" operator="equal">
      <formula>"red"</formula>
    </cfRule>
    <cfRule type="cellIs" dxfId="12993" priority="13566" operator="equal">
      <formula>3</formula>
    </cfRule>
    <cfRule type="cellIs" dxfId="12992" priority="13567" operator="equal">
      <formula>"yellow"</formula>
    </cfRule>
    <cfRule type="cellIs" dxfId="12991" priority="13568" operator="equal">
      <formula>2</formula>
    </cfRule>
    <cfRule type="cellIs" dxfId="12990" priority="13569" operator="equal">
      <formula>"green"</formula>
    </cfRule>
    <cfRule type="cellIs" dxfId="12989" priority="13570" operator="equal">
      <formula>1</formula>
    </cfRule>
    <cfRule type="cellIs" dxfId="12988" priority="13571" operator="equal">
      <formula>"grey"</formula>
    </cfRule>
    <cfRule type="cellIs" dxfId="12987" priority="13572" operator="equal">
      <formula>0</formula>
    </cfRule>
  </conditionalFormatting>
  <conditionalFormatting sqref="G158">
    <cfRule type="cellIs" dxfId="12986" priority="13565" operator="equal">
      <formula>"red"</formula>
    </cfRule>
  </conditionalFormatting>
  <conditionalFormatting sqref="F159:G159">
    <cfRule type="cellIs" dxfId="12985" priority="13528" operator="equal">
      <formula>"red"</formula>
    </cfRule>
    <cfRule type="cellIs" dxfId="12984" priority="13530" operator="equal">
      <formula>3</formula>
    </cfRule>
    <cfRule type="cellIs" dxfId="12983" priority="13531" operator="equal">
      <formula>"yellow"</formula>
    </cfRule>
    <cfRule type="cellIs" dxfId="12982" priority="13532" operator="equal">
      <formula>2</formula>
    </cfRule>
    <cfRule type="cellIs" dxfId="12981" priority="13533" operator="equal">
      <formula>"green"</formula>
    </cfRule>
    <cfRule type="cellIs" dxfId="12980" priority="13534" operator="equal">
      <formula>1</formula>
    </cfRule>
    <cfRule type="cellIs" dxfId="12979" priority="13535" operator="equal">
      <formula>"grey"</formula>
    </cfRule>
    <cfRule type="cellIs" dxfId="12978" priority="13536" operator="equal">
      <formula>0</formula>
    </cfRule>
  </conditionalFormatting>
  <conditionalFormatting sqref="G159">
    <cfRule type="cellIs" dxfId="12977" priority="13529" operator="equal">
      <formula>"red"</formula>
    </cfRule>
  </conditionalFormatting>
  <conditionalFormatting sqref="F158:G158">
    <cfRule type="cellIs" dxfId="12976" priority="13519" operator="equal">
      <formula>"red"</formula>
    </cfRule>
    <cfRule type="cellIs" dxfId="12975" priority="13521" operator="equal">
      <formula>3</formula>
    </cfRule>
    <cfRule type="cellIs" dxfId="12974" priority="13522" operator="equal">
      <formula>"yellow"</formula>
    </cfRule>
    <cfRule type="cellIs" dxfId="12973" priority="13523" operator="equal">
      <formula>2</formula>
    </cfRule>
    <cfRule type="cellIs" dxfId="12972" priority="13524" operator="equal">
      <formula>"green"</formula>
    </cfRule>
    <cfRule type="cellIs" dxfId="12971" priority="13525" operator="equal">
      <formula>1</formula>
    </cfRule>
    <cfRule type="cellIs" dxfId="12970" priority="13526" operator="equal">
      <formula>"grey"</formula>
    </cfRule>
    <cfRule type="cellIs" dxfId="12969" priority="13527" operator="equal">
      <formula>0</formula>
    </cfRule>
  </conditionalFormatting>
  <conditionalFormatting sqref="G158">
    <cfRule type="cellIs" dxfId="12968" priority="13520" operator="equal">
      <formula>"red"</formula>
    </cfRule>
  </conditionalFormatting>
  <conditionalFormatting sqref="F163:G163">
    <cfRule type="cellIs" dxfId="12967" priority="13537" operator="equal">
      <formula>"red"</formula>
    </cfRule>
    <cfRule type="cellIs" dxfId="12966" priority="13539" operator="equal">
      <formula>3</formula>
    </cfRule>
    <cfRule type="cellIs" dxfId="12965" priority="13540" operator="equal">
      <formula>"yellow"</formula>
    </cfRule>
    <cfRule type="cellIs" dxfId="12964" priority="13541" operator="equal">
      <formula>2</formula>
    </cfRule>
    <cfRule type="cellIs" dxfId="12963" priority="13542" operator="equal">
      <formula>"green"</formula>
    </cfRule>
    <cfRule type="cellIs" dxfId="12962" priority="13543" operator="equal">
      <formula>1</formula>
    </cfRule>
    <cfRule type="cellIs" dxfId="12961" priority="13544" operator="equal">
      <formula>"grey"</formula>
    </cfRule>
    <cfRule type="cellIs" dxfId="12960" priority="13545" operator="equal">
      <formula>0</formula>
    </cfRule>
  </conditionalFormatting>
  <conditionalFormatting sqref="G163">
    <cfRule type="cellIs" dxfId="12959" priority="13538" operator="equal">
      <formula>"red"</formula>
    </cfRule>
  </conditionalFormatting>
  <conditionalFormatting sqref="F162:G162">
    <cfRule type="cellIs" dxfId="12958" priority="13510" operator="equal">
      <formula>"red"</formula>
    </cfRule>
    <cfRule type="cellIs" dxfId="12957" priority="13512" operator="equal">
      <formula>3</formula>
    </cfRule>
    <cfRule type="cellIs" dxfId="12956" priority="13513" operator="equal">
      <formula>"yellow"</formula>
    </cfRule>
    <cfRule type="cellIs" dxfId="12955" priority="13514" operator="equal">
      <formula>2</formula>
    </cfRule>
    <cfRule type="cellIs" dxfId="12954" priority="13515" operator="equal">
      <formula>"green"</formula>
    </cfRule>
    <cfRule type="cellIs" dxfId="12953" priority="13516" operator="equal">
      <formula>1</formula>
    </cfRule>
    <cfRule type="cellIs" dxfId="12952" priority="13517" operator="equal">
      <formula>"grey"</formula>
    </cfRule>
    <cfRule type="cellIs" dxfId="12951" priority="13518" operator="equal">
      <formula>0</formula>
    </cfRule>
  </conditionalFormatting>
  <conditionalFormatting sqref="G162">
    <cfRule type="cellIs" dxfId="12950" priority="13511" operator="equal">
      <formula>"red"</formula>
    </cfRule>
  </conditionalFormatting>
  <conditionalFormatting sqref="F167:G169">
    <cfRule type="cellIs" dxfId="12949" priority="13501" operator="equal">
      <formula>"red"</formula>
    </cfRule>
    <cfRule type="cellIs" dxfId="12948" priority="13503" operator="equal">
      <formula>3</formula>
    </cfRule>
    <cfRule type="cellIs" dxfId="12947" priority="13504" operator="equal">
      <formula>"yellow"</formula>
    </cfRule>
    <cfRule type="cellIs" dxfId="12946" priority="13505" operator="equal">
      <formula>2</formula>
    </cfRule>
    <cfRule type="cellIs" dxfId="12945" priority="13506" operator="equal">
      <formula>"green"</formula>
    </cfRule>
    <cfRule type="cellIs" dxfId="12944" priority="13507" operator="equal">
      <formula>1</formula>
    </cfRule>
    <cfRule type="cellIs" dxfId="12943" priority="13508" operator="equal">
      <formula>"grey"</formula>
    </cfRule>
    <cfRule type="cellIs" dxfId="12942" priority="13509" operator="equal">
      <formula>0</formula>
    </cfRule>
  </conditionalFormatting>
  <conditionalFormatting sqref="G167:G169">
    <cfRule type="cellIs" dxfId="12941" priority="13502" operator="equal">
      <formula>"red"</formula>
    </cfRule>
  </conditionalFormatting>
  <conditionalFormatting sqref="F167:G167">
    <cfRule type="cellIs" dxfId="12940" priority="13492" operator="equal">
      <formula>"red"</formula>
    </cfRule>
    <cfRule type="cellIs" dxfId="12939" priority="13494" operator="equal">
      <formula>3</formula>
    </cfRule>
    <cfRule type="cellIs" dxfId="12938" priority="13495" operator="equal">
      <formula>"yellow"</formula>
    </cfRule>
    <cfRule type="cellIs" dxfId="12937" priority="13496" operator="equal">
      <formula>2</formula>
    </cfRule>
    <cfRule type="cellIs" dxfId="12936" priority="13497" operator="equal">
      <formula>"green"</formula>
    </cfRule>
    <cfRule type="cellIs" dxfId="12935" priority="13498" operator="equal">
      <formula>1</formula>
    </cfRule>
    <cfRule type="cellIs" dxfId="12934" priority="13499" operator="equal">
      <formula>"grey"</formula>
    </cfRule>
    <cfRule type="cellIs" dxfId="12933" priority="13500" operator="equal">
      <formula>0</formula>
    </cfRule>
  </conditionalFormatting>
  <conditionalFormatting sqref="G167">
    <cfRule type="cellIs" dxfId="12932" priority="13493" operator="equal">
      <formula>"red"</formula>
    </cfRule>
  </conditionalFormatting>
  <conditionalFormatting sqref="F170:G170">
    <cfRule type="cellIs" dxfId="12931" priority="13483" operator="equal">
      <formula>"red"</formula>
    </cfRule>
    <cfRule type="cellIs" dxfId="12930" priority="13485" operator="equal">
      <formula>3</formula>
    </cfRule>
    <cfRule type="cellIs" dxfId="12929" priority="13486" operator="equal">
      <formula>"yellow"</formula>
    </cfRule>
    <cfRule type="cellIs" dxfId="12928" priority="13487" operator="equal">
      <formula>2</formula>
    </cfRule>
    <cfRule type="cellIs" dxfId="12927" priority="13488" operator="equal">
      <formula>"green"</formula>
    </cfRule>
    <cfRule type="cellIs" dxfId="12926" priority="13489" operator="equal">
      <formula>1</formula>
    </cfRule>
    <cfRule type="cellIs" dxfId="12925" priority="13490" operator="equal">
      <formula>"grey"</formula>
    </cfRule>
    <cfRule type="cellIs" dxfId="12924" priority="13491" operator="equal">
      <formula>0</formula>
    </cfRule>
  </conditionalFormatting>
  <conditionalFormatting sqref="G170">
    <cfRule type="cellIs" dxfId="12923" priority="13484" operator="equal">
      <formula>"red"</formula>
    </cfRule>
  </conditionalFormatting>
  <conditionalFormatting sqref="F170:G170">
    <cfRule type="cellIs" dxfId="12922" priority="13474" operator="equal">
      <formula>"red"</formula>
    </cfRule>
    <cfRule type="cellIs" dxfId="12921" priority="13476" operator="equal">
      <formula>3</formula>
    </cfRule>
    <cfRule type="cellIs" dxfId="12920" priority="13477" operator="equal">
      <formula>"yellow"</formula>
    </cfRule>
    <cfRule type="cellIs" dxfId="12919" priority="13478" operator="equal">
      <formula>2</formula>
    </cfRule>
    <cfRule type="cellIs" dxfId="12918" priority="13479" operator="equal">
      <formula>"green"</formula>
    </cfRule>
    <cfRule type="cellIs" dxfId="12917" priority="13480" operator="equal">
      <formula>1</formula>
    </cfRule>
    <cfRule type="cellIs" dxfId="12916" priority="13481" operator="equal">
      <formula>"grey"</formula>
    </cfRule>
    <cfRule type="cellIs" dxfId="12915" priority="13482" operator="equal">
      <formula>0</formula>
    </cfRule>
  </conditionalFormatting>
  <conditionalFormatting sqref="G170">
    <cfRule type="cellIs" dxfId="12914" priority="13475" operator="equal">
      <formula>"red"</formula>
    </cfRule>
  </conditionalFormatting>
  <conditionalFormatting sqref="F169:G169">
    <cfRule type="cellIs" dxfId="12913" priority="13465" operator="equal">
      <formula>"red"</formula>
    </cfRule>
    <cfRule type="cellIs" dxfId="12912" priority="13467" operator="equal">
      <formula>3</formula>
    </cfRule>
    <cfRule type="cellIs" dxfId="12911" priority="13468" operator="equal">
      <formula>"yellow"</formula>
    </cfRule>
    <cfRule type="cellIs" dxfId="12910" priority="13469" operator="equal">
      <formula>2</formula>
    </cfRule>
    <cfRule type="cellIs" dxfId="12909" priority="13470" operator="equal">
      <formula>"green"</formula>
    </cfRule>
    <cfRule type="cellIs" dxfId="12908" priority="13471" operator="equal">
      <formula>1</formula>
    </cfRule>
    <cfRule type="cellIs" dxfId="12907" priority="13472" operator="equal">
      <formula>"grey"</formula>
    </cfRule>
    <cfRule type="cellIs" dxfId="12906" priority="13473" operator="equal">
      <formula>0</formula>
    </cfRule>
  </conditionalFormatting>
  <conditionalFormatting sqref="G169">
    <cfRule type="cellIs" dxfId="12905" priority="13466" operator="equal">
      <formula>"red"</formula>
    </cfRule>
  </conditionalFormatting>
  <conditionalFormatting sqref="F169:G169">
    <cfRule type="cellIs" dxfId="12904" priority="13456" operator="equal">
      <formula>"red"</formula>
    </cfRule>
    <cfRule type="cellIs" dxfId="12903" priority="13458" operator="equal">
      <formula>3</formula>
    </cfRule>
    <cfRule type="cellIs" dxfId="12902" priority="13459" operator="equal">
      <formula>"yellow"</formula>
    </cfRule>
    <cfRule type="cellIs" dxfId="12901" priority="13460" operator="equal">
      <formula>2</formula>
    </cfRule>
    <cfRule type="cellIs" dxfId="12900" priority="13461" operator="equal">
      <formula>"green"</formula>
    </cfRule>
    <cfRule type="cellIs" dxfId="12899" priority="13462" operator="equal">
      <formula>1</formula>
    </cfRule>
    <cfRule type="cellIs" dxfId="12898" priority="13463" operator="equal">
      <formula>"grey"</formula>
    </cfRule>
    <cfRule type="cellIs" dxfId="12897" priority="13464" operator="equal">
      <formula>0</formula>
    </cfRule>
  </conditionalFormatting>
  <conditionalFormatting sqref="G169">
    <cfRule type="cellIs" dxfId="12896" priority="13457" operator="equal">
      <formula>"red"</formula>
    </cfRule>
  </conditionalFormatting>
  <conditionalFormatting sqref="F175:G175">
    <cfRule type="cellIs" dxfId="12895" priority="13447" operator="equal">
      <formula>"red"</formula>
    </cfRule>
    <cfRule type="cellIs" dxfId="12894" priority="13449" operator="equal">
      <formula>3</formula>
    </cfRule>
    <cfRule type="cellIs" dxfId="12893" priority="13450" operator="equal">
      <formula>"yellow"</formula>
    </cfRule>
    <cfRule type="cellIs" dxfId="12892" priority="13451" operator="equal">
      <formula>2</formula>
    </cfRule>
    <cfRule type="cellIs" dxfId="12891" priority="13452" operator="equal">
      <formula>"green"</formula>
    </cfRule>
    <cfRule type="cellIs" dxfId="12890" priority="13453" operator="equal">
      <formula>1</formula>
    </cfRule>
    <cfRule type="cellIs" dxfId="12889" priority="13454" operator="equal">
      <formula>"grey"</formula>
    </cfRule>
    <cfRule type="cellIs" dxfId="12888" priority="13455" operator="equal">
      <formula>0</formula>
    </cfRule>
  </conditionalFormatting>
  <conditionalFormatting sqref="G175">
    <cfRule type="cellIs" dxfId="12887" priority="13448" operator="equal">
      <formula>"red"</formula>
    </cfRule>
  </conditionalFormatting>
  <conditionalFormatting sqref="F172:G174">
    <cfRule type="cellIs" dxfId="12886" priority="13438" operator="equal">
      <formula>"red"</formula>
    </cfRule>
    <cfRule type="cellIs" dxfId="12885" priority="13440" operator="equal">
      <formula>3</formula>
    </cfRule>
    <cfRule type="cellIs" dxfId="12884" priority="13441" operator="equal">
      <formula>"yellow"</formula>
    </cfRule>
    <cfRule type="cellIs" dxfId="12883" priority="13442" operator="equal">
      <formula>2</formula>
    </cfRule>
    <cfRule type="cellIs" dxfId="12882" priority="13443" operator="equal">
      <formula>"green"</formula>
    </cfRule>
    <cfRule type="cellIs" dxfId="12881" priority="13444" operator="equal">
      <formula>1</formula>
    </cfRule>
    <cfRule type="cellIs" dxfId="12880" priority="13445" operator="equal">
      <formula>"grey"</formula>
    </cfRule>
    <cfRule type="cellIs" dxfId="12879" priority="13446" operator="equal">
      <formula>0</formula>
    </cfRule>
  </conditionalFormatting>
  <conditionalFormatting sqref="G172:G174">
    <cfRule type="cellIs" dxfId="12878" priority="13439" operator="equal">
      <formula>"red"</formula>
    </cfRule>
  </conditionalFormatting>
  <conditionalFormatting sqref="F172:G172">
    <cfRule type="cellIs" dxfId="12877" priority="13429" operator="equal">
      <formula>"red"</formula>
    </cfRule>
    <cfRule type="cellIs" dxfId="12876" priority="13431" operator="equal">
      <formula>3</formula>
    </cfRule>
    <cfRule type="cellIs" dxfId="12875" priority="13432" operator="equal">
      <formula>"yellow"</formula>
    </cfRule>
    <cfRule type="cellIs" dxfId="12874" priority="13433" operator="equal">
      <formula>2</formula>
    </cfRule>
    <cfRule type="cellIs" dxfId="12873" priority="13434" operator="equal">
      <formula>"green"</formula>
    </cfRule>
    <cfRule type="cellIs" dxfId="12872" priority="13435" operator="equal">
      <formula>1</formula>
    </cfRule>
    <cfRule type="cellIs" dxfId="12871" priority="13436" operator="equal">
      <formula>"grey"</formula>
    </cfRule>
    <cfRule type="cellIs" dxfId="12870" priority="13437" operator="equal">
      <formula>0</formula>
    </cfRule>
  </conditionalFormatting>
  <conditionalFormatting sqref="G172">
    <cfRule type="cellIs" dxfId="12869" priority="13430" operator="equal">
      <formula>"red"</formula>
    </cfRule>
  </conditionalFormatting>
  <conditionalFormatting sqref="F175:G175">
    <cfRule type="cellIs" dxfId="12868" priority="13420" operator="equal">
      <formula>"red"</formula>
    </cfRule>
    <cfRule type="cellIs" dxfId="12867" priority="13422" operator="equal">
      <formula>3</formula>
    </cfRule>
    <cfRule type="cellIs" dxfId="12866" priority="13423" operator="equal">
      <formula>"yellow"</formula>
    </cfRule>
    <cfRule type="cellIs" dxfId="12865" priority="13424" operator="equal">
      <formula>2</formula>
    </cfRule>
    <cfRule type="cellIs" dxfId="12864" priority="13425" operator="equal">
      <formula>"green"</formula>
    </cfRule>
    <cfRule type="cellIs" dxfId="12863" priority="13426" operator="equal">
      <formula>1</formula>
    </cfRule>
    <cfRule type="cellIs" dxfId="12862" priority="13427" operator="equal">
      <formula>"grey"</formula>
    </cfRule>
    <cfRule type="cellIs" dxfId="12861" priority="13428" operator="equal">
      <formula>0</formula>
    </cfRule>
  </conditionalFormatting>
  <conditionalFormatting sqref="G175">
    <cfRule type="cellIs" dxfId="12860" priority="13421" operator="equal">
      <formula>"red"</formula>
    </cfRule>
  </conditionalFormatting>
  <conditionalFormatting sqref="F175:G175">
    <cfRule type="cellIs" dxfId="12859" priority="13411" operator="equal">
      <formula>"red"</formula>
    </cfRule>
    <cfRule type="cellIs" dxfId="12858" priority="13413" operator="equal">
      <formula>3</formula>
    </cfRule>
    <cfRule type="cellIs" dxfId="12857" priority="13414" operator="equal">
      <formula>"yellow"</formula>
    </cfRule>
    <cfRule type="cellIs" dxfId="12856" priority="13415" operator="equal">
      <formula>2</formula>
    </cfRule>
    <cfRule type="cellIs" dxfId="12855" priority="13416" operator="equal">
      <formula>"green"</formula>
    </cfRule>
    <cfRule type="cellIs" dxfId="12854" priority="13417" operator="equal">
      <formula>1</formula>
    </cfRule>
    <cfRule type="cellIs" dxfId="12853" priority="13418" operator="equal">
      <formula>"grey"</formula>
    </cfRule>
    <cfRule type="cellIs" dxfId="12852" priority="13419" operator="equal">
      <formula>0</formula>
    </cfRule>
  </conditionalFormatting>
  <conditionalFormatting sqref="G175">
    <cfRule type="cellIs" dxfId="12851" priority="13412" operator="equal">
      <formula>"red"</formula>
    </cfRule>
  </conditionalFormatting>
  <conditionalFormatting sqref="F174:G174">
    <cfRule type="cellIs" dxfId="12850" priority="13402" operator="equal">
      <formula>"red"</formula>
    </cfRule>
    <cfRule type="cellIs" dxfId="12849" priority="13404" operator="equal">
      <formula>3</formula>
    </cfRule>
    <cfRule type="cellIs" dxfId="12848" priority="13405" operator="equal">
      <formula>"yellow"</formula>
    </cfRule>
    <cfRule type="cellIs" dxfId="12847" priority="13406" operator="equal">
      <formula>2</formula>
    </cfRule>
    <cfRule type="cellIs" dxfId="12846" priority="13407" operator="equal">
      <formula>"green"</formula>
    </cfRule>
    <cfRule type="cellIs" dxfId="12845" priority="13408" operator="equal">
      <formula>1</formula>
    </cfRule>
    <cfRule type="cellIs" dxfId="12844" priority="13409" operator="equal">
      <formula>"grey"</formula>
    </cfRule>
    <cfRule type="cellIs" dxfId="12843" priority="13410" operator="equal">
      <formula>0</formula>
    </cfRule>
  </conditionalFormatting>
  <conditionalFormatting sqref="G174">
    <cfRule type="cellIs" dxfId="12842" priority="13403" operator="equal">
      <formula>"red"</formula>
    </cfRule>
  </conditionalFormatting>
  <conditionalFormatting sqref="F174:G174">
    <cfRule type="cellIs" dxfId="12841" priority="13393" operator="equal">
      <formula>"red"</formula>
    </cfRule>
    <cfRule type="cellIs" dxfId="12840" priority="13395" operator="equal">
      <formula>3</formula>
    </cfRule>
    <cfRule type="cellIs" dxfId="12839" priority="13396" operator="equal">
      <formula>"yellow"</formula>
    </cfRule>
    <cfRule type="cellIs" dxfId="12838" priority="13397" operator="equal">
      <formula>2</formula>
    </cfRule>
    <cfRule type="cellIs" dxfId="12837" priority="13398" operator="equal">
      <formula>"green"</formula>
    </cfRule>
    <cfRule type="cellIs" dxfId="12836" priority="13399" operator="equal">
      <formula>1</formula>
    </cfRule>
    <cfRule type="cellIs" dxfId="12835" priority="13400" operator="equal">
      <formula>"grey"</formula>
    </cfRule>
    <cfRule type="cellIs" dxfId="12834" priority="13401" operator="equal">
      <formula>0</formula>
    </cfRule>
  </conditionalFormatting>
  <conditionalFormatting sqref="G174">
    <cfRule type="cellIs" dxfId="12833" priority="13394" operator="equal">
      <formula>"red"</formula>
    </cfRule>
  </conditionalFormatting>
  <conditionalFormatting sqref="F166:G166">
    <cfRule type="cellIs" dxfId="12832" priority="13375" operator="equal">
      <formula>"red"</formula>
    </cfRule>
    <cfRule type="cellIs" dxfId="12831" priority="13377" operator="equal">
      <formula>3</formula>
    </cfRule>
    <cfRule type="cellIs" dxfId="12830" priority="13378" operator="equal">
      <formula>"yellow"</formula>
    </cfRule>
    <cfRule type="cellIs" dxfId="12829" priority="13379" operator="equal">
      <formula>2</formula>
    </cfRule>
    <cfRule type="cellIs" dxfId="12828" priority="13380" operator="equal">
      <formula>"green"</formula>
    </cfRule>
    <cfRule type="cellIs" dxfId="12827" priority="13381" operator="equal">
      <formula>1</formula>
    </cfRule>
    <cfRule type="cellIs" dxfId="12826" priority="13382" operator="equal">
      <formula>"grey"</formula>
    </cfRule>
    <cfRule type="cellIs" dxfId="12825" priority="13383" operator="equal">
      <formula>0</formula>
    </cfRule>
  </conditionalFormatting>
  <conditionalFormatting sqref="G166">
    <cfRule type="cellIs" dxfId="12824" priority="13376" operator="equal">
      <formula>"red"</formula>
    </cfRule>
  </conditionalFormatting>
  <conditionalFormatting sqref="F166:G166">
    <cfRule type="cellIs" dxfId="12823" priority="13384" operator="equal">
      <formula>"red"</formula>
    </cfRule>
    <cfRule type="cellIs" dxfId="12822" priority="13386" operator="equal">
      <formula>3</formula>
    </cfRule>
    <cfRule type="cellIs" dxfId="12821" priority="13387" operator="equal">
      <formula>"yellow"</formula>
    </cfRule>
    <cfRule type="cellIs" dxfId="12820" priority="13388" operator="equal">
      <formula>2</formula>
    </cfRule>
    <cfRule type="cellIs" dxfId="12819" priority="13389" operator="equal">
      <formula>"green"</formula>
    </cfRule>
    <cfRule type="cellIs" dxfId="12818" priority="13390" operator="equal">
      <formula>1</formula>
    </cfRule>
    <cfRule type="cellIs" dxfId="12817" priority="13391" operator="equal">
      <formula>"grey"</formula>
    </cfRule>
    <cfRule type="cellIs" dxfId="12816" priority="13392" operator="equal">
      <formula>0</formula>
    </cfRule>
  </conditionalFormatting>
  <conditionalFormatting sqref="G166">
    <cfRule type="cellIs" dxfId="12815" priority="13385" operator="equal">
      <formula>"red"</formula>
    </cfRule>
  </conditionalFormatting>
  <conditionalFormatting sqref="F166:G166">
    <cfRule type="cellIs" dxfId="12814" priority="13366" operator="equal">
      <formula>"red"</formula>
    </cfRule>
    <cfRule type="cellIs" dxfId="12813" priority="13368" operator="equal">
      <formula>3</formula>
    </cfRule>
    <cfRule type="cellIs" dxfId="12812" priority="13369" operator="equal">
      <formula>"yellow"</formula>
    </cfRule>
    <cfRule type="cellIs" dxfId="12811" priority="13370" operator="equal">
      <formula>2</formula>
    </cfRule>
    <cfRule type="cellIs" dxfId="12810" priority="13371" operator="equal">
      <formula>"green"</formula>
    </cfRule>
    <cfRule type="cellIs" dxfId="12809" priority="13372" operator="equal">
      <formula>1</formula>
    </cfRule>
    <cfRule type="cellIs" dxfId="12808" priority="13373" operator="equal">
      <formula>"grey"</formula>
    </cfRule>
    <cfRule type="cellIs" dxfId="12807" priority="13374" operator="equal">
      <formula>0</formula>
    </cfRule>
  </conditionalFormatting>
  <conditionalFormatting sqref="G166">
    <cfRule type="cellIs" dxfId="12806" priority="13367" operator="equal">
      <formula>"red"</formula>
    </cfRule>
  </conditionalFormatting>
  <conditionalFormatting sqref="F185:G187">
    <cfRule type="cellIs" dxfId="12805" priority="13357" operator="equal">
      <formula>"red"</formula>
    </cfRule>
    <cfRule type="cellIs" dxfId="12804" priority="13359" operator="equal">
      <formula>3</formula>
    </cfRule>
    <cfRule type="cellIs" dxfId="12803" priority="13360" operator="equal">
      <formula>"yellow"</formula>
    </cfRule>
    <cfRule type="cellIs" dxfId="12802" priority="13361" operator="equal">
      <formula>2</formula>
    </cfRule>
    <cfRule type="cellIs" dxfId="12801" priority="13362" operator="equal">
      <formula>"green"</formula>
    </cfRule>
    <cfRule type="cellIs" dxfId="12800" priority="13363" operator="equal">
      <formula>1</formula>
    </cfRule>
    <cfRule type="cellIs" dxfId="12799" priority="13364" operator="equal">
      <formula>"grey"</formula>
    </cfRule>
    <cfRule type="cellIs" dxfId="12798" priority="13365" operator="equal">
      <formula>0</formula>
    </cfRule>
  </conditionalFormatting>
  <conditionalFormatting sqref="G185:G187">
    <cfRule type="cellIs" dxfId="12797" priority="13358" operator="equal">
      <formula>"red"</formula>
    </cfRule>
  </conditionalFormatting>
  <conditionalFormatting sqref="F188:G190">
    <cfRule type="cellIs" dxfId="12796" priority="13348" operator="equal">
      <formula>"red"</formula>
    </cfRule>
    <cfRule type="cellIs" dxfId="12795" priority="13350" operator="equal">
      <formula>3</formula>
    </cfRule>
    <cfRule type="cellIs" dxfId="12794" priority="13351" operator="equal">
      <formula>"yellow"</formula>
    </cfRule>
    <cfRule type="cellIs" dxfId="12793" priority="13352" operator="equal">
      <formula>2</formula>
    </cfRule>
    <cfRule type="cellIs" dxfId="12792" priority="13353" operator="equal">
      <formula>"green"</formula>
    </cfRule>
    <cfRule type="cellIs" dxfId="12791" priority="13354" operator="equal">
      <formula>1</formula>
    </cfRule>
    <cfRule type="cellIs" dxfId="12790" priority="13355" operator="equal">
      <formula>"grey"</formula>
    </cfRule>
    <cfRule type="cellIs" dxfId="12789" priority="13356" operator="equal">
      <formula>0</formula>
    </cfRule>
  </conditionalFormatting>
  <conditionalFormatting sqref="G188:G190">
    <cfRule type="cellIs" dxfId="12788" priority="13349" operator="equal">
      <formula>"red"</formula>
    </cfRule>
  </conditionalFormatting>
  <conditionalFormatting sqref="F171:G171">
    <cfRule type="cellIs" dxfId="12787" priority="13339" operator="equal">
      <formula>"red"</formula>
    </cfRule>
    <cfRule type="cellIs" dxfId="12786" priority="13341" operator="equal">
      <formula>3</formula>
    </cfRule>
    <cfRule type="cellIs" dxfId="12785" priority="13342" operator="equal">
      <formula>"yellow"</formula>
    </cfRule>
    <cfRule type="cellIs" dxfId="12784" priority="13343" operator="equal">
      <formula>2</formula>
    </cfRule>
    <cfRule type="cellIs" dxfId="12783" priority="13344" operator="equal">
      <formula>"green"</formula>
    </cfRule>
    <cfRule type="cellIs" dxfId="12782" priority="13345" operator="equal">
      <formula>1</formula>
    </cfRule>
    <cfRule type="cellIs" dxfId="12781" priority="13346" operator="equal">
      <formula>"grey"</formula>
    </cfRule>
    <cfRule type="cellIs" dxfId="12780" priority="13347" operator="equal">
      <formula>0</formula>
    </cfRule>
  </conditionalFormatting>
  <conditionalFormatting sqref="G171">
    <cfRule type="cellIs" dxfId="12779" priority="13340" operator="equal">
      <formula>"red"</formula>
    </cfRule>
  </conditionalFormatting>
  <conditionalFormatting sqref="F187:G187">
    <cfRule type="cellIs" dxfId="12778" priority="13312" operator="equal">
      <formula>"red"</formula>
    </cfRule>
    <cfRule type="cellIs" dxfId="12777" priority="13314" operator="equal">
      <formula>3</formula>
    </cfRule>
    <cfRule type="cellIs" dxfId="12776" priority="13315" operator="equal">
      <formula>"yellow"</formula>
    </cfRule>
    <cfRule type="cellIs" dxfId="12775" priority="13316" operator="equal">
      <formula>2</formula>
    </cfRule>
    <cfRule type="cellIs" dxfId="12774" priority="13317" operator="equal">
      <formula>"green"</formula>
    </cfRule>
    <cfRule type="cellIs" dxfId="12773" priority="13318" operator="equal">
      <formula>1</formula>
    </cfRule>
    <cfRule type="cellIs" dxfId="12772" priority="13319" operator="equal">
      <formula>"grey"</formula>
    </cfRule>
    <cfRule type="cellIs" dxfId="12771" priority="13320" operator="equal">
      <formula>0</formula>
    </cfRule>
  </conditionalFormatting>
  <conditionalFormatting sqref="G187">
    <cfRule type="cellIs" dxfId="12770" priority="13313" operator="equal">
      <formula>"red"</formula>
    </cfRule>
  </conditionalFormatting>
  <conditionalFormatting sqref="F197:G199">
    <cfRule type="cellIs" dxfId="12769" priority="13330" operator="equal">
      <formula>"red"</formula>
    </cfRule>
    <cfRule type="cellIs" dxfId="12768" priority="13332" operator="equal">
      <formula>3</formula>
    </cfRule>
    <cfRule type="cellIs" dxfId="12767" priority="13333" operator="equal">
      <formula>"yellow"</formula>
    </cfRule>
    <cfRule type="cellIs" dxfId="12766" priority="13334" operator="equal">
      <formula>2</formula>
    </cfRule>
    <cfRule type="cellIs" dxfId="12765" priority="13335" operator="equal">
      <formula>"green"</formula>
    </cfRule>
    <cfRule type="cellIs" dxfId="12764" priority="13336" operator="equal">
      <formula>1</formula>
    </cfRule>
    <cfRule type="cellIs" dxfId="12763" priority="13337" operator="equal">
      <formula>"grey"</formula>
    </cfRule>
    <cfRule type="cellIs" dxfId="12762" priority="13338" operator="equal">
      <formula>0</formula>
    </cfRule>
  </conditionalFormatting>
  <conditionalFormatting sqref="G197:G199">
    <cfRule type="cellIs" dxfId="12761" priority="13331" operator="equal">
      <formula>"red"</formula>
    </cfRule>
  </conditionalFormatting>
  <conditionalFormatting sqref="F190:G190">
    <cfRule type="cellIs" dxfId="12760" priority="13321" operator="equal">
      <formula>"red"</formula>
    </cfRule>
    <cfRule type="cellIs" dxfId="12759" priority="13323" operator="equal">
      <formula>3</formula>
    </cfRule>
    <cfRule type="cellIs" dxfId="12758" priority="13324" operator="equal">
      <formula>"yellow"</formula>
    </cfRule>
    <cfRule type="cellIs" dxfId="12757" priority="13325" operator="equal">
      <formula>2</formula>
    </cfRule>
    <cfRule type="cellIs" dxfId="12756" priority="13326" operator="equal">
      <formula>"green"</formula>
    </cfRule>
    <cfRule type="cellIs" dxfId="12755" priority="13327" operator="equal">
      <formula>1</formula>
    </cfRule>
    <cfRule type="cellIs" dxfId="12754" priority="13328" operator="equal">
      <formula>"grey"</formula>
    </cfRule>
    <cfRule type="cellIs" dxfId="12753" priority="13329" operator="equal">
      <formula>0</formula>
    </cfRule>
  </conditionalFormatting>
  <conditionalFormatting sqref="G190">
    <cfRule type="cellIs" dxfId="12752" priority="13322" operator="equal">
      <formula>"red"</formula>
    </cfRule>
  </conditionalFormatting>
  <conditionalFormatting sqref="F184:G184">
    <cfRule type="cellIs" dxfId="12751" priority="13303" operator="equal">
      <formula>"red"</formula>
    </cfRule>
    <cfRule type="cellIs" dxfId="12750" priority="13305" operator="equal">
      <formula>3</formula>
    </cfRule>
    <cfRule type="cellIs" dxfId="12749" priority="13306" operator="equal">
      <formula>"yellow"</formula>
    </cfRule>
    <cfRule type="cellIs" dxfId="12748" priority="13307" operator="equal">
      <formula>2</formula>
    </cfRule>
    <cfRule type="cellIs" dxfId="12747" priority="13308" operator="equal">
      <formula>"green"</formula>
    </cfRule>
    <cfRule type="cellIs" dxfId="12746" priority="13309" operator="equal">
      <formula>1</formula>
    </cfRule>
    <cfRule type="cellIs" dxfId="12745" priority="13310" operator="equal">
      <formula>"grey"</formula>
    </cfRule>
    <cfRule type="cellIs" dxfId="12744" priority="13311" operator="equal">
      <formula>0</formula>
    </cfRule>
  </conditionalFormatting>
  <conditionalFormatting sqref="G184">
    <cfRule type="cellIs" dxfId="12743" priority="13304" operator="equal">
      <formula>"red"</formula>
    </cfRule>
  </conditionalFormatting>
  <conditionalFormatting sqref="F179:G179">
    <cfRule type="cellIs" dxfId="12742" priority="13294" operator="equal">
      <formula>"red"</formula>
    </cfRule>
    <cfRule type="cellIs" dxfId="12741" priority="13296" operator="equal">
      <formula>3</formula>
    </cfRule>
    <cfRule type="cellIs" dxfId="12740" priority="13297" operator="equal">
      <formula>"yellow"</formula>
    </cfRule>
    <cfRule type="cellIs" dxfId="12739" priority="13298" operator="equal">
      <formula>2</formula>
    </cfRule>
    <cfRule type="cellIs" dxfId="12738" priority="13299" operator="equal">
      <formula>"green"</formula>
    </cfRule>
    <cfRule type="cellIs" dxfId="12737" priority="13300" operator="equal">
      <formula>1</formula>
    </cfRule>
    <cfRule type="cellIs" dxfId="12736" priority="13301" operator="equal">
      <formula>"grey"</formula>
    </cfRule>
    <cfRule type="cellIs" dxfId="12735" priority="13302" operator="equal">
      <formula>0</formula>
    </cfRule>
  </conditionalFormatting>
  <conditionalFormatting sqref="G179">
    <cfRule type="cellIs" dxfId="12734" priority="13295" operator="equal">
      <formula>"red"</formula>
    </cfRule>
  </conditionalFormatting>
  <conditionalFormatting sqref="F87:G87">
    <cfRule type="cellIs" dxfId="12733" priority="13285" operator="equal">
      <formula>"red"</formula>
    </cfRule>
    <cfRule type="cellIs" dxfId="12732" priority="13287" operator="equal">
      <formula>3</formula>
    </cfRule>
    <cfRule type="cellIs" dxfId="12731" priority="13288" operator="equal">
      <formula>"yellow"</formula>
    </cfRule>
    <cfRule type="cellIs" dxfId="12730" priority="13289" operator="equal">
      <formula>2</formula>
    </cfRule>
    <cfRule type="cellIs" dxfId="12729" priority="13290" operator="equal">
      <formula>"green"</formula>
    </cfRule>
    <cfRule type="cellIs" dxfId="12728" priority="13291" operator="equal">
      <formula>1</formula>
    </cfRule>
    <cfRule type="cellIs" dxfId="12727" priority="13292" operator="equal">
      <formula>"grey"</formula>
    </cfRule>
    <cfRule type="cellIs" dxfId="12726" priority="13293" operator="equal">
      <formula>0</formula>
    </cfRule>
  </conditionalFormatting>
  <conditionalFormatting sqref="G87">
    <cfRule type="cellIs" dxfId="12725" priority="13286" operator="equal">
      <formula>"red"</formula>
    </cfRule>
  </conditionalFormatting>
  <conditionalFormatting sqref="F83:G83">
    <cfRule type="cellIs" dxfId="12724" priority="13276" operator="equal">
      <formula>"red"</formula>
    </cfRule>
    <cfRule type="cellIs" dxfId="12723" priority="13278" operator="equal">
      <formula>3</formula>
    </cfRule>
    <cfRule type="cellIs" dxfId="12722" priority="13279" operator="equal">
      <formula>"yellow"</formula>
    </cfRule>
    <cfRule type="cellIs" dxfId="12721" priority="13280" operator="equal">
      <formula>2</formula>
    </cfRule>
    <cfRule type="cellIs" dxfId="12720" priority="13281" operator="equal">
      <formula>"green"</formula>
    </cfRule>
    <cfRule type="cellIs" dxfId="12719" priority="13282" operator="equal">
      <formula>1</formula>
    </cfRule>
    <cfRule type="cellIs" dxfId="12718" priority="13283" operator="equal">
      <formula>"grey"</formula>
    </cfRule>
    <cfRule type="cellIs" dxfId="12717" priority="13284" operator="equal">
      <formula>0</formula>
    </cfRule>
  </conditionalFormatting>
  <conditionalFormatting sqref="G83">
    <cfRule type="cellIs" dxfId="12716" priority="13277" operator="equal">
      <formula>"red"</formula>
    </cfRule>
  </conditionalFormatting>
  <conditionalFormatting sqref="F55:G55">
    <cfRule type="cellIs" dxfId="12715" priority="13267" operator="equal">
      <formula>"red"</formula>
    </cfRule>
    <cfRule type="cellIs" dxfId="12714" priority="13269" operator="equal">
      <formula>3</formula>
    </cfRule>
    <cfRule type="cellIs" dxfId="12713" priority="13270" operator="equal">
      <formula>"yellow"</formula>
    </cfRule>
    <cfRule type="cellIs" dxfId="12712" priority="13271" operator="equal">
      <formula>2</formula>
    </cfRule>
    <cfRule type="cellIs" dxfId="12711" priority="13272" operator="equal">
      <formula>"green"</formula>
    </cfRule>
    <cfRule type="cellIs" dxfId="12710" priority="13273" operator="equal">
      <formula>1</formula>
    </cfRule>
    <cfRule type="cellIs" dxfId="12709" priority="13274" operator="equal">
      <formula>"grey"</formula>
    </cfRule>
    <cfRule type="cellIs" dxfId="12708" priority="13275" operator="equal">
      <formula>0</formula>
    </cfRule>
  </conditionalFormatting>
  <conditionalFormatting sqref="G55">
    <cfRule type="cellIs" dxfId="12707" priority="13268" operator="equal">
      <formula>"red"</formula>
    </cfRule>
  </conditionalFormatting>
  <conditionalFormatting sqref="F51:G51">
    <cfRule type="cellIs" dxfId="12706" priority="13258" operator="equal">
      <formula>"red"</formula>
    </cfRule>
    <cfRule type="cellIs" dxfId="12705" priority="13260" operator="equal">
      <formula>3</formula>
    </cfRule>
    <cfRule type="cellIs" dxfId="12704" priority="13261" operator="equal">
      <formula>"yellow"</formula>
    </cfRule>
    <cfRule type="cellIs" dxfId="12703" priority="13262" operator="equal">
      <formula>2</formula>
    </cfRule>
    <cfRule type="cellIs" dxfId="12702" priority="13263" operator="equal">
      <formula>"green"</formula>
    </cfRule>
    <cfRule type="cellIs" dxfId="12701" priority="13264" operator="equal">
      <formula>1</formula>
    </cfRule>
    <cfRule type="cellIs" dxfId="12700" priority="13265" operator="equal">
      <formula>"grey"</formula>
    </cfRule>
    <cfRule type="cellIs" dxfId="12699" priority="13266" operator="equal">
      <formula>0</formula>
    </cfRule>
  </conditionalFormatting>
  <conditionalFormatting sqref="G51">
    <cfRule type="cellIs" dxfId="12698" priority="13259" operator="equal">
      <formula>"red"</formula>
    </cfRule>
  </conditionalFormatting>
  <conditionalFormatting sqref="F153:G153">
    <cfRule type="cellIs" dxfId="12697" priority="13250" operator="equal">
      <formula>"red"</formula>
    </cfRule>
  </conditionalFormatting>
  <conditionalFormatting sqref="G153">
    <cfRule type="cellIs" dxfId="12696" priority="13249" operator="equal">
      <formula>"red"</formula>
    </cfRule>
  </conditionalFormatting>
  <conditionalFormatting sqref="F152:G152">
    <cfRule type="cellIs" dxfId="12695" priority="13241" operator="equal">
      <formula>"red"</formula>
    </cfRule>
  </conditionalFormatting>
  <conditionalFormatting sqref="G152">
    <cfRule type="cellIs" dxfId="12694" priority="13240" operator="equal">
      <formula>"red"</formula>
    </cfRule>
  </conditionalFormatting>
  <conditionalFormatting sqref="F143:G143">
    <cfRule type="cellIs" dxfId="12693" priority="13251" operator="equal">
      <formula>3</formula>
    </cfRule>
    <cfRule type="cellIs" dxfId="12692" priority="13252" operator="equal">
      <formula>"yellow"</formula>
    </cfRule>
    <cfRule type="cellIs" dxfId="12691" priority="13253" operator="equal">
      <formula>2</formula>
    </cfRule>
    <cfRule type="cellIs" dxfId="12690" priority="13254" operator="equal">
      <formula>"green"</formula>
    </cfRule>
    <cfRule type="cellIs" dxfId="12689" priority="13255" operator="equal">
      <formula>1</formula>
    </cfRule>
    <cfRule type="cellIs" dxfId="12688" priority="13256" operator="equal">
      <formula>"grey"</formula>
    </cfRule>
    <cfRule type="cellIs" dxfId="12687" priority="13257" operator="equal">
      <formula>0</formula>
    </cfRule>
  </conditionalFormatting>
  <conditionalFormatting sqref="F143:G143">
    <cfRule type="cellIs" dxfId="12686" priority="13242" operator="equal">
      <formula>3</formula>
    </cfRule>
    <cfRule type="cellIs" dxfId="12685" priority="13243" operator="equal">
      <formula>"yellow"</formula>
    </cfRule>
    <cfRule type="cellIs" dxfId="12684" priority="13244" operator="equal">
      <formula>2</formula>
    </cfRule>
    <cfRule type="cellIs" dxfId="12683" priority="13245" operator="equal">
      <formula>"green"</formula>
    </cfRule>
    <cfRule type="cellIs" dxfId="12682" priority="13246" operator="equal">
      <formula>1</formula>
    </cfRule>
    <cfRule type="cellIs" dxfId="12681" priority="13247" operator="equal">
      <formula>"grey"</formula>
    </cfRule>
    <cfRule type="cellIs" dxfId="12680" priority="13248" operator="equal">
      <formula>0</formula>
    </cfRule>
  </conditionalFormatting>
  <conditionalFormatting sqref="F149:G149">
    <cfRule type="cellIs" dxfId="12679" priority="13231" operator="equal">
      <formula>"red"</formula>
    </cfRule>
    <cfRule type="cellIs" dxfId="12678" priority="13233" operator="equal">
      <formula>3</formula>
    </cfRule>
    <cfRule type="cellIs" dxfId="12677" priority="13234" operator="equal">
      <formula>"yellow"</formula>
    </cfRule>
    <cfRule type="cellIs" dxfId="12676" priority="13235" operator="equal">
      <formula>2</formula>
    </cfRule>
    <cfRule type="cellIs" dxfId="12675" priority="13236" operator="equal">
      <formula>"green"</formula>
    </cfRule>
    <cfRule type="cellIs" dxfId="12674" priority="13237" operator="equal">
      <formula>1</formula>
    </cfRule>
    <cfRule type="cellIs" dxfId="12673" priority="13238" operator="equal">
      <formula>"grey"</formula>
    </cfRule>
    <cfRule type="cellIs" dxfId="12672" priority="13239" operator="equal">
      <formula>0</formula>
    </cfRule>
  </conditionalFormatting>
  <conditionalFormatting sqref="G149">
    <cfRule type="cellIs" dxfId="12671" priority="13232" operator="equal">
      <formula>"red"</formula>
    </cfRule>
  </conditionalFormatting>
  <conditionalFormatting sqref="F149:G149">
    <cfRule type="cellIs" dxfId="12670" priority="13222" operator="equal">
      <formula>"red"</formula>
    </cfRule>
    <cfRule type="cellIs" dxfId="12669" priority="13224" operator="equal">
      <formula>3</formula>
    </cfRule>
    <cfRule type="cellIs" dxfId="12668" priority="13225" operator="equal">
      <formula>"yellow"</formula>
    </cfRule>
    <cfRule type="cellIs" dxfId="12667" priority="13226" operator="equal">
      <formula>2</formula>
    </cfRule>
    <cfRule type="cellIs" dxfId="12666" priority="13227" operator="equal">
      <formula>"green"</formula>
    </cfRule>
    <cfRule type="cellIs" dxfId="12665" priority="13228" operator="equal">
      <formula>1</formula>
    </cfRule>
    <cfRule type="cellIs" dxfId="12664" priority="13229" operator="equal">
      <formula>"grey"</formula>
    </cfRule>
    <cfRule type="cellIs" dxfId="12663" priority="13230" operator="equal">
      <formula>0</formula>
    </cfRule>
  </conditionalFormatting>
  <conditionalFormatting sqref="G149">
    <cfRule type="cellIs" dxfId="12662" priority="13223" operator="equal">
      <formula>"red"</formula>
    </cfRule>
  </conditionalFormatting>
  <conditionalFormatting sqref="F142:G142">
    <cfRule type="cellIs" dxfId="12661" priority="13213" operator="equal">
      <formula>"red"</formula>
    </cfRule>
    <cfRule type="cellIs" dxfId="12660" priority="13215" operator="equal">
      <formula>3</formula>
    </cfRule>
    <cfRule type="cellIs" dxfId="12659" priority="13216" operator="equal">
      <formula>"yellow"</formula>
    </cfRule>
    <cfRule type="cellIs" dxfId="12658" priority="13217" operator="equal">
      <formula>2</formula>
    </cfRule>
    <cfRule type="cellIs" dxfId="12657" priority="13218" operator="equal">
      <formula>"green"</formula>
    </cfRule>
    <cfRule type="cellIs" dxfId="12656" priority="13219" operator="equal">
      <formula>1</formula>
    </cfRule>
    <cfRule type="cellIs" dxfId="12655" priority="13220" operator="equal">
      <formula>"grey"</formula>
    </cfRule>
    <cfRule type="cellIs" dxfId="12654" priority="13221" operator="equal">
      <formula>0</formula>
    </cfRule>
  </conditionalFormatting>
  <conditionalFormatting sqref="G142">
    <cfRule type="cellIs" dxfId="12653" priority="13214" operator="equal">
      <formula>"red"</formula>
    </cfRule>
  </conditionalFormatting>
  <conditionalFormatting sqref="F142:G142">
    <cfRule type="cellIs" dxfId="12652" priority="13204" operator="equal">
      <formula>"red"</formula>
    </cfRule>
    <cfRule type="cellIs" dxfId="12651" priority="13206" operator="equal">
      <formula>3</formula>
    </cfRule>
    <cfRule type="cellIs" dxfId="12650" priority="13207" operator="equal">
      <formula>"yellow"</formula>
    </cfRule>
    <cfRule type="cellIs" dxfId="12649" priority="13208" operator="equal">
      <formula>2</formula>
    </cfRule>
    <cfRule type="cellIs" dxfId="12648" priority="13209" operator="equal">
      <formula>"green"</formula>
    </cfRule>
    <cfRule type="cellIs" dxfId="12647" priority="13210" operator="equal">
      <formula>1</formula>
    </cfRule>
    <cfRule type="cellIs" dxfId="12646" priority="13211" operator="equal">
      <formula>"grey"</formula>
    </cfRule>
    <cfRule type="cellIs" dxfId="12645" priority="13212" operator="equal">
      <formula>0</formula>
    </cfRule>
  </conditionalFormatting>
  <conditionalFormatting sqref="G142">
    <cfRule type="cellIs" dxfId="12644" priority="13205" operator="equal">
      <formula>"red"</formula>
    </cfRule>
  </conditionalFormatting>
  <conditionalFormatting sqref="F148:G148">
    <cfRule type="cellIs" dxfId="12643" priority="13195" operator="equal">
      <formula>"red"</formula>
    </cfRule>
    <cfRule type="cellIs" dxfId="12642" priority="13197" operator="equal">
      <formula>3</formula>
    </cfRule>
    <cfRule type="cellIs" dxfId="12641" priority="13198" operator="equal">
      <formula>"yellow"</formula>
    </cfRule>
    <cfRule type="cellIs" dxfId="12640" priority="13199" operator="equal">
      <formula>2</formula>
    </cfRule>
    <cfRule type="cellIs" dxfId="12639" priority="13200" operator="equal">
      <formula>"green"</formula>
    </cfRule>
    <cfRule type="cellIs" dxfId="12638" priority="13201" operator="equal">
      <formula>1</formula>
    </cfRule>
    <cfRule type="cellIs" dxfId="12637" priority="13202" operator="equal">
      <formula>"grey"</formula>
    </cfRule>
    <cfRule type="cellIs" dxfId="12636" priority="13203" operator="equal">
      <formula>0</formula>
    </cfRule>
  </conditionalFormatting>
  <conditionalFormatting sqref="G148">
    <cfRule type="cellIs" dxfId="12635" priority="13196" operator="equal">
      <formula>"red"</formula>
    </cfRule>
  </conditionalFormatting>
  <conditionalFormatting sqref="F148:G148">
    <cfRule type="cellIs" dxfId="12634" priority="13186" operator="equal">
      <formula>"red"</formula>
    </cfRule>
    <cfRule type="cellIs" dxfId="12633" priority="13188" operator="equal">
      <formula>3</formula>
    </cfRule>
    <cfRule type="cellIs" dxfId="12632" priority="13189" operator="equal">
      <formula>"yellow"</formula>
    </cfRule>
    <cfRule type="cellIs" dxfId="12631" priority="13190" operator="equal">
      <formula>2</formula>
    </cfRule>
    <cfRule type="cellIs" dxfId="12630" priority="13191" operator="equal">
      <formula>"green"</formula>
    </cfRule>
    <cfRule type="cellIs" dxfId="12629" priority="13192" operator="equal">
      <formula>1</formula>
    </cfRule>
    <cfRule type="cellIs" dxfId="12628" priority="13193" operator="equal">
      <formula>"grey"</formula>
    </cfRule>
    <cfRule type="cellIs" dxfId="12627" priority="13194" operator="equal">
      <formula>0</formula>
    </cfRule>
  </conditionalFormatting>
  <conditionalFormatting sqref="G148">
    <cfRule type="cellIs" dxfId="12626" priority="13187" operator="equal">
      <formula>"red"</formula>
    </cfRule>
  </conditionalFormatting>
  <conditionalFormatting sqref="F152:G152">
    <cfRule type="cellIs" dxfId="12625" priority="13185" operator="equal">
      <formula>"red"</formula>
    </cfRule>
  </conditionalFormatting>
  <conditionalFormatting sqref="G152">
    <cfRule type="cellIs" dxfId="12624" priority="13184" operator="equal">
      <formula>"red"</formula>
    </cfRule>
  </conditionalFormatting>
  <conditionalFormatting sqref="F151:G151">
    <cfRule type="cellIs" dxfId="12623" priority="13176" operator="equal">
      <formula>"red"</formula>
    </cfRule>
  </conditionalFormatting>
  <conditionalFormatting sqref="G151">
    <cfRule type="cellIs" dxfId="12622" priority="13175" operator="equal">
      <formula>"red"</formula>
    </cfRule>
  </conditionalFormatting>
  <conditionalFormatting sqref="F142:G142">
    <cfRule type="cellIs" dxfId="12621" priority="13167" operator="equal">
      <formula>"red"</formula>
    </cfRule>
  </conditionalFormatting>
  <conditionalFormatting sqref="G142">
    <cfRule type="cellIs" dxfId="12620" priority="13166" operator="equal">
      <formula>"red"</formula>
    </cfRule>
  </conditionalFormatting>
  <conditionalFormatting sqref="F136:G138">
    <cfRule type="cellIs" dxfId="12619" priority="13177" operator="equal">
      <formula>3</formula>
    </cfRule>
    <cfRule type="cellIs" dxfId="12618" priority="13178" operator="equal">
      <formula>"yellow"</formula>
    </cfRule>
    <cfRule type="cellIs" dxfId="12617" priority="13179" operator="equal">
      <formula>2</formula>
    </cfRule>
    <cfRule type="cellIs" dxfId="12616" priority="13180" operator="equal">
      <formula>"green"</formula>
    </cfRule>
    <cfRule type="cellIs" dxfId="12615" priority="13181" operator="equal">
      <formula>1</formula>
    </cfRule>
    <cfRule type="cellIs" dxfId="12614" priority="13182" operator="equal">
      <formula>"grey"</formula>
    </cfRule>
    <cfRule type="cellIs" dxfId="12613" priority="13183" operator="equal">
      <formula>0</formula>
    </cfRule>
  </conditionalFormatting>
  <conditionalFormatting sqref="F135:G135">
    <cfRule type="cellIs" dxfId="12612" priority="13168" operator="equal">
      <formula>3</formula>
    </cfRule>
    <cfRule type="cellIs" dxfId="12611" priority="13169" operator="equal">
      <formula>"yellow"</formula>
    </cfRule>
    <cfRule type="cellIs" dxfId="12610" priority="13170" operator="equal">
      <formula>2</formula>
    </cfRule>
    <cfRule type="cellIs" dxfId="12609" priority="13171" operator="equal">
      <formula>"green"</formula>
    </cfRule>
    <cfRule type="cellIs" dxfId="12608" priority="13172" operator="equal">
      <formula>1</formula>
    </cfRule>
    <cfRule type="cellIs" dxfId="12607" priority="13173" operator="equal">
      <formula>"grey"</formula>
    </cfRule>
    <cfRule type="cellIs" dxfId="12606" priority="13174" operator="equal">
      <formula>0</formula>
    </cfRule>
  </conditionalFormatting>
  <conditionalFormatting sqref="F134:G134">
    <cfRule type="cellIs" dxfId="12605" priority="13157" operator="equal">
      <formula>"red"</formula>
    </cfRule>
    <cfRule type="cellIs" dxfId="12604" priority="13159" operator="equal">
      <formula>3</formula>
    </cfRule>
    <cfRule type="cellIs" dxfId="12603" priority="13160" operator="equal">
      <formula>"yellow"</formula>
    </cfRule>
    <cfRule type="cellIs" dxfId="12602" priority="13161" operator="equal">
      <formula>2</formula>
    </cfRule>
    <cfRule type="cellIs" dxfId="12601" priority="13162" operator="equal">
      <formula>"green"</formula>
    </cfRule>
    <cfRule type="cellIs" dxfId="12600" priority="13163" operator="equal">
      <formula>1</formula>
    </cfRule>
    <cfRule type="cellIs" dxfId="12599" priority="13164" operator="equal">
      <formula>"grey"</formula>
    </cfRule>
    <cfRule type="cellIs" dxfId="12598" priority="13165" operator="equal">
      <formula>0</formula>
    </cfRule>
  </conditionalFormatting>
  <conditionalFormatting sqref="G134">
    <cfRule type="cellIs" dxfId="12597" priority="13158" operator="equal">
      <formula>"red"</formula>
    </cfRule>
  </conditionalFormatting>
  <conditionalFormatting sqref="F156:G156">
    <cfRule type="cellIs" dxfId="12596" priority="13148" operator="equal">
      <formula>"red"</formula>
    </cfRule>
    <cfRule type="cellIs" dxfId="12595" priority="13150" operator="equal">
      <formula>3</formula>
    </cfRule>
    <cfRule type="cellIs" dxfId="12594" priority="13151" operator="equal">
      <formula>"yellow"</formula>
    </cfRule>
    <cfRule type="cellIs" dxfId="12593" priority="13152" operator="equal">
      <formula>2</formula>
    </cfRule>
    <cfRule type="cellIs" dxfId="12592" priority="13153" operator="equal">
      <formula>"green"</formula>
    </cfRule>
    <cfRule type="cellIs" dxfId="12591" priority="13154" operator="equal">
      <formula>1</formula>
    </cfRule>
    <cfRule type="cellIs" dxfId="12590" priority="13155" operator="equal">
      <formula>"grey"</formula>
    </cfRule>
    <cfRule type="cellIs" dxfId="12589" priority="13156" operator="equal">
      <formula>0</formula>
    </cfRule>
  </conditionalFormatting>
  <conditionalFormatting sqref="G156">
    <cfRule type="cellIs" dxfId="12588" priority="13149" operator="equal">
      <formula>"red"</formula>
    </cfRule>
  </conditionalFormatting>
  <conditionalFormatting sqref="F142:G142">
    <cfRule type="cellIs" dxfId="12587" priority="13139" operator="equal">
      <formula>"red"</formula>
    </cfRule>
    <cfRule type="cellIs" dxfId="12586" priority="13141" operator="equal">
      <formula>3</formula>
    </cfRule>
    <cfRule type="cellIs" dxfId="12585" priority="13142" operator="equal">
      <formula>"yellow"</formula>
    </cfRule>
    <cfRule type="cellIs" dxfId="12584" priority="13143" operator="equal">
      <formula>2</formula>
    </cfRule>
    <cfRule type="cellIs" dxfId="12583" priority="13144" operator="equal">
      <formula>"green"</formula>
    </cfRule>
    <cfRule type="cellIs" dxfId="12582" priority="13145" operator="equal">
      <formula>1</formula>
    </cfRule>
    <cfRule type="cellIs" dxfId="12581" priority="13146" operator="equal">
      <formula>"grey"</formula>
    </cfRule>
    <cfRule type="cellIs" dxfId="12580" priority="13147" operator="equal">
      <formula>0</formula>
    </cfRule>
  </conditionalFormatting>
  <conditionalFormatting sqref="G142">
    <cfRule type="cellIs" dxfId="12579" priority="13140" operator="equal">
      <formula>"red"</formula>
    </cfRule>
  </conditionalFormatting>
  <conditionalFormatting sqref="F148:G148">
    <cfRule type="cellIs" dxfId="12578" priority="13130" operator="equal">
      <formula>"red"</formula>
    </cfRule>
    <cfRule type="cellIs" dxfId="12577" priority="13132" operator="equal">
      <formula>3</formula>
    </cfRule>
    <cfRule type="cellIs" dxfId="12576" priority="13133" operator="equal">
      <formula>"yellow"</formula>
    </cfRule>
    <cfRule type="cellIs" dxfId="12575" priority="13134" operator="equal">
      <formula>2</formula>
    </cfRule>
    <cfRule type="cellIs" dxfId="12574" priority="13135" operator="equal">
      <formula>"green"</formula>
    </cfRule>
    <cfRule type="cellIs" dxfId="12573" priority="13136" operator="equal">
      <formula>1</formula>
    </cfRule>
    <cfRule type="cellIs" dxfId="12572" priority="13137" operator="equal">
      <formula>"grey"</formula>
    </cfRule>
    <cfRule type="cellIs" dxfId="12571" priority="13138" operator="equal">
      <formula>0</formula>
    </cfRule>
  </conditionalFormatting>
  <conditionalFormatting sqref="G148">
    <cfRule type="cellIs" dxfId="12570" priority="13131" operator="equal">
      <formula>"red"</formula>
    </cfRule>
  </conditionalFormatting>
  <conditionalFormatting sqref="F148:G148">
    <cfRule type="cellIs" dxfId="12569" priority="13121" operator="equal">
      <formula>"red"</formula>
    </cfRule>
    <cfRule type="cellIs" dxfId="12568" priority="13123" operator="equal">
      <formula>3</formula>
    </cfRule>
    <cfRule type="cellIs" dxfId="12567" priority="13124" operator="equal">
      <formula>"yellow"</formula>
    </cfRule>
    <cfRule type="cellIs" dxfId="12566" priority="13125" operator="equal">
      <formula>2</formula>
    </cfRule>
    <cfRule type="cellIs" dxfId="12565" priority="13126" operator="equal">
      <formula>"green"</formula>
    </cfRule>
    <cfRule type="cellIs" dxfId="12564" priority="13127" operator="equal">
      <formula>1</formula>
    </cfRule>
    <cfRule type="cellIs" dxfId="12563" priority="13128" operator="equal">
      <formula>"grey"</formula>
    </cfRule>
    <cfRule type="cellIs" dxfId="12562" priority="13129" operator="equal">
      <formula>0</formula>
    </cfRule>
  </conditionalFormatting>
  <conditionalFormatting sqref="G148">
    <cfRule type="cellIs" dxfId="12561" priority="13122" operator="equal">
      <formula>"red"</formula>
    </cfRule>
  </conditionalFormatting>
  <conditionalFormatting sqref="F141:G141">
    <cfRule type="cellIs" dxfId="12560" priority="13112" operator="equal">
      <formula>"red"</formula>
    </cfRule>
    <cfRule type="cellIs" dxfId="12559" priority="13114" operator="equal">
      <formula>3</formula>
    </cfRule>
    <cfRule type="cellIs" dxfId="12558" priority="13115" operator="equal">
      <formula>"yellow"</formula>
    </cfRule>
    <cfRule type="cellIs" dxfId="12557" priority="13116" operator="equal">
      <formula>2</formula>
    </cfRule>
    <cfRule type="cellIs" dxfId="12556" priority="13117" operator="equal">
      <formula>"green"</formula>
    </cfRule>
    <cfRule type="cellIs" dxfId="12555" priority="13118" operator="equal">
      <formula>1</formula>
    </cfRule>
    <cfRule type="cellIs" dxfId="12554" priority="13119" operator="equal">
      <formula>"grey"</formula>
    </cfRule>
    <cfRule type="cellIs" dxfId="12553" priority="13120" operator="equal">
      <formula>0</formula>
    </cfRule>
  </conditionalFormatting>
  <conditionalFormatting sqref="G141">
    <cfRule type="cellIs" dxfId="12552" priority="13113" operator="equal">
      <formula>"red"</formula>
    </cfRule>
  </conditionalFormatting>
  <conditionalFormatting sqref="F141:G141">
    <cfRule type="cellIs" dxfId="12551" priority="13103" operator="equal">
      <formula>"red"</formula>
    </cfRule>
    <cfRule type="cellIs" dxfId="12550" priority="13105" operator="equal">
      <formula>3</formula>
    </cfRule>
    <cfRule type="cellIs" dxfId="12549" priority="13106" operator="equal">
      <formula>"yellow"</formula>
    </cfRule>
    <cfRule type="cellIs" dxfId="12548" priority="13107" operator="equal">
      <formula>2</formula>
    </cfRule>
    <cfRule type="cellIs" dxfId="12547" priority="13108" operator="equal">
      <formula>"green"</formula>
    </cfRule>
    <cfRule type="cellIs" dxfId="12546" priority="13109" operator="equal">
      <formula>1</formula>
    </cfRule>
    <cfRule type="cellIs" dxfId="12545" priority="13110" operator="equal">
      <formula>"grey"</formula>
    </cfRule>
    <cfRule type="cellIs" dxfId="12544" priority="13111" operator="equal">
      <formula>0</formula>
    </cfRule>
  </conditionalFormatting>
  <conditionalFormatting sqref="G141">
    <cfRule type="cellIs" dxfId="12543" priority="13104" operator="equal">
      <formula>"red"</formula>
    </cfRule>
  </conditionalFormatting>
  <conditionalFormatting sqref="F147:G147">
    <cfRule type="cellIs" dxfId="12542" priority="13094" operator="equal">
      <formula>"red"</formula>
    </cfRule>
    <cfRule type="cellIs" dxfId="12541" priority="13096" operator="equal">
      <formula>3</formula>
    </cfRule>
    <cfRule type="cellIs" dxfId="12540" priority="13097" operator="equal">
      <formula>"yellow"</formula>
    </cfRule>
    <cfRule type="cellIs" dxfId="12539" priority="13098" operator="equal">
      <formula>2</formula>
    </cfRule>
    <cfRule type="cellIs" dxfId="12538" priority="13099" operator="equal">
      <formula>"green"</formula>
    </cfRule>
    <cfRule type="cellIs" dxfId="12537" priority="13100" operator="equal">
      <formula>1</formula>
    </cfRule>
    <cfRule type="cellIs" dxfId="12536" priority="13101" operator="equal">
      <formula>"grey"</formula>
    </cfRule>
    <cfRule type="cellIs" dxfId="12535" priority="13102" operator="equal">
      <formula>0</formula>
    </cfRule>
  </conditionalFormatting>
  <conditionalFormatting sqref="G147">
    <cfRule type="cellIs" dxfId="12534" priority="13095" operator="equal">
      <formula>"red"</formula>
    </cfRule>
  </conditionalFormatting>
  <conditionalFormatting sqref="F147:G147">
    <cfRule type="cellIs" dxfId="12533" priority="13085" operator="equal">
      <formula>"red"</formula>
    </cfRule>
    <cfRule type="cellIs" dxfId="12532" priority="13087" operator="equal">
      <formula>3</formula>
    </cfRule>
    <cfRule type="cellIs" dxfId="12531" priority="13088" operator="equal">
      <formula>"yellow"</formula>
    </cfRule>
    <cfRule type="cellIs" dxfId="12530" priority="13089" operator="equal">
      <formula>2</formula>
    </cfRule>
    <cfRule type="cellIs" dxfId="12529" priority="13090" operator="equal">
      <formula>"green"</formula>
    </cfRule>
    <cfRule type="cellIs" dxfId="12528" priority="13091" operator="equal">
      <formula>1</formula>
    </cfRule>
    <cfRule type="cellIs" dxfId="12527" priority="13092" operator="equal">
      <formula>"grey"</formula>
    </cfRule>
    <cfRule type="cellIs" dxfId="12526" priority="13093" operator="equal">
      <formula>0</formula>
    </cfRule>
  </conditionalFormatting>
  <conditionalFormatting sqref="G147">
    <cfRule type="cellIs" dxfId="12525" priority="13086" operator="equal">
      <formula>"red"</formula>
    </cfRule>
  </conditionalFormatting>
  <conditionalFormatting sqref="F155:G155">
    <cfRule type="cellIs" dxfId="12524" priority="13077" operator="equal">
      <formula>"red"</formula>
    </cfRule>
    <cfRule type="cellIs" dxfId="12523" priority="13078" operator="equal">
      <formula>3</formula>
    </cfRule>
    <cfRule type="cellIs" dxfId="12522" priority="13079" operator="equal">
      <formula>"yellow"</formula>
    </cfRule>
    <cfRule type="cellIs" dxfId="12521" priority="13080" operator="equal">
      <formula>2</formula>
    </cfRule>
    <cfRule type="cellIs" dxfId="12520" priority="13081" operator="equal">
      <formula>"green"</formula>
    </cfRule>
    <cfRule type="cellIs" dxfId="12519" priority="13082" operator="equal">
      <formula>1</formula>
    </cfRule>
    <cfRule type="cellIs" dxfId="12518" priority="13083" operator="equal">
      <formula>"grey"</formula>
    </cfRule>
    <cfRule type="cellIs" dxfId="12517" priority="13084" operator="equal">
      <formula>0</formula>
    </cfRule>
  </conditionalFormatting>
  <conditionalFormatting sqref="F158:G158">
    <cfRule type="cellIs" dxfId="12516" priority="13069" operator="equal">
      <formula>"red"</formula>
    </cfRule>
  </conditionalFormatting>
  <conditionalFormatting sqref="G158">
    <cfRule type="cellIs" dxfId="12515" priority="13068" operator="equal">
      <formula>"red"</formula>
    </cfRule>
  </conditionalFormatting>
  <conditionalFormatting sqref="F159:G159">
    <cfRule type="cellIs" dxfId="12514" priority="13060" operator="equal">
      <formula>"red"</formula>
    </cfRule>
  </conditionalFormatting>
  <conditionalFormatting sqref="G159">
    <cfRule type="cellIs" dxfId="12513" priority="13059" operator="equal">
      <formula>"red"</formula>
    </cfRule>
  </conditionalFormatting>
  <conditionalFormatting sqref="F218:G218">
    <cfRule type="cellIs" dxfId="12512" priority="13070" operator="equal">
      <formula>3</formula>
    </cfRule>
    <cfRule type="cellIs" dxfId="12511" priority="13071" operator="equal">
      <formula>"yellow"</formula>
    </cfRule>
    <cfRule type="cellIs" dxfId="12510" priority="13072" operator="equal">
      <formula>2</formula>
    </cfRule>
    <cfRule type="cellIs" dxfId="12509" priority="13073" operator="equal">
      <formula>"green"</formula>
    </cfRule>
    <cfRule type="cellIs" dxfId="12508" priority="13074" operator="equal">
      <formula>1</formula>
    </cfRule>
    <cfRule type="cellIs" dxfId="12507" priority="13075" operator="equal">
      <formula>"grey"</formula>
    </cfRule>
    <cfRule type="cellIs" dxfId="12506" priority="13076" operator="equal">
      <formula>0</formula>
    </cfRule>
  </conditionalFormatting>
  <conditionalFormatting sqref="F166:G166">
    <cfRule type="cellIs" dxfId="12505" priority="13061" operator="equal">
      <formula>3</formula>
    </cfRule>
    <cfRule type="cellIs" dxfId="12504" priority="13062" operator="equal">
      <formula>"yellow"</formula>
    </cfRule>
    <cfRule type="cellIs" dxfId="12503" priority="13063" operator="equal">
      <formula>2</formula>
    </cfRule>
    <cfRule type="cellIs" dxfId="12502" priority="13064" operator="equal">
      <formula>"green"</formula>
    </cfRule>
    <cfRule type="cellIs" dxfId="12501" priority="13065" operator="equal">
      <formula>1</formula>
    </cfRule>
    <cfRule type="cellIs" dxfId="12500" priority="13066" operator="equal">
      <formula>"grey"</formula>
    </cfRule>
    <cfRule type="cellIs" dxfId="12499" priority="13067" operator="equal">
      <formula>0</formula>
    </cfRule>
  </conditionalFormatting>
  <conditionalFormatting sqref="F161:G161">
    <cfRule type="cellIs" dxfId="12498" priority="13051" operator="equal">
      <formula>"red"</formula>
    </cfRule>
  </conditionalFormatting>
  <conditionalFormatting sqref="G161">
    <cfRule type="cellIs" dxfId="12497" priority="13050" operator="equal">
      <formula>"red"</formula>
    </cfRule>
  </conditionalFormatting>
  <conditionalFormatting sqref="F160:G160">
    <cfRule type="cellIs" dxfId="12496" priority="13049" operator="equal">
      <formula>"red"</formula>
    </cfRule>
  </conditionalFormatting>
  <conditionalFormatting sqref="G160">
    <cfRule type="cellIs" dxfId="12495" priority="13048" operator="equal">
      <formula>"red"</formula>
    </cfRule>
  </conditionalFormatting>
  <conditionalFormatting sqref="F159:G159">
    <cfRule type="cellIs" dxfId="12494" priority="13052" operator="equal">
      <formula>3</formula>
    </cfRule>
    <cfRule type="cellIs" dxfId="12493" priority="13053" operator="equal">
      <formula>"yellow"</formula>
    </cfRule>
    <cfRule type="cellIs" dxfId="12492" priority="13054" operator="equal">
      <formula>2</formula>
    </cfRule>
    <cfRule type="cellIs" dxfId="12491" priority="13055" operator="equal">
      <formula>"green"</formula>
    </cfRule>
    <cfRule type="cellIs" dxfId="12490" priority="13056" operator="equal">
      <formula>1</formula>
    </cfRule>
    <cfRule type="cellIs" dxfId="12489" priority="13057" operator="equal">
      <formula>"grey"</formula>
    </cfRule>
    <cfRule type="cellIs" dxfId="12488" priority="13058" operator="equal">
      <formula>0</formula>
    </cfRule>
  </conditionalFormatting>
  <conditionalFormatting sqref="F160:G160">
    <cfRule type="cellIs" dxfId="12487" priority="13047" operator="equal">
      <formula>"red"</formula>
    </cfRule>
  </conditionalFormatting>
  <conditionalFormatting sqref="G160">
    <cfRule type="cellIs" dxfId="12486" priority="13046" operator="equal">
      <formula>"red"</formula>
    </cfRule>
  </conditionalFormatting>
  <conditionalFormatting sqref="F159:G159">
    <cfRule type="cellIs" dxfId="12485" priority="13038" operator="equal">
      <formula>"red"</formula>
    </cfRule>
  </conditionalFormatting>
  <conditionalFormatting sqref="G159">
    <cfRule type="cellIs" dxfId="12484" priority="13037" operator="equal">
      <formula>"red"</formula>
    </cfRule>
  </conditionalFormatting>
  <conditionalFormatting sqref="F164:G164">
    <cfRule type="cellIs" dxfId="12483" priority="13039" operator="equal">
      <formula>3</formula>
    </cfRule>
    <cfRule type="cellIs" dxfId="12482" priority="13040" operator="equal">
      <formula>"yellow"</formula>
    </cfRule>
    <cfRule type="cellIs" dxfId="12481" priority="13041" operator="equal">
      <formula>2</formula>
    </cfRule>
    <cfRule type="cellIs" dxfId="12480" priority="13042" operator="equal">
      <formula>"green"</formula>
    </cfRule>
    <cfRule type="cellIs" dxfId="12479" priority="13043" operator="equal">
      <formula>1</formula>
    </cfRule>
    <cfRule type="cellIs" dxfId="12478" priority="13044" operator="equal">
      <formula>"grey"</formula>
    </cfRule>
    <cfRule type="cellIs" dxfId="12477" priority="13045" operator="equal">
      <formula>0</formula>
    </cfRule>
  </conditionalFormatting>
  <conditionalFormatting sqref="F163:G163">
    <cfRule type="cellIs" dxfId="12476" priority="13029" operator="equal">
      <formula>"red"</formula>
    </cfRule>
    <cfRule type="cellIs" dxfId="12475" priority="13030" operator="equal">
      <formula>3</formula>
    </cfRule>
    <cfRule type="cellIs" dxfId="12474" priority="13031" operator="equal">
      <formula>"yellow"</formula>
    </cfRule>
    <cfRule type="cellIs" dxfId="12473" priority="13032" operator="equal">
      <formula>2</formula>
    </cfRule>
    <cfRule type="cellIs" dxfId="12472" priority="13033" operator="equal">
      <formula>"green"</formula>
    </cfRule>
    <cfRule type="cellIs" dxfId="12471" priority="13034" operator="equal">
      <formula>1</formula>
    </cfRule>
    <cfRule type="cellIs" dxfId="12470" priority="13035" operator="equal">
      <formula>"grey"</formula>
    </cfRule>
    <cfRule type="cellIs" dxfId="12469" priority="13036" operator="equal">
      <formula>0</formula>
    </cfRule>
  </conditionalFormatting>
  <conditionalFormatting sqref="F168:G170">
    <cfRule type="cellIs" dxfId="12468" priority="13021" operator="equal">
      <formula>"red"</formula>
    </cfRule>
    <cfRule type="cellIs" dxfId="12467" priority="13022" operator="equal">
      <formula>3</formula>
    </cfRule>
    <cfRule type="cellIs" dxfId="12466" priority="13023" operator="equal">
      <formula>"yellow"</formula>
    </cfRule>
    <cfRule type="cellIs" dxfId="12465" priority="13024" operator="equal">
      <formula>2</formula>
    </cfRule>
    <cfRule type="cellIs" dxfId="12464" priority="13025" operator="equal">
      <formula>"green"</formula>
    </cfRule>
    <cfRule type="cellIs" dxfId="12463" priority="13026" operator="equal">
      <formula>1</formula>
    </cfRule>
    <cfRule type="cellIs" dxfId="12462" priority="13027" operator="equal">
      <formula>"grey"</formula>
    </cfRule>
    <cfRule type="cellIs" dxfId="12461" priority="13028" operator="equal">
      <formula>0</formula>
    </cfRule>
  </conditionalFormatting>
  <conditionalFormatting sqref="F168:G168">
    <cfRule type="cellIs" dxfId="12460" priority="13013" operator="equal">
      <formula>"red"</formula>
    </cfRule>
    <cfRule type="cellIs" dxfId="12459" priority="13014" operator="equal">
      <formula>3</formula>
    </cfRule>
    <cfRule type="cellIs" dxfId="12458" priority="13015" operator="equal">
      <formula>"yellow"</formula>
    </cfRule>
    <cfRule type="cellIs" dxfId="12457" priority="13016" operator="equal">
      <formula>2</formula>
    </cfRule>
    <cfRule type="cellIs" dxfId="12456" priority="13017" operator="equal">
      <formula>"green"</formula>
    </cfRule>
    <cfRule type="cellIs" dxfId="12455" priority="13018" operator="equal">
      <formula>1</formula>
    </cfRule>
    <cfRule type="cellIs" dxfId="12454" priority="13019" operator="equal">
      <formula>"grey"</formula>
    </cfRule>
    <cfRule type="cellIs" dxfId="12453" priority="13020" operator="equal">
      <formula>0</formula>
    </cfRule>
  </conditionalFormatting>
  <conditionalFormatting sqref="F171:G171">
    <cfRule type="cellIs" dxfId="12452" priority="13005" operator="equal">
      <formula>"red"</formula>
    </cfRule>
    <cfRule type="cellIs" dxfId="12451" priority="13006" operator="equal">
      <formula>3</formula>
    </cfRule>
    <cfRule type="cellIs" dxfId="12450" priority="13007" operator="equal">
      <formula>"yellow"</formula>
    </cfRule>
    <cfRule type="cellIs" dxfId="12449" priority="13008" operator="equal">
      <formula>2</formula>
    </cfRule>
    <cfRule type="cellIs" dxfId="12448" priority="13009" operator="equal">
      <formula>"green"</formula>
    </cfRule>
    <cfRule type="cellIs" dxfId="12447" priority="13010" operator="equal">
      <formula>1</formula>
    </cfRule>
    <cfRule type="cellIs" dxfId="12446" priority="13011" operator="equal">
      <formula>"grey"</formula>
    </cfRule>
    <cfRule type="cellIs" dxfId="12445" priority="13012" operator="equal">
      <formula>0</formula>
    </cfRule>
  </conditionalFormatting>
  <conditionalFormatting sqref="F171:G171">
    <cfRule type="cellIs" dxfId="12444" priority="12997" operator="equal">
      <formula>"red"</formula>
    </cfRule>
    <cfRule type="cellIs" dxfId="12443" priority="12998" operator="equal">
      <formula>3</formula>
    </cfRule>
    <cfRule type="cellIs" dxfId="12442" priority="12999" operator="equal">
      <formula>"yellow"</formula>
    </cfRule>
    <cfRule type="cellIs" dxfId="12441" priority="13000" operator="equal">
      <formula>2</formula>
    </cfRule>
    <cfRule type="cellIs" dxfId="12440" priority="13001" operator="equal">
      <formula>"green"</formula>
    </cfRule>
    <cfRule type="cellIs" dxfId="12439" priority="13002" operator="equal">
      <formula>1</formula>
    </cfRule>
    <cfRule type="cellIs" dxfId="12438" priority="13003" operator="equal">
      <formula>"grey"</formula>
    </cfRule>
    <cfRule type="cellIs" dxfId="12437" priority="13004" operator="equal">
      <formula>0</formula>
    </cfRule>
  </conditionalFormatting>
  <conditionalFormatting sqref="F170:G170">
    <cfRule type="cellIs" dxfId="12436" priority="12989" operator="equal">
      <formula>"red"</formula>
    </cfRule>
    <cfRule type="cellIs" dxfId="12435" priority="12990" operator="equal">
      <formula>3</formula>
    </cfRule>
    <cfRule type="cellIs" dxfId="12434" priority="12991" operator="equal">
      <formula>"yellow"</formula>
    </cfRule>
    <cfRule type="cellIs" dxfId="12433" priority="12992" operator="equal">
      <formula>2</formula>
    </cfRule>
    <cfRule type="cellIs" dxfId="12432" priority="12993" operator="equal">
      <formula>"green"</formula>
    </cfRule>
    <cfRule type="cellIs" dxfId="12431" priority="12994" operator="equal">
      <formula>1</formula>
    </cfRule>
    <cfRule type="cellIs" dxfId="12430" priority="12995" operator="equal">
      <formula>"grey"</formula>
    </cfRule>
    <cfRule type="cellIs" dxfId="12429" priority="12996" operator="equal">
      <formula>0</formula>
    </cfRule>
  </conditionalFormatting>
  <conditionalFormatting sqref="F170:G170">
    <cfRule type="cellIs" dxfId="12428" priority="12981" operator="equal">
      <formula>"red"</formula>
    </cfRule>
    <cfRule type="cellIs" dxfId="12427" priority="12982" operator="equal">
      <formula>3</formula>
    </cfRule>
    <cfRule type="cellIs" dxfId="12426" priority="12983" operator="equal">
      <formula>"yellow"</formula>
    </cfRule>
    <cfRule type="cellIs" dxfId="12425" priority="12984" operator="equal">
      <formula>2</formula>
    </cfRule>
    <cfRule type="cellIs" dxfId="12424" priority="12985" operator="equal">
      <formula>"green"</formula>
    </cfRule>
    <cfRule type="cellIs" dxfId="12423" priority="12986" operator="equal">
      <formula>1</formula>
    </cfRule>
    <cfRule type="cellIs" dxfId="12422" priority="12987" operator="equal">
      <formula>"grey"</formula>
    </cfRule>
    <cfRule type="cellIs" dxfId="12421" priority="12988" operator="equal">
      <formula>0</formula>
    </cfRule>
  </conditionalFormatting>
  <conditionalFormatting sqref="F176:G176">
    <cfRule type="cellIs" dxfId="12420" priority="12973" operator="equal">
      <formula>"red"</formula>
    </cfRule>
    <cfRule type="cellIs" dxfId="12419" priority="12974" operator="equal">
      <formula>3</formula>
    </cfRule>
    <cfRule type="cellIs" dxfId="12418" priority="12975" operator="equal">
      <formula>"yellow"</formula>
    </cfRule>
    <cfRule type="cellIs" dxfId="12417" priority="12976" operator="equal">
      <formula>2</formula>
    </cfRule>
    <cfRule type="cellIs" dxfId="12416" priority="12977" operator="equal">
      <formula>"green"</formula>
    </cfRule>
    <cfRule type="cellIs" dxfId="12415" priority="12978" operator="equal">
      <formula>1</formula>
    </cfRule>
    <cfRule type="cellIs" dxfId="12414" priority="12979" operator="equal">
      <formula>"grey"</formula>
    </cfRule>
    <cfRule type="cellIs" dxfId="12413" priority="12980" operator="equal">
      <formula>0</formula>
    </cfRule>
  </conditionalFormatting>
  <conditionalFormatting sqref="F173:G175">
    <cfRule type="cellIs" dxfId="12412" priority="12965" operator="equal">
      <formula>"red"</formula>
    </cfRule>
    <cfRule type="cellIs" dxfId="12411" priority="12966" operator="equal">
      <formula>3</formula>
    </cfRule>
    <cfRule type="cellIs" dxfId="12410" priority="12967" operator="equal">
      <formula>"yellow"</formula>
    </cfRule>
    <cfRule type="cellIs" dxfId="12409" priority="12968" operator="equal">
      <formula>2</formula>
    </cfRule>
    <cfRule type="cellIs" dxfId="12408" priority="12969" operator="equal">
      <formula>"green"</formula>
    </cfRule>
    <cfRule type="cellIs" dxfId="12407" priority="12970" operator="equal">
      <formula>1</formula>
    </cfRule>
    <cfRule type="cellIs" dxfId="12406" priority="12971" operator="equal">
      <formula>"grey"</formula>
    </cfRule>
    <cfRule type="cellIs" dxfId="12405" priority="12972" operator="equal">
      <formula>0</formula>
    </cfRule>
  </conditionalFormatting>
  <conditionalFormatting sqref="F173:G173">
    <cfRule type="cellIs" dxfId="12404" priority="12957" operator="equal">
      <formula>"red"</formula>
    </cfRule>
    <cfRule type="cellIs" dxfId="12403" priority="12958" operator="equal">
      <formula>3</formula>
    </cfRule>
    <cfRule type="cellIs" dxfId="12402" priority="12959" operator="equal">
      <formula>"yellow"</formula>
    </cfRule>
    <cfRule type="cellIs" dxfId="12401" priority="12960" operator="equal">
      <formula>2</formula>
    </cfRule>
    <cfRule type="cellIs" dxfId="12400" priority="12961" operator="equal">
      <formula>"green"</formula>
    </cfRule>
    <cfRule type="cellIs" dxfId="12399" priority="12962" operator="equal">
      <formula>1</formula>
    </cfRule>
    <cfRule type="cellIs" dxfId="12398" priority="12963" operator="equal">
      <formula>"grey"</formula>
    </cfRule>
    <cfRule type="cellIs" dxfId="12397" priority="12964" operator="equal">
      <formula>0</formula>
    </cfRule>
  </conditionalFormatting>
  <conditionalFormatting sqref="F176:G176">
    <cfRule type="cellIs" dxfId="12396" priority="12949" operator="equal">
      <formula>"red"</formula>
    </cfRule>
    <cfRule type="cellIs" dxfId="12395" priority="12950" operator="equal">
      <formula>3</formula>
    </cfRule>
    <cfRule type="cellIs" dxfId="12394" priority="12951" operator="equal">
      <formula>"yellow"</formula>
    </cfRule>
    <cfRule type="cellIs" dxfId="12393" priority="12952" operator="equal">
      <formula>2</formula>
    </cfRule>
    <cfRule type="cellIs" dxfId="12392" priority="12953" operator="equal">
      <formula>"green"</formula>
    </cfRule>
    <cfRule type="cellIs" dxfId="12391" priority="12954" operator="equal">
      <formula>1</formula>
    </cfRule>
    <cfRule type="cellIs" dxfId="12390" priority="12955" operator="equal">
      <formula>"grey"</formula>
    </cfRule>
    <cfRule type="cellIs" dxfId="12389" priority="12956" operator="equal">
      <formula>0</formula>
    </cfRule>
  </conditionalFormatting>
  <conditionalFormatting sqref="F176:G176">
    <cfRule type="cellIs" dxfId="12388" priority="12941" operator="equal">
      <formula>"red"</formula>
    </cfRule>
    <cfRule type="cellIs" dxfId="12387" priority="12942" operator="equal">
      <formula>3</formula>
    </cfRule>
    <cfRule type="cellIs" dxfId="12386" priority="12943" operator="equal">
      <formula>"yellow"</formula>
    </cfRule>
    <cfRule type="cellIs" dxfId="12385" priority="12944" operator="equal">
      <formula>2</formula>
    </cfRule>
    <cfRule type="cellIs" dxfId="12384" priority="12945" operator="equal">
      <formula>"green"</formula>
    </cfRule>
    <cfRule type="cellIs" dxfId="12383" priority="12946" operator="equal">
      <formula>1</formula>
    </cfRule>
    <cfRule type="cellIs" dxfId="12382" priority="12947" operator="equal">
      <formula>"grey"</formula>
    </cfRule>
    <cfRule type="cellIs" dxfId="12381" priority="12948" operator="equal">
      <formula>0</formula>
    </cfRule>
  </conditionalFormatting>
  <conditionalFormatting sqref="F175:G175">
    <cfRule type="cellIs" dxfId="12380" priority="12933" operator="equal">
      <formula>"red"</formula>
    </cfRule>
    <cfRule type="cellIs" dxfId="12379" priority="12934" operator="equal">
      <formula>3</formula>
    </cfRule>
    <cfRule type="cellIs" dxfId="12378" priority="12935" operator="equal">
      <formula>"yellow"</formula>
    </cfRule>
    <cfRule type="cellIs" dxfId="12377" priority="12936" operator="equal">
      <formula>2</formula>
    </cfRule>
    <cfRule type="cellIs" dxfId="12376" priority="12937" operator="equal">
      <formula>"green"</formula>
    </cfRule>
    <cfRule type="cellIs" dxfId="12375" priority="12938" operator="equal">
      <formula>1</formula>
    </cfRule>
    <cfRule type="cellIs" dxfId="12374" priority="12939" operator="equal">
      <formula>"grey"</formula>
    </cfRule>
    <cfRule type="cellIs" dxfId="12373" priority="12940" operator="equal">
      <formula>0</formula>
    </cfRule>
  </conditionalFormatting>
  <conditionalFormatting sqref="F175:G175">
    <cfRule type="cellIs" dxfId="12372" priority="12925" operator="equal">
      <formula>"red"</formula>
    </cfRule>
    <cfRule type="cellIs" dxfId="12371" priority="12926" operator="equal">
      <formula>3</formula>
    </cfRule>
    <cfRule type="cellIs" dxfId="12370" priority="12927" operator="equal">
      <formula>"yellow"</formula>
    </cfRule>
    <cfRule type="cellIs" dxfId="12369" priority="12928" operator="equal">
      <formula>2</formula>
    </cfRule>
    <cfRule type="cellIs" dxfId="12368" priority="12929" operator="equal">
      <formula>"green"</formula>
    </cfRule>
    <cfRule type="cellIs" dxfId="12367" priority="12930" operator="equal">
      <formula>1</formula>
    </cfRule>
    <cfRule type="cellIs" dxfId="12366" priority="12931" operator="equal">
      <formula>"grey"</formula>
    </cfRule>
    <cfRule type="cellIs" dxfId="12365" priority="12932" operator="equal">
      <formula>0</formula>
    </cfRule>
  </conditionalFormatting>
  <conditionalFormatting sqref="F167:G167">
    <cfRule type="cellIs" dxfId="12364" priority="12917" operator="equal">
      <formula>"red"</formula>
    </cfRule>
  </conditionalFormatting>
  <conditionalFormatting sqref="G167">
    <cfRule type="cellIs" dxfId="12363" priority="12916" operator="equal">
      <formula>"red"</formula>
    </cfRule>
  </conditionalFormatting>
  <conditionalFormatting sqref="F167:G167">
    <cfRule type="cellIs" dxfId="12362" priority="12918" operator="equal">
      <formula>3</formula>
    </cfRule>
    <cfRule type="cellIs" dxfId="12361" priority="12919" operator="equal">
      <formula>"yellow"</formula>
    </cfRule>
    <cfRule type="cellIs" dxfId="12360" priority="12920" operator="equal">
      <formula>2</formula>
    </cfRule>
    <cfRule type="cellIs" dxfId="12359" priority="12921" operator="equal">
      <formula>"green"</formula>
    </cfRule>
    <cfRule type="cellIs" dxfId="12358" priority="12922" operator="equal">
      <formula>1</formula>
    </cfRule>
    <cfRule type="cellIs" dxfId="12357" priority="12923" operator="equal">
      <formula>"grey"</formula>
    </cfRule>
    <cfRule type="cellIs" dxfId="12356" priority="12924" operator="equal">
      <formula>0</formula>
    </cfRule>
  </conditionalFormatting>
  <conditionalFormatting sqref="F167:G167">
    <cfRule type="cellIs" dxfId="12355" priority="12908" operator="equal">
      <formula>"red"</formula>
    </cfRule>
    <cfRule type="cellIs" dxfId="12354" priority="12909" operator="equal">
      <formula>3</formula>
    </cfRule>
    <cfRule type="cellIs" dxfId="12353" priority="12910" operator="equal">
      <formula>"yellow"</formula>
    </cfRule>
    <cfRule type="cellIs" dxfId="12352" priority="12911" operator="equal">
      <formula>2</formula>
    </cfRule>
    <cfRule type="cellIs" dxfId="12351" priority="12912" operator="equal">
      <formula>"green"</formula>
    </cfRule>
    <cfRule type="cellIs" dxfId="12350" priority="12913" operator="equal">
      <formula>1</formula>
    </cfRule>
    <cfRule type="cellIs" dxfId="12349" priority="12914" operator="equal">
      <formula>"grey"</formula>
    </cfRule>
    <cfRule type="cellIs" dxfId="12348" priority="12915" operator="equal">
      <formula>0</formula>
    </cfRule>
  </conditionalFormatting>
  <conditionalFormatting sqref="F186:G188">
    <cfRule type="cellIs" dxfId="12347" priority="12900" operator="equal">
      <formula>"red"</formula>
    </cfRule>
    <cfRule type="cellIs" dxfId="12346" priority="12901" operator="equal">
      <formula>3</formula>
    </cfRule>
    <cfRule type="cellIs" dxfId="12345" priority="12902" operator="equal">
      <formula>"yellow"</formula>
    </cfRule>
    <cfRule type="cellIs" dxfId="12344" priority="12903" operator="equal">
      <formula>2</formula>
    </cfRule>
    <cfRule type="cellIs" dxfId="12343" priority="12904" operator="equal">
      <formula>"green"</formula>
    </cfRule>
    <cfRule type="cellIs" dxfId="12342" priority="12905" operator="equal">
      <formula>1</formula>
    </cfRule>
    <cfRule type="cellIs" dxfId="12341" priority="12906" operator="equal">
      <formula>"grey"</formula>
    </cfRule>
    <cfRule type="cellIs" dxfId="12340" priority="12907" operator="equal">
      <formula>0</formula>
    </cfRule>
  </conditionalFormatting>
  <conditionalFormatting sqref="F189:G191">
    <cfRule type="cellIs" dxfId="12339" priority="12892" operator="equal">
      <formula>"red"</formula>
    </cfRule>
    <cfRule type="cellIs" dxfId="12338" priority="12893" operator="equal">
      <formula>3</formula>
    </cfRule>
    <cfRule type="cellIs" dxfId="12337" priority="12894" operator="equal">
      <formula>"yellow"</formula>
    </cfRule>
    <cfRule type="cellIs" dxfId="12336" priority="12895" operator="equal">
      <formula>2</formula>
    </cfRule>
    <cfRule type="cellIs" dxfId="12335" priority="12896" operator="equal">
      <formula>"green"</formula>
    </cfRule>
    <cfRule type="cellIs" dxfId="12334" priority="12897" operator="equal">
      <formula>1</formula>
    </cfRule>
    <cfRule type="cellIs" dxfId="12333" priority="12898" operator="equal">
      <formula>"grey"</formula>
    </cfRule>
    <cfRule type="cellIs" dxfId="12332" priority="12899" operator="equal">
      <formula>0</formula>
    </cfRule>
  </conditionalFormatting>
  <conditionalFormatting sqref="F172:G172">
    <cfRule type="cellIs" dxfId="12331" priority="12884" operator="equal">
      <formula>"red"</formula>
    </cfRule>
    <cfRule type="cellIs" dxfId="12330" priority="12885" operator="equal">
      <formula>3</formula>
    </cfRule>
    <cfRule type="cellIs" dxfId="12329" priority="12886" operator="equal">
      <formula>"yellow"</formula>
    </cfRule>
    <cfRule type="cellIs" dxfId="12328" priority="12887" operator="equal">
      <formula>2</formula>
    </cfRule>
    <cfRule type="cellIs" dxfId="12327" priority="12888" operator="equal">
      <formula>"green"</formula>
    </cfRule>
    <cfRule type="cellIs" dxfId="12326" priority="12889" operator="equal">
      <formula>1</formula>
    </cfRule>
    <cfRule type="cellIs" dxfId="12325" priority="12890" operator="equal">
      <formula>"grey"</formula>
    </cfRule>
    <cfRule type="cellIs" dxfId="12324" priority="12891" operator="equal">
      <formula>0</formula>
    </cfRule>
  </conditionalFormatting>
  <conditionalFormatting sqref="F188:G188">
    <cfRule type="cellIs" dxfId="12323" priority="12876" operator="equal">
      <formula>"red"</formula>
    </cfRule>
  </conditionalFormatting>
  <conditionalFormatting sqref="G188">
    <cfRule type="cellIs" dxfId="12322" priority="12875" operator="equal">
      <formula>"red"</formula>
    </cfRule>
  </conditionalFormatting>
  <conditionalFormatting sqref="F198:G200">
    <cfRule type="cellIs" dxfId="12321" priority="12877" operator="equal">
      <formula>3</formula>
    </cfRule>
    <cfRule type="cellIs" dxfId="12320" priority="12878" operator="equal">
      <formula>"yellow"</formula>
    </cfRule>
    <cfRule type="cellIs" dxfId="12319" priority="12879" operator="equal">
      <formula>2</formula>
    </cfRule>
    <cfRule type="cellIs" dxfId="12318" priority="12880" operator="equal">
      <formula>"green"</formula>
    </cfRule>
    <cfRule type="cellIs" dxfId="12317" priority="12881" operator="equal">
      <formula>1</formula>
    </cfRule>
    <cfRule type="cellIs" dxfId="12316" priority="12882" operator="equal">
      <formula>"grey"</formula>
    </cfRule>
    <cfRule type="cellIs" dxfId="12315" priority="12883" operator="equal">
      <formula>0</formula>
    </cfRule>
  </conditionalFormatting>
  <conditionalFormatting sqref="F191:G191">
    <cfRule type="cellIs" dxfId="12314" priority="12866" operator="equal">
      <formula>"red"</formula>
    </cfRule>
    <cfRule type="cellIs" dxfId="12313" priority="12868" operator="equal">
      <formula>3</formula>
    </cfRule>
    <cfRule type="cellIs" dxfId="12312" priority="12869" operator="equal">
      <formula>"yellow"</formula>
    </cfRule>
    <cfRule type="cellIs" dxfId="12311" priority="12870" operator="equal">
      <formula>2</formula>
    </cfRule>
    <cfRule type="cellIs" dxfId="12310" priority="12871" operator="equal">
      <formula>"green"</formula>
    </cfRule>
    <cfRule type="cellIs" dxfId="12309" priority="12872" operator="equal">
      <formula>1</formula>
    </cfRule>
    <cfRule type="cellIs" dxfId="12308" priority="12873" operator="equal">
      <formula>"grey"</formula>
    </cfRule>
    <cfRule type="cellIs" dxfId="12307" priority="12874" operator="equal">
      <formula>0</formula>
    </cfRule>
  </conditionalFormatting>
  <conditionalFormatting sqref="G191">
    <cfRule type="cellIs" dxfId="12306" priority="12867" operator="equal">
      <formula>"red"</formula>
    </cfRule>
  </conditionalFormatting>
  <conditionalFormatting sqref="F185:G185">
    <cfRule type="cellIs" dxfId="12305" priority="12858" operator="equal">
      <formula>"red"</formula>
    </cfRule>
    <cfRule type="cellIs" dxfId="12304" priority="12859" operator="equal">
      <formula>3</formula>
    </cfRule>
    <cfRule type="cellIs" dxfId="12303" priority="12860" operator="equal">
      <formula>"yellow"</formula>
    </cfRule>
    <cfRule type="cellIs" dxfId="12302" priority="12861" operator="equal">
      <formula>2</formula>
    </cfRule>
    <cfRule type="cellIs" dxfId="12301" priority="12862" operator="equal">
      <formula>"green"</formula>
    </cfRule>
    <cfRule type="cellIs" dxfId="12300" priority="12863" operator="equal">
      <formula>1</formula>
    </cfRule>
    <cfRule type="cellIs" dxfId="12299" priority="12864" operator="equal">
      <formula>"grey"</formula>
    </cfRule>
    <cfRule type="cellIs" dxfId="12298" priority="12865" operator="equal">
      <formula>0</formula>
    </cfRule>
  </conditionalFormatting>
  <conditionalFormatting sqref="F180:G180">
    <cfRule type="cellIs" dxfId="12297" priority="12850" operator="equal">
      <formula>"red"</formula>
    </cfRule>
    <cfRule type="cellIs" dxfId="12296" priority="12851" operator="equal">
      <formula>3</formula>
    </cfRule>
    <cfRule type="cellIs" dxfId="12295" priority="12852" operator="equal">
      <formula>"yellow"</formula>
    </cfRule>
    <cfRule type="cellIs" dxfId="12294" priority="12853" operator="equal">
      <formula>2</formula>
    </cfRule>
    <cfRule type="cellIs" dxfId="12293" priority="12854" operator="equal">
      <formula>"green"</formula>
    </cfRule>
    <cfRule type="cellIs" dxfId="12292" priority="12855" operator="equal">
      <formula>1</formula>
    </cfRule>
    <cfRule type="cellIs" dxfId="12291" priority="12856" operator="equal">
      <formula>"grey"</formula>
    </cfRule>
    <cfRule type="cellIs" dxfId="12290" priority="12857" operator="equal">
      <formula>0</formula>
    </cfRule>
  </conditionalFormatting>
  <conditionalFormatting sqref="F156:G156">
    <cfRule type="cellIs" dxfId="12289" priority="12842" operator="equal">
      <formula>"red"</formula>
    </cfRule>
  </conditionalFormatting>
  <conditionalFormatting sqref="G156">
    <cfRule type="cellIs" dxfId="12288" priority="12841" operator="equal">
      <formula>"red"</formula>
    </cfRule>
  </conditionalFormatting>
  <conditionalFormatting sqref="F155:G155">
    <cfRule type="cellIs" dxfId="12287" priority="12833" operator="equal">
      <formula>"red"</formula>
    </cfRule>
  </conditionalFormatting>
  <conditionalFormatting sqref="G155">
    <cfRule type="cellIs" dxfId="12286" priority="12832" operator="equal">
      <formula>"red"</formula>
    </cfRule>
  </conditionalFormatting>
  <conditionalFormatting sqref="F146:G146">
    <cfRule type="cellIs" dxfId="12285" priority="12843" operator="equal">
      <formula>3</formula>
    </cfRule>
    <cfRule type="cellIs" dxfId="12284" priority="12844" operator="equal">
      <formula>"yellow"</formula>
    </cfRule>
    <cfRule type="cellIs" dxfId="12283" priority="12845" operator="equal">
      <formula>2</formula>
    </cfRule>
    <cfRule type="cellIs" dxfId="12282" priority="12846" operator="equal">
      <formula>"green"</formula>
    </cfRule>
    <cfRule type="cellIs" dxfId="12281" priority="12847" operator="equal">
      <formula>1</formula>
    </cfRule>
    <cfRule type="cellIs" dxfId="12280" priority="12848" operator="equal">
      <formula>"grey"</formula>
    </cfRule>
    <cfRule type="cellIs" dxfId="12279" priority="12849" operator="equal">
      <formula>0</formula>
    </cfRule>
  </conditionalFormatting>
  <conditionalFormatting sqref="F146:G146">
    <cfRule type="cellIs" dxfId="12278" priority="12834" operator="equal">
      <formula>3</formula>
    </cfRule>
    <cfRule type="cellIs" dxfId="12277" priority="12835" operator="equal">
      <formula>"yellow"</formula>
    </cfRule>
    <cfRule type="cellIs" dxfId="12276" priority="12836" operator="equal">
      <formula>2</formula>
    </cfRule>
    <cfRule type="cellIs" dxfId="12275" priority="12837" operator="equal">
      <formula>"green"</formula>
    </cfRule>
    <cfRule type="cellIs" dxfId="12274" priority="12838" operator="equal">
      <formula>1</formula>
    </cfRule>
    <cfRule type="cellIs" dxfId="12273" priority="12839" operator="equal">
      <formula>"grey"</formula>
    </cfRule>
    <cfRule type="cellIs" dxfId="12272" priority="12840" operator="equal">
      <formula>0</formula>
    </cfRule>
  </conditionalFormatting>
  <conditionalFormatting sqref="F152:G152">
    <cfRule type="cellIs" dxfId="12271" priority="12823" operator="equal">
      <formula>"red"</formula>
    </cfRule>
    <cfRule type="cellIs" dxfId="12270" priority="12825" operator="equal">
      <formula>3</formula>
    </cfRule>
    <cfRule type="cellIs" dxfId="12269" priority="12826" operator="equal">
      <formula>"yellow"</formula>
    </cfRule>
    <cfRule type="cellIs" dxfId="12268" priority="12827" operator="equal">
      <formula>2</formula>
    </cfRule>
    <cfRule type="cellIs" dxfId="12267" priority="12828" operator="equal">
      <formula>"green"</formula>
    </cfRule>
    <cfRule type="cellIs" dxfId="12266" priority="12829" operator="equal">
      <formula>1</formula>
    </cfRule>
    <cfRule type="cellIs" dxfId="12265" priority="12830" operator="equal">
      <formula>"grey"</formula>
    </cfRule>
    <cfRule type="cellIs" dxfId="12264" priority="12831" operator="equal">
      <formula>0</formula>
    </cfRule>
  </conditionalFormatting>
  <conditionalFormatting sqref="G152">
    <cfRule type="cellIs" dxfId="12263" priority="12824" operator="equal">
      <formula>"red"</formula>
    </cfRule>
  </conditionalFormatting>
  <conditionalFormatting sqref="F152:G152">
    <cfRule type="cellIs" dxfId="12262" priority="12814" operator="equal">
      <formula>"red"</formula>
    </cfRule>
    <cfRule type="cellIs" dxfId="12261" priority="12816" operator="equal">
      <formula>3</formula>
    </cfRule>
    <cfRule type="cellIs" dxfId="12260" priority="12817" operator="equal">
      <formula>"yellow"</formula>
    </cfRule>
    <cfRule type="cellIs" dxfId="12259" priority="12818" operator="equal">
      <formula>2</formula>
    </cfRule>
    <cfRule type="cellIs" dxfId="12258" priority="12819" operator="equal">
      <formula>"green"</formula>
    </cfRule>
    <cfRule type="cellIs" dxfId="12257" priority="12820" operator="equal">
      <formula>1</formula>
    </cfRule>
    <cfRule type="cellIs" dxfId="12256" priority="12821" operator="equal">
      <formula>"grey"</formula>
    </cfRule>
    <cfRule type="cellIs" dxfId="12255" priority="12822" operator="equal">
      <formula>0</formula>
    </cfRule>
  </conditionalFormatting>
  <conditionalFormatting sqref="G152">
    <cfRule type="cellIs" dxfId="12254" priority="12815" operator="equal">
      <formula>"red"</formula>
    </cfRule>
  </conditionalFormatting>
  <conditionalFormatting sqref="F145:G145">
    <cfRule type="cellIs" dxfId="12253" priority="12805" operator="equal">
      <formula>"red"</formula>
    </cfRule>
    <cfRule type="cellIs" dxfId="12252" priority="12807" operator="equal">
      <formula>3</formula>
    </cfRule>
    <cfRule type="cellIs" dxfId="12251" priority="12808" operator="equal">
      <formula>"yellow"</formula>
    </cfRule>
    <cfRule type="cellIs" dxfId="12250" priority="12809" operator="equal">
      <formula>2</formula>
    </cfRule>
    <cfRule type="cellIs" dxfId="12249" priority="12810" operator="equal">
      <formula>"green"</formula>
    </cfRule>
    <cfRule type="cellIs" dxfId="12248" priority="12811" operator="equal">
      <formula>1</formula>
    </cfRule>
    <cfRule type="cellIs" dxfId="12247" priority="12812" operator="equal">
      <formula>"grey"</formula>
    </cfRule>
    <cfRule type="cellIs" dxfId="12246" priority="12813" operator="equal">
      <formula>0</formula>
    </cfRule>
  </conditionalFormatting>
  <conditionalFormatting sqref="G145">
    <cfRule type="cellIs" dxfId="12245" priority="12806" operator="equal">
      <formula>"red"</formula>
    </cfRule>
  </conditionalFormatting>
  <conditionalFormatting sqref="F145:G145">
    <cfRule type="cellIs" dxfId="12244" priority="12796" operator="equal">
      <formula>"red"</formula>
    </cfRule>
    <cfRule type="cellIs" dxfId="12243" priority="12798" operator="equal">
      <formula>3</formula>
    </cfRule>
    <cfRule type="cellIs" dxfId="12242" priority="12799" operator="equal">
      <formula>"yellow"</formula>
    </cfRule>
    <cfRule type="cellIs" dxfId="12241" priority="12800" operator="equal">
      <formula>2</formula>
    </cfRule>
    <cfRule type="cellIs" dxfId="12240" priority="12801" operator="equal">
      <formula>"green"</formula>
    </cfRule>
    <cfRule type="cellIs" dxfId="12239" priority="12802" operator="equal">
      <formula>1</formula>
    </cfRule>
    <cfRule type="cellIs" dxfId="12238" priority="12803" operator="equal">
      <formula>"grey"</formula>
    </cfRule>
    <cfRule type="cellIs" dxfId="12237" priority="12804" operator="equal">
      <formula>0</formula>
    </cfRule>
  </conditionalFormatting>
  <conditionalFormatting sqref="G145">
    <cfRule type="cellIs" dxfId="12236" priority="12797" operator="equal">
      <formula>"red"</formula>
    </cfRule>
  </conditionalFormatting>
  <conditionalFormatting sqref="F151:G151">
    <cfRule type="cellIs" dxfId="12235" priority="12787" operator="equal">
      <formula>"red"</formula>
    </cfRule>
    <cfRule type="cellIs" dxfId="12234" priority="12789" operator="equal">
      <formula>3</formula>
    </cfRule>
    <cfRule type="cellIs" dxfId="12233" priority="12790" operator="equal">
      <formula>"yellow"</formula>
    </cfRule>
    <cfRule type="cellIs" dxfId="12232" priority="12791" operator="equal">
      <formula>2</formula>
    </cfRule>
    <cfRule type="cellIs" dxfId="12231" priority="12792" operator="equal">
      <formula>"green"</formula>
    </cfRule>
    <cfRule type="cellIs" dxfId="12230" priority="12793" operator="equal">
      <formula>1</formula>
    </cfRule>
    <cfRule type="cellIs" dxfId="12229" priority="12794" operator="equal">
      <formula>"grey"</formula>
    </cfRule>
    <cfRule type="cellIs" dxfId="12228" priority="12795" operator="equal">
      <formula>0</formula>
    </cfRule>
  </conditionalFormatting>
  <conditionalFormatting sqref="G151">
    <cfRule type="cellIs" dxfId="12227" priority="12788" operator="equal">
      <formula>"red"</formula>
    </cfRule>
  </conditionalFormatting>
  <conditionalFormatting sqref="F151:G151">
    <cfRule type="cellIs" dxfId="12226" priority="12778" operator="equal">
      <formula>"red"</formula>
    </cfRule>
    <cfRule type="cellIs" dxfId="12225" priority="12780" operator="equal">
      <formula>3</formula>
    </cfRule>
    <cfRule type="cellIs" dxfId="12224" priority="12781" operator="equal">
      <formula>"yellow"</formula>
    </cfRule>
    <cfRule type="cellIs" dxfId="12223" priority="12782" operator="equal">
      <formula>2</formula>
    </cfRule>
    <cfRule type="cellIs" dxfId="12222" priority="12783" operator="equal">
      <formula>"green"</formula>
    </cfRule>
    <cfRule type="cellIs" dxfId="12221" priority="12784" operator="equal">
      <formula>1</formula>
    </cfRule>
    <cfRule type="cellIs" dxfId="12220" priority="12785" operator="equal">
      <formula>"grey"</formula>
    </cfRule>
    <cfRule type="cellIs" dxfId="12219" priority="12786" operator="equal">
      <formula>0</formula>
    </cfRule>
  </conditionalFormatting>
  <conditionalFormatting sqref="G151">
    <cfRule type="cellIs" dxfId="12218" priority="12779" operator="equal">
      <formula>"red"</formula>
    </cfRule>
  </conditionalFormatting>
  <conditionalFormatting sqref="F155:G155">
    <cfRule type="cellIs" dxfId="12217" priority="12777" operator="equal">
      <formula>"red"</formula>
    </cfRule>
  </conditionalFormatting>
  <conditionalFormatting sqref="G155">
    <cfRule type="cellIs" dxfId="12216" priority="12776" operator="equal">
      <formula>"red"</formula>
    </cfRule>
  </conditionalFormatting>
  <conditionalFormatting sqref="F154:G154">
    <cfRule type="cellIs" dxfId="12215" priority="12768" operator="equal">
      <formula>"red"</formula>
    </cfRule>
  </conditionalFormatting>
  <conditionalFormatting sqref="G154">
    <cfRule type="cellIs" dxfId="12214" priority="12767" operator="equal">
      <formula>"red"</formula>
    </cfRule>
  </conditionalFormatting>
  <conditionalFormatting sqref="F145:G145">
    <cfRule type="cellIs" dxfId="12213" priority="12759" operator="equal">
      <formula>"red"</formula>
    </cfRule>
  </conditionalFormatting>
  <conditionalFormatting sqref="G145">
    <cfRule type="cellIs" dxfId="12212" priority="12758" operator="equal">
      <formula>"red"</formula>
    </cfRule>
  </conditionalFormatting>
  <conditionalFormatting sqref="F139:G141">
    <cfRule type="cellIs" dxfId="12211" priority="12769" operator="equal">
      <formula>3</formula>
    </cfRule>
    <cfRule type="cellIs" dxfId="12210" priority="12770" operator="equal">
      <formula>"yellow"</formula>
    </cfRule>
    <cfRule type="cellIs" dxfId="12209" priority="12771" operator="equal">
      <formula>2</formula>
    </cfRule>
    <cfRule type="cellIs" dxfId="12208" priority="12772" operator="equal">
      <formula>"green"</formula>
    </cfRule>
    <cfRule type="cellIs" dxfId="12207" priority="12773" operator="equal">
      <formula>1</formula>
    </cfRule>
    <cfRule type="cellIs" dxfId="12206" priority="12774" operator="equal">
      <formula>"grey"</formula>
    </cfRule>
    <cfRule type="cellIs" dxfId="12205" priority="12775" operator="equal">
      <formula>0</formula>
    </cfRule>
  </conditionalFormatting>
  <conditionalFormatting sqref="F138:G138">
    <cfRule type="cellIs" dxfId="12204" priority="12760" operator="equal">
      <formula>3</formula>
    </cfRule>
    <cfRule type="cellIs" dxfId="12203" priority="12761" operator="equal">
      <formula>"yellow"</formula>
    </cfRule>
    <cfRule type="cellIs" dxfId="12202" priority="12762" operator="equal">
      <formula>2</formula>
    </cfRule>
    <cfRule type="cellIs" dxfId="12201" priority="12763" operator="equal">
      <formula>"green"</formula>
    </cfRule>
    <cfRule type="cellIs" dxfId="12200" priority="12764" operator="equal">
      <formula>1</formula>
    </cfRule>
    <cfRule type="cellIs" dxfId="12199" priority="12765" operator="equal">
      <formula>"grey"</formula>
    </cfRule>
    <cfRule type="cellIs" dxfId="12198" priority="12766" operator="equal">
      <formula>0</formula>
    </cfRule>
  </conditionalFormatting>
  <conditionalFormatting sqref="F137:G137">
    <cfRule type="cellIs" dxfId="12197" priority="12749" operator="equal">
      <formula>"red"</formula>
    </cfRule>
    <cfRule type="cellIs" dxfId="12196" priority="12751" operator="equal">
      <formula>3</formula>
    </cfRule>
    <cfRule type="cellIs" dxfId="12195" priority="12752" operator="equal">
      <formula>"yellow"</formula>
    </cfRule>
    <cfRule type="cellIs" dxfId="12194" priority="12753" operator="equal">
      <formula>2</formula>
    </cfRule>
    <cfRule type="cellIs" dxfId="12193" priority="12754" operator="equal">
      <formula>"green"</formula>
    </cfRule>
    <cfRule type="cellIs" dxfId="12192" priority="12755" operator="equal">
      <formula>1</formula>
    </cfRule>
    <cfRule type="cellIs" dxfId="12191" priority="12756" operator="equal">
      <formula>"grey"</formula>
    </cfRule>
    <cfRule type="cellIs" dxfId="12190" priority="12757" operator="equal">
      <formula>0</formula>
    </cfRule>
  </conditionalFormatting>
  <conditionalFormatting sqref="G137">
    <cfRule type="cellIs" dxfId="12189" priority="12750" operator="equal">
      <formula>"red"</formula>
    </cfRule>
  </conditionalFormatting>
  <conditionalFormatting sqref="F159:G159">
    <cfRule type="cellIs" dxfId="12188" priority="12740" operator="equal">
      <formula>"red"</formula>
    </cfRule>
    <cfRule type="cellIs" dxfId="12187" priority="12742" operator="equal">
      <formula>3</formula>
    </cfRule>
    <cfRule type="cellIs" dxfId="12186" priority="12743" operator="equal">
      <formula>"yellow"</formula>
    </cfRule>
    <cfRule type="cellIs" dxfId="12185" priority="12744" operator="equal">
      <formula>2</formula>
    </cfRule>
    <cfRule type="cellIs" dxfId="12184" priority="12745" operator="equal">
      <formula>"green"</formula>
    </cfRule>
    <cfRule type="cellIs" dxfId="12183" priority="12746" operator="equal">
      <formula>1</formula>
    </cfRule>
    <cfRule type="cellIs" dxfId="12182" priority="12747" operator="equal">
      <formula>"grey"</formula>
    </cfRule>
    <cfRule type="cellIs" dxfId="12181" priority="12748" operator="equal">
      <formula>0</formula>
    </cfRule>
  </conditionalFormatting>
  <conditionalFormatting sqref="G159">
    <cfRule type="cellIs" dxfId="12180" priority="12741" operator="equal">
      <formula>"red"</formula>
    </cfRule>
  </conditionalFormatting>
  <conditionalFormatting sqref="F145:G145">
    <cfRule type="cellIs" dxfId="12179" priority="12731" operator="equal">
      <formula>"red"</formula>
    </cfRule>
    <cfRule type="cellIs" dxfId="12178" priority="12733" operator="equal">
      <formula>3</formula>
    </cfRule>
    <cfRule type="cellIs" dxfId="12177" priority="12734" operator="equal">
      <formula>"yellow"</formula>
    </cfRule>
    <cfRule type="cellIs" dxfId="12176" priority="12735" operator="equal">
      <formula>2</formula>
    </cfRule>
    <cfRule type="cellIs" dxfId="12175" priority="12736" operator="equal">
      <formula>"green"</formula>
    </cfRule>
    <cfRule type="cellIs" dxfId="12174" priority="12737" operator="equal">
      <formula>1</formula>
    </cfRule>
    <cfRule type="cellIs" dxfId="12173" priority="12738" operator="equal">
      <formula>"grey"</formula>
    </cfRule>
    <cfRule type="cellIs" dxfId="12172" priority="12739" operator="equal">
      <formula>0</formula>
    </cfRule>
  </conditionalFormatting>
  <conditionalFormatting sqref="G145">
    <cfRule type="cellIs" dxfId="12171" priority="12732" operator="equal">
      <formula>"red"</formula>
    </cfRule>
  </conditionalFormatting>
  <conditionalFormatting sqref="F151:G151">
    <cfRule type="cellIs" dxfId="12170" priority="12722" operator="equal">
      <formula>"red"</formula>
    </cfRule>
    <cfRule type="cellIs" dxfId="12169" priority="12724" operator="equal">
      <formula>3</formula>
    </cfRule>
    <cfRule type="cellIs" dxfId="12168" priority="12725" operator="equal">
      <formula>"yellow"</formula>
    </cfRule>
    <cfRule type="cellIs" dxfId="12167" priority="12726" operator="equal">
      <formula>2</formula>
    </cfRule>
    <cfRule type="cellIs" dxfId="12166" priority="12727" operator="equal">
      <formula>"green"</formula>
    </cfRule>
    <cfRule type="cellIs" dxfId="12165" priority="12728" operator="equal">
      <formula>1</formula>
    </cfRule>
    <cfRule type="cellIs" dxfId="12164" priority="12729" operator="equal">
      <formula>"grey"</formula>
    </cfRule>
    <cfRule type="cellIs" dxfId="12163" priority="12730" operator="equal">
      <formula>0</formula>
    </cfRule>
  </conditionalFormatting>
  <conditionalFormatting sqref="G151">
    <cfRule type="cellIs" dxfId="12162" priority="12723" operator="equal">
      <formula>"red"</formula>
    </cfRule>
  </conditionalFormatting>
  <conditionalFormatting sqref="F151:G151">
    <cfRule type="cellIs" dxfId="12161" priority="12713" operator="equal">
      <formula>"red"</formula>
    </cfRule>
    <cfRule type="cellIs" dxfId="12160" priority="12715" operator="equal">
      <formula>3</formula>
    </cfRule>
    <cfRule type="cellIs" dxfId="12159" priority="12716" operator="equal">
      <formula>"yellow"</formula>
    </cfRule>
    <cfRule type="cellIs" dxfId="12158" priority="12717" operator="equal">
      <formula>2</formula>
    </cfRule>
    <cfRule type="cellIs" dxfId="12157" priority="12718" operator="equal">
      <formula>"green"</formula>
    </cfRule>
    <cfRule type="cellIs" dxfId="12156" priority="12719" operator="equal">
      <formula>1</formula>
    </cfRule>
    <cfRule type="cellIs" dxfId="12155" priority="12720" operator="equal">
      <formula>"grey"</formula>
    </cfRule>
    <cfRule type="cellIs" dxfId="12154" priority="12721" operator="equal">
      <formula>0</formula>
    </cfRule>
  </conditionalFormatting>
  <conditionalFormatting sqref="G151">
    <cfRule type="cellIs" dxfId="12153" priority="12714" operator="equal">
      <formula>"red"</formula>
    </cfRule>
  </conditionalFormatting>
  <conditionalFormatting sqref="F144:G144">
    <cfRule type="cellIs" dxfId="12152" priority="12704" operator="equal">
      <formula>"red"</formula>
    </cfRule>
    <cfRule type="cellIs" dxfId="12151" priority="12706" operator="equal">
      <formula>3</formula>
    </cfRule>
    <cfRule type="cellIs" dxfId="12150" priority="12707" operator="equal">
      <formula>"yellow"</formula>
    </cfRule>
    <cfRule type="cellIs" dxfId="12149" priority="12708" operator="equal">
      <formula>2</formula>
    </cfRule>
    <cfRule type="cellIs" dxfId="12148" priority="12709" operator="equal">
      <formula>"green"</formula>
    </cfRule>
    <cfRule type="cellIs" dxfId="12147" priority="12710" operator="equal">
      <formula>1</formula>
    </cfRule>
    <cfRule type="cellIs" dxfId="12146" priority="12711" operator="equal">
      <formula>"grey"</formula>
    </cfRule>
    <cfRule type="cellIs" dxfId="12145" priority="12712" operator="equal">
      <formula>0</formula>
    </cfRule>
  </conditionalFormatting>
  <conditionalFormatting sqref="G144">
    <cfRule type="cellIs" dxfId="12144" priority="12705" operator="equal">
      <formula>"red"</formula>
    </cfRule>
  </conditionalFormatting>
  <conditionalFormatting sqref="F144:G144">
    <cfRule type="cellIs" dxfId="12143" priority="12695" operator="equal">
      <formula>"red"</formula>
    </cfRule>
    <cfRule type="cellIs" dxfId="12142" priority="12697" operator="equal">
      <formula>3</formula>
    </cfRule>
    <cfRule type="cellIs" dxfId="12141" priority="12698" operator="equal">
      <formula>"yellow"</formula>
    </cfRule>
    <cfRule type="cellIs" dxfId="12140" priority="12699" operator="equal">
      <formula>2</formula>
    </cfRule>
    <cfRule type="cellIs" dxfId="12139" priority="12700" operator="equal">
      <formula>"green"</formula>
    </cfRule>
    <cfRule type="cellIs" dxfId="12138" priority="12701" operator="equal">
      <formula>1</formula>
    </cfRule>
    <cfRule type="cellIs" dxfId="12137" priority="12702" operator="equal">
      <formula>"grey"</formula>
    </cfRule>
    <cfRule type="cellIs" dxfId="12136" priority="12703" operator="equal">
      <formula>0</formula>
    </cfRule>
  </conditionalFormatting>
  <conditionalFormatting sqref="G144">
    <cfRule type="cellIs" dxfId="12135" priority="12696" operator="equal">
      <formula>"red"</formula>
    </cfRule>
  </conditionalFormatting>
  <conditionalFormatting sqref="F150:G150">
    <cfRule type="cellIs" dxfId="12134" priority="12686" operator="equal">
      <formula>"red"</formula>
    </cfRule>
    <cfRule type="cellIs" dxfId="12133" priority="12688" operator="equal">
      <formula>3</formula>
    </cfRule>
    <cfRule type="cellIs" dxfId="12132" priority="12689" operator="equal">
      <formula>"yellow"</formula>
    </cfRule>
    <cfRule type="cellIs" dxfId="12131" priority="12690" operator="equal">
      <formula>2</formula>
    </cfRule>
    <cfRule type="cellIs" dxfId="12130" priority="12691" operator="equal">
      <formula>"green"</formula>
    </cfRule>
    <cfRule type="cellIs" dxfId="12129" priority="12692" operator="equal">
      <formula>1</formula>
    </cfRule>
    <cfRule type="cellIs" dxfId="12128" priority="12693" operator="equal">
      <formula>"grey"</formula>
    </cfRule>
    <cfRule type="cellIs" dxfId="12127" priority="12694" operator="equal">
      <formula>0</formula>
    </cfRule>
  </conditionalFormatting>
  <conditionalFormatting sqref="G150">
    <cfRule type="cellIs" dxfId="12126" priority="12687" operator="equal">
      <formula>"red"</formula>
    </cfRule>
  </conditionalFormatting>
  <conditionalFormatting sqref="F150:G150">
    <cfRule type="cellIs" dxfId="12125" priority="12677" operator="equal">
      <formula>"red"</formula>
    </cfRule>
    <cfRule type="cellIs" dxfId="12124" priority="12679" operator="equal">
      <formula>3</formula>
    </cfRule>
    <cfRule type="cellIs" dxfId="12123" priority="12680" operator="equal">
      <formula>"yellow"</formula>
    </cfRule>
    <cfRule type="cellIs" dxfId="12122" priority="12681" operator="equal">
      <formula>2</formula>
    </cfRule>
    <cfRule type="cellIs" dxfId="12121" priority="12682" operator="equal">
      <formula>"green"</formula>
    </cfRule>
    <cfRule type="cellIs" dxfId="12120" priority="12683" operator="equal">
      <formula>1</formula>
    </cfRule>
    <cfRule type="cellIs" dxfId="12119" priority="12684" operator="equal">
      <formula>"grey"</formula>
    </cfRule>
    <cfRule type="cellIs" dxfId="12118" priority="12685" operator="equal">
      <formula>0</formula>
    </cfRule>
  </conditionalFormatting>
  <conditionalFormatting sqref="G150">
    <cfRule type="cellIs" dxfId="12117" priority="12678" operator="equal">
      <formula>"red"</formula>
    </cfRule>
  </conditionalFormatting>
  <conditionalFormatting sqref="F158:G158">
    <cfRule type="cellIs" dxfId="12116" priority="12669" operator="equal">
      <formula>"red"</formula>
    </cfRule>
    <cfRule type="cellIs" dxfId="12115" priority="12670" operator="equal">
      <formula>3</formula>
    </cfRule>
    <cfRule type="cellIs" dxfId="12114" priority="12671" operator="equal">
      <formula>"yellow"</formula>
    </cfRule>
    <cfRule type="cellIs" dxfId="12113" priority="12672" operator="equal">
      <formula>2</formula>
    </cfRule>
    <cfRule type="cellIs" dxfId="12112" priority="12673" operator="equal">
      <formula>"green"</formula>
    </cfRule>
    <cfRule type="cellIs" dxfId="12111" priority="12674" operator="equal">
      <formula>1</formula>
    </cfRule>
    <cfRule type="cellIs" dxfId="12110" priority="12675" operator="equal">
      <formula>"grey"</formula>
    </cfRule>
    <cfRule type="cellIs" dxfId="12109" priority="12676" operator="equal">
      <formula>0</formula>
    </cfRule>
  </conditionalFormatting>
  <conditionalFormatting sqref="F161:G161">
    <cfRule type="cellIs" dxfId="12108" priority="12668" operator="equal">
      <formula>"red"</formula>
    </cfRule>
  </conditionalFormatting>
  <conditionalFormatting sqref="G161">
    <cfRule type="cellIs" dxfId="12107" priority="12667" operator="equal">
      <formula>"red"</formula>
    </cfRule>
  </conditionalFormatting>
  <conditionalFormatting sqref="F162:G162">
    <cfRule type="cellIs" dxfId="12106" priority="12659" operator="equal">
      <formula>"red"</formula>
    </cfRule>
  </conditionalFormatting>
  <conditionalFormatting sqref="G162">
    <cfRule type="cellIs" dxfId="12105" priority="12658" operator="equal">
      <formula>"red"</formula>
    </cfRule>
  </conditionalFormatting>
  <conditionalFormatting sqref="F169:G169">
    <cfRule type="cellIs" dxfId="12104" priority="12660" operator="equal">
      <formula>3</formula>
    </cfRule>
    <cfRule type="cellIs" dxfId="12103" priority="12661" operator="equal">
      <formula>"yellow"</formula>
    </cfRule>
    <cfRule type="cellIs" dxfId="12102" priority="12662" operator="equal">
      <formula>2</formula>
    </cfRule>
    <cfRule type="cellIs" dxfId="12101" priority="12663" operator="equal">
      <formula>"green"</formula>
    </cfRule>
    <cfRule type="cellIs" dxfId="12100" priority="12664" operator="equal">
      <formula>1</formula>
    </cfRule>
    <cfRule type="cellIs" dxfId="12099" priority="12665" operator="equal">
      <formula>"grey"</formula>
    </cfRule>
    <cfRule type="cellIs" dxfId="12098" priority="12666" operator="equal">
      <formula>0</formula>
    </cfRule>
  </conditionalFormatting>
  <conditionalFormatting sqref="F164:G164">
    <cfRule type="cellIs" dxfId="12097" priority="12650" operator="equal">
      <formula>"red"</formula>
    </cfRule>
  </conditionalFormatting>
  <conditionalFormatting sqref="G164">
    <cfRule type="cellIs" dxfId="12096" priority="12649" operator="equal">
      <formula>"red"</formula>
    </cfRule>
  </conditionalFormatting>
  <conditionalFormatting sqref="F163:G163">
    <cfRule type="cellIs" dxfId="12095" priority="12648" operator="equal">
      <formula>"red"</formula>
    </cfRule>
  </conditionalFormatting>
  <conditionalFormatting sqref="G163">
    <cfRule type="cellIs" dxfId="12094" priority="12647" operator="equal">
      <formula>"red"</formula>
    </cfRule>
  </conditionalFormatting>
  <conditionalFormatting sqref="F162:G162">
    <cfRule type="cellIs" dxfId="12093" priority="12651" operator="equal">
      <formula>3</formula>
    </cfRule>
    <cfRule type="cellIs" dxfId="12092" priority="12652" operator="equal">
      <formula>"yellow"</formula>
    </cfRule>
    <cfRule type="cellIs" dxfId="12091" priority="12653" operator="equal">
      <formula>2</formula>
    </cfRule>
    <cfRule type="cellIs" dxfId="12090" priority="12654" operator="equal">
      <formula>"green"</formula>
    </cfRule>
    <cfRule type="cellIs" dxfId="12089" priority="12655" operator="equal">
      <formula>1</formula>
    </cfRule>
    <cfRule type="cellIs" dxfId="12088" priority="12656" operator="equal">
      <formula>"grey"</formula>
    </cfRule>
    <cfRule type="cellIs" dxfId="12087" priority="12657" operator="equal">
      <formula>0</formula>
    </cfRule>
  </conditionalFormatting>
  <conditionalFormatting sqref="F163:G163">
    <cfRule type="cellIs" dxfId="12086" priority="12646" operator="equal">
      <formula>"red"</formula>
    </cfRule>
  </conditionalFormatting>
  <conditionalFormatting sqref="G163">
    <cfRule type="cellIs" dxfId="12085" priority="12645" operator="equal">
      <formula>"red"</formula>
    </cfRule>
  </conditionalFormatting>
  <conditionalFormatting sqref="F162:G162">
    <cfRule type="cellIs" dxfId="12084" priority="12637" operator="equal">
      <formula>"red"</formula>
    </cfRule>
  </conditionalFormatting>
  <conditionalFormatting sqref="G162">
    <cfRule type="cellIs" dxfId="12083" priority="12636" operator="equal">
      <formula>"red"</formula>
    </cfRule>
  </conditionalFormatting>
  <conditionalFormatting sqref="F167:G167">
    <cfRule type="cellIs" dxfId="12082" priority="12638" operator="equal">
      <formula>3</formula>
    </cfRule>
    <cfRule type="cellIs" dxfId="12081" priority="12639" operator="equal">
      <formula>"yellow"</formula>
    </cfRule>
    <cfRule type="cellIs" dxfId="12080" priority="12640" operator="equal">
      <formula>2</formula>
    </cfRule>
    <cfRule type="cellIs" dxfId="12079" priority="12641" operator="equal">
      <formula>"green"</formula>
    </cfRule>
    <cfRule type="cellIs" dxfId="12078" priority="12642" operator="equal">
      <formula>1</formula>
    </cfRule>
    <cfRule type="cellIs" dxfId="12077" priority="12643" operator="equal">
      <formula>"grey"</formula>
    </cfRule>
    <cfRule type="cellIs" dxfId="12076" priority="12644" operator="equal">
      <formula>0</formula>
    </cfRule>
  </conditionalFormatting>
  <conditionalFormatting sqref="F166:G166">
    <cfRule type="cellIs" dxfId="12075" priority="12628" operator="equal">
      <formula>"red"</formula>
    </cfRule>
    <cfRule type="cellIs" dxfId="12074" priority="12629" operator="equal">
      <formula>3</formula>
    </cfRule>
    <cfRule type="cellIs" dxfId="12073" priority="12630" operator="equal">
      <formula>"yellow"</formula>
    </cfRule>
    <cfRule type="cellIs" dxfId="12072" priority="12631" operator="equal">
      <formula>2</formula>
    </cfRule>
    <cfRule type="cellIs" dxfId="12071" priority="12632" operator="equal">
      <formula>"green"</formula>
    </cfRule>
    <cfRule type="cellIs" dxfId="12070" priority="12633" operator="equal">
      <formula>1</formula>
    </cfRule>
    <cfRule type="cellIs" dxfId="12069" priority="12634" operator="equal">
      <formula>"grey"</formula>
    </cfRule>
    <cfRule type="cellIs" dxfId="12068" priority="12635" operator="equal">
      <formula>0</formula>
    </cfRule>
  </conditionalFormatting>
  <conditionalFormatting sqref="F171:G173">
    <cfRule type="cellIs" dxfId="12067" priority="12620" operator="equal">
      <formula>"red"</formula>
    </cfRule>
    <cfRule type="cellIs" dxfId="12066" priority="12621" operator="equal">
      <formula>3</formula>
    </cfRule>
    <cfRule type="cellIs" dxfId="12065" priority="12622" operator="equal">
      <formula>"yellow"</formula>
    </cfRule>
    <cfRule type="cellIs" dxfId="12064" priority="12623" operator="equal">
      <formula>2</formula>
    </cfRule>
    <cfRule type="cellIs" dxfId="12063" priority="12624" operator="equal">
      <formula>"green"</formula>
    </cfRule>
    <cfRule type="cellIs" dxfId="12062" priority="12625" operator="equal">
      <formula>1</formula>
    </cfRule>
    <cfRule type="cellIs" dxfId="12061" priority="12626" operator="equal">
      <formula>"grey"</formula>
    </cfRule>
    <cfRule type="cellIs" dxfId="12060" priority="12627" operator="equal">
      <formula>0</formula>
    </cfRule>
  </conditionalFormatting>
  <conditionalFormatting sqref="F171:G171">
    <cfRule type="cellIs" dxfId="12059" priority="12612" operator="equal">
      <formula>"red"</formula>
    </cfRule>
    <cfRule type="cellIs" dxfId="12058" priority="12613" operator="equal">
      <formula>3</formula>
    </cfRule>
    <cfRule type="cellIs" dxfId="12057" priority="12614" operator="equal">
      <formula>"yellow"</formula>
    </cfRule>
    <cfRule type="cellIs" dxfId="12056" priority="12615" operator="equal">
      <formula>2</formula>
    </cfRule>
    <cfRule type="cellIs" dxfId="12055" priority="12616" operator="equal">
      <formula>"green"</formula>
    </cfRule>
    <cfRule type="cellIs" dxfId="12054" priority="12617" operator="equal">
      <formula>1</formula>
    </cfRule>
    <cfRule type="cellIs" dxfId="12053" priority="12618" operator="equal">
      <formula>"grey"</formula>
    </cfRule>
    <cfRule type="cellIs" dxfId="12052" priority="12619" operator="equal">
      <formula>0</formula>
    </cfRule>
  </conditionalFormatting>
  <conditionalFormatting sqref="F174:G174">
    <cfRule type="cellIs" dxfId="12051" priority="12604" operator="equal">
      <formula>"red"</formula>
    </cfRule>
    <cfRule type="cellIs" dxfId="12050" priority="12605" operator="equal">
      <formula>3</formula>
    </cfRule>
    <cfRule type="cellIs" dxfId="12049" priority="12606" operator="equal">
      <formula>"yellow"</formula>
    </cfRule>
    <cfRule type="cellIs" dxfId="12048" priority="12607" operator="equal">
      <formula>2</formula>
    </cfRule>
    <cfRule type="cellIs" dxfId="12047" priority="12608" operator="equal">
      <formula>"green"</formula>
    </cfRule>
    <cfRule type="cellIs" dxfId="12046" priority="12609" operator="equal">
      <formula>1</formula>
    </cfRule>
    <cfRule type="cellIs" dxfId="12045" priority="12610" operator="equal">
      <formula>"grey"</formula>
    </cfRule>
    <cfRule type="cellIs" dxfId="12044" priority="12611" operator="equal">
      <formula>0</formula>
    </cfRule>
  </conditionalFormatting>
  <conditionalFormatting sqref="F174:G174">
    <cfRule type="cellIs" dxfId="12043" priority="12596" operator="equal">
      <formula>"red"</formula>
    </cfRule>
    <cfRule type="cellIs" dxfId="12042" priority="12597" operator="equal">
      <formula>3</formula>
    </cfRule>
    <cfRule type="cellIs" dxfId="12041" priority="12598" operator="equal">
      <formula>"yellow"</formula>
    </cfRule>
    <cfRule type="cellIs" dxfId="12040" priority="12599" operator="equal">
      <formula>2</formula>
    </cfRule>
    <cfRule type="cellIs" dxfId="12039" priority="12600" operator="equal">
      <formula>"green"</formula>
    </cfRule>
    <cfRule type="cellIs" dxfId="12038" priority="12601" operator="equal">
      <formula>1</formula>
    </cfRule>
    <cfRule type="cellIs" dxfId="12037" priority="12602" operator="equal">
      <formula>"grey"</formula>
    </cfRule>
    <cfRule type="cellIs" dxfId="12036" priority="12603" operator="equal">
      <formula>0</formula>
    </cfRule>
  </conditionalFormatting>
  <conditionalFormatting sqref="F173:G173">
    <cfRule type="cellIs" dxfId="12035" priority="12588" operator="equal">
      <formula>"red"</formula>
    </cfRule>
    <cfRule type="cellIs" dxfId="12034" priority="12589" operator="equal">
      <formula>3</formula>
    </cfRule>
    <cfRule type="cellIs" dxfId="12033" priority="12590" operator="equal">
      <formula>"yellow"</formula>
    </cfRule>
    <cfRule type="cellIs" dxfId="12032" priority="12591" operator="equal">
      <formula>2</formula>
    </cfRule>
    <cfRule type="cellIs" dxfId="12031" priority="12592" operator="equal">
      <formula>"green"</formula>
    </cfRule>
    <cfRule type="cellIs" dxfId="12030" priority="12593" operator="equal">
      <formula>1</formula>
    </cfRule>
    <cfRule type="cellIs" dxfId="12029" priority="12594" operator="equal">
      <formula>"grey"</formula>
    </cfRule>
    <cfRule type="cellIs" dxfId="12028" priority="12595" operator="equal">
      <formula>0</formula>
    </cfRule>
  </conditionalFormatting>
  <conditionalFormatting sqref="F173:G173">
    <cfRule type="cellIs" dxfId="12027" priority="12580" operator="equal">
      <formula>"red"</formula>
    </cfRule>
    <cfRule type="cellIs" dxfId="12026" priority="12581" operator="equal">
      <formula>3</formula>
    </cfRule>
    <cfRule type="cellIs" dxfId="12025" priority="12582" operator="equal">
      <formula>"yellow"</formula>
    </cfRule>
    <cfRule type="cellIs" dxfId="12024" priority="12583" operator="equal">
      <formula>2</formula>
    </cfRule>
    <cfRule type="cellIs" dxfId="12023" priority="12584" operator="equal">
      <formula>"green"</formula>
    </cfRule>
    <cfRule type="cellIs" dxfId="12022" priority="12585" operator="equal">
      <formula>1</formula>
    </cfRule>
    <cfRule type="cellIs" dxfId="12021" priority="12586" operator="equal">
      <formula>"grey"</formula>
    </cfRule>
    <cfRule type="cellIs" dxfId="12020" priority="12587" operator="equal">
      <formula>0</formula>
    </cfRule>
  </conditionalFormatting>
  <conditionalFormatting sqref="F179:G179">
    <cfRule type="cellIs" dxfId="12019" priority="12572" operator="equal">
      <formula>"red"</formula>
    </cfRule>
    <cfRule type="cellIs" dxfId="12018" priority="12573" operator="equal">
      <formula>3</formula>
    </cfRule>
    <cfRule type="cellIs" dxfId="12017" priority="12574" operator="equal">
      <formula>"yellow"</formula>
    </cfRule>
    <cfRule type="cellIs" dxfId="12016" priority="12575" operator="equal">
      <formula>2</formula>
    </cfRule>
    <cfRule type="cellIs" dxfId="12015" priority="12576" operator="equal">
      <formula>"green"</formula>
    </cfRule>
    <cfRule type="cellIs" dxfId="12014" priority="12577" operator="equal">
      <formula>1</formula>
    </cfRule>
    <cfRule type="cellIs" dxfId="12013" priority="12578" operator="equal">
      <formula>"grey"</formula>
    </cfRule>
    <cfRule type="cellIs" dxfId="12012" priority="12579" operator="equal">
      <formula>0</formula>
    </cfRule>
  </conditionalFormatting>
  <conditionalFormatting sqref="F176:G178">
    <cfRule type="cellIs" dxfId="12011" priority="12564" operator="equal">
      <formula>"red"</formula>
    </cfRule>
    <cfRule type="cellIs" dxfId="12010" priority="12565" operator="equal">
      <formula>3</formula>
    </cfRule>
    <cfRule type="cellIs" dxfId="12009" priority="12566" operator="equal">
      <formula>"yellow"</formula>
    </cfRule>
    <cfRule type="cellIs" dxfId="12008" priority="12567" operator="equal">
      <formula>2</formula>
    </cfRule>
    <cfRule type="cellIs" dxfId="12007" priority="12568" operator="equal">
      <formula>"green"</formula>
    </cfRule>
    <cfRule type="cellIs" dxfId="12006" priority="12569" operator="equal">
      <formula>1</formula>
    </cfRule>
    <cfRule type="cellIs" dxfId="12005" priority="12570" operator="equal">
      <formula>"grey"</formula>
    </cfRule>
    <cfRule type="cellIs" dxfId="12004" priority="12571" operator="equal">
      <formula>0</formula>
    </cfRule>
  </conditionalFormatting>
  <conditionalFormatting sqref="F176:G176">
    <cfRule type="cellIs" dxfId="12003" priority="12556" operator="equal">
      <formula>"red"</formula>
    </cfRule>
    <cfRule type="cellIs" dxfId="12002" priority="12557" operator="equal">
      <formula>3</formula>
    </cfRule>
    <cfRule type="cellIs" dxfId="12001" priority="12558" operator="equal">
      <formula>"yellow"</formula>
    </cfRule>
    <cfRule type="cellIs" dxfId="12000" priority="12559" operator="equal">
      <formula>2</formula>
    </cfRule>
    <cfRule type="cellIs" dxfId="11999" priority="12560" operator="equal">
      <formula>"green"</formula>
    </cfRule>
    <cfRule type="cellIs" dxfId="11998" priority="12561" operator="equal">
      <formula>1</formula>
    </cfRule>
    <cfRule type="cellIs" dxfId="11997" priority="12562" operator="equal">
      <formula>"grey"</formula>
    </cfRule>
    <cfRule type="cellIs" dxfId="11996" priority="12563" operator="equal">
      <formula>0</formula>
    </cfRule>
  </conditionalFormatting>
  <conditionalFormatting sqref="F179:G179">
    <cfRule type="cellIs" dxfId="11995" priority="12548" operator="equal">
      <formula>"red"</formula>
    </cfRule>
    <cfRule type="cellIs" dxfId="11994" priority="12549" operator="equal">
      <formula>3</formula>
    </cfRule>
    <cfRule type="cellIs" dxfId="11993" priority="12550" operator="equal">
      <formula>"yellow"</formula>
    </cfRule>
    <cfRule type="cellIs" dxfId="11992" priority="12551" operator="equal">
      <formula>2</formula>
    </cfRule>
    <cfRule type="cellIs" dxfId="11991" priority="12552" operator="equal">
      <formula>"green"</formula>
    </cfRule>
    <cfRule type="cellIs" dxfId="11990" priority="12553" operator="equal">
      <formula>1</formula>
    </cfRule>
    <cfRule type="cellIs" dxfId="11989" priority="12554" operator="equal">
      <formula>"grey"</formula>
    </cfRule>
    <cfRule type="cellIs" dxfId="11988" priority="12555" operator="equal">
      <formula>0</formula>
    </cfRule>
  </conditionalFormatting>
  <conditionalFormatting sqref="F179:G179">
    <cfRule type="cellIs" dxfId="11987" priority="12540" operator="equal">
      <formula>"red"</formula>
    </cfRule>
    <cfRule type="cellIs" dxfId="11986" priority="12541" operator="equal">
      <formula>3</formula>
    </cfRule>
    <cfRule type="cellIs" dxfId="11985" priority="12542" operator="equal">
      <formula>"yellow"</formula>
    </cfRule>
    <cfRule type="cellIs" dxfId="11984" priority="12543" operator="equal">
      <formula>2</formula>
    </cfRule>
    <cfRule type="cellIs" dxfId="11983" priority="12544" operator="equal">
      <formula>"green"</formula>
    </cfRule>
    <cfRule type="cellIs" dxfId="11982" priority="12545" operator="equal">
      <formula>1</formula>
    </cfRule>
    <cfRule type="cellIs" dxfId="11981" priority="12546" operator="equal">
      <formula>"grey"</formula>
    </cfRule>
    <cfRule type="cellIs" dxfId="11980" priority="12547" operator="equal">
      <formula>0</formula>
    </cfRule>
  </conditionalFormatting>
  <conditionalFormatting sqref="F178:G178">
    <cfRule type="cellIs" dxfId="11979" priority="12532" operator="equal">
      <formula>"red"</formula>
    </cfRule>
    <cfRule type="cellIs" dxfId="11978" priority="12533" operator="equal">
      <formula>3</formula>
    </cfRule>
    <cfRule type="cellIs" dxfId="11977" priority="12534" operator="equal">
      <formula>"yellow"</formula>
    </cfRule>
    <cfRule type="cellIs" dxfId="11976" priority="12535" operator="equal">
      <formula>2</formula>
    </cfRule>
    <cfRule type="cellIs" dxfId="11975" priority="12536" operator="equal">
      <formula>"green"</formula>
    </cfRule>
    <cfRule type="cellIs" dxfId="11974" priority="12537" operator="equal">
      <formula>1</formula>
    </cfRule>
    <cfRule type="cellIs" dxfId="11973" priority="12538" operator="equal">
      <formula>"grey"</formula>
    </cfRule>
    <cfRule type="cellIs" dxfId="11972" priority="12539" operator="equal">
      <formula>0</formula>
    </cfRule>
  </conditionalFormatting>
  <conditionalFormatting sqref="F178:G178">
    <cfRule type="cellIs" dxfId="11971" priority="12524" operator="equal">
      <formula>"red"</formula>
    </cfRule>
    <cfRule type="cellIs" dxfId="11970" priority="12525" operator="equal">
      <formula>3</formula>
    </cfRule>
    <cfRule type="cellIs" dxfId="11969" priority="12526" operator="equal">
      <formula>"yellow"</formula>
    </cfRule>
    <cfRule type="cellIs" dxfId="11968" priority="12527" operator="equal">
      <formula>2</formula>
    </cfRule>
    <cfRule type="cellIs" dxfId="11967" priority="12528" operator="equal">
      <formula>"green"</formula>
    </cfRule>
    <cfRule type="cellIs" dxfId="11966" priority="12529" operator="equal">
      <formula>1</formula>
    </cfRule>
    <cfRule type="cellIs" dxfId="11965" priority="12530" operator="equal">
      <formula>"grey"</formula>
    </cfRule>
    <cfRule type="cellIs" dxfId="11964" priority="12531" operator="equal">
      <formula>0</formula>
    </cfRule>
  </conditionalFormatting>
  <conditionalFormatting sqref="F170:G170">
    <cfRule type="cellIs" dxfId="11963" priority="12516" operator="equal">
      <formula>"red"</formula>
    </cfRule>
  </conditionalFormatting>
  <conditionalFormatting sqref="G170">
    <cfRule type="cellIs" dxfId="11962" priority="12515" operator="equal">
      <formula>"red"</formula>
    </cfRule>
  </conditionalFormatting>
  <conditionalFormatting sqref="F170:G170">
    <cfRule type="cellIs" dxfId="11961" priority="12517" operator="equal">
      <formula>3</formula>
    </cfRule>
    <cfRule type="cellIs" dxfId="11960" priority="12518" operator="equal">
      <formula>"yellow"</formula>
    </cfRule>
    <cfRule type="cellIs" dxfId="11959" priority="12519" operator="equal">
      <formula>2</formula>
    </cfRule>
    <cfRule type="cellIs" dxfId="11958" priority="12520" operator="equal">
      <formula>"green"</formula>
    </cfRule>
    <cfRule type="cellIs" dxfId="11957" priority="12521" operator="equal">
      <formula>1</formula>
    </cfRule>
    <cfRule type="cellIs" dxfId="11956" priority="12522" operator="equal">
      <formula>"grey"</formula>
    </cfRule>
    <cfRule type="cellIs" dxfId="11955" priority="12523" operator="equal">
      <formula>0</formula>
    </cfRule>
  </conditionalFormatting>
  <conditionalFormatting sqref="F170:G170">
    <cfRule type="cellIs" dxfId="11954" priority="12507" operator="equal">
      <formula>"red"</formula>
    </cfRule>
    <cfRule type="cellIs" dxfId="11953" priority="12508" operator="equal">
      <formula>3</formula>
    </cfRule>
    <cfRule type="cellIs" dxfId="11952" priority="12509" operator="equal">
      <formula>"yellow"</formula>
    </cfRule>
    <cfRule type="cellIs" dxfId="11951" priority="12510" operator="equal">
      <formula>2</formula>
    </cfRule>
    <cfRule type="cellIs" dxfId="11950" priority="12511" operator="equal">
      <formula>"green"</formula>
    </cfRule>
    <cfRule type="cellIs" dxfId="11949" priority="12512" operator="equal">
      <formula>1</formula>
    </cfRule>
    <cfRule type="cellIs" dxfId="11948" priority="12513" operator="equal">
      <formula>"grey"</formula>
    </cfRule>
    <cfRule type="cellIs" dxfId="11947" priority="12514" operator="equal">
      <formula>0</formula>
    </cfRule>
  </conditionalFormatting>
  <conditionalFormatting sqref="F189:G191">
    <cfRule type="cellIs" dxfId="11946" priority="12499" operator="equal">
      <formula>"red"</formula>
    </cfRule>
    <cfRule type="cellIs" dxfId="11945" priority="12500" operator="equal">
      <formula>3</formula>
    </cfRule>
    <cfRule type="cellIs" dxfId="11944" priority="12501" operator="equal">
      <formula>"yellow"</formula>
    </cfRule>
    <cfRule type="cellIs" dxfId="11943" priority="12502" operator="equal">
      <formula>2</formula>
    </cfRule>
    <cfRule type="cellIs" dxfId="11942" priority="12503" operator="equal">
      <formula>"green"</formula>
    </cfRule>
    <cfRule type="cellIs" dxfId="11941" priority="12504" operator="equal">
      <formula>1</formula>
    </cfRule>
    <cfRule type="cellIs" dxfId="11940" priority="12505" operator="equal">
      <formula>"grey"</formula>
    </cfRule>
    <cfRule type="cellIs" dxfId="11939" priority="12506" operator="equal">
      <formula>0</formula>
    </cfRule>
  </conditionalFormatting>
  <conditionalFormatting sqref="F192:G194">
    <cfRule type="cellIs" dxfId="11938" priority="12491" operator="equal">
      <formula>"red"</formula>
    </cfRule>
    <cfRule type="cellIs" dxfId="11937" priority="12492" operator="equal">
      <formula>3</formula>
    </cfRule>
    <cfRule type="cellIs" dxfId="11936" priority="12493" operator="equal">
      <formula>"yellow"</formula>
    </cfRule>
    <cfRule type="cellIs" dxfId="11935" priority="12494" operator="equal">
      <formula>2</formula>
    </cfRule>
    <cfRule type="cellIs" dxfId="11934" priority="12495" operator="equal">
      <formula>"green"</formula>
    </cfRule>
    <cfRule type="cellIs" dxfId="11933" priority="12496" operator="equal">
      <formula>1</formula>
    </cfRule>
    <cfRule type="cellIs" dxfId="11932" priority="12497" operator="equal">
      <formula>"grey"</formula>
    </cfRule>
    <cfRule type="cellIs" dxfId="11931" priority="12498" operator="equal">
      <formula>0</formula>
    </cfRule>
  </conditionalFormatting>
  <conditionalFormatting sqref="F175:G175">
    <cfRule type="cellIs" dxfId="11930" priority="12483" operator="equal">
      <formula>"red"</formula>
    </cfRule>
    <cfRule type="cellIs" dxfId="11929" priority="12484" operator="equal">
      <formula>3</formula>
    </cfRule>
    <cfRule type="cellIs" dxfId="11928" priority="12485" operator="equal">
      <formula>"yellow"</formula>
    </cfRule>
    <cfRule type="cellIs" dxfId="11927" priority="12486" operator="equal">
      <formula>2</formula>
    </cfRule>
    <cfRule type="cellIs" dxfId="11926" priority="12487" operator="equal">
      <formula>"green"</formula>
    </cfRule>
    <cfRule type="cellIs" dxfId="11925" priority="12488" operator="equal">
      <formula>1</formula>
    </cfRule>
    <cfRule type="cellIs" dxfId="11924" priority="12489" operator="equal">
      <formula>"grey"</formula>
    </cfRule>
    <cfRule type="cellIs" dxfId="11923" priority="12490" operator="equal">
      <formula>0</formula>
    </cfRule>
  </conditionalFormatting>
  <conditionalFormatting sqref="F191:G191">
    <cfRule type="cellIs" dxfId="11922" priority="12475" operator="equal">
      <formula>"red"</formula>
    </cfRule>
  </conditionalFormatting>
  <conditionalFormatting sqref="G191">
    <cfRule type="cellIs" dxfId="11921" priority="12474" operator="equal">
      <formula>"red"</formula>
    </cfRule>
  </conditionalFormatting>
  <conditionalFormatting sqref="F201:G203">
    <cfRule type="cellIs" dxfId="11920" priority="12476" operator="equal">
      <formula>3</formula>
    </cfRule>
    <cfRule type="cellIs" dxfId="11919" priority="12477" operator="equal">
      <formula>"yellow"</formula>
    </cfRule>
    <cfRule type="cellIs" dxfId="11918" priority="12478" operator="equal">
      <formula>2</formula>
    </cfRule>
    <cfRule type="cellIs" dxfId="11917" priority="12479" operator="equal">
      <formula>"green"</formula>
    </cfRule>
    <cfRule type="cellIs" dxfId="11916" priority="12480" operator="equal">
      <formula>1</formula>
    </cfRule>
    <cfRule type="cellIs" dxfId="11915" priority="12481" operator="equal">
      <formula>"grey"</formula>
    </cfRule>
    <cfRule type="cellIs" dxfId="11914" priority="12482" operator="equal">
      <formula>0</formula>
    </cfRule>
  </conditionalFormatting>
  <conditionalFormatting sqref="F194:G194">
    <cfRule type="cellIs" dxfId="11913" priority="12465" operator="equal">
      <formula>"red"</formula>
    </cfRule>
    <cfRule type="cellIs" dxfId="11912" priority="12467" operator="equal">
      <formula>3</formula>
    </cfRule>
    <cfRule type="cellIs" dxfId="11911" priority="12468" operator="equal">
      <formula>"yellow"</formula>
    </cfRule>
    <cfRule type="cellIs" dxfId="11910" priority="12469" operator="equal">
      <formula>2</formula>
    </cfRule>
    <cfRule type="cellIs" dxfId="11909" priority="12470" operator="equal">
      <formula>"green"</formula>
    </cfRule>
    <cfRule type="cellIs" dxfId="11908" priority="12471" operator="equal">
      <formula>1</formula>
    </cfRule>
    <cfRule type="cellIs" dxfId="11907" priority="12472" operator="equal">
      <formula>"grey"</formula>
    </cfRule>
    <cfRule type="cellIs" dxfId="11906" priority="12473" operator="equal">
      <formula>0</formula>
    </cfRule>
  </conditionalFormatting>
  <conditionalFormatting sqref="G194">
    <cfRule type="cellIs" dxfId="11905" priority="12466" operator="equal">
      <formula>"red"</formula>
    </cfRule>
  </conditionalFormatting>
  <conditionalFormatting sqref="F188:G188">
    <cfRule type="cellIs" dxfId="11904" priority="12457" operator="equal">
      <formula>"red"</formula>
    </cfRule>
    <cfRule type="cellIs" dxfId="11903" priority="12458" operator="equal">
      <formula>3</formula>
    </cfRule>
    <cfRule type="cellIs" dxfId="11902" priority="12459" operator="equal">
      <formula>"yellow"</formula>
    </cfRule>
    <cfRule type="cellIs" dxfId="11901" priority="12460" operator="equal">
      <formula>2</formula>
    </cfRule>
    <cfRule type="cellIs" dxfId="11900" priority="12461" operator="equal">
      <formula>"green"</formula>
    </cfRule>
    <cfRule type="cellIs" dxfId="11899" priority="12462" operator="equal">
      <formula>1</formula>
    </cfRule>
    <cfRule type="cellIs" dxfId="11898" priority="12463" operator="equal">
      <formula>"grey"</formula>
    </cfRule>
    <cfRule type="cellIs" dxfId="11897" priority="12464" operator="equal">
      <formula>0</formula>
    </cfRule>
  </conditionalFormatting>
  <conditionalFormatting sqref="F183:G183">
    <cfRule type="cellIs" dxfId="11896" priority="12449" operator="equal">
      <formula>"red"</formula>
    </cfRule>
    <cfRule type="cellIs" dxfId="11895" priority="12450" operator="equal">
      <formula>3</formula>
    </cfRule>
    <cfRule type="cellIs" dxfId="11894" priority="12451" operator="equal">
      <formula>"yellow"</formula>
    </cfRule>
    <cfRule type="cellIs" dxfId="11893" priority="12452" operator="equal">
      <formula>2</formula>
    </cfRule>
    <cfRule type="cellIs" dxfId="11892" priority="12453" operator="equal">
      <formula>"green"</formula>
    </cfRule>
    <cfRule type="cellIs" dxfId="11891" priority="12454" operator="equal">
      <formula>1</formula>
    </cfRule>
    <cfRule type="cellIs" dxfId="11890" priority="12455" operator="equal">
      <formula>"grey"</formula>
    </cfRule>
    <cfRule type="cellIs" dxfId="11889" priority="12456" operator="equal">
      <formula>0</formula>
    </cfRule>
  </conditionalFormatting>
  <conditionalFormatting sqref="F59:G59">
    <cfRule type="cellIs" dxfId="11888" priority="11912" operator="equal">
      <formula>"red"</formula>
    </cfRule>
    <cfRule type="cellIs" dxfId="11887" priority="11914" operator="equal">
      <formula>3</formula>
    </cfRule>
    <cfRule type="cellIs" dxfId="11886" priority="11915" operator="equal">
      <formula>"yellow"</formula>
    </cfRule>
    <cfRule type="cellIs" dxfId="11885" priority="11916" operator="equal">
      <formula>2</formula>
    </cfRule>
    <cfRule type="cellIs" dxfId="11884" priority="11917" operator="equal">
      <formula>"green"</formula>
    </cfRule>
    <cfRule type="cellIs" dxfId="11883" priority="11918" operator="equal">
      <formula>1</formula>
    </cfRule>
    <cfRule type="cellIs" dxfId="11882" priority="11919" operator="equal">
      <formula>"grey"</formula>
    </cfRule>
    <cfRule type="cellIs" dxfId="11881" priority="11920" operator="equal">
      <formula>0</formula>
    </cfRule>
  </conditionalFormatting>
  <conditionalFormatting sqref="G59">
    <cfRule type="cellIs" dxfId="11880" priority="11913" operator="equal">
      <formula>"red"</formula>
    </cfRule>
  </conditionalFormatting>
  <conditionalFormatting sqref="F78:G78">
    <cfRule type="cellIs" dxfId="11879" priority="11903" operator="equal">
      <formula>"red"</formula>
    </cfRule>
    <cfRule type="cellIs" dxfId="11878" priority="11905" operator="equal">
      <formula>3</formula>
    </cfRule>
    <cfRule type="cellIs" dxfId="11877" priority="11906" operator="equal">
      <formula>"yellow"</formula>
    </cfRule>
    <cfRule type="cellIs" dxfId="11876" priority="11907" operator="equal">
      <formula>2</formula>
    </cfRule>
    <cfRule type="cellIs" dxfId="11875" priority="11908" operator="equal">
      <formula>"green"</formula>
    </cfRule>
    <cfRule type="cellIs" dxfId="11874" priority="11909" operator="equal">
      <formula>1</formula>
    </cfRule>
    <cfRule type="cellIs" dxfId="11873" priority="11910" operator="equal">
      <formula>"grey"</formula>
    </cfRule>
    <cfRule type="cellIs" dxfId="11872" priority="11911" operator="equal">
      <formula>0</formula>
    </cfRule>
  </conditionalFormatting>
  <conditionalFormatting sqref="G78">
    <cfRule type="cellIs" dxfId="11871" priority="11904" operator="equal">
      <formula>"red"</formula>
    </cfRule>
  </conditionalFormatting>
  <conditionalFormatting sqref="F78:G78">
    <cfRule type="cellIs" dxfId="11870" priority="11894" operator="equal">
      <formula>"red"</formula>
    </cfRule>
    <cfRule type="cellIs" dxfId="11869" priority="11896" operator="equal">
      <formula>3</formula>
    </cfRule>
    <cfRule type="cellIs" dxfId="11868" priority="11897" operator="equal">
      <formula>"yellow"</formula>
    </cfRule>
    <cfRule type="cellIs" dxfId="11867" priority="11898" operator="equal">
      <formula>2</formula>
    </cfRule>
    <cfRule type="cellIs" dxfId="11866" priority="11899" operator="equal">
      <formula>"green"</formula>
    </cfRule>
    <cfRule type="cellIs" dxfId="11865" priority="11900" operator="equal">
      <formula>1</formula>
    </cfRule>
    <cfRule type="cellIs" dxfId="11864" priority="11901" operator="equal">
      <formula>"grey"</formula>
    </cfRule>
    <cfRule type="cellIs" dxfId="11863" priority="11902" operator="equal">
      <formula>0</formula>
    </cfRule>
  </conditionalFormatting>
  <conditionalFormatting sqref="G78">
    <cfRule type="cellIs" dxfId="11862" priority="11895" operator="equal">
      <formula>"red"</formula>
    </cfRule>
  </conditionalFormatting>
  <conditionalFormatting sqref="F81:G81">
    <cfRule type="cellIs" dxfId="11861" priority="11885" operator="equal">
      <formula>"red"</formula>
    </cfRule>
    <cfRule type="cellIs" dxfId="11860" priority="11887" operator="equal">
      <formula>3</formula>
    </cfRule>
    <cfRule type="cellIs" dxfId="11859" priority="11888" operator="equal">
      <formula>"yellow"</formula>
    </cfRule>
    <cfRule type="cellIs" dxfId="11858" priority="11889" operator="equal">
      <formula>2</formula>
    </cfRule>
    <cfRule type="cellIs" dxfId="11857" priority="11890" operator="equal">
      <formula>"green"</formula>
    </cfRule>
    <cfRule type="cellIs" dxfId="11856" priority="11891" operator="equal">
      <formula>1</formula>
    </cfRule>
    <cfRule type="cellIs" dxfId="11855" priority="11892" operator="equal">
      <formula>"grey"</formula>
    </cfRule>
    <cfRule type="cellIs" dxfId="11854" priority="11893" operator="equal">
      <formula>0</formula>
    </cfRule>
  </conditionalFormatting>
  <conditionalFormatting sqref="G81">
    <cfRule type="cellIs" dxfId="11853" priority="11886" operator="equal">
      <formula>"red"</formula>
    </cfRule>
  </conditionalFormatting>
  <conditionalFormatting sqref="F85:G86">
    <cfRule type="cellIs" dxfId="11852" priority="11876" operator="equal">
      <formula>"red"</formula>
    </cfRule>
    <cfRule type="cellIs" dxfId="11851" priority="11878" operator="equal">
      <formula>3</formula>
    </cfRule>
    <cfRule type="cellIs" dxfId="11850" priority="11879" operator="equal">
      <formula>"yellow"</formula>
    </cfRule>
    <cfRule type="cellIs" dxfId="11849" priority="11880" operator="equal">
      <formula>2</formula>
    </cfRule>
    <cfRule type="cellIs" dxfId="11848" priority="11881" operator="equal">
      <formula>"green"</formula>
    </cfRule>
    <cfRule type="cellIs" dxfId="11847" priority="11882" operator="equal">
      <formula>1</formula>
    </cfRule>
    <cfRule type="cellIs" dxfId="11846" priority="11883" operator="equal">
      <formula>"grey"</formula>
    </cfRule>
    <cfRule type="cellIs" dxfId="11845" priority="11884" operator="equal">
      <formula>0</formula>
    </cfRule>
  </conditionalFormatting>
  <conditionalFormatting sqref="G85:G86">
    <cfRule type="cellIs" dxfId="11844" priority="11877" operator="equal">
      <formula>"red"</formula>
    </cfRule>
  </conditionalFormatting>
  <conditionalFormatting sqref="F85:G86">
    <cfRule type="cellIs" dxfId="11843" priority="11867" operator="equal">
      <formula>"red"</formula>
    </cfRule>
    <cfRule type="cellIs" dxfId="11842" priority="11869" operator="equal">
      <formula>3</formula>
    </cfRule>
    <cfRule type="cellIs" dxfId="11841" priority="11870" operator="equal">
      <formula>"yellow"</formula>
    </cfRule>
    <cfRule type="cellIs" dxfId="11840" priority="11871" operator="equal">
      <formula>2</formula>
    </cfRule>
    <cfRule type="cellIs" dxfId="11839" priority="11872" operator="equal">
      <formula>"green"</formula>
    </cfRule>
    <cfRule type="cellIs" dxfId="11838" priority="11873" operator="equal">
      <formula>1</formula>
    </cfRule>
    <cfRule type="cellIs" dxfId="11837" priority="11874" operator="equal">
      <formula>"grey"</formula>
    </cfRule>
    <cfRule type="cellIs" dxfId="11836" priority="11875" operator="equal">
      <formula>0</formula>
    </cfRule>
  </conditionalFormatting>
  <conditionalFormatting sqref="G85:G86">
    <cfRule type="cellIs" dxfId="11835" priority="11868" operator="equal">
      <formula>"red"</formula>
    </cfRule>
  </conditionalFormatting>
  <conditionalFormatting sqref="F89:G89">
    <cfRule type="cellIs" dxfId="11834" priority="11858" operator="equal">
      <formula>"red"</formula>
    </cfRule>
    <cfRule type="cellIs" dxfId="11833" priority="11860" operator="equal">
      <formula>3</formula>
    </cfRule>
    <cfRule type="cellIs" dxfId="11832" priority="11861" operator="equal">
      <formula>"yellow"</formula>
    </cfRule>
    <cfRule type="cellIs" dxfId="11831" priority="11862" operator="equal">
      <formula>2</formula>
    </cfRule>
    <cfRule type="cellIs" dxfId="11830" priority="11863" operator="equal">
      <formula>"green"</formula>
    </cfRule>
    <cfRule type="cellIs" dxfId="11829" priority="11864" operator="equal">
      <formula>1</formula>
    </cfRule>
    <cfRule type="cellIs" dxfId="11828" priority="11865" operator="equal">
      <formula>"grey"</formula>
    </cfRule>
    <cfRule type="cellIs" dxfId="11827" priority="11866" operator="equal">
      <formula>0</formula>
    </cfRule>
  </conditionalFormatting>
  <conditionalFormatting sqref="G89">
    <cfRule type="cellIs" dxfId="11826" priority="11859" operator="equal">
      <formula>"red"</formula>
    </cfRule>
  </conditionalFormatting>
  <conditionalFormatting sqref="F95:G95">
    <cfRule type="cellIs" dxfId="11825" priority="11849" operator="equal">
      <formula>"red"</formula>
    </cfRule>
    <cfRule type="cellIs" dxfId="11824" priority="11851" operator="equal">
      <formula>3</formula>
    </cfRule>
    <cfRule type="cellIs" dxfId="11823" priority="11852" operator="equal">
      <formula>"yellow"</formula>
    </cfRule>
    <cfRule type="cellIs" dxfId="11822" priority="11853" operator="equal">
      <formula>2</formula>
    </cfRule>
    <cfRule type="cellIs" dxfId="11821" priority="11854" operator="equal">
      <formula>"green"</formula>
    </cfRule>
    <cfRule type="cellIs" dxfId="11820" priority="11855" operator="equal">
      <formula>1</formula>
    </cfRule>
    <cfRule type="cellIs" dxfId="11819" priority="11856" operator="equal">
      <formula>"grey"</formula>
    </cfRule>
    <cfRule type="cellIs" dxfId="11818" priority="11857" operator="equal">
      <formula>0</formula>
    </cfRule>
  </conditionalFormatting>
  <conditionalFormatting sqref="G95">
    <cfRule type="cellIs" dxfId="11817" priority="11850" operator="equal">
      <formula>"red"</formula>
    </cfRule>
  </conditionalFormatting>
  <conditionalFormatting sqref="F97:G97">
    <cfRule type="cellIs" dxfId="11816" priority="11840" operator="equal">
      <formula>"red"</formula>
    </cfRule>
    <cfRule type="cellIs" dxfId="11815" priority="11842" operator="equal">
      <formula>3</formula>
    </cfRule>
    <cfRule type="cellIs" dxfId="11814" priority="11843" operator="equal">
      <formula>"yellow"</formula>
    </cfRule>
    <cfRule type="cellIs" dxfId="11813" priority="11844" operator="equal">
      <formula>2</formula>
    </cfRule>
    <cfRule type="cellIs" dxfId="11812" priority="11845" operator="equal">
      <formula>"green"</formula>
    </cfRule>
    <cfRule type="cellIs" dxfId="11811" priority="11846" operator="equal">
      <formula>1</formula>
    </cfRule>
    <cfRule type="cellIs" dxfId="11810" priority="11847" operator="equal">
      <formula>"grey"</formula>
    </cfRule>
    <cfRule type="cellIs" dxfId="11809" priority="11848" operator="equal">
      <formula>0</formula>
    </cfRule>
  </conditionalFormatting>
  <conditionalFormatting sqref="G97">
    <cfRule type="cellIs" dxfId="11808" priority="11841" operator="equal">
      <formula>"red"</formula>
    </cfRule>
  </conditionalFormatting>
  <conditionalFormatting sqref="F87:G88">
    <cfRule type="cellIs" dxfId="11807" priority="11831" operator="equal">
      <formula>"red"</formula>
    </cfRule>
    <cfRule type="cellIs" dxfId="11806" priority="11833" operator="equal">
      <formula>3</formula>
    </cfRule>
    <cfRule type="cellIs" dxfId="11805" priority="11834" operator="equal">
      <formula>"yellow"</formula>
    </cfRule>
    <cfRule type="cellIs" dxfId="11804" priority="11835" operator="equal">
      <formula>2</formula>
    </cfRule>
    <cfRule type="cellIs" dxfId="11803" priority="11836" operator="equal">
      <formula>"green"</formula>
    </cfRule>
    <cfRule type="cellIs" dxfId="11802" priority="11837" operator="equal">
      <formula>1</formula>
    </cfRule>
    <cfRule type="cellIs" dxfId="11801" priority="11838" operator="equal">
      <formula>"grey"</formula>
    </cfRule>
    <cfRule type="cellIs" dxfId="11800" priority="11839" operator="equal">
      <formula>0</formula>
    </cfRule>
  </conditionalFormatting>
  <conditionalFormatting sqref="G87:G88">
    <cfRule type="cellIs" dxfId="11799" priority="11832" operator="equal">
      <formula>"red"</formula>
    </cfRule>
  </conditionalFormatting>
  <conditionalFormatting sqref="F87:G88">
    <cfRule type="cellIs" dxfId="11798" priority="11822" operator="equal">
      <formula>"red"</formula>
    </cfRule>
    <cfRule type="cellIs" dxfId="11797" priority="11824" operator="equal">
      <formula>3</formula>
    </cfRule>
    <cfRule type="cellIs" dxfId="11796" priority="11825" operator="equal">
      <formula>"yellow"</formula>
    </cfRule>
    <cfRule type="cellIs" dxfId="11795" priority="11826" operator="equal">
      <formula>2</formula>
    </cfRule>
    <cfRule type="cellIs" dxfId="11794" priority="11827" operator="equal">
      <formula>"green"</formula>
    </cfRule>
    <cfRule type="cellIs" dxfId="11793" priority="11828" operator="equal">
      <formula>1</formula>
    </cfRule>
    <cfRule type="cellIs" dxfId="11792" priority="11829" operator="equal">
      <formula>"grey"</formula>
    </cfRule>
    <cfRule type="cellIs" dxfId="11791" priority="11830" operator="equal">
      <formula>0</formula>
    </cfRule>
  </conditionalFormatting>
  <conditionalFormatting sqref="G87:G88">
    <cfRule type="cellIs" dxfId="11790" priority="11823" operator="equal">
      <formula>"red"</formula>
    </cfRule>
  </conditionalFormatting>
  <conditionalFormatting sqref="F149:G149">
    <cfRule type="cellIs" dxfId="11789" priority="11741" operator="equal">
      <formula>"red"</formula>
    </cfRule>
    <cfRule type="cellIs" dxfId="11788" priority="11743" operator="equal">
      <formula>3</formula>
    </cfRule>
    <cfRule type="cellIs" dxfId="11787" priority="11744" operator="equal">
      <formula>"yellow"</formula>
    </cfRule>
    <cfRule type="cellIs" dxfId="11786" priority="11745" operator="equal">
      <formula>2</formula>
    </cfRule>
    <cfRule type="cellIs" dxfId="11785" priority="11746" operator="equal">
      <formula>"green"</formula>
    </cfRule>
    <cfRule type="cellIs" dxfId="11784" priority="11747" operator="equal">
      <formula>1</formula>
    </cfRule>
    <cfRule type="cellIs" dxfId="11783" priority="11748" operator="equal">
      <formula>"grey"</formula>
    </cfRule>
    <cfRule type="cellIs" dxfId="11782" priority="11749" operator="equal">
      <formula>0</formula>
    </cfRule>
  </conditionalFormatting>
  <conditionalFormatting sqref="G149">
    <cfRule type="cellIs" dxfId="11781" priority="11742" operator="equal">
      <formula>"red"</formula>
    </cfRule>
  </conditionalFormatting>
  <conditionalFormatting sqref="F148:G148">
    <cfRule type="cellIs" dxfId="11780" priority="11732" operator="equal">
      <formula>"red"</formula>
    </cfRule>
    <cfRule type="cellIs" dxfId="11779" priority="11734" operator="equal">
      <formula>3</formula>
    </cfRule>
    <cfRule type="cellIs" dxfId="11778" priority="11735" operator="equal">
      <formula>"yellow"</formula>
    </cfRule>
    <cfRule type="cellIs" dxfId="11777" priority="11736" operator="equal">
      <formula>2</formula>
    </cfRule>
    <cfRule type="cellIs" dxfId="11776" priority="11737" operator="equal">
      <formula>"green"</formula>
    </cfRule>
    <cfRule type="cellIs" dxfId="11775" priority="11738" operator="equal">
      <formula>1</formula>
    </cfRule>
    <cfRule type="cellIs" dxfId="11774" priority="11739" operator="equal">
      <formula>"grey"</formula>
    </cfRule>
    <cfRule type="cellIs" dxfId="11773" priority="11740" operator="equal">
      <formula>0</formula>
    </cfRule>
  </conditionalFormatting>
  <conditionalFormatting sqref="G148">
    <cfRule type="cellIs" dxfId="11772" priority="11733" operator="equal">
      <formula>"red"</formula>
    </cfRule>
  </conditionalFormatting>
  <conditionalFormatting sqref="F139:G139">
    <cfRule type="cellIs" dxfId="11771" priority="11813" operator="equal">
      <formula>"red"</formula>
    </cfRule>
    <cfRule type="cellIs" dxfId="11770" priority="11815" operator="equal">
      <formula>3</formula>
    </cfRule>
    <cfRule type="cellIs" dxfId="11769" priority="11816" operator="equal">
      <formula>"yellow"</formula>
    </cfRule>
    <cfRule type="cellIs" dxfId="11768" priority="11817" operator="equal">
      <formula>2</formula>
    </cfRule>
    <cfRule type="cellIs" dxfId="11767" priority="11818" operator="equal">
      <formula>"green"</formula>
    </cfRule>
    <cfRule type="cellIs" dxfId="11766" priority="11819" operator="equal">
      <formula>1</formula>
    </cfRule>
    <cfRule type="cellIs" dxfId="11765" priority="11820" operator="equal">
      <formula>"grey"</formula>
    </cfRule>
    <cfRule type="cellIs" dxfId="11764" priority="11821" operator="equal">
      <formula>0</formula>
    </cfRule>
  </conditionalFormatting>
  <conditionalFormatting sqref="G139">
    <cfRule type="cellIs" dxfId="11763" priority="11814" operator="equal">
      <formula>"red"</formula>
    </cfRule>
  </conditionalFormatting>
  <conditionalFormatting sqref="F139:G139">
    <cfRule type="cellIs" dxfId="11762" priority="11804" operator="equal">
      <formula>"red"</formula>
    </cfRule>
    <cfRule type="cellIs" dxfId="11761" priority="11806" operator="equal">
      <formula>3</formula>
    </cfRule>
    <cfRule type="cellIs" dxfId="11760" priority="11807" operator="equal">
      <formula>"yellow"</formula>
    </cfRule>
    <cfRule type="cellIs" dxfId="11759" priority="11808" operator="equal">
      <formula>2</formula>
    </cfRule>
    <cfRule type="cellIs" dxfId="11758" priority="11809" operator="equal">
      <formula>"green"</formula>
    </cfRule>
    <cfRule type="cellIs" dxfId="11757" priority="11810" operator="equal">
      <formula>1</formula>
    </cfRule>
    <cfRule type="cellIs" dxfId="11756" priority="11811" operator="equal">
      <formula>"grey"</formula>
    </cfRule>
    <cfRule type="cellIs" dxfId="11755" priority="11812" operator="equal">
      <formula>0</formula>
    </cfRule>
  </conditionalFormatting>
  <conditionalFormatting sqref="G139">
    <cfRule type="cellIs" dxfId="11754" priority="11805" operator="equal">
      <formula>"red"</formula>
    </cfRule>
  </conditionalFormatting>
  <conditionalFormatting sqref="F145:G145">
    <cfRule type="cellIs" dxfId="11753" priority="11795" operator="equal">
      <formula>"red"</formula>
    </cfRule>
    <cfRule type="cellIs" dxfId="11752" priority="11797" operator="equal">
      <formula>3</formula>
    </cfRule>
    <cfRule type="cellIs" dxfId="11751" priority="11798" operator="equal">
      <formula>"yellow"</formula>
    </cfRule>
    <cfRule type="cellIs" dxfId="11750" priority="11799" operator="equal">
      <formula>2</formula>
    </cfRule>
    <cfRule type="cellIs" dxfId="11749" priority="11800" operator="equal">
      <formula>"green"</formula>
    </cfRule>
    <cfRule type="cellIs" dxfId="11748" priority="11801" operator="equal">
      <formula>1</formula>
    </cfRule>
    <cfRule type="cellIs" dxfId="11747" priority="11802" operator="equal">
      <formula>"grey"</formula>
    </cfRule>
    <cfRule type="cellIs" dxfId="11746" priority="11803" operator="equal">
      <formula>0</formula>
    </cfRule>
  </conditionalFormatting>
  <conditionalFormatting sqref="G145">
    <cfRule type="cellIs" dxfId="11745" priority="11796" operator="equal">
      <formula>"red"</formula>
    </cfRule>
  </conditionalFormatting>
  <conditionalFormatting sqref="F145:G145">
    <cfRule type="cellIs" dxfId="11744" priority="11786" operator="equal">
      <formula>"red"</formula>
    </cfRule>
    <cfRule type="cellIs" dxfId="11743" priority="11788" operator="equal">
      <formula>3</formula>
    </cfRule>
    <cfRule type="cellIs" dxfId="11742" priority="11789" operator="equal">
      <formula>"yellow"</formula>
    </cfRule>
    <cfRule type="cellIs" dxfId="11741" priority="11790" operator="equal">
      <formula>2</formula>
    </cfRule>
    <cfRule type="cellIs" dxfId="11740" priority="11791" operator="equal">
      <formula>"green"</formula>
    </cfRule>
    <cfRule type="cellIs" dxfId="11739" priority="11792" operator="equal">
      <formula>1</formula>
    </cfRule>
    <cfRule type="cellIs" dxfId="11738" priority="11793" operator="equal">
      <formula>"grey"</formula>
    </cfRule>
    <cfRule type="cellIs" dxfId="11737" priority="11794" operator="equal">
      <formula>0</formula>
    </cfRule>
  </conditionalFormatting>
  <conditionalFormatting sqref="G145">
    <cfRule type="cellIs" dxfId="11736" priority="11787" operator="equal">
      <formula>"red"</formula>
    </cfRule>
  </conditionalFormatting>
  <conditionalFormatting sqref="F138:G138">
    <cfRule type="cellIs" dxfId="11735" priority="11777" operator="equal">
      <formula>"red"</formula>
    </cfRule>
    <cfRule type="cellIs" dxfId="11734" priority="11779" operator="equal">
      <formula>3</formula>
    </cfRule>
    <cfRule type="cellIs" dxfId="11733" priority="11780" operator="equal">
      <formula>"yellow"</formula>
    </cfRule>
    <cfRule type="cellIs" dxfId="11732" priority="11781" operator="equal">
      <formula>2</formula>
    </cfRule>
    <cfRule type="cellIs" dxfId="11731" priority="11782" operator="equal">
      <formula>"green"</formula>
    </cfRule>
    <cfRule type="cellIs" dxfId="11730" priority="11783" operator="equal">
      <formula>1</formula>
    </cfRule>
    <cfRule type="cellIs" dxfId="11729" priority="11784" operator="equal">
      <formula>"grey"</formula>
    </cfRule>
    <cfRule type="cellIs" dxfId="11728" priority="11785" operator="equal">
      <formula>0</formula>
    </cfRule>
  </conditionalFormatting>
  <conditionalFormatting sqref="G138">
    <cfRule type="cellIs" dxfId="11727" priority="11778" operator="equal">
      <formula>"red"</formula>
    </cfRule>
  </conditionalFormatting>
  <conditionalFormatting sqref="F138:G138">
    <cfRule type="cellIs" dxfId="11726" priority="11768" operator="equal">
      <formula>"red"</formula>
    </cfRule>
    <cfRule type="cellIs" dxfId="11725" priority="11770" operator="equal">
      <formula>3</formula>
    </cfRule>
    <cfRule type="cellIs" dxfId="11724" priority="11771" operator="equal">
      <formula>"yellow"</formula>
    </cfRule>
    <cfRule type="cellIs" dxfId="11723" priority="11772" operator="equal">
      <formula>2</formula>
    </cfRule>
    <cfRule type="cellIs" dxfId="11722" priority="11773" operator="equal">
      <formula>"green"</formula>
    </cfRule>
    <cfRule type="cellIs" dxfId="11721" priority="11774" operator="equal">
      <formula>1</formula>
    </cfRule>
    <cfRule type="cellIs" dxfId="11720" priority="11775" operator="equal">
      <formula>"grey"</formula>
    </cfRule>
    <cfRule type="cellIs" dxfId="11719" priority="11776" operator="equal">
      <formula>0</formula>
    </cfRule>
  </conditionalFormatting>
  <conditionalFormatting sqref="G138">
    <cfRule type="cellIs" dxfId="11718" priority="11769" operator="equal">
      <formula>"red"</formula>
    </cfRule>
  </conditionalFormatting>
  <conditionalFormatting sqref="F144:G144">
    <cfRule type="cellIs" dxfId="11717" priority="11759" operator="equal">
      <formula>"red"</formula>
    </cfRule>
    <cfRule type="cellIs" dxfId="11716" priority="11761" operator="equal">
      <formula>3</formula>
    </cfRule>
    <cfRule type="cellIs" dxfId="11715" priority="11762" operator="equal">
      <formula>"yellow"</formula>
    </cfRule>
    <cfRule type="cellIs" dxfId="11714" priority="11763" operator="equal">
      <formula>2</formula>
    </cfRule>
    <cfRule type="cellIs" dxfId="11713" priority="11764" operator="equal">
      <formula>"green"</formula>
    </cfRule>
    <cfRule type="cellIs" dxfId="11712" priority="11765" operator="equal">
      <formula>1</formula>
    </cfRule>
    <cfRule type="cellIs" dxfId="11711" priority="11766" operator="equal">
      <formula>"grey"</formula>
    </cfRule>
    <cfRule type="cellIs" dxfId="11710" priority="11767" operator="equal">
      <formula>0</formula>
    </cfRule>
  </conditionalFormatting>
  <conditionalFormatting sqref="G144">
    <cfRule type="cellIs" dxfId="11709" priority="11760" operator="equal">
      <formula>"red"</formula>
    </cfRule>
  </conditionalFormatting>
  <conditionalFormatting sqref="F144:G144">
    <cfRule type="cellIs" dxfId="11708" priority="11750" operator="equal">
      <formula>"red"</formula>
    </cfRule>
    <cfRule type="cellIs" dxfId="11707" priority="11752" operator="equal">
      <formula>3</formula>
    </cfRule>
    <cfRule type="cellIs" dxfId="11706" priority="11753" operator="equal">
      <formula>"yellow"</formula>
    </cfRule>
    <cfRule type="cellIs" dxfId="11705" priority="11754" operator="equal">
      <formula>2</formula>
    </cfRule>
    <cfRule type="cellIs" dxfId="11704" priority="11755" operator="equal">
      <formula>"green"</formula>
    </cfRule>
    <cfRule type="cellIs" dxfId="11703" priority="11756" operator="equal">
      <formula>1</formula>
    </cfRule>
    <cfRule type="cellIs" dxfId="11702" priority="11757" operator="equal">
      <formula>"grey"</formula>
    </cfRule>
    <cfRule type="cellIs" dxfId="11701" priority="11758" operator="equal">
      <formula>0</formula>
    </cfRule>
  </conditionalFormatting>
  <conditionalFormatting sqref="G144">
    <cfRule type="cellIs" dxfId="11700" priority="11751" operator="equal">
      <formula>"red"</formula>
    </cfRule>
  </conditionalFormatting>
  <conditionalFormatting sqref="F148:G148">
    <cfRule type="cellIs" dxfId="11699" priority="11615" operator="equal">
      <formula>"red"</formula>
    </cfRule>
    <cfRule type="cellIs" dxfId="11698" priority="11617" operator="equal">
      <formula>3</formula>
    </cfRule>
    <cfRule type="cellIs" dxfId="11697" priority="11618" operator="equal">
      <formula>"yellow"</formula>
    </cfRule>
    <cfRule type="cellIs" dxfId="11696" priority="11619" operator="equal">
      <formula>2</formula>
    </cfRule>
    <cfRule type="cellIs" dxfId="11695" priority="11620" operator="equal">
      <formula>"green"</formula>
    </cfRule>
    <cfRule type="cellIs" dxfId="11694" priority="11621" operator="equal">
      <formula>1</formula>
    </cfRule>
    <cfRule type="cellIs" dxfId="11693" priority="11622" operator="equal">
      <formula>"grey"</formula>
    </cfRule>
    <cfRule type="cellIs" dxfId="11692" priority="11623" operator="equal">
      <formula>0</formula>
    </cfRule>
  </conditionalFormatting>
  <conditionalFormatting sqref="G148">
    <cfRule type="cellIs" dxfId="11691" priority="11616" operator="equal">
      <formula>"red"</formula>
    </cfRule>
  </conditionalFormatting>
  <conditionalFormatting sqref="F147:G147">
    <cfRule type="cellIs" dxfId="11690" priority="11606" operator="equal">
      <formula>"red"</formula>
    </cfRule>
    <cfRule type="cellIs" dxfId="11689" priority="11608" operator="equal">
      <formula>3</formula>
    </cfRule>
    <cfRule type="cellIs" dxfId="11688" priority="11609" operator="equal">
      <formula>"yellow"</formula>
    </cfRule>
    <cfRule type="cellIs" dxfId="11687" priority="11610" operator="equal">
      <formula>2</formula>
    </cfRule>
    <cfRule type="cellIs" dxfId="11686" priority="11611" operator="equal">
      <formula>"green"</formula>
    </cfRule>
    <cfRule type="cellIs" dxfId="11685" priority="11612" operator="equal">
      <formula>1</formula>
    </cfRule>
    <cfRule type="cellIs" dxfId="11684" priority="11613" operator="equal">
      <formula>"grey"</formula>
    </cfRule>
    <cfRule type="cellIs" dxfId="11683" priority="11614" operator="equal">
      <formula>0</formula>
    </cfRule>
  </conditionalFormatting>
  <conditionalFormatting sqref="G147">
    <cfRule type="cellIs" dxfId="11682" priority="11607" operator="equal">
      <formula>"red"</formula>
    </cfRule>
  </conditionalFormatting>
  <conditionalFormatting sqref="F138:G138">
    <cfRule type="cellIs" dxfId="11681" priority="11687" operator="equal">
      <formula>"red"</formula>
    </cfRule>
    <cfRule type="cellIs" dxfId="11680" priority="11689" operator="equal">
      <formula>3</formula>
    </cfRule>
    <cfRule type="cellIs" dxfId="11679" priority="11690" operator="equal">
      <formula>"yellow"</formula>
    </cfRule>
    <cfRule type="cellIs" dxfId="11678" priority="11691" operator="equal">
      <formula>2</formula>
    </cfRule>
    <cfRule type="cellIs" dxfId="11677" priority="11692" operator="equal">
      <formula>"green"</formula>
    </cfRule>
    <cfRule type="cellIs" dxfId="11676" priority="11693" operator="equal">
      <formula>1</formula>
    </cfRule>
    <cfRule type="cellIs" dxfId="11675" priority="11694" operator="equal">
      <formula>"grey"</formula>
    </cfRule>
    <cfRule type="cellIs" dxfId="11674" priority="11695" operator="equal">
      <formula>0</formula>
    </cfRule>
  </conditionalFormatting>
  <conditionalFormatting sqref="G138">
    <cfRule type="cellIs" dxfId="11673" priority="11688" operator="equal">
      <formula>"red"</formula>
    </cfRule>
  </conditionalFormatting>
  <conditionalFormatting sqref="F132:G134">
    <cfRule type="cellIs" dxfId="11672" priority="11723" operator="equal">
      <formula>"red"</formula>
    </cfRule>
    <cfRule type="cellIs" dxfId="11671" priority="11725" operator="equal">
      <formula>3</formula>
    </cfRule>
    <cfRule type="cellIs" dxfId="11670" priority="11726" operator="equal">
      <formula>"yellow"</formula>
    </cfRule>
    <cfRule type="cellIs" dxfId="11669" priority="11727" operator="equal">
      <formula>2</formula>
    </cfRule>
    <cfRule type="cellIs" dxfId="11668" priority="11728" operator="equal">
      <formula>"green"</formula>
    </cfRule>
    <cfRule type="cellIs" dxfId="11667" priority="11729" operator="equal">
      <formula>1</formula>
    </cfRule>
    <cfRule type="cellIs" dxfId="11666" priority="11730" operator="equal">
      <formula>"grey"</formula>
    </cfRule>
    <cfRule type="cellIs" dxfId="11665" priority="11731" operator="equal">
      <formula>0</formula>
    </cfRule>
  </conditionalFormatting>
  <conditionalFormatting sqref="G132:G134">
    <cfRule type="cellIs" dxfId="11664" priority="11724" operator="equal">
      <formula>"red"</formula>
    </cfRule>
  </conditionalFormatting>
  <conditionalFormatting sqref="F131:G131">
    <cfRule type="cellIs" dxfId="11663" priority="11714" operator="equal">
      <formula>"red"</formula>
    </cfRule>
    <cfRule type="cellIs" dxfId="11662" priority="11716" operator="equal">
      <formula>3</formula>
    </cfRule>
    <cfRule type="cellIs" dxfId="11661" priority="11717" operator="equal">
      <formula>"yellow"</formula>
    </cfRule>
    <cfRule type="cellIs" dxfId="11660" priority="11718" operator="equal">
      <formula>2</formula>
    </cfRule>
    <cfRule type="cellIs" dxfId="11659" priority="11719" operator="equal">
      <formula>"green"</formula>
    </cfRule>
    <cfRule type="cellIs" dxfId="11658" priority="11720" operator="equal">
      <formula>1</formula>
    </cfRule>
    <cfRule type="cellIs" dxfId="11657" priority="11721" operator="equal">
      <formula>"grey"</formula>
    </cfRule>
    <cfRule type="cellIs" dxfId="11656" priority="11722" operator="equal">
      <formula>0</formula>
    </cfRule>
  </conditionalFormatting>
  <conditionalFormatting sqref="G131">
    <cfRule type="cellIs" dxfId="11655" priority="11715" operator="equal">
      <formula>"red"</formula>
    </cfRule>
  </conditionalFormatting>
  <conditionalFormatting sqref="F130:G130">
    <cfRule type="cellIs" dxfId="11654" priority="11705" operator="equal">
      <formula>"red"</formula>
    </cfRule>
    <cfRule type="cellIs" dxfId="11653" priority="11707" operator="equal">
      <formula>3</formula>
    </cfRule>
    <cfRule type="cellIs" dxfId="11652" priority="11708" operator="equal">
      <formula>"yellow"</formula>
    </cfRule>
    <cfRule type="cellIs" dxfId="11651" priority="11709" operator="equal">
      <formula>2</formula>
    </cfRule>
    <cfRule type="cellIs" dxfId="11650" priority="11710" operator="equal">
      <formula>"green"</formula>
    </cfRule>
    <cfRule type="cellIs" dxfId="11649" priority="11711" operator="equal">
      <formula>1</formula>
    </cfRule>
    <cfRule type="cellIs" dxfId="11648" priority="11712" operator="equal">
      <formula>"grey"</formula>
    </cfRule>
    <cfRule type="cellIs" dxfId="11647" priority="11713" operator="equal">
      <formula>0</formula>
    </cfRule>
  </conditionalFormatting>
  <conditionalFormatting sqref="G130">
    <cfRule type="cellIs" dxfId="11646" priority="11706" operator="equal">
      <formula>"red"</formula>
    </cfRule>
  </conditionalFormatting>
  <conditionalFormatting sqref="F152:G152">
    <cfRule type="cellIs" dxfId="11645" priority="11696" operator="equal">
      <formula>"red"</formula>
    </cfRule>
    <cfRule type="cellIs" dxfId="11644" priority="11698" operator="equal">
      <formula>3</formula>
    </cfRule>
    <cfRule type="cellIs" dxfId="11643" priority="11699" operator="equal">
      <formula>"yellow"</formula>
    </cfRule>
    <cfRule type="cellIs" dxfId="11642" priority="11700" operator="equal">
      <formula>2</formula>
    </cfRule>
    <cfRule type="cellIs" dxfId="11641" priority="11701" operator="equal">
      <formula>"green"</formula>
    </cfRule>
    <cfRule type="cellIs" dxfId="11640" priority="11702" operator="equal">
      <formula>1</formula>
    </cfRule>
    <cfRule type="cellIs" dxfId="11639" priority="11703" operator="equal">
      <formula>"grey"</formula>
    </cfRule>
    <cfRule type="cellIs" dxfId="11638" priority="11704" operator="equal">
      <formula>0</formula>
    </cfRule>
  </conditionalFormatting>
  <conditionalFormatting sqref="G152">
    <cfRule type="cellIs" dxfId="11637" priority="11697" operator="equal">
      <formula>"red"</formula>
    </cfRule>
  </conditionalFormatting>
  <conditionalFormatting sqref="F138:G138">
    <cfRule type="cellIs" dxfId="11636" priority="11678" operator="equal">
      <formula>"red"</formula>
    </cfRule>
    <cfRule type="cellIs" dxfId="11635" priority="11680" operator="equal">
      <formula>3</formula>
    </cfRule>
    <cfRule type="cellIs" dxfId="11634" priority="11681" operator="equal">
      <formula>"yellow"</formula>
    </cfRule>
    <cfRule type="cellIs" dxfId="11633" priority="11682" operator="equal">
      <formula>2</formula>
    </cfRule>
    <cfRule type="cellIs" dxfId="11632" priority="11683" operator="equal">
      <formula>"green"</formula>
    </cfRule>
    <cfRule type="cellIs" dxfId="11631" priority="11684" operator="equal">
      <formula>1</formula>
    </cfRule>
    <cfRule type="cellIs" dxfId="11630" priority="11685" operator="equal">
      <formula>"grey"</formula>
    </cfRule>
    <cfRule type="cellIs" dxfId="11629" priority="11686" operator="equal">
      <formula>0</formula>
    </cfRule>
  </conditionalFormatting>
  <conditionalFormatting sqref="G138">
    <cfRule type="cellIs" dxfId="11628" priority="11679" operator="equal">
      <formula>"red"</formula>
    </cfRule>
  </conditionalFormatting>
  <conditionalFormatting sqref="F144:G144">
    <cfRule type="cellIs" dxfId="11627" priority="11669" operator="equal">
      <formula>"red"</formula>
    </cfRule>
    <cfRule type="cellIs" dxfId="11626" priority="11671" operator="equal">
      <formula>3</formula>
    </cfRule>
    <cfRule type="cellIs" dxfId="11625" priority="11672" operator="equal">
      <formula>"yellow"</formula>
    </cfRule>
    <cfRule type="cellIs" dxfId="11624" priority="11673" operator="equal">
      <formula>2</formula>
    </cfRule>
    <cfRule type="cellIs" dxfId="11623" priority="11674" operator="equal">
      <formula>"green"</formula>
    </cfRule>
    <cfRule type="cellIs" dxfId="11622" priority="11675" operator="equal">
      <formula>1</formula>
    </cfRule>
    <cfRule type="cellIs" dxfId="11621" priority="11676" operator="equal">
      <formula>"grey"</formula>
    </cfRule>
    <cfRule type="cellIs" dxfId="11620" priority="11677" operator="equal">
      <formula>0</formula>
    </cfRule>
  </conditionalFormatting>
  <conditionalFormatting sqref="G144">
    <cfRule type="cellIs" dxfId="11619" priority="11670" operator="equal">
      <formula>"red"</formula>
    </cfRule>
  </conditionalFormatting>
  <conditionalFormatting sqref="F144:G144">
    <cfRule type="cellIs" dxfId="11618" priority="11660" operator="equal">
      <formula>"red"</formula>
    </cfRule>
    <cfRule type="cellIs" dxfId="11617" priority="11662" operator="equal">
      <formula>3</formula>
    </cfRule>
    <cfRule type="cellIs" dxfId="11616" priority="11663" operator="equal">
      <formula>"yellow"</formula>
    </cfRule>
    <cfRule type="cellIs" dxfId="11615" priority="11664" operator="equal">
      <formula>2</formula>
    </cfRule>
    <cfRule type="cellIs" dxfId="11614" priority="11665" operator="equal">
      <formula>"green"</formula>
    </cfRule>
    <cfRule type="cellIs" dxfId="11613" priority="11666" operator="equal">
      <formula>1</formula>
    </cfRule>
    <cfRule type="cellIs" dxfId="11612" priority="11667" operator="equal">
      <formula>"grey"</formula>
    </cfRule>
    <cfRule type="cellIs" dxfId="11611" priority="11668" operator="equal">
      <formula>0</formula>
    </cfRule>
  </conditionalFormatting>
  <conditionalFormatting sqref="G144">
    <cfRule type="cellIs" dxfId="11610" priority="11661" operator="equal">
      <formula>"red"</formula>
    </cfRule>
  </conditionalFormatting>
  <conditionalFormatting sqref="F137:G137">
    <cfRule type="cellIs" dxfId="11609" priority="11651" operator="equal">
      <formula>"red"</formula>
    </cfRule>
    <cfRule type="cellIs" dxfId="11608" priority="11653" operator="equal">
      <formula>3</formula>
    </cfRule>
    <cfRule type="cellIs" dxfId="11607" priority="11654" operator="equal">
      <formula>"yellow"</formula>
    </cfRule>
    <cfRule type="cellIs" dxfId="11606" priority="11655" operator="equal">
      <formula>2</formula>
    </cfRule>
    <cfRule type="cellIs" dxfId="11605" priority="11656" operator="equal">
      <formula>"green"</formula>
    </cfRule>
    <cfRule type="cellIs" dxfId="11604" priority="11657" operator="equal">
      <formula>1</formula>
    </cfRule>
    <cfRule type="cellIs" dxfId="11603" priority="11658" operator="equal">
      <formula>"grey"</formula>
    </cfRule>
    <cfRule type="cellIs" dxfId="11602" priority="11659" operator="equal">
      <formula>0</formula>
    </cfRule>
  </conditionalFormatting>
  <conditionalFormatting sqref="G137">
    <cfRule type="cellIs" dxfId="11601" priority="11652" operator="equal">
      <formula>"red"</formula>
    </cfRule>
  </conditionalFormatting>
  <conditionalFormatting sqref="F137:G137">
    <cfRule type="cellIs" dxfId="11600" priority="11642" operator="equal">
      <formula>"red"</formula>
    </cfRule>
    <cfRule type="cellIs" dxfId="11599" priority="11644" operator="equal">
      <formula>3</formula>
    </cfRule>
    <cfRule type="cellIs" dxfId="11598" priority="11645" operator="equal">
      <formula>"yellow"</formula>
    </cfRule>
    <cfRule type="cellIs" dxfId="11597" priority="11646" operator="equal">
      <formula>2</formula>
    </cfRule>
    <cfRule type="cellIs" dxfId="11596" priority="11647" operator="equal">
      <formula>"green"</formula>
    </cfRule>
    <cfRule type="cellIs" dxfId="11595" priority="11648" operator="equal">
      <formula>1</formula>
    </cfRule>
    <cfRule type="cellIs" dxfId="11594" priority="11649" operator="equal">
      <formula>"grey"</formula>
    </cfRule>
    <cfRule type="cellIs" dxfId="11593" priority="11650" operator="equal">
      <formula>0</formula>
    </cfRule>
  </conditionalFormatting>
  <conditionalFormatting sqref="G137">
    <cfRule type="cellIs" dxfId="11592" priority="11643" operator="equal">
      <formula>"red"</formula>
    </cfRule>
  </conditionalFormatting>
  <conditionalFormatting sqref="F143:G143">
    <cfRule type="cellIs" dxfId="11591" priority="11633" operator="equal">
      <formula>"red"</formula>
    </cfRule>
    <cfRule type="cellIs" dxfId="11590" priority="11635" operator="equal">
      <formula>3</formula>
    </cfRule>
    <cfRule type="cellIs" dxfId="11589" priority="11636" operator="equal">
      <formula>"yellow"</formula>
    </cfRule>
    <cfRule type="cellIs" dxfId="11588" priority="11637" operator="equal">
      <formula>2</formula>
    </cfRule>
    <cfRule type="cellIs" dxfId="11587" priority="11638" operator="equal">
      <formula>"green"</formula>
    </cfRule>
    <cfRule type="cellIs" dxfId="11586" priority="11639" operator="equal">
      <formula>1</formula>
    </cfRule>
    <cfRule type="cellIs" dxfId="11585" priority="11640" operator="equal">
      <formula>"grey"</formula>
    </cfRule>
    <cfRule type="cellIs" dxfId="11584" priority="11641" operator="equal">
      <formula>0</formula>
    </cfRule>
  </conditionalFormatting>
  <conditionalFormatting sqref="G143">
    <cfRule type="cellIs" dxfId="11583" priority="11634" operator="equal">
      <formula>"red"</formula>
    </cfRule>
  </conditionalFormatting>
  <conditionalFormatting sqref="F143:G143">
    <cfRule type="cellIs" dxfId="11582" priority="11624" operator="equal">
      <formula>"red"</formula>
    </cfRule>
    <cfRule type="cellIs" dxfId="11581" priority="11626" operator="equal">
      <formula>3</formula>
    </cfRule>
    <cfRule type="cellIs" dxfId="11580" priority="11627" operator="equal">
      <formula>"yellow"</formula>
    </cfRule>
    <cfRule type="cellIs" dxfId="11579" priority="11628" operator="equal">
      <formula>2</formula>
    </cfRule>
    <cfRule type="cellIs" dxfId="11578" priority="11629" operator="equal">
      <formula>"green"</formula>
    </cfRule>
    <cfRule type="cellIs" dxfId="11577" priority="11630" operator="equal">
      <formula>1</formula>
    </cfRule>
    <cfRule type="cellIs" dxfId="11576" priority="11631" operator="equal">
      <formula>"grey"</formula>
    </cfRule>
    <cfRule type="cellIs" dxfId="11575" priority="11632" operator="equal">
      <formula>0</formula>
    </cfRule>
  </conditionalFormatting>
  <conditionalFormatting sqref="G143">
    <cfRule type="cellIs" dxfId="11574" priority="11625" operator="equal">
      <formula>"red"</formula>
    </cfRule>
  </conditionalFormatting>
  <conditionalFormatting sqref="F151:G151">
    <cfRule type="cellIs" dxfId="11573" priority="11597" operator="equal">
      <formula>"red"</formula>
    </cfRule>
    <cfRule type="cellIs" dxfId="11572" priority="11599" operator="equal">
      <formula>3</formula>
    </cfRule>
    <cfRule type="cellIs" dxfId="11571" priority="11600" operator="equal">
      <formula>"yellow"</formula>
    </cfRule>
    <cfRule type="cellIs" dxfId="11570" priority="11601" operator="equal">
      <formula>2</formula>
    </cfRule>
    <cfRule type="cellIs" dxfId="11569" priority="11602" operator="equal">
      <formula>"green"</formula>
    </cfRule>
    <cfRule type="cellIs" dxfId="11568" priority="11603" operator="equal">
      <formula>1</formula>
    </cfRule>
    <cfRule type="cellIs" dxfId="11567" priority="11604" operator="equal">
      <formula>"grey"</formula>
    </cfRule>
    <cfRule type="cellIs" dxfId="11566" priority="11605" operator="equal">
      <formula>0</formula>
    </cfRule>
  </conditionalFormatting>
  <conditionalFormatting sqref="G151">
    <cfRule type="cellIs" dxfId="11565" priority="11598" operator="equal">
      <formula>"red"</formula>
    </cfRule>
  </conditionalFormatting>
  <conditionalFormatting sqref="F57:G57">
    <cfRule type="cellIs" dxfId="11564" priority="11588" operator="equal">
      <formula>"red"</formula>
    </cfRule>
    <cfRule type="cellIs" dxfId="11563" priority="11590" operator="equal">
      <formula>3</formula>
    </cfRule>
    <cfRule type="cellIs" dxfId="11562" priority="11591" operator="equal">
      <formula>"yellow"</formula>
    </cfRule>
    <cfRule type="cellIs" dxfId="11561" priority="11592" operator="equal">
      <formula>2</formula>
    </cfRule>
    <cfRule type="cellIs" dxfId="11560" priority="11593" operator="equal">
      <formula>"green"</formula>
    </cfRule>
    <cfRule type="cellIs" dxfId="11559" priority="11594" operator="equal">
      <formula>1</formula>
    </cfRule>
    <cfRule type="cellIs" dxfId="11558" priority="11595" operator="equal">
      <formula>"grey"</formula>
    </cfRule>
    <cfRule type="cellIs" dxfId="11557" priority="11596" operator="equal">
      <formula>0</formula>
    </cfRule>
  </conditionalFormatting>
  <conditionalFormatting sqref="G57">
    <cfRule type="cellIs" dxfId="11556" priority="11589" operator="equal">
      <formula>"red"</formula>
    </cfRule>
  </conditionalFormatting>
  <conditionalFormatting sqref="F70:G70">
    <cfRule type="cellIs" dxfId="11555" priority="11579" operator="equal">
      <formula>"red"</formula>
    </cfRule>
    <cfRule type="cellIs" dxfId="11554" priority="11581" operator="equal">
      <formula>3</formula>
    </cfRule>
    <cfRule type="cellIs" dxfId="11553" priority="11582" operator="equal">
      <formula>"yellow"</formula>
    </cfRule>
    <cfRule type="cellIs" dxfId="11552" priority="11583" operator="equal">
      <formula>2</formula>
    </cfRule>
    <cfRule type="cellIs" dxfId="11551" priority="11584" operator="equal">
      <formula>"green"</formula>
    </cfRule>
    <cfRule type="cellIs" dxfId="11550" priority="11585" operator="equal">
      <formula>1</formula>
    </cfRule>
    <cfRule type="cellIs" dxfId="11549" priority="11586" operator="equal">
      <formula>"grey"</formula>
    </cfRule>
    <cfRule type="cellIs" dxfId="11548" priority="11587" operator="equal">
      <formula>0</formula>
    </cfRule>
  </conditionalFormatting>
  <conditionalFormatting sqref="G70">
    <cfRule type="cellIs" dxfId="11547" priority="11580" operator="equal">
      <formula>"red"</formula>
    </cfRule>
  </conditionalFormatting>
  <conditionalFormatting sqref="F154:G154">
    <cfRule type="cellIs" dxfId="11546" priority="11534" operator="equal">
      <formula>"red"</formula>
    </cfRule>
    <cfRule type="cellIs" dxfId="11545" priority="11536" operator="equal">
      <formula>3</formula>
    </cfRule>
    <cfRule type="cellIs" dxfId="11544" priority="11537" operator="equal">
      <formula>"yellow"</formula>
    </cfRule>
    <cfRule type="cellIs" dxfId="11543" priority="11538" operator="equal">
      <formula>2</formula>
    </cfRule>
    <cfRule type="cellIs" dxfId="11542" priority="11539" operator="equal">
      <formula>"green"</formula>
    </cfRule>
    <cfRule type="cellIs" dxfId="11541" priority="11540" operator="equal">
      <formula>1</formula>
    </cfRule>
    <cfRule type="cellIs" dxfId="11540" priority="11541" operator="equal">
      <formula>"grey"</formula>
    </cfRule>
    <cfRule type="cellIs" dxfId="11539" priority="11542" operator="equal">
      <formula>0</formula>
    </cfRule>
  </conditionalFormatting>
  <conditionalFormatting sqref="G154">
    <cfRule type="cellIs" dxfId="11538" priority="11535" operator="equal">
      <formula>"red"</formula>
    </cfRule>
  </conditionalFormatting>
  <conditionalFormatting sqref="F155:G155">
    <cfRule type="cellIs" dxfId="11537" priority="11525" operator="equal">
      <formula>"red"</formula>
    </cfRule>
    <cfRule type="cellIs" dxfId="11536" priority="11527" operator="equal">
      <formula>3</formula>
    </cfRule>
    <cfRule type="cellIs" dxfId="11535" priority="11528" operator="equal">
      <formula>"yellow"</formula>
    </cfRule>
    <cfRule type="cellIs" dxfId="11534" priority="11529" operator="equal">
      <formula>2</formula>
    </cfRule>
    <cfRule type="cellIs" dxfId="11533" priority="11530" operator="equal">
      <formula>"green"</formula>
    </cfRule>
    <cfRule type="cellIs" dxfId="11532" priority="11531" operator="equal">
      <formula>1</formula>
    </cfRule>
    <cfRule type="cellIs" dxfId="11531" priority="11532" operator="equal">
      <formula>"grey"</formula>
    </cfRule>
    <cfRule type="cellIs" dxfId="11530" priority="11533" operator="equal">
      <formula>0</formula>
    </cfRule>
  </conditionalFormatting>
  <conditionalFormatting sqref="G155">
    <cfRule type="cellIs" dxfId="11529" priority="11526" operator="equal">
      <formula>"red"</formula>
    </cfRule>
  </conditionalFormatting>
  <conditionalFormatting sqref="F214:G214">
    <cfRule type="cellIs" dxfId="11528" priority="11570" operator="equal">
      <formula>"red"</formula>
    </cfRule>
    <cfRule type="cellIs" dxfId="11527" priority="11572" operator="equal">
      <formula>3</formula>
    </cfRule>
    <cfRule type="cellIs" dxfId="11526" priority="11573" operator="equal">
      <formula>"yellow"</formula>
    </cfRule>
    <cfRule type="cellIs" dxfId="11525" priority="11574" operator="equal">
      <formula>2</formula>
    </cfRule>
    <cfRule type="cellIs" dxfId="11524" priority="11575" operator="equal">
      <formula>"green"</formula>
    </cfRule>
    <cfRule type="cellIs" dxfId="11523" priority="11576" operator="equal">
      <formula>1</formula>
    </cfRule>
    <cfRule type="cellIs" dxfId="11522" priority="11577" operator="equal">
      <formula>"grey"</formula>
    </cfRule>
    <cfRule type="cellIs" dxfId="11521" priority="11578" operator="equal">
      <formula>0</formula>
    </cfRule>
  </conditionalFormatting>
  <conditionalFormatting sqref="G214">
    <cfRule type="cellIs" dxfId="11520" priority="11571" operator="equal">
      <formula>"red"</formula>
    </cfRule>
  </conditionalFormatting>
  <conditionalFormatting sqref="F94:G94">
    <cfRule type="cellIs" dxfId="11519" priority="11561" operator="equal">
      <formula>"red"</formula>
    </cfRule>
    <cfRule type="cellIs" dxfId="11518" priority="11563" operator="equal">
      <formula>3</formula>
    </cfRule>
    <cfRule type="cellIs" dxfId="11517" priority="11564" operator="equal">
      <formula>"yellow"</formula>
    </cfRule>
    <cfRule type="cellIs" dxfId="11516" priority="11565" operator="equal">
      <formula>2</formula>
    </cfRule>
    <cfRule type="cellIs" dxfId="11515" priority="11566" operator="equal">
      <formula>"green"</formula>
    </cfRule>
    <cfRule type="cellIs" dxfId="11514" priority="11567" operator="equal">
      <formula>1</formula>
    </cfRule>
    <cfRule type="cellIs" dxfId="11513" priority="11568" operator="equal">
      <formula>"grey"</formula>
    </cfRule>
    <cfRule type="cellIs" dxfId="11512" priority="11569" operator="equal">
      <formula>0</formula>
    </cfRule>
  </conditionalFormatting>
  <conditionalFormatting sqref="G94">
    <cfRule type="cellIs" dxfId="11511" priority="11562" operator="equal">
      <formula>"red"</formula>
    </cfRule>
  </conditionalFormatting>
  <conditionalFormatting sqref="F106:G106">
    <cfRule type="cellIs" dxfId="11510" priority="11552" operator="equal">
      <formula>"red"</formula>
    </cfRule>
    <cfRule type="cellIs" dxfId="11509" priority="11554" operator="equal">
      <formula>3</formula>
    </cfRule>
    <cfRule type="cellIs" dxfId="11508" priority="11555" operator="equal">
      <formula>"yellow"</formula>
    </cfRule>
    <cfRule type="cellIs" dxfId="11507" priority="11556" operator="equal">
      <formula>2</formula>
    </cfRule>
    <cfRule type="cellIs" dxfId="11506" priority="11557" operator="equal">
      <formula>"green"</formula>
    </cfRule>
    <cfRule type="cellIs" dxfId="11505" priority="11558" operator="equal">
      <formula>1</formula>
    </cfRule>
    <cfRule type="cellIs" dxfId="11504" priority="11559" operator="equal">
      <formula>"grey"</formula>
    </cfRule>
    <cfRule type="cellIs" dxfId="11503" priority="11560" operator="equal">
      <formula>0</formula>
    </cfRule>
  </conditionalFormatting>
  <conditionalFormatting sqref="G106">
    <cfRule type="cellIs" dxfId="11502" priority="11553" operator="equal">
      <formula>"red"</formula>
    </cfRule>
  </conditionalFormatting>
  <conditionalFormatting sqref="F162:G162">
    <cfRule type="cellIs" dxfId="11501" priority="11543" operator="equal">
      <formula>"red"</formula>
    </cfRule>
    <cfRule type="cellIs" dxfId="11500" priority="11545" operator="equal">
      <formula>3</formula>
    </cfRule>
    <cfRule type="cellIs" dxfId="11499" priority="11546" operator="equal">
      <formula>"yellow"</formula>
    </cfRule>
    <cfRule type="cellIs" dxfId="11498" priority="11547" operator="equal">
      <formula>2</formula>
    </cfRule>
    <cfRule type="cellIs" dxfId="11497" priority="11548" operator="equal">
      <formula>"green"</formula>
    </cfRule>
    <cfRule type="cellIs" dxfId="11496" priority="11549" operator="equal">
      <formula>1</formula>
    </cfRule>
    <cfRule type="cellIs" dxfId="11495" priority="11550" operator="equal">
      <formula>"grey"</formula>
    </cfRule>
    <cfRule type="cellIs" dxfId="11494" priority="11551" operator="equal">
      <formula>0</formula>
    </cfRule>
  </conditionalFormatting>
  <conditionalFormatting sqref="G162">
    <cfRule type="cellIs" dxfId="11493" priority="11544" operator="equal">
      <formula>"red"</formula>
    </cfRule>
  </conditionalFormatting>
  <conditionalFormatting sqref="F157:G157">
    <cfRule type="cellIs" dxfId="11492" priority="11507" operator="equal">
      <formula>"red"</formula>
    </cfRule>
    <cfRule type="cellIs" dxfId="11491" priority="11509" operator="equal">
      <formula>3</formula>
    </cfRule>
    <cfRule type="cellIs" dxfId="11490" priority="11510" operator="equal">
      <formula>"yellow"</formula>
    </cfRule>
    <cfRule type="cellIs" dxfId="11489" priority="11511" operator="equal">
      <formula>2</formula>
    </cfRule>
    <cfRule type="cellIs" dxfId="11488" priority="11512" operator="equal">
      <formula>"green"</formula>
    </cfRule>
    <cfRule type="cellIs" dxfId="11487" priority="11513" operator="equal">
      <formula>1</formula>
    </cfRule>
    <cfRule type="cellIs" dxfId="11486" priority="11514" operator="equal">
      <formula>"grey"</formula>
    </cfRule>
    <cfRule type="cellIs" dxfId="11485" priority="11515" operator="equal">
      <formula>0</formula>
    </cfRule>
  </conditionalFormatting>
  <conditionalFormatting sqref="G157">
    <cfRule type="cellIs" dxfId="11484" priority="11508" operator="equal">
      <formula>"red"</formula>
    </cfRule>
  </conditionalFormatting>
  <conditionalFormatting sqref="F156:G156">
    <cfRule type="cellIs" dxfId="11483" priority="11498" operator="equal">
      <formula>"red"</formula>
    </cfRule>
    <cfRule type="cellIs" dxfId="11482" priority="11500" operator="equal">
      <formula>3</formula>
    </cfRule>
    <cfRule type="cellIs" dxfId="11481" priority="11501" operator="equal">
      <formula>"yellow"</formula>
    </cfRule>
    <cfRule type="cellIs" dxfId="11480" priority="11502" operator="equal">
      <formula>2</formula>
    </cfRule>
    <cfRule type="cellIs" dxfId="11479" priority="11503" operator="equal">
      <formula>"green"</formula>
    </cfRule>
    <cfRule type="cellIs" dxfId="11478" priority="11504" operator="equal">
      <formula>1</formula>
    </cfRule>
    <cfRule type="cellIs" dxfId="11477" priority="11505" operator="equal">
      <formula>"grey"</formula>
    </cfRule>
    <cfRule type="cellIs" dxfId="11476" priority="11506" operator="equal">
      <formula>0</formula>
    </cfRule>
  </conditionalFormatting>
  <conditionalFormatting sqref="G156">
    <cfRule type="cellIs" dxfId="11475" priority="11499" operator="equal">
      <formula>"red"</formula>
    </cfRule>
  </conditionalFormatting>
  <conditionalFormatting sqref="F155:G155">
    <cfRule type="cellIs" dxfId="11474" priority="11516" operator="equal">
      <formula>"red"</formula>
    </cfRule>
    <cfRule type="cellIs" dxfId="11473" priority="11518" operator="equal">
      <formula>3</formula>
    </cfRule>
    <cfRule type="cellIs" dxfId="11472" priority="11519" operator="equal">
      <formula>"yellow"</formula>
    </cfRule>
    <cfRule type="cellIs" dxfId="11471" priority="11520" operator="equal">
      <formula>2</formula>
    </cfRule>
    <cfRule type="cellIs" dxfId="11470" priority="11521" operator="equal">
      <formula>"green"</formula>
    </cfRule>
    <cfRule type="cellIs" dxfId="11469" priority="11522" operator="equal">
      <formula>1</formula>
    </cfRule>
    <cfRule type="cellIs" dxfId="11468" priority="11523" operator="equal">
      <formula>"grey"</formula>
    </cfRule>
    <cfRule type="cellIs" dxfId="11467" priority="11524" operator="equal">
      <formula>0</formula>
    </cfRule>
  </conditionalFormatting>
  <conditionalFormatting sqref="G155">
    <cfRule type="cellIs" dxfId="11466" priority="11517" operator="equal">
      <formula>"red"</formula>
    </cfRule>
  </conditionalFormatting>
  <conditionalFormatting sqref="F156:G156">
    <cfRule type="cellIs" dxfId="11465" priority="11480" operator="equal">
      <formula>"red"</formula>
    </cfRule>
    <cfRule type="cellIs" dxfId="11464" priority="11482" operator="equal">
      <formula>3</formula>
    </cfRule>
    <cfRule type="cellIs" dxfId="11463" priority="11483" operator="equal">
      <formula>"yellow"</formula>
    </cfRule>
    <cfRule type="cellIs" dxfId="11462" priority="11484" operator="equal">
      <formula>2</formula>
    </cfRule>
    <cfRule type="cellIs" dxfId="11461" priority="11485" operator="equal">
      <formula>"green"</formula>
    </cfRule>
    <cfRule type="cellIs" dxfId="11460" priority="11486" operator="equal">
      <formula>1</formula>
    </cfRule>
    <cfRule type="cellIs" dxfId="11459" priority="11487" operator="equal">
      <formula>"grey"</formula>
    </cfRule>
    <cfRule type="cellIs" dxfId="11458" priority="11488" operator="equal">
      <formula>0</formula>
    </cfRule>
  </conditionalFormatting>
  <conditionalFormatting sqref="G156">
    <cfRule type="cellIs" dxfId="11457" priority="11481" operator="equal">
      <formula>"red"</formula>
    </cfRule>
  </conditionalFormatting>
  <conditionalFormatting sqref="F155:G155">
    <cfRule type="cellIs" dxfId="11456" priority="11471" operator="equal">
      <formula>"red"</formula>
    </cfRule>
    <cfRule type="cellIs" dxfId="11455" priority="11473" operator="equal">
      <formula>3</formula>
    </cfRule>
    <cfRule type="cellIs" dxfId="11454" priority="11474" operator="equal">
      <formula>"yellow"</formula>
    </cfRule>
    <cfRule type="cellIs" dxfId="11453" priority="11475" operator="equal">
      <formula>2</formula>
    </cfRule>
    <cfRule type="cellIs" dxfId="11452" priority="11476" operator="equal">
      <formula>"green"</formula>
    </cfRule>
    <cfRule type="cellIs" dxfId="11451" priority="11477" operator="equal">
      <formula>1</formula>
    </cfRule>
    <cfRule type="cellIs" dxfId="11450" priority="11478" operator="equal">
      <formula>"grey"</formula>
    </cfRule>
    <cfRule type="cellIs" dxfId="11449" priority="11479" operator="equal">
      <formula>0</formula>
    </cfRule>
  </conditionalFormatting>
  <conditionalFormatting sqref="G155">
    <cfRule type="cellIs" dxfId="11448" priority="11472" operator="equal">
      <formula>"red"</formula>
    </cfRule>
  </conditionalFormatting>
  <conditionalFormatting sqref="F160:G160">
    <cfRule type="cellIs" dxfId="11447" priority="11489" operator="equal">
      <formula>"red"</formula>
    </cfRule>
    <cfRule type="cellIs" dxfId="11446" priority="11491" operator="equal">
      <formula>3</formula>
    </cfRule>
    <cfRule type="cellIs" dxfId="11445" priority="11492" operator="equal">
      <formula>"yellow"</formula>
    </cfRule>
    <cfRule type="cellIs" dxfId="11444" priority="11493" operator="equal">
      <formula>2</formula>
    </cfRule>
    <cfRule type="cellIs" dxfId="11443" priority="11494" operator="equal">
      <formula>"green"</formula>
    </cfRule>
    <cfRule type="cellIs" dxfId="11442" priority="11495" operator="equal">
      <formula>1</formula>
    </cfRule>
    <cfRule type="cellIs" dxfId="11441" priority="11496" operator="equal">
      <formula>"grey"</formula>
    </cfRule>
    <cfRule type="cellIs" dxfId="11440" priority="11497" operator="equal">
      <formula>0</formula>
    </cfRule>
  </conditionalFormatting>
  <conditionalFormatting sqref="G160">
    <cfRule type="cellIs" dxfId="11439" priority="11490" operator="equal">
      <formula>"red"</formula>
    </cfRule>
  </conditionalFormatting>
  <conditionalFormatting sqref="F159:G159">
    <cfRule type="cellIs" dxfId="11438" priority="11462" operator="equal">
      <formula>"red"</formula>
    </cfRule>
    <cfRule type="cellIs" dxfId="11437" priority="11464" operator="equal">
      <formula>3</formula>
    </cfRule>
    <cfRule type="cellIs" dxfId="11436" priority="11465" operator="equal">
      <formula>"yellow"</formula>
    </cfRule>
    <cfRule type="cellIs" dxfId="11435" priority="11466" operator="equal">
      <formula>2</formula>
    </cfRule>
    <cfRule type="cellIs" dxfId="11434" priority="11467" operator="equal">
      <formula>"green"</formula>
    </cfRule>
    <cfRule type="cellIs" dxfId="11433" priority="11468" operator="equal">
      <formula>1</formula>
    </cfRule>
    <cfRule type="cellIs" dxfId="11432" priority="11469" operator="equal">
      <formula>"grey"</formula>
    </cfRule>
    <cfRule type="cellIs" dxfId="11431" priority="11470" operator="equal">
      <formula>0</formula>
    </cfRule>
  </conditionalFormatting>
  <conditionalFormatting sqref="G159">
    <cfRule type="cellIs" dxfId="11430" priority="11463" operator="equal">
      <formula>"red"</formula>
    </cfRule>
  </conditionalFormatting>
  <conditionalFormatting sqref="F164:G166">
    <cfRule type="cellIs" dxfId="11429" priority="11453" operator="equal">
      <formula>"red"</formula>
    </cfRule>
    <cfRule type="cellIs" dxfId="11428" priority="11455" operator="equal">
      <formula>3</formula>
    </cfRule>
    <cfRule type="cellIs" dxfId="11427" priority="11456" operator="equal">
      <formula>"yellow"</formula>
    </cfRule>
    <cfRule type="cellIs" dxfId="11426" priority="11457" operator="equal">
      <formula>2</formula>
    </cfRule>
    <cfRule type="cellIs" dxfId="11425" priority="11458" operator="equal">
      <formula>"green"</formula>
    </cfRule>
    <cfRule type="cellIs" dxfId="11424" priority="11459" operator="equal">
      <formula>1</formula>
    </cfRule>
    <cfRule type="cellIs" dxfId="11423" priority="11460" operator="equal">
      <formula>"grey"</formula>
    </cfRule>
    <cfRule type="cellIs" dxfId="11422" priority="11461" operator="equal">
      <formula>0</formula>
    </cfRule>
  </conditionalFormatting>
  <conditionalFormatting sqref="G164:G166">
    <cfRule type="cellIs" dxfId="11421" priority="11454" operator="equal">
      <formula>"red"</formula>
    </cfRule>
  </conditionalFormatting>
  <conditionalFormatting sqref="F164:G164">
    <cfRule type="cellIs" dxfId="11420" priority="11444" operator="equal">
      <formula>"red"</formula>
    </cfRule>
    <cfRule type="cellIs" dxfId="11419" priority="11446" operator="equal">
      <formula>3</formula>
    </cfRule>
    <cfRule type="cellIs" dxfId="11418" priority="11447" operator="equal">
      <formula>"yellow"</formula>
    </cfRule>
    <cfRule type="cellIs" dxfId="11417" priority="11448" operator="equal">
      <formula>2</formula>
    </cfRule>
    <cfRule type="cellIs" dxfId="11416" priority="11449" operator="equal">
      <formula>"green"</formula>
    </cfRule>
    <cfRule type="cellIs" dxfId="11415" priority="11450" operator="equal">
      <formula>1</formula>
    </cfRule>
    <cfRule type="cellIs" dxfId="11414" priority="11451" operator="equal">
      <formula>"grey"</formula>
    </cfRule>
    <cfRule type="cellIs" dxfId="11413" priority="11452" operator="equal">
      <formula>0</formula>
    </cfRule>
  </conditionalFormatting>
  <conditionalFormatting sqref="G164">
    <cfRule type="cellIs" dxfId="11412" priority="11445" operator="equal">
      <formula>"red"</formula>
    </cfRule>
  </conditionalFormatting>
  <conditionalFormatting sqref="F167:G167">
    <cfRule type="cellIs" dxfId="11411" priority="11435" operator="equal">
      <formula>"red"</formula>
    </cfRule>
    <cfRule type="cellIs" dxfId="11410" priority="11437" operator="equal">
      <formula>3</formula>
    </cfRule>
    <cfRule type="cellIs" dxfId="11409" priority="11438" operator="equal">
      <formula>"yellow"</formula>
    </cfRule>
    <cfRule type="cellIs" dxfId="11408" priority="11439" operator="equal">
      <formula>2</formula>
    </cfRule>
    <cfRule type="cellIs" dxfId="11407" priority="11440" operator="equal">
      <formula>"green"</formula>
    </cfRule>
    <cfRule type="cellIs" dxfId="11406" priority="11441" operator="equal">
      <formula>1</formula>
    </cfRule>
    <cfRule type="cellIs" dxfId="11405" priority="11442" operator="equal">
      <formula>"grey"</formula>
    </cfRule>
    <cfRule type="cellIs" dxfId="11404" priority="11443" operator="equal">
      <formula>0</formula>
    </cfRule>
  </conditionalFormatting>
  <conditionalFormatting sqref="G167">
    <cfRule type="cellIs" dxfId="11403" priority="11436" operator="equal">
      <formula>"red"</formula>
    </cfRule>
  </conditionalFormatting>
  <conditionalFormatting sqref="F167:G167">
    <cfRule type="cellIs" dxfId="11402" priority="11426" operator="equal">
      <formula>"red"</formula>
    </cfRule>
    <cfRule type="cellIs" dxfId="11401" priority="11428" operator="equal">
      <formula>3</formula>
    </cfRule>
    <cfRule type="cellIs" dxfId="11400" priority="11429" operator="equal">
      <formula>"yellow"</formula>
    </cfRule>
    <cfRule type="cellIs" dxfId="11399" priority="11430" operator="equal">
      <formula>2</formula>
    </cfRule>
    <cfRule type="cellIs" dxfId="11398" priority="11431" operator="equal">
      <formula>"green"</formula>
    </cfRule>
    <cfRule type="cellIs" dxfId="11397" priority="11432" operator="equal">
      <formula>1</formula>
    </cfRule>
    <cfRule type="cellIs" dxfId="11396" priority="11433" operator="equal">
      <formula>"grey"</formula>
    </cfRule>
    <cfRule type="cellIs" dxfId="11395" priority="11434" operator="equal">
      <formula>0</formula>
    </cfRule>
  </conditionalFormatting>
  <conditionalFormatting sqref="G167">
    <cfRule type="cellIs" dxfId="11394" priority="11427" operator="equal">
      <formula>"red"</formula>
    </cfRule>
  </conditionalFormatting>
  <conditionalFormatting sqref="F166:G166">
    <cfRule type="cellIs" dxfId="11393" priority="11417" operator="equal">
      <formula>"red"</formula>
    </cfRule>
    <cfRule type="cellIs" dxfId="11392" priority="11419" operator="equal">
      <formula>3</formula>
    </cfRule>
    <cfRule type="cellIs" dxfId="11391" priority="11420" operator="equal">
      <formula>"yellow"</formula>
    </cfRule>
    <cfRule type="cellIs" dxfId="11390" priority="11421" operator="equal">
      <formula>2</formula>
    </cfRule>
    <cfRule type="cellIs" dxfId="11389" priority="11422" operator="equal">
      <formula>"green"</formula>
    </cfRule>
    <cfRule type="cellIs" dxfId="11388" priority="11423" operator="equal">
      <formula>1</formula>
    </cfRule>
    <cfRule type="cellIs" dxfId="11387" priority="11424" operator="equal">
      <formula>"grey"</formula>
    </cfRule>
    <cfRule type="cellIs" dxfId="11386" priority="11425" operator="equal">
      <formula>0</formula>
    </cfRule>
  </conditionalFormatting>
  <conditionalFormatting sqref="G166">
    <cfRule type="cellIs" dxfId="11385" priority="11418" operator="equal">
      <formula>"red"</formula>
    </cfRule>
  </conditionalFormatting>
  <conditionalFormatting sqref="F166:G166">
    <cfRule type="cellIs" dxfId="11384" priority="11408" operator="equal">
      <formula>"red"</formula>
    </cfRule>
    <cfRule type="cellIs" dxfId="11383" priority="11410" operator="equal">
      <formula>3</formula>
    </cfRule>
    <cfRule type="cellIs" dxfId="11382" priority="11411" operator="equal">
      <formula>"yellow"</formula>
    </cfRule>
    <cfRule type="cellIs" dxfId="11381" priority="11412" operator="equal">
      <formula>2</formula>
    </cfRule>
    <cfRule type="cellIs" dxfId="11380" priority="11413" operator="equal">
      <formula>"green"</formula>
    </cfRule>
    <cfRule type="cellIs" dxfId="11379" priority="11414" operator="equal">
      <formula>1</formula>
    </cfRule>
    <cfRule type="cellIs" dxfId="11378" priority="11415" operator="equal">
      <formula>"grey"</formula>
    </cfRule>
    <cfRule type="cellIs" dxfId="11377" priority="11416" operator="equal">
      <formula>0</formula>
    </cfRule>
  </conditionalFormatting>
  <conditionalFormatting sqref="G166">
    <cfRule type="cellIs" dxfId="11376" priority="11409" operator="equal">
      <formula>"red"</formula>
    </cfRule>
  </conditionalFormatting>
  <conditionalFormatting sqref="F172:G172">
    <cfRule type="cellIs" dxfId="11375" priority="11399" operator="equal">
      <formula>"red"</formula>
    </cfRule>
    <cfRule type="cellIs" dxfId="11374" priority="11401" operator="equal">
      <formula>3</formula>
    </cfRule>
    <cfRule type="cellIs" dxfId="11373" priority="11402" operator="equal">
      <formula>"yellow"</formula>
    </cfRule>
    <cfRule type="cellIs" dxfId="11372" priority="11403" operator="equal">
      <formula>2</formula>
    </cfRule>
    <cfRule type="cellIs" dxfId="11371" priority="11404" operator="equal">
      <formula>"green"</formula>
    </cfRule>
    <cfRule type="cellIs" dxfId="11370" priority="11405" operator="equal">
      <formula>1</formula>
    </cfRule>
    <cfRule type="cellIs" dxfId="11369" priority="11406" operator="equal">
      <formula>"grey"</formula>
    </cfRule>
    <cfRule type="cellIs" dxfId="11368" priority="11407" operator="equal">
      <formula>0</formula>
    </cfRule>
  </conditionalFormatting>
  <conditionalFormatting sqref="G172">
    <cfRule type="cellIs" dxfId="11367" priority="11400" operator="equal">
      <formula>"red"</formula>
    </cfRule>
  </conditionalFormatting>
  <conditionalFormatting sqref="F169:G171">
    <cfRule type="cellIs" dxfId="11366" priority="11390" operator="equal">
      <formula>"red"</formula>
    </cfRule>
    <cfRule type="cellIs" dxfId="11365" priority="11392" operator="equal">
      <formula>3</formula>
    </cfRule>
    <cfRule type="cellIs" dxfId="11364" priority="11393" operator="equal">
      <formula>"yellow"</formula>
    </cfRule>
    <cfRule type="cellIs" dxfId="11363" priority="11394" operator="equal">
      <formula>2</formula>
    </cfRule>
    <cfRule type="cellIs" dxfId="11362" priority="11395" operator="equal">
      <formula>"green"</formula>
    </cfRule>
    <cfRule type="cellIs" dxfId="11361" priority="11396" operator="equal">
      <formula>1</formula>
    </cfRule>
    <cfRule type="cellIs" dxfId="11360" priority="11397" operator="equal">
      <formula>"grey"</formula>
    </cfRule>
    <cfRule type="cellIs" dxfId="11359" priority="11398" operator="equal">
      <formula>0</formula>
    </cfRule>
  </conditionalFormatting>
  <conditionalFormatting sqref="G169:G171">
    <cfRule type="cellIs" dxfId="11358" priority="11391" operator="equal">
      <formula>"red"</formula>
    </cfRule>
  </conditionalFormatting>
  <conditionalFormatting sqref="F169:G169">
    <cfRule type="cellIs" dxfId="11357" priority="11381" operator="equal">
      <formula>"red"</formula>
    </cfRule>
    <cfRule type="cellIs" dxfId="11356" priority="11383" operator="equal">
      <formula>3</formula>
    </cfRule>
    <cfRule type="cellIs" dxfId="11355" priority="11384" operator="equal">
      <formula>"yellow"</formula>
    </cfRule>
    <cfRule type="cellIs" dxfId="11354" priority="11385" operator="equal">
      <formula>2</formula>
    </cfRule>
    <cfRule type="cellIs" dxfId="11353" priority="11386" operator="equal">
      <formula>"green"</formula>
    </cfRule>
    <cfRule type="cellIs" dxfId="11352" priority="11387" operator="equal">
      <formula>1</formula>
    </cfRule>
    <cfRule type="cellIs" dxfId="11351" priority="11388" operator="equal">
      <formula>"grey"</formula>
    </cfRule>
    <cfRule type="cellIs" dxfId="11350" priority="11389" operator="equal">
      <formula>0</formula>
    </cfRule>
  </conditionalFormatting>
  <conditionalFormatting sqref="G169">
    <cfRule type="cellIs" dxfId="11349" priority="11382" operator="equal">
      <formula>"red"</formula>
    </cfRule>
  </conditionalFormatting>
  <conditionalFormatting sqref="F172:G172">
    <cfRule type="cellIs" dxfId="11348" priority="11372" operator="equal">
      <formula>"red"</formula>
    </cfRule>
    <cfRule type="cellIs" dxfId="11347" priority="11374" operator="equal">
      <formula>3</formula>
    </cfRule>
    <cfRule type="cellIs" dxfId="11346" priority="11375" operator="equal">
      <formula>"yellow"</formula>
    </cfRule>
    <cfRule type="cellIs" dxfId="11345" priority="11376" operator="equal">
      <formula>2</formula>
    </cfRule>
    <cfRule type="cellIs" dxfId="11344" priority="11377" operator="equal">
      <formula>"green"</formula>
    </cfRule>
    <cfRule type="cellIs" dxfId="11343" priority="11378" operator="equal">
      <formula>1</formula>
    </cfRule>
    <cfRule type="cellIs" dxfId="11342" priority="11379" operator="equal">
      <formula>"grey"</formula>
    </cfRule>
    <cfRule type="cellIs" dxfId="11341" priority="11380" operator="equal">
      <formula>0</formula>
    </cfRule>
  </conditionalFormatting>
  <conditionalFormatting sqref="G172">
    <cfRule type="cellIs" dxfId="11340" priority="11373" operator="equal">
      <formula>"red"</formula>
    </cfRule>
  </conditionalFormatting>
  <conditionalFormatting sqref="F172:G172">
    <cfRule type="cellIs" dxfId="11339" priority="11363" operator="equal">
      <formula>"red"</formula>
    </cfRule>
    <cfRule type="cellIs" dxfId="11338" priority="11365" operator="equal">
      <formula>3</formula>
    </cfRule>
    <cfRule type="cellIs" dxfId="11337" priority="11366" operator="equal">
      <formula>"yellow"</formula>
    </cfRule>
    <cfRule type="cellIs" dxfId="11336" priority="11367" operator="equal">
      <formula>2</formula>
    </cfRule>
    <cfRule type="cellIs" dxfId="11335" priority="11368" operator="equal">
      <formula>"green"</formula>
    </cfRule>
    <cfRule type="cellIs" dxfId="11334" priority="11369" operator="equal">
      <formula>1</formula>
    </cfRule>
    <cfRule type="cellIs" dxfId="11333" priority="11370" operator="equal">
      <formula>"grey"</formula>
    </cfRule>
    <cfRule type="cellIs" dxfId="11332" priority="11371" operator="equal">
      <formula>0</formula>
    </cfRule>
  </conditionalFormatting>
  <conditionalFormatting sqref="G172">
    <cfRule type="cellIs" dxfId="11331" priority="11364" operator="equal">
      <formula>"red"</formula>
    </cfRule>
  </conditionalFormatting>
  <conditionalFormatting sqref="F171:G171">
    <cfRule type="cellIs" dxfId="11330" priority="11354" operator="equal">
      <formula>"red"</formula>
    </cfRule>
    <cfRule type="cellIs" dxfId="11329" priority="11356" operator="equal">
      <formula>3</formula>
    </cfRule>
    <cfRule type="cellIs" dxfId="11328" priority="11357" operator="equal">
      <formula>"yellow"</formula>
    </cfRule>
    <cfRule type="cellIs" dxfId="11327" priority="11358" operator="equal">
      <formula>2</formula>
    </cfRule>
    <cfRule type="cellIs" dxfId="11326" priority="11359" operator="equal">
      <formula>"green"</formula>
    </cfRule>
    <cfRule type="cellIs" dxfId="11325" priority="11360" operator="equal">
      <formula>1</formula>
    </cfRule>
    <cfRule type="cellIs" dxfId="11324" priority="11361" operator="equal">
      <formula>"grey"</formula>
    </cfRule>
    <cfRule type="cellIs" dxfId="11323" priority="11362" operator="equal">
      <formula>0</formula>
    </cfRule>
  </conditionalFormatting>
  <conditionalFormatting sqref="G171">
    <cfRule type="cellIs" dxfId="11322" priority="11355" operator="equal">
      <formula>"red"</formula>
    </cfRule>
  </conditionalFormatting>
  <conditionalFormatting sqref="F171:G171">
    <cfRule type="cellIs" dxfId="11321" priority="11345" operator="equal">
      <formula>"red"</formula>
    </cfRule>
    <cfRule type="cellIs" dxfId="11320" priority="11347" operator="equal">
      <formula>3</formula>
    </cfRule>
    <cfRule type="cellIs" dxfId="11319" priority="11348" operator="equal">
      <formula>"yellow"</formula>
    </cfRule>
    <cfRule type="cellIs" dxfId="11318" priority="11349" operator="equal">
      <formula>2</formula>
    </cfRule>
    <cfRule type="cellIs" dxfId="11317" priority="11350" operator="equal">
      <formula>"green"</formula>
    </cfRule>
    <cfRule type="cellIs" dxfId="11316" priority="11351" operator="equal">
      <formula>1</formula>
    </cfRule>
    <cfRule type="cellIs" dxfId="11315" priority="11352" operator="equal">
      <formula>"grey"</formula>
    </cfRule>
    <cfRule type="cellIs" dxfId="11314" priority="11353" operator="equal">
      <formula>0</formula>
    </cfRule>
  </conditionalFormatting>
  <conditionalFormatting sqref="G171">
    <cfRule type="cellIs" dxfId="11313" priority="11346" operator="equal">
      <formula>"red"</formula>
    </cfRule>
  </conditionalFormatting>
  <conditionalFormatting sqref="F163:G163">
    <cfRule type="cellIs" dxfId="11312" priority="11327" operator="equal">
      <formula>"red"</formula>
    </cfRule>
    <cfRule type="cellIs" dxfId="11311" priority="11329" operator="equal">
      <formula>3</formula>
    </cfRule>
    <cfRule type="cellIs" dxfId="11310" priority="11330" operator="equal">
      <formula>"yellow"</formula>
    </cfRule>
    <cfRule type="cellIs" dxfId="11309" priority="11331" operator="equal">
      <formula>2</formula>
    </cfRule>
    <cfRule type="cellIs" dxfId="11308" priority="11332" operator="equal">
      <formula>"green"</formula>
    </cfRule>
    <cfRule type="cellIs" dxfId="11307" priority="11333" operator="equal">
      <formula>1</formula>
    </cfRule>
    <cfRule type="cellIs" dxfId="11306" priority="11334" operator="equal">
      <formula>"grey"</formula>
    </cfRule>
    <cfRule type="cellIs" dxfId="11305" priority="11335" operator="equal">
      <formula>0</formula>
    </cfRule>
  </conditionalFormatting>
  <conditionalFormatting sqref="G163">
    <cfRule type="cellIs" dxfId="11304" priority="11328" operator="equal">
      <formula>"red"</formula>
    </cfRule>
  </conditionalFormatting>
  <conditionalFormatting sqref="F163:G163">
    <cfRule type="cellIs" dxfId="11303" priority="11336" operator="equal">
      <formula>"red"</formula>
    </cfRule>
    <cfRule type="cellIs" dxfId="11302" priority="11338" operator="equal">
      <formula>3</formula>
    </cfRule>
    <cfRule type="cellIs" dxfId="11301" priority="11339" operator="equal">
      <formula>"yellow"</formula>
    </cfRule>
    <cfRule type="cellIs" dxfId="11300" priority="11340" operator="equal">
      <formula>2</formula>
    </cfRule>
    <cfRule type="cellIs" dxfId="11299" priority="11341" operator="equal">
      <formula>"green"</formula>
    </cfRule>
    <cfRule type="cellIs" dxfId="11298" priority="11342" operator="equal">
      <formula>1</formula>
    </cfRule>
    <cfRule type="cellIs" dxfId="11297" priority="11343" operator="equal">
      <formula>"grey"</formula>
    </cfRule>
    <cfRule type="cellIs" dxfId="11296" priority="11344" operator="equal">
      <formula>0</formula>
    </cfRule>
  </conditionalFormatting>
  <conditionalFormatting sqref="G163">
    <cfRule type="cellIs" dxfId="11295" priority="11337" operator="equal">
      <formula>"red"</formula>
    </cfRule>
  </conditionalFormatting>
  <conditionalFormatting sqref="F163:G163">
    <cfRule type="cellIs" dxfId="11294" priority="11318" operator="equal">
      <formula>"red"</formula>
    </cfRule>
    <cfRule type="cellIs" dxfId="11293" priority="11320" operator="equal">
      <formula>3</formula>
    </cfRule>
    <cfRule type="cellIs" dxfId="11292" priority="11321" operator="equal">
      <formula>"yellow"</formula>
    </cfRule>
    <cfRule type="cellIs" dxfId="11291" priority="11322" operator="equal">
      <formula>2</formula>
    </cfRule>
    <cfRule type="cellIs" dxfId="11290" priority="11323" operator="equal">
      <formula>"green"</formula>
    </cfRule>
    <cfRule type="cellIs" dxfId="11289" priority="11324" operator="equal">
      <formula>1</formula>
    </cfRule>
    <cfRule type="cellIs" dxfId="11288" priority="11325" operator="equal">
      <formula>"grey"</formula>
    </cfRule>
    <cfRule type="cellIs" dxfId="11287" priority="11326" operator="equal">
      <formula>0</formula>
    </cfRule>
  </conditionalFormatting>
  <conditionalFormatting sqref="G163">
    <cfRule type="cellIs" dxfId="11286" priority="11319" operator="equal">
      <formula>"red"</formula>
    </cfRule>
  </conditionalFormatting>
  <conditionalFormatting sqref="F182:G184">
    <cfRule type="cellIs" dxfId="11285" priority="11309" operator="equal">
      <formula>"red"</formula>
    </cfRule>
    <cfRule type="cellIs" dxfId="11284" priority="11311" operator="equal">
      <formula>3</formula>
    </cfRule>
    <cfRule type="cellIs" dxfId="11283" priority="11312" operator="equal">
      <formula>"yellow"</formula>
    </cfRule>
    <cfRule type="cellIs" dxfId="11282" priority="11313" operator="equal">
      <formula>2</formula>
    </cfRule>
    <cfRule type="cellIs" dxfId="11281" priority="11314" operator="equal">
      <formula>"green"</formula>
    </cfRule>
    <cfRule type="cellIs" dxfId="11280" priority="11315" operator="equal">
      <formula>1</formula>
    </cfRule>
    <cfRule type="cellIs" dxfId="11279" priority="11316" operator="equal">
      <formula>"grey"</formula>
    </cfRule>
    <cfRule type="cellIs" dxfId="11278" priority="11317" operator="equal">
      <formula>0</formula>
    </cfRule>
  </conditionalFormatting>
  <conditionalFormatting sqref="G182:G184">
    <cfRule type="cellIs" dxfId="11277" priority="11310" operator="equal">
      <formula>"red"</formula>
    </cfRule>
  </conditionalFormatting>
  <conditionalFormatting sqref="F185:G187">
    <cfRule type="cellIs" dxfId="11276" priority="11300" operator="equal">
      <formula>"red"</formula>
    </cfRule>
    <cfRule type="cellIs" dxfId="11275" priority="11302" operator="equal">
      <formula>3</formula>
    </cfRule>
    <cfRule type="cellIs" dxfId="11274" priority="11303" operator="equal">
      <formula>"yellow"</formula>
    </cfRule>
    <cfRule type="cellIs" dxfId="11273" priority="11304" operator="equal">
      <formula>2</formula>
    </cfRule>
    <cfRule type="cellIs" dxfId="11272" priority="11305" operator="equal">
      <formula>"green"</formula>
    </cfRule>
    <cfRule type="cellIs" dxfId="11271" priority="11306" operator="equal">
      <formula>1</formula>
    </cfRule>
    <cfRule type="cellIs" dxfId="11270" priority="11307" operator="equal">
      <formula>"grey"</formula>
    </cfRule>
    <cfRule type="cellIs" dxfId="11269" priority="11308" operator="equal">
      <formula>0</formula>
    </cfRule>
  </conditionalFormatting>
  <conditionalFormatting sqref="G185:G187">
    <cfRule type="cellIs" dxfId="11268" priority="11301" operator="equal">
      <formula>"red"</formula>
    </cfRule>
  </conditionalFormatting>
  <conditionalFormatting sqref="F168:G168">
    <cfRule type="cellIs" dxfId="11267" priority="11291" operator="equal">
      <formula>"red"</formula>
    </cfRule>
    <cfRule type="cellIs" dxfId="11266" priority="11293" operator="equal">
      <formula>3</formula>
    </cfRule>
    <cfRule type="cellIs" dxfId="11265" priority="11294" operator="equal">
      <formula>"yellow"</formula>
    </cfRule>
    <cfRule type="cellIs" dxfId="11264" priority="11295" operator="equal">
      <formula>2</formula>
    </cfRule>
    <cfRule type="cellIs" dxfId="11263" priority="11296" operator="equal">
      <formula>"green"</formula>
    </cfRule>
    <cfRule type="cellIs" dxfId="11262" priority="11297" operator="equal">
      <formula>1</formula>
    </cfRule>
    <cfRule type="cellIs" dxfId="11261" priority="11298" operator="equal">
      <formula>"grey"</formula>
    </cfRule>
    <cfRule type="cellIs" dxfId="11260" priority="11299" operator="equal">
      <formula>0</formula>
    </cfRule>
  </conditionalFormatting>
  <conditionalFormatting sqref="G168">
    <cfRule type="cellIs" dxfId="11259" priority="11292" operator="equal">
      <formula>"red"</formula>
    </cfRule>
  </conditionalFormatting>
  <conditionalFormatting sqref="F184:G184">
    <cfRule type="cellIs" dxfId="11258" priority="11264" operator="equal">
      <formula>"red"</formula>
    </cfRule>
    <cfRule type="cellIs" dxfId="11257" priority="11266" operator="equal">
      <formula>3</formula>
    </cfRule>
    <cfRule type="cellIs" dxfId="11256" priority="11267" operator="equal">
      <formula>"yellow"</formula>
    </cfRule>
    <cfRule type="cellIs" dxfId="11255" priority="11268" operator="equal">
      <formula>2</formula>
    </cfRule>
    <cfRule type="cellIs" dxfId="11254" priority="11269" operator="equal">
      <formula>"green"</formula>
    </cfRule>
    <cfRule type="cellIs" dxfId="11253" priority="11270" operator="equal">
      <formula>1</formula>
    </cfRule>
    <cfRule type="cellIs" dxfId="11252" priority="11271" operator="equal">
      <formula>"grey"</formula>
    </cfRule>
    <cfRule type="cellIs" dxfId="11251" priority="11272" operator="equal">
      <formula>0</formula>
    </cfRule>
  </conditionalFormatting>
  <conditionalFormatting sqref="G184">
    <cfRule type="cellIs" dxfId="11250" priority="11265" operator="equal">
      <formula>"red"</formula>
    </cfRule>
  </conditionalFormatting>
  <conditionalFormatting sqref="F194:G196">
    <cfRule type="cellIs" dxfId="11249" priority="11282" operator="equal">
      <formula>"red"</formula>
    </cfRule>
    <cfRule type="cellIs" dxfId="11248" priority="11284" operator="equal">
      <formula>3</formula>
    </cfRule>
    <cfRule type="cellIs" dxfId="11247" priority="11285" operator="equal">
      <formula>"yellow"</formula>
    </cfRule>
    <cfRule type="cellIs" dxfId="11246" priority="11286" operator="equal">
      <formula>2</formula>
    </cfRule>
    <cfRule type="cellIs" dxfId="11245" priority="11287" operator="equal">
      <formula>"green"</formula>
    </cfRule>
    <cfRule type="cellIs" dxfId="11244" priority="11288" operator="equal">
      <formula>1</formula>
    </cfRule>
    <cfRule type="cellIs" dxfId="11243" priority="11289" operator="equal">
      <formula>"grey"</formula>
    </cfRule>
    <cfRule type="cellIs" dxfId="11242" priority="11290" operator="equal">
      <formula>0</formula>
    </cfRule>
  </conditionalFormatting>
  <conditionalFormatting sqref="G194:G196">
    <cfRule type="cellIs" dxfId="11241" priority="11283" operator="equal">
      <formula>"red"</formula>
    </cfRule>
  </conditionalFormatting>
  <conditionalFormatting sqref="F187:G187">
    <cfRule type="cellIs" dxfId="11240" priority="11273" operator="equal">
      <formula>"red"</formula>
    </cfRule>
    <cfRule type="cellIs" dxfId="11239" priority="11275" operator="equal">
      <formula>3</formula>
    </cfRule>
    <cfRule type="cellIs" dxfId="11238" priority="11276" operator="equal">
      <formula>"yellow"</formula>
    </cfRule>
    <cfRule type="cellIs" dxfId="11237" priority="11277" operator="equal">
      <formula>2</formula>
    </cfRule>
    <cfRule type="cellIs" dxfId="11236" priority="11278" operator="equal">
      <formula>"green"</formula>
    </cfRule>
    <cfRule type="cellIs" dxfId="11235" priority="11279" operator="equal">
      <formula>1</formula>
    </cfRule>
    <cfRule type="cellIs" dxfId="11234" priority="11280" operator="equal">
      <formula>"grey"</formula>
    </cfRule>
    <cfRule type="cellIs" dxfId="11233" priority="11281" operator="equal">
      <formula>0</formula>
    </cfRule>
  </conditionalFormatting>
  <conditionalFormatting sqref="G187">
    <cfRule type="cellIs" dxfId="11232" priority="11274" operator="equal">
      <formula>"red"</formula>
    </cfRule>
  </conditionalFormatting>
  <conditionalFormatting sqref="F181:G181">
    <cfRule type="cellIs" dxfId="11231" priority="11255" operator="equal">
      <formula>"red"</formula>
    </cfRule>
    <cfRule type="cellIs" dxfId="11230" priority="11257" operator="equal">
      <formula>3</formula>
    </cfRule>
    <cfRule type="cellIs" dxfId="11229" priority="11258" operator="equal">
      <formula>"yellow"</formula>
    </cfRule>
    <cfRule type="cellIs" dxfId="11228" priority="11259" operator="equal">
      <formula>2</formula>
    </cfRule>
    <cfRule type="cellIs" dxfId="11227" priority="11260" operator="equal">
      <formula>"green"</formula>
    </cfRule>
    <cfRule type="cellIs" dxfId="11226" priority="11261" operator="equal">
      <formula>1</formula>
    </cfRule>
    <cfRule type="cellIs" dxfId="11225" priority="11262" operator="equal">
      <formula>"grey"</formula>
    </cfRule>
    <cfRule type="cellIs" dxfId="11224" priority="11263" operator="equal">
      <formula>0</formula>
    </cfRule>
  </conditionalFormatting>
  <conditionalFormatting sqref="G181">
    <cfRule type="cellIs" dxfId="11223" priority="11256" operator="equal">
      <formula>"red"</formula>
    </cfRule>
  </conditionalFormatting>
  <conditionalFormatting sqref="F176:G176">
    <cfRule type="cellIs" dxfId="11222" priority="11246" operator="equal">
      <formula>"red"</formula>
    </cfRule>
    <cfRule type="cellIs" dxfId="11221" priority="11248" operator="equal">
      <formula>3</formula>
    </cfRule>
    <cfRule type="cellIs" dxfId="11220" priority="11249" operator="equal">
      <formula>"yellow"</formula>
    </cfRule>
    <cfRule type="cellIs" dxfId="11219" priority="11250" operator="equal">
      <formula>2</formula>
    </cfRule>
    <cfRule type="cellIs" dxfId="11218" priority="11251" operator="equal">
      <formula>"green"</formula>
    </cfRule>
    <cfRule type="cellIs" dxfId="11217" priority="11252" operator="equal">
      <formula>1</formula>
    </cfRule>
    <cfRule type="cellIs" dxfId="11216" priority="11253" operator="equal">
      <formula>"grey"</formula>
    </cfRule>
    <cfRule type="cellIs" dxfId="11215" priority="11254" operator="equal">
      <formula>0</formula>
    </cfRule>
  </conditionalFormatting>
  <conditionalFormatting sqref="G176">
    <cfRule type="cellIs" dxfId="11214" priority="11247" operator="equal">
      <formula>"red"</formula>
    </cfRule>
  </conditionalFormatting>
  <conditionalFormatting sqref="F84:G84">
    <cfRule type="cellIs" dxfId="11213" priority="11237" operator="equal">
      <formula>"red"</formula>
    </cfRule>
    <cfRule type="cellIs" dxfId="11212" priority="11239" operator="equal">
      <formula>3</formula>
    </cfRule>
    <cfRule type="cellIs" dxfId="11211" priority="11240" operator="equal">
      <formula>"yellow"</formula>
    </cfRule>
    <cfRule type="cellIs" dxfId="11210" priority="11241" operator="equal">
      <formula>2</formula>
    </cfRule>
    <cfRule type="cellIs" dxfId="11209" priority="11242" operator="equal">
      <formula>"green"</formula>
    </cfRule>
    <cfRule type="cellIs" dxfId="11208" priority="11243" operator="equal">
      <formula>1</formula>
    </cfRule>
    <cfRule type="cellIs" dxfId="11207" priority="11244" operator="equal">
      <formula>"grey"</formula>
    </cfRule>
    <cfRule type="cellIs" dxfId="11206" priority="11245" operator="equal">
      <formula>0</formula>
    </cfRule>
  </conditionalFormatting>
  <conditionalFormatting sqref="G84">
    <cfRule type="cellIs" dxfId="11205" priority="11238" operator="equal">
      <formula>"red"</formula>
    </cfRule>
  </conditionalFormatting>
  <conditionalFormatting sqref="F80:G80">
    <cfRule type="cellIs" dxfId="11204" priority="11228" operator="equal">
      <formula>"red"</formula>
    </cfRule>
    <cfRule type="cellIs" dxfId="11203" priority="11230" operator="equal">
      <formula>3</formula>
    </cfRule>
    <cfRule type="cellIs" dxfId="11202" priority="11231" operator="equal">
      <formula>"yellow"</formula>
    </cfRule>
    <cfRule type="cellIs" dxfId="11201" priority="11232" operator="equal">
      <formula>2</formula>
    </cfRule>
    <cfRule type="cellIs" dxfId="11200" priority="11233" operator="equal">
      <formula>"green"</formula>
    </cfRule>
    <cfRule type="cellIs" dxfId="11199" priority="11234" operator="equal">
      <formula>1</formula>
    </cfRule>
    <cfRule type="cellIs" dxfId="11198" priority="11235" operator="equal">
      <formula>"grey"</formula>
    </cfRule>
    <cfRule type="cellIs" dxfId="11197" priority="11236" operator="equal">
      <formula>0</formula>
    </cfRule>
  </conditionalFormatting>
  <conditionalFormatting sqref="G80">
    <cfRule type="cellIs" dxfId="11196" priority="11229" operator="equal">
      <formula>"red"</formula>
    </cfRule>
  </conditionalFormatting>
  <conditionalFormatting sqref="F52:G52">
    <cfRule type="cellIs" dxfId="11195" priority="11219" operator="equal">
      <formula>"red"</formula>
    </cfRule>
    <cfRule type="cellIs" dxfId="11194" priority="11221" operator="equal">
      <formula>3</formula>
    </cfRule>
    <cfRule type="cellIs" dxfId="11193" priority="11222" operator="equal">
      <formula>"yellow"</formula>
    </cfRule>
    <cfRule type="cellIs" dxfId="11192" priority="11223" operator="equal">
      <formula>2</formula>
    </cfRule>
    <cfRule type="cellIs" dxfId="11191" priority="11224" operator="equal">
      <formula>"green"</formula>
    </cfRule>
    <cfRule type="cellIs" dxfId="11190" priority="11225" operator="equal">
      <formula>1</formula>
    </cfRule>
    <cfRule type="cellIs" dxfId="11189" priority="11226" operator="equal">
      <formula>"grey"</formula>
    </cfRule>
    <cfRule type="cellIs" dxfId="11188" priority="11227" operator="equal">
      <formula>0</formula>
    </cfRule>
  </conditionalFormatting>
  <conditionalFormatting sqref="G52">
    <cfRule type="cellIs" dxfId="11187" priority="11220" operator="equal">
      <formula>"red"</formula>
    </cfRule>
  </conditionalFormatting>
  <conditionalFormatting sqref="F48:G48">
    <cfRule type="cellIs" dxfId="11186" priority="11210" operator="equal">
      <formula>"red"</formula>
    </cfRule>
    <cfRule type="cellIs" dxfId="11185" priority="11212" operator="equal">
      <formula>3</formula>
    </cfRule>
    <cfRule type="cellIs" dxfId="11184" priority="11213" operator="equal">
      <formula>"yellow"</formula>
    </cfRule>
    <cfRule type="cellIs" dxfId="11183" priority="11214" operator="equal">
      <formula>2</formula>
    </cfRule>
    <cfRule type="cellIs" dxfId="11182" priority="11215" operator="equal">
      <formula>"green"</formula>
    </cfRule>
    <cfRule type="cellIs" dxfId="11181" priority="11216" operator="equal">
      <formula>1</formula>
    </cfRule>
    <cfRule type="cellIs" dxfId="11180" priority="11217" operator="equal">
      <formula>"grey"</formula>
    </cfRule>
    <cfRule type="cellIs" dxfId="11179" priority="11218" operator="equal">
      <formula>0</formula>
    </cfRule>
  </conditionalFormatting>
  <conditionalFormatting sqref="G48">
    <cfRule type="cellIs" dxfId="11178" priority="11211" operator="equal">
      <formula>"red"</formula>
    </cfRule>
  </conditionalFormatting>
  <conditionalFormatting sqref="F220:G220">
    <cfRule type="cellIs" dxfId="11177" priority="11201" operator="equal">
      <formula>"red"</formula>
    </cfRule>
    <cfRule type="cellIs" dxfId="11176" priority="11203" operator="equal">
      <formula>3</formula>
    </cfRule>
    <cfRule type="cellIs" dxfId="11175" priority="11204" operator="equal">
      <formula>"yellow"</formula>
    </cfRule>
    <cfRule type="cellIs" dxfId="11174" priority="11205" operator="equal">
      <formula>2</formula>
    </cfRule>
    <cfRule type="cellIs" dxfId="11173" priority="11206" operator="equal">
      <formula>"green"</formula>
    </cfRule>
    <cfRule type="cellIs" dxfId="11172" priority="11207" operator="equal">
      <formula>1</formula>
    </cfRule>
    <cfRule type="cellIs" dxfId="11171" priority="11208" operator="equal">
      <formula>"grey"</formula>
    </cfRule>
    <cfRule type="cellIs" dxfId="11170" priority="11209" operator="equal">
      <formula>0</formula>
    </cfRule>
  </conditionalFormatting>
  <conditionalFormatting sqref="G220">
    <cfRule type="cellIs" dxfId="11169" priority="11202" operator="equal">
      <formula>"red"</formula>
    </cfRule>
  </conditionalFormatting>
  <conditionalFormatting sqref="F62:G62">
    <cfRule type="cellIs" dxfId="11168" priority="11192" operator="equal">
      <formula>"red"</formula>
    </cfRule>
    <cfRule type="cellIs" dxfId="11167" priority="11194" operator="equal">
      <formula>3</formula>
    </cfRule>
    <cfRule type="cellIs" dxfId="11166" priority="11195" operator="equal">
      <formula>"yellow"</formula>
    </cfRule>
    <cfRule type="cellIs" dxfId="11165" priority="11196" operator="equal">
      <formula>2</formula>
    </cfRule>
    <cfRule type="cellIs" dxfId="11164" priority="11197" operator="equal">
      <formula>"green"</formula>
    </cfRule>
    <cfRule type="cellIs" dxfId="11163" priority="11198" operator="equal">
      <formula>1</formula>
    </cfRule>
    <cfRule type="cellIs" dxfId="11162" priority="11199" operator="equal">
      <formula>"grey"</formula>
    </cfRule>
    <cfRule type="cellIs" dxfId="11161" priority="11200" operator="equal">
      <formula>0</formula>
    </cfRule>
  </conditionalFormatting>
  <conditionalFormatting sqref="G62">
    <cfRule type="cellIs" dxfId="11160" priority="11193" operator="equal">
      <formula>"red"</formula>
    </cfRule>
  </conditionalFormatting>
  <conditionalFormatting sqref="F81:G81">
    <cfRule type="cellIs" dxfId="11159" priority="11183" operator="equal">
      <formula>"red"</formula>
    </cfRule>
    <cfRule type="cellIs" dxfId="11158" priority="11185" operator="equal">
      <formula>3</formula>
    </cfRule>
    <cfRule type="cellIs" dxfId="11157" priority="11186" operator="equal">
      <formula>"yellow"</formula>
    </cfRule>
    <cfRule type="cellIs" dxfId="11156" priority="11187" operator="equal">
      <formula>2</formula>
    </cfRule>
    <cfRule type="cellIs" dxfId="11155" priority="11188" operator="equal">
      <formula>"green"</formula>
    </cfRule>
    <cfRule type="cellIs" dxfId="11154" priority="11189" operator="equal">
      <formula>1</formula>
    </cfRule>
    <cfRule type="cellIs" dxfId="11153" priority="11190" operator="equal">
      <formula>"grey"</formula>
    </cfRule>
    <cfRule type="cellIs" dxfId="11152" priority="11191" operator="equal">
      <formula>0</formula>
    </cfRule>
  </conditionalFormatting>
  <conditionalFormatting sqref="G81">
    <cfRule type="cellIs" dxfId="11151" priority="11184" operator="equal">
      <formula>"red"</formula>
    </cfRule>
  </conditionalFormatting>
  <conditionalFormatting sqref="F81:G81">
    <cfRule type="cellIs" dxfId="11150" priority="11174" operator="equal">
      <formula>"red"</formula>
    </cfRule>
    <cfRule type="cellIs" dxfId="11149" priority="11176" operator="equal">
      <formula>3</formula>
    </cfRule>
    <cfRule type="cellIs" dxfId="11148" priority="11177" operator="equal">
      <formula>"yellow"</formula>
    </cfRule>
    <cfRule type="cellIs" dxfId="11147" priority="11178" operator="equal">
      <formula>2</formula>
    </cfRule>
    <cfRule type="cellIs" dxfId="11146" priority="11179" operator="equal">
      <formula>"green"</formula>
    </cfRule>
    <cfRule type="cellIs" dxfId="11145" priority="11180" operator="equal">
      <formula>1</formula>
    </cfRule>
    <cfRule type="cellIs" dxfId="11144" priority="11181" operator="equal">
      <formula>"grey"</formula>
    </cfRule>
    <cfRule type="cellIs" dxfId="11143" priority="11182" operator="equal">
      <formula>0</formula>
    </cfRule>
  </conditionalFormatting>
  <conditionalFormatting sqref="G81">
    <cfRule type="cellIs" dxfId="11142" priority="11175" operator="equal">
      <formula>"red"</formula>
    </cfRule>
  </conditionalFormatting>
  <conditionalFormatting sqref="F84:G84">
    <cfRule type="cellIs" dxfId="11141" priority="11165" operator="equal">
      <formula>"red"</formula>
    </cfRule>
    <cfRule type="cellIs" dxfId="11140" priority="11167" operator="equal">
      <formula>3</formula>
    </cfRule>
    <cfRule type="cellIs" dxfId="11139" priority="11168" operator="equal">
      <formula>"yellow"</formula>
    </cfRule>
    <cfRule type="cellIs" dxfId="11138" priority="11169" operator="equal">
      <formula>2</formula>
    </cfRule>
    <cfRule type="cellIs" dxfId="11137" priority="11170" operator="equal">
      <formula>"green"</formula>
    </cfRule>
    <cfRule type="cellIs" dxfId="11136" priority="11171" operator="equal">
      <formula>1</formula>
    </cfRule>
    <cfRule type="cellIs" dxfId="11135" priority="11172" operator="equal">
      <formula>"grey"</formula>
    </cfRule>
    <cfRule type="cellIs" dxfId="11134" priority="11173" operator="equal">
      <formula>0</formula>
    </cfRule>
  </conditionalFormatting>
  <conditionalFormatting sqref="G84">
    <cfRule type="cellIs" dxfId="11133" priority="11166" operator="equal">
      <formula>"red"</formula>
    </cfRule>
  </conditionalFormatting>
  <conditionalFormatting sqref="F88:G89">
    <cfRule type="cellIs" dxfId="11132" priority="11156" operator="equal">
      <formula>"red"</formula>
    </cfRule>
    <cfRule type="cellIs" dxfId="11131" priority="11158" operator="equal">
      <formula>3</formula>
    </cfRule>
    <cfRule type="cellIs" dxfId="11130" priority="11159" operator="equal">
      <formula>"yellow"</formula>
    </cfRule>
    <cfRule type="cellIs" dxfId="11129" priority="11160" operator="equal">
      <formula>2</formula>
    </cfRule>
    <cfRule type="cellIs" dxfId="11128" priority="11161" operator="equal">
      <formula>"green"</formula>
    </cfRule>
    <cfRule type="cellIs" dxfId="11127" priority="11162" operator="equal">
      <formula>1</formula>
    </cfRule>
    <cfRule type="cellIs" dxfId="11126" priority="11163" operator="equal">
      <formula>"grey"</formula>
    </cfRule>
    <cfRule type="cellIs" dxfId="11125" priority="11164" operator="equal">
      <formula>0</formula>
    </cfRule>
  </conditionalFormatting>
  <conditionalFormatting sqref="G88:G89">
    <cfRule type="cellIs" dxfId="11124" priority="11157" operator="equal">
      <formula>"red"</formula>
    </cfRule>
  </conditionalFormatting>
  <conditionalFormatting sqref="F88:G89">
    <cfRule type="cellIs" dxfId="11123" priority="11147" operator="equal">
      <formula>"red"</formula>
    </cfRule>
    <cfRule type="cellIs" dxfId="11122" priority="11149" operator="equal">
      <formula>3</formula>
    </cfRule>
    <cfRule type="cellIs" dxfId="11121" priority="11150" operator="equal">
      <formula>"yellow"</formula>
    </cfRule>
    <cfRule type="cellIs" dxfId="11120" priority="11151" operator="equal">
      <formula>2</formula>
    </cfRule>
    <cfRule type="cellIs" dxfId="11119" priority="11152" operator="equal">
      <formula>"green"</formula>
    </cfRule>
    <cfRule type="cellIs" dxfId="11118" priority="11153" operator="equal">
      <formula>1</formula>
    </cfRule>
    <cfRule type="cellIs" dxfId="11117" priority="11154" operator="equal">
      <formula>"grey"</formula>
    </cfRule>
    <cfRule type="cellIs" dxfId="11116" priority="11155" operator="equal">
      <formula>0</formula>
    </cfRule>
  </conditionalFormatting>
  <conditionalFormatting sqref="G88:G89">
    <cfRule type="cellIs" dxfId="11115" priority="11148" operator="equal">
      <formula>"red"</formula>
    </cfRule>
  </conditionalFormatting>
  <conditionalFormatting sqref="F92:G92">
    <cfRule type="cellIs" dxfId="11114" priority="11138" operator="equal">
      <formula>"red"</formula>
    </cfRule>
    <cfRule type="cellIs" dxfId="11113" priority="11140" operator="equal">
      <formula>3</formula>
    </cfRule>
    <cfRule type="cellIs" dxfId="11112" priority="11141" operator="equal">
      <formula>"yellow"</formula>
    </cfRule>
    <cfRule type="cellIs" dxfId="11111" priority="11142" operator="equal">
      <formula>2</formula>
    </cfRule>
    <cfRule type="cellIs" dxfId="11110" priority="11143" operator="equal">
      <formula>"green"</formula>
    </cfRule>
    <cfRule type="cellIs" dxfId="11109" priority="11144" operator="equal">
      <formula>1</formula>
    </cfRule>
    <cfRule type="cellIs" dxfId="11108" priority="11145" operator="equal">
      <formula>"grey"</formula>
    </cfRule>
    <cfRule type="cellIs" dxfId="11107" priority="11146" operator="equal">
      <formula>0</formula>
    </cfRule>
  </conditionalFormatting>
  <conditionalFormatting sqref="G92">
    <cfRule type="cellIs" dxfId="11106" priority="11139" operator="equal">
      <formula>"red"</formula>
    </cfRule>
  </conditionalFormatting>
  <conditionalFormatting sqref="F98:G98">
    <cfRule type="cellIs" dxfId="11105" priority="11129" operator="equal">
      <formula>"red"</formula>
    </cfRule>
    <cfRule type="cellIs" dxfId="11104" priority="11131" operator="equal">
      <formula>3</formula>
    </cfRule>
    <cfRule type="cellIs" dxfId="11103" priority="11132" operator="equal">
      <formula>"yellow"</formula>
    </cfRule>
    <cfRule type="cellIs" dxfId="11102" priority="11133" operator="equal">
      <formula>2</formula>
    </cfRule>
    <cfRule type="cellIs" dxfId="11101" priority="11134" operator="equal">
      <formula>"green"</formula>
    </cfRule>
    <cfRule type="cellIs" dxfId="11100" priority="11135" operator="equal">
      <formula>1</formula>
    </cfRule>
    <cfRule type="cellIs" dxfId="11099" priority="11136" operator="equal">
      <formula>"grey"</formula>
    </cfRule>
    <cfRule type="cellIs" dxfId="11098" priority="11137" operator="equal">
      <formula>0</formula>
    </cfRule>
  </conditionalFormatting>
  <conditionalFormatting sqref="G98">
    <cfRule type="cellIs" dxfId="11097" priority="11130" operator="equal">
      <formula>"red"</formula>
    </cfRule>
  </conditionalFormatting>
  <conditionalFormatting sqref="F100:G100">
    <cfRule type="cellIs" dxfId="11096" priority="11120" operator="equal">
      <formula>"red"</formula>
    </cfRule>
    <cfRule type="cellIs" dxfId="11095" priority="11122" operator="equal">
      <formula>3</formula>
    </cfRule>
    <cfRule type="cellIs" dxfId="11094" priority="11123" operator="equal">
      <formula>"yellow"</formula>
    </cfRule>
    <cfRule type="cellIs" dxfId="11093" priority="11124" operator="equal">
      <formula>2</formula>
    </cfRule>
    <cfRule type="cellIs" dxfId="11092" priority="11125" operator="equal">
      <formula>"green"</formula>
    </cfRule>
    <cfRule type="cellIs" dxfId="11091" priority="11126" operator="equal">
      <formula>1</formula>
    </cfRule>
    <cfRule type="cellIs" dxfId="11090" priority="11127" operator="equal">
      <formula>"grey"</formula>
    </cfRule>
    <cfRule type="cellIs" dxfId="11089" priority="11128" operator="equal">
      <formula>0</formula>
    </cfRule>
  </conditionalFormatting>
  <conditionalFormatting sqref="G100">
    <cfRule type="cellIs" dxfId="11088" priority="11121" operator="equal">
      <formula>"red"</formula>
    </cfRule>
  </conditionalFormatting>
  <conditionalFormatting sqref="F90:G91">
    <cfRule type="cellIs" dxfId="11087" priority="11111" operator="equal">
      <formula>"red"</formula>
    </cfRule>
    <cfRule type="cellIs" dxfId="11086" priority="11113" operator="equal">
      <formula>3</formula>
    </cfRule>
    <cfRule type="cellIs" dxfId="11085" priority="11114" operator="equal">
      <formula>"yellow"</formula>
    </cfRule>
    <cfRule type="cellIs" dxfId="11084" priority="11115" operator="equal">
      <formula>2</formula>
    </cfRule>
    <cfRule type="cellIs" dxfId="11083" priority="11116" operator="equal">
      <formula>"green"</formula>
    </cfRule>
    <cfRule type="cellIs" dxfId="11082" priority="11117" operator="equal">
      <formula>1</formula>
    </cfRule>
    <cfRule type="cellIs" dxfId="11081" priority="11118" operator="equal">
      <formula>"grey"</formula>
    </cfRule>
    <cfRule type="cellIs" dxfId="11080" priority="11119" operator="equal">
      <formula>0</formula>
    </cfRule>
  </conditionalFormatting>
  <conditionalFormatting sqref="G90:G91">
    <cfRule type="cellIs" dxfId="11079" priority="11112" operator="equal">
      <formula>"red"</formula>
    </cfRule>
  </conditionalFormatting>
  <conditionalFormatting sqref="F90:G91">
    <cfRule type="cellIs" dxfId="11078" priority="11102" operator="equal">
      <formula>"red"</formula>
    </cfRule>
    <cfRule type="cellIs" dxfId="11077" priority="11104" operator="equal">
      <formula>3</formula>
    </cfRule>
    <cfRule type="cellIs" dxfId="11076" priority="11105" operator="equal">
      <formula>"yellow"</formula>
    </cfRule>
    <cfRule type="cellIs" dxfId="11075" priority="11106" operator="equal">
      <formula>2</formula>
    </cfRule>
    <cfRule type="cellIs" dxfId="11074" priority="11107" operator="equal">
      <formula>"green"</formula>
    </cfRule>
    <cfRule type="cellIs" dxfId="11073" priority="11108" operator="equal">
      <formula>1</formula>
    </cfRule>
    <cfRule type="cellIs" dxfId="11072" priority="11109" operator="equal">
      <formula>"grey"</formula>
    </cfRule>
    <cfRule type="cellIs" dxfId="11071" priority="11110" operator="equal">
      <formula>0</formula>
    </cfRule>
  </conditionalFormatting>
  <conditionalFormatting sqref="G90:G91">
    <cfRule type="cellIs" dxfId="11070" priority="11103" operator="equal">
      <formula>"red"</formula>
    </cfRule>
  </conditionalFormatting>
  <conditionalFormatting sqref="F152:G152">
    <cfRule type="cellIs" dxfId="11069" priority="11021" operator="equal">
      <formula>"red"</formula>
    </cfRule>
    <cfRule type="cellIs" dxfId="11068" priority="11023" operator="equal">
      <formula>3</formula>
    </cfRule>
    <cfRule type="cellIs" dxfId="11067" priority="11024" operator="equal">
      <formula>"yellow"</formula>
    </cfRule>
    <cfRule type="cellIs" dxfId="11066" priority="11025" operator="equal">
      <formula>2</formula>
    </cfRule>
    <cfRule type="cellIs" dxfId="11065" priority="11026" operator="equal">
      <formula>"green"</formula>
    </cfRule>
    <cfRule type="cellIs" dxfId="11064" priority="11027" operator="equal">
      <formula>1</formula>
    </cfRule>
    <cfRule type="cellIs" dxfId="11063" priority="11028" operator="equal">
      <formula>"grey"</formula>
    </cfRule>
    <cfRule type="cellIs" dxfId="11062" priority="11029" operator="equal">
      <formula>0</formula>
    </cfRule>
  </conditionalFormatting>
  <conditionalFormatting sqref="G152">
    <cfRule type="cellIs" dxfId="11061" priority="11022" operator="equal">
      <formula>"red"</formula>
    </cfRule>
  </conditionalFormatting>
  <conditionalFormatting sqref="F151:G151">
    <cfRule type="cellIs" dxfId="11060" priority="11012" operator="equal">
      <formula>"red"</formula>
    </cfRule>
    <cfRule type="cellIs" dxfId="11059" priority="11014" operator="equal">
      <formula>3</formula>
    </cfRule>
    <cfRule type="cellIs" dxfId="11058" priority="11015" operator="equal">
      <formula>"yellow"</formula>
    </cfRule>
    <cfRule type="cellIs" dxfId="11057" priority="11016" operator="equal">
      <formula>2</formula>
    </cfRule>
    <cfRule type="cellIs" dxfId="11056" priority="11017" operator="equal">
      <formula>"green"</formula>
    </cfRule>
    <cfRule type="cellIs" dxfId="11055" priority="11018" operator="equal">
      <formula>1</formula>
    </cfRule>
    <cfRule type="cellIs" dxfId="11054" priority="11019" operator="equal">
      <formula>"grey"</formula>
    </cfRule>
    <cfRule type="cellIs" dxfId="11053" priority="11020" operator="equal">
      <formula>0</formula>
    </cfRule>
  </conditionalFormatting>
  <conditionalFormatting sqref="G151">
    <cfRule type="cellIs" dxfId="11052" priority="11013" operator="equal">
      <formula>"red"</formula>
    </cfRule>
  </conditionalFormatting>
  <conditionalFormatting sqref="F142:G142">
    <cfRule type="cellIs" dxfId="11051" priority="11093" operator="equal">
      <formula>"red"</formula>
    </cfRule>
    <cfRule type="cellIs" dxfId="11050" priority="11095" operator="equal">
      <formula>3</formula>
    </cfRule>
    <cfRule type="cellIs" dxfId="11049" priority="11096" operator="equal">
      <formula>"yellow"</formula>
    </cfRule>
    <cfRule type="cellIs" dxfId="11048" priority="11097" operator="equal">
      <formula>2</formula>
    </cfRule>
    <cfRule type="cellIs" dxfId="11047" priority="11098" operator="equal">
      <formula>"green"</formula>
    </cfRule>
    <cfRule type="cellIs" dxfId="11046" priority="11099" operator="equal">
      <formula>1</formula>
    </cfRule>
    <cfRule type="cellIs" dxfId="11045" priority="11100" operator="equal">
      <formula>"grey"</formula>
    </cfRule>
    <cfRule type="cellIs" dxfId="11044" priority="11101" operator="equal">
      <formula>0</formula>
    </cfRule>
  </conditionalFormatting>
  <conditionalFormatting sqref="G142">
    <cfRule type="cellIs" dxfId="11043" priority="11094" operator="equal">
      <formula>"red"</formula>
    </cfRule>
  </conditionalFormatting>
  <conditionalFormatting sqref="F142:G142">
    <cfRule type="cellIs" dxfId="11042" priority="11084" operator="equal">
      <formula>"red"</formula>
    </cfRule>
    <cfRule type="cellIs" dxfId="11041" priority="11086" operator="equal">
      <formula>3</formula>
    </cfRule>
    <cfRule type="cellIs" dxfId="11040" priority="11087" operator="equal">
      <formula>"yellow"</formula>
    </cfRule>
    <cfRule type="cellIs" dxfId="11039" priority="11088" operator="equal">
      <formula>2</formula>
    </cfRule>
    <cfRule type="cellIs" dxfId="11038" priority="11089" operator="equal">
      <formula>"green"</formula>
    </cfRule>
    <cfRule type="cellIs" dxfId="11037" priority="11090" operator="equal">
      <formula>1</formula>
    </cfRule>
    <cfRule type="cellIs" dxfId="11036" priority="11091" operator="equal">
      <formula>"grey"</formula>
    </cfRule>
    <cfRule type="cellIs" dxfId="11035" priority="11092" operator="equal">
      <formula>0</formula>
    </cfRule>
  </conditionalFormatting>
  <conditionalFormatting sqref="G142">
    <cfRule type="cellIs" dxfId="11034" priority="11085" operator="equal">
      <formula>"red"</formula>
    </cfRule>
  </conditionalFormatting>
  <conditionalFormatting sqref="F148:G148">
    <cfRule type="cellIs" dxfId="11033" priority="11075" operator="equal">
      <formula>"red"</formula>
    </cfRule>
    <cfRule type="cellIs" dxfId="11032" priority="11077" operator="equal">
      <formula>3</formula>
    </cfRule>
    <cfRule type="cellIs" dxfId="11031" priority="11078" operator="equal">
      <formula>"yellow"</formula>
    </cfRule>
    <cfRule type="cellIs" dxfId="11030" priority="11079" operator="equal">
      <formula>2</formula>
    </cfRule>
    <cfRule type="cellIs" dxfId="11029" priority="11080" operator="equal">
      <formula>"green"</formula>
    </cfRule>
    <cfRule type="cellIs" dxfId="11028" priority="11081" operator="equal">
      <formula>1</formula>
    </cfRule>
    <cfRule type="cellIs" dxfId="11027" priority="11082" operator="equal">
      <formula>"grey"</formula>
    </cfRule>
    <cfRule type="cellIs" dxfId="11026" priority="11083" operator="equal">
      <formula>0</formula>
    </cfRule>
  </conditionalFormatting>
  <conditionalFormatting sqref="G148">
    <cfRule type="cellIs" dxfId="11025" priority="11076" operator="equal">
      <formula>"red"</formula>
    </cfRule>
  </conditionalFormatting>
  <conditionalFormatting sqref="F148:G148">
    <cfRule type="cellIs" dxfId="11024" priority="11066" operator="equal">
      <formula>"red"</formula>
    </cfRule>
    <cfRule type="cellIs" dxfId="11023" priority="11068" operator="equal">
      <formula>3</formula>
    </cfRule>
    <cfRule type="cellIs" dxfId="11022" priority="11069" operator="equal">
      <formula>"yellow"</formula>
    </cfRule>
    <cfRule type="cellIs" dxfId="11021" priority="11070" operator="equal">
      <formula>2</formula>
    </cfRule>
    <cfRule type="cellIs" dxfId="11020" priority="11071" operator="equal">
      <formula>"green"</formula>
    </cfRule>
    <cfRule type="cellIs" dxfId="11019" priority="11072" operator="equal">
      <formula>1</formula>
    </cfRule>
    <cfRule type="cellIs" dxfId="11018" priority="11073" operator="equal">
      <formula>"grey"</formula>
    </cfRule>
    <cfRule type="cellIs" dxfId="11017" priority="11074" operator="equal">
      <formula>0</formula>
    </cfRule>
  </conditionalFormatting>
  <conditionalFormatting sqref="G148">
    <cfRule type="cellIs" dxfId="11016" priority="11067" operator="equal">
      <formula>"red"</formula>
    </cfRule>
  </conditionalFormatting>
  <conditionalFormatting sqref="F141:G141">
    <cfRule type="cellIs" dxfId="11015" priority="11057" operator="equal">
      <formula>"red"</formula>
    </cfRule>
    <cfRule type="cellIs" dxfId="11014" priority="11059" operator="equal">
      <formula>3</formula>
    </cfRule>
    <cfRule type="cellIs" dxfId="11013" priority="11060" operator="equal">
      <formula>"yellow"</formula>
    </cfRule>
    <cfRule type="cellIs" dxfId="11012" priority="11061" operator="equal">
      <formula>2</formula>
    </cfRule>
    <cfRule type="cellIs" dxfId="11011" priority="11062" operator="equal">
      <formula>"green"</formula>
    </cfRule>
    <cfRule type="cellIs" dxfId="11010" priority="11063" operator="equal">
      <formula>1</formula>
    </cfRule>
    <cfRule type="cellIs" dxfId="11009" priority="11064" operator="equal">
      <formula>"grey"</formula>
    </cfRule>
    <cfRule type="cellIs" dxfId="11008" priority="11065" operator="equal">
      <formula>0</formula>
    </cfRule>
  </conditionalFormatting>
  <conditionalFormatting sqref="G141">
    <cfRule type="cellIs" dxfId="11007" priority="11058" operator="equal">
      <formula>"red"</formula>
    </cfRule>
  </conditionalFormatting>
  <conditionalFormatting sqref="F141:G141">
    <cfRule type="cellIs" dxfId="11006" priority="11048" operator="equal">
      <formula>"red"</formula>
    </cfRule>
    <cfRule type="cellIs" dxfId="11005" priority="11050" operator="equal">
      <formula>3</formula>
    </cfRule>
    <cfRule type="cellIs" dxfId="11004" priority="11051" operator="equal">
      <formula>"yellow"</formula>
    </cfRule>
    <cfRule type="cellIs" dxfId="11003" priority="11052" operator="equal">
      <formula>2</formula>
    </cfRule>
    <cfRule type="cellIs" dxfId="11002" priority="11053" operator="equal">
      <formula>"green"</formula>
    </cfRule>
    <cfRule type="cellIs" dxfId="11001" priority="11054" operator="equal">
      <formula>1</formula>
    </cfRule>
    <cfRule type="cellIs" dxfId="11000" priority="11055" operator="equal">
      <formula>"grey"</formula>
    </cfRule>
    <cfRule type="cellIs" dxfId="10999" priority="11056" operator="equal">
      <formula>0</formula>
    </cfRule>
  </conditionalFormatting>
  <conditionalFormatting sqref="G141">
    <cfRule type="cellIs" dxfId="10998" priority="11049" operator="equal">
      <formula>"red"</formula>
    </cfRule>
  </conditionalFormatting>
  <conditionalFormatting sqref="F147:G147">
    <cfRule type="cellIs" dxfId="10997" priority="11039" operator="equal">
      <formula>"red"</formula>
    </cfRule>
    <cfRule type="cellIs" dxfId="10996" priority="11041" operator="equal">
      <formula>3</formula>
    </cfRule>
    <cfRule type="cellIs" dxfId="10995" priority="11042" operator="equal">
      <formula>"yellow"</formula>
    </cfRule>
    <cfRule type="cellIs" dxfId="10994" priority="11043" operator="equal">
      <formula>2</formula>
    </cfRule>
    <cfRule type="cellIs" dxfId="10993" priority="11044" operator="equal">
      <formula>"green"</formula>
    </cfRule>
    <cfRule type="cellIs" dxfId="10992" priority="11045" operator="equal">
      <formula>1</formula>
    </cfRule>
    <cfRule type="cellIs" dxfId="10991" priority="11046" operator="equal">
      <formula>"grey"</formula>
    </cfRule>
    <cfRule type="cellIs" dxfId="10990" priority="11047" operator="equal">
      <formula>0</formula>
    </cfRule>
  </conditionalFormatting>
  <conditionalFormatting sqref="G147">
    <cfRule type="cellIs" dxfId="10989" priority="11040" operator="equal">
      <formula>"red"</formula>
    </cfRule>
  </conditionalFormatting>
  <conditionalFormatting sqref="F147:G147">
    <cfRule type="cellIs" dxfId="10988" priority="11030" operator="equal">
      <formula>"red"</formula>
    </cfRule>
    <cfRule type="cellIs" dxfId="10987" priority="11032" operator="equal">
      <formula>3</formula>
    </cfRule>
    <cfRule type="cellIs" dxfId="10986" priority="11033" operator="equal">
      <formula>"yellow"</formula>
    </cfRule>
    <cfRule type="cellIs" dxfId="10985" priority="11034" operator="equal">
      <formula>2</formula>
    </cfRule>
    <cfRule type="cellIs" dxfId="10984" priority="11035" operator="equal">
      <formula>"green"</formula>
    </cfRule>
    <cfRule type="cellIs" dxfId="10983" priority="11036" operator="equal">
      <formula>1</formula>
    </cfRule>
    <cfRule type="cellIs" dxfId="10982" priority="11037" operator="equal">
      <formula>"grey"</formula>
    </cfRule>
    <cfRule type="cellIs" dxfId="10981" priority="11038" operator="equal">
      <formula>0</formula>
    </cfRule>
  </conditionalFormatting>
  <conditionalFormatting sqref="G147">
    <cfRule type="cellIs" dxfId="10980" priority="11031" operator="equal">
      <formula>"red"</formula>
    </cfRule>
  </conditionalFormatting>
  <conditionalFormatting sqref="F151:G151">
    <cfRule type="cellIs" dxfId="10979" priority="10895" operator="equal">
      <formula>"red"</formula>
    </cfRule>
    <cfRule type="cellIs" dxfId="10978" priority="10897" operator="equal">
      <formula>3</formula>
    </cfRule>
    <cfRule type="cellIs" dxfId="10977" priority="10898" operator="equal">
      <formula>"yellow"</formula>
    </cfRule>
    <cfRule type="cellIs" dxfId="10976" priority="10899" operator="equal">
      <formula>2</formula>
    </cfRule>
    <cfRule type="cellIs" dxfId="10975" priority="10900" operator="equal">
      <formula>"green"</formula>
    </cfRule>
    <cfRule type="cellIs" dxfId="10974" priority="10901" operator="equal">
      <formula>1</formula>
    </cfRule>
    <cfRule type="cellIs" dxfId="10973" priority="10902" operator="equal">
      <formula>"grey"</formula>
    </cfRule>
    <cfRule type="cellIs" dxfId="10972" priority="10903" operator="equal">
      <formula>0</formula>
    </cfRule>
  </conditionalFormatting>
  <conditionalFormatting sqref="G151">
    <cfRule type="cellIs" dxfId="10971" priority="10896" operator="equal">
      <formula>"red"</formula>
    </cfRule>
  </conditionalFormatting>
  <conditionalFormatting sqref="F150:G150">
    <cfRule type="cellIs" dxfId="10970" priority="10886" operator="equal">
      <formula>"red"</formula>
    </cfRule>
    <cfRule type="cellIs" dxfId="10969" priority="10888" operator="equal">
      <formula>3</formula>
    </cfRule>
    <cfRule type="cellIs" dxfId="10968" priority="10889" operator="equal">
      <formula>"yellow"</formula>
    </cfRule>
    <cfRule type="cellIs" dxfId="10967" priority="10890" operator="equal">
      <formula>2</formula>
    </cfRule>
    <cfRule type="cellIs" dxfId="10966" priority="10891" operator="equal">
      <formula>"green"</formula>
    </cfRule>
    <cfRule type="cellIs" dxfId="10965" priority="10892" operator="equal">
      <formula>1</formula>
    </cfRule>
    <cfRule type="cellIs" dxfId="10964" priority="10893" operator="equal">
      <formula>"grey"</formula>
    </cfRule>
    <cfRule type="cellIs" dxfId="10963" priority="10894" operator="equal">
      <formula>0</formula>
    </cfRule>
  </conditionalFormatting>
  <conditionalFormatting sqref="G150">
    <cfRule type="cellIs" dxfId="10962" priority="10887" operator="equal">
      <formula>"red"</formula>
    </cfRule>
  </conditionalFormatting>
  <conditionalFormatting sqref="F141:G141">
    <cfRule type="cellIs" dxfId="10961" priority="10967" operator="equal">
      <formula>"red"</formula>
    </cfRule>
    <cfRule type="cellIs" dxfId="10960" priority="10969" operator="equal">
      <formula>3</formula>
    </cfRule>
    <cfRule type="cellIs" dxfId="10959" priority="10970" operator="equal">
      <formula>"yellow"</formula>
    </cfRule>
    <cfRule type="cellIs" dxfId="10958" priority="10971" operator="equal">
      <formula>2</formula>
    </cfRule>
    <cfRule type="cellIs" dxfId="10957" priority="10972" operator="equal">
      <formula>"green"</formula>
    </cfRule>
    <cfRule type="cellIs" dxfId="10956" priority="10973" operator="equal">
      <formula>1</formula>
    </cfRule>
    <cfRule type="cellIs" dxfId="10955" priority="10974" operator="equal">
      <formula>"grey"</formula>
    </cfRule>
    <cfRule type="cellIs" dxfId="10954" priority="10975" operator="equal">
      <formula>0</formula>
    </cfRule>
  </conditionalFormatting>
  <conditionalFormatting sqref="G141">
    <cfRule type="cellIs" dxfId="10953" priority="10968" operator="equal">
      <formula>"red"</formula>
    </cfRule>
  </conditionalFormatting>
  <conditionalFormatting sqref="F135:G137">
    <cfRule type="cellIs" dxfId="10952" priority="11003" operator="equal">
      <formula>"red"</formula>
    </cfRule>
    <cfRule type="cellIs" dxfId="10951" priority="11005" operator="equal">
      <formula>3</formula>
    </cfRule>
    <cfRule type="cellIs" dxfId="10950" priority="11006" operator="equal">
      <formula>"yellow"</formula>
    </cfRule>
    <cfRule type="cellIs" dxfId="10949" priority="11007" operator="equal">
      <formula>2</formula>
    </cfRule>
    <cfRule type="cellIs" dxfId="10948" priority="11008" operator="equal">
      <formula>"green"</formula>
    </cfRule>
    <cfRule type="cellIs" dxfId="10947" priority="11009" operator="equal">
      <formula>1</formula>
    </cfRule>
    <cfRule type="cellIs" dxfId="10946" priority="11010" operator="equal">
      <formula>"grey"</formula>
    </cfRule>
    <cfRule type="cellIs" dxfId="10945" priority="11011" operator="equal">
      <formula>0</formula>
    </cfRule>
  </conditionalFormatting>
  <conditionalFormatting sqref="G135:G137">
    <cfRule type="cellIs" dxfId="10944" priority="11004" operator="equal">
      <formula>"red"</formula>
    </cfRule>
  </conditionalFormatting>
  <conditionalFormatting sqref="F134:G134">
    <cfRule type="cellIs" dxfId="10943" priority="10994" operator="equal">
      <formula>"red"</formula>
    </cfRule>
    <cfRule type="cellIs" dxfId="10942" priority="10996" operator="equal">
      <formula>3</formula>
    </cfRule>
    <cfRule type="cellIs" dxfId="10941" priority="10997" operator="equal">
      <formula>"yellow"</formula>
    </cfRule>
    <cfRule type="cellIs" dxfId="10940" priority="10998" operator="equal">
      <formula>2</formula>
    </cfRule>
    <cfRule type="cellIs" dxfId="10939" priority="10999" operator="equal">
      <formula>"green"</formula>
    </cfRule>
    <cfRule type="cellIs" dxfId="10938" priority="11000" operator="equal">
      <formula>1</formula>
    </cfRule>
    <cfRule type="cellIs" dxfId="10937" priority="11001" operator="equal">
      <formula>"grey"</formula>
    </cfRule>
    <cfRule type="cellIs" dxfId="10936" priority="11002" operator="equal">
      <formula>0</formula>
    </cfRule>
  </conditionalFormatting>
  <conditionalFormatting sqref="G134">
    <cfRule type="cellIs" dxfId="10935" priority="10995" operator="equal">
      <formula>"red"</formula>
    </cfRule>
  </conditionalFormatting>
  <conditionalFormatting sqref="F133:G133">
    <cfRule type="cellIs" dxfId="10934" priority="10985" operator="equal">
      <formula>"red"</formula>
    </cfRule>
    <cfRule type="cellIs" dxfId="10933" priority="10987" operator="equal">
      <formula>3</formula>
    </cfRule>
    <cfRule type="cellIs" dxfId="10932" priority="10988" operator="equal">
      <formula>"yellow"</formula>
    </cfRule>
    <cfRule type="cellIs" dxfId="10931" priority="10989" operator="equal">
      <formula>2</formula>
    </cfRule>
    <cfRule type="cellIs" dxfId="10930" priority="10990" operator="equal">
      <formula>"green"</formula>
    </cfRule>
    <cfRule type="cellIs" dxfId="10929" priority="10991" operator="equal">
      <formula>1</formula>
    </cfRule>
    <cfRule type="cellIs" dxfId="10928" priority="10992" operator="equal">
      <formula>"grey"</formula>
    </cfRule>
    <cfRule type="cellIs" dxfId="10927" priority="10993" operator="equal">
      <formula>0</formula>
    </cfRule>
  </conditionalFormatting>
  <conditionalFormatting sqref="G133">
    <cfRule type="cellIs" dxfId="10926" priority="10986" operator="equal">
      <formula>"red"</formula>
    </cfRule>
  </conditionalFormatting>
  <conditionalFormatting sqref="F155:G155">
    <cfRule type="cellIs" dxfId="10925" priority="10976" operator="equal">
      <formula>"red"</formula>
    </cfRule>
    <cfRule type="cellIs" dxfId="10924" priority="10978" operator="equal">
      <formula>3</formula>
    </cfRule>
    <cfRule type="cellIs" dxfId="10923" priority="10979" operator="equal">
      <formula>"yellow"</formula>
    </cfRule>
    <cfRule type="cellIs" dxfId="10922" priority="10980" operator="equal">
      <formula>2</formula>
    </cfRule>
    <cfRule type="cellIs" dxfId="10921" priority="10981" operator="equal">
      <formula>"green"</formula>
    </cfRule>
    <cfRule type="cellIs" dxfId="10920" priority="10982" operator="equal">
      <formula>1</formula>
    </cfRule>
    <cfRule type="cellIs" dxfId="10919" priority="10983" operator="equal">
      <formula>"grey"</formula>
    </cfRule>
    <cfRule type="cellIs" dxfId="10918" priority="10984" operator="equal">
      <formula>0</formula>
    </cfRule>
  </conditionalFormatting>
  <conditionalFormatting sqref="G155">
    <cfRule type="cellIs" dxfId="10917" priority="10977" operator="equal">
      <formula>"red"</formula>
    </cfRule>
  </conditionalFormatting>
  <conditionalFormatting sqref="F141:G141">
    <cfRule type="cellIs" dxfId="10916" priority="10958" operator="equal">
      <formula>"red"</formula>
    </cfRule>
    <cfRule type="cellIs" dxfId="10915" priority="10960" operator="equal">
      <formula>3</formula>
    </cfRule>
    <cfRule type="cellIs" dxfId="10914" priority="10961" operator="equal">
      <formula>"yellow"</formula>
    </cfRule>
    <cfRule type="cellIs" dxfId="10913" priority="10962" operator="equal">
      <formula>2</formula>
    </cfRule>
    <cfRule type="cellIs" dxfId="10912" priority="10963" operator="equal">
      <formula>"green"</formula>
    </cfRule>
    <cfRule type="cellIs" dxfId="10911" priority="10964" operator="equal">
      <formula>1</formula>
    </cfRule>
    <cfRule type="cellIs" dxfId="10910" priority="10965" operator="equal">
      <formula>"grey"</formula>
    </cfRule>
    <cfRule type="cellIs" dxfId="10909" priority="10966" operator="equal">
      <formula>0</formula>
    </cfRule>
  </conditionalFormatting>
  <conditionalFormatting sqref="G141">
    <cfRule type="cellIs" dxfId="10908" priority="10959" operator="equal">
      <formula>"red"</formula>
    </cfRule>
  </conditionalFormatting>
  <conditionalFormatting sqref="F147:G147">
    <cfRule type="cellIs" dxfId="10907" priority="10949" operator="equal">
      <formula>"red"</formula>
    </cfRule>
    <cfRule type="cellIs" dxfId="10906" priority="10951" operator="equal">
      <formula>3</formula>
    </cfRule>
    <cfRule type="cellIs" dxfId="10905" priority="10952" operator="equal">
      <formula>"yellow"</formula>
    </cfRule>
    <cfRule type="cellIs" dxfId="10904" priority="10953" operator="equal">
      <formula>2</formula>
    </cfRule>
    <cfRule type="cellIs" dxfId="10903" priority="10954" operator="equal">
      <formula>"green"</formula>
    </cfRule>
    <cfRule type="cellIs" dxfId="10902" priority="10955" operator="equal">
      <formula>1</formula>
    </cfRule>
    <cfRule type="cellIs" dxfId="10901" priority="10956" operator="equal">
      <formula>"grey"</formula>
    </cfRule>
    <cfRule type="cellIs" dxfId="10900" priority="10957" operator="equal">
      <formula>0</formula>
    </cfRule>
  </conditionalFormatting>
  <conditionalFormatting sqref="G147">
    <cfRule type="cellIs" dxfId="10899" priority="10950" operator="equal">
      <formula>"red"</formula>
    </cfRule>
  </conditionalFormatting>
  <conditionalFormatting sqref="F147:G147">
    <cfRule type="cellIs" dxfId="10898" priority="10940" operator="equal">
      <formula>"red"</formula>
    </cfRule>
    <cfRule type="cellIs" dxfId="10897" priority="10942" operator="equal">
      <formula>3</formula>
    </cfRule>
    <cfRule type="cellIs" dxfId="10896" priority="10943" operator="equal">
      <formula>"yellow"</formula>
    </cfRule>
    <cfRule type="cellIs" dxfId="10895" priority="10944" operator="equal">
      <formula>2</formula>
    </cfRule>
    <cfRule type="cellIs" dxfId="10894" priority="10945" operator="equal">
      <formula>"green"</formula>
    </cfRule>
    <cfRule type="cellIs" dxfId="10893" priority="10946" operator="equal">
      <formula>1</formula>
    </cfRule>
    <cfRule type="cellIs" dxfId="10892" priority="10947" operator="equal">
      <formula>"grey"</formula>
    </cfRule>
    <cfRule type="cellIs" dxfId="10891" priority="10948" operator="equal">
      <formula>0</formula>
    </cfRule>
  </conditionalFormatting>
  <conditionalFormatting sqref="G147">
    <cfRule type="cellIs" dxfId="10890" priority="10941" operator="equal">
      <formula>"red"</formula>
    </cfRule>
  </conditionalFormatting>
  <conditionalFormatting sqref="F140:G140">
    <cfRule type="cellIs" dxfId="10889" priority="10931" operator="equal">
      <formula>"red"</formula>
    </cfRule>
    <cfRule type="cellIs" dxfId="10888" priority="10933" operator="equal">
      <formula>3</formula>
    </cfRule>
    <cfRule type="cellIs" dxfId="10887" priority="10934" operator="equal">
      <formula>"yellow"</formula>
    </cfRule>
    <cfRule type="cellIs" dxfId="10886" priority="10935" operator="equal">
      <formula>2</formula>
    </cfRule>
    <cfRule type="cellIs" dxfId="10885" priority="10936" operator="equal">
      <formula>"green"</formula>
    </cfRule>
    <cfRule type="cellIs" dxfId="10884" priority="10937" operator="equal">
      <formula>1</formula>
    </cfRule>
    <cfRule type="cellIs" dxfId="10883" priority="10938" operator="equal">
      <formula>"grey"</formula>
    </cfRule>
    <cfRule type="cellIs" dxfId="10882" priority="10939" operator="equal">
      <formula>0</formula>
    </cfRule>
  </conditionalFormatting>
  <conditionalFormatting sqref="G140">
    <cfRule type="cellIs" dxfId="10881" priority="10932" operator="equal">
      <formula>"red"</formula>
    </cfRule>
  </conditionalFormatting>
  <conditionalFormatting sqref="F140:G140">
    <cfRule type="cellIs" dxfId="10880" priority="10922" operator="equal">
      <formula>"red"</formula>
    </cfRule>
    <cfRule type="cellIs" dxfId="10879" priority="10924" operator="equal">
      <formula>3</formula>
    </cfRule>
    <cfRule type="cellIs" dxfId="10878" priority="10925" operator="equal">
      <formula>"yellow"</formula>
    </cfRule>
    <cfRule type="cellIs" dxfId="10877" priority="10926" operator="equal">
      <formula>2</formula>
    </cfRule>
    <cfRule type="cellIs" dxfId="10876" priority="10927" operator="equal">
      <formula>"green"</formula>
    </cfRule>
    <cfRule type="cellIs" dxfId="10875" priority="10928" operator="equal">
      <formula>1</formula>
    </cfRule>
    <cfRule type="cellIs" dxfId="10874" priority="10929" operator="equal">
      <formula>"grey"</formula>
    </cfRule>
    <cfRule type="cellIs" dxfId="10873" priority="10930" operator="equal">
      <formula>0</formula>
    </cfRule>
  </conditionalFormatting>
  <conditionalFormatting sqref="G140">
    <cfRule type="cellIs" dxfId="10872" priority="10923" operator="equal">
      <formula>"red"</formula>
    </cfRule>
  </conditionalFormatting>
  <conditionalFormatting sqref="F146:G146">
    <cfRule type="cellIs" dxfId="10871" priority="10913" operator="equal">
      <formula>"red"</formula>
    </cfRule>
    <cfRule type="cellIs" dxfId="10870" priority="10915" operator="equal">
      <formula>3</formula>
    </cfRule>
    <cfRule type="cellIs" dxfId="10869" priority="10916" operator="equal">
      <formula>"yellow"</formula>
    </cfRule>
    <cfRule type="cellIs" dxfId="10868" priority="10917" operator="equal">
      <formula>2</formula>
    </cfRule>
    <cfRule type="cellIs" dxfId="10867" priority="10918" operator="equal">
      <formula>"green"</formula>
    </cfRule>
    <cfRule type="cellIs" dxfId="10866" priority="10919" operator="equal">
      <formula>1</formula>
    </cfRule>
    <cfRule type="cellIs" dxfId="10865" priority="10920" operator="equal">
      <formula>"grey"</formula>
    </cfRule>
    <cfRule type="cellIs" dxfId="10864" priority="10921" operator="equal">
      <formula>0</formula>
    </cfRule>
  </conditionalFormatting>
  <conditionalFormatting sqref="G146">
    <cfRule type="cellIs" dxfId="10863" priority="10914" operator="equal">
      <formula>"red"</formula>
    </cfRule>
  </conditionalFormatting>
  <conditionalFormatting sqref="F146:G146">
    <cfRule type="cellIs" dxfId="10862" priority="10904" operator="equal">
      <formula>"red"</formula>
    </cfRule>
    <cfRule type="cellIs" dxfId="10861" priority="10906" operator="equal">
      <formula>3</formula>
    </cfRule>
    <cfRule type="cellIs" dxfId="10860" priority="10907" operator="equal">
      <formula>"yellow"</formula>
    </cfRule>
    <cfRule type="cellIs" dxfId="10859" priority="10908" operator="equal">
      <formula>2</formula>
    </cfRule>
    <cfRule type="cellIs" dxfId="10858" priority="10909" operator="equal">
      <formula>"green"</formula>
    </cfRule>
    <cfRule type="cellIs" dxfId="10857" priority="10910" operator="equal">
      <formula>1</formula>
    </cfRule>
    <cfRule type="cellIs" dxfId="10856" priority="10911" operator="equal">
      <formula>"grey"</formula>
    </cfRule>
    <cfRule type="cellIs" dxfId="10855" priority="10912" operator="equal">
      <formula>0</formula>
    </cfRule>
  </conditionalFormatting>
  <conditionalFormatting sqref="G146">
    <cfRule type="cellIs" dxfId="10854" priority="10905" operator="equal">
      <formula>"red"</formula>
    </cfRule>
  </conditionalFormatting>
  <conditionalFormatting sqref="F154:G154">
    <cfRule type="cellIs" dxfId="10853" priority="10877" operator="equal">
      <formula>"red"</formula>
    </cfRule>
    <cfRule type="cellIs" dxfId="10852" priority="10879" operator="equal">
      <formula>3</formula>
    </cfRule>
    <cfRule type="cellIs" dxfId="10851" priority="10880" operator="equal">
      <formula>"yellow"</formula>
    </cfRule>
    <cfRule type="cellIs" dxfId="10850" priority="10881" operator="equal">
      <formula>2</formula>
    </cfRule>
    <cfRule type="cellIs" dxfId="10849" priority="10882" operator="equal">
      <formula>"green"</formula>
    </cfRule>
    <cfRule type="cellIs" dxfId="10848" priority="10883" operator="equal">
      <formula>1</formula>
    </cfRule>
    <cfRule type="cellIs" dxfId="10847" priority="10884" operator="equal">
      <formula>"grey"</formula>
    </cfRule>
    <cfRule type="cellIs" dxfId="10846" priority="10885" operator="equal">
      <formula>0</formula>
    </cfRule>
  </conditionalFormatting>
  <conditionalFormatting sqref="G154">
    <cfRule type="cellIs" dxfId="10845" priority="10878" operator="equal">
      <formula>"red"</formula>
    </cfRule>
  </conditionalFormatting>
  <conditionalFormatting sqref="F60:G60">
    <cfRule type="cellIs" dxfId="10844" priority="10868" operator="equal">
      <formula>"red"</formula>
    </cfRule>
    <cfRule type="cellIs" dxfId="10843" priority="10870" operator="equal">
      <formula>3</formula>
    </cfRule>
    <cfRule type="cellIs" dxfId="10842" priority="10871" operator="equal">
      <formula>"yellow"</formula>
    </cfRule>
    <cfRule type="cellIs" dxfId="10841" priority="10872" operator="equal">
      <formula>2</formula>
    </cfRule>
    <cfRule type="cellIs" dxfId="10840" priority="10873" operator="equal">
      <formula>"green"</formula>
    </cfRule>
    <cfRule type="cellIs" dxfId="10839" priority="10874" operator="equal">
      <formula>1</formula>
    </cfRule>
    <cfRule type="cellIs" dxfId="10838" priority="10875" operator="equal">
      <formula>"grey"</formula>
    </cfRule>
    <cfRule type="cellIs" dxfId="10837" priority="10876" operator="equal">
      <formula>0</formula>
    </cfRule>
  </conditionalFormatting>
  <conditionalFormatting sqref="G60">
    <cfRule type="cellIs" dxfId="10836" priority="10869" operator="equal">
      <formula>"red"</formula>
    </cfRule>
  </conditionalFormatting>
  <conditionalFormatting sqref="F73:G73">
    <cfRule type="cellIs" dxfId="10835" priority="10859" operator="equal">
      <formula>"red"</formula>
    </cfRule>
    <cfRule type="cellIs" dxfId="10834" priority="10861" operator="equal">
      <formula>3</formula>
    </cfRule>
    <cfRule type="cellIs" dxfId="10833" priority="10862" operator="equal">
      <formula>"yellow"</formula>
    </cfRule>
    <cfRule type="cellIs" dxfId="10832" priority="10863" operator="equal">
      <formula>2</formula>
    </cfRule>
    <cfRule type="cellIs" dxfId="10831" priority="10864" operator="equal">
      <formula>"green"</formula>
    </cfRule>
    <cfRule type="cellIs" dxfId="10830" priority="10865" operator="equal">
      <formula>1</formula>
    </cfRule>
    <cfRule type="cellIs" dxfId="10829" priority="10866" operator="equal">
      <formula>"grey"</formula>
    </cfRule>
    <cfRule type="cellIs" dxfId="10828" priority="10867" operator="equal">
      <formula>0</formula>
    </cfRule>
  </conditionalFormatting>
  <conditionalFormatting sqref="G73">
    <cfRule type="cellIs" dxfId="10827" priority="10860" operator="equal">
      <formula>"red"</formula>
    </cfRule>
  </conditionalFormatting>
  <conditionalFormatting sqref="F157:G157">
    <cfRule type="cellIs" dxfId="10826" priority="10814" operator="equal">
      <formula>"red"</formula>
    </cfRule>
    <cfRule type="cellIs" dxfId="10825" priority="10816" operator="equal">
      <formula>3</formula>
    </cfRule>
    <cfRule type="cellIs" dxfId="10824" priority="10817" operator="equal">
      <formula>"yellow"</formula>
    </cfRule>
    <cfRule type="cellIs" dxfId="10823" priority="10818" operator="equal">
      <formula>2</formula>
    </cfRule>
    <cfRule type="cellIs" dxfId="10822" priority="10819" operator="equal">
      <formula>"green"</formula>
    </cfRule>
    <cfRule type="cellIs" dxfId="10821" priority="10820" operator="equal">
      <formula>1</formula>
    </cfRule>
    <cfRule type="cellIs" dxfId="10820" priority="10821" operator="equal">
      <formula>"grey"</formula>
    </cfRule>
    <cfRule type="cellIs" dxfId="10819" priority="10822" operator="equal">
      <formula>0</formula>
    </cfRule>
  </conditionalFormatting>
  <conditionalFormatting sqref="G157">
    <cfRule type="cellIs" dxfId="10818" priority="10815" operator="equal">
      <formula>"red"</formula>
    </cfRule>
  </conditionalFormatting>
  <conditionalFormatting sqref="F158:G158">
    <cfRule type="cellIs" dxfId="10817" priority="10805" operator="equal">
      <formula>"red"</formula>
    </cfRule>
    <cfRule type="cellIs" dxfId="10816" priority="10807" operator="equal">
      <formula>3</formula>
    </cfRule>
    <cfRule type="cellIs" dxfId="10815" priority="10808" operator="equal">
      <formula>"yellow"</formula>
    </cfRule>
    <cfRule type="cellIs" dxfId="10814" priority="10809" operator="equal">
      <formula>2</formula>
    </cfRule>
    <cfRule type="cellIs" dxfId="10813" priority="10810" operator="equal">
      <formula>"green"</formula>
    </cfRule>
    <cfRule type="cellIs" dxfId="10812" priority="10811" operator="equal">
      <formula>1</formula>
    </cfRule>
    <cfRule type="cellIs" dxfId="10811" priority="10812" operator="equal">
      <formula>"grey"</formula>
    </cfRule>
    <cfRule type="cellIs" dxfId="10810" priority="10813" operator="equal">
      <formula>0</formula>
    </cfRule>
  </conditionalFormatting>
  <conditionalFormatting sqref="G158">
    <cfRule type="cellIs" dxfId="10809" priority="10806" operator="equal">
      <formula>"red"</formula>
    </cfRule>
  </conditionalFormatting>
  <conditionalFormatting sqref="F217:G217">
    <cfRule type="cellIs" dxfId="10808" priority="10850" operator="equal">
      <formula>"red"</formula>
    </cfRule>
    <cfRule type="cellIs" dxfId="10807" priority="10852" operator="equal">
      <formula>3</formula>
    </cfRule>
    <cfRule type="cellIs" dxfId="10806" priority="10853" operator="equal">
      <formula>"yellow"</formula>
    </cfRule>
    <cfRule type="cellIs" dxfId="10805" priority="10854" operator="equal">
      <formula>2</formula>
    </cfRule>
    <cfRule type="cellIs" dxfId="10804" priority="10855" operator="equal">
      <formula>"green"</formula>
    </cfRule>
    <cfRule type="cellIs" dxfId="10803" priority="10856" operator="equal">
      <formula>1</formula>
    </cfRule>
    <cfRule type="cellIs" dxfId="10802" priority="10857" operator="equal">
      <formula>"grey"</formula>
    </cfRule>
    <cfRule type="cellIs" dxfId="10801" priority="10858" operator="equal">
      <formula>0</formula>
    </cfRule>
  </conditionalFormatting>
  <conditionalFormatting sqref="G217">
    <cfRule type="cellIs" dxfId="10800" priority="10851" operator="equal">
      <formula>"red"</formula>
    </cfRule>
  </conditionalFormatting>
  <conditionalFormatting sqref="F97:G97">
    <cfRule type="cellIs" dxfId="10799" priority="10841" operator="equal">
      <formula>"red"</formula>
    </cfRule>
    <cfRule type="cellIs" dxfId="10798" priority="10843" operator="equal">
      <formula>3</formula>
    </cfRule>
    <cfRule type="cellIs" dxfId="10797" priority="10844" operator="equal">
      <formula>"yellow"</formula>
    </cfRule>
    <cfRule type="cellIs" dxfId="10796" priority="10845" operator="equal">
      <formula>2</formula>
    </cfRule>
    <cfRule type="cellIs" dxfId="10795" priority="10846" operator="equal">
      <formula>"green"</formula>
    </cfRule>
    <cfRule type="cellIs" dxfId="10794" priority="10847" operator="equal">
      <formula>1</formula>
    </cfRule>
    <cfRule type="cellIs" dxfId="10793" priority="10848" operator="equal">
      <formula>"grey"</formula>
    </cfRule>
    <cfRule type="cellIs" dxfId="10792" priority="10849" operator="equal">
      <formula>0</formula>
    </cfRule>
  </conditionalFormatting>
  <conditionalFormatting sqref="G97">
    <cfRule type="cellIs" dxfId="10791" priority="10842" operator="equal">
      <formula>"red"</formula>
    </cfRule>
  </conditionalFormatting>
  <conditionalFormatting sqref="F108:G108">
    <cfRule type="cellIs" dxfId="10790" priority="10832" operator="equal">
      <formula>"red"</formula>
    </cfRule>
    <cfRule type="cellIs" dxfId="10789" priority="10834" operator="equal">
      <formula>3</formula>
    </cfRule>
    <cfRule type="cellIs" dxfId="10788" priority="10835" operator="equal">
      <formula>"yellow"</formula>
    </cfRule>
    <cfRule type="cellIs" dxfId="10787" priority="10836" operator="equal">
      <formula>2</formula>
    </cfRule>
    <cfRule type="cellIs" dxfId="10786" priority="10837" operator="equal">
      <formula>"green"</formula>
    </cfRule>
    <cfRule type="cellIs" dxfId="10785" priority="10838" operator="equal">
      <formula>1</formula>
    </cfRule>
    <cfRule type="cellIs" dxfId="10784" priority="10839" operator="equal">
      <formula>"grey"</formula>
    </cfRule>
    <cfRule type="cellIs" dxfId="10783" priority="10840" operator="equal">
      <formula>0</formula>
    </cfRule>
  </conditionalFormatting>
  <conditionalFormatting sqref="G108">
    <cfRule type="cellIs" dxfId="10782" priority="10833" operator="equal">
      <formula>"red"</formula>
    </cfRule>
  </conditionalFormatting>
  <conditionalFormatting sqref="F165:G165">
    <cfRule type="cellIs" dxfId="10781" priority="10823" operator="equal">
      <formula>"red"</formula>
    </cfRule>
    <cfRule type="cellIs" dxfId="10780" priority="10825" operator="equal">
      <formula>3</formula>
    </cfRule>
    <cfRule type="cellIs" dxfId="10779" priority="10826" operator="equal">
      <formula>"yellow"</formula>
    </cfRule>
    <cfRule type="cellIs" dxfId="10778" priority="10827" operator="equal">
      <formula>2</formula>
    </cfRule>
    <cfRule type="cellIs" dxfId="10777" priority="10828" operator="equal">
      <formula>"green"</formula>
    </cfRule>
    <cfRule type="cellIs" dxfId="10776" priority="10829" operator="equal">
      <formula>1</formula>
    </cfRule>
    <cfRule type="cellIs" dxfId="10775" priority="10830" operator="equal">
      <formula>"grey"</formula>
    </cfRule>
    <cfRule type="cellIs" dxfId="10774" priority="10831" operator="equal">
      <formula>0</formula>
    </cfRule>
  </conditionalFormatting>
  <conditionalFormatting sqref="G165">
    <cfRule type="cellIs" dxfId="10773" priority="10824" operator="equal">
      <formula>"red"</formula>
    </cfRule>
  </conditionalFormatting>
  <conditionalFormatting sqref="F160:G160">
    <cfRule type="cellIs" dxfId="10772" priority="10787" operator="equal">
      <formula>"red"</formula>
    </cfRule>
    <cfRule type="cellIs" dxfId="10771" priority="10789" operator="equal">
      <formula>3</formula>
    </cfRule>
    <cfRule type="cellIs" dxfId="10770" priority="10790" operator="equal">
      <formula>"yellow"</formula>
    </cfRule>
    <cfRule type="cellIs" dxfId="10769" priority="10791" operator="equal">
      <formula>2</formula>
    </cfRule>
    <cfRule type="cellIs" dxfId="10768" priority="10792" operator="equal">
      <formula>"green"</formula>
    </cfRule>
    <cfRule type="cellIs" dxfId="10767" priority="10793" operator="equal">
      <formula>1</formula>
    </cfRule>
    <cfRule type="cellIs" dxfId="10766" priority="10794" operator="equal">
      <formula>"grey"</formula>
    </cfRule>
    <cfRule type="cellIs" dxfId="10765" priority="10795" operator="equal">
      <formula>0</formula>
    </cfRule>
  </conditionalFormatting>
  <conditionalFormatting sqref="G160">
    <cfRule type="cellIs" dxfId="10764" priority="10788" operator="equal">
      <formula>"red"</formula>
    </cfRule>
  </conditionalFormatting>
  <conditionalFormatting sqref="F159:G159">
    <cfRule type="cellIs" dxfId="10763" priority="10778" operator="equal">
      <formula>"red"</formula>
    </cfRule>
    <cfRule type="cellIs" dxfId="10762" priority="10780" operator="equal">
      <formula>3</formula>
    </cfRule>
    <cfRule type="cellIs" dxfId="10761" priority="10781" operator="equal">
      <formula>"yellow"</formula>
    </cfRule>
    <cfRule type="cellIs" dxfId="10760" priority="10782" operator="equal">
      <formula>2</formula>
    </cfRule>
    <cfRule type="cellIs" dxfId="10759" priority="10783" operator="equal">
      <formula>"green"</formula>
    </cfRule>
    <cfRule type="cellIs" dxfId="10758" priority="10784" operator="equal">
      <formula>1</formula>
    </cfRule>
    <cfRule type="cellIs" dxfId="10757" priority="10785" operator="equal">
      <formula>"grey"</formula>
    </cfRule>
    <cfRule type="cellIs" dxfId="10756" priority="10786" operator="equal">
      <formula>0</formula>
    </cfRule>
  </conditionalFormatting>
  <conditionalFormatting sqref="G159">
    <cfRule type="cellIs" dxfId="10755" priority="10779" operator="equal">
      <formula>"red"</formula>
    </cfRule>
  </conditionalFormatting>
  <conditionalFormatting sqref="F158:G158">
    <cfRule type="cellIs" dxfId="10754" priority="10796" operator="equal">
      <formula>"red"</formula>
    </cfRule>
    <cfRule type="cellIs" dxfId="10753" priority="10798" operator="equal">
      <formula>3</formula>
    </cfRule>
    <cfRule type="cellIs" dxfId="10752" priority="10799" operator="equal">
      <formula>"yellow"</formula>
    </cfRule>
    <cfRule type="cellIs" dxfId="10751" priority="10800" operator="equal">
      <formula>2</formula>
    </cfRule>
    <cfRule type="cellIs" dxfId="10750" priority="10801" operator="equal">
      <formula>"green"</formula>
    </cfRule>
    <cfRule type="cellIs" dxfId="10749" priority="10802" operator="equal">
      <formula>1</formula>
    </cfRule>
    <cfRule type="cellIs" dxfId="10748" priority="10803" operator="equal">
      <formula>"grey"</formula>
    </cfRule>
    <cfRule type="cellIs" dxfId="10747" priority="10804" operator="equal">
      <formula>0</formula>
    </cfRule>
  </conditionalFormatting>
  <conditionalFormatting sqref="G158">
    <cfRule type="cellIs" dxfId="10746" priority="10797" operator="equal">
      <formula>"red"</formula>
    </cfRule>
  </conditionalFormatting>
  <conditionalFormatting sqref="F159:G159">
    <cfRule type="cellIs" dxfId="10745" priority="10760" operator="equal">
      <formula>"red"</formula>
    </cfRule>
    <cfRule type="cellIs" dxfId="10744" priority="10762" operator="equal">
      <formula>3</formula>
    </cfRule>
    <cfRule type="cellIs" dxfId="10743" priority="10763" operator="equal">
      <formula>"yellow"</formula>
    </cfRule>
    <cfRule type="cellIs" dxfId="10742" priority="10764" operator="equal">
      <formula>2</formula>
    </cfRule>
    <cfRule type="cellIs" dxfId="10741" priority="10765" operator="equal">
      <formula>"green"</formula>
    </cfRule>
    <cfRule type="cellIs" dxfId="10740" priority="10766" operator="equal">
      <formula>1</formula>
    </cfRule>
    <cfRule type="cellIs" dxfId="10739" priority="10767" operator="equal">
      <formula>"grey"</formula>
    </cfRule>
    <cfRule type="cellIs" dxfId="10738" priority="10768" operator="equal">
      <formula>0</formula>
    </cfRule>
  </conditionalFormatting>
  <conditionalFormatting sqref="G159">
    <cfRule type="cellIs" dxfId="10737" priority="10761" operator="equal">
      <formula>"red"</formula>
    </cfRule>
  </conditionalFormatting>
  <conditionalFormatting sqref="F158:G158">
    <cfRule type="cellIs" dxfId="10736" priority="10751" operator="equal">
      <formula>"red"</formula>
    </cfRule>
    <cfRule type="cellIs" dxfId="10735" priority="10753" operator="equal">
      <formula>3</formula>
    </cfRule>
    <cfRule type="cellIs" dxfId="10734" priority="10754" operator="equal">
      <formula>"yellow"</formula>
    </cfRule>
    <cfRule type="cellIs" dxfId="10733" priority="10755" operator="equal">
      <formula>2</formula>
    </cfRule>
    <cfRule type="cellIs" dxfId="10732" priority="10756" operator="equal">
      <formula>"green"</formula>
    </cfRule>
    <cfRule type="cellIs" dxfId="10731" priority="10757" operator="equal">
      <formula>1</formula>
    </cfRule>
    <cfRule type="cellIs" dxfId="10730" priority="10758" operator="equal">
      <formula>"grey"</formula>
    </cfRule>
    <cfRule type="cellIs" dxfId="10729" priority="10759" operator="equal">
      <formula>0</formula>
    </cfRule>
  </conditionalFormatting>
  <conditionalFormatting sqref="G158">
    <cfRule type="cellIs" dxfId="10728" priority="10752" operator="equal">
      <formula>"red"</formula>
    </cfRule>
  </conditionalFormatting>
  <conditionalFormatting sqref="F163:G163">
    <cfRule type="cellIs" dxfId="10727" priority="10769" operator="equal">
      <formula>"red"</formula>
    </cfRule>
    <cfRule type="cellIs" dxfId="10726" priority="10771" operator="equal">
      <formula>3</formula>
    </cfRule>
    <cfRule type="cellIs" dxfId="10725" priority="10772" operator="equal">
      <formula>"yellow"</formula>
    </cfRule>
    <cfRule type="cellIs" dxfId="10724" priority="10773" operator="equal">
      <formula>2</formula>
    </cfRule>
    <cfRule type="cellIs" dxfId="10723" priority="10774" operator="equal">
      <formula>"green"</formula>
    </cfRule>
    <cfRule type="cellIs" dxfId="10722" priority="10775" operator="equal">
      <formula>1</formula>
    </cfRule>
    <cfRule type="cellIs" dxfId="10721" priority="10776" operator="equal">
      <formula>"grey"</formula>
    </cfRule>
    <cfRule type="cellIs" dxfId="10720" priority="10777" operator="equal">
      <formula>0</formula>
    </cfRule>
  </conditionalFormatting>
  <conditionalFormatting sqref="G163">
    <cfRule type="cellIs" dxfId="10719" priority="10770" operator="equal">
      <formula>"red"</formula>
    </cfRule>
  </conditionalFormatting>
  <conditionalFormatting sqref="F162:G162">
    <cfRule type="cellIs" dxfId="10718" priority="10742" operator="equal">
      <formula>"red"</formula>
    </cfRule>
    <cfRule type="cellIs" dxfId="10717" priority="10744" operator="equal">
      <formula>3</formula>
    </cfRule>
    <cfRule type="cellIs" dxfId="10716" priority="10745" operator="equal">
      <formula>"yellow"</formula>
    </cfRule>
    <cfRule type="cellIs" dxfId="10715" priority="10746" operator="equal">
      <formula>2</formula>
    </cfRule>
    <cfRule type="cellIs" dxfId="10714" priority="10747" operator="equal">
      <formula>"green"</formula>
    </cfRule>
    <cfRule type="cellIs" dxfId="10713" priority="10748" operator="equal">
      <formula>1</formula>
    </cfRule>
    <cfRule type="cellIs" dxfId="10712" priority="10749" operator="equal">
      <formula>"grey"</formula>
    </cfRule>
    <cfRule type="cellIs" dxfId="10711" priority="10750" operator="equal">
      <formula>0</formula>
    </cfRule>
  </conditionalFormatting>
  <conditionalFormatting sqref="G162">
    <cfRule type="cellIs" dxfId="10710" priority="10743" operator="equal">
      <formula>"red"</formula>
    </cfRule>
  </conditionalFormatting>
  <conditionalFormatting sqref="F167:G169">
    <cfRule type="cellIs" dxfId="10709" priority="10733" operator="equal">
      <formula>"red"</formula>
    </cfRule>
    <cfRule type="cellIs" dxfId="10708" priority="10735" operator="equal">
      <formula>3</formula>
    </cfRule>
    <cfRule type="cellIs" dxfId="10707" priority="10736" operator="equal">
      <formula>"yellow"</formula>
    </cfRule>
    <cfRule type="cellIs" dxfId="10706" priority="10737" operator="equal">
      <formula>2</formula>
    </cfRule>
    <cfRule type="cellIs" dxfId="10705" priority="10738" operator="equal">
      <formula>"green"</formula>
    </cfRule>
    <cfRule type="cellIs" dxfId="10704" priority="10739" operator="equal">
      <formula>1</formula>
    </cfRule>
    <cfRule type="cellIs" dxfId="10703" priority="10740" operator="equal">
      <formula>"grey"</formula>
    </cfRule>
    <cfRule type="cellIs" dxfId="10702" priority="10741" operator="equal">
      <formula>0</formula>
    </cfRule>
  </conditionalFormatting>
  <conditionalFormatting sqref="G167:G169">
    <cfRule type="cellIs" dxfId="10701" priority="10734" operator="equal">
      <formula>"red"</formula>
    </cfRule>
  </conditionalFormatting>
  <conditionalFormatting sqref="F167:G167">
    <cfRule type="cellIs" dxfId="10700" priority="10724" operator="equal">
      <formula>"red"</formula>
    </cfRule>
    <cfRule type="cellIs" dxfId="10699" priority="10726" operator="equal">
      <formula>3</formula>
    </cfRule>
    <cfRule type="cellIs" dxfId="10698" priority="10727" operator="equal">
      <formula>"yellow"</formula>
    </cfRule>
    <cfRule type="cellIs" dxfId="10697" priority="10728" operator="equal">
      <formula>2</formula>
    </cfRule>
    <cfRule type="cellIs" dxfId="10696" priority="10729" operator="equal">
      <formula>"green"</formula>
    </cfRule>
    <cfRule type="cellIs" dxfId="10695" priority="10730" operator="equal">
      <formula>1</formula>
    </cfRule>
    <cfRule type="cellIs" dxfId="10694" priority="10731" operator="equal">
      <formula>"grey"</formula>
    </cfRule>
    <cfRule type="cellIs" dxfId="10693" priority="10732" operator="equal">
      <formula>0</formula>
    </cfRule>
  </conditionalFormatting>
  <conditionalFormatting sqref="G167">
    <cfRule type="cellIs" dxfId="10692" priority="10725" operator="equal">
      <formula>"red"</formula>
    </cfRule>
  </conditionalFormatting>
  <conditionalFormatting sqref="F170:G170">
    <cfRule type="cellIs" dxfId="10691" priority="10715" operator="equal">
      <formula>"red"</formula>
    </cfRule>
    <cfRule type="cellIs" dxfId="10690" priority="10717" operator="equal">
      <formula>3</formula>
    </cfRule>
    <cfRule type="cellIs" dxfId="10689" priority="10718" operator="equal">
      <formula>"yellow"</formula>
    </cfRule>
    <cfRule type="cellIs" dxfId="10688" priority="10719" operator="equal">
      <formula>2</formula>
    </cfRule>
    <cfRule type="cellIs" dxfId="10687" priority="10720" operator="equal">
      <formula>"green"</formula>
    </cfRule>
    <cfRule type="cellIs" dxfId="10686" priority="10721" operator="equal">
      <formula>1</formula>
    </cfRule>
    <cfRule type="cellIs" dxfId="10685" priority="10722" operator="equal">
      <formula>"grey"</formula>
    </cfRule>
    <cfRule type="cellIs" dxfId="10684" priority="10723" operator="equal">
      <formula>0</formula>
    </cfRule>
  </conditionalFormatting>
  <conditionalFormatting sqref="G170">
    <cfRule type="cellIs" dxfId="10683" priority="10716" operator="equal">
      <formula>"red"</formula>
    </cfRule>
  </conditionalFormatting>
  <conditionalFormatting sqref="F170:G170">
    <cfRule type="cellIs" dxfId="10682" priority="10706" operator="equal">
      <formula>"red"</formula>
    </cfRule>
    <cfRule type="cellIs" dxfId="10681" priority="10708" operator="equal">
      <formula>3</formula>
    </cfRule>
    <cfRule type="cellIs" dxfId="10680" priority="10709" operator="equal">
      <formula>"yellow"</formula>
    </cfRule>
    <cfRule type="cellIs" dxfId="10679" priority="10710" operator="equal">
      <formula>2</formula>
    </cfRule>
    <cfRule type="cellIs" dxfId="10678" priority="10711" operator="equal">
      <formula>"green"</formula>
    </cfRule>
    <cfRule type="cellIs" dxfId="10677" priority="10712" operator="equal">
      <formula>1</formula>
    </cfRule>
    <cfRule type="cellIs" dxfId="10676" priority="10713" operator="equal">
      <formula>"grey"</formula>
    </cfRule>
    <cfRule type="cellIs" dxfId="10675" priority="10714" operator="equal">
      <formula>0</formula>
    </cfRule>
  </conditionalFormatting>
  <conditionalFormatting sqref="G170">
    <cfRule type="cellIs" dxfId="10674" priority="10707" operator="equal">
      <formula>"red"</formula>
    </cfRule>
  </conditionalFormatting>
  <conditionalFormatting sqref="F169:G169">
    <cfRule type="cellIs" dxfId="10673" priority="10697" operator="equal">
      <formula>"red"</formula>
    </cfRule>
    <cfRule type="cellIs" dxfId="10672" priority="10699" operator="equal">
      <formula>3</formula>
    </cfRule>
    <cfRule type="cellIs" dxfId="10671" priority="10700" operator="equal">
      <formula>"yellow"</formula>
    </cfRule>
    <cfRule type="cellIs" dxfId="10670" priority="10701" operator="equal">
      <formula>2</formula>
    </cfRule>
    <cfRule type="cellIs" dxfId="10669" priority="10702" operator="equal">
      <formula>"green"</formula>
    </cfRule>
    <cfRule type="cellIs" dxfId="10668" priority="10703" operator="equal">
      <formula>1</formula>
    </cfRule>
    <cfRule type="cellIs" dxfId="10667" priority="10704" operator="equal">
      <formula>"grey"</formula>
    </cfRule>
    <cfRule type="cellIs" dxfId="10666" priority="10705" operator="equal">
      <formula>0</formula>
    </cfRule>
  </conditionalFormatting>
  <conditionalFormatting sqref="G169">
    <cfRule type="cellIs" dxfId="10665" priority="10698" operator="equal">
      <formula>"red"</formula>
    </cfRule>
  </conditionalFormatting>
  <conditionalFormatting sqref="F169:G169">
    <cfRule type="cellIs" dxfId="10664" priority="10688" operator="equal">
      <formula>"red"</formula>
    </cfRule>
    <cfRule type="cellIs" dxfId="10663" priority="10690" operator="equal">
      <formula>3</formula>
    </cfRule>
    <cfRule type="cellIs" dxfId="10662" priority="10691" operator="equal">
      <formula>"yellow"</formula>
    </cfRule>
    <cfRule type="cellIs" dxfId="10661" priority="10692" operator="equal">
      <formula>2</formula>
    </cfRule>
    <cfRule type="cellIs" dxfId="10660" priority="10693" operator="equal">
      <formula>"green"</formula>
    </cfRule>
    <cfRule type="cellIs" dxfId="10659" priority="10694" operator="equal">
      <formula>1</formula>
    </cfRule>
    <cfRule type="cellIs" dxfId="10658" priority="10695" operator="equal">
      <formula>"grey"</formula>
    </cfRule>
    <cfRule type="cellIs" dxfId="10657" priority="10696" operator="equal">
      <formula>0</formula>
    </cfRule>
  </conditionalFormatting>
  <conditionalFormatting sqref="G169">
    <cfRule type="cellIs" dxfId="10656" priority="10689" operator="equal">
      <formula>"red"</formula>
    </cfRule>
  </conditionalFormatting>
  <conditionalFormatting sqref="F175:G175">
    <cfRule type="cellIs" dxfId="10655" priority="10679" operator="equal">
      <formula>"red"</formula>
    </cfRule>
    <cfRule type="cellIs" dxfId="10654" priority="10681" operator="equal">
      <formula>3</formula>
    </cfRule>
    <cfRule type="cellIs" dxfId="10653" priority="10682" operator="equal">
      <formula>"yellow"</formula>
    </cfRule>
    <cfRule type="cellIs" dxfId="10652" priority="10683" operator="equal">
      <formula>2</formula>
    </cfRule>
    <cfRule type="cellIs" dxfId="10651" priority="10684" operator="equal">
      <formula>"green"</formula>
    </cfRule>
    <cfRule type="cellIs" dxfId="10650" priority="10685" operator="equal">
      <formula>1</formula>
    </cfRule>
    <cfRule type="cellIs" dxfId="10649" priority="10686" operator="equal">
      <formula>"grey"</formula>
    </cfRule>
    <cfRule type="cellIs" dxfId="10648" priority="10687" operator="equal">
      <formula>0</formula>
    </cfRule>
  </conditionalFormatting>
  <conditionalFormatting sqref="G175">
    <cfRule type="cellIs" dxfId="10647" priority="10680" operator="equal">
      <formula>"red"</formula>
    </cfRule>
  </conditionalFormatting>
  <conditionalFormatting sqref="F172:G174">
    <cfRule type="cellIs" dxfId="10646" priority="10670" operator="equal">
      <formula>"red"</formula>
    </cfRule>
    <cfRule type="cellIs" dxfId="10645" priority="10672" operator="equal">
      <formula>3</formula>
    </cfRule>
    <cfRule type="cellIs" dxfId="10644" priority="10673" operator="equal">
      <formula>"yellow"</formula>
    </cfRule>
    <cfRule type="cellIs" dxfId="10643" priority="10674" operator="equal">
      <formula>2</formula>
    </cfRule>
    <cfRule type="cellIs" dxfId="10642" priority="10675" operator="equal">
      <formula>"green"</formula>
    </cfRule>
    <cfRule type="cellIs" dxfId="10641" priority="10676" operator="equal">
      <formula>1</formula>
    </cfRule>
    <cfRule type="cellIs" dxfId="10640" priority="10677" operator="equal">
      <formula>"grey"</formula>
    </cfRule>
    <cfRule type="cellIs" dxfId="10639" priority="10678" operator="equal">
      <formula>0</formula>
    </cfRule>
  </conditionalFormatting>
  <conditionalFormatting sqref="G172:G174">
    <cfRule type="cellIs" dxfId="10638" priority="10671" operator="equal">
      <formula>"red"</formula>
    </cfRule>
  </conditionalFormatting>
  <conditionalFormatting sqref="F172:G172">
    <cfRule type="cellIs" dxfId="10637" priority="10661" operator="equal">
      <formula>"red"</formula>
    </cfRule>
    <cfRule type="cellIs" dxfId="10636" priority="10663" operator="equal">
      <formula>3</formula>
    </cfRule>
    <cfRule type="cellIs" dxfId="10635" priority="10664" operator="equal">
      <formula>"yellow"</formula>
    </cfRule>
    <cfRule type="cellIs" dxfId="10634" priority="10665" operator="equal">
      <formula>2</formula>
    </cfRule>
    <cfRule type="cellIs" dxfId="10633" priority="10666" operator="equal">
      <formula>"green"</formula>
    </cfRule>
    <cfRule type="cellIs" dxfId="10632" priority="10667" operator="equal">
      <formula>1</formula>
    </cfRule>
    <cfRule type="cellIs" dxfId="10631" priority="10668" operator="equal">
      <formula>"grey"</formula>
    </cfRule>
    <cfRule type="cellIs" dxfId="10630" priority="10669" operator="equal">
      <formula>0</formula>
    </cfRule>
  </conditionalFormatting>
  <conditionalFormatting sqref="G172">
    <cfRule type="cellIs" dxfId="10629" priority="10662" operator="equal">
      <formula>"red"</formula>
    </cfRule>
  </conditionalFormatting>
  <conditionalFormatting sqref="F175:G175">
    <cfRule type="cellIs" dxfId="10628" priority="10652" operator="equal">
      <formula>"red"</formula>
    </cfRule>
    <cfRule type="cellIs" dxfId="10627" priority="10654" operator="equal">
      <formula>3</formula>
    </cfRule>
    <cfRule type="cellIs" dxfId="10626" priority="10655" operator="equal">
      <formula>"yellow"</formula>
    </cfRule>
    <cfRule type="cellIs" dxfId="10625" priority="10656" operator="equal">
      <formula>2</formula>
    </cfRule>
    <cfRule type="cellIs" dxfId="10624" priority="10657" operator="equal">
      <formula>"green"</formula>
    </cfRule>
    <cfRule type="cellIs" dxfId="10623" priority="10658" operator="equal">
      <formula>1</formula>
    </cfRule>
    <cfRule type="cellIs" dxfId="10622" priority="10659" operator="equal">
      <formula>"grey"</formula>
    </cfRule>
    <cfRule type="cellIs" dxfId="10621" priority="10660" operator="equal">
      <formula>0</formula>
    </cfRule>
  </conditionalFormatting>
  <conditionalFormatting sqref="G175">
    <cfRule type="cellIs" dxfId="10620" priority="10653" operator="equal">
      <formula>"red"</formula>
    </cfRule>
  </conditionalFormatting>
  <conditionalFormatting sqref="F175:G175">
    <cfRule type="cellIs" dxfId="10619" priority="10643" operator="equal">
      <formula>"red"</formula>
    </cfRule>
    <cfRule type="cellIs" dxfId="10618" priority="10645" operator="equal">
      <formula>3</formula>
    </cfRule>
    <cfRule type="cellIs" dxfId="10617" priority="10646" operator="equal">
      <formula>"yellow"</formula>
    </cfRule>
    <cfRule type="cellIs" dxfId="10616" priority="10647" operator="equal">
      <formula>2</formula>
    </cfRule>
    <cfRule type="cellIs" dxfId="10615" priority="10648" operator="equal">
      <formula>"green"</formula>
    </cfRule>
    <cfRule type="cellIs" dxfId="10614" priority="10649" operator="equal">
      <formula>1</formula>
    </cfRule>
    <cfRule type="cellIs" dxfId="10613" priority="10650" operator="equal">
      <formula>"grey"</formula>
    </cfRule>
    <cfRule type="cellIs" dxfId="10612" priority="10651" operator="equal">
      <formula>0</formula>
    </cfRule>
  </conditionalFormatting>
  <conditionalFormatting sqref="G175">
    <cfRule type="cellIs" dxfId="10611" priority="10644" operator="equal">
      <formula>"red"</formula>
    </cfRule>
  </conditionalFormatting>
  <conditionalFormatting sqref="F174:G174">
    <cfRule type="cellIs" dxfId="10610" priority="10634" operator="equal">
      <formula>"red"</formula>
    </cfRule>
    <cfRule type="cellIs" dxfId="10609" priority="10636" operator="equal">
      <formula>3</formula>
    </cfRule>
    <cfRule type="cellIs" dxfId="10608" priority="10637" operator="equal">
      <formula>"yellow"</formula>
    </cfRule>
    <cfRule type="cellIs" dxfId="10607" priority="10638" operator="equal">
      <formula>2</formula>
    </cfRule>
    <cfRule type="cellIs" dxfId="10606" priority="10639" operator="equal">
      <formula>"green"</formula>
    </cfRule>
    <cfRule type="cellIs" dxfId="10605" priority="10640" operator="equal">
      <formula>1</formula>
    </cfRule>
    <cfRule type="cellIs" dxfId="10604" priority="10641" operator="equal">
      <formula>"grey"</formula>
    </cfRule>
    <cfRule type="cellIs" dxfId="10603" priority="10642" operator="equal">
      <formula>0</formula>
    </cfRule>
  </conditionalFormatting>
  <conditionalFormatting sqref="G174">
    <cfRule type="cellIs" dxfId="10602" priority="10635" operator="equal">
      <formula>"red"</formula>
    </cfRule>
  </conditionalFormatting>
  <conditionalFormatting sqref="F174:G174">
    <cfRule type="cellIs" dxfId="10601" priority="10625" operator="equal">
      <formula>"red"</formula>
    </cfRule>
    <cfRule type="cellIs" dxfId="10600" priority="10627" operator="equal">
      <formula>3</formula>
    </cfRule>
    <cfRule type="cellIs" dxfId="10599" priority="10628" operator="equal">
      <formula>"yellow"</formula>
    </cfRule>
    <cfRule type="cellIs" dxfId="10598" priority="10629" operator="equal">
      <formula>2</formula>
    </cfRule>
    <cfRule type="cellIs" dxfId="10597" priority="10630" operator="equal">
      <formula>"green"</formula>
    </cfRule>
    <cfRule type="cellIs" dxfId="10596" priority="10631" operator="equal">
      <formula>1</formula>
    </cfRule>
    <cfRule type="cellIs" dxfId="10595" priority="10632" operator="equal">
      <formula>"grey"</formula>
    </cfRule>
    <cfRule type="cellIs" dxfId="10594" priority="10633" operator="equal">
      <formula>0</formula>
    </cfRule>
  </conditionalFormatting>
  <conditionalFormatting sqref="G174">
    <cfRule type="cellIs" dxfId="10593" priority="10626" operator="equal">
      <formula>"red"</formula>
    </cfRule>
  </conditionalFormatting>
  <conditionalFormatting sqref="F166:G166">
    <cfRule type="cellIs" dxfId="10592" priority="10607" operator="equal">
      <formula>"red"</formula>
    </cfRule>
    <cfRule type="cellIs" dxfId="10591" priority="10609" operator="equal">
      <formula>3</formula>
    </cfRule>
    <cfRule type="cellIs" dxfId="10590" priority="10610" operator="equal">
      <formula>"yellow"</formula>
    </cfRule>
    <cfRule type="cellIs" dxfId="10589" priority="10611" operator="equal">
      <formula>2</formula>
    </cfRule>
    <cfRule type="cellIs" dxfId="10588" priority="10612" operator="equal">
      <formula>"green"</formula>
    </cfRule>
    <cfRule type="cellIs" dxfId="10587" priority="10613" operator="equal">
      <formula>1</formula>
    </cfRule>
    <cfRule type="cellIs" dxfId="10586" priority="10614" operator="equal">
      <formula>"grey"</formula>
    </cfRule>
    <cfRule type="cellIs" dxfId="10585" priority="10615" operator="equal">
      <formula>0</formula>
    </cfRule>
  </conditionalFormatting>
  <conditionalFormatting sqref="G166">
    <cfRule type="cellIs" dxfId="10584" priority="10608" operator="equal">
      <formula>"red"</formula>
    </cfRule>
  </conditionalFormatting>
  <conditionalFormatting sqref="F166:G166">
    <cfRule type="cellIs" dxfId="10583" priority="10616" operator="equal">
      <formula>"red"</formula>
    </cfRule>
    <cfRule type="cellIs" dxfId="10582" priority="10618" operator="equal">
      <formula>3</formula>
    </cfRule>
    <cfRule type="cellIs" dxfId="10581" priority="10619" operator="equal">
      <formula>"yellow"</formula>
    </cfRule>
    <cfRule type="cellIs" dxfId="10580" priority="10620" operator="equal">
      <formula>2</formula>
    </cfRule>
    <cfRule type="cellIs" dxfId="10579" priority="10621" operator="equal">
      <formula>"green"</formula>
    </cfRule>
    <cfRule type="cellIs" dxfId="10578" priority="10622" operator="equal">
      <formula>1</formula>
    </cfRule>
    <cfRule type="cellIs" dxfId="10577" priority="10623" operator="equal">
      <formula>"grey"</formula>
    </cfRule>
    <cfRule type="cellIs" dxfId="10576" priority="10624" operator="equal">
      <formula>0</formula>
    </cfRule>
  </conditionalFormatting>
  <conditionalFormatting sqref="G166">
    <cfRule type="cellIs" dxfId="10575" priority="10617" operator="equal">
      <formula>"red"</formula>
    </cfRule>
  </conditionalFormatting>
  <conditionalFormatting sqref="F166:G166">
    <cfRule type="cellIs" dxfId="10574" priority="10598" operator="equal">
      <formula>"red"</formula>
    </cfRule>
    <cfRule type="cellIs" dxfId="10573" priority="10600" operator="equal">
      <formula>3</formula>
    </cfRule>
    <cfRule type="cellIs" dxfId="10572" priority="10601" operator="equal">
      <formula>"yellow"</formula>
    </cfRule>
    <cfRule type="cellIs" dxfId="10571" priority="10602" operator="equal">
      <formula>2</formula>
    </cfRule>
    <cfRule type="cellIs" dxfId="10570" priority="10603" operator="equal">
      <formula>"green"</formula>
    </cfRule>
    <cfRule type="cellIs" dxfId="10569" priority="10604" operator="equal">
      <formula>1</formula>
    </cfRule>
    <cfRule type="cellIs" dxfId="10568" priority="10605" operator="equal">
      <formula>"grey"</formula>
    </cfRule>
    <cfRule type="cellIs" dxfId="10567" priority="10606" operator="equal">
      <formula>0</formula>
    </cfRule>
  </conditionalFormatting>
  <conditionalFormatting sqref="G166">
    <cfRule type="cellIs" dxfId="10566" priority="10599" operator="equal">
      <formula>"red"</formula>
    </cfRule>
  </conditionalFormatting>
  <conditionalFormatting sqref="F185:G187">
    <cfRule type="cellIs" dxfId="10565" priority="10589" operator="equal">
      <formula>"red"</formula>
    </cfRule>
    <cfRule type="cellIs" dxfId="10564" priority="10591" operator="equal">
      <formula>3</formula>
    </cfRule>
    <cfRule type="cellIs" dxfId="10563" priority="10592" operator="equal">
      <formula>"yellow"</formula>
    </cfRule>
    <cfRule type="cellIs" dxfId="10562" priority="10593" operator="equal">
      <formula>2</formula>
    </cfRule>
    <cfRule type="cellIs" dxfId="10561" priority="10594" operator="equal">
      <formula>"green"</formula>
    </cfRule>
    <cfRule type="cellIs" dxfId="10560" priority="10595" operator="equal">
      <formula>1</formula>
    </cfRule>
    <cfRule type="cellIs" dxfId="10559" priority="10596" operator="equal">
      <formula>"grey"</formula>
    </cfRule>
    <cfRule type="cellIs" dxfId="10558" priority="10597" operator="equal">
      <formula>0</formula>
    </cfRule>
  </conditionalFormatting>
  <conditionalFormatting sqref="G185:G187">
    <cfRule type="cellIs" dxfId="10557" priority="10590" operator="equal">
      <formula>"red"</formula>
    </cfRule>
  </conditionalFormatting>
  <conditionalFormatting sqref="F188:G190">
    <cfRule type="cellIs" dxfId="10556" priority="10580" operator="equal">
      <formula>"red"</formula>
    </cfRule>
    <cfRule type="cellIs" dxfId="10555" priority="10582" operator="equal">
      <formula>3</formula>
    </cfRule>
    <cfRule type="cellIs" dxfId="10554" priority="10583" operator="equal">
      <formula>"yellow"</formula>
    </cfRule>
    <cfRule type="cellIs" dxfId="10553" priority="10584" operator="equal">
      <formula>2</formula>
    </cfRule>
    <cfRule type="cellIs" dxfId="10552" priority="10585" operator="equal">
      <formula>"green"</formula>
    </cfRule>
    <cfRule type="cellIs" dxfId="10551" priority="10586" operator="equal">
      <formula>1</formula>
    </cfRule>
    <cfRule type="cellIs" dxfId="10550" priority="10587" operator="equal">
      <formula>"grey"</formula>
    </cfRule>
    <cfRule type="cellIs" dxfId="10549" priority="10588" operator="equal">
      <formula>0</formula>
    </cfRule>
  </conditionalFormatting>
  <conditionalFormatting sqref="G188:G190">
    <cfRule type="cellIs" dxfId="10548" priority="10581" operator="equal">
      <formula>"red"</formula>
    </cfRule>
  </conditionalFormatting>
  <conditionalFormatting sqref="F171:G171">
    <cfRule type="cellIs" dxfId="10547" priority="10571" operator="equal">
      <formula>"red"</formula>
    </cfRule>
    <cfRule type="cellIs" dxfId="10546" priority="10573" operator="equal">
      <formula>3</formula>
    </cfRule>
    <cfRule type="cellIs" dxfId="10545" priority="10574" operator="equal">
      <formula>"yellow"</formula>
    </cfRule>
    <cfRule type="cellIs" dxfId="10544" priority="10575" operator="equal">
      <formula>2</formula>
    </cfRule>
    <cfRule type="cellIs" dxfId="10543" priority="10576" operator="equal">
      <formula>"green"</formula>
    </cfRule>
    <cfRule type="cellIs" dxfId="10542" priority="10577" operator="equal">
      <formula>1</formula>
    </cfRule>
    <cfRule type="cellIs" dxfId="10541" priority="10578" operator="equal">
      <formula>"grey"</formula>
    </cfRule>
    <cfRule type="cellIs" dxfId="10540" priority="10579" operator="equal">
      <formula>0</formula>
    </cfRule>
  </conditionalFormatting>
  <conditionalFormatting sqref="G171">
    <cfRule type="cellIs" dxfId="10539" priority="10572" operator="equal">
      <formula>"red"</formula>
    </cfRule>
  </conditionalFormatting>
  <conditionalFormatting sqref="F187:G187">
    <cfRule type="cellIs" dxfId="10538" priority="10544" operator="equal">
      <formula>"red"</formula>
    </cfRule>
    <cfRule type="cellIs" dxfId="10537" priority="10546" operator="equal">
      <formula>3</formula>
    </cfRule>
    <cfRule type="cellIs" dxfId="10536" priority="10547" operator="equal">
      <formula>"yellow"</formula>
    </cfRule>
    <cfRule type="cellIs" dxfId="10535" priority="10548" operator="equal">
      <formula>2</formula>
    </cfRule>
    <cfRule type="cellIs" dxfId="10534" priority="10549" operator="equal">
      <formula>"green"</formula>
    </cfRule>
    <cfRule type="cellIs" dxfId="10533" priority="10550" operator="equal">
      <formula>1</formula>
    </cfRule>
    <cfRule type="cellIs" dxfId="10532" priority="10551" operator="equal">
      <formula>"grey"</formula>
    </cfRule>
    <cfRule type="cellIs" dxfId="10531" priority="10552" operator="equal">
      <formula>0</formula>
    </cfRule>
  </conditionalFormatting>
  <conditionalFormatting sqref="G187">
    <cfRule type="cellIs" dxfId="10530" priority="10545" operator="equal">
      <formula>"red"</formula>
    </cfRule>
  </conditionalFormatting>
  <conditionalFormatting sqref="F197:G199">
    <cfRule type="cellIs" dxfId="10529" priority="10562" operator="equal">
      <formula>"red"</formula>
    </cfRule>
    <cfRule type="cellIs" dxfId="10528" priority="10564" operator="equal">
      <formula>3</formula>
    </cfRule>
    <cfRule type="cellIs" dxfId="10527" priority="10565" operator="equal">
      <formula>"yellow"</formula>
    </cfRule>
    <cfRule type="cellIs" dxfId="10526" priority="10566" operator="equal">
      <formula>2</formula>
    </cfRule>
    <cfRule type="cellIs" dxfId="10525" priority="10567" operator="equal">
      <formula>"green"</formula>
    </cfRule>
    <cfRule type="cellIs" dxfId="10524" priority="10568" operator="equal">
      <formula>1</formula>
    </cfRule>
    <cfRule type="cellIs" dxfId="10523" priority="10569" operator="equal">
      <formula>"grey"</formula>
    </cfRule>
    <cfRule type="cellIs" dxfId="10522" priority="10570" operator="equal">
      <formula>0</formula>
    </cfRule>
  </conditionalFormatting>
  <conditionalFormatting sqref="G197:G199">
    <cfRule type="cellIs" dxfId="10521" priority="10563" operator="equal">
      <formula>"red"</formula>
    </cfRule>
  </conditionalFormatting>
  <conditionalFormatting sqref="F190:G190">
    <cfRule type="cellIs" dxfId="10520" priority="10553" operator="equal">
      <formula>"red"</formula>
    </cfRule>
    <cfRule type="cellIs" dxfId="10519" priority="10555" operator="equal">
      <formula>3</formula>
    </cfRule>
    <cfRule type="cellIs" dxfId="10518" priority="10556" operator="equal">
      <formula>"yellow"</formula>
    </cfRule>
    <cfRule type="cellIs" dxfId="10517" priority="10557" operator="equal">
      <formula>2</formula>
    </cfRule>
    <cfRule type="cellIs" dxfId="10516" priority="10558" operator="equal">
      <formula>"green"</formula>
    </cfRule>
    <cfRule type="cellIs" dxfId="10515" priority="10559" operator="equal">
      <formula>1</formula>
    </cfRule>
    <cfRule type="cellIs" dxfId="10514" priority="10560" operator="equal">
      <formula>"grey"</formula>
    </cfRule>
    <cfRule type="cellIs" dxfId="10513" priority="10561" operator="equal">
      <formula>0</formula>
    </cfRule>
  </conditionalFormatting>
  <conditionalFormatting sqref="G190">
    <cfRule type="cellIs" dxfId="10512" priority="10554" operator="equal">
      <formula>"red"</formula>
    </cfRule>
  </conditionalFormatting>
  <conditionalFormatting sqref="F184:G184">
    <cfRule type="cellIs" dxfId="10511" priority="10535" operator="equal">
      <formula>"red"</formula>
    </cfRule>
    <cfRule type="cellIs" dxfId="10510" priority="10537" operator="equal">
      <formula>3</formula>
    </cfRule>
    <cfRule type="cellIs" dxfId="10509" priority="10538" operator="equal">
      <formula>"yellow"</formula>
    </cfRule>
    <cfRule type="cellIs" dxfId="10508" priority="10539" operator="equal">
      <formula>2</formula>
    </cfRule>
    <cfRule type="cellIs" dxfId="10507" priority="10540" operator="equal">
      <formula>"green"</formula>
    </cfRule>
    <cfRule type="cellIs" dxfId="10506" priority="10541" operator="equal">
      <formula>1</formula>
    </cfRule>
    <cfRule type="cellIs" dxfId="10505" priority="10542" operator="equal">
      <formula>"grey"</formula>
    </cfRule>
    <cfRule type="cellIs" dxfId="10504" priority="10543" operator="equal">
      <formula>0</formula>
    </cfRule>
  </conditionalFormatting>
  <conditionalFormatting sqref="G184">
    <cfRule type="cellIs" dxfId="10503" priority="10536" operator="equal">
      <formula>"red"</formula>
    </cfRule>
  </conditionalFormatting>
  <conditionalFormatting sqref="F179:G179">
    <cfRule type="cellIs" dxfId="10502" priority="10526" operator="equal">
      <formula>"red"</formula>
    </cfRule>
    <cfRule type="cellIs" dxfId="10501" priority="10528" operator="equal">
      <formula>3</formula>
    </cfRule>
    <cfRule type="cellIs" dxfId="10500" priority="10529" operator="equal">
      <formula>"yellow"</formula>
    </cfRule>
    <cfRule type="cellIs" dxfId="10499" priority="10530" operator="equal">
      <formula>2</formula>
    </cfRule>
    <cfRule type="cellIs" dxfId="10498" priority="10531" operator="equal">
      <formula>"green"</formula>
    </cfRule>
    <cfRule type="cellIs" dxfId="10497" priority="10532" operator="equal">
      <formula>1</formula>
    </cfRule>
    <cfRule type="cellIs" dxfId="10496" priority="10533" operator="equal">
      <formula>"grey"</formula>
    </cfRule>
    <cfRule type="cellIs" dxfId="10495" priority="10534" operator="equal">
      <formula>0</formula>
    </cfRule>
  </conditionalFormatting>
  <conditionalFormatting sqref="G179">
    <cfRule type="cellIs" dxfId="10494" priority="10527" operator="equal">
      <formula>"red"</formula>
    </cfRule>
  </conditionalFormatting>
  <conditionalFormatting sqref="F87:G87">
    <cfRule type="cellIs" dxfId="10493" priority="10517" operator="equal">
      <formula>"red"</formula>
    </cfRule>
    <cfRule type="cellIs" dxfId="10492" priority="10519" operator="equal">
      <formula>3</formula>
    </cfRule>
    <cfRule type="cellIs" dxfId="10491" priority="10520" operator="equal">
      <formula>"yellow"</formula>
    </cfRule>
    <cfRule type="cellIs" dxfId="10490" priority="10521" operator="equal">
      <formula>2</formula>
    </cfRule>
    <cfRule type="cellIs" dxfId="10489" priority="10522" operator="equal">
      <formula>"green"</formula>
    </cfRule>
    <cfRule type="cellIs" dxfId="10488" priority="10523" operator="equal">
      <formula>1</formula>
    </cfRule>
    <cfRule type="cellIs" dxfId="10487" priority="10524" operator="equal">
      <formula>"grey"</formula>
    </cfRule>
    <cfRule type="cellIs" dxfId="10486" priority="10525" operator="equal">
      <formula>0</formula>
    </cfRule>
  </conditionalFormatting>
  <conditionalFormatting sqref="G87">
    <cfRule type="cellIs" dxfId="10485" priority="10518" operator="equal">
      <formula>"red"</formula>
    </cfRule>
  </conditionalFormatting>
  <conditionalFormatting sqref="F83:G83">
    <cfRule type="cellIs" dxfId="10484" priority="10508" operator="equal">
      <formula>"red"</formula>
    </cfRule>
    <cfRule type="cellIs" dxfId="10483" priority="10510" operator="equal">
      <formula>3</formula>
    </cfRule>
    <cfRule type="cellIs" dxfId="10482" priority="10511" operator="equal">
      <formula>"yellow"</formula>
    </cfRule>
    <cfRule type="cellIs" dxfId="10481" priority="10512" operator="equal">
      <formula>2</formula>
    </cfRule>
    <cfRule type="cellIs" dxfId="10480" priority="10513" operator="equal">
      <formula>"green"</formula>
    </cfRule>
    <cfRule type="cellIs" dxfId="10479" priority="10514" operator="equal">
      <formula>1</formula>
    </cfRule>
    <cfRule type="cellIs" dxfId="10478" priority="10515" operator="equal">
      <formula>"grey"</formula>
    </cfRule>
    <cfRule type="cellIs" dxfId="10477" priority="10516" operator="equal">
      <formula>0</formula>
    </cfRule>
  </conditionalFormatting>
  <conditionalFormatting sqref="G83">
    <cfRule type="cellIs" dxfId="10476" priority="10509" operator="equal">
      <formula>"red"</formula>
    </cfRule>
  </conditionalFormatting>
  <conditionalFormatting sqref="F55:G55">
    <cfRule type="cellIs" dxfId="10475" priority="10499" operator="equal">
      <formula>"red"</formula>
    </cfRule>
    <cfRule type="cellIs" dxfId="10474" priority="10501" operator="equal">
      <formula>3</formula>
    </cfRule>
    <cfRule type="cellIs" dxfId="10473" priority="10502" operator="equal">
      <formula>"yellow"</formula>
    </cfRule>
    <cfRule type="cellIs" dxfId="10472" priority="10503" operator="equal">
      <formula>2</formula>
    </cfRule>
    <cfRule type="cellIs" dxfId="10471" priority="10504" operator="equal">
      <formula>"green"</formula>
    </cfRule>
    <cfRule type="cellIs" dxfId="10470" priority="10505" operator="equal">
      <formula>1</formula>
    </cfRule>
    <cfRule type="cellIs" dxfId="10469" priority="10506" operator="equal">
      <formula>"grey"</formula>
    </cfRule>
    <cfRule type="cellIs" dxfId="10468" priority="10507" operator="equal">
      <formula>0</formula>
    </cfRule>
  </conditionalFormatting>
  <conditionalFormatting sqref="G55">
    <cfRule type="cellIs" dxfId="10467" priority="10500" operator="equal">
      <formula>"red"</formula>
    </cfRule>
  </conditionalFormatting>
  <conditionalFormatting sqref="F51:G51">
    <cfRule type="cellIs" dxfId="10466" priority="10490" operator="equal">
      <formula>"red"</formula>
    </cfRule>
    <cfRule type="cellIs" dxfId="10465" priority="10492" operator="equal">
      <formula>3</formula>
    </cfRule>
    <cfRule type="cellIs" dxfId="10464" priority="10493" operator="equal">
      <formula>"yellow"</formula>
    </cfRule>
    <cfRule type="cellIs" dxfId="10463" priority="10494" operator="equal">
      <formula>2</formula>
    </cfRule>
    <cfRule type="cellIs" dxfId="10462" priority="10495" operator="equal">
      <formula>"green"</formula>
    </cfRule>
    <cfRule type="cellIs" dxfId="10461" priority="10496" operator="equal">
      <formula>1</formula>
    </cfRule>
    <cfRule type="cellIs" dxfId="10460" priority="10497" operator="equal">
      <formula>"grey"</formula>
    </cfRule>
    <cfRule type="cellIs" dxfId="10459" priority="10498" operator="equal">
      <formula>0</formula>
    </cfRule>
  </conditionalFormatting>
  <conditionalFormatting sqref="G51">
    <cfRule type="cellIs" dxfId="10458" priority="10491" operator="equal">
      <formula>"red"</formula>
    </cfRule>
  </conditionalFormatting>
  <conditionalFormatting sqref="F223:G223">
    <cfRule type="cellIs" dxfId="10457" priority="10481" operator="equal">
      <formula>"red"</formula>
    </cfRule>
    <cfRule type="cellIs" dxfId="10456" priority="10483" operator="equal">
      <formula>3</formula>
    </cfRule>
    <cfRule type="cellIs" dxfId="10455" priority="10484" operator="equal">
      <formula>"yellow"</formula>
    </cfRule>
    <cfRule type="cellIs" dxfId="10454" priority="10485" operator="equal">
      <formula>2</formula>
    </cfRule>
    <cfRule type="cellIs" dxfId="10453" priority="10486" operator="equal">
      <formula>"green"</formula>
    </cfRule>
    <cfRule type="cellIs" dxfId="10452" priority="10487" operator="equal">
      <formula>1</formula>
    </cfRule>
    <cfRule type="cellIs" dxfId="10451" priority="10488" operator="equal">
      <formula>"grey"</formula>
    </cfRule>
    <cfRule type="cellIs" dxfId="10450" priority="10489" operator="equal">
      <formula>0</formula>
    </cfRule>
  </conditionalFormatting>
  <conditionalFormatting sqref="G223">
    <cfRule type="cellIs" dxfId="10449" priority="10482" operator="equal">
      <formula>"red"</formula>
    </cfRule>
  </conditionalFormatting>
  <conditionalFormatting sqref="F153:G153">
    <cfRule type="cellIs" dxfId="10448" priority="10473" operator="equal">
      <formula>"red"</formula>
    </cfRule>
  </conditionalFormatting>
  <conditionalFormatting sqref="G153">
    <cfRule type="cellIs" dxfId="10447" priority="10472" operator="equal">
      <formula>"red"</formula>
    </cfRule>
  </conditionalFormatting>
  <conditionalFormatting sqref="F152:G152">
    <cfRule type="cellIs" dxfId="10446" priority="10464" operator="equal">
      <formula>"red"</formula>
    </cfRule>
  </conditionalFormatting>
  <conditionalFormatting sqref="G152">
    <cfRule type="cellIs" dxfId="10445" priority="10463" operator="equal">
      <formula>"red"</formula>
    </cfRule>
  </conditionalFormatting>
  <conditionalFormatting sqref="F143:G143">
    <cfRule type="cellIs" dxfId="10444" priority="10474" operator="equal">
      <formula>3</formula>
    </cfRule>
    <cfRule type="cellIs" dxfId="10443" priority="10475" operator="equal">
      <formula>"yellow"</formula>
    </cfRule>
    <cfRule type="cellIs" dxfId="10442" priority="10476" operator="equal">
      <formula>2</formula>
    </cfRule>
    <cfRule type="cellIs" dxfId="10441" priority="10477" operator="equal">
      <formula>"green"</formula>
    </cfRule>
    <cfRule type="cellIs" dxfId="10440" priority="10478" operator="equal">
      <formula>1</formula>
    </cfRule>
    <cfRule type="cellIs" dxfId="10439" priority="10479" operator="equal">
      <formula>"grey"</formula>
    </cfRule>
    <cfRule type="cellIs" dxfId="10438" priority="10480" operator="equal">
      <formula>0</formula>
    </cfRule>
  </conditionalFormatting>
  <conditionalFormatting sqref="F143:G143">
    <cfRule type="cellIs" dxfId="10437" priority="10465" operator="equal">
      <formula>3</formula>
    </cfRule>
    <cfRule type="cellIs" dxfId="10436" priority="10466" operator="equal">
      <formula>"yellow"</formula>
    </cfRule>
    <cfRule type="cellIs" dxfId="10435" priority="10467" operator="equal">
      <formula>2</formula>
    </cfRule>
    <cfRule type="cellIs" dxfId="10434" priority="10468" operator="equal">
      <formula>"green"</formula>
    </cfRule>
    <cfRule type="cellIs" dxfId="10433" priority="10469" operator="equal">
      <formula>1</formula>
    </cfRule>
    <cfRule type="cellIs" dxfId="10432" priority="10470" operator="equal">
      <formula>"grey"</formula>
    </cfRule>
    <cfRule type="cellIs" dxfId="10431" priority="10471" operator="equal">
      <formula>0</formula>
    </cfRule>
  </conditionalFormatting>
  <conditionalFormatting sqref="F149:G149">
    <cfRule type="cellIs" dxfId="10430" priority="10454" operator="equal">
      <formula>"red"</formula>
    </cfRule>
    <cfRule type="cellIs" dxfId="10429" priority="10456" operator="equal">
      <formula>3</formula>
    </cfRule>
    <cfRule type="cellIs" dxfId="10428" priority="10457" operator="equal">
      <formula>"yellow"</formula>
    </cfRule>
    <cfRule type="cellIs" dxfId="10427" priority="10458" operator="equal">
      <formula>2</formula>
    </cfRule>
    <cfRule type="cellIs" dxfId="10426" priority="10459" operator="equal">
      <formula>"green"</formula>
    </cfRule>
    <cfRule type="cellIs" dxfId="10425" priority="10460" operator="equal">
      <formula>1</formula>
    </cfRule>
    <cfRule type="cellIs" dxfId="10424" priority="10461" operator="equal">
      <formula>"grey"</formula>
    </cfRule>
    <cfRule type="cellIs" dxfId="10423" priority="10462" operator="equal">
      <formula>0</formula>
    </cfRule>
  </conditionalFormatting>
  <conditionalFormatting sqref="G149">
    <cfRule type="cellIs" dxfId="10422" priority="10455" operator="equal">
      <formula>"red"</formula>
    </cfRule>
  </conditionalFormatting>
  <conditionalFormatting sqref="F149:G149">
    <cfRule type="cellIs" dxfId="10421" priority="10445" operator="equal">
      <formula>"red"</formula>
    </cfRule>
    <cfRule type="cellIs" dxfId="10420" priority="10447" operator="equal">
      <formula>3</formula>
    </cfRule>
    <cfRule type="cellIs" dxfId="10419" priority="10448" operator="equal">
      <formula>"yellow"</formula>
    </cfRule>
    <cfRule type="cellIs" dxfId="10418" priority="10449" operator="equal">
      <formula>2</formula>
    </cfRule>
    <cfRule type="cellIs" dxfId="10417" priority="10450" operator="equal">
      <formula>"green"</formula>
    </cfRule>
    <cfRule type="cellIs" dxfId="10416" priority="10451" operator="equal">
      <formula>1</formula>
    </cfRule>
    <cfRule type="cellIs" dxfId="10415" priority="10452" operator="equal">
      <formula>"grey"</formula>
    </cfRule>
    <cfRule type="cellIs" dxfId="10414" priority="10453" operator="equal">
      <formula>0</formula>
    </cfRule>
  </conditionalFormatting>
  <conditionalFormatting sqref="G149">
    <cfRule type="cellIs" dxfId="10413" priority="10446" operator="equal">
      <formula>"red"</formula>
    </cfRule>
  </conditionalFormatting>
  <conditionalFormatting sqref="F142:G142">
    <cfRule type="cellIs" dxfId="10412" priority="10436" operator="equal">
      <formula>"red"</formula>
    </cfRule>
    <cfRule type="cellIs" dxfId="10411" priority="10438" operator="equal">
      <formula>3</formula>
    </cfRule>
    <cfRule type="cellIs" dxfId="10410" priority="10439" operator="equal">
      <formula>"yellow"</formula>
    </cfRule>
    <cfRule type="cellIs" dxfId="10409" priority="10440" operator="equal">
      <formula>2</formula>
    </cfRule>
    <cfRule type="cellIs" dxfId="10408" priority="10441" operator="equal">
      <formula>"green"</formula>
    </cfRule>
    <cfRule type="cellIs" dxfId="10407" priority="10442" operator="equal">
      <formula>1</formula>
    </cfRule>
    <cfRule type="cellIs" dxfId="10406" priority="10443" operator="equal">
      <formula>"grey"</formula>
    </cfRule>
    <cfRule type="cellIs" dxfId="10405" priority="10444" operator="equal">
      <formula>0</formula>
    </cfRule>
  </conditionalFormatting>
  <conditionalFormatting sqref="G142">
    <cfRule type="cellIs" dxfId="10404" priority="10437" operator="equal">
      <formula>"red"</formula>
    </cfRule>
  </conditionalFormatting>
  <conditionalFormatting sqref="F142:G142">
    <cfRule type="cellIs" dxfId="10403" priority="10427" operator="equal">
      <formula>"red"</formula>
    </cfRule>
    <cfRule type="cellIs" dxfId="10402" priority="10429" operator="equal">
      <formula>3</formula>
    </cfRule>
    <cfRule type="cellIs" dxfId="10401" priority="10430" operator="equal">
      <formula>"yellow"</formula>
    </cfRule>
    <cfRule type="cellIs" dxfId="10400" priority="10431" operator="equal">
      <formula>2</formula>
    </cfRule>
    <cfRule type="cellIs" dxfId="10399" priority="10432" operator="equal">
      <formula>"green"</formula>
    </cfRule>
    <cfRule type="cellIs" dxfId="10398" priority="10433" operator="equal">
      <formula>1</formula>
    </cfRule>
    <cfRule type="cellIs" dxfId="10397" priority="10434" operator="equal">
      <formula>"grey"</formula>
    </cfRule>
    <cfRule type="cellIs" dxfId="10396" priority="10435" operator="equal">
      <formula>0</formula>
    </cfRule>
  </conditionalFormatting>
  <conditionalFormatting sqref="G142">
    <cfRule type="cellIs" dxfId="10395" priority="10428" operator="equal">
      <formula>"red"</formula>
    </cfRule>
  </conditionalFormatting>
  <conditionalFormatting sqref="F148:G148">
    <cfRule type="cellIs" dxfId="10394" priority="10418" operator="equal">
      <formula>"red"</formula>
    </cfRule>
    <cfRule type="cellIs" dxfId="10393" priority="10420" operator="equal">
      <formula>3</formula>
    </cfRule>
    <cfRule type="cellIs" dxfId="10392" priority="10421" operator="equal">
      <formula>"yellow"</formula>
    </cfRule>
    <cfRule type="cellIs" dxfId="10391" priority="10422" operator="equal">
      <formula>2</formula>
    </cfRule>
    <cfRule type="cellIs" dxfId="10390" priority="10423" operator="equal">
      <formula>"green"</formula>
    </cfRule>
    <cfRule type="cellIs" dxfId="10389" priority="10424" operator="equal">
      <formula>1</formula>
    </cfRule>
    <cfRule type="cellIs" dxfId="10388" priority="10425" operator="equal">
      <formula>"grey"</formula>
    </cfRule>
    <cfRule type="cellIs" dxfId="10387" priority="10426" operator="equal">
      <formula>0</formula>
    </cfRule>
  </conditionalFormatting>
  <conditionalFormatting sqref="G148">
    <cfRule type="cellIs" dxfId="10386" priority="10419" operator="equal">
      <formula>"red"</formula>
    </cfRule>
  </conditionalFormatting>
  <conditionalFormatting sqref="F148:G148">
    <cfRule type="cellIs" dxfId="10385" priority="10409" operator="equal">
      <formula>"red"</formula>
    </cfRule>
    <cfRule type="cellIs" dxfId="10384" priority="10411" operator="equal">
      <formula>3</formula>
    </cfRule>
    <cfRule type="cellIs" dxfId="10383" priority="10412" operator="equal">
      <formula>"yellow"</formula>
    </cfRule>
    <cfRule type="cellIs" dxfId="10382" priority="10413" operator="equal">
      <formula>2</formula>
    </cfRule>
    <cfRule type="cellIs" dxfId="10381" priority="10414" operator="equal">
      <formula>"green"</formula>
    </cfRule>
    <cfRule type="cellIs" dxfId="10380" priority="10415" operator="equal">
      <formula>1</formula>
    </cfRule>
    <cfRule type="cellIs" dxfId="10379" priority="10416" operator="equal">
      <formula>"grey"</formula>
    </cfRule>
    <cfRule type="cellIs" dxfId="10378" priority="10417" operator="equal">
      <formula>0</formula>
    </cfRule>
  </conditionalFormatting>
  <conditionalFormatting sqref="G148">
    <cfRule type="cellIs" dxfId="10377" priority="10410" operator="equal">
      <formula>"red"</formula>
    </cfRule>
  </conditionalFormatting>
  <conditionalFormatting sqref="F152:G152">
    <cfRule type="cellIs" dxfId="10376" priority="10408" operator="equal">
      <formula>"red"</formula>
    </cfRule>
  </conditionalFormatting>
  <conditionalFormatting sqref="G152">
    <cfRule type="cellIs" dxfId="10375" priority="10407" operator="equal">
      <formula>"red"</formula>
    </cfRule>
  </conditionalFormatting>
  <conditionalFormatting sqref="F151:G151">
    <cfRule type="cellIs" dxfId="10374" priority="10399" operator="equal">
      <formula>"red"</formula>
    </cfRule>
  </conditionalFormatting>
  <conditionalFormatting sqref="G151">
    <cfRule type="cellIs" dxfId="10373" priority="10398" operator="equal">
      <formula>"red"</formula>
    </cfRule>
  </conditionalFormatting>
  <conditionalFormatting sqref="F142:G142">
    <cfRule type="cellIs" dxfId="10372" priority="10390" operator="equal">
      <formula>"red"</formula>
    </cfRule>
  </conditionalFormatting>
  <conditionalFormatting sqref="G142">
    <cfRule type="cellIs" dxfId="10371" priority="10389" operator="equal">
      <formula>"red"</formula>
    </cfRule>
  </conditionalFormatting>
  <conditionalFormatting sqref="F136:G138">
    <cfRule type="cellIs" dxfId="10370" priority="10400" operator="equal">
      <formula>3</formula>
    </cfRule>
    <cfRule type="cellIs" dxfId="10369" priority="10401" operator="equal">
      <formula>"yellow"</formula>
    </cfRule>
    <cfRule type="cellIs" dxfId="10368" priority="10402" operator="equal">
      <formula>2</formula>
    </cfRule>
    <cfRule type="cellIs" dxfId="10367" priority="10403" operator="equal">
      <formula>"green"</formula>
    </cfRule>
    <cfRule type="cellIs" dxfId="10366" priority="10404" operator="equal">
      <formula>1</formula>
    </cfRule>
    <cfRule type="cellIs" dxfId="10365" priority="10405" operator="equal">
      <formula>"grey"</formula>
    </cfRule>
    <cfRule type="cellIs" dxfId="10364" priority="10406" operator="equal">
      <formula>0</formula>
    </cfRule>
  </conditionalFormatting>
  <conditionalFormatting sqref="F135:G135">
    <cfRule type="cellIs" dxfId="10363" priority="10391" operator="equal">
      <formula>3</formula>
    </cfRule>
    <cfRule type="cellIs" dxfId="10362" priority="10392" operator="equal">
      <formula>"yellow"</formula>
    </cfRule>
    <cfRule type="cellIs" dxfId="10361" priority="10393" operator="equal">
      <formula>2</formula>
    </cfRule>
    <cfRule type="cellIs" dxfId="10360" priority="10394" operator="equal">
      <formula>"green"</formula>
    </cfRule>
    <cfRule type="cellIs" dxfId="10359" priority="10395" operator="equal">
      <formula>1</formula>
    </cfRule>
    <cfRule type="cellIs" dxfId="10358" priority="10396" operator="equal">
      <formula>"grey"</formula>
    </cfRule>
    <cfRule type="cellIs" dxfId="10357" priority="10397" operator="equal">
      <formula>0</formula>
    </cfRule>
  </conditionalFormatting>
  <conditionalFormatting sqref="F134:G134">
    <cfRule type="cellIs" dxfId="10356" priority="10380" operator="equal">
      <formula>"red"</formula>
    </cfRule>
    <cfRule type="cellIs" dxfId="10355" priority="10382" operator="equal">
      <formula>3</formula>
    </cfRule>
    <cfRule type="cellIs" dxfId="10354" priority="10383" operator="equal">
      <formula>"yellow"</formula>
    </cfRule>
    <cfRule type="cellIs" dxfId="10353" priority="10384" operator="equal">
      <formula>2</formula>
    </cfRule>
    <cfRule type="cellIs" dxfId="10352" priority="10385" operator="equal">
      <formula>"green"</formula>
    </cfRule>
    <cfRule type="cellIs" dxfId="10351" priority="10386" operator="equal">
      <formula>1</formula>
    </cfRule>
    <cfRule type="cellIs" dxfId="10350" priority="10387" operator="equal">
      <formula>"grey"</formula>
    </cfRule>
    <cfRule type="cellIs" dxfId="10349" priority="10388" operator="equal">
      <formula>0</formula>
    </cfRule>
  </conditionalFormatting>
  <conditionalFormatting sqref="G134">
    <cfRule type="cellIs" dxfId="10348" priority="10381" operator="equal">
      <formula>"red"</formula>
    </cfRule>
  </conditionalFormatting>
  <conditionalFormatting sqref="F156:G156">
    <cfRule type="cellIs" dxfId="10347" priority="10371" operator="equal">
      <formula>"red"</formula>
    </cfRule>
    <cfRule type="cellIs" dxfId="10346" priority="10373" operator="equal">
      <formula>3</formula>
    </cfRule>
    <cfRule type="cellIs" dxfId="10345" priority="10374" operator="equal">
      <formula>"yellow"</formula>
    </cfRule>
    <cfRule type="cellIs" dxfId="10344" priority="10375" operator="equal">
      <formula>2</formula>
    </cfRule>
    <cfRule type="cellIs" dxfId="10343" priority="10376" operator="equal">
      <formula>"green"</formula>
    </cfRule>
    <cfRule type="cellIs" dxfId="10342" priority="10377" operator="equal">
      <formula>1</formula>
    </cfRule>
    <cfRule type="cellIs" dxfId="10341" priority="10378" operator="equal">
      <formula>"grey"</formula>
    </cfRule>
    <cfRule type="cellIs" dxfId="10340" priority="10379" operator="equal">
      <formula>0</formula>
    </cfRule>
  </conditionalFormatting>
  <conditionalFormatting sqref="G156">
    <cfRule type="cellIs" dxfId="10339" priority="10372" operator="equal">
      <formula>"red"</formula>
    </cfRule>
  </conditionalFormatting>
  <conditionalFormatting sqref="F142:G142">
    <cfRule type="cellIs" dxfId="10338" priority="10362" operator="equal">
      <formula>"red"</formula>
    </cfRule>
    <cfRule type="cellIs" dxfId="10337" priority="10364" operator="equal">
      <formula>3</formula>
    </cfRule>
    <cfRule type="cellIs" dxfId="10336" priority="10365" operator="equal">
      <formula>"yellow"</formula>
    </cfRule>
    <cfRule type="cellIs" dxfId="10335" priority="10366" operator="equal">
      <formula>2</formula>
    </cfRule>
    <cfRule type="cellIs" dxfId="10334" priority="10367" operator="equal">
      <formula>"green"</formula>
    </cfRule>
    <cfRule type="cellIs" dxfId="10333" priority="10368" operator="equal">
      <formula>1</formula>
    </cfRule>
    <cfRule type="cellIs" dxfId="10332" priority="10369" operator="equal">
      <formula>"grey"</formula>
    </cfRule>
    <cfRule type="cellIs" dxfId="10331" priority="10370" operator="equal">
      <formula>0</formula>
    </cfRule>
  </conditionalFormatting>
  <conditionalFormatting sqref="G142">
    <cfRule type="cellIs" dxfId="10330" priority="10363" operator="equal">
      <formula>"red"</formula>
    </cfRule>
  </conditionalFormatting>
  <conditionalFormatting sqref="F148:G148">
    <cfRule type="cellIs" dxfId="10329" priority="10353" operator="equal">
      <formula>"red"</formula>
    </cfRule>
    <cfRule type="cellIs" dxfId="10328" priority="10355" operator="equal">
      <formula>3</formula>
    </cfRule>
    <cfRule type="cellIs" dxfId="10327" priority="10356" operator="equal">
      <formula>"yellow"</formula>
    </cfRule>
    <cfRule type="cellIs" dxfId="10326" priority="10357" operator="equal">
      <formula>2</formula>
    </cfRule>
    <cfRule type="cellIs" dxfId="10325" priority="10358" operator="equal">
      <formula>"green"</formula>
    </cfRule>
    <cfRule type="cellIs" dxfId="10324" priority="10359" operator="equal">
      <formula>1</formula>
    </cfRule>
    <cfRule type="cellIs" dxfId="10323" priority="10360" operator="equal">
      <formula>"grey"</formula>
    </cfRule>
    <cfRule type="cellIs" dxfId="10322" priority="10361" operator="equal">
      <formula>0</formula>
    </cfRule>
  </conditionalFormatting>
  <conditionalFormatting sqref="G148">
    <cfRule type="cellIs" dxfId="10321" priority="10354" operator="equal">
      <formula>"red"</formula>
    </cfRule>
  </conditionalFormatting>
  <conditionalFormatting sqref="F148:G148">
    <cfRule type="cellIs" dxfId="10320" priority="10344" operator="equal">
      <formula>"red"</formula>
    </cfRule>
    <cfRule type="cellIs" dxfId="10319" priority="10346" operator="equal">
      <formula>3</formula>
    </cfRule>
    <cfRule type="cellIs" dxfId="10318" priority="10347" operator="equal">
      <formula>"yellow"</formula>
    </cfRule>
    <cfRule type="cellIs" dxfId="10317" priority="10348" operator="equal">
      <formula>2</formula>
    </cfRule>
    <cfRule type="cellIs" dxfId="10316" priority="10349" operator="equal">
      <formula>"green"</formula>
    </cfRule>
    <cfRule type="cellIs" dxfId="10315" priority="10350" operator="equal">
      <formula>1</formula>
    </cfRule>
    <cfRule type="cellIs" dxfId="10314" priority="10351" operator="equal">
      <formula>"grey"</formula>
    </cfRule>
    <cfRule type="cellIs" dxfId="10313" priority="10352" operator="equal">
      <formula>0</formula>
    </cfRule>
  </conditionalFormatting>
  <conditionalFormatting sqref="G148">
    <cfRule type="cellIs" dxfId="10312" priority="10345" operator="equal">
      <formula>"red"</formula>
    </cfRule>
  </conditionalFormatting>
  <conditionalFormatting sqref="F141:G141">
    <cfRule type="cellIs" dxfId="10311" priority="10335" operator="equal">
      <formula>"red"</formula>
    </cfRule>
    <cfRule type="cellIs" dxfId="10310" priority="10337" operator="equal">
      <formula>3</formula>
    </cfRule>
    <cfRule type="cellIs" dxfId="10309" priority="10338" operator="equal">
      <formula>"yellow"</formula>
    </cfRule>
    <cfRule type="cellIs" dxfId="10308" priority="10339" operator="equal">
      <formula>2</formula>
    </cfRule>
    <cfRule type="cellIs" dxfId="10307" priority="10340" operator="equal">
      <formula>"green"</formula>
    </cfRule>
    <cfRule type="cellIs" dxfId="10306" priority="10341" operator="equal">
      <formula>1</formula>
    </cfRule>
    <cfRule type="cellIs" dxfId="10305" priority="10342" operator="equal">
      <formula>"grey"</formula>
    </cfRule>
    <cfRule type="cellIs" dxfId="10304" priority="10343" operator="equal">
      <formula>0</formula>
    </cfRule>
  </conditionalFormatting>
  <conditionalFormatting sqref="G141">
    <cfRule type="cellIs" dxfId="10303" priority="10336" operator="equal">
      <formula>"red"</formula>
    </cfRule>
  </conditionalFormatting>
  <conditionalFormatting sqref="F141:G141">
    <cfRule type="cellIs" dxfId="10302" priority="10326" operator="equal">
      <formula>"red"</formula>
    </cfRule>
    <cfRule type="cellIs" dxfId="10301" priority="10328" operator="equal">
      <formula>3</formula>
    </cfRule>
    <cfRule type="cellIs" dxfId="10300" priority="10329" operator="equal">
      <formula>"yellow"</formula>
    </cfRule>
    <cfRule type="cellIs" dxfId="10299" priority="10330" operator="equal">
      <formula>2</formula>
    </cfRule>
    <cfRule type="cellIs" dxfId="10298" priority="10331" operator="equal">
      <formula>"green"</formula>
    </cfRule>
    <cfRule type="cellIs" dxfId="10297" priority="10332" operator="equal">
      <formula>1</formula>
    </cfRule>
    <cfRule type="cellIs" dxfId="10296" priority="10333" operator="equal">
      <formula>"grey"</formula>
    </cfRule>
    <cfRule type="cellIs" dxfId="10295" priority="10334" operator="equal">
      <formula>0</formula>
    </cfRule>
  </conditionalFormatting>
  <conditionalFormatting sqref="G141">
    <cfRule type="cellIs" dxfId="10294" priority="10327" operator="equal">
      <formula>"red"</formula>
    </cfRule>
  </conditionalFormatting>
  <conditionalFormatting sqref="F147:G147">
    <cfRule type="cellIs" dxfId="10293" priority="10317" operator="equal">
      <formula>"red"</formula>
    </cfRule>
    <cfRule type="cellIs" dxfId="10292" priority="10319" operator="equal">
      <formula>3</formula>
    </cfRule>
    <cfRule type="cellIs" dxfId="10291" priority="10320" operator="equal">
      <formula>"yellow"</formula>
    </cfRule>
    <cfRule type="cellIs" dxfId="10290" priority="10321" operator="equal">
      <formula>2</formula>
    </cfRule>
    <cfRule type="cellIs" dxfId="10289" priority="10322" operator="equal">
      <formula>"green"</formula>
    </cfRule>
    <cfRule type="cellIs" dxfId="10288" priority="10323" operator="equal">
      <formula>1</formula>
    </cfRule>
    <cfRule type="cellIs" dxfId="10287" priority="10324" operator="equal">
      <formula>"grey"</formula>
    </cfRule>
    <cfRule type="cellIs" dxfId="10286" priority="10325" operator="equal">
      <formula>0</formula>
    </cfRule>
  </conditionalFormatting>
  <conditionalFormatting sqref="G147">
    <cfRule type="cellIs" dxfId="10285" priority="10318" operator="equal">
      <formula>"red"</formula>
    </cfRule>
  </conditionalFormatting>
  <conditionalFormatting sqref="F147:G147">
    <cfRule type="cellIs" dxfId="10284" priority="10308" operator="equal">
      <formula>"red"</formula>
    </cfRule>
    <cfRule type="cellIs" dxfId="10283" priority="10310" operator="equal">
      <formula>3</formula>
    </cfRule>
    <cfRule type="cellIs" dxfId="10282" priority="10311" operator="equal">
      <formula>"yellow"</formula>
    </cfRule>
    <cfRule type="cellIs" dxfId="10281" priority="10312" operator="equal">
      <formula>2</formula>
    </cfRule>
    <cfRule type="cellIs" dxfId="10280" priority="10313" operator="equal">
      <formula>"green"</formula>
    </cfRule>
    <cfRule type="cellIs" dxfId="10279" priority="10314" operator="equal">
      <formula>1</formula>
    </cfRule>
    <cfRule type="cellIs" dxfId="10278" priority="10315" operator="equal">
      <formula>"grey"</formula>
    </cfRule>
    <cfRule type="cellIs" dxfId="10277" priority="10316" operator="equal">
      <formula>0</formula>
    </cfRule>
  </conditionalFormatting>
  <conditionalFormatting sqref="G147">
    <cfRule type="cellIs" dxfId="10276" priority="10309" operator="equal">
      <formula>"red"</formula>
    </cfRule>
  </conditionalFormatting>
  <conditionalFormatting sqref="F155:G155">
    <cfRule type="cellIs" dxfId="10275" priority="10300" operator="equal">
      <formula>"red"</formula>
    </cfRule>
    <cfRule type="cellIs" dxfId="10274" priority="10301" operator="equal">
      <formula>3</formula>
    </cfRule>
    <cfRule type="cellIs" dxfId="10273" priority="10302" operator="equal">
      <formula>"yellow"</formula>
    </cfRule>
    <cfRule type="cellIs" dxfId="10272" priority="10303" operator="equal">
      <formula>2</formula>
    </cfRule>
    <cfRule type="cellIs" dxfId="10271" priority="10304" operator="equal">
      <formula>"green"</formula>
    </cfRule>
    <cfRule type="cellIs" dxfId="10270" priority="10305" operator="equal">
      <formula>1</formula>
    </cfRule>
    <cfRule type="cellIs" dxfId="10269" priority="10306" operator="equal">
      <formula>"grey"</formula>
    </cfRule>
    <cfRule type="cellIs" dxfId="10268" priority="10307" operator="equal">
      <formula>0</formula>
    </cfRule>
  </conditionalFormatting>
  <conditionalFormatting sqref="F158:G158">
    <cfRule type="cellIs" dxfId="10267" priority="10292" operator="equal">
      <formula>"red"</formula>
    </cfRule>
  </conditionalFormatting>
  <conditionalFormatting sqref="G158">
    <cfRule type="cellIs" dxfId="10266" priority="10291" operator="equal">
      <formula>"red"</formula>
    </cfRule>
  </conditionalFormatting>
  <conditionalFormatting sqref="F159:G159">
    <cfRule type="cellIs" dxfId="10265" priority="10283" operator="equal">
      <formula>"red"</formula>
    </cfRule>
  </conditionalFormatting>
  <conditionalFormatting sqref="G159">
    <cfRule type="cellIs" dxfId="10264" priority="10282" operator="equal">
      <formula>"red"</formula>
    </cfRule>
  </conditionalFormatting>
  <conditionalFormatting sqref="F218:G218">
    <cfRule type="cellIs" dxfId="10263" priority="10293" operator="equal">
      <formula>3</formula>
    </cfRule>
    <cfRule type="cellIs" dxfId="10262" priority="10294" operator="equal">
      <formula>"yellow"</formula>
    </cfRule>
    <cfRule type="cellIs" dxfId="10261" priority="10295" operator="equal">
      <formula>2</formula>
    </cfRule>
    <cfRule type="cellIs" dxfId="10260" priority="10296" operator="equal">
      <formula>"green"</formula>
    </cfRule>
    <cfRule type="cellIs" dxfId="10259" priority="10297" operator="equal">
      <formula>1</formula>
    </cfRule>
    <cfRule type="cellIs" dxfId="10258" priority="10298" operator="equal">
      <formula>"grey"</formula>
    </cfRule>
    <cfRule type="cellIs" dxfId="10257" priority="10299" operator="equal">
      <formula>0</formula>
    </cfRule>
  </conditionalFormatting>
  <conditionalFormatting sqref="F166:G166">
    <cfRule type="cellIs" dxfId="10256" priority="10284" operator="equal">
      <formula>3</formula>
    </cfRule>
    <cfRule type="cellIs" dxfId="10255" priority="10285" operator="equal">
      <formula>"yellow"</formula>
    </cfRule>
    <cfRule type="cellIs" dxfId="10254" priority="10286" operator="equal">
      <formula>2</formula>
    </cfRule>
    <cfRule type="cellIs" dxfId="10253" priority="10287" operator="equal">
      <formula>"green"</formula>
    </cfRule>
    <cfRule type="cellIs" dxfId="10252" priority="10288" operator="equal">
      <formula>1</formula>
    </cfRule>
    <cfRule type="cellIs" dxfId="10251" priority="10289" operator="equal">
      <formula>"grey"</formula>
    </cfRule>
    <cfRule type="cellIs" dxfId="10250" priority="10290" operator="equal">
      <formula>0</formula>
    </cfRule>
  </conditionalFormatting>
  <conditionalFormatting sqref="F161:G161">
    <cfRule type="cellIs" dxfId="10249" priority="10274" operator="equal">
      <formula>"red"</formula>
    </cfRule>
  </conditionalFormatting>
  <conditionalFormatting sqref="G161">
    <cfRule type="cellIs" dxfId="10248" priority="10273" operator="equal">
      <formula>"red"</formula>
    </cfRule>
  </conditionalFormatting>
  <conditionalFormatting sqref="F160:G160">
    <cfRule type="cellIs" dxfId="10247" priority="10272" operator="equal">
      <formula>"red"</formula>
    </cfRule>
  </conditionalFormatting>
  <conditionalFormatting sqref="G160">
    <cfRule type="cellIs" dxfId="10246" priority="10271" operator="equal">
      <formula>"red"</formula>
    </cfRule>
  </conditionalFormatting>
  <conditionalFormatting sqref="F159:G159">
    <cfRule type="cellIs" dxfId="10245" priority="10275" operator="equal">
      <formula>3</formula>
    </cfRule>
    <cfRule type="cellIs" dxfId="10244" priority="10276" operator="equal">
      <formula>"yellow"</formula>
    </cfRule>
    <cfRule type="cellIs" dxfId="10243" priority="10277" operator="equal">
      <formula>2</formula>
    </cfRule>
    <cfRule type="cellIs" dxfId="10242" priority="10278" operator="equal">
      <formula>"green"</formula>
    </cfRule>
    <cfRule type="cellIs" dxfId="10241" priority="10279" operator="equal">
      <formula>1</formula>
    </cfRule>
    <cfRule type="cellIs" dxfId="10240" priority="10280" operator="equal">
      <formula>"grey"</formula>
    </cfRule>
    <cfRule type="cellIs" dxfId="10239" priority="10281" operator="equal">
      <formula>0</formula>
    </cfRule>
  </conditionalFormatting>
  <conditionalFormatting sqref="F160:G160">
    <cfRule type="cellIs" dxfId="10238" priority="10270" operator="equal">
      <formula>"red"</formula>
    </cfRule>
  </conditionalFormatting>
  <conditionalFormatting sqref="G160">
    <cfRule type="cellIs" dxfId="10237" priority="10269" operator="equal">
      <formula>"red"</formula>
    </cfRule>
  </conditionalFormatting>
  <conditionalFormatting sqref="F159:G159">
    <cfRule type="cellIs" dxfId="10236" priority="10261" operator="equal">
      <formula>"red"</formula>
    </cfRule>
  </conditionalFormatting>
  <conditionalFormatting sqref="G159">
    <cfRule type="cellIs" dxfId="10235" priority="10260" operator="equal">
      <formula>"red"</formula>
    </cfRule>
  </conditionalFormatting>
  <conditionalFormatting sqref="F164:G164">
    <cfRule type="cellIs" dxfId="10234" priority="10262" operator="equal">
      <formula>3</formula>
    </cfRule>
    <cfRule type="cellIs" dxfId="10233" priority="10263" operator="equal">
      <formula>"yellow"</formula>
    </cfRule>
    <cfRule type="cellIs" dxfId="10232" priority="10264" operator="equal">
      <formula>2</formula>
    </cfRule>
    <cfRule type="cellIs" dxfId="10231" priority="10265" operator="equal">
      <formula>"green"</formula>
    </cfRule>
    <cfRule type="cellIs" dxfId="10230" priority="10266" operator="equal">
      <formula>1</formula>
    </cfRule>
    <cfRule type="cellIs" dxfId="10229" priority="10267" operator="equal">
      <formula>"grey"</formula>
    </cfRule>
    <cfRule type="cellIs" dxfId="10228" priority="10268" operator="equal">
      <formula>0</formula>
    </cfRule>
  </conditionalFormatting>
  <conditionalFormatting sqref="F163:G163">
    <cfRule type="cellIs" dxfId="10227" priority="10252" operator="equal">
      <formula>"red"</formula>
    </cfRule>
    <cfRule type="cellIs" dxfId="10226" priority="10253" operator="equal">
      <formula>3</formula>
    </cfRule>
    <cfRule type="cellIs" dxfId="10225" priority="10254" operator="equal">
      <formula>"yellow"</formula>
    </cfRule>
    <cfRule type="cellIs" dxfId="10224" priority="10255" operator="equal">
      <formula>2</formula>
    </cfRule>
    <cfRule type="cellIs" dxfId="10223" priority="10256" operator="equal">
      <formula>"green"</formula>
    </cfRule>
    <cfRule type="cellIs" dxfId="10222" priority="10257" operator="equal">
      <formula>1</formula>
    </cfRule>
    <cfRule type="cellIs" dxfId="10221" priority="10258" operator="equal">
      <formula>"grey"</formula>
    </cfRule>
    <cfRule type="cellIs" dxfId="10220" priority="10259" operator="equal">
      <formula>0</formula>
    </cfRule>
  </conditionalFormatting>
  <conditionalFormatting sqref="F168:G170">
    <cfRule type="cellIs" dxfId="10219" priority="10244" operator="equal">
      <formula>"red"</formula>
    </cfRule>
    <cfRule type="cellIs" dxfId="10218" priority="10245" operator="equal">
      <formula>3</formula>
    </cfRule>
    <cfRule type="cellIs" dxfId="10217" priority="10246" operator="equal">
      <formula>"yellow"</formula>
    </cfRule>
    <cfRule type="cellIs" dxfId="10216" priority="10247" operator="equal">
      <formula>2</formula>
    </cfRule>
    <cfRule type="cellIs" dxfId="10215" priority="10248" operator="equal">
      <formula>"green"</formula>
    </cfRule>
    <cfRule type="cellIs" dxfId="10214" priority="10249" operator="equal">
      <formula>1</formula>
    </cfRule>
    <cfRule type="cellIs" dxfId="10213" priority="10250" operator="equal">
      <formula>"grey"</formula>
    </cfRule>
    <cfRule type="cellIs" dxfId="10212" priority="10251" operator="equal">
      <formula>0</formula>
    </cfRule>
  </conditionalFormatting>
  <conditionalFormatting sqref="F168:G168">
    <cfRule type="cellIs" dxfId="10211" priority="10236" operator="equal">
      <formula>"red"</formula>
    </cfRule>
    <cfRule type="cellIs" dxfId="10210" priority="10237" operator="equal">
      <formula>3</formula>
    </cfRule>
    <cfRule type="cellIs" dxfId="10209" priority="10238" operator="equal">
      <formula>"yellow"</formula>
    </cfRule>
    <cfRule type="cellIs" dxfId="10208" priority="10239" operator="equal">
      <formula>2</formula>
    </cfRule>
    <cfRule type="cellIs" dxfId="10207" priority="10240" operator="equal">
      <formula>"green"</formula>
    </cfRule>
    <cfRule type="cellIs" dxfId="10206" priority="10241" operator="equal">
      <formula>1</formula>
    </cfRule>
    <cfRule type="cellIs" dxfId="10205" priority="10242" operator="equal">
      <formula>"grey"</formula>
    </cfRule>
    <cfRule type="cellIs" dxfId="10204" priority="10243" operator="equal">
      <formula>0</formula>
    </cfRule>
  </conditionalFormatting>
  <conditionalFormatting sqref="F171:G171">
    <cfRule type="cellIs" dxfId="10203" priority="10228" operator="equal">
      <formula>"red"</formula>
    </cfRule>
    <cfRule type="cellIs" dxfId="10202" priority="10229" operator="equal">
      <formula>3</formula>
    </cfRule>
    <cfRule type="cellIs" dxfId="10201" priority="10230" operator="equal">
      <formula>"yellow"</formula>
    </cfRule>
    <cfRule type="cellIs" dxfId="10200" priority="10231" operator="equal">
      <formula>2</formula>
    </cfRule>
    <cfRule type="cellIs" dxfId="10199" priority="10232" operator="equal">
      <formula>"green"</formula>
    </cfRule>
    <cfRule type="cellIs" dxfId="10198" priority="10233" operator="equal">
      <formula>1</formula>
    </cfRule>
    <cfRule type="cellIs" dxfId="10197" priority="10234" operator="equal">
      <formula>"grey"</formula>
    </cfRule>
    <cfRule type="cellIs" dxfId="10196" priority="10235" operator="equal">
      <formula>0</formula>
    </cfRule>
  </conditionalFormatting>
  <conditionalFormatting sqref="F171:G171">
    <cfRule type="cellIs" dxfId="10195" priority="10220" operator="equal">
      <formula>"red"</formula>
    </cfRule>
    <cfRule type="cellIs" dxfId="10194" priority="10221" operator="equal">
      <formula>3</formula>
    </cfRule>
    <cfRule type="cellIs" dxfId="10193" priority="10222" operator="equal">
      <formula>"yellow"</formula>
    </cfRule>
    <cfRule type="cellIs" dxfId="10192" priority="10223" operator="equal">
      <formula>2</formula>
    </cfRule>
    <cfRule type="cellIs" dxfId="10191" priority="10224" operator="equal">
      <formula>"green"</formula>
    </cfRule>
    <cfRule type="cellIs" dxfId="10190" priority="10225" operator="equal">
      <formula>1</formula>
    </cfRule>
    <cfRule type="cellIs" dxfId="10189" priority="10226" operator="equal">
      <formula>"grey"</formula>
    </cfRule>
    <cfRule type="cellIs" dxfId="10188" priority="10227" operator="equal">
      <formula>0</formula>
    </cfRule>
  </conditionalFormatting>
  <conditionalFormatting sqref="F170:G170">
    <cfRule type="cellIs" dxfId="10187" priority="10212" operator="equal">
      <formula>"red"</formula>
    </cfRule>
    <cfRule type="cellIs" dxfId="10186" priority="10213" operator="equal">
      <formula>3</formula>
    </cfRule>
    <cfRule type="cellIs" dxfId="10185" priority="10214" operator="equal">
      <formula>"yellow"</formula>
    </cfRule>
    <cfRule type="cellIs" dxfId="10184" priority="10215" operator="equal">
      <formula>2</formula>
    </cfRule>
    <cfRule type="cellIs" dxfId="10183" priority="10216" operator="equal">
      <formula>"green"</formula>
    </cfRule>
    <cfRule type="cellIs" dxfId="10182" priority="10217" operator="equal">
      <formula>1</formula>
    </cfRule>
    <cfRule type="cellIs" dxfId="10181" priority="10218" operator="equal">
      <formula>"grey"</formula>
    </cfRule>
    <cfRule type="cellIs" dxfId="10180" priority="10219" operator="equal">
      <formula>0</formula>
    </cfRule>
  </conditionalFormatting>
  <conditionalFormatting sqref="F170:G170">
    <cfRule type="cellIs" dxfId="10179" priority="10204" operator="equal">
      <formula>"red"</formula>
    </cfRule>
    <cfRule type="cellIs" dxfId="10178" priority="10205" operator="equal">
      <formula>3</formula>
    </cfRule>
    <cfRule type="cellIs" dxfId="10177" priority="10206" operator="equal">
      <formula>"yellow"</formula>
    </cfRule>
    <cfRule type="cellIs" dxfId="10176" priority="10207" operator="equal">
      <formula>2</formula>
    </cfRule>
    <cfRule type="cellIs" dxfId="10175" priority="10208" operator="equal">
      <formula>"green"</formula>
    </cfRule>
    <cfRule type="cellIs" dxfId="10174" priority="10209" operator="equal">
      <formula>1</formula>
    </cfRule>
    <cfRule type="cellIs" dxfId="10173" priority="10210" operator="equal">
      <formula>"grey"</formula>
    </cfRule>
    <cfRule type="cellIs" dxfId="10172" priority="10211" operator="equal">
      <formula>0</formula>
    </cfRule>
  </conditionalFormatting>
  <conditionalFormatting sqref="F176:G176">
    <cfRule type="cellIs" dxfId="10171" priority="10196" operator="equal">
      <formula>"red"</formula>
    </cfRule>
    <cfRule type="cellIs" dxfId="10170" priority="10197" operator="equal">
      <formula>3</formula>
    </cfRule>
    <cfRule type="cellIs" dxfId="10169" priority="10198" operator="equal">
      <formula>"yellow"</formula>
    </cfRule>
    <cfRule type="cellIs" dxfId="10168" priority="10199" operator="equal">
      <formula>2</formula>
    </cfRule>
    <cfRule type="cellIs" dxfId="10167" priority="10200" operator="equal">
      <formula>"green"</formula>
    </cfRule>
    <cfRule type="cellIs" dxfId="10166" priority="10201" operator="equal">
      <formula>1</formula>
    </cfRule>
    <cfRule type="cellIs" dxfId="10165" priority="10202" operator="equal">
      <formula>"grey"</formula>
    </cfRule>
    <cfRule type="cellIs" dxfId="10164" priority="10203" operator="equal">
      <formula>0</formula>
    </cfRule>
  </conditionalFormatting>
  <conditionalFormatting sqref="F173:G175">
    <cfRule type="cellIs" dxfId="10163" priority="10188" operator="equal">
      <formula>"red"</formula>
    </cfRule>
    <cfRule type="cellIs" dxfId="10162" priority="10189" operator="equal">
      <formula>3</formula>
    </cfRule>
    <cfRule type="cellIs" dxfId="10161" priority="10190" operator="equal">
      <formula>"yellow"</formula>
    </cfRule>
    <cfRule type="cellIs" dxfId="10160" priority="10191" operator="equal">
      <formula>2</formula>
    </cfRule>
    <cfRule type="cellIs" dxfId="10159" priority="10192" operator="equal">
      <formula>"green"</formula>
    </cfRule>
    <cfRule type="cellIs" dxfId="10158" priority="10193" operator="equal">
      <formula>1</formula>
    </cfRule>
    <cfRule type="cellIs" dxfId="10157" priority="10194" operator="equal">
      <formula>"grey"</formula>
    </cfRule>
    <cfRule type="cellIs" dxfId="10156" priority="10195" operator="equal">
      <formula>0</formula>
    </cfRule>
  </conditionalFormatting>
  <conditionalFormatting sqref="F173:G173">
    <cfRule type="cellIs" dxfId="10155" priority="10180" operator="equal">
      <formula>"red"</formula>
    </cfRule>
    <cfRule type="cellIs" dxfId="10154" priority="10181" operator="equal">
      <formula>3</formula>
    </cfRule>
    <cfRule type="cellIs" dxfId="10153" priority="10182" operator="equal">
      <formula>"yellow"</formula>
    </cfRule>
    <cfRule type="cellIs" dxfId="10152" priority="10183" operator="equal">
      <formula>2</formula>
    </cfRule>
    <cfRule type="cellIs" dxfId="10151" priority="10184" operator="equal">
      <formula>"green"</formula>
    </cfRule>
    <cfRule type="cellIs" dxfId="10150" priority="10185" operator="equal">
      <formula>1</formula>
    </cfRule>
    <cfRule type="cellIs" dxfId="10149" priority="10186" operator="equal">
      <formula>"grey"</formula>
    </cfRule>
    <cfRule type="cellIs" dxfId="10148" priority="10187" operator="equal">
      <formula>0</formula>
    </cfRule>
  </conditionalFormatting>
  <conditionalFormatting sqref="F176:G176">
    <cfRule type="cellIs" dxfId="10147" priority="10172" operator="equal">
      <formula>"red"</formula>
    </cfRule>
    <cfRule type="cellIs" dxfId="10146" priority="10173" operator="equal">
      <formula>3</formula>
    </cfRule>
    <cfRule type="cellIs" dxfId="10145" priority="10174" operator="equal">
      <formula>"yellow"</formula>
    </cfRule>
    <cfRule type="cellIs" dxfId="10144" priority="10175" operator="equal">
      <formula>2</formula>
    </cfRule>
    <cfRule type="cellIs" dxfId="10143" priority="10176" operator="equal">
      <formula>"green"</formula>
    </cfRule>
    <cfRule type="cellIs" dxfId="10142" priority="10177" operator="equal">
      <formula>1</formula>
    </cfRule>
    <cfRule type="cellIs" dxfId="10141" priority="10178" operator="equal">
      <formula>"grey"</formula>
    </cfRule>
    <cfRule type="cellIs" dxfId="10140" priority="10179" operator="equal">
      <formula>0</formula>
    </cfRule>
  </conditionalFormatting>
  <conditionalFormatting sqref="F176:G176">
    <cfRule type="cellIs" dxfId="10139" priority="10164" operator="equal">
      <formula>"red"</formula>
    </cfRule>
    <cfRule type="cellIs" dxfId="10138" priority="10165" operator="equal">
      <formula>3</formula>
    </cfRule>
    <cfRule type="cellIs" dxfId="10137" priority="10166" operator="equal">
      <formula>"yellow"</formula>
    </cfRule>
    <cfRule type="cellIs" dxfId="10136" priority="10167" operator="equal">
      <formula>2</formula>
    </cfRule>
    <cfRule type="cellIs" dxfId="10135" priority="10168" operator="equal">
      <formula>"green"</formula>
    </cfRule>
    <cfRule type="cellIs" dxfId="10134" priority="10169" operator="equal">
      <formula>1</formula>
    </cfRule>
    <cfRule type="cellIs" dxfId="10133" priority="10170" operator="equal">
      <formula>"grey"</formula>
    </cfRule>
    <cfRule type="cellIs" dxfId="10132" priority="10171" operator="equal">
      <formula>0</formula>
    </cfRule>
  </conditionalFormatting>
  <conditionalFormatting sqref="F175:G175">
    <cfRule type="cellIs" dxfId="10131" priority="10156" operator="equal">
      <formula>"red"</formula>
    </cfRule>
    <cfRule type="cellIs" dxfId="10130" priority="10157" operator="equal">
      <formula>3</formula>
    </cfRule>
    <cfRule type="cellIs" dxfId="10129" priority="10158" operator="equal">
      <formula>"yellow"</formula>
    </cfRule>
    <cfRule type="cellIs" dxfId="10128" priority="10159" operator="equal">
      <formula>2</formula>
    </cfRule>
    <cfRule type="cellIs" dxfId="10127" priority="10160" operator="equal">
      <formula>"green"</formula>
    </cfRule>
    <cfRule type="cellIs" dxfId="10126" priority="10161" operator="equal">
      <formula>1</formula>
    </cfRule>
    <cfRule type="cellIs" dxfId="10125" priority="10162" operator="equal">
      <formula>"grey"</formula>
    </cfRule>
    <cfRule type="cellIs" dxfId="10124" priority="10163" operator="equal">
      <formula>0</formula>
    </cfRule>
  </conditionalFormatting>
  <conditionalFormatting sqref="F175:G175">
    <cfRule type="cellIs" dxfId="10123" priority="10148" operator="equal">
      <formula>"red"</formula>
    </cfRule>
    <cfRule type="cellIs" dxfId="10122" priority="10149" operator="equal">
      <formula>3</formula>
    </cfRule>
    <cfRule type="cellIs" dxfId="10121" priority="10150" operator="equal">
      <formula>"yellow"</formula>
    </cfRule>
    <cfRule type="cellIs" dxfId="10120" priority="10151" operator="equal">
      <formula>2</formula>
    </cfRule>
    <cfRule type="cellIs" dxfId="10119" priority="10152" operator="equal">
      <formula>"green"</formula>
    </cfRule>
    <cfRule type="cellIs" dxfId="10118" priority="10153" operator="equal">
      <formula>1</formula>
    </cfRule>
    <cfRule type="cellIs" dxfId="10117" priority="10154" operator="equal">
      <formula>"grey"</formula>
    </cfRule>
    <cfRule type="cellIs" dxfId="10116" priority="10155" operator="equal">
      <formula>0</formula>
    </cfRule>
  </conditionalFormatting>
  <conditionalFormatting sqref="F167:G167">
    <cfRule type="cellIs" dxfId="10115" priority="10140" operator="equal">
      <formula>"red"</formula>
    </cfRule>
  </conditionalFormatting>
  <conditionalFormatting sqref="G167">
    <cfRule type="cellIs" dxfId="10114" priority="10139" operator="equal">
      <formula>"red"</formula>
    </cfRule>
  </conditionalFormatting>
  <conditionalFormatting sqref="F167:G167">
    <cfRule type="cellIs" dxfId="10113" priority="10141" operator="equal">
      <formula>3</formula>
    </cfRule>
    <cfRule type="cellIs" dxfId="10112" priority="10142" operator="equal">
      <formula>"yellow"</formula>
    </cfRule>
    <cfRule type="cellIs" dxfId="10111" priority="10143" operator="equal">
      <formula>2</formula>
    </cfRule>
    <cfRule type="cellIs" dxfId="10110" priority="10144" operator="equal">
      <formula>"green"</formula>
    </cfRule>
    <cfRule type="cellIs" dxfId="10109" priority="10145" operator="equal">
      <formula>1</formula>
    </cfRule>
    <cfRule type="cellIs" dxfId="10108" priority="10146" operator="equal">
      <formula>"grey"</formula>
    </cfRule>
    <cfRule type="cellIs" dxfId="10107" priority="10147" operator="equal">
      <formula>0</formula>
    </cfRule>
  </conditionalFormatting>
  <conditionalFormatting sqref="F167:G167">
    <cfRule type="cellIs" dxfId="10106" priority="10131" operator="equal">
      <formula>"red"</formula>
    </cfRule>
    <cfRule type="cellIs" dxfId="10105" priority="10132" operator="equal">
      <formula>3</formula>
    </cfRule>
    <cfRule type="cellIs" dxfId="10104" priority="10133" operator="equal">
      <formula>"yellow"</formula>
    </cfRule>
    <cfRule type="cellIs" dxfId="10103" priority="10134" operator="equal">
      <formula>2</formula>
    </cfRule>
    <cfRule type="cellIs" dxfId="10102" priority="10135" operator="equal">
      <formula>"green"</formula>
    </cfRule>
    <cfRule type="cellIs" dxfId="10101" priority="10136" operator="equal">
      <formula>1</formula>
    </cfRule>
    <cfRule type="cellIs" dxfId="10100" priority="10137" operator="equal">
      <formula>"grey"</formula>
    </cfRule>
    <cfRule type="cellIs" dxfId="10099" priority="10138" operator="equal">
      <formula>0</formula>
    </cfRule>
  </conditionalFormatting>
  <conditionalFormatting sqref="F186:G188">
    <cfRule type="cellIs" dxfId="10098" priority="10123" operator="equal">
      <formula>"red"</formula>
    </cfRule>
    <cfRule type="cellIs" dxfId="10097" priority="10124" operator="equal">
      <formula>3</formula>
    </cfRule>
    <cfRule type="cellIs" dxfId="10096" priority="10125" operator="equal">
      <formula>"yellow"</formula>
    </cfRule>
    <cfRule type="cellIs" dxfId="10095" priority="10126" operator="equal">
      <formula>2</formula>
    </cfRule>
    <cfRule type="cellIs" dxfId="10094" priority="10127" operator="equal">
      <formula>"green"</formula>
    </cfRule>
    <cfRule type="cellIs" dxfId="10093" priority="10128" operator="equal">
      <formula>1</formula>
    </cfRule>
    <cfRule type="cellIs" dxfId="10092" priority="10129" operator="equal">
      <formula>"grey"</formula>
    </cfRule>
    <cfRule type="cellIs" dxfId="10091" priority="10130" operator="equal">
      <formula>0</formula>
    </cfRule>
  </conditionalFormatting>
  <conditionalFormatting sqref="F189:G191">
    <cfRule type="cellIs" dxfId="10090" priority="10115" operator="equal">
      <formula>"red"</formula>
    </cfRule>
    <cfRule type="cellIs" dxfId="10089" priority="10116" operator="equal">
      <formula>3</formula>
    </cfRule>
    <cfRule type="cellIs" dxfId="10088" priority="10117" operator="equal">
      <formula>"yellow"</formula>
    </cfRule>
    <cfRule type="cellIs" dxfId="10087" priority="10118" operator="equal">
      <formula>2</formula>
    </cfRule>
    <cfRule type="cellIs" dxfId="10086" priority="10119" operator="equal">
      <formula>"green"</formula>
    </cfRule>
    <cfRule type="cellIs" dxfId="10085" priority="10120" operator="equal">
      <formula>1</formula>
    </cfRule>
    <cfRule type="cellIs" dxfId="10084" priority="10121" operator="equal">
      <formula>"grey"</formula>
    </cfRule>
    <cfRule type="cellIs" dxfId="10083" priority="10122" operator="equal">
      <formula>0</formula>
    </cfRule>
  </conditionalFormatting>
  <conditionalFormatting sqref="F172:G172">
    <cfRule type="cellIs" dxfId="10082" priority="10107" operator="equal">
      <formula>"red"</formula>
    </cfRule>
    <cfRule type="cellIs" dxfId="10081" priority="10108" operator="equal">
      <formula>3</formula>
    </cfRule>
    <cfRule type="cellIs" dxfId="10080" priority="10109" operator="equal">
      <formula>"yellow"</formula>
    </cfRule>
    <cfRule type="cellIs" dxfId="10079" priority="10110" operator="equal">
      <formula>2</formula>
    </cfRule>
    <cfRule type="cellIs" dxfId="10078" priority="10111" operator="equal">
      <formula>"green"</formula>
    </cfRule>
    <cfRule type="cellIs" dxfId="10077" priority="10112" operator="equal">
      <formula>1</formula>
    </cfRule>
    <cfRule type="cellIs" dxfId="10076" priority="10113" operator="equal">
      <formula>"grey"</formula>
    </cfRule>
    <cfRule type="cellIs" dxfId="10075" priority="10114" operator="equal">
      <formula>0</formula>
    </cfRule>
  </conditionalFormatting>
  <conditionalFormatting sqref="F188:G188">
    <cfRule type="cellIs" dxfId="10074" priority="10099" operator="equal">
      <formula>"red"</formula>
    </cfRule>
  </conditionalFormatting>
  <conditionalFormatting sqref="G188">
    <cfRule type="cellIs" dxfId="10073" priority="10098" operator="equal">
      <formula>"red"</formula>
    </cfRule>
  </conditionalFormatting>
  <conditionalFormatting sqref="F198:G200">
    <cfRule type="cellIs" dxfId="10072" priority="10100" operator="equal">
      <formula>3</formula>
    </cfRule>
    <cfRule type="cellIs" dxfId="10071" priority="10101" operator="equal">
      <formula>"yellow"</formula>
    </cfRule>
    <cfRule type="cellIs" dxfId="10070" priority="10102" operator="equal">
      <formula>2</formula>
    </cfRule>
    <cfRule type="cellIs" dxfId="10069" priority="10103" operator="equal">
      <formula>"green"</formula>
    </cfRule>
    <cfRule type="cellIs" dxfId="10068" priority="10104" operator="equal">
      <formula>1</formula>
    </cfRule>
    <cfRule type="cellIs" dxfId="10067" priority="10105" operator="equal">
      <formula>"grey"</formula>
    </cfRule>
    <cfRule type="cellIs" dxfId="10066" priority="10106" operator="equal">
      <formula>0</formula>
    </cfRule>
  </conditionalFormatting>
  <conditionalFormatting sqref="F191:G191">
    <cfRule type="cellIs" dxfId="10065" priority="10089" operator="equal">
      <formula>"red"</formula>
    </cfRule>
    <cfRule type="cellIs" dxfId="10064" priority="10091" operator="equal">
      <formula>3</formula>
    </cfRule>
    <cfRule type="cellIs" dxfId="10063" priority="10092" operator="equal">
      <formula>"yellow"</formula>
    </cfRule>
    <cfRule type="cellIs" dxfId="10062" priority="10093" operator="equal">
      <formula>2</formula>
    </cfRule>
    <cfRule type="cellIs" dxfId="10061" priority="10094" operator="equal">
      <formula>"green"</formula>
    </cfRule>
    <cfRule type="cellIs" dxfId="10060" priority="10095" operator="equal">
      <formula>1</formula>
    </cfRule>
    <cfRule type="cellIs" dxfId="10059" priority="10096" operator="equal">
      <formula>"grey"</formula>
    </cfRule>
    <cfRule type="cellIs" dxfId="10058" priority="10097" operator="equal">
      <formula>0</formula>
    </cfRule>
  </conditionalFormatting>
  <conditionalFormatting sqref="G191">
    <cfRule type="cellIs" dxfId="10057" priority="10090" operator="equal">
      <formula>"red"</formula>
    </cfRule>
  </conditionalFormatting>
  <conditionalFormatting sqref="F185:G185">
    <cfRule type="cellIs" dxfId="10056" priority="10081" operator="equal">
      <formula>"red"</formula>
    </cfRule>
    <cfRule type="cellIs" dxfId="10055" priority="10082" operator="equal">
      <formula>3</formula>
    </cfRule>
    <cfRule type="cellIs" dxfId="10054" priority="10083" operator="equal">
      <formula>"yellow"</formula>
    </cfRule>
    <cfRule type="cellIs" dxfId="10053" priority="10084" operator="equal">
      <formula>2</formula>
    </cfRule>
    <cfRule type="cellIs" dxfId="10052" priority="10085" operator="equal">
      <formula>"green"</formula>
    </cfRule>
    <cfRule type="cellIs" dxfId="10051" priority="10086" operator="equal">
      <formula>1</formula>
    </cfRule>
    <cfRule type="cellIs" dxfId="10050" priority="10087" operator="equal">
      <formula>"grey"</formula>
    </cfRule>
    <cfRule type="cellIs" dxfId="10049" priority="10088" operator="equal">
      <formula>0</formula>
    </cfRule>
  </conditionalFormatting>
  <conditionalFormatting sqref="F180:G180">
    <cfRule type="cellIs" dxfId="10048" priority="10073" operator="equal">
      <formula>"red"</formula>
    </cfRule>
    <cfRule type="cellIs" dxfId="10047" priority="10074" operator="equal">
      <formula>3</formula>
    </cfRule>
    <cfRule type="cellIs" dxfId="10046" priority="10075" operator="equal">
      <formula>"yellow"</formula>
    </cfRule>
    <cfRule type="cellIs" dxfId="10045" priority="10076" operator="equal">
      <formula>2</formula>
    </cfRule>
    <cfRule type="cellIs" dxfId="10044" priority="10077" operator="equal">
      <formula>"green"</formula>
    </cfRule>
    <cfRule type="cellIs" dxfId="10043" priority="10078" operator="equal">
      <formula>1</formula>
    </cfRule>
    <cfRule type="cellIs" dxfId="10042" priority="10079" operator="equal">
      <formula>"grey"</formula>
    </cfRule>
    <cfRule type="cellIs" dxfId="10041" priority="10080" operator="equal">
      <formula>0</formula>
    </cfRule>
  </conditionalFormatting>
  <conditionalFormatting sqref="F225:G225">
    <cfRule type="cellIs" dxfId="10040" priority="10065" operator="equal">
      <formula>"red"</formula>
    </cfRule>
    <cfRule type="cellIs" dxfId="10039" priority="10066" operator="equal">
      <formula>3</formula>
    </cfRule>
    <cfRule type="cellIs" dxfId="10038" priority="10067" operator="equal">
      <formula>"yellow"</formula>
    </cfRule>
    <cfRule type="cellIs" dxfId="10037" priority="10068" operator="equal">
      <formula>2</formula>
    </cfRule>
    <cfRule type="cellIs" dxfId="10036" priority="10069" operator="equal">
      <formula>"green"</formula>
    </cfRule>
    <cfRule type="cellIs" dxfId="10035" priority="10070" operator="equal">
      <formula>1</formula>
    </cfRule>
    <cfRule type="cellIs" dxfId="10034" priority="10071" operator="equal">
      <formula>"grey"</formula>
    </cfRule>
    <cfRule type="cellIs" dxfId="10033" priority="10072" operator="equal">
      <formula>0</formula>
    </cfRule>
  </conditionalFormatting>
  <conditionalFormatting sqref="F224:G224">
    <cfRule type="cellIs" dxfId="10032" priority="10057" operator="equal">
      <formula>"red"</formula>
    </cfRule>
    <cfRule type="cellIs" dxfId="10031" priority="10058" operator="equal">
      <formula>3</formula>
    </cfRule>
    <cfRule type="cellIs" dxfId="10030" priority="10059" operator="equal">
      <formula>"yellow"</formula>
    </cfRule>
    <cfRule type="cellIs" dxfId="10029" priority="10060" operator="equal">
      <formula>2</formula>
    </cfRule>
    <cfRule type="cellIs" dxfId="10028" priority="10061" operator="equal">
      <formula>"green"</formula>
    </cfRule>
    <cfRule type="cellIs" dxfId="10027" priority="10062" operator="equal">
      <formula>1</formula>
    </cfRule>
    <cfRule type="cellIs" dxfId="10026" priority="10063" operator="equal">
      <formula>"grey"</formula>
    </cfRule>
    <cfRule type="cellIs" dxfId="10025" priority="10064" operator="equal">
      <formula>0</formula>
    </cfRule>
  </conditionalFormatting>
  <conditionalFormatting sqref="F156:G156">
    <cfRule type="cellIs" dxfId="10024" priority="10049" operator="equal">
      <formula>"red"</formula>
    </cfRule>
  </conditionalFormatting>
  <conditionalFormatting sqref="G156">
    <cfRule type="cellIs" dxfId="10023" priority="10048" operator="equal">
      <formula>"red"</formula>
    </cfRule>
  </conditionalFormatting>
  <conditionalFormatting sqref="F155:G155">
    <cfRule type="cellIs" dxfId="10022" priority="10040" operator="equal">
      <formula>"red"</formula>
    </cfRule>
  </conditionalFormatting>
  <conditionalFormatting sqref="G155">
    <cfRule type="cellIs" dxfId="10021" priority="10039" operator="equal">
      <formula>"red"</formula>
    </cfRule>
  </conditionalFormatting>
  <conditionalFormatting sqref="F146:G146">
    <cfRule type="cellIs" dxfId="10020" priority="10050" operator="equal">
      <formula>3</formula>
    </cfRule>
    <cfRule type="cellIs" dxfId="10019" priority="10051" operator="equal">
      <formula>"yellow"</formula>
    </cfRule>
    <cfRule type="cellIs" dxfId="10018" priority="10052" operator="equal">
      <formula>2</formula>
    </cfRule>
    <cfRule type="cellIs" dxfId="10017" priority="10053" operator="equal">
      <formula>"green"</formula>
    </cfRule>
    <cfRule type="cellIs" dxfId="10016" priority="10054" operator="equal">
      <formula>1</formula>
    </cfRule>
    <cfRule type="cellIs" dxfId="10015" priority="10055" operator="equal">
      <formula>"grey"</formula>
    </cfRule>
    <cfRule type="cellIs" dxfId="10014" priority="10056" operator="equal">
      <formula>0</formula>
    </cfRule>
  </conditionalFormatting>
  <conditionalFormatting sqref="F146:G146">
    <cfRule type="cellIs" dxfId="10013" priority="10041" operator="equal">
      <formula>3</formula>
    </cfRule>
    <cfRule type="cellIs" dxfId="10012" priority="10042" operator="equal">
      <formula>"yellow"</formula>
    </cfRule>
    <cfRule type="cellIs" dxfId="10011" priority="10043" operator="equal">
      <formula>2</formula>
    </cfRule>
    <cfRule type="cellIs" dxfId="10010" priority="10044" operator="equal">
      <formula>"green"</formula>
    </cfRule>
    <cfRule type="cellIs" dxfId="10009" priority="10045" operator="equal">
      <formula>1</formula>
    </cfRule>
    <cfRule type="cellIs" dxfId="10008" priority="10046" operator="equal">
      <formula>"grey"</formula>
    </cfRule>
    <cfRule type="cellIs" dxfId="10007" priority="10047" operator="equal">
      <formula>0</formula>
    </cfRule>
  </conditionalFormatting>
  <conditionalFormatting sqref="F152:G152">
    <cfRule type="cellIs" dxfId="10006" priority="10030" operator="equal">
      <formula>"red"</formula>
    </cfRule>
    <cfRule type="cellIs" dxfId="10005" priority="10032" operator="equal">
      <formula>3</formula>
    </cfRule>
    <cfRule type="cellIs" dxfId="10004" priority="10033" operator="equal">
      <formula>"yellow"</formula>
    </cfRule>
    <cfRule type="cellIs" dxfId="10003" priority="10034" operator="equal">
      <formula>2</formula>
    </cfRule>
    <cfRule type="cellIs" dxfId="10002" priority="10035" operator="equal">
      <formula>"green"</formula>
    </cfRule>
    <cfRule type="cellIs" dxfId="10001" priority="10036" operator="equal">
      <formula>1</formula>
    </cfRule>
    <cfRule type="cellIs" dxfId="10000" priority="10037" operator="equal">
      <formula>"grey"</formula>
    </cfRule>
    <cfRule type="cellIs" dxfId="9999" priority="10038" operator="equal">
      <formula>0</formula>
    </cfRule>
  </conditionalFormatting>
  <conditionalFormatting sqref="G152">
    <cfRule type="cellIs" dxfId="9998" priority="10031" operator="equal">
      <formula>"red"</formula>
    </cfRule>
  </conditionalFormatting>
  <conditionalFormatting sqref="F152:G152">
    <cfRule type="cellIs" dxfId="9997" priority="10021" operator="equal">
      <formula>"red"</formula>
    </cfRule>
    <cfRule type="cellIs" dxfId="9996" priority="10023" operator="equal">
      <formula>3</formula>
    </cfRule>
    <cfRule type="cellIs" dxfId="9995" priority="10024" operator="equal">
      <formula>"yellow"</formula>
    </cfRule>
    <cfRule type="cellIs" dxfId="9994" priority="10025" operator="equal">
      <formula>2</formula>
    </cfRule>
    <cfRule type="cellIs" dxfId="9993" priority="10026" operator="equal">
      <formula>"green"</formula>
    </cfRule>
    <cfRule type="cellIs" dxfId="9992" priority="10027" operator="equal">
      <formula>1</formula>
    </cfRule>
    <cfRule type="cellIs" dxfId="9991" priority="10028" operator="equal">
      <formula>"grey"</formula>
    </cfRule>
    <cfRule type="cellIs" dxfId="9990" priority="10029" operator="equal">
      <formula>0</formula>
    </cfRule>
  </conditionalFormatting>
  <conditionalFormatting sqref="G152">
    <cfRule type="cellIs" dxfId="9989" priority="10022" operator="equal">
      <formula>"red"</formula>
    </cfRule>
  </conditionalFormatting>
  <conditionalFormatting sqref="F145:G145">
    <cfRule type="cellIs" dxfId="9988" priority="10012" operator="equal">
      <formula>"red"</formula>
    </cfRule>
    <cfRule type="cellIs" dxfId="9987" priority="10014" operator="equal">
      <formula>3</formula>
    </cfRule>
    <cfRule type="cellIs" dxfId="9986" priority="10015" operator="equal">
      <formula>"yellow"</formula>
    </cfRule>
    <cfRule type="cellIs" dxfId="9985" priority="10016" operator="equal">
      <formula>2</formula>
    </cfRule>
    <cfRule type="cellIs" dxfId="9984" priority="10017" operator="equal">
      <formula>"green"</formula>
    </cfRule>
    <cfRule type="cellIs" dxfId="9983" priority="10018" operator="equal">
      <formula>1</formula>
    </cfRule>
    <cfRule type="cellIs" dxfId="9982" priority="10019" operator="equal">
      <formula>"grey"</formula>
    </cfRule>
    <cfRule type="cellIs" dxfId="9981" priority="10020" operator="equal">
      <formula>0</formula>
    </cfRule>
  </conditionalFormatting>
  <conditionalFormatting sqref="G145">
    <cfRule type="cellIs" dxfId="9980" priority="10013" operator="equal">
      <formula>"red"</formula>
    </cfRule>
  </conditionalFormatting>
  <conditionalFormatting sqref="F145:G145">
    <cfRule type="cellIs" dxfId="9979" priority="10003" operator="equal">
      <formula>"red"</formula>
    </cfRule>
    <cfRule type="cellIs" dxfId="9978" priority="10005" operator="equal">
      <formula>3</formula>
    </cfRule>
    <cfRule type="cellIs" dxfId="9977" priority="10006" operator="equal">
      <formula>"yellow"</formula>
    </cfRule>
    <cfRule type="cellIs" dxfId="9976" priority="10007" operator="equal">
      <formula>2</formula>
    </cfRule>
    <cfRule type="cellIs" dxfId="9975" priority="10008" operator="equal">
      <formula>"green"</formula>
    </cfRule>
    <cfRule type="cellIs" dxfId="9974" priority="10009" operator="equal">
      <formula>1</formula>
    </cfRule>
    <cfRule type="cellIs" dxfId="9973" priority="10010" operator="equal">
      <formula>"grey"</formula>
    </cfRule>
    <cfRule type="cellIs" dxfId="9972" priority="10011" operator="equal">
      <formula>0</formula>
    </cfRule>
  </conditionalFormatting>
  <conditionalFormatting sqref="G145">
    <cfRule type="cellIs" dxfId="9971" priority="10004" operator="equal">
      <formula>"red"</formula>
    </cfRule>
  </conditionalFormatting>
  <conditionalFormatting sqref="F151:G151">
    <cfRule type="cellIs" dxfId="9970" priority="9994" operator="equal">
      <formula>"red"</formula>
    </cfRule>
    <cfRule type="cellIs" dxfId="9969" priority="9996" operator="equal">
      <formula>3</formula>
    </cfRule>
    <cfRule type="cellIs" dxfId="9968" priority="9997" operator="equal">
      <formula>"yellow"</formula>
    </cfRule>
    <cfRule type="cellIs" dxfId="9967" priority="9998" operator="equal">
      <formula>2</formula>
    </cfRule>
    <cfRule type="cellIs" dxfId="9966" priority="9999" operator="equal">
      <formula>"green"</formula>
    </cfRule>
    <cfRule type="cellIs" dxfId="9965" priority="10000" operator="equal">
      <formula>1</formula>
    </cfRule>
    <cfRule type="cellIs" dxfId="9964" priority="10001" operator="equal">
      <formula>"grey"</formula>
    </cfRule>
    <cfRule type="cellIs" dxfId="9963" priority="10002" operator="equal">
      <formula>0</formula>
    </cfRule>
  </conditionalFormatting>
  <conditionalFormatting sqref="G151">
    <cfRule type="cellIs" dxfId="9962" priority="9995" operator="equal">
      <formula>"red"</formula>
    </cfRule>
  </conditionalFormatting>
  <conditionalFormatting sqref="F151:G151">
    <cfRule type="cellIs" dxfId="9961" priority="9985" operator="equal">
      <formula>"red"</formula>
    </cfRule>
    <cfRule type="cellIs" dxfId="9960" priority="9987" operator="equal">
      <formula>3</formula>
    </cfRule>
    <cfRule type="cellIs" dxfId="9959" priority="9988" operator="equal">
      <formula>"yellow"</formula>
    </cfRule>
    <cfRule type="cellIs" dxfId="9958" priority="9989" operator="equal">
      <formula>2</formula>
    </cfRule>
    <cfRule type="cellIs" dxfId="9957" priority="9990" operator="equal">
      <formula>"green"</formula>
    </cfRule>
    <cfRule type="cellIs" dxfId="9956" priority="9991" operator="equal">
      <formula>1</formula>
    </cfRule>
    <cfRule type="cellIs" dxfId="9955" priority="9992" operator="equal">
      <formula>"grey"</formula>
    </cfRule>
    <cfRule type="cellIs" dxfId="9954" priority="9993" operator="equal">
      <formula>0</formula>
    </cfRule>
  </conditionalFormatting>
  <conditionalFormatting sqref="G151">
    <cfRule type="cellIs" dxfId="9953" priority="9986" operator="equal">
      <formula>"red"</formula>
    </cfRule>
  </conditionalFormatting>
  <conditionalFormatting sqref="F155:G155">
    <cfRule type="cellIs" dxfId="9952" priority="9984" operator="equal">
      <formula>"red"</formula>
    </cfRule>
  </conditionalFormatting>
  <conditionalFormatting sqref="G155">
    <cfRule type="cellIs" dxfId="9951" priority="9983" operator="equal">
      <formula>"red"</formula>
    </cfRule>
  </conditionalFormatting>
  <conditionalFormatting sqref="F154:G154">
    <cfRule type="cellIs" dxfId="9950" priority="9975" operator="equal">
      <formula>"red"</formula>
    </cfRule>
  </conditionalFormatting>
  <conditionalFormatting sqref="G154">
    <cfRule type="cellIs" dxfId="9949" priority="9974" operator="equal">
      <formula>"red"</formula>
    </cfRule>
  </conditionalFormatting>
  <conditionalFormatting sqref="F145:G145">
    <cfRule type="cellIs" dxfId="9948" priority="9966" operator="equal">
      <formula>"red"</formula>
    </cfRule>
  </conditionalFormatting>
  <conditionalFormatting sqref="G145">
    <cfRule type="cellIs" dxfId="9947" priority="9965" operator="equal">
      <formula>"red"</formula>
    </cfRule>
  </conditionalFormatting>
  <conditionalFormatting sqref="F139:G141">
    <cfRule type="cellIs" dxfId="9946" priority="9976" operator="equal">
      <formula>3</formula>
    </cfRule>
    <cfRule type="cellIs" dxfId="9945" priority="9977" operator="equal">
      <formula>"yellow"</formula>
    </cfRule>
    <cfRule type="cellIs" dxfId="9944" priority="9978" operator="equal">
      <formula>2</formula>
    </cfRule>
    <cfRule type="cellIs" dxfId="9943" priority="9979" operator="equal">
      <formula>"green"</formula>
    </cfRule>
    <cfRule type="cellIs" dxfId="9942" priority="9980" operator="equal">
      <formula>1</formula>
    </cfRule>
    <cfRule type="cellIs" dxfId="9941" priority="9981" operator="equal">
      <formula>"grey"</formula>
    </cfRule>
    <cfRule type="cellIs" dxfId="9940" priority="9982" operator="equal">
      <formula>0</formula>
    </cfRule>
  </conditionalFormatting>
  <conditionalFormatting sqref="F138:G138">
    <cfRule type="cellIs" dxfId="9939" priority="9967" operator="equal">
      <formula>3</formula>
    </cfRule>
    <cfRule type="cellIs" dxfId="9938" priority="9968" operator="equal">
      <formula>"yellow"</formula>
    </cfRule>
    <cfRule type="cellIs" dxfId="9937" priority="9969" operator="equal">
      <formula>2</formula>
    </cfRule>
    <cfRule type="cellIs" dxfId="9936" priority="9970" operator="equal">
      <formula>"green"</formula>
    </cfRule>
    <cfRule type="cellIs" dxfId="9935" priority="9971" operator="equal">
      <formula>1</formula>
    </cfRule>
    <cfRule type="cellIs" dxfId="9934" priority="9972" operator="equal">
      <formula>"grey"</formula>
    </cfRule>
    <cfRule type="cellIs" dxfId="9933" priority="9973" operator="equal">
      <formula>0</formula>
    </cfRule>
  </conditionalFormatting>
  <conditionalFormatting sqref="F137:G137">
    <cfRule type="cellIs" dxfId="9932" priority="9956" operator="equal">
      <formula>"red"</formula>
    </cfRule>
    <cfRule type="cellIs" dxfId="9931" priority="9958" operator="equal">
      <formula>3</formula>
    </cfRule>
    <cfRule type="cellIs" dxfId="9930" priority="9959" operator="equal">
      <formula>"yellow"</formula>
    </cfRule>
    <cfRule type="cellIs" dxfId="9929" priority="9960" operator="equal">
      <formula>2</formula>
    </cfRule>
    <cfRule type="cellIs" dxfId="9928" priority="9961" operator="equal">
      <formula>"green"</formula>
    </cfRule>
    <cfRule type="cellIs" dxfId="9927" priority="9962" operator="equal">
      <formula>1</formula>
    </cfRule>
    <cfRule type="cellIs" dxfId="9926" priority="9963" operator="equal">
      <formula>"grey"</formula>
    </cfRule>
    <cfRule type="cellIs" dxfId="9925" priority="9964" operator="equal">
      <formula>0</formula>
    </cfRule>
  </conditionalFormatting>
  <conditionalFormatting sqref="G137">
    <cfRule type="cellIs" dxfId="9924" priority="9957" operator="equal">
      <formula>"red"</formula>
    </cfRule>
  </conditionalFormatting>
  <conditionalFormatting sqref="F159:G159">
    <cfRule type="cellIs" dxfId="9923" priority="9947" operator="equal">
      <formula>"red"</formula>
    </cfRule>
    <cfRule type="cellIs" dxfId="9922" priority="9949" operator="equal">
      <formula>3</formula>
    </cfRule>
    <cfRule type="cellIs" dxfId="9921" priority="9950" operator="equal">
      <formula>"yellow"</formula>
    </cfRule>
    <cfRule type="cellIs" dxfId="9920" priority="9951" operator="equal">
      <formula>2</formula>
    </cfRule>
    <cfRule type="cellIs" dxfId="9919" priority="9952" operator="equal">
      <formula>"green"</formula>
    </cfRule>
    <cfRule type="cellIs" dxfId="9918" priority="9953" operator="equal">
      <formula>1</formula>
    </cfRule>
    <cfRule type="cellIs" dxfId="9917" priority="9954" operator="equal">
      <formula>"grey"</formula>
    </cfRule>
    <cfRule type="cellIs" dxfId="9916" priority="9955" operator="equal">
      <formula>0</formula>
    </cfRule>
  </conditionalFormatting>
  <conditionalFormatting sqref="G159">
    <cfRule type="cellIs" dxfId="9915" priority="9948" operator="equal">
      <formula>"red"</formula>
    </cfRule>
  </conditionalFormatting>
  <conditionalFormatting sqref="F145:G145">
    <cfRule type="cellIs" dxfId="9914" priority="9938" operator="equal">
      <formula>"red"</formula>
    </cfRule>
    <cfRule type="cellIs" dxfId="9913" priority="9940" operator="equal">
      <formula>3</formula>
    </cfRule>
    <cfRule type="cellIs" dxfId="9912" priority="9941" operator="equal">
      <formula>"yellow"</formula>
    </cfRule>
    <cfRule type="cellIs" dxfId="9911" priority="9942" operator="equal">
      <formula>2</formula>
    </cfRule>
    <cfRule type="cellIs" dxfId="9910" priority="9943" operator="equal">
      <formula>"green"</formula>
    </cfRule>
    <cfRule type="cellIs" dxfId="9909" priority="9944" operator="equal">
      <formula>1</formula>
    </cfRule>
    <cfRule type="cellIs" dxfId="9908" priority="9945" operator="equal">
      <formula>"grey"</formula>
    </cfRule>
    <cfRule type="cellIs" dxfId="9907" priority="9946" operator="equal">
      <formula>0</formula>
    </cfRule>
  </conditionalFormatting>
  <conditionalFormatting sqref="G145">
    <cfRule type="cellIs" dxfId="9906" priority="9939" operator="equal">
      <formula>"red"</formula>
    </cfRule>
  </conditionalFormatting>
  <conditionalFormatting sqref="F151:G151">
    <cfRule type="cellIs" dxfId="9905" priority="9929" operator="equal">
      <formula>"red"</formula>
    </cfRule>
    <cfRule type="cellIs" dxfId="9904" priority="9931" operator="equal">
      <formula>3</formula>
    </cfRule>
    <cfRule type="cellIs" dxfId="9903" priority="9932" operator="equal">
      <formula>"yellow"</formula>
    </cfRule>
    <cfRule type="cellIs" dxfId="9902" priority="9933" operator="equal">
      <formula>2</formula>
    </cfRule>
    <cfRule type="cellIs" dxfId="9901" priority="9934" operator="equal">
      <formula>"green"</formula>
    </cfRule>
    <cfRule type="cellIs" dxfId="9900" priority="9935" operator="equal">
      <formula>1</formula>
    </cfRule>
    <cfRule type="cellIs" dxfId="9899" priority="9936" operator="equal">
      <formula>"grey"</formula>
    </cfRule>
    <cfRule type="cellIs" dxfId="9898" priority="9937" operator="equal">
      <formula>0</formula>
    </cfRule>
  </conditionalFormatting>
  <conditionalFormatting sqref="G151">
    <cfRule type="cellIs" dxfId="9897" priority="9930" operator="equal">
      <formula>"red"</formula>
    </cfRule>
  </conditionalFormatting>
  <conditionalFormatting sqref="F151:G151">
    <cfRule type="cellIs" dxfId="9896" priority="9920" operator="equal">
      <formula>"red"</formula>
    </cfRule>
    <cfRule type="cellIs" dxfId="9895" priority="9922" operator="equal">
      <formula>3</formula>
    </cfRule>
    <cfRule type="cellIs" dxfId="9894" priority="9923" operator="equal">
      <formula>"yellow"</formula>
    </cfRule>
    <cfRule type="cellIs" dxfId="9893" priority="9924" operator="equal">
      <formula>2</formula>
    </cfRule>
    <cfRule type="cellIs" dxfId="9892" priority="9925" operator="equal">
      <formula>"green"</formula>
    </cfRule>
    <cfRule type="cellIs" dxfId="9891" priority="9926" operator="equal">
      <formula>1</formula>
    </cfRule>
    <cfRule type="cellIs" dxfId="9890" priority="9927" operator="equal">
      <formula>"grey"</formula>
    </cfRule>
    <cfRule type="cellIs" dxfId="9889" priority="9928" operator="equal">
      <formula>0</formula>
    </cfRule>
  </conditionalFormatting>
  <conditionalFormatting sqref="G151">
    <cfRule type="cellIs" dxfId="9888" priority="9921" operator="equal">
      <formula>"red"</formula>
    </cfRule>
  </conditionalFormatting>
  <conditionalFormatting sqref="F144:G144">
    <cfRule type="cellIs" dxfId="9887" priority="9911" operator="equal">
      <formula>"red"</formula>
    </cfRule>
    <cfRule type="cellIs" dxfId="9886" priority="9913" operator="equal">
      <formula>3</formula>
    </cfRule>
    <cfRule type="cellIs" dxfId="9885" priority="9914" operator="equal">
      <formula>"yellow"</formula>
    </cfRule>
    <cfRule type="cellIs" dxfId="9884" priority="9915" operator="equal">
      <formula>2</formula>
    </cfRule>
    <cfRule type="cellIs" dxfId="9883" priority="9916" operator="equal">
      <formula>"green"</formula>
    </cfRule>
    <cfRule type="cellIs" dxfId="9882" priority="9917" operator="equal">
      <formula>1</formula>
    </cfRule>
    <cfRule type="cellIs" dxfId="9881" priority="9918" operator="equal">
      <formula>"grey"</formula>
    </cfRule>
    <cfRule type="cellIs" dxfId="9880" priority="9919" operator="equal">
      <formula>0</formula>
    </cfRule>
  </conditionalFormatting>
  <conditionalFormatting sqref="G144">
    <cfRule type="cellIs" dxfId="9879" priority="9912" operator="equal">
      <formula>"red"</formula>
    </cfRule>
  </conditionalFormatting>
  <conditionalFormatting sqref="F144:G144">
    <cfRule type="cellIs" dxfId="9878" priority="9902" operator="equal">
      <formula>"red"</formula>
    </cfRule>
    <cfRule type="cellIs" dxfId="9877" priority="9904" operator="equal">
      <formula>3</formula>
    </cfRule>
    <cfRule type="cellIs" dxfId="9876" priority="9905" operator="equal">
      <formula>"yellow"</formula>
    </cfRule>
    <cfRule type="cellIs" dxfId="9875" priority="9906" operator="equal">
      <formula>2</formula>
    </cfRule>
    <cfRule type="cellIs" dxfId="9874" priority="9907" operator="equal">
      <formula>"green"</formula>
    </cfRule>
    <cfRule type="cellIs" dxfId="9873" priority="9908" operator="equal">
      <formula>1</formula>
    </cfRule>
    <cfRule type="cellIs" dxfId="9872" priority="9909" operator="equal">
      <formula>"grey"</formula>
    </cfRule>
    <cfRule type="cellIs" dxfId="9871" priority="9910" operator="equal">
      <formula>0</formula>
    </cfRule>
  </conditionalFormatting>
  <conditionalFormatting sqref="G144">
    <cfRule type="cellIs" dxfId="9870" priority="9903" operator="equal">
      <formula>"red"</formula>
    </cfRule>
  </conditionalFormatting>
  <conditionalFormatting sqref="F150:G150">
    <cfRule type="cellIs" dxfId="9869" priority="9893" operator="equal">
      <formula>"red"</formula>
    </cfRule>
    <cfRule type="cellIs" dxfId="9868" priority="9895" operator="equal">
      <formula>3</formula>
    </cfRule>
    <cfRule type="cellIs" dxfId="9867" priority="9896" operator="equal">
      <formula>"yellow"</formula>
    </cfRule>
    <cfRule type="cellIs" dxfId="9866" priority="9897" operator="equal">
      <formula>2</formula>
    </cfRule>
    <cfRule type="cellIs" dxfId="9865" priority="9898" operator="equal">
      <formula>"green"</formula>
    </cfRule>
    <cfRule type="cellIs" dxfId="9864" priority="9899" operator="equal">
      <formula>1</formula>
    </cfRule>
    <cfRule type="cellIs" dxfId="9863" priority="9900" operator="equal">
      <formula>"grey"</formula>
    </cfRule>
    <cfRule type="cellIs" dxfId="9862" priority="9901" operator="equal">
      <formula>0</formula>
    </cfRule>
  </conditionalFormatting>
  <conditionalFormatting sqref="G150">
    <cfRule type="cellIs" dxfId="9861" priority="9894" operator="equal">
      <formula>"red"</formula>
    </cfRule>
  </conditionalFormatting>
  <conditionalFormatting sqref="F150:G150">
    <cfRule type="cellIs" dxfId="9860" priority="9884" operator="equal">
      <formula>"red"</formula>
    </cfRule>
    <cfRule type="cellIs" dxfId="9859" priority="9886" operator="equal">
      <formula>3</formula>
    </cfRule>
    <cfRule type="cellIs" dxfId="9858" priority="9887" operator="equal">
      <formula>"yellow"</formula>
    </cfRule>
    <cfRule type="cellIs" dxfId="9857" priority="9888" operator="equal">
      <formula>2</formula>
    </cfRule>
    <cfRule type="cellIs" dxfId="9856" priority="9889" operator="equal">
      <formula>"green"</formula>
    </cfRule>
    <cfRule type="cellIs" dxfId="9855" priority="9890" operator="equal">
      <formula>1</formula>
    </cfRule>
    <cfRule type="cellIs" dxfId="9854" priority="9891" operator="equal">
      <formula>"grey"</formula>
    </cfRule>
    <cfRule type="cellIs" dxfId="9853" priority="9892" operator="equal">
      <formula>0</formula>
    </cfRule>
  </conditionalFormatting>
  <conditionalFormatting sqref="G150">
    <cfRule type="cellIs" dxfId="9852" priority="9885" operator="equal">
      <formula>"red"</formula>
    </cfRule>
  </conditionalFormatting>
  <conditionalFormatting sqref="F158:G158">
    <cfRule type="cellIs" dxfId="9851" priority="9876" operator="equal">
      <formula>"red"</formula>
    </cfRule>
    <cfRule type="cellIs" dxfId="9850" priority="9877" operator="equal">
      <formula>3</formula>
    </cfRule>
    <cfRule type="cellIs" dxfId="9849" priority="9878" operator="equal">
      <formula>"yellow"</formula>
    </cfRule>
    <cfRule type="cellIs" dxfId="9848" priority="9879" operator="equal">
      <formula>2</formula>
    </cfRule>
    <cfRule type="cellIs" dxfId="9847" priority="9880" operator="equal">
      <formula>"green"</formula>
    </cfRule>
    <cfRule type="cellIs" dxfId="9846" priority="9881" operator="equal">
      <formula>1</formula>
    </cfRule>
    <cfRule type="cellIs" dxfId="9845" priority="9882" operator="equal">
      <formula>"grey"</formula>
    </cfRule>
    <cfRule type="cellIs" dxfId="9844" priority="9883" operator="equal">
      <formula>0</formula>
    </cfRule>
  </conditionalFormatting>
  <conditionalFormatting sqref="F161:G161">
    <cfRule type="cellIs" dxfId="9843" priority="9868" operator="equal">
      <formula>"red"</formula>
    </cfRule>
  </conditionalFormatting>
  <conditionalFormatting sqref="G161">
    <cfRule type="cellIs" dxfId="9842" priority="9867" operator="equal">
      <formula>"red"</formula>
    </cfRule>
  </conditionalFormatting>
  <conditionalFormatting sqref="F162:G162">
    <cfRule type="cellIs" dxfId="9841" priority="9859" operator="equal">
      <formula>"red"</formula>
    </cfRule>
  </conditionalFormatting>
  <conditionalFormatting sqref="G162">
    <cfRule type="cellIs" dxfId="9840" priority="9858" operator="equal">
      <formula>"red"</formula>
    </cfRule>
  </conditionalFormatting>
  <conditionalFormatting sqref="F221:G221">
    <cfRule type="cellIs" dxfId="9839" priority="9869" operator="equal">
      <formula>3</formula>
    </cfRule>
    <cfRule type="cellIs" dxfId="9838" priority="9870" operator="equal">
      <formula>"yellow"</formula>
    </cfRule>
    <cfRule type="cellIs" dxfId="9837" priority="9871" operator="equal">
      <formula>2</formula>
    </cfRule>
    <cfRule type="cellIs" dxfId="9836" priority="9872" operator="equal">
      <formula>"green"</formula>
    </cfRule>
    <cfRule type="cellIs" dxfId="9835" priority="9873" operator="equal">
      <formula>1</formula>
    </cfRule>
    <cfRule type="cellIs" dxfId="9834" priority="9874" operator="equal">
      <formula>"grey"</formula>
    </cfRule>
    <cfRule type="cellIs" dxfId="9833" priority="9875" operator="equal">
      <formula>0</formula>
    </cfRule>
  </conditionalFormatting>
  <conditionalFormatting sqref="F169:G169">
    <cfRule type="cellIs" dxfId="9832" priority="9860" operator="equal">
      <formula>3</formula>
    </cfRule>
    <cfRule type="cellIs" dxfId="9831" priority="9861" operator="equal">
      <formula>"yellow"</formula>
    </cfRule>
    <cfRule type="cellIs" dxfId="9830" priority="9862" operator="equal">
      <formula>2</formula>
    </cfRule>
    <cfRule type="cellIs" dxfId="9829" priority="9863" operator="equal">
      <formula>"green"</formula>
    </cfRule>
    <cfRule type="cellIs" dxfId="9828" priority="9864" operator="equal">
      <formula>1</formula>
    </cfRule>
    <cfRule type="cellIs" dxfId="9827" priority="9865" operator="equal">
      <formula>"grey"</formula>
    </cfRule>
    <cfRule type="cellIs" dxfId="9826" priority="9866" operator="equal">
      <formula>0</formula>
    </cfRule>
  </conditionalFormatting>
  <conditionalFormatting sqref="F164:G164">
    <cfRule type="cellIs" dxfId="9825" priority="9850" operator="equal">
      <formula>"red"</formula>
    </cfRule>
  </conditionalFormatting>
  <conditionalFormatting sqref="G164">
    <cfRule type="cellIs" dxfId="9824" priority="9849" operator="equal">
      <formula>"red"</formula>
    </cfRule>
  </conditionalFormatting>
  <conditionalFormatting sqref="F163:G163">
    <cfRule type="cellIs" dxfId="9823" priority="9848" operator="equal">
      <formula>"red"</formula>
    </cfRule>
  </conditionalFormatting>
  <conditionalFormatting sqref="G163">
    <cfRule type="cellIs" dxfId="9822" priority="9847" operator="equal">
      <formula>"red"</formula>
    </cfRule>
  </conditionalFormatting>
  <conditionalFormatting sqref="F162:G162">
    <cfRule type="cellIs" dxfId="9821" priority="9851" operator="equal">
      <formula>3</formula>
    </cfRule>
    <cfRule type="cellIs" dxfId="9820" priority="9852" operator="equal">
      <formula>"yellow"</formula>
    </cfRule>
    <cfRule type="cellIs" dxfId="9819" priority="9853" operator="equal">
      <formula>2</formula>
    </cfRule>
    <cfRule type="cellIs" dxfId="9818" priority="9854" operator="equal">
      <formula>"green"</formula>
    </cfRule>
    <cfRule type="cellIs" dxfId="9817" priority="9855" operator="equal">
      <formula>1</formula>
    </cfRule>
    <cfRule type="cellIs" dxfId="9816" priority="9856" operator="equal">
      <formula>"grey"</formula>
    </cfRule>
    <cfRule type="cellIs" dxfId="9815" priority="9857" operator="equal">
      <formula>0</formula>
    </cfRule>
  </conditionalFormatting>
  <conditionalFormatting sqref="F163:G163">
    <cfRule type="cellIs" dxfId="9814" priority="9846" operator="equal">
      <formula>"red"</formula>
    </cfRule>
  </conditionalFormatting>
  <conditionalFormatting sqref="G163">
    <cfRule type="cellIs" dxfId="9813" priority="9845" operator="equal">
      <formula>"red"</formula>
    </cfRule>
  </conditionalFormatting>
  <conditionalFormatting sqref="F162:G162">
    <cfRule type="cellIs" dxfId="9812" priority="9837" operator="equal">
      <formula>"red"</formula>
    </cfRule>
  </conditionalFormatting>
  <conditionalFormatting sqref="G162">
    <cfRule type="cellIs" dxfId="9811" priority="9836" operator="equal">
      <formula>"red"</formula>
    </cfRule>
  </conditionalFormatting>
  <conditionalFormatting sqref="F167:G167">
    <cfRule type="cellIs" dxfId="9810" priority="9838" operator="equal">
      <formula>3</formula>
    </cfRule>
    <cfRule type="cellIs" dxfId="9809" priority="9839" operator="equal">
      <formula>"yellow"</formula>
    </cfRule>
    <cfRule type="cellIs" dxfId="9808" priority="9840" operator="equal">
      <formula>2</formula>
    </cfRule>
    <cfRule type="cellIs" dxfId="9807" priority="9841" operator="equal">
      <formula>"green"</formula>
    </cfRule>
    <cfRule type="cellIs" dxfId="9806" priority="9842" operator="equal">
      <formula>1</formula>
    </cfRule>
    <cfRule type="cellIs" dxfId="9805" priority="9843" operator="equal">
      <formula>"grey"</formula>
    </cfRule>
    <cfRule type="cellIs" dxfId="9804" priority="9844" operator="equal">
      <formula>0</formula>
    </cfRule>
  </conditionalFormatting>
  <conditionalFormatting sqref="F166:G166">
    <cfRule type="cellIs" dxfId="9803" priority="9828" operator="equal">
      <formula>"red"</formula>
    </cfRule>
    <cfRule type="cellIs" dxfId="9802" priority="9829" operator="equal">
      <formula>3</formula>
    </cfRule>
    <cfRule type="cellIs" dxfId="9801" priority="9830" operator="equal">
      <formula>"yellow"</formula>
    </cfRule>
    <cfRule type="cellIs" dxfId="9800" priority="9831" operator="equal">
      <formula>2</formula>
    </cfRule>
    <cfRule type="cellIs" dxfId="9799" priority="9832" operator="equal">
      <formula>"green"</formula>
    </cfRule>
    <cfRule type="cellIs" dxfId="9798" priority="9833" operator="equal">
      <formula>1</formula>
    </cfRule>
    <cfRule type="cellIs" dxfId="9797" priority="9834" operator="equal">
      <formula>"grey"</formula>
    </cfRule>
    <cfRule type="cellIs" dxfId="9796" priority="9835" operator="equal">
      <formula>0</formula>
    </cfRule>
  </conditionalFormatting>
  <conditionalFormatting sqref="F171:G173">
    <cfRule type="cellIs" dxfId="9795" priority="9820" operator="equal">
      <formula>"red"</formula>
    </cfRule>
    <cfRule type="cellIs" dxfId="9794" priority="9821" operator="equal">
      <formula>3</formula>
    </cfRule>
    <cfRule type="cellIs" dxfId="9793" priority="9822" operator="equal">
      <formula>"yellow"</formula>
    </cfRule>
    <cfRule type="cellIs" dxfId="9792" priority="9823" operator="equal">
      <formula>2</formula>
    </cfRule>
    <cfRule type="cellIs" dxfId="9791" priority="9824" operator="equal">
      <formula>"green"</formula>
    </cfRule>
    <cfRule type="cellIs" dxfId="9790" priority="9825" operator="equal">
      <formula>1</formula>
    </cfRule>
    <cfRule type="cellIs" dxfId="9789" priority="9826" operator="equal">
      <formula>"grey"</formula>
    </cfRule>
    <cfRule type="cellIs" dxfId="9788" priority="9827" operator="equal">
      <formula>0</formula>
    </cfRule>
  </conditionalFormatting>
  <conditionalFormatting sqref="F171:G171">
    <cfRule type="cellIs" dxfId="9787" priority="9812" operator="equal">
      <formula>"red"</formula>
    </cfRule>
    <cfRule type="cellIs" dxfId="9786" priority="9813" operator="equal">
      <formula>3</formula>
    </cfRule>
    <cfRule type="cellIs" dxfId="9785" priority="9814" operator="equal">
      <formula>"yellow"</formula>
    </cfRule>
    <cfRule type="cellIs" dxfId="9784" priority="9815" operator="equal">
      <formula>2</formula>
    </cfRule>
    <cfRule type="cellIs" dxfId="9783" priority="9816" operator="equal">
      <formula>"green"</formula>
    </cfRule>
    <cfRule type="cellIs" dxfId="9782" priority="9817" operator="equal">
      <formula>1</formula>
    </cfRule>
    <cfRule type="cellIs" dxfId="9781" priority="9818" operator="equal">
      <formula>"grey"</formula>
    </cfRule>
    <cfRule type="cellIs" dxfId="9780" priority="9819" operator="equal">
      <formula>0</formula>
    </cfRule>
  </conditionalFormatting>
  <conditionalFormatting sqref="F174:G174">
    <cfRule type="cellIs" dxfId="9779" priority="9804" operator="equal">
      <formula>"red"</formula>
    </cfRule>
    <cfRule type="cellIs" dxfId="9778" priority="9805" operator="equal">
      <formula>3</formula>
    </cfRule>
    <cfRule type="cellIs" dxfId="9777" priority="9806" operator="equal">
      <formula>"yellow"</formula>
    </cfRule>
    <cfRule type="cellIs" dxfId="9776" priority="9807" operator="equal">
      <formula>2</formula>
    </cfRule>
    <cfRule type="cellIs" dxfId="9775" priority="9808" operator="equal">
      <formula>"green"</formula>
    </cfRule>
    <cfRule type="cellIs" dxfId="9774" priority="9809" operator="equal">
      <formula>1</formula>
    </cfRule>
    <cfRule type="cellIs" dxfId="9773" priority="9810" operator="equal">
      <formula>"grey"</formula>
    </cfRule>
    <cfRule type="cellIs" dxfId="9772" priority="9811" operator="equal">
      <formula>0</formula>
    </cfRule>
  </conditionalFormatting>
  <conditionalFormatting sqref="F174:G174">
    <cfRule type="cellIs" dxfId="9771" priority="9796" operator="equal">
      <formula>"red"</formula>
    </cfRule>
    <cfRule type="cellIs" dxfId="9770" priority="9797" operator="equal">
      <formula>3</formula>
    </cfRule>
    <cfRule type="cellIs" dxfId="9769" priority="9798" operator="equal">
      <formula>"yellow"</formula>
    </cfRule>
    <cfRule type="cellIs" dxfId="9768" priority="9799" operator="equal">
      <formula>2</formula>
    </cfRule>
    <cfRule type="cellIs" dxfId="9767" priority="9800" operator="equal">
      <formula>"green"</formula>
    </cfRule>
    <cfRule type="cellIs" dxfId="9766" priority="9801" operator="equal">
      <formula>1</formula>
    </cfRule>
    <cfRule type="cellIs" dxfId="9765" priority="9802" operator="equal">
      <formula>"grey"</formula>
    </cfRule>
    <cfRule type="cellIs" dxfId="9764" priority="9803" operator="equal">
      <formula>0</formula>
    </cfRule>
  </conditionalFormatting>
  <conditionalFormatting sqref="F173:G173">
    <cfRule type="cellIs" dxfId="9763" priority="9788" operator="equal">
      <formula>"red"</formula>
    </cfRule>
    <cfRule type="cellIs" dxfId="9762" priority="9789" operator="equal">
      <formula>3</formula>
    </cfRule>
    <cfRule type="cellIs" dxfId="9761" priority="9790" operator="equal">
      <formula>"yellow"</formula>
    </cfRule>
    <cfRule type="cellIs" dxfId="9760" priority="9791" operator="equal">
      <formula>2</formula>
    </cfRule>
    <cfRule type="cellIs" dxfId="9759" priority="9792" operator="equal">
      <formula>"green"</formula>
    </cfRule>
    <cfRule type="cellIs" dxfId="9758" priority="9793" operator="equal">
      <formula>1</formula>
    </cfRule>
    <cfRule type="cellIs" dxfId="9757" priority="9794" operator="equal">
      <formula>"grey"</formula>
    </cfRule>
    <cfRule type="cellIs" dxfId="9756" priority="9795" operator="equal">
      <formula>0</formula>
    </cfRule>
  </conditionalFormatting>
  <conditionalFormatting sqref="F173:G173">
    <cfRule type="cellIs" dxfId="9755" priority="9780" operator="equal">
      <formula>"red"</formula>
    </cfRule>
    <cfRule type="cellIs" dxfId="9754" priority="9781" operator="equal">
      <formula>3</formula>
    </cfRule>
    <cfRule type="cellIs" dxfId="9753" priority="9782" operator="equal">
      <formula>"yellow"</formula>
    </cfRule>
    <cfRule type="cellIs" dxfId="9752" priority="9783" operator="equal">
      <formula>2</formula>
    </cfRule>
    <cfRule type="cellIs" dxfId="9751" priority="9784" operator="equal">
      <formula>"green"</formula>
    </cfRule>
    <cfRule type="cellIs" dxfId="9750" priority="9785" operator="equal">
      <formula>1</formula>
    </cfRule>
    <cfRule type="cellIs" dxfId="9749" priority="9786" operator="equal">
      <formula>"grey"</formula>
    </cfRule>
    <cfRule type="cellIs" dxfId="9748" priority="9787" operator="equal">
      <formula>0</formula>
    </cfRule>
  </conditionalFormatting>
  <conditionalFormatting sqref="F179:G179">
    <cfRule type="cellIs" dxfId="9747" priority="9772" operator="equal">
      <formula>"red"</formula>
    </cfRule>
    <cfRule type="cellIs" dxfId="9746" priority="9773" operator="equal">
      <formula>3</formula>
    </cfRule>
    <cfRule type="cellIs" dxfId="9745" priority="9774" operator="equal">
      <formula>"yellow"</formula>
    </cfRule>
    <cfRule type="cellIs" dxfId="9744" priority="9775" operator="equal">
      <formula>2</formula>
    </cfRule>
    <cfRule type="cellIs" dxfId="9743" priority="9776" operator="equal">
      <formula>"green"</formula>
    </cfRule>
    <cfRule type="cellIs" dxfId="9742" priority="9777" operator="equal">
      <formula>1</formula>
    </cfRule>
    <cfRule type="cellIs" dxfId="9741" priority="9778" operator="equal">
      <formula>"grey"</formula>
    </cfRule>
    <cfRule type="cellIs" dxfId="9740" priority="9779" operator="equal">
      <formula>0</formula>
    </cfRule>
  </conditionalFormatting>
  <conditionalFormatting sqref="F176:G178">
    <cfRule type="cellIs" dxfId="9739" priority="9764" operator="equal">
      <formula>"red"</formula>
    </cfRule>
    <cfRule type="cellIs" dxfId="9738" priority="9765" operator="equal">
      <formula>3</formula>
    </cfRule>
    <cfRule type="cellIs" dxfId="9737" priority="9766" operator="equal">
      <formula>"yellow"</formula>
    </cfRule>
    <cfRule type="cellIs" dxfId="9736" priority="9767" operator="equal">
      <formula>2</formula>
    </cfRule>
    <cfRule type="cellIs" dxfId="9735" priority="9768" operator="equal">
      <formula>"green"</formula>
    </cfRule>
    <cfRule type="cellIs" dxfId="9734" priority="9769" operator="equal">
      <formula>1</formula>
    </cfRule>
    <cfRule type="cellIs" dxfId="9733" priority="9770" operator="equal">
      <formula>"grey"</formula>
    </cfRule>
    <cfRule type="cellIs" dxfId="9732" priority="9771" operator="equal">
      <formula>0</formula>
    </cfRule>
  </conditionalFormatting>
  <conditionalFormatting sqref="F176:G176">
    <cfRule type="cellIs" dxfId="9731" priority="9756" operator="equal">
      <formula>"red"</formula>
    </cfRule>
    <cfRule type="cellIs" dxfId="9730" priority="9757" operator="equal">
      <formula>3</formula>
    </cfRule>
    <cfRule type="cellIs" dxfId="9729" priority="9758" operator="equal">
      <formula>"yellow"</formula>
    </cfRule>
    <cfRule type="cellIs" dxfId="9728" priority="9759" operator="equal">
      <formula>2</formula>
    </cfRule>
    <cfRule type="cellIs" dxfId="9727" priority="9760" operator="equal">
      <formula>"green"</formula>
    </cfRule>
    <cfRule type="cellIs" dxfId="9726" priority="9761" operator="equal">
      <formula>1</formula>
    </cfRule>
    <cfRule type="cellIs" dxfId="9725" priority="9762" operator="equal">
      <formula>"grey"</formula>
    </cfRule>
    <cfRule type="cellIs" dxfId="9724" priority="9763" operator="equal">
      <formula>0</formula>
    </cfRule>
  </conditionalFormatting>
  <conditionalFormatting sqref="F179:G179">
    <cfRule type="cellIs" dxfId="9723" priority="9748" operator="equal">
      <formula>"red"</formula>
    </cfRule>
    <cfRule type="cellIs" dxfId="9722" priority="9749" operator="equal">
      <formula>3</formula>
    </cfRule>
    <cfRule type="cellIs" dxfId="9721" priority="9750" operator="equal">
      <formula>"yellow"</formula>
    </cfRule>
    <cfRule type="cellIs" dxfId="9720" priority="9751" operator="equal">
      <formula>2</formula>
    </cfRule>
    <cfRule type="cellIs" dxfId="9719" priority="9752" operator="equal">
      <formula>"green"</formula>
    </cfRule>
    <cfRule type="cellIs" dxfId="9718" priority="9753" operator="equal">
      <formula>1</formula>
    </cfRule>
    <cfRule type="cellIs" dxfId="9717" priority="9754" operator="equal">
      <formula>"grey"</formula>
    </cfRule>
    <cfRule type="cellIs" dxfId="9716" priority="9755" operator="equal">
      <formula>0</formula>
    </cfRule>
  </conditionalFormatting>
  <conditionalFormatting sqref="F179:G179">
    <cfRule type="cellIs" dxfId="9715" priority="9740" operator="equal">
      <formula>"red"</formula>
    </cfRule>
    <cfRule type="cellIs" dxfId="9714" priority="9741" operator="equal">
      <formula>3</formula>
    </cfRule>
    <cfRule type="cellIs" dxfId="9713" priority="9742" operator="equal">
      <formula>"yellow"</formula>
    </cfRule>
    <cfRule type="cellIs" dxfId="9712" priority="9743" operator="equal">
      <formula>2</formula>
    </cfRule>
    <cfRule type="cellIs" dxfId="9711" priority="9744" operator="equal">
      <formula>"green"</formula>
    </cfRule>
    <cfRule type="cellIs" dxfId="9710" priority="9745" operator="equal">
      <formula>1</formula>
    </cfRule>
    <cfRule type="cellIs" dxfId="9709" priority="9746" operator="equal">
      <formula>"grey"</formula>
    </cfRule>
    <cfRule type="cellIs" dxfId="9708" priority="9747" operator="equal">
      <formula>0</formula>
    </cfRule>
  </conditionalFormatting>
  <conditionalFormatting sqref="F178:G178">
    <cfRule type="cellIs" dxfId="9707" priority="9732" operator="equal">
      <formula>"red"</formula>
    </cfRule>
    <cfRule type="cellIs" dxfId="9706" priority="9733" operator="equal">
      <formula>3</formula>
    </cfRule>
    <cfRule type="cellIs" dxfId="9705" priority="9734" operator="equal">
      <formula>"yellow"</formula>
    </cfRule>
    <cfRule type="cellIs" dxfId="9704" priority="9735" operator="equal">
      <formula>2</formula>
    </cfRule>
    <cfRule type="cellIs" dxfId="9703" priority="9736" operator="equal">
      <formula>"green"</formula>
    </cfRule>
    <cfRule type="cellIs" dxfId="9702" priority="9737" operator="equal">
      <formula>1</formula>
    </cfRule>
    <cfRule type="cellIs" dxfId="9701" priority="9738" operator="equal">
      <formula>"grey"</formula>
    </cfRule>
    <cfRule type="cellIs" dxfId="9700" priority="9739" operator="equal">
      <formula>0</formula>
    </cfRule>
  </conditionalFormatting>
  <conditionalFormatting sqref="F178:G178">
    <cfRule type="cellIs" dxfId="9699" priority="9724" operator="equal">
      <formula>"red"</formula>
    </cfRule>
    <cfRule type="cellIs" dxfId="9698" priority="9725" operator="equal">
      <formula>3</formula>
    </cfRule>
    <cfRule type="cellIs" dxfId="9697" priority="9726" operator="equal">
      <formula>"yellow"</formula>
    </cfRule>
    <cfRule type="cellIs" dxfId="9696" priority="9727" operator="equal">
      <formula>2</formula>
    </cfRule>
    <cfRule type="cellIs" dxfId="9695" priority="9728" operator="equal">
      <formula>"green"</formula>
    </cfRule>
    <cfRule type="cellIs" dxfId="9694" priority="9729" operator="equal">
      <formula>1</formula>
    </cfRule>
    <cfRule type="cellIs" dxfId="9693" priority="9730" operator="equal">
      <formula>"grey"</formula>
    </cfRule>
    <cfRule type="cellIs" dxfId="9692" priority="9731" operator="equal">
      <formula>0</formula>
    </cfRule>
  </conditionalFormatting>
  <conditionalFormatting sqref="F170:G170">
    <cfRule type="cellIs" dxfId="9691" priority="9716" operator="equal">
      <formula>"red"</formula>
    </cfRule>
  </conditionalFormatting>
  <conditionalFormatting sqref="G170">
    <cfRule type="cellIs" dxfId="9690" priority="9715" operator="equal">
      <formula>"red"</formula>
    </cfRule>
  </conditionalFormatting>
  <conditionalFormatting sqref="F170:G170">
    <cfRule type="cellIs" dxfId="9689" priority="9717" operator="equal">
      <formula>3</formula>
    </cfRule>
    <cfRule type="cellIs" dxfId="9688" priority="9718" operator="equal">
      <formula>"yellow"</formula>
    </cfRule>
    <cfRule type="cellIs" dxfId="9687" priority="9719" operator="equal">
      <formula>2</formula>
    </cfRule>
    <cfRule type="cellIs" dxfId="9686" priority="9720" operator="equal">
      <formula>"green"</formula>
    </cfRule>
    <cfRule type="cellIs" dxfId="9685" priority="9721" operator="equal">
      <formula>1</formula>
    </cfRule>
    <cfRule type="cellIs" dxfId="9684" priority="9722" operator="equal">
      <formula>"grey"</formula>
    </cfRule>
    <cfRule type="cellIs" dxfId="9683" priority="9723" operator="equal">
      <formula>0</formula>
    </cfRule>
  </conditionalFormatting>
  <conditionalFormatting sqref="F170:G170">
    <cfRule type="cellIs" dxfId="9682" priority="9707" operator="equal">
      <formula>"red"</formula>
    </cfRule>
    <cfRule type="cellIs" dxfId="9681" priority="9708" operator="equal">
      <formula>3</formula>
    </cfRule>
    <cfRule type="cellIs" dxfId="9680" priority="9709" operator="equal">
      <formula>"yellow"</formula>
    </cfRule>
    <cfRule type="cellIs" dxfId="9679" priority="9710" operator="equal">
      <formula>2</formula>
    </cfRule>
    <cfRule type="cellIs" dxfId="9678" priority="9711" operator="equal">
      <formula>"green"</formula>
    </cfRule>
    <cfRule type="cellIs" dxfId="9677" priority="9712" operator="equal">
      <formula>1</formula>
    </cfRule>
    <cfRule type="cellIs" dxfId="9676" priority="9713" operator="equal">
      <formula>"grey"</formula>
    </cfRule>
    <cfRule type="cellIs" dxfId="9675" priority="9714" operator="equal">
      <formula>0</formula>
    </cfRule>
  </conditionalFormatting>
  <conditionalFormatting sqref="F189:G191">
    <cfRule type="cellIs" dxfId="9674" priority="9699" operator="equal">
      <formula>"red"</formula>
    </cfRule>
    <cfRule type="cellIs" dxfId="9673" priority="9700" operator="equal">
      <formula>3</formula>
    </cfRule>
    <cfRule type="cellIs" dxfId="9672" priority="9701" operator="equal">
      <formula>"yellow"</formula>
    </cfRule>
    <cfRule type="cellIs" dxfId="9671" priority="9702" operator="equal">
      <formula>2</formula>
    </cfRule>
    <cfRule type="cellIs" dxfId="9670" priority="9703" operator="equal">
      <formula>"green"</formula>
    </cfRule>
    <cfRule type="cellIs" dxfId="9669" priority="9704" operator="equal">
      <formula>1</formula>
    </cfRule>
    <cfRule type="cellIs" dxfId="9668" priority="9705" operator="equal">
      <formula>"grey"</formula>
    </cfRule>
    <cfRule type="cellIs" dxfId="9667" priority="9706" operator="equal">
      <formula>0</formula>
    </cfRule>
  </conditionalFormatting>
  <conditionalFormatting sqref="F192:G194">
    <cfRule type="cellIs" dxfId="9666" priority="9691" operator="equal">
      <formula>"red"</formula>
    </cfRule>
    <cfRule type="cellIs" dxfId="9665" priority="9692" operator="equal">
      <formula>3</formula>
    </cfRule>
    <cfRule type="cellIs" dxfId="9664" priority="9693" operator="equal">
      <formula>"yellow"</formula>
    </cfRule>
    <cfRule type="cellIs" dxfId="9663" priority="9694" operator="equal">
      <formula>2</formula>
    </cfRule>
    <cfRule type="cellIs" dxfId="9662" priority="9695" operator="equal">
      <formula>"green"</formula>
    </cfRule>
    <cfRule type="cellIs" dxfId="9661" priority="9696" operator="equal">
      <formula>1</formula>
    </cfRule>
    <cfRule type="cellIs" dxfId="9660" priority="9697" operator="equal">
      <formula>"grey"</formula>
    </cfRule>
    <cfRule type="cellIs" dxfId="9659" priority="9698" operator="equal">
      <formula>0</formula>
    </cfRule>
  </conditionalFormatting>
  <conditionalFormatting sqref="F175:G175">
    <cfRule type="cellIs" dxfId="9658" priority="9683" operator="equal">
      <formula>"red"</formula>
    </cfRule>
    <cfRule type="cellIs" dxfId="9657" priority="9684" operator="equal">
      <formula>3</formula>
    </cfRule>
    <cfRule type="cellIs" dxfId="9656" priority="9685" operator="equal">
      <formula>"yellow"</formula>
    </cfRule>
    <cfRule type="cellIs" dxfId="9655" priority="9686" operator="equal">
      <formula>2</formula>
    </cfRule>
    <cfRule type="cellIs" dxfId="9654" priority="9687" operator="equal">
      <formula>"green"</formula>
    </cfRule>
    <cfRule type="cellIs" dxfId="9653" priority="9688" operator="equal">
      <formula>1</formula>
    </cfRule>
    <cfRule type="cellIs" dxfId="9652" priority="9689" operator="equal">
      <formula>"grey"</formula>
    </cfRule>
    <cfRule type="cellIs" dxfId="9651" priority="9690" operator="equal">
      <formula>0</formula>
    </cfRule>
  </conditionalFormatting>
  <conditionalFormatting sqref="F191:G191">
    <cfRule type="cellIs" dxfId="9650" priority="9675" operator="equal">
      <formula>"red"</formula>
    </cfRule>
  </conditionalFormatting>
  <conditionalFormatting sqref="G191">
    <cfRule type="cellIs" dxfId="9649" priority="9674" operator="equal">
      <formula>"red"</formula>
    </cfRule>
  </conditionalFormatting>
  <conditionalFormatting sqref="F201:G203">
    <cfRule type="cellIs" dxfId="9648" priority="9676" operator="equal">
      <formula>3</formula>
    </cfRule>
    <cfRule type="cellIs" dxfId="9647" priority="9677" operator="equal">
      <formula>"yellow"</formula>
    </cfRule>
    <cfRule type="cellIs" dxfId="9646" priority="9678" operator="equal">
      <formula>2</formula>
    </cfRule>
    <cfRule type="cellIs" dxfId="9645" priority="9679" operator="equal">
      <formula>"green"</formula>
    </cfRule>
    <cfRule type="cellIs" dxfId="9644" priority="9680" operator="equal">
      <formula>1</formula>
    </cfRule>
    <cfRule type="cellIs" dxfId="9643" priority="9681" operator="equal">
      <formula>"grey"</formula>
    </cfRule>
    <cfRule type="cellIs" dxfId="9642" priority="9682" operator="equal">
      <formula>0</formula>
    </cfRule>
  </conditionalFormatting>
  <conditionalFormatting sqref="F194:G194">
    <cfRule type="cellIs" dxfId="9641" priority="9665" operator="equal">
      <formula>"red"</formula>
    </cfRule>
    <cfRule type="cellIs" dxfId="9640" priority="9667" operator="equal">
      <formula>3</formula>
    </cfRule>
    <cfRule type="cellIs" dxfId="9639" priority="9668" operator="equal">
      <formula>"yellow"</formula>
    </cfRule>
    <cfRule type="cellIs" dxfId="9638" priority="9669" operator="equal">
      <formula>2</formula>
    </cfRule>
    <cfRule type="cellIs" dxfId="9637" priority="9670" operator="equal">
      <formula>"green"</formula>
    </cfRule>
    <cfRule type="cellIs" dxfId="9636" priority="9671" operator="equal">
      <formula>1</formula>
    </cfRule>
    <cfRule type="cellIs" dxfId="9635" priority="9672" operator="equal">
      <formula>"grey"</formula>
    </cfRule>
    <cfRule type="cellIs" dxfId="9634" priority="9673" operator="equal">
      <formula>0</formula>
    </cfRule>
  </conditionalFormatting>
  <conditionalFormatting sqref="G194">
    <cfRule type="cellIs" dxfId="9633" priority="9666" operator="equal">
      <formula>"red"</formula>
    </cfRule>
  </conditionalFormatting>
  <conditionalFormatting sqref="F188:G188">
    <cfRule type="cellIs" dxfId="9632" priority="9657" operator="equal">
      <formula>"red"</formula>
    </cfRule>
    <cfRule type="cellIs" dxfId="9631" priority="9658" operator="equal">
      <formula>3</formula>
    </cfRule>
    <cfRule type="cellIs" dxfId="9630" priority="9659" operator="equal">
      <formula>"yellow"</formula>
    </cfRule>
    <cfRule type="cellIs" dxfId="9629" priority="9660" operator="equal">
      <formula>2</formula>
    </cfRule>
    <cfRule type="cellIs" dxfId="9628" priority="9661" operator="equal">
      <formula>"green"</formula>
    </cfRule>
    <cfRule type="cellIs" dxfId="9627" priority="9662" operator="equal">
      <formula>1</formula>
    </cfRule>
    <cfRule type="cellIs" dxfId="9626" priority="9663" operator="equal">
      <formula>"grey"</formula>
    </cfRule>
    <cfRule type="cellIs" dxfId="9625" priority="9664" operator="equal">
      <formula>0</formula>
    </cfRule>
  </conditionalFormatting>
  <conditionalFormatting sqref="F183:G183">
    <cfRule type="cellIs" dxfId="9624" priority="9649" operator="equal">
      <formula>"red"</formula>
    </cfRule>
    <cfRule type="cellIs" dxfId="9623" priority="9650" operator="equal">
      <formula>3</formula>
    </cfRule>
    <cfRule type="cellIs" dxfId="9622" priority="9651" operator="equal">
      <formula>"yellow"</formula>
    </cfRule>
    <cfRule type="cellIs" dxfId="9621" priority="9652" operator="equal">
      <formula>2</formula>
    </cfRule>
    <cfRule type="cellIs" dxfId="9620" priority="9653" operator="equal">
      <formula>"green"</formula>
    </cfRule>
    <cfRule type="cellIs" dxfId="9619" priority="9654" operator="equal">
      <formula>1</formula>
    </cfRule>
    <cfRule type="cellIs" dxfId="9618" priority="9655" operator="equal">
      <formula>"grey"</formula>
    </cfRule>
    <cfRule type="cellIs" dxfId="9617" priority="9656" operator="equal">
      <formula>0</formula>
    </cfRule>
  </conditionalFormatting>
  <conditionalFormatting sqref="F57:G57">
    <cfRule type="cellIs" dxfId="9616" priority="9640" operator="equal">
      <formula>"red"</formula>
    </cfRule>
    <cfRule type="cellIs" dxfId="9615" priority="9642" operator="equal">
      <formula>3</formula>
    </cfRule>
    <cfRule type="cellIs" dxfId="9614" priority="9643" operator="equal">
      <formula>"yellow"</formula>
    </cfRule>
    <cfRule type="cellIs" dxfId="9613" priority="9644" operator="equal">
      <formula>2</formula>
    </cfRule>
    <cfRule type="cellIs" dxfId="9612" priority="9645" operator="equal">
      <formula>"green"</formula>
    </cfRule>
    <cfRule type="cellIs" dxfId="9611" priority="9646" operator="equal">
      <formula>1</formula>
    </cfRule>
    <cfRule type="cellIs" dxfId="9610" priority="9647" operator="equal">
      <formula>"grey"</formula>
    </cfRule>
    <cfRule type="cellIs" dxfId="9609" priority="9648" operator="equal">
      <formula>0</formula>
    </cfRule>
  </conditionalFormatting>
  <conditionalFormatting sqref="G57">
    <cfRule type="cellIs" dxfId="9608" priority="9641" operator="equal">
      <formula>"red"</formula>
    </cfRule>
  </conditionalFormatting>
  <conditionalFormatting sqref="F76:G76">
    <cfRule type="cellIs" dxfId="9607" priority="9631" operator="equal">
      <formula>"red"</formula>
    </cfRule>
    <cfRule type="cellIs" dxfId="9606" priority="9633" operator="equal">
      <formula>3</formula>
    </cfRule>
    <cfRule type="cellIs" dxfId="9605" priority="9634" operator="equal">
      <formula>"yellow"</formula>
    </cfRule>
    <cfRule type="cellIs" dxfId="9604" priority="9635" operator="equal">
      <formula>2</formula>
    </cfRule>
    <cfRule type="cellIs" dxfId="9603" priority="9636" operator="equal">
      <formula>"green"</formula>
    </cfRule>
    <cfRule type="cellIs" dxfId="9602" priority="9637" operator="equal">
      <formula>1</formula>
    </cfRule>
    <cfRule type="cellIs" dxfId="9601" priority="9638" operator="equal">
      <formula>"grey"</formula>
    </cfRule>
    <cfRule type="cellIs" dxfId="9600" priority="9639" operator="equal">
      <formula>0</formula>
    </cfRule>
  </conditionalFormatting>
  <conditionalFormatting sqref="G76">
    <cfRule type="cellIs" dxfId="9599" priority="9632" operator="equal">
      <formula>"red"</formula>
    </cfRule>
  </conditionalFormatting>
  <conditionalFormatting sqref="F76:G76">
    <cfRule type="cellIs" dxfId="9598" priority="9622" operator="equal">
      <formula>"red"</formula>
    </cfRule>
    <cfRule type="cellIs" dxfId="9597" priority="9624" operator="equal">
      <formula>3</formula>
    </cfRule>
    <cfRule type="cellIs" dxfId="9596" priority="9625" operator="equal">
      <formula>"yellow"</formula>
    </cfRule>
    <cfRule type="cellIs" dxfId="9595" priority="9626" operator="equal">
      <formula>2</formula>
    </cfRule>
    <cfRule type="cellIs" dxfId="9594" priority="9627" operator="equal">
      <formula>"green"</formula>
    </cfRule>
    <cfRule type="cellIs" dxfId="9593" priority="9628" operator="equal">
      <formula>1</formula>
    </cfRule>
    <cfRule type="cellIs" dxfId="9592" priority="9629" operator="equal">
      <formula>"grey"</formula>
    </cfRule>
    <cfRule type="cellIs" dxfId="9591" priority="9630" operator="equal">
      <formula>0</formula>
    </cfRule>
  </conditionalFormatting>
  <conditionalFormatting sqref="G76">
    <cfRule type="cellIs" dxfId="9590" priority="9623" operator="equal">
      <formula>"red"</formula>
    </cfRule>
  </conditionalFormatting>
  <conditionalFormatting sqref="F79:G79">
    <cfRule type="cellIs" dxfId="9589" priority="9613" operator="equal">
      <formula>"red"</formula>
    </cfRule>
    <cfRule type="cellIs" dxfId="9588" priority="9615" operator="equal">
      <formula>3</formula>
    </cfRule>
    <cfRule type="cellIs" dxfId="9587" priority="9616" operator="equal">
      <formula>"yellow"</formula>
    </cfRule>
    <cfRule type="cellIs" dxfId="9586" priority="9617" operator="equal">
      <formula>2</formula>
    </cfRule>
    <cfRule type="cellIs" dxfId="9585" priority="9618" operator="equal">
      <formula>"green"</formula>
    </cfRule>
    <cfRule type="cellIs" dxfId="9584" priority="9619" operator="equal">
      <formula>1</formula>
    </cfRule>
    <cfRule type="cellIs" dxfId="9583" priority="9620" operator="equal">
      <formula>"grey"</formula>
    </cfRule>
    <cfRule type="cellIs" dxfId="9582" priority="9621" operator="equal">
      <formula>0</formula>
    </cfRule>
  </conditionalFormatting>
  <conditionalFormatting sqref="G79">
    <cfRule type="cellIs" dxfId="9581" priority="9614" operator="equal">
      <formula>"red"</formula>
    </cfRule>
  </conditionalFormatting>
  <conditionalFormatting sqref="F83:G84">
    <cfRule type="cellIs" dxfId="9580" priority="9604" operator="equal">
      <formula>"red"</formula>
    </cfRule>
    <cfRule type="cellIs" dxfId="9579" priority="9606" operator="equal">
      <formula>3</formula>
    </cfRule>
    <cfRule type="cellIs" dxfId="9578" priority="9607" operator="equal">
      <formula>"yellow"</formula>
    </cfRule>
    <cfRule type="cellIs" dxfId="9577" priority="9608" operator="equal">
      <formula>2</formula>
    </cfRule>
    <cfRule type="cellIs" dxfId="9576" priority="9609" operator="equal">
      <formula>"green"</formula>
    </cfRule>
    <cfRule type="cellIs" dxfId="9575" priority="9610" operator="equal">
      <formula>1</formula>
    </cfRule>
    <cfRule type="cellIs" dxfId="9574" priority="9611" operator="equal">
      <formula>"grey"</formula>
    </cfRule>
    <cfRule type="cellIs" dxfId="9573" priority="9612" operator="equal">
      <formula>0</formula>
    </cfRule>
  </conditionalFormatting>
  <conditionalFormatting sqref="G83:G84">
    <cfRule type="cellIs" dxfId="9572" priority="9605" operator="equal">
      <formula>"red"</formula>
    </cfRule>
  </conditionalFormatting>
  <conditionalFormatting sqref="F83:G84">
    <cfRule type="cellIs" dxfId="9571" priority="9595" operator="equal">
      <formula>"red"</formula>
    </cfRule>
    <cfRule type="cellIs" dxfId="9570" priority="9597" operator="equal">
      <formula>3</formula>
    </cfRule>
    <cfRule type="cellIs" dxfId="9569" priority="9598" operator="equal">
      <formula>"yellow"</formula>
    </cfRule>
    <cfRule type="cellIs" dxfId="9568" priority="9599" operator="equal">
      <formula>2</formula>
    </cfRule>
    <cfRule type="cellIs" dxfId="9567" priority="9600" operator="equal">
      <formula>"green"</formula>
    </cfRule>
    <cfRule type="cellIs" dxfId="9566" priority="9601" operator="equal">
      <formula>1</formula>
    </cfRule>
    <cfRule type="cellIs" dxfId="9565" priority="9602" operator="equal">
      <formula>"grey"</formula>
    </cfRule>
    <cfRule type="cellIs" dxfId="9564" priority="9603" operator="equal">
      <formula>0</formula>
    </cfRule>
  </conditionalFormatting>
  <conditionalFormatting sqref="G83:G84">
    <cfRule type="cellIs" dxfId="9563" priority="9596" operator="equal">
      <formula>"red"</formula>
    </cfRule>
  </conditionalFormatting>
  <conditionalFormatting sqref="F87:G87">
    <cfRule type="cellIs" dxfId="9562" priority="9586" operator="equal">
      <formula>"red"</formula>
    </cfRule>
    <cfRule type="cellIs" dxfId="9561" priority="9588" operator="equal">
      <formula>3</formula>
    </cfRule>
    <cfRule type="cellIs" dxfId="9560" priority="9589" operator="equal">
      <formula>"yellow"</formula>
    </cfRule>
    <cfRule type="cellIs" dxfId="9559" priority="9590" operator="equal">
      <formula>2</formula>
    </cfRule>
    <cfRule type="cellIs" dxfId="9558" priority="9591" operator="equal">
      <formula>"green"</formula>
    </cfRule>
    <cfRule type="cellIs" dxfId="9557" priority="9592" operator="equal">
      <formula>1</formula>
    </cfRule>
    <cfRule type="cellIs" dxfId="9556" priority="9593" operator="equal">
      <formula>"grey"</formula>
    </cfRule>
    <cfRule type="cellIs" dxfId="9555" priority="9594" operator="equal">
      <formula>0</formula>
    </cfRule>
  </conditionalFormatting>
  <conditionalFormatting sqref="G87">
    <cfRule type="cellIs" dxfId="9554" priority="9587" operator="equal">
      <formula>"red"</formula>
    </cfRule>
  </conditionalFormatting>
  <conditionalFormatting sqref="F93:G93">
    <cfRule type="cellIs" dxfId="9553" priority="9577" operator="equal">
      <formula>"red"</formula>
    </cfRule>
    <cfRule type="cellIs" dxfId="9552" priority="9579" operator="equal">
      <formula>3</formula>
    </cfRule>
    <cfRule type="cellIs" dxfId="9551" priority="9580" operator="equal">
      <formula>"yellow"</formula>
    </cfRule>
    <cfRule type="cellIs" dxfId="9550" priority="9581" operator="equal">
      <formula>2</formula>
    </cfRule>
    <cfRule type="cellIs" dxfId="9549" priority="9582" operator="equal">
      <formula>"green"</formula>
    </cfRule>
    <cfRule type="cellIs" dxfId="9548" priority="9583" operator="equal">
      <formula>1</formula>
    </cfRule>
    <cfRule type="cellIs" dxfId="9547" priority="9584" operator="equal">
      <formula>"grey"</formula>
    </cfRule>
    <cfRule type="cellIs" dxfId="9546" priority="9585" operator="equal">
      <formula>0</formula>
    </cfRule>
  </conditionalFormatting>
  <conditionalFormatting sqref="G93">
    <cfRule type="cellIs" dxfId="9545" priority="9578" operator="equal">
      <formula>"red"</formula>
    </cfRule>
  </conditionalFormatting>
  <conditionalFormatting sqref="F95:G95">
    <cfRule type="cellIs" dxfId="9544" priority="9568" operator="equal">
      <formula>"red"</formula>
    </cfRule>
    <cfRule type="cellIs" dxfId="9543" priority="9570" operator="equal">
      <formula>3</formula>
    </cfRule>
    <cfRule type="cellIs" dxfId="9542" priority="9571" operator="equal">
      <formula>"yellow"</formula>
    </cfRule>
    <cfRule type="cellIs" dxfId="9541" priority="9572" operator="equal">
      <formula>2</formula>
    </cfRule>
    <cfRule type="cellIs" dxfId="9540" priority="9573" operator="equal">
      <formula>"green"</formula>
    </cfRule>
    <cfRule type="cellIs" dxfId="9539" priority="9574" operator="equal">
      <formula>1</formula>
    </cfRule>
    <cfRule type="cellIs" dxfId="9538" priority="9575" operator="equal">
      <formula>"grey"</formula>
    </cfRule>
    <cfRule type="cellIs" dxfId="9537" priority="9576" operator="equal">
      <formula>0</formula>
    </cfRule>
  </conditionalFormatting>
  <conditionalFormatting sqref="G95">
    <cfRule type="cellIs" dxfId="9536" priority="9569" operator="equal">
      <formula>"red"</formula>
    </cfRule>
  </conditionalFormatting>
  <conditionalFormatting sqref="F85:G86">
    <cfRule type="cellIs" dxfId="9535" priority="9559" operator="equal">
      <formula>"red"</formula>
    </cfRule>
    <cfRule type="cellIs" dxfId="9534" priority="9561" operator="equal">
      <formula>3</formula>
    </cfRule>
    <cfRule type="cellIs" dxfId="9533" priority="9562" operator="equal">
      <formula>"yellow"</formula>
    </cfRule>
    <cfRule type="cellIs" dxfId="9532" priority="9563" operator="equal">
      <formula>2</formula>
    </cfRule>
    <cfRule type="cellIs" dxfId="9531" priority="9564" operator="equal">
      <formula>"green"</formula>
    </cfRule>
    <cfRule type="cellIs" dxfId="9530" priority="9565" operator="equal">
      <formula>1</formula>
    </cfRule>
    <cfRule type="cellIs" dxfId="9529" priority="9566" operator="equal">
      <formula>"grey"</formula>
    </cfRule>
    <cfRule type="cellIs" dxfId="9528" priority="9567" operator="equal">
      <formula>0</formula>
    </cfRule>
  </conditionalFormatting>
  <conditionalFormatting sqref="G85:G86">
    <cfRule type="cellIs" dxfId="9527" priority="9560" operator="equal">
      <formula>"red"</formula>
    </cfRule>
  </conditionalFormatting>
  <conditionalFormatting sqref="F85:G86">
    <cfRule type="cellIs" dxfId="9526" priority="9550" operator="equal">
      <formula>"red"</formula>
    </cfRule>
    <cfRule type="cellIs" dxfId="9525" priority="9552" operator="equal">
      <formula>3</formula>
    </cfRule>
    <cfRule type="cellIs" dxfId="9524" priority="9553" operator="equal">
      <formula>"yellow"</formula>
    </cfRule>
    <cfRule type="cellIs" dxfId="9523" priority="9554" operator="equal">
      <formula>2</formula>
    </cfRule>
    <cfRule type="cellIs" dxfId="9522" priority="9555" operator="equal">
      <formula>"green"</formula>
    </cfRule>
    <cfRule type="cellIs" dxfId="9521" priority="9556" operator="equal">
      <formula>1</formula>
    </cfRule>
    <cfRule type="cellIs" dxfId="9520" priority="9557" operator="equal">
      <formula>"grey"</formula>
    </cfRule>
    <cfRule type="cellIs" dxfId="9519" priority="9558" operator="equal">
      <formula>0</formula>
    </cfRule>
  </conditionalFormatting>
  <conditionalFormatting sqref="G85:G86">
    <cfRule type="cellIs" dxfId="9518" priority="9551" operator="equal">
      <formula>"red"</formula>
    </cfRule>
  </conditionalFormatting>
  <conditionalFormatting sqref="F147:G147">
    <cfRule type="cellIs" dxfId="9517" priority="9469" operator="equal">
      <formula>"red"</formula>
    </cfRule>
    <cfRule type="cellIs" dxfId="9516" priority="9471" operator="equal">
      <formula>3</formula>
    </cfRule>
    <cfRule type="cellIs" dxfId="9515" priority="9472" operator="equal">
      <formula>"yellow"</formula>
    </cfRule>
    <cfRule type="cellIs" dxfId="9514" priority="9473" operator="equal">
      <formula>2</formula>
    </cfRule>
    <cfRule type="cellIs" dxfId="9513" priority="9474" operator="equal">
      <formula>"green"</formula>
    </cfRule>
    <cfRule type="cellIs" dxfId="9512" priority="9475" operator="equal">
      <formula>1</formula>
    </cfRule>
    <cfRule type="cellIs" dxfId="9511" priority="9476" operator="equal">
      <formula>"grey"</formula>
    </cfRule>
    <cfRule type="cellIs" dxfId="9510" priority="9477" operator="equal">
      <formula>0</formula>
    </cfRule>
  </conditionalFormatting>
  <conditionalFormatting sqref="G147">
    <cfRule type="cellIs" dxfId="9509" priority="9470" operator="equal">
      <formula>"red"</formula>
    </cfRule>
  </conditionalFormatting>
  <conditionalFormatting sqref="F146:G146">
    <cfRule type="cellIs" dxfId="9508" priority="9460" operator="equal">
      <formula>"red"</formula>
    </cfRule>
    <cfRule type="cellIs" dxfId="9507" priority="9462" operator="equal">
      <formula>3</formula>
    </cfRule>
    <cfRule type="cellIs" dxfId="9506" priority="9463" operator="equal">
      <formula>"yellow"</formula>
    </cfRule>
    <cfRule type="cellIs" dxfId="9505" priority="9464" operator="equal">
      <formula>2</formula>
    </cfRule>
    <cfRule type="cellIs" dxfId="9504" priority="9465" operator="equal">
      <formula>"green"</formula>
    </cfRule>
    <cfRule type="cellIs" dxfId="9503" priority="9466" operator="equal">
      <formula>1</formula>
    </cfRule>
    <cfRule type="cellIs" dxfId="9502" priority="9467" operator="equal">
      <formula>"grey"</formula>
    </cfRule>
    <cfRule type="cellIs" dxfId="9501" priority="9468" operator="equal">
      <formula>0</formula>
    </cfRule>
  </conditionalFormatting>
  <conditionalFormatting sqref="G146">
    <cfRule type="cellIs" dxfId="9500" priority="9461" operator="equal">
      <formula>"red"</formula>
    </cfRule>
  </conditionalFormatting>
  <conditionalFormatting sqref="F137:G137">
    <cfRule type="cellIs" dxfId="9499" priority="9541" operator="equal">
      <formula>"red"</formula>
    </cfRule>
    <cfRule type="cellIs" dxfId="9498" priority="9543" operator="equal">
      <formula>3</formula>
    </cfRule>
    <cfRule type="cellIs" dxfId="9497" priority="9544" operator="equal">
      <formula>"yellow"</formula>
    </cfRule>
    <cfRule type="cellIs" dxfId="9496" priority="9545" operator="equal">
      <formula>2</formula>
    </cfRule>
    <cfRule type="cellIs" dxfId="9495" priority="9546" operator="equal">
      <formula>"green"</formula>
    </cfRule>
    <cfRule type="cellIs" dxfId="9494" priority="9547" operator="equal">
      <formula>1</formula>
    </cfRule>
    <cfRule type="cellIs" dxfId="9493" priority="9548" operator="equal">
      <formula>"grey"</formula>
    </cfRule>
    <cfRule type="cellIs" dxfId="9492" priority="9549" operator="equal">
      <formula>0</formula>
    </cfRule>
  </conditionalFormatting>
  <conditionalFormatting sqref="G137">
    <cfRule type="cellIs" dxfId="9491" priority="9542" operator="equal">
      <formula>"red"</formula>
    </cfRule>
  </conditionalFormatting>
  <conditionalFormatting sqref="F137:G137">
    <cfRule type="cellIs" dxfId="9490" priority="9532" operator="equal">
      <formula>"red"</formula>
    </cfRule>
    <cfRule type="cellIs" dxfId="9489" priority="9534" operator="equal">
      <formula>3</formula>
    </cfRule>
    <cfRule type="cellIs" dxfId="9488" priority="9535" operator="equal">
      <formula>"yellow"</formula>
    </cfRule>
    <cfRule type="cellIs" dxfId="9487" priority="9536" operator="equal">
      <formula>2</formula>
    </cfRule>
    <cfRule type="cellIs" dxfId="9486" priority="9537" operator="equal">
      <formula>"green"</formula>
    </cfRule>
    <cfRule type="cellIs" dxfId="9485" priority="9538" operator="equal">
      <formula>1</formula>
    </cfRule>
    <cfRule type="cellIs" dxfId="9484" priority="9539" operator="equal">
      <formula>"grey"</formula>
    </cfRule>
    <cfRule type="cellIs" dxfId="9483" priority="9540" operator="equal">
      <formula>0</formula>
    </cfRule>
  </conditionalFormatting>
  <conditionalFormatting sqref="G137">
    <cfRule type="cellIs" dxfId="9482" priority="9533" operator="equal">
      <formula>"red"</formula>
    </cfRule>
  </conditionalFormatting>
  <conditionalFormatting sqref="F143:G143">
    <cfRule type="cellIs" dxfId="9481" priority="9523" operator="equal">
      <formula>"red"</formula>
    </cfRule>
    <cfRule type="cellIs" dxfId="9480" priority="9525" operator="equal">
      <formula>3</formula>
    </cfRule>
    <cfRule type="cellIs" dxfId="9479" priority="9526" operator="equal">
      <formula>"yellow"</formula>
    </cfRule>
    <cfRule type="cellIs" dxfId="9478" priority="9527" operator="equal">
      <formula>2</formula>
    </cfRule>
    <cfRule type="cellIs" dxfId="9477" priority="9528" operator="equal">
      <formula>"green"</formula>
    </cfRule>
    <cfRule type="cellIs" dxfId="9476" priority="9529" operator="equal">
      <formula>1</formula>
    </cfRule>
    <cfRule type="cellIs" dxfId="9475" priority="9530" operator="equal">
      <formula>"grey"</formula>
    </cfRule>
    <cfRule type="cellIs" dxfId="9474" priority="9531" operator="equal">
      <formula>0</formula>
    </cfRule>
  </conditionalFormatting>
  <conditionalFormatting sqref="G143">
    <cfRule type="cellIs" dxfId="9473" priority="9524" operator="equal">
      <formula>"red"</formula>
    </cfRule>
  </conditionalFormatting>
  <conditionalFormatting sqref="F143:G143">
    <cfRule type="cellIs" dxfId="9472" priority="9514" operator="equal">
      <formula>"red"</formula>
    </cfRule>
    <cfRule type="cellIs" dxfId="9471" priority="9516" operator="equal">
      <formula>3</formula>
    </cfRule>
    <cfRule type="cellIs" dxfId="9470" priority="9517" operator="equal">
      <formula>"yellow"</formula>
    </cfRule>
    <cfRule type="cellIs" dxfId="9469" priority="9518" operator="equal">
      <formula>2</formula>
    </cfRule>
    <cfRule type="cellIs" dxfId="9468" priority="9519" operator="equal">
      <formula>"green"</formula>
    </cfRule>
    <cfRule type="cellIs" dxfId="9467" priority="9520" operator="equal">
      <formula>1</formula>
    </cfRule>
    <cfRule type="cellIs" dxfId="9466" priority="9521" operator="equal">
      <formula>"grey"</formula>
    </cfRule>
    <cfRule type="cellIs" dxfId="9465" priority="9522" operator="equal">
      <formula>0</formula>
    </cfRule>
  </conditionalFormatting>
  <conditionalFormatting sqref="G143">
    <cfRule type="cellIs" dxfId="9464" priority="9515" operator="equal">
      <formula>"red"</formula>
    </cfRule>
  </conditionalFormatting>
  <conditionalFormatting sqref="F136:G136">
    <cfRule type="cellIs" dxfId="9463" priority="9505" operator="equal">
      <formula>"red"</formula>
    </cfRule>
    <cfRule type="cellIs" dxfId="9462" priority="9507" operator="equal">
      <formula>3</formula>
    </cfRule>
    <cfRule type="cellIs" dxfId="9461" priority="9508" operator="equal">
      <formula>"yellow"</formula>
    </cfRule>
    <cfRule type="cellIs" dxfId="9460" priority="9509" operator="equal">
      <formula>2</formula>
    </cfRule>
    <cfRule type="cellIs" dxfId="9459" priority="9510" operator="equal">
      <formula>"green"</formula>
    </cfRule>
    <cfRule type="cellIs" dxfId="9458" priority="9511" operator="equal">
      <formula>1</formula>
    </cfRule>
    <cfRule type="cellIs" dxfId="9457" priority="9512" operator="equal">
      <formula>"grey"</formula>
    </cfRule>
    <cfRule type="cellIs" dxfId="9456" priority="9513" operator="equal">
      <formula>0</formula>
    </cfRule>
  </conditionalFormatting>
  <conditionalFormatting sqref="G136">
    <cfRule type="cellIs" dxfId="9455" priority="9506" operator="equal">
      <formula>"red"</formula>
    </cfRule>
  </conditionalFormatting>
  <conditionalFormatting sqref="F136:G136">
    <cfRule type="cellIs" dxfId="9454" priority="9496" operator="equal">
      <formula>"red"</formula>
    </cfRule>
    <cfRule type="cellIs" dxfId="9453" priority="9498" operator="equal">
      <formula>3</formula>
    </cfRule>
    <cfRule type="cellIs" dxfId="9452" priority="9499" operator="equal">
      <formula>"yellow"</formula>
    </cfRule>
    <cfRule type="cellIs" dxfId="9451" priority="9500" operator="equal">
      <formula>2</formula>
    </cfRule>
    <cfRule type="cellIs" dxfId="9450" priority="9501" operator="equal">
      <formula>"green"</formula>
    </cfRule>
    <cfRule type="cellIs" dxfId="9449" priority="9502" operator="equal">
      <formula>1</formula>
    </cfRule>
    <cfRule type="cellIs" dxfId="9448" priority="9503" operator="equal">
      <formula>"grey"</formula>
    </cfRule>
    <cfRule type="cellIs" dxfId="9447" priority="9504" operator="equal">
      <formula>0</formula>
    </cfRule>
  </conditionalFormatting>
  <conditionalFormatting sqref="G136">
    <cfRule type="cellIs" dxfId="9446" priority="9497" operator="equal">
      <formula>"red"</formula>
    </cfRule>
  </conditionalFormatting>
  <conditionalFormatting sqref="F142:G142">
    <cfRule type="cellIs" dxfId="9445" priority="9487" operator="equal">
      <formula>"red"</formula>
    </cfRule>
    <cfRule type="cellIs" dxfId="9444" priority="9489" operator="equal">
      <formula>3</formula>
    </cfRule>
    <cfRule type="cellIs" dxfId="9443" priority="9490" operator="equal">
      <formula>"yellow"</formula>
    </cfRule>
    <cfRule type="cellIs" dxfId="9442" priority="9491" operator="equal">
      <formula>2</formula>
    </cfRule>
    <cfRule type="cellIs" dxfId="9441" priority="9492" operator="equal">
      <formula>"green"</formula>
    </cfRule>
    <cfRule type="cellIs" dxfId="9440" priority="9493" operator="equal">
      <formula>1</formula>
    </cfRule>
    <cfRule type="cellIs" dxfId="9439" priority="9494" operator="equal">
      <formula>"grey"</formula>
    </cfRule>
    <cfRule type="cellIs" dxfId="9438" priority="9495" operator="equal">
      <formula>0</formula>
    </cfRule>
  </conditionalFormatting>
  <conditionalFormatting sqref="G142">
    <cfRule type="cellIs" dxfId="9437" priority="9488" operator="equal">
      <formula>"red"</formula>
    </cfRule>
  </conditionalFormatting>
  <conditionalFormatting sqref="F142:G142">
    <cfRule type="cellIs" dxfId="9436" priority="9478" operator="equal">
      <formula>"red"</formula>
    </cfRule>
    <cfRule type="cellIs" dxfId="9435" priority="9480" operator="equal">
      <formula>3</formula>
    </cfRule>
    <cfRule type="cellIs" dxfId="9434" priority="9481" operator="equal">
      <formula>"yellow"</formula>
    </cfRule>
    <cfRule type="cellIs" dxfId="9433" priority="9482" operator="equal">
      <formula>2</formula>
    </cfRule>
    <cfRule type="cellIs" dxfId="9432" priority="9483" operator="equal">
      <formula>"green"</formula>
    </cfRule>
    <cfRule type="cellIs" dxfId="9431" priority="9484" operator="equal">
      <formula>1</formula>
    </cfRule>
    <cfRule type="cellIs" dxfId="9430" priority="9485" operator="equal">
      <formula>"grey"</formula>
    </cfRule>
    <cfRule type="cellIs" dxfId="9429" priority="9486" operator="equal">
      <formula>0</formula>
    </cfRule>
  </conditionalFormatting>
  <conditionalFormatting sqref="G142">
    <cfRule type="cellIs" dxfId="9428" priority="9479" operator="equal">
      <formula>"red"</formula>
    </cfRule>
  </conditionalFormatting>
  <conditionalFormatting sqref="F146:G146">
    <cfRule type="cellIs" dxfId="9427" priority="9343" operator="equal">
      <formula>"red"</formula>
    </cfRule>
    <cfRule type="cellIs" dxfId="9426" priority="9345" operator="equal">
      <formula>3</formula>
    </cfRule>
    <cfRule type="cellIs" dxfId="9425" priority="9346" operator="equal">
      <formula>"yellow"</formula>
    </cfRule>
    <cfRule type="cellIs" dxfId="9424" priority="9347" operator="equal">
      <formula>2</formula>
    </cfRule>
    <cfRule type="cellIs" dxfId="9423" priority="9348" operator="equal">
      <formula>"green"</formula>
    </cfRule>
    <cfRule type="cellIs" dxfId="9422" priority="9349" operator="equal">
      <formula>1</formula>
    </cfRule>
    <cfRule type="cellIs" dxfId="9421" priority="9350" operator="equal">
      <formula>"grey"</formula>
    </cfRule>
    <cfRule type="cellIs" dxfId="9420" priority="9351" operator="equal">
      <formula>0</formula>
    </cfRule>
  </conditionalFormatting>
  <conditionalFormatting sqref="G146">
    <cfRule type="cellIs" dxfId="9419" priority="9344" operator="equal">
      <formula>"red"</formula>
    </cfRule>
  </conditionalFormatting>
  <conditionalFormatting sqref="F145:G145">
    <cfRule type="cellIs" dxfId="9418" priority="9334" operator="equal">
      <formula>"red"</formula>
    </cfRule>
    <cfRule type="cellIs" dxfId="9417" priority="9336" operator="equal">
      <formula>3</formula>
    </cfRule>
    <cfRule type="cellIs" dxfId="9416" priority="9337" operator="equal">
      <formula>"yellow"</formula>
    </cfRule>
    <cfRule type="cellIs" dxfId="9415" priority="9338" operator="equal">
      <formula>2</formula>
    </cfRule>
    <cfRule type="cellIs" dxfId="9414" priority="9339" operator="equal">
      <formula>"green"</formula>
    </cfRule>
    <cfRule type="cellIs" dxfId="9413" priority="9340" operator="equal">
      <formula>1</formula>
    </cfRule>
    <cfRule type="cellIs" dxfId="9412" priority="9341" operator="equal">
      <formula>"grey"</formula>
    </cfRule>
    <cfRule type="cellIs" dxfId="9411" priority="9342" operator="equal">
      <formula>0</formula>
    </cfRule>
  </conditionalFormatting>
  <conditionalFormatting sqref="G145">
    <cfRule type="cellIs" dxfId="9410" priority="9335" operator="equal">
      <formula>"red"</formula>
    </cfRule>
  </conditionalFormatting>
  <conditionalFormatting sqref="F136:G136">
    <cfRule type="cellIs" dxfId="9409" priority="9415" operator="equal">
      <formula>"red"</formula>
    </cfRule>
    <cfRule type="cellIs" dxfId="9408" priority="9417" operator="equal">
      <formula>3</formula>
    </cfRule>
    <cfRule type="cellIs" dxfId="9407" priority="9418" operator="equal">
      <formula>"yellow"</formula>
    </cfRule>
    <cfRule type="cellIs" dxfId="9406" priority="9419" operator="equal">
      <formula>2</formula>
    </cfRule>
    <cfRule type="cellIs" dxfId="9405" priority="9420" operator="equal">
      <formula>"green"</formula>
    </cfRule>
    <cfRule type="cellIs" dxfId="9404" priority="9421" operator="equal">
      <formula>1</formula>
    </cfRule>
    <cfRule type="cellIs" dxfId="9403" priority="9422" operator="equal">
      <formula>"grey"</formula>
    </cfRule>
    <cfRule type="cellIs" dxfId="9402" priority="9423" operator="equal">
      <formula>0</formula>
    </cfRule>
  </conditionalFormatting>
  <conditionalFormatting sqref="G136">
    <cfRule type="cellIs" dxfId="9401" priority="9416" operator="equal">
      <formula>"red"</formula>
    </cfRule>
  </conditionalFormatting>
  <conditionalFormatting sqref="F130:G132">
    <cfRule type="cellIs" dxfId="9400" priority="9451" operator="equal">
      <formula>"red"</formula>
    </cfRule>
    <cfRule type="cellIs" dxfId="9399" priority="9453" operator="equal">
      <formula>3</formula>
    </cfRule>
    <cfRule type="cellIs" dxfId="9398" priority="9454" operator="equal">
      <formula>"yellow"</formula>
    </cfRule>
    <cfRule type="cellIs" dxfId="9397" priority="9455" operator="equal">
      <formula>2</formula>
    </cfRule>
    <cfRule type="cellIs" dxfId="9396" priority="9456" operator="equal">
      <formula>"green"</formula>
    </cfRule>
    <cfRule type="cellIs" dxfId="9395" priority="9457" operator="equal">
      <formula>1</formula>
    </cfRule>
    <cfRule type="cellIs" dxfId="9394" priority="9458" operator="equal">
      <formula>"grey"</formula>
    </cfRule>
    <cfRule type="cellIs" dxfId="9393" priority="9459" operator="equal">
      <formula>0</formula>
    </cfRule>
  </conditionalFormatting>
  <conditionalFormatting sqref="G130:G132">
    <cfRule type="cellIs" dxfId="9392" priority="9452" operator="equal">
      <formula>"red"</formula>
    </cfRule>
  </conditionalFormatting>
  <conditionalFormatting sqref="F129:G129">
    <cfRule type="cellIs" dxfId="9391" priority="9442" operator="equal">
      <formula>"red"</formula>
    </cfRule>
    <cfRule type="cellIs" dxfId="9390" priority="9444" operator="equal">
      <formula>3</formula>
    </cfRule>
    <cfRule type="cellIs" dxfId="9389" priority="9445" operator="equal">
      <formula>"yellow"</formula>
    </cfRule>
    <cfRule type="cellIs" dxfId="9388" priority="9446" operator="equal">
      <formula>2</formula>
    </cfRule>
    <cfRule type="cellIs" dxfId="9387" priority="9447" operator="equal">
      <formula>"green"</formula>
    </cfRule>
    <cfRule type="cellIs" dxfId="9386" priority="9448" operator="equal">
      <formula>1</formula>
    </cfRule>
    <cfRule type="cellIs" dxfId="9385" priority="9449" operator="equal">
      <formula>"grey"</formula>
    </cfRule>
    <cfRule type="cellIs" dxfId="9384" priority="9450" operator="equal">
      <formula>0</formula>
    </cfRule>
  </conditionalFormatting>
  <conditionalFormatting sqref="G129">
    <cfRule type="cellIs" dxfId="9383" priority="9443" operator="equal">
      <formula>"red"</formula>
    </cfRule>
  </conditionalFormatting>
  <conditionalFormatting sqref="F128:G128">
    <cfRule type="cellIs" dxfId="9382" priority="9433" operator="equal">
      <formula>"red"</formula>
    </cfRule>
    <cfRule type="cellIs" dxfId="9381" priority="9435" operator="equal">
      <formula>3</formula>
    </cfRule>
    <cfRule type="cellIs" dxfId="9380" priority="9436" operator="equal">
      <formula>"yellow"</formula>
    </cfRule>
    <cfRule type="cellIs" dxfId="9379" priority="9437" operator="equal">
      <formula>2</formula>
    </cfRule>
    <cfRule type="cellIs" dxfId="9378" priority="9438" operator="equal">
      <formula>"green"</formula>
    </cfRule>
    <cfRule type="cellIs" dxfId="9377" priority="9439" operator="equal">
      <formula>1</formula>
    </cfRule>
    <cfRule type="cellIs" dxfId="9376" priority="9440" operator="equal">
      <formula>"grey"</formula>
    </cfRule>
    <cfRule type="cellIs" dxfId="9375" priority="9441" operator="equal">
      <formula>0</formula>
    </cfRule>
  </conditionalFormatting>
  <conditionalFormatting sqref="G128">
    <cfRule type="cellIs" dxfId="9374" priority="9434" operator="equal">
      <formula>"red"</formula>
    </cfRule>
  </conditionalFormatting>
  <conditionalFormatting sqref="F150:G150">
    <cfRule type="cellIs" dxfId="9373" priority="9424" operator="equal">
      <formula>"red"</formula>
    </cfRule>
    <cfRule type="cellIs" dxfId="9372" priority="9426" operator="equal">
      <formula>3</formula>
    </cfRule>
    <cfRule type="cellIs" dxfId="9371" priority="9427" operator="equal">
      <formula>"yellow"</formula>
    </cfRule>
    <cfRule type="cellIs" dxfId="9370" priority="9428" operator="equal">
      <formula>2</formula>
    </cfRule>
    <cfRule type="cellIs" dxfId="9369" priority="9429" operator="equal">
      <formula>"green"</formula>
    </cfRule>
    <cfRule type="cellIs" dxfId="9368" priority="9430" operator="equal">
      <formula>1</formula>
    </cfRule>
    <cfRule type="cellIs" dxfId="9367" priority="9431" operator="equal">
      <formula>"grey"</formula>
    </cfRule>
    <cfRule type="cellIs" dxfId="9366" priority="9432" operator="equal">
      <formula>0</formula>
    </cfRule>
  </conditionalFormatting>
  <conditionalFormatting sqref="G150">
    <cfRule type="cellIs" dxfId="9365" priority="9425" operator="equal">
      <formula>"red"</formula>
    </cfRule>
  </conditionalFormatting>
  <conditionalFormatting sqref="F136:G136">
    <cfRule type="cellIs" dxfId="9364" priority="9406" operator="equal">
      <formula>"red"</formula>
    </cfRule>
    <cfRule type="cellIs" dxfId="9363" priority="9408" operator="equal">
      <formula>3</formula>
    </cfRule>
    <cfRule type="cellIs" dxfId="9362" priority="9409" operator="equal">
      <formula>"yellow"</formula>
    </cfRule>
    <cfRule type="cellIs" dxfId="9361" priority="9410" operator="equal">
      <formula>2</formula>
    </cfRule>
    <cfRule type="cellIs" dxfId="9360" priority="9411" operator="equal">
      <formula>"green"</formula>
    </cfRule>
    <cfRule type="cellIs" dxfId="9359" priority="9412" operator="equal">
      <formula>1</formula>
    </cfRule>
    <cfRule type="cellIs" dxfId="9358" priority="9413" operator="equal">
      <formula>"grey"</formula>
    </cfRule>
    <cfRule type="cellIs" dxfId="9357" priority="9414" operator="equal">
      <formula>0</formula>
    </cfRule>
  </conditionalFormatting>
  <conditionalFormatting sqref="G136">
    <cfRule type="cellIs" dxfId="9356" priority="9407" operator="equal">
      <formula>"red"</formula>
    </cfRule>
  </conditionalFormatting>
  <conditionalFormatting sqref="F142:G142">
    <cfRule type="cellIs" dxfId="9355" priority="9397" operator="equal">
      <formula>"red"</formula>
    </cfRule>
    <cfRule type="cellIs" dxfId="9354" priority="9399" operator="equal">
      <formula>3</formula>
    </cfRule>
    <cfRule type="cellIs" dxfId="9353" priority="9400" operator="equal">
      <formula>"yellow"</formula>
    </cfRule>
    <cfRule type="cellIs" dxfId="9352" priority="9401" operator="equal">
      <formula>2</formula>
    </cfRule>
    <cfRule type="cellIs" dxfId="9351" priority="9402" operator="equal">
      <formula>"green"</formula>
    </cfRule>
    <cfRule type="cellIs" dxfId="9350" priority="9403" operator="equal">
      <formula>1</formula>
    </cfRule>
    <cfRule type="cellIs" dxfId="9349" priority="9404" operator="equal">
      <formula>"grey"</formula>
    </cfRule>
    <cfRule type="cellIs" dxfId="9348" priority="9405" operator="equal">
      <formula>0</formula>
    </cfRule>
  </conditionalFormatting>
  <conditionalFormatting sqref="G142">
    <cfRule type="cellIs" dxfId="9347" priority="9398" operator="equal">
      <formula>"red"</formula>
    </cfRule>
  </conditionalFormatting>
  <conditionalFormatting sqref="F142:G142">
    <cfRule type="cellIs" dxfId="9346" priority="9388" operator="equal">
      <formula>"red"</formula>
    </cfRule>
    <cfRule type="cellIs" dxfId="9345" priority="9390" operator="equal">
      <formula>3</formula>
    </cfRule>
    <cfRule type="cellIs" dxfId="9344" priority="9391" operator="equal">
      <formula>"yellow"</formula>
    </cfRule>
    <cfRule type="cellIs" dxfId="9343" priority="9392" operator="equal">
      <formula>2</formula>
    </cfRule>
    <cfRule type="cellIs" dxfId="9342" priority="9393" operator="equal">
      <formula>"green"</formula>
    </cfRule>
    <cfRule type="cellIs" dxfId="9341" priority="9394" operator="equal">
      <formula>1</formula>
    </cfRule>
    <cfRule type="cellIs" dxfId="9340" priority="9395" operator="equal">
      <formula>"grey"</formula>
    </cfRule>
    <cfRule type="cellIs" dxfId="9339" priority="9396" operator="equal">
      <formula>0</formula>
    </cfRule>
  </conditionalFormatting>
  <conditionalFormatting sqref="G142">
    <cfRule type="cellIs" dxfId="9338" priority="9389" operator="equal">
      <formula>"red"</formula>
    </cfRule>
  </conditionalFormatting>
  <conditionalFormatting sqref="F135:G135">
    <cfRule type="cellIs" dxfId="9337" priority="9379" operator="equal">
      <formula>"red"</formula>
    </cfRule>
    <cfRule type="cellIs" dxfId="9336" priority="9381" operator="equal">
      <formula>3</formula>
    </cfRule>
    <cfRule type="cellIs" dxfId="9335" priority="9382" operator="equal">
      <formula>"yellow"</formula>
    </cfRule>
    <cfRule type="cellIs" dxfId="9334" priority="9383" operator="equal">
      <formula>2</formula>
    </cfRule>
    <cfRule type="cellIs" dxfId="9333" priority="9384" operator="equal">
      <formula>"green"</formula>
    </cfRule>
    <cfRule type="cellIs" dxfId="9332" priority="9385" operator="equal">
      <formula>1</formula>
    </cfRule>
    <cfRule type="cellIs" dxfId="9331" priority="9386" operator="equal">
      <formula>"grey"</formula>
    </cfRule>
    <cfRule type="cellIs" dxfId="9330" priority="9387" operator="equal">
      <formula>0</formula>
    </cfRule>
  </conditionalFormatting>
  <conditionalFormatting sqref="G135">
    <cfRule type="cellIs" dxfId="9329" priority="9380" operator="equal">
      <formula>"red"</formula>
    </cfRule>
  </conditionalFormatting>
  <conditionalFormatting sqref="F135:G135">
    <cfRule type="cellIs" dxfId="9328" priority="9370" operator="equal">
      <formula>"red"</formula>
    </cfRule>
    <cfRule type="cellIs" dxfId="9327" priority="9372" operator="equal">
      <formula>3</formula>
    </cfRule>
    <cfRule type="cellIs" dxfId="9326" priority="9373" operator="equal">
      <formula>"yellow"</formula>
    </cfRule>
    <cfRule type="cellIs" dxfId="9325" priority="9374" operator="equal">
      <formula>2</formula>
    </cfRule>
    <cfRule type="cellIs" dxfId="9324" priority="9375" operator="equal">
      <formula>"green"</formula>
    </cfRule>
    <cfRule type="cellIs" dxfId="9323" priority="9376" operator="equal">
      <formula>1</formula>
    </cfRule>
    <cfRule type="cellIs" dxfId="9322" priority="9377" operator="equal">
      <formula>"grey"</formula>
    </cfRule>
    <cfRule type="cellIs" dxfId="9321" priority="9378" operator="equal">
      <formula>0</formula>
    </cfRule>
  </conditionalFormatting>
  <conditionalFormatting sqref="G135">
    <cfRule type="cellIs" dxfId="9320" priority="9371" operator="equal">
      <formula>"red"</formula>
    </cfRule>
  </conditionalFormatting>
  <conditionalFormatting sqref="F141:G141">
    <cfRule type="cellIs" dxfId="9319" priority="9361" operator="equal">
      <formula>"red"</formula>
    </cfRule>
    <cfRule type="cellIs" dxfId="9318" priority="9363" operator="equal">
      <formula>3</formula>
    </cfRule>
    <cfRule type="cellIs" dxfId="9317" priority="9364" operator="equal">
      <formula>"yellow"</formula>
    </cfRule>
    <cfRule type="cellIs" dxfId="9316" priority="9365" operator="equal">
      <formula>2</formula>
    </cfRule>
    <cfRule type="cellIs" dxfId="9315" priority="9366" operator="equal">
      <formula>"green"</formula>
    </cfRule>
    <cfRule type="cellIs" dxfId="9314" priority="9367" operator="equal">
      <formula>1</formula>
    </cfRule>
    <cfRule type="cellIs" dxfId="9313" priority="9368" operator="equal">
      <formula>"grey"</formula>
    </cfRule>
    <cfRule type="cellIs" dxfId="9312" priority="9369" operator="equal">
      <formula>0</formula>
    </cfRule>
  </conditionalFormatting>
  <conditionalFormatting sqref="G141">
    <cfRule type="cellIs" dxfId="9311" priority="9362" operator="equal">
      <formula>"red"</formula>
    </cfRule>
  </conditionalFormatting>
  <conditionalFormatting sqref="F141:G141">
    <cfRule type="cellIs" dxfId="9310" priority="9352" operator="equal">
      <formula>"red"</formula>
    </cfRule>
    <cfRule type="cellIs" dxfId="9309" priority="9354" operator="equal">
      <formula>3</formula>
    </cfRule>
    <cfRule type="cellIs" dxfId="9308" priority="9355" operator="equal">
      <formula>"yellow"</formula>
    </cfRule>
    <cfRule type="cellIs" dxfId="9307" priority="9356" operator="equal">
      <formula>2</formula>
    </cfRule>
    <cfRule type="cellIs" dxfId="9306" priority="9357" operator="equal">
      <formula>"green"</formula>
    </cfRule>
    <cfRule type="cellIs" dxfId="9305" priority="9358" operator="equal">
      <formula>1</formula>
    </cfRule>
    <cfRule type="cellIs" dxfId="9304" priority="9359" operator="equal">
      <formula>"grey"</formula>
    </cfRule>
    <cfRule type="cellIs" dxfId="9303" priority="9360" operator="equal">
      <formula>0</formula>
    </cfRule>
  </conditionalFormatting>
  <conditionalFormatting sqref="G141">
    <cfRule type="cellIs" dxfId="9302" priority="9353" operator="equal">
      <formula>"red"</formula>
    </cfRule>
  </conditionalFormatting>
  <conditionalFormatting sqref="F149:G149">
    <cfRule type="cellIs" dxfId="9301" priority="9325" operator="equal">
      <formula>"red"</formula>
    </cfRule>
    <cfRule type="cellIs" dxfId="9300" priority="9327" operator="equal">
      <formula>3</formula>
    </cfRule>
    <cfRule type="cellIs" dxfId="9299" priority="9328" operator="equal">
      <formula>"yellow"</formula>
    </cfRule>
    <cfRule type="cellIs" dxfId="9298" priority="9329" operator="equal">
      <formula>2</formula>
    </cfRule>
    <cfRule type="cellIs" dxfId="9297" priority="9330" operator="equal">
      <formula>"green"</formula>
    </cfRule>
    <cfRule type="cellIs" dxfId="9296" priority="9331" operator="equal">
      <formula>1</formula>
    </cfRule>
    <cfRule type="cellIs" dxfId="9295" priority="9332" operator="equal">
      <formula>"grey"</formula>
    </cfRule>
    <cfRule type="cellIs" dxfId="9294" priority="9333" operator="equal">
      <formula>0</formula>
    </cfRule>
  </conditionalFormatting>
  <conditionalFormatting sqref="G149">
    <cfRule type="cellIs" dxfId="9293" priority="9326" operator="equal">
      <formula>"red"</formula>
    </cfRule>
  </conditionalFormatting>
  <conditionalFormatting sqref="F55:G55">
    <cfRule type="cellIs" dxfId="9292" priority="9316" operator="equal">
      <formula>"red"</formula>
    </cfRule>
    <cfRule type="cellIs" dxfId="9291" priority="9318" operator="equal">
      <formula>3</formula>
    </cfRule>
    <cfRule type="cellIs" dxfId="9290" priority="9319" operator="equal">
      <formula>"yellow"</formula>
    </cfRule>
    <cfRule type="cellIs" dxfId="9289" priority="9320" operator="equal">
      <formula>2</formula>
    </cfRule>
    <cfRule type="cellIs" dxfId="9288" priority="9321" operator="equal">
      <formula>"green"</formula>
    </cfRule>
    <cfRule type="cellIs" dxfId="9287" priority="9322" operator="equal">
      <formula>1</formula>
    </cfRule>
    <cfRule type="cellIs" dxfId="9286" priority="9323" operator="equal">
      <formula>"grey"</formula>
    </cfRule>
    <cfRule type="cellIs" dxfId="9285" priority="9324" operator="equal">
      <formula>0</formula>
    </cfRule>
  </conditionalFormatting>
  <conditionalFormatting sqref="G55">
    <cfRule type="cellIs" dxfId="9284" priority="9317" operator="equal">
      <formula>"red"</formula>
    </cfRule>
  </conditionalFormatting>
  <conditionalFormatting sqref="F68:G68">
    <cfRule type="cellIs" dxfId="9283" priority="9307" operator="equal">
      <formula>"red"</formula>
    </cfRule>
    <cfRule type="cellIs" dxfId="9282" priority="9309" operator="equal">
      <formula>3</formula>
    </cfRule>
    <cfRule type="cellIs" dxfId="9281" priority="9310" operator="equal">
      <formula>"yellow"</formula>
    </cfRule>
    <cfRule type="cellIs" dxfId="9280" priority="9311" operator="equal">
      <formula>2</formula>
    </cfRule>
    <cfRule type="cellIs" dxfId="9279" priority="9312" operator="equal">
      <formula>"green"</formula>
    </cfRule>
    <cfRule type="cellIs" dxfId="9278" priority="9313" operator="equal">
      <formula>1</formula>
    </cfRule>
    <cfRule type="cellIs" dxfId="9277" priority="9314" operator="equal">
      <formula>"grey"</formula>
    </cfRule>
    <cfRule type="cellIs" dxfId="9276" priority="9315" operator="equal">
      <formula>0</formula>
    </cfRule>
  </conditionalFormatting>
  <conditionalFormatting sqref="G68">
    <cfRule type="cellIs" dxfId="9275" priority="9308" operator="equal">
      <formula>"red"</formula>
    </cfRule>
  </conditionalFormatting>
  <conditionalFormatting sqref="F152:G152">
    <cfRule type="cellIs" dxfId="9274" priority="9262" operator="equal">
      <formula>"red"</formula>
    </cfRule>
    <cfRule type="cellIs" dxfId="9273" priority="9264" operator="equal">
      <formula>3</formula>
    </cfRule>
    <cfRule type="cellIs" dxfId="9272" priority="9265" operator="equal">
      <formula>"yellow"</formula>
    </cfRule>
    <cfRule type="cellIs" dxfId="9271" priority="9266" operator="equal">
      <formula>2</formula>
    </cfRule>
    <cfRule type="cellIs" dxfId="9270" priority="9267" operator="equal">
      <formula>"green"</formula>
    </cfRule>
    <cfRule type="cellIs" dxfId="9269" priority="9268" operator="equal">
      <formula>1</formula>
    </cfRule>
    <cfRule type="cellIs" dxfId="9268" priority="9269" operator="equal">
      <formula>"grey"</formula>
    </cfRule>
    <cfRule type="cellIs" dxfId="9267" priority="9270" operator="equal">
      <formula>0</formula>
    </cfRule>
  </conditionalFormatting>
  <conditionalFormatting sqref="G152">
    <cfRule type="cellIs" dxfId="9266" priority="9263" operator="equal">
      <formula>"red"</formula>
    </cfRule>
  </conditionalFormatting>
  <conditionalFormatting sqref="F153:G153">
    <cfRule type="cellIs" dxfId="9265" priority="9253" operator="equal">
      <formula>"red"</formula>
    </cfRule>
    <cfRule type="cellIs" dxfId="9264" priority="9255" operator="equal">
      <formula>3</formula>
    </cfRule>
    <cfRule type="cellIs" dxfId="9263" priority="9256" operator="equal">
      <formula>"yellow"</formula>
    </cfRule>
    <cfRule type="cellIs" dxfId="9262" priority="9257" operator="equal">
      <formula>2</formula>
    </cfRule>
    <cfRule type="cellIs" dxfId="9261" priority="9258" operator="equal">
      <formula>"green"</formula>
    </cfRule>
    <cfRule type="cellIs" dxfId="9260" priority="9259" operator="equal">
      <formula>1</formula>
    </cfRule>
    <cfRule type="cellIs" dxfId="9259" priority="9260" operator="equal">
      <formula>"grey"</formula>
    </cfRule>
    <cfRule type="cellIs" dxfId="9258" priority="9261" operator="equal">
      <formula>0</formula>
    </cfRule>
  </conditionalFormatting>
  <conditionalFormatting sqref="G153">
    <cfRule type="cellIs" dxfId="9257" priority="9254" operator="equal">
      <formula>"red"</formula>
    </cfRule>
  </conditionalFormatting>
  <conditionalFormatting sqref="F212:G212">
    <cfRule type="cellIs" dxfId="9256" priority="9298" operator="equal">
      <formula>"red"</formula>
    </cfRule>
    <cfRule type="cellIs" dxfId="9255" priority="9300" operator="equal">
      <formula>3</formula>
    </cfRule>
    <cfRule type="cellIs" dxfId="9254" priority="9301" operator="equal">
      <formula>"yellow"</formula>
    </cfRule>
    <cfRule type="cellIs" dxfId="9253" priority="9302" operator="equal">
      <formula>2</formula>
    </cfRule>
    <cfRule type="cellIs" dxfId="9252" priority="9303" operator="equal">
      <formula>"green"</formula>
    </cfRule>
    <cfRule type="cellIs" dxfId="9251" priority="9304" operator="equal">
      <formula>1</formula>
    </cfRule>
    <cfRule type="cellIs" dxfId="9250" priority="9305" operator="equal">
      <formula>"grey"</formula>
    </cfRule>
    <cfRule type="cellIs" dxfId="9249" priority="9306" operator="equal">
      <formula>0</formula>
    </cfRule>
  </conditionalFormatting>
  <conditionalFormatting sqref="G212">
    <cfRule type="cellIs" dxfId="9248" priority="9299" operator="equal">
      <formula>"red"</formula>
    </cfRule>
  </conditionalFormatting>
  <conditionalFormatting sqref="F92:G92">
    <cfRule type="cellIs" dxfId="9247" priority="9289" operator="equal">
      <formula>"red"</formula>
    </cfRule>
    <cfRule type="cellIs" dxfId="9246" priority="9291" operator="equal">
      <formula>3</formula>
    </cfRule>
    <cfRule type="cellIs" dxfId="9245" priority="9292" operator="equal">
      <formula>"yellow"</formula>
    </cfRule>
    <cfRule type="cellIs" dxfId="9244" priority="9293" operator="equal">
      <formula>2</formula>
    </cfRule>
    <cfRule type="cellIs" dxfId="9243" priority="9294" operator="equal">
      <formula>"green"</formula>
    </cfRule>
    <cfRule type="cellIs" dxfId="9242" priority="9295" operator="equal">
      <formula>1</formula>
    </cfRule>
    <cfRule type="cellIs" dxfId="9241" priority="9296" operator="equal">
      <formula>"grey"</formula>
    </cfRule>
    <cfRule type="cellIs" dxfId="9240" priority="9297" operator="equal">
      <formula>0</formula>
    </cfRule>
  </conditionalFormatting>
  <conditionalFormatting sqref="G92">
    <cfRule type="cellIs" dxfId="9239" priority="9290" operator="equal">
      <formula>"red"</formula>
    </cfRule>
  </conditionalFormatting>
  <conditionalFormatting sqref="F103:G103">
    <cfRule type="cellIs" dxfId="9238" priority="9280" operator="equal">
      <formula>"red"</formula>
    </cfRule>
    <cfRule type="cellIs" dxfId="9237" priority="9282" operator="equal">
      <formula>3</formula>
    </cfRule>
    <cfRule type="cellIs" dxfId="9236" priority="9283" operator="equal">
      <formula>"yellow"</formula>
    </cfRule>
    <cfRule type="cellIs" dxfId="9235" priority="9284" operator="equal">
      <formula>2</formula>
    </cfRule>
    <cfRule type="cellIs" dxfId="9234" priority="9285" operator="equal">
      <formula>"green"</formula>
    </cfRule>
    <cfRule type="cellIs" dxfId="9233" priority="9286" operator="equal">
      <formula>1</formula>
    </cfRule>
    <cfRule type="cellIs" dxfId="9232" priority="9287" operator="equal">
      <formula>"grey"</formula>
    </cfRule>
    <cfRule type="cellIs" dxfId="9231" priority="9288" operator="equal">
      <formula>0</formula>
    </cfRule>
  </conditionalFormatting>
  <conditionalFormatting sqref="G103">
    <cfRule type="cellIs" dxfId="9230" priority="9281" operator="equal">
      <formula>"red"</formula>
    </cfRule>
  </conditionalFormatting>
  <conditionalFormatting sqref="F160:G160">
    <cfRule type="cellIs" dxfId="9229" priority="9271" operator="equal">
      <formula>"red"</formula>
    </cfRule>
    <cfRule type="cellIs" dxfId="9228" priority="9273" operator="equal">
      <formula>3</formula>
    </cfRule>
    <cfRule type="cellIs" dxfId="9227" priority="9274" operator="equal">
      <formula>"yellow"</formula>
    </cfRule>
    <cfRule type="cellIs" dxfId="9226" priority="9275" operator="equal">
      <formula>2</formula>
    </cfRule>
    <cfRule type="cellIs" dxfId="9225" priority="9276" operator="equal">
      <formula>"green"</formula>
    </cfRule>
    <cfRule type="cellIs" dxfId="9224" priority="9277" operator="equal">
      <formula>1</formula>
    </cfRule>
    <cfRule type="cellIs" dxfId="9223" priority="9278" operator="equal">
      <formula>"grey"</formula>
    </cfRule>
    <cfRule type="cellIs" dxfId="9222" priority="9279" operator="equal">
      <formula>0</formula>
    </cfRule>
  </conditionalFormatting>
  <conditionalFormatting sqref="G160">
    <cfRule type="cellIs" dxfId="9221" priority="9272" operator="equal">
      <formula>"red"</formula>
    </cfRule>
  </conditionalFormatting>
  <conditionalFormatting sqref="F155:G155">
    <cfRule type="cellIs" dxfId="9220" priority="9235" operator="equal">
      <formula>"red"</formula>
    </cfRule>
    <cfRule type="cellIs" dxfId="9219" priority="9237" operator="equal">
      <formula>3</formula>
    </cfRule>
    <cfRule type="cellIs" dxfId="9218" priority="9238" operator="equal">
      <formula>"yellow"</formula>
    </cfRule>
    <cfRule type="cellIs" dxfId="9217" priority="9239" operator="equal">
      <formula>2</formula>
    </cfRule>
    <cfRule type="cellIs" dxfId="9216" priority="9240" operator="equal">
      <formula>"green"</formula>
    </cfRule>
    <cfRule type="cellIs" dxfId="9215" priority="9241" operator="equal">
      <formula>1</formula>
    </cfRule>
    <cfRule type="cellIs" dxfId="9214" priority="9242" operator="equal">
      <formula>"grey"</formula>
    </cfRule>
    <cfRule type="cellIs" dxfId="9213" priority="9243" operator="equal">
      <formula>0</formula>
    </cfRule>
  </conditionalFormatting>
  <conditionalFormatting sqref="G155">
    <cfRule type="cellIs" dxfId="9212" priority="9236" operator="equal">
      <formula>"red"</formula>
    </cfRule>
  </conditionalFormatting>
  <conditionalFormatting sqref="F154:G154">
    <cfRule type="cellIs" dxfId="9211" priority="9226" operator="equal">
      <formula>"red"</formula>
    </cfRule>
    <cfRule type="cellIs" dxfId="9210" priority="9228" operator="equal">
      <formula>3</formula>
    </cfRule>
    <cfRule type="cellIs" dxfId="9209" priority="9229" operator="equal">
      <formula>"yellow"</formula>
    </cfRule>
    <cfRule type="cellIs" dxfId="9208" priority="9230" operator="equal">
      <formula>2</formula>
    </cfRule>
    <cfRule type="cellIs" dxfId="9207" priority="9231" operator="equal">
      <formula>"green"</formula>
    </cfRule>
    <cfRule type="cellIs" dxfId="9206" priority="9232" operator="equal">
      <formula>1</formula>
    </cfRule>
    <cfRule type="cellIs" dxfId="9205" priority="9233" operator="equal">
      <formula>"grey"</formula>
    </cfRule>
    <cfRule type="cellIs" dxfId="9204" priority="9234" operator="equal">
      <formula>0</formula>
    </cfRule>
  </conditionalFormatting>
  <conditionalFormatting sqref="G154">
    <cfRule type="cellIs" dxfId="9203" priority="9227" operator="equal">
      <formula>"red"</formula>
    </cfRule>
  </conditionalFormatting>
  <conditionalFormatting sqref="F153:G153">
    <cfRule type="cellIs" dxfId="9202" priority="9244" operator="equal">
      <formula>"red"</formula>
    </cfRule>
    <cfRule type="cellIs" dxfId="9201" priority="9246" operator="equal">
      <formula>3</formula>
    </cfRule>
    <cfRule type="cellIs" dxfId="9200" priority="9247" operator="equal">
      <formula>"yellow"</formula>
    </cfRule>
    <cfRule type="cellIs" dxfId="9199" priority="9248" operator="equal">
      <formula>2</formula>
    </cfRule>
    <cfRule type="cellIs" dxfId="9198" priority="9249" operator="equal">
      <formula>"green"</formula>
    </cfRule>
    <cfRule type="cellIs" dxfId="9197" priority="9250" operator="equal">
      <formula>1</formula>
    </cfRule>
    <cfRule type="cellIs" dxfId="9196" priority="9251" operator="equal">
      <formula>"grey"</formula>
    </cfRule>
    <cfRule type="cellIs" dxfId="9195" priority="9252" operator="equal">
      <formula>0</formula>
    </cfRule>
  </conditionalFormatting>
  <conditionalFormatting sqref="G153">
    <cfRule type="cellIs" dxfId="9194" priority="9245" operator="equal">
      <formula>"red"</formula>
    </cfRule>
  </conditionalFormatting>
  <conditionalFormatting sqref="F154:G154">
    <cfRule type="cellIs" dxfId="9193" priority="9208" operator="equal">
      <formula>"red"</formula>
    </cfRule>
    <cfRule type="cellIs" dxfId="9192" priority="9210" operator="equal">
      <formula>3</formula>
    </cfRule>
    <cfRule type="cellIs" dxfId="9191" priority="9211" operator="equal">
      <formula>"yellow"</formula>
    </cfRule>
    <cfRule type="cellIs" dxfId="9190" priority="9212" operator="equal">
      <formula>2</formula>
    </cfRule>
    <cfRule type="cellIs" dxfId="9189" priority="9213" operator="equal">
      <formula>"green"</formula>
    </cfRule>
    <cfRule type="cellIs" dxfId="9188" priority="9214" operator="equal">
      <formula>1</formula>
    </cfRule>
    <cfRule type="cellIs" dxfId="9187" priority="9215" operator="equal">
      <formula>"grey"</formula>
    </cfRule>
    <cfRule type="cellIs" dxfId="9186" priority="9216" operator="equal">
      <formula>0</formula>
    </cfRule>
  </conditionalFormatting>
  <conditionalFormatting sqref="G154">
    <cfRule type="cellIs" dxfId="9185" priority="9209" operator="equal">
      <formula>"red"</formula>
    </cfRule>
  </conditionalFormatting>
  <conditionalFormatting sqref="F153:G153">
    <cfRule type="cellIs" dxfId="9184" priority="9199" operator="equal">
      <formula>"red"</formula>
    </cfRule>
    <cfRule type="cellIs" dxfId="9183" priority="9201" operator="equal">
      <formula>3</formula>
    </cfRule>
    <cfRule type="cellIs" dxfId="9182" priority="9202" operator="equal">
      <formula>"yellow"</formula>
    </cfRule>
    <cfRule type="cellIs" dxfId="9181" priority="9203" operator="equal">
      <formula>2</formula>
    </cfRule>
    <cfRule type="cellIs" dxfId="9180" priority="9204" operator="equal">
      <formula>"green"</formula>
    </cfRule>
    <cfRule type="cellIs" dxfId="9179" priority="9205" operator="equal">
      <formula>1</formula>
    </cfRule>
    <cfRule type="cellIs" dxfId="9178" priority="9206" operator="equal">
      <formula>"grey"</formula>
    </cfRule>
    <cfRule type="cellIs" dxfId="9177" priority="9207" operator="equal">
      <formula>0</formula>
    </cfRule>
  </conditionalFormatting>
  <conditionalFormatting sqref="G153">
    <cfRule type="cellIs" dxfId="9176" priority="9200" operator="equal">
      <formula>"red"</formula>
    </cfRule>
  </conditionalFormatting>
  <conditionalFormatting sqref="F158:G158">
    <cfRule type="cellIs" dxfId="9175" priority="9217" operator="equal">
      <formula>"red"</formula>
    </cfRule>
    <cfRule type="cellIs" dxfId="9174" priority="9219" operator="equal">
      <formula>3</formula>
    </cfRule>
    <cfRule type="cellIs" dxfId="9173" priority="9220" operator="equal">
      <formula>"yellow"</formula>
    </cfRule>
    <cfRule type="cellIs" dxfId="9172" priority="9221" operator="equal">
      <formula>2</formula>
    </cfRule>
    <cfRule type="cellIs" dxfId="9171" priority="9222" operator="equal">
      <formula>"green"</formula>
    </cfRule>
    <cfRule type="cellIs" dxfId="9170" priority="9223" operator="equal">
      <formula>1</formula>
    </cfRule>
    <cfRule type="cellIs" dxfId="9169" priority="9224" operator="equal">
      <formula>"grey"</formula>
    </cfRule>
    <cfRule type="cellIs" dxfId="9168" priority="9225" operator="equal">
      <formula>0</formula>
    </cfRule>
  </conditionalFormatting>
  <conditionalFormatting sqref="G158">
    <cfRule type="cellIs" dxfId="9167" priority="9218" operator="equal">
      <formula>"red"</formula>
    </cfRule>
  </conditionalFormatting>
  <conditionalFormatting sqref="F157:G157">
    <cfRule type="cellIs" dxfId="9166" priority="9190" operator="equal">
      <formula>"red"</formula>
    </cfRule>
    <cfRule type="cellIs" dxfId="9165" priority="9192" operator="equal">
      <formula>3</formula>
    </cfRule>
    <cfRule type="cellIs" dxfId="9164" priority="9193" operator="equal">
      <formula>"yellow"</formula>
    </cfRule>
    <cfRule type="cellIs" dxfId="9163" priority="9194" operator="equal">
      <formula>2</formula>
    </cfRule>
    <cfRule type="cellIs" dxfId="9162" priority="9195" operator="equal">
      <formula>"green"</formula>
    </cfRule>
    <cfRule type="cellIs" dxfId="9161" priority="9196" operator="equal">
      <formula>1</formula>
    </cfRule>
    <cfRule type="cellIs" dxfId="9160" priority="9197" operator="equal">
      <formula>"grey"</formula>
    </cfRule>
    <cfRule type="cellIs" dxfId="9159" priority="9198" operator="equal">
      <formula>0</formula>
    </cfRule>
  </conditionalFormatting>
  <conditionalFormatting sqref="G157">
    <cfRule type="cellIs" dxfId="9158" priority="9191" operator="equal">
      <formula>"red"</formula>
    </cfRule>
  </conditionalFormatting>
  <conditionalFormatting sqref="F162:G164">
    <cfRule type="cellIs" dxfId="9157" priority="9181" operator="equal">
      <formula>"red"</formula>
    </cfRule>
    <cfRule type="cellIs" dxfId="9156" priority="9183" operator="equal">
      <formula>3</formula>
    </cfRule>
    <cfRule type="cellIs" dxfId="9155" priority="9184" operator="equal">
      <formula>"yellow"</formula>
    </cfRule>
    <cfRule type="cellIs" dxfId="9154" priority="9185" operator="equal">
      <formula>2</formula>
    </cfRule>
    <cfRule type="cellIs" dxfId="9153" priority="9186" operator="equal">
      <formula>"green"</formula>
    </cfRule>
    <cfRule type="cellIs" dxfId="9152" priority="9187" operator="equal">
      <formula>1</formula>
    </cfRule>
    <cfRule type="cellIs" dxfId="9151" priority="9188" operator="equal">
      <formula>"grey"</formula>
    </cfRule>
    <cfRule type="cellIs" dxfId="9150" priority="9189" operator="equal">
      <formula>0</formula>
    </cfRule>
  </conditionalFormatting>
  <conditionalFormatting sqref="G162:G164">
    <cfRule type="cellIs" dxfId="9149" priority="9182" operator="equal">
      <formula>"red"</formula>
    </cfRule>
  </conditionalFormatting>
  <conditionalFormatting sqref="F162:G162">
    <cfRule type="cellIs" dxfId="9148" priority="9172" operator="equal">
      <formula>"red"</formula>
    </cfRule>
    <cfRule type="cellIs" dxfId="9147" priority="9174" operator="equal">
      <formula>3</formula>
    </cfRule>
    <cfRule type="cellIs" dxfId="9146" priority="9175" operator="equal">
      <formula>"yellow"</formula>
    </cfRule>
    <cfRule type="cellIs" dxfId="9145" priority="9176" operator="equal">
      <formula>2</formula>
    </cfRule>
    <cfRule type="cellIs" dxfId="9144" priority="9177" operator="equal">
      <formula>"green"</formula>
    </cfRule>
    <cfRule type="cellIs" dxfId="9143" priority="9178" operator="equal">
      <formula>1</formula>
    </cfRule>
    <cfRule type="cellIs" dxfId="9142" priority="9179" operator="equal">
      <formula>"grey"</formula>
    </cfRule>
    <cfRule type="cellIs" dxfId="9141" priority="9180" operator="equal">
      <formula>0</formula>
    </cfRule>
  </conditionalFormatting>
  <conditionalFormatting sqref="G162">
    <cfRule type="cellIs" dxfId="9140" priority="9173" operator="equal">
      <formula>"red"</formula>
    </cfRule>
  </conditionalFormatting>
  <conditionalFormatting sqref="F165:G165">
    <cfRule type="cellIs" dxfId="9139" priority="9163" operator="equal">
      <formula>"red"</formula>
    </cfRule>
    <cfRule type="cellIs" dxfId="9138" priority="9165" operator="equal">
      <formula>3</formula>
    </cfRule>
    <cfRule type="cellIs" dxfId="9137" priority="9166" operator="equal">
      <formula>"yellow"</formula>
    </cfRule>
    <cfRule type="cellIs" dxfId="9136" priority="9167" operator="equal">
      <formula>2</formula>
    </cfRule>
    <cfRule type="cellIs" dxfId="9135" priority="9168" operator="equal">
      <formula>"green"</formula>
    </cfRule>
    <cfRule type="cellIs" dxfId="9134" priority="9169" operator="equal">
      <formula>1</formula>
    </cfRule>
    <cfRule type="cellIs" dxfId="9133" priority="9170" operator="equal">
      <formula>"grey"</formula>
    </cfRule>
    <cfRule type="cellIs" dxfId="9132" priority="9171" operator="equal">
      <formula>0</formula>
    </cfRule>
  </conditionalFormatting>
  <conditionalFormatting sqref="G165">
    <cfRule type="cellIs" dxfId="9131" priority="9164" operator="equal">
      <formula>"red"</formula>
    </cfRule>
  </conditionalFormatting>
  <conditionalFormatting sqref="F165:G165">
    <cfRule type="cellIs" dxfId="9130" priority="9154" operator="equal">
      <formula>"red"</formula>
    </cfRule>
    <cfRule type="cellIs" dxfId="9129" priority="9156" operator="equal">
      <formula>3</formula>
    </cfRule>
    <cfRule type="cellIs" dxfId="9128" priority="9157" operator="equal">
      <formula>"yellow"</formula>
    </cfRule>
    <cfRule type="cellIs" dxfId="9127" priority="9158" operator="equal">
      <formula>2</formula>
    </cfRule>
    <cfRule type="cellIs" dxfId="9126" priority="9159" operator="equal">
      <formula>"green"</formula>
    </cfRule>
    <cfRule type="cellIs" dxfId="9125" priority="9160" operator="equal">
      <formula>1</formula>
    </cfRule>
    <cfRule type="cellIs" dxfId="9124" priority="9161" operator="equal">
      <formula>"grey"</formula>
    </cfRule>
    <cfRule type="cellIs" dxfId="9123" priority="9162" operator="equal">
      <formula>0</formula>
    </cfRule>
  </conditionalFormatting>
  <conditionalFormatting sqref="G165">
    <cfRule type="cellIs" dxfId="9122" priority="9155" operator="equal">
      <formula>"red"</formula>
    </cfRule>
  </conditionalFormatting>
  <conditionalFormatting sqref="F164:G164">
    <cfRule type="cellIs" dxfId="9121" priority="9145" operator="equal">
      <formula>"red"</formula>
    </cfRule>
    <cfRule type="cellIs" dxfId="9120" priority="9147" operator="equal">
      <formula>3</formula>
    </cfRule>
    <cfRule type="cellIs" dxfId="9119" priority="9148" operator="equal">
      <formula>"yellow"</formula>
    </cfRule>
    <cfRule type="cellIs" dxfId="9118" priority="9149" operator="equal">
      <formula>2</formula>
    </cfRule>
    <cfRule type="cellIs" dxfId="9117" priority="9150" operator="equal">
      <formula>"green"</formula>
    </cfRule>
    <cfRule type="cellIs" dxfId="9116" priority="9151" operator="equal">
      <formula>1</formula>
    </cfRule>
    <cfRule type="cellIs" dxfId="9115" priority="9152" operator="equal">
      <formula>"grey"</formula>
    </cfRule>
    <cfRule type="cellIs" dxfId="9114" priority="9153" operator="equal">
      <formula>0</formula>
    </cfRule>
  </conditionalFormatting>
  <conditionalFormatting sqref="G164">
    <cfRule type="cellIs" dxfId="9113" priority="9146" operator="equal">
      <formula>"red"</formula>
    </cfRule>
  </conditionalFormatting>
  <conditionalFormatting sqref="F164:G164">
    <cfRule type="cellIs" dxfId="9112" priority="9136" operator="equal">
      <formula>"red"</formula>
    </cfRule>
    <cfRule type="cellIs" dxfId="9111" priority="9138" operator="equal">
      <formula>3</formula>
    </cfRule>
    <cfRule type="cellIs" dxfId="9110" priority="9139" operator="equal">
      <formula>"yellow"</formula>
    </cfRule>
    <cfRule type="cellIs" dxfId="9109" priority="9140" operator="equal">
      <formula>2</formula>
    </cfRule>
    <cfRule type="cellIs" dxfId="9108" priority="9141" operator="equal">
      <formula>"green"</formula>
    </cfRule>
    <cfRule type="cellIs" dxfId="9107" priority="9142" operator="equal">
      <formula>1</formula>
    </cfRule>
    <cfRule type="cellIs" dxfId="9106" priority="9143" operator="equal">
      <formula>"grey"</formula>
    </cfRule>
    <cfRule type="cellIs" dxfId="9105" priority="9144" operator="equal">
      <formula>0</formula>
    </cfRule>
  </conditionalFormatting>
  <conditionalFormatting sqref="G164">
    <cfRule type="cellIs" dxfId="9104" priority="9137" operator="equal">
      <formula>"red"</formula>
    </cfRule>
  </conditionalFormatting>
  <conditionalFormatting sqref="F170:G170">
    <cfRule type="cellIs" dxfId="9103" priority="9127" operator="equal">
      <formula>"red"</formula>
    </cfRule>
    <cfRule type="cellIs" dxfId="9102" priority="9129" operator="equal">
      <formula>3</formula>
    </cfRule>
    <cfRule type="cellIs" dxfId="9101" priority="9130" operator="equal">
      <formula>"yellow"</formula>
    </cfRule>
    <cfRule type="cellIs" dxfId="9100" priority="9131" operator="equal">
      <formula>2</formula>
    </cfRule>
    <cfRule type="cellIs" dxfId="9099" priority="9132" operator="equal">
      <formula>"green"</formula>
    </cfRule>
    <cfRule type="cellIs" dxfId="9098" priority="9133" operator="equal">
      <formula>1</formula>
    </cfRule>
    <cfRule type="cellIs" dxfId="9097" priority="9134" operator="equal">
      <formula>"grey"</formula>
    </cfRule>
    <cfRule type="cellIs" dxfId="9096" priority="9135" operator="equal">
      <formula>0</formula>
    </cfRule>
  </conditionalFormatting>
  <conditionalFormatting sqref="G170">
    <cfRule type="cellIs" dxfId="9095" priority="9128" operator="equal">
      <formula>"red"</formula>
    </cfRule>
  </conditionalFormatting>
  <conditionalFormatting sqref="F167:G169">
    <cfRule type="cellIs" dxfId="9094" priority="9118" operator="equal">
      <formula>"red"</formula>
    </cfRule>
    <cfRule type="cellIs" dxfId="9093" priority="9120" operator="equal">
      <formula>3</formula>
    </cfRule>
    <cfRule type="cellIs" dxfId="9092" priority="9121" operator="equal">
      <formula>"yellow"</formula>
    </cfRule>
    <cfRule type="cellIs" dxfId="9091" priority="9122" operator="equal">
      <formula>2</formula>
    </cfRule>
    <cfRule type="cellIs" dxfId="9090" priority="9123" operator="equal">
      <formula>"green"</formula>
    </cfRule>
    <cfRule type="cellIs" dxfId="9089" priority="9124" operator="equal">
      <formula>1</formula>
    </cfRule>
    <cfRule type="cellIs" dxfId="9088" priority="9125" operator="equal">
      <formula>"grey"</formula>
    </cfRule>
    <cfRule type="cellIs" dxfId="9087" priority="9126" operator="equal">
      <formula>0</formula>
    </cfRule>
  </conditionalFormatting>
  <conditionalFormatting sqref="G167:G169">
    <cfRule type="cellIs" dxfId="9086" priority="9119" operator="equal">
      <formula>"red"</formula>
    </cfRule>
  </conditionalFormatting>
  <conditionalFormatting sqref="F167:G167">
    <cfRule type="cellIs" dxfId="9085" priority="9109" operator="equal">
      <formula>"red"</formula>
    </cfRule>
    <cfRule type="cellIs" dxfId="9084" priority="9111" operator="equal">
      <formula>3</formula>
    </cfRule>
    <cfRule type="cellIs" dxfId="9083" priority="9112" operator="equal">
      <formula>"yellow"</formula>
    </cfRule>
    <cfRule type="cellIs" dxfId="9082" priority="9113" operator="equal">
      <formula>2</formula>
    </cfRule>
    <cfRule type="cellIs" dxfId="9081" priority="9114" operator="equal">
      <formula>"green"</formula>
    </cfRule>
    <cfRule type="cellIs" dxfId="9080" priority="9115" operator="equal">
      <formula>1</formula>
    </cfRule>
    <cfRule type="cellIs" dxfId="9079" priority="9116" operator="equal">
      <formula>"grey"</formula>
    </cfRule>
    <cfRule type="cellIs" dxfId="9078" priority="9117" operator="equal">
      <formula>0</formula>
    </cfRule>
  </conditionalFormatting>
  <conditionalFormatting sqref="G167">
    <cfRule type="cellIs" dxfId="9077" priority="9110" operator="equal">
      <formula>"red"</formula>
    </cfRule>
  </conditionalFormatting>
  <conditionalFormatting sqref="F170:G170">
    <cfRule type="cellIs" dxfId="9076" priority="9100" operator="equal">
      <formula>"red"</formula>
    </cfRule>
    <cfRule type="cellIs" dxfId="9075" priority="9102" operator="equal">
      <formula>3</formula>
    </cfRule>
    <cfRule type="cellIs" dxfId="9074" priority="9103" operator="equal">
      <formula>"yellow"</formula>
    </cfRule>
    <cfRule type="cellIs" dxfId="9073" priority="9104" operator="equal">
      <formula>2</formula>
    </cfRule>
    <cfRule type="cellIs" dxfId="9072" priority="9105" operator="equal">
      <formula>"green"</formula>
    </cfRule>
    <cfRule type="cellIs" dxfId="9071" priority="9106" operator="equal">
      <formula>1</formula>
    </cfRule>
    <cfRule type="cellIs" dxfId="9070" priority="9107" operator="equal">
      <formula>"grey"</formula>
    </cfRule>
    <cfRule type="cellIs" dxfId="9069" priority="9108" operator="equal">
      <formula>0</formula>
    </cfRule>
  </conditionalFormatting>
  <conditionalFormatting sqref="G170">
    <cfRule type="cellIs" dxfId="9068" priority="9101" operator="equal">
      <formula>"red"</formula>
    </cfRule>
  </conditionalFormatting>
  <conditionalFormatting sqref="F170:G170">
    <cfRule type="cellIs" dxfId="9067" priority="9091" operator="equal">
      <formula>"red"</formula>
    </cfRule>
    <cfRule type="cellIs" dxfId="9066" priority="9093" operator="equal">
      <formula>3</formula>
    </cfRule>
    <cfRule type="cellIs" dxfId="9065" priority="9094" operator="equal">
      <formula>"yellow"</formula>
    </cfRule>
    <cfRule type="cellIs" dxfId="9064" priority="9095" operator="equal">
      <formula>2</formula>
    </cfRule>
    <cfRule type="cellIs" dxfId="9063" priority="9096" operator="equal">
      <formula>"green"</formula>
    </cfRule>
    <cfRule type="cellIs" dxfId="9062" priority="9097" operator="equal">
      <formula>1</formula>
    </cfRule>
    <cfRule type="cellIs" dxfId="9061" priority="9098" operator="equal">
      <formula>"grey"</formula>
    </cfRule>
    <cfRule type="cellIs" dxfId="9060" priority="9099" operator="equal">
      <formula>0</formula>
    </cfRule>
  </conditionalFormatting>
  <conditionalFormatting sqref="G170">
    <cfRule type="cellIs" dxfId="9059" priority="9092" operator="equal">
      <formula>"red"</formula>
    </cfRule>
  </conditionalFormatting>
  <conditionalFormatting sqref="F169:G169">
    <cfRule type="cellIs" dxfId="9058" priority="9082" operator="equal">
      <formula>"red"</formula>
    </cfRule>
    <cfRule type="cellIs" dxfId="9057" priority="9084" operator="equal">
      <formula>3</formula>
    </cfRule>
    <cfRule type="cellIs" dxfId="9056" priority="9085" operator="equal">
      <formula>"yellow"</formula>
    </cfRule>
    <cfRule type="cellIs" dxfId="9055" priority="9086" operator="equal">
      <formula>2</formula>
    </cfRule>
    <cfRule type="cellIs" dxfId="9054" priority="9087" operator="equal">
      <formula>"green"</formula>
    </cfRule>
    <cfRule type="cellIs" dxfId="9053" priority="9088" operator="equal">
      <formula>1</formula>
    </cfRule>
    <cfRule type="cellIs" dxfId="9052" priority="9089" operator="equal">
      <formula>"grey"</formula>
    </cfRule>
    <cfRule type="cellIs" dxfId="9051" priority="9090" operator="equal">
      <formula>0</formula>
    </cfRule>
  </conditionalFormatting>
  <conditionalFormatting sqref="G169">
    <cfRule type="cellIs" dxfId="9050" priority="9083" operator="equal">
      <formula>"red"</formula>
    </cfRule>
  </conditionalFormatting>
  <conditionalFormatting sqref="F169:G169">
    <cfRule type="cellIs" dxfId="9049" priority="9073" operator="equal">
      <formula>"red"</formula>
    </cfRule>
    <cfRule type="cellIs" dxfId="9048" priority="9075" operator="equal">
      <formula>3</formula>
    </cfRule>
    <cfRule type="cellIs" dxfId="9047" priority="9076" operator="equal">
      <formula>"yellow"</formula>
    </cfRule>
    <cfRule type="cellIs" dxfId="9046" priority="9077" operator="equal">
      <formula>2</formula>
    </cfRule>
    <cfRule type="cellIs" dxfId="9045" priority="9078" operator="equal">
      <formula>"green"</formula>
    </cfRule>
    <cfRule type="cellIs" dxfId="9044" priority="9079" operator="equal">
      <formula>1</formula>
    </cfRule>
    <cfRule type="cellIs" dxfId="9043" priority="9080" operator="equal">
      <formula>"grey"</formula>
    </cfRule>
    <cfRule type="cellIs" dxfId="9042" priority="9081" operator="equal">
      <formula>0</formula>
    </cfRule>
  </conditionalFormatting>
  <conditionalFormatting sqref="G169">
    <cfRule type="cellIs" dxfId="9041" priority="9074" operator="equal">
      <formula>"red"</formula>
    </cfRule>
  </conditionalFormatting>
  <conditionalFormatting sqref="F161:G161">
    <cfRule type="cellIs" dxfId="9040" priority="9055" operator="equal">
      <formula>"red"</formula>
    </cfRule>
    <cfRule type="cellIs" dxfId="9039" priority="9057" operator="equal">
      <formula>3</formula>
    </cfRule>
    <cfRule type="cellIs" dxfId="9038" priority="9058" operator="equal">
      <formula>"yellow"</formula>
    </cfRule>
    <cfRule type="cellIs" dxfId="9037" priority="9059" operator="equal">
      <formula>2</formula>
    </cfRule>
    <cfRule type="cellIs" dxfId="9036" priority="9060" operator="equal">
      <formula>"green"</formula>
    </cfRule>
    <cfRule type="cellIs" dxfId="9035" priority="9061" operator="equal">
      <formula>1</formula>
    </cfRule>
    <cfRule type="cellIs" dxfId="9034" priority="9062" operator="equal">
      <formula>"grey"</formula>
    </cfRule>
    <cfRule type="cellIs" dxfId="9033" priority="9063" operator="equal">
      <formula>0</formula>
    </cfRule>
  </conditionalFormatting>
  <conditionalFormatting sqref="G161">
    <cfRule type="cellIs" dxfId="9032" priority="9056" operator="equal">
      <formula>"red"</formula>
    </cfRule>
  </conditionalFormatting>
  <conditionalFormatting sqref="F161:G161">
    <cfRule type="cellIs" dxfId="9031" priority="9064" operator="equal">
      <formula>"red"</formula>
    </cfRule>
    <cfRule type="cellIs" dxfId="9030" priority="9066" operator="equal">
      <formula>3</formula>
    </cfRule>
    <cfRule type="cellIs" dxfId="9029" priority="9067" operator="equal">
      <formula>"yellow"</formula>
    </cfRule>
    <cfRule type="cellIs" dxfId="9028" priority="9068" operator="equal">
      <formula>2</formula>
    </cfRule>
    <cfRule type="cellIs" dxfId="9027" priority="9069" operator="equal">
      <formula>"green"</formula>
    </cfRule>
    <cfRule type="cellIs" dxfId="9026" priority="9070" operator="equal">
      <formula>1</formula>
    </cfRule>
    <cfRule type="cellIs" dxfId="9025" priority="9071" operator="equal">
      <formula>"grey"</formula>
    </cfRule>
    <cfRule type="cellIs" dxfId="9024" priority="9072" operator="equal">
      <formula>0</formula>
    </cfRule>
  </conditionalFormatting>
  <conditionalFormatting sqref="G161">
    <cfRule type="cellIs" dxfId="9023" priority="9065" operator="equal">
      <formula>"red"</formula>
    </cfRule>
  </conditionalFormatting>
  <conditionalFormatting sqref="F161:G161">
    <cfRule type="cellIs" dxfId="9022" priority="9046" operator="equal">
      <formula>"red"</formula>
    </cfRule>
    <cfRule type="cellIs" dxfId="9021" priority="9048" operator="equal">
      <formula>3</formula>
    </cfRule>
    <cfRule type="cellIs" dxfId="9020" priority="9049" operator="equal">
      <formula>"yellow"</formula>
    </cfRule>
    <cfRule type="cellIs" dxfId="9019" priority="9050" operator="equal">
      <formula>2</formula>
    </cfRule>
    <cfRule type="cellIs" dxfId="9018" priority="9051" operator="equal">
      <formula>"green"</formula>
    </cfRule>
    <cfRule type="cellIs" dxfId="9017" priority="9052" operator="equal">
      <formula>1</formula>
    </cfRule>
    <cfRule type="cellIs" dxfId="9016" priority="9053" operator="equal">
      <formula>"grey"</formula>
    </cfRule>
    <cfRule type="cellIs" dxfId="9015" priority="9054" operator="equal">
      <formula>0</formula>
    </cfRule>
  </conditionalFormatting>
  <conditionalFormatting sqref="G161">
    <cfRule type="cellIs" dxfId="9014" priority="9047" operator="equal">
      <formula>"red"</formula>
    </cfRule>
  </conditionalFormatting>
  <conditionalFormatting sqref="F180:G182">
    <cfRule type="cellIs" dxfId="9013" priority="9037" operator="equal">
      <formula>"red"</formula>
    </cfRule>
    <cfRule type="cellIs" dxfId="9012" priority="9039" operator="equal">
      <formula>3</formula>
    </cfRule>
    <cfRule type="cellIs" dxfId="9011" priority="9040" operator="equal">
      <formula>"yellow"</formula>
    </cfRule>
    <cfRule type="cellIs" dxfId="9010" priority="9041" operator="equal">
      <formula>2</formula>
    </cfRule>
    <cfRule type="cellIs" dxfId="9009" priority="9042" operator="equal">
      <formula>"green"</formula>
    </cfRule>
    <cfRule type="cellIs" dxfId="9008" priority="9043" operator="equal">
      <formula>1</formula>
    </cfRule>
    <cfRule type="cellIs" dxfId="9007" priority="9044" operator="equal">
      <formula>"grey"</formula>
    </cfRule>
    <cfRule type="cellIs" dxfId="9006" priority="9045" operator="equal">
      <formula>0</formula>
    </cfRule>
  </conditionalFormatting>
  <conditionalFormatting sqref="G180:G182">
    <cfRule type="cellIs" dxfId="9005" priority="9038" operator="equal">
      <formula>"red"</formula>
    </cfRule>
  </conditionalFormatting>
  <conditionalFormatting sqref="F183:G185">
    <cfRule type="cellIs" dxfId="9004" priority="9028" operator="equal">
      <formula>"red"</formula>
    </cfRule>
    <cfRule type="cellIs" dxfId="9003" priority="9030" operator="equal">
      <formula>3</formula>
    </cfRule>
    <cfRule type="cellIs" dxfId="9002" priority="9031" operator="equal">
      <formula>"yellow"</formula>
    </cfRule>
    <cfRule type="cellIs" dxfId="9001" priority="9032" operator="equal">
      <formula>2</formula>
    </cfRule>
    <cfRule type="cellIs" dxfId="9000" priority="9033" operator="equal">
      <formula>"green"</formula>
    </cfRule>
    <cfRule type="cellIs" dxfId="8999" priority="9034" operator="equal">
      <formula>1</formula>
    </cfRule>
    <cfRule type="cellIs" dxfId="8998" priority="9035" operator="equal">
      <formula>"grey"</formula>
    </cfRule>
    <cfRule type="cellIs" dxfId="8997" priority="9036" operator="equal">
      <formula>0</formula>
    </cfRule>
  </conditionalFormatting>
  <conditionalFormatting sqref="G183:G185">
    <cfRule type="cellIs" dxfId="8996" priority="9029" operator="equal">
      <formula>"red"</formula>
    </cfRule>
  </conditionalFormatting>
  <conditionalFormatting sqref="F166:G166">
    <cfRule type="cellIs" dxfId="8995" priority="9019" operator="equal">
      <formula>"red"</formula>
    </cfRule>
    <cfRule type="cellIs" dxfId="8994" priority="9021" operator="equal">
      <formula>3</formula>
    </cfRule>
    <cfRule type="cellIs" dxfId="8993" priority="9022" operator="equal">
      <formula>"yellow"</formula>
    </cfRule>
    <cfRule type="cellIs" dxfId="8992" priority="9023" operator="equal">
      <formula>2</formula>
    </cfRule>
    <cfRule type="cellIs" dxfId="8991" priority="9024" operator="equal">
      <formula>"green"</formula>
    </cfRule>
    <cfRule type="cellIs" dxfId="8990" priority="9025" operator="equal">
      <formula>1</formula>
    </cfRule>
    <cfRule type="cellIs" dxfId="8989" priority="9026" operator="equal">
      <formula>"grey"</formula>
    </cfRule>
    <cfRule type="cellIs" dxfId="8988" priority="9027" operator="equal">
      <formula>0</formula>
    </cfRule>
  </conditionalFormatting>
  <conditionalFormatting sqref="G166">
    <cfRule type="cellIs" dxfId="8987" priority="9020" operator="equal">
      <formula>"red"</formula>
    </cfRule>
  </conditionalFormatting>
  <conditionalFormatting sqref="F182:G182">
    <cfRule type="cellIs" dxfId="8986" priority="8992" operator="equal">
      <formula>"red"</formula>
    </cfRule>
    <cfRule type="cellIs" dxfId="8985" priority="8994" operator="equal">
      <formula>3</formula>
    </cfRule>
    <cfRule type="cellIs" dxfId="8984" priority="8995" operator="equal">
      <formula>"yellow"</formula>
    </cfRule>
    <cfRule type="cellIs" dxfId="8983" priority="8996" operator="equal">
      <formula>2</formula>
    </cfRule>
    <cfRule type="cellIs" dxfId="8982" priority="8997" operator="equal">
      <formula>"green"</formula>
    </cfRule>
    <cfRule type="cellIs" dxfId="8981" priority="8998" operator="equal">
      <formula>1</formula>
    </cfRule>
    <cfRule type="cellIs" dxfId="8980" priority="8999" operator="equal">
      <formula>"grey"</formula>
    </cfRule>
    <cfRule type="cellIs" dxfId="8979" priority="9000" operator="equal">
      <formula>0</formula>
    </cfRule>
  </conditionalFormatting>
  <conditionalFormatting sqref="G182">
    <cfRule type="cellIs" dxfId="8978" priority="8993" operator="equal">
      <formula>"red"</formula>
    </cfRule>
  </conditionalFormatting>
  <conditionalFormatting sqref="F192:G194">
    <cfRule type="cellIs" dxfId="8977" priority="9010" operator="equal">
      <formula>"red"</formula>
    </cfRule>
    <cfRule type="cellIs" dxfId="8976" priority="9012" operator="equal">
      <formula>3</formula>
    </cfRule>
    <cfRule type="cellIs" dxfId="8975" priority="9013" operator="equal">
      <formula>"yellow"</formula>
    </cfRule>
    <cfRule type="cellIs" dxfId="8974" priority="9014" operator="equal">
      <formula>2</formula>
    </cfRule>
    <cfRule type="cellIs" dxfId="8973" priority="9015" operator="equal">
      <formula>"green"</formula>
    </cfRule>
    <cfRule type="cellIs" dxfId="8972" priority="9016" operator="equal">
      <formula>1</formula>
    </cfRule>
    <cfRule type="cellIs" dxfId="8971" priority="9017" operator="equal">
      <formula>"grey"</formula>
    </cfRule>
    <cfRule type="cellIs" dxfId="8970" priority="9018" operator="equal">
      <formula>0</formula>
    </cfRule>
  </conditionalFormatting>
  <conditionalFormatting sqref="G192:G194">
    <cfRule type="cellIs" dxfId="8969" priority="9011" operator="equal">
      <formula>"red"</formula>
    </cfRule>
  </conditionalFormatting>
  <conditionalFormatting sqref="F185:G185">
    <cfRule type="cellIs" dxfId="8968" priority="9001" operator="equal">
      <formula>"red"</formula>
    </cfRule>
    <cfRule type="cellIs" dxfId="8967" priority="9003" operator="equal">
      <formula>3</formula>
    </cfRule>
    <cfRule type="cellIs" dxfId="8966" priority="9004" operator="equal">
      <formula>"yellow"</formula>
    </cfRule>
    <cfRule type="cellIs" dxfId="8965" priority="9005" operator="equal">
      <formula>2</formula>
    </cfRule>
    <cfRule type="cellIs" dxfId="8964" priority="9006" operator="equal">
      <formula>"green"</formula>
    </cfRule>
    <cfRule type="cellIs" dxfId="8963" priority="9007" operator="equal">
      <formula>1</formula>
    </cfRule>
    <cfRule type="cellIs" dxfId="8962" priority="9008" operator="equal">
      <formula>"grey"</formula>
    </cfRule>
    <cfRule type="cellIs" dxfId="8961" priority="9009" operator="equal">
      <formula>0</formula>
    </cfRule>
  </conditionalFormatting>
  <conditionalFormatting sqref="G185">
    <cfRule type="cellIs" dxfId="8960" priority="9002" operator="equal">
      <formula>"red"</formula>
    </cfRule>
  </conditionalFormatting>
  <conditionalFormatting sqref="F179:G179">
    <cfRule type="cellIs" dxfId="8959" priority="8983" operator="equal">
      <formula>"red"</formula>
    </cfRule>
    <cfRule type="cellIs" dxfId="8958" priority="8985" operator="equal">
      <formula>3</formula>
    </cfRule>
    <cfRule type="cellIs" dxfId="8957" priority="8986" operator="equal">
      <formula>"yellow"</formula>
    </cfRule>
    <cfRule type="cellIs" dxfId="8956" priority="8987" operator="equal">
      <formula>2</formula>
    </cfRule>
    <cfRule type="cellIs" dxfId="8955" priority="8988" operator="equal">
      <formula>"green"</formula>
    </cfRule>
    <cfRule type="cellIs" dxfId="8954" priority="8989" operator="equal">
      <formula>1</formula>
    </cfRule>
    <cfRule type="cellIs" dxfId="8953" priority="8990" operator="equal">
      <formula>"grey"</formula>
    </cfRule>
    <cfRule type="cellIs" dxfId="8952" priority="8991" operator="equal">
      <formula>0</formula>
    </cfRule>
  </conditionalFormatting>
  <conditionalFormatting sqref="G179">
    <cfRule type="cellIs" dxfId="8951" priority="8984" operator="equal">
      <formula>"red"</formula>
    </cfRule>
  </conditionalFormatting>
  <conditionalFormatting sqref="F174:G174">
    <cfRule type="cellIs" dxfId="8950" priority="8974" operator="equal">
      <formula>"red"</formula>
    </cfRule>
    <cfRule type="cellIs" dxfId="8949" priority="8976" operator="equal">
      <formula>3</formula>
    </cfRule>
    <cfRule type="cellIs" dxfId="8948" priority="8977" operator="equal">
      <formula>"yellow"</formula>
    </cfRule>
    <cfRule type="cellIs" dxfId="8947" priority="8978" operator="equal">
      <formula>2</formula>
    </cfRule>
    <cfRule type="cellIs" dxfId="8946" priority="8979" operator="equal">
      <formula>"green"</formula>
    </cfRule>
    <cfRule type="cellIs" dxfId="8945" priority="8980" operator="equal">
      <formula>1</formula>
    </cfRule>
    <cfRule type="cellIs" dxfId="8944" priority="8981" operator="equal">
      <formula>"grey"</formula>
    </cfRule>
    <cfRule type="cellIs" dxfId="8943" priority="8982" operator="equal">
      <formula>0</formula>
    </cfRule>
  </conditionalFormatting>
  <conditionalFormatting sqref="G174">
    <cfRule type="cellIs" dxfId="8942" priority="8975" operator="equal">
      <formula>"red"</formula>
    </cfRule>
  </conditionalFormatting>
  <conditionalFormatting sqref="F82:G82">
    <cfRule type="cellIs" dxfId="8941" priority="8965" operator="equal">
      <formula>"red"</formula>
    </cfRule>
    <cfRule type="cellIs" dxfId="8940" priority="8967" operator="equal">
      <formula>3</formula>
    </cfRule>
    <cfRule type="cellIs" dxfId="8939" priority="8968" operator="equal">
      <formula>"yellow"</formula>
    </cfRule>
    <cfRule type="cellIs" dxfId="8938" priority="8969" operator="equal">
      <formula>2</formula>
    </cfRule>
    <cfRule type="cellIs" dxfId="8937" priority="8970" operator="equal">
      <formula>"green"</formula>
    </cfRule>
    <cfRule type="cellIs" dxfId="8936" priority="8971" operator="equal">
      <formula>1</formula>
    </cfRule>
    <cfRule type="cellIs" dxfId="8935" priority="8972" operator="equal">
      <formula>"grey"</formula>
    </cfRule>
    <cfRule type="cellIs" dxfId="8934" priority="8973" operator="equal">
      <formula>0</formula>
    </cfRule>
  </conditionalFormatting>
  <conditionalFormatting sqref="G82">
    <cfRule type="cellIs" dxfId="8933" priority="8966" operator="equal">
      <formula>"red"</formula>
    </cfRule>
  </conditionalFormatting>
  <conditionalFormatting sqref="F78:G78">
    <cfRule type="cellIs" dxfId="8932" priority="8956" operator="equal">
      <formula>"red"</formula>
    </cfRule>
    <cfRule type="cellIs" dxfId="8931" priority="8958" operator="equal">
      <formula>3</formula>
    </cfRule>
    <cfRule type="cellIs" dxfId="8930" priority="8959" operator="equal">
      <formula>"yellow"</formula>
    </cfRule>
    <cfRule type="cellIs" dxfId="8929" priority="8960" operator="equal">
      <formula>2</formula>
    </cfRule>
    <cfRule type="cellIs" dxfId="8928" priority="8961" operator="equal">
      <formula>"green"</formula>
    </cfRule>
    <cfRule type="cellIs" dxfId="8927" priority="8962" operator="equal">
      <formula>1</formula>
    </cfRule>
    <cfRule type="cellIs" dxfId="8926" priority="8963" operator="equal">
      <formula>"grey"</formula>
    </cfRule>
    <cfRule type="cellIs" dxfId="8925" priority="8964" operator="equal">
      <formula>0</formula>
    </cfRule>
  </conditionalFormatting>
  <conditionalFormatting sqref="G78">
    <cfRule type="cellIs" dxfId="8924" priority="8957" operator="equal">
      <formula>"red"</formula>
    </cfRule>
  </conditionalFormatting>
  <conditionalFormatting sqref="F50:G50">
    <cfRule type="cellIs" dxfId="8923" priority="8947" operator="equal">
      <formula>"red"</formula>
    </cfRule>
    <cfRule type="cellIs" dxfId="8922" priority="8949" operator="equal">
      <formula>3</formula>
    </cfRule>
    <cfRule type="cellIs" dxfId="8921" priority="8950" operator="equal">
      <formula>"yellow"</formula>
    </cfRule>
    <cfRule type="cellIs" dxfId="8920" priority="8951" operator="equal">
      <formula>2</formula>
    </cfRule>
    <cfRule type="cellIs" dxfId="8919" priority="8952" operator="equal">
      <formula>"green"</formula>
    </cfRule>
    <cfRule type="cellIs" dxfId="8918" priority="8953" operator="equal">
      <formula>1</formula>
    </cfRule>
    <cfRule type="cellIs" dxfId="8917" priority="8954" operator="equal">
      <formula>"grey"</formula>
    </cfRule>
    <cfRule type="cellIs" dxfId="8916" priority="8955" operator="equal">
      <formula>0</formula>
    </cfRule>
  </conditionalFormatting>
  <conditionalFormatting sqref="G50">
    <cfRule type="cellIs" dxfId="8915" priority="8948" operator="equal">
      <formula>"red"</formula>
    </cfRule>
  </conditionalFormatting>
  <conditionalFormatting sqref="F46:G46">
    <cfRule type="cellIs" dxfId="8914" priority="8938" operator="equal">
      <formula>"red"</formula>
    </cfRule>
    <cfRule type="cellIs" dxfId="8913" priority="8940" operator="equal">
      <formula>3</formula>
    </cfRule>
    <cfRule type="cellIs" dxfId="8912" priority="8941" operator="equal">
      <formula>"yellow"</formula>
    </cfRule>
    <cfRule type="cellIs" dxfId="8911" priority="8942" operator="equal">
      <formula>2</formula>
    </cfRule>
    <cfRule type="cellIs" dxfId="8910" priority="8943" operator="equal">
      <formula>"green"</formula>
    </cfRule>
    <cfRule type="cellIs" dxfId="8909" priority="8944" operator="equal">
      <formula>1</formula>
    </cfRule>
    <cfRule type="cellIs" dxfId="8908" priority="8945" operator="equal">
      <formula>"grey"</formula>
    </cfRule>
    <cfRule type="cellIs" dxfId="8907" priority="8946" operator="equal">
      <formula>0</formula>
    </cfRule>
  </conditionalFormatting>
  <conditionalFormatting sqref="G46">
    <cfRule type="cellIs" dxfId="8906" priority="8939" operator="equal">
      <formula>"red"</formula>
    </cfRule>
  </conditionalFormatting>
  <conditionalFormatting sqref="F218:G218">
    <cfRule type="cellIs" dxfId="8905" priority="8929" operator="equal">
      <formula>"red"</formula>
    </cfRule>
    <cfRule type="cellIs" dxfId="8904" priority="8931" operator="equal">
      <formula>3</formula>
    </cfRule>
    <cfRule type="cellIs" dxfId="8903" priority="8932" operator="equal">
      <formula>"yellow"</formula>
    </cfRule>
    <cfRule type="cellIs" dxfId="8902" priority="8933" operator="equal">
      <formula>2</formula>
    </cfRule>
    <cfRule type="cellIs" dxfId="8901" priority="8934" operator="equal">
      <formula>"green"</formula>
    </cfRule>
    <cfRule type="cellIs" dxfId="8900" priority="8935" operator="equal">
      <formula>1</formula>
    </cfRule>
    <cfRule type="cellIs" dxfId="8899" priority="8936" operator="equal">
      <formula>"grey"</formula>
    </cfRule>
    <cfRule type="cellIs" dxfId="8898" priority="8937" operator="equal">
      <formula>0</formula>
    </cfRule>
  </conditionalFormatting>
  <conditionalFormatting sqref="G218">
    <cfRule type="cellIs" dxfId="8897" priority="8930" operator="equal">
      <formula>"red"</formula>
    </cfRule>
  </conditionalFormatting>
  <conditionalFormatting sqref="F60:G60">
    <cfRule type="cellIs" dxfId="8896" priority="8920" operator="equal">
      <formula>"red"</formula>
    </cfRule>
    <cfRule type="cellIs" dxfId="8895" priority="8922" operator="equal">
      <formula>3</formula>
    </cfRule>
    <cfRule type="cellIs" dxfId="8894" priority="8923" operator="equal">
      <formula>"yellow"</formula>
    </cfRule>
    <cfRule type="cellIs" dxfId="8893" priority="8924" operator="equal">
      <formula>2</formula>
    </cfRule>
    <cfRule type="cellIs" dxfId="8892" priority="8925" operator="equal">
      <formula>"green"</formula>
    </cfRule>
    <cfRule type="cellIs" dxfId="8891" priority="8926" operator="equal">
      <formula>1</formula>
    </cfRule>
    <cfRule type="cellIs" dxfId="8890" priority="8927" operator="equal">
      <formula>"grey"</formula>
    </cfRule>
    <cfRule type="cellIs" dxfId="8889" priority="8928" operator="equal">
      <formula>0</formula>
    </cfRule>
  </conditionalFormatting>
  <conditionalFormatting sqref="G60">
    <cfRule type="cellIs" dxfId="8888" priority="8921" operator="equal">
      <formula>"red"</formula>
    </cfRule>
  </conditionalFormatting>
  <conditionalFormatting sqref="F79:G79">
    <cfRule type="cellIs" dxfId="8887" priority="8911" operator="equal">
      <formula>"red"</formula>
    </cfRule>
    <cfRule type="cellIs" dxfId="8886" priority="8913" operator="equal">
      <formula>3</formula>
    </cfRule>
    <cfRule type="cellIs" dxfId="8885" priority="8914" operator="equal">
      <formula>"yellow"</formula>
    </cfRule>
    <cfRule type="cellIs" dxfId="8884" priority="8915" operator="equal">
      <formula>2</formula>
    </cfRule>
    <cfRule type="cellIs" dxfId="8883" priority="8916" operator="equal">
      <formula>"green"</formula>
    </cfRule>
    <cfRule type="cellIs" dxfId="8882" priority="8917" operator="equal">
      <formula>1</formula>
    </cfRule>
    <cfRule type="cellIs" dxfId="8881" priority="8918" operator="equal">
      <formula>"grey"</formula>
    </cfRule>
    <cfRule type="cellIs" dxfId="8880" priority="8919" operator="equal">
      <formula>0</formula>
    </cfRule>
  </conditionalFormatting>
  <conditionalFormatting sqref="G79">
    <cfRule type="cellIs" dxfId="8879" priority="8912" operator="equal">
      <formula>"red"</formula>
    </cfRule>
  </conditionalFormatting>
  <conditionalFormatting sqref="F79:G79">
    <cfRule type="cellIs" dxfId="8878" priority="8902" operator="equal">
      <formula>"red"</formula>
    </cfRule>
    <cfRule type="cellIs" dxfId="8877" priority="8904" operator="equal">
      <formula>3</formula>
    </cfRule>
    <cfRule type="cellIs" dxfId="8876" priority="8905" operator="equal">
      <formula>"yellow"</formula>
    </cfRule>
    <cfRule type="cellIs" dxfId="8875" priority="8906" operator="equal">
      <formula>2</formula>
    </cfRule>
    <cfRule type="cellIs" dxfId="8874" priority="8907" operator="equal">
      <formula>"green"</formula>
    </cfRule>
    <cfRule type="cellIs" dxfId="8873" priority="8908" operator="equal">
      <formula>1</formula>
    </cfRule>
    <cfRule type="cellIs" dxfId="8872" priority="8909" operator="equal">
      <formula>"grey"</formula>
    </cfRule>
    <cfRule type="cellIs" dxfId="8871" priority="8910" operator="equal">
      <formula>0</formula>
    </cfRule>
  </conditionalFormatting>
  <conditionalFormatting sqref="G79">
    <cfRule type="cellIs" dxfId="8870" priority="8903" operator="equal">
      <formula>"red"</formula>
    </cfRule>
  </conditionalFormatting>
  <conditionalFormatting sqref="F82:G82">
    <cfRule type="cellIs" dxfId="8869" priority="8893" operator="equal">
      <formula>"red"</formula>
    </cfRule>
    <cfRule type="cellIs" dxfId="8868" priority="8895" operator="equal">
      <formula>3</formula>
    </cfRule>
    <cfRule type="cellIs" dxfId="8867" priority="8896" operator="equal">
      <formula>"yellow"</formula>
    </cfRule>
    <cfRule type="cellIs" dxfId="8866" priority="8897" operator="equal">
      <formula>2</formula>
    </cfRule>
    <cfRule type="cellIs" dxfId="8865" priority="8898" operator="equal">
      <formula>"green"</formula>
    </cfRule>
    <cfRule type="cellIs" dxfId="8864" priority="8899" operator="equal">
      <formula>1</formula>
    </cfRule>
    <cfRule type="cellIs" dxfId="8863" priority="8900" operator="equal">
      <formula>"grey"</formula>
    </cfRule>
    <cfRule type="cellIs" dxfId="8862" priority="8901" operator="equal">
      <formula>0</formula>
    </cfRule>
  </conditionalFormatting>
  <conditionalFormatting sqref="G82">
    <cfRule type="cellIs" dxfId="8861" priority="8894" operator="equal">
      <formula>"red"</formula>
    </cfRule>
  </conditionalFormatting>
  <conditionalFormatting sqref="F86:G87">
    <cfRule type="cellIs" dxfId="8860" priority="8884" operator="equal">
      <formula>"red"</formula>
    </cfRule>
    <cfRule type="cellIs" dxfId="8859" priority="8886" operator="equal">
      <formula>3</formula>
    </cfRule>
    <cfRule type="cellIs" dxfId="8858" priority="8887" operator="equal">
      <formula>"yellow"</formula>
    </cfRule>
    <cfRule type="cellIs" dxfId="8857" priority="8888" operator="equal">
      <formula>2</formula>
    </cfRule>
    <cfRule type="cellIs" dxfId="8856" priority="8889" operator="equal">
      <formula>"green"</formula>
    </cfRule>
    <cfRule type="cellIs" dxfId="8855" priority="8890" operator="equal">
      <formula>1</formula>
    </cfRule>
    <cfRule type="cellIs" dxfId="8854" priority="8891" operator="equal">
      <formula>"grey"</formula>
    </cfRule>
    <cfRule type="cellIs" dxfId="8853" priority="8892" operator="equal">
      <formula>0</formula>
    </cfRule>
  </conditionalFormatting>
  <conditionalFormatting sqref="G86:G87">
    <cfRule type="cellIs" dxfId="8852" priority="8885" operator="equal">
      <formula>"red"</formula>
    </cfRule>
  </conditionalFormatting>
  <conditionalFormatting sqref="F86:G87">
    <cfRule type="cellIs" dxfId="8851" priority="8875" operator="equal">
      <formula>"red"</formula>
    </cfRule>
    <cfRule type="cellIs" dxfId="8850" priority="8877" operator="equal">
      <formula>3</formula>
    </cfRule>
    <cfRule type="cellIs" dxfId="8849" priority="8878" operator="equal">
      <formula>"yellow"</formula>
    </cfRule>
    <cfRule type="cellIs" dxfId="8848" priority="8879" operator="equal">
      <formula>2</formula>
    </cfRule>
    <cfRule type="cellIs" dxfId="8847" priority="8880" operator="equal">
      <formula>"green"</formula>
    </cfRule>
    <cfRule type="cellIs" dxfId="8846" priority="8881" operator="equal">
      <formula>1</formula>
    </cfRule>
    <cfRule type="cellIs" dxfId="8845" priority="8882" operator="equal">
      <formula>"grey"</formula>
    </cfRule>
    <cfRule type="cellIs" dxfId="8844" priority="8883" operator="equal">
      <formula>0</formula>
    </cfRule>
  </conditionalFormatting>
  <conditionalFormatting sqref="G86:G87">
    <cfRule type="cellIs" dxfId="8843" priority="8876" operator="equal">
      <formula>"red"</formula>
    </cfRule>
  </conditionalFormatting>
  <conditionalFormatting sqref="F90:G90">
    <cfRule type="cellIs" dxfId="8842" priority="8866" operator="equal">
      <formula>"red"</formula>
    </cfRule>
    <cfRule type="cellIs" dxfId="8841" priority="8868" operator="equal">
      <formula>3</formula>
    </cfRule>
    <cfRule type="cellIs" dxfId="8840" priority="8869" operator="equal">
      <formula>"yellow"</formula>
    </cfRule>
    <cfRule type="cellIs" dxfId="8839" priority="8870" operator="equal">
      <formula>2</formula>
    </cfRule>
    <cfRule type="cellIs" dxfId="8838" priority="8871" operator="equal">
      <formula>"green"</formula>
    </cfRule>
    <cfRule type="cellIs" dxfId="8837" priority="8872" operator="equal">
      <formula>1</formula>
    </cfRule>
    <cfRule type="cellIs" dxfId="8836" priority="8873" operator="equal">
      <formula>"grey"</formula>
    </cfRule>
    <cfRule type="cellIs" dxfId="8835" priority="8874" operator="equal">
      <formula>0</formula>
    </cfRule>
  </conditionalFormatting>
  <conditionalFormatting sqref="G90">
    <cfRule type="cellIs" dxfId="8834" priority="8867" operator="equal">
      <formula>"red"</formula>
    </cfRule>
  </conditionalFormatting>
  <conditionalFormatting sqref="F96:G96">
    <cfRule type="cellIs" dxfId="8833" priority="8857" operator="equal">
      <formula>"red"</formula>
    </cfRule>
    <cfRule type="cellIs" dxfId="8832" priority="8859" operator="equal">
      <formula>3</formula>
    </cfRule>
    <cfRule type="cellIs" dxfId="8831" priority="8860" operator="equal">
      <formula>"yellow"</formula>
    </cfRule>
    <cfRule type="cellIs" dxfId="8830" priority="8861" operator="equal">
      <formula>2</formula>
    </cfRule>
    <cfRule type="cellIs" dxfId="8829" priority="8862" operator="equal">
      <formula>"green"</formula>
    </cfRule>
    <cfRule type="cellIs" dxfId="8828" priority="8863" operator="equal">
      <formula>1</formula>
    </cfRule>
    <cfRule type="cellIs" dxfId="8827" priority="8864" operator="equal">
      <formula>"grey"</formula>
    </cfRule>
    <cfRule type="cellIs" dxfId="8826" priority="8865" operator="equal">
      <formula>0</formula>
    </cfRule>
  </conditionalFormatting>
  <conditionalFormatting sqref="G96">
    <cfRule type="cellIs" dxfId="8825" priority="8858" operator="equal">
      <formula>"red"</formula>
    </cfRule>
  </conditionalFormatting>
  <conditionalFormatting sqref="F98:G98">
    <cfRule type="cellIs" dxfId="8824" priority="8848" operator="equal">
      <formula>"red"</formula>
    </cfRule>
    <cfRule type="cellIs" dxfId="8823" priority="8850" operator="equal">
      <formula>3</formula>
    </cfRule>
    <cfRule type="cellIs" dxfId="8822" priority="8851" operator="equal">
      <formula>"yellow"</formula>
    </cfRule>
    <cfRule type="cellIs" dxfId="8821" priority="8852" operator="equal">
      <formula>2</formula>
    </cfRule>
    <cfRule type="cellIs" dxfId="8820" priority="8853" operator="equal">
      <formula>"green"</formula>
    </cfRule>
    <cfRule type="cellIs" dxfId="8819" priority="8854" operator="equal">
      <formula>1</formula>
    </cfRule>
    <cfRule type="cellIs" dxfId="8818" priority="8855" operator="equal">
      <formula>"grey"</formula>
    </cfRule>
    <cfRule type="cellIs" dxfId="8817" priority="8856" operator="equal">
      <formula>0</formula>
    </cfRule>
  </conditionalFormatting>
  <conditionalFormatting sqref="G98">
    <cfRule type="cellIs" dxfId="8816" priority="8849" operator="equal">
      <formula>"red"</formula>
    </cfRule>
  </conditionalFormatting>
  <conditionalFormatting sqref="F88:G89">
    <cfRule type="cellIs" dxfId="8815" priority="8839" operator="equal">
      <formula>"red"</formula>
    </cfRule>
    <cfRule type="cellIs" dxfId="8814" priority="8841" operator="equal">
      <formula>3</formula>
    </cfRule>
    <cfRule type="cellIs" dxfId="8813" priority="8842" operator="equal">
      <formula>"yellow"</formula>
    </cfRule>
    <cfRule type="cellIs" dxfId="8812" priority="8843" operator="equal">
      <formula>2</formula>
    </cfRule>
    <cfRule type="cellIs" dxfId="8811" priority="8844" operator="equal">
      <formula>"green"</formula>
    </cfRule>
    <cfRule type="cellIs" dxfId="8810" priority="8845" operator="equal">
      <formula>1</formula>
    </cfRule>
    <cfRule type="cellIs" dxfId="8809" priority="8846" operator="equal">
      <formula>"grey"</formula>
    </cfRule>
    <cfRule type="cellIs" dxfId="8808" priority="8847" operator="equal">
      <formula>0</formula>
    </cfRule>
  </conditionalFormatting>
  <conditionalFormatting sqref="G88:G89">
    <cfRule type="cellIs" dxfId="8807" priority="8840" operator="equal">
      <formula>"red"</formula>
    </cfRule>
  </conditionalFormatting>
  <conditionalFormatting sqref="F88:G89">
    <cfRule type="cellIs" dxfId="8806" priority="8830" operator="equal">
      <formula>"red"</formula>
    </cfRule>
    <cfRule type="cellIs" dxfId="8805" priority="8832" operator="equal">
      <formula>3</formula>
    </cfRule>
    <cfRule type="cellIs" dxfId="8804" priority="8833" operator="equal">
      <formula>"yellow"</formula>
    </cfRule>
    <cfRule type="cellIs" dxfId="8803" priority="8834" operator="equal">
      <formula>2</formula>
    </cfRule>
    <cfRule type="cellIs" dxfId="8802" priority="8835" operator="equal">
      <formula>"green"</formula>
    </cfRule>
    <cfRule type="cellIs" dxfId="8801" priority="8836" operator="equal">
      <formula>1</formula>
    </cfRule>
    <cfRule type="cellIs" dxfId="8800" priority="8837" operator="equal">
      <formula>"grey"</formula>
    </cfRule>
    <cfRule type="cellIs" dxfId="8799" priority="8838" operator="equal">
      <formula>0</formula>
    </cfRule>
  </conditionalFormatting>
  <conditionalFormatting sqref="G88:G89">
    <cfRule type="cellIs" dxfId="8798" priority="8831" operator="equal">
      <formula>"red"</formula>
    </cfRule>
  </conditionalFormatting>
  <conditionalFormatting sqref="F150:G150">
    <cfRule type="cellIs" dxfId="8797" priority="8749" operator="equal">
      <formula>"red"</formula>
    </cfRule>
    <cfRule type="cellIs" dxfId="8796" priority="8751" operator="equal">
      <formula>3</formula>
    </cfRule>
    <cfRule type="cellIs" dxfId="8795" priority="8752" operator="equal">
      <formula>"yellow"</formula>
    </cfRule>
    <cfRule type="cellIs" dxfId="8794" priority="8753" operator="equal">
      <formula>2</formula>
    </cfRule>
    <cfRule type="cellIs" dxfId="8793" priority="8754" operator="equal">
      <formula>"green"</formula>
    </cfRule>
    <cfRule type="cellIs" dxfId="8792" priority="8755" operator="equal">
      <formula>1</formula>
    </cfRule>
    <cfRule type="cellIs" dxfId="8791" priority="8756" operator="equal">
      <formula>"grey"</formula>
    </cfRule>
    <cfRule type="cellIs" dxfId="8790" priority="8757" operator="equal">
      <formula>0</formula>
    </cfRule>
  </conditionalFormatting>
  <conditionalFormatting sqref="G150">
    <cfRule type="cellIs" dxfId="8789" priority="8750" operator="equal">
      <formula>"red"</formula>
    </cfRule>
  </conditionalFormatting>
  <conditionalFormatting sqref="F149:G149">
    <cfRule type="cellIs" dxfId="8788" priority="8740" operator="equal">
      <formula>"red"</formula>
    </cfRule>
    <cfRule type="cellIs" dxfId="8787" priority="8742" operator="equal">
      <formula>3</formula>
    </cfRule>
    <cfRule type="cellIs" dxfId="8786" priority="8743" operator="equal">
      <formula>"yellow"</formula>
    </cfRule>
    <cfRule type="cellIs" dxfId="8785" priority="8744" operator="equal">
      <formula>2</formula>
    </cfRule>
    <cfRule type="cellIs" dxfId="8784" priority="8745" operator="equal">
      <formula>"green"</formula>
    </cfRule>
    <cfRule type="cellIs" dxfId="8783" priority="8746" operator="equal">
      <formula>1</formula>
    </cfRule>
    <cfRule type="cellIs" dxfId="8782" priority="8747" operator="equal">
      <formula>"grey"</formula>
    </cfRule>
    <cfRule type="cellIs" dxfId="8781" priority="8748" operator="equal">
      <formula>0</formula>
    </cfRule>
  </conditionalFormatting>
  <conditionalFormatting sqref="G149">
    <cfRule type="cellIs" dxfId="8780" priority="8741" operator="equal">
      <formula>"red"</formula>
    </cfRule>
  </conditionalFormatting>
  <conditionalFormatting sqref="F140:G140">
    <cfRule type="cellIs" dxfId="8779" priority="8821" operator="equal">
      <formula>"red"</formula>
    </cfRule>
    <cfRule type="cellIs" dxfId="8778" priority="8823" operator="equal">
      <formula>3</formula>
    </cfRule>
    <cfRule type="cellIs" dxfId="8777" priority="8824" operator="equal">
      <formula>"yellow"</formula>
    </cfRule>
    <cfRule type="cellIs" dxfId="8776" priority="8825" operator="equal">
      <formula>2</formula>
    </cfRule>
    <cfRule type="cellIs" dxfId="8775" priority="8826" operator="equal">
      <formula>"green"</formula>
    </cfRule>
    <cfRule type="cellIs" dxfId="8774" priority="8827" operator="equal">
      <formula>1</formula>
    </cfRule>
    <cfRule type="cellIs" dxfId="8773" priority="8828" operator="equal">
      <formula>"grey"</formula>
    </cfRule>
    <cfRule type="cellIs" dxfId="8772" priority="8829" operator="equal">
      <formula>0</formula>
    </cfRule>
  </conditionalFormatting>
  <conditionalFormatting sqref="G140">
    <cfRule type="cellIs" dxfId="8771" priority="8822" operator="equal">
      <formula>"red"</formula>
    </cfRule>
  </conditionalFormatting>
  <conditionalFormatting sqref="F140:G140">
    <cfRule type="cellIs" dxfId="8770" priority="8812" operator="equal">
      <formula>"red"</formula>
    </cfRule>
    <cfRule type="cellIs" dxfId="8769" priority="8814" operator="equal">
      <formula>3</formula>
    </cfRule>
    <cfRule type="cellIs" dxfId="8768" priority="8815" operator="equal">
      <formula>"yellow"</formula>
    </cfRule>
    <cfRule type="cellIs" dxfId="8767" priority="8816" operator="equal">
      <formula>2</formula>
    </cfRule>
    <cfRule type="cellIs" dxfId="8766" priority="8817" operator="equal">
      <formula>"green"</formula>
    </cfRule>
    <cfRule type="cellIs" dxfId="8765" priority="8818" operator="equal">
      <formula>1</formula>
    </cfRule>
    <cfRule type="cellIs" dxfId="8764" priority="8819" operator="equal">
      <formula>"grey"</formula>
    </cfRule>
    <cfRule type="cellIs" dxfId="8763" priority="8820" operator="equal">
      <formula>0</formula>
    </cfRule>
  </conditionalFormatting>
  <conditionalFormatting sqref="G140">
    <cfRule type="cellIs" dxfId="8762" priority="8813" operator="equal">
      <formula>"red"</formula>
    </cfRule>
  </conditionalFormatting>
  <conditionalFormatting sqref="F146:G146">
    <cfRule type="cellIs" dxfId="8761" priority="8803" operator="equal">
      <formula>"red"</formula>
    </cfRule>
    <cfRule type="cellIs" dxfId="8760" priority="8805" operator="equal">
      <formula>3</formula>
    </cfRule>
    <cfRule type="cellIs" dxfId="8759" priority="8806" operator="equal">
      <formula>"yellow"</formula>
    </cfRule>
    <cfRule type="cellIs" dxfId="8758" priority="8807" operator="equal">
      <formula>2</formula>
    </cfRule>
    <cfRule type="cellIs" dxfId="8757" priority="8808" operator="equal">
      <formula>"green"</formula>
    </cfRule>
    <cfRule type="cellIs" dxfId="8756" priority="8809" operator="equal">
      <formula>1</formula>
    </cfRule>
    <cfRule type="cellIs" dxfId="8755" priority="8810" operator="equal">
      <formula>"grey"</formula>
    </cfRule>
    <cfRule type="cellIs" dxfId="8754" priority="8811" operator="equal">
      <formula>0</formula>
    </cfRule>
  </conditionalFormatting>
  <conditionalFormatting sqref="G146">
    <cfRule type="cellIs" dxfId="8753" priority="8804" operator="equal">
      <formula>"red"</formula>
    </cfRule>
  </conditionalFormatting>
  <conditionalFormatting sqref="F146:G146">
    <cfRule type="cellIs" dxfId="8752" priority="8794" operator="equal">
      <formula>"red"</formula>
    </cfRule>
    <cfRule type="cellIs" dxfId="8751" priority="8796" operator="equal">
      <formula>3</formula>
    </cfRule>
    <cfRule type="cellIs" dxfId="8750" priority="8797" operator="equal">
      <formula>"yellow"</formula>
    </cfRule>
    <cfRule type="cellIs" dxfId="8749" priority="8798" operator="equal">
      <formula>2</formula>
    </cfRule>
    <cfRule type="cellIs" dxfId="8748" priority="8799" operator="equal">
      <formula>"green"</formula>
    </cfRule>
    <cfRule type="cellIs" dxfId="8747" priority="8800" operator="equal">
      <formula>1</formula>
    </cfRule>
    <cfRule type="cellIs" dxfId="8746" priority="8801" operator="equal">
      <formula>"grey"</formula>
    </cfRule>
    <cfRule type="cellIs" dxfId="8745" priority="8802" operator="equal">
      <formula>0</formula>
    </cfRule>
  </conditionalFormatting>
  <conditionalFormatting sqref="G146">
    <cfRule type="cellIs" dxfId="8744" priority="8795" operator="equal">
      <formula>"red"</formula>
    </cfRule>
  </conditionalFormatting>
  <conditionalFormatting sqref="F139:G139">
    <cfRule type="cellIs" dxfId="8743" priority="8785" operator="equal">
      <formula>"red"</formula>
    </cfRule>
    <cfRule type="cellIs" dxfId="8742" priority="8787" operator="equal">
      <formula>3</formula>
    </cfRule>
    <cfRule type="cellIs" dxfId="8741" priority="8788" operator="equal">
      <formula>"yellow"</formula>
    </cfRule>
    <cfRule type="cellIs" dxfId="8740" priority="8789" operator="equal">
      <formula>2</formula>
    </cfRule>
    <cfRule type="cellIs" dxfId="8739" priority="8790" operator="equal">
      <formula>"green"</formula>
    </cfRule>
    <cfRule type="cellIs" dxfId="8738" priority="8791" operator="equal">
      <formula>1</formula>
    </cfRule>
    <cfRule type="cellIs" dxfId="8737" priority="8792" operator="equal">
      <formula>"grey"</formula>
    </cfRule>
    <cfRule type="cellIs" dxfId="8736" priority="8793" operator="equal">
      <formula>0</formula>
    </cfRule>
  </conditionalFormatting>
  <conditionalFormatting sqref="G139">
    <cfRule type="cellIs" dxfId="8735" priority="8786" operator="equal">
      <formula>"red"</formula>
    </cfRule>
  </conditionalFormatting>
  <conditionalFormatting sqref="F139:G139">
    <cfRule type="cellIs" dxfId="8734" priority="8776" operator="equal">
      <formula>"red"</formula>
    </cfRule>
    <cfRule type="cellIs" dxfId="8733" priority="8778" operator="equal">
      <formula>3</formula>
    </cfRule>
    <cfRule type="cellIs" dxfId="8732" priority="8779" operator="equal">
      <formula>"yellow"</formula>
    </cfRule>
    <cfRule type="cellIs" dxfId="8731" priority="8780" operator="equal">
      <formula>2</formula>
    </cfRule>
    <cfRule type="cellIs" dxfId="8730" priority="8781" operator="equal">
      <formula>"green"</formula>
    </cfRule>
    <cfRule type="cellIs" dxfId="8729" priority="8782" operator="equal">
      <formula>1</formula>
    </cfRule>
    <cfRule type="cellIs" dxfId="8728" priority="8783" operator="equal">
      <formula>"grey"</formula>
    </cfRule>
    <cfRule type="cellIs" dxfId="8727" priority="8784" operator="equal">
      <formula>0</formula>
    </cfRule>
  </conditionalFormatting>
  <conditionalFormatting sqref="G139">
    <cfRule type="cellIs" dxfId="8726" priority="8777" operator="equal">
      <formula>"red"</formula>
    </cfRule>
  </conditionalFormatting>
  <conditionalFormatting sqref="F145:G145">
    <cfRule type="cellIs" dxfId="8725" priority="8767" operator="equal">
      <formula>"red"</formula>
    </cfRule>
    <cfRule type="cellIs" dxfId="8724" priority="8769" operator="equal">
      <formula>3</formula>
    </cfRule>
    <cfRule type="cellIs" dxfId="8723" priority="8770" operator="equal">
      <formula>"yellow"</formula>
    </cfRule>
    <cfRule type="cellIs" dxfId="8722" priority="8771" operator="equal">
      <formula>2</formula>
    </cfRule>
    <cfRule type="cellIs" dxfId="8721" priority="8772" operator="equal">
      <formula>"green"</formula>
    </cfRule>
    <cfRule type="cellIs" dxfId="8720" priority="8773" operator="equal">
      <formula>1</formula>
    </cfRule>
    <cfRule type="cellIs" dxfId="8719" priority="8774" operator="equal">
      <formula>"grey"</formula>
    </cfRule>
    <cfRule type="cellIs" dxfId="8718" priority="8775" operator="equal">
      <formula>0</formula>
    </cfRule>
  </conditionalFormatting>
  <conditionalFormatting sqref="G145">
    <cfRule type="cellIs" dxfId="8717" priority="8768" operator="equal">
      <formula>"red"</formula>
    </cfRule>
  </conditionalFormatting>
  <conditionalFormatting sqref="F145:G145">
    <cfRule type="cellIs" dxfId="8716" priority="8758" operator="equal">
      <formula>"red"</formula>
    </cfRule>
    <cfRule type="cellIs" dxfId="8715" priority="8760" operator="equal">
      <formula>3</formula>
    </cfRule>
    <cfRule type="cellIs" dxfId="8714" priority="8761" operator="equal">
      <formula>"yellow"</formula>
    </cfRule>
    <cfRule type="cellIs" dxfId="8713" priority="8762" operator="equal">
      <formula>2</formula>
    </cfRule>
    <cfRule type="cellIs" dxfId="8712" priority="8763" operator="equal">
      <formula>"green"</formula>
    </cfRule>
    <cfRule type="cellIs" dxfId="8711" priority="8764" operator="equal">
      <formula>1</formula>
    </cfRule>
    <cfRule type="cellIs" dxfId="8710" priority="8765" operator="equal">
      <formula>"grey"</formula>
    </cfRule>
    <cfRule type="cellIs" dxfId="8709" priority="8766" operator="equal">
      <formula>0</formula>
    </cfRule>
  </conditionalFormatting>
  <conditionalFormatting sqref="G145">
    <cfRule type="cellIs" dxfId="8708" priority="8759" operator="equal">
      <formula>"red"</formula>
    </cfRule>
  </conditionalFormatting>
  <conditionalFormatting sqref="F149:G149">
    <cfRule type="cellIs" dxfId="8707" priority="8623" operator="equal">
      <formula>"red"</formula>
    </cfRule>
    <cfRule type="cellIs" dxfId="8706" priority="8625" operator="equal">
      <formula>3</formula>
    </cfRule>
    <cfRule type="cellIs" dxfId="8705" priority="8626" operator="equal">
      <formula>"yellow"</formula>
    </cfRule>
    <cfRule type="cellIs" dxfId="8704" priority="8627" operator="equal">
      <formula>2</formula>
    </cfRule>
    <cfRule type="cellIs" dxfId="8703" priority="8628" operator="equal">
      <formula>"green"</formula>
    </cfRule>
    <cfRule type="cellIs" dxfId="8702" priority="8629" operator="equal">
      <formula>1</formula>
    </cfRule>
    <cfRule type="cellIs" dxfId="8701" priority="8630" operator="equal">
      <formula>"grey"</formula>
    </cfRule>
    <cfRule type="cellIs" dxfId="8700" priority="8631" operator="equal">
      <formula>0</formula>
    </cfRule>
  </conditionalFormatting>
  <conditionalFormatting sqref="G149">
    <cfRule type="cellIs" dxfId="8699" priority="8624" operator="equal">
      <formula>"red"</formula>
    </cfRule>
  </conditionalFormatting>
  <conditionalFormatting sqref="F148:G148">
    <cfRule type="cellIs" dxfId="8698" priority="8614" operator="equal">
      <formula>"red"</formula>
    </cfRule>
    <cfRule type="cellIs" dxfId="8697" priority="8616" operator="equal">
      <formula>3</formula>
    </cfRule>
    <cfRule type="cellIs" dxfId="8696" priority="8617" operator="equal">
      <formula>"yellow"</formula>
    </cfRule>
    <cfRule type="cellIs" dxfId="8695" priority="8618" operator="equal">
      <formula>2</formula>
    </cfRule>
    <cfRule type="cellIs" dxfId="8694" priority="8619" operator="equal">
      <formula>"green"</formula>
    </cfRule>
    <cfRule type="cellIs" dxfId="8693" priority="8620" operator="equal">
      <formula>1</formula>
    </cfRule>
    <cfRule type="cellIs" dxfId="8692" priority="8621" operator="equal">
      <formula>"grey"</formula>
    </cfRule>
    <cfRule type="cellIs" dxfId="8691" priority="8622" operator="equal">
      <formula>0</formula>
    </cfRule>
  </conditionalFormatting>
  <conditionalFormatting sqref="G148">
    <cfRule type="cellIs" dxfId="8690" priority="8615" operator="equal">
      <formula>"red"</formula>
    </cfRule>
  </conditionalFormatting>
  <conditionalFormatting sqref="F139:G139">
    <cfRule type="cellIs" dxfId="8689" priority="8695" operator="equal">
      <formula>"red"</formula>
    </cfRule>
    <cfRule type="cellIs" dxfId="8688" priority="8697" operator="equal">
      <formula>3</formula>
    </cfRule>
    <cfRule type="cellIs" dxfId="8687" priority="8698" operator="equal">
      <formula>"yellow"</formula>
    </cfRule>
    <cfRule type="cellIs" dxfId="8686" priority="8699" operator="equal">
      <formula>2</formula>
    </cfRule>
    <cfRule type="cellIs" dxfId="8685" priority="8700" operator="equal">
      <formula>"green"</formula>
    </cfRule>
    <cfRule type="cellIs" dxfId="8684" priority="8701" operator="equal">
      <formula>1</formula>
    </cfRule>
    <cfRule type="cellIs" dxfId="8683" priority="8702" operator="equal">
      <formula>"grey"</formula>
    </cfRule>
    <cfRule type="cellIs" dxfId="8682" priority="8703" operator="equal">
      <formula>0</formula>
    </cfRule>
  </conditionalFormatting>
  <conditionalFormatting sqref="G139">
    <cfRule type="cellIs" dxfId="8681" priority="8696" operator="equal">
      <formula>"red"</formula>
    </cfRule>
  </conditionalFormatting>
  <conditionalFormatting sqref="F133:G135">
    <cfRule type="cellIs" dxfId="8680" priority="8731" operator="equal">
      <formula>"red"</formula>
    </cfRule>
    <cfRule type="cellIs" dxfId="8679" priority="8733" operator="equal">
      <formula>3</formula>
    </cfRule>
    <cfRule type="cellIs" dxfId="8678" priority="8734" operator="equal">
      <formula>"yellow"</formula>
    </cfRule>
    <cfRule type="cellIs" dxfId="8677" priority="8735" operator="equal">
      <formula>2</formula>
    </cfRule>
    <cfRule type="cellIs" dxfId="8676" priority="8736" operator="equal">
      <formula>"green"</formula>
    </cfRule>
    <cfRule type="cellIs" dxfId="8675" priority="8737" operator="equal">
      <formula>1</formula>
    </cfRule>
    <cfRule type="cellIs" dxfId="8674" priority="8738" operator="equal">
      <formula>"grey"</formula>
    </cfRule>
    <cfRule type="cellIs" dxfId="8673" priority="8739" operator="equal">
      <formula>0</formula>
    </cfRule>
  </conditionalFormatting>
  <conditionalFormatting sqref="G133:G135">
    <cfRule type="cellIs" dxfId="8672" priority="8732" operator="equal">
      <formula>"red"</formula>
    </cfRule>
  </conditionalFormatting>
  <conditionalFormatting sqref="F132:G132">
    <cfRule type="cellIs" dxfId="8671" priority="8722" operator="equal">
      <formula>"red"</formula>
    </cfRule>
    <cfRule type="cellIs" dxfId="8670" priority="8724" operator="equal">
      <formula>3</formula>
    </cfRule>
    <cfRule type="cellIs" dxfId="8669" priority="8725" operator="equal">
      <formula>"yellow"</formula>
    </cfRule>
    <cfRule type="cellIs" dxfId="8668" priority="8726" operator="equal">
      <formula>2</formula>
    </cfRule>
    <cfRule type="cellIs" dxfId="8667" priority="8727" operator="equal">
      <formula>"green"</formula>
    </cfRule>
    <cfRule type="cellIs" dxfId="8666" priority="8728" operator="equal">
      <formula>1</formula>
    </cfRule>
    <cfRule type="cellIs" dxfId="8665" priority="8729" operator="equal">
      <formula>"grey"</formula>
    </cfRule>
    <cfRule type="cellIs" dxfId="8664" priority="8730" operator="equal">
      <formula>0</formula>
    </cfRule>
  </conditionalFormatting>
  <conditionalFormatting sqref="G132">
    <cfRule type="cellIs" dxfId="8663" priority="8723" operator="equal">
      <formula>"red"</formula>
    </cfRule>
  </conditionalFormatting>
  <conditionalFormatting sqref="F131:G131">
    <cfRule type="cellIs" dxfId="8662" priority="8713" operator="equal">
      <formula>"red"</formula>
    </cfRule>
    <cfRule type="cellIs" dxfId="8661" priority="8715" operator="equal">
      <formula>3</formula>
    </cfRule>
    <cfRule type="cellIs" dxfId="8660" priority="8716" operator="equal">
      <formula>"yellow"</formula>
    </cfRule>
    <cfRule type="cellIs" dxfId="8659" priority="8717" operator="equal">
      <formula>2</formula>
    </cfRule>
    <cfRule type="cellIs" dxfId="8658" priority="8718" operator="equal">
      <formula>"green"</formula>
    </cfRule>
    <cfRule type="cellIs" dxfId="8657" priority="8719" operator="equal">
      <formula>1</formula>
    </cfRule>
    <cfRule type="cellIs" dxfId="8656" priority="8720" operator="equal">
      <formula>"grey"</formula>
    </cfRule>
    <cfRule type="cellIs" dxfId="8655" priority="8721" operator="equal">
      <formula>0</formula>
    </cfRule>
  </conditionalFormatting>
  <conditionalFormatting sqref="G131">
    <cfRule type="cellIs" dxfId="8654" priority="8714" operator="equal">
      <formula>"red"</formula>
    </cfRule>
  </conditionalFormatting>
  <conditionalFormatting sqref="F153:G153">
    <cfRule type="cellIs" dxfId="8653" priority="8704" operator="equal">
      <formula>"red"</formula>
    </cfRule>
    <cfRule type="cellIs" dxfId="8652" priority="8706" operator="equal">
      <formula>3</formula>
    </cfRule>
    <cfRule type="cellIs" dxfId="8651" priority="8707" operator="equal">
      <formula>"yellow"</formula>
    </cfRule>
    <cfRule type="cellIs" dxfId="8650" priority="8708" operator="equal">
      <formula>2</formula>
    </cfRule>
    <cfRule type="cellIs" dxfId="8649" priority="8709" operator="equal">
      <formula>"green"</formula>
    </cfRule>
    <cfRule type="cellIs" dxfId="8648" priority="8710" operator="equal">
      <formula>1</formula>
    </cfRule>
    <cfRule type="cellIs" dxfId="8647" priority="8711" operator="equal">
      <formula>"grey"</formula>
    </cfRule>
    <cfRule type="cellIs" dxfId="8646" priority="8712" operator="equal">
      <formula>0</formula>
    </cfRule>
  </conditionalFormatting>
  <conditionalFormatting sqref="G153">
    <cfRule type="cellIs" dxfId="8645" priority="8705" operator="equal">
      <formula>"red"</formula>
    </cfRule>
  </conditionalFormatting>
  <conditionalFormatting sqref="F139:G139">
    <cfRule type="cellIs" dxfId="8644" priority="8686" operator="equal">
      <formula>"red"</formula>
    </cfRule>
    <cfRule type="cellIs" dxfId="8643" priority="8688" operator="equal">
      <formula>3</formula>
    </cfRule>
    <cfRule type="cellIs" dxfId="8642" priority="8689" operator="equal">
      <formula>"yellow"</formula>
    </cfRule>
    <cfRule type="cellIs" dxfId="8641" priority="8690" operator="equal">
      <formula>2</formula>
    </cfRule>
    <cfRule type="cellIs" dxfId="8640" priority="8691" operator="equal">
      <formula>"green"</formula>
    </cfRule>
    <cfRule type="cellIs" dxfId="8639" priority="8692" operator="equal">
      <formula>1</formula>
    </cfRule>
    <cfRule type="cellIs" dxfId="8638" priority="8693" operator="equal">
      <formula>"grey"</formula>
    </cfRule>
    <cfRule type="cellIs" dxfId="8637" priority="8694" operator="equal">
      <formula>0</formula>
    </cfRule>
  </conditionalFormatting>
  <conditionalFormatting sqref="G139">
    <cfRule type="cellIs" dxfId="8636" priority="8687" operator="equal">
      <formula>"red"</formula>
    </cfRule>
  </conditionalFormatting>
  <conditionalFormatting sqref="F145:G145">
    <cfRule type="cellIs" dxfId="8635" priority="8677" operator="equal">
      <formula>"red"</formula>
    </cfRule>
    <cfRule type="cellIs" dxfId="8634" priority="8679" operator="equal">
      <formula>3</formula>
    </cfRule>
    <cfRule type="cellIs" dxfId="8633" priority="8680" operator="equal">
      <formula>"yellow"</formula>
    </cfRule>
    <cfRule type="cellIs" dxfId="8632" priority="8681" operator="equal">
      <formula>2</formula>
    </cfRule>
    <cfRule type="cellIs" dxfId="8631" priority="8682" operator="equal">
      <formula>"green"</formula>
    </cfRule>
    <cfRule type="cellIs" dxfId="8630" priority="8683" operator="equal">
      <formula>1</formula>
    </cfRule>
    <cfRule type="cellIs" dxfId="8629" priority="8684" operator="equal">
      <formula>"grey"</formula>
    </cfRule>
    <cfRule type="cellIs" dxfId="8628" priority="8685" operator="equal">
      <formula>0</formula>
    </cfRule>
  </conditionalFormatting>
  <conditionalFormatting sqref="G145">
    <cfRule type="cellIs" dxfId="8627" priority="8678" operator="equal">
      <formula>"red"</formula>
    </cfRule>
  </conditionalFormatting>
  <conditionalFormatting sqref="F145:G145">
    <cfRule type="cellIs" dxfId="8626" priority="8668" operator="equal">
      <formula>"red"</formula>
    </cfRule>
    <cfRule type="cellIs" dxfId="8625" priority="8670" operator="equal">
      <formula>3</formula>
    </cfRule>
    <cfRule type="cellIs" dxfId="8624" priority="8671" operator="equal">
      <formula>"yellow"</formula>
    </cfRule>
    <cfRule type="cellIs" dxfId="8623" priority="8672" operator="equal">
      <formula>2</formula>
    </cfRule>
    <cfRule type="cellIs" dxfId="8622" priority="8673" operator="equal">
      <formula>"green"</formula>
    </cfRule>
    <cfRule type="cellIs" dxfId="8621" priority="8674" operator="equal">
      <formula>1</formula>
    </cfRule>
    <cfRule type="cellIs" dxfId="8620" priority="8675" operator="equal">
      <formula>"grey"</formula>
    </cfRule>
    <cfRule type="cellIs" dxfId="8619" priority="8676" operator="equal">
      <formula>0</formula>
    </cfRule>
  </conditionalFormatting>
  <conditionalFormatting sqref="G145">
    <cfRule type="cellIs" dxfId="8618" priority="8669" operator="equal">
      <formula>"red"</formula>
    </cfRule>
  </conditionalFormatting>
  <conditionalFormatting sqref="F138:G138">
    <cfRule type="cellIs" dxfId="8617" priority="8659" operator="equal">
      <formula>"red"</formula>
    </cfRule>
    <cfRule type="cellIs" dxfId="8616" priority="8661" operator="equal">
      <formula>3</formula>
    </cfRule>
    <cfRule type="cellIs" dxfId="8615" priority="8662" operator="equal">
      <formula>"yellow"</formula>
    </cfRule>
    <cfRule type="cellIs" dxfId="8614" priority="8663" operator="equal">
      <formula>2</formula>
    </cfRule>
    <cfRule type="cellIs" dxfId="8613" priority="8664" operator="equal">
      <formula>"green"</formula>
    </cfRule>
    <cfRule type="cellIs" dxfId="8612" priority="8665" operator="equal">
      <formula>1</formula>
    </cfRule>
    <cfRule type="cellIs" dxfId="8611" priority="8666" operator="equal">
      <formula>"grey"</formula>
    </cfRule>
    <cfRule type="cellIs" dxfId="8610" priority="8667" operator="equal">
      <formula>0</formula>
    </cfRule>
  </conditionalFormatting>
  <conditionalFormatting sqref="G138">
    <cfRule type="cellIs" dxfId="8609" priority="8660" operator="equal">
      <formula>"red"</formula>
    </cfRule>
  </conditionalFormatting>
  <conditionalFormatting sqref="F138:G138">
    <cfRule type="cellIs" dxfId="8608" priority="8650" operator="equal">
      <formula>"red"</formula>
    </cfRule>
    <cfRule type="cellIs" dxfId="8607" priority="8652" operator="equal">
      <formula>3</formula>
    </cfRule>
    <cfRule type="cellIs" dxfId="8606" priority="8653" operator="equal">
      <formula>"yellow"</formula>
    </cfRule>
    <cfRule type="cellIs" dxfId="8605" priority="8654" operator="equal">
      <formula>2</formula>
    </cfRule>
    <cfRule type="cellIs" dxfId="8604" priority="8655" operator="equal">
      <formula>"green"</formula>
    </cfRule>
    <cfRule type="cellIs" dxfId="8603" priority="8656" operator="equal">
      <formula>1</formula>
    </cfRule>
    <cfRule type="cellIs" dxfId="8602" priority="8657" operator="equal">
      <formula>"grey"</formula>
    </cfRule>
    <cfRule type="cellIs" dxfId="8601" priority="8658" operator="equal">
      <formula>0</formula>
    </cfRule>
  </conditionalFormatting>
  <conditionalFormatting sqref="G138">
    <cfRule type="cellIs" dxfId="8600" priority="8651" operator="equal">
      <formula>"red"</formula>
    </cfRule>
  </conditionalFormatting>
  <conditionalFormatting sqref="F144:G144">
    <cfRule type="cellIs" dxfId="8599" priority="8641" operator="equal">
      <formula>"red"</formula>
    </cfRule>
    <cfRule type="cellIs" dxfId="8598" priority="8643" operator="equal">
      <formula>3</formula>
    </cfRule>
    <cfRule type="cellIs" dxfId="8597" priority="8644" operator="equal">
      <formula>"yellow"</formula>
    </cfRule>
    <cfRule type="cellIs" dxfId="8596" priority="8645" operator="equal">
      <formula>2</formula>
    </cfRule>
    <cfRule type="cellIs" dxfId="8595" priority="8646" operator="equal">
      <formula>"green"</formula>
    </cfRule>
    <cfRule type="cellIs" dxfId="8594" priority="8647" operator="equal">
      <formula>1</formula>
    </cfRule>
    <cfRule type="cellIs" dxfId="8593" priority="8648" operator="equal">
      <formula>"grey"</formula>
    </cfRule>
    <cfRule type="cellIs" dxfId="8592" priority="8649" operator="equal">
      <formula>0</formula>
    </cfRule>
  </conditionalFormatting>
  <conditionalFormatting sqref="G144">
    <cfRule type="cellIs" dxfId="8591" priority="8642" operator="equal">
      <formula>"red"</formula>
    </cfRule>
  </conditionalFormatting>
  <conditionalFormatting sqref="F144:G144">
    <cfRule type="cellIs" dxfId="8590" priority="8632" operator="equal">
      <formula>"red"</formula>
    </cfRule>
    <cfRule type="cellIs" dxfId="8589" priority="8634" operator="equal">
      <formula>3</formula>
    </cfRule>
    <cfRule type="cellIs" dxfId="8588" priority="8635" operator="equal">
      <formula>"yellow"</formula>
    </cfRule>
    <cfRule type="cellIs" dxfId="8587" priority="8636" operator="equal">
      <formula>2</formula>
    </cfRule>
    <cfRule type="cellIs" dxfId="8586" priority="8637" operator="equal">
      <formula>"green"</formula>
    </cfRule>
    <cfRule type="cellIs" dxfId="8585" priority="8638" operator="equal">
      <formula>1</formula>
    </cfRule>
    <cfRule type="cellIs" dxfId="8584" priority="8639" operator="equal">
      <formula>"grey"</formula>
    </cfRule>
    <cfRule type="cellIs" dxfId="8583" priority="8640" operator="equal">
      <formula>0</formula>
    </cfRule>
  </conditionalFormatting>
  <conditionalFormatting sqref="G144">
    <cfRule type="cellIs" dxfId="8582" priority="8633" operator="equal">
      <formula>"red"</formula>
    </cfRule>
  </conditionalFormatting>
  <conditionalFormatting sqref="F152:G152">
    <cfRule type="cellIs" dxfId="8581" priority="8605" operator="equal">
      <formula>"red"</formula>
    </cfRule>
    <cfRule type="cellIs" dxfId="8580" priority="8607" operator="equal">
      <formula>3</formula>
    </cfRule>
    <cfRule type="cellIs" dxfId="8579" priority="8608" operator="equal">
      <formula>"yellow"</formula>
    </cfRule>
    <cfRule type="cellIs" dxfId="8578" priority="8609" operator="equal">
      <formula>2</formula>
    </cfRule>
    <cfRule type="cellIs" dxfId="8577" priority="8610" operator="equal">
      <formula>"green"</formula>
    </cfRule>
    <cfRule type="cellIs" dxfId="8576" priority="8611" operator="equal">
      <formula>1</formula>
    </cfRule>
    <cfRule type="cellIs" dxfId="8575" priority="8612" operator="equal">
      <formula>"grey"</formula>
    </cfRule>
    <cfRule type="cellIs" dxfId="8574" priority="8613" operator="equal">
      <formula>0</formula>
    </cfRule>
  </conditionalFormatting>
  <conditionalFormatting sqref="G152">
    <cfRule type="cellIs" dxfId="8573" priority="8606" operator="equal">
      <formula>"red"</formula>
    </cfRule>
  </conditionalFormatting>
  <conditionalFormatting sqref="F58:G58">
    <cfRule type="cellIs" dxfId="8572" priority="8596" operator="equal">
      <formula>"red"</formula>
    </cfRule>
    <cfRule type="cellIs" dxfId="8571" priority="8598" operator="equal">
      <formula>3</formula>
    </cfRule>
    <cfRule type="cellIs" dxfId="8570" priority="8599" operator="equal">
      <formula>"yellow"</formula>
    </cfRule>
    <cfRule type="cellIs" dxfId="8569" priority="8600" operator="equal">
      <formula>2</formula>
    </cfRule>
    <cfRule type="cellIs" dxfId="8568" priority="8601" operator="equal">
      <formula>"green"</formula>
    </cfRule>
    <cfRule type="cellIs" dxfId="8567" priority="8602" operator="equal">
      <formula>1</formula>
    </cfRule>
    <cfRule type="cellIs" dxfId="8566" priority="8603" operator="equal">
      <formula>"grey"</formula>
    </cfRule>
    <cfRule type="cellIs" dxfId="8565" priority="8604" operator="equal">
      <formula>0</formula>
    </cfRule>
  </conditionalFormatting>
  <conditionalFormatting sqref="G58">
    <cfRule type="cellIs" dxfId="8564" priority="8597" operator="equal">
      <formula>"red"</formula>
    </cfRule>
  </conditionalFormatting>
  <conditionalFormatting sqref="F71:G71">
    <cfRule type="cellIs" dxfId="8563" priority="8587" operator="equal">
      <formula>"red"</formula>
    </cfRule>
    <cfRule type="cellIs" dxfId="8562" priority="8589" operator="equal">
      <formula>3</formula>
    </cfRule>
    <cfRule type="cellIs" dxfId="8561" priority="8590" operator="equal">
      <formula>"yellow"</formula>
    </cfRule>
    <cfRule type="cellIs" dxfId="8560" priority="8591" operator="equal">
      <formula>2</formula>
    </cfRule>
    <cfRule type="cellIs" dxfId="8559" priority="8592" operator="equal">
      <formula>"green"</formula>
    </cfRule>
    <cfRule type="cellIs" dxfId="8558" priority="8593" operator="equal">
      <formula>1</formula>
    </cfRule>
    <cfRule type="cellIs" dxfId="8557" priority="8594" operator="equal">
      <formula>"grey"</formula>
    </cfRule>
    <cfRule type="cellIs" dxfId="8556" priority="8595" operator="equal">
      <formula>0</formula>
    </cfRule>
  </conditionalFormatting>
  <conditionalFormatting sqref="G71">
    <cfRule type="cellIs" dxfId="8555" priority="8588" operator="equal">
      <formula>"red"</formula>
    </cfRule>
  </conditionalFormatting>
  <conditionalFormatting sqref="F155:G155">
    <cfRule type="cellIs" dxfId="8554" priority="8542" operator="equal">
      <formula>"red"</formula>
    </cfRule>
    <cfRule type="cellIs" dxfId="8553" priority="8544" operator="equal">
      <formula>3</formula>
    </cfRule>
    <cfRule type="cellIs" dxfId="8552" priority="8545" operator="equal">
      <formula>"yellow"</formula>
    </cfRule>
    <cfRule type="cellIs" dxfId="8551" priority="8546" operator="equal">
      <formula>2</formula>
    </cfRule>
    <cfRule type="cellIs" dxfId="8550" priority="8547" operator="equal">
      <formula>"green"</formula>
    </cfRule>
    <cfRule type="cellIs" dxfId="8549" priority="8548" operator="equal">
      <formula>1</formula>
    </cfRule>
    <cfRule type="cellIs" dxfId="8548" priority="8549" operator="equal">
      <formula>"grey"</formula>
    </cfRule>
    <cfRule type="cellIs" dxfId="8547" priority="8550" operator="equal">
      <formula>0</formula>
    </cfRule>
  </conditionalFormatting>
  <conditionalFormatting sqref="G155">
    <cfRule type="cellIs" dxfId="8546" priority="8543" operator="equal">
      <formula>"red"</formula>
    </cfRule>
  </conditionalFormatting>
  <conditionalFormatting sqref="F156:G156">
    <cfRule type="cellIs" dxfId="8545" priority="8533" operator="equal">
      <formula>"red"</formula>
    </cfRule>
    <cfRule type="cellIs" dxfId="8544" priority="8535" operator="equal">
      <formula>3</formula>
    </cfRule>
    <cfRule type="cellIs" dxfId="8543" priority="8536" operator="equal">
      <formula>"yellow"</formula>
    </cfRule>
    <cfRule type="cellIs" dxfId="8542" priority="8537" operator="equal">
      <formula>2</formula>
    </cfRule>
    <cfRule type="cellIs" dxfId="8541" priority="8538" operator="equal">
      <formula>"green"</formula>
    </cfRule>
    <cfRule type="cellIs" dxfId="8540" priority="8539" operator="equal">
      <formula>1</formula>
    </cfRule>
    <cfRule type="cellIs" dxfId="8539" priority="8540" operator="equal">
      <formula>"grey"</formula>
    </cfRule>
    <cfRule type="cellIs" dxfId="8538" priority="8541" operator="equal">
      <formula>0</formula>
    </cfRule>
  </conditionalFormatting>
  <conditionalFormatting sqref="G156">
    <cfRule type="cellIs" dxfId="8537" priority="8534" operator="equal">
      <formula>"red"</formula>
    </cfRule>
  </conditionalFormatting>
  <conditionalFormatting sqref="F215:G215">
    <cfRule type="cellIs" dxfId="8536" priority="8578" operator="equal">
      <formula>"red"</formula>
    </cfRule>
    <cfRule type="cellIs" dxfId="8535" priority="8580" operator="equal">
      <formula>3</formula>
    </cfRule>
    <cfRule type="cellIs" dxfId="8534" priority="8581" operator="equal">
      <formula>"yellow"</formula>
    </cfRule>
    <cfRule type="cellIs" dxfId="8533" priority="8582" operator="equal">
      <formula>2</formula>
    </cfRule>
    <cfRule type="cellIs" dxfId="8532" priority="8583" operator="equal">
      <formula>"green"</formula>
    </cfRule>
    <cfRule type="cellIs" dxfId="8531" priority="8584" operator="equal">
      <formula>1</formula>
    </cfRule>
    <cfRule type="cellIs" dxfId="8530" priority="8585" operator="equal">
      <formula>"grey"</formula>
    </cfRule>
    <cfRule type="cellIs" dxfId="8529" priority="8586" operator="equal">
      <formula>0</formula>
    </cfRule>
  </conditionalFormatting>
  <conditionalFormatting sqref="G215">
    <cfRule type="cellIs" dxfId="8528" priority="8579" operator="equal">
      <formula>"red"</formula>
    </cfRule>
  </conditionalFormatting>
  <conditionalFormatting sqref="F95:G95">
    <cfRule type="cellIs" dxfId="8527" priority="8569" operator="equal">
      <formula>"red"</formula>
    </cfRule>
    <cfRule type="cellIs" dxfId="8526" priority="8571" operator="equal">
      <formula>3</formula>
    </cfRule>
    <cfRule type="cellIs" dxfId="8525" priority="8572" operator="equal">
      <formula>"yellow"</formula>
    </cfRule>
    <cfRule type="cellIs" dxfId="8524" priority="8573" operator="equal">
      <formula>2</formula>
    </cfRule>
    <cfRule type="cellIs" dxfId="8523" priority="8574" operator="equal">
      <formula>"green"</formula>
    </cfRule>
    <cfRule type="cellIs" dxfId="8522" priority="8575" operator="equal">
      <formula>1</formula>
    </cfRule>
    <cfRule type="cellIs" dxfId="8521" priority="8576" operator="equal">
      <formula>"grey"</formula>
    </cfRule>
    <cfRule type="cellIs" dxfId="8520" priority="8577" operator="equal">
      <formula>0</formula>
    </cfRule>
  </conditionalFormatting>
  <conditionalFormatting sqref="G95">
    <cfRule type="cellIs" dxfId="8519" priority="8570" operator="equal">
      <formula>"red"</formula>
    </cfRule>
  </conditionalFormatting>
  <conditionalFormatting sqref="F104:G104">
    <cfRule type="cellIs" dxfId="8518" priority="8560" operator="equal">
      <formula>"red"</formula>
    </cfRule>
    <cfRule type="cellIs" dxfId="8517" priority="8562" operator="equal">
      <formula>3</formula>
    </cfRule>
    <cfRule type="cellIs" dxfId="8516" priority="8563" operator="equal">
      <formula>"yellow"</formula>
    </cfRule>
    <cfRule type="cellIs" dxfId="8515" priority="8564" operator="equal">
      <formula>2</formula>
    </cfRule>
    <cfRule type="cellIs" dxfId="8514" priority="8565" operator="equal">
      <formula>"green"</formula>
    </cfRule>
    <cfRule type="cellIs" dxfId="8513" priority="8566" operator="equal">
      <formula>1</formula>
    </cfRule>
    <cfRule type="cellIs" dxfId="8512" priority="8567" operator="equal">
      <formula>"grey"</formula>
    </cfRule>
    <cfRule type="cellIs" dxfId="8511" priority="8568" operator="equal">
      <formula>0</formula>
    </cfRule>
  </conditionalFormatting>
  <conditionalFormatting sqref="G104">
    <cfRule type="cellIs" dxfId="8510" priority="8561" operator="equal">
      <formula>"red"</formula>
    </cfRule>
  </conditionalFormatting>
  <conditionalFormatting sqref="F163:G163">
    <cfRule type="cellIs" dxfId="8509" priority="8551" operator="equal">
      <formula>"red"</formula>
    </cfRule>
    <cfRule type="cellIs" dxfId="8508" priority="8553" operator="equal">
      <formula>3</formula>
    </cfRule>
    <cfRule type="cellIs" dxfId="8507" priority="8554" operator="equal">
      <formula>"yellow"</formula>
    </cfRule>
    <cfRule type="cellIs" dxfId="8506" priority="8555" operator="equal">
      <formula>2</formula>
    </cfRule>
    <cfRule type="cellIs" dxfId="8505" priority="8556" operator="equal">
      <formula>"green"</formula>
    </cfRule>
    <cfRule type="cellIs" dxfId="8504" priority="8557" operator="equal">
      <formula>1</formula>
    </cfRule>
    <cfRule type="cellIs" dxfId="8503" priority="8558" operator="equal">
      <formula>"grey"</formula>
    </cfRule>
    <cfRule type="cellIs" dxfId="8502" priority="8559" operator="equal">
      <formula>0</formula>
    </cfRule>
  </conditionalFormatting>
  <conditionalFormatting sqref="G163">
    <cfRule type="cellIs" dxfId="8501" priority="8552" operator="equal">
      <formula>"red"</formula>
    </cfRule>
  </conditionalFormatting>
  <conditionalFormatting sqref="F158:G158">
    <cfRule type="cellIs" dxfId="8500" priority="8515" operator="equal">
      <formula>"red"</formula>
    </cfRule>
    <cfRule type="cellIs" dxfId="8499" priority="8517" operator="equal">
      <formula>3</formula>
    </cfRule>
    <cfRule type="cellIs" dxfId="8498" priority="8518" operator="equal">
      <formula>"yellow"</formula>
    </cfRule>
    <cfRule type="cellIs" dxfId="8497" priority="8519" operator="equal">
      <formula>2</formula>
    </cfRule>
    <cfRule type="cellIs" dxfId="8496" priority="8520" operator="equal">
      <formula>"green"</formula>
    </cfRule>
    <cfRule type="cellIs" dxfId="8495" priority="8521" operator="equal">
      <formula>1</formula>
    </cfRule>
    <cfRule type="cellIs" dxfId="8494" priority="8522" operator="equal">
      <formula>"grey"</formula>
    </cfRule>
    <cfRule type="cellIs" dxfId="8493" priority="8523" operator="equal">
      <formula>0</formula>
    </cfRule>
  </conditionalFormatting>
  <conditionalFormatting sqref="G158">
    <cfRule type="cellIs" dxfId="8492" priority="8516" operator="equal">
      <formula>"red"</formula>
    </cfRule>
  </conditionalFormatting>
  <conditionalFormatting sqref="F157:G157">
    <cfRule type="cellIs" dxfId="8491" priority="8506" operator="equal">
      <formula>"red"</formula>
    </cfRule>
    <cfRule type="cellIs" dxfId="8490" priority="8508" operator="equal">
      <formula>3</formula>
    </cfRule>
    <cfRule type="cellIs" dxfId="8489" priority="8509" operator="equal">
      <formula>"yellow"</formula>
    </cfRule>
    <cfRule type="cellIs" dxfId="8488" priority="8510" operator="equal">
      <formula>2</formula>
    </cfRule>
    <cfRule type="cellIs" dxfId="8487" priority="8511" operator="equal">
      <formula>"green"</formula>
    </cfRule>
    <cfRule type="cellIs" dxfId="8486" priority="8512" operator="equal">
      <formula>1</formula>
    </cfRule>
    <cfRule type="cellIs" dxfId="8485" priority="8513" operator="equal">
      <formula>"grey"</formula>
    </cfRule>
    <cfRule type="cellIs" dxfId="8484" priority="8514" operator="equal">
      <formula>0</formula>
    </cfRule>
  </conditionalFormatting>
  <conditionalFormatting sqref="G157">
    <cfRule type="cellIs" dxfId="8483" priority="8507" operator="equal">
      <formula>"red"</formula>
    </cfRule>
  </conditionalFormatting>
  <conditionalFormatting sqref="F156:G156">
    <cfRule type="cellIs" dxfId="8482" priority="8524" operator="equal">
      <formula>"red"</formula>
    </cfRule>
    <cfRule type="cellIs" dxfId="8481" priority="8526" operator="equal">
      <formula>3</formula>
    </cfRule>
    <cfRule type="cellIs" dxfId="8480" priority="8527" operator="equal">
      <formula>"yellow"</formula>
    </cfRule>
    <cfRule type="cellIs" dxfId="8479" priority="8528" operator="equal">
      <formula>2</formula>
    </cfRule>
    <cfRule type="cellIs" dxfId="8478" priority="8529" operator="equal">
      <formula>"green"</formula>
    </cfRule>
    <cfRule type="cellIs" dxfId="8477" priority="8530" operator="equal">
      <formula>1</formula>
    </cfRule>
    <cfRule type="cellIs" dxfId="8476" priority="8531" operator="equal">
      <formula>"grey"</formula>
    </cfRule>
    <cfRule type="cellIs" dxfId="8475" priority="8532" operator="equal">
      <formula>0</formula>
    </cfRule>
  </conditionalFormatting>
  <conditionalFormatting sqref="G156">
    <cfRule type="cellIs" dxfId="8474" priority="8525" operator="equal">
      <formula>"red"</formula>
    </cfRule>
  </conditionalFormatting>
  <conditionalFormatting sqref="F157:G157">
    <cfRule type="cellIs" dxfId="8473" priority="8488" operator="equal">
      <formula>"red"</formula>
    </cfRule>
    <cfRule type="cellIs" dxfId="8472" priority="8490" operator="equal">
      <formula>3</formula>
    </cfRule>
    <cfRule type="cellIs" dxfId="8471" priority="8491" operator="equal">
      <formula>"yellow"</formula>
    </cfRule>
    <cfRule type="cellIs" dxfId="8470" priority="8492" operator="equal">
      <formula>2</formula>
    </cfRule>
    <cfRule type="cellIs" dxfId="8469" priority="8493" operator="equal">
      <formula>"green"</formula>
    </cfRule>
    <cfRule type="cellIs" dxfId="8468" priority="8494" operator="equal">
      <formula>1</formula>
    </cfRule>
    <cfRule type="cellIs" dxfId="8467" priority="8495" operator="equal">
      <formula>"grey"</formula>
    </cfRule>
    <cfRule type="cellIs" dxfId="8466" priority="8496" operator="equal">
      <formula>0</formula>
    </cfRule>
  </conditionalFormatting>
  <conditionalFormatting sqref="G157">
    <cfRule type="cellIs" dxfId="8465" priority="8489" operator="equal">
      <formula>"red"</formula>
    </cfRule>
  </conditionalFormatting>
  <conditionalFormatting sqref="F156:G156">
    <cfRule type="cellIs" dxfId="8464" priority="8479" operator="equal">
      <formula>"red"</formula>
    </cfRule>
    <cfRule type="cellIs" dxfId="8463" priority="8481" operator="equal">
      <formula>3</formula>
    </cfRule>
    <cfRule type="cellIs" dxfId="8462" priority="8482" operator="equal">
      <formula>"yellow"</formula>
    </cfRule>
    <cfRule type="cellIs" dxfId="8461" priority="8483" operator="equal">
      <formula>2</formula>
    </cfRule>
    <cfRule type="cellIs" dxfId="8460" priority="8484" operator="equal">
      <formula>"green"</formula>
    </cfRule>
    <cfRule type="cellIs" dxfId="8459" priority="8485" operator="equal">
      <formula>1</formula>
    </cfRule>
    <cfRule type="cellIs" dxfId="8458" priority="8486" operator="equal">
      <formula>"grey"</formula>
    </cfRule>
    <cfRule type="cellIs" dxfId="8457" priority="8487" operator="equal">
      <formula>0</formula>
    </cfRule>
  </conditionalFormatting>
  <conditionalFormatting sqref="G156">
    <cfRule type="cellIs" dxfId="8456" priority="8480" operator="equal">
      <formula>"red"</formula>
    </cfRule>
  </conditionalFormatting>
  <conditionalFormatting sqref="F161:G161">
    <cfRule type="cellIs" dxfId="8455" priority="8497" operator="equal">
      <formula>"red"</formula>
    </cfRule>
    <cfRule type="cellIs" dxfId="8454" priority="8499" operator="equal">
      <formula>3</formula>
    </cfRule>
    <cfRule type="cellIs" dxfId="8453" priority="8500" operator="equal">
      <formula>"yellow"</formula>
    </cfRule>
    <cfRule type="cellIs" dxfId="8452" priority="8501" operator="equal">
      <formula>2</formula>
    </cfRule>
    <cfRule type="cellIs" dxfId="8451" priority="8502" operator="equal">
      <formula>"green"</formula>
    </cfRule>
    <cfRule type="cellIs" dxfId="8450" priority="8503" operator="equal">
      <formula>1</formula>
    </cfRule>
    <cfRule type="cellIs" dxfId="8449" priority="8504" operator="equal">
      <formula>"grey"</formula>
    </cfRule>
    <cfRule type="cellIs" dxfId="8448" priority="8505" operator="equal">
      <formula>0</formula>
    </cfRule>
  </conditionalFormatting>
  <conditionalFormatting sqref="G161">
    <cfRule type="cellIs" dxfId="8447" priority="8498" operator="equal">
      <formula>"red"</formula>
    </cfRule>
  </conditionalFormatting>
  <conditionalFormatting sqref="F160:G160">
    <cfRule type="cellIs" dxfId="8446" priority="8470" operator="equal">
      <formula>"red"</formula>
    </cfRule>
    <cfRule type="cellIs" dxfId="8445" priority="8472" operator="equal">
      <formula>3</formula>
    </cfRule>
    <cfRule type="cellIs" dxfId="8444" priority="8473" operator="equal">
      <formula>"yellow"</formula>
    </cfRule>
    <cfRule type="cellIs" dxfId="8443" priority="8474" operator="equal">
      <formula>2</formula>
    </cfRule>
    <cfRule type="cellIs" dxfId="8442" priority="8475" operator="equal">
      <formula>"green"</formula>
    </cfRule>
    <cfRule type="cellIs" dxfId="8441" priority="8476" operator="equal">
      <formula>1</formula>
    </cfRule>
    <cfRule type="cellIs" dxfId="8440" priority="8477" operator="equal">
      <formula>"grey"</formula>
    </cfRule>
    <cfRule type="cellIs" dxfId="8439" priority="8478" operator="equal">
      <formula>0</formula>
    </cfRule>
  </conditionalFormatting>
  <conditionalFormatting sqref="G160">
    <cfRule type="cellIs" dxfId="8438" priority="8471" operator="equal">
      <formula>"red"</formula>
    </cfRule>
  </conditionalFormatting>
  <conditionalFormatting sqref="F165:G167">
    <cfRule type="cellIs" dxfId="8437" priority="8461" operator="equal">
      <formula>"red"</formula>
    </cfRule>
    <cfRule type="cellIs" dxfId="8436" priority="8463" operator="equal">
      <formula>3</formula>
    </cfRule>
    <cfRule type="cellIs" dxfId="8435" priority="8464" operator="equal">
      <formula>"yellow"</formula>
    </cfRule>
    <cfRule type="cellIs" dxfId="8434" priority="8465" operator="equal">
      <formula>2</formula>
    </cfRule>
    <cfRule type="cellIs" dxfId="8433" priority="8466" operator="equal">
      <formula>"green"</formula>
    </cfRule>
    <cfRule type="cellIs" dxfId="8432" priority="8467" operator="equal">
      <formula>1</formula>
    </cfRule>
    <cfRule type="cellIs" dxfId="8431" priority="8468" operator="equal">
      <formula>"grey"</formula>
    </cfRule>
    <cfRule type="cellIs" dxfId="8430" priority="8469" operator="equal">
      <formula>0</formula>
    </cfRule>
  </conditionalFormatting>
  <conditionalFormatting sqref="G165:G167">
    <cfRule type="cellIs" dxfId="8429" priority="8462" operator="equal">
      <formula>"red"</formula>
    </cfRule>
  </conditionalFormatting>
  <conditionalFormatting sqref="F165:G165">
    <cfRule type="cellIs" dxfId="8428" priority="8452" operator="equal">
      <formula>"red"</formula>
    </cfRule>
    <cfRule type="cellIs" dxfId="8427" priority="8454" operator="equal">
      <formula>3</formula>
    </cfRule>
    <cfRule type="cellIs" dxfId="8426" priority="8455" operator="equal">
      <formula>"yellow"</formula>
    </cfRule>
    <cfRule type="cellIs" dxfId="8425" priority="8456" operator="equal">
      <formula>2</formula>
    </cfRule>
    <cfRule type="cellIs" dxfId="8424" priority="8457" operator="equal">
      <formula>"green"</formula>
    </cfRule>
    <cfRule type="cellIs" dxfId="8423" priority="8458" operator="equal">
      <formula>1</formula>
    </cfRule>
    <cfRule type="cellIs" dxfId="8422" priority="8459" operator="equal">
      <formula>"grey"</formula>
    </cfRule>
    <cfRule type="cellIs" dxfId="8421" priority="8460" operator="equal">
      <formula>0</formula>
    </cfRule>
  </conditionalFormatting>
  <conditionalFormatting sqref="G165">
    <cfRule type="cellIs" dxfId="8420" priority="8453" operator="equal">
      <formula>"red"</formula>
    </cfRule>
  </conditionalFormatting>
  <conditionalFormatting sqref="F168:G168">
    <cfRule type="cellIs" dxfId="8419" priority="8443" operator="equal">
      <formula>"red"</formula>
    </cfRule>
    <cfRule type="cellIs" dxfId="8418" priority="8445" operator="equal">
      <formula>3</formula>
    </cfRule>
    <cfRule type="cellIs" dxfId="8417" priority="8446" operator="equal">
      <formula>"yellow"</formula>
    </cfRule>
    <cfRule type="cellIs" dxfId="8416" priority="8447" operator="equal">
      <formula>2</formula>
    </cfRule>
    <cfRule type="cellIs" dxfId="8415" priority="8448" operator="equal">
      <formula>"green"</formula>
    </cfRule>
    <cfRule type="cellIs" dxfId="8414" priority="8449" operator="equal">
      <formula>1</formula>
    </cfRule>
    <cfRule type="cellIs" dxfId="8413" priority="8450" operator="equal">
      <formula>"grey"</formula>
    </cfRule>
    <cfRule type="cellIs" dxfId="8412" priority="8451" operator="equal">
      <formula>0</formula>
    </cfRule>
  </conditionalFormatting>
  <conditionalFormatting sqref="G168">
    <cfRule type="cellIs" dxfId="8411" priority="8444" operator="equal">
      <formula>"red"</formula>
    </cfRule>
  </conditionalFormatting>
  <conditionalFormatting sqref="F168:G168">
    <cfRule type="cellIs" dxfId="8410" priority="8434" operator="equal">
      <formula>"red"</formula>
    </cfRule>
    <cfRule type="cellIs" dxfId="8409" priority="8436" operator="equal">
      <formula>3</formula>
    </cfRule>
    <cfRule type="cellIs" dxfId="8408" priority="8437" operator="equal">
      <formula>"yellow"</formula>
    </cfRule>
    <cfRule type="cellIs" dxfId="8407" priority="8438" operator="equal">
      <formula>2</formula>
    </cfRule>
    <cfRule type="cellIs" dxfId="8406" priority="8439" operator="equal">
      <formula>"green"</formula>
    </cfRule>
    <cfRule type="cellIs" dxfId="8405" priority="8440" operator="equal">
      <formula>1</formula>
    </cfRule>
    <cfRule type="cellIs" dxfId="8404" priority="8441" operator="equal">
      <formula>"grey"</formula>
    </cfRule>
    <cfRule type="cellIs" dxfId="8403" priority="8442" operator="equal">
      <formula>0</formula>
    </cfRule>
  </conditionalFormatting>
  <conditionalFormatting sqref="G168">
    <cfRule type="cellIs" dxfId="8402" priority="8435" operator="equal">
      <formula>"red"</formula>
    </cfRule>
  </conditionalFormatting>
  <conditionalFormatting sqref="F167:G167">
    <cfRule type="cellIs" dxfId="8401" priority="8425" operator="equal">
      <formula>"red"</formula>
    </cfRule>
    <cfRule type="cellIs" dxfId="8400" priority="8427" operator="equal">
      <formula>3</formula>
    </cfRule>
    <cfRule type="cellIs" dxfId="8399" priority="8428" operator="equal">
      <formula>"yellow"</formula>
    </cfRule>
    <cfRule type="cellIs" dxfId="8398" priority="8429" operator="equal">
      <formula>2</formula>
    </cfRule>
    <cfRule type="cellIs" dxfId="8397" priority="8430" operator="equal">
      <formula>"green"</formula>
    </cfRule>
    <cfRule type="cellIs" dxfId="8396" priority="8431" operator="equal">
      <formula>1</formula>
    </cfRule>
    <cfRule type="cellIs" dxfId="8395" priority="8432" operator="equal">
      <formula>"grey"</formula>
    </cfRule>
    <cfRule type="cellIs" dxfId="8394" priority="8433" operator="equal">
      <formula>0</formula>
    </cfRule>
  </conditionalFormatting>
  <conditionalFormatting sqref="G167">
    <cfRule type="cellIs" dxfId="8393" priority="8426" operator="equal">
      <formula>"red"</formula>
    </cfRule>
  </conditionalFormatting>
  <conditionalFormatting sqref="F167:G167">
    <cfRule type="cellIs" dxfId="8392" priority="8416" operator="equal">
      <formula>"red"</formula>
    </cfRule>
    <cfRule type="cellIs" dxfId="8391" priority="8418" operator="equal">
      <formula>3</formula>
    </cfRule>
    <cfRule type="cellIs" dxfId="8390" priority="8419" operator="equal">
      <formula>"yellow"</formula>
    </cfRule>
    <cfRule type="cellIs" dxfId="8389" priority="8420" operator="equal">
      <formula>2</formula>
    </cfRule>
    <cfRule type="cellIs" dxfId="8388" priority="8421" operator="equal">
      <formula>"green"</formula>
    </cfRule>
    <cfRule type="cellIs" dxfId="8387" priority="8422" operator="equal">
      <formula>1</formula>
    </cfRule>
    <cfRule type="cellIs" dxfId="8386" priority="8423" operator="equal">
      <formula>"grey"</formula>
    </cfRule>
    <cfRule type="cellIs" dxfId="8385" priority="8424" operator="equal">
      <formula>0</formula>
    </cfRule>
  </conditionalFormatting>
  <conditionalFormatting sqref="G167">
    <cfRule type="cellIs" dxfId="8384" priority="8417" operator="equal">
      <formula>"red"</formula>
    </cfRule>
  </conditionalFormatting>
  <conditionalFormatting sqref="F173:G173">
    <cfRule type="cellIs" dxfId="8383" priority="8407" operator="equal">
      <formula>"red"</formula>
    </cfRule>
    <cfRule type="cellIs" dxfId="8382" priority="8409" operator="equal">
      <formula>3</formula>
    </cfRule>
    <cfRule type="cellIs" dxfId="8381" priority="8410" operator="equal">
      <formula>"yellow"</formula>
    </cfRule>
    <cfRule type="cellIs" dxfId="8380" priority="8411" operator="equal">
      <formula>2</formula>
    </cfRule>
    <cfRule type="cellIs" dxfId="8379" priority="8412" operator="equal">
      <formula>"green"</formula>
    </cfRule>
    <cfRule type="cellIs" dxfId="8378" priority="8413" operator="equal">
      <formula>1</formula>
    </cfRule>
    <cfRule type="cellIs" dxfId="8377" priority="8414" operator="equal">
      <formula>"grey"</formula>
    </cfRule>
    <cfRule type="cellIs" dxfId="8376" priority="8415" operator="equal">
      <formula>0</formula>
    </cfRule>
  </conditionalFormatting>
  <conditionalFormatting sqref="G173">
    <cfRule type="cellIs" dxfId="8375" priority="8408" operator="equal">
      <formula>"red"</formula>
    </cfRule>
  </conditionalFormatting>
  <conditionalFormatting sqref="F170:G172">
    <cfRule type="cellIs" dxfId="8374" priority="8398" operator="equal">
      <formula>"red"</formula>
    </cfRule>
    <cfRule type="cellIs" dxfId="8373" priority="8400" operator="equal">
      <formula>3</formula>
    </cfRule>
    <cfRule type="cellIs" dxfId="8372" priority="8401" operator="equal">
      <formula>"yellow"</formula>
    </cfRule>
    <cfRule type="cellIs" dxfId="8371" priority="8402" operator="equal">
      <formula>2</formula>
    </cfRule>
    <cfRule type="cellIs" dxfId="8370" priority="8403" operator="equal">
      <formula>"green"</formula>
    </cfRule>
    <cfRule type="cellIs" dxfId="8369" priority="8404" operator="equal">
      <formula>1</formula>
    </cfRule>
    <cfRule type="cellIs" dxfId="8368" priority="8405" operator="equal">
      <formula>"grey"</formula>
    </cfRule>
    <cfRule type="cellIs" dxfId="8367" priority="8406" operator="equal">
      <formula>0</formula>
    </cfRule>
  </conditionalFormatting>
  <conditionalFormatting sqref="G170:G172">
    <cfRule type="cellIs" dxfId="8366" priority="8399" operator="equal">
      <formula>"red"</formula>
    </cfRule>
  </conditionalFormatting>
  <conditionalFormatting sqref="F170:G170">
    <cfRule type="cellIs" dxfId="8365" priority="8389" operator="equal">
      <formula>"red"</formula>
    </cfRule>
    <cfRule type="cellIs" dxfId="8364" priority="8391" operator="equal">
      <formula>3</formula>
    </cfRule>
    <cfRule type="cellIs" dxfId="8363" priority="8392" operator="equal">
      <formula>"yellow"</formula>
    </cfRule>
    <cfRule type="cellIs" dxfId="8362" priority="8393" operator="equal">
      <formula>2</formula>
    </cfRule>
    <cfRule type="cellIs" dxfId="8361" priority="8394" operator="equal">
      <formula>"green"</formula>
    </cfRule>
    <cfRule type="cellIs" dxfId="8360" priority="8395" operator="equal">
      <formula>1</formula>
    </cfRule>
    <cfRule type="cellIs" dxfId="8359" priority="8396" operator="equal">
      <formula>"grey"</formula>
    </cfRule>
    <cfRule type="cellIs" dxfId="8358" priority="8397" operator="equal">
      <formula>0</formula>
    </cfRule>
  </conditionalFormatting>
  <conditionalFormatting sqref="G170">
    <cfRule type="cellIs" dxfId="8357" priority="8390" operator="equal">
      <formula>"red"</formula>
    </cfRule>
  </conditionalFormatting>
  <conditionalFormatting sqref="F173:G173">
    <cfRule type="cellIs" dxfId="8356" priority="8380" operator="equal">
      <formula>"red"</formula>
    </cfRule>
    <cfRule type="cellIs" dxfId="8355" priority="8382" operator="equal">
      <formula>3</formula>
    </cfRule>
    <cfRule type="cellIs" dxfId="8354" priority="8383" operator="equal">
      <formula>"yellow"</formula>
    </cfRule>
    <cfRule type="cellIs" dxfId="8353" priority="8384" operator="equal">
      <formula>2</formula>
    </cfRule>
    <cfRule type="cellIs" dxfId="8352" priority="8385" operator="equal">
      <formula>"green"</formula>
    </cfRule>
    <cfRule type="cellIs" dxfId="8351" priority="8386" operator="equal">
      <formula>1</formula>
    </cfRule>
    <cfRule type="cellIs" dxfId="8350" priority="8387" operator="equal">
      <formula>"grey"</formula>
    </cfRule>
    <cfRule type="cellIs" dxfId="8349" priority="8388" operator="equal">
      <formula>0</formula>
    </cfRule>
  </conditionalFormatting>
  <conditionalFormatting sqref="G173">
    <cfRule type="cellIs" dxfId="8348" priority="8381" operator="equal">
      <formula>"red"</formula>
    </cfRule>
  </conditionalFormatting>
  <conditionalFormatting sqref="F173:G173">
    <cfRule type="cellIs" dxfId="8347" priority="8371" operator="equal">
      <formula>"red"</formula>
    </cfRule>
    <cfRule type="cellIs" dxfId="8346" priority="8373" operator="equal">
      <formula>3</formula>
    </cfRule>
    <cfRule type="cellIs" dxfId="8345" priority="8374" operator="equal">
      <formula>"yellow"</formula>
    </cfRule>
    <cfRule type="cellIs" dxfId="8344" priority="8375" operator="equal">
      <formula>2</formula>
    </cfRule>
    <cfRule type="cellIs" dxfId="8343" priority="8376" operator="equal">
      <formula>"green"</formula>
    </cfRule>
    <cfRule type="cellIs" dxfId="8342" priority="8377" operator="equal">
      <formula>1</formula>
    </cfRule>
    <cfRule type="cellIs" dxfId="8341" priority="8378" operator="equal">
      <formula>"grey"</formula>
    </cfRule>
    <cfRule type="cellIs" dxfId="8340" priority="8379" operator="equal">
      <formula>0</formula>
    </cfRule>
  </conditionalFormatting>
  <conditionalFormatting sqref="G173">
    <cfRule type="cellIs" dxfId="8339" priority="8372" operator="equal">
      <formula>"red"</formula>
    </cfRule>
  </conditionalFormatting>
  <conditionalFormatting sqref="F172:G172">
    <cfRule type="cellIs" dxfId="8338" priority="8362" operator="equal">
      <formula>"red"</formula>
    </cfRule>
    <cfRule type="cellIs" dxfId="8337" priority="8364" operator="equal">
      <formula>3</formula>
    </cfRule>
    <cfRule type="cellIs" dxfId="8336" priority="8365" operator="equal">
      <formula>"yellow"</formula>
    </cfRule>
    <cfRule type="cellIs" dxfId="8335" priority="8366" operator="equal">
      <formula>2</formula>
    </cfRule>
    <cfRule type="cellIs" dxfId="8334" priority="8367" operator="equal">
      <formula>"green"</formula>
    </cfRule>
    <cfRule type="cellIs" dxfId="8333" priority="8368" operator="equal">
      <formula>1</formula>
    </cfRule>
    <cfRule type="cellIs" dxfId="8332" priority="8369" operator="equal">
      <formula>"grey"</formula>
    </cfRule>
    <cfRule type="cellIs" dxfId="8331" priority="8370" operator="equal">
      <formula>0</formula>
    </cfRule>
  </conditionalFormatting>
  <conditionalFormatting sqref="G172">
    <cfRule type="cellIs" dxfId="8330" priority="8363" operator="equal">
      <formula>"red"</formula>
    </cfRule>
  </conditionalFormatting>
  <conditionalFormatting sqref="F172:G172">
    <cfRule type="cellIs" dxfId="8329" priority="8353" operator="equal">
      <formula>"red"</formula>
    </cfRule>
    <cfRule type="cellIs" dxfId="8328" priority="8355" operator="equal">
      <formula>3</formula>
    </cfRule>
    <cfRule type="cellIs" dxfId="8327" priority="8356" operator="equal">
      <formula>"yellow"</formula>
    </cfRule>
    <cfRule type="cellIs" dxfId="8326" priority="8357" operator="equal">
      <formula>2</formula>
    </cfRule>
    <cfRule type="cellIs" dxfId="8325" priority="8358" operator="equal">
      <formula>"green"</formula>
    </cfRule>
    <cfRule type="cellIs" dxfId="8324" priority="8359" operator="equal">
      <formula>1</formula>
    </cfRule>
    <cfRule type="cellIs" dxfId="8323" priority="8360" operator="equal">
      <formula>"grey"</formula>
    </cfRule>
    <cfRule type="cellIs" dxfId="8322" priority="8361" operator="equal">
      <formula>0</formula>
    </cfRule>
  </conditionalFormatting>
  <conditionalFormatting sqref="G172">
    <cfRule type="cellIs" dxfId="8321" priority="8354" operator="equal">
      <formula>"red"</formula>
    </cfRule>
  </conditionalFormatting>
  <conditionalFormatting sqref="F164:G164">
    <cfRule type="cellIs" dxfId="8320" priority="8335" operator="equal">
      <formula>"red"</formula>
    </cfRule>
    <cfRule type="cellIs" dxfId="8319" priority="8337" operator="equal">
      <formula>3</formula>
    </cfRule>
    <cfRule type="cellIs" dxfId="8318" priority="8338" operator="equal">
      <formula>"yellow"</formula>
    </cfRule>
    <cfRule type="cellIs" dxfId="8317" priority="8339" operator="equal">
      <formula>2</formula>
    </cfRule>
    <cfRule type="cellIs" dxfId="8316" priority="8340" operator="equal">
      <formula>"green"</formula>
    </cfRule>
    <cfRule type="cellIs" dxfId="8315" priority="8341" operator="equal">
      <formula>1</formula>
    </cfRule>
    <cfRule type="cellIs" dxfId="8314" priority="8342" operator="equal">
      <formula>"grey"</formula>
    </cfRule>
    <cfRule type="cellIs" dxfId="8313" priority="8343" operator="equal">
      <formula>0</formula>
    </cfRule>
  </conditionalFormatting>
  <conditionalFormatting sqref="G164">
    <cfRule type="cellIs" dxfId="8312" priority="8336" operator="equal">
      <formula>"red"</formula>
    </cfRule>
  </conditionalFormatting>
  <conditionalFormatting sqref="F164:G164">
    <cfRule type="cellIs" dxfId="8311" priority="8344" operator="equal">
      <formula>"red"</formula>
    </cfRule>
    <cfRule type="cellIs" dxfId="8310" priority="8346" operator="equal">
      <formula>3</formula>
    </cfRule>
    <cfRule type="cellIs" dxfId="8309" priority="8347" operator="equal">
      <formula>"yellow"</formula>
    </cfRule>
    <cfRule type="cellIs" dxfId="8308" priority="8348" operator="equal">
      <formula>2</formula>
    </cfRule>
    <cfRule type="cellIs" dxfId="8307" priority="8349" operator="equal">
      <formula>"green"</formula>
    </cfRule>
    <cfRule type="cellIs" dxfId="8306" priority="8350" operator="equal">
      <formula>1</formula>
    </cfRule>
    <cfRule type="cellIs" dxfId="8305" priority="8351" operator="equal">
      <formula>"grey"</formula>
    </cfRule>
    <cfRule type="cellIs" dxfId="8304" priority="8352" operator="equal">
      <formula>0</formula>
    </cfRule>
  </conditionalFormatting>
  <conditionalFormatting sqref="G164">
    <cfRule type="cellIs" dxfId="8303" priority="8345" operator="equal">
      <formula>"red"</formula>
    </cfRule>
  </conditionalFormatting>
  <conditionalFormatting sqref="F164:G164">
    <cfRule type="cellIs" dxfId="8302" priority="8326" operator="equal">
      <formula>"red"</formula>
    </cfRule>
    <cfRule type="cellIs" dxfId="8301" priority="8328" operator="equal">
      <formula>3</formula>
    </cfRule>
    <cfRule type="cellIs" dxfId="8300" priority="8329" operator="equal">
      <formula>"yellow"</formula>
    </cfRule>
    <cfRule type="cellIs" dxfId="8299" priority="8330" operator="equal">
      <formula>2</formula>
    </cfRule>
    <cfRule type="cellIs" dxfId="8298" priority="8331" operator="equal">
      <formula>"green"</formula>
    </cfRule>
    <cfRule type="cellIs" dxfId="8297" priority="8332" operator="equal">
      <formula>1</formula>
    </cfRule>
    <cfRule type="cellIs" dxfId="8296" priority="8333" operator="equal">
      <formula>"grey"</formula>
    </cfRule>
    <cfRule type="cellIs" dxfId="8295" priority="8334" operator="equal">
      <formula>0</formula>
    </cfRule>
  </conditionalFormatting>
  <conditionalFormatting sqref="G164">
    <cfRule type="cellIs" dxfId="8294" priority="8327" operator="equal">
      <formula>"red"</formula>
    </cfRule>
  </conditionalFormatting>
  <conditionalFormatting sqref="F183:G185">
    <cfRule type="cellIs" dxfId="8293" priority="8317" operator="equal">
      <formula>"red"</formula>
    </cfRule>
    <cfRule type="cellIs" dxfId="8292" priority="8319" operator="equal">
      <formula>3</formula>
    </cfRule>
    <cfRule type="cellIs" dxfId="8291" priority="8320" operator="equal">
      <formula>"yellow"</formula>
    </cfRule>
    <cfRule type="cellIs" dxfId="8290" priority="8321" operator="equal">
      <formula>2</formula>
    </cfRule>
    <cfRule type="cellIs" dxfId="8289" priority="8322" operator="equal">
      <formula>"green"</formula>
    </cfRule>
    <cfRule type="cellIs" dxfId="8288" priority="8323" operator="equal">
      <formula>1</formula>
    </cfRule>
    <cfRule type="cellIs" dxfId="8287" priority="8324" operator="equal">
      <formula>"grey"</formula>
    </cfRule>
    <cfRule type="cellIs" dxfId="8286" priority="8325" operator="equal">
      <formula>0</formula>
    </cfRule>
  </conditionalFormatting>
  <conditionalFormatting sqref="G183:G185">
    <cfRule type="cellIs" dxfId="8285" priority="8318" operator="equal">
      <formula>"red"</formula>
    </cfRule>
  </conditionalFormatting>
  <conditionalFormatting sqref="F186:G188">
    <cfRule type="cellIs" dxfId="8284" priority="8308" operator="equal">
      <formula>"red"</formula>
    </cfRule>
    <cfRule type="cellIs" dxfId="8283" priority="8310" operator="equal">
      <formula>3</formula>
    </cfRule>
    <cfRule type="cellIs" dxfId="8282" priority="8311" operator="equal">
      <formula>"yellow"</formula>
    </cfRule>
    <cfRule type="cellIs" dxfId="8281" priority="8312" operator="equal">
      <formula>2</formula>
    </cfRule>
    <cfRule type="cellIs" dxfId="8280" priority="8313" operator="equal">
      <formula>"green"</formula>
    </cfRule>
    <cfRule type="cellIs" dxfId="8279" priority="8314" operator="equal">
      <formula>1</formula>
    </cfRule>
    <cfRule type="cellIs" dxfId="8278" priority="8315" operator="equal">
      <formula>"grey"</formula>
    </cfRule>
    <cfRule type="cellIs" dxfId="8277" priority="8316" operator="equal">
      <formula>0</formula>
    </cfRule>
  </conditionalFormatting>
  <conditionalFormatting sqref="G186:G188">
    <cfRule type="cellIs" dxfId="8276" priority="8309" operator="equal">
      <formula>"red"</formula>
    </cfRule>
  </conditionalFormatting>
  <conditionalFormatting sqref="F169:G169">
    <cfRule type="cellIs" dxfId="8275" priority="8299" operator="equal">
      <formula>"red"</formula>
    </cfRule>
    <cfRule type="cellIs" dxfId="8274" priority="8301" operator="equal">
      <formula>3</formula>
    </cfRule>
    <cfRule type="cellIs" dxfId="8273" priority="8302" operator="equal">
      <formula>"yellow"</formula>
    </cfRule>
    <cfRule type="cellIs" dxfId="8272" priority="8303" operator="equal">
      <formula>2</formula>
    </cfRule>
    <cfRule type="cellIs" dxfId="8271" priority="8304" operator="equal">
      <formula>"green"</formula>
    </cfRule>
    <cfRule type="cellIs" dxfId="8270" priority="8305" operator="equal">
      <formula>1</formula>
    </cfRule>
    <cfRule type="cellIs" dxfId="8269" priority="8306" operator="equal">
      <formula>"grey"</formula>
    </cfRule>
    <cfRule type="cellIs" dxfId="8268" priority="8307" operator="equal">
      <formula>0</formula>
    </cfRule>
  </conditionalFormatting>
  <conditionalFormatting sqref="G169">
    <cfRule type="cellIs" dxfId="8267" priority="8300" operator="equal">
      <formula>"red"</formula>
    </cfRule>
  </conditionalFormatting>
  <conditionalFormatting sqref="F185:G185">
    <cfRule type="cellIs" dxfId="8266" priority="8272" operator="equal">
      <formula>"red"</formula>
    </cfRule>
    <cfRule type="cellIs" dxfId="8265" priority="8274" operator="equal">
      <formula>3</formula>
    </cfRule>
    <cfRule type="cellIs" dxfId="8264" priority="8275" operator="equal">
      <formula>"yellow"</formula>
    </cfRule>
    <cfRule type="cellIs" dxfId="8263" priority="8276" operator="equal">
      <formula>2</formula>
    </cfRule>
    <cfRule type="cellIs" dxfId="8262" priority="8277" operator="equal">
      <formula>"green"</formula>
    </cfRule>
    <cfRule type="cellIs" dxfId="8261" priority="8278" operator="equal">
      <formula>1</formula>
    </cfRule>
    <cfRule type="cellIs" dxfId="8260" priority="8279" operator="equal">
      <formula>"grey"</formula>
    </cfRule>
    <cfRule type="cellIs" dxfId="8259" priority="8280" operator="equal">
      <formula>0</formula>
    </cfRule>
  </conditionalFormatting>
  <conditionalFormatting sqref="G185">
    <cfRule type="cellIs" dxfId="8258" priority="8273" operator="equal">
      <formula>"red"</formula>
    </cfRule>
  </conditionalFormatting>
  <conditionalFormatting sqref="F195:G197">
    <cfRule type="cellIs" dxfId="8257" priority="8290" operator="equal">
      <formula>"red"</formula>
    </cfRule>
    <cfRule type="cellIs" dxfId="8256" priority="8292" operator="equal">
      <formula>3</formula>
    </cfRule>
    <cfRule type="cellIs" dxfId="8255" priority="8293" operator="equal">
      <formula>"yellow"</formula>
    </cfRule>
    <cfRule type="cellIs" dxfId="8254" priority="8294" operator="equal">
      <formula>2</formula>
    </cfRule>
    <cfRule type="cellIs" dxfId="8253" priority="8295" operator="equal">
      <formula>"green"</formula>
    </cfRule>
    <cfRule type="cellIs" dxfId="8252" priority="8296" operator="equal">
      <formula>1</formula>
    </cfRule>
    <cfRule type="cellIs" dxfId="8251" priority="8297" operator="equal">
      <formula>"grey"</formula>
    </cfRule>
    <cfRule type="cellIs" dxfId="8250" priority="8298" operator="equal">
      <formula>0</formula>
    </cfRule>
  </conditionalFormatting>
  <conditionalFormatting sqref="G195:G197">
    <cfRule type="cellIs" dxfId="8249" priority="8291" operator="equal">
      <formula>"red"</formula>
    </cfRule>
  </conditionalFormatting>
  <conditionalFormatting sqref="F188:G188">
    <cfRule type="cellIs" dxfId="8248" priority="8281" operator="equal">
      <formula>"red"</formula>
    </cfRule>
    <cfRule type="cellIs" dxfId="8247" priority="8283" operator="equal">
      <formula>3</formula>
    </cfRule>
    <cfRule type="cellIs" dxfId="8246" priority="8284" operator="equal">
      <formula>"yellow"</formula>
    </cfRule>
    <cfRule type="cellIs" dxfId="8245" priority="8285" operator="equal">
      <formula>2</formula>
    </cfRule>
    <cfRule type="cellIs" dxfId="8244" priority="8286" operator="equal">
      <formula>"green"</formula>
    </cfRule>
    <cfRule type="cellIs" dxfId="8243" priority="8287" operator="equal">
      <formula>1</formula>
    </cfRule>
    <cfRule type="cellIs" dxfId="8242" priority="8288" operator="equal">
      <formula>"grey"</formula>
    </cfRule>
    <cfRule type="cellIs" dxfId="8241" priority="8289" operator="equal">
      <formula>0</formula>
    </cfRule>
  </conditionalFormatting>
  <conditionalFormatting sqref="G188">
    <cfRule type="cellIs" dxfId="8240" priority="8282" operator="equal">
      <formula>"red"</formula>
    </cfRule>
  </conditionalFormatting>
  <conditionalFormatting sqref="F182:G182">
    <cfRule type="cellIs" dxfId="8239" priority="8263" operator="equal">
      <formula>"red"</formula>
    </cfRule>
    <cfRule type="cellIs" dxfId="8238" priority="8265" operator="equal">
      <formula>3</formula>
    </cfRule>
    <cfRule type="cellIs" dxfId="8237" priority="8266" operator="equal">
      <formula>"yellow"</formula>
    </cfRule>
    <cfRule type="cellIs" dxfId="8236" priority="8267" operator="equal">
      <formula>2</formula>
    </cfRule>
    <cfRule type="cellIs" dxfId="8235" priority="8268" operator="equal">
      <formula>"green"</formula>
    </cfRule>
    <cfRule type="cellIs" dxfId="8234" priority="8269" operator="equal">
      <formula>1</formula>
    </cfRule>
    <cfRule type="cellIs" dxfId="8233" priority="8270" operator="equal">
      <formula>"grey"</formula>
    </cfRule>
    <cfRule type="cellIs" dxfId="8232" priority="8271" operator="equal">
      <formula>0</formula>
    </cfRule>
  </conditionalFormatting>
  <conditionalFormatting sqref="G182">
    <cfRule type="cellIs" dxfId="8231" priority="8264" operator="equal">
      <formula>"red"</formula>
    </cfRule>
  </conditionalFormatting>
  <conditionalFormatting sqref="F177:G177">
    <cfRule type="cellIs" dxfId="8230" priority="8254" operator="equal">
      <formula>"red"</formula>
    </cfRule>
    <cfRule type="cellIs" dxfId="8229" priority="8256" operator="equal">
      <formula>3</formula>
    </cfRule>
    <cfRule type="cellIs" dxfId="8228" priority="8257" operator="equal">
      <formula>"yellow"</formula>
    </cfRule>
    <cfRule type="cellIs" dxfId="8227" priority="8258" operator="equal">
      <formula>2</formula>
    </cfRule>
    <cfRule type="cellIs" dxfId="8226" priority="8259" operator="equal">
      <formula>"green"</formula>
    </cfRule>
    <cfRule type="cellIs" dxfId="8225" priority="8260" operator="equal">
      <formula>1</formula>
    </cfRule>
    <cfRule type="cellIs" dxfId="8224" priority="8261" operator="equal">
      <formula>"grey"</formula>
    </cfRule>
    <cfRule type="cellIs" dxfId="8223" priority="8262" operator="equal">
      <formula>0</formula>
    </cfRule>
  </conditionalFormatting>
  <conditionalFormatting sqref="G177">
    <cfRule type="cellIs" dxfId="8222" priority="8255" operator="equal">
      <formula>"red"</formula>
    </cfRule>
  </conditionalFormatting>
  <conditionalFormatting sqref="F85:G85">
    <cfRule type="cellIs" dxfId="8221" priority="8245" operator="equal">
      <formula>"red"</formula>
    </cfRule>
    <cfRule type="cellIs" dxfId="8220" priority="8247" operator="equal">
      <formula>3</formula>
    </cfRule>
    <cfRule type="cellIs" dxfId="8219" priority="8248" operator="equal">
      <formula>"yellow"</formula>
    </cfRule>
    <cfRule type="cellIs" dxfId="8218" priority="8249" operator="equal">
      <formula>2</formula>
    </cfRule>
    <cfRule type="cellIs" dxfId="8217" priority="8250" operator="equal">
      <formula>"green"</formula>
    </cfRule>
    <cfRule type="cellIs" dxfId="8216" priority="8251" operator="equal">
      <formula>1</formula>
    </cfRule>
    <cfRule type="cellIs" dxfId="8215" priority="8252" operator="equal">
      <formula>"grey"</formula>
    </cfRule>
    <cfRule type="cellIs" dxfId="8214" priority="8253" operator="equal">
      <formula>0</formula>
    </cfRule>
  </conditionalFormatting>
  <conditionalFormatting sqref="G85">
    <cfRule type="cellIs" dxfId="8213" priority="8246" operator="equal">
      <formula>"red"</formula>
    </cfRule>
  </conditionalFormatting>
  <conditionalFormatting sqref="F81:G81">
    <cfRule type="cellIs" dxfId="8212" priority="8236" operator="equal">
      <formula>"red"</formula>
    </cfRule>
    <cfRule type="cellIs" dxfId="8211" priority="8238" operator="equal">
      <formula>3</formula>
    </cfRule>
    <cfRule type="cellIs" dxfId="8210" priority="8239" operator="equal">
      <formula>"yellow"</formula>
    </cfRule>
    <cfRule type="cellIs" dxfId="8209" priority="8240" operator="equal">
      <formula>2</formula>
    </cfRule>
    <cfRule type="cellIs" dxfId="8208" priority="8241" operator="equal">
      <formula>"green"</formula>
    </cfRule>
    <cfRule type="cellIs" dxfId="8207" priority="8242" operator="equal">
      <formula>1</formula>
    </cfRule>
    <cfRule type="cellIs" dxfId="8206" priority="8243" operator="equal">
      <formula>"grey"</formula>
    </cfRule>
    <cfRule type="cellIs" dxfId="8205" priority="8244" operator="equal">
      <formula>0</formula>
    </cfRule>
  </conditionalFormatting>
  <conditionalFormatting sqref="G81">
    <cfRule type="cellIs" dxfId="8204" priority="8237" operator="equal">
      <formula>"red"</formula>
    </cfRule>
  </conditionalFormatting>
  <conditionalFormatting sqref="F53:G53">
    <cfRule type="cellIs" dxfId="8203" priority="8227" operator="equal">
      <formula>"red"</formula>
    </cfRule>
    <cfRule type="cellIs" dxfId="8202" priority="8229" operator="equal">
      <formula>3</formula>
    </cfRule>
    <cfRule type="cellIs" dxfId="8201" priority="8230" operator="equal">
      <formula>"yellow"</formula>
    </cfRule>
    <cfRule type="cellIs" dxfId="8200" priority="8231" operator="equal">
      <formula>2</formula>
    </cfRule>
    <cfRule type="cellIs" dxfId="8199" priority="8232" operator="equal">
      <formula>"green"</formula>
    </cfRule>
    <cfRule type="cellIs" dxfId="8198" priority="8233" operator="equal">
      <formula>1</formula>
    </cfRule>
    <cfRule type="cellIs" dxfId="8197" priority="8234" operator="equal">
      <formula>"grey"</formula>
    </cfRule>
    <cfRule type="cellIs" dxfId="8196" priority="8235" operator="equal">
      <formula>0</formula>
    </cfRule>
  </conditionalFormatting>
  <conditionalFormatting sqref="G53">
    <cfRule type="cellIs" dxfId="8195" priority="8228" operator="equal">
      <formula>"red"</formula>
    </cfRule>
  </conditionalFormatting>
  <conditionalFormatting sqref="F49:G49">
    <cfRule type="cellIs" dxfId="8194" priority="8218" operator="equal">
      <formula>"red"</formula>
    </cfRule>
    <cfRule type="cellIs" dxfId="8193" priority="8220" operator="equal">
      <formula>3</formula>
    </cfRule>
    <cfRule type="cellIs" dxfId="8192" priority="8221" operator="equal">
      <formula>"yellow"</formula>
    </cfRule>
    <cfRule type="cellIs" dxfId="8191" priority="8222" operator="equal">
      <formula>2</formula>
    </cfRule>
    <cfRule type="cellIs" dxfId="8190" priority="8223" operator="equal">
      <formula>"green"</formula>
    </cfRule>
    <cfRule type="cellIs" dxfId="8189" priority="8224" operator="equal">
      <formula>1</formula>
    </cfRule>
    <cfRule type="cellIs" dxfId="8188" priority="8225" operator="equal">
      <formula>"grey"</formula>
    </cfRule>
    <cfRule type="cellIs" dxfId="8187" priority="8226" operator="equal">
      <formula>0</formula>
    </cfRule>
  </conditionalFormatting>
  <conditionalFormatting sqref="G49">
    <cfRule type="cellIs" dxfId="8186" priority="8219" operator="equal">
      <formula>"red"</formula>
    </cfRule>
  </conditionalFormatting>
  <conditionalFormatting sqref="F151:G151">
    <cfRule type="cellIs" dxfId="8185" priority="8210" operator="equal">
      <formula>"red"</formula>
    </cfRule>
    <cfRule type="cellIs" dxfId="8184" priority="18225" operator="equal">
      <formula>3</formula>
    </cfRule>
    <cfRule type="cellIs" dxfId="8183" priority="18225" operator="equal">
      <formula>"yellow"</formula>
    </cfRule>
    <cfRule type="cellIs" dxfId="8182" priority="18225" operator="equal">
      <formula>2</formula>
    </cfRule>
    <cfRule type="cellIs" dxfId="8181" priority="18225" operator="equal">
      <formula>"green"</formula>
    </cfRule>
    <cfRule type="cellIs" dxfId="8180" priority="18225" operator="equal">
      <formula>1</formula>
    </cfRule>
    <cfRule type="cellIs" dxfId="8179" priority="18225" operator="equal">
      <formula>"grey"</formula>
    </cfRule>
    <cfRule type="cellIs" dxfId="8178" priority="18225" operator="equal">
      <formula>0</formula>
    </cfRule>
  </conditionalFormatting>
  <conditionalFormatting sqref="G151">
    <cfRule type="cellIs" dxfId="8177" priority="8209" operator="equal">
      <formula>"red"</formula>
    </cfRule>
  </conditionalFormatting>
  <conditionalFormatting sqref="F150:G150">
    <cfRule type="cellIs" dxfId="8176" priority="8201" operator="equal">
      <formula>"red"</formula>
    </cfRule>
    <cfRule type="cellIs" dxfId="8175" priority="18226" operator="equal">
      <formula>3</formula>
    </cfRule>
    <cfRule type="cellIs" dxfId="8174" priority="18226" operator="equal">
      <formula>"yellow"</formula>
    </cfRule>
    <cfRule type="cellIs" dxfId="8173" priority="18226" operator="equal">
      <formula>2</formula>
    </cfRule>
    <cfRule type="cellIs" dxfId="8172" priority="18226" operator="equal">
      <formula>"green"</formula>
    </cfRule>
    <cfRule type="cellIs" dxfId="8171" priority="18226" operator="equal">
      <formula>1</formula>
    </cfRule>
    <cfRule type="cellIs" dxfId="8170" priority="18226" operator="equal">
      <formula>"grey"</formula>
    </cfRule>
    <cfRule type="cellIs" dxfId="8169" priority="18226" operator="equal">
      <formula>0</formula>
    </cfRule>
  </conditionalFormatting>
  <conditionalFormatting sqref="G150">
    <cfRule type="cellIs" dxfId="8168" priority="8200" operator="equal">
      <formula>"red"</formula>
    </cfRule>
  </conditionalFormatting>
  <conditionalFormatting sqref="F141:G141">
    <cfRule type="cellIs" dxfId="8167" priority="8211" operator="equal">
      <formula>3</formula>
    </cfRule>
    <cfRule type="cellIs" dxfId="8166" priority="8212" operator="equal">
      <formula>"yellow"</formula>
    </cfRule>
    <cfRule type="cellIs" dxfId="8165" priority="8213" operator="equal">
      <formula>2</formula>
    </cfRule>
    <cfRule type="cellIs" dxfId="8164" priority="8214" operator="equal">
      <formula>"green"</formula>
    </cfRule>
    <cfRule type="cellIs" dxfId="8163" priority="8215" operator="equal">
      <formula>1</formula>
    </cfRule>
    <cfRule type="cellIs" dxfId="8162" priority="8216" operator="equal">
      <formula>"grey"</formula>
    </cfRule>
    <cfRule type="cellIs" dxfId="8161" priority="8217" operator="equal">
      <formula>0</formula>
    </cfRule>
    <cfRule type="cellIs" dxfId="8160" priority="18227" operator="equal">
      <formula>"red"</formula>
    </cfRule>
  </conditionalFormatting>
  <conditionalFormatting sqref="G141">
    <cfRule type="cellIs" dxfId="8159" priority="18228" operator="equal">
      <formula>"red"</formula>
    </cfRule>
  </conditionalFormatting>
  <conditionalFormatting sqref="F141:G141">
    <cfRule type="cellIs" dxfId="8158" priority="8202" operator="equal">
      <formula>3</formula>
    </cfRule>
    <cfRule type="cellIs" dxfId="8157" priority="8203" operator="equal">
      <formula>"yellow"</formula>
    </cfRule>
    <cfRule type="cellIs" dxfId="8156" priority="8204" operator="equal">
      <formula>2</formula>
    </cfRule>
    <cfRule type="cellIs" dxfId="8155" priority="8205" operator="equal">
      <formula>"green"</formula>
    </cfRule>
    <cfRule type="cellIs" dxfId="8154" priority="8206" operator="equal">
      <formula>1</formula>
    </cfRule>
    <cfRule type="cellIs" dxfId="8153" priority="8207" operator="equal">
      <formula>"grey"</formula>
    </cfRule>
    <cfRule type="cellIs" dxfId="8152" priority="8208" operator="equal">
      <formula>0</formula>
    </cfRule>
    <cfRule type="cellIs" dxfId="8151" priority="18229" operator="equal">
      <formula>"red"</formula>
    </cfRule>
  </conditionalFormatting>
  <conditionalFormatting sqref="G141">
    <cfRule type="cellIs" dxfId="8150" priority="18230" operator="equal">
      <formula>"red"</formula>
    </cfRule>
  </conditionalFormatting>
  <conditionalFormatting sqref="F147:G147">
    <cfRule type="cellIs" dxfId="8149" priority="8191" operator="equal">
      <formula>"red"</formula>
    </cfRule>
    <cfRule type="cellIs" dxfId="8148" priority="8193" operator="equal">
      <formula>3</formula>
    </cfRule>
    <cfRule type="cellIs" dxfId="8147" priority="8194" operator="equal">
      <formula>"yellow"</formula>
    </cfRule>
    <cfRule type="cellIs" dxfId="8146" priority="8195" operator="equal">
      <formula>2</formula>
    </cfRule>
    <cfRule type="cellIs" dxfId="8145" priority="8196" operator="equal">
      <formula>"green"</formula>
    </cfRule>
    <cfRule type="cellIs" dxfId="8144" priority="8197" operator="equal">
      <formula>1</formula>
    </cfRule>
    <cfRule type="cellIs" dxfId="8143" priority="8198" operator="equal">
      <formula>"grey"</formula>
    </cfRule>
    <cfRule type="cellIs" dxfId="8142" priority="8199" operator="equal">
      <formula>0</formula>
    </cfRule>
  </conditionalFormatting>
  <conditionalFormatting sqref="G147">
    <cfRule type="cellIs" dxfId="8141" priority="8192" operator="equal">
      <formula>"red"</formula>
    </cfRule>
  </conditionalFormatting>
  <conditionalFormatting sqref="F147:G147">
    <cfRule type="cellIs" dxfId="8140" priority="8182" operator="equal">
      <formula>"red"</formula>
    </cfRule>
    <cfRule type="cellIs" dxfId="8139" priority="8184" operator="equal">
      <formula>3</formula>
    </cfRule>
    <cfRule type="cellIs" dxfId="8138" priority="8185" operator="equal">
      <formula>"yellow"</formula>
    </cfRule>
    <cfRule type="cellIs" dxfId="8137" priority="8186" operator="equal">
      <formula>2</formula>
    </cfRule>
    <cfRule type="cellIs" dxfId="8136" priority="8187" operator="equal">
      <formula>"green"</formula>
    </cfRule>
    <cfRule type="cellIs" dxfId="8135" priority="8188" operator="equal">
      <formula>1</formula>
    </cfRule>
    <cfRule type="cellIs" dxfId="8134" priority="8189" operator="equal">
      <formula>"grey"</formula>
    </cfRule>
    <cfRule type="cellIs" dxfId="8133" priority="8190" operator="equal">
      <formula>0</formula>
    </cfRule>
  </conditionalFormatting>
  <conditionalFormatting sqref="G147">
    <cfRule type="cellIs" dxfId="8132" priority="8183" operator="equal">
      <formula>"red"</formula>
    </cfRule>
  </conditionalFormatting>
  <conditionalFormatting sqref="F140:G140">
    <cfRule type="cellIs" dxfId="8131" priority="8173" operator="equal">
      <formula>"red"</formula>
    </cfRule>
    <cfRule type="cellIs" dxfId="8130" priority="8175" operator="equal">
      <formula>3</formula>
    </cfRule>
    <cfRule type="cellIs" dxfId="8129" priority="8176" operator="equal">
      <formula>"yellow"</formula>
    </cfRule>
    <cfRule type="cellIs" dxfId="8128" priority="8177" operator="equal">
      <formula>2</formula>
    </cfRule>
    <cfRule type="cellIs" dxfId="8127" priority="8178" operator="equal">
      <formula>"green"</formula>
    </cfRule>
    <cfRule type="cellIs" dxfId="8126" priority="8179" operator="equal">
      <formula>1</formula>
    </cfRule>
    <cfRule type="cellIs" dxfId="8125" priority="8180" operator="equal">
      <formula>"grey"</formula>
    </cfRule>
    <cfRule type="cellIs" dxfId="8124" priority="8181" operator="equal">
      <formula>0</formula>
    </cfRule>
  </conditionalFormatting>
  <conditionalFormatting sqref="G140">
    <cfRule type="cellIs" dxfId="8123" priority="8174" operator="equal">
      <formula>"red"</formula>
    </cfRule>
  </conditionalFormatting>
  <conditionalFormatting sqref="F140:G140">
    <cfRule type="cellIs" dxfId="8122" priority="8164" operator="equal">
      <formula>"red"</formula>
    </cfRule>
    <cfRule type="cellIs" dxfId="8121" priority="8166" operator="equal">
      <formula>3</formula>
    </cfRule>
    <cfRule type="cellIs" dxfId="8120" priority="8167" operator="equal">
      <formula>"yellow"</formula>
    </cfRule>
    <cfRule type="cellIs" dxfId="8119" priority="8168" operator="equal">
      <formula>2</formula>
    </cfRule>
    <cfRule type="cellIs" dxfId="8118" priority="8169" operator="equal">
      <formula>"green"</formula>
    </cfRule>
    <cfRule type="cellIs" dxfId="8117" priority="8170" operator="equal">
      <formula>1</formula>
    </cfRule>
    <cfRule type="cellIs" dxfId="8116" priority="8171" operator="equal">
      <formula>"grey"</formula>
    </cfRule>
    <cfRule type="cellIs" dxfId="8115" priority="8172" operator="equal">
      <formula>0</formula>
    </cfRule>
  </conditionalFormatting>
  <conditionalFormatting sqref="G140">
    <cfRule type="cellIs" dxfId="8114" priority="8165" operator="equal">
      <formula>"red"</formula>
    </cfRule>
  </conditionalFormatting>
  <conditionalFormatting sqref="F146:G146">
    <cfRule type="cellIs" dxfId="8113" priority="8155" operator="equal">
      <formula>"red"</formula>
    </cfRule>
    <cfRule type="cellIs" dxfId="8112" priority="8157" operator="equal">
      <formula>3</formula>
    </cfRule>
    <cfRule type="cellIs" dxfId="8111" priority="8158" operator="equal">
      <formula>"yellow"</formula>
    </cfRule>
    <cfRule type="cellIs" dxfId="8110" priority="8159" operator="equal">
      <formula>2</formula>
    </cfRule>
    <cfRule type="cellIs" dxfId="8109" priority="8160" operator="equal">
      <formula>"green"</formula>
    </cfRule>
    <cfRule type="cellIs" dxfId="8108" priority="8161" operator="equal">
      <formula>1</formula>
    </cfRule>
    <cfRule type="cellIs" dxfId="8107" priority="8162" operator="equal">
      <formula>"grey"</formula>
    </cfRule>
    <cfRule type="cellIs" dxfId="8106" priority="8163" operator="equal">
      <formula>0</formula>
    </cfRule>
  </conditionalFormatting>
  <conditionalFormatting sqref="G146">
    <cfRule type="cellIs" dxfId="8105" priority="8156" operator="equal">
      <formula>"red"</formula>
    </cfRule>
  </conditionalFormatting>
  <conditionalFormatting sqref="F146:G146">
    <cfRule type="cellIs" dxfId="8104" priority="8146" operator="equal">
      <formula>"red"</formula>
    </cfRule>
    <cfRule type="cellIs" dxfId="8103" priority="8148" operator="equal">
      <formula>3</formula>
    </cfRule>
    <cfRule type="cellIs" dxfId="8102" priority="8149" operator="equal">
      <formula>"yellow"</formula>
    </cfRule>
    <cfRule type="cellIs" dxfId="8101" priority="8150" operator="equal">
      <formula>2</formula>
    </cfRule>
    <cfRule type="cellIs" dxfId="8100" priority="8151" operator="equal">
      <formula>"green"</formula>
    </cfRule>
    <cfRule type="cellIs" dxfId="8099" priority="8152" operator="equal">
      <formula>1</formula>
    </cfRule>
    <cfRule type="cellIs" dxfId="8098" priority="8153" operator="equal">
      <formula>"grey"</formula>
    </cfRule>
    <cfRule type="cellIs" dxfId="8097" priority="8154" operator="equal">
      <formula>0</formula>
    </cfRule>
  </conditionalFormatting>
  <conditionalFormatting sqref="G146">
    <cfRule type="cellIs" dxfId="8096" priority="8147" operator="equal">
      <formula>"red"</formula>
    </cfRule>
  </conditionalFormatting>
  <conditionalFormatting sqref="F150:G150">
    <cfRule type="cellIs" dxfId="8095" priority="8145" operator="equal">
      <formula>"red"</formula>
    </cfRule>
    <cfRule type="cellIs" dxfId="8094" priority="18231" operator="equal">
      <formula>3</formula>
    </cfRule>
    <cfRule type="cellIs" dxfId="8093" priority="18231" operator="equal">
      <formula>"yellow"</formula>
    </cfRule>
    <cfRule type="cellIs" dxfId="8092" priority="18231" operator="equal">
      <formula>2</formula>
    </cfRule>
    <cfRule type="cellIs" dxfId="8091" priority="18231" operator="equal">
      <formula>"green"</formula>
    </cfRule>
    <cfRule type="cellIs" dxfId="8090" priority="18231" operator="equal">
      <formula>1</formula>
    </cfRule>
    <cfRule type="cellIs" dxfId="8089" priority="18231" operator="equal">
      <formula>"grey"</formula>
    </cfRule>
    <cfRule type="cellIs" dxfId="8088" priority="18231" operator="equal">
      <formula>0</formula>
    </cfRule>
  </conditionalFormatting>
  <conditionalFormatting sqref="G150">
    <cfRule type="cellIs" dxfId="8087" priority="8144" operator="equal">
      <formula>"red"</formula>
    </cfRule>
  </conditionalFormatting>
  <conditionalFormatting sqref="F149:G149">
    <cfRule type="cellIs" dxfId="8086" priority="8136" operator="equal">
      <formula>"red"</formula>
    </cfRule>
    <cfRule type="cellIs" dxfId="8085" priority="18232" operator="equal">
      <formula>3</formula>
    </cfRule>
    <cfRule type="cellIs" dxfId="8084" priority="18232" operator="equal">
      <formula>"yellow"</formula>
    </cfRule>
    <cfRule type="cellIs" dxfId="8083" priority="18232" operator="equal">
      <formula>2</formula>
    </cfRule>
    <cfRule type="cellIs" dxfId="8082" priority="18232" operator="equal">
      <formula>"green"</formula>
    </cfRule>
    <cfRule type="cellIs" dxfId="8081" priority="18232" operator="equal">
      <formula>1</formula>
    </cfRule>
    <cfRule type="cellIs" dxfId="8080" priority="18232" operator="equal">
      <formula>"grey"</formula>
    </cfRule>
    <cfRule type="cellIs" dxfId="8079" priority="18232" operator="equal">
      <formula>0</formula>
    </cfRule>
  </conditionalFormatting>
  <conditionalFormatting sqref="G149">
    <cfRule type="cellIs" dxfId="8078" priority="8135" operator="equal">
      <formula>"red"</formula>
    </cfRule>
  </conditionalFormatting>
  <conditionalFormatting sqref="F140:G140">
    <cfRule type="cellIs" dxfId="8077" priority="8127" operator="equal">
      <formula>"red"</formula>
    </cfRule>
    <cfRule type="cellIs" dxfId="8076" priority="18233" operator="equal">
      <formula>3</formula>
    </cfRule>
    <cfRule type="cellIs" dxfId="8075" priority="18233" operator="equal">
      <formula>"yellow"</formula>
    </cfRule>
    <cfRule type="cellIs" dxfId="8074" priority="18233" operator="equal">
      <formula>2</formula>
    </cfRule>
    <cfRule type="cellIs" dxfId="8073" priority="18233" operator="equal">
      <formula>"green"</formula>
    </cfRule>
    <cfRule type="cellIs" dxfId="8072" priority="18233" operator="equal">
      <formula>1</formula>
    </cfRule>
    <cfRule type="cellIs" dxfId="8071" priority="18233" operator="equal">
      <formula>"grey"</formula>
    </cfRule>
    <cfRule type="cellIs" dxfId="8070" priority="18233" operator="equal">
      <formula>0</formula>
    </cfRule>
  </conditionalFormatting>
  <conditionalFormatting sqref="G140">
    <cfRule type="cellIs" dxfId="8069" priority="8126" operator="equal">
      <formula>"red"</formula>
    </cfRule>
  </conditionalFormatting>
  <conditionalFormatting sqref="F134:G136">
    <cfRule type="cellIs" dxfId="8068" priority="8137" operator="equal">
      <formula>3</formula>
    </cfRule>
    <cfRule type="cellIs" dxfId="8067" priority="8138" operator="equal">
      <formula>"yellow"</formula>
    </cfRule>
    <cfRule type="cellIs" dxfId="8066" priority="8139" operator="equal">
      <formula>2</formula>
    </cfRule>
    <cfRule type="cellIs" dxfId="8065" priority="8140" operator="equal">
      <formula>"green"</formula>
    </cfRule>
    <cfRule type="cellIs" dxfId="8064" priority="8141" operator="equal">
      <formula>1</formula>
    </cfRule>
    <cfRule type="cellIs" dxfId="8063" priority="8142" operator="equal">
      <formula>"grey"</formula>
    </cfRule>
    <cfRule type="cellIs" dxfId="8062" priority="8143" operator="equal">
      <formula>0</formula>
    </cfRule>
    <cfRule type="cellIs" dxfId="8061" priority="18234" operator="equal">
      <formula>"red"</formula>
    </cfRule>
  </conditionalFormatting>
  <conditionalFormatting sqref="G134:G136">
    <cfRule type="cellIs" dxfId="8060" priority="18235" operator="equal">
      <formula>"red"</formula>
    </cfRule>
  </conditionalFormatting>
  <conditionalFormatting sqref="F133:G133">
    <cfRule type="cellIs" dxfId="8059" priority="8128" operator="equal">
      <formula>3</formula>
    </cfRule>
    <cfRule type="cellIs" dxfId="8058" priority="8129" operator="equal">
      <formula>"yellow"</formula>
    </cfRule>
    <cfRule type="cellIs" dxfId="8057" priority="8130" operator="equal">
      <formula>2</formula>
    </cfRule>
    <cfRule type="cellIs" dxfId="8056" priority="8131" operator="equal">
      <formula>"green"</formula>
    </cfRule>
    <cfRule type="cellIs" dxfId="8055" priority="8132" operator="equal">
      <formula>1</formula>
    </cfRule>
    <cfRule type="cellIs" dxfId="8054" priority="8133" operator="equal">
      <formula>"grey"</formula>
    </cfRule>
    <cfRule type="cellIs" dxfId="8053" priority="8134" operator="equal">
      <formula>0</formula>
    </cfRule>
    <cfRule type="cellIs" dxfId="8052" priority="18236" operator="equal">
      <formula>"red"</formula>
    </cfRule>
  </conditionalFormatting>
  <conditionalFormatting sqref="G133">
    <cfRule type="cellIs" dxfId="8051" priority="18237" operator="equal">
      <formula>"red"</formula>
    </cfRule>
  </conditionalFormatting>
  <conditionalFormatting sqref="F132:G132">
    <cfRule type="cellIs" dxfId="8050" priority="8117" operator="equal">
      <formula>"red"</formula>
    </cfRule>
    <cfRule type="cellIs" dxfId="8049" priority="8119" operator="equal">
      <formula>3</formula>
    </cfRule>
    <cfRule type="cellIs" dxfId="8048" priority="8120" operator="equal">
      <formula>"yellow"</formula>
    </cfRule>
    <cfRule type="cellIs" dxfId="8047" priority="8121" operator="equal">
      <formula>2</formula>
    </cfRule>
    <cfRule type="cellIs" dxfId="8046" priority="8122" operator="equal">
      <formula>"green"</formula>
    </cfRule>
    <cfRule type="cellIs" dxfId="8045" priority="8123" operator="equal">
      <formula>1</formula>
    </cfRule>
    <cfRule type="cellIs" dxfId="8044" priority="8124" operator="equal">
      <formula>"grey"</formula>
    </cfRule>
    <cfRule type="cellIs" dxfId="8043" priority="8125" operator="equal">
      <formula>0</formula>
    </cfRule>
  </conditionalFormatting>
  <conditionalFormatting sqref="G132">
    <cfRule type="cellIs" dxfId="8042" priority="8118" operator="equal">
      <formula>"red"</formula>
    </cfRule>
  </conditionalFormatting>
  <conditionalFormatting sqref="F154:G154">
    <cfRule type="cellIs" dxfId="8041" priority="8108" operator="equal">
      <formula>"red"</formula>
    </cfRule>
    <cfRule type="cellIs" dxfId="8040" priority="8110" operator="equal">
      <formula>3</formula>
    </cfRule>
    <cfRule type="cellIs" dxfId="8039" priority="8111" operator="equal">
      <formula>"yellow"</formula>
    </cfRule>
    <cfRule type="cellIs" dxfId="8038" priority="8112" operator="equal">
      <formula>2</formula>
    </cfRule>
    <cfRule type="cellIs" dxfId="8037" priority="8113" operator="equal">
      <formula>"green"</formula>
    </cfRule>
    <cfRule type="cellIs" dxfId="8036" priority="8114" operator="equal">
      <formula>1</formula>
    </cfRule>
    <cfRule type="cellIs" dxfId="8035" priority="8115" operator="equal">
      <formula>"grey"</formula>
    </cfRule>
    <cfRule type="cellIs" dxfId="8034" priority="8116" operator="equal">
      <formula>0</formula>
    </cfRule>
  </conditionalFormatting>
  <conditionalFormatting sqref="G154">
    <cfRule type="cellIs" dxfId="8033" priority="8109" operator="equal">
      <formula>"red"</formula>
    </cfRule>
  </conditionalFormatting>
  <conditionalFormatting sqref="F140:G140">
    <cfRule type="cellIs" dxfId="8032" priority="8099" operator="equal">
      <formula>"red"</formula>
    </cfRule>
    <cfRule type="cellIs" dxfId="8031" priority="8101" operator="equal">
      <formula>3</formula>
    </cfRule>
    <cfRule type="cellIs" dxfId="8030" priority="8102" operator="equal">
      <formula>"yellow"</formula>
    </cfRule>
    <cfRule type="cellIs" dxfId="8029" priority="8103" operator="equal">
      <formula>2</formula>
    </cfRule>
    <cfRule type="cellIs" dxfId="8028" priority="8104" operator="equal">
      <formula>"green"</formula>
    </cfRule>
    <cfRule type="cellIs" dxfId="8027" priority="8105" operator="equal">
      <formula>1</formula>
    </cfRule>
    <cfRule type="cellIs" dxfId="8026" priority="8106" operator="equal">
      <formula>"grey"</formula>
    </cfRule>
    <cfRule type="cellIs" dxfId="8025" priority="8107" operator="equal">
      <formula>0</formula>
    </cfRule>
  </conditionalFormatting>
  <conditionalFormatting sqref="G140">
    <cfRule type="cellIs" dxfId="8024" priority="8100" operator="equal">
      <formula>"red"</formula>
    </cfRule>
  </conditionalFormatting>
  <conditionalFormatting sqref="F146:G146">
    <cfRule type="cellIs" dxfId="8023" priority="8090" operator="equal">
      <formula>"red"</formula>
    </cfRule>
    <cfRule type="cellIs" dxfId="8022" priority="8092" operator="equal">
      <formula>3</formula>
    </cfRule>
    <cfRule type="cellIs" dxfId="8021" priority="8093" operator="equal">
      <formula>"yellow"</formula>
    </cfRule>
    <cfRule type="cellIs" dxfId="8020" priority="8094" operator="equal">
      <formula>2</formula>
    </cfRule>
    <cfRule type="cellIs" dxfId="8019" priority="8095" operator="equal">
      <formula>"green"</formula>
    </cfRule>
    <cfRule type="cellIs" dxfId="8018" priority="8096" operator="equal">
      <formula>1</formula>
    </cfRule>
    <cfRule type="cellIs" dxfId="8017" priority="8097" operator="equal">
      <formula>"grey"</formula>
    </cfRule>
    <cfRule type="cellIs" dxfId="8016" priority="8098" operator="equal">
      <formula>0</formula>
    </cfRule>
  </conditionalFormatting>
  <conditionalFormatting sqref="G146">
    <cfRule type="cellIs" dxfId="8015" priority="8091" operator="equal">
      <formula>"red"</formula>
    </cfRule>
  </conditionalFormatting>
  <conditionalFormatting sqref="F146:G146">
    <cfRule type="cellIs" dxfId="8014" priority="8081" operator="equal">
      <formula>"red"</formula>
    </cfRule>
    <cfRule type="cellIs" dxfId="8013" priority="8083" operator="equal">
      <formula>3</formula>
    </cfRule>
    <cfRule type="cellIs" dxfId="8012" priority="8084" operator="equal">
      <formula>"yellow"</formula>
    </cfRule>
    <cfRule type="cellIs" dxfId="8011" priority="8085" operator="equal">
      <formula>2</formula>
    </cfRule>
    <cfRule type="cellIs" dxfId="8010" priority="8086" operator="equal">
      <formula>"green"</formula>
    </cfRule>
    <cfRule type="cellIs" dxfId="8009" priority="8087" operator="equal">
      <formula>1</formula>
    </cfRule>
    <cfRule type="cellIs" dxfId="8008" priority="8088" operator="equal">
      <formula>"grey"</formula>
    </cfRule>
    <cfRule type="cellIs" dxfId="8007" priority="8089" operator="equal">
      <formula>0</formula>
    </cfRule>
  </conditionalFormatting>
  <conditionalFormatting sqref="G146">
    <cfRule type="cellIs" dxfId="8006" priority="8082" operator="equal">
      <formula>"red"</formula>
    </cfRule>
  </conditionalFormatting>
  <conditionalFormatting sqref="F139:G139">
    <cfRule type="cellIs" dxfId="8005" priority="8072" operator="equal">
      <formula>"red"</formula>
    </cfRule>
    <cfRule type="cellIs" dxfId="8004" priority="8074" operator="equal">
      <formula>3</formula>
    </cfRule>
    <cfRule type="cellIs" dxfId="8003" priority="8075" operator="equal">
      <formula>"yellow"</formula>
    </cfRule>
    <cfRule type="cellIs" dxfId="8002" priority="8076" operator="equal">
      <formula>2</formula>
    </cfRule>
    <cfRule type="cellIs" dxfId="8001" priority="8077" operator="equal">
      <formula>"green"</formula>
    </cfRule>
    <cfRule type="cellIs" dxfId="8000" priority="8078" operator="equal">
      <formula>1</formula>
    </cfRule>
    <cfRule type="cellIs" dxfId="7999" priority="8079" operator="equal">
      <formula>"grey"</formula>
    </cfRule>
    <cfRule type="cellIs" dxfId="7998" priority="8080" operator="equal">
      <formula>0</formula>
    </cfRule>
  </conditionalFormatting>
  <conditionalFormatting sqref="G139">
    <cfRule type="cellIs" dxfId="7997" priority="8073" operator="equal">
      <formula>"red"</formula>
    </cfRule>
  </conditionalFormatting>
  <conditionalFormatting sqref="F139:G139">
    <cfRule type="cellIs" dxfId="7996" priority="8063" operator="equal">
      <formula>"red"</formula>
    </cfRule>
    <cfRule type="cellIs" dxfId="7995" priority="8065" operator="equal">
      <formula>3</formula>
    </cfRule>
    <cfRule type="cellIs" dxfId="7994" priority="8066" operator="equal">
      <formula>"yellow"</formula>
    </cfRule>
    <cfRule type="cellIs" dxfId="7993" priority="8067" operator="equal">
      <formula>2</formula>
    </cfRule>
    <cfRule type="cellIs" dxfId="7992" priority="8068" operator="equal">
      <formula>"green"</formula>
    </cfRule>
    <cfRule type="cellIs" dxfId="7991" priority="8069" operator="equal">
      <formula>1</formula>
    </cfRule>
    <cfRule type="cellIs" dxfId="7990" priority="8070" operator="equal">
      <formula>"grey"</formula>
    </cfRule>
    <cfRule type="cellIs" dxfId="7989" priority="8071" operator="equal">
      <formula>0</formula>
    </cfRule>
  </conditionalFormatting>
  <conditionalFormatting sqref="G139">
    <cfRule type="cellIs" dxfId="7988" priority="8064" operator="equal">
      <formula>"red"</formula>
    </cfRule>
  </conditionalFormatting>
  <conditionalFormatting sqref="F145:G145">
    <cfRule type="cellIs" dxfId="7987" priority="8054" operator="equal">
      <formula>"red"</formula>
    </cfRule>
    <cfRule type="cellIs" dxfId="7986" priority="8056" operator="equal">
      <formula>3</formula>
    </cfRule>
    <cfRule type="cellIs" dxfId="7985" priority="8057" operator="equal">
      <formula>"yellow"</formula>
    </cfRule>
    <cfRule type="cellIs" dxfId="7984" priority="8058" operator="equal">
      <formula>2</formula>
    </cfRule>
    <cfRule type="cellIs" dxfId="7983" priority="8059" operator="equal">
      <formula>"green"</formula>
    </cfRule>
    <cfRule type="cellIs" dxfId="7982" priority="8060" operator="equal">
      <formula>1</formula>
    </cfRule>
    <cfRule type="cellIs" dxfId="7981" priority="8061" operator="equal">
      <formula>"grey"</formula>
    </cfRule>
    <cfRule type="cellIs" dxfId="7980" priority="8062" operator="equal">
      <formula>0</formula>
    </cfRule>
  </conditionalFormatting>
  <conditionalFormatting sqref="G145">
    <cfRule type="cellIs" dxfId="7979" priority="8055" operator="equal">
      <formula>"red"</formula>
    </cfRule>
  </conditionalFormatting>
  <conditionalFormatting sqref="F145:G145">
    <cfRule type="cellIs" dxfId="7978" priority="8045" operator="equal">
      <formula>"red"</formula>
    </cfRule>
    <cfRule type="cellIs" dxfId="7977" priority="8047" operator="equal">
      <formula>3</formula>
    </cfRule>
    <cfRule type="cellIs" dxfId="7976" priority="8048" operator="equal">
      <formula>"yellow"</formula>
    </cfRule>
    <cfRule type="cellIs" dxfId="7975" priority="8049" operator="equal">
      <formula>2</formula>
    </cfRule>
    <cfRule type="cellIs" dxfId="7974" priority="8050" operator="equal">
      <formula>"green"</formula>
    </cfRule>
    <cfRule type="cellIs" dxfId="7973" priority="8051" operator="equal">
      <formula>1</formula>
    </cfRule>
    <cfRule type="cellIs" dxfId="7972" priority="8052" operator="equal">
      <formula>"grey"</formula>
    </cfRule>
    <cfRule type="cellIs" dxfId="7971" priority="8053" operator="equal">
      <formula>0</formula>
    </cfRule>
  </conditionalFormatting>
  <conditionalFormatting sqref="G145">
    <cfRule type="cellIs" dxfId="7970" priority="8046" operator="equal">
      <formula>"red"</formula>
    </cfRule>
  </conditionalFormatting>
  <conditionalFormatting sqref="F153:G153">
    <cfRule type="cellIs" dxfId="7969" priority="8037" operator="equal">
      <formula>"red"</formula>
    </cfRule>
    <cfRule type="cellIs" dxfId="7968" priority="8038" operator="equal">
      <formula>3</formula>
    </cfRule>
    <cfRule type="cellIs" dxfId="7967" priority="8039" operator="equal">
      <formula>"yellow"</formula>
    </cfRule>
    <cfRule type="cellIs" dxfId="7966" priority="8040" operator="equal">
      <formula>2</formula>
    </cfRule>
    <cfRule type="cellIs" dxfId="7965" priority="8041" operator="equal">
      <formula>"green"</formula>
    </cfRule>
    <cfRule type="cellIs" dxfId="7964" priority="8042" operator="equal">
      <formula>1</formula>
    </cfRule>
    <cfRule type="cellIs" dxfId="7963" priority="8043" operator="equal">
      <formula>"grey"</formula>
    </cfRule>
    <cfRule type="cellIs" dxfId="7962" priority="8044" operator="equal">
      <formula>0</formula>
    </cfRule>
  </conditionalFormatting>
  <conditionalFormatting sqref="G153">
    <cfRule type="cellIs" dxfId="7961" priority="18238" operator="equal">
      <formula>"red"</formula>
    </cfRule>
  </conditionalFormatting>
  <conditionalFormatting sqref="F156:G156">
    <cfRule type="cellIs" dxfId="7960" priority="8029" operator="equal">
      <formula>"red"</formula>
    </cfRule>
    <cfRule type="cellIs" dxfId="7959" priority="18239" operator="equal">
      <formula>3</formula>
    </cfRule>
    <cfRule type="cellIs" dxfId="7958" priority="18239" operator="equal">
      <formula>"yellow"</formula>
    </cfRule>
    <cfRule type="cellIs" dxfId="7957" priority="18239" operator="equal">
      <formula>2</formula>
    </cfRule>
    <cfRule type="cellIs" dxfId="7956" priority="18239" operator="equal">
      <formula>"green"</formula>
    </cfRule>
    <cfRule type="cellIs" dxfId="7955" priority="18239" operator="equal">
      <formula>1</formula>
    </cfRule>
    <cfRule type="cellIs" dxfId="7954" priority="18239" operator="equal">
      <formula>"grey"</formula>
    </cfRule>
    <cfRule type="cellIs" dxfId="7953" priority="18239" operator="equal">
      <formula>0</formula>
    </cfRule>
  </conditionalFormatting>
  <conditionalFormatting sqref="G156">
    <cfRule type="cellIs" dxfId="7952" priority="8028" operator="equal">
      <formula>"red"</formula>
    </cfRule>
  </conditionalFormatting>
  <conditionalFormatting sqref="F157:G157">
    <cfRule type="cellIs" dxfId="7951" priority="8020" operator="equal">
      <formula>"red"</formula>
    </cfRule>
    <cfRule type="cellIs" dxfId="7950" priority="18240" operator="equal">
      <formula>3</formula>
    </cfRule>
    <cfRule type="cellIs" dxfId="7949" priority="18240" operator="equal">
      <formula>"yellow"</formula>
    </cfRule>
    <cfRule type="cellIs" dxfId="7948" priority="18240" operator="equal">
      <formula>2</formula>
    </cfRule>
    <cfRule type="cellIs" dxfId="7947" priority="18240" operator="equal">
      <formula>"green"</formula>
    </cfRule>
    <cfRule type="cellIs" dxfId="7946" priority="18240" operator="equal">
      <formula>1</formula>
    </cfRule>
    <cfRule type="cellIs" dxfId="7945" priority="18240" operator="equal">
      <formula>"grey"</formula>
    </cfRule>
    <cfRule type="cellIs" dxfId="7944" priority="18240" operator="equal">
      <formula>0</formula>
    </cfRule>
  </conditionalFormatting>
  <conditionalFormatting sqref="G157">
    <cfRule type="cellIs" dxfId="7943" priority="8019" operator="equal">
      <formula>"red"</formula>
    </cfRule>
  </conditionalFormatting>
  <conditionalFormatting sqref="F216:G216">
    <cfRule type="cellIs" dxfId="7942" priority="8030" operator="equal">
      <formula>3</formula>
    </cfRule>
    <cfRule type="cellIs" dxfId="7941" priority="8031" operator="equal">
      <formula>"yellow"</formula>
    </cfRule>
    <cfRule type="cellIs" dxfId="7940" priority="8032" operator="equal">
      <formula>2</formula>
    </cfRule>
    <cfRule type="cellIs" dxfId="7939" priority="8033" operator="equal">
      <formula>"green"</formula>
    </cfRule>
    <cfRule type="cellIs" dxfId="7938" priority="8034" operator="equal">
      <formula>1</formula>
    </cfRule>
    <cfRule type="cellIs" dxfId="7937" priority="8035" operator="equal">
      <formula>"grey"</formula>
    </cfRule>
    <cfRule type="cellIs" dxfId="7936" priority="8036" operator="equal">
      <formula>0</formula>
    </cfRule>
    <cfRule type="cellIs" dxfId="7935" priority="18241" operator="equal">
      <formula>"red"</formula>
    </cfRule>
  </conditionalFormatting>
  <conditionalFormatting sqref="G216">
    <cfRule type="cellIs" dxfId="7934" priority="18242" operator="equal">
      <formula>"red"</formula>
    </cfRule>
  </conditionalFormatting>
  <conditionalFormatting sqref="F164:G164">
    <cfRule type="cellIs" dxfId="7933" priority="8021" operator="equal">
      <formula>3</formula>
    </cfRule>
    <cfRule type="cellIs" dxfId="7932" priority="8022" operator="equal">
      <formula>"yellow"</formula>
    </cfRule>
    <cfRule type="cellIs" dxfId="7931" priority="8023" operator="equal">
      <formula>2</formula>
    </cfRule>
    <cfRule type="cellIs" dxfId="7930" priority="8024" operator="equal">
      <formula>"green"</formula>
    </cfRule>
    <cfRule type="cellIs" dxfId="7929" priority="8025" operator="equal">
      <formula>1</formula>
    </cfRule>
    <cfRule type="cellIs" dxfId="7928" priority="8026" operator="equal">
      <formula>"grey"</formula>
    </cfRule>
    <cfRule type="cellIs" dxfId="7927" priority="8027" operator="equal">
      <formula>0</formula>
    </cfRule>
    <cfRule type="cellIs" dxfId="7926" priority="18243" operator="equal">
      <formula>"red"</formula>
    </cfRule>
  </conditionalFormatting>
  <conditionalFormatting sqref="G164">
    <cfRule type="cellIs" dxfId="7925" priority="18244" operator="equal">
      <formula>"red"</formula>
    </cfRule>
  </conditionalFormatting>
  <conditionalFormatting sqref="F159:G159">
    <cfRule type="cellIs" dxfId="7924" priority="8011" operator="equal">
      <formula>"red"</formula>
    </cfRule>
    <cfRule type="cellIs" dxfId="7923" priority="18245" operator="equal">
      <formula>3</formula>
    </cfRule>
    <cfRule type="cellIs" dxfId="7922" priority="18245" operator="equal">
      <formula>"yellow"</formula>
    </cfRule>
    <cfRule type="cellIs" dxfId="7921" priority="18245" operator="equal">
      <formula>2</formula>
    </cfRule>
    <cfRule type="cellIs" dxfId="7920" priority="18245" operator="equal">
      <formula>"green"</formula>
    </cfRule>
    <cfRule type="cellIs" dxfId="7919" priority="18245" operator="equal">
      <formula>1</formula>
    </cfRule>
    <cfRule type="cellIs" dxfId="7918" priority="18245" operator="equal">
      <formula>"grey"</formula>
    </cfRule>
    <cfRule type="cellIs" dxfId="7917" priority="18245" operator="equal">
      <formula>0</formula>
    </cfRule>
  </conditionalFormatting>
  <conditionalFormatting sqref="G159">
    <cfRule type="cellIs" dxfId="7916" priority="8010" operator="equal">
      <formula>"red"</formula>
    </cfRule>
  </conditionalFormatting>
  <conditionalFormatting sqref="F158:G158">
    <cfRule type="cellIs" dxfId="7915" priority="8009" operator="equal">
      <formula>"red"</formula>
    </cfRule>
    <cfRule type="cellIs" dxfId="7914" priority="18246" operator="equal">
      <formula>3</formula>
    </cfRule>
    <cfRule type="cellIs" dxfId="7913" priority="18246" operator="equal">
      <formula>"yellow"</formula>
    </cfRule>
    <cfRule type="cellIs" dxfId="7912" priority="18246" operator="equal">
      <formula>2</formula>
    </cfRule>
    <cfRule type="cellIs" dxfId="7911" priority="18246" operator="equal">
      <formula>"green"</formula>
    </cfRule>
    <cfRule type="cellIs" dxfId="7910" priority="18246" operator="equal">
      <formula>1</formula>
    </cfRule>
    <cfRule type="cellIs" dxfId="7909" priority="18246" operator="equal">
      <formula>"grey"</formula>
    </cfRule>
    <cfRule type="cellIs" dxfId="7908" priority="18246" operator="equal">
      <formula>0</formula>
    </cfRule>
  </conditionalFormatting>
  <conditionalFormatting sqref="G158">
    <cfRule type="cellIs" dxfId="7907" priority="8008" operator="equal">
      <formula>"red"</formula>
    </cfRule>
  </conditionalFormatting>
  <conditionalFormatting sqref="F157:G157">
    <cfRule type="cellIs" dxfId="7906" priority="8012" operator="equal">
      <formula>3</formula>
    </cfRule>
    <cfRule type="cellIs" dxfId="7905" priority="8013" operator="equal">
      <formula>"yellow"</formula>
    </cfRule>
    <cfRule type="cellIs" dxfId="7904" priority="8014" operator="equal">
      <formula>2</formula>
    </cfRule>
    <cfRule type="cellIs" dxfId="7903" priority="8015" operator="equal">
      <formula>"green"</formula>
    </cfRule>
    <cfRule type="cellIs" dxfId="7902" priority="8016" operator="equal">
      <formula>1</formula>
    </cfRule>
    <cfRule type="cellIs" dxfId="7901" priority="8017" operator="equal">
      <formula>"grey"</formula>
    </cfRule>
    <cfRule type="cellIs" dxfId="7900" priority="8018" operator="equal">
      <formula>0</formula>
    </cfRule>
    <cfRule type="cellIs" dxfId="7899" priority="18247" operator="equal">
      <formula>"red"</formula>
    </cfRule>
  </conditionalFormatting>
  <conditionalFormatting sqref="G157">
    <cfRule type="cellIs" dxfId="7898" priority="18248" operator="equal">
      <formula>"red"</formula>
    </cfRule>
  </conditionalFormatting>
  <conditionalFormatting sqref="F158:G158">
    <cfRule type="cellIs" dxfId="7897" priority="8007" operator="equal">
      <formula>"red"</formula>
    </cfRule>
    <cfRule type="cellIs" dxfId="7896" priority="18249" operator="equal">
      <formula>3</formula>
    </cfRule>
    <cfRule type="cellIs" dxfId="7895" priority="18249" operator="equal">
      <formula>"yellow"</formula>
    </cfRule>
    <cfRule type="cellIs" dxfId="7894" priority="18249" operator="equal">
      <formula>2</formula>
    </cfRule>
    <cfRule type="cellIs" dxfId="7893" priority="18249" operator="equal">
      <formula>"green"</formula>
    </cfRule>
    <cfRule type="cellIs" dxfId="7892" priority="18249" operator="equal">
      <formula>1</formula>
    </cfRule>
    <cfRule type="cellIs" dxfId="7891" priority="18249" operator="equal">
      <formula>"grey"</formula>
    </cfRule>
    <cfRule type="cellIs" dxfId="7890" priority="18249" operator="equal">
      <formula>0</formula>
    </cfRule>
  </conditionalFormatting>
  <conditionalFormatting sqref="G158">
    <cfRule type="cellIs" dxfId="7889" priority="8006" operator="equal">
      <formula>"red"</formula>
    </cfRule>
  </conditionalFormatting>
  <conditionalFormatting sqref="F157:G157">
    <cfRule type="cellIs" dxfId="7888" priority="7998" operator="equal">
      <formula>"red"</formula>
    </cfRule>
    <cfRule type="cellIs" dxfId="7887" priority="18250" operator="equal">
      <formula>3</formula>
    </cfRule>
    <cfRule type="cellIs" dxfId="7886" priority="18250" operator="equal">
      <formula>"yellow"</formula>
    </cfRule>
    <cfRule type="cellIs" dxfId="7885" priority="18250" operator="equal">
      <formula>2</formula>
    </cfRule>
    <cfRule type="cellIs" dxfId="7884" priority="18250" operator="equal">
      <formula>"green"</formula>
    </cfRule>
    <cfRule type="cellIs" dxfId="7883" priority="18250" operator="equal">
      <formula>1</formula>
    </cfRule>
    <cfRule type="cellIs" dxfId="7882" priority="18250" operator="equal">
      <formula>"grey"</formula>
    </cfRule>
    <cfRule type="cellIs" dxfId="7881" priority="18250" operator="equal">
      <formula>0</formula>
    </cfRule>
  </conditionalFormatting>
  <conditionalFormatting sqref="G157">
    <cfRule type="cellIs" dxfId="7880" priority="7997" operator="equal">
      <formula>"red"</formula>
    </cfRule>
  </conditionalFormatting>
  <conditionalFormatting sqref="F162:G162">
    <cfRule type="cellIs" dxfId="7879" priority="7999" operator="equal">
      <formula>3</formula>
    </cfRule>
    <cfRule type="cellIs" dxfId="7878" priority="8000" operator="equal">
      <formula>"yellow"</formula>
    </cfRule>
    <cfRule type="cellIs" dxfId="7877" priority="8001" operator="equal">
      <formula>2</formula>
    </cfRule>
    <cfRule type="cellIs" dxfId="7876" priority="8002" operator="equal">
      <formula>"green"</formula>
    </cfRule>
    <cfRule type="cellIs" dxfId="7875" priority="8003" operator="equal">
      <formula>1</formula>
    </cfRule>
    <cfRule type="cellIs" dxfId="7874" priority="8004" operator="equal">
      <formula>"grey"</formula>
    </cfRule>
    <cfRule type="cellIs" dxfId="7873" priority="8005" operator="equal">
      <formula>0</formula>
    </cfRule>
    <cfRule type="cellIs" dxfId="7872" priority="18251" operator="equal">
      <formula>"red"</formula>
    </cfRule>
  </conditionalFormatting>
  <conditionalFormatting sqref="G162">
    <cfRule type="cellIs" dxfId="7871" priority="18252" operator="equal">
      <formula>"red"</formula>
    </cfRule>
  </conditionalFormatting>
  <conditionalFormatting sqref="F161:G161">
    <cfRule type="cellIs" dxfId="7870" priority="7989" operator="equal">
      <formula>"red"</formula>
    </cfRule>
    <cfRule type="cellIs" dxfId="7869" priority="7990" operator="equal">
      <formula>3</formula>
    </cfRule>
    <cfRule type="cellIs" dxfId="7868" priority="7991" operator="equal">
      <formula>"yellow"</formula>
    </cfRule>
    <cfRule type="cellIs" dxfId="7867" priority="7992" operator="equal">
      <formula>2</formula>
    </cfRule>
    <cfRule type="cellIs" dxfId="7866" priority="7993" operator="equal">
      <formula>"green"</formula>
    </cfRule>
    <cfRule type="cellIs" dxfId="7865" priority="7994" operator="equal">
      <formula>1</formula>
    </cfRule>
    <cfRule type="cellIs" dxfId="7864" priority="7995" operator="equal">
      <formula>"grey"</formula>
    </cfRule>
    <cfRule type="cellIs" dxfId="7863" priority="7996" operator="equal">
      <formula>0</formula>
    </cfRule>
  </conditionalFormatting>
  <conditionalFormatting sqref="G161">
    <cfRule type="cellIs" dxfId="7862" priority="18253" operator="equal">
      <formula>"red"</formula>
    </cfRule>
  </conditionalFormatting>
  <conditionalFormatting sqref="F166:G168">
    <cfRule type="cellIs" dxfId="7861" priority="7981" operator="equal">
      <formula>"red"</formula>
    </cfRule>
    <cfRule type="cellIs" dxfId="7860" priority="7982" operator="equal">
      <formula>3</formula>
    </cfRule>
    <cfRule type="cellIs" dxfId="7859" priority="7983" operator="equal">
      <formula>"yellow"</formula>
    </cfRule>
    <cfRule type="cellIs" dxfId="7858" priority="7984" operator="equal">
      <formula>2</formula>
    </cfRule>
    <cfRule type="cellIs" dxfId="7857" priority="7985" operator="equal">
      <formula>"green"</formula>
    </cfRule>
    <cfRule type="cellIs" dxfId="7856" priority="7986" operator="equal">
      <formula>1</formula>
    </cfRule>
    <cfRule type="cellIs" dxfId="7855" priority="7987" operator="equal">
      <formula>"grey"</formula>
    </cfRule>
    <cfRule type="cellIs" dxfId="7854" priority="7988" operator="equal">
      <formula>0</formula>
    </cfRule>
  </conditionalFormatting>
  <conditionalFormatting sqref="G166:G168">
    <cfRule type="cellIs" dxfId="7853" priority="18254" operator="equal">
      <formula>"red"</formula>
    </cfRule>
  </conditionalFormatting>
  <conditionalFormatting sqref="F166:G166">
    <cfRule type="cellIs" dxfId="7852" priority="7973" operator="equal">
      <formula>"red"</formula>
    </cfRule>
    <cfRule type="cellIs" dxfId="7851" priority="7974" operator="equal">
      <formula>3</formula>
    </cfRule>
    <cfRule type="cellIs" dxfId="7850" priority="7975" operator="equal">
      <formula>"yellow"</formula>
    </cfRule>
    <cfRule type="cellIs" dxfId="7849" priority="7976" operator="equal">
      <formula>2</formula>
    </cfRule>
    <cfRule type="cellIs" dxfId="7848" priority="7977" operator="equal">
      <formula>"green"</formula>
    </cfRule>
    <cfRule type="cellIs" dxfId="7847" priority="7978" operator="equal">
      <formula>1</formula>
    </cfRule>
    <cfRule type="cellIs" dxfId="7846" priority="7979" operator="equal">
      <formula>"grey"</formula>
    </cfRule>
    <cfRule type="cellIs" dxfId="7845" priority="7980" operator="equal">
      <formula>0</formula>
    </cfRule>
  </conditionalFormatting>
  <conditionalFormatting sqref="G166">
    <cfRule type="cellIs" dxfId="7844" priority="18255" operator="equal">
      <formula>"red"</formula>
    </cfRule>
  </conditionalFormatting>
  <conditionalFormatting sqref="F169:G169">
    <cfRule type="cellIs" dxfId="7843" priority="7965" operator="equal">
      <formula>"red"</formula>
    </cfRule>
    <cfRule type="cellIs" dxfId="7842" priority="7966" operator="equal">
      <formula>3</formula>
    </cfRule>
    <cfRule type="cellIs" dxfId="7841" priority="7967" operator="equal">
      <formula>"yellow"</formula>
    </cfRule>
    <cfRule type="cellIs" dxfId="7840" priority="7968" operator="equal">
      <formula>2</formula>
    </cfRule>
    <cfRule type="cellIs" dxfId="7839" priority="7969" operator="equal">
      <formula>"green"</formula>
    </cfRule>
    <cfRule type="cellIs" dxfId="7838" priority="7970" operator="equal">
      <formula>1</formula>
    </cfRule>
    <cfRule type="cellIs" dxfId="7837" priority="7971" operator="equal">
      <formula>"grey"</formula>
    </cfRule>
    <cfRule type="cellIs" dxfId="7836" priority="7972" operator="equal">
      <formula>0</formula>
    </cfRule>
  </conditionalFormatting>
  <conditionalFormatting sqref="G169">
    <cfRule type="cellIs" dxfId="7835" priority="18256" operator="equal">
      <formula>"red"</formula>
    </cfRule>
  </conditionalFormatting>
  <conditionalFormatting sqref="F169:G169">
    <cfRule type="cellIs" dxfId="7834" priority="7957" operator="equal">
      <formula>"red"</formula>
    </cfRule>
    <cfRule type="cellIs" dxfId="7833" priority="7958" operator="equal">
      <formula>3</formula>
    </cfRule>
    <cfRule type="cellIs" dxfId="7832" priority="7959" operator="equal">
      <formula>"yellow"</formula>
    </cfRule>
    <cfRule type="cellIs" dxfId="7831" priority="7960" operator="equal">
      <formula>2</formula>
    </cfRule>
    <cfRule type="cellIs" dxfId="7830" priority="7961" operator="equal">
      <formula>"green"</formula>
    </cfRule>
    <cfRule type="cellIs" dxfId="7829" priority="7962" operator="equal">
      <formula>1</formula>
    </cfRule>
    <cfRule type="cellIs" dxfId="7828" priority="7963" operator="equal">
      <formula>"grey"</formula>
    </cfRule>
    <cfRule type="cellIs" dxfId="7827" priority="7964" operator="equal">
      <formula>0</formula>
    </cfRule>
  </conditionalFormatting>
  <conditionalFormatting sqref="G169">
    <cfRule type="cellIs" dxfId="7826" priority="18257" operator="equal">
      <formula>"red"</formula>
    </cfRule>
  </conditionalFormatting>
  <conditionalFormatting sqref="F168:G168">
    <cfRule type="cellIs" dxfId="7825" priority="7949" operator="equal">
      <formula>"red"</formula>
    </cfRule>
    <cfRule type="cellIs" dxfId="7824" priority="7950" operator="equal">
      <formula>3</formula>
    </cfRule>
    <cfRule type="cellIs" dxfId="7823" priority="7951" operator="equal">
      <formula>"yellow"</formula>
    </cfRule>
    <cfRule type="cellIs" dxfId="7822" priority="7952" operator="equal">
      <formula>2</formula>
    </cfRule>
    <cfRule type="cellIs" dxfId="7821" priority="7953" operator="equal">
      <formula>"green"</formula>
    </cfRule>
    <cfRule type="cellIs" dxfId="7820" priority="7954" operator="equal">
      <formula>1</formula>
    </cfRule>
    <cfRule type="cellIs" dxfId="7819" priority="7955" operator="equal">
      <formula>"grey"</formula>
    </cfRule>
    <cfRule type="cellIs" dxfId="7818" priority="7956" operator="equal">
      <formula>0</formula>
    </cfRule>
  </conditionalFormatting>
  <conditionalFormatting sqref="G168">
    <cfRule type="cellIs" dxfId="7817" priority="18258" operator="equal">
      <formula>"red"</formula>
    </cfRule>
  </conditionalFormatting>
  <conditionalFormatting sqref="F168:G168">
    <cfRule type="cellIs" dxfId="7816" priority="7941" operator="equal">
      <formula>"red"</formula>
    </cfRule>
    <cfRule type="cellIs" dxfId="7815" priority="7942" operator="equal">
      <formula>3</formula>
    </cfRule>
    <cfRule type="cellIs" dxfId="7814" priority="7943" operator="equal">
      <formula>"yellow"</formula>
    </cfRule>
    <cfRule type="cellIs" dxfId="7813" priority="7944" operator="equal">
      <formula>2</formula>
    </cfRule>
    <cfRule type="cellIs" dxfId="7812" priority="7945" operator="equal">
      <formula>"green"</formula>
    </cfRule>
    <cfRule type="cellIs" dxfId="7811" priority="7946" operator="equal">
      <formula>1</formula>
    </cfRule>
    <cfRule type="cellIs" dxfId="7810" priority="7947" operator="equal">
      <formula>"grey"</formula>
    </cfRule>
    <cfRule type="cellIs" dxfId="7809" priority="7948" operator="equal">
      <formula>0</formula>
    </cfRule>
  </conditionalFormatting>
  <conditionalFormatting sqref="G168">
    <cfRule type="cellIs" dxfId="7808" priority="18259" operator="equal">
      <formula>"red"</formula>
    </cfRule>
  </conditionalFormatting>
  <conditionalFormatting sqref="F174:G174">
    <cfRule type="cellIs" dxfId="7807" priority="7933" operator="equal">
      <formula>"red"</formula>
    </cfRule>
    <cfRule type="cellIs" dxfId="7806" priority="7934" operator="equal">
      <formula>3</formula>
    </cfRule>
    <cfRule type="cellIs" dxfId="7805" priority="7935" operator="equal">
      <formula>"yellow"</formula>
    </cfRule>
    <cfRule type="cellIs" dxfId="7804" priority="7936" operator="equal">
      <formula>2</formula>
    </cfRule>
    <cfRule type="cellIs" dxfId="7803" priority="7937" operator="equal">
      <formula>"green"</formula>
    </cfRule>
    <cfRule type="cellIs" dxfId="7802" priority="7938" operator="equal">
      <formula>1</formula>
    </cfRule>
    <cfRule type="cellIs" dxfId="7801" priority="7939" operator="equal">
      <formula>"grey"</formula>
    </cfRule>
    <cfRule type="cellIs" dxfId="7800" priority="7940" operator="equal">
      <formula>0</formula>
    </cfRule>
  </conditionalFormatting>
  <conditionalFormatting sqref="G174">
    <cfRule type="cellIs" dxfId="7799" priority="18260" operator="equal">
      <formula>"red"</formula>
    </cfRule>
  </conditionalFormatting>
  <conditionalFormatting sqref="F171:G173">
    <cfRule type="cellIs" dxfId="7798" priority="7925" operator="equal">
      <formula>"red"</formula>
    </cfRule>
    <cfRule type="cellIs" dxfId="7797" priority="7926" operator="equal">
      <formula>3</formula>
    </cfRule>
    <cfRule type="cellIs" dxfId="7796" priority="7927" operator="equal">
      <formula>"yellow"</formula>
    </cfRule>
    <cfRule type="cellIs" dxfId="7795" priority="7928" operator="equal">
      <formula>2</formula>
    </cfRule>
    <cfRule type="cellIs" dxfId="7794" priority="7929" operator="equal">
      <formula>"green"</formula>
    </cfRule>
    <cfRule type="cellIs" dxfId="7793" priority="7930" operator="equal">
      <formula>1</formula>
    </cfRule>
    <cfRule type="cellIs" dxfId="7792" priority="7931" operator="equal">
      <formula>"grey"</formula>
    </cfRule>
    <cfRule type="cellIs" dxfId="7791" priority="7932" operator="equal">
      <formula>0</formula>
    </cfRule>
  </conditionalFormatting>
  <conditionalFormatting sqref="G171:G173">
    <cfRule type="cellIs" dxfId="7790" priority="18261" operator="equal">
      <formula>"red"</formula>
    </cfRule>
  </conditionalFormatting>
  <conditionalFormatting sqref="F171:G171">
    <cfRule type="cellIs" dxfId="7789" priority="7917" operator="equal">
      <formula>"red"</formula>
    </cfRule>
    <cfRule type="cellIs" dxfId="7788" priority="7918" operator="equal">
      <formula>3</formula>
    </cfRule>
    <cfRule type="cellIs" dxfId="7787" priority="7919" operator="equal">
      <formula>"yellow"</formula>
    </cfRule>
    <cfRule type="cellIs" dxfId="7786" priority="7920" operator="equal">
      <formula>2</formula>
    </cfRule>
    <cfRule type="cellIs" dxfId="7785" priority="7921" operator="equal">
      <formula>"green"</formula>
    </cfRule>
    <cfRule type="cellIs" dxfId="7784" priority="7922" operator="equal">
      <formula>1</formula>
    </cfRule>
    <cfRule type="cellIs" dxfId="7783" priority="7923" operator="equal">
      <formula>"grey"</formula>
    </cfRule>
    <cfRule type="cellIs" dxfId="7782" priority="7924" operator="equal">
      <formula>0</formula>
    </cfRule>
  </conditionalFormatting>
  <conditionalFormatting sqref="G171">
    <cfRule type="cellIs" dxfId="7781" priority="18262" operator="equal">
      <formula>"red"</formula>
    </cfRule>
  </conditionalFormatting>
  <conditionalFormatting sqref="F174:G174">
    <cfRule type="cellIs" dxfId="7780" priority="7909" operator="equal">
      <formula>"red"</formula>
    </cfRule>
    <cfRule type="cellIs" dxfId="7779" priority="7910" operator="equal">
      <formula>3</formula>
    </cfRule>
    <cfRule type="cellIs" dxfId="7778" priority="7911" operator="equal">
      <formula>"yellow"</formula>
    </cfRule>
    <cfRule type="cellIs" dxfId="7777" priority="7912" operator="equal">
      <formula>2</formula>
    </cfRule>
    <cfRule type="cellIs" dxfId="7776" priority="7913" operator="equal">
      <formula>"green"</formula>
    </cfRule>
    <cfRule type="cellIs" dxfId="7775" priority="7914" operator="equal">
      <formula>1</formula>
    </cfRule>
    <cfRule type="cellIs" dxfId="7774" priority="7915" operator="equal">
      <formula>"grey"</formula>
    </cfRule>
    <cfRule type="cellIs" dxfId="7773" priority="7916" operator="equal">
      <formula>0</formula>
    </cfRule>
  </conditionalFormatting>
  <conditionalFormatting sqref="G174">
    <cfRule type="cellIs" dxfId="7772" priority="18263" operator="equal">
      <formula>"red"</formula>
    </cfRule>
  </conditionalFormatting>
  <conditionalFormatting sqref="F174:G174">
    <cfRule type="cellIs" dxfId="7771" priority="7901" operator="equal">
      <formula>"red"</formula>
    </cfRule>
    <cfRule type="cellIs" dxfId="7770" priority="7902" operator="equal">
      <formula>3</formula>
    </cfRule>
    <cfRule type="cellIs" dxfId="7769" priority="7903" operator="equal">
      <formula>"yellow"</formula>
    </cfRule>
    <cfRule type="cellIs" dxfId="7768" priority="7904" operator="equal">
      <formula>2</formula>
    </cfRule>
    <cfRule type="cellIs" dxfId="7767" priority="7905" operator="equal">
      <formula>"green"</formula>
    </cfRule>
    <cfRule type="cellIs" dxfId="7766" priority="7906" operator="equal">
      <formula>1</formula>
    </cfRule>
    <cfRule type="cellIs" dxfId="7765" priority="7907" operator="equal">
      <formula>"grey"</formula>
    </cfRule>
    <cfRule type="cellIs" dxfId="7764" priority="7908" operator="equal">
      <formula>0</formula>
    </cfRule>
  </conditionalFormatting>
  <conditionalFormatting sqref="G174">
    <cfRule type="cellIs" dxfId="7763" priority="18264" operator="equal">
      <formula>"red"</formula>
    </cfRule>
  </conditionalFormatting>
  <conditionalFormatting sqref="F173:G173">
    <cfRule type="cellIs" dxfId="7762" priority="7893" operator="equal">
      <formula>"red"</formula>
    </cfRule>
    <cfRule type="cellIs" dxfId="7761" priority="7894" operator="equal">
      <formula>3</formula>
    </cfRule>
    <cfRule type="cellIs" dxfId="7760" priority="7895" operator="equal">
      <formula>"yellow"</formula>
    </cfRule>
    <cfRule type="cellIs" dxfId="7759" priority="7896" operator="equal">
      <formula>2</formula>
    </cfRule>
    <cfRule type="cellIs" dxfId="7758" priority="7897" operator="equal">
      <formula>"green"</formula>
    </cfRule>
    <cfRule type="cellIs" dxfId="7757" priority="7898" operator="equal">
      <formula>1</formula>
    </cfRule>
    <cfRule type="cellIs" dxfId="7756" priority="7899" operator="equal">
      <formula>"grey"</formula>
    </cfRule>
    <cfRule type="cellIs" dxfId="7755" priority="7900" operator="equal">
      <formula>0</formula>
    </cfRule>
  </conditionalFormatting>
  <conditionalFormatting sqref="G173">
    <cfRule type="cellIs" dxfId="7754" priority="18265" operator="equal">
      <formula>"red"</formula>
    </cfRule>
  </conditionalFormatting>
  <conditionalFormatting sqref="F173:G173">
    <cfRule type="cellIs" dxfId="7753" priority="7885" operator="equal">
      <formula>"red"</formula>
    </cfRule>
    <cfRule type="cellIs" dxfId="7752" priority="7886" operator="equal">
      <formula>3</formula>
    </cfRule>
    <cfRule type="cellIs" dxfId="7751" priority="7887" operator="equal">
      <formula>"yellow"</formula>
    </cfRule>
    <cfRule type="cellIs" dxfId="7750" priority="7888" operator="equal">
      <formula>2</formula>
    </cfRule>
    <cfRule type="cellIs" dxfId="7749" priority="7889" operator="equal">
      <formula>"green"</formula>
    </cfRule>
    <cfRule type="cellIs" dxfId="7748" priority="7890" operator="equal">
      <formula>1</formula>
    </cfRule>
    <cfRule type="cellIs" dxfId="7747" priority="7891" operator="equal">
      <formula>"grey"</formula>
    </cfRule>
    <cfRule type="cellIs" dxfId="7746" priority="7892" operator="equal">
      <formula>0</formula>
    </cfRule>
  </conditionalFormatting>
  <conditionalFormatting sqref="G173">
    <cfRule type="cellIs" dxfId="7745" priority="18266" operator="equal">
      <formula>"red"</formula>
    </cfRule>
  </conditionalFormatting>
  <conditionalFormatting sqref="F165:G165">
    <cfRule type="cellIs" dxfId="7744" priority="7877" operator="equal">
      <formula>"red"</formula>
    </cfRule>
    <cfRule type="cellIs" dxfId="7743" priority="18267" operator="equal">
      <formula>3</formula>
    </cfRule>
    <cfRule type="cellIs" dxfId="7742" priority="18267" operator="equal">
      <formula>"yellow"</formula>
    </cfRule>
    <cfRule type="cellIs" dxfId="7741" priority="18267" operator="equal">
      <formula>2</formula>
    </cfRule>
    <cfRule type="cellIs" dxfId="7740" priority="18267" operator="equal">
      <formula>"green"</formula>
    </cfRule>
    <cfRule type="cellIs" dxfId="7739" priority="18267" operator="equal">
      <formula>1</formula>
    </cfRule>
    <cfRule type="cellIs" dxfId="7738" priority="18267" operator="equal">
      <formula>"grey"</formula>
    </cfRule>
    <cfRule type="cellIs" dxfId="7737" priority="18267" operator="equal">
      <formula>0</formula>
    </cfRule>
  </conditionalFormatting>
  <conditionalFormatting sqref="G165">
    <cfRule type="cellIs" dxfId="7736" priority="7876" operator="equal">
      <formula>"red"</formula>
    </cfRule>
  </conditionalFormatting>
  <conditionalFormatting sqref="F165:G165">
    <cfRule type="cellIs" dxfId="7735" priority="7878" operator="equal">
      <formula>3</formula>
    </cfRule>
    <cfRule type="cellIs" dxfId="7734" priority="7879" operator="equal">
      <formula>"yellow"</formula>
    </cfRule>
    <cfRule type="cellIs" dxfId="7733" priority="7880" operator="equal">
      <formula>2</formula>
    </cfRule>
    <cfRule type="cellIs" dxfId="7732" priority="7881" operator="equal">
      <formula>"green"</formula>
    </cfRule>
    <cfRule type="cellIs" dxfId="7731" priority="7882" operator="equal">
      <formula>1</formula>
    </cfRule>
    <cfRule type="cellIs" dxfId="7730" priority="7883" operator="equal">
      <formula>"grey"</formula>
    </cfRule>
    <cfRule type="cellIs" dxfId="7729" priority="7884" operator="equal">
      <formula>0</formula>
    </cfRule>
    <cfRule type="cellIs" dxfId="7728" priority="18268" operator="equal">
      <formula>"red"</formula>
    </cfRule>
  </conditionalFormatting>
  <conditionalFormatting sqref="G165">
    <cfRule type="cellIs" dxfId="7727" priority="18269" operator="equal">
      <formula>"red"</formula>
    </cfRule>
  </conditionalFormatting>
  <conditionalFormatting sqref="F165:G165">
    <cfRule type="cellIs" dxfId="7726" priority="7868" operator="equal">
      <formula>"red"</formula>
    </cfRule>
    <cfRule type="cellIs" dxfId="7725" priority="7869" operator="equal">
      <formula>3</formula>
    </cfRule>
    <cfRule type="cellIs" dxfId="7724" priority="7870" operator="equal">
      <formula>"yellow"</formula>
    </cfRule>
    <cfRule type="cellIs" dxfId="7723" priority="7871" operator="equal">
      <formula>2</formula>
    </cfRule>
    <cfRule type="cellIs" dxfId="7722" priority="7872" operator="equal">
      <formula>"green"</formula>
    </cfRule>
    <cfRule type="cellIs" dxfId="7721" priority="7873" operator="equal">
      <formula>1</formula>
    </cfRule>
    <cfRule type="cellIs" dxfId="7720" priority="7874" operator="equal">
      <formula>"grey"</formula>
    </cfRule>
    <cfRule type="cellIs" dxfId="7719" priority="7875" operator="equal">
      <formula>0</formula>
    </cfRule>
  </conditionalFormatting>
  <conditionalFormatting sqref="G165">
    <cfRule type="cellIs" dxfId="7718" priority="18270" operator="equal">
      <formula>"red"</formula>
    </cfRule>
  </conditionalFormatting>
  <conditionalFormatting sqref="F184:G186">
    <cfRule type="cellIs" dxfId="7717" priority="7860" operator="equal">
      <formula>"red"</formula>
    </cfRule>
    <cfRule type="cellIs" dxfId="7716" priority="7861" operator="equal">
      <formula>3</formula>
    </cfRule>
    <cfRule type="cellIs" dxfId="7715" priority="7862" operator="equal">
      <formula>"yellow"</formula>
    </cfRule>
    <cfRule type="cellIs" dxfId="7714" priority="7863" operator="equal">
      <formula>2</formula>
    </cfRule>
    <cfRule type="cellIs" dxfId="7713" priority="7864" operator="equal">
      <formula>"green"</formula>
    </cfRule>
    <cfRule type="cellIs" dxfId="7712" priority="7865" operator="equal">
      <formula>1</formula>
    </cfRule>
    <cfRule type="cellIs" dxfId="7711" priority="7866" operator="equal">
      <formula>"grey"</formula>
    </cfRule>
    <cfRule type="cellIs" dxfId="7710" priority="7867" operator="equal">
      <formula>0</formula>
    </cfRule>
  </conditionalFormatting>
  <conditionalFormatting sqref="G184:G186">
    <cfRule type="cellIs" dxfId="7709" priority="18271" operator="equal">
      <formula>"red"</formula>
    </cfRule>
  </conditionalFormatting>
  <conditionalFormatting sqref="F187:G189">
    <cfRule type="cellIs" dxfId="7708" priority="7852" operator="equal">
      <formula>"red"</formula>
    </cfRule>
    <cfRule type="cellIs" dxfId="7707" priority="7853" operator="equal">
      <formula>3</formula>
    </cfRule>
    <cfRule type="cellIs" dxfId="7706" priority="7854" operator="equal">
      <formula>"yellow"</formula>
    </cfRule>
    <cfRule type="cellIs" dxfId="7705" priority="7855" operator="equal">
      <formula>2</formula>
    </cfRule>
    <cfRule type="cellIs" dxfId="7704" priority="7856" operator="equal">
      <formula>"green"</formula>
    </cfRule>
    <cfRule type="cellIs" dxfId="7703" priority="7857" operator="equal">
      <formula>1</formula>
    </cfRule>
    <cfRule type="cellIs" dxfId="7702" priority="7858" operator="equal">
      <formula>"grey"</formula>
    </cfRule>
    <cfRule type="cellIs" dxfId="7701" priority="7859" operator="equal">
      <formula>0</formula>
    </cfRule>
  </conditionalFormatting>
  <conditionalFormatting sqref="G187:G189">
    <cfRule type="cellIs" dxfId="7700" priority="18272" operator="equal">
      <formula>"red"</formula>
    </cfRule>
  </conditionalFormatting>
  <conditionalFormatting sqref="F170:G170">
    <cfRule type="cellIs" dxfId="7699" priority="7844" operator="equal">
      <formula>"red"</formula>
    </cfRule>
    <cfRule type="cellIs" dxfId="7698" priority="7845" operator="equal">
      <formula>3</formula>
    </cfRule>
    <cfRule type="cellIs" dxfId="7697" priority="7846" operator="equal">
      <formula>"yellow"</formula>
    </cfRule>
    <cfRule type="cellIs" dxfId="7696" priority="7847" operator="equal">
      <formula>2</formula>
    </cfRule>
    <cfRule type="cellIs" dxfId="7695" priority="7848" operator="equal">
      <formula>"green"</formula>
    </cfRule>
    <cfRule type="cellIs" dxfId="7694" priority="7849" operator="equal">
      <formula>1</formula>
    </cfRule>
    <cfRule type="cellIs" dxfId="7693" priority="7850" operator="equal">
      <formula>"grey"</formula>
    </cfRule>
    <cfRule type="cellIs" dxfId="7692" priority="7851" operator="equal">
      <formula>0</formula>
    </cfRule>
  </conditionalFormatting>
  <conditionalFormatting sqref="G170">
    <cfRule type="cellIs" dxfId="7691" priority="18273" operator="equal">
      <formula>"red"</formula>
    </cfRule>
  </conditionalFormatting>
  <conditionalFormatting sqref="F186:G186">
    <cfRule type="cellIs" dxfId="7690" priority="7836" operator="equal">
      <formula>"red"</formula>
    </cfRule>
    <cfRule type="cellIs" dxfId="7689" priority="18274" operator="equal">
      <formula>3</formula>
    </cfRule>
    <cfRule type="cellIs" dxfId="7688" priority="18274" operator="equal">
      <formula>"yellow"</formula>
    </cfRule>
    <cfRule type="cellIs" dxfId="7687" priority="18274" operator="equal">
      <formula>2</formula>
    </cfRule>
    <cfRule type="cellIs" dxfId="7686" priority="18274" operator="equal">
      <formula>"green"</formula>
    </cfRule>
    <cfRule type="cellIs" dxfId="7685" priority="18274" operator="equal">
      <formula>1</formula>
    </cfRule>
    <cfRule type="cellIs" dxfId="7684" priority="18274" operator="equal">
      <formula>"grey"</formula>
    </cfRule>
    <cfRule type="cellIs" dxfId="7683" priority="18274" operator="equal">
      <formula>0</formula>
    </cfRule>
  </conditionalFormatting>
  <conditionalFormatting sqref="G186">
    <cfRule type="cellIs" dxfId="7682" priority="7835" operator="equal">
      <formula>"red"</formula>
    </cfRule>
  </conditionalFormatting>
  <conditionalFormatting sqref="F196:G198">
    <cfRule type="cellIs" dxfId="7681" priority="7837" operator="equal">
      <formula>3</formula>
    </cfRule>
    <cfRule type="cellIs" dxfId="7680" priority="7838" operator="equal">
      <formula>"yellow"</formula>
    </cfRule>
    <cfRule type="cellIs" dxfId="7679" priority="7839" operator="equal">
      <formula>2</formula>
    </cfRule>
    <cfRule type="cellIs" dxfId="7678" priority="7840" operator="equal">
      <formula>"green"</formula>
    </cfRule>
    <cfRule type="cellIs" dxfId="7677" priority="7841" operator="equal">
      <formula>1</formula>
    </cfRule>
    <cfRule type="cellIs" dxfId="7676" priority="7842" operator="equal">
      <formula>"grey"</formula>
    </cfRule>
    <cfRule type="cellIs" dxfId="7675" priority="7843" operator="equal">
      <formula>0</formula>
    </cfRule>
    <cfRule type="cellIs" dxfId="7674" priority="18275" operator="equal">
      <formula>"red"</formula>
    </cfRule>
  </conditionalFormatting>
  <conditionalFormatting sqref="G196:G198">
    <cfRule type="cellIs" dxfId="7673" priority="18276" operator="equal">
      <formula>"red"</formula>
    </cfRule>
  </conditionalFormatting>
  <conditionalFormatting sqref="F189:G189">
    <cfRule type="cellIs" dxfId="7672" priority="7826" operator="equal">
      <formula>"red"</formula>
    </cfRule>
    <cfRule type="cellIs" dxfId="7671" priority="7828" operator="equal">
      <formula>3</formula>
    </cfRule>
    <cfRule type="cellIs" dxfId="7670" priority="7829" operator="equal">
      <formula>"yellow"</formula>
    </cfRule>
    <cfRule type="cellIs" dxfId="7669" priority="7830" operator="equal">
      <formula>2</formula>
    </cfRule>
    <cfRule type="cellIs" dxfId="7668" priority="7831" operator="equal">
      <formula>"green"</formula>
    </cfRule>
    <cfRule type="cellIs" dxfId="7667" priority="7832" operator="equal">
      <formula>1</formula>
    </cfRule>
    <cfRule type="cellIs" dxfId="7666" priority="7833" operator="equal">
      <formula>"grey"</formula>
    </cfRule>
    <cfRule type="cellIs" dxfId="7665" priority="7834" operator="equal">
      <formula>0</formula>
    </cfRule>
  </conditionalFormatting>
  <conditionalFormatting sqref="G189">
    <cfRule type="cellIs" dxfId="7664" priority="7827" operator="equal">
      <formula>"red"</formula>
    </cfRule>
  </conditionalFormatting>
  <conditionalFormatting sqref="F183:G183">
    <cfRule type="cellIs" dxfId="7663" priority="7818" operator="equal">
      <formula>"red"</formula>
    </cfRule>
    <cfRule type="cellIs" dxfId="7662" priority="7819" operator="equal">
      <formula>3</formula>
    </cfRule>
    <cfRule type="cellIs" dxfId="7661" priority="7820" operator="equal">
      <formula>"yellow"</formula>
    </cfRule>
    <cfRule type="cellIs" dxfId="7660" priority="7821" operator="equal">
      <formula>2</formula>
    </cfRule>
    <cfRule type="cellIs" dxfId="7659" priority="7822" operator="equal">
      <formula>"green"</formula>
    </cfRule>
    <cfRule type="cellIs" dxfId="7658" priority="7823" operator="equal">
      <formula>1</formula>
    </cfRule>
    <cfRule type="cellIs" dxfId="7657" priority="7824" operator="equal">
      <formula>"grey"</formula>
    </cfRule>
    <cfRule type="cellIs" dxfId="7656" priority="7825" operator="equal">
      <formula>0</formula>
    </cfRule>
  </conditionalFormatting>
  <conditionalFormatting sqref="G183">
    <cfRule type="cellIs" dxfId="7655" priority="18277" operator="equal">
      <formula>"red"</formula>
    </cfRule>
  </conditionalFormatting>
  <conditionalFormatting sqref="F178:G178">
    <cfRule type="cellIs" dxfId="7654" priority="7810" operator="equal">
      <formula>"red"</formula>
    </cfRule>
    <cfRule type="cellIs" dxfId="7653" priority="7811" operator="equal">
      <formula>3</formula>
    </cfRule>
    <cfRule type="cellIs" dxfId="7652" priority="7812" operator="equal">
      <formula>"yellow"</formula>
    </cfRule>
    <cfRule type="cellIs" dxfId="7651" priority="7813" operator="equal">
      <formula>2</formula>
    </cfRule>
    <cfRule type="cellIs" dxfId="7650" priority="7814" operator="equal">
      <formula>"green"</formula>
    </cfRule>
    <cfRule type="cellIs" dxfId="7649" priority="7815" operator="equal">
      <formula>1</formula>
    </cfRule>
    <cfRule type="cellIs" dxfId="7648" priority="7816" operator="equal">
      <formula>"grey"</formula>
    </cfRule>
    <cfRule type="cellIs" dxfId="7647" priority="7817" operator="equal">
      <formula>0</formula>
    </cfRule>
  </conditionalFormatting>
  <conditionalFormatting sqref="G178">
    <cfRule type="cellIs" dxfId="7646" priority="18278" operator="equal">
      <formula>"red"</formula>
    </cfRule>
  </conditionalFormatting>
  <conditionalFormatting sqref="F154:G154">
    <cfRule type="cellIs" dxfId="7645" priority="7802" operator="equal">
      <formula>"red"</formula>
    </cfRule>
    <cfRule type="cellIs" dxfId="7644" priority="18279" operator="equal">
      <formula>3</formula>
    </cfRule>
    <cfRule type="cellIs" dxfId="7643" priority="18279" operator="equal">
      <formula>"yellow"</formula>
    </cfRule>
    <cfRule type="cellIs" dxfId="7642" priority="18279" operator="equal">
      <formula>2</formula>
    </cfRule>
    <cfRule type="cellIs" dxfId="7641" priority="18279" operator="equal">
      <formula>"green"</formula>
    </cfRule>
    <cfRule type="cellIs" dxfId="7640" priority="18279" operator="equal">
      <formula>1</formula>
    </cfRule>
    <cfRule type="cellIs" dxfId="7639" priority="18279" operator="equal">
      <formula>"grey"</formula>
    </cfRule>
    <cfRule type="cellIs" dxfId="7638" priority="18279" operator="equal">
      <formula>0</formula>
    </cfRule>
  </conditionalFormatting>
  <conditionalFormatting sqref="G154">
    <cfRule type="cellIs" dxfId="7637" priority="7801" operator="equal">
      <formula>"red"</formula>
    </cfRule>
  </conditionalFormatting>
  <conditionalFormatting sqref="F153:G153">
    <cfRule type="cellIs" dxfId="7636" priority="7793" operator="equal">
      <formula>"red"</formula>
    </cfRule>
    <cfRule type="cellIs" dxfId="7635" priority="18280" operator="equal">
      <formula>3</formula>
    </cfRule>
    <cfRule type="cellIs" dxfId="7634" priority="18280" operator="equal">
      <formula>"yellow"</formula>
    </cfRule>
    <cfRule type="cellIs" dxfId="7633" priority="18280" operator="equal">
      <formula>2</formula>
    </cfRule>
    <cfRule type="cellIs" dxfId="7632" priority="18280" operator="equal">
      <formula>"green"</formula>
    </cfRule>
    <cfRule type="cellIs" dxfId="7631" priority="18280" operator="equal">
      <formula>1</formula>
    </cfRule>
    <cfRule type="cellIs" dxfId="7630" priority="18280" operator="equal">
      <formula>"grey"</formula>
    </cfRule>
    <cfRule type="cellIs" dxfId="7629" priority="18280" operator="equal">
      <formula>0</formula>
    </cfRule>
  </conditionalFormatting>
  <conditionalFormatting sqref="G153">
    <cfRule type="cellIs" dxfId="7628" priority="7792" operator="equal">
      <formula>"red"</formula>
    </cfRule>
  </conditionalFormatting>
  <conditionalFormatting sqref="F144:G144">
    <cfRule type="cellIs" dxfId="7627" priority="7803" operator="equal">
      <formula>3</formula>
    </cfRule>
    <cfRule type="cellIs" dxfId="7626" priority="7804" operator="equal">
      <formula>"yellow"</formula>
    </cfRule>
    <cfRule type="cellIs" dxfId="7625" priority="7805" operator="equal">
      <formula>2</formula>
    </cfRule>
    <cfRule type="cellIs" dxfId="7624" priority="7806" operator="equal">
      <formula>"green"</formula>
    </cfRule>
    <cfRule type="cellIs" dxfId="7623" priority="7807" operator="equal">
      <formula>1</formula>
    </cfRule>
    <cfRule type="cellIs" dxfId="7622" priority="7808" operator="equal">
      <formula>"grey"</formula>
    </cfRule>
    <cfRule type="cellIs" dxfId="7621" priority="7809" operator="equal">
      <formula>0</formula>
    </cfRule>
    <cfRule type="cellIs" dxfId="7620" priority="18281" operator="equal">
      <formula>"red"</formula>
    </cfRule>
  </conditionalFormatting>
  <conditionalFormatting sqref="G144">
    <cfRule type="cellIs" dxfId="7619" priority="18282" operator="equal">
      <formula>"red"</formula>
    </cfRule>
  </conditionalFormatting>
  <conditionalFormatting sqref="F144:G144">
    <cfRule type="cellIs" dxfId="7618" priority="7794" operator="equal">
      <formula>3</formula>
    </cfRule>
    <cfRule type="cellIs" dxfId="7617" priority="7795" operator="equal">
      <formula>"yellow"</formula>
    </cfRule>
    <cfRule type="cellIs" dxfId="7616" priority="7796" operator="equal">
      <formula>2</formula>
    </cfRule>
    <cfRule type="cellIs" dxfId="7615" priority="7797" operator="equal">
      <formula>"green"</formula>
    </cfRule>
    <cfRule type="cellIs" dxfId="7614" priority="7798" operator="equal">
      <formula>1</formula>
    </cfRule>
    <cfRule type="cellIs" dxfId="7613" priority="7799" operator="equal">
      <formula>"grey"</formula>
    </cfRule>
    <cfRule type="cellIs" dxfId="7612" priority="7800" operator="equal">
      <formula>0</formula>
    </cfRule>
    <cfRule type="cellIs" dxfId="7611" priority="18283" operator="equal">
      <formula>"red"</formula>
    </cfRule>
  </conditionalFormatting>
  <conditionalFormatting sqref="G144">
    <cfRule type="cellIs" dxfId="7610" priority="18284" operator="equal">
      <formula>"red"</formula>
    </cfRule>
  </conditionalFormatting>
  <conditionalFormatting sqref="F150:G150">
    <cfRule type="cellIs" dxfId="7609" priority="7783" operator="equal">
      <formula>"red"</formula>
    </cfRule>
    <cfRule type="cellIs" dxfId="7608" priority="7785" operator="equal">
      <formula>3</formula>
    </cfRule>
    <cfRule type="cellIs" dxfId="7607" priority="7786" operator="equal">
      <formula>"yellow"</formula>
    </cfRule>
    <cfRule type="cellIs" dxfId="7606" priority="7787" operator="equal">
      <formula>2</formula>
    </cfRule>
    <cfRule type="cellIs" dxfId="7605" priority="7788" operator="equal">
      <formula>"green"</formula>
    </cfRule>
    <cfRule type="cellIs" dxfId="7604" priority="7789" operator="equal">
      <formula>1</formula>
    </cfRule>
    <cfRule type="cellIs" dxfId="7603" priority="7790" operator="equal">
      <formula>"grey"</formula>
    </cfRule>
    <cfRule type="cellIs" dxfId="7602" priority="7791" operator="equal">
      <formula>0</formula>
    </cfRule>
  </conditionalFormatting>
  <conditionalFormatting sqref="G150">
    <cfRule type="cellIs" dxfId="7601" priority="7784" operator="equal">
      <formula>"red"</formula>
    </cfRule>
  </conditionalFormatting>
  <conditionalFormatting sqref="F150:G150">
    <cfRule type="cellIs" dxfId="7600" priority="7774" operator="equal">
      <formula>"red"</formula>
    </cfRule>
    <cfRule type="cellIs" dxfId="7599" priority="7776" operator="equal">
      <formula>3</formula>
    </cfRule>
    <cfRule type="cellIs" dxfId="7598" priority="7777" operator="equal">
      <formula>"yellow"</formula>
    </cfRule>
    <cfRule type="cellIs" dxfId="7597" priority="7778" operator="equal">
      <formula>2</formula>
    </cfRule>
    <cfRule type="cellIs" dxfId="7596" priority="7779" operator="equal">
      <formula>"green"</formula>
    </cfRule>
    <cfRule type="cellIs" dxfId="7595" priority="7780" operator="equal">
      <formula>1</formula>
    </cfRule>
    <cfRule type="cellIs" dxfId="7594" priority="7781" operator="equal">
      <formula>"grey"</formula>
    </cfRule>
    <cfRule type="cellIs" dxfId="7593" priority="7782" operator="equal">
      <formula>0</formula>
    </cfRule>
  </conditionalFormatting>
  <conditionalFormatting sqref="G150">
    <cfRule type="cellIs" dxfId="7592" priority="7775" operator="equal">
      <formula>"red"</formula>
    </cfRule>
  </conditionalFormatting>
  <conditionalFormatting sqref="F143:G143">
    <cfRule type="cellIs" dxfId="7591" priority="7765" operator="equal">
      <formula>"red"</formula>
    </cfRule>
    <cfRule type="cellIs" dxfId="7590" priority="7767" operator="equal">
      <formula>3</formula>
    </cfRule>
    <cfRule type="cellIs" dxfId="7589" priority="7768" operator="equal">
      <formula>"yellow"</formula>
    </cfRule>
    <cfRule type="cellIs" dxfId="7588" priority="7769" operator="equal">
      <formula>2</formula>
    </cfRule>
    <cfRule type="cellIs" dxfId="7587" priority="7770" operator="equal">
      <formula>"green"</formula>
    </cfRule>
    <cfRule type="cellIs" dxfId="7586" priority="7771" operator="equal">
      <formula>1</formula>
    </cfRule>
    <cfRule type="cellIs" dxfId="7585" priority="7772" operator="equal">
      <formula>"grey"</formula>
    </cfRule>
    <cfRule type="cellIs" dxfId="7584" priority="7773" operator="equal">
      <formula>0</formula>
    </cfRule>
  </conditionalFormatting>
  <conditionalFormatting sqref="G143">
    <cfRule type="cellIs" dxfId="7583" priority="7766" operator="equal">
      <formula>"red"</formula>
    </cfRule>
  </conditionalFormatting>
  <conditionalFormatting sqref="F143:G143">
    <cfRule type="cellIs" dxfId="7582" priority="7756" operator="equal">
      <formula>"red"</formula>
    </cfRule>
    <cfRule type="cellIs" dxfId="7581" priority="7758" operator="equal">
      <formula>3</formula>
    </cfRule>
    <cfRule type="cellIs" dxfId="7580" priority="7759" operator="equal">
      <formula>"yellow"</formula>
    </cfRule>
    <cfRule type="cellIs" dxfId="7579" priority="7760" operator="equal">
      <formula>2</formula>
    </cfRule>
    <cfRule type="cellIs" dxfId="7578" priority="7761" operator="equal">
      <formula>"green"</formula>
    </cfRule>
    <cfRule type="cellIs" dxfId="7577" priority="7762" operator="equal">
      <formula>1</formula>
    </cfRule>
    <cfRule type="cellIs" dxfId="7576" priority="7763" operator="equal">
      <formula>"grey"</formula>
    </cfRule>
    <cfRule type="cellIs" dxfId="7575" priority="7764" operator="equal">
      <formula>0</formula>
    </cfRule>
  </conditionalFormatting>
  <conditionalFormatting sqref="G143">
    <cfRule type="cellIs" dxfId="7574" priority="7757" operator="equal">
      <formula>"red"</formula>
    </cfRule>
  </conditionalFormatting>
  <conditionalFormatting sqref="F149:G149">
    <cfRule type="cellIs" dxfId="7573" priority="7747" operator="equal">
      <formula>"red"</formula>
    </cfRule>
    <cfRule type="cellIs" dxfId="7572" priority="7749" operator="equal">
      <formula>3</formula>
    </cfRule>
    <cfRule type="cellIs" dxfId="7571" priority="7750" operator="equal">
      <formula>"yellow"</formula>
    </cfRule>
    <cfRule type="cellIs" dxfId="7570" priority="7751" operator="equal">
      <formula>2</formula>
    </cfRule>
    <cfRule type="cellIs" dxfId="7569" priority="7752" operator="equal">
      <formula>"green"</formula>
    </cfRule>
    <cfRule type="cellIs" dxfId="7568" priority="7753" operator="equal">
      <formula>1</formula>
    </cfRule>
    <cfRule type="cellIs" dxfId="7567" priority="7754" operator="equal">
      <formula>"grey"</formula>
    </cfRule>
    <cfRule type="cellIs" dxfId="7566" priority="7755" operator="equal">
      <formula>0</formula>
    </cfRule>
  </conditionalFormatting>
  <conditionalFormatting sqref="G149">
    <cfRule type="cellIs" dxfId="7565" priority="7748" operator="equal">
      <formula>"red"</formula>
    </cfRule>
  </conditionalFormatting>
  <conditionalFormatting sqref="F149:G149">
    <cfRule type="cellIs" dxfId="7564" priority="7738" operator="equal">
      <formula>"red"</formula>
    </cfRule>
    <cfRule type="cellIs" dxfId="7563" priority="7740" operator="equal">
      <formula>3</formula>
    </cfRule>
    <cfRule type="cellIs" dxfId="7562" priority="7741" operator="equal">
      <formula>"yellow"</formula>
    </cfRule>
    <cfRule type="cellIs" dxfId="7561" priority="7742" operator="equal">
      <formula>2</formula>
    </cfRule>
    <cfRule type="cellIs" dxfId="7560" priority="7743" operator="equal">
      <formula>"green"</formula>
    </cfRule>
    <cfRule type="cellIs" dxfId="7559" priority="7744" operator="equal">
      <formula>1</formula>
    </cfRule>
    <cfRule type="cellIs" dxfId="7558" priority="7745" operator="equal">
      <formula>"grey"</formula>
    </cfRule>
    <cfRule type="cellIs" dxfId="7557" priority="7746" operator="equal">
      <formula>0</formula>
    </cfRule>
  </conditionalFormatting>
  <conditionalFormatting sqref="G149">
    <cfRule type="cellIs" dxfId="7556" priority="7739" operator="equal">
      <formula>"red"</formula>
    </cfRule>
  </conditionalFormatting>
  <conditionalFormatting sqref="F153:G153">
    <cfRule type="cellIs" dxfId="7555" priority="7737" operator="equal">
      <formula>"red"</formula>
    </cfRule>
    <cfRule type="cellIs" dxfId="7554" priority="18285" operator="equal">
      <formula>3</formula>
    </cfRule>
    <cfRule type="cellIs" dxfId="7553" priority="18285" operator="equal">
      <formula>"yellow"</formula>
    </cfRule>
    <cfRule type="cellIs" dxfId="7552" priority="18285" operator="equal">
      <formula>2</formula>
    </cfRule>
    <cfRule type="cellIs" dxfId="7551" priority="18285" operator="equal">
      <formula>"green"</formula>
    </cfRule>
    <cfRule type="cellIs" dxfId="7550" priority="18285" operator="equal">
      <formula>1</formula>
    </cfRule>
    <cfRule type="cellIs" dxfId="7549" priority="18285" operator="equal">
      <formula>"grey"</formula>
    </cfRule>
    <cfRule type="cellIs" dxfId="7548" priority="18285" operator="equal">
      <formula>0</formula>
    </cfRule>
  </conditionalFormatting>
  <conditionalFormatting sqref="G153">
    <cfRule type="cellIs" dxfId="7547" priority="7736" operator="equal">
      <formula>"red"</formula>
    </cfRule>
  </conditionalFormatting>
  <conditionalFormatting sqref="F152:G152">
    <cfRule type="cellIs" dxfId="7546" priority="7728" operator="equal">
      <formula>"red"</formula>
    </cfRule>
    <cfRule type="cellIs" dxfId="7545" priority="18286" operator="equal">
      <formula>3</formula>
    </cfRule>
    <cfRule type="cellIs" dxfId="7544" priority="18286" operator="equal">
      <formula>"yellow"</formula>
    </cfRule>
    <cfRule type="cellIs" dxfId="7543" priority="18286" operator="equal">
      <formula>2</formula>
    </cfRule>
    <cfRule type="cellIs" dxfId="7542" priority="18286" operator="equal">
      <formula>"green"</formula>
    </cfRule>
    <cfRule type="cellIs" dxfId="7541" priority="18286" operator="equal">
      <formula>1</formula>
    </cfRule>
    <cfRule type="cellIs" dxfId="7540" priority="18286" operator="equal">
      <formula>"grey"</formula>
    </cfRule>
    <cfRule type="cellIs" dxfId="7539" priority="18286" operator="equal">
      <formula>0</formula>
    </cfRule>
  </conditionalFormatting>
  <conditionalFormatting sqref="G152">
    <cfRule type="cellIs" dxfId="7538" priority="7727" operator="equal">
      <formula>"red"</formula>
    </cfRule>
  </conditionalFormatting>
  <conditionalFormatting sqref="F143:G143">
    <cfRule type="cellIs" dxfId="7537" priority="7719" operator="equal">
      <formula>"red"</formula>
    </cfRule>
    <cfRule type="cellIs" dxfId="7536" priority="18287" operator="equal">
      <formula>3</formula>
    </cfRule>
    <cfRule type="cellIs" dxfId="7535" priority="18287" operator="equal">
      <formula>"yellow"</formula>
    </cfRule>
    <cfRule type="cellIs" dxfId="7534" priority="18287" operator="equal">
      <formula>2</formula>
    </cfRule>
    <cfRule type="cellIs" dxfId="7533" priority="18287" operator="equal">
      <formula>"green"</formula>
    </cfRule>
    <cfRule type="cellIs" dxfId="7532" priority="18287" operator="equal">
      <formula>1</formula>
    </cfRule>
    <cfRule type="cellIs" dxfId="7531" priority="18287" operator="equal">
      <formula>"grey"</formula>
    </cfRule>
    <cfRule type="cellIs" dxfId="7530" priority="18287" operator="equal">
      <formula>0</formula>
    </cfRule>
  </conditionalFormatting>
  <conditionalFormatting sqref="G143">
    <cfRule type="cellIs" dxfId="7529" priority="7718" operator="equal">
      <formula>"red"</formula>
    </cfRule>
  </conditionalFormatting>
  <conditionalFormatting sqref="F137:G139">
    <cfRule type="cellIs" dxfId="7528" priority="7729" operator="equal">
      <formula>3</formula>
    </cfRule>
    <cfRule type="cellIs" dxfId="7527" priority="7730" operator="equal">
      <formula>"yellow"</formula>
    </cfRule>
    <cfRule type="cellIs" dxfId="7526" priority="7731" operator="equal">
      <formula>2</formula>
    </cfRule>
    <cfRule type="cellIs" dxfId="7525" priority="7732" operator="equal">
      <formula>"green"</formula>
    </cfRule>
    <cfRule type="cellIs" dxfId="7524" priority="7733" operator="equal">
      <formula>1</formula>
    </cfRule>
    <cfRule type="cellIs" dxfId="7523" priority="7734" operator="equal">
      <formula>"grey"</formula>
    </cfRule>
    <cfRule type="cellIs" dxfId="7522" priority="7735" operator="equal">
      <formula>0</formula>
    </cfRule>
    <cfRule type="cellIs" dxfId="7521" priority="18288" operator="equal">
      <formula>"red"</formula>
    </cfRule>
  </conditionalFormatting>
  <conditionalFormatting sqref="G137:G139">
    <cfRule type="cellIs" dxfId="7520" priority="18289" operator="equal">
      <formula>"red"</formula>
    </cfRule>
  </conditionalFormatting>
  <conditionalFormatting sqref="F136:G136">
    <cfRule type="cellIs" dxfId="7519" priority="7720" operator="equal">
      <formula>3</formula>
    </cfRule>
    <cfRule type="cellIs" dxfId="7518" priority="7721" operator="equal">
      <formula>"yellow"</formula>
    </cfRule>
    <cfRule type="cellIs" dxfId="7517" priority="7722" operator="equal">
      <formula>2</formula>
    </cfRule>
    <cfRule type="cellIs" dxfId="7516" priority="7723" operator="equal">
      <formula>"green"</formula>
    </cfRule>
    <cfRule type="cellIs" dxfId="7515" priority="7724" operator="equal">
      <formula>1</formula>
    </cfRule>
    <cfRule type="cellIs" dxfId="7514" priority="7725" operator="equal">
      <formula>"grey"</formula>
    </cfRule>
    <cfRule type="cellIs" dxfId="7513" priority="7726" operator="equal">
      <formula>0</formula>
    </cfRule>
    <cfRule type="cellIs" dxfId="7512" priority="18290" operator="equal">
      <formula>"red"</formula>
    </cfRule>
  </conditionalFormatting>
  <conditionalFormatting sqref="G136">
    <cfRule type="cellIs" dxfId="7511" priority="18291" operator="equal">
      <formula>"red"</formula>
    </cfRule>
  </conditionalFormatting>
  <conditionalFormatting sqref="F135:G135">
    <cfRule type="cellIs" dxfId="7510" priority="7709" operator="equal">
      <formula>"red"</formula>
    </cfRule>
    <cfRule type="cellIs" dxfId="7509" priority="7711" operator="equal">
      <formula>3</formula>
    </cfRule>
    <cfRule type="cellIs" dxfId="7508" priority="7712" operator="equal">
      <formula>"yellow"</formula>
    </cfRule>
    <cfRule type="cellIs" dxfId="7507" priority="7713" operator="equal">
      <formula>2</formula>
    </cfRule>
    <cfRule type="cellIs" dxfId="7506" priority="7714" operator="equal">
      <formula>"green"</formula>
    </cfRule>
    <cfRule type="cellIs" dxfId="7505" priority="7715" operator="equal">
      <formula>1</formula>
    </cfRule>
    <cfRule type="cellIs" dxfId="7504" priority="7716" operator="equal">
      <formula>"grey"</formula>
    </cfRule>
    <cfRule type="cellIs" dxfId="7503" priority="7717" operator="equal">
      <formula>0</formula>
    </cfRule>
  </conditionalFormatting>
  <conditionalFormatting sqref="G135">
    <cfRule type="cellIs" dxfId="7502" priority="7710" operator="equal">
      <formula>"red"</formula>
    </cfRule>
  </conditionalFormatting>
  <conditionalFormatting sqref="F157:G157">
    <cfRule type="cellIs" dxfId="7501" priority="7700" operator="equal">
      <formula>"red"</formula>
    </cfRule>
    <cfRule type="cellIs" dxfId="7500" priority="7702" operator="equal">
      <formula>3</formula>
    </cfRule>
    <cfRule type="cellIs" dxfId="7499" priority="7703" operator="equal">
      <formula>"yellow"</formula>
    </cfRule>
    <cfRule type="cellIs" dxfId="7498" priority="7704" operator="equal">
      <formula>2</formula>
    </cfRule>
    <cfRule type="cellIs" dxfId="7497" priority="7705" operator="equal">
      <formula>"green"</formula>
    </cfRule>
    <cfRule type="cellIs" dxfId="7496" priority="7706" operator="equal">
      <formula>1</formula>
    </cfRule>
    <cfRule type="cellIs" dxfId="7495" priority="7707" operator="equal">
      <formula>"grey"</formula>
    </cfRule>
    <cfRule type="cellIs" dxfId="7494" priority="7708" operator="equal">
      <formula>0</formula>
    </cfRule>
  </conditionalFormatting>
  <conditionalFormatting sqref="G157">
    <cfRule type="cellIs" dxfId="7493" priority="7701" operator="equal">
      <formula>"red"</formula>
    </cfRule>
  </conditionalFormatting>
  <conditionalFormatting sqref="F143:G143">
    <cfRule type="cellIs" dxfId="7492" priority="7691" operator="equal">
      <formula>"red"</formula>
    </cfRule>
    <cfRule type="cellIs" dxfId="7491" priority="7693" operator="equal">
      <formula>3</formula>
    </cfRule>
    <cfRule type="cellIs" dxfId="7490" priority="7694" operator="equal">
      <formula>"yellow"</formula>
    </cfRule>
    <cfRule type="cellIs" dxfId="7489" priority="7695" operator="equal">
      <formula>2</formula>
    </cfRule>
    <cfRule type="cellIs" dxfId="7488" priority="7696" operator="equal">
      <formula>"green"</formula>
    </cfRule>
    <cfRule type="cellIs" dxfId="7487" priority="7697" operator="equal">
      <formula>1</formula>
    </cfRule>
    <cfRule type="cellIs" dxfId="7486" priority="7698" operator="equal">
      <formula>"grey"</formula>
    </cfRule>
    <cfRule type="cellIs" dxfId="7485" priority="7699" operator="equal">
      <formula>0</formula>
    </cfRule>
  </conditionalFormatting>
  <conditionalFormatting sqref="G143">
    <cfRule type="cellIs" dxfId="7484" priority="7692" operator="equal">
      <formula>"red"</formula>
    </cfRule>
  </conditionalFormatting>
  <conditionalFormatting sqref="F149:G149">
    <cfRule type="cellIs" dxfId="7483" priority="7682" operator="equal">
      <formula>"red"</formula>
    </cfRule>
    <cfRule type="cellIs" dxfId="7482" priority="7684" operator="equal">
      <formula>3</formula>
    </cfRule>
    <cfRule type="cellIs" dxfId="7481" priority="7685" operator="equal">
      <formula>"yellow"</formula>
    </cfRule>
    <cfRule type="cellIs" dxfId="7480" priority="7686" operator="equal">
      <formula>2</formula>
    </cfRule>
    <cfRule type="cellIs" dxfId="7479" priority="7687" operator="equal">
      <formula>"green"</formula>
    </cfRule>
    <cfRule type="cellIs" dxfId="7478" priority="7688" operator="equal">
      <formula>1</formula>
    </cfRule>
    <cfRule type="cellIs" dxfId="7477" priority="7689" operator="equal">
      <formula>"grey"</formula>
    </cfRule>
    <cfRule type="cellIs" dxfId="7476" priority="7690" operator="equal">
      <formula>0</formula>
    </cfRule>
  </conditionalFormatting>
  <conditionalFormatting sqref="G149">
    <cfRule type="cellIs" dxfId="7475" priority="7683" operator="equal">
      <formula>"red"</formula>
    </cfRule>
  </conditionalFormatting>
  <conditionalFormatting sqref="F149:G149">
    <cfRule type="cellIs" dxfId="7474" priority="7673" operator="equal">
      <formula>"red"</formula>
    </cfRule>
    <cfRule type="cellIs" dxfId="7473" priority="7675" operator="equal">
      <formula>3</formula>
    </cfRule>
    <cfRule type="cellIs" dxfId="7472" priority="7676" operator="equal">
      <formula>"yellow"</formula>
    </cfRule>
    <cfRule type="cellIs" dxfId="7471" priority="7677" operator="equal">
      <formula>2</formula>
    </cfRule>
    <cfRule type="cellIs" dxfId="7470" priority="7678" operator="equal">
      <formula>"green"</formula>
    </cfRule>
    <cfRule type="cellIs" dxfId="7469" priority="7679" operator="equal">
      <formula>1</formula>
    </cfRule>
    <cfRule type="cellIs" dxfId="7468" priority="7680" operator="equal">
      <formula>"grey"</formula>
    </cfRule>
    <cfRule type="cellIs" dxfId="7467" priority="7681" operator="equal">
      <formula>0</formula>
    </cfRule>
  </conditionalFormatting>
  <conditionalFormatting sqref="G149">
    <cfRule type="cellIs" dxfId="7466" priority="7674" operator="equal">
      <formula>"red"</formula>
    </cfRule>
  </conditionalFormatting>
  <conditionalFormatting sqref="F142:G142">
    <cfRule type="cellIs" dxfId="7465" priority="7664" operator="equal">
      <formula>"red"</formula>
    </cfRule>
    <cfRule type="cellIs" dxfId="7464" priority="7666" operator="equal">
      <formula>3</formula>
    </cfRule>
    <cfRule type="cellIs" dxfId="7463" priority="7667" operator="equal">
      <formula>"yellow"</formula>
    </cfRule>
    <cfRule type="cellIs" dxfId="7462" priority="7668" operator="equal">
      <formula>2</formula>
    </cfRule>
    <cfRule type="cellIs" dxfId="7461" priority="7669" operator="equal">
      <formula>"green"</formula>
    </cfRule>
    <cfRule type="cellIs" dxfId="7460" priority="7670" operator="equal">
      <formula>1</formula>
    </cfRule>
    <cfRule type="cellIs" dxfId="7459" priority="7671" operator="equal">
      <formula>"grey"</formula>
    </cfRule>
    <cfRule type="cellIs" dxfId="7458" priority="7672" operator="equal">
      <formula>0</formula>
    </cfRule>
  </conditionalFormatting>
  <conditionalFormatting sqref="G142">
    <cfRule type="cellIs" dxfId="7457" priority="7665" operator="equal">
      <formula>"red"</formula>
    </cfRule>
  </conditionalFormatting>
  <conditionalFormatting sqref="F142:G142">
    <cfRule type="cellIs" dxfId="7456" priority="7655" operator="equal">
      <formula>"red"</formula>
    </cfRule>
    <cfRule type="cellIs" dxfId="7455" priority="7657" operator="equal">
      <formula>3</formula>
    </cfRule>
    <cfRule type="cellIs" dxfId="7454" priority="7658" operator="equal">
      <formula>"yellow"</formula>
    </cfRule>
    <cfRule type="cellIs" dxfId="7453" priority="7659" operator="equal">
      <formula>2</formula>
    </cfRule>
    <cfRule type="cellIs" dxfId="7452" priority="7660" operator="equal">
      <formula>"green"</formula>
    </cfRule>
    <cfRule type="cellIs" dxfId="7451" priority="7661" operator="equal">
      <formula>1</formula>
    </cfRule>
    <cfRule type="cellIs" dxfId="7450" priority="7662" operator="equal">
      <formula>"grey"</formula>
    </cfRule>
    <cfRule type="cellIs" dxfId="7449" priority="7663" operator="equal">
      <formula>0</formula>
    </cfRule>
  </conditionalFormatting>
  <conditionalFormatting sqref="G142">
    <cfRule type="cellIs" dxfId="7448" priority="7656" operator="equal">
      <formula>"red"</formula>
    </cfRule>
  </conditionalFormatting>
  <conditionalFormatting sqref="F148:G148">
    <cfRule type="cellIs" dxfId="7447" priority="7646" operator="equal">
      <formula>"red"</formula>
    </cfRule>
    <cfRule type="cellIs" dxfId="7446" priority="7648" operator="equal">
      <formula>3</formula>
    </cfRule>
    <cfRule type="cellIs" dxfId="7445" priority="7649" operator="equal">
      <formula>"yellow"</formula>
    </cfRule>
    <cfRule type="cellIs" dxfId="7444" priority="7650" operator="equal">
      <formula>2</formula>
    </cfRule>
    <cfRule type="cellIs" dxfId="7443" priority="7651" operator="equal">
      <formula>"green"</formula>
    </cfRule>
    <cfRule type="cellIs" dxfId="7442" priority="7652" operator="equal">
      <formula>1</formula>
    </cfRule>
    <cfRule type="cellIs" dxfId="7441" priority="7653" operator="equal">
      <formula>"grey"</formula>
    </cfRule>
    <cfRule type="cellIs" dxfId="7440" priority="7654" operator="equal">
      <formula>0</formula>
    </cfRule>
  </conditionalFormatting>
  <conditionalFormatting sqref="G148">
    <cfRule type="cellIs" dxfId="7439" priority="7647" operator="equal">
      <formula>"red"</formula>
    </cfRule>
  </conditionalFormatting>
  <conditionalFormatting sqref="F148:G148">
    <cfRule type="cellIs" dxfId="7438" priority="7637" operator="equal">
      <formula>"red"</formula>
    </cfRule>
    <cfRule type="cellIs" dxfId="7437" priority="7639" operator="equal">
      <formula>3</formula>
    </cfRule>
    <cfRule type="cellIs" dxfId="7436" priority="7640" operator="equal">
      <formula>"yellow"</formula>
    </cfRule>
    <cfRule type="cellIs" dxfId="7435" priority="7641" operator="equal">
      <formula>2</formula>
    </cfRule>
    <cfRule type="cellIs" dxfId="7434" priority="7642" operator="equal">
      <formula>"green"</formula>
    </cfRule>
    <cfRule type="cellIs" dxfId="7433" priority="7643" operator="equal">
      <formula>1</formula>
    </cfRule>
    <cfRule type="cellIs" dxfId="7432" priority="7644" operator="equal">
      <formula>"grey"</formula>
    </cfRule>
    <cfRule type="cellIs" dxfId="7431" priority="7645" operator="equal">
      <formula>0</formula>
    </cfRule>
  </conditionalFormatting>
  <conditionalFormatting sqref="G148">
    <cfRule type="cellIs" dxfId="7430" priority="7638" operator="equal">
      <formula>"red"</formula>
    </cfRule>
  </conditionalFormatting>
  <conditionalFormatting sqref="F156:G156">
    <cfRule type="cellIs" dxfId="7429" priority="7629" operator="equal">
      <formula>"red"</formula>
    </cfRule>
    <cfRule type="cellIs" dxfId="7428" priority="7630" operator="equal">
      <formula>3</formula>
    </cfRule>
    <cfRule type="cellIs" dxfId="7427" priority="7631" operator="equal">
      <formula>"yellow"</formula>
    </cfRule>
    <cfRule type="cellIs" dxfId="7426" priority="7632" operator="equal">
      <formula>2</formula>
    </cfRule>
    <cfRule type="cellIs" dxfId="7425" priority="7633" operator="equal">
      <formula>"green"</formula>
    </cfRule>
    <cfRule type="cellIs" dxfId="7424" priority="7634" operator="equal">
      <formula>1</formula>
    </cfRule>
    <cfRule type="cellIs" dxfId="7423" priority="7635" operator="equal">
      <formula>"grey"</formula>
    </cfRule>
    <cfRule type="cellIs" dxfId="7422" priority="7636" operator="equal">
      <formula>0</formula>
    </cfRule>
  </conditionalFormatting>
  <conditionalFormatting sqref="G156">
    <cfRule type="cellIs" dxfId="7421" priority="18292" operator="equal">
      <formula>"red"</formula>
    </cfRule>
  </conditionalFormatting>
  <conditionalFormatting sqref="F159:G159">
    <cfRule type="cellIs" dxfId="7420" priority="7628" operator="equal">
      <formula>"red"</formula>
    </cfRule>
    <cfRule type="cellIs" dxfId="7419" priority="18293" operator="equal">
      <formula>3</formula>
    </cfRule>
    <cfRule type="cellIs" dxfId="7418" priority="18293" operator="equal">
      <formula>"yellow"</formula>
    </cfRule>
    <cfRule type="cellIs" dxfId="7417" priority="18293" operator="equal">
      <formula>2</formula>
    </cfRule>
    <cfRule type="cellIs" dxfId="7416" priority="18293" operator="equal">
      <formula>"green"</formula>
    </cfRule>
    <cfRule type="cellIs" dxfId="7415" priority="18293" operator="equal">
      <formula>1</formula>
    </cfRule>
    <cfRule type="cellIs" dxfId="7414" priority="18293" operator="equal">
      <formula>"grey"</formula>
    </cfRule>
    <cfRule type="cellIs" dxfId="7413" priority="18293" operator="equal">
      <formula>0</formula>
    </cfRule>
  </conditionalFormatting>
  <conditionalFormatting sqref="G159">
    <cfRule type="cellIs" dxfId="7412" priority="7627" operator="equal">
      <formula>"red"</formula>
    </cfRule>
  </conditionalFormatting>
  <conditionalFormatting sqref="F160:G160">
    <cfRule type="cellIs" dxfId="7411" priority="7619" operator="equal">
      <formula>"red"</formula>
    </cfRule>
    <cfRule type="cellIs" dxfId="7410" priority="18294" operator="equal">
      <formula>3</formula>
    </cfRule>
    <cfRule type="cellIs" dxfId="7409" priority="18294" operator="equal">
      <formula>"yellow"</formula>
    </cfRule>
    <cfRule type="cellIs" dxfId="7408" priority="18294" operator="equal">
      <formula>2</formula>
    </cfRule>
    <cfRule type="cellIs" dxfId="7407" priority="18294" operator="equal">
      <formula>"green"</formula>
    </cfRule>
    <cfRule type="cellIs" dxfId="7406" priority="18294" operator="equal">
      <formula>1</formula>
    </cfRule>
    <cfRule type="cellIs" dxfId="7405" priority="18294" operator="equal">
      <formula>"grey"</formula>
    </cfRule>
    <cfRule type="cellIs" dxfId="7404" priority="18294" operator="equal">
      <formula>0</formula>
    </cfRule>
  </conditionalFormatting>
  <conditionalFormatting sqref="G160">
    <cfRule type="cellIs" dxfId="7403" priority="7618" operator="equal">
      <formula>"red"</formula>
    </cfRule>
  </conditionalFormatting>
  <conditionalFormatting sqref="F167:G167">
    <cfRule type="cellIs" dxfId="7402" priority="7620" operator="equal">
      <formula>3</formula>
    </cfRule>
    <cfRule type="cellIs" dxfId="7401" priority="7621" operator="equal">
      <formula>"yellow"</formula>
    </cfRule>
    <cfRule type="cellIs" dxfId="7400" priority="7622" operator="equal">
      <formula>2</formula>
    </cfRule>
    <cfRule type="cellIs" dxfId="7399" priority="7623" operator="equal">
      <formula>"green"</formula>
    </cfRule>
    <cfRule type="cellIs" dxfId="7398" priority="7624" operator="equal">
      <formula>1</formula>
    </cfRule>
    <cfRule type="cellIs" dxfId="7397" priority="7625" operator="equal">
      <formula>"grey"</formula>
    </cfRule>
    <cfRule type="cellIs" dxfId="7396" priority="7626" operator="equal">
      <formula>0</formula>
    </cfRule>
    <cfRule type="cellIs" dxfId="7395" priority="18295" operator="equal">
      <formula>"red"</formula>
    </cfRule>
  </conditionalFormatting>
  <conditionalFormatting sqref="G167">
    <cfRule type="cellIs" dxfId="7394" priority="18296" operator="equal">
      <formula>"red"</formula>
    </cfRule>
  </conditionalFormatting>
  <conditionalFormatting sqref="F162:G162">
    <cfRule type="cellIs" dxfId="7393" priority="7610" operator="equal">
      <formula>"red"</formula>
    </cfRule>
    <cfRule type="cellIs" dxfId="7392" priority="18297" operator="equal">
      <formula>3</formula>
    </cfRule>
    <cfRule type="cellIs" dxfId="7391" priority="18297" operator="equal">
      <formula>"yellow"</formula>
    </cfRule>
    <cfRule type="cellIs" dxfId="7390" priority="18297" operator="equal">
      <formula>2</formula>
    </cfRule>
    <cfRule type="cellIs" dxfId="7389" priority="18297" operator="equal">
      <formula>"green"</formula>
    </cfRule>
    <cfRule type="cellIs" dxfId="7388" priority="18297" operator="equal">
      <formula>1</formula>
    </cfRule>
    <cfRule type="cellIs" dxfId="7387" priority="18297" operator="equal">
      <formula>"grey"</formula>
    </cfRule>
    <cfRule type="cellIs" dxfId="7386" priority="18297" operator="equal">
      <formula>0</formula>
    </cfRule>
  </conditionalFormatting>
  <conditionalFormatting sqref="G162">
    <cfRule type="cellIs" dxfId="7385" priority="7609" operator="equal">
      <formula>"red"</formula>
    </cfRule>
  </conditionalFormatting>
  <conditionalFormatting sqref="F161:G161">
    <cfRule type="cellIs" dxfId="7384" priority="7608" operator="equal">
      <formula>"red"</formula>
    </cfRule>
    <cfRule type="cellIs" dxfId="7383" priority="18298" operator="equal">
      <formula>3</formula>
    </cfRule>
    <cfRule type="cellIs" dxfId="7382" priority="18298" operator="equal">
      <formula>"yellow"</formula>
    </cfRule>
    <cfRule type="cellIs" dxfId="7381" priority="18298" operator="equal">
      <formula>2</formula>
    </cfRule>
    <cfRule type="cellIs" dxfId="7380" priority="18298" operator="equal">
      <formula>"green"</formula>
    </cfRule>
    <cfRule type="cellIs" dxfId="7379" priority="18298" operator="equal">
      <formula>1</formula>
    </cfRule>
    <cfRule type="cellIs" dxfId="7378" priority="18298" operator="equal">
      <formula>"grey"</formula>
    </cfRule>
    <cfRule type="cellIs" dxfId="7377" priority="18298" operator="equal">
      <formula>0</formula>
    </cfRule>
  </conditionalFormatting>
  <conditionalFormatting sqref="G161">
    <cfRule type="cellIs" dxfId="7376" priority="7607" operator="equal">
      <formula>"red"</formula>
    </cfRule>
  </conditionalFormatting>
  <conditionalFormatting sqref="F160:G160">
    <cfRule type="cellIs" dxfId="7375" priority="7611" operator="equal">
      <formula>3</formula>
    </cfRule>
    <cfRule type="cellIs" dxfId="7374" priority="7612" operator="equal">
      <formula>"yellow"</formula>
    </cfRule>
    <cfRule type="cellIs" dxfId="7373" priority="7613" operator="equal">
      <formula>2</formula>
    </cfRule>
    <cfRule type="cellIs" dxfId="7372" priority="7614" operator="equal">
      <formula>"green"</formula>
    </cfRule>
    <cfRule type="cellIs" dxfId="7371" priority="7615" operator="equal">
      <formula>1</formula>
    </cfRule>
    <cfRule type="cellIs" dxfId="7370" priority="7616" operator="equal">
      <formula>"grey"</formula>
    </cfRule>
    <cfRule type="cellIs" dxfId="7369" priority="7617" operator="equal">
      <formula>0</formula>
    </cfRule>
    <cfRule type="cellIs" dxfId="7368" priority="18299" operator="equal">
      <formula>"red"</formula>
    </cfRule>
  </conditionalFormatting>
  <conditionalFormatting sqref="G160">
    <cfRule type="cellIs" dxfId="7367" priority="18300" operator="equal">
      <formula>"red"</formula>
    </cfRule>
  </conditionalFormatting>
  <conditionalFormatting sqref="F161:G161">
    <cfRule type="cellIs" dxfId="7366" priority="7606" operator="equal">
      <formula>"red"</formula>
    </cfRule>
    <cfRule type="cellIs" dxfId="7365" priority="18301" operator="equal">
      <formula>3</formula>
    </cfRule>
    <cfRule type="cellIs" dxfId="7364" priority="18301" operator="equal">
      <formula>"yellow"</formula>
    </cfRule>
    <cfRule type="cellIs" dxfId="7363" priority="18301" operator="equal">
      <formula>2</formula>
    </cfRule>
    <cfRule type="cellIs" dxfId="7362" priority="18301" operator="equal">
      <formula>"green"</formula>
    </cfRule>
    <cfRule type="cellIs" dxfId="7361" priority="18301" operator="equal">
      <formula>1</formula>
    </cfRule>
    <cfRule type="cellIs" dxfId="7360" priority="18301" operator="equal">
      <formula>"grey"</formula>
    </cfRule>
    <cfRule type="cellIs" dxfId="7359" priority="18301" operator="equal">
      <formula>0</formula>
    </cfRule>
  </conditionalFormatting>
  <conditionalFormatting sqref="G161">
    <cfRule type="cellIs" dxfId="7358" priority="7605" operator="equal">
      <formula>"red"</formula>
    </cfRule>
  </conditionalFormatting>
  <conditionalFormatting sqref="F160:G160">
    <cfRule type="cellIs" dxfId="7357" priority="7597" operator="equal">
      <formula>"red"</formula>
    </cfRule>
    <cfRule type="cellIs" dxfId="7356" priority="18302" operator="equal">
      <formula>3</formula>
    </cfRule>
    <cfRule type="cellIs" dxfId="7355" priority="18302" operator="equal">
      <formula>"yellow"</formula>
    </cfRule>
    <cfRule type="cellIs" dxfId="7354" priority="18302" operator="equal">
      <formula>2</formula>
    </cfRule>
    <cfRule type="cellIs" dxfId="7353" priority="18302" operator="equal">
      <formula>"green"</formula>
    </cfRule>
    <cfRule type="cellIs" dxfId="7352" priority="18302" operator="equal">
      <formula>1</formula>
    </cfRule>
    <cfRule type="cellIs" dxfId="7351" priority="18302" operator="equal">
      <formula>"grey"</formula>
    </cfRule>
    <cfRule type="cellIs" dxfId="7350" priority="18302" operator="equal">
      <formula>0</formula>
    </cfRule>
  </conditionalFormatting>
  <conditionalFormatting sqref="G160">
    <cfRule type="cellIs" dxfId="7349" priority="7596" operator="equal">
      <formula>"red"</formula>
    </cfRule>
  </conditionalFormatting>
  <conditionalFormatting sqref="F165:G165">
    <cfRule type="cellIs" dxfId="7348" priority="7598" operator="equal">
      <formula>3</formula>
    </cfRule>
    <cfRule type="cellIs" dxfId="7347" priority="7599" operator="equal">
      <formula>"yellow"</formula>
    </cfRule>
    <cfRule type="cellIs" dxfId="7346" priority="7600" operator="equal">
      <formula>2</formula>
    </cfRule>
    <cfRule type="cellIs" dxfId="7345" priority="7601" operator="equal">
      <formula>"green"</formula>
    </cfRule>
    <cfRule type="cellIs" dxfId="7344" priority="7602" operator="equal">
      <formula>1</formula>
    </cfRule>
    <cfRule type="cellIs" dxfId="7343" priority="7603" operator="equal">
      <formula>"grey"</formula>
    </cfRule>
    <cfRule type="cellIs" dxfId="7342" priority="7604" operator="equal">
      <formula>0</formula>
    </cfRule>
    <cfRule type="cellIs" dxfId="7341" priority="18303" operator="equal">
      <formula>"red"</formula>
    </cfRule>
  </conditionalFormatting>
  <conditionalFormatting sqref="G165">
    <cfRule type="cellIs" dxfId="7340" priority="18304" operator="equal">
      <formula>"red"</formula>
    </cfRule>
  </conditionalFormatting>
  <conditionalFormatting sqref="F164:G164">
    <cfRule type="cellIs" dxfId="7339" priority="7588" operator="equal">
      <formula>"red"</formula>
    </cfRule>
    <cfRule type="cellIs" dxfId="7338" priority="7589" operator="equal">
      <formula>3</formula>
    </cfRule>
    <cfRule type="cellIs" dxfId="7337" priority="7590" operator="equal">
      <formula>"yellow"</formula>
    </cfRule>
    <cfRule type="cellIs" dxfId="7336" priority="7591" operator="equal">
      <formula>2</formula>
    </cfRule>
    <cfRule type="cellIs" dxfId="7335" priority="7592" operator="equal">
      <formula>"green"</formula>
    </cfRule>
    <cfRule type="cellIs" dxfId="7334" priority="7593" operator="equal">
      <formula>1</formula>
    </cfRule>
    <cfRule type="cellIs" dxfId="7333" priority="7594" operator="equal">
      <formula>"grey"</formula>
    </cfRule>
    <cfRule type="cellIs" dxfId="7332" priority="7595" operator="equal">
      <formula>0</formula>
    </cfRule>
  </conditionalFormatting>
  <conditionalFormatting sqref="G164">
    <cfRule type="cellIs" dxfId="7331" priority="18305" operator="equal">
      <formula>"red"</formula>
    </cfRule>
  </conditionalFormatting>
  <conditionalFormatting sqref="F169:G171">
    <cfRule type="cellIs" dxfId="7330" priority="7580" operator="equal">
      <formula>"red"</formula>
    </cfRule>
    <cfRule type="cellIs" dxfId="7329" priority="7581" operator="equal">
      <formula>3</formula>
    </cfRule>
    <cfRule type="cellIs" dxfId="7328" priority="7582" operator="equal">
      <formula>"yellow"</formula>
    </cfRule>
    <cfRule type="cellIs" dxfId="7327" priority="7583" operator="equal">
      <formula>2</formula>
    </cfRule>
    <cfRule type="cellIs" dxfId="7326" priority="7584" operator="equal">
      <formula>"green"</formula>
    </cfRule>
    <cfRule type="cellIs" dxfId="7325" priority="7585" operator="equal">
      <formula>1</formula>
    </cfRule>
    <cfRule type="cellIs" dxfId="7324" priority="7586" operator="equal">
      <formula>"grey"</formula>
    </cfRule>
    <cfRule type="cellIs" dxfId="7323" priority="7587" operator="equal">
      <formula>0</formula>
    </cfRule>
  </conditionalFormatting>
  <conditionalFormatting sqref="G169:G171">
    <cfRule type="cellIs" dxfId="7322" priority="18306" operator="equal">
      <formula>"red"</formula>
    </cfRule>
  </conditionalFormatting>
  <conditionalFormatting sqref="F169:G169">
    <cfRule type="cellIs" dxfId="7321" priority="7572" operator="equal">
      <formula>"red"</formula>
    </cfRule>
    <cfRule type="cellIs" dxfId="7320" priority="7573" operator="equal">
      <formula>3</formula>
    </cfRule>
    <cfRule type="cellIs" dxfId="7319" priority="7574" operator="equal">
      <formula>"yellow"</formula>
    </cfRule>
    <cfRule type="cellIs" dxfId="7318" priority="7575" operator="equal">
      <formula>2</formula>
    </cfRule>
    <cfRule type="cellIs" dxfId="7317" priority="7576" operator="equal">
      <formula>"green"</formula>
    </cfRule>
    <cfRule type="cellIs" dxfId="7316" priority="7577" operator="equal">
      <formula>1</formula>
    </cfRule>
    <cfRule type="cellIs" dxfId="7315" priority="7578" operator="equal">
      <formula>"grey"</formula>
    </cfRule>
    <cfRule type="cellIs" dxfId="7314" priority="7579" operator="equal">
      <formula>0</formula>
    </cfRule>
  </conditionalFormatting>
  <conditionalFormatting sqref="G169">
    <cfRule type="cellIs" dxfId="7313" priority="18307" operator="equal">
      <formula>"red"</formula>
    </cfRule>
  </conditionalFormatting>
  <conditionalFormatting sqref="F172:G172">
    <cfRule type="cellIs" dxfId="7312" priority="7564" operator="equal">
      <formula>"red"</formula>
    </cfRule>
    <cfRule type="cellIs" dxfId="7311" priority="7565" operator="equal">
      <formula>3</formula>
    </cfRule>
    <cfRule type="cellIs" dxfId="7310" priority="7566" operator="equal">
      <formula>"yellow"</formula>
    </cfRule>
    <cfRule type="cellIs" dxfId="7309" priority="7567" operator="equal">
      <formula>2</formula>
    </cfRule>
    <cfRule type="cellIs" dxfId="7308" priority="7568" operator="equal">
      <formula>"green"</formula>
    </cfRule>
    <cfRule type="cellIs" dxfId="7307" priority="7569" operator="equal">
      <formula>1</formula>
    </cfRule>
    <cfRule type="cellIs" dxfId="7306" priority="7570" operator="equal">
      <formula>"grey"</formula>
    </cfRule>
    <cfRule type="cellIs" dxfId="7305" priority="7571" operator="equal">
      <formula>0</formula>
    </cfRule>
  </conditionalFormatting>
  <conditionalFormatting sqref="G172">
    <cfRule type="cellIs" dxfId="7304" priority="18308" operator="equal">
      <formula>"red"</formula>
    </cfRule>
  </conditionalFormatting>
  <conditionalFormatting sqref="F172:G172">
    <cfRule type="cellIs" dxfId="7303" priority="7556" operator="equal">
      <formula>"red"</formula>
    </cfRule>
    <cfRule type="cellIs" dxfId="7302" priority="7557" operator="equal">
      <formula>3</formula>
    </cfRule>
    <cfRule type="cellIs" dxfId="7301" priority="7558" operator="equal">
      <formula>"yellow"</formula>
    </cfRule>
    <cfRule type="cellIs" dxfId="7300" priority="7559" operator="equal">
      <formula>2</formula>
    </cfRule>
    <cfRule type="cellIs" dxfId="7299" priority="7560" operator="equal">
      <formula>"green"</formula>
    </cfRule>
    <cfRule type="cellIs" dxfId="7298" priority="7561" operator="equal">
      <formula>1</formula>
    </cfRule>
    <cfRule type="cellIs" dxfId="7297" priority="7562" operator="equal">
      <formula>"grey"</formula>
    </cfRule>
    <cfRule type="cellIs" dxfId="7296" priority="7563" operator="equal">
      <formula>0</formula>
    </cfRule>
  </conditionalFormatting>
  <conditionalFormatting sqref="G172">
    <cfRule type="cellIs" dxfId="7295" priority="18309" operator="equal">
      <formula>"red"</formula>
    </cfRule>
  </conditionalFormatting>
  <conditionalFormatting sqref="F171:G171">
    <cfRule type="cellIs" dxfId="7294" priority="7548" operator="equal">
      <formula>"red"</formula>
    </cfRule>
    <cfRule type="cellIs" dxfId="7293" priority="7549" operator="equal">
      <formula>3</formula>
    </cfRule>
    <cfRule type="cellIs" dxfId="7292" priority="7550" operator="equal">
      <formula>"yellow"</formula>
    </cfRule>
    <cfRule type="cellIs" dxfId="7291" priority="7551" operator="equal">
      <formula>2</formula>
    </cfRule>
    <cfRule type="cellIs" dxfId="7290" priority="7552" operator="equal">
      <formula>"green"</formula>
    </cfRule>
    <cfRule type="cellIs" dxfId="7289" priority="7553" operator="equal">
      <formula>1</formula>
    </cfRule>
    <cfRule type="cellIs" dxfId="7288" priority="7554" operator="equal">
      <formula>"grey"</formula>
    </cfRule>
    <cfRule type="cellIs" dxfId="7287" priority="7555" operator="equal">
      <formula>0</formula>
    </cfRule>
  </conditionalFormatting>
  <conditionalFormatting sqref="G171">
    <cfRule type="cellIs" dxfId="7286" priority="18310" operator="equal">
      <formula>"red"</formula>
    </cfRule>
  </conditionalFormatting>
  <conditionalFormatting sqref="F171:G171">
    <cfRule type="cellIs" dxfId="7285" priority="7540" operator="equal">
      <formula>"red"</formula>
    </cfRule>
    <cfRule type="cellIs" dxfId="7284" priority="7541" operator="equal">
      <formula>3</formula>
    </cfRule>
    <cfRule type="cellIs" dxfId="7283" priority="7542" operator="equal">
      <formula>"yellow"</formula>
    </cfRule>
    <cfRule type="cellIs" dxfId="7282" priority="7543" operator="equal">
      <formula>2</formula>
    </cfRule>
    <cfRule type="cellIs" dxfId="7281" priority="7544" operator="equal">
      <formula>"green"</formula>
    </cfRule>
    <cfRule type="cellIs" dxfId="7280" priority="7545" operator="equal">
      <formula>1</formula>
    </cfRule>
    <cfRule type="cellIs" dxfId="7279" priority="7546" operator="equal">
      <formula>"grey"</formula>
    </cfRule>
    <cfRule type="cellIs" dxfId="7278" priority="7547" operator="equal">
      <formula>0</formula>
    </cfRule>
  </conditionalFormatting>
  <conditionalFormatting sqref="G171">
    <cfRule type="cellIs" dxfId="7277" priority="18311" operator="equal">
      <formula>"red"</formula>
    </cfRule>
  </conditionalFormatting>
  <conditionalFormatting sqref="F177:G177">
    <cfRule type="cellIs" dxfId="7276" priority="7532" operator="equal">
      <formula>"red"</formula>
    </cfRule>
    <cfRule type="cellIs" dxfId="7275" priority="7533" operator="equal">
      <formula>3</formula>
    </cfRule>
    <cfRule type="cellIs" dxfId="7274" priority="7534" operator="equal">
      <formula>"yellow"</formula>
    </cfRule>
    <cfRule type="cellIs" dxfId="7273" priority="7535" operator="equal">
      <formula>2</formula>
    </cfRule>
    <cfRule type="cellIs" dxfId="7272" priority="7536" operator="equal">
      <formula>"green"</formula>
    </cfRule>
    <cfRule type="cellIs" dxfId="7271" priority="7537" operator="equal">
      <formula>1</formula>
    </cfRule>
    <cfRule type="cellIs" dxfId="7270" priority="7538" operator="equal">
      <formula>"grey"</formula>
    </cfRule>
    <cfRule type="cellIs" dxfId="7269" priority="7539" operator="equal">
      <formula>0</formula>
    </cfRule>
  </conditionalFormatting>
  <conditionalFormatting sqref="G177">
    <cfRule type="cellIs" dxfId="7268" priority="18312" operator="equal">
      <formula>"red"</formula>
    </cfRule>
  </conditionalFormatting>
  <conditionalFormatting sqref="F174:G176">
    <cfRule type="cellIs" dxfId="7267" priority="7524" operator="equal">
      <formula>"red"</formula>
    </cfRule>
    <cfRule type="cellIs" dxfId="7266" priority="7525" operator="equal">
      <formula>3</formula>
    </cfRule>
    <cfRule type="cellIs" dxfId="7265" priority="7526" operator="equal">
      <formula>"yellow"</formula>
    </cfRule>
    <cfRule type="cellIs" dxfId="7264" priority="7527" operator="equal">
      <formula>2</formula>
    </cfRule>
    <cfRule type="cellIs" dxfId="7263" priority="7528" operator="equal">
      <formula>"green"</formula>
    </cfRule>
    <cfRule type="cellIs" dxfId="7262" priority="7529" operator="equal">
      <formula>1</formula>
    </cfRule>
    <cfRule type="cellIs" dxfId="7261" priority="7530" operator="equal">
      <formula>"grey"</formula>
    </cfRule>
    <cfRule type="cellIs" dxfId="7260" priority="7531" operator="equal">
      <formula>0</formula>
    </cfRule>
  </conditionalFormatting>
  <conditionalFormatting sqref="G174:G176">
    <cfRule type="cellIs" dxfId="7259" priority="18313" operator="equal">
      <formula>"red"</formula>
    </cfRule>
  </conditionalFormatting>
  <conditionalFormatting sqref="F174:G174">
    <cfRule type="cellIs" dxfId="7258" priority="7516" operator="equal">
      <formula>"red"</formula>
    </cfRule>
    <cfRule type="cellIs" dxfId="7257" priority="7517" operator="equal">
      <formula>3</formula>
    </cfRule>
    <cfRule type="cellIs" dxfId="7256" priority="7518" operator="equal">
      <formula>"yellow"</formula>
    </cfRule>
    <cfRule type="cellIs" dxfId="7255" priority="7519" operator="equal">
      <formula>2</formula>
    </cfRule>
    <cfRule type="cellIs" dxfId="7254" priority="7520" operator="equal">
      <formula>"green"</formula>
    </cfRule>
    <cfRule type="cellIs" dxfId="7253" priority="7521" operator="equal">
      <formula>1</formula>
    </cfRule>
    <cfRule type="cellIs" dxfId="7252" priority="7522" operator="equal">
      <formula>"grey"</formula>
    </cfRule>
    <cfRule type="cellIs" dxfId="7251" priority="7523" operator="equal">
      <formula>0</formula>
    </cfRule>
  </conditionalFormatting>
  <conditionalFormatting sqref="G174">
    <cfRule type="cellIs" dxfId="7250" priority="18314" operator="equal">
      <formula>"red"</formula>
    </cfRule>
  </conditionalFormatting>
  <conditionalFormatting sqref="F177:G177">
    <cfRule type="cellIs" dxfId="7249" priority="7508" operator="equal">
      <formula>"red"</formula>
    </cfRule>
    <cfRule type="cellIs" dxfId="7248" priority="7509" operator="equal">
      <formula>3</formula>
    </cfRule>
    <cfRule type="cellIs" dxfId="7247" priority="7510" operator="equal">
      <formula>"yellow"</formula>
    </cfRule>
    <cfRule type="cellIs" dxfId="7246" priority="7511" operator="equal">
      <formula>2</formula>
    </cfRule>
    <cfRule type="cellIs" dxfId="7245" priority="7512" operator="equal">
      <formula>"green"</formula>
    </cfRule>
    <cfRule type="cellIs" dxfId="7244" priority="7513" operator="equal">
      <formula>1</formula>
    </cfRule>
    <cfRule type="cellIs" dxfId="7243" priority="7514" operator="equal">
      <formula>"grey"</formula>
    </cfRule>
    <cfRule type="cellIs" dxfId="7242" priority="7515" operator="equal">
      <formula>0</formula>
    </cfRule>
  </conditionalFormatting>
  <conditionalFormatting sqref="G177">
    <cfRule type="cellIs" dxfId="7241" priority="18315" operator="equal">
      <formula>"red"</formula>
    </cfRule>
  </conditionalFormatting>
  <conditionalFormatting sqref="F177:G177">
    <cfRule type="cellIs" dxfId="7240" priority="7500" operator="equal">
      <formula>"red"</formula>
    </cfRule>
    <cfRule type="cellIs" dxfId="7239" priority="7501" operator="equal">
      <formula>3</formula>
    </cfRule>
    <cfRule type="cellIs" dxfId="7238" priority="7502" operator="equal">
      <formula>"yellow"</formula>
    </cfRule>
    <cfRule type="cellIs" dxfId="7237" priority="7503" operator="equal">
      <formula>2</formula>
    </cfRule>
    <cfRule type="cellIs" dxfId="7236" priority="7504" operator="equal">
      <formula>"green"</formula>
    </cfRule>
    <cfRule type="cellIs" dxfId="7235" priority="7505" operator="equal">
      <formula>1</formula>
    </cfRule>
    <cfRule type="cellIs" dxfId="7234" priority="7506" operator="equal">
      <formula>"grey"</formula>
    </cfRule>
    <cfRule type="cellIs" dxfId="7233" priority="7507" operator="equal">
      <formula>0</formula>
    </cfRule>
  </conditionalFormatting>
  <conditionalFormatting sqref="G177">
    <cfRule type="cellIs" dxfId="7232" priority="18316" operator="equal">
      <formula>"red"</formula>
    </cfRule>
  </conditionalFormatting>
  <conditionalFormatting sqref="F176:G176">
    <cfRule type="cellIs" dxfId="7231" priority="7492" operator="equal">
      <formula>"red"</formula>
    </cfRule>
    <cfRule type="cellIs" dxfId="7230" priority="7493" operator="equal">
      <formula>3</formula>
    </cfRule>
    <cfRule type="cellIs" dxfId="7229" priority="7494" operator="equal">
      <formula>"yellow"</formula>
    </cfRule>
    <cfRule type="cellIs" dxfId="7228" priority="7495" operator="equal">
      <formula>2</formula>
    </cfRule>
    <cfRule type="cellIs" dxfId="7227" priority="7496" operator="equal">
      <formula>"green"</formula>
    </cfRule>
    <cfRule type="cellIs" dxfId="7226" priority="7497" operator="equal">
      <formula>1</formula>
    </cfRule>
    <cfRule type="cellIs" dxfId="7225" priority="7498" operator="equal">
      <formula>"grey"</formula>
    </cfRule>
    <cfRule type="cellIs" dxfId="7224" priority="7499" operator="equal">
      <formula>0</formula>
    </cfRule>
  </conditionalFormatting>
  <conditionalFormatting sqref="G176">
    <cfRule type="cellIs" dxfId="7223" priority="18317" operator="equal">
      <formula>"red"</formula>
    </cfRule>
  </conditionalFormatting>
  <conditionalFormatting sqref="F176:G176">
    <cfRule type="cellIs" dxfId="7222" priority="7484" operator="equal">
      <formula>"red"</formula>
    </cfRule>
    <cfRule type="cellIs" dxfId="7221" priority="7485" operator="equal">
      <formula>3</formula>
    </cfRule>
    <cfRule type="cellIs" dxfId="7220" priority="7486" operator="equal">
      <formula>"yellow"</formula>
    </cfRule>
    <cfRule type="cellIs" dxfId="7219" priority="7487" operator="equal">
      <formula>2</formula>
    </cfRule>
    <cfRule type="cellIs" dxfId="7218" priority="7488" operator="equal">
      <formula>"green"</formula>
    </cfRule>
    <cfRule type="cellIs" dxfId="7217" priority="7489" operator="equal">
      <formula>1</formula>
    </cfRule>
    <cfRule type="cellIs" dxfId="7216" priority="7490" operator="equal">
      <formula>"grey"</formula>
    </cfRule>
    <cfRule type="cellIs" dxfId="7215" priority="7491" operator="equal">
      <formula>0</formula>
    </cfRule>
  </conditionalFormatting>
  <conditionalFormatting sqref="G176">
    <cfRule type="cellIs" dxfId="7214" priority="18318" operator="equal">
      <formula>"red"</formula>
    </cfRule>
  </conditionalFormatting>
  <conditionalFormatting sqref="F168:G168">
    <cfRule type="cellIs" dxfId="7213" priority="7476" operator="equal">
      <formula>"red"</formula>
    </cfRule>
    <cfRule type="cellIs" dxfId="7212" priority="18319" operator="equal">
      <formula>3</formula>
    </cfRule>
    <cfRule type="cellIs" dxfId="7211" priority="18319" operator="equal">
      <formula>"yellow"</formula>
    </cfRule>
    <cfRule type="cellIs" dxfId="7210" priority="18319" operator="equal">
      <formula>2</formula>
    </cfRule>
    <cfRule type="cellIs" dxfId="7209" priority="18319" operator="equal">
      <formula>"green"</formula>
    </cfRule>
    <cfRule type="cellIs" dxfId="7208" priority="18319" operator="equal">
      <formula>1</formula>
    </cfRule>
    <cfRule type="cellIs" dxfId="7207" priority="18319" operator="equal">
      <formula>"grey"</formula>
    </cfRule>
    <cfRule type="cellIs" dxfId="7206" priority="18319" operator="equal">
      <formula>0</formula>
    </cfRule>
  </conditionalFormatting>
  <conditionalFormatting sqref="G168">
    <cfRule type="cellIs" dxfId="7205" priority="7475" operator="equal">
      <formula>"red"</formula>
    </cfRule>
  </conditionalFormatting>
  <conditionalFormatting sqref="F168:G168">
    <cfRule type="cellIs" dxfId="7204" priority="7477" operator="equal">
      <formula>3</formula>
    </cfRule>
    <cfRule type="cellIs" dxfId="7203" priority="7478" operator="equal">
      <formula>"yellow"</formula>
    </cfRule>
    <cfRule type="cellIs" dxfId="7202" priority="7479" operator="equal">
      <formula>2</formula>
    </cfRule>
    <cfRule type="cellIs" dxfId="7201" priority="7480" operator="equal">
      <formula>"green"</formula>
    </cfRule>
    <cfRule type="cellIs" dxfId="7200" priority="7481" operator="equal">
      <formula>1</formula>
    </cfRule>
    <cfRule type="cellIs" dxfId="7199" priority="7482" operator="equal">
      <formula>"grey"</formula>
    </cfRule>
    <cfRule type="cellIs" dxfId="7198" priority="7483" operator="equal">
      <formula>0</formula>
    </cfRule>
    <cfRule type="cellIs" dxfId="7197" priority="18320" operator="equal">
      <formula>"red"</formula>
    </cfRule>
  </conditionalFormatting>
  <conditionalFormatting sqref="G168">
    <cfRule type="cellIs" dxfId="7196" priority="18321" operator="equal">
      <formula>"red"</formula>
    </cfRule>
  </conditionalFormatting>
  <conditionalFormatting sqref="F168:G168">
    <cfRule type="cellIs" dxfId="7195" priority="7467" operator="equal">
      <formula>"red"</formula>
    </cfRule>
    <cfRule type="cellIs" dxfId="7194" priority="7468" operator="equal">
      <formula>3</formula>
    </cfRule>
    <cfRule type="cellIs" dxfId="7193" priority="7469" operator="equal">
      <formula>"yellow"</formula>
    </cfRule>
    <cfRule type="cellIs" dxfId="7192" priority="7470" operator="equal">
      <formula>2</formula>
    </cfRule>
    <cfRule type="cellIs" dxfId="7191" priority="7471" operator="equal">
      <formula>"green"</formula>
    </cfRule>
    <cfRule type="cellIs" dxfId="7190" priority="7472" operator="equal">
      <formula>1</formula>
    </cfRule>
    <cfRule type="cellIs" dxfId="7189" priority="7473" operator="equal">
      <formula>"grey"</formula>
    </cfRule>
    <cfRule type="cellIs" dxfId="7188" priority="7474" operator="equal">
      <formula>0</formula>
    </cfRule>
  </conditionalFormatting>
  <conditionalFormatting sqref="G168">
    <cfRule type="cellIs" dxfId="7187" priority="18322" operator="equal">
      <formula>"red"</formula>
    </cfRule>
  </conditionalFormatting>
  <conditionalFormatting sqref="F187:G189">
    <cfRule type="cellIs" dxfId="7186" priority="7459" operator="equal">
      <formula>"red"</formula>
    </cfRule>
    <cfRule type="cellIs" dxfId="7185" priority="7460" operator="equal">
      <formula>3</formula>
    </cfRule>
    <cfRule type="cellIs" dxfId="7184" priority="7461" operator="equal">
      <formula>"yellow"</formula>
    </cfRule>
    <cfRule type="cellIs" dxfId="7183" priority="7462" operator="equal">
      <formula>2</formula>
    </cfRule>
    <cfRule type="cellIs" dxfId="7182" priority="7463" operator="equal">
      <formula>"green"</formula>
    </cfRule>
    <cfRule type="cellIs" dxfId="7181" priority="7464" operator="equal">
      <formula>1</formula>
    </cfRule>
    <cfRule type="cellIs" dxfId="7180" priority="7465" operator="equal">
      <formula>"grey"</formula>
    </cfRule>
    <cfRule type="cellIs" dxfId="7179" priority="7466" operator="equal">
      <formula>0</formula>
    </cfRule>
  </conditionalFormatting>
  <conditionalFormatting sqref="G187:G189">
    <cfRule type="cellIs" dxfId="7178" priority="18323" operator="equal">
      <formula>"red"</formula>
    </cfRule>
  </conditionalFormatting>
  <conditionalFormatting sqref="F190:G192">
    <cfRule type="cellIs" dxfId="7177" priority="7451" operator="equal">
      <formula>"red"</formula>
    </cfRule>
    <cfRule type="cellIs" dxfId="7176" priority="7452" operator="equal">
      <formula>3</formula>
    </cfRule>
    <cfRule type="cellIs" dxfId="7175" priority="7453" operator="equal">
      <formula>"yellow"</formula>
    </cfRule>
    <cfRule type="cellIs" dxfId="7174" priority="7454" operator="equal">
      <formula>2</formula>
    </cfRule>
    <cfRule type="cellIs" dxfId="7173" priority="7455" operator="equal">
      <formula>"green"</formula>
    </cfRule>
    <cfRule type="cellIs" dxfId="7172" priority="7456" operator="equal">
      <formula>1</formula>
    </cfRule>
    <cfRule type="cellIs" dxfId="7171" priority="7457" operator="equal">
      <formula>"grey"</formula>
    </cfRule>
    <cfRule type="cellIs" dxfId="7170" priority="7458" operator="equal">
      <formula>0</formula>
    </cfRule>
  </conditionalFormatting>
  <conditionalFormatting sqref="G190:G192">
    <cfRule type="cellIs" dxfId="7169" priority="18324" operator="equal">
      <formula>"red"</formula>
    </cfRule>
  </conditionalFormatting>
  <conditionalFormatting sqref="F173:G173">
    <cfRule type="cellIs" dxfId="7168" priority="7443" operator="equal">
      <formula>"red"</formula>
    </cfRule>
    <cfRule type="cellIs" dxfId="7167" priority="7444" operator="equal">
      <formula>3</formula>
    </cfRule>
    <cfRule type="cellIs" dxfId="7166" priority="7445" operator="equal">
      <formula>"yellow"</formula>
    </cfRule>
    <cfRule type="cellIs" dxfId="7165" priority="7446" operator="equal">
      <formula>2</formula>
    </cfRule>
    <cfRule type="cellIs" dxfId="7164" priority="7447" operator="equal">
      <formula>"green"</formula>
    </cfRule>
    <cfRule type="cellIs" dxfId="7163" priority="7448" operator="equal">
      <formula>1</formula>
    </cfRule>
    <cfRule type="cellIs" dxfId="7162" priority="7449" operator="equal">
      <formula>"grey"</formula>
    </cfRule>
    <cfRule type="cellIs" dxfId="7161" priority="7450" operator="equal">
      <formula>0</formula>
    </cfRule>
  </conditionalFormatting>
  <conditionalFormatting sqref="G173">
    <cfRule type="cellIs" dxfId="7160" priority="18325" operator="equal">
      <formula>"red"</formula>
    </cfRule>
  </conditionalFormatting>
  <conditionalFormatting sqref="F189:G189">
    <cfRule type="cellIs" dxfId="7159" priority="7435" operator="equal">
      <formula>"red"</formula>
    </cfRule>
    <cfRule type="cellIs" dxfId="7158" priority="18326" operator="equal">
      <formula>3</formula>
    </cfRule>
    <cfRule type="cellIs" dxfId="7157" priority="18326" operator="equal">
      <formula>"yellow"</formula>
    </cfRule>
    <cfRule type="cellIs" dxfId="7156" priority="18326" operator="equal">
      <formula>2</formula>
    </cfRule>
    <cfRule type="cellIs" dxfId="7155" priority="18326" operator="equal">
      <formula>"green"</formula>
    </cfRule>
    <cfRule type="cellIs" dxfId="7154" priority="18326" operator="equal">
      <formula>1</formula>
    </cfRule>
    <cfRule type="cellIs" dxfId="7153" priority="18326" operator="equal">
      <formula>"grey"</formula>
    </cfRule>
    <cfRule type="cellIs" dxfId="7152" priority="18326" operator="equal">
      <formula>0</formula>
    </cfRule>
  </conditionalFormatting>
  <conditionalFormatting sqref="G189">
    <cfRule type="cellIs" dxfId="7151" priority="7434" operator="equal">
      <formula>"red"</formula>
    </cfRule>
  </conditionalFormatting>
  <conditionalFormatting sqref="F199:G201">
    <cfRule type="cellIs" dxfId="7150" priority="7436" operator="equal">
      <formula>3</formula>
    </cfRule>
    <cfRule type="cellIs" dxfId="7149" priority="7437" operator="equal">
      <formula>"red"</formula>
    </cfRule>
    <cfRule type="cellIs" dxfId="7148" priority="7437" operator="equal">
      <formula>"yellow"</formula>
    </cfRule>
    <cfRule type="cellIs" dxfId="7147" priority="7438" operator="equal">
      <formula>2</formula>
    </cfRule>
    <cfRule type="cellIs" dxfId="7146" priority="7439" operator="equal">
      <formula>"green"</formula>
    </cfRule>
    <cfRule type="cellIs" dxfId="7145" priority="7440" operator="equal">
      <formula>1</formula>
    </cfRule>
    <cfRule type="cellIs" dxfId="7144" priority="7441" operator="equal">
      <formula>"grey"</formula>
    </cfRule>
    <cfRule type="cellIs" dxfId="7143" priority="7442" operator="equal">
      <formula>0</formula>
    </cfRule>
  </conditionalFormatting>
  <conditionalFormatting sqref="G199:G201">
    <cfRule type="cellIs" dxfId="7142" priority="18327" operator="equal">
      <formula>"red"</formula>
    </cfRule>
  </conditionalFormatting>
  <conditionalFormatting sqref="F192:G192">
    <cfRule type="cellIs" dxfId="7141" priority="7425" operator="equal">
      <formula>"red"</formula>
    </cfRule>
    <cfRule type="cellIs" dxfId="7140" priority="7427" operator="equal">
      <formula>3</formula>
    </cfRule>
    <cfRule type="cellIs" dxfId="7139" priority="7428" operator="equal">
      <formula>"yellow"</formula>
    </cfRule>
    <cfRule type="cellIs" dxfId="7138" priority="7429" operator="equal">
      <formula>2</formula>
    </cfRule>
    <cfRule type="cellIs" dxfId="7137" priority="7430" operator="equal">
      <formula>"green"</formula>
    </cfRule>
    <cfRule type="cellIs" dxfId="7136" priority="7431" operator="equal">
      <formula>1</formula>
    </cfRule>
    <cfRule type="cellIs" dxfId="7135" priority="7432" operator="equal">
      <formula>"grey"</formula>
    </cfRule>
    <cfRule type="cellIs" dxfId="7134" priority="7433" operator="equal">
      <formula>0</formula>
    </cfRule>
  </conditionalFormatting>
  <conditionalFormatting sqref="G192">
    <cfRule type="cellIs" dxfId="7133" priority="7426" operator="equal">
      <formula>"red"</formula>
    </cfRule>
  </conditionalFormatting>
  <conditionalFormatting sqref="F186:G186">
    <cfRule type="cellIs" dxfId="7132" priority="7417" operator="equal">
      <formula>"red"</formula>
    </cfRule>
    <cfRule type="cellIs" dxfId="7131" priority="7418" operator="equal">
      <formula>3</formula>
    </cfRule>
    <cfRule type="cellIs" dxfId="7130" priority="7419" operator="equal">
      <formula>"yellow"</formula>
    </cfRule>
    <cfRule type="cellIs" dxfId="7129" priority="7420" operator="equal">
      <formula>2</formula>
    </cfRule>
    <cfRule type="cellIs" dxfId="7128" priority="7421" operator="equal">
      <formula>"green"</formula>
    </cfRule>
    <cfRule type="cellIs" dxfId="7127" priority="7422" operator="equal">
      <formula>1</formula>
    </cfRule>
    <cfRule type="cellIs" dxfId="7126" priority="7423" operator="equal">
      <formula>"grey"</formula>
    </cfRule>
    <cfRule type="cellIs" dxfId="7125" priority="7424" operator="equal">
      <formula>0</formula>
    </cfRule>
  </conditionalFormatting>
  <conditionalFormatting sqref="G186">
    <cfRule type="cellIs" dxfId="7124" priority="18328" operator="equal">
      <formula>"red"</formula>
    </cfRule>
  </conditionalFormatting>
  <conditionalFormatting sqref="F181:G181">
    <cfRule type="cellIs" dxfId="7123" priority="7409" operator="equal">
      <formula>"red"</formula>
    </cfRule>
    <cfRule type="cellIs" dxfId="7122" priority="7410" operator="equal">
      <formula>3</formula>
    </cfRule>
    <cfRule type="cellIs" dxfId="7121" priority="7411" operator="equal">
      <formula>"yellow"</formula>
    </cfRule>
    <cfRule type="cellIs" dxfId="7120" priority="7412" operator="equal">
      <formula>2</formula>
    </cfRule>
    <cfRule type="cellIs" dxfId="7119" priority="7413" operator="equal">
      <formula>"green"</formula>
    </cfRule>
    <cfRule type="cellIs" dxfId="7118" priority="7414" operator="equal">
      <formula>1</formula>
    </cfRule>
    <cfRule type="cellIs" dxfId="7117" priority="7415" operator="equal">
      <formula>"grey"</formula>
    </cfRule>
    <cfRule type="cellIs" dxfId="7116" priority="7416" operator="equal">
      <formula>0</formula>
    </cfRule>
  </conditionalFormatting>
  <conditionalFormatting sqref="G181">
    <cfRule type="cellIs" dxfId="7115" priority="18329" operator="equal">
      <formula>"red"</formula>
    </cfRule>
  </conditionalFormatting>
  <conditionalFormatting sqref="F62:G62">
    <cfRule type="cellIs" dxfId="7114" priority="7400" operator="equal">
      <formula>"red"</formula>
    </cfRule>
    <cfRule type="cellIs" dxfId="7113" priority="7402" operator="equal">
      <formula>3</formula>
    </cfRule>
    <cfRule type="cellIs" dxfId="7112" priority="7403" operator="equal">
      <formula>"yellow"</formula>
    </cfRule>
    <cfRule type="cellIs" dxfId="7111" priority="7404" operator="equal">
      <formula>2</formula>
    </cfRule>
    <cfRule type="cellIs" dxfId="7110" priority="7405" operator="equal">
      <formula>"green"</formula>
    </cfRule>
    <cfRule type="cellIs" dxfId="7109" priority="7406" operator="equal">
      <formula>1</formula>
    </cfRule>
    <cfRule type="cellIs" dxfId="7108" priority="7407" operator="equal">
      <formula>"grey"</formula>
    </cfRule>
    <cfRule type="cellIs" dxfId="7107" priority="7408" operator="equal">
      <formula>0</formula>
    </cfRule>
  </conditionalFormatting>
  <conditionalFormatting sqref="G62">
    <cfRule type="cellIs" dxfId="7106" priority="7401" operator="equal">
      <formula>"red"</formula>
    </cfRule>
  </conditionalFormatting>
  <conditionalFormatting sqref="F65:G65">
    <cfRule type="cellIs" dxfId="7105" priority="7391" operator="equal">
      <formula>"red"</formula>
    </cfRule>
    <cfRule type="cellIs" dxfId="7104" priority="7393" operator="equal">
      <formula>3</formula>
    </cfRule>
    <cfRule type="cellIs" dxfId="7103" priority="7394" operator="equal">
      <formula>"yellow"</formula>
    </cfRule>
    <cfRule type="cellIs" dxfId="7102" priority="7395" operator="equal">
      <formula>2</formula>
    </cfRule>
    <cfRule type="cellIs" dxfId="7101" priority="7396" operator="equal">
      <formula>"green"</formula>
    </cfRule>
    <cfRule type="cellIs" dxfId="7100" priority="7397" operator="equal">
      <formula>1</formula>
    </cfRule>
    <cfRule type="cellIs" dxfId="7099" priority="7398" operator="equal">
      <formula>"grey"</formula>
    </cfRule>
    <cfRule type="cellIs" dxfId="7098" priority="7399" operator="equal">
      <formula>0</formula>
    </cfRule>
  </conditionalFormatting>
  <conditionalFormatting sqref="G65">
    <cfRule type="cellIs" dxfId="7097" priority="7392" operator="equal">
      <formula>"red"</formula>
    </cfRule>
  </conditionalFormatting>
  <conditionalFormatting sqref="F63:G63">
    <cfRule type="cellIs" dxfId="7096" priority="7382" operator="equal">
      <formula>"red"</formula>
    </cfRule>
    <cfRule type="cellIs" dxfId="7095" priority="7384" operator="equal">
      <formula>3</formula>
    </cfRule>
    <cfRule type="cellIs" dxfId="7094" priority="7385" operator="equal">
      <formula>"yellow"</formula>
    </cfRule>
    <cfRule type="cellIs" dxfId="7093" priority="7386" operator="equal">
      <formula>2</formula>
    </cfRule>
    <cfRule type="cellIs" dxfId="7092" priority="7387" operator="equal">
      <formula>"green"</formula>
    </cfRule>
    <cfRule type="cellIs" dxfId="7091" priority="7388" operator="equal">
      <formula>1</formula>
    </cfRule>
    <cfRule type="cellIs" dxfId="7090" priority="7389" operator="equal">
      <formula>"grey"</formula>
    </cfRule>
    <cfRule type="cellIs" dxfId="7089" priority="7390" operator="equal">
      <formula>0</formula>
    </cfRule>
  </conditionalFormatting>
  <conditionalFormatting sqref="G63">
    <cfRule type="cellIs" dxfId="7088" priority="7383" operator="equal">
      <formula>"red"</formula>
    </cfRule>
  </conditionalFormatting>
  <conditionalFormatting sqref="F63:G63">
    <cfRule type="cellIs" dxfId="7087" priority="7373" operator="equal">
      <formula>"red"</formula>
    </cfRule>
    <cfRule type="cellIs" dxfId="7086" priority="7375" operator="equal">
      <formula>3</formula>
    </cfRule>
    <cfRule type="cellIs" dxfId="7085" priority="7376" operator="equal">
      <formula>"yellow"</formula>
    </cfRule>
    <cfRule type="cellIs" dxfId="7084" priority="7377" operator="equal">
      <formula>2</formula>
    </cfRule>
    <cfRule type="cellIs" dxfId="7083" priority="7378" operator="equal">
      <formula>"green"</formula>
    </cfRule>
    <cfRule type="cellIs" dxfId="7082" priority="7379" operator="equal">
      <formula>1</formula>
    </cfRule>
    <cfRule type="cellIs" dxfId="7081" priority="7380" operator="equal">
      <formula>"grey"</formula>
    </cfRule>
    <cfRule type="cellIs" dxfId="7080" priority="7381" operator="equal">
      <formula>0</formula>
    </cfRule>
  </conditionalFormatting>
  <conditionalFormatting sqref="G63">
    <cfRule type="cellIs" dxfId="7079" priority="7374" operator="equal">
      <formula>"red"</formula>
    </cfRule>
  </conditionalFormatting>
  <conditionalFormatting sqref="F61:G61">
    <cfRule type="cellIs" dxfId="7078" priority="7364" operator="equal">
      <formula>"red"</formula>
    </cfRule>
    <cfRule type="cellIs" dxfId="7077" priority="7366" operator="equal">
      <formula>3</formula>
    </cfRule>
    <cfRule type="cellIs" dxfId="7076" priority="7367" operator="equal">
      <formula>"yellow"</formula>
    </cfRule>
    <cfRule type="cellIs" dxfId="7075" priority="7368" operator="equal">
      <formula>2</formula>
    </cfRule>
    <cfRule type="cellIs" dxfId="7074" priority="7369" operator="equal">
      <formula>"green"</formula>
    </cfRule>
    <cfRule type="cellIs" dxfId="7073" priority="7370" operator="equal">
      <formula>1</formula>
    </cfRule>
    <cfRule type="cellIs" dxfId="7072" priority="7371" operator="equal">
      <formula>"grey"</formula>
    </cfRule>
    <cfRule type="cellIs" dxfId="7071" priority="7372" operator="equal">
      <formula>0</formula>
    </cfRule>
  </conditionalFormatting>
  <conditionalFormatting sqref="G61">
    <cfRule type="cellIs" dxfId="7070" priority="7365" operator="equal">
      <formula>"red"</formula>
    </cfRule>
  </conditionalFormatting>
  <conditionalFormatting sqref="F63:G63">
    <cfRule type="cellIs" dxfId="7069" priority="7355" operator="equal">
      <formula>"red"</formula>
    </cfRule>
    <cfRule type="cellIs" dxfId="7068" priority="7357" operator="equal">
      <formula>3</formula>
    </cfRule>
    <cfRule type="cellIs" dxfId="7067" priority="7358" operator="equal">
      <formula>"yellow"</formula>
    </cfRule>
    <cfRule type="cellIs" dxfId="7066" priority="7359" operator="equal">
      <formula>2</formula>
    </cfRule>
    <cfRule type="cellIs" dxfId="7065" priority="7360" operator="equal">
      <formula>"green"</formula>
    </cfRule>
    <cfRule type="cellIs" dxfId="7064" priority="7361" operator="equal">
      <formula>1</formula>
    </cfRule>
    <cfRule type="cellIs" dxfId="7063" priority="7362" operator="equal">
      <formula>"grey"</formula>
    </cfRule>
    <cfRule type="cellIs" dxfId="7062" priority="7363" operator="equal">
      <formula>0</formula>
    </cfRule>
  </conditionalFormatting>
  <conditionalFormatting sqref="G63">
    <cfRule type="cellIs" dxfId="7061" priority="7356" operator="equal">
      <formula>"red"</formula>
    </cfRule>
  </conditionalFormatting>
  <conditionalFormatting sqref="F61:G61">
    <cfRule type="cellIs" dxfId="7060" priority="7346" operator="equal">
      <formula>"red"</formula>
    </cfRule>
    <cfRule type="cellIs" dxfId="7059" priority="7348" operator="equal">
      <formula>3</formula>
    </cfRule>
    <cfRule type="cellIs" dxfId="7058" priority="7349" operator="equal">
      <formula>"yellow"</formula>
    </cfRule>
    <cfRule type="cellIs" dxfId="7057" priority="7350" operator="equal">
      <formula>2</formula>
    </cfRule>
    <cfRule type="cellIs" dxfId="7056" priority="7351" operator="equal">
      <formula>"green"</formula>
    </cfRule>
    <cfRule type="cellIs" dxfId="7055" priority="7352" operator="equal">
      <formula>1</formula>
    </cfRule>
    <cfRule type="cellIs" dxfId="7054" priority="7353" operator="equal">
      <formula>"grey"</formula>
    </cfRule>
    <cfRule type="cellIs" dxfId="7053" priority="7354" operator="equal">
      <formula>0</formula>
    </cfRule>
  </conditionalFormatting>
  <conditionalFormatting sqref="G61">
    <cfRule type="cellIs" dxfId="7052" priority="7347" operator="equal">
      <formula>"red"</formula>
    </cfRule>
  </conditionalFormatting>
  <conditionalFormatting sqref="F61:G61">
    <cfRule type="cellIs" dxfId="7051" priority="7337" operator="equal">
      <formula>"red"</formula>
    </cfRule>
    <cfRule type="cellIs" dxfId="7050" priority="7339" operator="equal">
      <formula>3</formula>
    </cfRule>
    <cfRule type="cellIs" dxfId="7049" priority="7340" operator="equal">
      <formula>"yellow"</formula>
    </cfRule>
    <cfRule type="cellIs" dxfId="7048" priority="7341" operator="equal">
      <formula>2</formula>
    </cfRule>
    <cfRule type="cellIs" dxfId="7047" priority="7342" operator="equal">
      <formula>"green"</formula>
    </cfRule>
    <cfRule type="cellIs" dxfId="7046" priority="7343" operator="equal">
      <formula>1</formula>
    </cfRule>
    <cfRule type="cellIs" dxfId="7045" priority="7344" operator="equal">
      <formula>"grey"</formula>
    </cfRule>
    <cfRule type="cellIs" dxfId="7044" priority="7345" operator="equal">
      <formula>0</formula>
    </cfRule>
  </conditionalFormatting>
  <conditionalFormatting sqref="G61">
    <cfRule type="cellIs" dxfId="7043" priority="7338" operator="equal">
      <formula>"red"</formula>
    </cfRule>
  </conditionalFormatting>
  <conditionalFormatting sqref="F182:G182">
    <cfRule type="cellIs" dxfId="7042" priority="1" operator="equal">
      <formula>"red"</formula>
    </cfRule>
    <cfRule type="cellIs" dxfId="7041" priority="2" operator="equal">
      <formula>3</formula>
    </cfRule>
    <cfRule type="cellIs" dxfId="7040" priority="3" operator="equal">
      <formula>"yellow"</formula>
    </cfRule>
    <cfRule type="cellIs" dxfId="7039" priority="4" operator="equal">
      <formula>2</formula>
    </cfRule>
    <cfRule type="cellIs" dxfId="7038" priority="5" operator="equal">
      <formula>"green"</formula>
    </cfRule>
    <cfRule type="cellIs" dxfId="7037" priority="6" operator="equal">
      <formula>1</formula>
    </cfRule>
    <cfRule type="cellIs" dxfId="7036" priority="7" operator="equal">
      <formula>"grey"</formula>
    </cfRule>
    <cfRule type="cellIs" dxfId="7035" priority="8" operator="equal">
      <formula>0</formula>
    </cfRule>
  </conditionalFormatting>
  <conditionalFormatting sqref="F152:G152">
    <cfRule type="cellIs" dxfId="7034" priority="6764" operator="equal">
      <formula>"red"</formula>
    </cfRule>
    <cfRule type="cellIs" dxfId="7033" priority="6766" operator="equal">
      <formula>3</formula>
    </cfRule>
    <cfRule type="cellIs" dxfId="7032" priority="6767" operator="equal">
      <formula>"yellow"</formula>
    </cfRule>
    <cfRule type="cellIs" dxfId="7031" priority="6768" operator="equal">
      <formula>2</formula>
    </cfRule>
    <cfRule type="cellIs" dxfId="7030" priority="6769" operator="equal">
      <formula>"green"</formula>
    </cfRule>
    <cfRule type="cellIs" dxfId="7029" priority="6770" operator="equal">
      <formula>1</formula>
    </cfRule>
    <cfRule type="cellIs" dxfId="7028" priority="6771" operator="equal">
      <formula>"grey"</formula>
    </cfRule>
    <cfRule type="cellIs" dxfId="7027" priority="6772" operator="equal">
      <formula>0</formula>
    </cfRule>
  </conditionalFormatting>
  <conditionalFormatting sqref="G152">
    <cfRule type="cellIs" dxfId="7026" priority="6765" operator="equal">
      <formula>"red"</formula>
    </cfRule>
  </conditionalFormatting>
  <conditionalFormatting sqref="F151:G151">
    <cfRule type="cellIs" dxfId="7025" priority="6755" operator="equal">
      <formula>"red"</formula>
    </cfRule>
    <cfRule type="cellIs" dxfId="7024" priority="6757" operator="equal">
      <formula>3</formula>
    </cfRule>
    <cfRule type="cellIs" dxfId="7023" priority="6758" operator="equal">
      <formula>"yellow"</formula>
    </cfRule>
    <cfRule type="cellIs" dxfId="7022" priority="6759" operator="equal">
      <formula>2</formula>
    </cfRule>
    <cfRule type="cellIs" dxfId="7021" priority="6760" operator="equal">
      <formula>"green"</formula>
    </cfRule>
    <cfRule type="cellIs" dxfId="7020" priority="6761" operator="equal">
      <formula>1</formula>
    </cfRule>
    <cfRule type="cellIs" dxfId="7019" priority="6762" operator="equal">
      <formula>"grey"</formula>
    </cfRule>
    <cfRule type="cellIs" dxfId="7018" priority="6763" operator="equal">
      <formula>0</formula>
    </cfRule>
  </conditionalFormatting>
  <conditionalFormatting sqref="G151">
    <cfRule type="cellIs" dxfId="7017" priority="6756" operator="equal">
      <formula>"red"</formula>
    </cfRule>
  </conditionalFormatting>
  <conditionalFormatting sqref="F142:G142">
    <cfRule type="cellIs" dxfId="7016" priority="6836" operator="equal">
      <formula>"red"</formula>
    </cfRule>
    <cfRule type="cellIs" dxfId="7015" priority="6838" operator="equal">
      <formula>3</formula>
    </cfRule>
    <cfRule type="cellIs" dxfId="7014" priority="6839" operator="equal">
      <formula>"yellow"</formula>
    </cfRule>
    <cfRule type="cellIs" dxfId="7013" priority="6840" operator="equal">
      <formula>2</formula>
    </cfRule>
    <cfRule type="cellIs" dxfId="7012" priority="6841" operator="equal">
      <formula>"green"</formula>
    </cfRule>
    <cfRule type="cellIs" dxfId="7011" priority="6842" operator="equal">
      <formula>1</formula>
    </cfRule>
    <cfRule type="cellIs" dxfId="7010" priority="6843" operator="equal">
      <formula>"grey"</formula>
    </cfRule>
    <cfRule type="cellIs" dxfId="7009" priority="6844" operator="equal">
      <formula>0</formula>
    </cfRule>
  </conditionalFormatting>
  <conditionalFormatting sqref="G142">
    <cfRule type="cellIs" dxfId="7008" priority="6837" operator="equal">
      <formula>"red"</formula>
    </cfRule>
  </conditionalFormatting>
  <conditionalFormatting sqref="F142:G142">
    <cfRule type="cellIs" dxfId="7007" priority="6827" operator="equal">
      <formula>"red"</formula>
    </cfRule>
    <cfRule type="cellIs" dxfId="7006" priority="6829" operator="equal">
      <formula>3</formula>
    </cfRule>
    <cfRule type="cellIs" dxfId="7005" priority="6830" operator="equal">
      <formula>"yellow"</formula>
    </cfRule>
    <cfRule type="cellIs" dxfId="7004" priority="6831" operator="equal">
      <formula>2</formula>
    </cfRule>
    <cfRule type="cellIs" dxfId="7003" priority="6832" operator="equal">
      <formula>"green"</formula>
    </cfRule>
    <cfRule type="cellIs" dxfId="7002" priority="6833" operator="equal">
      <formula>1</formula>
    </cfRule>
    <cfRule type="cellIs" dxfId="7001" priority="6834" operator="equal">
      <formula>"grey"</formula>
    </cfRule>
    <cfRule type="cellIs" dxfId="7000" priority="6835" operator="equal">
      <formula>0</formula>
    </cfRule>
  </conditionalFormatting>
  <conditionalFormatting sqref="G142">
    <cfRule type="cellIs" dxfId="6999" priority="6828" operator="equal">
      <formula>"red"</formula>
    </cfRule>
  </conditionalFormatting>
  <conditionalFormatting sqref="F148:G148">
    <cfRule type="cellIs" dxfId="6998" priority="6818" operator="equal">
      <formula>"red"</formula>
    </cfRule>
    <cfRule type="cellIs" dxfId="6997" priority="6820" operator="equal">
      <formula>3</formula>
    </cfRule>
    <cfRule type="cellIs" dxfId="6996" priority="6821" operator="equal">
      <formula>"yellow"</formula>
    </cfRule>
    <cfRule type="cellIs" dxfId="6995" priority="6822" operator="equal">
      <formula>2</formula>
    </cfRule>
    <cfRule type="cellIs" dxfId="6994" priority="6823" operator="equal">
      <formula>"green"</formula>
    </cfRule>
    <cfRule type="cellIs" dxfId="6993" priority="6824" operator="equal">
      <formula>1</formula>
    </cfRule>
    <cfRule type="cellIs" dxfId="6992" priority="6825" operator="equal">
      <formula>"grey"</formula>
    </cfRule>
    <cfRule type="cellIs" dxfId="6991" priority="6826" operator="equal">
      <formula>0</formula>
    </cfRule>
  </conditionalFormatting>
  <conditionalFormatting sqref="G148">
    <cfRule type="cellIs" dxfId="6990" priority="6819" operator="equal">
      <formula>"red"</formula>
    </cfRule>
  </conditionalFormatting>
  <conditionalFormatting sqref="F148:G148">
    <cfRule type="cellIs" dxfId="6989" priority="6809" operator="equal">
      <formula>"red"</formula>
    </cfRule>
    <cfRule type="cellIs" dxfId="6988" priority="6811" operator="equal">
      <formula>3</formula>
    </cfRule>
    <cfRule type="cellIs" dxfId="6987" priority="6812" operator="equal">
      <formula>"yellow"</formula>
    </cfRule>
    <cfRule type="cellIs" dxfId="6986" priority="6813" operator="equal">
      <formula>2</formula>
    </cfRule>
    <cfRule type="cellIs" dxfId="6985" priority="6814" operator="equal">
      <formula>"green"</formula>
    </cfRule>
    <cfRule type="cellIs" dxfId="6984" priority="6815" operator="equal">
      <formula>1</formula>
    </cfRule>
    <cfRule type="cellIs" dxfId="6983" priority="6816" operator="equal">
      <formula>"grey"</formula>
    </cfRule>
    <cfRule type="cellIs" dxfId="6982" priority="6817" operator="equal">
      <formula>0</formula>
    </cfRule>
  </conditionalFormatting>
  <conditionalFormatting sqref="G148">
    <cfRule type="cellIs" dxfId="6981" priority="6810" operator="equal">
      <formula>"red"</formula>
    </cfRule>
  </conditionalFormatting>
  <conditionalFormatting sqref="F141:G141">
    <cfRule type="cellIs" dxfId="6980" priority="6800" operator="equal">
      <formula>"red"</formula>
    </cfRule>
    <cfRule type="cellIs" dxfId="6979" priority="6802" operator="equal">
      <formula>3</formula>
    </cfRule>
    <cfRule type="cellIs" dxfId="6978" priority="6803" operator="equal">
      <formula>"yellow"</formula>
    </cfRule>
    <cfRule type="cellIs" dxfId="6977" priority="6804" operator="equal">
      <formula>2</formula>
    </cfRule>
    <cfRule type="cellIs" dxfId="6976" priority="6805" operator="equal">
      <formula>"green"</formula>
    </cfRule>
    <cfRule type="cellIs" dxfId="6975" priority="6806" operator="equal">
      <formula>1</formula>
    </cfRule>
    <cfRule type="cellIs" dxfId="6974" priority="6807" operator="equal">
      <formula>"grey"</formula>
    </cfRule>
    <cfRule type="cellIs" dxfId="6973" priority="6808" operator="equal">
      <formula>0</formula>
    </cfRule>
  </conditionalFormatting>
  <conditionalFormatting sqref="G141">
    <cfRule type="cellIs" dxfId="6972" priority="6801" operator="equal">
      <formula>"red"</formula>
    </cfRule>
  </conditionalFormatting>
  <conditionalFormatting sqref="F141:G141">
    <cfRule type="cellIs" dxfId="6971" priority="6791" operator="equal">
      <formula>"red"</formula>
    </cfRule>
    <cfRule type="cellIs" dxfId="6970" priority="6793" operator="equal">
      <formula>3</formula>
    </cfRule>
    <cfRule type="cellIs" dxfId="6969" priority="6794" operator="equal">
      <formula>"yellow"</formula>
    </cfRule>
    <cfRule type="cellIs" dxfId="6968" priority="6795" operator="equal">
      <formula>2</formula>
    </cfRule>
    <cfRule type="cellIs" dxfId="6967" priority="6796" operator="equal">
      <formula>"green"</formula>
    </cfRule>
    <cfRule type="cellIs" dxfId="6966" priority="6797" operator="equal">
      <formula>1</formula>
    </cfRule>
    <cfRule type="cellIs" dxfId="6965" priority="6798" operator="equal">
      <formula>"grey"</formula>
    </cfRule>
    <cfRule type="cellIs" dxfId="6964" priority="6799" operator="equal">
      <formula>0</formula>
    </cfRule>
  </conditionalFormatting>
  <conditionalFormatting sqref="G141">
    <cfRule type="cellIs" dxfId="6963" priority="6792" operator="equal">
      <formula>"red"</formula>
    </cfRule>
  </conditionalFormatting>
  <conditionalFormatting sqref="F147:G147">
    <cfRule type="cellIs" dxfId="6962" priority="6782" operator="equal">
      <formula>"red"</formula>
    </cfRule>
    <cfRule type="cellIs" dxfId="6961" priority="6784" operator="equal">
      <formula>3</formula>
    </cfRule>
    <cfRule type="cellIs" dxfId="6960" priority="6785" operator="equal">
      <formula>"yellow"</formula>
    </cfRule>
    <cfRule type="cellIs" dxfId="6959" priority="6786" operator="equal">
      <formula>2</formula>
    </cfRule>
    <cfRule type="cellIs" dxfId="6958" priority="6787" operator="equal">
      <formula>"green"</formula>
    </cfRule>
    <cfRule type="cellIs" dxfId="6957" priority="6788" operator="equal">
      <formula>1</formula>
    </cfRule>
    <cfRule type="cellIs" dxfId="6956" priority="6789" operator="equal">
      <formula>"grey"</formula>
    </cfRule>
    <cfRule type="cellIs" dxfId="6955" priority="6790" operator="equal">
      <formula>0</formula>
    </cfRule>
  </conditionalFormatting>
  <conditionalFormatting sqref="G147">
    <cfRule type="cellIs" dxfId="6954" priority="6783" operator="equal">
      <formula>"red"</formula>
    </cfRule>
  </conditionalFormatting>
  <conditionalFormatting sqref="F147:G147">
    <cfRule type="cellIs" dxfId="6953" priority="6773" operator="equal">
      <formula>"red"</formula>
    </cfRule>
    <cfRule type="cellIs" dxfId="6952" priority="6775" operator="equal">
      <formula>3</formula>
    </cfRule>
    <cfRule type="cellIs" dxfId="6951" priority="6776" operator="equal">
      <formula>"yellow"</formula>
    </cfRule>
    <cfRule type="cellIs" dxfId="6950" priority="6777" operator="equal">
      <formula>2</formula>
    </cfRule>
    <cfRule type="cellIs" dxfId="6949" priority="6778" operator="equal">
      <formula>"green"</formula>
    </cfRule>
    <cfRule type="cellIs" dxfId="6948" priority="6779" operator="equal">
      <formula>1</formula>
    </cfRule>
    <cfRule type="cellIs" dxfId="6947" priority="6780" operator="equal">
      <formula>"grey"</formula>
    </cfRule>
    <cfRule type="cellIs" dxfId="6946" priority="6781" operator="equal">
      <formula>0</formula>
    </cfRule>
  </conditionalFormatting>
  <conditionalFormatting sqref="G147">
    <cfRule type="cellIs" dxfId="6945" priority="6774" operator="equal">
      <formula>"red"</formula>
    </cfRule>
  </conditionalFormatting>
  <conditionalFormatting sqref="F151:G151">
    <cfRule type="cellIs" dxfId="6944" priority="6647" operator="equal">
      <formula>"red"</formula>
    </cfRule>
    <cfRule type="cellIs" dxfId="6943" priority="6649" operator="equal">
      <formula>3</formula>
    </cfRule>
    <cfRule type="cellIs" dxfId="6942" priority="6650" operator="equal">
      <formula>"yellow"</formula>
    </cfRule>
    <cfRule type="cellIs" dxfId="6941" priority="6651" operator="equal">
      <formula>2</formula>
    </cfRule>
    <cfRule type="cellIs" dxfId="6940" priority="6652" operator="equal">
      <formula>"green"</formula>
    </cfRule>
    <cfRule type="cellIs" dxfId="6939" priority="6653" operator="equal">
      <formula>1</formula>
    </cfRule>
    <cfRule type="cellIs" dxfId="6938" priority="6654" operator="equal">
      <formula>"grey"</formula>
    </cfRule>
    <cfRule type="cellIs" dxfId="6937" priority="6655" operator="equal">
      <formula>0</formula>
    </cfRule>
  </conditionalFormatting>
  <conditionalFormatting sqref="G151">
    <cfRule type="cellIs" dxfId="6936" priority="6648" operator="equal">
      <formula>"red"</formula>
    </cfRule>
  </conditionalFormatting>
  <conditionalFormatting sqref="F150:G150">
    <cfRule type="cellIs" dxfId="6935" priority="6638" operator="equal">
      <formula>"red"</formula>
    </cfRule>
    <cfRule type="cellIs" dxfId="6934" priority="6640" operator="equal">
      <formula>3</formula>
    </cfRule>
    <cfRule type="cellIs" dxfId="6933" priority="6641" operator="equal">
      <formula>"yellow"</formula>
    </cfRule>
    <cfRule type="cellIs" dxfId="6932" priority="6642" operator="equal">
      <formula>2</formula>
    </cfRule>
    <cfRule type="cellIs" dxfId="6931" priority="6643" operator="equal">
      <formula>"green"</formula>
    </cfRule>
    <cfRule type="cellIs" dxfId="6930" priority="6644" operator="equal">
      <formula>1</formula>
    </cfRule>
    <cfRule type="cellIs" dxfId="6929" priority="6645" operator="equal">
      <formula>"grey"</formula>
    </cfRule>
    <cfRule type="cellIs" dxfId="6928" priority="6646" operator="equal">
      <formula>0</formula>
    </cfRule>
  </conditionalFormatting>
  <conditionalFormatting sqref="G150">
    <cfRule type="cellIs" dxfId="6927" priority="6639" operator="equal">
      <formula>"red"</formula>
    </cfRule>
  </conditionalFormatting>
  <conditionalFormatting sqref="F141:G141">
    <cfRule type="cellIs" dxfId="6926" priority="6719" operator="equal">
      <formula>"red"</formula>
    </cfRule>
    <cfRule type="cellIs" dxfId="6925" priority="6721" operator="equal">
      <formula>3</formula>
    </cfRule>
    <cfRule type="cellIs" dxfId="6924" priority="6722" operator="equal">
      <formula>"yellow"</formula>
    </cfRule>
    <cfRule type="cellIs" dxfId="6923" priority="6723" operator="equal">
      <formula>2</formula>
    </cfRule>
    <cfRule type="cellIs" dxfId="6922" priority="6724" operator="equal">
      <formula>"green"</formula>
    </cfRule>
    <cfRule type="cellIs" dxfId="6921" priority="6725" operator="equal">
      <formula>1</formula>
    </cfRule>
    <cfRule type="cellIs" dxfId="6920" priority="6726" operator="equal">
      <formula>"grey"</formula>
    </cfRule>
    <cfRule type="cellIs" dxfId="6919" priority="6727" operator="equal">
      <formula>0</formula>
    </cfRule>
  </conditionalFormatting>
  <conditionalFormatting sqref="G141">
    <cfRule type="cellIs" dxfId="6918" priority="6720" operator="equal">
      <formula>"red"</formula>
    </cfRule>
  </conditionalFormatting>
  <conditionalFormatting sqref="F134:G134">
    <cfRule type="cellIs" dxfId="6917" priority="6746" operator="equal">
      <formula>"red"</formula>
    </cfRule>
    <cfRule type="cellIs" dxfId="6916" priority="6748" operator="equal">
      <formula>3</formula>
    </cfRule>
    <cfRule type="cellIs" dxfId="6915" priority="6749" operator="equal">
      <formula>"yellow"</formula>
    </cfRule>
    <cfRule type="cellIs" dxfId="6914" priority="6750" operator="equal">
      <formula>2</formula>
    </cfRule>
    <cfRule type="cellIs" dxfId="6913" priority="6751" operator="equal">
      <formula>"green"</formula>
    </cfRule>
    <cfRule type="cellIs" dxfId="6912" priority="6752" operator="equal">
      <formula>1</formula>
    </cfRule>
    <cfRule type="cellIs" dxfId="6911" priority="6753" operator="equal">
      <formula>"grey"</formula>
    </cfRule>
    <cfRule type="cellIs" dxfId="6910" priority="6754" operator="equal">
      <formula>0</formula>
    </cfRule>
  </conditionalFormatting>
  <conditionalFormatting sqref="G134">
    <cfRule type="cellIs" dxfId="6909" priority="6747" operator="equal">
      <formula>"red"</formula>
    </cfRule>
  </conditionalFormatting>
  <conditionalFormatting sqref="F133:G133">
    <cfRule type="cellIs" dxfId="6908" priority="6737" operator="equal">
      <formula>"red"</formula>
    </cfRule>
    <cfRule type="cellIs" dxfId="6907" priority="6739" operator="equal">
      <formula>3</formula>
    </cfRule>
    <cfRule type="cellIs" dxfId="6906" priority="6740" operator="equal">
      <formula>"yellow"</formula>
    </cfRule>
    <cfRule type="cellIs" dxfId="6905" priority="6741" operator="equal">
      <formula>2</formula>
    </cfRule>
    <cfRule type="cellIs" dxfId="6904" priority="6742" operator="equal">
      <formula>"green"</formula>
    </cfRule>
    <cfRule type="cellIs" dxfId="6903" priority="6743" operator="equal">
      <formula>1</formula>
    </cfRule>
    <cfRule type="cellIs" dxfId="6902" priority="6744" operator="equal">
      <formula>"grey"</formula>
    </cfRule>
    <cfRule type="cellIs" dxfId="6901" priority="6745" operator="equal">
      <formula>0</formula>
    </cfRule>
  </conditionalFormatting>
  <conditionalFormatting sqref="G133">
    <cfRule type="cellIs" dxfId="6900" priority="6738" operator="equal">
      <formula>"red"</formula>
    </cfRule>
  </conditionalFormatting>
  <conditionalFormatting sqref="F155:G155">
    <cfRule type="cellIs" dxfId="6899" priority="6728" operator="equal">
      <formula>"red"</formula>
    </cfRule>
    <cfRule type="cellIs" dxfId="6898" priority="6730" operator="equal">
      <formula>3</formula>
    </cfRule>
    <cfRule type="cellIs" dxfId="6897" priority="6731" operator="equal">
      <formula>"yellow"</formula>
    </cfRule>
    <cfRule type="cellIs" dxfId="6896" priority="6732" operator="equal">
      <formula>2</formula>
    </cfRule>
    <cfRule type="cellIs" dxfId="6895" priority="6733" operator="equal">
      <formula>"green"</formula>
    </cfRule>
    <cfRule type="cellIs" dxfId="6894" priority="6734" operator="equal">
      <formula>1</formula>
    </cfRule>
    <cfRule type="cellIs" dxfId="6893" priority="6735" operator="equal">
      <formula>"grey"</formula>
    </cfRule>
    <cfRule type="cellIs" dxfId="6892" priority="6736" operator="equal">
      <formula>0</formula>
    </cfRule>
  </conditionalFormatting>
  <conditionalFormatting sqref="G155">
    <cfRule type="cellIs" dxfId="6891" priority="6729" operator="equal">
      <formula>"red"</formula>
    </cfRule>
  </conditionalFormatting>
  <conditionalFormatting sqref="F141:G141">
    <cfRule type="cellIs" dxfId="6890" priority="6710" operator="equal">
      <formula>"red"</formula>
    </cfRule>
    <cfRule type="cellIs" dxfId="6889" priority="6712" operator="equal">
      <formula>3</formula>
    </cfRule>
    <cfRule type="cellIs" dxfId="6888" priority="6713" operator="equal">
      <formula>"yellow"</formula>
    </cfRule>
    <cfRule type="cellIs" dxfId="6887" priority="6714" operator="equal">
      <formula>2</formula>
    </cfRule>
    <cfRule type="cellIs" dxfId="6886" priority="6715" operator="equal">
      <formula>"green"</formula>
    </cfRule>
    <cfRule type="cellIs" dxfId="6885" priority="6716" operator="equal">
      <formula>1</formula>
    </cfRule>
    <cfRule type="cellIs" dxfId="6884" priority="6717" operator="equal">
      <formula>"grey"</formula>
    </cfRule>
    <cfRule type="cellIs" dxfId="6883" priority="6718" operator="equal">
      <formula>0</formula>
    </cfRule>
  </conditionalFormatting>
  <conditionalFormatting sqref="G141">
    <cfRule type="cellIs" dxfId="6882" priority="6711" operator="equal">
      <formula>"red"</formula>
    </cfRule>
  </conditionalFormatting>
  <conditionalFormatting sqref="F147:G147">
    <cfRule type="cellIs" dxfId="6881" priority="6701" operator="equal">
      <formula>"red"</formula>
    </cfRule>
    <cfRule type="cellIs" dxfId="6880" priority="6703" operator="equal">
      <formula>3</formula>
    </cfRule>
    <cfRule type="cellIs" dxfId="6879" priority="6704" operator="equal">
      <formula>"yellow"</formula>
    </cfRule>
    <cfRule type="cellIs" dxfId="6878" priority="6705" operator="equal">
      <formula>2</formula>
    </cfRule>
    <cfRule type="cellIs" dxfId="6877" priority="6706" operator="equal">
      <formula>"green"</formula>
    </cfRule>
    <cfRule type="cellIs" dxfId="6876" priority="6707" operator="equal">
      <formula>1</formula>
    </cfRule>
    <cfRule type="cellIs" dxfId="6875" priority="6708" operator="equal">
      <formula>"grey"</formula>
    </cfRule>
    <cfRule type="cellIs" dxfId="6874" priority="6709" operator="equal">
      <formula>0</formula>
    </cfRule>
  </conditionalFormatting>
  <conditionalFormatting sqref="G147">
    <cfRule type="cellIs" dxfId="6873" priority="6702" operator="equal">
      <formula>"red"</formula>
    </cfRule>
  </conditionalFormatting>
  <conditionalFormatting sqref="F147:G147">
    <cfRule type="cellIs" dxfId="6872" priority="6692" operator="equal">
      <formula>"red"</formula>
    </cfRule>
    <cfRule type="cellIs" dxfId="6871" priority="6694" operator="equal">
      <formula>3</formula>
    </cfRule>
    <cfRule type="cellIs" dxfId="6870" priority="6695" operator="equal">
      <formula>"yellow"</formula>
    </cfRule>
    <cfRule type="cellIs" dxfId="6869" priority="6696" operator="equal">
      <formula>2</formula>
    </cfRule>
    <cfRule type="cellIs" dxfId="6868" priority="6697" operator="equal">
      <formula>"green"</formula>
    </cfRule>
    <cfRule type="cellIs" dxfId="6867" priority="6698" operator="equal">
      <formula>1</formula>
    </cfRule>
    <cfRule type="cellIs" dxfId="6866" priority="6699" operator="equal">
      <formula>"grey"</formula>
    </cfRule>
    <cfRule type="cellIs" dxfId="6865" priority="6700" operator="equal">
      <formula>0</formula>
    </cfRule>
  </conditionalFormatting>
  <conditionalFormatting sqref="G147">
    <cfRule type="cellIs" dxfId="6864" priority="6693" operator="equal">
      <formula>"red"</formula>
    </cfRule>
  </conditionalFormatting>
  <conditionalFormatting sqref="F140:G140">
    <cfRule type="cellIs" dxfId="6863" priority="6683" operator="equal">
      <formula>"red"</formula>
    </cfRule>
    <cfRule type="cellIs" dxfId="6862" priority="6685" operator="equal">
      <formula>3</formula>
    </cfRule>
    <cfRule type="cellIs" dxfId="6861" priority="6686" operator="equal">
      <formula>"yellow"</formula>
    </cfRule>
    <cfRule type="cellIs" dxfId="6860" priority="6687" operator="equal">
      <formula>2</formula>
    </cfRule>
    <cfRule type="cellIs" dxfId="6859" priority="6688" operator="equal">
      <formula>"green"</formula>
    </cfRule>
    <cfRule type="cellIs" dxfId="6858" priority="6689" operator="equal">
      <formula>1</formula>
    </cfRule>
    <cfRule type="cellIs" dxfId="6857" priority="6690" operator="equal">
      <formula>"grey"</formula>
    </cfRule>
    <cfRule type="cellIs" dxfId="6856" priority="6691" operator="equal">
      <formula>0</formula>
    </cfRule>
  </conditionalFormatting>
  <conditionalFormatting sqref="G140">
    <cfRule type="cellIs" dxfId="6855" priority="6684" operator="equal">
      <formula>"red"</formula>
    </cfRule>
  </conditionalFormatting>
  <conditionalFormatting sqref="F140:G140">
    <cfRule type="cellIs" dxfId="6854" priority="6674" operator="equal">
      <formula>"red"</formula>
    </cfRule>
    <cfRule type="cellIs" dxfId="6853" priority="6676" operator="equal">
      <formula>3</formula>
    </cfRule>
    <cfRule type="cellIs" dxfId="6852" priority="6677" operator="equal">
      <formula>"yellow"</formula>
    </cfRule>
    <cfRule type="cellIs" dxfId="6851" priority="6678" operator="equal">
      <formula>2</formula>
    </cfRule>
    <cfRule type="cellIs" dxfId="6850" priority="6679" operator="equal">
      <formula>"green"</formula>
    </cfRule>
    <cfRule type="cellIs" dxfId="6849" priority="6680" operator="equal">
      <formula>1</formula>
    </cfRule>
    <cfRule type="cellIs" dxfId="6848" priority="6681" operator="equal">
      <formula>"grey"</formula>
    </cfRule>
    <cfRule type="cellIs" dxfId="6847" priority="6682" operator="equal">
      <formula>0</formula>
    </cfRule>
  </conditionalFormatting>
  <conditionalFormatting sqref="G140">
    <cfRule type="cellIs" dxfId="6846" priority="6675" operator="equal">
      <formula>"red"</formula>
    </cfRule>
  </conditionalFormatting>
  <conditionalFormatting sqref="F146:G146">
    <cfRule type="cellIs" dxfId="6845" priority="6665" operator="equal">
      <formula>"red"</formula>
    </cfRule>
    <cfRule type="cellIs" dxfId="6844" priority="6667" operator="equal">
      <formula>3</formula>
    </cfRule>
    <cfRule type="cellIs" dxfId="6843" priority="6668" operator="equal">
      <formula>"yellow"</formula>
    </cfRule>
    <cfRule type="cellIs" dxfId="6842" priority="6669" operator="equal">
      <formula>2</formula>
    </cfRule>
    <cfRule type="cellIs" dxfId="6841" priority="6670" operator="equal">
      <formula>"green"</formula>
    </cfRule>
    <cfRule type="cellIs" dxfId="6840" priority="6671" operator="equal">
      <formula>1</formula>
    </cfRule>
    <cfRule type="cellIs" dxfId="6839" priority="6672" operator="equal">
      <formula>"grey"</formula>
    </cfRule>
    <cfRule type="cellIs" dxfId="6838" priority="6673" operator="equal">
      <formula>0</formula>
    </cfRule>
  </conditionalFormatting>
  <conditionalFormatting sqref="G146">
    <cfRule type="cellIs" dxfId="6837" priority="6666" operator="equal">
      <formula>"red"</formula>
    </cfRule>
  </conditionalFormatting>
  <conditionalFormatting sqref="F146:G146">
    <cfRule type="cellIs" dxfId="6836" priority="6656" operator="equal">
      <formula>"red"</formula>
    </cfRule>
    <cfRule type="cellIs" dxfId="6835" priority="6658" operator="equal">
      <formula>3</formula>
    </cfRule>
    <cfRule type="cellIs" dxfId="6834" priority="6659" operator="equal">
      <formula>"yellow"</formula>
    </cfRule>
    <cfRule type="cellIs" dxfId="6833" priority="6660" operator="equal">
      <formula>2</formula>
    </cfRule>
    <cfRule type="cellIs" dxfId="6832" priority="6661" operator="equal">
      <formula>"green"</formula>
    </cfRule>
    <cfRule type="cellIs" dxfId="6831" priority="6662" operator="equal">
      <formula>1</formula>
    </cfRule>
    <cfRule type="cellIs" dxfId="6830" priority="6663" operator="equal">
      <formula>"grey"</formula>
    </cfRule>
    <cfRule type="cellIs" dxfId="6829" priority="6664" operator="equal">
      <formula>0</formula>
    </cfRule>
  </conditionalFormatting>
  <conditionalFormatting sqref="G146">
    <cfRule type="cellIs" dxfId="6828" priority="6657" operator="equal">
      <formula>"red"</formula>
    </cfRule>
  </conditionalFormatting>
  <conditionalFormatting sqref="F154:G154">
    <cfRule type="cellIs" dxfId="6827" priority="6629" operator="equal">
      <formula>"red"</formula>
    </cfRule>
    <cfRule type="cellIs" dxfId="6826" priority="6631" operator="equal">
      <formula>3</formula>
    </cfRule>
    <cfRule type="cellIs" dxfId="6825" priority="6632" operator="equal">
      <formula>"yellow"</formula>
    </cfRule>
    <cfRule type="cellIs" dxfId="6824" priority="6633" operator="equal">
      <formula>2</formula>
    </cfRule>
    <cfRule type="cellIs" dxfId="6823" priority="6634" operator="equal">
      <formula>"green"</formula>
    </cfRule>
    <cfRule type="cellIs" dxfId="6822" priority="6635" operator="equal">
      <formula>1</formula>
    </cfRule>
    <cfRule type="cellIs" dxfId="6821" priority="6636" operator="equal">
      <formula>"grey"</formula>
    </cfRule>
    <cfRule type="cellIs" dxfId="6820" priority="6637" operator="equal">
      <formula>0</formula>
    </cfRule>
  </conditionalFormatting>
  <conditionalFormatting sqref="G154">
    <cfRule type="cellIs" dxfId="6819" priority="6630" operator="equal">
      <formula>"red"</formula>
    </cfRule>
  </conditionalFormatting>
  <conditionalFormatting sqref="F157:G157">
    <cfRule type="cellIs" dxfId="6818" priority="6593" operator="equal">
      <formula>"red"</formula>
    </cfRule>
    <cfRule type="cellIs" dxfId="6817" priority="6595" operator="equal">
      <formula>3</formula>
    </cfRule>
    <cfRule type="cellIs" dxfId="6816" priority="6596" operator="equal">
      <formula>"yellow"</formula>
    </cfRule>
    <cfRule type="cellIs" dxfId="6815" priority="6597" operator="equal">
      <formula>2</formula>
    </cfRule>
    <cfRule type="cellIs" dxfId="6814" priority="6598" operator="equal">
      <formula>"green"</formula>
    </cfRule>
    <cfRule type="cellIs" dxfId="6813" priority="6599" operator="equal">
      <formula>1</formula>
    </cfRule>
    <cfRule type="cellIs" dxfId="6812" priority="6600" operator="equal">
      <formula>"grey"</formula>
    </cfRule>
    <cfRule type="cellIs" dxfId="6811" priority="6601" operator="equal">
      <formula>0</formula>
    </cfRule>
  </conditionalFormatting>
  <conditionalFormatting sqref="G157">
    <cfRule type="cellIs" dxfId="6810" priority="6594" operator="equal">
      <formula>"red"</formula>
    </cfRule>
  </conditionalFormatting>
  <conditionalFormatting sqref="F158:G158">
    <cfRule type="cellIs" dxfId="6809" priority="6584" operator="equal">
      <formula>"red"</formula>
    </cfRule>
    <cfRule type="cellIs" dxfId="6808" priority="6586" operator="equal">
      <formula>3</formula>
    </cfRule>
    <cfRule type="cellIs" dxfId="6807" priority="6587" operator="equal">
      <formula>"yellow"</formula>
    </cfRule>
    <cfRule type="cellIs" dxfId="6806" priority="6588" operator="equal">
      <formula>2</formula>
    </cfRule>
    <cfRule type="cellIs" dxfId="6805" priority="6589" operator="equal">
      <formula>"green"</formula>
    </cfRule>
    <cfRule type="cellIs" dxfId="6804" priority="6590" operator="equal">
      <formula>1</formula>
    </cfRule>
    <cfRule type="cellIs" dxfId="6803" priority="6591" operator="equal">
      <formula>"grey"</formula>
    </cfRule>
    <cfRule type="cellIs" dxfId="6802" priority="6592" operator="equal">
      <formula>0</formula>
    </cfRule>
  </conditionalFormatting>
  <conditionalFormatting sqref="G158">
    <cfRule type="cellIs" dxfId="6801" priority="6585" operator="equal">
      <formula>"red"</formula>
    </cfRule>
  </conditionalFormatting>
  <conditionalFormatting sqref="F217:G217">
    <cfRule type="cellIs" dxfId="6800" priority="6620" operator="equal">
      <formula>"red"</formula>
    </cfRule>
    <cfRule type="cellIs" dxfId="6799" priority="6622" operator="equal">
      <formula>3</formula>
    </cfRule>
    <cfRule type="cellIs" dxfId="6798" priority="6623" operator="equal">
      <formula>"yellow"</formula>
    </cfRule>
    <cfRule type="cellIs" dxfId="6797" priority="6624" operator="equal">
      <formula>2</formula>
    </cfRule>
    <cfRule type="cellIs" dxfId="6796" priority="6625" operator="equal">
      <formula>"green"</formula>
    </cfRule>
    <cfRule type="cellIs" dxfId="6795" priority="6626" operator="equal">
      <formula>1</formula>
    </cfRule>
    <cfRule type="cellIs" dxfId="6794" priority="6627" operator="equal">
      <formula>"grey"</formula>
    </cfRule>
    <cfRule type="cellIs" dxfId="6793" priority="6628" operator="equal">
      <formula>0</formula>
    </cfRule>
  </conditionalFormatting>
  <conditionalFormatting sqref="G217">
    <cfRule type="cellIs" dxfId="6792" priority="6621" operator="equal">
      <formula>"red"</formula>
    </cfRule>
  </conditionalFormatting>
  <conditionalFormatting sqref="F108:G108">
    <cfRule type="cellIs" dxfId="6791" priority="6611" operator="equal">
      <formula>"red"</formula>
    </cfRule>
    <cfRule type="cellIs" dxfId="6790" priority="6613" operator="equal">
      <formula>3</formula>
    </cfRule>
    <cfRule type="cellIs" dxfId="6789" priority="6614" operator="equal">
      <formula>"yellow"</formula>
    </cfRule>
    <cfRule type="cellIs" dxfId="6788" priority="6615" operator="equal">
      <formula>2</formula>
    </cfRule>
    <cfRule type="cellIs" dxfId="6787" priority="6616" operator="equal">
      <formula>"green"</formula>
    </cfRule>
    <cfRule type="cellIs" dxfId="6786" priority="6617" operator="equal">
      <formula>1</formula>
    </cfRule>
    <cfRule type="cellIs" dxfId="6785" priority="6618" operator="equal">
      <formula>"grey"</formula>
    </cfRule>
    <cfRule type="cellIs" dxfId="6784" priority="6619" operator="equal">
      <formula>0</formula>
    </cfRule>
  </conditionalFormatting>
  <conditionalFormatting sqref="G108">
    <cfRule type="cellIs" dxfId="6783" priority="6612" operator="equal">
      <formula>"red"</formula>
    </cfRule>
  </conditionalFormatting>
  <conditionalFormatting sqref="F165:G165">
    <cfRule type="cellIs" dxfId="6782" priority="6602" operator="equal">
      <formula>"red"</formula>
    </cfRule>
    <cfRule type="cellIs" dxfId="6781" priority="6604" operator="equal">
      <formula>3</formula>
    </cfRule>
    <cfRule type="cellIs" dxfId="6780" priority="6605" operator="equal">
      <formula>"yellow"</formula>
    </cfRule>
    <cfRule type="cellIs" dxfId="6779" priority="6606" operator="equal">
      <formula>2</formula>
    </cfRule>
    <cfRule type="cellIs" dxfId="6778" priority="6607" operator="equal">
      <formula>"green"</formula>
    </cfRule>
    <cfRule type="cellIs" dxfId="6777" priority="6608" operator="equal">
      <formula>1</formula>
    </cfRule>
    <cfRule type="cellIs" dxfId="6776" priority="6609" operator="equal">
      <formula>"grey"</formula>
    </cfRule>
    <cfRule type="cellIs" dxfId="6775" priority="6610" operator="equal">
      <formula>0</formula>
    </cfRule>
  </conditionalFormatting>
  <conditionalFormatting sqref="G165">
    <cfRule type="cellIs" dxfId="6774" priority="6603" operator="equal">
      <formula>"red"</formula>
    </cfRule>
  </conditionalFormatting>
  <conditionalFormatting sqref="F160:G160">
    <cfRule type="cellIs" dxfId="6773" priority="6566" operator="equal">
      <formula>"red"</formula>
    </cfRule>
    <cfRule type="cellIs" dxfId="6772" priority="6568" operator="equal">
      <formula>3</formula>
    </cfRule>
    <cfRule type="cellIs" dxfId="6771" priority="6569" operator="equal">
      <formula>"yellow"</formula>
    </cfRule>
    <cfRule type="cellIs" dxfId="6770" priority="6570" operator="equal">
      <formula>2</formula>
    </cfRule>
    <cfRule type="cellIs" dxfId="6769" priority="6571" operator="equal">
      <formula>"green"</formula>
    </cfRule>
    <cfRule type="cellIs" dxfId="6768" priority="6572" operator="equal">
      <formula>1</formula>
    </cfRule>
    <cfRule type="cellIs" dxfId="6767" priority="6573" operator="equal">
      <formula>"grey"</formula>
    </cfRule>
    <cfRule type="cellIs" dxfId="6766" priority="6574" operator="equal">
      <formula>0</formula>
    </cfRule>
  </conditionalFormatting>
  <conditionalFormatting sqref="G160">
    <cfRule type="cellIs" dxfId="6765" priority="6567" operator="equal">
      <formula>"red"</formula>
    </cfRule>
  </conditionalFormatting>
  <conditionalFormatting sqref="F159:G159">
    <cfRule type="cellIs" dxfId="6764" priority="6557" operator="equal">
      <formula>"red"</formula>
    </cfRule>
    <cfRule type="cellIs" dxfId="6763" priority="6559" operator="equal">
      <formula>3</formula>
    </cfRule>
    <cfRule type="cellIs" dxfId="6762" priority="6560" operator="equal">
      <formula>"yellow"</formula>
    </cfRule>
    <cfRule type="cellIs" dxfId="6761" priority="6561" operator="equal">
      <formula>2</formula>
    </cfRule>
    <cfRule type="cellIs" dxfId="6760" priority="6562" operator="equal">
      <formula>"green"</formula>
    </cfRule>
    <cfRule type="cellIs" dxfId="6759" priority="6563" operator="equal">
      <formula>1</formula>
    </cfRule>
    <cfRule type="cellIs" dxfId="6758" priority="6564" operator="equal">
      <formula>"grey"</formula>
    </cfRule>
    <cfRule type="cellIs" dxfId="6757" priority="6565" operator="equal">
      <formula>0</formula>
    </cfRule>
  </conditionalFormatting>
  <conditionalFormatting sqref="G159">
    <cfRule type="cellIs" dxfId="6756" priority="6558" operator="equal">
      <formula>"red"</formula>
    </cfRule>
  </conditionalFormatting>
  <conditionalFormatting sqref="F158:G158">
    <cfRule type="cellIs" dxfId="6755" priority="6575" operator="equal">
      <formula>"red"</formula>
    </cfRule>
    <cfRule type="cellIs" dxfId="6754" priority="6577" operator="equal">
      <formula>3</formula>
    </cfRule>
    <cfRule type="cellIs" dxfId="6753" priority="6578" operator="equal">
      <formula>"yellow"</formula>
    </cfRule>
    <cfRule type="cellIs" dxfId="6752" priority="6579" operator="equal">
      <formula>2</formula>
    </cfRule>
    <cfRule type="cellIs" dxfId="6751" priority="6580" operator="equal">
      <formula>"green"</formula>
    </cfRule>
    <cfRule type="cellIs" dxfId="6750" priority="6581" operator="equal">
      <formula>1</formula>
    </cfRule>
    <cfRule type="cellIs" dxfId="6749" priority="6582" operator="equal">
      <formula>"grey"</formula>
    </cfRule>
    <cfRule type="cellIs" dxfId="6748" priority="6583" operator="equal">
      <formula>0</formula>
    </cfRule>
  </conditionalFormatting>
  <conditionalFormatting sqref="G158">
    <cfRule type="cellIs" dxfId="6747" priority="6576" operator="equal">
      <formula>"red"</formula>
    </cfRule>
  </conditionalFormatting>
  <conditionalFormatting sqref="F159:G159">
    <cfRule type="cellIs" dxfId="6746" priority="6539" operator="equal">
      <formula>"red"</formula>
    </cfRule>
    <cfRule type="cellIs" dxfId="6745" priority="6541" operator="equal">
      <formula>3</formula>
    </cfRule>
    <cfRule type="cellIs" dxfId="6744" priority="6542" operator="equal">
      <formula>"yellow"</formula>
    </cfRule>
    <cfRule type="cellIs" dxfId="6743" priority="6543" operator="equal">
      <formula>2</formula>
    </cfRule>
    <cfRule type="cellIs" dxfId="6742" priority="6544" operator="equal">
      <formula>"green"</formula>
    </cfRule>
    <cfRule type="cellIs" dxfId="6741" priority="6545" operator="equal">
      <formula>1</formula>
    </cfRule>
    <cfRule type="cellIs" dxfId="6740" priority="6546" operator="equal">
      <formula>"grey"</formula>
    </cfRule>
    <cfRule type="cellIs" dxfId="6739" priority="6547" operator="equal">
      <formula>0</formula>
    </cfRule>
  </conditionalFormatting>
  <conditionalFormatting sqref="G159">
    <cfRule type="cellIs" dxfId="6738" priority="6540" operator="equal">
      <formula>"red"</formula>
    </cfRule>
  </conditionalFormatting>
  <conditionalFormatting sqref="F158:G158">
    <cfRule type="cellIs" dxfId="6737" priority="6530" operator="equal">
      <formula>"red"</formula>
    </cfRule>
    <cfRule type="cellIs" dxfId="6736" priority="6532" operator="equal">
      <formula>3</formula>
    </cfRule>
    <cfRule type="cellIs" dxfId="6735" priority="6533" operator="equal">
      <formula>"yellow"</formula>
    </cfRule>
    <cfRule type="cellIs" dxfId="6734" priority="6534" operator="equal">
      <formula>2</formula>
    </cfRule>
    <cfRule type="cellIs" dxfId="6733" priority="6535" operator="equal">
      <formula>"green"</formula>
    </cfRule>
    <cfRule type="cellIs" dxfId="6732" priority="6536" operator="equal">
      <formula>1</formula>
    </cfRule>
    <cfRule type="cellIs" dxfId="6731" priority="6537" operator="equal">
      <formula>"grey"</formula>
    </cfRule>
    <cfRule type="cellIs" dxfId="6730" priority="6538" operator="equal">
      <formula>0</formula>
    </cfRule>
  </conditionalFormatting>
  <conditionalFormatting sqref="G158">
    <cfRule type="cellIs" dxfId="6729" priority="6531" operator="equal">
      <formula>"red"</formula>
    </cfRule>
  </conditionalFormatting>
  <conditionalFormatting sqref="F163:G163">
    <cfRule type="cellIs" dxfId="6728" priority="6548" operator="equal">
      <formula>"red"</formula>
    </cfRule>
    <cfRule type="cellIs" dxfId="6727" priority="6550" operator="equal">
      <formula>3</formula>
    </cfRule>
    <cfRule type="cellIs" dxfId="6726" priority="6551" operator="equal">
      <formula>"yellow"</formula>
    </cfRule>
    <cfRule type="cellIs" dxfId="6725" priority="6552" operator="equal">
      <formula>2</formula>
    </cfRule>
    <cfRule type="cellIs" dxfId="6724" priority="6553" operator="equal">
      <formula>"green"</formula>
    </cfRule>
    <cfRule type="cellIs" dxfId="6723" priority="6554" operator="equal">
      <formula>1</formula>
    </cfRule>
    <cfRule type="cellIs" dxfId="6722" priority="6555" operator="equal">
      <formula>"grey"</formula>
    </cfRule>
    <cfRule type="cellIs" dxfId="6721" priority="6556" operator="equal">
      <formula>0</formula>
    </cfRule>
  </conditionalFormatting>
  <conditionalFormatting sqref="G163">
    <cfRule type="cellIs" dxfId="6720" priority="6549" operator="equal">
      <formula>"red"</formula>
    </cfRule>
  </conditionalFormatting>
  <conditionalFormatting sqref="F162:G162">
    <cfRule type="cellIs" dxfId="6719" priority="6521" operator="equal">
      <formula>"red"</formula>
    </cfRule>
    <cfRule type="cellIs" dxfId="6718" priority="6523" operator="equal">
      <formula>3</formula>
    </cfRule>
    <cfRule type="cellIs" dxfId="6717" priority="6524" operator="equal">
      <formula>"yellow"</formula>
    </cfRule>
    <cfRule type="cellIs" dxfId="6716" priority="6525" operator="equal">
      <formula>2</formula>
    </cfRule>
    <cfRule type="cellIs" dxfId="6715" priority="6526" operator="equal">
      <formula>"green"</formula>
    </cfRule>
    <cfRule type="cellIs" dxfId="6714" priority="6527" operator="equal">
      <formula>1</formula>
    </cfRule>
    <cfRule type="cellIs" dxfId="6713" priority="6528" operator="equal">
      <formula>"grey"</formula>
    </cfRule>
    <cfRule type="cellIs" dxfId="6712" priority="6529" operator="equal">
      <formula>0</formula>
    </cfRule>
  </conditionalFormatting>
  <conditionalFormatting sqref="G162">
    <cfRule type="cellIs" dxfId="6711" priority="6522" operator="equal">
      <formula>"red"</formula>
    </cfRule>
  </conditionalFormatting>
  <conditionalFormatting sqref="F167:G167">
    <cfRule type="cellIs" dxfId="6710" priority="6512" operator="equal">
      <formula>"red"</formula>
    </cfRule>
    <cfRule type="cellIs" dxfId="6709" priority="6514" operator="equal">
      <formula>3</formula>
    </cfRule>
    <cfRule type="cellIs" dxfId="6708" priority="6515" operator="equal">
      <formula>"yellow"</formula>
    </cfRule>
    <cfRule type="cellIs" dxfId="6707" priority="6516" operator="equal">
      <formula>2</formula>
    </cfRule>
    <cfRule type="cellIs" dxfId="6706" priority="6517" operator="equal">
      <formula>"green"</formula>
    </cfRule>
    <cfRule type="cellIs" dxfId="6705" priority="6518" operator="equal">
      <formula>1</formula>
    </cfRule>
    <cfRule type="cellIs" dxfId="6704" priority="6519" operator="equal">
      <formula>"grey"</formula>
    </cfRule>
    <cfRule type="cellIs" dxfId="6703" priority="6520" operator="equal">
      <formula>0</formula>
    </cfRule>
  </conditionalFormatting>
  <conditionalFormatting sqref="G167">
    <cfRule type="cellIs" dxfId="6702" priority="6513" operator="equal">
      <formula>"red"</formula>
    </cfRule>
  </conditionalFormatting>
  <conditionalFormatting sqref="F170:G170">
    <cfRule type="cellIs" dxfId="6701" priority="6503" operator="equal">
      <formula>"red"</formula>
    </cfRule>
    <cfRule type="cellIs" dxfId="6700" priority="6505" operator="equal">
      <formula>3</formula>
    </cfRule>
    <cfRule type="cellIs" dxfId="6699" priority="6506" operator="equal">
      <formula>"yellow"</formula>
    </cfRule>
    <cfRule type="cellIs" dxfId="6698" priority="6507" operator="equal">
      <formula>2</formula>
    </cfRule>
    <cfRule type="cellIs" dxfId="6697" priority="6508" operator="equal">
      <formula>"green"</formula>
    </cfRule>
    <cfRule type="cellIs" dxfId="6696" priority="6509" operator="equal">
      <formula>1</formula>
    </cfRule>
    <cfRule type="cellIs" dxfId="6695" priority="6510" operator="equal">
      <formula>"grey"</formula>
    </cfRule>
    <cfRule type="cellIs" dxfId="6694" priority="6511" operator="equal">
      <formula>0</formula>
    </cfRule>
  </conditionalFormatting>
  <conditionalFormatting sqref="G170">
    <cfRule type="cellIs" dxfId="6693" priority="6504" operator="equal">
      <formula>"red"</formula>
    </cfRule>
  </conditionalFormatting>
  <conditionalFormatting sqref="F170:G170">
    <cfRule type="cellIs" dxfId="6692" priority="6494" operator="equal">
      <formula>"red"</formula>
    </cfRule>
    <cfRule type="cellIs" dxfId="6691" priority="6496" operator="equal">
      <formula>3</formula>
    </cfRule>
    <cfRule type="cellIs" dxfId="6690" priority="6497" operator="equal">
      <formula>"yellow"</formula>
    </cfRule>
    <cfRule type="cellIs" dxfId="6689" priority="6498" operator="equal">
      <formula>2</formula>
    </cfRule>
    <cfRule type="cellIs" dxfId="6688" priority="6499" operator="equal">
      <formula>"green"</formula>
    </cfRule>
    <cfRule type="cellIs" dxfId="6687" priority="6500" operator="equal">
      <formula>1</formula>
    </cfRule>
    <cfRule type="cellIs" dxfId="6686" priority="6501" operator="equal">
      <formula>"grey"</formula>
    </cfRule>
    <cfRule type="cellIs" dxfId="6685" priority="6502" operator="equal">
      <formula>0</formula>
    </cfRule>
  </conditionalFormatting>
  <conditionalFormatting sqref="G170">
    <cfRule type="cellIs" dxfId="6684" priority="6495" operator="equal">
      <formula>"red"</formula>
    </cfRule>
  </conditionalFormatting>
  <conditionalFormatting sqref="F169:G169">
    <cfRule type="cellIs" dxfId="6683" priority="6485" operator="equal">
      <formula>"red"</formula>
    </cfRule>
    <cfRule type="cellIs" dxfId="6682" priority="6487" operator="equal">
      <formula>3</formula>
    </cfRule>
    <cfRule type="cellIs" dxfId="6681" priority="6488" operator="equal">
      <formula>"yellow"</formula>
    </cfRule>
    <cfRule type="cellIs" dxfId="6680" priority="6489" operator="equal">
      <formula>2</formula>
    </cfRule>
    <cfRule type="cellIs" dxfId="6679" priority="6490" operator="equal">
      <formula>"green"</formula>
    </cfRule>
    <cfRule type="cellIs" dxfId="6678" priority="6491" operator="equal">
      <formula>1</formula>
    </cfRule>
    <cfRule type="cellIs" dxfId="6677" priority="6492" operator="equal">
      <formula>"grey"</formula>
    </cfRule>
    <cfRule type="cellIs" dxfId="6676" priority="6493" operator="equal">
      <formula>0</formula>
    </cfRule>
  </conditionalFormatting>
  <conditionalFormatting sqref="G169">
    <cfRule type="cellIs" dxfId="6675" priority="6486" operator="equal">
      <formula>"red"</formula>
    </cfRule>
  </conditionalFormatting>
  <conditionalFormatting sqref="F169:G169">
    <cfRule type="cellIs" dxfId="6674" priority="6476" operator="equal">
      <formula>"red"</formula>
    </cfRule>
    <cfRule type="cellIs" dxfId="6673" priority="6478" operator="equal">
      <formula>3</formula>
    </cfRule>
    <cfRule type="cellIs" dxfId="6672" priority="6479" operator="equal">
      <formula>"yellow"</formula>
    </cfRule>
    <cfRule type="cellIs" dxfId="6671" priority="6480" operator="equal">
      <formula>2</formula>
    </cfRule>
    <cfRule type="cellIs" dxfId="6670" priority="6481" operator="equal">
      <formula>"green"</formula>
    </cfRule>
    <cfRule type="cellIs" dxfId="6669" priority="6482" operator="equal">
      <formula>1</formula>
    </cfRule>
    <cfRule type="cellIs" dxfId="6668" priority="6483" operator="equal">
      <formula>"grey"</formula>
    </cfRule>
    <cfRule type="cellIs" dxfId="6667" priority="6484" operator="equal">
      <formula>0</formula>
    </cfRule>
  </conditionalFormatting>
  <conditionalFormatting sqref="G169">
    <cfRule type="cellIs" dxfId="6666" priority="6477" operator="equal">
      <formula>"red"</formula>
    </cfRule>
  </conditionalFormatting>
  <conditionalFormatting sqref="F175:G175">
    <cfRule type="cellIs" dxfId="6665" priority="6467" operator="equal">
      <formula>"red"</formula>
    </cfRule>
    <cfRule type="cellIs" dxfId="6664" priority="6469" operator="equal">
      <formula>3</formula>
    </cfRule>
    <cfRule type="cellIs" dxfId="6663" priority="6470" operator="equal">
      <formula>"yellow"</formula>
    </cfRule>
    <cfRule type="cellIs" dxfId="6662" priority="6471" operator="equal">
      <formula>2</formula>
    </cfRule>
    <cfRule type="cellIs" dxfId="6661" priority="6472" operator="equal">
      <formula>"green"</formula>
    </cfRule>
    <cfRule type="cellIs" dxfId="6660" priority="6473" operator="equal">
      <formula>1</formula>
    </cfRule>
    <cfRule type="cellIs" dxfId="6659" priority="6474" operator="equal">
      <formula>"grey"</formula>
    </cfRule>
    <cfRule type="cellIs" dxfId="6658" priority="6475" operator="equal">
      <formula>0</formula>
    </cfRule>
  </conditionalFormatting>
  <conditionalFormatting sqref="G175">
    <cfRule type="cellIs" dxfId="6657" priority="6468" operator="equal">
      <formula>"red"</formula>
    </cfRule>
  </conditionalFormatting>
  <conditionalFormatting sqref="F172:G172">
    <cfRule type="cellIs" dxfId="6656" priority="6458" operator="equal">
      <formula>"red"</formula>
    </cfRule>
    <cfRule type="cellIs" dxfId="6655" priority="6460" operator="equal">
      <formula>3</formula>
    </cfRule>
    <cfRule type="cellIs" dxfId="6654" priority="6461" operator="equal">
      <formula>"yellow"</formula>
    </cfRule>
    <cfRule type="cellIs" dxfId="6653" priority="6462" operator="equal">
      <formula>2</formula>
    </cfRule>
    <cfRule type="cellIs" dxfId="6652" priority="6463" operator="equal">
      <formula>"green"</formula>
    </cfRule>
    <cfRule type="cellIs" dxfId="6651" priority="6464" operator="equal">
      <formula>1</formula>
    </cfRule>
    <cfRule type="cellIs" dxfId="6650" priority="6465" operator="equal">
      <formula>"grey"</formula>
    </cfRule>
    <cfRule type="cellIs" dxfId="6649" priority="6466" operator="equal">
      <formula>0</formula>
    </cfRule>
  </conditionalFormatting>
  <conditionalFormatting sqref="G172">
    <cfRule type="cellIs" dxfId="6648" priority="6459" operator="equal">
      <formula>"red"</formula>
    </cfRule>
  </conditionalFormatting>
  <conditionalFormatting sqref="F175:G175">
    <cfRule type="cellIs" dxfId="6647" priority="6449" operator="equal">
      <formula>"red"</formula>
    </cfRule>
    <cfRule type="cellIs" dxfId="6646" priority="6451" operator="equal">
      <formula>3</formula>
    </cfRule>
    <cfRule type="cellIs" dxfId="6645" priority="6452" operator="equal">
      <formula>"yellow"</formula>
    </cfRule>
    <cfRule type="cellIs" dxfId="6644" priority="6453" operator="equal">
      <formula>2</formula>
    </cfRule>
    <cfRule type="cellIs" dxfId="6643" priority="6454" operator="equal">
      <formula>"green"</formula>
    </cfRule>
    <cfRule type="cellIs" dxfId="6642" priority="6455" operator="equal">
      <formula>1</formula>
    </cfRule>
    <cfRule type="cellIs" dxfId="6641" priority="6456" operator="equal">
      <formula>"grey"</formula>
    </cfRule>
    <cfRule type="cellIs" dxfId="6640" priority="6457" operator="equal">
      <formula>0</formula>
    </cfRule>
  </conditionalFormatting>
  <conditionalFormatting sqref="G175">
    <cfRule type="cellIs" dxfId="6639" priority="6450" operator="equal">
      <formula>"red"</formula>
    </cfRule>
  </conditionalFormatting>
  <conditionalFormatting sqref="F175:G175">
    <cfRule type="cellIs" dxfId="6638" priority="6440" operator="equal">
      <formula>"red"</formula>
    </cfRule>
    <cfRule type="cellIs" dxfId="6637" priority="6442" operator="equal">
      <formula>3</formula>
    </cfRule>
    <cfRule type="cellIs" dxfId="6636" priority="6443" operator="equal">
      <formula>"yellow"</formula>
    </cfRule>
    <cfRule type="cellIs" dxfId="6635" priority="6444" operator="equal">
      <formula>2</formula>
    </cfRule>
    <cfRule type="cellIs" dxfId="6634" priority="6445" operator="equal">
      <formula>"green"</formula>
    </cfRule>
    <cfRule type="cellIs" dxfId="6633" priority="6446" operator="equal">
      <formula>1</formula>
    </cfRule>
    <cfRule type="cellIs" dxfId="6632" priority="6447" operator="equal">
      <formula>"grey"</formula>
    </cfRule>
    <cfRule type="cellIs" dxfId="6631" priority="6448" operator="equal">
      <formula>0</formula>
    </cfRule>
  </conditionalFormatting>
  <conditionalFormatting sqref="G175">
    <cfRule type="cellIs" dxfId="6630" priority="6441" operator="equal">
      <formula>"red"</formula>
    </cfRule>
  </conditionalFormatting>
  <conditionalFormatting sqref="F174:G174">
    <cfRule type="cellIs" dxfId="6629" priority="6431" operator="equal">
      <formula>"red"</formula>
    </cfRule>
    <cfRule type="cellIs" dxfId="6628" priority="6433" operator="equal">
      <formula>3</formula>
    </cfRule>
    <cfRule type="cellIs" dxfId="6627" priority="6434" operator="equal">
      <formula>"yellow"</formula>
    </cfRule>
    <cfRule type="cellIs" dxfId="6626" priority="6435" operator="equal">
      <formula>2</formula>
    </cfRule>
    <cfRule type="cellIs" dxfId="6625" priority="6436" operator="equal">
      <formula>"green"</formula>
    </cfRule>
    <cfRule type="cellIs" dxfId="6624" priority="6437" operator="equal">
      <formula>1</formula>
    </cfRule>
    <cfRule type="cellIs" dxfId="6623" priority="6438" operator="equal">
      <formula>"grey"</formula>
    </cfRule>
    <cfRule type="cellIs" dxfId="6622" priority="6439" operator="equal">
      <formula>0</formula>
    </cfRule>
  </conditionalFormatting>
  <conditionalFormatting sqref="G174">
    <cfRule type="cellIs" dxfId="6621" priority="6432" operator="equal">
      <formula>"red"</formula>
    </cfRule>
  </conditionalFormatting>
  <conditionalFormatting sqref="F174:G174">
    <cfRule type="cellIs" dxfId="6620" priority="6422" operator="equal">
      <formula>"red"</formula>
    </cfRule>
    <cfRule type="cellIs" dxfId="6619" priority="6424" operator="equal">
      <formula>3</formula>
    </cfRule>
    <cfRule type="cellIs" dxfId="6618" priority="6425" operator="equal">
      <formula>"yellow"</formula>
    </cfRule>
    <cfRule type="cellIs" dxfId="6617" priority="6426" operator="equal">
      <formula>2</formula>
    </cfRule>
    <cfRule type="cellIs" dxfId="6616" priority="6427" operator="equal">
      <formula>"green"</formula>
    </cfRule>
    <cfRule type="cellIs" dxfId="6615" priority="6428" operator="equal">
      <formula>1</formula>
    </cfRule>
    <cfRule type="cellIs" dxfId="6614" priority="6429" operator="equal">
      <formula>"grey"</formula>
    </cfRule>
    <cfRule type="cellIs" dxfId="6613" priority="6430" operator="equal">
      <formula>0</formula>
    </cfRule>
  </conditionalFormatting>
  <conditionalFormatting sqref="G174">
    <cfRule type="cellIs" dxfId="6612" priority="6423" operator="equal">
      <formula>"red"</formula>
    </cfRule>
  </conditionalFormatting>
  <conditionalFormatting sqref="F166:G166">
    <cfRule type="cellIs" dxfId="6611" priority="6404" operator="equal">
      <formula>"red"</formula>
    </cfRule>
    <cfRule type="cellIs" dxfId="6610" priority="6406" operator="equal">
      <formula>3</formula>
    </cfRule>
    <cfRule type="cellIs" dxfId="6609" priority="6407" operator="equal">
      <formula>"yellow"</formula>
    </cfRule>
    <cfRule type="cellIs" dxfId="6608" priority="6408" operator="equal">
      <formula>2</formula>
    </cfRule>
    <cfRule type="cellIs" dxfId="6607" priority="6409" operator="equal">
      <formula>"green"</formula>
    </cfRule>
    <cfRule type="cellIs" dxfId="6606" priority="6410" operator="equal">
      <formula>1</formula>
    </cfRule>
    <cfRule type="cellIs" dxfId="6605" priority="6411" operator="equal">
      <formula>"grey"</formula>
    </cfRule>
    <cfRule type="cellIs" dxfId="6604" priority="6412" operator="equal">
      <formula>0</formula>
    </cfRule>
  </conditionalFormatting>
  <conditionalFormatting sqref="G166">
    <cfRule type="cellIs" dxfId="6603" priority="6405" operator="equal">
      <formula>"red"</formula>
    </cfRule>
  </conditionalFormatting>
  <conditionalFormatting sqref="F166:G166">
    <cfRule type="cellIs" dxfId="6602" priority="6413" operator="equal">
      <formula>"red"</formula>
    </cfRule>
    <cfRule type="cellIs" dxfId="6601" priority="6415" operator="equal">
      <formula>3</formula>
    </cfRule>
    <cfRule type="cellIs" dxfId="6600" priority="6416" operator="equal">
      <formula>"yellow"</formula>
    </cfRule>
    <cfRule type="cellIs" dxfId="6599" priority="6417" operator="equal">
      <formula>2</formula>
    </cfRule>
    <cfRule type="cellIs" dxfId="6598" priority="6418" operator="equal">
      <formula>"green"</formula>
    </cfRule>
    <cfRule type="cellIs" dxfId="6597" priority="6419" operator="equal">
      <formula>1</formula>
    </cfRule>
    <cfRule type="cellIs" dxfId="6596" priority="6420" operator="equal">
      <formula>"grey"</formula>
    </cfRule>
    <cfRule type="cellIs" dxfId="6595" priority="6421" operator="equal">
      <formula>0</formula>
    </cfRule>
  </conditionalFormatting>
  <conditionalFormatting sqref="G166">
    <cfRule type="cellIs" dxfId="6594" priority="6414" operator="equal">
      <formula>"red"</formula>
    </cfRule>
  </conditionalFormatting>
  <conditionalFormatting sqref="F166:G166">
    <cfRule type="cellIs" dxfId="6593" priority="6395" operator="equal">
      <formula>"red"</formula>
    </cfRule>
    <cfRule type="cellIs" dxfId="6592" priority="6397" operator="equal">
      <formula>3</formula>
    </cfRule>
    <cfRule type="cellIs" dxfId="6591" priority="6398" operator="equal">
      <formula>"yellow"</formula>
    </cfRule>
    <cfRule type="cellIs" dxfId="6590" priority="6399" operator="equal">
      <formula>2</formula>
    </cfRule>
    <cfRule type="cellIs" dxfId="6589" priority="6400" operator="equal">
      <formula>"green"</formula>
    </cfRule>
    <cfRule type="cellIs" dxfId="6588" priority="6401" operator="equal">
      <formula>1</formula>
    </cfRule>
    <cfRule type="cellIs" dxfId="6587" priority="6402" operator="equal">
      <formula>"grey"</formula>
    </cfRule>
    <cfRule type="cellIs" dxfId="6586" priority="6403" operator="equal">
      <formula>0</formula>
    </cfRule>
  </conditionalFormatting>
  <conditionalFormatting sqref="G166">
    <cfRule type="cellIs" dxfId="6585" priority="6396" operator="equal">
      <formula>"red"</formula>
    </cfRule>
  </conditionalFormatting>
  <conditionalFormatting sqref="F171:G171">
    <cfRule type="cellIs" dxfId="6584" priority="6386" operator="equal">
      <formula>"red"</formula>
    </cfRule>
    <cfRule type="cellIs" dxfId="6583" priority="6388" operator="equal">
      <formula>3</formula>
    </cfRule>
    <cfRule type="cellIs" dxfId="6582" priority="6389" operator="equal">
      <formula>"yellow"</formula>
    </cfRule>
    <cfRule type="cellIs" dxfId="6581" priority="6390" operator="equal">
      <formula>2</formula>
    </cfRule>
    <cfRule type="cellIs" dxfId="6580" priority="6391" operator="equal">
      <formula>"green"</formula>
    </cfRule>
    <cfRule type="cellIs" dxfId="6579" priority="6392" operator="equal">
      <formula>1</formula>
    </cfRule>
    <cfRule type="cellIs" dxfId="6578" priority="6393" operator="equal">
      <formula>"grey"</formula>
    </cfRule>
    <cfRule type="cellIs" dxfId="6577" priority="6394" operator="equal">
      <formula>0</formula>
    </cfRule>
  </conditionalFormatting>
  <conditionalFormatting sqref="G171">
    <cfRule type="cellIs" dxfId="6576" priority="6387" operator="equal">
      <formula>"red"</formula>
    </cfRule>
  </conditionalFormatting>
  <conditionalFormatting sqref="F187:G187">
    <cfRule type="cellIs" dxfId="6575" priority="6368" operator="equal">
      <formula>"red"</formula>
    </cfRule>
    <cfRule type="cellIs" dxfId="6574" priority="6370" operator="equal">
      <formula>3</formula>
    </cfRule>
    <cfRule type="cellIs" dxfId="6573" priority="6371" operator="equal">
      <formula>"yellow"</formula>
    </cfRule>
    <cfRule type="cellIs" dxfId="6572" priority="6372" operator="equal">
      <formula>2</formula>
    </cfRule>
    <cfRule type="cellIs" dxfId="6571" priority="6373" operator="equal">
      <formula>"green"</formula>
    </cfRule>
    <cfRule type="cellIs" dxfId="6570" priority="6374" operator="equal">
      <formula>1</formula>
    </cfRule>
    <cfRule type="cellIs" dxfId="6569" priority="6375" operator="equal">
      <formula>"grey"</formula>
    </cfRule>
    <cfRule type="cellIs" dxfId="6568" priority="6376" operator="equal">
      <formula>0</formula>
    </cfRule>
  </conditionalFormatting>
  <conditionalFormatting sqref="G187">
    <cfRule type="cellIs" dxfId="6567" priority="6369" operator="equal">
      <formula>"red"</formula>
    </cfRule>
  </conditionalFormatting>
  <conditionalFormatting sqref="F190:G190">
    <cfRule type="cellIs" dxfId="6566" priority="6377" operator="equal">
      <formula>"red"</formula>
    </cfRule>
    <cfRule type="cellIs" dxfId="6565" priority="6379" operator="equal">
      <formula>3</formula>
    </cfRule>
    <cfRule type="cellIs" dxfId="6564" priority="6380" operator="equal">
      <formula>"yellow"</formula>
    </cfRule>
    <cfRule type="cellIs" dxfId="6563" priority="6381" operator="equal">
      <formula>2</formula>
    </cfRule>
    <cfRule type="cellIs" dxfId="6562" priority="6382" operator="equal">
      <formula>"green"</formula>
    </cfRule>
    <cfRule type="cellIs" dxfId="6561" priority="6383" operator="equal">
      <formula>1</formula>
    </cfRule>
    <cfRule type="cellIs" dxfId="6560" priority="6384" operator="equal">
      <formula>"grey"</formula>
    </cfRule>
    <cfRule type="cellIs" dxfId="6559" priority="6385" operator="equal">
      <formula>0</formula>
    </cfRule>
  </conditionalFormatting>
  <conditionalFormatting sqref="G190">
    <cfRule type="cellIs" dxfId="6558" priority="6378" operator="equal">
      <formula>"red"</formula>
    </cfRule>
  </conditionalFormatting>
  <conditionalFormatting sqref="F184:G184">
    <cfRule type="cellIs" dxfId="6557" priority="6359" operator="equal">
      <formula>"red"</formula>
    </cfRule>
    <cfRule type="cellIs" dxfId="6556" priority="6361" operator="equal">
      <formula>3</formula>
    </cfRule>
    <cfRule type="cellIs" dxfId="6555" priority="6362" operator="equal">
      <formula>"yellow"</formula>
    </cfRule>
    <cfRule type="cellIs" dxfId="6554" priority="6363" operator="equal">
      <formula>2</formula>
    </cfRule>
    <cfRule type="cellIs" dxfId="6553" priority="6364" operator="equal">
      <formula>"green"</formula>
    </cfRule>
    <cfRule type="cellIs" dxfId="6552" priority="6365" operator="equal">
      <formula>1</formula>
    </cfRule>
    <cfRule type="cellIs" dxfId="6551" priority="6366" operator="equal">
      <formula>"grey"</formula>
    </cfRule>
    <cfRule type="cellIs" dxfId="6550" priority="6367" operator="equal">
      <formula>0</formula>
    </cfRule>
  </conditionalFormatting>
  <conditionalFormatting sqref="G184">
    <cfRule type="cellIs" dxfId="6549" priority="6360" operator="equal">
      <formula>"red"</formula>
    </cfRule>
  </conditionalFormatting>
  <conditionalFormatting sqref="F179:G179">
    <cfRule type="cellIs" dxfId="6548" priority="6350" operator="equal">
      <formula>"red"</formula>
    </cfRule>
    <cfRule type="cellIs" dxfId="6547" priority="6352" operator="equal">
      <formula>3</formula>
    </cfRule>
    <cfRule type="cellIs" dxfId="6546" priority="6353" operator="equal">
      <formula>"yellow"</formula>
    </cfRule>
    <cfRule type="cellIs" dxfId="6545" priority="6354" operator="equal">
      <formula>2</formula>
    </cfRule>
    <cfRule type="cellIs" dxfId="6544" priority="6355" operator="equal">
      <formula>"green"</formula>
    </cfRule>
    <cfRule type="cellIs" dxfId="6543" priority="6356" operator="equal">
      <formula>1</formula>
    </cfRule>
    <cfRule type="cellIs" dxfId="6542" priority="6357" operator="equal">
      <formula>"grey"</formula>
    </cfRule>
    <cfRule type="cellIs" dxfId="6541" priority="6358" operator="equal">
      <formula>0</formula>
    </cfRule>
  </conditionalFormatting>
  <conditionalFormatting sqref="G179">
    <cfRule type="cellIs" dxfId="6540" priority="6351" operator="equal">
      <formula>"red"</formula>
    </cfRule>
  </conditionalFormatting>
  <conditionalFormatting sqref="F223:G223">
    <cfRule type="cellIs" dxfId="6539" priority="6341" operator="equal">
      <formula>"red"</formula>
    </cfRule>
    <cfRule type="cellIs" dxfId="6538" priority="6343" operator="equal">
      <formula>3</formula>
    </cfRule>
    <cfRule type="cellIs" dxfId="6537" priority="6344" operator="equal">
      <formula>"yellow"</formula>
    </cfRule>
    <cfRule type="cellIs" dxfId="6536" priority="6345" operator="equal">
      <formula>2</formula>
    </cfRule>
    <cfRule type="cellIs" dxfId="6535" priority="6346" operator="equal">
      <formula>"green"</formula>
    </cfRule>
    <cfRule type="cellIs" dxfId="6534" priority="6347" operator="equal">
      <formula>1</formula>
    </cfRule>
    <cfRule type="cellIs" dxfId="6533" priority="6348" operator="equal">
      <formula>"grey"</formula>
    </cfRule>
    <cfRule type="cellIs" dxfId="6532" priority="6349" operator="equal">
      <formula>0</formula>
    </cfRule>
  </conditionalFormatting>
  <conditionalFormatting sqref="G223">
    <cfRule type="cellIs" dxfId="6531" priority="6342" operator="equal">
      <formula>"red"</formula>
    </cfRule>
  </conditionalFormatting>
  <conditionalFormatting sqref="F155:G155">
    <cfRule type="cellIs" dxfId="6530" priority="6260" operator="equal">
      <formula>"red"</formula>
    </cfRule>
    <cfRule type="cellIs" dxfId="6529" priority="6262" operator="equal">
      <formula>3</formula>
    </cfRule>
    <cfRule type="cellIs" dxfId="6528" priority="6263" operator="equal">
      <formula>"yellow"</formula>
    </cfRule>
    <cfRule type="cellIs" dxfId="6527" priority="6264" operator="equal">
      <formula>2</formula>
    </cfRule>
    <cfRule type="cellIs" dxfId="6526" priority="6265" operator="equal">
      <formula>"green"</formula>
    </cfRule>
    <cfRule type="cellIs" dxfId="6525" priority="6266" operator="equal">
      <formula>1</formula>
    </cfRule>
    <cfRule type="cellIs" dxfId="6524" priority="6267" operator="equal">
      <formula>"grey"</formula>
    </cfRule>
    <cfRule type="cellIs" dxfId="6523" priority="6268" operator="equal">
      <formula>0</formula>
    </cfRule>
  </conditionalFormatting>
  <conditionalFormatting sqref="G155">
    <cfRule type="cellIs" dxfId="6522" priority="6261" operator="equal">
      <formula>"red"</formula>
    </cfRule>
  </conditionalFormatting>
  <conditionalFormatting sqref="F154:G154">
    <cfRule type="cellIs" dxfId="6521" priority="6251" operator="equal">
      <formula>"red"</formula>
    </cfRule>
    <cfRule type="cellIs" dxfId="6520" priority="6253" operator="equal">
      <formula>3</formula>
    </cfRule>
    <cfRule type="cellIs" dxfId="6519" priority="6254" operator="equal">
      <formula>"yellow"</formula>
    </cfRule>
    <cfRule type="cellIs" dxfId="6518" priority="6255" operator="equal">
      <formula>2</formula>
    </cfRule>
    <cfRule type="cellIs" dxfId="6517" priority="6256" operator="equal">
      <formula>"green"</formula>
    </cfRule>
    <cfRule type="cellIs" dxfId="6516" priority="6257" operator="equal">
      <formula>1</formula>
    </cfRule>
    <cfRule type="cellIs" dxfId="6515" priority="6258" operator="equal">
      <formula>"grey"</formula>
    </cfRule>
    <cfRule type="cellIs" dxfId="6514" priority="6259" operator="equal">
      <formula>0</formula>
    </cfRule>
  </conditionalFormatting>
  <conditionalFormatting sqref="G154">
    <cfRule type="cellIs" dxfId="6513" priority="6252" operator="equal">
      <formula>"red"</formula>
    </cfRule>
  </conditionalFormatting>
  <conditionalFormatting sqref="F145:G145">
    <cfRule type="cellIs" dxfId="6512" priority="6332" operator="equal">
      <formula>"red"</formula>
    </cfRule>
    <cfRule type="cellIs" dxfId="6511" priority="6334" operator="equal">
      <formula>3</formula>
    </cfRule>
    <cfRule type="cellIs" dxfId="6510" priority="6335" operator="equal">
      <formula>"yellow"</formula>
    </cfRule>
    <cfRule type="cellIs" dxfId="6509" priority="6336" operator="equal">
      <formula>2</formula>
    </cfRule>
    <cfRule type="cellIs" dxfId="6508" priority="6337" operator="equal">
      <formula>"green"</formula>
    </cfRule>
    <cfRule type="cellIs" dxfId="6507" priority="6338" operator="equal">
      <formula>1</formula>
    </cfRule>
    <cfRule type="cellIs" dxfId="6506" priority="6339" operator="equal">
      <formula>"grey"</formula>
    </cfRule>
    <cfRule type="cellIs" dxfId="6505" priority="6340" operator="equal">
      <formula>0</formula>
    </cfRule>
  </conditionalFormatting>
  <conditionalFormatting sqref="G145">
    <cfRule type="cellIs" dxfId="6504" priority="6333" operator="equal">
      <formula>"red"</formula>
    </cfRule>
  </conditionalFormatting>
  <conditionalFormatting sqref="F145:G145">
    <cfRule type="cellIs" dxfId="6503" priority="6323" operator="equal">
      <formula>"red"</formula>
    </cfRule>
    <cfRule type="cellIs" dxfId="6502" priority="6325" operator="equal">
      <formula>3</formula>
    </cfRule>
    <cfRule type="cellIs" dxfId="6501" priority="6326" operator="equal">
      <formula>"yellow"</formula>
    </cfRule>
    <cfRule type="cellIs" dxfId="6500" priority="6327" operator="equal">
      <formula>2</formula>
    </cfRule>
    <cfRule type="cellIs" dxfId="6499" priority="6328" operator="equal">
      <formula>"green"</formula>
    </cfRule>
    <cfRule type="cellIs" dxfId="6498" priority="6329" operator="equal">
      <formula>1</formula>
    </cfRule>
    <cfRule type="cellIs" dxfId="6497" priority="6330" operator="equal">
      <formula>"grey"</formula>
    </cfRule>
    <cfRule type="cellIs" dxfId="6496" priority="6331" operator="equal">
      <formula>0</formula>
    </cfRule>
  </conditionalFormatting>
  <conditionalFormatting sqref="G145">
    <cfRule type="cellIs" dxfId="6495" priority="6324" operator="equal">
      <formula>"red"</formula>
    </cfRule>
  </conditionalFormatting>
  <conditionalFormatting sqref="F151:G151">
    <cfRule type="cellIs" dxfId="6494" priority="6314" operator="equal">
      <formula>"red"</formula>
    </cfRule>
    <cfRule type="cellIs" dxfId="6493" priority="6316" operator="equal">
      <formula>3</formula>
    </cfRule>
    <cfRule type="cellIs" dxfId="6492" priority="6317" operator="equal">
      <formula>"yellow"</formula>
    </cfRule>
    <cfRule type="cellIs" dxfId="6491" priority="6318" operator="equal">
      <formula>2</formula>
    </cfRule>
    <cfRule type="cellIs" dxfId="6490" priority="6319" operator="equal">
      <formula>"green"</formula>
    </cfRule>
    <cfRule type="cellIs" dxfId="6489" priority="6320" operator="equal">
      <formula>1</formula>
    </cfRule>
    <cfRule type="cellIs" dxfId="6488" priority="6321" operator="equal">
      <formula>"grey"</formula>
    </cfRule>
    <cfRule type="cellIs" dxfId="6487" priority="6322" operator="equal">
      <formula>0</formula>
    </cfRule>
  </conditionalFormatting>
  <conditionalFormatting sqref="G151">
    <cfRule type="cellIs" dxfId="6486" priority="6315" operator="equal">
      <formula>"red"</formula>
    </cfRule>
  </conditionalFormatting>
  <conditionalFormatting sqref="F151:G151">
    <cfRule type="cellIs" dxfId="6485" priority="6305" operator="equal">
      <formula>"red"</formula>
    </cfRule>
    <cfRule type="cellIs" dxfId="6484" priority="6307" operator="equal">
      <formula>3</formula>
    </cfRule>
    <cfRule type="cellIs" dxfId="6483" priority="6308" operator="equal">
      <formula>"yellow"</formula>
    </cfRule>
    <cfRule type="cellIs" dxfId="6482" priority="6309" operator="equal">
      <formula>2</formula>
    </cfRule>
    <cfRule type="cellIs" dxfId="6481" priority="6310" operator="equal">
      <formula>"green"</formula>
    </cfRule>
    <cfRule type="cellIs" dxfId="6480" priority="6311" operator="equal">
      <formula>1</formula>
    </cfRule>
    <cfRule type="cellIs" dxfId="6479" priority="6312" operator="equal">
      <formula>"grey"</formula>
    </cfRule>
    <cfRule type="cellIs" dxfId="6478" priority="6313" operator="equal">
      <formula>0</formula>
    </cfRule>
  </conditionalFormatting>
  <conditionalFormatting sqref="G151">
    <cfRule type="cellIs" dxfId="6477" priority="6306" operator="equal">
      <formula>"red"</formula>
    </cfRule>
  </conditionalFormatting>
  <conditionalFormatting sqref="F144:G144">
    <cfRule type="cellIs" dxfId="6476" priority="6296" operator="equal">
      <formula>"red"</formula>
    </cfRule>
    <cfRule type="cellIs" dxfId="6475" priority="6298" operator="equal">
      <formula>3</formula>
    </cfRule>
    <cfRule type="cellIs" dxfId="6474" priority="6299" operator="equal">
      <formula>"yellow"</formula>
    </cfRule>
    <cfRule type="cellIs" dxfId="6473" priority="6300" operator="equal">
      <formula>2</formula>
    </cfRule>
    <cfRule type="cellIs" dxfId="6472" priority="6301" operator="equal">
      <formula>"green"</formula>
    </cfRule>
    <cfRule type="cellIs" dxfId="6471" priority="6302" operator="equal">
      <formula>1</formula>
    </cfRule>
    <cfRule type="cellIs" dxfId="6470" priority="6303" operator="equal">
      <formula>"grey"</formula>
    </cfRule>
    <cfRule type="cellIs" dxfId="6469" priority="6304" operator="equal">
      <formula>0</formula>
    </cfRule>
  </conditionalFormatting>
  <conditionalFormatting sqref="G144">
    <cfRule type="cellIs" dxfId="6468" priority="6297" operator="equal">
      <formula>"red"</formula>
    </cfRule>
  </conditionalFormatting>
  <conditionalFormatting sqref="F144:G144">
    <cfRule type="cellIs" dxfId="6467" priority="6287" operator="equal">
      <formula>"red"</formula>
    </cfRule>
    <cfRule type="cellIs" dxfId="6466" priority="6289" operator="equal">
      <formula>3</formula>
    </cfRule>
    <cfRule type="cellIs" dxfId="6465" priority="6290" operator="equal">
      <formula>"yellow"</formula>
    </cfRule>
    <cfRule type="cellIs" dxfId="6464" priority="6291" operator="equal">
      <formula>2</formula>
    </cfRule>
    <cfRule type="cellIs" dxfId="6463" priority="6292" operator="equal">
      <formula>"green"</formula>
    </cfRule>
    <cfRule type="cellIs" dxfId="6462" priority="6293" operator="equal">
      <formula>1</formula>
    </cfRule>
    <cfRule type="cellIs" dxfId="6461" priority="6294" operator="equal">
      <formula>"grey"</formula>
    </cfRule>
    <cfRule type="cellIs" dxfId="6460" priority="6295" operator="equal">
      <formula>0</formula>
    </cfRule>
  </conditionalFormatting>
  <conditionalFormatting sqref="G144">
    <cfRule type="cellIs" dxfId="6459" priority="6288" operator="equal">
      <formula>"red"</formula>
    </cfRule>
  </conditionalFormatting>
  <conditionalFormatting sqref="F150:G150">
    <cfRule type="cellIs" dxfId="6458" priority="6278" operator="equal">
      <formula>"red"</formula>
    </cfRule>
    <cfRule type="cellIs" dxfId="6457" priority="6280" operator="equal">
      <formula>3</formula>
    </cfRule>
    <cfRule type="cellIs" dxfId="6456" priority="6281" operator="equal">
      <formula>"yellow"</formula>
    </cfRule>
    <cfRule type="cellIs" dxfId="6455" priority="6282" operator="equal">
      <formula>2</formula>
    </cfRule>
    <cfRule type="cellIs" dxfId="6454" priority="6283" operator="equal">
      <formula>"green"</formula>
    </cfRule>
    <cfRule type="cellIs" dxfId="6453" priority="6284" operator="equal">
      <formula>1</formula>
    </cfRule>
    <cfRule type="cellIs" dxfId="6452" priority="6285" operator="equal">
      <formula>"grey"</formula>
    </cfRule>
    <cfRule type="cellIs" dxfId="6451" priority="6286" operator="equal">
      <formula>0</formula>
    </cfRule>
  </conditionalFormatting>
  <conditionalFormatting sqref="G150">
    <cfRule type="cellIs" dxfId="6450" priority="6279" operator="equal">
      <formula>"red"</formula>
    </cfRule>
  </conditionalFormatting>
  <conditionalFormatting sqref="F150:G150">
    <cfRule type="cellIs" dxfId="6449" priority="6269" operator="equal">
      <formula>"red"</formula>
    </cfRule>
    <cfRule type="cellIs" dxfId="6448" priority="6271" operator="equal">
      <formula>3</formula>
    </cfRule>
    <cfRule type="cellIs" dxfId="6447" priority="6272" operator="equal">
      <formula>"yellow"</formula>
    </cfRule>
    <cfRule type="cellIs" dxfId="6446" priority="6273" operator="equal">
      <formula>2</formula>
    </cfRule>
    <cfRule type="cellIs" dxfId="6445" priority="6274" operator="equal">
      <formula>"green"</formula>
    </cfRule>
    <cfRule type="cellIs" dxfId="6444" priority="6275" operator="equal">
      <formula>1</formula>
    </cfRule>
    <cfRule type="cellIs" dxfId="6443" priority="6276" operator="equal">
      <formula>"grey"</formula>
    </cfRule>
    <cfRule type="cellIs" dxfId="6442" priority="6277" operator="equal">
      <formula>0</formula>
    </cfRule>
  </conditionalFormatting>
  <conditionalFormatting sqref="G150">
    <cfRule type="cellIs" dxfId="6441" priority="6270" operator="equal">
      <formula>"red"</formula>
    </cfRule>
  </conditionalFormatting>
  <conditionalFormatting sqref="F154:G154">
    <cfRule type="cellIs" dxfId="6440" priority="6143" operator="equal">
      <formula>"red"</formula>
    </cfRule>
    <cfRule type="cellIs" dxfId="6439" priority="6145" operator="equal">
      <formula>3</formula>
    </cfRule>
    <cfRule type="cellIs" dxfId="6438" priority="6146" operator="equal">
      <formula>"yellow"</formula>
    </cfRule>
    <cfRule type="cellIs" dxfId="6437" priority="6147" operator="equal">
      <formula>2</formula>
    </cfRule>
    <cfRule type="cellIs" dxfId="6436" priority="6148" operator="equal">
      <formula>"green"</formula>
    </cfRule>
    <cfRule type="cellIs" dxfId="6435" priority="6149" operator="equal">
      <formula>1</formula>
    </cfRule>
    <cfRule type="cellIs" dxfId="6434" priority="6150" operator="equal">
      <formula>"grey"</formula>
    </cfRule>
    <cfRule type="cellIs" dxfId="6433" priority="6151" operator="equal">
      <formula>0</formula>
    </cfRule>
  </conditionalFormatting>
  <conditionalFormatting sqref="G154">
    <cfRule type="cellIs" dxfId="6432" priority="6144" operator="equal">
      <formula>"red"</formula>
    </cfRule>
  </conditionalFormatting>
  <conditionalFormatting sqref="F153:G153">
    <cfRule type="cellIs" dxfId="6431" priority="6134" operator="equal">
      <formula>"red"</formula>
    </cfRule>
    <cfRule type="cellIs" dxfId="6430" priority="6136" operator="equal">
      <formula>3</formula>
    </cfRule>
    <cfRule type="cellIs" dxfId="6429" priority="6137" operator="equal">
      <formula>"yellow"</formula>
    </cfRule>
    <cfRule type="cellIs" dxfId="6428" priority="6138" operator="equal">
      <formula>2</formula>
    </cfRule>
    <cfRule type="cellIs" dxfId="6427" priority="6139" operator="equal">
      <formula>"green"</formula>
    </cfRule>
    <cfRule type="cellIs" dxfId="6426" priority="6140" operator="equal">
      <formula>1</formula>
    </cfRule>
    <cfRule type="cellIs" dxfId="6425" priority="6141" operator="equal">
      <formula>"grey"</formula>
    </cfRule>
    <cfRule type="cellIs" dxfId="6424" priority="6142" operator="equal">
      <formula>0</formula>
    </cfRule>
  </conditionalFormatting>
  <conditionalFormatting sqref="G153">
    <cfRule type="cellIs" dxfId="6423" priority="6135" operator="equal">
      <formula>"red"</formula>
    </cfRule>
  </conditionalFormatting>
  <conditionalFormatting sqref="F144:G144">
    <cfRule type="cellIs" dxfId="6422" priority="6215" operator="equal">
      <formula>"red"</formula>
    </cfRule>
    <cfRule type="cellIs" dxfId="6421" priority="6217" operator="equal">
      <formula>3</formula>
    </cfRule>
    <cfRule type="cellIs" dxfId="6420" priority="6218" operator="equal">
      <formula>"yellow"</formula>
    </cfRule>
    <cfRule type="cellIs" dxfId="6419" priority="6219" operator="equal">
      <formula>2</formula>
    </cfRule>
    <cfRule type="cellIs" dxfId="6418" priority="6220" operator="equal">
      <formula>"green"</formula>
    </cfRule>
    <cfRule type="cellIs" dxfId="6417" priority="6221" operator="equal">
      <formula>1</formula>
    </cfRule>
    <cfRule type="cellIs" dxfId="6416" priority="6222" operator="equal">
      <formula>"grey"</formula>
    </cfRule>
    <cfRule type="cellIs" dxfId="6415" priority="6223" operator="equal">
      <formula>0</formula>
    </cfRule>
  </conditionalFormatting>
  <conditionalFormatting sqref="G144">
    <cfRule type="cellIs" dxfId="6414" priority="6216" operator="equal">
      <formula>"red"</formula>
    </cfRule>
  </conditionalFormatting>
  <conditionalFormatting sqref="F137:G137">
    <cfRule type="cellIs" dxfId="6413" priority="6242" operator="equal">
      <formula>"red"</formula>
    </cfRule>
    <cfRule type="cellIs" dxfId="6412" priority="6244" operator="equal">
      <formula>3</formula>
    </cfRule>
    <cfRule type="cellIs" dxfId="6411" priority="6245" operator="equal">
      <formula>"yellow"</formula>
    </cfRule>
    <cfRule type="cellIs" dxfId="6410" priority="6246" operator="equal">
      <formula>2</formula>
    </cfRule>
    <cfRule type="cellIs" dxfId="6409" priority="6247" operator="equal">
      <formula>"green"</formula>
    </cfRule>
    <cfRule type="cellIs" dxfId="6408" priority="6248" operator="equal">
      <formula>1</formula>
    </cfRule>
    <cfRule type="cellIs" dxfId="6407" priority="6249" operator="equal">
      <formula>"grey"</formula>
    </cfRule>
    <cfRule type="cellIs" dxfId="6406" priority="6250" operator="equal">
      <formula>0</formula>
    </cfRule>
  </conditionalFormatting>
  <conditionalFormatting sqref="G137">
    <cfRule type="cellIs" dxfId="6405" priority="6243" operator="equal">
      <formula>"red"</formula>
    </cfRule>
  </conditionalFormatting>
  <conditionalFormatting sqref="F136:G136">
    <cfRule type="cellIs" dxfId="6404" priority="6233" operator="equal">
      <formula>"red"</formula>
    </cfRule>
    <cfRule type="cellIs" dxfId="6403" priority="6235" operator="equal">
      <formula>3</formula>
    </cfRule>
    <cfRule type="cellIs" dxfId="6402" priority="6236" operator="equal">
      <formula>"yellow"</formula>
    </cfRule>
    <cfRule type="cellIs" dxfId="6401" priority="6237" operator="equal">
      <formula>2</formula>
    </cfRule>
    <cfRule type="cellIs" dxfId="6400" priority="6238" operator="equal">
      <formula>"green"</formula>
    </cfRule>
    <cfRule type="cellIs" dxfId="6399" priority="6239" operator="equal">
      <formula>1</formula>
    </cfRule>
    <cfRule type="cellIs" dxfId="6398" priority="6240" operator="equal">
      <formula>"grey"</formula>
    </cfRule>
    <cfRule type="cellIs" dxfId="6397" priority="6241" operator="equal">
      <formula>0</formula>
    </cfRule>
  </conditionalFormatting>
  <conditionalFormatting sqref="G136">
    <cfRule type="cellIs" dxfId="6396" priority="6234" operator="equal">
      <formula>"red"</formula>
    </cfRule>
  </conditionalFormatting>
  <conditionalFormatting sqref="F158:G158">
    <cfRule type="cellIs" dxfId="6395" priority="6224" operator="equal">
      <formula>"red"</formula>
    </cfRule>
    <cfRule type="cellIs" dxfId="6394" priority="6226" operator="equal">
      <formula>3</formula>
    </cfRule>
    <cfRule type="cellIs" dxfId="6393" priority="6227" operator="equal">
      <formula>"yellow"</formula>
    </cfRule>
    <cfRule type="cellIs" dxfId="6392" priority="6228" operator="equal">
      <formula>2</formula>
    </cfRule>
    <cfRule type="cellIs" dxfId="6391" priority="6229" operator="equal">
      <formula>"green"</formula>
    </cfRule>
    <cfRule type="cellIs" dxfId="6390" priority="6230" operator="equal">
      <formula>1</formula>
    </cfRule>
    <cfRule type="cellIs" dxfId="6389" priority="6231" operator="equal">
      <formula>"grey"</formula>
    </cfRule>
    <cfRule type="cellIs" dxfId="6388" priority="6232" operator="equal">
      <formula>0</formula>
    </cfRule>
  </conditionalFormatting>
  <conditionalFormatting sqref="G158">
    <cfRule type="cellIs" dxfId="6387" priority="6225" operator="equal">
      <formula>"red"</formula>
    </cfRule>
  </conditionalFormatting>
  <conditionalFormatting sqref="F144:G144">
    <cfRule type="cellIs" dxfId="6386" priority="6206" operator="equal">
      <formula>"red"</formula>
    </cfRule>
    <cfRule type="cellIs" dxfId="6385" priority="6208" operator="equal">
      <formula>3</formula>
    </cfRule>
    <cfRule type="cellIs" dxfId="6384" priority="6209" operator="equal">
      <formula>"yellow"</formula>
    </cfRule>
    <cfRule type="cellIs" dxfId="6383" priority="6210" operator="equal">
      <formula>2</formula>
    </cfRule>
    <cfRule type="cellIs" dxfId="6382" priority="6211" operator="equal">
      <formula>"green"</formula>
    </cfRule>
    <cfRule type="cellIs" dxfId="6381" priority="6212" operator="equal">
      <formula>1</formula>
    </cfRule>
    <cfRule type="cellIs" dxfId="6380" priority="6213" operator="equal">
      <formula>"grey"</formula>
    </cfRule>
    <cfRule type="cellIs" dxfId="6379" priority="6214" operator="equal">
      <formula>0</formula>
    </cfRule>
  </conditionalFormatting>
  <conditionalFormatting sqref="G144">
    <cfRule type="cellIs" dxfId="6378" priority="6207" operator="equal">
      <formula>"red"</formula>
    </cfRule>
  </conditionalFormatting>
  <conditionalFormatting sqref="F150:G150">
    <cfRule type="cellIs" dxfId="6377" priority="6197" operator="equal">
      <formula>"red"</formula>
    </cfRule>
    <cfRule type="cellIs" dxfId="6376" priority="6199" operator="equal">
      <formula>3</formula>
    </cfRule>
    <cfRule type="cellIs" dxfId="6375" priority="6200" operator="equal">
      <formula>"yellow"</formula>
    </cfRule>
    <cfRule type="cellIs" dxfId="6374" priority="6201" operator="equal">
      <formula>2</formula>
    </cfRule>
    <cfRule type="cellIs" dxfId="6373" priority="6202" operator="equal">
      <formula>"green"</formula>
    </cfRule>
    <cfRule type="cellIs" dxfId="6372" priority="6203" operator="equal">
      <formula>1</formula>
    </cfRule>
    <cfRule type="cellIs" dxfId="6371" priority="6204" operator="equal">
      <formula>"grey"</formula>
    </cfRule>
    <cfRule type="cellIs" dxfId="6370" priority="6205" operator="equal">
      <formula>0</formula>
    </cfRule>
  </conditionalFormatting>
  <conditionalFormatting sqref="G150">
    <cfRule type="cellIs" dxfId="6369" priority="6198" operator="equal">
      <formula>"red"</formula>
    </cfRule>
  </conditionalFormatting>
  <conditionalFormatting sqref="F150:G150">
    <cfRule type="cellIs" dxfId="6368" priority="6188" operator="equal">
      <formula>"red"</formula>
    </cfRule>
    <cfRule type="cellIs" dxfId="6367" priority="6190" operator="equal">
      <formula>3</formula>
    </cfRule>
    <cfRule type="cellIs" dxfId="6366" priority="6191" operator="equal">
      <formula>"yellow"</formula>
    </cfRule>
    <cfRule type="cellIs" dxfId="6365" priority="6192" operator="equal">
      <formula>2</formula>
    </cfRule>
    <cfRule type="cellIs" dxfId="6364" priority="6193" operator="equal">
      <formula>"green"</formula>
    </cfRule>
    <cfRule type="cellIs" dxfId="6363" priority="6194" operator="equal">
      <formula>1</formula>
    </cfRule>
    <cfRule type="cellIs" dxfId="6362" priority="6195" operator="equal">
      <formula>"grey"</formula>
    </cfRule>
    <cfRule type="cellIs" dxfId="6361" priority="6196" operator="equal">
      <formula>0</formula>
    </cfRule>
  </conditionalFormatting>
  <conditionalFormatting sqref="G150">
    <cfRule type="cellIs" dxfId="6360" priority="6189" operator="equal">
      <formula>"red"</formula>
    </cfRule>
  </conditionalFormatting>
  <conditionalFormatting sqref="F143:G143">
    <cfRule type="cellIs" dxfId="6359" priority="6179" operator="equal">
      <formula>"red"</formula>
    </cfRule>
    <cfRule type="cellIs" dxfId="6358" priority="6181" operator="equal">
      <formula>3</formula>
    </cfRule>
    <cfRule type="cellIs" dxfId="6357" priority="6182" operator="equal">
      <formula>"yellow"</formula>
    </cfRule>
    <cfRule type="cellIs" dxfId="6356" priority="6183" operator="equal">
      <formula>2</formula>
    </cfRule>
    <cfRule type="cellIs" dxfId="6355" priority="6184" operator="equal">
      <formula>"green"</formula>
    </cfRule>
    <cfRule type="cellIs" dxfId="6354" priority="6185" operator="equal">
      <formula>1</formula>
    </cfRule>
    <cfRule type="cellIs" dxfId="6353" priority="6186" operator="equal">
      <formula>"grey"</formula>
    </cfRule>
    <cfRule type="cellIs" dxfId="6352" priority="6187" operator="equal">
      <formula>0</formula>
    </cfRule>
  </conditionalFormatting>
  <conditionalFormatting sqref="G143">
    <cfRule type="cellIs" dxfId="6351" priority="6180" operator="equal">
      <formula>"red"</formula>
    </cfRule>
  </conditionalFormatting>
  <conditionalFormatting sqref="F143:G143">
    <cfRule type="cellIs" dxfId="6350" priority="6170" operator="equal">
      <formula>"red"</formula>
    </cfRule>
    <cfRule type="cellIs" dxfId="6349" priority="6172" operator="equal">
      <formula>3</formula>
    </cfRule>
    <cfRule type="cellIs" dxfId="6348" priority="6173" operator="equal">
      <formula>"yellow"</formula>
    </cfRule>
    <cfRule type="cellIs" dxfId="6347" priority="6174" operator="equal">
      <formula>2</formula>
    </cfRule>
    <cfRule type="cellIs" dxfId="6346" priority="6175" operator="equal">
      <formula>"green"</formula>
    </cfRule>
    <cfRule type="cellIs" dxfId="6345" priority="6176" operator="equal">
      <formula>1</formula>
    </cfRule>
    <cfRule type="cellIs" dxfId="6344" priority="6177" operator="equal">
      <formula>"grey"</formula>
    </cfRule>
    <cfRule type="cellIs" dxfId="6343" priority="6178" operator="equal">
      <formula>0</formula>
    </cfRule>
  </conditionalFormatting>
  <conditionalFormatting sqref="G143">
    <cfRule type="cellIs" dxfId="6342" priority="6171" operator="equal">
      <formula>"red"</formula>
    </cfRule>
  </conditionalFormatting>
  <conditionalFormatting sqref="F149:G149">
    <cfRule type="cellIs" dxfId="6341" priority="6161" operator="equal">
      <formula>"red"</formula>
    </cfRule>
    <cfRule type="cellIs" dxfId="6340" priority="6163" operator="equal">
      <formula>3</formula>
    </cfRule>
    <cfRule type="cellIs" dxfId="6339" priority="6164" operator="equal">
      <formula>"yellow"</formula>
    </cfRule>
    <cfRule type="cellIs" dxfId="6338" priority="6165" operator="equal">
      <formula>2</formula>
    </cfRule>
    <cfRule type="cellIs" dxfId="6337" priority="6166" operator="equal">
      <formula>"green"</formula>
    </cfRule>
    <cfRule type="cellIs" dxfId="6336" priority="6167" operator="equal">
      <formula>1</formula>
    </cfRule>
    <cfRule type="cellIs" dxfId="6335" priority="6168" operator="equal">
      <formula>"grey"</formula>
    </cfRule>
    <cfRule type="cellIs" dxfId="6334" priority="6169" operator="equal">
      <formula>0</formula>
    </cfRule>
  </conditionalFormatting>
  <conditionalFormatting sqref="G149">
    <cfRule type="cellIs" dxfId="6333" priority="6162" operator="equal">
      <formula>"red"</formula>
    </cfRule>
  </conditionalFormatting>
  <conditionalFormatting sqref="F149:G149">
    <cfRule type="cellIs" dxfId="6332" priority="6152" operator="equal">
      <formula>"red"</formula>
    </cfRule>
    <cfRule type="cellIs" dxfId="6331" priority="6154" operator="equal">
      <formula>3</formula>
    </cfRule>
    <cfRule type="cellIs" dxfId="6330" priority="6155" operator="equal">
      <formula>"yellow"</formula>
    </cfRule>
    <cfRule type="cellIs" dxfId="6329" priority="6156" operator="equal">
      <formula>2</formula>
    </cfRule>
    <cfRule type="cellIs" dxfId="6328" priority="6157" operator="equal">
      <formula>"green"</formula>
    </cfRule>
    <cfRule type="cellIs" dxfId="6327" priority="6158" operator="equal">
      <formula>1</formula>
    </cfRule>
    <cfRule type="cellIs" dxfId="6326" priority="6159" operator="equal">
      <formula>"grey"</formula>
    </cfRule>
    <cfRule type="cellIs" dxfId="6325" priority="6160" operator="equal">
      <formula>0</formula>
    </cfRule>
  </conditionalFormatting>
  <conditionalFormatting sqref="G149">
    <cfRule type="cellIs" dxfId="6324" priority="6153" operator="equal">
      <formula>"red"</formula>
    </cfRule>
  </conditionalFormatting>
  <conditionalFormatting sqref="F157:G157">
    <cfRule type="cellIs" dxfId="6323" priority="6125" operator="equal">
      <formula>"red"</formula>
    </cfRule>
    <cfRule type="cellIs" dxfId="6322" priority="6127" operator="equal">
      <formula>3</formula>
    </cfRule>
    <cfRule type="cellIs" dxfId="6321" priority="6128" operator="equal">
      <formula>"yellow"</formula>
    </cfRule>
    <cfRule type="cellIs" dxfId="6320" priority="6129" operator="equal">
      <formula>2</formula>
    </cfRule>
    <cfRule type="cellIs" dxfId="6319" priority="6130" operator="equal">
      <formula>"green"</formula>
    </cfRule>
    <cfRule type="cellIs" dxfId="6318" priority="6131" operator="equal">
      <formula>1</formula>
    </cfRule>
    <cfRule type="cellIs" dxfId="6317" priority="6132" operator="equal">
      <formula>"grey"</formula>
    </cfRule>
    <cfRule type="cellIs" dxfId="6316" priority="6133" operator="equal">
      <formula>0</formula>
    </cfRule>
  </conditionalFormatting>
  <conditionalFormatting sqref="G157">
    <cfRule type="cellIs" dxfId="6315" priority="6126" operator="equal">
      <formula>"red"</formula>
    </cfRule>
  </conditionalFormatting>
  <conditionalFormatting sqref="F160:G160">
    <cfRule type="cellIs" dxfId="6314" priority="6089" operator="equal">
      <formula>"red"</formula>
    </cfRule>
    <cfRule type="cellIs" dxfId="6313" priority="6091" operator="equal">
      <formula>3</formula>
    </cfRule>
    <cfRule type="cellIs" dxfId="6312" priority="6092" operator="equal">
      <formula>"yellow"</formula>
    </cfRule>
    <cfRule type="cellIs" dxfId="6311" priority="6093" operator="equal">
      <formula>2</formula>
    </cfRule>
    <cfRule type="cellIs" dxfId="6310" priority="6094" operator="equal">
      <formula>"green"</formula>
    </cfRule>
    <cfRule type="cellIs" dxfId="6309" priority="6095" operator="equal">
      <formula>1</formula>
    </cfRule>
    <cfRule type="cellIs" dxfId="6308" priority="6096" operator="equal">
      <formula>"grey"</formula>
    </cfRule>
    <cfRule type="cellIs" dxfId="6307" priority="6097" operator="equal">
      <formula>0</formula>
    </cfRule>
  </conditionalFormatting>
  <conditionalFormatting sqref="G160">
    <cfRule type="cellIs" dxfId="6306" priority="6090" operator="equal">
      <formula>"red"</formula>
    </cfRule>
  </conditionalFormatting>
  <conditionalFormatting sqref="F161:G161">
    <cfRule type="cellIs" dxfId="6305" priority="6080" operator="equal">
      <formula>"red"</formula>
    </cfRule>
    <cfRule type="cellIs" dxfId="6304" priority="6082" operator="equal">
      <formula>3</formula>
    </cfRule>
    <cfRule type="cellIs" dxfId="6303" priority="6083" operator="equal">
      <formula>"yellow"</formula>
    </cfRule>
    <cfRule type="cellIs" dxfId="6302" priority="6084" operator="equal">
      <formula>2</formula>
    </cfRule>
    <cfRule type="cellIs" dxfId="6301" priority="6085" operator="equal">
      <formula>"green"</formula>
    </cfRule>
    <cfRule type="cellIs" dxfId="6300" priority="6086" operator="equal">
      <formula>1</formula>
    </cfRule>
    <cfRule type="cellIs" dxfId="6299" priority="6087" operator="equal">
      <formula>"grey"</formula>
    </cfRule>
    <cfRule type="cellIs" dxfId="6298" priority="6088" operator="equal">
      <formula>0</formula>
    </cfRule>
  </conditionalFormatting>
  <conditionalFormatting sqref="G161">
    <cfRule type="cellIs" dxfId="6297" priority="6081" operator="equal">
      <formula>"red"</formula>
    </cfRule>
  </conditionalFormatting>
  <conditionalFormatting sqref="F220:G220">
    <cfRule type="cellIs" dxfId="6296" priority="6116" operator="equal">
      <formula>"red"</formula>
    </cfRule>
    <cfRule type="cellIs" dxfId="6295" priority="6118" operator="equal">
      <formula>3</formula>
    </cfRule>
    <cfRule type="cellIs" dxfId="6294" priority="6119" operator="equal">
      <formula>"yellow"</formula>
    </cfRule>
    <cfRule type="cellIs" dxfId="6293" priority="6120" operator="equal">
      <formula>2</formula>
    </cfRule>
    <cfRule type="cellIs" dxfId="6292" priority="6121" operator="equal">
      <formula>"green"</formula>
    </cfRule>
    <cfRule type="cellIs" dxfId="6291" priority="6122" operator="equal">
      <formula>1</formula>
    </cfRule>
    <cfRule type="cellIs" dxfId="6290" priority="6123" operator="equal">
      <formula>"grey"</formula>
    </cfRule>
    <cfRule type="cellIs" dxfId="6289" priority="6124" operator="equal">
      <formula>0</formula>
    </cfRule>
  </conditionalFormatting>
  <conditionalFormatting sqref="G220">
    <cfRule type="cellIs" dxfId="6288" priority="6117" operator="equal">
      <formula>"red"</formula>
    </cfRule>
  </conditionalFormatting>
  <conditionalFormatting sqref="F111:G111">
    <cfRule type="cellIs" dxfId="6287" priority="6107" operator="equal">
      <formula>"red"</formula>
    </cfRule>
    <cfRule type="cellIs" dxfId="6286" priority="6109" operator="equal">
      <formula>3</formula>
    </cfRule>
    <cfRule type="cellIs" dxfId="6285" priority="6110" operator="equal">
      <formula>"yellow"</formula>
    </cfRule>
    <cfRule type="cellIs" dxfId="6284" priority="6111" operator="equal">
      <formula>2</formula>
    </cfRule>
    <cfRule type="cellIs" dxfId="6283" priority="6112" operator="equal">
      <formula>"green"</formula>
    </cfRule>
    <cfRule type="cellIs" dxfId="6282" priority="6113" operator="equal">
      <formula>1</formula>
    </cfRule>
    <cfRule type="cellIs" dxfId="6281" priority="6114" operator="equal">
      <formula>"grey"</formula>
    </cfRule>
    <cfRule type="cellIs" dxfId="6280" priority="6115" operator="equal">
      <formula>0</formula>
    </cfRule>
  </conditionalFormatting>
  <conditionalFormatting sqref="G111">
    <cfRule type="cellIs" dxfId="6279" priority="6108" operator="equal">
      <formula>"red"</formula>
    </cfRule>
  </conditionalFormatting>
  <conditionalFormatting sqref="F168:G168">
    <cfRule type="cellIs" dxfId="6278" priority="6098" operator="equal">
      <formula>"red"</formula>
    </cfRule>
    <cfRule type="cellIs" dxfId="6277" priority="6100" operator="equal">
      <formula>3</formula>
    </cfRule>
    <cfRule type="cellIs" dxfId="6276" priority="6101" operator="equal">
      <formula>"yellow"</formula>
    </cfRule>
    <cfRule type="cellIs" dxfId="6275" priority="6102" operator="equal">
      <formula>2</formula>
    </cfRule>
    <cfRule type="cellIs" dxfId="6274" priority="6103" operator="equal">
      <formula>"green"</formula>
    </cfRule>
    <cfRule type="cellIs" dxfId="6273" priority="6104" operator="equal">
      <formula>1</formula>
    </cfRule>
    <cfRule type="cellIs" dxfId="6272" priority="6105" operator="equal">
      <formula>"grey"</formula>
    </cfRule>
    <cfRule type="cellIs" dxfId="6271" priority="6106" operator="equal">
      <formula>0</formula>
    </cfRule>
  </conditionalFormatting>
  <conditionalFormatting sqref="G168">
    <cfRule type="cellIs" dxfId="6270" priority="6099" operator="equal">
      <formula>"red"</formula>
    </cfRule>
  </conditionalFormatting>
  <conditionalFormatting sqref="F163:G163">
    <cfRule type="cellIs" dxfId="6269" priority="6062" operator="equal">
      <formula>"red"</formula>
    </cfRule>
    <cfRule type="cellIs" dxfId="6268" priority="6064" operator="equal">
      <formula>3</formula>
    </cfRule>
    <cfRule type="cellIs" dxfId="6267" priority="6065" operator="equal">
      <formula>"yellow"</formula>
    </cfRule>
    <cfRule type="cellIs" dxfId="6266" priority="6066" operator="equal">
      <formula>2</formula>
    </cfRule>
    <cfRule type="cellIs" dxfId="6265" priority="6067" operator="equal">
      <formula>"green"</formula>
    </cfRule>
    <cfRule type="cellIs" dxfId="6264" priority="6068" operator="equal">
      <formula>1</formula>
    </cfRule>
    <cfRule type="cellIs" dxfId="6263" priority="6069" operator="equal">
      <formula>"grey"</formula>
    </cfRule>
    <cfRule type="cellIs" dxfId="6262" priority="6070" operator="equal">
      <formula>0</formula>
    </cfRule>
  </conditionalFormatting>
  <conditionalFormatting sqref="G163">
    <cfRule type="cellIs" dxfId="6261" priority="6063" operator="equal">
      <formula>"red"</formula>
    </cfRule>
  </conditionalFormatting>
  <conditionalFormatting sqref="F162:G162">
    <cfRule type="cellIs" dxfId="6260" priority="6053" operator="equal">
      <formula>"red"</formula>
    </cfRule>
    <cfRule type="cellIs" dxfId="6259" priority="6055" operator="equal">
      <formula>3</formula>
    </cfRule>
    <cfRule type="cellIs" dxfId="6258" priority="6056" operator="equal">
      <formula>"yellow"</formula>
    </cfRule>
    <cfRule type="cellIs" dxfId="6257" priority="6057" operator="equal">
      <formula>2</formula>
    </cfRule>
    <cfRule type="cellIs" dxfId="6256" priority="6058" operator="equal">
      <formula>"green"</formula>
    </cfRule>
    <cfRule type="cellIs" dxfId="6255" priority="6059" operator="equal">
      <formula>1</formula>
    </cfRule>
    <cfRule type="cellIs" dxfId="6254" priority="6060" operator="equal">
      <formula>"grey"</formula>
    </cfRule>
    <cfRule type="cellIs" dxfId="6253" priority="6061" operator="equal">
      <formula>0</formula>
    </cfRule>
  </conditionalFormatting>
  <conditionalFormatting sqref="G162">
    <cfRule type="cellIs" dxfId="6252" priority="6054" operator="equal">
      <formula>"red"</formula>
    </cfRule>
  </conditionalFormatting>
  <conditionalFormatting sqref="F161:G161">
    <cfRule type="cellIs" dxfId="6251" priority="6071" operator="equal">
      <formula>"red"</formula>
    </cfRule>
    <cfRule type="cellIs" dxfId="6250" priority="6073" operator="equal">
      <formula>3</formula>
    </cfRule>
    <cfRule type="cellIs" dxfId="6249" priority="6074" operator="equal">
      <formula>"yellow"</formula>
    </cfRule>
    <cfRule type="cellIs" dxfId="6248" priority="6075" operator="equal">
      <formula>2</formula>
    </cfRule>
    <cfRule type="cellIs" dxfId="6247" priority="6076" operator="equal">
      <formula>"green"</formula>
    </cfRule>
    <cfRule type="cellIs" dxfId="6246" priority="6077" operator="equal">
      <formula>1</formula>
    </cfRule>
    <cfRule type="cellIs" dxfId="6245" priority="6078" operator="equal">
      <formula>"grey"</formula>
    </cfRule>
    <cfRule type="cellIs" dxfId="6244" priority="6079" operator="equal">
      <formula>0</formula>
    </cfRule>
  </conditionalFormatting>
  <conditionalFormatting sqref="G161">
    <cfRule type="cellIs" dxfId="6243" priority="6072" operator="equal">
      <formula>"red"</formula>
    </cfRule>
  </conditionalFormatting>
  <conditionalFormatting sqref="F162:G162">
    <cfRule type="cellIs" dxfId="6242" priority="6035" operator="equal">
      <formula>"red"</formula>
    </cfRule>
    <cfRule type="cellIs" dxfId="6241" priority="6037" operator="equal">
      <formula>3</formula>
    </cfRule>
    <cfRule type="cellIs" dxfId="6240" priority="6038" operator="equal">
      <formula>"yellow"</formula>
    </cfRule>
    <cfRule type="cellIs" dxfId="6239" priority="6039" operator="equal">
      <formula>2</formula>
    </cfRule>
    <cfRule type="cellIs" dxfId="6238" priority="6040" operator="equal">
      <formula>"green"</formula>
    </cfRule>
    <cfRule type="cellIs" dxfId="6237" priority="6041" operator="equal">
      <formula>1</formula>
    </cfRule>
    <cfRule type="cellIs" dxfId="6236" priority="6042" operator="equal">
      <formula>"grey"</formula>
    </cfRule>
    <cfRule type="cellIs" dxfId="6235" priority="6043" operator="equal">
      <formula>0</formula>
    </cfRule>
  </conditionalFormatting>
  <conditionalFormatting sqref="G162">
    <cfRule type="cellIs" dxfId="6234" priority="6036" operator="equal">
      <formula>"red"</formula>
    </cfRule>
  </conditionalFormatting>
  <conditionalFormatting sqref="F161:G161">
    <cfRule type="cellIs" dxfId="6233" priority="6026" operator="equal">
      <formula>"red"</formula>
    </cfRule>
    <cfRule type="cellIs" dxfId="6232" priority="6028" operator="equal">
      <formula>3</formula>
    </cfRule>
    <cfRule type="cellIs" dxfId="6231" priority="6029" operator="equal">
      <formula>"yellow"</formula>
    </cfRule>
    <cfRule type="cellIs" dxfId="6230" priority="6030" operator="equal">
      <formula>2</formula>
    </cfRule>
    <cfRule type="cellIs" dxfId="6229" priority="6031" operator="equal">
      <formula>"green"</formula>
    </cfRule>
    <cfRule type="cellIs" dxfId="6228" priority="6032" operator="equal">
      <formula>1</formula>
    </cfRule>
    <cfRule type="cellIs" dxfId="6227" priority="6033" operator="equal">
      <formula>"grey"</formula>
    </cfRule>
    <cfRule type="cellIs" dxfId="6226" priority="6034" operator="equal">
      <formula>0</formula>
    </cfRule>
  </conditionalFormatting>
  <conditionalFormatting sqref="G161">
    <cfRule type="cellIs" dxfId="6225" priority="6027" operator="equal">
      <formula>"red"</formula>
    </cfRule>
  </conditionalFormatting>
  <conditionalFormatting sqref="F166:G166">
    <cfRule type="cellIs" dxfId="6224" priority="6044" operator="equal">
      <formula>"red"</formula>
    </cfRule>
    <cfRule type="cellIs" dxfId="6223" priority="6046" operator="equal">
      <formula>3</formula>
    </cfRule>
    <cfRule type="cellIs" dxfId="6222" priority="6047" operator="equal">
      <formula>"yellow"</formula>
    </cfRule>
    <cfRule type="cellIs" dxfId="6221" priority="6048" operator="equal">
      <formula>2</formula>
    </cfRule>
    <cfRule type="cellIs" dxfId="6220" priority="6049" operator="equal">
      <formula>"green"</formula>
    </cfRule>
    <cfRule type="cellIs" dxfId="6219" priority="6050" operator="equal">
      <formula>1</formula>
    </cfRule>
    <cfRule type="cellIs" dxfId="6218" priority="6051" operator="equal">
      <formula>"grey"</formula>
    </cfRule>
    <cfRule type="cellIs" dxfId="6217" priority="6052" operator="equal">
      <formula>0</formula>
    </cfRule>
  </conditionalFormatting>
  <conditionalFormatting sqref="G166">
    <cfRule type="cellIs" dxfId="6216" priority="6045" operator="equal">
      <formula>"red"</formula>
    </cfRule>
  </conditionalFormatting>
  <conditionalFormatting sqref="F165:G165">
    <cfRule type="cellIs" dxfId="6215" priority="6017" operator="equal">
      <formula>"red"</formula>
    </cfRule>
    <cfRule type="cellIs" dxfId="6214" priority="6019" operator="equal">
      <formula>3</formula>
    </cfRule>
    <cfRule type="cellIs" dxfId="6213" priority="6020" operator="equal">
      <formula>"yellow"</formula>
    </cfRule>
    <cfRule type="cellIs" dxfId="6212" priority="6021" operator="equal">
      <formula>2</formula>
    </cfRule>
    <cfRule type="cellIs" dxfId="6211" priority="6022" operator="equal">
      <formula>"green"</formula>
    </cfRule>
    <cfRule type="cellIs" dxfId="6210" priority="6023" operator="equal">
      <formula>1</formula>
    </cfRule>
    <cfRule type="cellIs" dxfId="6209" priority="6024" operator="equal">
      <formula>"grey"</formula>
    </cfRule>
    <cfRule type="cellIs" dxfId="6208" priority="6025" operator="equal">
      <formula>0</formula>
    </cfRule>
  </conditionalFormatting>
  <conditionalFormatting sqref="G165">
    <cfRule type="cellIs" dxfId="6207" priority="6018" operator="equal">
      <formula>"red"</formula>
    </cfRule>
  </conditionalFormatting>
  <conditionalFormatting sqref="F170:G170">
    <cfRule type="cellIs" dxfId="6206" priority="6008" operator="equal">
      <formula>"red"</formula>
    </cfRule>
    <cfRule type="cellIs" dxfId="6205" priority="6010" operator="equal">
      <formula>3</formula>
    </cfRule>
    <cfRule type="cellIs" dxfId="6204" priority="6011" operator="equal">
      <formula>"yellow"</formula>
    </cfRule>
    <cfRule type="cellIs" dxfId="6203" priority="6012" operator="equal">
      <formula>2</formula>
    </cfRule>
    <cfRule type="cellIs" dxfId="6202" priority="6013" operator="equal">
      <formula>"green"</formula>
    </cfRule>
    <cfRule type="cellIs" dxfId="6201" priority="6014" operator="equal">
      <formula>1</formula>
    </cfRule>
    <cfRule type="cellIs" dxfId="6200" priority="6015" operator="equal">
      <formula>"grey"</formula>
    </cfRule>
    <cfRule type="cellIs" dxfId="6199" priority="6016" operator="equal">
      <formula>0</formula>
    </cfRule>
  </conditionalFormatting>
  <conditionalFormatting sqref="G170">
    <cfRule type="cellIs" dxfId="6198" priority="6009" operator="equal">
      <formula>"red"</formula>
    </cfRule>
  </conditionalFormatting>
  <conditionalFormatting sqref="F173:G173">
    <cfRule type="cellIs" dxfId="6197" priority="5999" operator="equal">
      <formula>"red"</formula>
    </cfRule>
    <cfRule type="cellIs" dxfId="6196" priority="6001" operator="equal">
      <formula>3</formula>
    </cfRule>
    <cfRule type="cellIs" dxfId="6195" priority="6002" operator="equal">
      <formula>"yellow"</formula>
    </cfRule>
    <cfRule type="cellIs" dxfId="6194" priority="6003" operator="equal">
      <formula>2</formula>
    </cfRule>
    <cfRule type="cellIs" dxfId="6193" priority="6004" operator="equal">
      <formula>"green"</formula>
    </cfRule>
    <cfRule type="cellIs" dxfId="6192" priority="6005" operator="equal">
      <formula>1</formula>
    </cfRule>
    <cfRule type="cellIs" dxfId="6191" priority="6006" operator="equal">
      <formula>"grey"</formula>
    </cfRule>
    <cfRule type="cellIs" dxfId="6190" priority="6007" operator="equal">
      <formula>0</formula>
    </cfRule>
  </conditionalFormatting>
  <conditionalFormatting sqref="G173">
    <cfRule type="cellIs" dxfId="6189" priority="6000" operator="equal">
      <formula>"red"</formula>
    </cfRule>
  </conditionalFormatting>
  <conditionalFormatting sqref="F173:G173">
    <cfRule type="cellIs" dxfId="6188" priority="5990" operator="equal">
      <formula>"red"</formula>
    </cfRule>
    <cfRule type="cellIs" dxfId="6187" priority="5992" operator="equal">
      <formula>3</formula>
    </cfRule>
    <cfRule type="cellIs" dxfId="6186" priority="5993" operator="equal">
      <formula>"yellow"</formula>
    </cfRule>
    <cfRule type="cellIs" dxfId="6185" priority="5994" operator="equal">
      <formula>2</formula>
    </cfRule>
    <cfRule type="cellIs" dxfId="6184" priority="5995" operator="equal">
      <formula>"green"</formula>
    </cfRule>
    <cfRule type="cellIs" dxfId="6183" priority="5996" operator="equal">
      <formula>1</formula>
    </cfRule>
    <cfRule type="cellIs" dxfId="6182" priority="5997" operator="equal">
      <formula>"grey"</formula>
    </cfRule>
    <cfRule type="cellIs" dxfId="6181" priority="5998" operator="equal">
      <formula>0</formula>
    </cfRule>
  </conditionalFormatting>
  <conditionalFormatting sqref="G173">
    <cfRule type="cellIs" dxfId="6180" priority="5991" operator="equal">
      <formula>"red"</formula>
    </cfRule>
  </conditionalFormatting>
  <conditionalFormatting sqref="F172:G172">
    <cfRule type="cellIs" dxfId="6179" priority="5981" operator="equal">
      <formula>"red"</formula>
    </cfRule>
    <cfRule type="cellIs" dxfId="6178" priority="5983" operator="equal">
      <formula>3</formula>
    </cfRule>
    <cfRule type="cellIs" dxfId="6177" priority="5984" operator="equal">
      <formula>"yellow"</formula>
    </cfRule>
    <cfRule type="cellIs" dxfId="6176" priority="5985" operator="equal">
      <formula>2</formula>
    </cfRule>
    <cfRule type="cellIs" dxfId="6175" priority="5986" operator="equal">
      <formula>"green"</formula>
    </cfRule>
    <cfRule type="cellIs" dxfId="6174" priority="5987" operator="equal">
      <formula>1</formula>
    </cfRule>
    <cfRule type="cellIs" dxfId="6173" priority="5988" operator="equal">
      <formula>"grey"</formula>
    </cfRule>
    <cfRule type="cellIs" dxfId="6172" priority="5989" operator="equal">
      <formula>0</formula>
    </cfRule>
  </conditionalFormatting>
  <conditionalFormatting sqref="G172">
    <cfRule type="cellIs" dxfId="6171" priority="5982" operator="equal">
      <formula>"red"</formula>
    </cfRule>
  </conditionalFormatting>
  <conditionalFormatting sqref="F172:G172">
    <cfRule type="cellIs" dxfId="6170" priority="5972" operator="equal">
      <formula>"red"</formula>
    </cfRule>
    <cfRule type="cellIs" dxfId="6169" priority="5974" operator="equal">
      <formula>3</formula>
    </cfRule>
    <cfRule type="cellIs" dxfId="6168" priority="5975" operator="equal">
      <formula>"yellow"</formula>
    </cfRule>
    <cfRule type="cellIs" dxfId="6167" priority="5976" operator="equal">
      <formula>2</formula>
    </cfRule>
    <cfRule type="cellIs" dxfId="6166" priority="5977" operator="equal">
      <formula>"green"</formula>
    </cfRule>
    <cfRule type="cellIs" dxfId="6165" priority="5978" operator="equal">
      <formula>1</formula>
    </cfRule>
    <cfRule type="cellIs" dxfId="6164" priority="5979" operator="equal">
      <formula>"grey"</formula>
    </cfRule>
    <cfRule type="cellIs" dxfId="6163" priority="5980" operator="equal">
      <formula>0</formula>
    </cfRule>
  </conditionalFormatting>
  <conditionalFormatting sqref="G172">
    <cfRule type="cellIs" dxfId="6162" priority="5973" operator="equal">
      <formula>"red"</formula>
    </cfRule>
  </conditionalFormatting>
  <conditionalFormatting sqref="F178:G178">
    <cfRule type="cellIs" dxfId="6161" priority="5963" operator="equal">
      <formula>"red"</formula>
    </cfRule>
    <cfRule type="cellIs" dxfId="6160" priority="5965" operator="equal">
      <formula>3</formula>
    </cfRule>
    <cfRule type="cellIs" dxfId="6159" priority="5966" operator="equal">
      <formula>"yellow"</formula>
    </cfRule>
    <cfRule type="cellIs" dxfId="6158" priority="5967" operator="equal">
      <formula>2</formula>
    </cfRule>
    <cfRule type="cellIs" dxfId="6157" priority="5968" operator="equal">
      <formula>"green"</formula>
    </cfRule>
    <cfRule type="cellIs" dxfId="6156" priority="5969" operator="equal">
      <formula>1</formula>
    </cfRule>
    <cfRule type="cellIs" dxfId="6155" priority="5970" operator="equal">
      <formula>"grey"</formula>
    </cfRule>
    <cfRule type="cellIs" dxfId="6154" priority="5971" operator="equal">
      <formula>0</formula>
    </cfRule>
  </conditionalFormatting>
  <conditionalFormatting sqref="G178">
    <cfRule type="cellIs" dxfId="6153" priority="5964" operator="equal">
      <formula>"red"</formula>
    </cfRule>
  </conditionalFormatting>
  <conditionalFormatting sqref="F175:G175">
    <cfRule type="cellIs" dxfId="6152" priority="5954" operator="equal">
      <formula>"red"</formula>
    </cfRule>
    <cfRule type="cellIs" dxfId="6151" priority="5956" operator="equal">
      <formula>3</formula>
    </cfRule>
    <cfRule type="cellIs" dxfId="6150" priority="5957" operator="equal">
      <formula>"yellow"</formula>
    </cfRule>
    <cfRule type="cellIs" dxfId="6149" priority="5958" operator="equal">
      <formula>2</formula>
    </cfRule>
    <cfRule type="cellIs" dxfId="6148" priority="5959" operator="equal">
      <formula>"green"</formula>
    </cfRule>
    <cfRule type="cellIs" dxfId="6147" priority="5960" operator="equal">
      <formula>1</formula>
    </cfRule>
    <cfRule type="cellIs" dxfId="6146" priority="5961" operator="equal">
      <formula>"grey"</formula>
    </cfRule>
    <cfRule type="cellIs" dxfId="6145" priority="5962" operator="equal">
      <formula>0</formula>
    </cfRule>
  </conditionalFormatting>
  <conditionalFormatting sqref="G175">
    <cfRule type="cellIs" dxfId="6144" priority="5955" operator="equal">
      <formula>"red"</formula>
    </cfRule>
  </conditionalFormatting>
  <conditionalFormatting sqref="F178:G178">
    <cfRule type="cellIs" dxfId="6143" priority="5945" operator="equal">
      <formula>"red"</formula>
    </cfRule>
    <cfRule type="cellIs" dxfId="6142" priority="5947" operator="equal">
      <formula>3</formula>
    </cfRule>
    <cfRule type="cellIs" dxfId="6141" priority="5948" operator="equal">
      <formula>"yellow"</formula>
    </cfRule>
    <cfRule type="cellIs" dxfId="6140" priority="5949" operator="equal">
      <formula>2</formula>
    </cfRule>
    <cfRule type="cellIs" dxfId="6139" priority="5950" operator="equal">
      <formula>"green"</formula>
    </cfRule>
    <cfRule type="cellIs" dxfId="6138" priority="5951" operator="equal">
      <formula>1</formula>
    </cfRule>
    <cfRule type="cellIs" dxfId="6137" priority="5952" operator="equal">
      <formula>"grey"</formula>
    </cfRule>
    <cfRule type="cellIs" dxfId="6136" priority="5953" operator="equal">
      <formula>0</formula>
    </cfRule>
  </conditionalFormatting>
  <conditionalFormatting sqref="G178">
    <cfRule type="cellIs" dxfId="6135" priority="5946" operator="equal">
      <formula>"red"</formula>
    </cfRule>
  </conditionalFormatting>
  <conditionalFormatting sqref="F178:G178">
    <cfRule type="cellIs" dxfId="6134" priority="5936" operator="equal">
      <formula>"red"</formula>
    </cfRule>
    <cfRule type="cellIs" dxfId="6133" priority="5938" operator="equal">
      <formula>3</formula>
    </cfRule>
    <cfRule type="cellIs" dxfId="6132" priority="5939" operator="equal">
      <formula>"yellow"</formula>
    </cfRule>
    <cfRule type="cellIs" dxfId="6131" priority="5940" operator="equal">
      <formula>2</formula>
    </cfRule>
    <cfRule type="cellIs" dxfId="6130" priority="5941" operator="equal">
      <formula>"green"</formula>
    </cfRule>
    <cfRule type="cellIs" dxfId="6129" priority="5942" operator="equal">
      <formula>1</formula>
    </cfRule>
    <cfRule type="cellIs" dxfId="6128" priority="5943" operator="equal">
      <formula>"grey"</formula>
    </cfRule>
    <cfRule type="cellIs" dxfId="6127" priority="5944" operator="equal">
      <formula>0</formula>
    </cfRule>
  </conditionalFormatting>
  <conditionalFormatting sqref="G178">
    <cfRule type="cellIs" dxfId="6126" priority="5937" operator="equal">
      <formula>"red"</formula>
    </cfRule>
  </conditionalFormatting>
  <conditionalFormatting sqref="F177:G177">
    <cfRule type="cellIs" dxfId="6125" priority="5927" operator="equal">
      <formula>"red"</formula>
    </cfRule>
    <cfRule type="cellIs" dxfId="6124" priority="5929" operator="equal">
      <formula>3</formula>
    </cfRule>
    <cfRule type="cellIs" dxfId="6123" priority="5930" operator="equal">
      <formula>"yellow"</formula>
    </cfRule>
    <cfRule type="cellIs" dxfId="6122" priority="5931" operator="equal">
      <formula>2</formula>
    </cfRule>
    <cfRule type="cellIs" dxfId="6121" priority="5932" operator="equal">
      <formula>"green"</formula>
    </cfRule>
    <cfRule type="cellIs" dxfId="6120" priority="5933" operator="equal">
      <formula>1</formula>
    </cfRule>
    <cfRule type="cellIs" dxfId="6119" priority="5934" operator="equal">
      <formula>"grey"</formula>
    </cfRule>
    <cfRule type="cellIs" dxfId="6118" priority="5935" operator="equal">
      <formula>0</formula>
    </cfRule>
  </conditionalFormatting>
  <conditionalFormatting sqref="G177">
    <cfRule type="cellIs" dxfId="6117" priority="5928" operator="equal">
      <formula>"red"</formula>
    </cfRule>
  </conditionalFormatting>
  <conditionalFormatting sqref="F177:G177">
    <cfRule type="cellIs" dxfId="6116" priority="5918" operator="equal">
      <formula>"red"</formula>
    </cfRule>
    <cfRule type="cellIs" dxfId="6115" priority="5920" operator="equal">
      <formula>3</formula>
    </cfRule>
    <cfRule type="cellIs" dxfId="6114" priority="5921" operator="equal">
      <formula>"yellow"</formula>
    </cfRule>
    <cfRule type="cellIs" dxfId="6113" priority="5922" operator="equal">
      <formula>2</formula>
    </cfRule>
    <cfRule type="cellIs" dxfId="6112" priority="5923" operator="equal">
      <formula>"green"</formula>
    </cfRule>
    <cfRule type="cellIs" dxfId="6111" priority="5924" operator="equal">
      <formula>1</formula>
    </cfRule>
    <cfRule type="cellIs" dxfId="6110" priority="5925" operator="equal">
      <formula>"grey"</formula>
    </cfRule>
    <cfRule type="cellIs" dxfId="6109" priority="5926" operator="equal">
      <formula>0</formula>
    </cfRule>
  </conditionalFormatting>
  <conditionalFormatting sqref="G177">
    <cfRule type="cellIs" dxfId="6108" priority="5919" operator="equal">
      <formula>"red"</formula>
    </cfRule>
  </conditionalFormatting>
  <conditionalFormatting sqref="F169:G169">
    <cfRule type="cellIs" dxfId="6107" priority="5900" operator="equal">
      <formula>"red"</formula>
    </cfRule>
    <cfRule type="cellIs" dxfId="6106" priority="5902" operator="equal">
      <formula>3</formula>
    </cfRule>
    <cfRule type="cellIs" dxfId="6105" priority="5903" operator="equal">
      <formula>"yellow"</formula>
    </cfRule>
    <cfRule type="cellIs" dxfId="6104" priority="5904" operator="equal">
      <formula>2</formula>
    </cfRule>
    <cfRule type="cellIs" dxfId="6103" priority="5905" operator="equal">
      <formula>"green"</formula>
    </cfRule>
    <cfRule type="cellIs" dxfId="6102" priority="5906" operator="equal">
      <formula>1</formula>
    </cfRule>
    <cfRule type="cellIs" dxfId="6101" priority="5907" operator="equal">
      <formula>"grey"</formula>
    </cfRule>
    <cfRule type="cellIs" dxfId="6100" priority="5908" operator="equal">
      <formula>0</formula>
    </cfRule>
  </conditionalFormatting>
  <conditionalFormatting sqref="G169">
    <cfRule type="cellIs" dxfId="6099" priority="5901" operator="equal">
      <formula>"red"</formula>
    </cfRule>
  </conditionalFormatting>
  <conditionalFormatting sqref="F169:G169">
    <cfRule type="cellIs" dxfId="6098" priority="5909" operator="equal">
      <formula>"red"</formula>
    </cfRule>
    <cfRule type="cellIs" dxfId="6097" priority="5911" operator="equal">
      <formula>3</formula>
    </cfRule>
    <cfRule type="cellIs" dxfId="6096" priority="5912" operator="equal">
      <formula>"yellow"</formula>
    </cfRule>
    <cfRule type="cellIs" dxfId="6095" priority="5913" operator="equal">
      <formula>2</formula>
    </cfRule>
    <cfRule type="cellIs" dxfId="6094" priority="5914" operator="equal">
      <formula>"green"</formula>
    </cfRule>
    <cfRule type="cellIs" dxfId="6093" priority="5915" operator="equal">
      <formula>1</formula>
    </cfRule>
    <cfRule type="cellIs" dxfId="6092" priority="5916" operator="equal">
      <formula>"grey"</formula>
    </cfRule>
    <cfRule type="cellIs" dxfId="6091" priority="5917" operator="equal">
      <formula>0</formula>
    </cfRule>
  </conditionalFormatting>
  <conditionalFormatting sqref="G169">
    <cfRule type="cellIs" dxfId="6090" priority="5910" operator="equal">
      <formula>"red"</formula>
    </cfRule>
  </conditionalFormatting>
  <conditionalFormatting sqref="F169:G169">
    <cfRule type="cellIs" dxfId="6089" priority="5891" operator="equal">
      <formula>"red"</formula>
    </cfRule>
    <cfRule type="cellIs" dxfId="6088" priority="5893" operator="equal">
      <formula>3</formula>
    </cfRule>
    <cfRule type="cellIs" dxfId="6087" priority="5894" operator="equal">
      <formula>"yellow"</formula>
    </cfRule>
    <cfRule type="cellIs" dxfId="6086" priority="5895" operator="equal">
      <formula>2</formula>
    </cfRule>
    <cfRule type="cellIs" dxfId="6085" priority="5896" operator="equal">
      <formula>"green"</formula>
    </cfRule>
    <cfRule type="cellIs" dxfId="6084" priority="5897" operator="equal">
      <formula>1</formula>
    </cfRule>
    <cfRule type="cellIs" dxfId="6083" priority="5898" operator="equal">
      <formula>"grey"</formula>
    </cfRule>
    <cfRule type="cellIs" dxfId="6082" priority="5899" operator="equal">
      <formula>0</formula>
    </cfRule>
  </conditionalFormatting>
  <conditionalFormatting sqref="G169">
    <cfRule type="cellIs" dxfId="6081" priority="5892" operator="equal">
      <formula>"red"</formula>
    </cfRule>
  </conditionalFormatting>
  <conditionalFormatting sqref="F174:G174">
    <cfRule type="cellIs" dxfId="6080" priority="5882" operator="equal">
      <formula>"red"</formula>
    </cfRule>
    <cfRule type="cellIs" dxfId="6079" priority="5884" operator="equal">
      <formula>3</formula>
    </cfRule>
    <cfRule type="cellIs" dxfId="6078" priority="5885" operator="equal">
      <formula>"yellow"</formula>
    </cfRule>
    <cfRule type="cellIs" dxfId="6077" priority="5886" operator="equal">
      <formula>2</formula>
    </cfRule>
    <cfRule type="cellIs" dxfId="6076" priority="5887" operator="equal">
      <formula>"green"</formula>
    </cfRule>
    <cfRule type="cellIs" dxfId="6075" priority="5888" operator="equal">
      <formula>1</formula>
    </cfRule>
    <cfRule type="cellIs" dxfId="6074" priority="5889" operator="equal">
      <formula>"grey"</formula>
    </cfRule>
    <cfRule type="cellIs" dxfId="6073" priority="5890" operator="equal">
      <formula>0</formula>
    </cfRule>
  </conditionalFormatting>
  <conditionalFormatting sqref="G174">
    <cfRule type="cellIs" dxfId="6072" priority="5883" operator="equal">
      <formula>"red"</formula>
    </cfRule>
  </conditionalFormatting>
  <conditionalFormatting sqref="F190:G190">
    <cfRule type="cellIs" dxfId="6071" priority="5864" operator="equal">
      <formula>"red"</formula>
    </cfRule>
    <cfRule type="cellIs" dxfId="6070" priority="5866" operator="equal">
      <formula>3</formula>
    </cfRule>
    <cfRule type="cellIs" dxfId="6069" priority="5867" operator="equal">
      <formula>"yellow"</formula>
    </cfRule>
    <cfRule type="cellIs" dxfId="6068" priority="5868" operator="equal">
      <formula>2</formula>
    </cfRule>
    <cfRule type="cellIs" dxfId="6067" priority="5869" operator="equal">
      <formula>"green"</formula>
    </cfRule>
    <cfRule type="cellIs" dxfId="6066" priority="5870" operator="equal">
      <formula>1</formula>
    </cfRule>
    <cfRule type="cellIs" dxfId="6065" priority="5871" operator="equal">
      <formula>"grey"</formula>
    </cfRule>
    <cfRule type="cellIs" dxfId="6064" priority="5872" operator="equal">
      <formula>0</formula>
    </cfRule>
  </conditionalFormatting>
  <conditionalFormatting sqref="G190">
    <cfRule type="cellIs" dxfId="6063" priority="5865" operator="equal">
      <formula>"red"</formula>
    </cfRule>
  </conditionalFormatting>
  <conditionalFormatting sqref="F193:G193">
    <cfRule type="cellIs" dxfId="6062" priority="5873" operator="equal">
      <formula>"red"</formula>
    </cfRule>
    <cfRule type="cellIs" dxfId="6061" priority="5875" operator="equal">
      <formula>3</formula>
    </cfRule>
    <cfRule type="cellIs" dxfId="6060" priority="5876" operator="equal">
      <formula>"yellow"</formula>
    </cfRule>
    <cfRule type="cellIs" dxfId="6059" priority="5877" operator="equal">
      <formula>2</formula>
    </cfRule>
    <cfRule type="cellIs" dxfId="6058" priority="5878" operator="equal">
      <formula>"green"</formula>
    </cfRule>
    <cfRule type="cellIs" dxfId="6057" priority="5879" operator="equal">
      <formula>1</formula>
    </cfRule>
    <cfRule type="cellIs" dxfId="6056" priority="5880" operator="equal">
      <formula>"grey"</formula>
    </cfRule>
    <cfRule type="cellIs" dxfId="6055" priority="5881" operator="equal">
      <formula>0</formula>
    </cfRule>
  </conditionalFormatting>
  <conditionalFormatting sqref="G193">
    <cfRule type="cellIs" dxfId="6054" priority="5874" operator="equal">
      <formula>"red"</formula>
    </cfRule>
  </conditionalFormatting>
  <conditionalFormatting sqref="F187:G187">
    <cfRule type="cellIs" dxfId="6053" priority="5855" operator="equal">
      <formula>"red"</formula>
    </cfRule>
    <cfRule type="cellIs" dxfId="6052" priority="5857" operator="equal">
      <formula>3</formula>
    </cfRule>
    <cfRule type="cellIs" dxfId="6051" priority="5858" operator="equal">
      <formula>"yellow"</formula>
    </cfRule>
    <cfRule type="cellIs" dxfId="6050" priority="5859" operator="equal">
      <formula>2</formula>
    </cfRule>
    <cfRule type="cellIs" dxfId="6049" priority="5860" operator="equal">
      <formula>"green"</formula>
    </cfRule>
    <cfRule type="cellIs" dxfId="6048" priority="5861" operator="equal">
      <formula>1</formula>
    </cfRule>
    <cfRule type="cellIs" dxfId="6047" priority="5862" operator="equal">
      <formula>"grey"</formula>
    </cfRule>
    <cfRule type="cellIs" dxfId="6046" priority="5863" operator="equal">
      <formula>0</formula>
    </cfRule>
  </conditionalFormatting>
  <conditionalFormatting sqref="G187">
    <cfRule type="cellIs" dxfId="6045" priority="5856" operator="equal">
      <formula>"red"</formula>
    </cfRule>
  </conditionalFormatting>
  <conditionalFormatting sqref="F182:G182">
    <cfRule type="cellIs" dxfId="6044" priority="5846" operator="equal">
      <formula>"red"</formula>
    </cfRule>
    <cfRule type="cellIs" dxfId="6043" priority="5848" operator="equal">
      <formula>3</formula>
    </cfRule>
    <cfRule type="cellIs" dxfId="6042" priority="5849" operator="equal">
      <formula>"yellow"</formula>
    </cfRule>
    <cfRule type="cellIs" dxfId="6041" priority="5850" operator="equal">
      <formula>2</formula>
    </cfRule>
    <cfRule type="cellIs" dxfId="6040" priority="5851" operator="equal">
      <formula>"green"</formula>
    </cfRule>
    <cfRule type="cellIs" dxfId="6039" priority="5852" operator="equal">
      <formula>1</formula>
    </cfRule>
    <cfRule type="cellIs" dxfId="6038" priority="5853" operator="equal">
      <formula>"grey"</formula>
    </cfRule>
    <cfRule type="cellIs" dxfId="6037" priority="5854" operator="equal">
      <formula>0</formula>
    </cfRule>
  </conditionalFormatting>
  <conditionalFormatting sqref="G182">
    <cfRule type="cellIs" dxfId="6036" priority="5847" operator="equal">
      <formula>"red"</formula>
    </cfRule>
  </conditionalFormatting>
  <conditionalFormatting sqref="F156:G156">
    <cfRule type="cellIs" dxfId="6035" priority="5838" operator="equal">
      <formula>"red"</formula>
    </cfRule>
  </conditionalFormatting>
  <conditionalFormatting sqref="G156">
    <cfRule type="cellIs" dxfId="6034" priority="5837" operator="equal">
      <formula>"red"</formula>
    </cfRule>
  </conditionalFormatting>
  <conditionalFormatting sqref="F155:G155">
    <cfRule type="cellIs" dxfId="6033" priority="5829" operator="equal">
      <formula>"red"</formula>
    </cfRule>
  </conditionalFormatting>
  <conditionalFormatting sqref="G155">
    <cfRule type="cellIs" dxfId="6032" priority="5828" operator="equal">
      <formula>"red"</formula>
    </cfRule>
  </conditionalFormatting>
  <conditionalFormatting sqref="F146:G146">
    <cfRule type="cellIs" dxfId="6031" priority="5839" operator="equal">
      <formula>3</formula>
    </cfRule>
    <cfRule type="cellIs" dxfId="6030" priority="5840" operator="equal">
      <formula>"yellow"</formula>
    </cfRule>
    <cfRule type="cellIs" dxfId="6029" priority="5841" operator="equal">
      <formula>2</formula>
    </cfRule>
    <cfRule type="cellIs" dxfId="6028" priority="5842" operator="equal">
      <formula>"green"</formula>
    </cfRule>
    <cfRule type="cellIs" dxfId="6027" priority="5843" operator="equal">
      <formula>1</formula>
    </cfRule>
    <cfRule type="cellIs" dxfId="6026" priority="5844" operator="equal">
      <formula>"grey"</formula>
    </cfRule>
    <cfRule type="cellIs" dxfId="6025" priority="5845" operator="equal">
      <formula>0</formula>
    </cfRule>
    <cfRule type="cellIs" dxfId="6024" priority="6845" operator="equal">
      <formula>"red"</formula>
    </cfRule>
  </conditionalFormatting>
  <conditionalFormatting sqref="G146">
    <cfRule type="cellIs" dxfId="6023" priority="6846" operator="equal">
      <formula>"red"</formula>
    </cfRule>
  </conditionalFormatting>
  <conditionalFormatting sqref="F146:G146">
    <cfRule type="cellIs" dxfId="6022" priority="5830" operator="equal">
      <formula>3</formula>
    </cfRule>
    <cfRule type="cellIs" dxfId="6021" priority="5831" operator="equal">
      <formula>"yellow"</formula>
    </cfRule>
    <cfRule type="cellIs" dxfId="6020" priority="5832" operator="equal">
      <formula>2</formula>
    </cfRule>
    <cfRule type="cellIs" dxfId="6019" priority="5833" operator="equal">
      <formula>"green"</formula>
    </cfRule>
    <cfRule type="cellIs" dxfId="6018" priority="5834" operator="equal">
      <formula>1</formula>
    </cfRule>
    <cfRule type="cellIs" dxfId="6017" priority="5835" operator="equal">
      <formula>"grey"</formula>
    </cfRule>
    <cfRule type="cellIs" dxfId="6016" priority="5836" operator="equal">
      <formula>0</formula>
    </cfRule>
    <cfRule type="cellIs" dxfId="6015" priority="6847" operator="equal">
      <formula>"red"</formula>
    </cfRule>
  </conditionalFormatting>
  <conditionalFormatting sqref="G146">
    <cfRule type="cellIs" dxfId="6014" priority="6848" operator="equal">
      <formula>"red"</formula>
    </cfRule>
  </conditionalFormatting>
  <conditionalFormatting sqref="F152:G152">
    <cfRule type="cellIs" dxfId="6013" priority="5819" operator="equal">
      <formula>"red"</formula>
    </cfRule>
    <cfRule type="cellIs" dxfId="6012" priority="5821" operator="equal">
      <formula>3</formula>
    </cfRule>
    <cfRule type="cellIs" dxfId="6011" priority="5822" operator="equal">
      <formula>"yellow"</formula>
    </cfRule>
    <cfRule type="cellIs" dxfId="6010" priority="5823" operator="equal">
      <formula>2</formula>
    </cfRule>
    <cfRule type="cellIs" dxfId="6009" priority="5824" operator="equal">
      <formula>"green"</formula>
    </cfRule>
    <cfRule type="cellIs" dxfId="6008" priority="5825" operator="equal">
      <formula>1</formula>
    </cfRule>
    <cfRule type="cellIs" dxfId="6007" priority="5826" operator="equal">
      <formula>"grey"</formula>
    </cfRule>
    <cfRule type="cellIs" dxfId="6006" priority="5827" operator="equal">
      <formula>0</formula>
    </cfRule>
  </conditionalFormatting>
  <conditionalFormatting sqref="G152">
    <cfRule type="cellIs" dxfId="6005" priority="5820" operator="equal">
      <formula>"red"</formula>
    </cfRule>
  </conditionalFormatting>
  <conditionalFormatting sqref="F152:G152">
    <cfRule type="cellIs" dxfId="6004" priority="5810" operator="equal">
      <formula>"red"</formula>
    </cfRule>
    <cfRule type="cellIs" dxfId="6003" priority="5812" operator="equal">
      <formula>3</formula>
    </cfRule>
    <cfRule type="cellIs" dxfId="6002" priority="5813" operator="equal">
      <formula>"yellow"</formula>
    </cfRule>
    <cfRule type="cellIs" dxfId="6001" priority="5814" operator="equal">
      <formula>2</formula>
    </cfRule>
    <cfRule type="cellIs" dxfId="6000" priority="5815" operator="equal">
      <formula>"green"</formula>
    </cfRule>
    <cfRule type="cellIs" dxfId="5999" priority="5816" operator="equal">
      <formula>1</formula>
    </cfRule>
    <cfRule type="cellIs" dxfId="5998" priority="5817" operator="equal">
      <formula>"grey"</formula>
    </cfRule>
    <cfRule type="cellIs" dxfId="5997" priority="5818" operator="equal">
      <formula>0</formula>
    </cfRule>
  </conditionalFormatting>
  <conditionalFormatting sqref="G152">
    <cfRule type="cellIs" dxfId="5996" priority="5811" operator="equal">
      <formula>"red"</formula>
    </cfRule>
  </conditionalFormatting>
  <conditionalFormatting sqref="F145:G145">
    <cfRule type="cellIs" dxfId="5995" priority="5801" operator="equal">
      <formula>"red"</formula>
    </cfRule>
    <cfRule type="cellIs" dxfId="5994" priority="5803" operator="equal">
      <formula>3</formula>
    </cfRule>
    <cfRule type="cellIs" dxfId="5993" priority="5804" operator="equal">
      <formula>"yellow"</formula>
    </cfRule>
    <cfRule type="cellIs" dxfId="5992" priority="5805" operator="equal">
      <formula>2</formula>
    </cfRule>
    <cfRule type="cellIs" dxfId="5991" priority="5806" operator="equal">
      <formula>"green"</formula>
    </cfRule>
    <cfRule type="cellIs" dxfId="5990" priority="5807" operator="equal">
      <formula>1</formula>
    </cfRule>
    <cfRule type="cellIs" dxfId="5989" priority="5808" operator="equal">
      <formula>"grey"</formula>
    </cfRule>
    <cfRule type="cellIs" dxfId="5988" priority="5809" operator="equal">
      <formula>0</formula>
    </cfRule>
  </conditionalFormatting>
  <conditionalFormatting sqref="G145">
    <cfRule type="cellIs" dxfId="5987" priority="5802" operator="equal">
      <formula>"red"</formula>
    </cfRule>
  </conditionalFormatting>
  <conditionalFormatting sqref="F145:G145">
    <cfRule type="cellIs" dxfId="5986" priority="5792" operator="equal">
      <formula>"red"</formula>
    </cfRule>
    <cfRule type="cellIs" dxfId="5985" priority="5794" operator="equal">
      <formula>3</formula>
    </cfRule>
    <cfRule type="cellIs" dxfId="5984" priority="5795" operator="equal">
      <formula>"yellow"</formula>
    </cfRule>
    <cfRule type="cellIs" dxfId="5983" priority="5796" operator="equal">
      <formula>2</formula>
    </cfRule>
    <cfRule type="cellIs" dxfId="5982" priority="5797" operator="equal">
      <formula>"green"</formula>
    </cfRule>
    <cfRule type="cellIs" dxfId="5981" priority="5798" operator="equal">
      <formula>1</formula>
    </cfRule>
    <cfRule type="cellIs" dxfId="5980" priority="5799" operator="equal">
      <formula>"grey"</formula>
    </cfRule>
    <cfRule type="cellIs" dxfId="5979" priority="5800" operator="equal">
      <formula>0</formula>
    </cfRule>
  </conditionalFormatting>
  <conditionalFormatting sqref="G145">
    <cfRule type="cellIs" dxfId="5978" priority="5793" operator="equal">
      <formula>"red"</formula>
    </cfRule>
  </conditionalFormatting>
  <conditionalFormatting sqref="F151:G151">
    <cfRule type="cellIs" dxfId="5977" priority="5783" operator="equal">
      <formula>"red"</formula>
    </cfRule>
    <cfRule type="cellIs" dxfId="5976" priority="5785" operator="equal">
      <formula>3</formula>
    </cfRule>
    <cfRule type="cellIs" dxfId="5975" priority="5786" operator="equal">
      <formula>"yellow"</formula>
    </cfRule>
    <cfRule type="cellIs" dxfId="5974" priority="5787" operator="equal">
      <formula>2</formula>
    </cfRule>
    <cfRule type="cellIs" dxfId="5973" priority="5788" operator="equal">
      <formula>"green"</formula>
    </cfRule>
    <cfRule type="cellIs" dxfId="5972" priority="5789" operator="equal">
      <formula>1</formula>
    </cfRule>
    <cfRule type="cellIs" dxfId="5971" priority="5790" operator="equal">
      <formula>"grey"</formula>
    </cfRule>
    <cfRule type="cellIs" dxfId="5970" priority="5791" operator="equal">
      <formula>0</formula>
    </cfRule>
  </conditionalFormatting>
  <conditionalFormatting sqref="G151">
    <cfRule type="cellIs" dxfId="5969" priority="5784" operator="equal">
      <formula>"red"</formula>
    </cfRule>
  </conditionalFormatting>
  <conditionalFormatting sqref="F151:G151">
    <cfRule type="cellIs" dxfId="5968" priority="5774" operator="equal">
      <formula>"red"</formula>
    </cfRule>
    <cfRule type="cellIs" dxfId="5967" priority="5776" operator="equal">
      <formula>3</formula>
    </cfRule>
    <cfRule type="cellIs" dxfId="5966" priority="5777" operator="equal">
      <formula>"yellow"</formula>
    </cfRule>
    <cfRule type="cellIs" dxfId="5965" priority="5778" operator="equal">
      <formula>2</formula>
    </cfRule>
    <cfRule type="cellIs" dxfId="5964" priority="5779" operator="equal">
      <formula>"green"</formula>
    </cfRule>
    <cfRule type="cellIs" dxfId="5963" priority="5780" operator="equal">
      <formula>1</formula>
    </cfRule>
    <cfRule type="cellIs" dxfId="5962" priority="5781" operator="equal">
      <formula>"grey"</formula>
    </cfRule>
    <cfRule type="cellIs" dxfId="5961" priority="5782" operator="equal">
      <formula>0</formula>
    </cfRule>
  </conditionalFormatting>
  <conditionalFormatting sqref="G151">
    <cfRule type="cellIs" dxfId="5960" priority="5775" operator="equal">
      <formula>"red"</formula>
    </cfRule>
  </conditionalFormatting>
  <conditionalFormatting sqref="F155:G155">
    <cfRule type="cellIs" dxfId="5959" priority="5773" operator="equal">
      <formula>"red"</formula>
    </cfRule>
  </conditionalFormatting>
  <conditionalFormatting sqref="G155">
    <cfRule type="cellIs" dxfId="5958" priority="5772" operator="equal">
      <formula>"red"</formula>
    </cfRule>
  </conditionalFormatting>
  <conditionalFormatting sqref="F154:G154">
    <cfRule type="cellIs" dxfId="5957" priority="5771" operator="equal">
      <formula>"red"</formula>
    </cfRule>
  </conditionalFormatting>
  <conditionalFormatting sqref="G154">
    <cfRule type="cellIs" dxfId="5956" priority="5770" operator="equal">
      <formula>"red"</formula>
    </cfRule>
  </conditionalFormatting>
  <conditionalFormatting sqref="F145:G145">
    <cfRule type="cellIs" dxfId="5955" priority="5762" operator="equal">
      <formula>"red"</formula>
    </cfRule>
  </conditionalFormatting>
  <conditionalFormatting sqref="G145">
    <cfRule type="cellIs" dxfId="5954" priority="5761" operator="equal">
      <formula>"red"</formula>
    </cfRule>
  </conditionalFormatting>
  <conditionalFormatting sqref="F138:G138">
    <cfRule type="cellIs" dxfId="5953" priority="5763" operator="equal">
      <formula>3</formula>
    </cfRule>
    <cfRule type="cellIs" dxfId="5952" priority="5764" operator="equal">
      <formula>"yellow"</formula>
    </cfRule>
    <cfRule type="cellIs" dxfId="5951" priority="5765" operator="equal">
      <formula>2</formula>
    </cfRule>
    <cfRule type="cellIs" dxfId="5950" priority="5766" operator="equal">
      <formula>"green"</formula>
    </cfRule>
    <cfRule type="cellIs" dxfId="5949" priority="5767" operator="equal">
      <formula>1</formula>
    </cfRule>
    <cfRule type="cellIs" dxfId="5948" priority="5768" operator="equal">
      <formula>"grey"</formula>
    </cfRule>
    <cfRule type="cellIs" dxfId="5947" priority="5769" operator="equal">
      <formula>0</formula>
    </cfRule>
    <cfRule type="cellIs" dxfId="5946" priority="6849" operator="equal">
      <formula>"red"</formula>
    </cfRule>
  </conditionalFormatting>
  <conditionalFormatting sqref="G138">
    <cfRule type="cellIs" dxfId="5945" priority="6850" operator="equal">
      <formula>"red"</formula>
    </cfRule>
  </conditionalFormatting>
  <conditionalFormatting sqref="F137:G137">
    <cfRule type="cellIs" dxfId="5944" priority="5752" operator="equal">
      <formula>"red"</formula>
    </cfRule>
    <cfRule type="cellIs" dxfId="5943" priority="5754" operator="equal">
      <formula>3</formula>
    </cfRule>
    <cfRule type="cellIs" dxfId="5942" priority="5755" operator="equal">
      <formula>"yellow"</formula>
    </cfRule>
    <cfRule type="cellIs" dxfId="5941" priority="5756" operator="equal">
      <formula>2</formula>
    </cfRule>
    <cfRule type="cellIs" dxfId="5940" priority="5757" operator="equal">
      <formula>"green"</formula>
    </cfRule>
    <cfRule type="cellIs" dxfId="5939" priority="5758" operator="equal">
      <formula>1</formula>
    </cfRule>
    <cfRule type="cellIs" dxfId="5938" priority="5759" operator="equal">
      <formula>"grey"</formula>
    </cfRule>
    <cfRule type="cellIs" dxfId="5937" priority="5760" operator="equal">
      <formula>0</formula>
    </cfRule>
  </conditionalFormatting>
  <conditionalFormatting sqref="G137">
    <cfRule type="cellIs" dxfId="5936" priority="5753" operator="equal">
      <formula>"red"</formula>
    </cfRule>
  </conditionalFormatting>
  <conditionalFormatting sqref="F159:G159">
    <cfRule type="cellIs" dxfId="5935" priority="5743" operator="equal">
      <formula>"red"</formula>
    </cfRule>
    <cfRule type="cellIs" dxfId="5934" priority="5745" operator="equal">
      <formula>3</formula>
    </cfRule>
    <cfRule type="cellIs" dxfId="5933" priority="5746" operator="equal">
      <formula>"yellow"</formula>
    </cfRule>
    <cfRule type="cellIs" dxfId="5932" priority="5747" operator="equal">
      <formula>2</formula>
    </cfRule>
    <cfRule type="cellIs" dxfId="5931" priority="5748" operator="equal">
      <formula>"green"</formula>
    </cfRule>
    <cfRule type="cellIs" dxfId="5930" priority="5749" operator="equal">
      <formula>1</formula>
    </cfRule>
    <cfRule type="cellIs" dxfId="5929" priority="5750" operator="equal">
      <formula>"grey"</formula>
    </cfRule>
    <cfRule type="cellIs" dxfId="5928" priority="5751" operator="equal">
      <formula>0</formula>
    </cfRule>
  </conditionalFormatting>
  <conditionalFormatting sqref="G159">
    <cfRule type="cellIs" dxfId="5927" priority="5744" operator="equal">
      <formula>"red"</formula>
    </cfRule>
  </conditionalFormatting>
  <conditionalFormatting sqref="F145:G145">
    <cfRule type="cellIs" dxfId="5926" priority="5734" operator="equal">
      <formula>"red"</formula>
    </cfRule>
    <cfRule type="cellIs" dxfId="5925" priority="5736" operator="equal">
      <formula>3</formula>
    </cfRule>
    <cfRule type="cellIs" dxfId="5924" priority="5737" operator="equal">
      <formula>"yellow"</formula>
    </cfRule>
    <cfRule type="cellIs" dxfId="5923" priority="5738" operator="equal">
      <formula>2</formula>
    </cfRule>
    <cfRule type="cellIs" dxfId="5922" priority="5739" operator="equal">
      <formula>"green"</formula>
    </cfRule>
    <cfRule type="cellIs" dxfId="5921" priority="5740" operator="equal">
      <formula>1</formula>
    </cfRule>
    <cfRule type="cellIs" dxfId="5920" priority="5741" operator="equal">
      <formula>"grey"</formula>
    </cfRule>
    <cfRule type="cellIs" dxfId="5919" priority="5742" operator="equal">
      <formula>0</formula>
    </cfRule>
  </conditionalFormatting>
  <conditionalFormatting sqref="G145">
    <cfRule type="cellIs" dxfId="5918" priority="5735" operator="equal">
      <formula>"red"</formula>
    </cfRule>
  </conditionalFormatting>
  <conditionalFormatting sqref="F151:G151">
    <cfRule type="cellIs" dxfId="5917" priority="5725" operator="equal">
      <formula>"red"</formula>
    </cfRule>
    <cfRule type="cellIs" dxfId="5916" priority="5727" operator="equal">
      <formula>3</formula>
    </cfRule>
    <cfRule type="cellIs" dxfId="5915" priority="5728" operator="equal">
      <formula>"yellow"</formula>
    </cfRule>
    <cfRule type="cellIs" dxfId="5914" priority="5729" operator="equal">
      <formula>2</formula>
    </cfRule>
    <cfRule type="cellIs" dxfId="5913" priority="5730" operator="equal">
      <formula>"green"</formula>
    </cfRule>
    <cfRule type="cellIs" dxfId="5912" priority="5731" operator="equal">
      <formula>1</formula>
    </cfRule>
    <cfRule type="cellIs" dxfId="5911" priority="5732" operator="equal">
      <formula>"grey"</formula>
    </cfRule>
    <cfRule type="cellIs" dxfId="5910" priority="5733" operator="equal">
      <formula>0</formula>
    </cfRule>
  </conditionalFormatting>
  <conditionalFormatting sqref="G151">
    <cfRule type="cellIs" dxfId="5909" priority="5726" operator="equal">
      <formula>"red"</formula>
    </cfRule>
  </conditionalFormatting>
  <conditionalFormatting sqref="F151:G151">
    <cfRule type="cellIs" dxfId="5908" priority="5716" operator="equal">
      <formula>"red"</formula>
    </cfRule>
    <cfRule type="cellIs" dxfId="5907" priority="5718" operator="equal">
      <formula>3</formula>
    </cfRule>
    <cfRule type="cellIs" dxfId="5906" priority="5719" operator="equal">
      <formula>"yellow"</formula>
    </cfRule>
    <cfRule type="cellIs" dxfId="5905" priority="5720" operator="equal">
      <formula>2</formula>
    </cfRule>
    <cfRule type="cellIs" dxfId="5904" priority="5721" operator="equal">
      <formula>"green"</formula>
    </cfRule>
    <cfRule type="cellIs" dxfId="5903" priority="5722" operator="equal">
      <formula>1</formula>
    </cfRule>
    <cfRule type="cellIs" dxfId="5902" priority="5723" operator="equal">
      <formula>"grey"</formula>
    </cfRule>
    <cfRule type="cellIs" dxfId="5901" priority="5724" operator="equal">
      <formula>0</formula>
    </cfRule>
  </conditionalFormatting>
  <conditionalFormatting sqref="G151">
    <cfRule type="cellIs" dxfId="5900" priority="5717" operator="equal">
      <formula>"red"</formula>
    </cfRule>
  </conditionalFormatting>
  <conditionalFormatting sqref="F144:G144">
    <cfRule type="cellIs" dxfId="5899" priority="5707" operator="equal">
      <formula>"red"</formula>
    </cfRule>
    <cfRule type="cellIs" dxfId="5898" priority="5709" operator="equal">
      <formula>3</formula>
    </cfRule>
    <cfRule type="cellIs" dxfId="5897" priority="5710" operator="equal">
      <formula>"yellow"</formula>
    </cfRule>
    <cfRule type="cellIs" dxfId="5896" priority="5711" operator="equal">
      <formula>2</formula>
    </cfRule>
    <cfRule type="cellIs" dxfId="5895" priority="5712" operator="equal">
      <formula>"green"</formula>
    </cfRule>
    <cfRule type="cellIs" dxfId="5894" priority="5713" operator="equal">
      <formula>1</formula>
    </cfRule>
    <cfRule type="cellIs" dxfId="5893" priority="5714" operator="equal">
      <formula>"grey"</formula>
    </cfRule>
    <cfRule type="cellIs" dxfId="5892" priority="5715" operator="equal">
      <formula>0</formula>
    </cfRule>
  </conditionalFormatting>
  <conditionalFormatting sqref="G144">
    <cfRule type="cellIs" dxfId="5891" priority="5708" operator="equal">
      <formula>"red"</formula>
    </cfRule>
  </conditionalFormatting>
  <conditionalFormatting sqref="F144:G144">
    <cfRule type="cellIs" dxfId="5890" priority="5698" operator="equal">
      <formula>"red"</formula>
    </cfRule>
    <cfRule type="cellIs" dxfId="5889" priority="5700" operator="equal">
      <formula>3</formula>
    </cfRule>
    <cfRule type="cellIs" dxfId="5888" priority="5701" operator="equal">
      <formula>"yellow"</formula>
    </cfRule>
    <cfRule type="cellIs" dxfId="5887" priority="5702" operator="equal">
      <formula>2</formula>
    </cfRule>
    <cfRule type="cellIs" dxfId="5886" priority="5703" operator="equal">
      <formula>"green"</formula>
    </cfRule>
    <cfRule type="cellIs" dxfId="5885" priority="5704" operator="equal">
      <formula>1</formula>
    </cfRule>
    <cfRule type="cellIs" dxfId="5884" priority="5705" operator="equal">
      <formula>"grey"</formula>
    </cfRule>
    <cfRule type="cellIs" dxfId="5883" priority="5706" operator="equal">
      <formula>0</formula>
    </cfRule>
  </conditionalFormatting>
  <conditionalFormatting sqref="G144">
    <cfRule type="cellIs" dxfId="5882" priority="5699" operator="equal">
      <formula>"red"</formula>
    </cfRule>
  </conditionalFormatting>
  <conditionalFormatting sqref="F150:G150">
    <cfRule type="cellIs" dxfId="5881" priority="5689" operator="equal">
      <formula>"red"</formula>
    </cfRule>
    <cfRule type="cellIs" dxfId="5880" priority="5691" operator="equal">
      <formula>3</formula>
    </cfRule>
    <cfRule type="cellIs" dxfId="5879" priority="5692" operator="equal">
      <formula>"yellow"</formula>
    </cfRule>
    <cfRule type="cellIs" dxfId="5878" priority="5693" operator="equal">
      <formula>2</formula>
    </cfRule>
    <cfRule type="cellIs" dxfId="5877" priority="5694" operator="equal">
      <formula>"green"</formula>
    </cfRule>
    <cfRule type="cellIs" dxfId="5876" priority="5695" operator="equal">
      <formula>1</formula>
    </cfRule>
    <cfRule type="cellIs" dxfId="5875" priority="5696" operator="equal">
      <formula>"grey"</formula>
    </cfRule>
    <cfRule type="cellIs" dxfId="5874" priority="5697" operator="equal">
      <formula>0</formula>
    </cfRule>
  </conditionalFormatting>
  <conditionalFormatting sqref="G150">
    <cfRule type="cellIs" dxfId="5873" priority="5690" operator="equal">
      <formula>"red"</formula>
    </cfRule>
  </conditionalFormatting>
  <conditionalFormatting sqref="F150:G150">
    <cfRule type="cellIs" dxfId="5872" priority="5680" operator="equal">
      <formula>"red"</formula>
    </cfRule>
    <cfRule type="cellIs" dxfId="5871" priority="5682" operator="equal">
      <formula>3</formula>
    </cfRule>
    <cfRule type="cellIs" dxfId="5870" priority="5683" operator="equal">
      <formula>"yellow"</formula>
    </cfRule>
    <cfRule type="cellIs" dxfId="5869" priority="5684" operator="equal">
      <formula>2</formula>
    </cfRule>
    <cfRule type="cellIs" dxfId="5868" priority="5685" operator="equal">
      <formula>"green"</formula>
    </cfRule>
    <cfRule type="cellIs" dxfId="5867" priority="5686" operator="equal">
      <formula>1</formula>
    </cfRule>
    <cfRule type="cellIs" dxfId="5866" priority="5687" operator="equal">
      <formula>"grey"</formula>
    </cfRule>
    <cfRule type="cellIs" dxfId="5865" priority="5688" operator="equal">
      <formula>0</formula>
    </cfRule>
  </conditionalFormatting>
  <conditionalFormatting sqref="G150">
    <cfRule type="cellIs" dxfId="5864" priority="5681" operator="equal">
      <formula>"red"</formula>
    </cfRule>
  </conditionalFormatting>
  <conditionalFormatting sqref="F158:G158">
    <cfRule type="cellIs" dxfId="5863" priority="5672" operator="equal">
      <formula>"red"</formula>
    </cfRule>
    <cfRule type="cellIs" dxfId="5862" priority="5673" operator="equal">
      <formula>3</formula>
    </cfRule>
    <cfRule type="cellIs" dxfId="5861" priority="5674" operator="equal">
      <formula>"yellow"</formula>
    </cfRule>
    <cfRule type="cellIs" dxfId="5860" priority="5675" operator="equal">
      <formula>2</formula>
    </cfRule>
    <cfRule type="cellIs" dxfId="5859" priority="5676" operator="equal">
      <formula>"green"</formula>
    </cfRule>
    <cfRule type="cellIs" dxfId="5858" priority="5677" operator="equal">
      <formula>1</formula>
    </cfRule>
    <cfRule type="cellIs" dxfId="5857" priority="5678" operator="equal">
      <formula>"grey"</formula>
    </cfRule>
    <cfRule type="cellIs" dxfId="5856" priority="5679" operator="equal">
      <formula>0</formula>
    </cfRule>
  </conditionalFormatting>
  <conditionalFormatting sqref="G158">
    <cfRule type="cellIs" dxfId="5855" priority="6851" operator="equal">
      <formula>"red"</formula>
    </cfRule>
  </conditionalFormatting>
  <conditionalFormatting sqref="F161:G161">
    <cfRule type="cellIs" dxfId="5854" priority="5664" operator="equal">
      <formula>"red"</formula>
    </cfRule>
  </conditionalFormatting>
  <conditionalFormatting sqref="G161">
    <cfRule type="cellIs" dxfId="5853" priority="5663" operator="equal">
      <formula>"red"</formula>
    </cfRule>
  </conditionalFormatting>
  <conditionalFormatting sqref="F162:G162">
    <cfRule type="cellIs" dxfId="5852" priority="5655" operator="equal">
      <formula>"red"</formula>
    </cfRule>
  </conditionalFormatting>
  <conditionalFormatting sqref="G162">
    <cfRule type="cellIs" dxfId="5851" priority="5654" operator="equal">
      <formula>"red"</formula>
    </cfRule>
  </conditionalFormatting>
  <conditionalFormatting sqref="F221:G221">
    <cfRule type="cellIs" dxfId="5850" priority="5665" operator="equal">
      <formula>3</formula>
    </cfRule>
    <cfRule type="cellIs" dxfId="5849" priority="5666" operator="equal">
      <formula>"yellow"</formula>
    </cfRule>
    <cfRule type="cellIs" dxfId="5848" priority="5667" operator="equal">
      <formula>2</formula>
    </cfRule>
    <cfRule type="cellIs" dxfId="5847" priority="5668" operator="equal">
      <formula>"green"</formula>
    </cfRule>
    <cfRule type="cellIs" dxfId="5846" priority="5669" operator="equal">
      <formula>1</formula>
    </cfRule>
    <cfRule type="cellIs" dxfId="5845" priority="5670" operator="equal">
      <formula>"grey"</formula>
    </cfRule>
    <cfRule type="cellIs" dxfId="5844" priority="5671" operator="equal">
      <formula>0</formula>
    </cfRule>
    <cfRule type="cellIs" dxfId="5843" priority="6852" operator="equal">
      <formula>"red"</formula>
    </cfRule>
  </conditionalFormatting>
  <conditionalFormatting sqref="G221">
    <cfRule type="cellIs" dxfId="5842" priority="6853" operator="equal">
      <formula>"red"</formula>
    </cfRule>
  </conditionalFormatting>
  <conditionalFormatting sqref="F169:G169">
    <cfRule type="cellIs" dxfId="5841" priority="5656" operator="equal">
      <formula>3</formula>
    </cfRule>
    <cfRule type="cellIs" dxfId="5840" priority="5657" operator="equal">
      <formula>"yellow"</formula>
    </cfRule>
    <cfRule type="cellIs" dxfId="5839" priority="5658" operator="equal">
      <formula>2</formula>
    </cfRule>
    <cfRule type="cellIs" dxfId="5838" priority="5659" operator="equal">
      <formula>"green"</formula>
    </cfRule>
    <cfRule type="cellIs" dxfId="5837" priority="5660" operator="equal">
      <formula>1</formula>
    </cfRule>
    <cfRule type="cellIs" dxfId="5836" priority="5661" operator="equal">
      <formula>"grey"</formula>
    </cfRule>
    <cfRule type="cellIs" dxfId="5835" priority="5662" operator="equal">
      <formula>0</formula>
    </cfRule>
    <cfRule type="cellIs" dxfId="5834" priority="6854" operator="equal">
      <formula>"red"</formula>
    </cfRule>
  </conditionalFormatting>
  <conditionalFormatting sqref="G169">
    <cfRule type="cellIs" dxfId="5833" priority="6855" operator="equal">
      <formula>"red"</formula>
    </cfRule>
  </conditionalFormatting>
  <conditionalFormatting sqref="F164:G164">
    <cfRule type="cellIs" dxfId="5832" priority="5646" operator="equal">
      <formula>"red"</formula>
    </cfRule>
  </conditionalFormatting>
  <conditionalFormatting sqref="G164">
    <cfRule type="cellIs" dxfId="5831" priority="5645" operator="equal">
      <formula>"red"</formula>
    </cfRule>
  </conditionalFormatting>
  <conditionalFormatting sqref="F163:G163">
    <cfRule type="cellIs" dxfId="5830" priority="5644" operator="equal">
      <formula>"red"</formula>
    </cfRule>
  </conditionalFormatting>
  <conditionalFormatting sqref="G163">
    <cfRule type="cellIs" dxfId="5829" priority="5643" operator="equal">
      <formula>"red"</formula>
    </cfRule>
  </conditionalFormatting>
  <conditionalFormatting sqref="F162:G162">
    <cfRule type="cellIs" dxfId="5828" priority="5647" operator="equal">
      <formula>3</formula>
    </cfRule>
    <cfRule type="cellIs" dxfId="5827" priority="5648" operator="equal">
      <formula>"yellow"</formula>
    </cfRule>
    <cfRule type="cellIs" dxfId="5826" priority="5649" operator="equal">
      <formula>2</formula>
    </cfRule>
    <cfRule type="cellIs" dxfId="5825" priority="5650" operator="equal">
      <formula>"green"</formula>
    </cfRule>
    <cfRule type="cellIs" dxfId="5824" priority="5651" operator="equal">
      <formula>1</formula>
    </cfRule>
    <cfRule type="cellIs" dxfId="5823" priority="5652" operator="equal">
      <formula>"grey"</formula>
    </cfRule>
    <cfRule type="cellIs" dxfId="5822" priority="5653" operator="equal">
      <formula>0</formula>
    </cfRule>
    <cfRule type="cellIs" dxfId="5821" priority="6856" operator="equal">
      <formula>"red"</formula>
    </cfRule>
  </conditionalFormatting>
  <conditionalFormatting sqref="G162">
    <cfRule type="cellIs" dxfId="5820" priority="6857" operator="equal">
      <formula>"red"</formula>
    </cfRule>
  </conditionalFormatting>
  <conditionalFormatting sqref="F163:G163">
    <cfRule type="cellIs" dxfId="5819" priority="5642" operator="equal">
      <formula>"red"</formula>
    </cfRule>
  </conditionalFormatting>
  <conditionalFormatting sqref="G163">
    <cfRule type="cellIs" dxfId="5818" priority="5641" operator="equal">
      <formula>"red"</formula>
    </cfRule>
  </conditionalFormatting>
  <conditionalFormatting sqref="F162:G162">
    <cfRule type="cellIs" dxfId="5817" priority="5633" operator="equal">
      <formula>"red"</formula>
    </cfRule>
  </conditionalFormatting>
  <conditionalFormatting sqref="G162">
    <cfRule type="cellIs" dxfId="5816" priority="5632" operator="equal">
      <formula>"red"</formula>
    </cfRule>
  </conditionalFormatting>
  <conditionalFormatting sqref="F167:G167">
    <cfRule type="cellIs" dxfId="5815" priority="5634" operator="equal">
      <formula>3</formula>
    </cfRule>
    <cfRule type="cellIs" dxfId="5814" priority="5635" operator="equal">
      <formula>"yellow"</formula>
    </cfRule>
    <cfRule type="cellIs" dxfId="5813" priority="5636" operator="equal">
      <formula>2</formula>
    </cfRule>
    <cfRule type="cellIs" dxfId="5812" priority="5637" operator="equal">
      <formula>"green"</formula>
    </cfRule>
    <cfRule type="cellIs" dxfId="5811" priority="5638" operator="equal">
      <formula>1</formula>
    </cfRule>
    <cfRule type="cellIs" dxfId="5810" priority="5639" operator="equal">
      <formula>"grey"</formula>
    </cfRule>
    <cfRule type="cellIs" dxfId="5809" priority="5640" operator="equal">
      <formula>0</formula>
    </cfRule>
    <cfRule type="cellIs" dxfId="5808" priority="6858" operator="equal">
      <formula>"red"</formula>
    </cfRule>
  </conditionalFormatting>
  <conditionalFormatting sqref="G167">
    <cfRule type="cellIs" dxfId="5807" priority="6859" operator="equal">
      <formula>"red"</formula>
    </cfRule>
  </conditionalFormatting>
  <conditionalFormatting sqref="F166:G166">
    <cfRule type="cellIs" dxfId="5806" priority="5624" operator="equal">
      <formula>"red"</formula>
    </cfRule>
    <cfRule type="cellIs" dxfId="5805" priority="5625" operator="equal">
      <formula>3</formula>
    </cfRule>
    <cfRule type="cellIs" dxfId="5804" priority="5626" operator="equal">
      <formula>"yellow"</formula>
    </cfRule>
    <cfRule type="cellIs" dxfId="5803" priority="5627" operator="equal">
      <formula>2</formula>
    </cfRule>
    <cfRule type="cellIs" dxfId="5802" priority="5628" operator="equal">
      <formula>"green"</formula>
    </cfRule>
    <cfRule type="cellIs" dxfId="5801" priority="5629" operator="equal">
      <formula>1</formula>
    </cfRule>
    <cfRule type="cellIs" dxfId="5800" priority="5630" operator="equal">
      <formula>"grey"</formula>
    </cfRule>
    <cfRule type="cellIs" dxfId="5799" priority="5631" operator="equal">
      <formula>0</formula>
    </cfRule>
  </conditionalFormatting>
  <conditionalFormatting sqref="G166">
    <cfRule type="cellIs" dxfId="5798" priority="6860" operator="equal">
      <formula>"red"</formula>
    </cfRule>
  </conditionalFormatting>
  <conditionalFormatting sqref="F171:G171">
    <cfRule type="cellIs" dxfId="5797" priority="5616" operator="equal">
      <formula>"red"</formula>
    </cfRule>
    <cfRule type="cellIs" dxfId="5796" priority="5617" operator="equal">
      <formula>3</formula>
    </cfRule>
    <cfRule type="cellIs" dxfId="5795" priority="5618" operator="equal">
      <formula>"yellow"</formula>
    </cfRule>
    <cfRule type="cellIs" dxfId="5794" priority="5619" operator="equal">
      <formula>2</formula>
    </cfRule>
    <cfRule type="cellIs" dxfId="5793" priority="5620" operator="equal">
      <formula>"green"</formula>
    </cfRule>
    <cfRule type="cellIs" dxfId="5792" priority="5621" operator="equal">
      <formula>1</formula>
    </cfRule>
    <cfRule type="cellIs" dxfId="5791" priority="5622" operator="equal">
      <formula>"grey"</formula>
    </cfRule>
    <cfRule type="cellIs" dxfId="5790" priority="5623" operator="equal">
      <formula>0</formula>
    </cfRule>
  </conditionalFormatting>
  <conditionalFormatting sqref="G171">
    <cfRule type="cellIs" dxfId="5789" priority="6861" operator="equal">
      <formula>"red"</formula>
    </cfRule>
  </conditionalFormatting>
  <conditionalFormatting sqref="F174:G174">
    <cfRule type="cellIs" dxfId="5788" priority="5608" operator="equal">
      <formula>"red"</formula>
    </cfRule>
    <cfRule type="cellIs" dxfId="5787" priority="5609" operator="equal">
      <formula>3</formula>
    </cfRule>
    <cfRule type="cellIs" dxfId="5786" priority="5610" operator="equal">
      <formula>"yellow"</formula>
    </cfRule>
    <cfRule type="cellIs" dxfId="5785" priority="5611" operator="equal">
      <formula>2</formula>
    </cfRule>
    <cfRule type="cellIs" dxfId="5784" priority="5612" operator="equal">
      <formula>"green"</formula>
    </cfRule>
    <cfRule type="cellIs" dxfId="5783" priority="5613" operator="equal">
      <formula>1</formula>
    </cfRule>
    <cfRule type="cellIs" dxfId="5782" priority="5614" operator="equal">
      <formula>"grey"</formula>
    </cfRule>
    <cfRule type="cellIs" dxfId="5781" priority="5615" operator="equal">
      <formula>0</formula>
    </cfRule>
  </conditionalFormatting>
  <conditionalFormatting sqref="G174">
    <cfRule type="cellIs" dxfId="5780" priority="6862" operator="equal">
      <formula>"red"</formula>
    </cfRule>
  </conditionalFormatting>
  <conditionalFormatting sqref="F174:G174">
    <cfRule type="cellIs" dxfId="5779" priority="5600" operator="equal">
      <formula>"red"</formula>
    </cfRule>
    <cfRule type="cellIs" dxfId="5778" priority="5601" operator="equal">
      <formula>3</formula>
    </cfRule>
    <cfRule type="cellIs" dxfId="5777" priority="5602" operator="equal">
      <formula>"yellow"</formula>
    </cfRule>
    <cfRule type="cellIs" dxfId="5776" priority="5603" operator="equal">
      <formula>2</formula>
    </cfRule>
    <cfRule type="cellIs" dxfId="5775" priority="5604" operator="equal">
      <formula>"green"</formula>
    </cfRule>
    <cfRule type="cellIs" dxfId="5774" priority="5605" operator="equal">
      <formula>1</formula>
    </cfRule>
    <cfRule type="cellIs" dxfId="5773" priority="5606" operator="equal">
      <formula>"grey"</formula>
    </cfRule>
    <cfRule type="cellIs" dxfId="5772" priority="5607" operator="equal">
      <formula>0</formula>
    </cfRule>
  </conditionalFormatting>
  <conditionalFormatting sqref="G174">
    <cfRule type="cellIs" dxfId="5771" priority="6863" operator="equal">
      <formula>"red"</formula>
    </cfRule>
  </conditionalFormatting>
  <conditionalFormatting sqref="F173:G173">
    <cfRule type="cellIs" dxfId="5770" priority="5592" operator="equal">
      <formula>"red"</formula>
    </cfRule>
    <cfRule type="cellIs" dxfId="5769" priority="5593" operator="equal">
      <formula>3</formula>
    </cfRule>
    <cfRule type="cellIs" dxfId="5768" priority="5594" operator="equal">
      <formula>"yellow"</formula>
    </cfRule>
    <cfRule type="cellIs" dxfId="5767" priority="5595" operator="equal">
      <formula>2</formula>
    </cfRule>
    <cfRule type="cellIs" dxfId="5766" priority="5596" operator="equal">
      <formula>"green"</formula>
    </cfRule>
    <cfRule type="cellIs" dxfId="5765" priority="5597" operator="equal">
      <formula>1</formula>
    </cfRule>
    <cfRule type="cellIs" dxfId="5764" priority="5598" operator="equal">
      <formula>"grey"</formula>
    </cfRule>
    <cfRule type="cellIs" dxfId="5763" priority="5599" operator="equal">
      <formula>0</formula>
    </cfRule>
  </conditionalFormatting>
  <conditionalFormatting sqref="G173">
    <cfRule type="cellIs" dxfId="5762" priority="6864" operator="equal">
      <formula>"red"</formula>
    </cfRule>
  </conditionalFormatting>
  <conditionalFormatting sqref="F173:G173">
    <cfRule type="cellIs" dxfId="5761" priority="5584" operator="equal">
      <formula>"red"</formula>
    </cfRule>
    <cfRule type="cellIs" dxfId="5760" priority="5585" operator="equal">
      <formula>3</formula>
    </cfRule>
    <cfRule type="cellIs" dxfId="5759" priority="5586" operator="equal">
      <formula>"yellow"</formula>
    </cfRule>
    <cfRule type="cellIs" dxfId="5758" priority="5587" operator="equal">
      <formula>2</formula>
    </cfRule>
    <cfRule type="cellIs" dxfId="5757" priority="5588" operator="equal">
      <formula>"green"</formula>
    </cfRule>
    <cfRule type="cellIs" dxfId="5756" priority="5589" operator="equal">
      <formula>1</formula>
    </cfRule>
    <cfRule type="cellIs" dxfId="5755" priority="5590" operator="equal">
      <formula>"grey"</formula>
    </cfRule>
    <cfRule type="cellIs" dxfId="5754" priority="5591" operator="equal">
      <formula>0</formula>
    </cfRule>
  </conditionalFormatting>
  <conditionalFormatting sqref="G173">
    <cfRule type="cellIs" dxfId="5753" priority="6865" operator="equal">
      <formula>"red"</formula>
    </cfRule>
  </conditionalFormatting>
  <conditionalFormatting sqref="F179:G179">
    <cfRule type="cellIs" dxfId="5752" priority="5576" operator="equal">
      <formula>"red"</formula>
    </cfRule>
    <cfRule type="cellIs" dxfId="5751" priority="5577" operator="equal">
      <formula>3</formula>
    </cfRule>
    <cfRule type="cellIs" dxfId="5750" priority="5578" operator="equal">
      <formula>"yellow"</formula>
    </cfRule>
    <cfRule type="cellIs" dxfId="5749" priority="5579" operator="equal">
      <formula>2</formula>
    </cfRule>
    <cfRule type="cellIs" dxfId="5748" priority="5580" operator="equal">
      <formula>"green"</formula>
    </cfRule>
    <cfRule type="cellIs" dxfId="5747" priority="5581" operator="equal">
      <formula>1</formula>
    </cfRule>
    <cfRule type="cellIs" dxfId="5746" priority="5582" operator="equal">
      <formula>"grey"</formula>
    </cfRule>
    <cfRule type="cellIs" dxfId="5745" priority="5583" operator="equal">
      <formula>0</formula>
    </cfRule>
  </conditionalFormatting>
  <conditionalFormatting sqref="G179">
    <cfRule type="cellIs" dxfId="5744" priority="6866" operator="equal">
      <formula>"red"</formula>
    </cfRule>
  </conditionalFormatting>
  <conditionalFormatting sqref="F176:G176">
    <cfRule type="cellIs" dxfId="5743" priority="5568" operator="equal">
      <formula>"red"</formula>
    </cfRule>
    <cfRule type="cellIs" dxfId="5742" priority="5569" operator="equal">
      <formula>3</formula>
    </cfRule>
    <cfRule type="cellIs" dxfId="5741" priority="5570" operator="equal">
      <formula>"yellow"</formula>
    </cfRule>
    <cfRule type="cellIs" dxfId="5740" priority="5571" operator="equal">
      <formula>2</formula>
    </cfRule>
    <cfRule type="cellIs" dxfId="5739" priority="5572" operator="equal">
      <formula>"green"</formula>
    </cfRule>
    <cfRule type="cellIs" dxfId="5738" priority="5573" operator="equal">
      <formula>1</formula>
    </cfRule>
    <cfRule type="cellIs" dxfId="5737" priority="5574" operator="equal">
      <formula>"grey"</formula>
    </cfRule>
    <cfRule type="cellIs" dxfId="5736" priority="5575" operator="equal">
      <formula>0</formula>
    </cfRule>
  </conditionalFormatting>
  <conditionalFormatting sqref="G176">
    <cfRule type="cellIs" dxfId="5735" priority="6867" operator="equal">
      <formula>"red"</formula>
    </cfRule>
  </conditionalFormatting>
  <conditionalFormatting sqref="F179:G179">
    <cfRule type="cellIs" dxfId="5734" priority="5560" operator="equal">
      <formula>"red"</formula>
    </cfRule>
    <cfRule type="cellIs" dxfId="5733" priority="5561" operator="equal">
      <formula>3</formula>
    </cfRule>
    <cfRule type="cellIs" dxfId="5732" priority="5562" operator="equal">
      <formula>"yellow"</formula>
    </cfRule>
    <cfRule type="cellIs" dxfId="5731" priority="5563" operator="equal">
      <formula>2</formula>
    </cfRule>
    <cfRule type="cellIs" dxfId="5730" priority="5564" operator="equal">
      <formula>"green"</formula>
    </cfRule>
    <cfRule type="cellIs" dxfId="5729" priority="5565" operator="equal">
      <formula>1</formula>
    </cfRule>
    <cfRule type="cellIs" dxfId="5728" priority="5566" operator="equal">
      <formula>"grey"</formula>
    </cfRule>
    <cfRule type="cellIs" dxfId="5727" priority="5567" operator="equal">
      <formula>0</formula>
    </cfRule>
  </conditionalFormatting>
  <conditionalFormatting sqref="G179">
    <cfRule type="cellIs" dxfId="5726" priority="6868" operator="equal">
      <formula>"red"</formula>
    </cfRule>
  </conditionalFormatting>
  <conditionalFormatting sqref="F179:G179">
    <cfRule type="cellIs" dxfId="5725" priority="5552" operator="equal">
      <formula>"red"</formula>
    </cfRule>
    <cfRule type="cellIs" dxfId="5724" priority="5553" operator="equal">
      <formula>3</formula>
    </cfRule>
    <cfRule type="cellIs" dxfId="5723" priority="5554" operator="equal">
      <formula>"yellow"</formula>
    </cfRule>
    <cfRule type="cellIs" dxfId="5722" priority="5555" operator="equal">
      <formula>2</formula>
    </cfRule>
    <cfRule type="cellIs" dxfId="5721" priority="5556" operator="equal">
      <formula>"green"</formula>
    </cfRule>
    <cfRule type="cellIs" dxfId="5720" priority="5557" operator="equal">
      <formula>1</formula>
    </cfRule>
    <cfRule type="cellIs" dxfId="5719" priority="5558" operator="equal">
      <formula>"grey"</formula>
    </cfRule>
    <cfRule type="cellIs" dxfId="5718" priority="5559" operator="equal">
      <formula>0</formula>
    </cfRule>
  </conditionalFormatting>
  <conditionalFormatting sqref="G179">
    <cfRule type="cellIs" dxfId="5717" priority="6869" operator="equal">
      <formula>"red"</formula>
    </cfRule>
  </conditionalFormatting>
  <conditionalFormatting sqref="F178:G178">
    <cfRule type="cellIs" dxfId="5716" priority="5544" operator="equal">
      <formula>"red"</formula>
    </cfRule>
    <cfRule type="cellIs" dxfId="5715" priority="5545" operator="equal">
      <formula>3</formula>
    </cfRule>
    <cfRule type="cellIs" dxfId="5714" priority="5546" operator="equal">
      <formula>"yellow"</formula>
    </cfRule>
    <cfRule type="cellIs" dxfId="5713" priority="5547" operator="equal">
      <formula>2</formula>
    </cfRule>
    <cfRule type="cellIs" dxfId="5712" priority="5548" operator="equal">
      <formula>"green"</formula>
    </cfRule>
    <cfRule type="cellIs" dxfId="5711" priority="5549" operator="equal">
      <formula>1</formula>
    </cfRule>
    <cfRule type="cellIs" dxfId="5710" priority="5550" operator="equal">
      <formula>"grey"</formula>
    </cfRule>
    <cfRule type="cellIs" dxfId="5709" priority="5551" operator="equal">
      <formula>0</formula>
    </cfRule>
  </conditionalFormatting>
  <conditionalFormatting sqref="G178">
    <cfRule type="cellIs" dxfId="5708" priority="6870" operator="equal">
      <formula>"red"</formula>
    </cfRule>
  </conditionalFormatting>
  <conditionalFormatting sqref="F178:G178">
    <cfRule type="cellIs" dxfId="5707" priority="5536" operator="equal">
      <formula>"red"</formula>
    </cfRule>
    <cfRule type="cellIs" dxfId="5706" priority="5537" operator="equal">
      <formula>3</formula>
    </cfRule>
    <cfRule type="cellIs" dxfId="5705" priority="5538" operator="equal">
      <formula>"yellow"</formula>
    </cfRule>
    <cfRule type="cellIs" dxfId="5704" priority="5539" operator="equal">
      <formula>2</formula>
    </cfRule>
    <cfRule type="cellIs" dxfId="5703" priority="5540" operator="equal">
      <formula>"green"</formula>
    </cfRule>
    <cfRule type="cellIs" dxfId="5702" priority="5541" operator="equal">
      <formula>1</formula>
    </cfRule>
    <cfRule type="cellIs" dxfId="5701" priority="5542" operator="equal">
      <formula>"grey"</formula>
    </cfRule>
    <cfRule type="cellIs" dxfId="5700" priority="5543" operator="equal">
      <formula>0</formula>
    </cfRule>
  </conditionalFormatting>
  <conditionalFormatting sqref="G178">
    <cfRule type="cellIs" dxfId="5699" priority="6871" operator="equal">
      <formula>"red"</formula>
    </cfRule>
  </conditionalFormatting>
  <conditionalFormatting sqref="F170:G170">
    <cfRule type="cellIs" dxfId="5698" priority="5528" operator="equal">
      <formula>"red"</formula>
    </cfRule>
  </conditionalFormatting>
  <conditionalFormatting sqref="G170">
    <cfRule type="cellIs" dxfId="5697" priority="5527" operator="equal">
      <formula>"red"</formula>
    </cfRule>
  </conditionalFormatting>
  <conditionalFormatting sqref="F170:G170">
    <cfRule type="cellIs" dxfId="5696" priority="5529" operator="equal">
      <formula>3</formula>
    </cfRule>
    <cfRule type="cellIs" dxfId="5695" priority="5530" operator="equal">
      <formula>"yellow"</formula>
    </cfRule>
    <cfRule type="cellIs" dxfId="5694" priority="5531" operator="equal">
      <formula>2</formula>
    </cfRule>
    <cfRule type="cellIs" dxfId="5693" priority="5532" operator="equal">
      <formula>"green"</formula>
    </cfRule>
    <cfRule type="cellIs" dxfId="5692" priority="5533" operator="equal">
      <formula>1</formula>
    </cfRule>
    <cfRule type="cellIs" dxfId="5691" priority="5534" operator="equal">
      <formula>"grey"</formula>
    </cfRule>
    <cfRule type="cellIs" dxfId="5690" priority="5535" operator="equal">
      <formula>0</formula>
    </cfRule>
    <cfRule type="cellIs" dxfId="5689" priority="6872" operator="equal">
      <formula>"red"</formula>
    </cfRule>
  </conditionalFormatting>
  <conditionalFormatting sqref="G170">
    <cfRule type="cellIs" dxfId="5688" priority="6873" operator="equal">
      <formula>"red"</formula>
    </cfRule>
  </conditionalFormatting>
  <conditionalFormatting sqref="F170:G170">
    <cfRule type="cellIs" dxfId="5687" priority="5519" operator="equal">
      <formula>"red"</formula>
    </cfRule>
    <cfRule type="cellIs" dxfId="5686" priority="5520" operator="equal">
      <formula>3</formula>
    </cfRule>
    <cfRule type="cellIs" dxfId="5685" priority="5521" operator="equal">
      <formula>"yellow"</formula>
    </cfRule>
    <cfRule type="cellIs" dxfId="5684" priority="5522" operator="equal">
      <formula>2</formula>
    </cfRule>
    <cfRule type="cellIs" dxfId="5683" priority="5523" operator="equal">
      <formula>"green"</formula>
    </cfRule>
    <cfRule type="cellIs" dxfId="5682" priority="5524" operator="equal">
      <formula>1</formula>
    </cfRule>
    <cfRule type="cellIs" dxfId="5681" priority="5525" operator="equal">
      <formula>"grey"</formula>
    </cfRule>
    <cfRule type="cellIs" dxfId="5680" priority="5526" operator="equal">
      <formula>0</formula>
    </cfRule>
  </conditionalFormatting>
  <conditionalFormatting sqref="G170">
    <cfRule type="cellIs" dxfId="5679" priority="6874" operator="equal">
      <formula>"red"</formula>
    </cfRule>
  </conditionalFormatting>
  <conditionalFormatting sqref="F175:G175">
    <cfRule type="cellIs" dxfId="5678" priority="5511" operator="equal">
      <formula>"red"</formula>
    </cfRule>
    <cfRule type="cellIs" dxfId="5677" priority="5512" operator="equal">
      <formula>3</formula>
    </cfRule>
    <cfRule type="cellIs" dxfId="5676" priority="5513" operator="equal">
      <formula>"yellow"</formula>
    </cfRule>
    <cfRule type="cellIs" dxfId="5675" priority="5514" operator="equal">
      <formula>2</formula>
    </cfRule>
    <cfRule type="cellIs" dxfId="5674" priority="5515" operator="equal">
      <formula>"green"</formula>
    </cfRule>
    <cfRule type="cellIs" dxfId="5673" priority="5516" operator="equal">
      <formula>1</formula>
    </cfRule>
    <cfRule type="cellIs" dxfId="5672" priority="5517" operator="equal">
      <formula>"grey"</formula>
    </cfRule>
    <cfRule type="cellIs" dxfId="5671" priority="5518" operator="equal">
      <formula>0</formula>
    </cfRule>
  </conditionalFormatting>
  <conditionalFormatting sqref="G175">
    <cfRule type="cellIs" dxfId="5670" priority="6875" operator="equal">
      <formula>"red"</formula>
    </cfRule>
  </conditionalFormatting>
  <conditionalFormatting sqref="F191:G191">
    <cfRule type="cellIs" dxfId="5669" priority="5510" operator="equal">
      <formula>"red"</formula>
    </cfRule>
  </conditionalFormatting>
  <conditionalFormatting sqref="G191">
    <cfRule type="cellIs" dxfId="5668" priority="5509" operator="equal">
      <formula>"red"</formula>
    </cfRule>
  </conditionalFormatting>
  <conditionalFormatting sqref="F194:G194">
    <cfRule type="cellIs" dxfId="5667" priority="5500" operator="equal">
      <formula>"red"</formula>
    </cfRule>
    <cfRule type="cellIs" dxfId="5666" priority="5502" operator="equal">
      <formula>3</formula>
    </cfRule>
    <cfRule type="cellIs" dxfId="5665" priority="5503" operator="equal">
      <formula>"yellow"</formula>
    </cfRule>
    <cfRule type="cellIs" dxfId="5664" priority="5504" operator="equal">
      <formula>2</formula>
    </cfRule>
    <cfRule type="cellIs" dxfId="5663" priority="5505" operator="equal">
      <formula>"green"</formula>
    </cfRule>
    <cfRule type="cellIs" dxfId="5662" priority="5506" operator="equal">
      <formula>1</formula>
    </cfRule>
    <cfRule type="cellIs" dxfId="5661" priority="5507" operator="equal">
      <formula>"grey"</formula>
    </cfRule>
    <cfRule type="cellIs" dxfId="5660" priority="5508" operator="equal">
      <formula>0</formula>
    </cfRule>
  </conditionalFormatting>
  <conditionalFormatting sqref="G194">
    <cfRule type="cellIs" dxfId="5659" priority="5501" operator="equal">
      <formula>"red"</formula>
    </cfRule>
  </conditionalFormatting>
  <conditionalFormatting sqref="F188:G188">
    <cfRule type="cellIs" dxfId="5658" priority="5492" operator="equal">
      <formula>"red"</formula>
    </cfRule>
    <cfRule type="cellIs" dxfId="5657" priority="5493" operator="equal">
      <formula>3</formula>
    </cfRule>
    <cfRule type="cellIs" dxfId="5656" priority="5494" operator="equal">
      <formula>"yellow"</formula>
    </cfRule>
    <cfRule type="cellIs" dxfId="5655" priority="5495" operator="equal">
      <formula>2</formula>
    </cfRule>
    <cfRule type="cellIs" dxfId="5654" priority="5496" operator="equal">
      <formula>"green"</formula>
    </cfRule>
    <cfRule type="cellIs" dxfId="5653" priority="5497" operator="equal">
      <formula>1</formula>
    </cfRule>
    <cfRule type="cellIs" dxfId="5652" priority="5498" operator="equal">
      <formula>"grey"</formula>
    </cfRule>
    <cfRule type="cellIs" dxfId="5651" priority="5499" operator="equal">
      <formula>0</formula>
    </cfRule>
  </conditionalFormatting>
  <conditionalFormatting sqref="G188">
    <cfRule type="cellIs" dxfId="5650" priority="6876" operator="equal">
      <formula>"red"</formula>
    </cfRule>
  </conditionalFormatting>
  <conditionalFormatting sqref="F183:G183">
    <cfRule type="cellIs" dxfId="5649" priority="5484" operator="equal">
      <formula>"red"</formula>
    </cfRule>
    <cfRule type="cellIs" dxfId="5648" priority="5485" operator="equal">
      <formula>3</formula>
    </cfRule>
    <cfRule type="cellIs" dxfId="5647" priority="5486" operator="equal">
      <formula>"yellow"</formula>
    </cfRule>
    <cfRule type="cellIs" dxfId="5646" priority="5487" operator="equal">
      <formula>2</formula>
    </cfRule>
    <cfRule type="cellIs" dxfId="5645" priority="5488" operator="equal">
      <formula>"green"</formula>
    </cfRule>
    <cfRule type="cellIs" dxfId="5644" priority="5489" operator="equal">
      <formula>1</formula>
    </cfRule>
    <cfRule type="cellIs" dxfId="5643" priority="5490" operator="equal">
      <formula>"grey"</formula>
    </cfRule>
    <cfRule type="cellIs" dxfId="5642" priority="5491" operator="equal">
      <formula>0</formula>
    </cfRule>
  </conditionalFormatting>
  <conditionalFormatting sqref="G183">
    <cfRule type="cellIs" dxfId="5641" priority="6877" operator="equal">
      <formula>"red"</formula>
    </cfRule>
  </conditionalFormatting>
  <conditionalFormatting sqref="F159:G159">
    <cfRule type="cellIs" dxfId="5640" priority="5476" operator="equal">
      <formula>"red"</formula>
    </cfRule>
  </conditionalFormatting>
  <conditionalFormatting sqref="G159">
    <cfRule type="cellIs" dxfId="5639" priority="5475" operator="equal">
      <formula>"red"</formula>
    </cfRule>
  </conditionalFormatting>
  <conditionalFormatting sqref="F158:G158">
    <cfRule type="cellIs" dxfId="5638" priority="5467" operator="equal">
      <formula>"red"</formula>
    </cfRule>
  </conditionalFormatting>
  <conditionalFormatting sqref="G158">
    <cfRule type="cellIs" dxfId="5637" priority="5466" operator="equal">
      <formula>"red"</formula>
    </cfRule>
  </conditionalFormatting>
  <conditionalFormatting sqref="F149:G149">
    <cfRule type="cellIs" dxfId="5636" priority="5477" operator="equal">
      <formula>3</formula>
    </cfRule>
    <cfRule type="cellIs" dxfId="5635" priority="5478" operator="equal">
      <formula>"yellow"</formula>
    </cfRule>
    <cfRule type="cellIs" dxfId="5634" priority="5479" operator="equal">
      <formula>2</formula>
    </cfRule>
    <cfRule type="cellIs" dxfId="5633" priority="5480" operator="equal">
      <formula>"green"</formula>
    </cfRule>
    <cfRule type="cellIs" dxfId="5632" priority="5481" operator="equal">
      <formula>1</formula>
    </cfRule>
    <cfRule type="cellIs" dxfId="5631" priority="5482" operator="equal">
      <formula>"grey"</formula>
    </cfRule>
    <cfRule type="cellIs" dxfId="5630" priority="5483" operator="equal">
      <formula>0</formula>
    </cfRule>
    <cfRule type="cellIs" dxfId="5629" priority="6878" operator="equal">
      <formula>"red"</formula>
    </cfRule>
  </conditionalFormatting>
  <conditionalFormatting sqref="G149">
    <cfRule type="cellIs" dxfId="5628" priority="6879" operator="equal">
      <formula>"red"</formula>
    </cfRule>
  </conditionalFormatting>
  <conditionalFormatting sqref="F149:G149">
    <cfRule type="cellIs" dxfId="5627" priority="5468" operator="equal">
      <formula>3</formula>
    </cfRule>
    <cfRule type="cellIs" dxfId="5626" priority="5469" operator="equal">
      <formula>"yellow"</formula>
    </cfRule>
    <cfRule type="cellIs" dxfId="5625" priority="5470" operator="equal">
      <formula>2</formula>
    </cfRule>
    <cfRule type="cellIs" dxfId="5624" priority="5471" operator="equal">
      <formula>"green"</formula>
    </cfRule>
    <cfRule type="cellIs" dxfId="5623" priority="5472" operator="equal">
      <formula>1</formula>
    </cfRule>
    <cfRule type="cellIs" dxfId="5622" priority="5473" operator="equal">
      <formula>"grey"</formula>
    </cfRule>
    <cfRule type="cellIs" dxfId="5621" priority="5474" operator="equal">
      <formula>0</formula>
    </cfRule>
    <cfRule type="cellIs" dxfId="5620" priority="6880" operator="equal">
      <formula>"red"</formula>
    </cfRule>
  </conditionalFormatting>
  <conditionalFormatting sqref="G149">
    <cfRule type="cellIs" dxfId="5619" priority="6881" operator="equal">
      <formula>"red"</formula>
    </cfRule>
  </conditionalFormatting>
  <conditionalFormatting sqref="F155:G155">
    <cfRule type="cellIs" dxfId="5618" priority="5457" operator="equal">
      <formula>"red"</formula>
    </cfRule>
    <cfRule type="cellIs" dxfId="5617" priority="5459" operator="equal">
      <formula>3</formula>
    </cfRule>
    <cfRule type="cellIs" dxfId="5616" priority="5460" operator="equal">
      <formula>"yellow"</formula>
    </cfRule>
    <cfRule type="cellIs" dxfId="5615" priority="5461" operator="equal">
      <formula>2</formula>
    </cfRule>
    <cfRule type="cellIs" dxfId="5614" priority="5462" operator="equal">
      <formula>"green"</formula>
    </cfRule>
    <cfRule type="cellIs" dxfId="5613" priority="5463" operator="equal">
      <formula>1</formula>
    </cfRule>
    <cfRule type="cellIs" dxfId="5612" priority="5464" operator="equal">
      <formula>"grey"</formula>
    </cfRule>
    <cfRule type="cellIs" dxfId="5611" priority="5465" operator="equal">
      <formula>0</formula>
    </cfRule>
  </conditionalFormatting>
  <conditionalFormatting sqref="G155">
    <cfRule type="cellIs" dxfId="5610" priority="5458" operator="equal">
      <formula>"red"</formula>
    </cfRule>
  </conditionalFormatting>
  <conditionalFormatting sqref="F155:G155">
    <cfRule type="cellIs" dxfId="5609" priority="5448" operator="equal">
      <formula>"red"</formula>
    </cfRule>
    <cfRule type="cellIs" dxfId="5608" priority="5450" operator="equal">
      <formula>3</formula>
    </cfRule>
    <cfRule type="cellIs" dxfId="5607" priority="5451" operator="equal">
      <formula>"yellow"</formula>
    </cfRule>
    <cfRule type="cellIs" dxfId="5606" priority="5452" operator="equal">
      <formula>2</formula>
    </cfRule>
    <cfRule type="cellIs" dxfId="5605" priority="5453" operator="equal">
      <formula>"green"</formula>
    </cfRule>
    <cfRule type="cellIs" dxfId="5604" priority="5454" operator="equal">
      <formula>1</formula>
    </cfRule>
    <cfRule type="cellIs" dxfId="5603" priority="5455" operator="equal">
      <formula>"grey"</formula>
    </cfRule>
    <cfRule type="cellIs" dxfId="5602" priority="5456" operator="equal">
      <formula>0</formula>
    </cfRule>
  </conditionalFormatting>
  <conditionalFormatting sqref="G155">
    <cfRule type="cellIs" dxfId="5601" priority="5449" operator="equal">
      <formula>"red"</formula>
    </cfRule>
  </conditionalFormatting>
  <conditionalFormatting sqref="F148:G148">
    <cfRule type="cellIs" dxfId="5600" priority="5439" operator="equal">
      <formula>"red"</formula>
    </cfRule>
    <cfRule type="cellIs" dxfId="5599" priority="5441" operator="equal">
      <formula>3</formula>
    </cfRule>
    <cfRule type="cellIs" dxfId="5598" priority="5442" operator="equal">
      <formula>"yellow"</formula>
    </cfRule>
    <cfRule type="cellIs" dxfId="5597" priority="5443" operator="equal">
      <formula>2</formula>
    </cfRule>
    <cfRule type="cellIs" dxfId="5596" priority="5444" operator="equal">
      <formula>"green"</formula>
    </cfRule>
    <cfRule type="cellIs" dxfId="5595" priority="5445" operator="equal">
      <formula>1</formula>
    </cfRule>
    <cfRule type="cellIs" dxfId="5594" priority="5446" operator="equal">
      <formula>"grey"</formula>
    </cfRule>
    <cfRule type="cellIs" dxfId="5593" priority="5447" operator="equal">
      <formula>0</formula>
    </cfRule>
  </conditionalFormatting>
  <conditionalFormatting sqref="G148">
    <cfRule type="cellIs" dxfId="5592" priority="5440" operator="equal">
      <formula>"red"</formula>
    </cfRule>
  </conditionalFormatting>
  <conditionalFormatting sqref="F148:G148">
    <cfRule type="cellIs" dxfId="5591" priority="5430" operator="equal">
      <formula>"red"</formula>
    </cfRule>
    <cfRule type="cellIs" dxfId="5590" priority="5432" operator="equal">
      <formula>3</formula>
    </cfRule>
    <cfRule type="cellIs" dxfId="5589" priority="5433" operator="equal">
      <formula>"yellow"</formula>
    </cfRule>
    <cfRule type="cellIs" dxfId="5588" priority="5434" operator="equal">
      <formula>2</formula>
    </cfRule>
    <cfRule type="cellIs" dxfId="5587" priority="5435" operator="equal">
      <formula>"green"</formula>
    </cfRule>
    <cfRule type="cellIs" dxfId="5586" priority="5436" operator="equal">
      <formula>1</formula>
    </cfRule>
    <cfRule type="cellIs" dxfId="5585" priority="5437" operator="equal">
      <formula>"grey"</formula>
    </cfRule>
    <cfRule type="cellIs" dxfId="5584" priority="5438" operator="equal">
      <formula>0</formula>
    </cfRule>
  </conditionalFormatting>
  <conditionalFormatting sqref="G148">
    <cfRule type="cellIs" dxfId="5583" priority="5431" operator="equal">
      <formula>"red"</formula>
    </cfRule>
  </conditionalFormatting>
  <conditionalFormatting sqref="F154:G154">
    <cfRule type="cellIs" dxfId="5582" priority="5421" operator="equal">
      <formula>"red"</formula>
    </cfRule>
    <cfRule type="cellIs" dxfId="5581" priority="5423" operator="equal">
      <formula>3</formula>
    </cfRule>
    <cfRule type="cellIs" dxfId="5580" priority="5424" operator="equal">
      <formula>"yellow"</formula>
    </cfRule>
    <cfRule type="cellIs" dxfId="5579" priority="5425" operator="equal">
      <formula>2</formula>
    </cfRule>
    <cfRule type="cellIs" dxfId="5578" priority="5426" operator="equal">
      <formula>"green"</formula>
    </cfRule>
    <cfRule type="cellIs" dxfId="5577" priority="5427" operator="equal">
      <formula>1</formula>
    </cfRule>
    <cfRule type="cellIs" dxfId="5576" priority="5428" operator="equal">
      <formula>"grey"</formula>
    </cfRule>
    <cfRule type="cellIs" dxfId="5575" priority="5429" operator="equal">
      <formula>0</formula>
    </cfRule>
  </conditionalFormatting>
  <conditionalFormatting sqref="G154">
    <cfRule type="cellIs" dxfId="5574" priority="5422" operator="equal">
      <formula>"red"</formula>
    </cfRule>
  </conditionalFormatting>
  <conditionalFormatting sqref="F154:G154">
    <cfRule type="cellIs" dxfId="5573" priority="5412" operator="equal">
      <formula>"red"</formula>
    </cfRule>
    <cfRule type="cellIs" dxfId="5572" priority="5414" operator="equal">
      <formula>3</formula>
    </cfRule>
    <cfRule type="cellIs" dxfId="5571" priority="5415" operator="equal">
      <formula>"yellow"</formula>
    </cfRule>
    <cfRule type="cellIs" dxfId="5570" priority="5416" operator="equal">
      <formula>2</formula>
    </cfRule>
    <cfRule type="cellIs" dxfId="5569" priority="5417" operator="equal">
      <formula>"green"</formula>
    </cfRule>
    <cfRule type="cellIs" dxfId="5568" priority="5418" operator="equal">
      <formula>1</formula>
    </cfRule>
    <cfRule type="cellIs" dxfId="5567" priority="5419" operator="equal">
      <formula>"grey"</formula>
    </cfRule>
    <cfRule type="cellIs" dxfId="5566" priority="5420" operator="equal">
      <formula>0</formula>
    </cfRule>
  </conditionalFormatting>
  <conditionalFormatting sqref="G154">
    <cfRule type="cellIs" dxfId="5565" priority="5413" operator="equal">
      <formula>"red"</formula>
    </cfRule>
  </conditionalFormatting>
  <conditionalFormatting sqref="F158:G158">
    <cfRule type="cellIs" dxfId="5564" priority="5411" operator="equal">
      <formula>"red"</formula>
    </cfRule>
  </conditionalFormatting>
  <conditionalFormatting sqref="G158">
    <cfRule type="cellIs" dxfId="5563" priority="5410" operator="equal">
      <formula>"red"</formula>
    </cfRule>
  </conditionalFormatting>
  <conditionalFormatting sqref="F157:G157">
    <cfRule type="cellIs" dxfId="5562" priority="5409" operator="equal">
      <formula>"red"</formula>
    </cfRule>
  </conditionalFormatting>
  <conditionalFormatting sqref="G157">
    <cfRule type="cellIs" dxfId="5561" priority="5408" operator="equal">
      <formula>"red"</formula>
    </cfRule>
  </conditionalFormatting>
  <conditionalFormatting sqref="F148:G148">
    <cfRule type="cellIs" dxfId="5560" priority="5400" operator="equal">
      <formula>"red"</formula>
    </cfRule>
  </conditionalFormatting>
  <conditionalFormatting sqref="G148">
    <cfRule type="cellIs" dxfId="5559" priority="5399" operator="equal">
      <formula>"red"</formula>
    </cfRule>
  </conditionalFormatting>
  <conditionalFormatting sqref="F141:G141">
    <cfRule type="cellIs" dxfId="5558" priority="5401" operator="equal">
      <formula>3</formula>
    </cfRule>
    <cfRule type="cellIs" dxfId="5557" priority="5402" operator="equal">
      <formula>"yellow"</formula>
    </cfRule>
    <cfRule type="cellIs" dxfId="5556" priority="5403" operator="equal">
      <formula>2</formula>
    </cfRule>
    <cfRule type="cellIs" dxfId="5555" priority="5404" operator="equal">
      <formula>"green"</formula>
    </cfRule>
    <cfRule type="cellIs" dxfId="5554" priority="5405" operator="equal">
      <formula>1</formula>
    </cfRule>
    <cfRule type="cellIs" dxfId="5553" priority="5406" operator="equal">
      <formula>"grey"</formula>
    </cfRule>
    <cfRule type="cellIs" dxfId="5552" priority="5407" operator="equal">
      <formula>0</formula>
    </cfRule>
    <cfRule type="cellIs" dxfId="5551" priority="6882" operator="equal">
      <formula>"red"</formula>
    </cfRule>
  </conditionalFormatting>
  <conditionalFormatting sqref="G141">
    <cfRule type="cellIs" dxfId="5550" priority="6883" operator="equal">
      <formula>"red"</formula>
    </cfRule>
  </conditionalFormatting>
  <conditionalFormatting sqref="F140:G140">
    <cfRule type="cellIs" dxfId="5549" priority="5390" operator="equal">
      <formula>"red"</formula>
    </cfRule>
    <cfRule type="cellIs" dxfId="5548" priority="5392" operator="equal">
      <formula>3</formula>
    </cfRule>
    <cfRule type="cellIs" dxfId="5547" priority="5393" operator="equal">
      <formula>"yellow"</formula>
    </cfRule>
    <cfRule type="cellIs" dxfId="5546" priority="5394" operator="equal">
      <formula>2</formula>
    </cfRule>
    <cfRule type="cellIs" dxfId="5545" priority="5395" operator="equal">
      <formula>"green"</formula>
    </cfRule>
    <cfRule type="cellIs" dxfId="5544" priority="5396" operator="equal">
      <formula>1</formula>
    </cfRule>
    <cfRule type="cellIs" dxfId="5543" priority="5397" operator="equal">
      <formula>"grey"</formula>
    </cfRule>
    <cfRule type="cellIs" dxfId="5542" priority="5398" operator="equal">
      <formula>0</formula>
    </cfRule>
  </conditionalFormatting>
  <conditionalFormatting sqref="G140">
    <cfRule type="cellIs" dxfId="5541" priority="5391" operator="equal">
      <formula>"red"</formula>
    </cfRule>
  </conditionalFormatting>
  <conditionalFormatting sqref="F162:G162">
    <cfRule type="cellIs" dxfId="5540" priority="5381" operator="equal">
      <formula>"red"</formula>
    </cfRule>
    <cfRule type="cellIs" dxfId="5539" priority="5383" operator="equal">
      <formula>3</formula>
    </cfRule>
    <cfRule type="cellIs" dxfId="5538" priority="5384" operator="equal">
      <formula>"yellow"</formula>
    </cfRule>
    <cfRule type="cellIs" dxfId="5537" priority="5385" operator="equal">
      <formula>2</formula>
    </cfRule>
    <cfRule type="cellIs" dxfId="5536" priority="5386" operator="equal">
      <formula>"green"</formula>
    </cfRule>
    <cfRule type="cellIs" dxfId="5535" priority="5387" operator="equal">
      <formula>1</formula>
    </cfRule>
    <cfRule type="cellIs" dxfId="5534" priority="5388" operator="equal">
      <formula>"grey"</formula>
    </cfRule>
    <cfRule type="cellIs" dxfId="5533" priority="5389" operator="equal">
      <formula>0</formula>
    </cfRule>
  </conditionalFormatting>
  <conditionalFormatting sqref="G162">
    <cfRule type="cellIs" dxfId="5532" priority="5382" operator="equal">
      <formula>"red"</formula>
    </cfRule>
  </conditionalFormatting>
  <conditionalFormatting sqref="F148:G148">
    <cfRule type="cellIs" dxfId="5531" priority="5372" operator="equal">
      <formula>"red"</formula>
    </cfRule>
    <cfRule type="cellIs" dxfId="5530" priority="5374" operator="equal">
      <formula>3</formula>
    </cfRule>
    <cfRule type="cellIs" dxfId="5529" priority="5375" operator="equal">
      <formula>"yellow"</formula>
    </cfRule>
    <cfRule type="cellIs" dxfId="5528" priority="5376" operator="equal">
      <formula>2</formula>
    </cfRule>
    <cfRule type="cellIs" dxfId="5527" priority="5377" operator="equal">
      <formula>"green"</formula>
    </cfRule>
    <cfRule type="cellIs" dxfId="5526" priority="5378" operator="equal">
      <formula>1</formula>
    </cfRule>
    <cfRule type="cellIs" dxfId="5525" priority="5379" operator="equal">
      <formula>"grey"</formula>
    </cfRule>
    <cfRule type="cellIs" dxfId="5524" priority="5380" operator="equal">
      <formula>0</formula>
    </cfRule>
  </conditionalFormatting>
  <conditionalFormatting sqref="G148">
    <cfRule type="cellIs" dxfId="5523" priority="5373" operator="equal">
      <formula>"red"</formula>
    </cfRule>
  </conditionalFormatting>
  <conditionalFormatting sqref="F154:G154">
    <cfRule type="cellIs" dxfId="5522" priority="5363" operator="equal">
      <formula>"red"</formula>
    </cfRule>
    <cfRule type="cellIs" dxfId="5521" priority="5365" operator="equal">
      <formula>3</formula>
    </cfRule>
    <cfRule type="cellIs" dxfId="5520" priority="5366" operator="equal">
      <formula>"yellow"</formula>
    </cfRule>
    <cfRule type="cellIs" dxfId="5519" priority="5367" operator="equal">
      <formula>2</formula>
    </cfRule>
    <cfRule type="cellIs" dxfId="5518" priority="5368" operator="equal">
      <formula>"green"</formula>
    </cfRule>
    <cfRule type="cellIs" dxfId="5517" priority="5369" operator="equal">
      <formula>1</formula>
    </cfRule>
    <cfRule type="cellIs" dxfId="5516" priority="5370" operator="equal">
      <formula>"grey"</formula>
    </cfRule>
    <cfRule type="cellIs" dxfId="5515" priority="5371" operator="equal">
      <formula>0</formula>
    </cfRule>
  </conditionalFormatting>
  <conditionalFormatting sqref="G154">
    <cfRule type="cellIs" dxfId="5514" priority="5364" operator="equal">
      <formula>"red"</formula>
    </cfRule>
  </conditionalFormatting>
  <conditionalFormatting sqref="F154:G154">
    <cfRule type="cellIs" dxfId="5513" priority="5354" operator="equal">
      <formula>"red"</formula>
    </cfRule>
    <cfRule type="cellIs" dxfId="5512" priority="5356" operator="equal">
      <formula>3</formula>
    </cfRule>
    <cfRule type="cellIs" dxfId="5511" priority="5357" operator="equal">
      <formula>"yellow"</formula>
    </cfRule>
    <cfRule type="cellIs" dxfId="5510" priority="5358" operator="equal">
      <formula>2</formula>
    </cfRule>
    <cfRule type="cellIs" dxfId="5509" priority="5359" operator="equal">
      <formula>"green"</formula>
    </cfRule>
    <cfRule type="cellIs" dxfId="5508" priority="5360" operator="equal">
      <formula>1</formula>
    </cfRule>
    <cfRule type="cellIs" dxfId="5507" priority="5361" operator="equal">
      <formula>"grey"</formula>
    </cfRule>
    <cfRule type="cellIs" dxfId="5506" priority="5362" operator="equal">
      <formula>0</formula>
    </cfRule>
  </conditionalFormatting>
  <conditionalFormatting sqref="G154">
    <cfRule type="cellIs" dxfId="5505" priority="5355" operator="equal">
      <formula>"red"</formula>
    </cfRule>
  </conditionalFormatting>
  <conditionalFormatting sqref="F147:G147">
    <cfRule type="cellIs" dxfId="5504" priority="5345" operator="equal">
      <formula>"red"</formula>
    </cfRule>
    <cfRule type="cellIs" dxfId="5503" priority="5347" operator="equal">
      <formula>3</formula>
    </cfRule>
    <cfRule type="cellIs" dxfId="5502" priority="5348" operator="equal">
      <formula>"yellow"</formula>
    </cfRule>
    <cfRule type="cellIs" dxfId="5501" priority="5349" operator="equal">
      <formula>2</formula>
    </cfRule>
    <cfRule type="cellIs" dxfId="5500" priority="5350" operator="equal">
      <formula>"green"</formula>
    </cfRule>
    <cfRule type="cellIs" dxfId="5499" priority="5351" operator="equal">
      <formula>1</formula>
    </cfRule>
    <cfRule type="cellIs" dxfId="5498" priority="5352" operator="equal">
      <formula>"grey"</formula>
    </cfRule>
    <cfRule type="cellIs" dxfId="5497" priority="5353" operator="equal">
      <formula>0</formula>
    </cfRule>
  </conditionalFormatting>
  <conditionalFormatting sqref="G147">
    <cfRule type="cellIs" dxfId="5496" priority="5346" operator="equal">
      <formula>"red"</formula>
    </cfRule>
  </conditionalFormatting>
  <conditionalFormatting sqref="F147:G147">
    <cfRule type="cellIs" dxfId="5495" priority="5336" operator="equal">
      <formula>"red"</formula>
    </cfRule>
    <cfRule type="cellIs" dxfId="5494" priority="5338" operator="equal">
      <formula>3</formula>
    </cfRule>
    <cfRule type="cellIs" dxfId="5493" priority="5339" operator="equal">
      <formula>"yellow"</formula>
    </cfRule>
    <cfRule type="cellIs" dxfId="5492" priority="5340" operator="equal">
      <formula>2</formula>
    </cfRule>
    <cfRule type="cellIs" dxfId="5491" priority="5341" operator="equal">
      <formula>"green"</formula>
    </cfRule>
    <cfRule type="cellIs" dxfId="5490" priority="5342" operator="equal">
      <formula>1</formula>
    </cfRule>
    <cfRule type="cellIs" dxfId="5489" priority="5343" operator="equal">
      <formula>"grey"</formula>
    </cfRule>
    <cfRule type="cellIs" dxfId="5488" priority="5344" operator="equal">
      <formula>0</formula>
    </cfRule>
  </conditionalFormatting>
  <conditionalFormatting sqref="G147">
    <cfRule type="cellIs" dxfId="5487" priority="5337" operator="equal">
      <formula>"red"</formula>
    </cfRule>
  </conditionalFormatting>
  <conditionalFormatting sqref="F153:G153">
    <cfRule type="cellIs" dxfId="5486" priority="5327" operator="equal">
      <formula>"red"</formula>
    </cfRule>
    <cfRule type="cellIs" dxfId="5485" priority="5329" operator="equal">
      <formula>3</formula>
    </cfRule>
    <cfRule type="cellIs" dxfId="5484" priority="5330" operator="equal">
      <formula>"yellow"</formula>
    </cfRule>
    <cfRule type="cellIs" dxfId="5483" priority="5331" operator="equal">
      <formula>2</formula>
    </cfRule>
    <cfRule type="cellIs" dxfId="5482" priority="5332" operator="equal">
      <formula>"green"</formula>
    </cfRule>
    <cfRule type="cellIs" dxfId="5481" priority="5333" operator="equal">
      <formula>1</formula>
    </cfRule>
    <cfRule type="cellIs" dxfId="5480" priority="5334" operator="equal">
      <formula>"grey"</formula>
    </cfRule>
    <cfRule type="cellIs" dxfId="5479" priority="5335" operator="equal">
      <formula>0</formula>
    </cfRule>
  </conditionalFormatting>
  <conditionalFormatting sqref="G153">
    <cfRule type="cellIs" dxfId="5478" priority="5328" operator="equal">
      <formula>"red"</formula>
    </cfRule>
  </conditionalFormatting>
  <conditionalFormatting sqref="F153:G153">
    <cfRule type="cellIs" dxfId="5477" priority="5318" operator="equal">
      <formula>"red"</formula>
    </cfRule>
    <cfRule type="cellIs" dxfId="5476" priority="5320" operator="equal">
      <formula>3</formula>
    </cfRule>
    <cfRule type="cellIs" dxfId="5475" priority="5321" operator="equal">
      <formula>"yellow"</formula>
    </cfRule>
    <cfRule type="cellIs" dxfId="5474" priority="5322" operator="equal">
      <formula>2</formula>
    </cfRule>
    <cfRule type="cellIs" dxfId="5473" priority="5323" operator="equal">
      <formula>"green"</formula>
    </cfRule>
    <cfRule type="cellIs" dxfId="5472" priority="5324" operator="equal">
      <formula>1</formula>
    </cfRule>
    <cfRule type="cellIs" dxfId="5471" priority="5325" operator="equal">
      <formula>"grey"</formula>
    </cfRule>
    <cfRule type="cellIs" dxfId="5470" priority="5326" operator="equal">
      <formula>0</formula>
    </cfRule>
  </conditionalFormatting>
  <conditionalFormatting sqref="G153">
    <cfRule type="cellIs" dxfId="5469" priority="5319" operator="equal">
      <formula>"red"</formula>
    </cfRule>
  </conditionalFormatting>
  <conditionalFormatting sqref="F161:G161">
    <cfRule type="cellIs" dxfId="5468" priority="5310" operator="equal">
      <formula>"red"</formula>
    </cfRule>
    <cfRule type="cellIs" dxfId="5467" priority="5311" operator="equal">
      <formula>3</formula>
    </cfRule>
    <cfRule type="cellIs" dxfId="5466" priority="5312" operator="equal">
      <formula>"yellow"</formula>
    </cfRule>
    <cfRule type="cellIs" dxfId="5465" priority="5313" operator="equal">
      <formula>2</formula>
    </cfRule>
    <cfRule type="cellIs" dxfId="5464" priority="5314" operator="equal">
      <formula>"green"</formula>
    </cfRule>
    <cfRule type="cellIs" dxfId="5463" priority="5315" operator="equal">
      <formula>1</formula>
    </cfRule>
    <cfRule type="cellIs" dxfId="5462" priority="5316" operator="equal">
      <formula>"grey"</formula>
    </cfRule>
    <cfRule type="cellIs" dxfId="5461" priority="5317" operator="equal">
      <formula>0</formula>
    </cfRule>
  </conditionalFormatting>
  <conditionalFormatting sqref="G161">
    <cfRule type="cellIs" dxfId="5460" priority="6884" operator="equal">
      <formula>"red"</formula>
    </cfRule>
  </conditionalFormatting>
  <conditionalFormatting sqref="F164:G164">
    <cfRule type="cellIs" dxfId="5459" priority="5309" operator="equal">
      <formula>"red"</formula>
    </cfRule>
  </conditionalFormatting>
  <conditionalFormatting sqref="G164">
    <cfRule type="cellIs" dxfId="5458" priority="5308" operator="equal">
      <formula>"red"</formula>
    </cfRule>
  </conditionalFormatting>
  <conditionalFormatting sqref="F165:G165">
    <cfRule type="cellIs" dxfId="5457" priority="5300" operator="equal">
      <formula>"red"</formula>
    </cfRule>
  </conditionalFormatting>
  <conditionalFormatting sqref="G165">
    <cfRule type="cellIs" dxfId="5456" priority="5299" operator="equal">
      <formula>"red"</formula>
    </cfRule>
  </conditionalFormatting>
  <conditionalFormatting sqref="F172:G172">
    <cfRule type="cellIs" dxfId="5455" priority="5301" operator="equal">
      <formula>3</formula>
    </cfRule>
    <cfRule type="cellIs" dxfId="5454" priority="5302" operator="equal">
      <formula>"yellow"</formula>
    </cfRule>
    <cfRule type="cellIs" dxfId="5453" priority="5303" operator="equal">
      <formula>2</formula>
    </cfRule>
    <cfRule type="cellIs" dxfId="5452" priority="5304" operator="equal">
      <formula>"green"</formula>
    </cfRule>
    <cfRule type="cellIs" dxfId="5451" priority="5305" operator="equal">
      <formula>1</formula>
    </cfRule>
    <cfRule type="cellIs" dxfId="5450" priority="5306" operator="equal">
      <formula>"grey"</formula>
    </cfRule>
    <cfRule type="cellIs" dxfId="5449" priority="5307" operator="equal">
      <formula>0</formula>
    </cfRule>
    <cfRule type="cellIs" dxfId="5448" priority="6885" operator="equal">
      <formula>"red"</formula>
    </cfRule>
  </conditionalFormatting>
  <conditionalFormatting sqref="G172">
    <cfRule type="cellIs" dxfId="5447" priority="6886" operator="equal">
      <formula>"red"</formula>
    </cfRule>
  </conditionalFormatting>
  <conditionalFormatting sqref="F167:G167">
    <cfRule type="cellIs" dxfId="5446" priority="5291" operator="equal">
      <formula>"red"</formula>
    </cfRule>
  </conditionalFormatting>
  <conditionalFormatting sqref="G167">
    <cfRule type="cellIs" dxfId="5445" priority="5290" operator="equal">
      <formula>"red"</formula>
    </cfRule>
  </conditionalFormatting>
  <conditionalFormatting sqref="F166:G166">
    <cfRule type="cellIs" dxfId="5444" priority="5289" operator="equal">
      <formula>"red"</formula>
    </cfRule>
  </conditionalFormatting>
  <conditionalFormatting sqref="G166">
    <cfRule type="cellIs" dxfId="5443" priority="5288" operator="equal">
      <formula>"red"</formula>
    </cfRule>
  </conditionalFormatting>
  <conditionalFormatting sqref="F165:G165">
    <cfRule type="cellIs" dxfId="5442" priority="5292" operator="equal">
      <formula>3</formula>
    </cfRule>
    <cfRule type="cellIs" dxfId="5441" priority="5293" operator="equal">
      <formula>"yellow"</formula>
    </cfRule>
    <cfRule type="cellIs" dxfId="5440" priority="5294" operator="equal">
      <formula>2</formula>
    </cfRule>
    <cfRule type="cellIs" dxfId="5439" priority="5295" operator="equal">
      <formula>"green"</formula>
    </cfRule>
    <cfRule type="cellIs" dxfId="5438" priority="5296" operator="equal">
      <formula>1</formula>
    </cfRule>
    <cfRule type="cellIs" dxfId="5437" priority="5297" operator="equal">
      <formula>"grey"</formula>
    </cfRule>
    <cfRule type="cellIs" dxfId="5436" priority="5298" operator="equal">
      <formula>0</formula>
    </cfRule>
    <cfRule type="cellIs" dxfId="5435" priority="6887" operator="equal">
      <formula>"red"</formula>
    </cfRule>
  </conditionalFormatting>
  <conditionalFormatting sqref="G165">
    <cfRule type="cellIs" dxfId="5434" priority="6888" operator="equal">
      <formula>"red"</formula>
    </cfRule>
  </conditionalFormatting>
  <conditionalFormatting sqref="F166:G166">
    <cfRule type="cellIs" dxfId="5433" priority="5287" operator="equal">
      <formula>"red"</formula>
    </cfRule>
  </conditionalFormatting>
  <conditionalFormatting sqref="G166">
    <cfRule type="cellIs" dxfId="5432" priority="5286" operator="equal">
      <formula>"red"</formula>
    </cfRule>
  </conditionalFormatting>
  <conditionalFormatting sqref="F165:G165">
    <cfRule type="cellIs" dxfId="5431" priority="5278" operator="equal">
      <formula>"red"</formula>
    </cfRule>
  </conditionalFormatting>
  <conditionalFormatting sqref="G165">
    <cfRule type="cellIs" dxfId="5430" priority="5277" operator="equal">
      <formula>"red"</formula>
    </cfRule>
  </conditionalFormatting>
  <conditionalFormatting sqref="F170:G170">
    <cfRule type="cellIs" dxfId="5429" priority="5279" operator="equal">
      <formula>3</formula>
    </cfRule>
    <cfRule type="cellIs" dxfId="5428" priority="5280" operator="equal">
      <formula>"yellow"</formula>
    </cfRule>
    <cfRule type="cellIs" dxfId="5427" priority="5281" operator="equal">
      <formula>2</formula>
    </cfRule>
    <cfRule type="cellIs" dxfId="5426" priority="5282" operator="equal">
      <formula>"green"</formula>
    </cfRule>
    <cfRule type="cellIs" dxfId="5425" priority="5283" operator="equal">
      <formula>1</formula>
    </cfRule>
    <cfRule type="cellIs" dxfId="5424" priority="5284" operator="equal">
      <formula>"grey"</formula>
    </cfRule>
    <cfRule type="cellIs" dxfId="5423" priority="5285" operator="equal">
      <formula>0</formula>
    </cfRule>
    <cfRule type="cellIs" dxfId="5422" priority="6889" operator="equal">
      <formula>"red"</formula>
    </cfRule>
  </conditionalFormatting>
  <conditionalFormatting sqref="G170">
    <cfRule type="cellIs" dxfId="5421" priority="6890" operator="equal">
      <formula>"red"</formula>
    </cfRule>
  </conditionalFormatting>
  <conditionalFormatting sqref="F169:G169">
    <cfRule type="cellIs" dxfId="5420" priority="5269" operator="equal">
      <formula>"red"</formula>
    </cfRule>
    <cfRule type="cellIs" dxfId="5419" priority="5270" operator="equal">
      <formula>3</formula>
    </cfRule>
    <cfRule type="cellIs" dxfId="5418" priority="5271" operator="equal">
      <formula>"yellow"</formula>
    </cfRule>
    <cfRule type="cellIs" dxfId="5417" priority="5272" operator="equal">
      <formula>2</formula>
    </cfRule>
    <cfRule type="cellIs" dxfId="5416" priority="5273" operator="equal">
      <formula>"green"</formula>
    </cfRule>
    <cfRule type="cellIs" dxfId="5415" priority="5274" operator="equal">
      <formula>1</formula>
    </cfRule>
    <cfRule type="cellIs" dxfId="5414" priority="5275" operator="equal">
      <formula>"grey"</formula>
    </cfRule>
    <cfRule type="cellIs" dxfId="5413" priority="5276" operator="equal">
      <formula>0</formula>
    </cfRule>
  </conditionalFormatting>
  <conditionalFormatting sqref="G169">
    <cfRule type="cellIs" dxfId="5412" priority="6891" operator="equal">
      <formula>"red"</formula>
    </cfRule>
  </conditionalFormatting>
  <conditionalFormatting sqref="F174:G174">
    <cfRule type="cellIs" dxfId="5411" priority="5261" operator="equal">
      <formula>"red"</formula>
    </cfRule>
    <cfRule type="cellIs" dxfId="5410" priority="5262" operator="equal">
      <formula>3</formula>
    </cfRule>
    <cfRule type="cellIs" dxfId="5409" priority="5263" operator="equal">
      <formula>"yellow"</formula>
    </cfRule>
    <cfRule type="cellIs" dxfId="5408" priority="5264" operator="equal">
      <formula>2</formula>
    </cfRule>
    <cfRule type="cellIs" dxfId="5407" priority="5265" operator="equal">
      <formula>"green"</formula>
    </cfRule>
    <cfRule type="cellIs" dxfId="5406" priority="5266" operator="equal">
      <formula>1</formula>
    </cfRule>
    <cfRule type="cellIs" dxfId="5405" priority="5267" operator="equal">
      <formula>"grey"</formula>
    </cfRule>
    <cfRule type="cellIs" dxfId="5404" priority="5268" operator="equal">
      <formula>0</formula>
    </cfRule>
  </conditionalFormatting>
  <conditionalFormatting sqref="G174">
    <cfRule type="cellIs" dxfId="5403" priority="6892" operator="equal">
      <formula>"red"</formula>
    </cfRule>
  </conditionalFormatting>
  <conditionalFormatting sqref="F177:G177">
    <cfRule type="cellIs" dxfId="5402" priority="5253" operator="equal">
      <formula>"red"</formula>
    </cfRule>
    <cfRule type="cellIs" dxfId="5401" priority="5254" operator="equal">
      <formula>3</formula>
    </cfRule>
    <cfRule type="cellIs" dxfId="5400" priority="5255" operator="equal">
      <formula>"yellow"</formula>
    </cfRule>
    <cfRule type="cellIs" dxfId="5399" priority="5256" operator="equal">
      <formula>2</formula>
    </cfRule>
    <cfRule type="cellIs" dxfId="5398" priority="5257" operator="equal">
      <formula>"green"</formula>
    </cfRule>
    <cfRule type="cellIs" dxfId="5397" priority="5258" operator="equal">
      <formula>1</formula>
    </cfRule>
    <cfRule type="cellIs" dxfId="5396" priority="5259" operator="equal">
      <formula>"grey"</formula>
    </cfRule>
    <cfRule type="cellIs" dxfId="5395" priority="5260" operator="equal">
      <formula>0</formula>
    </cfRule>
  </conditionalFormatting>
  <conditionalFormatting sqref="G177">
    <cfRule type="cellIs" dxfId="5394" priority="6893" operator="equal">
      <formula>"red"</formula>
    </cfRule>
  </conditionalFormatting>
  <conditionalFormatting sqref="F177:G177">
    <cfRule type="cellIs" dxfId="5393" priority="5245" operator="equal">
      <formula>"red"</formula>
    </cfRule>
    <cfRule type="cellIs" dxfId="5392" priority="5246" operator="equal">
      <formula>3</formula>
    </cfRule>
    <cfRule type="cellIs" dxfId="5391" priority="5247" operator="equal">
      <formula>"yellow"</formula>
    </cfRule>
    <cfRule type="cellIs" dxfId="5390" priority="5248" operator="equal">
      <formula>2</formula>
    </cfRule>
    <cfRule type="cellIs" dxfId="5389" priority="5249" operator="equal">
      <formula>"green"</formula>
    </cfRule>
    <cfRule type="cellIs" dxfId="5388" priority="5250" operator="equal">
      <formula>1</formula>
    </cfRule>
    <cfRule type="cellIs" dxfId="5387" priority="5251" operator="equal">
      <formula>"grey"</formula>
    </cfRule>
    <cfRule type="cellIs" dxfId="5386" priority="5252" operator="equal">
      <formula>0</formula>
    </cfRule>
  </conditionalFormatting>
  <conditionalFormatting sqref="G177">
    <cfRule type="cellIs" dxfId="5385" priority="6894" operator="equal">
      <formula>"red"</formula>
    </cfRule>
  </conditionalFormatting>
  <conditionalFormatting sqref="F176:G176">
    <cfRule type="cellIs" dxfId="5384" priority="5237" operator="equal">
      <formula>"red"</formula>
    </cfRule>
    <cfRule type="cellIs" dxfId="5383" priority="5238" operator="equal">
      <formula>3</formula>
    </cfRule>
    <cfRule type="cellIs" dxfId="5382" priority="5239" operator="equal">
      <formula>"yellow"</formula>
    </cfRule>
    <cfRule type="cellIs" dxfId="5381" priority="5240" operator="equal">
      <formula>2</formula>
    </cfRule>
    <cfRule type="cellIs" dxfId="5380" priority="5241" operator="equal">
      <formula>"green"</formula>
    </cfRule>
    <cfRule type="cellIs" dxfId="5379" priority="5242" operator="equal">
      <formula>1</formula>
    </cfRule>
    <cfRule type="cellIs" dxfId="5378" priority="5243" operator="equal">
      <formula>"grey"</formula>
    </cfRule>
    <cfRule type="cellIs" dxfId="5377" priority="5244" operator="equal">
      <formula>0</formula>
    </cfRule>
  </conditionalFormatting>
  <conditionalFormatting sqref="G176">
    <cfRule type="cellIs" dxfId="5376" priority="6895" operator="equal">
      <formula>"red"</formula>
    </cfRule>
  </conditionalFormatting>
  <conditionalFormatting sqref="F176:G176">
    <cfRule type="cellIs" dxfId="5375" priority="5229" operator="equal">
      <formula>"red"</formula>
    </cfRule>
    <cfRule type="cellIs" dxfId="5374" priority="5230" operator="equal">
      <formula>3</formula>
    </cfRule>
    <cfRule type="cellIs" dxfId="5373" priority="5231" operator="equal">
      <formula>"yellow"</formula>
    </cfRule>
    <cfRule type="cellIs" dxfId="5372" priority="5232" operator="equal">
      <formula>2</formula>
    </cfRule>
    <cfRule type="cellIs" dxfId="5371" priority="5233" operator="equal">
      <formula>"green"</formula>
    </cfRule>
    <cfRule type="cellIs" dxfId="5370" priority="5234" operator="equal">
      <formula>1</formula>
    </cfRule>
    <cfRule type="cellIs" dxfId="5369" priority="5235" operator="equal">
      <formula>"grey"</formula>
    </cfRule>
    <cfRule type="cellIs" dxfId="5368" priority="5236" operator="equal">
      <formula>0</formula>
    </cfRule>
  </conditionalFormatting>
  <conditionalFormatting sqref="G176">
    <cfRule type="cellIs" dxfId="5367" priority="6896" operator="equal">
      <formula>"red"</formula>
    </cfRule>
  </conditionalFormatting>
  <conditionalFormatting sqref="F182:G182">
    <cfRule type="cellIs" dxfId="5366" priority="5221" operator="equal">
      <formula>"red"</formula>
    </cfRule>
    <cfRule type="cellIs" dxfId="5365" priority="5222" operator="equal">
      <formula>3</formula>
    </cfRule>
    <cfRule type="cellIs" dxfId="5364" priority="5223" operator="equal">
      <formula>"yellow"</formula>
    </cfRule>
    <cfRule type="cellIs" dxfId="5363" priority="5224" operator="equal">
      <formula>2</formula>
    </cfRule>
    <cfRule type="cellIs" dxfId="5362" priority="5225" operator="equal">
      <formula>"green"</formula>
    </cfRule>
    <cfRule type="cellIs" dxfId="5361" priority="5226" operator="equal">
      <formula>1</formula>
    </cfRule>
    <cfRule type="cellIs" dxfId="5360" priority="5227" operator="equal">
      <formula>"grey"</formula>
    </cfRule>
    <cfRule type="cellIs" dxfId="5359" priority="5228" operator="equal">
      <formula>0</formula>
    </cfRule>
  </conditionalFormatting>
  <conditionalFormatting sqref="G182">
    <cfRule type="cellIs" dxfId="5358" priority="6897" operator="equal">
      <formula>"red"</formula>
    </cfRule>
  </conditionalFormatting>
  <conditionalFormatting sqref="F179:G179">
    <cfRule type="cellIs" dxfId="5357" priority="5213" operator="equal">
      <formula>"red"</formula>
    </cfRule>
    <cfRule type="cellIs" dxfId="5356" priority="5214" operator="equal">
      <formula>3</formula>
    </cfRule>
    <cfRule type="cellIs" dxfId="5355" priority="5215" operator="equal">
      <formula>"yellow"</formula>
    </cfRule>
    <cfRule type="cellIs" dxfId="5354" priority="5216" operator="equal">
      <formula>2</formula>
    </cfRule>
    <cfRule type="cellIs" dxfId="5353" priority="5217" operator="equal">
      <formula>"green"</formula>
    </cfRule>
    <cfRule type="cellIs" dxfId="5352" priority="5218" operator="equal">
      <formula>1</formula>
    </cfRule>
    <cfRule type="cellIs" dxfId="5351" priority="5219" operator="equal">
      <formula>"grey"</formula>
    </cfRule>
    <cfRule type="cellIs" dxfId="5350" priority="5220" operator="equal">
      <formula>0</formula>
    </cfRule>
  </conditionalFormatting>
  <conditionalFormatting sqref="G179">
    <cfRule type="cellIs" dxfId="5349" priority="6898" operator="equal">
      <formula>"red"</formula>
    </cfRule>
  </conditionalFormatting>
  <conditionalFormatting sqref="F182:G182">
    <cfRule type="cellIs" dxfId="5348" priority="5205" operator="equal">
      <formula>"red"</formula>
    </cfRule>
    <cfRule type="cellIs" dxfId="5347" priority="5206" operator="equal">
      <formula>3</formula>
    </cfRule>
    <cfRule type="cellIs" dxfId="5346" priority="5207" operator="equal">
      <formula>"yellow"</formula>
    </cfRule>
    <cfRule type="cellIs" dxfId="5345" priority="5208" operator="equal">
      <formula>2</formula>
    </cfRule>
    <cfRule type="cellIs" dxfId="5344" priority="5209" operator="equal">
      <formula>"green"</formula>
    </cfRule>
    <cfRule type="cellIs" dxfId="5343" priority="5210" operator="equal">
      <formula>1</formula>
    </cfRule>
    <cfRule type="cellIs" dxfId="5342" priority="5211" operator="equal">
      <formula>"grey"</formula>
    </cfRule>
    <cfRule type="cellIs" dxfId="5341" priority="5212" operator="equal">
      <formula>0</formula>
    </cfRule>
  </conditionalFormatting>
  <conditionalFormatting sqref="G182">
    <cfRule type="cellIs" dxfId="5340" priority="6899" operator="equal">
      <formula>"red"</formula>
    </cfRule>
  </conditionalFormatting>
  <conditionalFormatting sqref="F182:G182">
    <cfRule type="cellIs" dxfId="5339" priority="5197" operator="equal">
      <formula>"red"</formula>
    </cfRule>
    <cfRule type="cellIs" dxfId="5338" priority="5198" operator="equal">
      <formula>3</formula>
    </cfRule>
    <cfRule type="cellIs" dxfId="5337" priority="5199" operator="equal">
      <formula>"yellow"</formula>
    </cfRule>
    <cfRule type="cellIs" dxfId="5336" priority="5200" operator="equal">
      <formula>2</formula>
    </cfRule>
    <cfRule type="cellIs" dxfId="5335" priority="5201" operator="equal">
      <formula>"green"</formula>
    </cfRule>
    <cfRule type="cellIs" dxfId="5334" priority="5202" operator="equal">
      <formula>1</formula>
    </cfRule>
    <cfRule type="cellIs" dxfId="5333" priority="5203" operator="equal">
      <formula>"grey"</formula>
    </cfRule>
    <cfRule type="cellIs" dxfId="5332" priority="5204" operator="equal">
      <formula>0</formula>
    </cfRule>
  </conditionalFormatting>
  <conditionalFormatting sqref="G182">
    <cfRule type="cellIs" dxfId="5331" priority="6900" operator="equal">
      <formula>"red"</formula>
    </cfRule>
  </conditionalFormatting>
  <conditionalFormatting sqref="F181:G181">
    <cfRule type="cellIs" dxfId="5330" priority="5189" operator="equal">
      <formula>"red"</formula>
    </cfRule>
    <cfRule type="cellIs" dxfId="5329" priority="5190" operator="equal">
      <formula>3</formula>
    </cfRule>
    <cfRule type="cellIs" dxfId="5328" priority="5191" operator="equal">
      <formula>"yellow"</formula>
    </cfRule>
    <cfRule type="cellIs" dxfId="5327" priority="5192" operator="equal">
      <formula>2</formula>
    </cfRule>
    <cfRule type="cellIs" dxfId="5326" priority="5193" operator="equal">
      <formula>"green"</formula>
    </cfRule>
    <cfRule type="cellIs" dxfId="5325" priority="5194" operator="equal">
      <formula>1</formula>
    </cfRule>
    <cfRule type="cellIs" dxfId="5324" priority="5195" operator="equal">
      <formula>"grey"</formula>
    </cfRule>
    <cfRule type="cellIs" dxfId="5323" priority="5196" operator="equal">
      <formula>0</formula>
    </cfRule>
  </conditionalFormatting>
  <conditionalFormatting sqref="G181">
    <cfRule type="cellIs" dxfId="5322" priority="6901" operator="equal">
      <formula>"red"</formula>
    </cfRule>
  </conditionalFormatting>
  <conditionalFormatting sqref="F181:G181">
    <cfRule type="cellIs" dxfId="5321" priority="5181" operator="equal">
      <formula>"red"</formula>
    </cfRule>
    <cfRule type="cellIs" dxfId="5320" priority="5182" operator="equal">
      <formula>3</formula>
    </cfRule>
    <cfRule type="cellIs" dxfId="5319" priority="5183" operator="equal">
      <formula>"yellow"</formula>
    </cfRule>
    <cfRule type="cellIs" dxfId="5318" priority="5184" operator="equal">
      <formula>2</formula>
    </cfRule>
    <cfRule type="cellIs" dxfId="5317" priority="5185" operator="equal">
      <formula>"green"</formula>
    </cfRule>
    <cfRule type="cellIs" dxfId="5316" priority="5186" operator="equal">
      <formula>1</formula>
    </cfRule>
    <cfRule type="cellIs" dxfId="5315" priority="5187" operator="equal">
      <formula>"grey"</formula>
    </cfRule>
    <cfRule type="cellIs" dxfId="5314" priority="5188" operator="equal">
      <formula>0</formula>
    </cfRule>
  </conditionalFormatting>
  <conditionalFormatting sqref="G181">
    <cfRule type="cellIs" dxfId="5313" priority="6902" operator="equal">
      <formula>"red"</formula>
    </cfRule>
  </conditionalFormatting>
  <conditionalFormatting sqref="F173:G173">
    <cfRule type="cellIs" dxfId="5312" priority="5173" operator="equal">
      <formula>"red"</formula>
    </cfRule>
  </conditionalFormatting>
  <conditionalFormatting sqref="G173">
    <cfRule type="cellIs" dxfId="5311" priority="5172" operator="equal">
      <formula>"red"</formula>
    </cfRule>
  </conditionalFormatting>
  <conditionalFormatting sqref="F173:G173">
    <cfRule type="cellIs" dxfId="5310" priority="5174" operator="equal">
      <formula>3</formula>
    </cfRule>
    <cfRule type="cellIs" dxfId="5309" priority="5175" operator="equal">
      <formula>"yellow"</formula>
    </cfRule>
    <cfRule type="cellIs" dxfId="5308" priority="5176" operator="equal">
      <formula>2</formula>
    </cfRule>
    <cfRule type="cellIs" dxfId="5307" priority="5177" operator="equal">
      <formula>"green"</formula>
    </cfRule>
    <cfRule type="cellIs" dxfId="5306" priority="5178" operator="equal">
      <formula>1</formula>
    </cfRule>
    <cfRule type="cellIs" dxfId="5305" priority="5179" operator="equal">
      <formula>"grey"</formula>
    </cfRule>
    <cfRule type="cellIs" dxfId="5304" priority="5180" operator="equal">
      <formula>0</formula>
    </cfRule>
    <cfRule type="cellIs" dxfId="5303" priority="6903" operator="equal">
      <formula>"red"</formula>
    </cfRule>
  </conditionalFormatting>
  <conditionalFormatting sqref="G173">
    <cfRule type="cellIs" dxfId="5302" priority="6904" operator="equal">
      <formula>"red"</formula>
    </cfRule>
  </conditionalFormatting>
  <conditionalFormatting sqref="F173:G173">
    <cfRule type="cellIs" dxfId="5301" priority="5164" operator="equal">
      <formula>"red"</formula>
    </cfRule>
    <cfRule type="cellIs" dxfId="5300" priority="5165" operator="equal">
      <formula>3</formula>
    </cfRule>
    <cfRule type="cellIs" dxfId="5299" priority="5166" operator="equal">
      <formula>"yellow"</formula>
    </cfRule>
    <cfRule type="cellIs" dxfId="5298" priority="5167" operator="equal">
      <formula>2</formula>
    </cfRule>
    <cfRule type="cellIs" dxfId="5297" priority="5168" operator="equal">
      <formula>"green"</formula>
    </cfRule>
    <cfRule type="cellIs" dxfId="5296" priority="5169" operator="equal">
      <formula>1</formula>
    </cfRule>
    <cfRule type="cellIs" dxfId="5295" priority="5170" operator="equal">
      <formula>"grey"</formula>
    </cfRule>
    <cfRule type="cellIs" dxfId="5294" priority="5171" operator="equal">
      <formula>0</formula>
    </cfRule>
  </conditionalFormatting>
  <conditionalFormatting sqref="G173">
    <cfRule type="cellIs" dxfId="5293" priority="6905" operator="equal">
      <formula>"red"</formula>
    </cfRule>
  </conditionalFormatting>
  <conditionalFormatting sqref="F178:G178">
    <cfRule type="cellIs" dxfId="5292" priority="5156" operator="equal">
      <formula>"red"</formula>
    </cfRule>
    <cfRule type="cellIs" dxfId="5291" priority="5157" operator="equal">
      <formula>3</formula>
    </cfRule>
    <cfRule type="cellIs" dxfId="5290" priority="5158" operator="equal">
      <formula>"yellow"</formula>
    </cfRule>
    <cfRule type="cellIs" dxfId="5289" priority="5159" operator="equal">
      <formula>2</formula>
    </cfRule>
    <cfRule type="cellIs" dxfId="5288" priority="5160" operator="equal">
      <formula>"green"</formula>
    </cfRule>
    <cfRule type="cellIs" dxfId="5287" priority="5161" operator="equal">
      <formula>1</formula>
    </cfRule>
    <cfRule type="cellIs" dxfId="5286" priority="5162" operator="equal">
      <formula>"grey"</formula>
    </cfRule>
    <cfRule type="cellIs" dxfId="5285" priority="5163" operator="equal">
      <formula>0</formula>
    </cfRule>
  </conditionalFormatting>
  <conditionalFormatting sqref="G178">
    <cfRule type="cellIs" dxfId="5284" priority="6906" operator="equal">
      <formula>"red"</formula>
    </cfRule>
  </conditionalFormatting>
  <conditionalFormatting sqref="F194:G194">
    <cfRule type="cellIs" dxfId="5283" priority="5155" operator="equal">
      <formula>"red"</formula>
    </cfRule>
  </conditionalFormatting>
  <conditionalFormatting sqref="G194">
    <cfRule type="cellIs" dxfId="5282" priority="5154" operator="equal">
      <formula>"red"</formula>
    </cfRule>
  </conditionalFormatting>
  <conditionalFormatting sqref="F197:G197">
    <cfRule type="cellIs" dxfId="5281" priority="5145" operator="equal">
      <formula>"red"</formula>
    </cfRule>
    <cfRule type="cellIs" dxfId="5280" priority="5147" operator="equal">
      <formula>3</formula>
    </cfRule>
    <cfRule type="cellIs" dxfId="5279" priority="5148" operator="equal">
      <formula>"yellow"</formula>
    </cfRule>
    <cfRule type="cellIs" dxfId="5278" priority="5149" operator="equal">
      <formula>2</formula>
    </cfRule>
    <cfRule type="cellIs" dxfId="5277" priority="5150" operator="equal">
      <formula>"green"</formula>
    </cfRule>
    <cfRule type="cellIs" dxfId="5276" priority="5151" operator="equal">
      <formula>1</formula>
    </cfRule>
    <cfRule type="cellIs" dxfId="5275" priority="5152" operator="equal">
      <formula>"grey"</formula>
    </cfRule>
    <cfRule type="cellIs" dxfId="5274" priority="5153" operator="equal">
      <formula>0</formula>
    </cfRule>
  </conditionalFormatting>
  <conditionalFormatting sqref="G197">
    <cfRule type="cellIs" dxfId="5273" priority="5146" operator="equal">
      <formula>"red"</formula>
    </cfRule>
  </conditionalFormatting>
  <conditionalFormatting sqref="F191:G191">
    <cfRule type="cellIs" dxfId="5272" priority="5137" operator="equal">
      <formula>"red"</formula>
    </cfRule>
    <cfRule type="cellIs" dxfId="5271" priority="5138" operator="equal">
      <formula>3</formula>
    </cfRule>
    <cfRule type="cellIs" dxfId="5270" priority="5139" operator="equal">
      <formula>"yellow"</formula>
    </cfRule>
    <cfRule type="cellIs" dxfId="5269" priority="5140" operator="equal">
      <formula>2</formula>
    </cfRule>
    <cfRule type="cellIs" dxfId="5268" priority="5141" operator="equal">
      <formula>"green"</formula>
    </cfRule>
    <cfRule type="cellIs" dxfId="5267" priority="5142" operator="equal">
      <formula>1</formula>
    </cfRule>
    <cfRule type="cellIs" dxfId="5266" priority="5143" operator="equal">
      <formula>"grey"</formula>
    </cfRule>
    <cfRule type="cellIs" dxfId="5265" priority="5144" operator="equal">
      <formula>0</formula>
    </cfRule>
  </conditionalFormatting>
  <conditionalFormatting sqref="G191">
    <cfRule type="cellIs" dxfId="5264" priority="6907" operator="equal">
      <formula>"red"</formula>
    </cfRule>
  </conditionalFormatting>
  <conditionalFormatting sqref="F186:G186">
    <cfRule type="cellIs" dxfId="5263" priority="5129" operator="equal">
      <formula>"red"</formula>
    </cfRule>
    <cfRule type="cellIs" dxfId="5262" priority="5130" operator="equal">
      <formula>3</formula>
    </cfRule>
    <cfRule type="cellIs" dxfId="5261" priority="5131" operator="equal">
      <formula>"yellow"</formula>
    </cfRule>
    <cfRule type="cellIs" dxfId="5260" priority="5132" operator="equal">
      <formula>2</formula>
    </cfRule>
    <cfRule type="cellIs" dxfId="5259" priority="5133" operator="equal">
      <formula>"green"</formula>
    </cfRule>
    <cfRule type="cellIs" dxfId="5258" priority="5134" operator="equal">
      <formula>1</formula>
    </cfRule>
    <cfRule type="cellIs" dxfId="5257" priority="5135" operator="equal">
      <formula>"grey"</formula>
    </cfRule>
    <cfRule type="cellIs" dxfId="5256" priority="5136" operator="equal">
      <formula>0</formula>
    </cfRule>
  </conditionalFormatting>
  <conditionalFormatting sqref="G186">
    <cfRule type="cellIs" dxfId="5255" priority="6908" operator="equal">
      <formula>"red"</formula>
    </cfRule>
  </conditionalFormatting>
  <conditionalFormatting sqref="F150:G150">
    <cfRule type="cellIs" dxfId="5254" priority="5048" operator="equal">
      <formula>"red"</formula>
    </cfRule>
    <cfRule type="cellIs" dxfId="5253" priority="5050" operator="equal">
      <formula>3</formula>
    </cfRule>
    <cfRule type="cellIs" dxfId="5252" priority="5051" operator="equal">
      <formula>"yellow"</formula>
    </cfRule>
    <cfRule type="cellIs" dxfId="5251" priority="5052" operator="equal">
      <formula>2</formula>
    </cfRule>
    <cfRule type="cellIs" dxfId="5250" priority="5053" operator="equal">
      <formula>"green"</formula>
    </cfRule>
    <cfRule type="cellIs" dxfId="5249" priority="5054" operator="equal">
      <formula>1</formula>
    </cfRule>
    <cfRule type="cellIs" dxfId="5248" priority="5055" operator="equal">
      <formula>"grey"</formula>
    </cfRule>
    <cfRule type="cellIs" dxfId="5247" priority="5056" operator="equal">
      <formula>0</formula>
    </cfRule>
  </conditionalFormatting>
  <conditionalFormatting sqref="G150">
    <cfRule type="cellIs" dxfId="5246" priority="5049" operator="equal">
      <formula>"red"</formula>
    </cfRule>
  </conditionalFormatting>
  <conditionalFormatting sqref="F149:G149">
    <cfRule type="cellIs" dxfId="5245" priority="5039" operator="equal">
      <formula>"red"</formula>
    </cfRule>
    <cfRule type="cellIs" dxfId="5244" priority="5041" operator="equal">
      <formula>3</formula>
    </cfRule>
    <cfRule type="cellIs" dxfId="5243" priority="5042" operator="equal">
      <formula>"yellow"</formula>
    </cfRule>
    <cfRule type="cellIs" dxfId="5242" priority="5043" operator="equal">
      <formula>2</formula>
    </cfRule>
    <cfRule type="cellIs" dxfId="5241" priority="5044" operator="equal">
      <formula>"green"</formula>
    </cfRule>
    <cfRule type="cellIs" dxfId="5240" priority="5045" operator="equal">
      <formula>1</formula>
    </cfRule>
    <cfRule type="cellIs" dxfId="5239" priority="5046" operator="equal">
      <formula>"grey"</formula>
    </cfRule>
    <cfRule type="cellIs" dxfId="5238" priority="5047" operator="equal">
      <formula>0</formula>
    </cfRule>
  </conditionalFormatting>
  <conditionalFormatting sqref="G149">
    <cfRule type="cellIs" dxfId="5237" priority="5040" operator="equal">
      <formula>"red"</formula>
    </cfRule>
  </conditionalFormatting>
  <conditionalFormatting sqref="F140:G140">
    <cfRule type="cellIs" dxfId="5236" priority="5120" operator="equal">
      <formula>"red"</formula>
    </cfRule>
    <cfRule type="cellIs" dxfId="5235" priority="5122" operator="equal">
      <formula>3</formula>
    </cfRule>
    <cfRule type="cellIs" dxfId="5234" priority="5123" operator="equal">
      <formula>"yellow"</formula>
    </cfRule>
    <cfRule type="cellIs" dxfId="5233" priority="5124" operator="equal">
      <formula>2</formula>
    </cfRule>
    <cfRule type="cellIs" dxfId="5232" priority="5125" operator="equal">
      <formula>"green"</formula>
    </cfRule>
    <cfRule type="cellIs" dxfId="5231" priority="5126" operator="equal">
      <formula>1</formula>
    </cfRule>
    <cfRule type="cellIs" dxfId="5230" priority="5127" operator="equal">
      <formula>"grey"</formula>
    </cfRule>
    <cfRule type="cellIs" dxfId="5229" priority="5128" operator="equal">
      <formula>0</formula>
    </cfRule>
  </conditionalFormatting>
  <conditionalFormatting sqref="G140">
    <cfRule type="cellIs" dxfId="5228" priority="5121" operator="equal">
      <formula>"red"</formula>
    </cfRule>
  </conditionalFormatting>
  <conditionalFormatting sqref="F140:G140">
    <cfRule type="cellIs" dxfId="5227" priority="5111" operator="equal">
      <formula>"red"</formula>
    </cfRule>
    <cfRule type="cellIs" dxfId="5226" priority="5113" operator="equal">
      <formula>3</formula>
    </cfRule>
    <cfRule type="cellIs" dxfId="5225" priority="5114" operator="equal">
      <formula>"yellow"</formula>
    </cfRule>
    <cfRule type="cellIs" dxfId="5224" priority="5115" operator="equal">
      <formula>2</formula>
    </cfRule>
    <cfRule type="cellIs" dxfId="5223" priority="5116" operator="equal">
      <formula>"green"</formula>
    </cfRule>
    <cfRule type="cellIs" dxfId="5222" priority="5117" operator="equal">
      <formula>1</formula>
    </cfRule>
    <cfRule type="cellIs" dxfId="5221" priority="5118" operator="equal">
      <formula>"grey"</formula>
    </cfRule>
    <cfRule type="cellIs" dxfId="5220" priority="5119" operator="equal">
      <formula>0</formula>
    </cfRule>
  </conditionalFormatting>
  <conditionalFormatting sqref="G140">
    <cfRule type="cellIs" dxfId="5219" priority="5112" operator="equal">
      <formula>"red"</formula>
    </cfRule>
  </conditionalFormatting>
  <conditionalFormatting sqref="F146:G146">
    <cfRule type="cellIs" dxfId="5218" priority="5102" operator="equal">
      <formula>"red"</formula>
    </cfRule>
    <cfRule type="cellIs" dxfId="5217" priority="5104" operator="equal">
      <formula>3</formula>
    </cfRule>
    <cfRule type="cellIs" dxfId="5216" priority="5105" operator="equal">
      <formula>"yellow"</formula>
    </cfRule>
    <cfRule type="cellIs" dxfId="5215" priority="5106" operator="equal">
      <formula>2</formula>
    </cfRule>
    <cfRule type="cellIs" dxfId="5214" priority="5107" operator="equal">
      <formula>"green"</formula>
    </cfRule>
    <cfRule type="cellIs" dxfId="5213" priority="5108" operator="equal">
      <formula>1</formula>
    </cfRule>
    <cfRule type="cellIs" dxfId="5212" priority="5109" operator="equal">
      <formula>"grey"</formula>
    </cfRule>
    <cfRule type="cellIs" dxfId="5211" priority="5110" operator="equal">
      <formula>0</formula>
    </cfRule>
  </conditionalFormatting>
  <conditionalFormatting sqref="G146">
    <cfRule type="cellIs" dxfId="5210" priority="5103" operator="equal">
      <formula>"red"</formula>
    </cfRule>
  </conditionalFormatting>
  <conditionalFormatting sqref="F146:G146">
    <cfRule type="cellIs" dxfId="5209" priority="5093" operator="equal">
      <formula>"red"</formula>
    </cfRule>
    <cfRule type="cellIs" dxfId="5208" priority="5095" operator="equal">
      <formula>3</formula>
    </cfRule>
    <cfRule type="cellIs" dxfId="5207" priority="5096" operator="equal">
      <formula>"yellow"</formula>
    </cfRule>
    <cfRule type="cellIs" dxfId="5206" priority="5097" operator="equal">
      <formula>2</formula>
    </cfRule>
    <cfRule type="cellIs" dxfId="5205" priority="5098" operator="equal">
      <formula>"green"</formula>
    </cfRule>
    <cfRule type="cellIs" dxfId="5204" priority="5099" operator="equal">
      <formula>1</formula>
    </cfRule>
    <cfRule type="cellIs" dxfId="5203" priority="5100" operator="equal">
      <formula>"grey"</formula>
    </cfRule>
    <cfRule type="cellIs" dxfId="5202" priority="5101" operator="equal">
      <formula>0</formula>
    </cfRule>
  </conditionalFormatting>
  <conditionalFormatting sqref="G146">
    <cfRule type="cellIs" dxfId="5201" priority="5094" operator="equal">
      <formula>"red"</formula>
    </cfRule>
  </conditionalFormatting>
  <conditionalFormatting sqref="F139:G139">
    <cfRule type="cellIs" dxfId="5200" priority="5084" operator="equal">
      <formula>"red"</formula>
    </cfRule>
    <cfRule type="cellIs" dxfId="5199" priority="5086" operator="equal">
      <formula>3</formula>
    </cfRule>
    <cfRule type="cellIs" dxfId="5198" priority="5087" operator="equal">
      <formula>"yellow"</formula>
    </cfRule>
    <cfRule type="cellIs" dxfId="5197" priority="5088" operator="equal">
      <formula>2</formula>
    </cfRule>
    <cfRule type="cellIs" dxfId="5196" priority="5089" operator="equal">
      <formula>"green"</formula>
    </cfRule>
    <cfRule type="cellIs" dxfId="5195" priority="5090" operator="equal">
      <formula>1</formula>
    </cfRule>
    <cfRule type="cellIs" dxfId="5194" priority="5091" operator="equal">
      <formula>"grey"</formula>
    </cfRule>
    <cfRule type="cellIs" dxfId="5193" priority="5092" operator="equal">
      <formula>0</formula>
    </cfRule>
  </conditionalFormatting>
  <conditionalFormatting sqref="G139">
    <cfRule type="cellIs" dxfId="5192" priority="5085" operator="equal">
      <formula>"red"</formula>
    </cfRule>
  </conditionalFormatting>
  <conditionalFormatting sqref="F139:G139">
    <cfRule type="cellIs" dxfId="5191" priority="5075" operator="equal">
      <formula>"red"</formula>
    </cfRule>
    <cfRule type="cellIs" dxfId="5190" priority="5077" operator="equal">
      <formula>3</formula>
    </cfRule>
    <cfRule type="cellIs" dxfId="5189" priority="5078" operator="equal">
      <formula>"yellow"</formula>
    </cfRule>
    <cfRule type="cellIs" dxfId="5188" priority="5079" operator="equal">
      <formula>2</formula>
    </cfRule>
    <cfRule type="cellIs" dxfId="5187" priority="5080" operator="equal">
      <formula>"green"</formula>
    </cfRule>
    <cfRule type="cellIs" dxfId="5186" priority="5081" operator="equal">
      <formula>1</formula>
    </cfRule>
    <cfRule type="cellIs" dxfId="5185" priority="5082" operator="equal">
      <formula>"grey"</formula>
    </cfRule>
    <cfRule type="cellIs" dxfId="5184" priority="5083" operator="equal">
      <formula>0</formula>
    </cfRule>
  </conditionalFormatting>
  <conditionalFormatting sqref="G139">
    <cfRule type="cellIs" dxfId="5183" priority="5076" operator="equal">
      <formula>"red"</formula>
    </cfRule>
  </conditionalFormatting>
  <conditionalFormatting sqref="F145:G145">
    <cfRule type="cellIs" dxfId="5182" priority="5066" operator="equal">
      <formula>"red"</formula>
    </cfRule>
    <cfRule type="cellIs" dxfId="5181" priority="5068" operator="equal">
      <formula>3</formula>
    </cfRule>
    <cfRule type="cellIs" dxfId="5180" priority="5069" operator="equal">
      <formula>"yellow"</formula>
    </cfRule>
    <cfRule type="cellIs" dxfId="5179" priority="5070" operator="equal">
      <formula>2</formula>
    </cfRule>
    <cfRule type="cellIs" dxfId="5178" priority="5071" operator="equal">
      <formula>"green"</formula>
    </cfRule>
    <cfRule type="cellIs" dxfId="5177" priority="5072" operator="equal">
      <formula>1</formula>
    </cfRule>
    <cfRule type="cellIs" dxfId="5176" priority="5073" operator="equal">
      <formula>"grey"</formula>
    </cfRule>
    <cfRule type="cellIs" dxfId="5175" priority="5074" operator="equal">
      <formula>0</formula>
    </cfRule>
  </conditionalFormatting>
  <conditionalFormatting sqref="G145">
    <cfRule type="cellIs" dxfId="5174" priority="5067" operator="equal">
      <formula>"red"</formula>
    </cfRule>
  </conditionalFormatting>
  <conditionalFormatting sqref="F145:G145">
    <cfRule type="cellIs" dxfId="5173" priority="5057" operator="equal">
      <formula>"red"</formula>
    </cfRule>
    <cfRule type="cellIs" dxfId="5172" priority="5059" operator="equal">
      <formula>3</formula>
    </cfRule>
    <cfRule type="cellIs" dxfId="5171" priority="5060" operator="equal">
      <formula>"yellow"</formula>
    </cfRule>
    <cfRule type="cellIs" dxfId="5170" priority="5061" operator="equal">
      <formula>2</formula>
    </cfRule>
    <cfRule type="cellIs" dxfId="5169" priority="5062" operator="equal">
      <formula>"green"</formula>
    </cfRule>
    <cfRule type="cellIs" dxfId="5168" priority="5063" operator="equal">
      <formula>1</formula>
    </cfRule>
    <cfRule type="cellIs" dxfId="5167" priority="5064" operator="equal">
      <formula>"grey"</formula>
    </cfRule>
    <cfRule type="cellIs" dxfId="5166" priority="5065" operator="equal">
      <formula>0</formula>
    </cfRule>
  </conditionalFormatting>
  <conditionalFormatting sqref="G145">
    <cfRule type="cellIs" dxfId="5165" priority="5058" operator="equal">
      <formula>"red"</formula>
    </cfRule>
  </conditionalFormatting>
  <conditionalFormatting sqref="F149:G149">
    <cfRule type="cellIs" dxfId="5164" priority="4931" operator="equal">
      <formula>"red"</formula>
    </cfRule>
    <cfRule type="cellIs" dxfId="5163" priority="4933" operator="equal">
      <formula>3</formula>
    </cfRule>
    <cfRule type="cellIs" dxfId="5162" priority="4934" operator="equal">
      <formula>"yellow"</formula>
    </cfRule>
    <cfRule type="cellIs" dxfId="5161" priority="4935" operator="equal">
      <formula>2</formula>
    </cfRule>
    <cfRule type="cellIs" dxfId="5160" priority="4936" operator="equal">
      <formula>"green"</formula>
    </cfRule>
    <cfRule type="cellIs" dxfId="5159" priority="4937" operator="equal">
      <formula>1</formula>
    </cfRule>
    <cfRule type="cellIs" dxfId="5158" priority="4938" operator="equal">
      <formula>"grey"</formula>
    </cfRule>
    <cfRule type="cellIs" dxfId="5157" priority="4939" operator="equal">
      <formula>0</formula>
    </cfRule>
  </conditionalFormatting>
  <conditionalFormatting sqref="G149">
    <cfRule type="cellIs" dxfId="5156" priority="4932" operator="equal">
      <formula>"red"</formula>
    </cfRule>
  </conditionalFormatting>
  <conditionalFormatting sqref="F148:G148">
    <cfRule type="cellIs" dxfId="5155" priority="4922" operator="equal">
      <formula>"red"</formula>
    </cfRule>
    <cfRule type="cellIs" dxfId="5154" priority="4924" operator="equal">
      <formula>3</formula>
    </cfRule>
    <cfRule type="cellIs" dxfId="5153" priority="4925" operator="equal">
      <formula>"yellow"</formula>
    </cfRule>
    <cfRule type="cellIs" dxfId="5152" priority="4926" operator="equal">
      <formula>2</formula>
    </cfRule>
    <cfRule type="cellIs" dxfId="5151" priority="4927" operator="equal">
      <formula>"green"</formula>
    </cfRule>
    <cfRule type="cellIs" dxfId="5150" priority="4928" operator="equal">
      <formula>1</formula>
    </cfRule>
    <cfRule type="cellIs" dxfId="5149" priority="4929" operator="equal">
      <formula>"grey"</formula>
    </cfRule>
    <cfRule type="cellIs" dxfId="5148" priority="4930" operator="equal">
      <formula>0</formula>
    </cfRule>
  </conditionalFormatting>
  <conditionalFormatting sqref="G148">
    <cfRule type="cellIs" dxfId="5147" priority="4923" operator="equal">
      <formula>"red"</formula>
    </cfRule>
  </conditionalFormatting>
  <conditionalFormatting sqref="F139:G139">
    <cfRule type="cellIs" dxfId="5146" priority="5003" operator="equal">
      <formula>"red"</formula>
    </cfRule>
    <cfRule type="cellIs" dxfId="5145" priority="5005" operator="equal">
      <formula>3</formula>
    </cfRule>
    <cfRule type="cellIs" dxfId="5144" priority="5006" operator="equal">
      <formula>"yellow"</formula>
    </cfRule>
    <cfRule type="cellIs" dxfId="5143" priority="5007" operator="equal">
      <formula>2</formula>
    </cfRule>
    <cfRule type="cellIs" dxfId="5142" priority="5008" operator="equal">
      <formula>"green"</formula>
    </cfRule>
    <cfRule type="cellIs" dxfId="5141" priority="5009" operator="equal">
      <formula>1</formula>
    </cfRule>
    <cfRule type="cellIs" dxfId="5140" priority="5010" operator="equal">
      <formula>"grey"</formula>
    </cfRule>
    <cfRule type="cellIs" dxfId="5139" priority="5011" operator="equal">
      <formula>0</formula>
    </cfRule>
  </conditionalFormatting>
  <conditionalFormatting sqref="G139">
    <cfRule type="cellIs" dxfId="5138" priority="5004" operator="equal">
      <formula>"red"</formula>
    </cfRule>
  </conditionalFormatting>
  <conditionalFormatting sqref="F132:G132">
    <cfRule type="cellIs" dxfId="5137" priority="5030" operator="equal">
      <formula>"red"</formula>
    </cfRule>
    <cfRule type="cellIs" dxfId="5136" priority="5032" operator="equal">
      <formula>3</formula>
    </cfRule>
    <cfRule type="cellIs" dxfId="5135" priority="5033" operator="equal">
      <formula>"yellow"</formula>
    </cfRule>
    <cfRule type="cellIs" dxfId="5134" priority="5034" operator="equal">
      <formula>2</formula>
    </cfRule>
    <cfRule type="cellIs" dxfId="5133" priority="5035" operator="equal">
      <formula>"green"</formula>
    </cfRule>
    <cfRule type="cellIs" dxfId="5132" priority="5036" operator="equal">
      <formula>1</formula>
    </cfRule>
    <cfRule type="cellIs" dxfId="5131" priority="5037" operator="equal">
      <formula>"grey"</formula>
    </cfRule>
    <cfRule type="cellIs" dxfId="5130" priority="5038" operator="equal">
      <formula>0</formula>
    </cfRule>
  </conditionalFormatting>
  <conditionalFormatting sqref="G132">
    <cfRule type="cellIs" dxfId="5129" priority="5031" operator="equal">
      <formula>"red"</formula>
    </cfRule>
  </conditionalFormatting>
  <conditionalFormatting sqref="F131:G131">
    <cfRule type="cellIs" dxfId="5128" priority="5021" operator="equal">
      <formula>"red"</formula>
    </cfRule>
    <cfRule type="cellIs" dxfId="5127" priority="5023" operator="equal">
      <formula>3</formula>
    </cfRule>
    <cfRule type="cellIs" dxfId="5126" priority="5024" operator="equal">
      <formula>"yellow"</formula>
    </cfRule>
    <cfRule type="cellIs" dxfId="5125" priority="5025" operator="equal">
      <formula>2</formula>
    </cfRule>
    <cfRule type="cellIs" dxfId="5124" priority="5026" operator="equal">
      <formula>"green"</formula>
    </cfRule>
    <cfRule type="cellIs" dxfId="5123" priority="5027" operator="equal">
      <formula>1</formula>
    </cfRule>
    <cfRule type="cellIs" dxfId="5122" priority="5028" operator="equal">
      <formula>"grey"</formula>
    </cfRule>
    <cfRule type="cellIs" dxfId="5121" priority="5029" operator="equal">
      <formula>0</formula>
    </cfRule>
  </conditionalFormatting>
  <conditionalFormatting sqref="G131">
    <cfRule type="cellIs" dxfId="5120" priority="5022" operator="equal">
      <formula>"red"</formula>
    </cfRule>
  </conditionalFormatting>
  <conditionalFormatting sqref="F153:G153">
    <cfRule type="cellIs" dxfId="5119" priority="5012" operator="equal">
      <formula>"red"</formula>
    </cfRule>
    <cfRule type="cellIs" dxfId="5118" priority="5014" operator="equal">
      <formula>3</formula>
    </cfRule>
    <cfRule type="cellIs" dxfId="5117" priority="5015" operator="equal">
      <formula>"yellow"</formula>
    </cfRule>
    <cfRule type="cellIs" dxfId="5116" priority="5016" operator="equal">
      <formula>2</formula>
    </cfRule>
    <cfRule type="cellIs" dxfId="5115" priority="5017" operator="equal">
      <formula>"green"</formula>
    </cfRule>
    <cfRule type="cellIs" dxfId="5114" priority="5018" operator="equal">
      <formula>1</formula>
    </cfRule>
    <cfRule type="cellIs" dxfId="5113" priority="5019" operator="equal">
      <formula>"grey"</formula>
    </cfRule>
    <cfRule type="cellIs" dxfId="5112" priority="5020" operator="equal">
      <formula>0</formula>
    </cfRule>
  </conditionalFormatting>
  <conditionalFormatting sqref="G153">
    <cfRule type="cellIs" dxfId="5111" priority="5013" operator="equal">
      <formula>"red"</formula>
    </cfRule>
  </conditionalFormatting>
  <conditionalFormatting sqref="F139:G139">
    <cfRule type="cellIs" dxfId="5110" priority="4994" operator="equal">
      <formula>"red"</formula>
    </cfRule>
    <cfRule type="cellIs" dxfId="5109" priority="4996" operator="equal">
      <formula>3</formula>
    </cfRule>
    <cfRule type="cellIs" dxfId="5108" priority="4997" operator="equal">
      <formula>"yellow"</formula>
    </cfRule>
    <cfRule type="cellIs" dxfId="5107" priority="4998" operator="equal">
      <formula>2</formula>
    </cfRule>
    <cfRule type="cellIs" dxfId="5106" priority="4999" operator="equal">
      <formula>"green"</formula>
    </cfRule>
    <cfRule type="cellIs" dxfId="5105" priority="5000" operator="equal">
      <formula>1</formula>
    </cfRule>
    <cfRule type="cellIs" dxfId="5104" priority="5001" operator="equal">
      <formula>"grey"</formula>
    </cfRule>
    <cfRule type="cellIs" dxfId="5103" priority="5002" operator="equal">
      <formula>0</formula>
    </cfRule>
  </conditionalFormatting>
  <conditionalFormatting sqref="G139">
    <cfRule type="cellIs" dxfId="5102" priority="4995" operator="equal">
      <formula>"red"</formula>
    </cfRule>
  </conditionalFormatting>
  <conditionalFormatting sqref="F145:G145">
    <cfRule type="cellIs" dxfId="5101" priority="4985" operator="equal">
      <formula>"red"</formula>
    </cfRule>
    <cfRule type="cellIs" dxfId="5100" priority="4987" operator="equal">
      <formula>3</formula>
    </cfRule>
    <cfRule type="cellIs" dxfId="5099" priority="4988" operator="equal">
      <formula>"yellow"</formula>
    </cfRule>
    <cfRule type="cellIs" dxfId="5098" priority="4989" operator="equal">
      <formula>2</formula>
    </cfRule>
    <cfRule type="cellIs" dxfId="5097" priority="4990" operator="equal">
      <formula>"green"</formula>
    </cfRule>
    <cfRule type="cellIs" dxfId="5096" priority="4991" operator="equal">
      <formula>1</formula>
    </cfRule>
    <cfRule type="cellIs" dxfId="5095" priority="4992" operator="equal">
      <formula>"grey"</formula>
    </cfRule>
    <cfRule type="cellIs" dxfId="5094" priority="4993" operator="equal">
      <formula>0</formula>
    </cfRule>
  </conditionalFormatting>
  <conditionalFormatting sqref="G145">
    <cfRule type="cellIs" dxfId="5093" priority="4986" operator="equal">
      <formula>"red"</formula>
    </cfRule>
  </conditionalFormatting>
  <conditionalFormatting sqref="F145:G145">
    <cfRule type="cellIs" dxfId="5092" priority="4976" operator="equal">
      <formula>"red"</formula>
    </cfRule>
    <cfRule type="cellIs" dxfId="5091" priority="4978" operator="equal">
      <formula>3</formula>
    </cfRule>
    <cfRule type="cellIs" dxfId="5090" priority="4979" operator="equal">
      <formula>"yellow"</formula>
    </cfRule>
    <cfRule type="cellIs" dxfId="5089" priority="4980" operator="equal">
      <formula>2</formula>
    </cfRule>
    <cfRule type="cellIs" dxfId="5088" priority="4981" operator="equal">
      <formula>"green"</formula>
    </cfRule>
    <cfRule type="cellIs" dxfId="5087" priority="4982" operator="equal">
      <formula>1</formula>
    </cfRule>
    <cfRule type="cellIs" dxfId="5086" priority="4983" operator="equal">
      <formula>"grey"</formula>
    </cfRule>
    <cfRule type="cellIs" dxfId="5085" priority="4984" operator="equal">
      <formula>0</formula>
    </cfRule>
  </conditionalFormatting>
  <conditionalFormatting sqref="G145">
    <cfRule type="cellIs" dxfId="5084" priority="4977" operator="equal">
      <formula>"red"</formula>
    </cfRule>
  </conditionalFormatting>
  <conditionalFormatting sqref="F138:G138">
    <cfRule type="cellIs" dxfId="5083" priority="4967" operator="equal">
      <formula>"red"</formula>
    </cfRule>
    <cfRule type="cellIs" dxfId="5082" priority="4969" operator="equal">
      <formula>3</formula>
    </cfRule>
    <cfRule type="cellIs" dxfId="5081" priority="4970" operator="equal">
      <formula>"yellow"</formula>
    </cfRule>
    <cfRule type="cellIs" dxfId="5080" priority="4971" operator="equal">
      <formula>2</formula>
    </cfRule>
    <cfRule type="cellIs" dxfId="5079" priority="4972" operator="equal">
      <formula>"green"</formula>
    </cfRule>
    <cfRule type="cellIs" dxfId="5078" priority="4973" operator="equal">
      <formula>1</formula>
    </cfRule>
    <cfRule type="cellIs" dxfId="5077" priority="4974" operator="equal">
      <formula>"grey"</formula>
    </cfRule>
    <cfRule type="cellIs" dxfId="5076" priority="4975" operator="equal">
      <formula>0</formula>
    </cfRule>
  </conditionalFormatting>
  <conditionalFormatting sqref="G138">
    <cfRule type="cellIs" dxfId="5075" priority="4968" operator="equal">
      <formula>"red"</formula>
    </cfRule>
  </conditionalFormatting>
  <conditionalFormatting sqref="F138:G138">
    <cfRule type="cellIs" dxfId="5074" priority="4958" operator="equal">
      <formula>"red"</formula>
    </cfRule>
    <cfRule type="cellIs" dxfId="5073" priority="4960" operator="equal">
      <formula>3</formula>
    </cfRule>
    <cfRule type="cellIs" dxfId="5072" priority="4961" operator="equal">
      <formula>"yellow"</formula>
    </cfRule>
    <cfRule type="cellIs" dxfId="5071" priority="4962" operator="equal">
      <formula>2</formula>
    </cfRule>
    <cfRule type="cellIs" dxfId="5070" priority="4963" operator="equal">
      <formula>"green"</formula>
    </cfRule>
    <cfRule type="cellIs" dxfId="5069" priority="4964" operator="equal">
      <formula>1</formula>
    </cfRule>
    <cfRule type="cellIs" dxfId="5068" priority="4965" operator="equal">
      <formula>"grey"</formula>
    </cfRule>
    <cfRule type="cellIs" dxfId="5067" priority="4966" operator="equal">
      <formula>0</formula>
    </cfRule>
  </conditionalFormatting>
  <conditionalFormatting sqref="G138">
    <cfRule type="cellIs" dxfId="5066" priority="4959" operator="equal">
      <formula>"red"</formula>
    </cfRule>
  </conditionalFormatting>
  <conditionalFormatting sqref="F144:G144">
    <cfRule type="cellIs" dxfId="5065" priority="4949" operator="equal">
      <formula>"red"</formula>
    </cfRule>
    <cfRule type="cellIs" dxfId="5064" priority="4951" operator="equal">
      <formula>3</formula>
    </cfRule>
    <cfRule type="cellIs" dxfId="5063" priority="4952" operator="equal">
      <formula>"yellow"</formula>
    </cfRule>
    <cfRule type="cellIs" dxfId="5062" priority="4953" operator="equal">
      <formula>2</formula>
    </cfRule>
    <cfRule type="cellIs" dxfId="5061" priority="4954" operator="equal">
      <formula>"green"</formula>
    </cfRule>
    <cfRule type="cellIs" dxfId="5060" priority="4955" operator="equal">
      <formula>1</formula>
    </cfRule>
    <cfRule type="cellIs" dxfId="5059" priority="4956" operator="equal">
      <formula>"grey"</formula>
    </cfRule>
    <cfRule type="cellIs" dxfId="5058" priority="4957" operator="equal">
      <formula>0</formula>
    </cfRule>
  </conditionalFormatting>
  <conditionalFormatting sqref="G144">
    <cfRule type="cellIs" dxfId="5057" priority="4950" operator="equal">
      <formula>"red"</formula>
    </cfRule>
  </conditionalFormatting>
  <conditionalFormatting sqref="F144:G144">
    <cfRule type="cellIs" dxfId="5056" priority="4940" operator="equal">
      <formula>"red"</formula>
    </cfRule>
    <cfRule type="cellIs" dxfId="5055" priority="4942" operator="equal">
      <formula>3</formula>
    </cfRule>
    <cfRule type="cellIs" dxfId="5054" priority="4943" operator="equal">
      <formula>"yellow"</formula>
    </cfRule>
    <cfRule type="cellIs" dxfId="5053" priority="4944" operator="equal">
      <formula>2</formula>
    </cfRule>
    <cfRule type="cellIs" dxfId="5052" priority="4945" operator="equal">
      <formula>"green"</formula>
    </cfRule>
    <cfRule type="cellIs" dxfId="5051" priority="4946" operator="equal">
      <formula>1</formula>
    </cfRule>
    <cfRule type="cellIs" dxfId="5050" priority="4947" operator="equal">
      <formula>"grey"</formula>
    </cfRule>
    <cfRule type="cellIs" dxfId="5049" priority="4948" operator="equal">
      <formula>0</formula>
    </cfRule>
  </conditionalFormatting>
  <conditionalFormatting sqref="G144">
    <cfRule type="cellIs" dxfId="5048" priority="4941" operator="equal">
      <formula>"red"</formula>
    </cfRule>
  </conditionalFormatting>
  <conditionalFormatting sqref="F152:G152">
    <cfRule type="cellIs" dxfId="5047" priority="4913" operator="equal">
      <formula>"red"</formula>
    </cfRule>
    <cfRule type="cellIs" dxfId="5046" priority="4915" operator="equal">
      <formula>3</formula>
    </cfRule>
    <cfRule type="cellIs" dxfId="5045" priority="4916" operator="equal">
      <formula>"yellow"</formula>
    </cfRule>
    <cfRule type="cellIs" dxfId="5044" priority="4917" operator="equal">
      <formula>2</formula>
    </cfRule>
    <cfRule type="cellIs" dxfId="5043" priority="4918" operator="equal">
      <formula>"green"</formula>
    </cfRule>
    <cfRule type="cellIs" dxfId="5042" priority="4919" operator="equal">
      <formula>1</formula>
    </cfRule>
    <cfRule type="cellIs" dxfId="5041" priority="4920" operator="equal">
      <formula>"grey"</formula>
    </cfRule>
    <cfRule type="cellIs" dxfId="5040" priority="4921" operator="equal">
      <formula>0</formula>
    </cfRule>
  </conditionalFormatting>
  <conditionalFormatting sqref="G152">
    <cfRule type="cellIs" dxfId="5039" priority="4914" operator="equal">
      <formula>"red"</formula>
    </cfRule>
  </conditionalFormatting>
  <conditionalFormatting sqref="F155:G155">
    <cfRule type="cellIs" dxfId="5038" priority="4886" operator="equal">
      <formula>"red"</formula>
    </cfRule>
    <cfRule type="cellIs" dxfId="5037" priority="4888" operator="equal">
      <formula>3</formula>
    </cfRule>
    <cfRule type="cellIs" dxfId="5036" priority="4889" operator="equal">
      <formula>"yellow"</formula>
    </cfRule>
    <cfRule type="cellIs" dxfId="5035" priority="4890" operator="equal">
      <formula>2</formula>
    </cfRule>
    <cfRule type="cellIs" dxfId="5034" priority="4891" operator="equal">
      <formula>"green"</formula>
    </cfRule>
    <cfRule type="cellIs" dxfId="5033" priority="4892" operator="equal">
      <formula>1</formula>
    </cfRule>
    <cfRule type="cellIs" dxfId="5032" priority="4893" operator="equal">
      <formula>"grey"</formula>
    </cfRule>
    <cfRule type="cellIs" dxfId="5031" priority="4894" operator="equal">
      <formula>0</formula>
    </cfRule>
  </conditionalFormatting>
  <conditionalFormatting sqref="G155">
    <cfRule type="cellIs" dxfId="5030" priority="4887" operator="equal">
      <formula>"red"</formula>
    </cfRule>
  </conditionalFormatting>
  <conditionalFormatting sqref="F156:G156">
    <cfRule type="cellIs" dxfId="5029" priority="4877" operator="equal">
      <formula>"red"</formula>
    </cfRule>
    <cfRule type="cellIs" dxfId="5028" priority="4879" operator="equal">
      <formula>3</formula>
    </cfRule>
    <cfRule type="cellIs" dxfId="5027" priority="4880" operator="equal">
      <formula>"yellow"</formula>
    </cfRule>
    <cfRule type="cellIs" dxfId="5026" priority="4881" operator="equal">
      <formula>2</formula>
    </cfRule>
    <cfRule type="cellIs" dxfId="5025" priority="4882" operator="equal">
      <formula>"green"</formula>
    </cfRule>
    <cfRule type="cellIs" dxfId="5024" priority="4883" operator="equal">
      <formula>1</formula>
    </cfRule>
    <cfRule type="cellIs" dxfId="5023" priority="4884" operator="equal">
      <formula>"grey"</formula>
    </cfRule>
    <cfRule type="cellIs" dxfId="5022" priority="4885" operator="equal">
      <formula>0</formula>
    </cfRule>
  </conditionalFormatting>
  <conditionalFormatting sqref="G156">
    <cfRule type="cellIs" dxfId="5021" priority="4878" operator="equal">
      <formula>"red"</formula>
    </cfRule>
  </conditionalFormatting>
  <conditionalFormatting sqref="F215:G215">
    <cfRule type="cellIs" dxfId="5020" priority="4904" operator="equal">
      <formula>"red"</formula>
    </cfRule>
    <cfRule type="cellIs" dxfId="5019" priority="4906" operator="equal">
      <formula>3</formula>
    </cfRule>
    <cfRule type="cellIs" dxfId="5018" priority="4907" operator="equal">
      <formula>"yellow"</formula>
    </cfRule>
    <cfRule type="cellIs" dxfId="5017" priority="4908" operator="equal">
      <formula>2</formula>
    </cfRule>
    <cfRule type="cellIs" dxfId="5016" priority="4909" operator="equal">
      <formula>"green"</formula>
    </cfRule>
    <cfRule type="cellIs" dxfId="5015" priority="4910" operator="equal">
      <formula>1</formula>
    </cfRule>
    <cfRule type="cellIs" dxfId="5014" priority="4911" operator="equal">
      <formula>"grey"</formula>
    </cfRule>
    <cfRule type="cellIs" dxfId="5013" priority="4912" operator="equal">
      <formula>0</formula>
    </cfRule>
  </conditionalFormatting>
  <conditionalFormatting sqref="G215">
    <cfRule type="cellIs" dxfId="5012" priority="4905" operator="equal">
      <formula>"red"</formula>
    </cfRule>
  </conditionalFormatting>
  <conditionalFormatting sqref="F163:G163">
    <cfRule type="cellIs" dxfId="5011" priority="4895" operator="equal">
      <formula>"red"</formula>
    </cfRule>
    <cfRule type="cellIs" dxfId="5010" priority="4897" operator="equal">
      <formula>3</formula>
    </cfRule>
    <cfRule type="cellIs" dxfId="5009" priority="4898" operator="equal">
      <formula>"yellow"</formula>
    </cfRule>
    <cfRule type="cellIs" dxfId="5008" priority="4899" operator="equal">
      <formula>2</formula>
    </cfRule>
    <cfRule type="cellIs" dxfId="5007" priority="4900" operator="equal">
      <formula>"green"</formula>
    </cfRule>
    <cfRule type="cellIs" dxfId="5006" priority="4901" operator="equal">
      <formula>1</formula>
    </cfRule>
    <cfRule type="cellIs" dxfId="5005" priority="4902" operator="equal">
      <formula>"grey"</formula>
    </cfRule>
    <cfRule type="cellIs" dxfId="5004" priority="4903" operator="equal">
      <formula>0</formula>
    </cfRule>
  </conditionalFormatting>
  <conditionalFormatting sqref="G163">
    <cfRule type="cellIs" dxfId="5003" priority="4896" operator="equal">
      <formula>"red"</formula>
    </cfRule>
  </conditionalFormatting>
  <conditionalFormatting sqref="F158:G158">
    <cfRule type="cellIs" dxfId="5002" priority="4859" operator="equal">
      <formula>"red"</formula>
    </cfRule>
    <cfRule type="cellIs" dxfId="5001" priority="4861" operator="equal">
      <formula>3</formula>
    </cfRule>
    <cfRule type="cellIs" dxfId="5000" priority="4862" operator="equal">
      <formula>"yellow"</formula>
    </cfRule>
    <cfRule type="cellIs" dxfId="4999" priority="4863" operator="equal">
      <formula>2</formula>
    </cfRule>
    <cfRule type="cellIs" dxfId="4998" priority="4864" operator="equal">
      <formula>"green"</formula>
    </cfRule>
    <cfRule type="cellIs" dxfId="4997" priority="4865" operator="equal">
      <formula>1</formula>
    </cfRule>
    <cfRule type="cellIs" dxfId="4996" priority="4866" operator="equal">
      <formula>"grey"</formula>
    </cfRule>
    <cfRule type="cellIs" dxfId="4995" priority="4867" operator="equal">
      <formula>0</formula>
    </cfRule>
  </conditionalFormatting>
  <conditionalFormatting sqref="G158">
    <cfRule type="cellIs" dxfId="4994" priority="4860" operator="equal">
      <formula>"red"</formula>
    </cfRule>
  </conditionalFormatting>
  <conditionalFormatting sqref="F157:G157">
    <cfRule type="cellIs" dxfId="4993" priority="4850" operator="equal">
      <formula>"red"</formula>
    </cfRule>
    <cfRule type="cellIs" dxfId="4992" priority="4852" operator="equal">
      <formula>3</formula>
    </cfRule>
    <cfRule type="cellIs" dxfId="4991" priority="4853" operator="equal">
      <formula>"yellow"</formula>
    </cfRule>
    <cfRule type="cellIs" dxfId="4990" priority="4854" operator="equal">
      <formula>2</formula>
    </cfRule>
    <cfRule type="cellIs" dxfId="4989" priority="4855" operator="equal">
      <formula>"green"</formula>
    </cfRule>
    <cfRule type="cellIs" dxfId="4988" priority="4856" operator="equal">
      <formula>1</formula>
    </cfRule>
    <cfRule type="cellIs" dxfId="4987" priority="4857" operator="equal">
      <formula>"grey"</formula>
    </cfRule>
    <cfRule type="cellIs" dxfId="4986" priority="4858" operator="equal">
      <formula>0</formula>
    </cfRule>
  </conditionalFormatting>
  <conditionalFormatting sqref="G157">
    <cfRule type="cellIs" dxfId="4985" priority="4851" operator="equal">
      <formula>"red"</formula>
    </cfRule>
  </conditionalFormatting>
  <conditionalFormatting sqref="F156:G156">
    <cfRule type="cellIs" dxfId="4984" priority="4868" operator="equal">
      <formula>"red"</formula>
    </cfRule>
    <cfRule type="cellIs" dxfId="4983" priority="4870" operator="equal">
      <formula>3</formula>
    </cfRule>
    <cfRule type="cellIs" dxfId="4982" priority="4871" operator="equal">
      <formula>"yellow"</formula>
    </cfRule>
    <cfRule type="cellIs" dxfId="4981" priority="4872" operator="equal">
      <formula>2</formula>
    </cfRule>
    <cfRule type="cellIs" dxfId="4980" priority="4873" operator="equal">
      <formula>"green"</formula>
    </cfRule>
    <cfRule type="cellIs" dxfId="4979" priority="4874" operator="equal">
      <formula>1</formula>
    </cfRule>
    <cfRule type="cellIs" dxfId="4978" priority="4875" operator="equal">
      <formula>"grey"</formula>
    </cfRule>
    <cfRule type="cellIs" dxfId="4977" priority="4876" operator="equal">
      <formula>0</formula>
    </cfRule>
  </conditionalFormatting>
  <conditionalFormatting sqref="G156">
    <cfRule type="cellIs" dxfId="4976" priority="4869" operator="equal">
      <formula>"red"</formula>
    </cfRule>
  </conditionalFormatting>
  <conditionalFormatting sqref="F157:G157">
    <cfRule type="cellIs" dxfId="4975" priority="4832" operator="equal">
      <formula>"red"</formula>
    </cfRule>
    <cfRule type="cellIs" dxfId="4974" priority="4834" operator="equal">
      <formula>3</formula>
    </cfRule>
    <cfRule type="cellIs" dxfId="4973" priority="4835" operator="equal">
      <formula>"yellow"</formula>
    </cfRule>
    <cfRule type="cellIs" dxfId="4972" priority="4836" operator="equal">
      <formula>2</formula>
    </cfRule>
    <cfRule type="cellIs" dxfId="4971" priority="4837" operator="equal">
      <formula>"green"</formula>
    </cfRule>
    <cfRule type="cellIs" dxfId="4970" priority="4838" operator="equal">
      <formula>1</formula>
    </cfRule>
    <cfRule type="cellIs" dxfId="4969" priority="4839" operator="equal">
      <formula>"grey"</formula>
    </cfRule>
    <cfRule type="cellIs" dxfId="4968" priority="4840" operator="equal">
      <formula>0</formula>
    </cfRule>
  </conditionalFormatting>
  <conditionalFormatting sqref="G157">
    <cfRule type="cellIs" dxfId="4967" priority="4833" operator="equal">
      <formula>"red"</formula>
    </cfRule>
  </conditionalFormatting>
  <conditionalFormatting sqref="F156:G156">
    <cfRule type="cellIs" dxfId="4966" priority="4823" operator="equal">
      <formula>"red"</formula>
    </cfRule>
    <cfRule type="cellIs" dxfId="4965" priority="4825" operator="equal">
      <formula>3</formula>
    </cfRule>
    <cfRule type="cellIs" dxfId="4964" priority="4826" operator="equal">
      <formula>"yellow"</formula>
    </cfRule>
    <cfRule type="cellIs" dxfId="4963" priority="4827" operator="equal">
      <formula>2</formula>
    </cfRule>
    <cfRule type="cellIs" dxfId="4962" priority="4828" operator="equal">
      <formula>"green"</formula>
    </cfRule>
    <cfRule type="cellIs" dxfId="4961" priority="4829" operator="equal">
      <formula>1</formula>
    </cfRule>
    <cfRule type="cellIs" dxfId="4960" priority="4830" operator="equal">
      <formula>"grey"</formula>
    </cfRule>
    <cfRule type="cellIs" dxfId="4959" priority="4831" operator="equal">
      <formula>0</formula>
    </cfRule>
  </conditionalFormatting>
  <conditionalFormatting sqref="G156">
    <cfRule type="cellIs" dxfId="4958" priority="4824" operator="equal">
      <formula>"red"</formula>
    </cfRule>
  </conditionalFormatting>
  <conditionalFormatting sqref="F161:G161">
    <cfRule type="cellIs" dxfId="4957" priority="4841" operator="equal">
      <formula>"red"</formula>
    </cfRule>
    <cfRule type="cellIs" dxfId="4956" priority="4843" operator="equal">
      <formula>3</formula>
    </cfRule>
    <cfRule type="cellIs" dxfId="4955" priority="4844" operator="equal">
      <formula>"yellow"</formula>
    </cfRule>
    <cfRule type="cellIs" dxfId="4954" priority="4845" operator="equal">
      <formula>2</formula>
    </cfRule>
    <cfRule type="cellIs" dxfId="4953" priority="4846" operator="equal">
      <formula>"green"</formula>
    </cfRule>
    <cfRule type="cellIs" dxfId="4952" priority="4847" operator="equal">
      <formula>1</formula>
    </cfRule>
    <cfRule type="cellIs" dxfId="4951" priority="4848" operator="equal">
      <formula>"grey"</formula>
    </cfRule>
    <cfRule type="cellIs" dxfId="4950" priority="4849" operator="equal">
      <formula>0</formula>
    </cfRule>
  </conditionalFormatting>
  <conditionalFormatting sqref="G161">
    <cfRule type="cellIs" dxfId="4949" priority="4842" operator="equal">
      <formula>"red"</formula>
    </cfRule>
  </conditionalFormatting>
  <conditionalFormatting sqref="F160:G160">
    <cfRule type="cellIs" dxfId="4948" priority="4814" operator="equal">
      <formula>"red"</formula>
    </cfRule>
    <cfRule type="cellIs" dxfId="4947" priority="4816" operator="equal">
      <formula>3</formula>
    </cfRule>
    <cfRule type="cellIs" dxfId="4946" priority="4817" operator="equal">
      <formula>"yellow"</formula>
    </cfRule>
    <cfRule type="cellIs" dxfId="4945" priority="4818" operator="equal">
      <formula>2</formula>
    </cfRule>
    <cfRule type="cellIs" dxfId="4944" priority="4819" operator="equal">
      <formula>"green"</formula>
    </cfRule>
    <cfRule type="cellIs" dxfId="4943" priority="4820" operator="equal">
      <formula>1</formula>
    </cfRule>
    <cfRule type="cellIs" dxfId="4942" priority="4821" operator="equal">
      <formula>"grey"</formula>
    </cfRule>
    <cfRule type="cellIs" dxfId="4941" priority="4822" operator="equal">
      <formula>0</formula>
    </cfRule>
  </conditionalFormatting>
  <conditionalFormatting sqref="G160">
    <cfRule type="cellIs" dxfId="4940" priority="4815" operator="equal">
      <formula>"red"</formula>
    </cfRule>
  </conditionalFormatting>
  <conditionalFormatting sqref="F165:G165">
    <cfRule type="cellIs" dxfId="4939" priority="4805" operator="equal">
      <formula>"red"</formula>
    </cfRule>
    <cfRule type="cellIs" dxfId="4938" priority="4807" operator="equal">
      <formula>3</formula>
    </cfRule>
    <cfRule type="cellIs" dxfId="4937" priority="4808" operator="equal">
      <formula>"yellow"</formula>
    </cfRule>
    <cfRule type="cellIs" dxfId="4936" priority="4809" operator="equal">
      <formula>2</formula>
    </cfRule>
    <cfRule type="cellIs" dxfId="4935" priority="4810" operator="equal">
      <formula>"green"</formula>
    </cfRule>
    <cfRule type="cellIs" dxfId="4934" priority="4811" operator="equal">
      <formula>1</formula>
    </cfRule>
    <cfRule type="cellIs" dxfId="4933" priority="4812" operator="equal">
      <formula>"grey"</formula>
    </cfRule>
    <cfRule type="cellIs" dxfId="4932" priority="4813" operator="equal">
      <formula>0</formula>
    </cfRule>
  </conditionalFormatting>
  <conditionalFormatting sqref="G165">
    <cfRule type="cellIs" dxfId="4931" priority="4806" operator="equal">
      <formula>"red"</formula>
    </cfRule>
  </conditionalFormatting>
  <conditionalFormatting sqref="F168:G168">
    <cfRule type="cellIs" dxfId="4930" priority="4796" operator="equal">
      <formula>"red"</formula>
    </cfRule>
    <cfRule type="cellIs" dxfId="4929" priority="4798" operator="equal">
      <formula>3</formula>
    </cfRule>
    <cfRule type="cellIs" dxfId="4928" priority="4799" operator="equal">
      <formula>"yellow"</formula>
    </cfRule>
    <cfRule type="cellIs" dxfId="4927" priority="4800" operator="equal">
      <formula>2</formula>
    </cfRule>
    <cfRule type="cellIs" dxfId="4926" priority="4801" operator="equal">
      <formula>"green"</formula>
    </cfRule>
    <cfRule type="cellIs" dxfId="4925" priority="4802" operator="equal">
      <formula>1</formula>
    </cfRule>
    <cfRule type="cellIs" dxfId="4924" priority="4803" operator="equal">
      <formula>"grey"</formula>
    </cfRule>
    <cfRule type="cellIs" dxfId="4923" priority="4804" operator="equal">
      <formula>0</formula>
    </cfRule>
  </conditionalFormatting>
  <conditionalFormatting sqref="G168">
    <cfRule type="cellIs" dxfId="4922" priority="4797" operator="equal">
      <formula>"red"</formula>
    </cfRule>
  </conditionalFormatting>
  <conditionalFormatting sqref="F168:G168">
    <cfRule type="cellIs" dxfId="4921" priority="4787" operator="equal">
      <formula>"red"</formula>
    </cfRule>
    <cfRule type="cellIs" dxfId="4920" priority="4789" operator="equal">
      <formula>3</formula>
    </cfRule>
    <cfRule type="cellIs" dxfId="4919" priority="4790" operator="equal">
      <formula>"yellow"</formula>
    </cfRule>
    <cfRule type="cellIs" dxfId="4918" priority="4791" operator="equal">
      <formula>2</formula>
    </cfRule>
    <cfRule type="cellIs" dxfId="4917" priority="4792" operator="equal">
      <formula>"green"</formula>
    </cfRule>
    <cfRule type="cellIs" dxfId="4916" priority="4793" operator="equal">
      <formula>1</formula>
    </cfRule>
    <cfRule type="cellIs" dxfId="4915" priority="4794" operator="equal">
      <formula>"grey"</formula>
    </cfRule>
    <cfRule type="cellIs" dxfId="4914" priority="4795" operator="equal">
      <formula>0</formula>
    </cfRule>
  </conditionalFormatting>
  <conditionalFormatting sqref="G168">
    <cfRule type="cellIs" dxfId="4913" priority="4788" operator="equal">
      <formula>"red"</formula>
    </cfRule>
  </conditionalFormatting>
  <conditionalFormatting sqref="F167:G167">
    <cfRule type="cellIs" dxfId="4912" priority="4778" operator="equal">
      <formula>"red"</formula>
    </cfRule>
    <cfRule type="cellIs" dxfId="4911" priority="4780" operator="equal">
      <formula>3</formula>
    </cfRule>
    <cfRule type="cellIs" dxfId="4910" priority="4781" operator="equal">
      <formula>"yellow"</formula>
    </cfRule>
    <cfRule type="cellIs" dxfId="4909" priority="4782" operator="equal">
      <formula>2</formula>
    </cfRule>
    <cfRule type="cellIs" dxfId="4908" priority="4783" operator="equal">
      <formula>"green"</formula>
    </cfRule>
    <cfRule type="cellIs" dxfId="4907" priority="4784" operator="equal">
      <formula>1</formula>
    </cfRule>
    <cfRule type="cellIs" dxfId="4906" priority="4785" operator="equal">
      <formula>"grey"</formula>
    </cfRule>
    <cfRule type="cellIs" dxfId="4905" priority="4786" operator="equal">
      <formula>0</formula>
    </cfRule>
  </conditionalFormatting>
  <conditionalFormatting sqref="G167">
    <cfRule type="cellIs" dxfId="4904" priority="4779" operator="equal">
      <formula>"red"</formula>
    </cfRule>
  </conditionalFormatting>
  <conditionalFormatting sqref="F167:G167">
    <cfRule type="cellIs" dxfId="4903" priority="4769" operator="equal">
      <formula>"red"</formula>
    </cfRule>
    <cfRule type="cellIs" dxfId="4902" priority="4771" operator="equal">
      <formula>3</formula>
    </cfRule>
    <cfRule type="cellIs" dxfId="4901" priority="4772" operator="equal">
      <formula>"yellow"</formula>
    </cfRule>
    <cfRule type="cellIs" dxfId="4900" priority="4773" operator="equal">
      <formula>2</formula>
    </cfRule>
    <cfRule type="cellIs" dxfId="4899" priority="4774" operator="equal">
      <formula>"green"</formula>
    </cfRule>
    <cfRule type="cellIs" dxfId="4898" priority="4775" operator="equal">
      <formula>1</formula>
    </cfRule>
    <cfRule type="cellIs" dxfId="4897" priority="4776" operator="equal">
      <formula>"grey"</formula>
    </cfRule>
    <cfRule type="cellIs" dxfId="4896" priority="4777" operator="equal">
      <formula>0</formula>
    </cfRule>
  </conditionalFormatting>
  <conditionalFormatting sqref="G167">
    <cfRule type="cellIs" dxfId="4895" priority="4770" operator="equal">
      <formula>"red"</formula>
    </cfRule>
  </conditionalFormatting>
  <conditionalFormatting sqref="F173:G173">
    <cfRule type="cellIs" dxfId="4894" priority="4760" operator="equal">
      <formula>"red"</formula>
    </cfRule>
    <cfRule type="cellIs" dxfId="4893" priority="4762" operator="equal">
      <formula>3</formula>
    </cfRule>
    <cfRule type="cellIs" dxfId="4892" priority="4763" operator="equal">
      <formula>"yellow"</formula>
    </cfRule>
    <cfRule type="cellIs" dxfId="4891" priority="4764" operator="equal">
      <formula>2</formula>
    </cfRule>
    <cfRule type="cellIs" dxfId="4890" priority="4765" operator="equal">
      <formula>"green"</formula>
    </cfRule>
    <cfRule type="cellIs" dxfId="4889" priority="4766" operator="equal">
      <formula>1</formula>
    </cfRule>
    <cfRule type="cellIs" dxfId="4888" priority="4767" operator="equal">
      <formula>"grey"</formula>
    </cfRule>
    <cfRule type="cellIs" dxfId="4887" priority="4768" operator="equal">
      <formula>0</formula>
    </cfRule>
  </conditionalFormatting>
  <conditionalFormatting sqref="G173">
    <cfRule type="cellIs" dxfId="4886" priority="4761" operator="equal">
      <formula>"red"</formula>
    </cfRule>
  </conditionalFormatting>
  <conditionalFormatting sqref="F170:G170">
    <cfRule type="cellIs" dxfId="4885" priority="4751" operator="equal">
      <formula>"red"</formula>
    </cfRule>
    <cfRule type="cellIs" dxfId="4884" priority="4753" operator="equal">
      <formula>3</formula>
    </cfRule>
    <cfRule type="cellIs" dxfId="4883" priority="4754" operator="equal">
      <formula>"yellow"</formula>
    </cfRule>
    <cfRule type="cellIs" dxfId="4882" priority="4755" operator="equal">
      <formula>2</formula>
    </cfRule>
    <cfRule type="cellIs" dxfId="4881" priority="4756" operator="equal">
      <formula>"green"</formula>
    </cfRule>
    <cfRule type="cellIs" dxfId="4880" priority="4757" operator="equal">
      <formula>1</formula>
    </cfRule>
    <cfRule type="cellIs" dxfId="4879" priority="4758" operator="equal">
      <formula>"grey"</formula>
    </cfRule>
    <cfRule type="cellIs" dxfId="4878" priority="4759" operator="equal">
      <formula>0</formula>
    </cfRule>
  </conditionalFormatting>
  <conditionalFormatting sqref="G170">
    <cfRule type="cellIs" dxfId="4877" priority="4752" operator="equal">
      <formula>"red"</formula>
    </cfRule>
  </conditionalFormatting>
  <conditionalFormatting sqref="F173:G173">
    <cfRule type="cellIs" dxfId="4876" priority="4742" operator="equal">
      <formula>"red"</formula>
    </cfRule>
    <cfRule type="cellIs" dxfId="4875" priority="4744" operator="equal">
      <formula>3</formula>
    </cfRule>
    <cfRule type="cellIs" dxfId="4874" priority="4745" operator="equal">
      <formula>"yellow"</formula>
    </cfRule>
    <cfRule type="cellIs" dxfId="4873" priority="4746" operator="equal">
      <formula>2</formula>
    </cfRule>
    <cfRule type="cellIs" dxfId="4872" priority="4747" operator="equal">
      <formula>"green"</formula>
    </cfRule>
    <cfRule type="cellIs" dxfId="4871" priority="4748" operator="equal">
      <formula>1</formula>
    </cfRule>
    <cfRule type="cellIs" dxfId="4870" priority="4749" operator="equal">
      <formula>"grey"</formula>
    </cfRule>
    <cfRule type="cellIs" dxfId="4869" priority="4750" operator="equal">
      <formula>0</formula>
    </cfRule>
  </conditionalFormatting>
  <conditionalFormatting sqref="G173">
    <cfRule type="cellIs" dxfId="4868" priority="4743" operator="equal">
      <formula>"red"</formula>
    </cfRule>
  </conditionalFormatting>
  <conditionalFormatting sqref="F173:G173">
    <cfRule type="cellIs" dxfId="4867" priority="4733" operator="equal">
      <formula>"red"</formula>
    </cfRule>
    <cfRule type="cellIs" dxfId="4866" priority="4735" operator="equal">
      <formula>3</formula>
    </cfRule>
    <cfRule type="cellIs" dxfId="4865" priority="4736" operator="equal">
      <formula>"yellow"</formula>
    </cfRule>
    <cfRule type="cellIs" dxfId="4864" priority="4737" operator="equal">
      <formula>2</formula>
    </cfRule>
    <cfRule type="cellIs" dxfId="4863" priority="4738" operator="equal">
      <formula>"green"</formula>
    </cfRule>
    <cfRule type="cellIs" dxfId="4862" priority="4739" operator="equal">
      <formula>1</formula>
    </cfRule>
    <cfRule type="cellIs" dxfId="4861" priority="4740" operator="equal">
      <formula>"grey"</formula>
    </cfRule>
    <cfRule type="cellIs" dxfId="4860" priority="4741" operator="equal">
      <formula>0</formula>
    </cfRule>
  </conditionalFormatting>
  <conditionalFormatting sqref="G173">
    <cfRule type="cellIs" dxfId="4859" priority="4734" operator="equal">
      <formula>"red"</formula>
    </cfRule>
  </conditionalFormatting>
  <conditionalFormatting sqref="F172:G172">
    <cfRule type="cellIs" dxfId="4858" priority="4724" operator="equal">
      <formula>"red"</formula>
    </cfRule>
    <cfRule type="cellIs" dxfId="4857" priority="4726" operator="equal">
      <formula>3</formula>
    </cfRule>
    <cfRule type="cellIs" dxfId="4856" priority="4727" operator="equal">
      <formula>"yellow"</formula>
    </cfRule>
    <cfRule type="cellIs" dxfId="4855" priority="4728" operator="equal">
      <formula>2</formula>
    </cfRule>
    <cfRule type="cellIs" dxfId="4854" priority="4729" operator="equal">
      <formula>"green"</formula>
    </cfRule>
    <cfRule type="cellIs" dxfId="4853" priority="4730" operator="equal">
      <formula>1</formula>
    </cfRule>
    <cfRule type="cellIs" dxfId="4852" priority="4731" operator="equal">
      <formula>"grey"</formula>
    </cfRule>
    <cfRule type="cellIs" dxfId="4851" priority="4732" operator="equal">
      <formula>0</formula>
    </cfRule>
  </conditionalFormatting>
  <conditionalFormatting sqref="G172">
    <cfRule type="cellIs" dxfId="4850" priority="4725" operator="equal">
      <formula>"red"</formula>
    </cfRule>
  </conditionalFormatting>
  <conditionalFormatting sqref="F172:G172">
    <cfRule type="cellIs" dxfId="4849" priority="4715" operator="equal">
      <formula>"red"</formula>
    </cfRule>
    <cfRule type="cellIs" dxfId="4848" priority="4717" operator="equal">
      <formula>3</formula>
    </cfRule>
    <cfRule type="cellIs" dxfId="4847" priority="4718" operator="equal">
      <formula>"yellow"</formula>
    </cfRule>
    <cfRule type="cellIs" dxfId="4846" priority="4719" operator="equal">
      <formula>2</formula>
    </cfRule>
    <cfRule type="cellIs" dxfId="4845" priority="4720" operator="equal">
      <formula>"green"</formula>
    </cfRule>
    <cfRule type="cellIs" dxfId="4844" priority="4721" operator="equal">
      <formula>1</formula>
    </cfRule>
    <cfRule type="cellIs" dxfId="4843" priority="4722" operator="equal">
      <formula>"grey"</formula>
    </cfRule>
    <cfRule type="cellIs" dxfId="4842" priority="4723" operator="equal">
      <formula>0</formula>
    </cfRule>
  </conditionalFormatting>
  <conditionalFormatting sqref="G172">
    <cfRule type="cellIs" dxfId="4841" priority="4716" operator="equal">
      <formula>"red"</formula>
    </cfRule>
  </conditionalFormatting>
  <conditionalFormatting sqref="F164:G164">
    <cfRule type="cellIs" dxfId="4840" priority="4697" operator="equal">
      <formula>"red"</formula>
    </cfRule>
    <cfRule type="cellIs" dxfId="4839" priority="4699" operator="equal">
      <formula>3</formula>
    </cfRule>
    <cfRule type="cellIs" dxfId="4838" priority="4700" operator="equal">
      <formula>"yellow"</formula>
    </cfRule>
    <cfRule type="cellIs" dxfId="4837" priority="4701" operator="equal">
      <formula>2</formula>
    </cfRule>
    <cfRule type="cellIs" dxfId="4836" priority="4702" operator="equal">
      <formula>"green"</formula>
    </cfRule>
    <cfRule type="cellIs" dxfId="4835" priority="4703" operator="equal">
      <formula>1</formula>
    </cfRule>
    <cfRule type="cellIs" dxfId="4834" priority="4704" operator="equal">
      <formula>"grey"</formula>
    </cfRule>
    <cfRule type="cellIs" dxfId="4833" priority="4705" operator="equal">
      <formula>0</formula>
    </cfRule>
  </conditionalFormatting>
  <conditionalFormatting sqref="G164">
    <cfRule type="cellIs" dxfId="4832" priority="4698" operator="equal">
      <formula>"red"</formula>
    </cfRule>
  </conditionalFormatting>
  <conditionalFormatting sqref="F164:G164">
    <cfRule type="cellIs" dxfId="4831" priority="4706" operator="equal">
      <formula>"red"</formula>
    </cfRule>
    <cfRule type="cellIs" dxfId="4830" priority="4708" operator="equal">
      <formula>3</formula>
    </cfRule>
    <cfRule type="cellIs" dxfId="4829" priority="4709" operator="equal">
      <formula>"yellow"</formula>
    </cfRule>
    <cfRule type="cellIs" dxfId="4828" priority="4710" operator="equal">
      <formula>2</formula>
    </cfRule>
    <cfRule type="cellIs" dxfId="4827" priority="4711" operator="equal">
      <formula>"green"</formula>
    </cfRule>
    <cfRule type="cellIs" dxfId="4826" priority="4712" operator="equal">
      <formula>1</formula>
    </cfRule>
    <cfRule type="cellIs" dxfId="4825" priority="4713" operator="equal">
      <formula>"grey"</formula>
    </cfRule>
    <cfRule type="cellIs" dxfId="4824" priority="4714" operator="equal">
      <formula>0</formula>
    </cfRule>
  </conditionalFormatting>
  <conditionalFormatting sqref="G164">
    <cfRule type="cellIs" dxfId="4823" priority="4707" operator="equal">
      <formula>"red"</formula>
    </cfRule>
  </conditionalFormatting>
  <conditionalFormatting sqref="F164:G164">
    <cfRule type="cellIs" dxfId="4822" priority="4688" operator="equal">
      <formula>"red"</formula>
    </cfRule>
    <cfRule type="cellIs" dxfId="4821" priority="4690" operator="equal">
      <formula>3</formula>
    </cfRule>
    <cfRule type="cellIs" dxfId="4820" priority="4691" operator="equal">
      <formula>"yellow"</formula>
    </cfRule>
    <cfRule type="cellIs" dxfId="4819" priority="4692" operator="equal">
      <formula>2</formula>
    </cfRule>
    <cfRule type="cellIs" dxfId="4818" priority="4693" operator="equal">
      <formula>"green"</formula>
    </cfRule>
    <cfRule type="cellIs" dxfId="4817" priority="4694" operator="equal">
      <formula>1</formula>
    </cfRule>
    <cfRule type="cellIs" dxfId="4816" priority="4695" operator="equal">
      <formula>"grey"</formula>
    </cfRule>
    <cfRule type="cellIs" dxfId="4815" priority="4696" operator="equal">
      <formula>0</formula>
    </cfRule>
  </conditionalFormatting>
  <conditionalFormatting sqref="G164">
    <cfRule type="cellIs" dxfId="4814" priority="4689" operator="equal">
      <formula>"red"</formula>
    </cfRule>
  </conditionalFormatting>
  <conditionalFormatting sqref="F169:G169">
    <cfRule type="cellIs" dxfId="4813" priority="4679" operator="equal">
      <formula>"red"</formula>
    </cfRule>
    <cfRule type="cellIs" dxfId="4812" priority="4681" operator="equal">
      <formula>3</formula>
    </cfRule>
    <cfRule type="cellIs" dxfId="4811" priority="4682" operator="equal">
      <formula>"yellow"</formula>
    </cfRule>
    <cfRule type="cellIs" dxfId="4810" priority="4683" operator="equal">
      <formula>2</formula>
    </cfRule>
    <cfRule type="cellIs" dxfId="4809" priority="4684" operator="equal">
      <formula>"green"</formula>
    </cfRule>
    <cfRule type="cellIs" dxfId="4808" priority="4685" operator="equal">
      <formula>1</formula>
    </cfRule>
    <cfRule type="cellIs" dxfId="4807" priority="4686" operator="equal">
      <formula>"grey"</formula>
    </cfRule>
    <cfRule type="cellIs" dxfId="4806" priority="4687" operator="equal">
      <formula>0</formula>
    </cfRule>
  </conditionalFormatting>
  <conditionalFormatting sqref="G169">
    <cfRule type="cellIs" dxfId="4805" priority="4680" operator="equal">
      <formula>"red"</formula>
    </cfRule>
  </conditionalFormatting>
  <conditionalFormatting sqref="F185:G185">
    <cfRule type="cellIs" dxfId="4804" priority="4661" operator="equal">
      <formula>"red"</formula>
    </cfRule>
    <cfRule type="cellIs" dxfId="4803" priority="4663" operator="equal">
      <formula>3</formula>
    </cfRule>
    <cfRule type="cellIs" dxfId="4802" priority="4664" operator="equal">
      <formula>"yellow"</formula>
    </cfRule>
    <cfRule type="cellIs" dxfId="4801" priority="4665" operator="equal">
      <formula>2</formula>
    </cfRule>
    <cfRule type="cellIs" dxfId="4800" priority="4666" operator="equal">
      <formula>"green"</formula>
    </cfRule>
    <cfRule type="cellIs" dxfId="4799" priority="4667" operator="equal">
      <formula>1</formula>
    </cfRule>
    <cfRule type="cellIs" dxfId="4798" priority="4668" operator="equal">
      <formula>"grey"</formula>
    </cfRule>
    <cfRule type="cellIs" dxfId="4797" priority="4669" operator="equal">
      <formula>0</formula>
    </cfRule>
  </conditionalFormatting>
  <conditionalFormatting sqref="G185">
    <cfRule type="cellIs" dxfId="4796" priority="4662" operator="equal">
      <formula>"red"</formula>
    </cfRule>
  </conditionalFormatting>
  <conditionalFormatting sqref="F188:G188">
    <cfRule type="cellIs" dxfId="4795" priority="4670" operator="equal">
      <formula>"red"</formula>
    </cfRule>
    <cfRule type="cellIs" dxfId="4794" priority="4672" operator="equal">
      <formula>3</formula>
    </cfRule>
    <cfRule type="cellIs" dxfId="4793" priority="4673" operator="equal">
      <formula>"yellow"</formula>
    </cfRule>
    <cfRule type="cellIs" dxfId="4792" priority="4674" operator="equal">
      <formula>2</formula>
    </cfRule>
    <cfRule type="cellIs" dxfId="4791" priority="4675" operator="equal">
      <formula>"green"</formula>
    </cfRule>
    <cfRule type="cellIs" dxfId="4790" priority="4676" operator="equal">
      <formula>1</formula>
    </cfRule>
    <cfRule type="cellIs" dxfId="4789" priority="4677" operator="equal">
      <formula>"grey"</formula>
    </cfRule>
    <cfRule type="cellIs" dxfId="4788" priority="4678" operator="equal">
      <formula>0</formula>
    </cfRule>
  </conditionalFormatting>
  <conditionalFormatting sqref="G188">
    <cfRule type="cellIs" dxfId="4787" priority="4671" operator="equal">
      <formula>"red"</formula>
    </cfRule>
  </conditionalFormatting>
  <conditionalFormatting sqref="F182:G182">
    <cfRule type="cellIs" dxfId="4786" priority="4652" operator="equal">
      <formula>"red"</formula>
    </cfRule>
    <cfRule type="cellIs" dxfId="4785" priority="4654" operator="equal">
      <formula>3</formula>
    </cfRule>
    <cfRule type="cellIs" dxfId="4784" priority="4655" operator="equal">
      <formula>"yellow"</formula>
    </cfRule>
    <cfRule type="cellIs" dxfId="4783" priority="4656" operator="equal">
      <formula>2</formula>
    </cfRule>
    <cfRule type="cellIs" dxfId="4782" priority="4657" operator="equal">
      <formula>"green"</formula>
    </cfRule>
    <cfRule type="cellIs" dxfId="4781" priority="4658" operator="equal">
      <formula>1</formula>
    </cfRule>
    <cfRule type="cellIs" dxfId="4780" priority="4659" operator="equal">
      <formula>"grey"</formula>
    </cfRule>
    <cfRule type="cellIs" dxfId="4779" priority="4660" operator="equal">
      <formula>0</formula>
    </cfRule>
  </conditionalFormatting>
  <conditionalFormatting sqref="G182">
    <cfRule type="cellIs" dxfId="4778" priority="4653" operator="equal">
      <formula>"red"</formula>
    </cfRule>
  </conditionalFormatting>
  <conditionalFormatting sqref="F177:G177">
    <cfRule type="cellIs" dxfId="4777" priority="4643" operator="equal">
      <formula>"red"</formula>
    </cfRule>
    <cfRule type="cellIs" dxfId="4776" priority="4645" operator="equal">
      <formula>3</formula>
    </cfRule>
    <cfRule type="cellIs" dxfId="4775" priority="4646" operator="equal">
      <formula>"yellow"</formula>
    </cfRule>
    <cfRule type="cellIs" dxfId="4774" priority="4647" operator="equal">
      <formula>2</formula>
    </cfRule>
    <cfRule type="cellIs" dxfId="4773" priority="4648" operator="equal">
      <formula>"green"</formula>
    </cfRule>
    <cfRule type="cellIs" dxfId="4772" priority="4649" operator="equal">
      <formula>1</formula>
    </cfRule>
    <cfRule type="cellIs" dxfId="4771" priority="4650" operator="equal">
      <formula>"grey"</formula>
    </cfRule>
    <cfRule type="cellIs" dxfId="4770" priority="4651" operator="equal">
      <formula>0</formula>
    </cfRule>
  </conditionalFormatting>
  <conditionalFormatting sqref="G177">
    <cfRule type="cellIs" dxfId="4769" priority="4644" operator="equal">
      <formula>"red"</formula>
    </cfRule>
  </conditionalFormatting>
  <conditionalFormatting sqref="F221:G221">
    <cfRule type="cellIs" dxfId="4768" priority="4634" operator="equal">
      <formula>"red"</formula>
    </cfRule>
    <cfRule type="cellIs" dxfId="4767" priority="4636" operator="equal">
      <formula>3</formula>
    </cfRule>
    <cfRule type="cellIs" dxfId="4766" priority="4637" operator="equal">
      <formula>"yellow"</formula>
    </cfRule>
    <cfRule type="cellIs" dxfId="4765" priority="4638" operator="equal">
      <formula>2</formula>
    </cfRule>
    <cfRule type="cellIs" dxfId="4764" priority="4639" operator="equal">
      <formula>"green"</formula>
    </cfRule>
    <cfRule type="cellIs" dxfId="4763" priority="4640" operator="equal">
      <formula>1</formula>
    </cfRule>
    <cfRule type="cellIs" dxfId="4762" priority="4641" operator="equal">
      <formula>"grey"</formula>
    </cfRule>
    <cfRule type="cellIs" dxfId="4761" priority="4642" operator="equal">
      <formula>0</formula>
    </cfRule>
  </conditionalFormatting>
  <conditionalFormatting sqref="G221">
    <cfRule type="cellIs" dxfId="4760" priority="4635" operator="equal">
      <formula>"red"</formula>
    </cfRule>
  </conditionalFormatting>
  <conditionalFormatting sqref="F153:G153">
    <cfRule type="cellIs" dxfId="4759" priority="4553" operator="equal">
      <formula>"red"</formula>
    </cfRule>
    <cfRule type="cellIs" dxfId="4758" priority="4555" operator="equal">
      <formula>3</formula>
    </cfRule>
    <cfRule type="cellIs" dxfId="4757" priority="4556" operator="equal">
      <formula>"yellow"</formula>
    </cfRule>
    <cfRule type="cellIs" dxfId="4756" priority="4557" operator="equal">
      <formula>2</formula>
    </cfRule>
    <cfRule type="cellIs" dxfId="4755" priority="4558" operator="equal">
      <formula>"green"</formula>
    </cfRule>
    <cfRule type="cellIs" dxfId="4754" priority="4559" operator="equal">
      <formula>1</formula>
    </cfRule>
    <cfRule type="cellIs" dxfId="4753" priority="4560" operator="equal">
      <formula>"grey"</formula>
    </cfRule>
    <cfRule type="cellIs" dxfId="4752" priority="4561" operator="equal">
      <formula>0</formula>
    </cfRule>
  </conditionalFormatting>
  <conditionalFormatting sqref="G153">
    <cfRule type="cellIs" dxfId="4751" priority="4554" operator="equal">
      <formula>"red"</formula>
    </cfRule>
  </conditionalFormatting>
  <conditionalFormatting sqref="F152:G152">
    <cfRule type="cellIs" dxfId="4750" priority="4544" operator="equal">
      <formula>"red"</formula>
    </cfRule>
    <cfRule type="cellIs" dxfId="4749" priority="4546" operator="equal">
      <formula>3</formula>
    </cfRule>
    <cfRule type="cellIs" dxfId="4748" priority="4547" operator="equal">
      <formula>"yellow"</formula>
    </cfRule>
    <cfRule type="cellIs" dxfId="4747" priority="4548" operator="equal">
      <formula>2</formula>
    </cfRule>
    <cfRule type="cellIs" dxfId="4746" priority="4549" operator="equal">
      <formula>"green"</formula>
    </cfRule>
    <cfRule type="cellIs" dxfId="4745" priority="4550" operator="equal">
      <formula>1</formula>
    </cfRule>
    <cfRule type="cellIs" dxfId="4744" priority="4551" operator="equal">
      <formula>"grey"</formula>
    </cfRule>
    <cfRule type="cellIs" dxfId="4743" priority="4552" operator="equal">
      <formula>0</formula>
    </cfRule>
  </conditionalFormatting>
  <conditionalFormatting sqref="G152">
    <cfRule type="cellIs" dxfId="4742" priority="4545" operator="equal">
      <formula>"red"</formula>
    </cfRule>
  </conditionalFormatting>
  <conditionalFormatting sqref="F143:G143">
    <cfRule type="cellIs" dxfId="4741" priority="4625" operator="equal">
      <formula>"red"</formula>
    </cfRule>
    <cfRule type="cellIs" dxfId="4740" priority="4627" operator="equal">
      <formula>3</formula>
    </cfRule>
    <cfRule type="cellIs" dxfId="4739" priority="4628" operator="equal">
      <formula>"yellow"</formula>
    </cfRule>
    <cfRule type="cellIs" dxfId="4738" priority="4629" operator="equal">
      <formula>2</formula>
    </cfRule>
    <cfRule type="cellIs" dxfId="4737" priority="4630" operator="equal">
      <formula>"green"</formula>
    </cfRule>
    <cfRule type="cellIs" dxfId="4736" priority="4631" operator="equal">
      <formula>1</formula>
    </cfRule>
    <cfRule type="cellIs" dxfId="4735" priority="4632" operator="equal">
      <formula>"grey"</formula>
    </cfRule>
    <cfRule type="cellIs" dxfId="4734" priority="4633" operator="equal">
      <formula>0</formula>
    </cfRule>
  </conditionalFormatting>
  <conditionalFormatting sqref="G143">
    <cfRule type="cellIs" dxfId="4733" priority="4626" operator="equal">
      <formula>"red"</formula>
    </cfRule>
  </conditionalFormatting>
  <conditionalFormatting sqref="F143:G143">
    <cfRule type="cellIs" dxfId="4732" priority="4616" operator="equal">
      <formula>"red"</formula>
    </cfRule>
    <cfRule type="cellIs" dxfId="4731" priority="4618" operator="equal">
      <formula>3</formula>
    </cfRule>
    <cfRule type="cellIs" dxfId="4730" priority="4619" operator="equal">
      <formula>"yellow"</formula>
    </cfRule>
    <cfRule type="cellIs" dxfId="4729" priority="4620" operator="equal">
      <formula>2</formula>
    </cfRule>
    <cfRule type="cellIs" dxfId="4728" priority="4621" operator="equal">
      <formula>"green"</formula>
    </cfRule>
    <cfRule type="cellIs" dxfId="4727" priority="4622" operator="equal">
      <formula>1</formula>
    </cfRule>
    <cfRule type="cellIs" dxfId="4726" priority="4623" operator="equal">
      <formula>"grey"</formula>
    </cfRule>
    <cfRule type="cellIs" dxfId="4725" priority="4624" operator="equal">
      <formula>0</formula>
    </cfRule>
  </conditionalFormatting>
  <conditionalFormatting sqref="G143">
    <cfRule type="cellIs" dxfId="4724" priority="4617" operator="equal">
      <formula>"red"</formula>
    </cfRule>
  </conditionalFormatting>
  <conditionalFormatting sqref="F149:G149">
    <cfRule type="cellIs" dxfId="4723" priority="4607" operator="equal">
      <formula>"red"</formula>
    </cfRule>
    <cfRule type="cellIs" dxfId="4722" priority="4609" operator="equal">
      <formula>3</formula>
    </cfRule>
    <cfRule type="cellIs" dxfId="4721" priority="4610" operator="equal">
      <formula>"yellow"</formula>
    </cfRule>
    <cfRule type="cellIs" dxfId="4720" priority="4611" operator="equal">
      <formula>2</formula>
    </cfRule>
    <cfRule type="cellIs" dxfId="4719" priority="4612" operator="equal">
      <formula>"green"</formula>
    </cfRule>
    <cfRule type="cellIs" dxfId="4718" priority="4613" operator="equal">
      <formula>1</formula>
    </cfRule>
    <cfRule type="cellIs" dxfId="4717" priority="4614" operator="equal">
      <formula>"grey"</formula>
    </cfRule>
    <cfRule type="cellIs" dxfId="4716" priority="4615" operator="equal">
      <formula>0</formula>
    </cfRule>
  </conditionalFormatting>
  <conditionalFormatting sqref="G149">
    <cfRule type="cellIs" dxfId="4715" priority="4608" operator="equal">
      <formula>"red"</formula>
    </cfRule>
  </conditionalFormatting>
  <conditionalFormatting sqref="F149:G149">
    <cfRule type="cellIs" dxfId="4714" priority="4598" operator="equal">
      <formula>"red"</formula>
    </cfRule>
    <cfRule type="cellIs" dxfId="4713" priority="4600" operator="equal">
      <formula>3</formula>
    </cfRule>
    <cfRule type="cellIs" dxfId="4712" priority="4601" operator="equal">
      <formula>"yellow"</formula>
    </cfRule>
    <cfRule type="cellIs" dxfId="4711" priority="4602" operator="equal">
      <formula>2</formula>
    </cfRule>
    <cfRule type="cellIs" dxfId="4710" priority="4603" operator="equal">
      <formula>"green"</formula>
    </cfRule>
    <cfRule type="cellIs" dxfId="4709" priority="4604" operator="equal">
      <formula>1</formula>
    </cfRule>
    <cfRule type="cellIs" dxfId="4708" priority="4605" operator="equal">
      <formula>"grey"</formula>
    </cfRule>
    <cfRule type="cellIs" dxfId="4707" priority="4606" operator="equal">
      <formula>0</formula>
    </cfRule>
  </conditionalFormatting>
  <conditionalFormatting sqref="G149">
    <cfRule type="cellIs" dxfId="4706" priority="4599" operator="equal">
      <formula>"red"</formula>
    </cfRule>
  </conditionalFormatting>
  <conditionalFormatting sqref="F142:G142">
    <cfRule type="cellIs" dxfId="4705" priority="4589" operator="equal">
      <formula>"red"</formula>
    </cfRule>
    <cfRule type="cellIs" dxfId="4704" priority="4591" operator="equal">
      <formula>3</formula>
    </cfRule>
    <cfRule type="cellIs" dxfId="4703" priority="4592" operator="equal">
      <formula>"yellow"</formula>
    </cfRule>
    <cfRule type="cellIs" dxfId="4702" priority="4593" operator="equal">
      <formula>2</formula>
    </cfRule>
    <cfRule type="cellIs" dxfId="4701" priority="4594" operator="equal">
      <formula>"green"</formula>
    </cfRule>
    <cfRule type="cellIs" dxfId="4700" priority="4595" operator="equal">
      <formula>1</formula>
    </cfRule>
    <cfRule type="cellIs" dxfId="4699" priority="4596" operator="equal">
      <formula>"grey"</formula>
    </cfRule>
    <cfRule type="cellIs" dxfId="4698" priority="4597" operator="equal">
      <formula>0</formula>
    </cfRule>
  </conditionalFormatting>
  <conditionalFormatting sqref="G142">
    <cfRule type="cellIs" dxfId="4697" priority="4590" operator="equal">
      <formula>"red"</formula>
    </cfRule>
  </conditionalFormatting>
  <conditionalFormatting sqref="F142:G142">
    <cfRule type="cellIs" dxfId="4696" priority="4580" operator="equal">
      <formula>"red"</formula>
    </cfRule>
    <cfRule type="cellIs" dxfId="4695" priority="4582" operator="equal">
      <formula>3</formula>
    </cfRule>
    <cfRule type="cellIs" dxfId="4694" priority="4583" operator="equal">
      <formula>"yellow"</formula>
    </cfRule>
    <cfRule type="cellIs" dxfId="4693" priority="4584" operator="equal">
      <formula>2</formula>
    </cfRule>
    <cfRule type="cellIs" dxfId="4692" priority="4585" operator="equal">
      <formula>"green"</formula>
    </cfRule>
    <cfRule type="cellIs" dxfId="4691" priority="4586" operator="equal">
      <formula>1</formula>
    </cfRule>
    <cfRule type="cellIs" dxfId="4690" priority="4587" operator="equal">
      <formula>"grey"</formula>
    </cfRule>
    <cfRule type="cellIs" dxfId="4689" priority="4588" operator="equal">
      <formula>0</formula>
    </cfRule>
  </conditionalFormatting>
  <conditionalFormatting sqref="G142">
    <cfRule type="cellIs" dxfId="4688" priority="4581" operator="equal">
      <formula>"red"</formula>
    </cfRule>
  </conditionalFormatting>
  <conditionalFormatting sqref="F148:G148">
    <cfRule type="cellIs" dxfId="4687" priority="4571" operator="equal">
      <formula>"red"</formula>
    </cfRule>
    <cfRule type="cellIs" dxfId="4686" priority="4573" operator="equal">
      <formula>3</formula>
    </cfRule>
    <cfRule type="cellIs" dxfId="4685" priority="4574" operator="equal">
      <formula>"yellow"</formula>
    </cfRule>
    <cfRule type="cellIs" dxfId="4684" priority="4575" operator="equal">
      <formula>2</formula>
    </cfRule>
    <cfRule type="cellIs" dxfId="4683" priority="4576" operator="equal">
      <formula>"green"</formula>
    </cfRule>
    <cfRule type="cellIs" dxfId="4682" priority="4577" operator="equal">
      <formula>1</formula>
    </cfRule>
    <cfRule type="cellIs" dxfId="4681" priority="4578" operator="equal">
      <formula>"grey"</formula>
    </cfRule>
    <cfRule type="cellIs" dxfId="4680" priority="4579" operator="equal">
      <formula>0</formula>
    </cfRule>
  </conditionalFormatting>
  <conditionalFormatting sqref="G148">
    <cfRule type="cellIs" dxfId="4679" priority="4572" operator="equal">
      <formula>"red"</formula>
    </cfRule>
  </conditionalFormatting>
  <conditionalFormatting sqref="F148:G148">
    <cfRule type="cellIs" dxfId="4678" priority="4562" operator="equal">
      <formula>"red"</formula>
    </cfRule>
    <cfRule type="cellIs" dxfId="4677" priority="4564" operator="equal">
      <formula>3</formula>
    </cfRule>
    <cfRule type="cellIs" dxfId="4676" priority="4565" operator="equal">
      <formula>"yellow"</formula>
    </cfRule>
    <cfRule type="cellIs" dxfId="4675" priority="4566" operator="equal">
      <formula>2</formula>
    </cfRule>
    <cfRule type="cellIs" dxfId="4674" priority="4567" operator="equal">
      <formula>"green"</formula>
    </cfRule>
    <cfRule type="cellIs" dxfId="4673" priority="4568" operator="equal">
      <formula>1</formula>
    </cfRule>
    <cfRule type="cellIs" dxfId="4672" priority="4569" operator="equal">
      <formula>"grey"</formula>
    </cfRule>
    <cfRule type="cellIs" dxfId="4671" priority="4570" operator="equal">
      <formula>0</formula>
    </cfRule>
  </conditionalFormatting>
  <conditionalFormatting sqref="G148">
    <cfRule type="cellIs" dxfId="4670" priority="4563" operator="equal">
      <formula>"red"</formula>
    </cfRule>
  </conditionalFormatting>
  <conditionalFormatting sqref="F152:G152">
    <cfRule type="cellIs" dxfId="4669" priority="4436" operator="equal">
      <formula>"red"</formula>
    </cfRule>
    <cfRule type="cellIs" dxfId="4668" priority="4438" operator="equal">
      <formula>3</formula>
    </cfRule>
    <cfRule type="cellIs" dxfId="4667" priority="4439" operator="equal">
      <formula>"yellow"</formula>
    </cfRule>
    <cfRule type="cellIs" dxfId="4666" priority="4440" operator="equal">
      <formula>2</formula>
    </cfRule>
    <cfRule type="cellIs" dxfId="4665" priority="4441" operator="equal">
      <formula>"green"</formula>
    </cfRule>
    <cfRule type="cellIs" dxfId="4664" priority="4442" operator="equal">
      <formula>1</formula>
    </cfRule>
    <cfRule type="cellIs" dxfId="4663" priority="4443" operator="equal">
      <formula>"grey"</formula>
    </cfRule>
    <cfRule type="cellIs" dxfId="4662" priority="4444" operator="equal">
      <formula>0</formula>
    </cfRule>
  </conditionalFormatting>
  <conditionalFormatting sqref="G152">
    <cfRule type="cellIs" dxfId="4661" priority="4437" operator="equal">
      <formula>"red"</formula>
    </cfRule>
  </conditionalFormatting>
  <conditionalFormatting sqref="F151:G151">
    <cfRule type="cellIs" dxfId="4660" priority="4427" operator="equal">
      <formula>"red"</formula>
    </cfRule>
    <cfRule type="cellIs" dxfId="4659" priority="4429" operator="equal">
      <formula>3</formula>
    </cfRule>
    <cfRule type="cellIs" dxfId="4658" priority="4430" operator="equal">
      <formula>"yellow"</formula>
    </cfRule>
    <cfRule type="cellIs" dxfId="4657" priority="4431" operator="equal">
      <formula>2</formula>
    </cfRule>
    <cfRule type="cellIs" dxfId="4656" priority="4432" operator="equal">
      <formula>"green"</formula>
    </cfRule>
    <cfRule type="cellIs" dxfId="4655" priority="4433" operator="equal">
      <formula>1</formula>
    </cfRule>
    <cfRule type="cellIs" dxfId="4654" priority="4434" operator="equal">
      <formula>"grey"</formula>
    </cfRule>
    <cfRule type="cellIs" dxfId="4653" priority="4435" operator="equal">
      <formula>0</formula>
    </cfRule>
  </conditionalFormatting>
  <conditionalFormatting sqref="G151">
    <cfRule type="cellIs" dxfId="4652" priority="4428" operator="equal">
      <formula>"red"</formula>
    </cfRule>
  </conditionalFormatting>
  <conditionalFormatting sqref="F142:G142">
    <cfRule type="cellIs" dxfId="4651" priority="4508" operator="equal">
      <formula>"red"</formula>
    </cfRule>
    <cfRule type="cellIs" dxfId="4650" priority="4510" operator="equal">
      <formula>3</formula>
    </cfRule>
    <cfRule type="cellIs" dxfId="4649" priority="4511" operator="equal">
      <formula>"yellow"</formula>
    </cfRule>
    <cfRule type="cellIs" dxfId="4648" priority="4512" operator="equal">
      <formula>2</formula>
    </cfRule>
    <cfRule type="cellIs" dxfId="4647" priority="4513" operator="equal">
      <formula>"green"</formula>
    </cfRule>
    <cfRule type="cellIs" dxfId="4646" priority="4514" operator="equal">
      <formula>1</formula>
    </cfRule>
    <cfRule type="cellIs" dxfId="4645" priority="4515" operator="equal">
      <formula>"grey"</formula>
    </cfRule>
    <cfRule type="cellIs" dxfId="4644" priority="4516" operator="equal">
      <formula>0</formula>
    </cfRule>
  </conditionalFormatting>
  <conditionalFormatting sqref="G142">
    <cfRule type="cellIs" dxfId="4643" priority="4509" operator="equal">
      <formula>"red"</formula>
    </cfRule>
  </conditionalFormatting>
  <conditionalFormatting sqref="F135:G135">
    <cfRule type="cellIs" dxfId="4642" priority="4535" operator="equal">
      <formula>"red"</formula>
    </cfRule>
    <cfRule type="cellIs" dxfId="4641" priority="4537" operator="equal">
      <formula>3</formula>
    </cfRule>
    <cfRule type="cellIs" dxfId="4640" priority="4538" operator="equal">
      <formula>"yellow"</formula>
    </cfRule>
    <cfRule type="cellIs" dxfId="4639" priority="4539" operator="equal">
      <formula>2</formula>
    </cfRule>
    <cfRule type="cellIs" dxfId="4638" priority="4540" operator="equal">
      <formula>"green"</formula>
    </cfRule>
    <cfRule type="cellIs" dxfId="4637" priority="4541" operator="equal">
      <formula>1</formula>
    </cfRule>
    <cfRule type="cellIs" dxfId="4636" priority="4542" operator="equal">
      <formula>"grey"</formula>
    </cfRule>
    <cfRule type="cellIs" dxfId="4635" priority="4543" operator="equal">
      <formula>0</formula>
    </cfRule>
  </conditionalFormatting>
  <conditionalFormatting sqref="G135">
    <cfRule type="cellIs" dxfId="4634" priority="4536" operator="equal">
      <formula>"red"</formula>
    </cfRule>
  </conditionalFormatting>
  <conditionalFormatting sqref="F134:G134">
    <cfRule type="cellIs" dxfId="4633" priority="4526" operator="equal">
      <formula>"red"</formula>
    </cfRule>
    <cfRule type="cellIs" dxfId="4632" priority="4528" operator="equal">
      <formula>3</formula>
    </cfRule>
    <cfRule type="cellIs" dxfId="4631" priority="4529" operator="equal">
      <formula>"yellow"</formula>
    </cfRule>
    <cfRule type="cellIs" dxfId="4630" priority="4530" operator="equal">
      <formula>2</formula>
    </cfRule>
    <cfRule type="cellIs" dxfId="4629" priority="4531" operator="equal">
      <formula>"green"</formula>
    </cfRule>
    <cfRule type="cellIs" dxfId="4628" priority="4532" operator="equal">
      <formula>1</formula>
    </cfRule>
    <cfRule type="cellIs" dxfId="4627" priority="4533" operator="equal">
      <formula>"grey"</formula>
    </cfRule>
    <cfRule type="cellIs" dxfId="4626" priority="4534" operator="equal">
      <formula>0</formula>
    </cfRule>
  </conditionalFormatting>
  <conditionalFormatting sqref="G134">
    <cfRule type="cellIs" dxfId="4625" priority="4527" operator="equal">
      <formula>"red"</formula>
    </cfRule>
  </conditionalFormatting>
  <conditionalFormatting sqref="F156:G156">
    <cfRule type="cellIs" dxfId="4624" priority="4517" operator="equal">
      <formula>"red"</formula>
    </cfRule>
    <cfRule type="cellIs" dxfId="4623" priority="4519" operator="equal">
      <formula>3</formula>
    </cfRule>
    <cfRule type="cellIs" dxfId="4622" priority="4520" operator="equal">
      <formula>"yellow"</formula>
    </cfRule>
    <cfRule type="cellIs" dxfId="4621" priority="4521" operator="equal">
      <formula>2</formula>
    </cfRule>
    <cfRule type="cellIs" dxfId="4620" priority="4522" operator="equal">
      <formula>"green"</formula>
    </cfRule>
    <cfRule type="cellIs" dxfId="4619" priority="4523" operator="equal">
      <formula>1</formula>
    </cfRule>
    <cfRule type="cellIs" dxfId="4618" priority="4524" operator="equal">
      <formula>"grey"</formula>
    </cfRule>
    <cfRule type="cellIs" dxfId="4617" priority="4525" operator="equal">
      <formula>0</formula>
    </cfRule>
  </conditionalFormatting>
  <conditionalFormatting sqref="G156">
    <cfRule type="cellIs" dxfId="4616" priority="4518" operator="equal">
      <formula>"red"</formula>
    </cfRule>
  </conditionalFormatting>
  <conditionalFormatting sqref="F142:G142">
    <cfRule type="cellIs" dxfId="4615" priority="4499" operator="equal">
      <formula>"red"</formula>
    </cfRule>
    <cfRule type="cellIs" dxfId="4614" priority="4501" operator="equal">
      <formula>3</formula>
    </cfRule>
    <cfRule type="cellIs" dxfId="4613" priority="4502" operator="equal">
      <formula>"yellow"</formula>
    </cfRule>
    <cfRule type="cellIs" dxfId="4612" priority="4503" operator="equal">
      <formula>2</formula>
    </cfRule>
    <cfRule type="cellIs" dxfId="4611" priority="4504" operator="equal">
      <formula>"green"</formula>
    </cfRule>
    <cfRule type="cellIs" dxfId="4610" priority="4505" operator="equal">
      <formula>1</formula>
    </cfRule>
    <cfRule type="cellIs" dxfId="4609" priority="4506" operator="equal">
      <formula>"grey"</formula>
    </cfRule>
    <cfRule type="cellIs" dxfId="4608" priority="4507" operator="equal">
      <formula>0</formula>
    </cfRule>
  </conditionalFormatting>
  <conditionalFormatting sqref="G142">
    <cfRule type="cellIs" dxfId="4607" priority="4500" operator="equal">
      <formula>"red"</formula>
    </cfRule>
  </conditionalFormatting>
  <conditionalFormatting sqref="F148:G148">
    <cfRule type="cellIs" dxfId="4606" priority="4490" operator="equal">
      <formula>"red"</formula>
    </cfRule>
    <cfRule type="cellIs" dxfId="4605" priority="4492" operator="equal">
      <formula>3</formula>
    </cfRule>
    <cfRule type="cellIs" dxfId="4604" priority="4493" operator="equal">
      <formula>"yellow"</formula>
    </cfRule>
    <cfRule type="cellIs" dxfId="4603" priority="4494" operator="equal">
      <formula>2</formula>
    </cfRule>
    <cfRule type="cellIs" dxfId="4602" priority="4495" operator="equal">
      <formula>"green"</formula>
    </cfRule>
    <cfRule type="cellIs" dxfId="4601" priority="4496" operator="equal">
      <formula>1</formula>
    </cfRule>
    <cfRule type="cellIs" dxfId="4600" priority="4497" operator="equal">
      <formula>"grey"</formula>
    </cfRule>
    <cfRule type="cellIs" dxfId="4599" priority="4498" operator="equal">
      <formula>0</formula>
    </cfRule>
  </conditionalFormatting>
  <conditionalFormatting sqref="G148">
    <cfRule type="cellIs" dxfId="4598" priority="4491" operator="equal">
      <formula>"red"</formula>
    </cfRule>
  </conditionalFormatting>
  <conditionalFormatting sqref="F148:G148">
    <cfRule type="cellIs" dxfId="4597" priority="4481" operator="equal">
      <formula>"red"</formula>
    </cfRule>
    <cfRule type="cellIs" dxfId="4596" priority="4483" operator="equal">
      <formula>3</formula>
    </cfRule>
    <cfRule type="cellIs" dxfId="4595" priority="4484" operator="equal">
      <formula>"yellow"</formula>
    </cfRule>
    <cfRule type="cellIs" dxfId="4594" priority="4485" operator="equal">
      <formula>2</formula>
    </cfRule>
    <cfRule type="cellIs" dxfId="4593" priority="4486" operator="equal">
      <formula>"green"</formula>
    </cfRule>
    <cfRule type="cellIs" dxfId="4592" priority="4487" operator="equal">
      <formula>1</formula>
    </cfRule>
    <cfRule type="cellIs" dxfId="4591" priority="4488" operator="equal">
      <formula>"grey"</formula>
    </cfRule>
    <cfRule type="cellIs" dxfId="4590" priority="4489" operator="equal">
      <formula>0</formula>
    </cfRule>
  </conditionalFormatting>
  <conditionalFormatting sqref="G148">
    <cfRule type="cellIs" dxfId="4589" priority="4482" operator="equal">
      <formula>"red"</formula>
    </cfRule>
  </conditionalFormatting>
  <conditionalFormatting sqref="F141:G141">
    <cfRule type="cellIs" dxfId="4588" priority="4472" operator="equal">
      <formula>"red"</formula>
    </cfRule>
    <cfRule type="cellIs" dxfId="4587" priority="4474" operator="equal">
      <formula>3</formula>
    </cfRule>
    <cfRule type="cellIs" dxfId="4586" priority="4475" operator="equal">
      <formula>"yellow"</formula>
    </cfRule>
    <cfRule type="cellIs" dxfId="4585" priority="4476" operator="equal">
      <formula>2</formula>
    </cfRule>
    <cfRule type="cellIs" dxfId="4584" priority="4477" operator="equal">
      <formula>"green"</formula>
    </cfRule>
    <cfRule type="cellIs" dxfId="4583" priority="4478" operator="equal">
      <formula>1</formula>
    </cfRule>
    <cfRule type="cellIs" dxfId="4582" priority="4479" operator="equal">
      <formula>"grey"</formula>
    </cfRule>
    <cfRule type="cellIs" dxfId="4581" priority="4480" operator="equal">
      <formula>0</formula>
    </cfRule>
  </conditionalFormatting>
  <conditionalFormatting sqref="G141">
    <cfRule type="cellIs" dxfId="4580" priority="4473" operator="equal">
      <formula>"red"</formula>
    </cfRule>
  </conditionalFormatting>
  <conditionalFormatting sqref="F141:G141">
    <cfRule type="cellIs" dxfId="4579" priority="4463" operator="equal">
      <formula>"red"</formula>
    </cfRule>
    <cfRule type="cellIs" dxfId="4578" priority="4465" operator="equal">
      <formula>3</formula>
    </cfRule>
    <cfRule type="cellIs" dxfId="4577" priority="4466" operator="equal">
      <formula>"yellow"</formula>
    </cfRule>
    <cfRule type="cellIs" dxfId="4576" priority="4467" operator="equal">
      <formula>2</formula>
    </cfRule>
    <cfRule type="cellIs" dxfId="4575" priority="4468" operator="equal">
      <formula>"green"</formula>
    </cfRule>
    <cfRule type="cellIs" dxfId="4574" priority="4469" operator="equal">
      <formula>1</formula>
    </cfRule>
    <cfRule type="cellIs" dxfId="4573" priority="4470" operator="equal">
      <formula>"grey"</formula>
    </cfRule>
    <cfRule type="cellIs" dxfId="4572" priority="4471" operator="equal">
      <formula>0</formula>
    </cfRule>
  </conditionalFormatting>
  <conditionalFormatting sqref="G141">
    <cfRule type="cellIs" dxfId="4571" priority="4464" operator="equal">
      <formula>"red"</formula>
    </cfRule>
  </conditionalFormatting>
  <conditionalFormatting sqref="F147:G147">
    <cfRule type="cellIs" dxfId="4570" priority="4454" operator="equal">
      <formula>"red"</formula>
    </cfRule>
    <cfRule type="cellIs" dxfId="4569" priority="4456" operator="equal">
      <formula>3</formula>
    </cfRule>
    <cfRule type="cellIs" dxfId="4568" priority="4457" operator="equal">
      <formula>"yellow"</formula>
    </cfRule>
    <cfRule type="cellIs" dxfId="4567" priority="4458" operator="equal">
      <formula>2</formula>
    </cfRule>
    <cfRule type="cellIs" dxfId="4566" priority="4459" operator="equal">
      <formula>"green"</formula>
    </cfRule>
    <cfRule type="cellIs" dxfId="4565" priority="4460" operator="equal">
      <formula>1</formula>
    </cfRule>
    <cfRule type="cellIs" dxfId="4564" priority="4461" operator="equal">
      <formula>"grey"</formula>
    </cfRule>
    <cfRule type="cellIs" dxfId="4563" priority="4462" operator="equal">
      <formula>0</formula>
    </cfRule>
  </conditionalFormatting>
  <conditionalFormatting sqref="G147">
    <cfRule type="cellIs" dxfId="4562" priority="4455" operator="equal">
      <formula>"red"</formula>
    </cfRule>
  </conditionalFormatting>
  <conditionalFormatting sqref="F147:G147">
    <cfRule type="cellIs" dxfId="4561" priority="4445" operator="equal">
      <formula>"red"</formula>
    </cfRule>
    <cfRule type="cellIs" dxfId="4560" priority="4447" operator="equal">
      <formula>3</formula>
    </cfRule>
    <cfRule type="cellIs" dxfId="4559" priority="4448" operator="equal">
      <formula>"yellow"</formula>
    </cfRule>
    <cfRule type="cellIs" dxfId="4558" priority="4449" operator="equal">
      <formula>2</formula>
    </cfRule>
    <cfRule type="cellIs" dxfId="4557" priority="4450" operator="equal">
      <formula>"green"</formula>
    </cfRule>
    <cfRule type="cellIs" dxfId="4556" priority="4451" operator="equal">
      <formula>1</formula>
    </cfRule>
    <cfRule type="cellIs" dxfId="4555" priority="4452" operator="equal">
      <formula>"grey"</formula>
    </cfRule>
    <cfRule type="cellIs" dxfId="4554" priority="4453" operator="equal">
      <formula>0</formula>
    </cfRule>
  </conditionalFormatting>
  <conditionalFormatting sqref="G147">
    <cfRule type="cellIs" dxfId="4553" priority="4446" operator="equal">
      <formula>"red"</formula>
    </cfRule>
  </conditionalFormatting>
  <conditionalFormatting sqref="F155:G155">
    <cfRule type="cellIs" dxfId="4552" priority="4418" operator="equal">
      <formula>"red"</formula>
    </cfRule>
    <cfRule type="cellIs" dxfId="4551" priority="4420" operator="equal">
      <formula>3</formula>
    </cfRule>
    <cfRule type="cellIs" dxfId="4550" priority="4421" operator="equal">
      <formula>"yellow"</formula>
    </cfRule>
    <cfRule type="cellIs" dxfId="4549" priority="4422" operator="equal">
      <formula>2</formula>
    </cfRule>
    <cfRule type="cellIs" dxfId="4548" priority="4423" operator="equal">
      <formula>"green"</formula>
    </cfRule>
    <cfRule type="cellIs" dxfId="4547" priority="4424" operator="equal">
      <formula>1</formula>
    </cfRule>
    <cfRule type="cellIs" dxfId="4546" priority="4425" operator="equal">
      <formula>"grey"</formula>
    </cfRule>
    <cfRule type="cellIs" dxfId="4545" priority="4426" operator="equal">
      <formula>0</formula>
    </cfRule>
  </conditionalFormatting>
  <conditionalFormatting sqref="G155">
    <cfRule type="cellIs" dxfId="4544" priority="4419" operator="equal">
      <formula>"red"</formula>
    </cfRule>
  </conditionalFormatting>
  <conditionalFormatting sqref="F158:G158">
    <cfRule type="cellIs" dxfId="4543" priority="4382" operator="equal">
      <formula>"red"</formula>
    </cfRule>
    <cfRule type="cellIs" dxfId="4542" priority="4384" operator="equal">
      <formula>3</formula>
    </cfRule>
    <cfRule type="cellIs" dxfId="4541" priority="4385" operator="equal">
      <formula>"yellow"</formula>
    </cfRule>
    <cfRule type="cellIs" dxfId="4540" priority="4386" operator="equal">
      <formula>2</formula>
    </cfRule>
    <cfRule type="cellIs" dxfId="4539" priority="4387" operator="equal">
      <formula>"green"</formula>
    </cfRule>
    <cfRule type="cellIs" dxfId="4538" priority="4388" operator="equal">
      <formula>1</formula>
    </cfRule>
    <cfRule type="cellIs" dxfId="4537" priority="4389" operator="equal">
      <formula>"grey"</formula>
    </cfRule>
    <cfRule type="cellIs" dxfId="4536" priority="4390" operator="equal">
      <formula>0</formula>
    </cfRule>
  </conditionalFormatting>
  <conditionalFormatting sqref="G158">
    <cfRule type="cellIs" dxfId="4535" priority="4383" operator="equal">
      <formula>"red"</formula>
    </cfRule>
  </conditionalFormatting>
  <conditionalFormatting sqref="F159:G159">
    <cfRule type="cellIs" dxfId="4534" priority="4373" operator="equal">
      <formula>"red"</formula>
    </cfRule>
    <cfRule type="cellIs" dxfId="4533" priority="4375" operator="equal">
      <formula>3</formula>
    </cfRule>
    <cfRule type="cellIs" dxfId="4532" priority="4376" operator="equal">
      <formula>"yellow"</formula>
    </cfRule>
    <cfRule type="cellIs" dxfId="4531" priority="4377" operator="equal">
      <formula>2</formula>
    </cfRule>
    <cfRule type="cellIs" dxfId="4530" priority="4378" operator="equal">
      <formula>"green"</formula>
    </cfRule>
    <cfRule type="cellIs" dxfId="4529" priority="4379" operator="equal">
      <formula>1</formula>
    </cfRule>
    <cfRule type="cellIs" dxfId="4528" priority="4380" operator="equal">
      <formula>"grey"</formula>
    </cfRule>
    <cfRule type="cellIs" dxfId="4527" priority="4381" operator="equal">
      <formula>0</formula>
    </cfRule>
  </conditionalFormatting>
  <conditionalFormatting sqref="G159">
    <cfRule type="cellIs" dxfId="4526" priority="4374" operator="equal">
      <formula>"red"</formula>
    </cfRule>
  </conditionalFormatting>
  <conditionalFormatting sqref="F218:G218">
    <cfRule type="cellIs" dxfId="4525" priority="4409" operator="equal">
      <formula>"red"</formula>
    </cfRule>
    <cfRule type="cellIs" dxfId="4524" priority="4411" operator="equal">
      <formula>3</formula>
    </cfRule>
    <cfRule type="cellIs" dxfId="4523" priority="4412" operator="equal">
      <formula>"yellow"</formula>
    </cfRule>
    <cfRule type="cellIs" dxfId="4522" priority="4413" operator="equal">
      <formula>2</formula>
    </cfRule>
    <cfRule type="cellIs" dxfId="4521" priority="4414" operator="equal">
      <formula>"green"</formula>
    </cfRule>
    <cfRule type="cellIs" dxfId="4520" priority="4415" operator="equal">
      <formula>1</formula>
    </cfRule>
    <cfRule type="cellIs" dxfId="4519" priority="4416" operator="equal">
      <formula>"grey"</formula>
    </cfRule>
    <cfRule type="cellIs" dxfId="4518" priority="4417" operator="equal">
      <formula>0</formula>
    </cfRule>
  </conditionalFormatting>
  <conditionalFormatting sqref="G218">
    <cfRule type="cellIs" dxfId="4517" priority="4410" operator="equal">
      <formula>"red"</formula>
    </cfRule>
  </conditionalFormatting>
  <conditionalFormatting sqref="F109:G109">
    <cfRule type="cellIs" dxfId="4516" priority="4400" operator="equal">
      <formula>"red"</formula>
    </cfRule>
    <cfRule type="cellIs" dxfId="4515" priority="4402" operator="equal">
      <formula>3</formula>
    </cfRule>
    <cfRule type="cellIs" dxfId="4514" priority="4403" operator="equal">
      <formula>"yellow"</formula>
    </cfRule>
    <cfRule type="cellIs" dxfId="4513" priority="4404" operator="equal">
      <formula>2</formula>
    </cfRule>
    <cfRule type="cellIs" dxfId="4512" priority="4405" operator="equal">
      <formula>"green"</formula>
    </cfRule>
    <cfRule type="cellIs" dxfId="4511" priority="4406" operator="equal">
      <formula>1</formula>
    </cfRule>
    <cfRule type="cellIs" dxfId="4510" priority="4407" operator="equal">
      <formula>"grey"</formula>
    </cfRule>
    <cfRule type="cellIs" dxfId="4509" priority="4408" operator="equal">
      <formula>0</formula>
    </cfRule>
  </conditionalFormatting>
  <conditionalFormatting sqref="G109">
    <cfRule type="cellIs" dxfId="4508" priority="4401" operator="equal">
      <formula>"red"</formula>
    </cfRule>
  </conditionalFormatting>
  <conditionalFormatting sqref="F166:G166">
    <cfRule type="cellIs" dxfId="4507" priority="4391" operator="equal">
      <formula>"red"</formula>
    </cfRule>
    <cfRule type="cellIs" dxfId="4506" priority="4393" operator="equal">
      <formula>3</formula>
    </cfRule>
    <cfRule type="cellIs" dxfId="4505" priority="4394" operator="equal">
      <formula>"yellow"</formula>
    </cfRule>
    <cfRule type="cellIs" dxfId="4504" priority="4395" operator="equal">
      <formula>2</formula>
    </cfRule>
    <cfRule type="cellIs" dxfId="4503" priority="4396" operator="equal">
      <formula>"green"</formula>
    </cfRule>
    <cfRule type="cellIs" dxfId="4502" priority="4397" operator="equal">
      <formula>1</formula>
    </cfRule>
    <cfRule type="cellIs" dxfId="4501" priority="4398" operator="equal">
      <formula>"grey"</formula>
    </cfRule>
    <cfRule type="cellIs" dxfId="4500" priority="4399" operator="equal">
      <formula>0</formula>
    </cfRule>
  </conditionalFormatting>
  <conditionalFormatting sqref="G166">
    <cfRule type="cellIs" dxfId="4499" priority="4392" operator="equal">
      <formula>"red"</formula>
    </cfRule>
  </conditionalFormatting>
  <conditionalFormatting sqref="F161:G161">
    <cfRule type="cellIs" dxfId="4498" priority="4355" operator="equal">
      <formula>"red"</formula>
    </cfRule>
    <cfRule type="cellIs" dxfId="4497" priority="4357" operator="equal">
      <formula>3</formula>
    </cfRule>
    <cfRule type="cellIs" dxfId="4496" priority="4358" operator="equal">
      <formula>"yellow"</formula>
    </cfRule>
    <cfRule type="cellIs" dxfId="4495" priority="4359" operator="equal">
      <formula>2</formula>
    </cfRule>
    <cfRule type="cellIs" dxfId="4494" priority="4360" operator="equal">
      <formula>"green"</formula>
    </cfRule>
    <cfRule type="cellIs" dxfId="4493" priority="4361" operator="equal">
      <formula>1</formula>
    </cfRule>
    <cfRule type="cellIs" dxfId="4492" priority="4362" operator="equal">
      <formula>"grey"</formula>
    </cfRule>
    <cfRule type="cellIs" dxfId="4491" priority="4363" operator="equal">
      <formula>0</formula>
    </cfRule>
  </conditionalFormatting>
  <conditionalFormatting sqref="G161">
    <cfRule type="cellIs" dxfId="4490" priority="4356" operator="equal">
      <formula>"red"</formula>
    </cfRule>
  </conditionalFormatting>
  <conditionalFormatting sqref="F160:G160">
    <cfRule type="cellIs" dxfId="4489" priority="4346" operator="equal">
      <formula>"red"</formula>
    </cfRule>
    <cfRule type="cellIs" dxfId="4488" priority="4348" operator="equal">
      <formula>3</formula>
    </cfRule>
    <cfRule type="cellIs" dxfId="4487" priority="4349" operator="equal">
      <formula>"yellow"</formula>
    </cfRule>
    <cfRule type="cellIs" dxfId="4486" priority="4350" operator="equal">
      <formula>2</formula>
    </cfRule>
    <cfRule type="cellIs" dxfId="4485" priority="4351" operator="equal">
      <formula>"green"</formula>
    </cfRule>
    <cfRule type="cellIs" dxfId="4484" priority="4352" operator="equal">
      <formula>1</formula>
    </cfRule>
    <cfRule type="cellIs" dxfId="4483" priority="4353" operator="equal">
      <formula>"grey"</formula>
    </cfRule>
    <cfRule type="cellIs" dxfId="4482" priority="4354" operator="equal">
      <formula>0</formula>
    </cfRule>
  </conditionalFormatting>
  <conditionalFormatting sqref="G160">
    <cfRule type="cellIs" dxfId="4481" priority="4347" operator="equal">
      <formula>"red"</formula>
    </cfRule>
  </conditionalFormatting>
  <conditionalFormatting sqref="F159:G159">
    <cfRule type="cellIs" dxfId="4480" priority="4364" operator="equal">
      <formula>"red"</formula>
    </cfRule>
    <cfRule type="cellIs" dxfId="4479" priority="4366" operator="equal">
      <formula>3</formula>
    </cfRule>
    <cfRule type="cellIs" dxfId="4478" priority="4367" operator="equal">
      <formula>"yellow"</formula>
    </cfRule>
    <cfRule type="cellIs" dxfId="4477" priority="4368" operator="equal">
      <formula>2</formula>
    </cfRule>
    <cfRule type="cellIs" dxfId="4476" priority="4369" operator="equal">
      <formula>"green"</formula>
    </cfRule>
    <cfRule type="cellIs" dxfId="4475" priority="4370" operator="equal">
      <formula>1</formula>
    </cfRule>
    <cfRule type="cellIs" dxfId="4474" priority="4371" operator="equal">
      <formula>"grey"</formula>
    </cfRule>
    <cfRule type="cellIs" dxfId="4473" priority="4372" operator="equal">
      <formula>0</formula>
    </cfRule>
  </conditionalFormatting>
  <conditionalFormatting sqref="G159">
    <cfRule type="cellIs" dxfId="4472" priority="4365" operator="equal">
      <formula>"red"</formula>
    </cfRule>
  </conditionalFormatting>
  <conditionalFormatting sqref="F160:G160">
    <cfRule type="cellIs" dxfId="4471" priority="4328" operator="equal">
      <formula>"red"</formula>
    </cfRule>
    <cfRule type="cellIs" dxfId="4470" priority="4330" operator="equal">
      <formula>3</formula>
    </cfRule>
    <cfRule type="cellIs" dxfId="4469" priority="4331" operator="equal">
      <formula>"yellow"</formula>
    </cfRule>
    <cfRule type="cellIs" dxfId="4468" priority="4332" operator="equal">
      <formula>2</formula>
    </cfRule>
    <cfRule type="cellIs" dxfId="4467" priority="4333" operator="equal">
      <formula>"green"</formula>
    </cfRule>
    <cfRule type="cellIs" dxfId="4466" priority="4334" operator="equal">
      <formula>1</formula>
    </cfRule>
    <cfRule type="cellIs" dxfId="4465" priority="4335" operator="equal">
      <formula>"grey"</formula>
    </cfRule>
    <cfRule type="cellIs" dxfId="4464" priority="4336" operator="equal">
      <formula>0</formula>
    </cfRule>
  </conditionalFormatting>
  <conditionalFormatting sqref="G160">
    <cfRule type="cellIs" dxfId="4463" priority="4329" operator="equal">
      <formula>"red"</formula>
    </cfRule>
  </conditionalFormatting>
  <conditionalFormatting sqref="F159:G159">
    <cfRule type="cellIs" dxfId="4462" priority="4319" operator="equal">
      <formula>"red"</formula>
    </cfRule>
    <cfRule type="cellIs" dxfId="4461" priority="4321" operator="equal">
      <formula>3</formula>
    </cfRule>
    <cfRule type="cellIs" dxfId="4460" priority="4322" operator="equal">
      <formula>"yellow"</formula>
    </cfRule>
    <cfRule type="cellIs" dxfId="4459" priority="4323" operator="equal">
      <formula>2</formula>
    </cfRule>
    <cfRule type="cellIs" dxfId="4458" priority="4324" operator="equal">
      <formula>"green"</formula>
    </cfRule>
    <cfRule type="cellIs" dxfId="4457" priority="4325" operator="equal">
      <formula>1</formula>
    </cfRule>
    <cfRule type="cellIs" dxfId="4456" priority="4326" operator="equal">
      <formula>"grey"</formula>
    </cfRule>
    <cfRule type="cellIs" dxfId="4455" priority="4327" operator="equal">
      <formula>0</formula>
    </cfRule>
  </conditionalFormatting>
  <conditionalFormatting sqref="G159">
    <cfRule type="cellIs" dxfId="4454" priority="4320" operator="equal">
      <formula>"red"</formula>
    </cfRule>
  </conditionalFormatting>
  <conditionalFormatting sqref="F164:G164">
    <cfRule type="cellIs" dxfId="4453" priority="4337" operator="equal">
      <formula>"red"</formula>
    </cfRule>
    <cfRule type="cellIs" dxfId="4452" priority="4339" operator="equal">
      <formula>3</formula>
    </cfRule>
    <cfRule type="cellIs" dxfId="4451" priority="4340" operator="equal">
      <formula>"yellow"</formula>
    </cfRule>
    <cfRule type="cellIs" dxfId="4450" priority="4341" operator="equal">
      <formula>2</formula>
    </cfRule>
    <cfRule type="cellIs" dxfId="4449" priority="4342" operator="equal">
      <formula>"green"</formula>
    </cfRule>
    <cfRule type="cellIs" dxfId="4448" priority="4343" operator="equal">
      <formula>1</formula>
    </cfRule>
    <cfRule type="cellIs" dxfId="4447" priority="4344" operator="equal">
      <formula>"grey"</formula>
    </cfRule>
    <cfRule type="cellIs" dxfId="4446" priority="4345" operator="equal">
      <formula>0</formula>
    </cfRule>
  </conditionalFormatting>
  <conditionalFormatting sqref="G164">
    <cfRule type="cellIs" dxfId="4445" priority="4338" operator="equal">
      <formula>"red"</formula>
    </cfRule>
  </conditionalFormatting>
  <conditionalFormatting sqref="F163:G163">
    <cfRule type="cellIs" dxfId="4444" priority="4310" operator="equal">
      <formula>"red"</formula>
    </cfRule>
    <cfRule type="cellIs" dxfId="4443" priority="4312" operator="equal">
      <formula>3</formula>
    </cfRule>
    <cfRule type="cellIs" dxfId="4442" priority="4313" operator="equal">
      <formula>"yellow"</formula>
    </cfRule>
    <cfRule type="cellIs" dxfId="4441" priority="4314" operator="equal">
      <formula>2</formula>
    </cfRule>
    <cfRule type="cellIs" dxfId="4440" priority="4315" operator="equal">
      <formula>"green"</formula>
    </cfRule>
    <cfRule type="cellIs" dxfId="4439" priority="4316" operator="equal">
      <formula>1</formula>
    </cfRule>
    <cfRule type="cellIs" dxfId="4438" priority="4317" operator="equal">
      <formula>"grey"</formula>
    </cfRule>
    <cfRule type="cellIs" dxfId="4437" priority="4318" operator="equal">
      <formula>0</formula>
    </cfRule>
  </conditionalFormatting>
  <conditionalFormatting sqref="G163">
    <cfRule type="cellIs" dxfId="4436" priority="4311" operator="equal">
      <formula>"red"</formula>
    </cfRule>
  </conditionalFormatting>
  <conditionalFormatting sqref="F168:G168">
    <cfRule type="cellIs" dxfId="4435" priority="4301" operator="equal">
      <formula>"red"</formula>
    </cfRule>
    <cfRule type="cellIs" dxfId="4434" priority="4303" operator="equal">
      <formula>3</formula>
    </cfRule>
    <cfRule type="cellIs" dxfId="4433" priority="4304" operator="equal">
      <formula>"yellow"</formula>
    </cfRule>
    <cfRule type="cellIs" dxfId="4432" priority="4305" operator="equal">
      <formula>2</formula>
    </cfRule>
    <cfRule type="cellIs" dxfId="4431" priority="4306" operator="equal">
      <formula>"green"</formula>
    </cfRule>
    <cfRule type="cellIs" dxfId="4430" priority="4307" operator="equal">
      <formula>1</formula>
    </cfRule>
    <cfRule type="cellIs" dxfId="4429" priority="4308" operator="equal">
      <formula>"grey"</formula>
    </cfRule>
    <cfRule type="cellIs" dxfId="4428" priority="4309" operator="equal">
      <formula>0</formula>
    </cfRule>
  </conditionalFormatting>
  <conditionalFormatting sqref="G168">
    <cfRule type="cellIs" dxfId="4427" priority="4302" operator="equal">
      <formula>"red"</formula>
    </cfRule>
  </conditionalFormatting>
  <conditionalFormatting sqref="F171:G171">
    <cfRule type="cellIs" dxfId="4426" priority="4292" operator="equal">
      <formula>"red"</formula>
    </cfRule>
    <cfRule type="cellIs" dxfId="4425" priority="4294" operator="equal">
      <formula>3</formula>
    </cfRule>
    <cfRule type="cellIs" dxfId="4424" priority="4295" operator="equal">
      <formula>"yellow"</formula>
    </cfRule>
    <cfRule type="cellIs" dxfId="4423" priority="4296" operator="equal">
      <formula>2</formula>
    </cfRule>
    <cfRule type="cellIs" dxfId="4422" priority="4297" operator="equal">
      <formula>"green"</formula>
    </cfRule>
    <cfRule type="cellIs" dxfId="4421" priority="4298" operator="equal">
      <formula>1</formula>
    </cfRule>
    <cfRule type="cellIs" dxfId="4420" priority="4299" operator="equal">
      <formula>"grey"</formula>
    </cfRule>
    <cfRule type="cellIs" dxfId="4419" priority="4300" operator="equal">
      <formula>0</formula>
    </cfRule>
  </conditionalFormatting>
  <conditionalFormatting sqref="G171">
    <cfRule type="cellIs" dxfId="4418" priority="4293" operator="equal">
      <formula>"red"</formula>
    </cfRule>
  </conditionalFormatting>
  <conditionalFormatting sqref="F171:G171">
    <cfRule type="cellIs" dxfId="4417" priority="4283" operator="equal">
      <formula>"red"</formula>
    </cfRule>
    <cfRule type="cellIs" dxfId="4416" priority="4285" operator="equal">
      <formula>3</formula>
    </cfRule>
    <cfRule type="cellIs" dxfId="4415" priority="4286" operator="equal">
      <formula>"yellow"</formula>
    </cfRule>
    <cfRule type="cellIs" dxfId="4414" priority="4287" operator="equal">
      <formula>2</formula>
    </cfRule>
    <cfRule type="cellIs" dxfId="4413" priority="4288" operator="equal">
      <formula>"green"</formula>
    </cfRule>
    <cfRule type="cellIs" dxfId="4412" priority="4289" operator="equal">
      <formula>1</formula>
    </cfRule>
    <cfRule type="cellIs" dxfId="4411" priority="4290" operator="equal">
      <formula>"grey"</formula>
    </cfRule>
    <cfRule type="cellIs" dxfId="4410" priority="4291" operator="equal">
      <formula>0</formula>
    </cfRule>
  </conditionalFormatting>
  <conditionalFormatting sqref="G171">
    <cfRule type="cellIs" dxfId="4409" priority="4284" operator="equal">
      <formula>"red"</formula>
    </cfRule>
  </conditionalFormatting>
  <conditionalFormatting sqref="F170:G170">
    <cfRule type="cellIs" dxfId="4408" priority="4274" operator="equal">
      <formula>"red"</formula>
    </cfRule>
    <cfRule type="cellIs" dxfId="4407" priority="4276" operator="equal">
      <formula>3</formula>
    </cfRule>
    <cfRule type="cellIs" dxfId="4406" priority="4277" operator="equal">
      <formula>"yellow"</formula>
    </cfRule>
    <cfRule type="cellIs" dxfId="4405" priority="4278" operator="equal">
      <formula>2</formula>
    </cfRule>
    <cfRule type="cellIs" dxfId="4404" priority="4279" operator="equal">
      <formula>"green"</formula>
    </cfRule>
    <cfRule type="cellIs" dxfId="4403" priority="4280" operator="equal">
      <formula>1</formula>
    </cfRule>
    <cfRule type="cellIs" dxfId="4402" priority="4281" operator="equal">
      <formula>"grey"</formula>
    </cfRule>
    <cfRule type="cellIs" dxfId="4401" priority="4282" operator="equal">
      <formula>0</formula>
    </cfRule>
  </conditionalFormatting>
  <conditionalFormatting sqref="G170">
    <cfRule type="cellIs" dxfId="4400" priority="4275" operator="equal">
      <formula>"red"</formula>
    </cfRule>
  </conditionalFormatting>
  <conditionalFormatting sqref="F170:G170">
    <cfRule type="cellIs" dxfId="4399" priority="4265" operator="equal">
      <formula>"red"</formula>
    </cfRule>
    <cfRule type="cellIs" dxfId="4398" priority="4267" operator="equal">
      <formula>3</formula>
    </cfRule>
    <cfRule type="cellIs" dxfId="4397" priority="4268" operator="equal">
      <formula>"yellow"</formula>
    </cfRule>
    <cfRule type="cellIs" dxfId="4396" priority="4269" operator="equal">
      <formula>2</formula>
    </cfRule>
    <cfRule type="cellIs" dxfId="4395" priority="4270" operator="equal">
      <formula>"green"</formula>
    </cfRule>
    <cfRule type="cellIs" dxfId="4394" priority="4271" operator="equal">
      <formula>1</formula>
    </cfRule>
    <cfRule type="cellIs" dxfId="4393" priority="4272" operator="equal">
      <formula>"grey"</formula>
    </cfRule>
    <cfRule type="cellIs" dxfId="4392" priority="4273" operator="equal">
      <formula>0</formula>
    </cfRule>
  </conditionalFormatting>
  <conditionalFormatting sqref="G170">
    <cfRule type="cellIs" dxfId="4391" priority="4266" operator="equal">
      <formula>"red"</formula>
    </cfRule>
  </conditionalFormatting>
  <conditionalFormatting sqref="F176:G176">
    <cfRule type="cellIs" dxfId="4390" priority="4256" operator="equal">
      <formula>"red"</formula>
    </cfRule>
    <cfRule type="cellIs" dxfId="4389" priority="4258" operator="equal">
      <formula>3</formula>
    </cfRule>
    <cfRule type="cellIs" dxfId="4388" priority="4259" operator="equal">
      <formula>"yellow"</formula>
    </cfRule>
    <cfRule type="cellIs" dxfId="4387" priority="4260" operator="equal">
      <formula>2</formula>
    </cfRule>
    <cfRule type="cellIs" dxfId="4386" priority="4261" operator="equal">
      <formula>"green"</formula>
    </cfRule>
    <cfRule type="cellIs" dxfId="4385" priority="4262" operator="equal">
      <formula>1</formula>
    </cfRule>
    <cfRule type="cellIs" dxfId="4384" priority="4263" operator="equal">
      <formula>"grey"</formula>
    </cfRule>
    <cfRule type="cellIs" dxfId="4383" priority="4264" operator="equal">
      <formula>0</formula>
    </cfRule>
  </conditionalFormatting>
  <conditionalFormatting sqref="G176">
    <cfRule type="cellIs" dxfId="4382" priority="4257" operator="equal">
      <formula>"red"</formula>
    </cfRule>
  </conditionalFormatting>
  <conditionalFormatting sqref="F173:G173">
    <cfRule type="cellIs" dxfId="4381" priority="4247" operator="equal">
      <formula>"red"</formula>
    </cfRule>
    <cfRule type="cellIs" dxfId="4380" priority="4249" operator="equal">
      <formula>3</formula>
    </cfRule>
    <cfRule type="cellIs" dxfId="4379" priority="4250" operator="equal">
      <formula>"yellow"</formula>
    </cfRule>
    <cfRule type="cellIs" dxfId="4378" priority="4251" operator="equal">
      <formula>2</formula>
    </cfRule>
    <cfRule type="cellIs" dxfId="4377" priority="4252" operator="equal">
      <formula>"green"</formula>
    </cfRule>
    <cfRule type="cellIs" dxfId="4376" priority="4253" operator="equal">
      <formula>1</formula>
    </cfRule>
    <cfRule type="cellIs" dxfId="4375" priority="4254" operator="equal">
      <formula>"grey"</formula>
    </cfRule>
    <cfRule type="cellIs" dxfId="4374" priority="4255" operator="equal">
      <formula>0</formula>
    </cfRule>
  </conditionalFormatting>
  <conditionalFormatting sqref="G173">
    <cfRule type="cellIs" dxfId="4373" priority="4248" operator="equal">
      <formula>"red"</formula>
    </cfRule>
  </conditionalFormatting>
  <conditionalFormatting sqref="F176:G176">
    <cfRule type="cellIs" dxfId="4372" priority="4238" operator="equal">
      <formula>"red"</formula>
    </cfRule>
    <cfRule type="cellIs" dxfId="4371" priority="4240" operator="equal">
      <formula>3</formula>
    </cfRule>
    <cfRule type="cellIs" dxfId="4370" priority="4241" operator="equal">
      <formula>"yellow"</formula>
    </cfRule>
    <cfRule type="cellIs" dxfId="4369" priority="4242" operator="equal">
      <formula>2</formula>
    </cfRule>
    <cfRule type="cellIs" dxfId="4368" priority="4243" operator="equal">
      <formula>"green"</formula>
    </cfRule>
    <cfRule type="cellIs" dxfId="4367" priority="4244" operator="equal">
      <formula>1</formula>
    </cfRule>
    <cfRule type="cellIs" dxfId="4366" priority="4245" operator="equal">
      <formula>"grey"</formula>
    </cfRule>
    <cfRule type="cellIs" dxfId="4365" priority="4246" operator="equal">
      <formula>0</formula>
    </cfRule>
  </conditionalFormatting>
  <conditionalFormatting sqref="G176">
    <cfRule type="cellIs" dxfId="4364" priority="4239" operator="equal">
      <formula>"red"</formula>
    </cfRule>
  </conditionalFormatting>
  <conditionalFormatting sqref="F176:G176">
    <cfRule type="cellIs" dxfId="4363" priority="4229" operator="equal">
      <formula>"red"</formula>
    </cfRule>
    <cfRule type="cellIs" dxfId="4362" priority="4231" operator="equal">
      <formula>3</formula>
    </cfRule>
    <cfRule type="cellIs" dxfId="4361" priority="4232" operator="equal">
      <formula>"yellow"</formula>
    </cfRule>
    <cfRule type="cellIs" dxfId="4360" priority="4233" operator="equal">
      <formula>2</formula>
    </cfRule>
    <cfRule type="cellIs" dxfId="4359" priority="4234" operator="equal">
      <formula>"green"</formula>
    </cfRule>
    <cfRule type="cellIs" dxfId="4358" priority="4235" operator="equal">
      <formula>1</formula>
    </cfRule>
    <cfRule type="cellIs" dxfId="4357" priority="4236" operator="equal">
      <formula>"grey"</formula>
    </cfRule>
    <cfRule type="cellIs" dxfId="4356" priority="4237" operator="equal">
      <formula>0</formula>
    </cfRule>
  </conditionalFormatting>
  <conditionalFormatting sqref="G176">
    <cfRule type="cellIs" dxfId="4355" priority="4230" operator="equal">
      <formula>"red"</formula>
    </cfRule>
  </conditionalFormatting>
  <conditionalFormatting sqref="F175:G175">
    <cfRule type="cellIs" dxfId="4354" priority="4220" operator="equal">
      <formula>"red"</formula>
    </cfRule>
    <cfRule type="cellIs" dxfId="4353" priority="4222" operator="equal">
      <formula>3</formula>
    </cfRule>
    <cfRule type="cellIs" dxfId="4352" priority="4223" operator="equal">
      <formula>"yellow"</formula>
    </cfRule>
    <cfRule type="cellIs" dxfId="4351" priority="4224" operator="equal">
      <formula>2</formula>
    </cfRule>
    <cfRule type="cellIs" dxfId="4350" priority="4225" operator="equal">
      <formula>"green"</formula>
    </cfRule>
    <cfRule type="cellIs" dxfId="4349" priority="4226" operator="equal">
      <formula>1</formula>
    </cfRule>
    <cfRule type="cellIs" dxfId="4348" priority="4227" operator="equal">
      <formula>"grey"</formula>
    </cfRule>
    <cfRule type="cellIs" dxfId="4347" priority="4228" operator="equal">
      <formula>0</formula>
    </cfRule>
  </conditionalFormatting>
  <conditionalFormatting sqref="G175">
    <cfRule type="cellIs" dxfId="4346" priority="4221" operator="equal">
      <formula>"red"</formula>
    </cfRule>
  </conditionalFormatting>
  <conditionalFormatting sqref="F175:G175">
    <cfRule type="cellIs" dxfId="4345" priority="4211" operator="equal">
      <formula>"red"</formula>
    </cfRule>
    <cfRule type="cellIs" dxfId="4344" priority="4213" operator="equal">
      <formula>3</formula>
    </cfRule>
    <cfRule type="cellIs" dxfId="4343" priority="4214" operator="equal">
      <formula>"yellow"</formula>
    </cfRule>
    <cfRule type="cellIs" dxfId="4342" priority="4215" operator="equal">
      <formula>2</formula>
    </cfRule>
    <cfRule type="cellIs" dxfId="4341" priority="4216" operator="equal">
      <formula>"green"</formula>
    </cfRule>
    <cfRule type="cellIs" dxfId="4340" priority="4217" operator="equal">
      <formula>1</formula>
    </cfRule>
    <cfRule type="cellIs" dxfId="4339" priority="4218" operator="equal">
      <formula>"grey"</formula>
    </cfRule>
    <cfRule type="cellIs" dxfId="4338" priority="4219" operator="equal">
      <formula>0</formula>
    </cfRule>
  </conditionalFormatting>
  <conditionalFormatting sqref="G175">
    <cfRule type="cellIs" dxfId="4337" priority="4212" operator="equal">
      <formula>"red"</formula>
    </cfRule>
  </conditionalFormatting>
  <conditionalFormatting sqref="F167:G167">
    <cfRule type="cellIs" dxfId="4336" priority="4193" operator="equal">
      <formula>"red"</formula>
    </cfRule>
    <cfRule type="cellIs" dxfId="4335" priority="4195" operator="equal">
      <formula>3</formula>
    </cfRule>
    <cfRule type="cellIs" dxfId="4334" priority="4196" operator="equal">
      <formula>"yellow"</formula>
    </cfRule>
    <cfRule type="cellIs" dxfId="4333" priority="4197" operator="equal">
      <formula>2</formula>
    </cfRule>
    <cfRule type="cellIs" dxfId="4332" priority="4198" operator="equal">
      <formula>"green"</formula>
    </cfRule>
    <cfRule type="cellIs" dxfId="4331" priority="4199" operator="equal">
      <formula>1</formula>
    </cfRule>
    <cfRule type="cellIs" dxfId="4330" priority="4200" operator="equal">
      <formula>"grey"</formula>
    </cfRule>
    <cfRule type="cellIs" dxfId="4329" priority="4201" operator="equal">
      <formula>0</formula>
    </cfRule>
  </conditionalFormatting>
  <conditionalFormatting sqref="G167">
    <cfRule type="cellIs" dxfId="4328" priority="4194" operator="equal">
      <formula>"red"</formula>
    </cfRule>
  </conditionalFormatting>
  <conditionalFormatting sqref="F167:G167">
    <cfRule type="cellIs" dxfId="4327" priority="4202" operator="equal">
      <formula>"red"</formula>
    </cfRule>
    <cfRule type="cellIs" dxfId="4326" priority="4204" operator="equal">
      <formula>3</formula>
    </cfRule>
    <cfRule type="cellIs" dxfId="4325" priority="4205" operator="equal">
      <formula>"yellow"</formula>
    </cfRule>
    <cfRule type="cellIs" dxfId="4324" priority="4206" operator="equal">
      <formula>2</formula>
    </cfRule>
    <cfRule type="cellIs" dxfId="4323" priority="4207" operator="equal">
      <formula>"green"</formula>
    </cfRule>
    <cfRule type="cellIs" dxfId="4322" priority="4208" operator="equal">
      <formula>1</formula>
    </cfRule>
    <cfRule type="cellIs" dxfId="4321" priority="4209" operator="equal">
      <formula>"grey"</formula>
    </cfRule>
    <cfRule type="cellIs" dxfId="4320" priority="4210" operator="equal">
      <formula>0</formula>
    </cfRule>
  </conditionalFormatting>
  <conditionalFormatting sqref="G167">
    <cfRule type="cellIs" dxfId="4319" priority="4203" operator="equal">
      <formula>"red"</formula>
    </cfRule>
  </conditionalFormatting>
  <conditionalFormatting sqref="F167:G167">
    <cfRule type="cellIs" dxfId="4318" priority="4184" operator="equal">
      <formula>"red"</formula>
    </cfRule>
    <cfRule type="cellIs" dxfId="4317" priority="4186" operator="equal">
      <formula>3</formula>
    </cfRule>
    <cfRule type="cellIs" dxfId="4316" priority="4187" operator="equal">
      <formula>"yellow"</formula>
    </cfRule>
    <cfRule type="cellIs" dxfId="4315" priority="4188" operator="equal">
      <formula>2</formula>
    </cfRule>
    <cfRule type="cellIs" dxfId="4314" priority="4189" operator="equal">
      <formula>"green"</formula>
    </cfRule>
    <cfRule type="cellIs" dxfId="4313" priority="4190" operator="equal">
      <formula>1</formula>
    </cfRule>
    <cfRule type="cellIs" dxfId="4312" priority="4191" operator="equal">
      <formula>"grey"</formula>
    </cfRule>
    <cfRule type="cellIs" dxfId="4311" priority="4192" operator="equal">
      <formula>0</formula>
    </cfRule>
  </conditionalFormatting>
  <conditionalFormatting sqref="G167">
    <cfRule type="cellIs" dxfId="4310" priority="4185" operator="equal">
      <formula>"red"</formula>
    </cfRule>
  </conditionalFormatting>
  <conditionalFormatting sqref="F172:G172">
    <cfRule type="cellIs" dxfId="4309" priority="4175" operator="equal">
      <formula>"red"</formula>
    </cfRule>
    <cfRule type="cellIs" dxfId="4308" priority="4177" operator="equal">
      <formula>3</formula>
    </cfRule>
    <cfRule type="cellIs" dxfId="4307" priority="4178" operator="equal">
      <formula>"yellow"</formula>
    </cfRule>
    <cfRule type="cellIs" dxfId="4306" priority="4179" operator="equal">
      <formula>2</formula>
    </cfRule>
    <cfRule type="cellIs" dxfId="4305" priority="4180" operator="equal">
      <formula>"green"</formula>
    </cfRule>
    <cfRule type="cellIs" dxfId="4304" priority="4181" operator="equal">
      <formula>1</formula>
    </cfRule>
    <cfRule type="cellIs" dxfId="4303" priority="4182" operator="equal">
      <formula>"grey"</formula>
    </cfRule>
    <cfRule type="cellIs" dxfId="4302" priority="4183" operator="equal">
      <formula>0</formula>
    </cfRule>
  </conditionalFormatting>
  <conditionalFormatting sqref="G172">
    <cfRule type="cellIs" dxfId="4301" priority="4176" operator="equal">
      <formula>"red"</formula>
    </cfRule>
  </conditionalFormatting>
  <conditionalFormatting sqref="F188:G188">
    <cfRule type="cellIs" dxfId="4300" priority="4157" operator="equal">
      <formula>"red"</formula>
    </cfRule>
    <cfRule type="cellIs" dxfId="4299" priority="4159" operator="equal">
      <formula>3</formula>
    </cfRule>
    <cfRule type="cellIs" dxfId="4298" priority="4160" operator="equal">
      <formula>"yellow"</formula>
    </cfRule>
    <cfRule type="cellIs" dxfId="4297" priority="4161" operator="equal">
      <formula>2</formula>
    </cfRule>
    <cfRule type="cellIs" dxfId="4296" priority="4162" operator="equal">
      <formula>"green"</formula>
    </cfRule>
    <cfRule type="cellIs" dxfId="4295" priority="4163" operator="equal">
      <formula>1</formula>
    </cfRule>
    <cfRule type="cellIs" dxfId="4294" priority="4164" operator="equal">
      <formula>"grey"</formula>
    </cfRule>
    <cfRule type="cellIs" dxfId="4293" priority="4165" operator="equal">
      <formula>0</formula>
    </cfRule>
  </conditionalFormatting>
  <conditionalFormatting sqref="G188">
    <cfRule type="cellIs" dxfId="4292" priority="4158" operator="equal">
      <formula>"red"</formula>
    </cfRule>
  </conditionalFormatting>
  <conditionalFormatting sqref="F191:G191">
    <cfRule type="cellIs" dxfId="4291" priority="4166" operator="equal">
      <formula>"red"</formula>
    </cfRule>
    <cfRule type="cellIs" dxfId="4290" priority="4168" operator="equal">
      <formula>3</formula>
    </cfRule>
    <cfRule type="cellIs" dxfId="4289" priority="4169" operator="equal">
      <formula>"yellow"</formula>
    </cfRule>
    <cfRule type="cellIs" dxfId="4288" priority="4170" operator="equal">
      <formula>2</formula>
    </cfRule>
    <cfRule type="cellIs" dxfId="4287" priority="4171" operator="equal">
      <formula>"green"</formula>
    </cfRule>
    <cfRule type="cellIs" dxfId="4286" priority="4172" operator="equal">
      <formula>1</formula>
    </cfRule>
    <cfRule type="cellIs" dxfId="4285" priority="4173" operator="equal">
      <formula>"grey"</formula>
    </cfRule>
    <cfRule type="cellIs" dxfId="4284" priority="4174" operator="equal">
      <formula>0</formula>
    </cfRule>
  </conditionalFormatting>
  <conditionalFormatting sqref="G191">
    <cfRule type="cellIs" dxfId="4283" priority="4167" operator="equal">
      <formula>"red"</formula>
    </cfRule>
  </conditionalFormatting>
  <conditionalFormatting sqref="F185:G185">
    <cfRule type="cellIs" dxfId="4282" priority="4148" operator="equal">
      <formula>"red"</formula>
    </cfRule>
    <cfRule type="cellIs" dxfId="4281" priority="4150" operator="equal">
      <formula>3</formula>
    </cfRule>
    <cfRule type="cellIs" dxfId="4280" priority="4151" operator="equal">
      <formula>"yellow"</formula>
    </cfRule>
    <cfRule type="cellIs" dxfId="4279" priority="4152" operator="equal">
      <formula>2</formula>
    </cfRule>
    <cfRule type="cellIs" dxfId="4278" priority="4153" operator="equal">
      <formula>"green"</formula>
    </cfRule>
    <cfRule type="cellIs" dxfId="4277" priority="4154" operator="equal">
      <formula>1</formula>
    </cfRule>
    <cfRule type="cellIs" dxfId="4276" priority="4155" operator="equal">
      <formula>"grey"</formula>
    </cfRule>
    <cfRule type="cellIs" dxfId="4275" priority="4156" operator="equal">
      <formula>0</formula>
    </cfRule>
  </conditionalFormatting>
  <conditionalFormatting sqref="G185">
    <cfRule type="cellIs" dxfId="4274" priority="4149" operator="equal">
      <formula>"red"</formula>
    </cfRule>
  </conditionalFormatting>
  <conditionalFormatting sqref="F180:G180">
    <cfRule type="cellIs" dxfId="4273" priority="4139" operator="equal">
      <formula>"red"</formula>
    </cfRule>
    <cfRule type="cellIs" dxfId="4272" priority="4141" operator="equal">
      <formula>3</formula>
    </cfRule>
    <cfRule type="cellIs" dxfId="4271" priority="4142" operator="equal">
      <formula>"yellow"</formula>
    </cfRule>
    <cfRule type="cellIs" dxfId="4270" priority="4143" operator="equal">
      <formula>2</formula>
    </cfRule>
    <cfRule type="cellIs" dxfId="4269" priority="4144" operator="equal">
      <formula>"green"</formula>
    </cfRule>
    <cfRule type="cellIs" dxfId="4268" priority="4145" operator="equal">
      <formula>1</formula>
    </cfRule>
    <cfRule type="cellIs" dxfId="4267" priority="4146" operator="equal">
      <formula>"grey"</formula>
    </cfRule>
    <cfRule type="cellIs" dxfId="4266" priority="4147" operator="equal">
      <formula>0</formula>
    </cfRule>
  </conditionalFormatting>
  <conditionalFormatting sqref="G180">
    <cfRule type="cellIs" dxfId="4265" priority="4140" operator="equal">
      <formula>"red"</formula>
    </cfRule>
  </conditionalFormatting>
  <conditionalFormatting sqref="F154:G154">
    <cfRule type="cellIs" dxfId="4264" priority="4131" operator="equal">
      <formula>"red"</formula>
    </cfRule>
  </conditionalFormatting>
  <conditionalFormatting sqref="G154">
    <cfRule type="cellIs" dxfId="4263" priority="4130" operator="equal">
      <formula>"red"</formula>
    </cfRule>
  </conditionalFormatting>
  <conditionalFormatting sqref="F153:G153">
    <cfRule type="cellIs" dxfId="4262" priority="4122" operator="equal">
      <formula>"red"</formula>
    </cfRule>
  </conditionalFormatting>
  <conditionalFormatting sqref="G153">
    <cfRule type="cellIs" dxfId="4261" priority="4121" operator="equal">
      <formula>"red"</formula>
    </cfRule>
  </conditionalFormatting>
  <conditionalFormatting sqref="F144:G144">
    <cfRule type="cellIs" dxfId="4260" priority="4132" operator="equal">
      <formula>3</formula>
    </cfRule>
    <cfRule type="cellIs" dxfId="4259" priority="4133" operator="equal">
      <formula>"yellow"</formula>
    </cfRule>
    <cfRule type="cellIs" dxfId="4258" priority="4134" operator="equal">
      <formula>2</formula>
    </cfRule>
    <cfRule type="cellIs" dxfId="4257" priority="4135" operator="equal">
      <formula>"green"</formula>
    </cfRule>
    <cfRule type="cellIs" dxfId="4256" priority="4136" operator="equal">
      <formula>1</formula>
    </cfRule>
    <cfRule type="cellIs" dxfId="4255" priority="4137" operator="equal">
      <formula>"grey"</formula>
    </cfRule>
    <cfRule type="cellIs" dxfId="4254" priority="4138" operator="equal">
      <formula>0</formula>
    </cfRule>
  </conditionalFormatting>
  <conditionalFormatting sqref="F144:G144">
    <cfRule type="cellIs" dxfId="4253" priority="4123" operator="equal">
      <formula>3</formula>
    </cfRule>
    <cfRule type="cellIs" dxfId="4252" priority="4124" operator="equal">
      <formula>"yellow"</formula>
    </cfRule>
    <cfRule type="cellIs" dxfId="4251" priority="4125" operator="equal">
      <formula>2</formula>
    </cfRule>
    <cfRule type="cellIs" dxfId="4250" priority="4126" operator="equal">
      <formula>"green"</formula>
    </cfRule>
    <cfRule type="cellIs" dxfId="4249" priority="4127" operator="equal">
      <formula>1</formula>
    </cfRule>
    <cfRule type="cellIs" dxfId="4248" priority="4128" operator="equal">
      <formula>"grey"</formula>
    </cfRule>
    <cfRule type="cellIs" dxfId="4247" priority="4129" operator="equal">
      <formula>0</formula>
    </cfRule>
  </conditionalFormatting>
  <conditionalFormatting sqref="F150:G150">
    <cfRule type="cellIs" dxfId="4246" priority="4112" operator="equal">
      <formula>"red"</formula>
    </cfRule>
    <cfRule type="cellIs" dxfId="4245" priority="4114" operator="equal">
      <formula>3</formula>
    </cfRule>
    <cfRule type="cellIs" dxfId="4244" priority="4115" operator="equal">
      <formula>"yellow"</formula>
    </cfRule>
    <cfRule type="cellIs" dxfId="4243" priority="4116" operator="equal">
      <formula>2</formula>
    </cfRule>
    <cfRule type="cellIs" dxfId="4242" priority="4117" operator="equal">
      <formula>"green"</formula>
    </cfRule>
    <cfRule type="cellIs" dxfId="4241" priority="4118" operator="equal">
      <formula>1</formula>
    </cfRule>
    <cfRule type="cellIs" dxfId="4240" priority="4119" operator="equal">
      <formula>"grey"</formula>
    </cfRule>
    <cfRule type="cellIs" dxfId="4239" priority="4120" operator="equal">
      <formula>0</formula>
    </cfRule>
  </conditionalFormatting>
  <conditionalFormatting sqref="G150">
    <cfRule type="cellIs" dxfId="4238" priority="4113" operator="equal">
      <formula>"red"</formula>
    </cfRule>
  </conditionalFormatting>
  <conditionalFormatting sqref="F150:G150">
    <cfRule type="cellIs" dxfId="4237" priority="4103" operator="equal">
      <formula>"red"</formula>
    </cfRule>
    <cfRule type="cellIs" dxfId="4236" priority="4105" operator="equal">
      <formula>3</formula>
    </cfRule>
    <cfRule type="cellIs" dxfId="4235" priority="4106" operator="equal">
      <formula>"yellow"</formula>
    </cfRule>
    <cfRule type="cellIs" dxfId="4234" priority="4107" operator="equal">
      <formula>2</formula>
    </cfRule>
    <cfRule type="cellIs" dxfId="4233" priority="4108" operator="equal">
      <formula>"green"</formula>
    </cfRule>
    <cfRule type="cellIs" dxfId="4232" priority="4109" operator="equal">
      <formula>1</formula>
    </cfRule>
    <cfRule type="cellIs" dxfId="4231" priority="4110" operator="equal">
      <formula>"grey"</formula>
    </cfRule>
    <cfRule type="cellIs" dxfId="4230" priority="4111" operator="equal">
      <formula>0</formula>
    </cfRule>
  </conditionalFormatting>
  <conditionalFormatting sqref="G150">
    <cfRule type="cellIs" dxfId="4229" priority="4104" operator="equal">
      <formula>"red"</formula>
    </cfRule>
  </conditionalFormatting>
  <conditionalFormatting sqref="F143:G143">
    <cfRule type="cellIs" dxfId="4228" priority="4094" operator="equal">
      <formula>"red"</formula>
    </cfRule>
    <cfRule type="cellIs" dxfId="4227" priority="4096" operator="equal">
      <formula>3</formula>
    </cfRule>
    <cfRule type="cellIs" dxfId="4226" priority="4097" operator="equal">
      <formula>"yellow"</formula>
    </cfRule>
    <cfRule type="cellIs" dxfId="4225" priority="4098" operator="equal">
      <formula>2</formula>
    </cfRule>
    <cfRule type="cellIs" dxfId="4224" priority="4099" operator="equal">
      <formula>"green"</formula>
    </cfRule>
    <cfRule type="cellIs" dxfId="4223" priority="4100" operator="equal">
      <formula>1</formula>
    </cfRule>
    <cfRule type="cellIs" dxfId="4222" priority="4101" operator="equal">
      <formula>"grey"</formula>
    </cfRule>
    <cfRule type="cellIs" dxfId="4221" priority="4102" operator="equal">
      <formula>0</formula>
    </cfRule>
  </conditionalFormatting>
  <conditionalFormatting sqref="G143">
    <cfRule type="cellIs" dxfId="4220" priority="4095" operator="equal">
      <formula>"red"</formula>
    </cfRule>
  </conditionalFormatting>
  <conditionalFormatting sqref="F143:G143">
    <cfRule type="cellIs" dxfId="4219" priority="4085" operator="equal">
      <formula>"red"</formula>
    </cfRule>
    <cfRule type="cellIs" dxfId="4218" priority="4087" operator="equal">
      <formula>3</formula>
    </cfRule>
    <cfRule type="cellIs" dxfId="4217" priority="4088" operator="equal">
      <formula>"yellow"</formula>
    </cfRule>
    <cfRule type="cellIs" dxfId="4216" priority="4089" operator="equal">
      <formula>2</formula>
    </cfRule>
    <cfRule type="cellIs" dxfId="4215" priority="4090" operator="equal">
      <formula>"green"</formula>
    </cfRule>
    <cfRule type="cellIs" dxfId="4214" priority="4091" operator="equal">
      <formula>1</formula>
    </cfRule>
    <cfRule type="cellIs" dxfId="4213" priority="4092" operator="equal">
      <formula>"grey"</formula>
    </cfRule>
    <cfRule type="cellIs" dxfId="4212" priority="4093" operator="equal">
      <formula>0</formula>
    </cfRule>
  </conditionalFormatting>
  <conditionalFormatting sqref="G143">
    <cfRule type="cellIs" dxfId="4211" priority="4086" operator="equal">
      <formula>"red"</formula>
    </cfRule>
  </conditionalFormatting>
  <conditionalFormatting sqref="F149:G149">
    <cfRule type="cellIs" dxfId="4210" priority="4076" operator="equal">
      <formula>"red"</formula>
    </cfRule>
    <cfRule type="cellIs" dxfId="4209" priority="4078" operator="equal">
      <formula>3</formula>
    </cfRule>
    <cfRule type="cellIs" dxfId="4208" priority="4079" operator="equal">
      <formula>"yellow"</formula>
    </cfRule>
    <cfRule type="cellIs" dxfId="4207" priority="4080" operator="equal">
      <formula>2</formula>
    </cfRule>
    <cfRule type="cellIs" dxfId="4206" priority="4081" operator="equal">
      <formula>"green"</formula>
    </cfRule>
    <cfRule type="cellIs" dxfId="4205" priority="4082" operator="equal">
      <formula>1</formula>
    </cfRule>
    <cfRule type="cellIs" dxfId="4204" priority="4083" operator="equal">
      <formula>"grey"</formula>
    </cfRule>
    <cfRule type="cellIs" dxfId="4203" priority="4084" operator="equal">
      <formula>0</formula>
    </cfRule>
  </conditionalFormatting>
  <conditionalFormatting sqref="G149">
    <cfRule type="cellIs" dxfId="4202" priority="4077" operator="equal">
      <formula>"red"</formula>
    </cfRule>
  </conditionalFormatting>
  <conditionalFormatting sqref="F149:G149">
    <cfRule type="cellIs" dxfId="4201" priority="4067" operator="equal">
      <formula>"red"</formula>
    </cfRule>
    <cfRule type="cellIs" dxfId="4200" priority="4069" operator="equal">
      <formula>3</formula>
    </cfRule>
    <cfRule type="cellIs" dxfId="4199" priority="4070" operator="equal">
      <formula>"yellow"</formula>
    </cfRule>
    <cfRule type="cellIs" dxfId="4198" priority="4071" operator="equal">
      <formula>2</formula>
    </cfRule>
    <cfRule type="cellIs" dxfId="4197" priority="4072" operator="equal">
      <formula>"green"</formula>
    </cfRule>
    <cfRule type="cellIs" dxfId="4196" priority="4073" operator="equal">
      <formula>1</formula>
    </cfRule>
    <cfRule type="cellIs" dxfId="4195" priority="4074" operator="equal">
      <formula>"grey"</formula>
    </cfRule>
    <cfRule type="cellIs" dxfId="4194" priority="4075" operator="equal">
      <formula>0</formula>
    </cfRule>
  </conditionalFormatting>
  <conditionalFormatting sqref="G149">
    <cfRule type="cellIs" dxfId="4193" priority="4068" operator="equal">
      <formula>"red"</formula>
    </cfRule>
  </conditionalFormatting>
  <conditionalFormatting sqref="F153:G153">
    <cfRule type="cellIs" dxfId="4192" priority="4066" operator="equal">
      <formula>"red"</formula>
    </cfRule>
  </conditionalFormatting>
  <conditionalFormatting sqref="G153">
    <cfRule type="cellIs" dxfId="4191" priority="4065" operator="equal">
      <formula>"red"</formula>
    </cfRule>
  </conditionalFormatting>
  <conditionalFormatting sqref="F152:G152">
    <cfRule type="cellIs" dxfId="4190" priority="4064" operator="equal">
      <formula>"red"</formula>
    </cfRule>
  </conditionalFormatting>
  <conditionalFormatting sqref="G152">
    <cfRule type="cellIs" dxfId="4189" priority="4063" operator="equal">
      <formula>"red"</formula>
    </cfRule>
  </conditionalFormatting>
  <conditionalFormatting sqref="F143:G143">
    <cfRule type="cellIs" dxfId="4188" priority="4055" operator="equal">
      <formula>"red"</formula>
    </cfRule>
  </conditionalFormatting>
  <conditionalFormatting sqref="G143">
    <cfRule type="cellIs" dxfId="4187" priority="4054" operator="equal">
      <formula>"red"</formula>
    </cfRule>
  </conditionalFormatting>
  <conditionalFormatting sqref="F136:G136">
    <cfRule type="cellIs" dxfId="4186" priority="4056" operator="equal">
      <formula>3</formula>
    </cfRule>
    <cfRule type="cellIs" dxfId="4185" priority="4057" operator="equal">
      <formula>"yellow"</formula>
    </cfRule>
    <cfRule type="cellIs" dxfId="4184" priority="4058" operator="equal">
      <formula>2</formula>
    </cfRule>
    <cfRule type="cellIs" dxfId="4183" priority="4059" operator="equal">
      <formula>"green"</formula>
    </cfRule>
    <cfRule type="cellIs" dxfId="4182" priority="4060" operator="equal">
      <formula>1</formula>
    </cfRule>
    <cfRule type="cellIs" dxfId="4181" priority="4061" operator="equal">
      <formula>"grey"</formula>
    </cfRule>
    <cfRule type="cellIs" dxfId="4180" priority="4062" operator="equal">
      <formula>0</formula>
    </cfRule>
  </conditionalFormatting>
  <conditionalFormatting sqref="F135:G135">
    <cfRule type="cellIs" dxfId="4179" priority="4045" operator="equal">
      <formula>"red"</formula>
    </cfRule>
    <cfRule type="cellIs" dxfId="4178" priority="4047" operator="equal">
      <formula>3</formula>
    </cfRule>
    <cfRule type="cellIs" dxfId="4177" priority="4048" operator="equal">
      <formula>"yellow"</formula>
    </cfRule>
    <cfRule type="cellIs" dxfId="4176" priority="4049" operator="equal">
      <formula>2</formula>
    </cfRule>
    <cfRule type="cellIs" dxfId="4175" priority="4050" operator="equal">
      <formula>"green"</formula>
    </cfRule>
    <cfRule type="cellIs" dxfId="4174" priority="4051" operator="equal">
      <formula>1</formula>
    </cfRule>
    <cfRule type="cellIs" dxfId="4173" priority="4052" operator="equal">
      <formula>"grey"</formula>
    </cfRule>
    <cfRule type="cellIs" dxfId="4172" priority="4053" operator="equal">
      <formula>0</formula>
    </cfRule>
  </conditionalFormatting>
  <conditionalFormatting sqref="G135">
    <cfRule type="cellIs" dxfId="4171" priority="4046" operator="equal">
      <formula>"red"</formula>
    </cfRule>
  </conditionalFormatting>
  <conditionalFormatting sqref="F157:G157">
    <cfRule type="cellIs" dxfId="4170" priority="4036" operator="equal">
      <formula>"red"</formula>
    </cfRule>
    <cfRule type="cellIs" dxfId="4169" priority="4038" operator="equal">
      <formula>3</formula>
    </cfRule>
    <cfRule type="cellIs" dxfId="4168" priority="4039" operator="equal">
      <formula>"yellow"</formula>
    </cfRule>
    <cfRule type="cellIs" dxfId="4167" priority="4040" operator="equal">
      <formula>2</formula>
    </cfRule>
    <cfRule type="cellIs" dxfId="4166" priority="4041" operator="equal">
      <formula>"green"</formula>
    </cfRule>
    <cfRule type="cellIs" dxfId="4165" priority="4042" operator="equal">
      <formula>1</formula>
    </cfRule>
    <cfRule type="cellIs" dxfId="4164" priority="4043" operator="equal">
      <formula>"grey"</formula>
    </cfRule>
    <cfRule type="cellIs" dxfId="4163" priority="4044" operator="equal">
      <formula>0</formula>
    </cfRule>
  </conditionalFormatting>
  <conditionalFormatting sqref="G157">
    <cfRule type="cellIs" dxfId="4162" priority="4037" operator="equal">
      <formula>"red"</formula>
    </cfRule>
  </conditionalFormatting>
  <conditionalFormatting sqref="F143:G143">
    <cfRule type="cellIs" dxfId="4161" priority="4027" operator="equal">
      <formula>"red"</formula>
    </cfRule>
    <cfRule type="cellIs" dxfId="4160" priority="4029" operator="equal">
      <formula>3</formula>
    </cfRule>
    <cfRule type="cellIs" dxfId="4159" priority="4030" operator="equal">
      <formula>"yellow"</formula>
    </cfRule>
    <cfRule type="cellIs" dxfId="4158" priority="4031" operator="equal">
      <formula>2</formula>
    </cfRule>
    <cfRule type="cellIs" dxfId="4157" priority="4032" operator="equal">
      <formula>"green"</formula>
    </cfRule>
    <cfRule type="cellIs" dxfId="4156" priority="4033" operator="equal">
      <formula>1</formula>
    </cfRule>
    <cfRule type="cellIs" dxfId="4155" priority="4034" operator="equal">
      <formula>"grey"</formula>
    </cfRule>
    <cfRule type="cellIs" dxfId="4154" priority="4035" operator="equal">
      <formula>0</formula>
    </cfRule>
  </conditionalFormatting>
  <conditionalFormatting sqref="G143">
    <cfRule type="cellIs" dxfId="4153" priority="4028" operator="equal">
      <formula>"red"</formula>
    </cfRule>
  </conditionalFormatting>
  <conditionalFormatting sqref="F149:G149">
    <cfRule type="cellIs" dxfId="4152" priority="4018" operator="equal">
      <formula>"red"</formula>
    </cfRule>
    <cfRule type="cellIs" dxfId="4151" priority="4020" operator="equal">
      <formula>3</formula>
    </cfRule>
    <cfRule type="cellIs" dxfId="4150" priority="4021" operator="equal">
      <formula>"yellow"</formula>
    </cfRule>
    <cfRule type="cellIs" dxfId="4149" priority="4022" operator="equal">
      <formula>2</formula>
    </cfRule>
    <cfRule type="cellIs" dxfId="4148" priority="4023" operator="equal">
      <formula>"green"</formula>
    </cfRule>
    <cfRule type="cellIs" dxfId="4147" priority="4024" operator="equal">
      <formula>1</formula>
    </cfRule>
    <cfRule type="cellIs" dxfId="4146" priority="4025" operator="equal">
      <formula>"grey"</formula>
    </cfRule>
    <cfRule type="cellIs" dxfId="4145" priority="4026" operator="equal">
      <formula>0</formula>
    </cfRule>
  </conditionalFormatting>
  <conditionalFormatting sqref="G149">
    <cfRule type="cellIs" dxfId="4144" priority="4019" operator="equal">
      <formula>"red"</formula>
    </cfRule>
  </conditionalFormatting>
  <conditionalFormatting sqref="F149:G149">
    <cfRule type="cellIs" dxfId="4143" priority="4009" operator="equal">
      <formula>"red"</formula>
    </cfRule>
    <cfRule type="cellIs" dxfId="4142" priority="4011" operator="equal">
      <formula>3</formula>
    </cfRule>
    <cfRule type="cellIs" dxfId="4141" priority="4012" operator="equal">
      <formula>"yellow"</formula>
    </cfRule>
    <cfRule type="cellIs" dxfId="4140" priority="4013" operator="equal">
      <formula>2</formula>
    </cfRule>
    <cfRule type="cellIs" dxfId="4139" priority="4014" operator="equal">
      <formula>"green"</formula>
    </cfRule>
    <cfRule type="cellIs" dxfId="4138" priority="4015" operator="equal">
      <formula>1</formula>
    </cfRule>
    <cfRule type="cellIs" dxfId="4137" priority="4016" operator="equal">
      <formula>"grey"</formula>
    </cfRule>
    <cfRule type="cellIs" dxfId="4136" priority="4017" operator="equal">
      <formula>0</formula>
    </cfRule>
  </conditionalFormatting>
  <conditionalFormatting sqref="G149">
    <cfRule type="cellIs" dxfId="4135" priority="4010" operator="equal">
      <formula>"red"</formula>
    </cfRule>
  </conditionalFormatting>
  <conditionalFormatting sqref="F142:G142">
    <cfRule type="cellIs" dxfId="4134" priority="4000" operator="equal">
      <formula>"red"</formula>
    </cfRule>
    <cfRule type="cellIs" dxfId="4133" priority="4002" operator="equal">
      <formula>3</formula>
    </cfRule>
    <cfRule type="cellIs" dxfId="4132" priority="4003" operator="equal">
      <formula>"yellow"</formula>
    </cfRule>
    <cfRule type="cellIs" dxfId="4131" priority="4004" operator="equal">
      <formula>2</formula>
    </cfRule>
    <cfRule type="cellIs" dxfId="4130" priority="4005" operator="equal">
      <formula>"green"</formula>
    </cfRule>
    <cfRule type="cellIs" dxfId="4129" priority="4006" operator="equal">
      <formula>1</formula>
    </cfRule>
    <cfRule type="cellIs" dxfId="4128" priority="4007" operator="equal">
      <formula>"grey"</formula>
    </cfRule>
    <cfRule type="cellIs" dxfId="4127" priority="4008" operator="equal">
      <formula>0</formula>
    </cfRule>
  </conditionalFormatting>
  <conditionalFormatting sqref="G142">
    <cfRule type="cellIs" dxfId="4126" priority="4001" operator="equal">
      <formula>"red"</formula>
    </cfRule>
  </conditionalFormatting>
  <conditionalFormatting sqref="F142:G142">
    <cfRule type="cellIs" dxfId="4125" priority="3991" operator="equal">
      <formula>"red"</formula>
    </cfRule>
    <cfRule type="cellIs" dxfId="4124" priority="3993" operator="equal">
      <formula>3</formula>
    </cfRule>
    <cfRule type="cellIs" dxfId="4123" priority="3994" operator="equal">
      <formula>"yellow"</formula>
    </cfRule>
    <cfRule type="cellIs" dxfId="4122" priority="3995" operator="equal">
      <formula>2</formula>
    </cfRule>
    <cfRule type="cellIs" dxfId="4121" priority="3996" operator="equal">
      <formula>"green"</formula>
    </cfRule>
    <cfRule type="cellIs" dxfId="4120" priority="3997" operator="equal">
      <formula>1</formula>
    </cfRule>
    <cfRule type="cellIs" dxfId="4119" priority="3998" operator="equal">
      <formula>"grey"</formula>
    </cfRule>
    <cfRule type="cellIs" dxfId="4118" priority="3999" operator="equal">
      <formula>0</formula>
    </cfRule>
  </conditionalFormatting>
  <conditionalFormatting sqref="G142">
    <cfRule type="cellIs" dxfId="4117" priority="3992" operator="equal">
      <formula>"red"</formula>
    </cfRule>
  </conditionalFormatting>
  <conditionalFormatting sqref="F148:G148">
    <cfRule type="cellIs" dxfId="4116" priority="3982" operator="equal">
      <formula>"red"</formula>
    </cfRule>
    <cfRule type="cellIs" dxfId="4115" priority="3984" operator="equal">
      <formula>3</formula>
    </cfRule>
    <cfRule type="cellIs" dxfId="4114" priority="3985" operator="equal">
      <formula>"yellow"</formula>
    </cfRule>
    <cfRule type="cellIs" dxfId="4113" priority="3986" operator="equal">
      <formula>2</formula>
    </cfRule>
    <cfRule type="cellIs" dxfId="4112" priority="3987" operator="equal">
      <formula>"green"</formula>
    </cfRule>
    <cfRule type="cellIs" dxfId="4111" priority="3988" operator="equal">
      <formula>1</formula>
    </cfRule>
    <cfRule type="cellIs" dxfId="4110" priority="3989" operator="equal">
      <formula>"grey"</formula>
    </cfRule>
    <cfRule type="cellIs" dxfId="4109" priority="3990" operator="equal">
      <formula>0</formula>
    </cfRule>
  </conditionalFormatting>
  <conditionalFormatting sqref="G148">
    <cfRule type="cellIs" dxfId="4108" priority="3983" operator="equal">
      <formula>"red"</formula>
    </cfRule>
  </conditionalFormatting>
  <conditionalFormatting sqref="F148:G148">
    <cfRule type="cellIs" dxfId="4107" priority="3973" operator="equal">
      <formula>"red"</formula>
    </cfRule>
    <cfRule type="cellIs" dxfId="4106" priority="3975" operator="equal">
      <formula>3</formula>
    </cfRule>
    <cfRule type="cellIs" dxfId="4105" priority="3976" operator="equal">
      <formula>"yellow"</formula>
    </cfRule>
    <cfRule type="cellIs" dxfId="4104" priority="3977" operator="equal">
      <formula>2</formula>
    </cfRule>
    <cfRule type="cellIs" dxfId="4103" priority="3978" operator="equal">
      <formula>"green"</formula>
    </cfRule>
    <cfRule type="cellIs" dxfId="4102" priority="3979" operator="equal">
      <formula>1</formula>
    </cfRule>
    <cfRule type="cellIs" dxfId="4101" priority="3980" operator="equal">
      <formula>"grey"</formula>
    </cfRule>
    <cfRule type="cellIs" dxfId="4100" priority="3981" operator="equal">
      <formula>0</formula>
    </cfRule>
  </conditionalFormatting>
  <conditionalFormatting sqref="G148">
    <cfRule type="cellIs" dxfId="4099" priority="3974" operator="equal">
      <formula>"red"</formula>
    </cfRule>
  </conditionalFormatting>
  <conditionalFormatting sqref="F156:G156">
    <cfRule type="cellIs" dxfId="4098" priority="3965" operator="equal">
      <formula>"red"</formula>
    </cfRule>
    <cfRule type="cellIs" dxfId="4097" priority="3966" operator="equal">
      <formula>3</formula>
    </cfRule>
    <cfRule type="cellIs" dxfId="4096" priority="3967" operator="equal">
      <formula>"yellow"</formula>
    </cfRule>
    <cfRule type="cellIs" dxfId="4095" priority="3968" operator="equal">
      <formula>2</formula>
    </cfRule>
    <cfRule type="cellIs" dxfId="4094" priority="3969" operator="equal">
      <formula>"green"</formula>
    </cfRule>
    <cfRule type="cellIs" dxfId="4093" priority="3970" operator="equal">
      <formula>1</formula>
    </cfRule>
    <cfRule type="cellIs" dxfId="4092" priority="3971" operator="equal">
      <formula>"grey"</formula>
    </cfRule>
    <cfRule type="cellIs" dxfId="4091" priority="3972" operator="equal">
      <formula>0</formula>
    </cfRule>
  </conditionalFormatting>
  <conditionalFormatting sqref="F159:G159">
    <cfRule type="cellIs" dxfId="4090" priority="3957" operator="equal">
      <formula>"red"</formula>
    </cfRule>
  </conditionalFormatting>
  <conditionalFormatting sqref="G159">
    <cfRule type="cellIs" dxfId="4089" priority="3956" operator="equal">
      <formula>"red"</formula>
    </cfRule>
  </conditionalFormatting>
  <conditionalFormatting sqref="F160:G160">
    <cfRule type="cellIs" dxfId="4088" priority="3948" operator="equal">
      <formula>"red"</formula>
    </cfRule>
  </conditionalFormatting>
  <conditionalFormatting sqref="G160">
    <cfRule type="cellIs" dxfId="4087" priority="3947" operator="equal">
      <formula>"red"</formula>
    </cfRule>
  </conditionalFormatting>
  <conditionalFormatting sqref="F219:G219">
    <cfRule type="cellIs" dxfId="4086" priority="3958" operator="equal">
      <formula>3</formula>
    </cfRule>
    <cfRule type="cellIs" dxfId="4085" priority="3959" operator="equal">
      <formula>"yellow"</formula>
    </cfRule>
    <cfRule type="cellIs" dxfId="4084" priority="3960" operator="equal">
      <formula>2</formula>
    </cfRule>
    <cfRule type="cellIs" dxfId="4083" priority="3961" operator="equal">
      <formula>"green"</formula>
    </cfRule>
    <cfRule type="cellIs" dxfId="4082" priority="3962" operator="equal">
      <formula>1</formula>
    </cfRule>
    <cfRule type="cellIs" dxfId="4081" priority="3963" operator="equal">
      <formula>"grey"</formula>
    </cfRule>
    <cfRule type="cellIs" dxfId="4080" priority="3964" operator="equal">
      <formula>0</formula>
    </cfRule>
  </conditionalFormatting>
  <conditionalFormatting sqref="F167:G167">
    <cfRule type="cellIs" dxfId="4079" priority="3949" operator="equal">
      <formula>3</formula>
    </cfRule>
    <cfRule type="cellIs" dxfId="4078" priority="3950" operator="equal">
      <formula>"yellow"</formula>
    </cfRule>
    <cfRule type="cellIs" dxfId="4077" priority="3951" operator="equal">
      <formula>2</formula>
    </cfRule>
    <cfRule type="cellIs" dxfId="4076" priority="3952" operator="equal">
      <formula>"green"</formula>
    </cfRule>
    <cfRule type="cellIs" dxfId="4075" priority="3953" operator="equal">
      <formula>1</formula>
    </cfRule>
    <cfRule type="cellIs" dxfId="4074" priority="3954" operator="equal">
      <formula>"grey"</formula>
    </cfRule>
    <cfRule type="cellIs" dxfId="4073" priority="3955" operator="equal">
      <formula>0</formula>
    </cfRule>
  </conditionalFormatting>
  <conditionalFormatting sqref="F162:G162">
    <cfRule type="cellIs" dxfId="4072" priority="3939" operator="equal">
      <formula>"red"</formula>
    </cfRule>
  </conditionalFormatting>
  <conditionalFormatting sqref="G162">
    <cfRule type="cellIs" dxfId="4071" priority="3938" operator="equal">
      <formula>"red"</formula>
    </cfRule>
  </conditionalFormatting>
  <conditionalFormatting sqref="F161:G161">
    <cfRule type="cellIs" dxfId="4070" priority="3937" operator="equal">
      <formula>"red"</formula>
    </cfRule>
  </conditionalFormatting>
  <conditionalFormatting sqref="G161">
    <cfRule type="cellIs" dxfId="4069" priority="3936" operator="equal">
      <formula>"red"</formula>
    </cfRule>
  </conditionalFormatting>
  <conditionalFormatting sqref="F160:G160">
    <cfRule type="cellIs" dxfId="4068" priority="3940" operator="equal">
      <formula>3</formula>
    </cfRule>
    <cfRule type="cellIs" dxfId="4067" priority="3941" operator="equal">
      <formula>"yellow"</formula>
    </cfRule>
    <cfRule type="cellIs" dxfId="4066" priority="3942" operator="equal">
      <formula>2</formula>
    </cfRule>
    <cfRule type="cellIs" dxfId="4065" priority="3943" operator="equal">
      <formula>"green"</formula>
    </cfRule>
    <cfRule type="cellIs" dxfId="4064" priority="3944" operator="equal">
      <formula>1</formula>
    </cfRule>
    <cfRule type="cellIs" dxfId="4063" priority="3945" operator="equal">
      <formula>"grey"</formula>
    </cfRule>
    <cfRule type="cellIs" dxfId="4062" priority="3946" operator="equal">
      <formula>0</formula>
    </cfRule>
  </conditionalFormatting>
  <conditionalFormatting sqref="F161:G161">
    <cfRule type="cellIs" dxfId="4061" priority="3935" operator="equal">
      <formula>"red"</formula>
    </cfRule>
  </conditionalFormatting>
  <conditionalFormatting sqref="G161">
    <cfRule type="cellIs" dxfId="4060" priority="3934" operator="equal">
      <formula>"red"</formula>
    </cfRule>
  </conditionalFormatting>
  <conditionalFormatting sqref="F160:G160">
    <cfRule type="cellIs" dxfId="4059" priority="3926" operator="equal">
      <formula>"red"</formula>
    </cfRule>
  </conditionalFormatting>
  <conditionalFormatting sqref="G160">
    <cfRule type="cellIs" dxfId="4058" priority="3925" operator="equal">
      <formula>"red"</formula>
    </cfRule>
  </conditionalFormatting>
  <conditionalFormatting sqref="F165:G165">
    <cfRule type="cellIs" dxfId="4057" priority="3927" operator="equal">
      <formula>3</formula>
    </cfRule>
    <cfRule type="cellIs" dxfId="4056" priority="3928" operator="equal">
      <formula>"yellow"</formula>
    </cfRule>
    <cfRule type="cellIs" dxfId="4055" priority="3929" operator="equal">
      <formula>2</formula>
    </cfRule>
    <cfRule type="cellIs" dxfId="4054" priority="3930" operator="equal">
      <formula>"green"</formula>
    </cfRule>
    <cfRule type="cellIs" dxfId="4053" priority="3931" operator="equal">
      <formula>1</formula>
    </cfRule>
    <cfRule type="cellIs" dxfId="4052" priority="3932" operator="equal">
      <formula>"grey"</formula>
    </cfRule>
    <cfRule type="cellIs" dxfId="4051" priority="3933" operator="equal">
      <formula>0</formula>
    </cfRule>
  </conditionalFormatting>
  <conditionalFormatting sqref="F164:G164">
    <cfRule type="cellIs" dxfId="4050" priority="3917" operator="equal">
      <formula>"red"</formula>
    </cfRule>
    <cfRule type="cellIs" dxfId="4049" priority="3918" operator="equal">
      <formula>3</formula>
    </cfRule>
    <cfRule type="cellIs" dxfId="4048" priority="3919" operator="equal">
      <formula>"yellow"</formula>
    </cfRule>
    <cfRule type="cellIs" dxfId="4047" priority="3920" operator="equal">
      <formula>2</formula>
    </cfRule>
    <cfRule type="cellIs" dxfId="4046" priority="3921" operator="equal">
      <formula>"green"</formula>
    </cfRule>
    <cfRule type="cellIs" dxfId="4045" priority="3922" operator="equal">
      <formula>1</formula>
    </cfRule>
    <cfRule type="cellIs" dxfId="4044" priority="3923" operator="equal">
      <formula>"grey"</formula>
    </cfRule>
    <cfRule type="cellIs" dxfId="4043" priority="3924" operator="equal">
      <formula>0</formula>
    </cfRule>
  </conditionalFormatting>
  <conditionalFormatting sqref="F169:G169">
    <cfRule type="cellIs" dxfId="4042" priority="3909" operator="equal">
      <formula>"red"</formula>
    </cfRule>
    <cfRule type="cellIs" dxfId="4041" priority="3910" operator="equal">
      <formula>3</formula>
    </cfRule>
    <cfRule type="cellIs" dxfId="4040" priority="3911" operator="equal">
      <formula>"yellow"</formula>
    </cfRule>
    <cfRule type="cellIs" dxfId="4039" priority="3912" operator="equal">
      <formula>2</formula>
    </cfRule>
    <cfRule type="cellIs" dxfId="4038" priority="3913" operator="equal">
      <formula>"green"</formula>
    </cfRule>
    <cfRule type="cellIs" dxfId="4037" priority="3914" operator="equal">
      <formula>1</formula>
    </cfRule>
    <cfRule type="cellIs" dxfId="4036" priority="3915" operator="equal">
      <formula>"grey"</formula>
    </cfRule>
    <cfRule type="cellIs" dxfId="4035" priority="3916" operator="equal">
      <formula>0</formula>
    </cfRule>
  </conditionalFormatting>
  <conditionalFormatting sqref="F172:G172">
    <cfRule type="cellIs" dxfId="4034" priority="3901" operator="equal">
      <formula>"red"</formula>
    </cfRule>
    <cfRule type="cellIs" dxfId="4033" priority="3902" operator="equal">
      <formula>3</formula>
    </cfRule>
    <cfRule type="cellIs" dxfId="4032" priority="3903" operator="equal">
      <formula>"yellow"</formula>
    </cfRule>
    <cfRule type="cellIs" dxfId="4031" priority="3904" operator="equal">
      <formula>2</formula>
    </cfRule>
    <cfRule type="cellIs" dxfId="4030" priority="3905" operator="equal">
      <formula>"green"</formula>
    </cfRule>
    <cfRule type="cellIs" dxfId="4029" priority="3906" operator="equal">
      <formula>1</formula>
    </cfRule>
    <cfRule type="cellIs" dxfId="4028" priority="3907" operator="equal">
      <formula>"grey"</formula>
    </cfRule>
    <cfRule type="cellIs" dxfId="4027" priority="3908" operator="equal">
      <formula>0</formula>
    </cfRule>
  </conditionalFormatting>
  <conditionalFormatting sqref="F172:G172">
    <cfRule type="cellIs" dxfId="4026" priority="3893" operator="equal">
      <formula>"red"</formula>
    </cfRule>
    <cfRule type="cellIs" dxfId="4025" priority="3894" operator="equal">
      <formula>3</formula>
    </cfRule>
    <cfRule type="cellIs" dxfId="4024" priority="3895" operator="equal">
      <formula>"yellow"</formula>
    </cfRule>
    <cfRule type="cellIs" dxfId="4023" priority="3896" operator="equal">
      <formula>2</formula>
    </cfRule>
    <cfRule type="cellIs" dxfId="4022" priority="3897" operator="equal">
      <formula>"green"</formula>
    </cfRule>
    <cfRule type="cellIs" dxfId="4021" priority="3898" operator="equal">
      <formula>1</formula>
    </cfRule>
    <cfRule type="cellIs" dxfId="4020" priority="3899" operator="equal">
      <formula>"grey"</formula>
    </cfRule>
    <cfRule type="cellIs" dxfId="4019" priority="3900" operator="equal">
      <formula>0</formula>
    </cfRule>
  </conditionalFormatting>
  <conditionalFormatting sqref="F171:G171">
    <cfRule type="cellIs" dxfId="4018" priority="3885" operator="equal">
      <formula>"red"</formula>
    </cfRule>
    <cfRule type="cellIs" dxfId="4017" priority="3886" operator="equal">
      <formula>3</formula>
    </cfRule>
    <cfRule type="cellIs" dxfId="4016" priority="3887" operator="equal">
      <formula>"yellow"</formula>
    </cfRule>
    <cfRule type="cellIs" dxfId="4015" priority="3888" operator="equal">
      <formula>2</formula>
    </cfRule>
    <cfRule type="cellIs" dxfId="4014" priority="3889" operator="equal">
      <formula>"green"</formula>
    </cfRule>
    <cfRule type="cellIs" dxfId="4013" priority="3890" operator="equal">
      <formula>1</formula>
    </cfRule>
    <cfRule type="cellIs" dxfId="4012" priority="3891" operator="equal">
      <formula>"grey"</formula>
    </cfRule>
    <cfRule type="cellIs" dxfId="4011" priority="3892" operator="equal">
      <formula>0</formula>
    </cfRule>
  </conditionalFormatting>
  <conditionalFormatting sqref="F171:G171">
    <cfRule type="cellIs" dxfId="4010" priority="3877" operator="equal">
      <formula>"red"</formula>
    </cfRule>
    <cfRule type="cellIs" dxfId="4009" priority="3878" operator="equal">
      <formula>3</formula>
    </cfRule>
    <cfRule type="cellIs" dxfId="4008" priority="3879" operator="equal">
      <formula>"yellow"</formula>
    </cfRule>
    <cfRule type="cellIs" dxfId="4007" priority="3880" operator="equal">
      <formula>2</formula>
    </cfRule>
    <cfRule type="cellIs" dxfId="4006" priority="3881" operator="equal">
      <formula>"green"</formula>
    </cfRule>
    <cfRule type="cellIs" dxfId="4005" priority="3882" operator="equal">
      <formula>1</formula>
    </cfRule>
    <cfRule type="cellIs" dxfId="4004" priority="3883" operator="equal">
      <formula>"grey"</formula>
    </cfRule>
    <cfRule type="cellIs" dxfId="4003" priority="3884" operator="equal">
      <formula>0</formula>
    </cfRule>
  </conditionalFormatting>
  <conditionalFormatting sqref="F177:G177">
    <cfRule type="cellIs" dxfId="4002" priority="3869" operator="equal">
      <formula>"red"</formula>
    </cfRule>
    <cfRule type="cellIs" dxfId="4001" priority="3870" operator="equal">
      <formula>3</formula>
    </cfRule>
    <cfRule type="cellIs" dxfId="4000" priority="3871" operator="equal">
      <formula>"yellow"</formula>
    </cfRule>
    <cfRule type="cellIs" dxfId="3999" priority="3872" operator="equal">
      <formula>2</formula>
    </cfRule>
    <cfRule type="cellIs" dxfId="3998" priority="3873" operator="equal">
      <formula>"green"</formula>
    </cfRule>
    <cfRule type="cellIs" dxfId="3997" priority="3874" operator="equal">
      <formula>1</formula>
    </cfRule>
    <cfRule type="cellIs" dxfId="3996" priority="3875" operator="equal">
      <formula>"grey"</formula>
    </cfRule>
    <cfRule type="cellIs" dxfId="3995" priority="3876" operator="equal">
      <formula>0</formula>
    </cfRule>
  </conditionalFormatting>
  <conditionalFormatting sqref="F174:G174">
    <cfRule type="cellIs" dxfId="3994" priority="3861" operator="equal">
      <formula>"red"</formula>
    </cfRule>
    <cfRule type="cellIs" dxfId="3993" priority="3862" operator="equal">
      <formula>3</formula>
    </cfRule>
    <cfRule type="cellIs" dxfId="3992" priority="3863" operator="equal">
      <formula>"yellow"</formula>
    </cfRule>
    <cfRule type="cellIs" dxfId="3991" priority="3864" operator="equal">
      <formula>2</formula>
    </cfRule>
    <cfRule type="cellIs" dxfId="3990" priority="3865" operator="equal">
      <formula>"green"</formula>
    </cfRule>
    <cfRule type="cellIs" dxfId="3989" priority="3866" operator="equal">
      <formula>1</formula>
    </cfRule>
    <cfRule type="cellIs" dxfId="3988" priority="3867" operator="equal">
      <formula>"grey"</formula>
    </cfRule>
    <cfRule type="cellIs" dxfId="3987" priority="3868" operator="equal">
      <formula>0</formula>
    </cfRule>
  </conditionalFormatting>
  <conditionalFormatting sqref="F177:G177">
    <cfRule type="cellIs" dxfId="3986" priority="3853" operator="equal">
      <formula>"red"</formula>
    </cfRule>
    <cfRule type="cellIs" dxfId="3985" priority="3854" operator="equal">
      <formula>3</formula>
    </cfRule>
    <cfRule type="cellIs" dxfId="3984" priority="3855" operator="equal">
      <formula>"yellow"</formula>
    </cfRule>
    <cfRule type="cellIs" dxfId="3983" priority="3856" operator="equal">
      <formula>2</formula>
    </cfRule>
    <cfRule type="cellIs" dxfId="3982" priority="3857" operator="equal">
      <formula>"green"</formula>
    </cfRule>
    <cfRule type="cellIs" dxfId="3981" priority="3858" operator="equal">
      <formula>1</formula>
    </cfRule>
    <cfRule type="cellIs" dxfId="3980" priority="3859" operator="equal">
      <formula>"grey"</formula>
    </cfRule>
    <cfRule type="cellIs" dxfId="3979" priority="3860" operator="equal">
      <formula>0</formula>
    </cfRule>
  </conditionalFormatting>
  <conditionalFormatting sqref="F177:G177">
    <cfRule type="cellIs" dxfId="3978" priority="3845" operator="equal">
      <formula>"red"</formula>
    </cfRule>
    <cfRule type="cellIs" dxfId="3977" priority="3846" operator="equal">
      <formula>3</formula>
    </cfRule>
    <cfRule type="cellIs" dxfId="3976" priority="3847" operator="equal">
      <formula>"yellow"</formula>
    </cfRule>
    <cfRule type="cellIs" dxfId="3975" priority="3848" operator="equal">
      <formula>2</formula>
    </cfRule>
    <cfRule type="cellIs" dxfId="3974" priority="3849" operator="equal">
      <formula>"green"</formula>
    </cfRule>
    <cfRule type="cellIs" dxfId="3973" priority="3850" operator="equal">
      <formula>1</formula>
    </cfRule>
    <cfRule type="cellIs" dxfId="3972" priority="3851" operator="equal">
      <formula>"grey"</formula>
    </cfRule>
    <cfRule type="cellIs" dxfId="3971" priority="3852" operator="equal">
      <formula>0</formula>
    </cfRule>
  </conditionalFormatting>
  <conditionalFormatting sqref="F176:G176">
    <cfRule type="cellIs" dxfId="3970" priority="3837" operator="equal">
      <formula>"red"</formula>
    </cfRule>
    <cfRule type="cellIs" dxfId="3969" priority="3838" operator="equal">
      <formula>3</formula>
    </cfRule>
    <cfRule type="cellIs" dxfId="3968" priority="3839" operator="equal">
      <formula>"yellow"</formula>
    </cfRule>
    <cfRule type="cellIs" dxfId="3967" priority="3840" operator="equal">
      <formula>2</formula>
    </cfRule>
    <cfRule type="cellIs" dxfId="3966" priority="3841" operator="equal">
      <formula>"green"</formula>
    </cfRule>
    <cfRule type="cellIs" dxfId="3965" priority="3842" operator="equal">
      <formula>1</formula>
    </cfRule>
    <cfRule type="cellIs" dxfId="3964" priority="3843" operator="equal">
      <formula>"grey"</formula>
    </cfRule>
    <cfRule type="cellIs" dxfId="3963" priority="3844" operator="equal">
      <formula>0</formula>
    </cfRule>
  </conditionalFormatting>
  <conditionalFormatting sqref="F176:G176">
    <cfRule type="cellIs" dxfId="3962" priority="3829" operator="equal">
      <formula>"red"</formula>
    </cfRule>
    <cfRule type="cellIs" dxfId="3961" priority="3830" operator="equal">
      <formula>3</formula>
    </cfRule>
    <cfRule type="cellIs" dxfId="3960" priority="3831" operator="equal">
      <formula>"yellow"</formula>
    </cfRule>
    <cfRule type="cellIs" dxfId="3959" priority="3832" operator="equal">
      <formula>2</formula>
    </cfRule>
    <cfRule type="cellIs" dxfId="3958" priority="3833" operator="equal">
      <formula>"green"</formula>
    </cfRule>
    <cfRule type="cellIs" dxfId="3957" priority="3834" operator="equal">
      <formula>1</formula>
    </cfRule>
    <cfRule type="cellIs" dxfId="3956" priority="3835" operator="equal">
      <formula>"grey"</formula>
    </cfRule>
    <cfRule type="cellIs" dxfId="3955" priority="3836" operator="equal">
      <formula>0</formula>
    </cfRule>
  </conditionalFormatting>
  <conditionalFormatting sqref="F168:G168">
    <cfRule type="cellIs" dxfId="3954" priority="3821" operator="equal">
      <formula>"red"</formula>
    </cfRule>
  </conditionalFormatting>
  <conditionalFormatting sqref="G168">
    <cfRule type="cellIs" dxfId="3953" priority="3820" operator="equal">
      <formula>"red"</formula>
    </cfRule>
  </conditionalFormatting>
  <conditionalFormatting sqref="F168:G168">
    <cfRule type="cellIs" dxfId="3952" priority="3822" operator="equal">
      <formula>3</formula>
    </cfRule>
    <cfRule type="cellIs" dxfId="3951" priority="3823" operator="equal">
      <formula>"yellow"</formula>
    </cfRule>
    <cfRule type="cellIs" dxfId="3950" priority="3824" operator="equal">
      <formula>2</formula>
    </cfRule>
    <cfRule type="cellIs" dxfId="3949" priority="3825" operator="equal">
      <formula>"green"</formula>
    </cfRule>
    <cfRule type="cellIs" dxfId="3948" priority="3826" operator="equal">
      <formula>1</formula>
    </cfRule>
    <cfRule type="cellIs" dxfId="3947" priority="3827" operator="equal">
      <formula>"grey"</formula>
    </cfRule>
    <cfRule type="cellIs" dxfId="3946" priority="3828" operator="equal">
      <formula>0</formula>
    </cfRule>
  </conditionalFormatting>
  <conditionalFormatting sqref="F168:G168">
    <cfRule type="cellIs" dxfId="3945" priority="3812" operator="equal">
      <formula>"red"</formula>
    </cfRule>
    <cfRule type="cellIs" dxfId="3944" priority="3813" operator="equal">
      <formula>3</formula>
    </cfRule>
    <cfRule type="cellIs" dxfId="3943" priority="3814" operator="equal">
      <formula>"yellow"</formula>
    </cfRule>
    <cfRule type="cellIs" dxfId="3942" priority="3815" operator="equal">
      <formula>2</formula>
    </cfRule>
    <cfRule type="cellIs" dxfId="3941" priority="3816" operator="equal">
      <formula>"green"</formula>
    </cfRule>
    <cfRule type="cellIs" dxfId="3940" priority="3817" operator="equal">
      <formula>1</formula>
    </cfRule>
    <cfRule type="cellIs" dxfId="3939" priority="3818" operator="equal">
      <formula>"grey"</formula>
    </cfRule>
    <cfRule type="cellIs" dxfId="3938" priority="3819" operator="equal">
      <formula>0</formula>
    </cfRule>
  </conditionalFormatting>
  <conditionalFormatting sqref="F173:G173">
    <cfRule type="cellIs" dxfId="3937" priority="3804" operator="equal">
      <formula>"red"</formula>
    </cfRule>
    <cfRule type="cellIs" dxfId="3936" priority="3805" operator="equal">
      <formula>3</formula>
    </cfRule>
    <cfRule type="cellIs" dxfId="3935" priority="3806" operator="equal">
      <formula>"yellow"</formula>
    </cfRule>
    <cfRule type="cellIs" dxfId="3934" priority="3807" operator="equal">
      <formula>2</formula>
    </cfRule>
    <cfRule type="cellIs" dxfId="3933" priority="3808" operator="equal">
      <formula>"green"</formula>
    </cfRule>
    <cfRule type="cellIs" dxfId="3932" priority="3809" operator="equal">
      <formula>1</formula>
    </cfRule>
    <cfRule type="cellIs" dxfId="3931" priority="3810" operator="equal">
      <formula>"grey"</formula>
    </cfRule>
    <cfRule type="cellIs" dxfId="3930" priority="3811" operator="equal">
      <formula>0</formula>
    </cfRule>
  </conditionalFormatting>
  <conditionalFormatting sqref="F189:G189">
    <cfRule type="cellIs" dxfId="3929" priority="3803" operator="equal">
      <formula>"red"</formula>
    </cfRule>
  </conditionalFormatting>
  <conditionalFormatting sqref="G189">
    <cfRule type="cellIs" dxfId="3928" priority="3802" operator="equal">
      <formula>"red"</formula>
    </cfRule>
  </conditionalFormatting>
  <conditionalFormatting sqref="F192:G192">
    <cfRule type="cellIs" dxfId="3927" priority="3793" operator="equal">
      <formula>"red"</formula>
    </cfRule>
    <cfRule type="cellIs" dxfId="3926" priority="3795" operator="equal">
      <formula>3</formula>
    </cfRule>
    <cfRule type="cellIs" dxfId="3925" priority="3796" operator="equal">
      <formula>"yellow"</formula>
    </cfRule>
    <cfRule type="cellIs" dxfId="3924" priority="3797" operator="equal">
      <formula>2</formula>
    </cfRule>
    <cfRule type="cellIs" dxfId="3923" priority="3798" operator="equal">
      <formula>"green"</formula>
    </cfRule>
    <cfRule type="cellIs" dxfId="3922" priority="3799" operator="equal">
      <formula>1</formula>
    </cfRule>
    <cfRule type="cellIs" dxfId="3921" priority="3800" operator="equal">
      <formula>"grey"</formula>
    </cfRule>
    <cfRule type="cellIs" dxfId="3920" priority="3801" operator="equal">
      <formula>0</formula>
    </cfRule>
  </conditionalFormatting>
  <conditionalFormatting sqref="G192">
    <cfRule type="cellIs" dxfId="3919" priority="3794" operator="equal">
      <formula>"red"</formula>
    </cfRule>
  </conditionalFormatting>
  <conditionalFormatting sqref="F186:G186">
    <cfRule type="cellIs" dxfId="3918" priority="3785" operator="equal">
      <formula>"red"</formula>
    </cfRule>
    <cfRule type="cellIs" dxfId="3917" priority="3786" operator="equal">
      <formula>3</formula>
    </cfRule>
    <cfRule type="cellIs" dxfId="3916" priority="3787" operator="equal">
      <formula>"yellow"</formula>
    </cfRule>
    <cfRule type="cellIs" dxfId="3915" priority="3788" operator="equal">
      <formula>2</formula>
    </cfRule>
    <cfRule type="cellIs" dxfId="3914" priority="3789" operator="equal">
      <formula>"green"</formula>
    </cfRule>
    <cfRule type="cellIs" dxfId="3913" priority="3790" operator="equal">
      <formula>1</formula>
    </cfRule>
    <cfRule type="cellIs" dxfId="3912" priority="3791" operator="equal">
      <formula>"grey"</formula>
    </cfRule>
    <cfRule type="cellIs" dxfId="3911" priority="3792" operator="equal">
      <formula>0</formula>
    </cfRule>
  </conditionalFormatting>
  <conditionalFormatting sqref="F181:G181">
    <cfRule type="cellIs" dxfId="3910" priority="3777" operator="equal">
      <formula>"red"</formula>
    </cfRule>
    <cfRule type="cellIs" dxfId="3909" priority="3778" operator="equal">
      <formula>3</formula>
    </cfRule>
    <cfRule type="cellIs" dxfId="3908" priority="3779" operator="equal">
      <formula>"yellow"</formula>
    </cfRule>
    <cfRule type="cellIs" dxfId="3907" priority="3780" operator="equal">
      <formula>2</formula>
    </cfRule>
    <cfRule type="cellIs" dxfId="3906" priority="3781" operator="equal">
      <formula>"green"</formula>
    </cfRule>
    <cfRule type="cellIs" dxfId="3905" priority="3782" operator="equal">
      <formula>1</formula>
    </cfRule>
    <cfRule type="cellIs" dxfId="3904" priority="3783" operator="equal">
      <formula>"grey"</formula>
    </cfRule>
    <cfRule type="cellIs" dxfId="3903" priority="3784" operator="equal">
      <formula>0</formula>
    </cfRule>
  </conditionalFormatting>
  <conditionalFormatting sqref="F157:G157">
    <cfRule type="cellIs" dxfId="3902" priority="3769" operator="equal">
      <formula>"red"</formula>
    </cfRule>
  </conditionalFormatting>
  <conditionalFormatting sqref="G157">
    <cfRule type="cellIs" dxfId="3901" priority="3768" operator="equal">
      <formula>"red"</formula>
    </cfRule>
  </conditionalFormatting>
  <conditionalFormatting sqref="F156:G156">
    <cfRule type="cellIs" dxfId="3900" priority="3760" operator="equal">
      <formula>"red"</formula>
    </cfRule>
  </conditionalFormatting>
  <conditionalFormatting sqref="G156">
    <cfRule type="cellIs" dxfId="3899" priority="3759" operator="equal">
      <formula>"red"</formula>
    </cfRule>
  </conditionalFormatting>
  <conditionalFormatting sqref="F147:G147">
    <cfRule type="cellIs" dxfId="3898" priority="3770" operator="equal">
      <formula>3</formula>
    </cfRule>
    <cfRule type="cellIs" dxfId="3897" priority="3771" operator="equal">
      <formula>"yellow"</formula>
    </cfRule>
    <cfRule type="cellIs" dxfId="3896" priority="3772" operator="equal">
      <formula>2</formula>
    </cfRule>
    <cfRule type="cellIs" dxfId="3895" priority="3773" operator="equal">
      <formula>"green"</formula>
    </cfRule>
    <cfRule type="cellIs" dxfId="3894" priority="3774" operator="equal">
      <formula>1</formula>
    </cfRule>
    <cfRule type="cellIs" dxfId="3893" priority="3775" operator="equal">
      <formula>"grey"</formula>
    </cfRule>
    <cfRule type="cellIs" dxfId="3892" priority="3776" operator="equal">
      <formula>0</formula>
    </cfRule>
  </conditionalFormatting>
  <conditionalFormatting sqref="F147:G147">
    <cfRule type="cellIs" dxfId="3891" priority="3761" operator="equal">
      <formula>3</formula>
    </cfRule>
    <cfRule type="cellIs" dxfId="3890" priority="3762" operator="equal">
      <formula>"yellow"</formula>
    </cfRule>
    <cfRule type="cellIs" dxfId="3889" priority="3763" operator="equal">
      <formula>2</formula>
    </cfRule>
    <cfRule type="cellIs" dxfId="3888" priority="3764" operator="equal">
      <formula>"green"</formula>
    </cfRule>
    <cfRule type="cellIs" dxfId="3887" priority="3765" operator="equal">
      <formula>1</formula>
    </cfRule>
    <cfRule type="cellIs" dxfId="3886" priority="3766" operator="equal">
      <formula>"grey"</formula>
    </cfRule>
    <cfRule type="cellIs" dxfId="3885" priority="3767" operator="equal">
      <formula>0</formula>
    </cfRule>
  </conditionalFormatting>
  <conditionalFormatting sqref="F153:G153">
    <cfRule type="cellIs" dxfId="3884" priority="3750" operator="equal">
      <formula>"red"</formula>
    </cfRule>
    <cfRule type="cellIs" dxfId="3883" priority="3752" operator="equal">
      <formula>3</formula>
    </cfRule>
    <cfRule type="cellIs" dxfId="3882" priority="3753" operator="equal">
      <formula>"yellow"</formula>
    </cfRule>
    <cfRule type="cellIs" dxfId="3881" priority="3754" operator="equal">
      <formula>2</formula>
    </cfRule>
    <cfRule type="cellIs" dxfId="3880" priority="3755" operator="equal">
      <formula>"green"</formula>
    </cfRule>
    <cfRule type="cellIs" dxfId="3879" priority="3756" operator="equal">
      <formula>1</formula>
    </cfRule>
    <cfRule type="cellIs" dxfId="3878" priority="3757" operator="equal">
      <formula>"grey"</formula>
    </cfRule>
    <cfRule type="cellIs" dxfId="3877" priority="3758" operator="equal">
      <formula>0</formula>
    </cfRule>
  </conditionalFormatting>
  <conditionalFormatting sqref="G153">
    <cfRule type="cellIs" dxfId="3876" priority="3751" operator="equal">
      <formula>"red"</formula>
    </cfRule>
  </conditionalFormatting>
  <conditionalFormatting sqref="F153:G153">
    <cfRule type="cellIs" dxfId="3875" priority="3741" operator="equal">
      <formula>"red"</formula>
    </cfRule>
    <cfRule type="cellIs" dxfId="3874" priority="3743" operator="equal">
      <formula>3</formula>
    </cfRule>
    <cfRule type="cellIs" dxfId="3873" priority="3744" operator="equal">
      <formula>"yellow"</formula>
    </cfRule>
    <cfRule type="cellIs" dxfId="3872" priority="3745" operator="equal">
      <formula>2</formula>
    </cfRule>
    <cfRule type="cellIs" dxfId="3871" priority="3746" operator="equal">
      <formula>"green"</formula>
    </cfRule>
    <cfRule type="cellIs" dxfId="3870" priority="3747" operator="equal">
      <formula>1</formula>
    </cfRule>
    <cfRule type="cellIs" dxfId="3869" priority="3748" operator="equal">
      <formula>"grey"</formula>
    </cfRule>
    <cfRule type="cellIs" dxfId="3868" priority="3749" operator="equal">
      <formula>0</formula>
    </cfRule>
  </conditionalFormatting>
  <conditionalFormatting sqref="G153">
    <cfRule type="cellIs" dxfId="3867" priority="3742" operator="equal">
      <formula>"red"</formula>
    </cfRule>
  </conditionalFormatting>
  <conditionalFormatting sqref="F146:G146">
    <cfRule type="cellIs" dxfId="3866" priority="3732" operator="equal">
      <formula>"red"</formula>
    </cfRule>
    <cfRule type="cellIs" dxfId="3865" priority="3734" operator="equal">
      <formula>3</formula>
    </cfRule>
    <cfRule type="cellIs" dxfId="3864" priority="3735" operator="equal">
      <formula>"yellow"</formula>
    </cfRule>
    <cfRule type="cellIs" dxfId="3863" priority="3736" operator="equal">
      <formula>2</formula>
    </cfRule>
    <cfRule type="cellIs" dxfId="3862" priority="3737" operator="equal">
      <formula>"green"</formula>
    </cfRule>
    <cfRule type="cellIs" dxfId="3861" priority="3738" operator="equal">
      <formula>1</formula>
    </cfRule>
    <cfRule type="cellIs" dxfId="3860" priority="3739" operator="equal">
      <formula>"grey"</formula>
    </cfRule>
    <cfRule type="cellIs" dxfId="3859" priority="3740" operator="equal">
      <formula>0</formula>
    </cfRule>
  </conditionalFormatting>
  <conditionalFormatting sqref="G146">
    <cfRule type="cellIs" dxfId="3858" priority="3733" operator="equal">
      <formula>"red"</formula>
    </cfRule>
  </conditionalFormatting>
  <conditionalFormatting sqref="F146:G146">
    <cfRule type="cellIs" dxfId="3857" priority="3723" operator="equal">
      <formula>"red"</formula>
    </cfRule>
    <cfRule type="cellIs" dxfId="3856" priority="3725" operator="equal">
      <formula>3</formula>
    </cfRule>
    <cfRule type="cellIs" dxfId="3855" priority="3726" operator="equal">
      <formula>"yellow"</formula>
    </cfRule>
    <cfRule type="cellIs" dxfId="3854" priority="3727" operator="equal">
      <formula>2</formula>
    </cfRule>
    <cfRule type="cellIs" dxfId="3853" priority="3728" operator="equal">
      <formula>"green"</formula>
    </cfRule>
    <cfRule type="cellIs" dxfId="3852" priority="3729" operator="equal">
      <formula>1</formula>
    </cfRule>
    <cfRule type="cellIs" dxfId="3851" priority="3730" operator="equal">
      <formula>"grey"</formula>
    </cfRule>
    <cfRule type="cellIs" dxfId="3850" priority="3731" operator="equal">
      <formula>0</formula>
    </cfRule>
  </conditionalFormatting>
  <conditionalFormatting sqref="G146">
    <cfRule type="cellIs" dxfId="3849" priority="3724" operator="equal">
      <formula>"red"</formula>
    </cfRule>
  </conditionalFormatting>
  <conditionalFormatting sqref="F152:G152">
    <cfRule type="cellIs" dxfId="3848" priority="3714" operator="equal">
      <formula>"red"</formula>
    </cfRule>
    <cfRule type="cellIs" dxfId="3847" priority="3716" operator="equal">
      <formula>3</formula>
    </cfRule>
    <cfRule type="cellIs" dxfId="3846" priority="3717" operator="equal">
      <formula>"yellow"</formula>
    </cfRule>
    <cfRule type="cellIs" dxfId="3845" priority="3718" operator="equal">
      <formula>2</formula>
    </cfRule>
    <cfRule type="cellIs" dxfId="3844" priority="3719" operator="equal">
      <formula>"green"</formula>
    </cfRule>
    <cfRule type="cellIs" dxfId="3843" priority="3720" operator="equal">
      <formula>1</formula>
    </cfRule>
    <cfRule type="cellIs" dxfId="3842" priority="3721" operator="equal">
      <formula>"grey"</formula>
    </cfRule>
    <cfRule type="cellIs" dxfId="3841" priority="3722" operator="equal">
      <formula>0</formula>
    </cfRule>
  </conditionalFormatting>
  <conditionalFormatting sqref="G152">
    <cfRule type="cellIs" dxfId="3840" priority="3715" operator="equal">
      <formula>"red"</formula>
    </cfRule>
  </conditionalFormatting>
  <conditionalFormatting sqref="F152:G152">
    <cfRule type="cellIs" dxfId="3839" priority="3705" operator="equal">
      <formula>"red"</formula>
    </cfRule>
    <cfRule type="cellIs" dxfId="3838" priority="3707" operator="equal">
      <formula>3</formula>
    </cfRule>
    <cfRule type="cellIs" dxfId="3837" priority="3708" operator="equal">
      <formula>"yellow"</formula>
    </cfRule>
    <cfRule type="cellIs" dxfId="3836" priority="3709" operator="equal">
      <formula>2</formula>
    </cfRule>
    <cfRule type="cellIs" dxfId="3835" priority="3710" operator="equal">
      <formula>"green"</formula>
    </cfRule>
    <cfRule type="cellIs" dxfId="3834" priority="3711" operator="equal">
      <formula>1</formula>
    </cfRule>
    <cfRule type="cellIs" dxfId="3833" priority="3712" operator="equal">
      <formula>"grey"</formula>
    </cfRule>
    <cfRule type="cellIs" dxfId="3832" priority="3713" operator="equal">
      <formula>0</formula>
    </cfRule>
  </conditionalFormatting>
  <conditionalFormatting sqref="G152">
    <cfRule type="cellIs" dxfId="3831" priority="3706" operator="equal">
      <formula>"red"</formula>
    </cfRule>
  </conditionalFormatting>
  <conditionalFormatting sqref="F156:G156">
    <cfRule type="cellIs" dxfId="3830" priority="3704" operator="equal">
      <formula>"red"</formula>
    </cfRule>
  </conditionalFormatting>
  <conditionalFormatting sqref="G156">
    <cfRule type="cellIs" dxfId="3829" priority="3703" operator="equal">
      <formula>"red"</formula>
    </cfRule>
  </conditionalFormatting>
  <conditionalFormatting sqref="F155:G155">
    <cfRule type="cellIs" dxfId="3828" priority="3702" operator="equal">
      <formula>"red"</formula>
    </cfRule>
  </conditionalFormatting>
  <conditionalFormatting sqref="G155">
    <cfRule type="cellIs" dxfId="3827" priority="3701" operator="equal">
      <formula>"red"</formula>
    </cfRule>
  </conditionalFormatting>
  <conditionalFormatting sqref="F146:G146">
    <cfRule type="cellIs" dxfId="3826" priority="3693" operator="equal">
      <formula>"red"</formula>
    </cfRule>
  </conditionalFormatting>
  <conditionalFormatting sqref="G146">
    <cfRule type="cellIs" dxfId="3825" priority="3692" operator="equal">
      <formula>"red"</formula>
    </cfRule>
  </conditionalFormatting>
  <conditionalFormatting sqref="F139:G139">
    <cfRule type="cellIs" dxfId="3824" priority="3694" operator="equal">
      <formula>3</formula>
    </cfRule>
    <cfRule type="cellIs" dxfId="3823" priority="3695" operator="equal">
      <formula>"yellow"</formula>
    </cfRule>
    <cfRule type="cellIs" dxfId="3822" priority="3696" operator="equal">
      <formula>2</formula>
    </cfRule>
    <cfRule type="cellIs" dxfId="3821" priority="3697" operator="equal">
      <formula>"green"</formula>
    </cfRule>
    <cfRule type="cellIs" dxfId="3820" priority="3698" operator="equal">
      <formula>1</formula>
    </cfRule>
    <cfRule type="cellIs" dxfId="3819" priority="3699" operator="equal">
      <formula>"grey"</formula>
    </cfRule>
    <cfRule type="cellIs" dxfId="3818" priority="3700" operator="equal">
      <formula>0</formula>
    </cfRule>
  </conditionalFormatting>
  <conditionalFormatting sqref="F138:G138">
    <cfRule type="cellIs" dxfId="3817" priority="3683" operator="equal">
      <formula>"red"</formula>
    </cfRule>
    <cfRule type="cellIs" dxfId="3816" priority="3685" operator="equal">
      <formula>3</formula>
    </cfRule>
    <cfRule type="cellIs" dxfId="3815" priority="3686" operator="equal">
      <formula>"yellow"</formula>
    </cfRule>
    <cfRule type="cellIs" dxfId="3814" priority="3687" operator="equal">
      <formula>2</formula>
    </cfRule>
    <cfRule type="cellIs" dxfId="3813" priority="3688" operator="equal">
      <formula>"green"</formula>
    </cfRule>
    <cfRule type="cellIs" dxfId="3812" priority="3689" operator="equal">
      <formula>1</formula>
    </cfRule>
    <cfRule type="cellIs" dxfId="3811" priority="3690" operator="equal">
      <formula>"grey"</formula>
    </cfRule>
    <cfRule type="cellIs" dxfId="3810" priority="3691" operator="equal">
      <formula>0</formula>
    </cfRule>
  </conditionalFormatting>
  <conditionalFormatting sqref="G138">
    <cfRule type="cellIs" dxfId="3809" priority="3684" operator="equal">
      <formula>"red"</formula>
    </cfRule>
  </conditionalFormatting>
  <conditionalFormatting sqref="F160:G160">
    <cfRule type="cellIs" dxfId="3808" priority="3674" operator="equal">
      <formula>"red"</formula>
    </cfRule>
    <cfRule type="cellIs" dxfId="3807" priority="3676" operator="equal">
      <formula>3</formula>
    </cfRule>
    <cfRule type="cellIs" dxfId="3806" priority="3677" operator="equal">
      <formula>"yellow"</formula>
    </cfRule>
    <cfRule type="cellIs" dxfId="3805" priority="3678" operator="equal">
      <formula>2</formula>
    </cfRule>
    <cfRule type="cellIs" dxfId="3804" priority="3679" operator="equal">
      <formula>"green"</formula>
    </cfRule>
    <cfRule type="cellIs" dxfId="3803" priority="3680" operator="equal">
      <formula>1</formula>
    </cfRule>
    <cfRule type="cellIs" dxfId="3802" priority="3681" operator="equal">
      <formula>"grey"</formula>
    </cfRule>
    <cfRule type="cellIs" dxfId="3801" priority="3682" operator="equal">
      <formula>0</formula>
    </cfRule>
  </conditionalFormatting>
  <conditionalFormatting sqref="G160">
    <cfRule type="cellIs" dxfId="3800" priority="3675" operator="equal">
      <formula>"red"</formula>
    </cfRule>
  </conditionalFormatting>
  <conditionalFormatting sqref="F146:G146">
    <cfRule type="cellIs" dxfId="3799" priority="3665" operator="equal">
      <formula>"red"</formula>
    </cfRule>
    <cfRule type="cellIs" dxfId="3798" priority="3667" operator="equal">
      <formula>3</formula>
    </cfRule>
    <cfRule type="cellIs" dxfId="3797" priority="3668" operator="equal">
      <formula>"yellow"</formula>
    </cfRule>
    <cfRule type="cellIs" dxfId="3796" priority="3669" operator="equal">
      <formula>2</formula>
    </cfRule>
    <cfRule type="cellIs" dxfId="3795" priority="3670" operator="equal">
      <formula>"green"</formula>
    </cfRule>
    <cfRule type="cellIs" dxfId="3794" priority="3671" operator="equal">
      <formula>1</formula>
    </cfRule>
    <cfRule type="cellIs" dxfId="3793" priority="3672" operator="equal">
      <formula>"grey"</formula>
    </cfRule>
    <cfRule type="cellIs" dxfId="3792" priority="3673" operator="equal">
      <formula>0</formula>
    </cfRule>
  </conditionalFormatting>
  <conditionalFormatting sqref="G146">
    <cfRule type="cellIs" dxfId="3791" priority="3666" operator="equal">
      <formula>"red"</formula>
    </cfRule>
  </conditionalFormatting>
  <conditionalFormatting sqref="F152:G152">
    <cfRule type="cellIs" dxfId="3790" priority="3656" operator="equal">
      <formula>"red"</formula>
    </cfRule>
    <cfRule type="cellIs" dxfId="3789" priority="3658" operator="equal">
      <formula>3</formula>
    </cfRule>
    <cfRule type="cellIs" dxfId="3788" priority="3659" operator="equal">
      <formula>"yellow"</formula>
    </cfRule>
    <cfRule type="cellIs" dxfId="3787" priority="3660" operator="equal">
      <formula>2</formula>
    </cfRule>
    <cfRule type="cellIs" dxfId="3786" priority="3661" operator="equal">
      <formula>"green"</formula>
    </cfRule>
    <cfRule type="cellIs" dxfId="3785" priority="3662" operator="equal">
      <formula>1</formula>
    </cfRule>
    <cfRule type="cellIs" dxfId="3784" priority="3663" operator="equal">
      <formula>"grey"</formula>
    </cfRule>
    <cfRule type="cellIs" dxfId="3783" priority="3664" operator="equal">
      <formula>0</formula>
    </cfRule>
  </conditionalFormatting>
  <conditionalFormatting sqref="G152">
    <cfRule type="cellIs" dxfId="3782" priority="3657" operator="equal">
      <formula>"red"</formula>
    </cfRule>
  </conditionalFormatting>
  <conditionalFormatting sqref="F152:G152">
    <cfRule type="cellIs" dxfId="3781" priority="3647" operator="equal">
      <formula>"red"</formula>
    </cfRule>
    <cfRule type="cellIs" dxfId="3780" priority="3649" operator="equal">
      <formula>3</formula>
    </cfRule>
    <cfRule type="cellIs" dxfId="3779" priority="3650" operator="equal">
      <formula>"yellow"</formula>
    </cfRule>
    <cfRule type="cellIs" dxfId="3778" priority="3651" operator="equal">
      <formula>2</formula>
    </cfRule>
    <cfRule type="cellIs" dxfId="3777" priority="3652" operator="equal">
      <formula>"green"</formula>
    </cfRule>
    <cfRule type="cellIs" dxfId="3776" priority="3653" operator="equal">
      <formula>1</formula>
    </cfRule>
    <cfRule type="cellIs" dxfId="3775" priority="3654" operator="equal">
      <formula>"grey"</formula>
    </cfRule>
    <cfRule type="cellIs" dxfId="3774" priority="3655" operator="equal">
      <formula>0</formula>
    </cfRule>
  </conditionalFormatting>
  <conditionalFormatting sqref="G152">
    <cfRule type="cellIs" dxfId="3773" priority="3648" operator="equal">
      <formula>"red"</formula>
    </cfRule>
  </conditionalFormatting>
  <conditionalFormatting sqref="F145:G145">
    <cfRule type="cellIs" dxfId="3772" priority="3638" operator="equal">
      <formula>"red"</formula>
    </cfRule>
    <cfRule type="cellIs" dxfId="3771" priority="3640" operator="equal">
      <formula>3</formula>
    </cfRule>
    <cfRule type="cellIs" dxfId="3770" priority="3641" operator="equal">
      <formula>"yellow"</formula>
    </cfRule>
    <cfRule type="cellIs" dxfId="3769" priority="3642" operator="equal">
      <formula>2</formula>
    </cfRule>
    <cfRule type="cellIs" dxfId="3768" priority="3643" operator="equal">
      <formula>"green"</formula>
    </cfRule>
    <cfRule type="cellIs" dxfId="3767" priority="3644" operator="equal">
      <formula>1</formula>
    </cfRule>
    <cfRule type="cellIs" dxfId="3766" priority="3645" operator="equal">
      <formula>"grey"</formula>
    </cfRule>
    <cfRule type="cellIs" dxfId="3765" priority="3646" operator="equal">
      <formula>0</formula>
    </cfRule>
  </conditionalFormatting>
  <conditionalFormatting sqref="G145">
    <cfRule type="cellIs" dxfId="3764" priority="3639" operator="equal">
      <formula>"red"</formula>
    </cfRule>
  </conditionalFormatting>
  <conditionalFormatting sqref="F145:G145">
    <cfRule type="cellIs" dxfId="3763" priority="3629" operator="equal">
      <formula>"red"</formula>
    </cfRule>
    <cfRule type="cellIs" dxfId="3762" priority="3631" operator="equal">
      <formula>3</formula>
    </cfRule>
    <cfRule type="cellIs" dxfId="3761" priority="3632" operator="equal">
      <formula>"yellow"</formula>
    </cfRule>
    <cfRule type="cellIs" dxfId="3760" priority="3633" operator="equal">
      <formula>2</formula>
    </cfRule>
    <cfRule type="cellIs" dxfId="3759" priority="3634" operator="equal">
      <formula>"green"</formula>
    </cfRule>
    <cfRule type="cellIs" dxfId="3758" priority="3635" operator="equal">
      <formula>1</formula>
    </cfRule>
    <cfRule type="cellIs" dxfId="3757" priority="3636" operator="equal">
      <formula>"grey"</formula>
    </cfRule>
    <cfRule type="cellIs" dxfId="3756" priority="3637" operator="equal">
      <formula>0</formula>
    </cfRule>
  </conditionalFormatting>
  <conditionalFormatting sqref="G145">
    <cfRule type="cellIs" dxfId="3755" priority="3630" operator="equal">
      <formula>"red"</formula>
    </cfRule>
  </conditionalFormatting>
  <conditionalFormatting sqref="F151:G151">
    <cfRule type="cellIs" dxfId="3754" priority="3620" operator="equal">
      <formula>"red"</formula>
    </cfRule>
    <cfRule type="cellIs" dxfId="3753" priority="3622" operator="equal">
      <formula>3</formula>
    </cfRule>
    <cfRule type="cellIs" dxfId="3752" priority="3623" operator="equal">
      <formula>"yellow"</formula>
    </cfRule>
    <cfRule type="cellIs" dxfId="3751" priority="3624" operator="equal">
      <formula>2</formula>
    </cfRule>
    <cfRule type="cellIs" dxfId="3750" priority="3625" operator="equal">
      <formula>"green"</formula>
    </cfRule>
    <cfRule type="cellIs" dxfId="3749" priority="3626" operator="equal">
      <formula>1</formula>
    </cfRule>
    <cfRule type="cellIs" dxfId="3748" priority="3627" operator="equal">
      <formula>"grey"</formula>
    </cfRule>
    <cfRule type="cellIs" dxfId="3747" priority="3628" operator="equal">
      <formula>0</formula>
    </cfRule>
  </conditionalFormatting>
  <conditionalFormatting sqref="G151">
    <cfRule type="cellIs" dxfId="3746" priority="3621" operator="equal">
      <formula>"red"</formula>
    </cfRule>
  </conditionalFormatting>
  <conditionalFormatting sqref="F151:G151">
    <cfRule type="cellIs" dxfId="3745" priority="3611" operator="equal">
      <formula>"red"</formula>
    </cfRule>
    <cfRule type="cellIs" dxfId="3744" priority="3613" operator="equal">
      <formula>3</formula>
    </cfRule>
    <cfRule type="cellIs" dxfId="3743" priority="3614" operator="equal">
      <formula>"yellow"</formula>
    </cfRule>
    <cfRule type="cellIs" dxfId="3742" priority="3615" operator="equal">
      <formula>2</formula>
    </cfRule>
    <cfRule type="cellIs" dxfId="3741" priority="3616" operator="equal">
      <formula>"green"</formula>
    </cfRule>
    <cfRule type="cellIs" dxfId="3740" priority="3617" operator="equal">
      <formula>1</formula>
    </cfRule>
    <cfRule type="cellIs" dxfId="3739" priority="3618" operator="equal">
      <formula>"grey"</formula>
    </cfRule>
    <cfRule type="cellIs" dxfId="3738" priority="3619" operator="equal">
      <formula>0</formula>
    </cfRule>
  </conditionalFormatting>
  <conditionalFormatting sqref="G151">
    <cfRule type="cellIs" dxfId="3737" priority="3612" operator="equal">
      <formula>"red"</formula>
    </cfRule>
  </conditionalFormatting>
  <conditionalFormatting sqref="F159:G159">
    <cfRule type="cellIs" dxfId="3736" priority="3603" operator="equal">
      <formula>"red"</formula>
    </cfRule>
    <cfRule type="cellIs" dxfId="3735" priority="3604" operator="equal">
      <formula>3</formula>
    </cfRule>
    <cfRule type="cellIs" dxfId="3734" priority="3605" operator="equal">
      <formula>"yellow"</formula>
    </cfRule>
    <cfRule type="cellIs" dxfId="3733" priority="3606" operator="equal">
      <formula>2</formula>
    </cfRule>
    <cfRule type="cellIs" dxfId="3732" priority="3607" operator="equal">
      <formula>"green"</formula>
    </cfRule>
    <cfRule type="cellIs" dxfId="3731" priority="3608" operator="equal">
      <formula>1</formula>
    </cfRule>
    <cfRule type="cellIs" dxfId="3730" priority="3609" operator="equal">
      <formula>"grey"</formula>
    </cfRule>
    <cfRule type="cellIs" dxfId="3729" priority="3610" operator="equal">
      <formula>0</formula>
    </cfRule>
  </conditionalFormatting>
  <conditionalFormatting sqref="F162:G162">
    <cfRule type="cellIs" dxfId="3728" priority="3602" operator="equal">
      <formula>"red"</formula>
    </cfRule>
  </conditionalFormatting>
  <conditionalFormatting sqref="G162">
    <cfRule type="cellIs" dxfId="3727" priority="3601" operator="equal">
      <formula>"red"</formula>
    </cfRule>
  </conditionalFormatting>
  <conditionalFormatting sqref="F163:G163">
    <cfRule type="cellIs" dxfId="3726" priority="3593" operator="equal">
      <formula>"red"</formula>
    </cfRule>
  </conditionalFormatting>
  <conditionalFormatting sqref="G163">
    <cfRule type="cellIs" dxfId="3725" priority="3592" operator="equal">
      <formula>"red"</formula>
    </cfRule>
  </conditionalFormatting>
  <conditionalFormatting sqref="F170:G170">
    <cfRule type="cellIs" dxfId="3724" priority="3594" operator="equal">
      <formula>3</formula>
    </cfRule>
    <cfRule type="cellIs" dxfId="3723" priority="3595" operator="equal">
      <formula>"yellow"</formula>
    </cfRule>
    <cfRule type="cellIs" dxfId="3722" priority="3596" operator="equal">
      <formula>2</formula>
    </cfRule>
    <cfRule type="cellIs" dxfId="3721" priority="3597" operator="equal">
      <formula>"green"</formula>
    </cfRule>
    <cfRule type="cellIs" dxfId="3720" priority="3598" operator="equal">
      <formula>1</formula>
    </cfRule>
    <cfRule type="cellIs" dxfId="3719" priority="3599" operator="equal">
      <formula>"grey"</formula>
    </cfRule>
    <cfRule type="cellIs" dxfId="3718" priority="3600" operator="equal">
      <formula>0</formula>
    </cfRule>
  </conditionalFormatting>
  <conditionalFormatting sqref="F165:G165">
    <cfRule type="cellIs" dxfId="3717" priority="3584" operator="equal">
      <formula>"red"</formula>
    </cfRule>
  </conditionalFormatting>
  <conditionalFormatting sqref="G165">
    <cfRule type="cellIs" dxfId="3716" priority="3583" operator="equal">
      <formula>"red"</formula>
    </cfRule>
  </conditionalFormatting>
  <conditionalFormatting sqref="F164:G164">
    <cfRule type="cellIs" dxfId="3715" priority="3582" operator="equal">
      <formula>"red"</formula>
    </cfRule>
  </conditionalFormatting>
  <conditionalFormatting sqref="G164">
    <cfRule type="cellIs" dxfId="3714" priority="3581" operator="equal">
      <formula>"red"</formula>
    </cfRule>
  </conditionalFormatting>
  <conditionalFormatting sqref="F163:G163">
    <cfRule type="cellIs" dxfId="3713" priority="3585" operator="equal">
      <formula>3</formula>
    </cfRule>
    <cfRule type="cellIs" dxfId="3712" priority="3586" operator="equal">
      <formula>"yellow"</formula>
    </cfRule>
    <cfRule type="cellIs" dxfId="3711" priority="3587" operator="equal">
      <formula>2</formula>
    </cfRule>
    <cfRule type="cellIs" dxfId="3710" priority="3588" operator="equal">
      <formula>"green"</formula>
    </cfRule>
    <cfRule type="cellIs" dxfId="3709" priority="3589" operator="equal">
      <formula>1</formula>
    </cfRule>
    <cfRule type="cellIs" dxfId="3708" priority="3590" operator="equal">
      <formula>"grey"</formula>
    </cfRule>
    <cfRule type="cellIs" dxfId="3707" priority="3591" operator="equal">
      <formula>0</formula>
    </cfRule>
  </conditionalFormatting>
  <conditionalFormatting sqref="F164:G164">
    <cfRule type="cellIs" dxfId="3706" priority="3580" operator="equal">
      <formula>"red"</formula>
    </cfRule>
  </conditionalFormatting>
  <conditionalFormatting sqref="G164">
    <cfRule type="cellIs" dxfId="3705" priority="3579" operator="equal">
      <formula>"red"</formula>
    </cfRule>
  </conditionalFormatting>
  <conditionalFormatting sqref="F163:G163">
    <cfRule type="cellIs" dxfId="3704" priority="3571" operator="equal">
      <formula>"red"</formula>
    </cfRule>
  </conditionalFormatting>
  <conditionalFormatting sqref="G163">
    <cfRule type="cellIs" dxfId="3703" priority="3570" operator="equal">
      <formula>"red"</formula>
    </cfRule>
  </conditionalFormatting>
  <conditionalFormatting sqref="F168:G168">
    <cfRule type="cellIs" dxfId="3702" priority="3572" operator="equal">
      <formula>3</formula>
    </cfRule>
    <cfRule type="cellIs" dxfId="3701" priority="3573" operator="equal">
      <formula>"yellow"</formula>
    </cfRule>
    <cfRule type="cellIs" dxfId="3700" priority="3574" operator="equal">
      <formula>2</formula>
    </cfRule>
    <cfRule type="cellIs" dxfId="3699" priority="3575" operator="equal">
      <formula>"green"</formula>
    </cfRule>
    <cfRule type="cellIs" dxfId="3698" priority="3576" operator="equal">
      <formula>1</formula>
    </cfRule>
    <cfRule type="cellIs" dxfId="3697" priority="3577" operator="equal">
      <formula>"grey"</formula>
    </cfRule>
    <cfRule type="cellIs" dxfId="3696" priority="3578" operator="equal">
      <formula>0</formula>
    </cfRule>
  </conditionalFormatting>
  <conditionalFormatting sqref="F167:G167">
    <cfRule type="cellIs" dxfId="3695" priority="3562" operator="equal">
      <formula>"red"</formula>
    </cfRule>
    <cfRule type="cellIs" dxfId="3694" priority="3563" operator="equal">
      <formula>3</formula>
    </cfRule>
    <cfRule type="cellIs" dxfId="3693" priority="3564" operator="equal">
      <formula>"yellow"</formula>
    </cfRule>
    <cfRule type="cellIs" dxfId="3692" priority="3565" operator="equal">
      <formula>2</formula>
    </cfRule>
    <cfRule type="cellIs" dxfId="3691" priority="3566" operator="equal">
      <formula>"green"</formula>
    </cfRule>
    <cfRule type="cellIs" dxfId="3690" priority="3567" operator="equal">
      <formula>1</formula>
    </cfRule>
    <cfRule type="cellIs" dxfId="3689" priority="3568" operator="equal">
      <formula>"grey"</formula>
    </cfRule>
    <cfRule type="cellIs" dxfId="3688" priority="3569" operator="equal">
      <formula>0</formula>
    </cfRule>
  </conditionalFormatting>
  <conditionalFormatting sqref="F172:G172">
    <cfRule type="cellIs" dxfId="3687" priority="3554" operator="equal">
      <formula>"red"</formula>
    </cfRule>
    <cfRule type="cellIs" dxfId="3686" priority="3555" operator="equal">
      <formula>3</formula>
    </cfRule>
    <cfRule type="cellIs" dxfId="3685" priority="3556" operator="equal">
      <formula>"yellow"</formula>
    </cfRule>
    <cfRule type="cellIs" dxfId="3684" priority="3557" operator="equal">
      <formula>2</formula>
    </cfRule>
    <cfRule type="cellIs" dxfId="3683" priority="3558" operator="equal">
      <formula>"green"</formula>
    </cfRule>
    <cfRule type="cellIs" dxfId="3682" priority="3559" operator="equal">
      <formula>1</formula>
    </cfRule>
    <cfRule type="cellIs" dxfId="3681" priority="3560" operator="equal">
      <formula>"grey"</formula>
    </cfRule>
    <cfRule type="cellIs" dxfId="3680" priority="3561" operator="equal">
      <formula>0</formula>
    </cfRule>
  </conditionalFormatting>
  <conditionalFormatting sqref="F175:G175">
    <cfRule type="cellIs" dxfId="3679" priority="3546" operator="equal">
      <formula>"red"</formula>
    </cfRule>
    <cfRule type="cellIs" dxfId="3678" priority="3547" operator="equal">
      <formula>3</formula>
    </cfRule>
    <cfRule type="cellIs" dxfId="3677" priority="3548" operator="equal">
      <formula>"yellow"</formula>
    </cfRule>
    <cfRule type="cellIs" dxfId="3676" priority="3549" operator="equal">
      <formula>2</formula>
    </cfRule>
    <cfRule type="cellIs" dxfId="3675" priority="3550" operator="equal">
      <formula>"green"</formula>
    </cfRule>
    <cfRule type="cellIs" dxfId="3674" priority="3551" operator="equal">
      <formula>1</formula>
    </cfRule>
    <cfRule type="cellIs" dxfId="3673" priority="3552" operator="equal">
      <formula>"grey"</formula>
    </cfRule>
    <cfRule type="cellIs" dxfId="3672" priority="3553" operator="equal">
      <formula>0</formula>
    </cfRule>
  </conditionalFormatting>
  <conditionalFormatting sqref="F175:G175">
    <cfRule type="cellIs" dxfId="3671" priority="3538" operator="equal">
      <formula>"red"</formula>
    </cfRule>
    <cfRule type="cellIs" dxfId="3670" priority="3539" operator="equal">
      <formula>3</formula>
    </cfRule>
    <cfRule type="cellIs" dxfId="3669" priority="3540" operator="equal">
      <formula>"yellow"</formula>
    </cfRule>
    <cfRule type="cellIs" dxfId="3668" priority="3541" operator="equal">
      <formula>2</formula>
    </cfRule>
    <cfRule type="cellIs" dxfId="3667" priority="3542" operator="equal">
      <formula>"green"</formula>
    </cfRule>
    <cfRule type="cellIs" dxfId="3666" priority="3543" operator="equal">
      <formula>1</formula>
    </cfRule>
    <cfRule type="cellIs" dxfId="3665" priority="3544" operator="equal">
      <formula>"grey"</formula>
    </cfRule>
    <cfRule type="cellIs" dxfId="3664" priority="3545" operator="equal">
      <formula>0</formula>
    </cfRule>
  </conditionalFormatting>
  <conditionalFormatting sqref="F174:G174">
    <cfRule type="cellIs" dxfId="3663" priority="3530" operator="equal">
      <formula>"red"</formula>
    </cfRule>
    <cfRule type="cellIs" dxfId="3662" priority="3531" operator="equal">
      <formula>3</formula>
    </cfRule>
    <cfRule type="cellIs" dxfId="3661" priority="3532" operator="equal">
      <formula>"yellow"</formula>
    </cfRule>
    <cfRule type="cellIs" dxfId="3660" priority="3533" operator="equal">
      <formula>2</formula>
    </cfRule>
    <cfRule type="cellIs" dxfId="3659" priority="3534" operator="equal">
      <formula>"green"</formula>
    </cfRule>
    <cfRule type="cellIs" dxfId="3658" priority="3535" operator="equal">
      <formula>1</formula>
    </cfRule>
    <cfRule type="cellIs" dxfId="3657" priority="3536" operator="equal">
      <formula>"grey"</formula>
    </cfRule>
    <cfRule type="cellIs" dxfId="3656" priority="3537" operator="equal">
      <formula>0</formula>
    </cfRule>
  </conditionalFormatting>
  <conditionalFormatting sqref="F174:G174">
    <cfRule type="cellIs" dxfId="3655" priority="3522" operator="equal">
      <formula>"red"</formula>
    </cfRule>
    <cfRule type="cellIs" dxfId="3654" priority="3523" operator="equal">
      <formula>3</formula>
    </cfRule>
    <cfRule type="cellIs" dxfId="3653" priority="3524" operator="equal">
      <formula>"yellow"</formula>
    </cfRule>
    <cfRule type="cellIs" dxfId="3652" priority="3525" operator="equal">
      <formula>2</formula>
    </cfRule>
    <cfRule type="cellIs" dxfId="3651" priority="3526" operator="equal">
      <formula>"green"</formula>
    </cfRule>
    <cfRule type="cellIs" dxfId="3650" priority="3527" operator="equal">
      <formula>1</formula>
    </cfRule>
    <cfRule type="cellIs" dxfId="3649" priority="3528" operator="equal">
      <formula>"grey"</formula>
    </cfRule>
    <cfRule type="cellIs" dxfId="3648" priority="3529" operator="equal">
      <formula>0</formula>
    </cfRule>
  </conditionalFormatting>
  <conditionalFormatting sqref="F180:G180">
    <cfRule type="cellIs" dxfId="3647" priority="3514" operator="equal">
      <formula>"red"</formula>
    </cfRule>
    <cfRule type="cellIs" dxfId="3646" priority="3515" operator="equal">
      <formula>3</formula>
    </cfRule>
    <cfRule type="cellIs" dxfId="3645" priority="3516" operator="equal">
      <formula>"yellow"</formula>
    </cfRule>
    <cfRule type="cellIs" dxfId="3644" priority="3517" operator="equal">
      <formula>2</formula>
    </cfRule>
    <cfRule type="cellIs" dxfId="3643" priority="3518" operator="equal">
      <formula>"green"</formula>
    </cfRule>
    <cfRule type="cellIs" dxfId="3642" priority="3519" operator="equal">
      <formula>1</formula>
    </cfRule>
    <cfRule type="cellIs" dxfId="3641" priority="3520" operator="equal">
      <formula>"grey"</formula>
    </cfRule>
    <cfRule type="cellIs" dxfId="3640" priority="3521" operator="equal">
      <formula>0</formula>
    </cfRule>
  </conditionalFormatting>
  <conditionalFormatting sqref="F177:G177">
    <cfRule type="cellIs" dxfId="3639" priority="3506" operator="equal">
      <formula>"red"</formula>
    </cfRule>
    <cfRule type="cellIs" dxfId="3638" priority="3507" operator="equal">
      <formula>3</formula>
    </cfRule>
    <cfRule type="cellIs" dxfId="3637" priority="3508" operator="equal">
      <formula>"yellow"</formula>
    </cfRule>
    <cfRule type="cellIs" dxfId="3636" priority="3509" operator="equal">
      <formula>2</formula>
    </cfRule>
    <cfRule type="cellIs" dxfId="3635" priority="3510" operator="equal">
      <formula>"green"</formula>
    </cfRule>
    <cfRule type="cellIs" dxfId="3634" priority="3511" operator="equal">
      <formula>1</formula>
    </cfRule>
    <cfRule type="cellIs" dxfId="3633" priority="3512" operator="equal">
      <formula>"grey"</formula>
    </cfRule>
    <cfRule type="cellIs" dxfId="3632" priority="3513" operator="equal">
      <formula>0</formula>
    </cfRule>
  </conditionalFormatting>
  <conditionalFormatting sqref="F180:G180">
    <cfRule type="cellIs" dxfId="3631" priority="3498" operator="equal">
      <formula>"red"</formula>
    </cfRule>
    <cfRule type="cellIs" dxfId="3630" priority="3499" operator="equal">
      <formula>3</formula>
    </cfRule>
    <cfRule type="cellIs" dxfId="3629" priority="3500" operator="equal">
      <formula>"yellow"</formula>
    </cfRule>
    <cfRule type="cellIs" dxfId="3628" priority="3501" operator="equal">
      <formula>2</formula>
    </cfRule>
    <cfRule type="cellIs" dxfId="3627" priority="3502" operator="equal">
      <formula>"green"</formula>
    </cfRule>
    <cfRule type="cellIs" dxfId="3626" priority="3503" operator="equal">
      <formula>1</formula>
    </cfRule>
    <cfRule type="cellIs" dxfId="3625" priority="3504" operator="equal">
      <formula>"grey"</formula>
    </cfRule>
    <cfRule type="cellIs" dxfId="3624" priority="3505" operator="equal">
      <formula>0</formula>
    </cfRule>
  </conditionalFormatting>
  <conditionalFormatting sqref="F180:G180">
    <cfRule type="cellIs" dxfId="3623" priority="3490" operator="equal">
      <formula>"red"</formula>
    </cfRule>
    <cfRule type="cellIs" dxfId="3622" priority="3491" operator="equal">
      <formula>3</formula>
    </cfRule>
    <cfRule type="cellIs" dxfId="3621" priority="3492" operator="equal">
      <formula>"yellow"</formula>
    </cfRule>
    <cfRule type="cellIs" dxfId="3620" priority="3493" operator="equal">
      <formula>2</formula>
    </cfRule>
    <cfRule type="cellIs" dxfId="3619" priority="3494" operator="equal">
      <formula>"green"</formula>
    </cfRule>
    <cfRule type="cellIs" dxfId="3618" priority="3495" operator="equal">
      <formula>1</formula>
    </cfRule>
    <cfRule type="cellIs" dxfId="3617" priority="3496" operator="equal">
      <formula>"grey"</formula>
    </cfRule>
    <cfRule type="cellIs" dxfId="3616" priority="3497" operator="equal">
      <formula>0</formula>
    </cfRule>
  </conditionalFormatting>
  <conditionalFormatting sqref="F179:G179">
    <cfRule type="cellIs" dxfId="3615" priority="3482" operator="equal">
      <formula>"red"</formula>
    </cfRule>
    <cfRule type="cellIs" dxfId="3614" priority="3483" operator="equal">
      <formula>3</formula>
    </cfRule>
    <cfRule type="cellIs" dxfId="3613" priority="3484" operator="equal">
      <formula>"yellow"</formula>
    </cfRule>
    <cfRule type="cellIs" dxfId="3612" priority="3485" operator="equal">
      <formula>2</formula>
    </cfRule>
    <cfRule type="cellIs" dxfId="3611" priority="3486" operator="equal">
      <formula>"green"</formula>
    </cfRule>
    <cfRule type="cellIs" dxfId="3610" priority="3487" operator="equal">
      <formula>1</formula>
    </cfRule>
    <cfRule type="cellIs" dxfId="3609" priority="3488" operator="equal">
      <formula>"grey"</formula>
    </cfRule>
    <cfRule type="cellIs" dxfId="3608" priority="3489" operator="equal">
      <formula>0</formula>
    </cfRule>
  </conditionalFormatting>
  <conditionalFormatting sqref="F179:G179">
    <cfRule type="cellIs" dxfId="3607" priority="3474" operator="equal">
      <formula>"red"</formula>
    </cfRule>
    <cfRule type="cellIs" dxfId="3606" priority="3475" operator="equal">
      <formula>3</formula>
    </cfRule>
    <cfRule type="cellIs" dxfId="3605" priority="3476" operator="equal">
      <formula>"yellow"</formula>
    </cfRule>
    <cfRule type="cellIs" dxfId="3604" priority="3477" operator="equal">
      <formula>2</formula>
    </cfRule>
    <cfRule type="cellIs" dxfId="3603" priority="3478" operator="equal">
      <formula>"green"</formula>
    </cfRule>
    <cfRule type="cellIs" dxfId="3602" priority="3479" operator="equal">
      <formula>1</formula>
    </cfRule>
    <cfRule type="cellIs" dxfId="3601" priority="3480" operator="equal">
      <formula>"grey"</formula>
    </cfRule>
    <cfRule type="cellIs" dxfId="3600" priority="3481" operator="equal">
      <formula>0</formula>
    </cfRule>
  </conditionalFormatting>
  <conditionalFormatting sqref="F171:G171">
    <cfRule type="cellIs" dxfId="3599" priority="3466" operator="equal">
      <formula>"red"</formula>
    </cfRule>
  </conditionalFormatting>
  <conditionalFormatting sqref="G171">
    <cfRule type="cellIs" dxfId="3598" priority="3465" operator="equal">
      <formula>"red"</formula>
    </cfRule>
  </conditionalFormatting>
  <conditionalFormatting sqref="F171:G171">
    <cfRule type="cellIs" dxfId="3597" priority="3467" operator="equal">
      <formula>3</formula>
    </cfRule>
    <cfRule type="cellIs" dxfId="3596" priority="3468" operator="equal">
      <formula>"yellow"</formula>
    </cfRule>
    <cfRule type="cellIs" dxfId="3595" priority="3469" operator="equal">
      <formula>2</formula>
    </cfRule>
    <cfRule type="cellIs" dxfId="3594" priority="3470" operator="equal">
      <formula>"green"</formula>
    </cfRule>
    <cfRule type="cellIs" dxfId="3593" priority="3471" operator="equal">
      <formula>1</formula>
    </cfRule>
    <cfRule type="cellIs" dxfId="3592" priority="3472" operator="equal">
      <formula>"grey"</formula>
    </cfRule>
    <cfRule type="cellIs" dxfId="3591" priority="3473" operator="equal">
      <formula>0</formula>
    </cfRule>
  </conditionalFormatting>
  <conditionalFormatting sqref="F171:G171">
    <cfRule type="cellIs" dxfId="3590" priority="3457" operator="equal">
      <formula>"red"</formula>
    </cfRule>
    <cfRule type="cellIs" dxfId="3589" priority="3458" operator="equal">
      <formula>3</formula>
    </cfRule>
    <cfRule type="cellIs" dxfId="3588" priority="3459" operator="equal">
      <formula>"yellow"</formula>
    </cfRule>
    <cfRule type="cellIs" dxfId="3587" priority="3460" operator="equal">
      <formula>2</formula>
    </cfRule>
    <cfRule type="cellIs" dxfId="3586" priority="3461" operator="equal">
      <formula>"green"</formula>
    </cfRule>
    <cfRule type="cellIs" dxfId="3585" priority="3462" operator="equal">
      <formula>1</formula>
    </cfRule>
    <cfRule type="cellIs" dxfId="3584" priority="3463" operator="equal">
      <formula>"grey"</formula>
    </cfRule>
    <cfRule type="cellIs" dxfId="3583" priority="3464" operator="equal">
      <formula>0</formula>
    </cfRule>
  </conditionalFormatting>
  <conditionalFormatting sqref="F176:G176">
    <cfRule type="cellIs" dxfId="3582" priority="3449" operator="equal">
      <formula>"red"</formula>
    </cfRule>
    <cfRule type="cellIs" dxfId="3581" priority="3450" operator="equal">
      <formula>3</formula>
    </cfRule>
    <cfRule type="cellIs" dxfId="3580" priority="3451" operator="equal">
      <formula>"yellow"</formula>
    </cfRule>
    <cfRule type="cellIs" dxfId="3579" priority="3452" operator="equal">
      <formula>2</formula>
    </cfRule>
    <cfRule type="cellIs" dxfId="3578" priority="3453" operator="equal">
      <formula>"green"</formula>
    </cfRule>
    <cfRule type="cellIs" dxfId="3577" priority="3454" operator="equal">
      <formula>1</formula>
    </cfRule>
    <cfRule type="cellIs" dxfId="3576" priority="3455" operator="equal">
      <formula>"grey"</formula>
    </cfRule>
    <cfRule type="cellIs" dxfId="3575" priority="3456" operator="equal">
      <formula>0</formula>
    </cfRule>
  </conditionalFormatting>
  <conditionalFormatting sqref="F192:G192">
    <cfRule type="cellIs" dxfId="3574" priority="3448" operator="equal">
      <formula>"red"</formula>
    </cfRule>
  </conditionalFormatting>
  <conditionalFormatting sqref="G192">
    <cfRule type="cellIs" dxfId="3573" priority="3447" operator="equal">
      <formula>"red"</formula>
    </cfRule>
  </conditionalFormatting>
  <conditionalFormatting sqref="F195:G195">
    <cfRule type="cellIs" dxfId="3572" priority="3438" operator="equal">
      <formula>"red"</formula>
    </cfRule>
    <cfRule type="cellIs" dxfId="3571" priority="3440" operator="equal">
      <formula>3</formula>
    </cfRule>
    <cfRule type="cellIs" dxfId="3570" priority="3441" operator="equal">
      <formula>"yellow"</formula>
    </cfRule>
    <cfRule type="cellIs" dxfId="3569" priority="3442" operator="equal">
      <formula>2</formula>
    </cfRule>
    <cfRule type="cellIs" dxfId="3568" priority="3443" operator="equal">
      <formula>"green"</formula>
    </cfRule>
    <cfRule type="cellIs" dxfId="3567" priority="3444" operator="equal">
      <formula>1</formula>
    </cfRule>
    <cfRule type="cellIs" dxfId="3566" priority="3445" operator="equal">
      <formula>"grey"</formula>
    </cfRule>
    <cfRule type="cellIs" dxfId="3565" priority="3446" operator="equal">
      <formula>0</formula>
    </cfRule>
  </conditionalFormatting>
  <conditionalFormatting sqref="G195">
    <cfRule type="cellIs" dxfId="3564" priority="3439" operator="equal">
      <formula>"red"</formula>
    </cfRule>
  </conditionalFormatting>
  <conditionalFormatting sqref="F189:G189">
    <cfRule type="cellIs" dxfId="3563" priority="3430" operator="equal">
      <formula>"red"</formula>
    </cfRule>
    <cfRule type="cellIs" dxfId="3562" priority="3431" operator="equal">
      <formula>3</formula>
    </cfRule>
    <cfRule type="cellIs" dxfId="3561" priority="3432" operator="equal">
      <formula>"yellow"</formula>
    </cfRule>
    <cfRule type="cellIs" dxfId="3560" priority="3433" operator="equal">
      <formula>2</formula>
    </cfRule>
    <cfRule type="cellIs" dxfId="3559" priority="3434" operator="equal">
      <formula>"green"</formula>
    </cfRule>
    <cfRule type="cellIs" dxfId="3558" priority="3435" operator="equal">
      <formula>1</formula>
    </cfRule>
    <cfRule type="cellIs" dxfId="3557" priority="3436" operator="equal">
      <formula>"grey"</formula>
    </cfRule>
    <cfRule type="cellIs" dxfId="3556" priority="3437" operator="equal">
      <formula>0</formula>
    </cfRule>
  </conditionalFormatting>
  <conditionalFormatting sqref="F184:G184">
    <cfRule type="cellIs" dxfId="3555" priority="3422" operator="equal">
      <formula>"red"</formula>
    </cfRule>
    <cfRule type="cellIs" dxfId="3554" priority="3423" operator="equal">
      <formula>3</formula>
    </cfRule>
    <cfRule type="cellIs" dxfId="3553" priority="3424" operator="equal">
      <formula>"yellow"</formula>
    </cfRule>
    <cfRule type="cellIs" dxfId="3552" priority="3425" operator="equal">
      <formula>2</formula>
    </cfRule>
    <cfRule type="cellIs" dxfId="3551" priority="3426" operator="equal">
      <formula>"green"</formula>
    </cfRule>
    <cfRule type="cellIs" dxfId="3550" priority="3427" operator="equal">
      <formula>1</formula>
    </cfRule>
    <cfRule type="cellIs" dxfId="3549" priority="3428" operator="equal">
      <formula>"grey"</formula>
    </cfRule>
    <cfRule type="cellIs" dxfId="3548" priority="3429" operator="equal">
      <formula>0</formula>
    </cfRule>
  </conditionalFormatting>
  <conditionalFormatting sqref="F150:G150">
    <cfRule type="cellIs" dxfId="3547" priority="3341" operator="equal">
      <formula>"red"</formula>
    </cfRule>
    <cfRule type="cellIs" dxfId="3546" priority="3343" operator="equal">
      <formula>3</formula>
    </cfRule>
    <cfRule type="cellIs" dxfId="3545" priority="3344" operator="equal">
      <formula>"yellow"</formula>
    </cfRule>
    <cfRule type="cellIs" dxfId="3544" priority="3345" operator="equal">
      <formula>2</formula>
    </cfRule>
    <cfRule type="cellIs" dxfId="3543" priority="3346" operator="equal">
      <formula>"green"</formula>
    </cfRule>
    <cfRule type="cellIs" dxfId="3542" priority="3347" operator="equal">
      <formula>1</formula>
    </cfRule>
    <cfRule type="cellIs" dxfId="3541" priority="3348" operator="equal">
      <formula>"grey"</formula>
    </cfRule>
    <cfRule type="cellIs" dxfId="3540" priority="3349" operator="equal">
      <formula>0</formula>
    </cfRule>
  </conditionalFormatting>
  <conditionalFormatting sqref="G150">
    <cfRule type="cellIs" dxfId="3539" priority="3342" operator="equal">
      <formula>"red"</formula>
    </cfRule>
  </conditionalFormatting>
  <conditionalFormatting sqref="F149:G149">
    <cfRule type="cellIs" dxfId="3538" priority="3332" operator="equal">
      <formula>"red"</formula>
    </cfRule>
    <cfRule type="cellIs" dxfId="3537" priority="3334" operator="equal">
      <formula>3</formula>
    </cfRule>
    <cfRule type="cellIs" dxfId="3536" priority="3335" operator="equal">
      <formula>"yellow"</formula>
    </cfRule>
    <cfRule type="cellIs" dxfId="3535" priority="3336" operator="equal">
      <formula>2</formula>
    </cfRule>
    <cfRule type="cellIs" dxfId="3534" priority="3337" operator="equal">
      <formula>"green"</formula>
    </cfRule>
    <cfRule type="cellIs" dxfId="3533" priority="3338" operator="equal">
      <formula>1</formula>
    </cfRule>
    <cfRule type="cellIs" dxfId="3532" priority="3339" operator="equal">
      <formula>"grey"</formula>
    </cfRule>
    <cfRule type="cellIs" dxfId="3531" priority="3340" operator="equal">
      <formula>0</formula>
    </cfRule>
  </conditionalFormatting>
  <conditionalFormatting sqref="G149">
    <cfRule type="cellIs" dxfId="3530" priority="3333" operator="equal">
      <formula>"red"</formula>
    </cfRule>
  </conditionalFormatting>
  <conditionalFormatting sqref="F140:G140">
    <cfRule type="cellIs" dxfId="3529" priority="3413" operator="equal">
      <formula>"red"</formula>
    </cfRule>
    <cfRule type="cellIs" dxfId="3528" priority="3415" operator="equal">
      <formula>3</formula>
    </cfRule>
    <cfRule type="cellIs" dxfId="3527" priority="3416" operator="equal">
      <formula>"yellow"</formula>
    </cfRule>
    <cfRule type="cellIs" dxfId="3526" priority="3417" operator="equal">
      <formula>2</formula>
    </cfRule>
    <cfRule type="cellIs" dxfId="3525" priority="3418" operator="equal">
      <formula>"green"</formula>
    </cfRule>
    <cfRule type="cellIs" dxfId="3524" priority="3419" operator="equal">
      <formula>1</formula>
    </cfRule>
    <cfRule type="cellIs" dxfId="3523" priority="3420" operator="equal">
      <formula>"grey"</formula>
    </cfRule>
    <cfRule type="cellIs" dxfId="3522" priority="3421" operator="equal">
      <formula>0</formula>
    </cfRule>
  </conditionalFormatting>
  <conditionalFormatting sqref="G140">
    <cfRule type="cellIs" dxfId="3521" priority="3414" operator="equal">
      <formula>"red"</formula>
    </cfRule>
  </conditionalFormatting>
  <conditionalFormatting sqref="F140:G140">
    <cfRule type="cellIs" dxfId="3520" priority="3404" operator="equal">
      <formula>"red"</formula>
    </cfRule>
    <cfRule type="cellIs" dxfId="3519" priority="3406" operator="equal">
      <formula>3</formula>
    </cfRule>
    <cfRule type="cellIs" dxfId="3518" priority="3407" operator="equal">
      <formula>"yellow"</formula>
    </cfRule>
    <cfRule type="cellIs" dxfId="3517" priority="3408" operator="equal">
      <formula>2</formula>
    </cfRule>
    <cfRule type="cellIs" dxfId="3516" priority="3409" operator="equal">
      <formula>"green"</formula>
    </cfRule>
    <cfRule type="cellIs" dxfId="3515" priority="3410" operator="equal">
      <formula>1</formula>
    </cfRule>
    <cfRule type="cellIs" dxfId="3514" priority="3411" operator="equal">
      <formula>"grey"</formula>
    </cfRule>
    <cfRule type="cellIs" dxfId="3513" priority="3412" operator="equal">
      <formula>0</formula>
    </cfRule>
  </conditionalFormatting>
  <conditionalFormatting sqref="G140">
    <cfRule type="cellIs" dxfId="3512" priority="3405" operator="equal">
      <formula>"red"</formula>
    </cfRule>
  </conditionalFormatting>
  <conditionalFormatting sqref="F146:G146">
    <cfRule type="cellIs" dxfId="3511" priority="3395" operator="equal">
      <formula>"red"</formula>
    </cfRule>
    <cfRule type="cellIs" dxfId="3510" priority="3397" operator="equal">
      <formula>3</formula>
    </cfRule>
    <cfRule type="cellIs" dxfId="3509" priority="3398" operator="equal">
      <formula>"yellow"</formula>
    </cfRule>
    <cfRule type="cellIs" dxfId="3508" priority="3399" operator="equal">
      <formula>2</formula>
    </cfRule>
    <cfRule type="cellIs" dxfId="3507" priority="3400" operator="equal">
      <formula>"green"</formula>
    </cfRule>
    <cfRule type="cellIs" dxfId="3506" priority="3401" operator="equal">
      <formula>1</formula>
    </cfRule>
    <cfRule type="cellIs" dxfId="3505" priority="3402" operator="equal">
      <formula>"grey"</formula>
    </cfRule>
    <cfRule type="cellIs" dxfId="3504" priority="3403" operator="equal">
      <formula>0</formula>
    </cfRule>
  </conditionalFormatting>
  <conditionalFormatting sqref="G146">
    <cfRule type="cellIs" dxfId="3503" priority="3396" operator="equal">
      <formula>"red"</formula>
    </cfRule>
  </conditionalFormatting>
  <conditionalFormatting sqref="F146:G146">
    <cfRule type="cellIs" dxfId="3502" priority="3386" operator="equal">
      <formula>"red"</formula>
    </cfRule>
    <cfRule type="cellIs" dxfId="3501" priority="3388" operator="equal">
      <formula>3</formula>
    </cfRule>
    <cfRule type="cellIs" dxfId="3500" priority="3389" operator="equal">
      <formula>"yellow"</formula>
    </cfRule>
    <cfRule type="cellIs" dxfId="3499" priority="3390" operator="equal">
      <formula>2</formula>
    </cfRule>
    <cfRule type="cellIs" dxfId="3498" priority="3391" operator="equal">
      <formula>"green"</formula>
    </cfRule>
    <cfRule type="cellIs" dxfId="3497" priority="3392" operator="equal">
      <formula>1</formula>
    </cfRule>
    <cfRule type="cellIs" dxfId="3496" priority="3393" operator="equal">
      <formula>"grey"</formula>
    </cfRule>
    <cfRule type="cellIs" dxfId="3495" priority="3394" operator="equal">
      <formula>0</formula>
    </cfRule>
  </conditionalFormatting>
  <conditionalFormatting sqref="G146">
    <cfRule type="cellIs" dxfId="3494" priority="3387" operator="equal">
      <formula>"red"</formula>
    </cfRule>
  </conditionalFormatting>
  <conditionalFormatting sqref="F139:G139">
    <cfRule type="cellIs" dxfId="3493" priority="3377" operator="equal">
      <formula>"red"</formula>
    </cfRule>
    <cfRule type="cellIs" dxfId="3492" priority="3379" operator="equal">
      <formula>3</formula>
    </cfRule>
    <cfRule type="cellIs" dxfId="3491" priority="3380" operator="equal">
      <formula>"yellow"</formula>
    </cfRule>
    <cfRule type="cellIs" dxfId="3490" priority="3381" operator="equal">
      <formula>2</formula>
    </cfRule>
    <cfRule type="cellIs" dxfId="3489" priority="3382" operator="equal">
      <formula>"green"</formula>
    </cfRule>
    <cfRule type="cellIs" dxfId="3488" priority="3383" operator="equal">
      <formula>1</formula>
    </cfRule>
    <cfRule type="cellIs" dxfId="3487" priority="3384" operator="equal">
      <formula>"grey"</formula>
    </cfRule>
    <cfRule type="cellIs" dxfId="3486" priority="3385" operator="equal">
      <formula>0</formula>
    </cfRule>
  </conditionalFormatting>
  <conditionalFormatting sqref="G139">
    <cfRule type="cellIs" dxfId="3485" priority="3378" operator="equal">
      <formula>"red"</formula>
    </cfRule>
  </conditionalFormatting>
  <conditionalFormatting sqref="F139:G139">
    <cfRule type="cellIs" dxfId="3484" priority="3368" operator="equal">
      <formula>"red"</formula>
    </cfRule>
    <cfRule type="cellIs" dxfId="3483" priority="3370" operator="equal">
      <formula>3</formula>
    </cfRule>
    <cfRule type="cellIs" dxfId="3482" priority="3371" operator="equal">
      <formula>"yellow"</formula>
    </cfRule>
    <cfRule type="cellIs" dxfId="3481" priority="3372" operator="equal">
      <formula>2</formula>
    </cfRule>
    <cfRule type="cellIs" dxfId="3480" priority="3373" operator="equal">
      <formula>"green"</formula>
    </cfRule>
    <cfRule type="cellIs" dxfId="3479" priority="3374" operator="equal">
      <formula>1</formula>
    </cfRule>
    <cfRule type="cellIs" dxfId="3478" priority="3375" operator="equal">
      <formula>"grey"</formula>
    </cfRule>
    <cfRule type="cellIs" dxfId="3477" priority="3376" operator="equal">
      <formula>0</formula>
    </cfRule>
  </conditionalFormatting>
  <conditionalFormatting sqref="G139">
    <cfRule type="cellIs" dxfId="3476" priority="3369" operator="equal">
      <formula>"red"</formula>
    </cfRule>
  </conditionalFormatting>
  <conditionalFormatting sqref="F145:G145">
    <cfRule type="cellIs" dxfId="3475" priority="3359" operator="equal">
      <formula>"red"</formula>
    </cfRule>
    <cfRule type="cellIs" dxfId="3474" priority="3361" operator="equal">
      <formula>3</formula>
    </cfRule>
    <cfRule type="cellIs" dxfId="3473" priority="3362" operator="equal">
      <formula>"yellow"</formula>
    </cfRule>
    <cfRule type="cellIs" dxfId="3472" priority="3363" operator="equal">
      <formula>2</formula>
    </cfRule>
    <cfRule type="cellIs" dxfId="3471" priority="3364" operator="equal">
      <formula>"green"</formula>
    </cfRule>
    <cfRule type="cellIs" dxfId="3470" priority="3365" operator="equal">
      <formula>1</formula>
    </cfRule>
    <cfRule type="cellIs" dxfId="3469" priority="3366" operator="equal">
      <formula>"grey"</formula>
    </cfRule>
    <cfRule type="cellIs" dxfId="3468" priority="3367" operator="equal">
      <formula>0</formula>
    </cfRule>
  </conditionalFormatting>
  <conditionalFormatting sqref="G145">
    <cfRule type="cellIs" dxfId="3467" priority="3360" operator="equal">
      <formula>"red"</formula>
    </cfRule>
  </conditionalFormatting>
  <conditionalFormatting sqref="F145:G145">
    <cfRule type="cellIs" dxfId="3466" priority="3350" operator="equal">
      <formula>"red"</formula>
    </cfRule>
    <cfRule type="cellIs" dxfId="3465" priority="3352" operator="equal">
      <formula>3</formula>
    </cfRule>
    <cfRule type="cellIs" dxfId="3464" priority="3353" operator="equal">
      <formula>"yellow"</formula>
    </cfRule>
    <cfRule type="cellIs" dxfId="3463" priority="3354" operator="equal">
      <formula>2</formula>
    </cfRule>
    <cfRule type="cellIs" dxfId="3462" priority="3355" operator="equal">
      <formula>"green"</formula>
    </cfRule>
    <cfRule type="cellIs" dxfId="3461" priority="3356" operator="equal">
      <formula>1</formula>
    </cfRule>
    <cfRule type="cellIs" dxfId="3460" priority="3357" operator="equal">
      <formula>"grey"</formula>
    </cfRule>
    <cfRule type="cellIs" dxfId="3459" priority="3358" operator="equal">
      <formula>0</formula>
    </cfRule>
  </conditionalFormatting>
  <conditionalFormatting sqref="G145">
    <cfRule type="cellIs" dxfId="3458" priority="3351" operator="equal">
      <formula>"red"</formula>
    </cfRule>
  </conditionalFormatting>
  <conditionalFormatting sqref="F149:G149">
    <cfRule type="cellIs" dxfId="3457" priority="3224" operator="equal">
      <formula>"red"</formula>
    </cfRule>
    <cfRule type="cellIs" dxfId="3456" priority="3226" operator="equal">
      <formula>3</formula>
    </cfRule>
    <cfRule type="cellIs" dxfId="3455" priority="3227" operator="equal">
      <formula>"yellow"</formula>
    </cfRule>
    <cfRule type="cellIs" dxfId="3454" priority="3228" operator="equal">
      <formula>2</formula>
    </cfRule>
    <cfRule type="cellIs" dxfId="3453" priority="3229" operator="equal">
      <formula>"green"</formula>
    </cfRule>
    <cfRule type="cellIs" dxfId="3452" priority="3230" operator="equal">
      <formula>1</formula>
    </cfRule>
    <cfRule type="cellIs" dxfId="3451" priority="3231" operator="equal">
      <formula>"grey"</formula>
    </cfRule>
    <cfRule type="cellIs" dxfId="3450" priority="3232" operator="equal">
      <formula>0</formula>
    </cfRule>
  </conditionalFormatting>
  <conditionalFormatting sqref="G149">
    <cfRule type="cellIs" dxfId="3449" priority="3225" operator="equal">
      <formula>"red"</formula>
    </cfRule>
  </conditionalFormatting>
  <conditionalFormatting sqref="F148:G148">
    <cfRule type="cellIs" dxfId="3448" priority="3215" operator="equal">
      <formula>"red"</formula>
    </cfRule>
    <cfRule type="cellIs" dxfId="3447" priority="3217" operator="equal">
      <formula>3</formula>
    </cfRule>
    <cfRule type="cellIs" dxfId="3446" priority="3218" operator="equal">
      <formula>"yellow"</formula>
    </cfRule>
    <cfRule type="cellIs" dxfId="3445" priority="3219" operator="equal">
      <formula>2</formula>
    </cfRule>
    <cfRule type="cellIs" dxfId="3444" priority="3220" operator="equal">
      <formula>"green"</formula>
    </cfRule>
    <cfRule type="cellIs" dxfId="3443" priority="3221" operator="equal">
      <formula>1</formula>
    </cfRule>
    <cfRule type="cellIs" dxfId="3442" priority="3222" operator="equal">
      <formula>"grey"</formula>
    </cfRule>
    <cfRule type="cellIs" dxfId="3441" priority="3223" operator="equal">
      <formula>0</formula>
    </cfRule>
  </conditionalFormatting>
  <conditionalFormatting sqref="G148">
    <cfRule type="cellIs" dxfId="3440" priority="3216" operator="equal">
      <formula>"red"</formula>
    </cfRule>
  </conditionalFormatting>
  <conditionalFormatting sqref="F139:G139">
    <cfRule type="cellIs" dxfId="3439" priority="3296" operator="equal">
      <formula>"red"</formula>
    </cfRule>
    <cfRule type="cellIs" dxfId="3438" priority="3298" operator="equal">
      <formula>3</formula>
    </cfRule>
    <cfRule type="cellIs" dxfId="3437" priority="3299" operator="equal">
      <formula>"yellow"</formula>
    </cfRule>
    <cfRule type="cellIs" dxfId="3436" priority="3300" operator="equal">
      <formula>2</formula>
    </cfRule>
    <cfRule type="cellIs" dxfId="3435" priority="3301" operator="equal">
      <formula>"green"</formula>
    </cfRule>
    <cfRule type="cellIs" dxfId="3434" priority="3302" operator="equal">
      <formula>1</formula>
    </cfRule>
    <cfRule type="cellIs" dxfId="3433" priority="3303" operator="equal">
      <formula>"grey"</formula>
    </cfRule>
    <cfRule type="cellIs" dxfId="3432" priority="3304" operator="equal">
      <formula>0</formula>
    </cfRule>
  </conditionalFormatting>
  <conditionalFormatting sqref="G139">
    <cfRule type="cellIs" dxfId="3431" priority="3297" operator="equal">
      <formula>"red"</formula>
    </cfRule>
  </conditionalFormatting>
  <conditionalFormatting sqref="F132:G132">
    <cfRule type="cellIs" dxfId="3430" priority="3323" operator="equal">
      <formula>"red"</formula>
    </cfRule>
    <cfRule type="cellIs" dxfId="3429" priority="3325" operator="equal">
      <formula>3</formula>
    </cfRule>
    <cfRule type="cellIs" dxfId="3428" priority="3326" operator="equal">
      <formula>"yellow"</formula>
    </cfRule>
    <cfRule type="cellIs" dxfId="3427" priority="3327" operator="equal">
      <formula>2</formula>
    </cfRule>
    <cfRule type="cellIs" dxfId="3426" priority="3328" operator="equal">
      <formula>"green"</formula>
    </cfRule>
    <cfRule type="cellIs" dxfId="3425" priority="3329" operator="equal">
      <formula>1</formula>
    </cfRule>
    <cfRule type="cellIs" dxfId="3424" priority="3330" operator="equal">
      <formula>"grey"</formula>
    </cfRule>
    <cfRule type="cellIs" dxfId="3423" priority="3331" operator="equal">
      <formula>0</formula>
    </cfRule>
  </conditionalFormatting>
  <conditionalFormatting sqref="G132">
    <cfRule type="cellIs" dxfId="3422" priority="3324" operator="equal">
      <formula>"red"</formula>
    </cfRule>
  </conditionalFormatting>
  <conditionalFormatting sqref="F131:G131">
    <cfRule type="cellIs" dxfId="3421" priority="3314" operator="equal">
      <formula>"red"</formula>
    </cfRule>
    <cfRule type="cellIs" dxfId="3420" priority="3316" operator="equal">
      <formula>3</formula>
    </cfRule>
    <cfRule type="cellIs" dxfId="3419" priority="3317" operator="equal">
      <formula>"yellow"</formula>
    </cfRule>
    <cfRule type="cellIs" dxfId="3418" priority="3318" operator="equal">
      <formula>2</formula>
    </cfRule>
    <cfRule type="cellIs" dxfId="3417" priority="3319" operator="equal">
      <formula>"green"</formula>
    </cfRule>
    <cfRule type="cellIs" dxfId="3416" priority="3320" operator="equal">
      <formula>1</formula>
    </cfRule>
    <cfRule type="cellIs" dxfId="3415" priority="3321" operator="equal">
      <formula>"grey"</formula>
    </cfRule>
    <cfRule type="cellIs" dxfId="3414" priority="3322" operator="equal">
      <formula>0</formula>
    </cfRule>
  </conditionalFormatting>
  <conditionalFormatting sqref="G131">
    <cfRule type="cellIs" dxfId="3413" priority="3315" operator="equal">
      <formula>"red"</formula>
    </cfRule>
  </conditionalFormatting>
  <conditionalFormatting sqref="F153:G153">
    <cfRule type="cellIs" dxfId="3412" priority="3305" operator="equal">
      <formula>"red"</formula>
    </cfRule>
    <cfRule type="cellIs" dxfId="3411" priority="3307" operator="equal">
      <formula>3</formula>
    </cfRule>
    <cfRule type="cellIs" dxfId="3410" priority="3308" operator="equal">
      <formula>"yellow"</formula>
    </cfRule>
    <cfRule type="cellIs" dxfId="3409" priority="3309" operator="equal">
      <formula>2</formula>
    </cfRule>
    <cfRule type="cellIs" dxfId="3408" priority="3310" operator="equal">
      <formula>"green"</formula>
    </cfRule>
    <cfRule type="cellIs" dxfId="3407" priority="3311" operator="equal">
      <formula>1</formula>
    </cfRule>
    <cfRule type="cellIs" dxfId="3406" priority="3312" operator="equal">
      <formula>"grey"</formula>
    </cfRule>
    <cfRule type="cellIs" dxfId="3405" priority="3313" operator="equal">
      <formula>0</formula>
    </cfRule>
  </conditionalFormatting>
  <conditionalFormatting sqref="G153">
    <cfRule type="cellIs" dxfId="3404" priority="3306" operator="equal">
      <formula>"red"</formula>
    </cfRule>
  </conditionalFormatting>
  <conditionalFormatting sqref="F139:G139">
    <cfRule type="cellIs" dxfId="3403" priority="3287" operator="equal">
      <formula>"red"</formula>
    </cfRule>
    <cfRule type="cellIs" dxfId="3402" priority="3289" operator="equal">
      <formula>3</formula>
    </cfRule>
    <cfRule type="cellIs" dxfId="3401" priority="3290" operator="equal">
      <formula>"yellow"</formula>
    </cfRule>
    <cfRule type="cellIs" dxfId="3400" priority="3291" operator="equal">
      <formula>2</formula>
    </cfRule>
    <cfRule type="cellIs" dxfId="3399" priority="3292" operator="equal">
      <formula>"green"</formula>
    </cfRule>
    <cfRule type="cellIs" dxfId="3398" priority="3293" operator="equal">
      <formula>1</formula>
    </cfRule>
    <cfRule type="cellIs" dxfId="3397" priority="3294" operator="equal">
      <formula>"grey"</formula>
    </cfRule>
    <cfRule type="cellIs" dxfId="3396" priority="3295" operator="equal">
      <formula>0</formula>
    </cfRule>
  </conditionalFormatting>
  <conditionalFormatting sqref="G139">
    <cfRule type="cellIs" dxfId="3395" priority="3288" operator="equal">
      <formula>"red"</formula>
    </cfRule>
  </conditionalFormatting>
  <conditionalFormatting sqref="F145:G145">
    <cfRule type="cellIs" dxfId="3394" priority="3278" operator="equal">
      <formula>"red"</formula>
    </cfRule>
    <cfRule type="cellIs" dxfId="3393" priority="3280" operator="equal">
      <formula>3</formula>
    </cfRule>
    <cfRule type="cellIs" dxfId="3392" priority="3281" operator="equal">
      <formula>"yellow"</formula>
    </cfRule>
    <cfRule type="cellIs" dxfId="3391" priority="3282" operator="equal">
      <formula>2</formula>
    </cfRule>
    <cfRule type="cellIs" dxfId="3390" priority="3283" operator="equal">
      <formula>"green"</formula>
    </cfRule>
    <cfRule type="cellIs" dxfId="3389" priority="3284" operator="equal">
      <formula>1</formula>
    </cfRule>
    <cfRule type="cellIs" dxfId="3388" priority="3285" operator="equal">
      <formula>"grey"</formula>
    </cfRule>
    <cfRule type="cellIs" dxfId="3387" priority="3286" operator="equal">
      <formula>0</formula>
    </cfRule>
  </conditionalFormatting>
  <conditionalFormatting sqref="G145">
    <cfRule type="cellIs" dxfId="3386" priority="3279" operator="equal">
      <formula>"red"</formula>
    </cfRule>
  </conditionalFormatting>
  <conditionalFormatting sqref="F145:G145">
    <cfRule type="cellIs" dxfId="3385" priority="3269" operator="equal">
      <formula>"red"</formula>
    </cfRule>
    <cfRule type="cellIs" dxfId="3384" priority="3271" operator="equal">
      <formula>3</formula>
    </cfRule>
    <cfRule type="cellIs" dxfId="3383" priority="3272" operator="equal">
      <formula>"yellow"</formula>
    </cfRule>
    <cfRule type="cellIs" dxfId="3382" priority="3273" operator="equal">
      <formula>2</formula>
    </cfRule>
    <cfRule type="cellIs" dxfId="3381" priority="3274" operator="equal">
      <formula>"green"</formula>
    </cfRule>
    <cfRule type="cellIs" dxfId="3380" priority="3275" operator="equal">
      <formula>1</formula>
    </cfRule>
    <cfRule type="cellIs" dxfId="3379" priority="3276" operator="equal">
      <formula>"grey"</formula>
    </cfRule>
    <cfRule type="cellIs" dxfId="3378" priority="3277" operator="equal">
      <formula>0</formula>
    </cfRule>
  </conditionalFormatting>
  <conditionalFormatting sqref="G145">
    <cfRule type="cellIs" dxfId="3377" priority="3270" operator="equal">
      <formula>"red"</formula>
    </cfRule>
  </conditionalFormatting>
  <conditionalFormatting sqref="F138:G138">
    <cfRule type="cellIs" dxfId="3376" priority="3260" operator="equal">
      <formula>"red"</formula>
    </cfRule>
    <cfRule type="cellIs" dxfId="3375" priority="3262" operator="equal">
      <formula>3</formula>
    </cfRule>
    <cfRule type="cellIs" dxfId="3374" priority="3263" operator="equal">
      <formula>"yellow"</formula>
    </cfRule>
    <cfRule type="cellIs" dxfId="3373" priority="3264" operator="equal">
      <formula>2</formula>
    </cfRule>
    <cfRule type="cellIs" dxfId="3372" priority="3265" operator="equal">
      <formula>"green"</formula>
    </cfRule>
    <cfRule type="cellIs" dxfId="3371" priority="3266" operator="equal">
      <formula>1</formula>
    </cfRule>
    <cfRule type="cellIs" dxfId="3370" priority="3267" operator="equal">
      <formula>"grey"</formula>
    </cfRule>
    <cfRule type="cellIs" dxfId="3369" priority="3268" operator="equal">
      <formula>0</formula>
    </cfRule>
  </conditionalFormatting>
  <conditionalFormatting sqref="G138">
    <cfRule type="cellIs" dxfId="3368" priority="3261" operator="equal">
      <formula>"red"</formula>
    </cfRule>
  </conditionalFormatting>
  <conditionalFormatting sqref="F138:G138">
    <cfRule type="cellIs" dxfId="3367" priority="3251" operator="equal">
      <formula>"red"</formula>
    </cfRule>
    <cfRule type="cellIs" dxfId="3366" priority="3253" operator="equal">
      <formula>3</formula>
    </cfRule>
    <cfRule type="cellIs" dxfId="3365" priority="3254" operator="equal">
      <formula>"yellow"</formula>
    </cfRule>
    <cfRule type="cellIs" dxfId="3364" priority="3255" operator="equal">
      <formula>2</formula>
    </cfRule>
    <cfRule type="cellIs" dxfId="3363" priority="3256" operator="equal">
      <formula>"green"</formula>
    </cfRule>
    <cfRule type="cellIs" dxfId="3362" priority="3257" operator="equal">
      <formula>1</formula>
    </cfRule>
    <cfRule type="cellIs" dxfId="3361" priority="3258" operator="equal">
      <formula>"grey"</formula>
    </cfRule>
    <cfRule type="cellIs" dxfId="3360" priority="3259" operator="equal">
      <formula>0</formula>
    </cfRule>
  </conditionalFormatting>
  <conditionalFormatting sqref="G138">
    <cfRule type="cellIs" dxfId="3359" priority="3252" operator="equal">
      <formula>"red"</formula>
    </cfRule>
  </conditionalFormatting>
  <conditionalFormatting sqref="F144:G144">
    <cfRule type="cellIs" dxfId="3358" priority="3242" operator="equal">
      <formula>"red"</formula>
    </cfRule>
    <cfRule type="cellIs" dxfId="3357" priority="3244" operator="equal">
      <formula>3</formula>
    </cfRule>
    <cfRule type="cellIs" dxfId="3356" priority="3245" operator="equal">
      <formula>"yellow"</formula>
    </cfRule>
    <cfRule type="cellIs" dxfId="3355" priority="3246" operator="equal">
      <formula>2</formula>
    </cfRule>
    <cfRule type="cellIs" dxfId="3354" priority="3247" operator="equal">
      <formula>"green"</formula>
    </cfRule>
    <cfRule type="cellIs" dxfId="3353" priority="3248" operator="equal">
      <formula>1</formula>
    </cfRule>
    <cfRule type="cellIs" dxfId="3352" priority="3249" operator="equal">
      <formula>"grey"</formula>
    </cfRule>
    <cfRule type="cellIs" dxfId="3351" priority="3250" operator="equal">
      <formula>0</formula>
    </cfRule>
  </conditionalFormatting>
  <conditionalFormatting sqref="G144">
    <cfRule type="cellIs" dxfId="3350" priority="3243" operator="equal">
      <formula>"red"</formula>
    </cfRule>
  </conditionalFormatting>
  <conditionalFormatting sqref="F144:G144">
    <cfRule type="cellIs" dxfId="3349" priority="3233" operator="equal">
      <formula>"red"</formula>
    </cfRule>
    <cfRule type="cellIs" dxfId="3348" priority="3235" operator="equal">
      <formula>3</formula>
    </cfRule>
    <cfRule type="cellIs" dxfId="3347" priority="3236" operator="equal">
      <formula>"yellow"</formula>
    </cfRule>
    <cfRule type="cellIs" dxfId="3346" priority="3237" operator="equal">
      <formula>2</formula>
    </cfRule>
    <cfRule type="cellIs" dxfId="3345" priority="3238" operator="equal">
      <formula>"green"</formula>
    </cfRule>
    <cfRule type="cellIs" dxfId="3344" priority="3239" operator="equal">
      <formula>1</formula>
    </cfRule>
    <cfRule type="cellIs" dxfId="3343" priority="3240" operator="equal">
      <formula>"grey"</formula>
    </cfRule>
    <cfRule type="cellIs" dxfId="3342" priority="3241" operator="equal">
      <formula>0</formula>
    </cfRule>
  </conditionalFormatting>
  <conditionalFormatting sqref="G144">
    <cfRule type="cellIs" dxfId="3341" priority="3234" operator="equal">
      <formula>"red"</formula>
    </cfRule>
  </conditionalFormatting>
  <conditionalFormatting sqref="F152:G152">
    <cfRule type="cellIs" dxfId="3340" priority="3206" operator="equal">
      <formula>"red"</formula>
    </cfRule>
    <cfRule type="cellIs" dxfId="3339" priority="3208" operator="equal">
      <formula>3</formula>
    </cfRule>
    <cfRule type="cellIs" dxfId="3338" priority="3209" operator="equal">
      <formula>"yellow"</formula>
    </cfRule>
    <cfRule type="cellIs" dxfId="3337" priority="3210" operator="equal">
      <formula>2</formula>
    </cfRule>
    <cfRule type="cellIs" dxfId="3336" priority="3211" operator="equal">
      <formula>"green"</formula>
    </cfRule>
    <cfRule type="cellIs" dxfId="3335" priority="3212" operator="equal">
      <formula>1</formula>
    </cfRule>
    <cfRule type="cellIs" dxfId="3334" priority="3213" operator="equal">
      <formula>"grey"</formula>
    </cfRule>
    <cfRule type="cellIs" dxfId="3333" priority="3214" operator="equal">
      <formula>0</formula>
    </cfRule>
  </conditionalFormatting>
  <conditionalFormatting sqref="G152">
    <cfRule type="cellIs" dxfId="3332" priority="3207" operator="equal">
      <formula>"red"</formula>
    </cfRule>
  </conditionalFormatting>
  <conditionalFormatting sqref="F155:G155">
    <cfRule type="cellIs" dxfId="3331" priority="3179" operator="equal">
      <formula>"red"</formula>
    </cfRule>
    <cfRule type="cellIs" dxfId="3330" priority="3181" operator="equal">
      <formula>3</formula>
    </cfRule>
    <cfRule type="cellIs" dxfId="3329" priority="3182" operator="equal">
      <formula>"yellow"</formula>
    </cfRule>
    <cfRule type="cellIs" dxfId="3328" priority="3183" operator="equal">
      <formula>2</formula>
    </cfRule>
    <cfRule type="cellIs" dxfId="3327" priority="3184" operator="equal">
      <formula>"green"</formula>
    </cfRule>
    <cfRule type="cellIs" dxfId="3326" priority="3185" operator="equal">
      <formula>1</formula>
    </cfRule>
    <cfRule type="cellIs" dxfId="3325" priority="3186" operator="equal">
      <formula>"grey"</formula>
    </cfRule>
    <cfRule type="cellIs" dxfId="3324" priority="3187" operator="equal">
      <formula>0</formula>
    </cfRule>
  </conditionalFormatting>
  <conditionalFormatting sqref="G155">
    <cfRule type="cellIs" dxfId="3323" priority="3180" operator="equal">
      <formula>"red"</formula>
    </cfRule>
  </conditionalFormatting>
  <conditionalFormatting sqref="F156:G156">
    <cfRule type="cellIs" dxfId="3322" priority="3170" operator="equal">
      <formula>"red"</formula>
    </cfRule>
    <cfRule type="cellIs" dxfId="3321" priority="3172" operator="equal">
      <formula>3</formula>
    </cfRule>
    <cfRule type="cellIs" dxfId="3320" priority="3173" operator="equal">
      <formula>"yellow"</formula>
    </cfRule>
    <cfRule type="cellIs" dxfId="3319" priority="3174" operator="equal">
      <formula>2</formula>
    </cfRule>
    <cfRule type="cellIs" dxfId="3318" priority="3175" operator="equal">
      <formula>"green"</formula>
    </cfRule>
    <cfRule type="cellIs" dxfId="3317" priority="3176" operator="equal">
      <formula>1</formula>
    </cfRule>
    <cfRule type="cellIs" dxfId="3316" priority="3177" operator="equal">
      <formula>"grey"</formula>
    </cfRule>
    <cfRule type="cellIs" dxfId="3315" priority="3178" operator="equal">
      <formula>0</formula>
    </cfRule>
  </conditionalFormatting>
  <conditionalFormatting sqref="G156">
    <cfRule type="cellIs" dxfId="3314" priority="3171" operator="equal">
      <formula>"red"</formula>
    </cfRule>
  </conditionalFormatting>
  <conditionalFormatting sqref="F215:G215">
    <cfRule type="cellIs" dxfId="3313" priority="3197" operator="equal">
      <formula>"red"</formula>
    </cfRule>
    <cfRule type="cellIs" dxfId="3312" priority="3199" operator="equal">
      <formula>3</formula>
    </cfRule>
    <cfRule type="cellIs" dxfId="3311" priority="3200" operator="equal">
      <formula>"yellow"</formula>
    </cfRule>
    <cfRule type="cellIs" dxfId="3310" priority="3201" operator="equal">
      <formula>2</formula>
    </cfRule>
    <cfRule type="cellIs" dxfId="3309" priority="3202" operator="equal">
      <formula>"green"</formula>
    </cfRule>
    <cfRule type="cellIs" dxfId="3308" priority="3203" operator="equal">
      <formula>1</formula>
    </cfRule>
    <cfRule type="cellIs" dxfId="3307" priority="3204" operator="equal">
      <formula>"grey"</formula>
    </cfRule>
    <cfRule type="cellIs" dxfId="3306" priority="3205" operator="equal">
      <formula>0</formula>
    </cfRule>
  </conditionalFormatting>
  <conditionalFormatting sqref="G215">
    <cfRule type="cellIs" dxfId="3305" priority="3198" operator="equal">
      <formula>"red"</formula>
    </cfRule>
  </conditionalFormatting>
  <conditionalFormatting sqref="F163:G163">
    <cfRule type="cellIs" dxfId="3304" priority="3188" operator="equal">
      <formula>"red"</formula>
    </cfRule>
    <cfRule type="cellIs" dxfId="3303" priority="3190" operator="equal">
      <formula>3</formula>
    </cfRule>
    <cfRule type="cellIs" dxfId="3302" priority="3191" operator="equal">
      <formula>"yellow"</formula>
    </cfRule>
    <cfRule type="cellIs" dxfId="3301" priority="3192" operator="equal">
      <formula>2</formula>
    </cfRule>
    <cfRule type="cellIs" dxfId="3300" priority="3193" operator="equal">
      <formula>"green"</formula>
    </cfRule>
    <cfRule type="cellIs" dxfId="3299" priority="3194" operator="equal">
      <formula>1</formula>
    </cfRule>
    <cfRule type="cellIs" dxfId="3298" priority="3195" operator="equal">
      <formula>"grey"</formula>
    </cfRule>
    <cfRule type="cellIs" dxfId="3297" priority="3196" operator="equal">
      <formula>0</formula>
    </cfRule>
  </conditionalFormatting>
  <conditionalFormatting sqref="G163">
    <cfRule type="cellIs" dxfId="3296" priority="3189" operator="equal">
      <formula>"red"</formula>
    </cfRule>
  </conditionalFormatting>
  <conditionalFormatting sqref="F158:G158">
    <cfRule type="cellIs" dxfId="3295" priority="3152" operator="equal">
      <formula>"red"</formula>
    </cfRule>
    <cfRule type="cellIs" dxfId="3294" priority="3154" operator="equal">
      <formula>3</formula>
    </cfRule>
    <cfRule type="cellIs" dxfId="3293" priority="3155" operator="equal">
      <formula>"yellow"</formula>
    </cfRule>
    <cfRule type="cellIs" dxfId="3292" priority="3156" operator="equal">
      <formula>2</formula>
    </cfRule>
    <cfRule type="cellIs" dxfId="3291" priority="3157" operator="equal">
      <formula>"green"</formula>
    </cfRule>
    <cfRule type="cellIs" dxfId="3290" priority="3158" operator="equal">
      <formula>1</formula>
    </cfRule>
    <cfRule type="cellIs" dxfId="3289" priority="3159" operator="equal">
      <formula>"grey"</formula>
    </cfRule>
    <cfRule type="cellIs" dxfId="3288" priority="3160" operator="equal">
      <formula>0</formula>
    </cfRule>
  </conditionalFormatting>
  <conditionalFormatting sqref="G158">
    <cfRule type="cellIs" dxfId="3287" priority="3153" operator="equal">
      <formula>"red"</formula>
    </cfRule>
  </conditionalFormatting>
  <conditionalFormatting sqref="F157:G157">
    <cfRule type="cellIs" dxfId="3286" priority="3143" operator="equal">
      <formula>"red"</formula>
    </cfRule>
    <cfRule type="cellIs" dxfId="3285" priority="3145" operator="equal">
      <formula>3</formula>
    </cfRule>
    <cfRule type="cellIs" dxfId="3284" priority="3146" operator="equal">
      <formula>"yellow"</formula>
    </cfRule>
    <cfRule type="cellIs" dxfId="3283" priority="3147" operator="equal">
      <formula>2</formula>
    </cfRule>
    <cfRule type="cellIs" dxfId="3282" priority="3148" operator="equal">
      <formula>"green"</formula>
    </cfRule>
    <cfRule type="cellIs" dxfId="3281" priority="3149" operator="equal">
      <formula>1</formula>
    </cfRule>
    <cfRule type="cellIs" dxfId="3280" priority="3150" operator="equal">
      <formula>"grey"</formula>
    </cfRule>
    <cfRule type="cellIs" dxfId="3279" priority="3151" operator="equal">
      <formula>0</formula>
    </cfRule>
  </conditionalFormatting>
  <conditionalFormatting sqref="G157">
    <cfRule type="cellIs" dxfId="3278" priority="3144" operator="equal">
      <formula>"red"</formula>
    </cfRule>
  </conditionalFormatting>
  <conditionalFormatting sqref="F156:G156">
    <cfRule type="cellIs" dxfId="3277" priority="3161" operator="equal">
      <formula>"red"</formula>
    </cfRule>
    <cfRule type="cellIs" dxfId="3276" priority="3163" operator="equal">
      <formula>3</formula>
    </cfRule>
    <cfRule type="cellIs" dxfId="3275" priority="3164" operator="equal">
      <formula>"yellow"</formula>
    </cfRule>
    <cfRule type="cellIs" dxfId="3274" priority="3165" operator="equal">
      <formula>2</formula>
    </cfRule>
    <cfRule type="cellIs" dxfId="3273" priority="3166" operator="equal">
      <formula>"green"</formula>
    </cfRule>
    <cfRule type="cellIs" dxfId="3272" priority="3167" operator="equal">
      <formula>1</formula>
    </cfRule>
    <cfRule type="cellIs" dxfId="3271" priority="3168" operator="equal">
      <formula>"grey"</formula>
    </cfRule>
    <cfRule type="cellIs" dxfId="3270" priority="3169" operator="equal">
      <formula>0</formula>
    </cfRule>
  </conditionalFormatting>
  <conditionalFormatting sqref="G156">
    <cfRule type="cellIs" dxfId="3269" priority="3162" operator="equal">
      <formula>"red"</formula>
    </cfRule>
  </conditionalFormatting>
  <conditionalFormatting sqref="F157:G157">
    <cfRule type="cellIs" dxfId="3268" priority="3125" operator="equal">
      <formula>"red"</formula>
    </cfRule>
    <cfRule type="cellIs" dxfId="3267" priority="3127" operator="equal">
      <formula>3</formula>
    </cfRule>
    <cfRule type="cellIs" dxfId="3266" priority="3128" operator="equal">
      <formula>"yellow"</formula>
    </cfRule>
    <cfRule type="cellIs" dxfId="3265" priority="3129" operator="equal">
      <formula>2</formula>
    </cfRule>
    <cfRule type="cellIs" dxfId="3264" priority="3130" operator="equal">
      <formula>"green"</formula>
    </cfRule>
    <cfRule type="cellIs" dxfId="3263" priority="3131" operator="equal">
      <formula>1</formula>
    </cfRule>
    <cfRule type="cellIs" dxfId="3262" priority="3132" operator="equal">
      <formula>"grey"</formula>
    </cfRule>
    <cfRule type="cellIs" dxfId="3261" priority="3133" operator="equal">
      <formula>0</formula>
    </cfRule>
  </conditionalFormatting>
  <conditionalFormatting sqref="G157">
    <cfRule type="cellIs" dxfId="3260" priority="3126" operator="equal">
      <formula>"red"</formula>
    </cfRule>
  </conditionalFormatting>
  <conditionalFormatting sqref="F156:G156">
    <cfRule type="cellIs" dxfId="3259" priority="3116" operator="equal">
      <formula>"red"</formula>
    </cfRule>
    <cfRule type="cellIs" dxfId="3258" priority="3118" operator="equal">
      <formula>3</formula>
    </cfRule>
    <cfRule type="cellIs" dxfId="3257" priority="3119" operator="equal">
      <formula>"yellow"</formula>
    </cfRule>
    <cfRule type="cellIs" dxfId="3256" priority="3120" operator="equal">
      <formula>2</formula>
    </cfRule>
    <cfRule type="cellIs" dxfId="3255" priority="3121" operator="equal">
      <formula>"green"</formula>
    </cfRule>
    <cfRule type="cellIs" dxfId="3254" priority="3122" operator="equal">
      <formula>1</formula>
    </cfRule>
    <cfRule type="cellIs" dxfId="3253" priority="3123" operator="equal">
      <formula>"grey"</formula>
    </cfRule>
    <cfRule type="cellIs" dxfId="3252" priority="3124" operator="equal">
      <formula>0</formula>
    </cfRule>
  </conditionalFormatting>
  <conditionalFormatting sqref="G156">
    <cfRule type="cellIs" dxfId="3251" priority="3117" operator="equal">
      <formula>"red"</formula>
    </cfRule>
  </conditionalFormatting>
  <conditionalFormatting sqref="F161:G161">
    <cfRule type="cellIs" dxfId="3250" priority="3134" operator="equal">
      <formula>"red"</formula>
    </cfRule>
    <cfRule type="cellIs" dxfId="3249" priority="3136" operator="equal">
      <formula>3</formula>
    </cfRule>
    <cfRule type="cellIs" dxfId="3248" priority="3137" operator="equal">
      <formula>"yellow"</formula>
    </cfRule>
    <cfRule type="cellIs" dxfId="3247" priority="3138" operator="equal">
      <formula>2</formula>
    </cfRule>
    <cfRule type="cellIs" dxfId="3246" priority="3139" operator="equal">
      <formula>"green"</formula>
    </cfRule>
    <cfRule type="cellIs" dxfId="3245" priority="3140" operator="equal">
      <formula>1</formula>
    </cfRule>
    <cfRule type="cellIs" dxfId="3244" priority="3141" operator="equal">
      <formula>"grey"</formula>
    </cfRule>
    <cfRule type="cellIs" dxfId="3243" priority="3142" operator="equal">
      <formula>0</formula>
    </cfRule>
  </conditionalFormatting>
  <conditionalFormatting sqref="G161">
    <cfRule type="cellIs" dxfId="3242" priority="3135" operator="equal">
      <formula>"red"</formula>
    </cfRule>
  </conditionalFormatting>
  <conditionalFormatting sqref="F160:G160">
    <cfRule type="cellIs" dxfId="3241" priority="3107" operator="equal">
      <formula>"red"</formula>
    </cfRule>
    <cfRule type="cellIs" dxfId="3240" priority="3109" operator="equal">
      <formula>3</formula>
    </cfRule>
    <cfRule type="cellIs" dxfId="3239" priority="3110" operator="equal">
      <formula>"yellow"</formula>
    </cfRule>
    <cfRule type="cellIs" dxfId="3238" priority="3111" operator="equal">
      <formula>2</formula>
    </cfRule>
    <cfRule type="cellIs" dxfId="3237" priority="3112" operator="equal">
      <formula>"green"</formula>
    </cfRule>
    <cfRule type="cellIs" dxfId="3236" priority="3113" operator="equal">
      <formula>1</formula>
    </cfRule>
    <cfRule type="cellIs" dxfId="3235" priority="3114" operator="equal">
      <formula>"grey"</formula>
    </cfRule>
    <cfRule type="cellIs" dxfId="3234" priority="3115" operator="equal">
      <formula>0</formula>
    </cfRule>
  </conditionalFormatting>
  <conditionalFormatting sqref="G160">
    <cfRule type="cellIs" dxfId="3233" priority="3108" operator="equal">
      <formula>"red"</formula>
    </cfRule>
  </conditionalFormatting>
  <conditionalFormatting sqref="F165:G165">
    <cfRule type="cellIs" dxfId="3232" priority="3098" operator="equal">
      <formula>"red"</formula>
    </cfRule>
    <cfRule type="cellIs" dxfId="3231" priority="3100" operator="equal">
      <formula>3</formula>
    </cfRule>
    <cfRule type="cellIs" dxfId="3230" priority="3101" operator="equal">
      <formula>"yellow"</formula>
    </cfRule>
    <cfRule type="cellIs" dxfId="3229" priority="3102" operator="equal">
      <formula>2</formula>
    </cfRule>
    <cfRule type="cellIs" dxfId="3228" priority="3103" operator="equal">
      <formula>"green"</formula>
    </cfRule>
    <cfRule type="cellIs" dxfId="3227" priority="3104" operator="equal">
      <formula>1</formula>
    </cfRule>
    <cfRule type="cellIs" dxfId="3226" priority="3105" operator="equal">
      <formula>"grey"</formula>
    </cfRule>
    <cfRule type="cellIs" dxfId="3225" priority="3106" operator="equal">
      <formula>0</formula>
    </cfRule>
  </conditionalFormatting>
  <conditionalFormatting sqref="G165">
    <cfRule type="cellIs" dxfId="3224" priority="3099" operator="equal">
      <formula>"red"</formula>
    </cfRule>
  </conditionalFormatting>
  <conditionalFormatting sqref="F168:G168">
    <cfRule type="cellIs" dxfId="3223" priority="3089" operator="equal">
      <formula>"red"</formula>
    </cfRule>
    <cfRule type="cellIs" dxfId="3222" priority="3091" operator="equal">
      <formula>3</formula>
    </cfRule>
    <cfRule type="cellIs" dxfId="3221" priority="3092" operator="equal">
      <formula>"yellow"</formula>
    </cfRule>
    <cfRule type="cellIs" dxfId="3220" priority="3093" operator="equal">
      <formula>2</formula>
    </cfRule>
    <cfRule type="cellIs" dxfId="3219" priority="3094" operator="equal">
      <formula>"green"</formula>
    </cfRule>
    <cfRule type="cellIs" dxfId="3218" priority="3095" operator="equal">
      <formula>1</formula>
    </cfRule>
    <cfRule type="cellIs" dxfId="3217" priority="3096" operator="equal">
      <formula>"grey"</formula>
    </cfRule>
    <cfRule type="cellIs" dxfId="3216" priority="3097" operator="equal">
      <formula>0</formula>
    </cfRule>
  </conditionalFormatting>
  <conditionalFormatting sqref="G168">
    <cfRule type="cellIs" dxfId="3215" priority="3090" operator="equal">
      <formula>"red"</formula>
    </cfRule>
  </conditionalFormatting>
  <conditionalFormatting sqref="F168:G168">
    <cfRule type="cellIs" dxfId="3214" priority="3080" operator="equal">
      <formula>"red"</formula>
    </cfRule>
    <cfRule type="cellIs" dxfId="3213" priority="3082" operator="equal">
      <formula>3</formula>
    </cfRule>
    <cfRule type="cellIs" dxfId="3212" priority="3083" operator="equal">
      <formula>"yellow"</formula>
    </cfRule>
    <cfRule type="cellIs" dxfId="3211" priority="3084" operator="equal">
      <formula>2</formula>
    </cfRule>
    <cfRule type="cellIs" dxfId="3210" priority="3085" operator="equal">
      <formula>"green"</formula>
    </cfRule>
    <cfRule type="cellIs" dxfId="3209" priority="3086" operator="equal">
      <formula>1</formula>
    </cfRule>
    <cfRule type="cellIs" dxfId="3208" priority="3087" operator="equal">
      <formula>"grey"</formula>
    </cfRule>
    <cfRule type="cellIs" dxfId="3207" priority="3088" operator="equal">
      <formula>0</formula>
    </cfRule>
  </conditionalFormatting>
  <conditionalFormatting sqref="G168">
    <cfRule type="cellIs" dxfId="3206" priority="3081" operator="equal">
      <formula>"red"</formula>
    </cfRule>
  </conditionalFormatting>
  <conditionalFormatting sqref="F167:G167">
    <cfRule type="cellIs" dxfId="3205" priority="3071" operator="equal">
      <formula>"red"</formula>
    </cfRule>
    <cfRule type="cellIs" dxfId="3204" priority="3073" operator="equal">
      <formula>3</formula>
    </cfRule>
    <cfRule type="cellIs" dxfId="3203" priority="3074" operator="equal">
      <formula>"yellow"</formula>
    </cfRule>
    <cfRule type="cellIs" dxfId="3202" priority="3075" operator="equal">
      <formula>2</formula>
    </cfRule>
    <cfRule type="cellIs" dxfId="3201" priority="3076" operator="equal">
      <formula>"green"</formula>
    </cfRule>
    <cfRule type="cellIs" dxfId="3200" priority="3077" operator="equal">
      <formula>1</formula>
    </cfRule>
    <cfRule type="cellIs" dxfId="3199" priority="3078" operator="equal">
      <formula>"grey"</formula>
    </cfRule>
    <cfRule type="cellIs" dxfId="3198" priority="3079" operator="equal">
      <formula>0</formula>
    </cfRule>
  </conditionalFormatting>
  <conditionalFormatting sqref="G167">
    <cfRule type="cellIs" dxfId="3197" priority="3072" operator="equal">
      <formula>"red"</formula>
    </cfRule>
  </conditionalFormatting>
  <conditionalFormatting sqref="F167:G167">
    <cfRule type="cellIs" dxfId="3196" priority="3062" operator="equal">
      <formula>"red"</formula>
    </cfRule>
    <cfRule type="cellIs" dxfId="3195" priority="3064" operator="equal">
      <formula>3</formula>
    </cfRule>
    <cfRule type="cellIs" dxfId="3194" priority="3065" operator="equal">
      <formula>"yellow"</formula>
    </cfRule>
    <cfRule type="cellIs" dxfId="3193" priority="3066" operator="equal">
      <formula>2</formula>
    </cfRule>
    <cfRule type="cellIs" dxfId="3192" priority="3067" operator="equal">
      <formula>"green"</formula>
    </cfRule>
    <cfRule type="cellIs" dxfId="3191" priority="3068" operator="equal">
      <formula>1</formula>
    </cfRule>
    <cfRule type="cellIs" dxfId="3190" priority="3069" operator="equal">
      <formula>"grey"</formula>
    </cfRule>
    <cfRule type="cellIs" dxfId="3189" priority="3070" operator="equal">
      <formula>0</formula>
    </cfRule>
  </conditionalFormatting>
  <conditionalFormatting sqref="G167">
    <cfRule type="cellIs" dxfId="3188" priority="3063" operator="equal">
      <formula>"red"</formula>
    </cfRule>
  </conditionalFormatting>
  <conditionalFormatting sqref="F173:G173">
    <cfRule type="cellIs" dxfId="3187" priority="3053" operator="equal">
      <formula>"red"</formula>
    </cfRule>
    <cfRule type="cellIs" dxfId="3186" priority="3055" operator="equal">
      <formula>3</formula>
    </cfRule>
    <cfRule type="cellIs" dxfId="3185" priority="3056" operator="equal">
      <formula>"yellow"</formula>
    </cfRule>
    <cfRule type="cellIs" dxfId="3184" priority="3057" operator="equal">
      <formula>2</formula>
    </cfRule>
    <cfRule type="cellIs" dxfId="3183" priority="3058" operator="equal">
      <formula>"green"</formula>
    </cfRule>
    <cfRule type="cellIs" dxfId="3182" priority="3059" operator="equal">
      <formula>1</formula>
    </cfRule>
    <cfRule type="cellIs" dxfId="3181" priority="3060" operator="equal">
      <formula>"grey"</formula>
    </cfRule>
    <cfRule type="cellIs" dxfId="3180" priority="3061" operator="equal">
      <formula>0</formula>
    </cfRule>
  </conditionalFormatting>
  <conditionalFormatting sqref="G173">
    <cfRule type="cellIs" dxfId="3179" priority="3054" operator="equal">
      <formula>"red"</formula>
    </cfRule>
  </conditionalFormatting>
  <conditionalFormatting sqref="F170:G170">
    <cfRule type="cellIs" dxfId="3178" priority="3044" operator="equal">
      <formula>"red"</formula>
    </cfRule>
    <cfRule type="cellIs" dxfId="3177" priority="3046" operator="equal">
      <formula>3</formula>
    </cfRule>
    <cfRule type="cellIs" dxfId="3176" priority="3047" operator="equal">
      <formula>"yellow"</formula>
    </cfRule>
    <cfRule type="cellIs" dxfId="3175" priority="3048" operator="equal">
      <formula>2</formula>
    </cfRule>
    <cfRule type="cellIs" dxfId="3174" priority="3049" operator="equal">
      <formula>"green"</formula>
    </cfRule>
    <cfRule type="cellIs" dxfId="3173" priority="3050" operator="equal">
      <formula>1</formula>
    </cfRule>
    <cfRule type="cellIs" dxfId="3172" priority="3051" operator="equal">
      <formula>"grey"</formula>
    </cfRule>
    <cfRule type="cellIs" dxfId="3171" priority="3052" operator="equal">
      <formula>0</formula>
    </cfRule>
  </conditionalFormatting>
  <conditionalFormatting sqref="G170">
    <cfRule type="cellIs" dxfId="3170" priority="3045" operator="equal">
      <formula>"red"</formula>
    </cfRule>
  </conditionalFormatting>
  <conditionalFormatting sqref="F173:G173">
    <cfRule type="cellIs" dxfId="3169" priority="3035" operator="equal">
      <formula>"red"</formula>
    </cfRule>
    <cfRule type="cellIs" dxfId="3168" priority="3037" operator="equal">
      <formula>3</formula>
    </cfRule>
    <cfRule type="cellIs" dxfId="3167" priority="3038" operator="equal">
      <formula>"yellow"</formula>
    </cfRule>
    <cfRule type="cellIs" dxfId="3166" priority="3039" operator="equal">
      <formula>2</formula>
    </cfRule>
    <cfRule type="cellIs" dxfId="3165" priority="3040" operator="equal">
      <formula>"green"</formula>
    </cfRule>
    <cfRule type="cellIs" dxfId="3164" priority="3041" operator="equal">
      <formula>1</formula>
    </cfRule>
    <cfRule type="cellIs" dxfId="3163" priority="3042" operator="equal">
      <formula>"grey"</formula>
    </cfRule>
    <cfRule type="cellIs" dxfId="3162" priority="3043" operator="equal">
      <formula>0</formula>
    </cfRule>
  </conditionalFormatting>
  <conditionalFormatting sqref="G173">
    <cfRule type="cellIs" dxfId="3161" priority="3036" operator="equal">
      <formula>"red"</formula>
    </cfRule>
  </conditionalFormatting>
  <conditionalFormatting sqref="F173:G173">
    <cfRule type="cellIs" dxfId="3160" priority="3026" operator="equal">
      <formula>"red"</formula>
    </cfRule>
    <cfRule type="cellIs" dxfId="3159" priority="3028" operator="equal">
      <formula>3</formula>
    </cfRule>
    <cfRule type="cellIs" dxfId="3158" priority="3029" operator="equal">
      <formula>"yellow"</formula>
    </cfRule>
    <cfRule type="cellIs" dxfId="3157" priority="3030" operator="equal">
      <formula>2</formula>
    </cfRule>
    <cfRule type="cellIs" dxfId="3156" priority="3031" operator="equal">
      <formula>"green"</formula>
    </cfRule>
    <cfRule type="cellIs" dxfId="3155" priority="3032" operator="equal">
      <formula>1</formula>
    </cfRule>
    <cfRule type="cellIs" dxfId="3154" priority="3033" operator="equal">
      <formula>"grey"</formula>
    </cfRule>
    <cfRule type="cellIs" dxfId="3153" priority="3034" operator="equal">
      <formula>0</formula>
    </cfRule>
  </conditionalFormatting>
  <conditionalFormatting sqref="G173">
    <cfRule type="cellIs" dxfId="3152" priority="3027" operator="equal">
      <formula>"red"</formula>
    </cfRule>
  </conditionalFormatting>
  <conditionalFormatting sqref="F172:G172">
    <cfRule type="cellIs" dxfId="3151" priority="3017" operator="equal">
      <formula>"red"</formula>
    </cfRule>
    <cfRule type="cellIs" dxfId="3150" priority="3019" operator="equal">
      <formula>3</formula>
    </cfRule>
    <cfRule type="cellIs" dxfId="3149" priority="3020" operator="equal">
      <formula>"yellow"</formula>
    </cfRule>
    <cfRule type="cellIs" dxfId="3148" priority="3021" operator="equal">
      <formula>2</formula>
    </cfRule>
    <cfRule type="cellIs" dxfId="3147" priority="3022" operator="equal">
      <formula>"green"</formula>
    </cfRule>
    <cfRule type="cellIs" dxfId="3146" priority="3023" operator="equal">
      <formula>1</formula>
    </cfRule>
    <cfRule type="cellIs" dxfId="3145" priority="3024" operator="equal">
      <formula>"grey"</formula>
    </cfRule>
    <cfRule type="cellIs" dxfId="3144" priority="3025" operator="equal">
      <formula>0</formula>
    </cfRule>
  </conditionalFormatting>
  <conditionalFormatting sqref="G172">
    <cfRule type="cellIs" dxfId="3143" priority="3018" operator="equal">
      <formula>"red"</formula>
    </cfRule>
  </conditionalFormatting>
  <conditionalFormatting sqref="F172:G172">
    <cfRule type="cellIs" dxfId="3142" priority="3008" operator="equal">
      <formula>"red"</formula>
    </cfRule>
    <cfRule type="cellIs" dxfId="3141" priority="3010" operator="equal">
      <formula>3</formula>
    </cfRule>
    <cfRule type="cellIs" dxfId="3140" priority="3011" operator="equal">
      <formula>"yellow"</formula>
    </cfRule>
    <cfRule type="cellIs" dxfId="3139" priority="3012" operator="equal">
      <formula>2</formula>
    </cfRule>
    <cfRule type="cellIs" dxfId="3138" priority="3013" operator="equal">
      <formula>"green"</formula>
    </cfRule>
    <cfRule type="cellIs" dxfId="3137" priority="3014" operator="equal">
      <formula>1</formula>
    </cfRule>
    <cfRule type="cellIs" dxfId="3136" priority="3015" operator="equal">
      <formula>"grey"</formula>
    </cfRule>
    <cfRule type="cellIs" dxfId="3135" priority="3016" operator="equal">
      <formula>0</formula>
    </cfRule>
  </conditionalFormatting>
  <conditionalFormatting sqref="G172">
    <cfRule type="cellIs" dxfId="3134" priority="3009" operator="equal">
      <formula>"red"</formula>
    </cfRule>
  </conditionalFormatting>
  <conditionalFormatting sqref="F164:G164">
    <cfRule type="cellIs" dxfId="3133" priority="2990" operator="equal">
      <formula>"red"</formula>
    </cfRule>
    <cfRule type="cellIs" dxfId="3132" priority="2992" operator="equal">
      <formula>3</formula>
    </cfRule>
    <cfRule type="cellIs" dxfId="3131" priority="2993" operator="equal">
      <formula>"yellow"</formula>
    </cfRule>
    <cfRule type="cellIs" dxfId="3130" priority="2994" operator="equal">
      <formula>2</formula>
    </cfRule>
    <cfRule type="cellIs" dxfId="3129" priority="2995" operator="equal">
      <formula>"green"</formula>
    </cfRule>
    <cfRule type="cellIs" dxfId="3128" priority="2996" operator="equal">
      <formula>1</formula>
    </cfRule>
    <cfRule type="cellIs" dxfId="3127" priority="2997" operator="equal">
      <formula>"grey"</formula>
    </cfRule>
    <cfRule type="cellIs" dxfId="3126" priority="2998" operator="equal">
      <formula>0</formula>
    </cfRule>
  </conditionalFormatting>
  <conditionalFormatting sqref="G164">
    <cfRule type="cellIs" dxfId="3125" priority="2991" operator="equal">
      <formula>"red"</formula>
    </cfRule>
  </conditionalFormatting>
  <conditionalFormatting sqref="F164:G164">
    <cfRule type="cellIs" dxfId="3124" priority="2999" operator="equal">
      <formula>"red"</formula>
    </cfRule>
    <cfRule type="cellIs" dxfId="3123" priority="3001" operator="equal">
      <formula>3</formula>
    </cfRule>
    <cfRule type="cellIs" dxfId="3122" priority="3002" operator="equal">
      <formula>"yellow"</formula>
    </cfRule>
    <cfRule type="cellIs" dxfId="3121" priority="3003" operator="equal">
      <formula>2</formula>
    </cfRule>
    <cfRule type="cellIs" dxfId="3120" priority="3004" operator="equal">
      <formula>"green"</formula>
    </cfRule>
    <cfRule type="cellIs" dxfId="3119" priority="3005" operator="equal">
      <formula>1</formula>
    </cfRule>
    <cfRule type="cellIs" dxfId="3118" priority="3006" operator="equal">
      <formula>"grey"</formula>
    </cfRule>
    <cfRule type="cellIs" dxfId="3117" priority="3007" operator="equal">
      <formula>0</formula>
    </cfRule>
  </conditionalFormatting>
  <conditionalFormatting sqref="G164">
    <cfRule type="cellIs" dxfId="3116" priority="3000" operator="equal">
      <formula>"red"</formula>
    </cfRule>
  </conditionalFormatting>
  <conditionalFormatting sqref="F164:G164">
    <cfRule type="cellIs" dxfId="3115" priority="2981" operator="equal">
      <formula>"red"</formula>
    </cfRule>
    <cfRule type="cellIs" dxfId="3114" priority="2983" operator="equal">
      <formula>3</formula>
    </cfRule>
    <cfRule type="cellIs" dxfId="3113" priority="2984" operator="equal">
      <formula>"yellow"</formula>
    </cfRule>
    <cfRule type="cellIs" dxfId="3112" priority="2985" operator="equal">
      <formula>2</formula>
    </cfRule>
    <cfRule type="cellIs" dxfId="3111" priority="2986" operator="equal">
      <formula>"green"</formula>
    </cfRule>
    <cfRule type="cellIs" dxfId="3110" priority="2987" operator="equal">
      <formula>1</formula>
    </cfRule>
    <cfRule type="cellIs" dxfId="3109" priority="2988" operator="equal">
      <formula>"grey"</formula>
    </cfRule>
    <cfRule type="cellIs" dxfId="3108" priority="2989" operator="equal">
      <formula>0</formula>
    </cfRule>
  </conditionalFormatting>
  <conditionalFormatting sqref="G164">
    <cfRule type="cellIs" dxfId="3107" priority="2982" operator="equal">
      <formula>"red"</formula>
    </cfRule>
  </conditionalFormatting>
  <conditionalFormatting sqref="F169:G169">
    <cfRule type="cellIs" dxfId="3106" priority="2972" operator="equal">
      <formula>"red"</formula>
    </cfRule>
    <cfRule type="cellIs" dxfId="3105" priority="2974" operator="equal">
      <formula>3</formula>
    </cfRule>
    <cfRule type="cellIs" dxfId="3104" priority="2975" operator="equal">
      <formula>"yellow"</formula>
    </cfRule>
    <cfRule type="cellIs" dxfId="3103" priority="2976" operator="equal">
      <formula>2</formula>
    </cfRule>
    <cfRule type="cellIs" dxfId="3102" priority="2977" operator="equal">
      <formula>"green"</formula>
    </cfRule>
    <cfRule type="cellIs" dxfId="3101" priority="2978" operator="equal">
      <formula>1</formula>
    </cfRule>
    <cfRule type="cellIs" dxfId="3100" priority="2979" operator="equal">
      <formula>"grey"</formula>
    </cfRule>
    <cfRule type="cellIs" dxfId="3099" priority="2980" operator="equal">
      <formula>0</formula>
    </cfRule>
  </conditionalFormatting>
  <conditionalFormatting sqref="G169">
    <cfRule type="cellIs" dxfId="3098" priority="2973" operator="equal">
      <formula>"red"</formula>
    </cfRule>
  </conditionalFormatting>
  <conditionalFormatting sqref="F185:G185">
    <cfRule type="cellIs" dxfId="3097" priority="2954" operator="equal">
      <formula>"red"</formula>
    </cfRule>
    <cfRule type="cellIs" dxfId="3096" priority="2956" operator="equal">
      <formula>3</formula>
    </cfRule>
    <cfRule type="cellIs" dxfId="3095" priority="2957" operator="equal">
      <formula>"yellow"</formula>
    </cfRule>
    <cfRule type="cellIs" dxfId="3094" priority="2958" operator="equal">
      <formula>2</formula>
    </cfRule>
    <cfRule type="cellIs" dxfId="3093" priority="2959" operator="equal">
      <formula>"green"</formula>
    </cfRule>
    <cfRule type="cellIs" dxfId="3092" priority="2960" operator="equal">
      <formula>1</formula>
    </cfRule>
    <cfRule type="cellIs" dxfId="3091" priority="2961" operator="equal">
      <formula>"grey"</formula>
    </cfRule>
    <cfRule type="cellIs" dxfId="3090" priority="2962" operator="equal">
      <formula>0</formula>
    </cfRule>
  </conditionalFormatting>
  <conditionalFormatting sqref="G185">
    <cfRule type="cellIs" dxfId="3089" priority="2955" operator="equal">
      <formula>"red"</formula>
    </cfRule>
  </conditionalFormatting>
  <conditionalFormatting sqref="F188:G188">
    <cfRule type="cellIs" dxfId="3088" priority="2963" operator="equal">
      <formula>"red"</formula>
    </cfRule>
    <cfRule type="cellIs" dxfId="3087" priority="2965" operator="equal">
      <formula>3</formula>
    </cfRule>
    <cfRule type="cellIs" dxfId="3086" priority="2966" operator="equal">
      <formula>"yellow"</formula>
    </cfRule>
    <cfRule type="cellIs" dxfId="3085" priority="2967" operator="equal">
      <formula>2</formula>
    </cfRule>
    <cfRule type="cellIs" dxfId="3084" priority="2968" operator="equal">
      <formula>"green"</formula>
    </cfRule>
    <cfRule type="cellIs" dxfId="3083" priority="2969" operator="equal">
      <formula>1</formula>
    </cfRule>
    <cfRule type="cellIs" dxfId="3082" priority="2970" operator="equal">
      <formula>"grey"</formula>
    </cfRule>
    <cfRule type="cellIs" dxfId="3081" priority="2971" operator="equal">
      <formula>0</formula>
    </cfRule>
  </conditionalFormatting>
  <conditionalFormatting sqref="G188">
    <cfRule type="cellIs" dxfId="3080" priority="2964" operator="equal">
      <formula>"red"</formula>
    </cfRule>
  </conditionalFormatting>
  <conditionalFormatting sqref="F182:G182">
    <cfRule type="cellIs" dxfId="3079" priority="2945" operator="equal">
      <formula>"red"</formula>
    </cfRule>
    <cfRule type="cellIs" dxfId="3078" priority="2947" operator="equal">
      <formula>3</formula>
    </cfRule>
    <cfRule type="cellIs" dxfId="3077" priority="2948" operator="equal">
      <formula>"yellow"</formula>
    </cfRule>
    <cfRule type="cellIs" dxfId="3076" priority="2949" operator="equal">
      <formula>2</formula>
    </cfRule>
    <cfRule type="cellIs" dxfId="3075" priority="2950" operator="equal">
      <formula>"green"</formula>
    </cfRule>
    <cfRule type="cellIs" dxfId="3074" priority="2951" operator="equal">
      <formula>1</formula>
    </cfRule>
    <cfRule type="cellIs" dxfId="3073" priority="2952" operator="equal">
      <formula>"grey"</formula>
    </cfRule>
    <cfRule type="cellIs" dxfId="3072" priority="2953" operator="equal">
      <formula>0</formula>
    </cfRule>
  </conditionalFormatting>
  <conditionalFormatting sqref="G182">
    <cfRule type="cellIs" dxfId="3071" priority="2946" operator="equal">
      <formula>"red"</formula>
    </cfRule>
  </conditionalFormatting>
  <conditionalFormatting sqref="F177:G177">
    <cfRule type="cellIs" dxfId="3070" priority="2936" operator="equal">
      <formula>"red"</formula>
    </cfRule>
    <cfRule type="cellIs" dxfId="3069" priority="2938" operator="equal">
      <formula>3</formula>
    </cfRule>
    <cfRule type="cellIs" dxfId="3068" priority="2939" operator="equal">
      <formula>"yellow"</formula>
    </cfRule>
    <cfRule type="cellIs" dxfId="3067" priority="2940" operator="equal">
      <formula>2</formula>
    </cfRule>
    <cfRule type="cellIs" dxfId="3066" priority="2941" operator="equal">
      <formula>"green"</formula>
    </cfRule>
    <cfRule type="cellIs" dxfId="3065" priority="2942" operator="equal">
      <formula>1</formula>
    </cfRule>
    <cfRule type="cellIs" dxfId="3064" priority="2943" operator="equal">
      <formula>"grey"</formula>
    </cfRule>
    <cfRule type="cellIs" dxfId="3063" priority="2944" operator="equal">
      <formula>0</formula>
    </cfRule>
  </conditionalFormatting>
  <conditionalFormatting sqref="G177">
    <cfRule type="cellIs" dxfId="3062" priority="2937" operator="equal">
      <formula>"red"</formula>
    </cfRule>
  </conditionalFormatting>
  <conditionalFormatting sqref="F221:G221">
    <cfRule type="cellIs" dxfId="3061" priority="2927" operator="equal">
      <formula>"red"</formula>
    </cfRule>
    <cfRule type="cellIs" dxfId="3060" priority="2929" operator="equal">
      <formula>3</formula>
    </cfRule>
    <cfRule type="cellIs" dxfId="3059" priority="2930" operator="equal">
      <formula>"yellow"</formula>
    </cfRule>
    <cfRule type="cellIs" dxfId="3058" priority="2931" operator="equal">
      <formula>2</formula>
    </cfRule>
    <cfRule type="cellIs" dxfId="3057" priority="2932" operator="equal">
      <formula>"green"</formula>
    </cfRule>
    <cfRule type="cellIs" dxfId="3056" priority="2933" operator="equal">
      <formula>1</formula>
    </cfRule>
    <cfRule type="cellIs" dxfId="3055" priority="2934" operator="equal">
      <formula>"grey"</formula>
    </cfRule>
    <cfRule type="cellIs" dxfId="3054" priority="2935" operator="equal">
      <formula>0</formula>
    </cfRule>
  </conditionalFormatting>
  <conditionalFormatting sqref="G221">
    <cfRule type="cellIs" dxfId="3053" priority="2928" operator="equal">
      <formula>"red"</formula>
    </cfRule>
  </conditionalFormatting>
  <conditionalFormatting sqref="F153:G153">
    <cfRule type="cellIs" dxfId="3052" priority="2846" operator="equal">
      <formula>"red"</formula>
    </cfRule>
    <cfRule type="cellIs" dxfId="3051" priority="2848" operator="equal">
      <formula>3</formula>
    </cfRule>
    <cfRule type="cellIs" dxfId="3050" priority="2849" operator="equal">
      <formula>"yellow"</formula>
    </cfRule>
    <cfRule type="cellIs" dxfId="3049" priority="2850" operator="equal">
      <formula>2</formula>
    </cfRule>
    <cfRule type="cellIs" dxfId="3048" priority="2851" operator="equal">
      <formula>"green"</formula>
    </cfRule>
    <cfRule type="cellIs" dxfId="3047" priority="2852" operator="equal">
      <formula>1</formula>
    </cfRule>
    <cfRule type="cellIs" dxfId="3046" priority="2853" operator="equal">
      <formula>"grey"</formula>
    </cfRule>
    <cfRule type="cellIs" dxfId="3045" priority="2854" operator="equal">
      <formula>0</formula>
    </cfRule>
  </conditionalFormatting>
  <conditionalFormatting sqref="G153">
    <cfRule type="cellIs" dxfId="3044" priority="2847" operator="equal">
      <formula>"red"</formula>
    </cfRule>
  </conditionalFormatting>
  <conditionalFormatting sqref="F152:G152">
    <cfRule type="cellIs" dxfId="3043" priority="2837" operator="equal">
      <formula>"red"</formula>
    </cfRule>
    <cfRule type="cellIs" dxfId="3042" priority="2839" operator="equal">
      <formula>3</formula>
    </cfRule>
    <cfRule type="cellIs" dxfId="3041" priority="2840" operator="equal">
      <formula>"yellow"</formula>
    </cfRule>
    <cfRule type="cellIs" dxfId="3040" priority="2841" operator="equal">
      <formula>2</formula>
    </cfRule>
    <cfRule type="cellIs" dxfId="3039" priority="2842" operator="equal">
      <formula>"green"</formula>
    </cfRule>
    <cfRule type="cellIs" dxfId="3038" priority="2843" operator="equal">
      <formula>1</formula>
    </cfRule>
    <cfRule type="cellIs" dxfId="3037" priority="2844" operator="equal">
      <formula>"grey"</formula>
    </cfRule>
    <cfRule type="cellIs" dxfId="3036" priority="2845" operator="equal">
      <formula>0</formula>
    </cfRule>
  </conditionalFormatting>
  <conditionalFormatting sqref="G152">
    <cfRule type="cellIs" dxfId="3035" priority="2838" operator="equal">
      <formula>"red"</formula>
    </cfRule>
  </conditionalFormatting>
  <conditionalFormatting sqref="F143:G143">
    <cfRule type="cellIs" dxfId="3034" priority="2918" operator="equal">
      <formula>"red"</formula>
    </cfRule>
    <cfRule type="cellIs" dxfId="3033" priority="2920" operator="equal">
      <formula>3</formula>
    </cfRule>
    <cfRule type="cellIs" dxfId="3032" priority="2921" operator="equal">
      <formula>"yellow"</formula>
    </cfRule>
    <cfRule type="cellIs" dxfId="3031" priority="2922" operator="equal">
      <formula>2</formula>
    </cfRule>
    <cfRule type="cellIs" dxfId="3030" priority="2923" operator="equal">
      <formula>"green"</formula>
    </cfRule>
    <cfRule type="cellIs" dxfId="3029" priority="2924" operator="equal">
      <formula>1</formula>
    </cfRule>
    <cfRule type="cellIs" dxfId="3028" priority="2925" operator="equal">
      <formula>"grey"</formula>
    </cfRule>
    <cfRule type="cellIs" dxfId="3027" priority="2926" operator="equal">
      <formula>0</formula>
    </cfRule>
  </conditionalFormatting>
  <conditionalFormatting sqref="G143">
    <cfRule type="cellIs" dxfId="3026" priority="2919" operator="equal">
      <formula>"red"</formula>
    </cfRule>
  </conditionalFormatting>
  <conditionalFormatting sqref="F143:G143">
    <cfRule type="cellIs" dxfId="3025" priority="2909" operator="equal">
      <formula>"red"</formula>
    </cfRule>
    <cfRule type="cellIs" dxfId="3024" priority="2911" operator="equal">
      <formula>3</formula>
    </cfRule>
    <cfRule type="cellIs" dxfId="3023" priority="2912" operator="equal">
      <formula>"yellow"</formula>
    </cfRule>
    <cfRule type="cellIs" dxfId="3022" priority="2913" operator="equal">
      <formula>2</formula>
    </cfRule>
    <cfRule type="cellIs" dxfId="3021" priority="2914" operator="equal">
      <formula>"green"</formula>
    </cfRule>
    <cfRule type="cellIs" dxfId="3020" priority="2915" operator="equal">
      <formula>1</formula>
    </cfRule>
    <cfRule type="cellIs" dxfId="3019" priority="2916" operator="equal">
      <formula>"grey"</formula>
    </cfRule>
    <cfRule type="cellIs" dxfId="3018" priority="2917" operator="equal">
      <formula>0</formula>
    </cfRule>
  </conditionalFormatting>
  <conditionalFormatting sqref="G143">
    <cfRule type="cellIs" dxfId="3017" priority="2910" operator="equal">
      <formula>"red"</formula>
    </cfRule>
  </conditionalFormatting>
  <conditionalFormatting sqref="F149:G149">
    <cfRule type="cellIs" dxfId="3016" priority="2900" operator="equal">
      <formula>"red"</formula>
    </cfRule>
    <cfRule type="cellIs" dxfId="3015" priority="2902" operator="equal">
      <formula>3</formula>
    </cfRule>
    <cfRule type="cellIs" dxfId="3014" priority="2903" operator="equal">
      <formula>"yellow"</formula>
    </cfRule>
    <cfRule type="cellIs" dxfId="3013" priority="2904" operator="equal">
      <formula>2</formula>
    </cfRule>
    <cfRule type="cellIs" dxfId="3012" priority="2905" operator="equal">
      <formula>"green"</formula>
    </cfRule>
    <cfRule type="cellIs" dxfId="3011" priority="2906" operator="equal">
      <formula>1</formula>
    </cfRule>
    <cfRule type="cellIs" dxfId="3010" priority="2907" operator="equal">
      <formula>"grey"</formula>
    </cfRule>
    <cfRule type="cellIs" dxfId="3009" priority="2908" operator="equal">
      <formula>0</formula>
    </cfRule>
  </conditionalFormatting>
  <conditionalFormatting sqref="G149">
    <cfRule type="cellIs" dxfId="3008" priority="2901" operator="equal">
      <formula>"red"</formula>
    </cfRule>
  </conditionalFormatting>
  <conditionalFormatting sqref="F149:G149">
    <cfRule type="cellIs" dxfId="3007" priority="2891" operator="equal">
      <formula>"red"</formula>
    </cfRule>
    <cfRule type="cellIs" dxfId="3006" priority="2893" operator="equal">
      <formula>3</formula>
    </cfRule>
    <cfRule type="cellIs" dxfId="3005" priority="2894" operator="equal">
      <formula>"yellow"</formula>
    </cfRule>
    <cfRule type="cellIs" dxfId="3004" priority="2895" operator="equal">
      <formula>2</formula>
    </cfRule>
    <cfRule type="cellIs" dxfId="3003" priority="2896" operator="equal">
      <formula>"green"</formula>
    </cfRule>
    <cfRule type="cellIs" dxfId="3002" priority="2897" operator="equal">
      <formula>1</formula>
    </cfRule>
    <cfRule type="cellIs" dxfId="3001" priority="2898" operator="equal">
      <formula>"grey"</formula>
    </cfRule>
    <cfRule type="cellIs" dxfId="3000" priority="2899" operator="equal">
      <formula>0</formula>
    </cfRule>
  </conditionalFormatting>
  <conditionalFormatting sqref="G149">
    <cfRule type="cellIs" dxfId="2999" priority="2892" operator="equal">
      <formula>"red"</formula>
    </cfRule>
  </conditionalFormatting>
  <conditionalFormatting sqref="F142:G142">
    <cfRule type="cellIs" dxfId="2998" priority="2882" operator="equal">
      <formula>"red"</formula>
    </cfRule>
    <cfRule type="cellIs" dxfId="2997" priority="2884" operator="equal">
      <formula>3</formula>
    </cfRule>
    <cfRule type="cellIs" dxfId="2996" priority="2885" operator="equal">
      <formula>"yellow"</formula>
    </cfRule>
    <cfRule type="cellIs" dxfId="2995" priority="2886" operator="equal">
      <formula>2</formula>
    </cfRule>
    <cfRule type="cellIs" dxfId="2994" priority="2887" operator="equal">
      <formula>"green"</formula>
    </cfRule>
    <cfRule type="cellIs" dxfId="2993" priority="2888" operator="equal">
      <formula>1</formula>
    </cfRule>
    <cfRule type="cellIs" dxfId="2992" priority="2889" operator="equal">
      <formula>"grey"</formula>
    </cfRule>
    <cfRule type="cellIs" dxfId="2991" priority="2890" operator="equal">
      <formula>0</formula>
    </cfRule>
  </conditionalFormatting>
  <conditionalFormatting sqref="G142">
    <cfRule type="cellIs" dxfId="2990" priority="2883" operator="equal">
      <formula>"red"</formula>
    </cfRule>
  </conditionalFormatting>
  <conditionalFormatting sqref="F142:G142">
    <cfRule type="cellIs" dxfId="2989" priority="2873" operator="equal">
      <formula>"red"</formula>
    </cfRule>
    <cfRule type="cellIs" dxfId="2988" priority="2875" operator="equal">
      <formula>3</formula>
    </cfRule>
    <cfRule type="cellIs" dxfId="2987" priority="2876" operator="equal">
      <formula>"yellow"</formula>
    </cfRule>
    <cfRule type="cellIs" dxfId="2986" priority="2877" operator="equal">
      <formula>2</formula>
    </cfRule>
    <cfRule type="cellIs" dxfId="2985" priority="2878" operator="equal">
      <formula>"green"</formula>
    </cfRule>
    <cfRule type="cellIs" dxfId="2984" priority="2879" operator="equal">
      <formula>1</formula>
    </cfRule>
    <cfRule type="cellIs" dxfId="2983" priority="2880" operator="equal">
      <formula>"grey"</formula>
    </cfRule>
    <cfRule type="cellIs" dxfId="2982" priority="2881" operator="equal">
      <formula>0</formula>
    </cfRule>
  </conditionalFormatting>
  <conditionalFormatting sqref="G142">
    <cfRule type="cellIs" dxfId="2981" priority="2874" operator="equal">
      <formula>"red"</formula>
    </cfRule>
  </conditionalFormatting>
  <conditionalFormatting sqref="F148:G148">
    <cfRule type="cellIs" dxfId="2980" priority="2864" operator="equal">
      <formula>"red"</formula>
    </cfRule>
    <cfRule type="cellIs" dxfId="2979" priority="2866" operator="equal">
      <formula>3</formula>
    </cfRule>
    <cfRule type="cellIs" dxfId="2978" priority="2867" operator="equal">
      <formula>"yellow"</formula>
    </cfRule>
    <cfRule type="cellIs" dxfId="2977" priority="2868" operator="equal">
      <formula>2</formula>
    </cfRule>
    <cfRule type="cellIs" dxfId="2976" priority="2869" operator="equal">
      <formula>"green"</formula>
    </cfRule>
    <cfRule type="cellIs" dxfId="2975" priority="2870" operator="equal">
      <formula>1</formula>
    </cfRule>
    <cfRule type="cellIs" dxfId="2974" priority="2871" operator="equal">
      <formula>"grey"</formula>
    </cfRule>
    <cfRule type="cellIs" dxfId="2973" priority="2872" operator="equal">
      <formula>0</formula>
    </cfRule>
  </conditionalFormatting>
  <conditionalFormatting sqref="G148">
    <cfRule type="cellIs" dxfId="2972" priority="2865" operator="equal">
      <formula>"red"</formula>
    </cfRule>
  </conditionalFormatting>
  <conditionalFormatting sqref="F148:G148">
    <cfRule type="cellIs" dxfId="2971" priority="2855" operator="equal">
      <formula>"red"</formula>
    </cfRule>
    <cfRule type="cellIs" dxfId="2970" priority="2857" operator="equal">
      <formula>3</formula>
    </cfRule>
    <cfRule type="cellIs" dxfId="2969" priority="2858" operator="equal">
      <formula>"yellow"</formula>
    </cfRule>
    <cfRule type="cellIs" dxfId="2968" priority="2859" operator="equal">
      <formula>2</formula>
    </cfRule>
    <cfRule type="cellIs" dxfId="2967" priority="2860" operator="equal">
      <formula>"green"</formula>
    </cfRule>
    <cfRule type="cellIs" dxfId="2966" priority="2861" operator="equal">
      <formula>1</formula>
    </cfRule>
    <cfRule type="cellIs" dxfId="2965" priority="2862" operator="equal">
      <formula>"grey"</formula>
    </cfRule>
    <cfRule type="cellIs" dxfId="2964" priority="2863" operator="equal">
      <formula>0</formula>
    </cfRule>
  </conditionalFormatting>
  <conditionalFormatting sqref="G148">
    <cfRule type="cellIs" dxfId="2963" priority="2856" operator="equal">
      <formula>"red"</formula>
    </cfRule>
  </conditionalFormatting>
  <conditionalFormatting sqref="F152:G152">
    <cfRule type="cellIs" dxfId="2962" priority="2729" operator="equal">
      <formula>"red"</formula>
    </cfRule>
    <cfRule type="cellIs" dxfId="2961" priority="2731" operator="equal">
      <formula>3</formula>
    </cfRule>
    <cfRule type="cellIs" dxfId="2960" priority="2732" operator="equal">
      <formula>"yellow"</formula>
    </cfRule>
    <cfRule type="cellIs" dxfId="2959" priority="2733" operator="equal">
      <formula>2</formula>
    </cfRule>
    <cfRule type="cellIs" dxfId="2958" priority="2734" operator="equal">
      <formula>"green"</formula>
    </cfRule>
    <cfRule type="cellIs" dxfId="2957" priority="2735" operator="equal">
      <formula>1</formula>
    </cfRule>
    <cfRule type="cellIs" dxfId="2956" priority="2736" operator="equal">
      <formula>"grey"</formula>
    </cfRule>
    <cfRule type="cellIs" dxfId="2955" priority="2737" operator="equal">
      <formula>0</formula>
    </cfRule>
  </conditionalFormatting>
  <conditionalFormatting sqref="G152">
    <cfRule type="cellIs" dxfId="2954" priority="2730" operator="equal">
      <formula>"red"</formula>
    </cfRule>
  </conditionalFormatting>
  <conditionalFormatting sqref="F151:G151">
    <cfRule type="cellIs" dxfId="2953" priority="2720" operator="equal">
      <formula>"red"</formula>
    </cfRule>
    <cfRule type="cellIs" dxfId="2952" priority="2722" operator="equal">
      <formula>3</formula>
    </cfRule>
    <cfRule type="cellIs" dxfId="2951" priority="2723" operator="equal">
      <formula>"yellow"</formula>
    </cfRule>
    <cfRule type="cellIs" dxfId="2950" priority="2724" operator="equal">
      <formula>2</formula>
    </cfRule>
    <cfRule type="cellIs" dxfId="2949" priority="2725" operator="equal">
      <formula>"green"</formula>
    </cfRule>
    <cfRule type="cellIs" dxfId="2948" priority="2726" operator="equal">
      <formula>1</formula>
    </cfRule>
    <cfRule type="cellIs" dxfId="2947" priority="2727" operator="equal">
      <formula>"grey"</formula>
    </cfRule>
    <cfRule type="cellIs" dxfId="2946" priority="2728" operator="equal">
      <formula>0</formula>
    </cfRule>
  </conditionalFormatting>
  <conditionalFormatting sqref="G151">
    <cfRule type="cellIs" dxfId="2945" priority="2721" operator="equal">
      <formula>"red"</formula>
    </cfRule>
  </conditionalFormatting>
  <conditionalFormatting sqref="F142:G142">
    <cfRule type="cellIs" dxfId="2944" priority="2801" operator="equal">
      <formula>"red"</formula>
    </cfRule>
    <cfRule type="cellIs" dxfId="2943" priority="2803" operator="equal">
      <formula>3</formula>
    </cfRule>
    <cfRule type="cellIs" dxfId="2942" priority="2804" operator="equal">
      <formula>"yellow"</formula>
    </cfRule>
    <cfRule type="cellIs" dxfId="2941" priority="2805" operator="equal">
      <formula>2</formula>
    </cfRule>
    <cfRule type="cellIs" dxfId="2940" priority="2806" operator="equal">
      <formula>"green"</formula>
    </cfRule>
    <cfRule type="cellIs" dxfId="2939" priority="2807" operator="equal">
      <formula>1</formula>
    </cfRule>
    <cfRule type="cellIs" dxfId="2938" priority="2808" operator="equal">
      <formula>"grey"</formula>
    </cfRule>
    <cfRule type="cellIs" dxfId="2937" priority="2809" operator="equal">
      <formula>0</formula>
    </cfRule>
  </conditionalFormatting>
  <conditionalFormatting sqref="G142">
    <cfRule type="cellIs" dxfId="2936" priority="2802" operator="equal">
      <formula>"red"</formula>
    </cfRule>
  </conditionalFormatting>
  <conditionalFormatting sqref="F135:G135">
    <cfRule type="cellIs" dxfId="2935" priority="2828" operator="equal">
      <formula>"red"</formula>
    </cfRule>
    <cfRule type="cellIs" dxfId="2934" priority="2830" operator="equal">
      <formula>3</formula>
    </cfRule>
    <cfRule type="cellIs" dxfId="2933" priority="2831" operator="equal">
      <formula>"yellow"</formula>
    </cfRule>
    <cfRule type="cellIs" dxfId="2932" priority="2832" operator="equal">
      <formula>2</formula>
    </cfRule>
    <cfRule type="cellIs" dxfId="2931" priority="2833" operator="equal">
      <formula>"green"</formula>
    </cfRule>
    <cfRule type="cellIs" dxfId="2930" priority="2834" operator="equal">
      <formula>1</formula>
    </cfRule>
    <cfRule type="cellIs" dxfId="2929" priority="2835" operator="equal">
      <formula>"grey"</formula>
    </cfRule>
    <cfRule type="cellIs" dxfId="2928" priority="2836" operator="equal">
      <formula>0</formula>
    </cfRule>
  </conditionalFormatting>
  <conditionalFormatting sqref="G135">
    <cfRule type="cellIs" dxfId="2927" priority="2829" operator="equal">
      <formula>"red"</formula>
    </cfRule>
  </conditionalFormatting>
  <conditionalFormatting sqref="F134:G134">
    <cfRule type="cellIs" dxfId="2926" priority="2819" operator="equal">
      <formula>"red"</formula>
    </cfRule>
    <cfRule type="cellIs" dxfId="2925" priority="2821" operator="equal">
      <formula>3</formula>
    </cfRule>
    <cfRule type="cellIs" dxfId="2924" priority="2822" operator="equal">
      <formula>"yellow"</formula>
    </cfRule>
    <cfRule type="cellIs" dxfId="2923" priority="2823" operator="equal">
      <formula>2</formula>
    </cfRule>
    <cfRule type="cellIs" dxfId="2922" priority="2824" operator="equal">
      <formula>"green"</formula>
    </cfRule>
    <cfRule type="cellIs" dxfId="2921" priority="2825" operator="equal">
      <formula>1</formula>
    </cfRule>
    <cfRule type="cellIs" dxfId="2920" priority="2826" operator="equal">
      <formula>"grey"</formula>
    </cfRule>
    <cfRule type="cellIs" dxfId="2919" priority="2827" operator="equal">
      <formula>0</formula>
    </cfRule>
  </conditionalFormatting>
  <conditionalFormatting sqref="G134">
    <cfRule type="cellIs" dxfId="2918" priority="2820" operator="equal">
      <formula>"red"</formula>
    </cfRule>
  </conditionalFormatting>
  <conditionalFormatting sqref="F156:G156">
    <cfRule type="cellIs" dxfId="2917" priority="2810" operator="equal">
      <formula>"red"</formula>
    </cfRule>
    <cfRule type="cellIs" dxfId="2916" priority="2812" operator="equal">
      <formula>3</formula>
    </cfRule>
    <cfRule type="cellIs" dxfId="2915" priority="2813" operator="equal">
      <formula>"yellow"</formula>
    </cfRule>
    <cfRule type="cellIs" dxfId="2914" priority="2814" operator="equal">
      <formula>2</formula>
    </cfRule>
    <cfRule type="cellIs" dxfId="2913" priority="2815" operator="equal">
      <formula>"green"</formula>
    </cfRule>
    <cfRule type="cellIs" dxfId="2912" priority="2816" operator="equal">
      <formula>1</formula>
    </cfRule>
    <cfRule type="cellIs" dxfId="2911" priority="2817" operator="equal">
      <formula>"grey"</formula>
    </cfRule>
    <cfRule type="cellIs" dxfId="2910" priority="2818" operator="equal">
      <formula>0</formula>
    </cfRule>
  </conditionalFormatting>
  <conditionalFormatting sqref="G156">
    <cfRule type="cellIs" dxfId="2909" priority="2811" operator="equal">
      <formula>"red"</formula>
    </cfRule>
  </conditionalFormatting>
  <conditionalFormatting sqref="F142:G142">
    <cfRule type="cellIs" dxfId="2908" priority="2792" operator="equal">
      <formula>"red"</formula>
    </cfRule>
    <cfRule type="cellIs" dxfId="2907" priority="2794" operator="equal">
      <formula>3</formula>
    </cfRule>
    <cfRule type="cellIs" dxfId="2906" priority="2795" operator="equal">
      <formula>"yellow"</formula>
    </cfRule>
    <cfRule type="cellIs" dxfId="2905" priority="2796" operator="equal">
      <formula>2</formula>
    </cfRule>
    <cfRule type="cellIs" dxfId="2904" priority="2797" operator="equal">
      <formula>"green"</formula>
    </cfRule>
    <cfRule type="cellIs" dxfId="2903" priority="2798" operator="equal">
      <formula>1</formula>
    </cfRule>
    <cfRule type="cellIs" dxfId="2902" priority="2799" operator="equal">
      <formula>"grey"</formula>
    </cfRule>
    <cfRule type="cellIs" dxfId="2901" priority="2800" operator="equal">
      <formula>0</formula>
    </cfRule>
  </conditionalFormatting>
  <conditionalFormatting sqref="G142">
    <cfRule type="cellIs" dxfId="2900" priority="2793" operator="equal">
      <formula>"red"</formula>
    </cfRule>
  </conditionalFormatting>
  <conditionalFormatting sqref="F148:G148">
    <cfRule type="cellIs" dxfId="2899" priority="2783" operator="equal">
      <formula>"red"</formula>
    </cfRule>
    <cfRule type="cellIs" dxfId="2898" priority="2785" operator="equal">
      <formula>3</formula>
    </cfRule>
    <cfRule type="cellIs" dxfId="2897" priority="2786" operator="equal">
      <formula>"yellow"</formula>
    </cfRule>
    <cfRule type="cellIs" dxfId="2896" priority="2787" operator="equal">
      <formula>2</formula>
    </cfRule>
    <cfRule type="cellIs" dxfId="2895" priority="2788" operator="equal">
      <formula>"green"</formula>
    </cfRule>
    <cfRule type="cellIs" dxfId="2894" priority="2789" operator="equal">
      <formula>1</formula>
    </cfRule>
    <cfRule type="cellIs" dxfId="2893" priority="2790" operator="equal">
      <formula>"grey"</formula>
    </cfRule>
    <cfRule type="cellIs" dxfId="2892" priority="2791" operator="equal">
      <formula>0</formula>
    </cfRule>
  </conditionalFormatting>
  <conditionalFormatting sqref="G148">
    <cfRule type="cellIs" dxfId="2891" priority="2784" operator="equal">
      <formula>"red"</formula>
    </cfRule>
  </conditionalFormatting>
  <conditionalFormatting sqref="F148:G148">
    <cfRule type="cellIs" dxfId="2890" priority="2774" operator="equal">
      <formula>"red"</formula>
    </cfRule>
    <cfRule type="cellIs" dxfId="2889" priority="2776" operator="equal">
      <formula>3</formula>
    </cfRule>
    <cfRule type="cellIs" dxfId="2888" priority="2777" operator="equal">
      <formula>"yellow"</formula>
    </cfRule>
    <cfRule type="cellIs" dxfId="2887" priority="2778" operator="equal">
      <formula>2</formula>
    </cfRule>
    <cfRule type="cellIs" dxfId="2886" priority="2779" operator="equal">
      <formula>"green"</formula>
    </cfRule>
    <cfRule type="cellIs" dxfId="2885" priority="2780" operator="equal">
      <formula>1</formula>
    </cfRule>
    <cfRule type="cellIs" dxfId="2884" priority="2781" operator="equal">
      <formula>"grey"</formula>
    </cfRule>
    <cfRule type="cellIs" dxfId="2883" priority="2782" operator="equal">
      <formula>0</formula>
    </cfRule>
  </conditionalFormatting>
  <conditionalFormatting sqref="G148">
    <cfRule type="cellIs" dxfId="2882" priority="2775" operator="equal">
      <formula>"red"</formula>
    </cfRule>
  </conditionalFormatting>
  <conditionalFormatting sqref="F141:G141">
    <cfRule type="cellIs" dxfId="2881" priority="2765" operator="equal">
      <formula>"red"</formula>
    </cfRule>
    <cfRule type="cellIs" dxfId="2880" priority="2767" operator="equal">
      <formula>3</formula>
    </cfRule>
    <cfRule type="cellIs" dxfId="2879" priority="2768" operator="equal">
      <formula>"yellow"</formula>
    </cfRule>
    <cfRule type="cellIs" dxfId="2878" priority="2769" operator="equal">
      <formula>2</formula>
    </cfRule>
    <cfRule type="cellIs" dxfId="2877" priority="2770" operator="equal">
      <formula>"green"</formula>
    </cfRule>
    <cfRule type="cellIs" dxfId="2876" priority="2771" operator="equal">
      <formula>1</formula>
    </cfRule>
    <cfRule type="cellIs" dxfId="2875" priority="2772" operator="equal">
      <formula>"grey"</formula>
    </cfRule>
    <cfRule type="cellIs" dxfId="2874" priority="2773" operator="equal">
      <formula>0</formula>
    </cfRule>
  </conditionalFormatting>
  <conditionalFormatting sqref="G141">
    <cfRule type="cellIs" dxfId="2873" priority="2766" operator="equal">
      <formula>"red"</formula>
    </cfRule>
  </conditionalFormatting>
  <conditionalFormatting sqref="F141:G141">
    <cfRule type="cellIs" dxfId="2872" priority="2756" operator="equal">
      <formula>"red"</formula>
    </cfRule>
    <cfRule type="cellIs" dxfId="2871" priority="2758" operator="equal">
      <formula>3</formula>
    </cfRule>
    <cfRule type="cellIs" dxfId="2870" priority="2759" operator="equal">
      <formula>"yellow"</formula>
    </cfRule>
    <cfRule type="cellIs" dxfId="2869" priority="2760" operator="equal">
      <formula>2</formula>
    </cfRule>
    <cfRule type="cellIs" dxfId="2868" priority="2761" operator="equal">
      <formula>"green"</formula>
    </cfRule>
    <cfRule type="cellIs" dxfId="2867" priority="2762" operator="equal">
      <formula>1</formula>
    </cfRule>
    <cfRule type="cellIs" dxfId="2866" priority="2763" operator="equal">
      <formula>"grey"</formula>
    </cfRule>
    <cfRule type="cellIs" dxfId="2865" priority="2764" operator="equal">
      <formula>0</formula>
    </cfRule>
  </conditionalFormatting>
  <conditionalFormatting sqref="G141">
    <cfRule type="cellIs" dxfId="2864" priority="2757" operator="equal">
      <formula>"red"</formula>
    </cfRule>
  </conditionalFormatting>
  <conditionalFormatting sqref="F147:G147">
    <cfRule type="cellIs" dxfId="2863" priority="2747" operator="equal">
      <formula>"red"</formula>
    </cfRule>
    <cfRule type="cellIs" dxfId="2862" priority="2749" operator="equal">
      <formula>3</formula>
    </cfRule>
    <cfRule type="cellIs" dxfId="2861" priority="2750" operator="equal">
      <formula>"yellow"</formula>
    </cfRule>
    <cfRule type="cellIs" dxfId="2860" priority="2751" operator="equal">
      <formula>2</formula>
    </cfRule>
    <cfRule type="cellIs" dxfId="2859" priority="2752" operator="equal">
      <formula>"green"</formula>
    </cfRule>
    <cfRule type="cellIs" dxfId="2858" priority="2753" operator="equal">
      <formula>1</formula>
    </cfRule>
    <cfRule type="cellIs" dxfId="2857" priority="2754" operator="equal">
      <formula>"grey"</formula>
    </cfRule>
    <cfRule type="cellIs" dxfId="2856" priority="2755" operator="equal">
      <formula>0</formula>
    </cfRule>
  </conditionalFormatting>
  <conditionalFormatting sqref="G147">
    <cfRule type="cellIs" dxfId="2855" priority="2748" operator="equal">
      <formula>"red"</formula>
    </cfRule>
  </conditionalFormatting>
  <conditionalFormatting sqref="F147:G147">
    <cfRule type="cellIs" dxfId="2854" priority="2738" operator="equal">
      <formula>"red"</formula>
    </cfRule>
    <cfRule type="cellIs" dxfId="2853" priority="2740" operator="equal">
      <formula>3</formula>
    </cfRule>
    <cfRule type="cellIs" dxfId="2852" priority="2741" operator="equal">
      <formula>"yellow"</formula>
    </cfRule>
    <cfRule type="cellIs" dxfId="2851" priority="2742" operator="equal">
      <formula>2</formula>
    </cfRule>
    <cfRule type="cellIs" dxfId="2850" priority="2743" operator="equal">
      <formula>"green"</formula>
    </cfRule>
    <cfRule type="cellIs" dxfId="2849" priority="2744" operator="equal">
      <formula>1</formula>
    </cfRule>
    <cfRule type="cellIs" dxfId="2848" priority="2745" operator="equal">
      <formula>"grey"</formula>
    </cfRule>
    <cfRule type="cellIs" dxfId="2847" priority="2746" operator="equal">
      <formula>0</formula>
    </cfRule>
  </conditionalFormatting>
  <conditionalFormatting sqref="G147">
    <cfRule type="cellIs" dxfId="2846" priority="2739" operator="equal">
      <formula>"red"</formula>
    </cfRule>
  </conditionalFormatting>
  <conditionalFormatting sqref="F155:G155">
    <cfRule type="cellIs" dxfId="2845" priority="2711" operator="equal">
      <formula>"red"</formula>
    </cfRule>
    <cfRule type="cellIs" dxfId="2844" priority="2713" operator="equal">
      <formula>3</formula>
    </cfRule>
    <cfRule type="cellIs" dxfId="2843" priority="2714" operator="equal">
      <formula>"yellow"</formula>
    </cfRule>
    <cfRule type="cellIs" dxfId="2842" priority="2715" operator="equal">
      <formula>2</formula>
    </cfRule>
    <cfRule type="cellIs" dxfId="2841" priority="2716" operator="equal">
      <formula>"green"</formula>
    </cfRule>
    <cfRule type="cellIs" dxfId="2840" priority="2717" operator="equal">
      <formula>1</formula>
    </cfRule>
    <cfRule type="cellIs" dxfId="2839" priority="2718" operator="equal">
      <formula>"grey"</formula>
    </cfRule>
    <cfRule type="cellIs" dxfId="2838" priority="2719" operator="equal">
      <formula>0</formula>
    </cfRule>
  </conditionalFormatting>
  <conditionalFormatting sqref="G155">
    <cfRule type="cellIs" dxfId="2837" priority="2712" operator="equal">
      <formula>"red"</formula>
    </cfRule>
  </conditionalFormatting>
  <conditionalFormatting sqref="F158:G158">
    <cfRule type="cellIs" dxfId="2836" priority="2675" operator="equal">
      <formula>"red"</formula>
    </cfRule>
    <cfRule type="cellIs" dxfId="2835" priority="2677" operator="equal">
      <formula>3</formula>
    </cfRule>
    <cfRule type="cellIs" dxfId="2834" priority="2678" operator="equal">
      <formula>"yellow"</formula>
    </cfRule>
    <cfRule type="cellIs" dxfId="2833" priority="2679" operator="equal">
      <formula>2</formula>
    </cfRule>
    <cfRule type="cellIs" dxfId="2832" priority="2680" operator="equal">
      <formula>"green"</formula>
    </cfRule>
    <cfRule type="cellIs" dxfId="2831" priority="2681" operator="equal">
      <formula>1</formula>
    </cfRule>
    <cfRule type="cellIs" dxfId="2830" priority="2682" operator="equal">
      <formula>"grey"</formula>
    </cfRule>
    <cfRule type="cellIs" dxfId="2829" priority="2683" operator="equal">
      <formula>0</formula>
    </cfRule>
  </conditionalFormatting>
  <conditionalFormatting sqref="G158">
    <cfRule type="cellIs" dxfId="2828" priority="2676" operator="equal">
      <formula>"red"</formula>
    </cfRule>
  </conditionalFormatting>
  <conditionalFormatting sqref="F159:G159">
    <cfRule type="cellIs" dxfId="2827" priority="2666" operator="equal">
      <formula>"red"</formula>
    </cfRule>
    <cfRule type="cellIs" dxfId="2826" priority="2668" operator="equal">
      <formula>3</formula>
    </cfRule>
    <cfRule type="cellIs" dxfId="2825" priority="2669" operator="equal">
      <formula>"yellow"</formula>
    </cfRule>
    <cfRule type="cellIs" dxfId="2824" priority="2670" operator="equal">
      <formula>2</formula>
    </cfRule>
    <cfRule type="cellIs" dxfId="2823" priority="2671" operator="equal">
      <formula>"green"</formula>
    </cfRule>
    <cfRule type="cellIs" dxfId="2822" priority="2672" operator="equal">
      <formula>1</formula>
    </cfRule>
    <cfRule type="cellIs" dxfId="2821" priority="2673" operator="equal">
      <formula>"grey"</formula>
    </cfRule>
    <cfRule type="cellIs" dxfId="2820" priority="2674" operator="equal">
      <formula>0</formula>
    </cfRule>
  </conditionalFormatting>
  <conditionalFormatting sqref="G159">
    <cfRule type="cellIs" dxfId="2819" priority="2667" operator="equal">
      <formula>"red"</formula>
    </cfRule>
  </conditionalFormatting>
  <conditionalFormatting sqref="F218:G218">
    <cfRule type="cellIs" dxfId="2818" priority="2702" operator="equal">
      <formula>"red"</formula>
    </cfRule>
    <cfRule type="cellIs" dxfId="2817" priority="2704" operator="equal">
      <formula>3</formula>
    </cfRule>
    <cfRule type="cellIs" dxfId="2816" priority="2705" operator="equal">
      <formula>"yellow"</formula>
    </cfRule>
    <cfRule type="cellIs" dxfId="2815" priority="2706" operator="equal">
      <formula>2</formula>
    </cfRule>
    <cfRule type="cellIs" dxfId="2814" priority="2707" operator="equal">
      <formula>"green"</formula>
    </cfRule>
    <cfRule type="cellIs" dxfId="2813" priority="2708" operator="equal">
      <formula>1</formula>
    </cfRule>
    <cfRule type="cellIs" dxfId="2812" priority="2709" operator="equal">
      <formula>"grey"</formula>
    </cfRule>
    <cfRule type="cellIs" dxfId="2811" priority="2710" operator="equal">
      <formula>0</formula>
    </cfRule>
  </conditionalFormatting>
  <conditionalFormatting sqref="G218">
    <cfRule type="cellIs" dxfId="2810" priority="2703" operator="equal">
      <formula>"red"</formula>
    </cfRule>
  </conditionalFormatting>
  <conditionalFormatting sqref="F109:G109">
    <cfRule type="cellIs" dxfId="2809" priority="2693" operator="equal">
      <formula>"red"</formula>
    </cfRule>
    <cfRule type="cellIs" dxfId="2808" priority="2695" operator="equal">
      <formula>3</formula>
    </cfRule>
    <cfRule type="cellIs" dxfId="2807" priority="2696" operator="equal">
      <formula>"yellow"</formula>
    </cfRule>
    <cfRule type="cellIs" dxfId="2806" priority="2697" operator="equal">
      <formula>2</formula>
    </cfRule>
    <cfRule type="cellIs" dxfId="2805" priority="2698" operator="equal">
      <formula>"green"</formula>
    </cfRule>
    <cfRule type="cellIs" dxfId="2804" priority="2699" operator="equal">
      <formula>1</formula>
    </cfRule>
    <cfRule type="cellIs" dxfId="2803" priority="2700" operator="equal">
      <formula>"grey"</formula>
    </cfRule>
    <cfRule type="cellIs" dxfId="2802" priority="2701" operator="equal">
      <formula>0</formula>
    </cfRule>
  </conditionalFormatting>
  <conditionalFormatting sqref="G109">
    <cfRule type="cellIs" dxfId="2801" priority="2694" operator="equal">
      <formula>"red"</formula>
    </cfRule>
  </conditionalFormatting>
  <conditionalFormatting sqref="F166:G166">
    <cfRule type="cellIs" dxfId="2800" priority="2684" operator="equal">
      <formula>"red"</formula>
    </cfRule>
    <cfRule type="cellIs" dxfId="2799" priority="2686" operator="equal">
      <formula>3</formula>
    </cfRule>
    <cfRule type="cellIs" dxfId="2798" priority="2687" operator="equal">
      <formula>"yellow"</formula>
    </cfRule>
    <cfRule type="cellIs" dxfId="2797" priority="2688" operator="equal">
      <formula>2</formula>
    </cfRule>
    <cfRule type="cellIs" dxfId="2796" priority="2689" operator="equal">
      <formula>"green"</formula>
    </cfRule>
    <cfRule type="cellIs" dxfId="2795" priority="2690" operator="equal">
      <formula>1</formula>
    </cfRule>
    <cfRule type="cellIs" dxfId="2794" priority="2691" operator="equal">
      <formula>"grey"</formula>
    </cfRule>
    <cfRule type="cellIs" dxfId="2793" priority="2692" operator="equal">
      <formula>0</formula>
    </cfRule>
  </conditionalFormatting>
  <conditionalFormatting sqref="G166">
    <cfRule type="cellIs" dxfId="2792" priority="2685" operator="equal">
      <formula>"red"</formula>
    </cfRule>
  </conditionalFormatting>
  <conditionalFormatting sqref="F161:G161">
    <cfRule type="cellIs" dxfId="2791" priority="2648" operator="equal">
      <formula>"red"</formula>
    </cfRule>
    <cfRule type="cellIs" dxfId="2790" priority="2650" operator="equal">
      <formula>3</formula>
    </cfRule>
    <cfRule type="cellIs" dxfId="2789" priority="2651" operator="equal">
      <formula>"yellow"</formula>
    </cfRule>
    <cfRule type="cellIs" dxfId="2788" priority="2652" operator="equal">
      <formula>2</formula>
    </cfRule>
    <cfRule type="cellIs" dxfId="2787" priority="2653" operator="equal">
      <formula>"green"</formula>
    </cfRule>
    <cfRule type="cellIs" dxfId="2786" priority="2654" operator="equal">
      <formula>1</formula>
    </cfRule>
    <cfRule type="cellIs" dxfId="2785" priority="2655" operator="equal">
      <formula>"grey"</formula>
    </cfRule>
    <cfRule type="cellIs" dxfId="2784" priority="2656" operator="equal">
      <formula>0</formula>
    </cfRule>
  </conditionalFormatting>
  <conditionalFormatting sqref="G161">
    <cfRule type="cellIs" dxfId="2783" priority="2649" operator="equal">
      <formula>"red"</formula>
    </cfRule>
  </conditionalFormatting>
  <conditionalFormatting sqref="F160:G160">
    <cfRule type="cellIs" dxfId="2782" priority="2639" operator="equal">
      <formula>"red"</formula>
    </cfRule>
    <cfRule type="cellIs" dxfId="2781" priority="2641" operator="equal">
      <formula>3</formula>
    </cfRule>
    <cfRule type="cellIs" dxfId="2780" priority="2642" operator="equal">
      <formula>"yellow"</formula>
    </cfRule>
    <cfRule type="cellIs" dxfId="2779" priority="2643" operator="equal">
      <formula>2</formula>
    </cfRule>
    <cfRule type="cellIs" dxfId="2778" priority="2644" operator="equal">
      <formula>"green"</formula>
    </cfRule>
    <cfRule type="cellIs" dxfId="2777" priority="2645" operator="equal">
      <formula>1</formula>
    </cfRule>
    <cfRule type="cellIs" dxfId="2776" priority="2646" operator="equal">
      <formula>"grey"</formula>
    </cfRule>
    <cfRule type="cellIs" dxfId="2775" priority="2647" operator="equal">
      <formula>0</formula>
    </cfRule>
  </conditionalFormatting>
  <conditionalFormatting sqref="G160">
    <cfRule type="cellIs" dxfId="2774" priority="2640" operator="equal">
      <formula>"red"</formula>
    </cfRule>
  </conditionalFormatting>
  <conditionalFormatting sqref="F159:G159">
    <cfRule type="cellIs" dxfId="2773" priority="2657" operator="equal">
      <formula>"red"</formula>
    </cfRule>
    <cfRule type="cellIs" dxfId="2772" priority="2659" operator="equal">
      <formula>3</formula>
    </cfRule>
    <cfRule type="cellIs" dxfId="2771" priority="2660" operator="equal">
      <formula>"yellow"</formula>
    </cfRule>
    <cfRule type="cellIs" dxfId="2770" priority="2661" operator="equal">
      <formula>2</formula>
    </cfRule>
    <cfRule type="cellIs" dxfId="2769" priority="2662" operator="equal">
      <formula>"green"</formula>
    </cfRule>
    <cfRule type="cellIs" dxfId="2768" priority="2663" operator="equal">
      <formula>1</formula>
    </cfRule>
    <cfRule type="cellIs" dxfId="2767" priority="2664" operator="equal">
      <formula>"grey"</formula>
    </cfRule>
    <cfRule type="cellIs" dxfId="2766" priority="2665" operator="equal">
      <formula>0</formula>
    </cfRule>
  </conditionalFormatting>
  <conditionalFormatting sqref="G159">
    <cfRule type="cellIs" dxfId="2765" priority="2658" operator="equal">
      <formula>"red"</formula>
    </cfRule>
  </conditionalFormatting>
  <conditionalFormatting sqref="F160:G160">
    <cfRule type="cellIs" dxfId="2764" priority="2621" operator="equal">
      <formula>"red"</formula>
    </cfRule>
    <cfRule type="cellIs" dxfId="2763" priority="2623" operator="equal">
      <formula>3</formula>
    </cfRule>
    <cfRule type="cellIs" dxfId="2762" priority="2624" operator="equal">
      <formula>"yellow"</formula>
    </cfRule>
    <cfRule type="cellIs" dxfId="2761" priority="2625" operator="equal">
      <formula>2</formula>
    </cfRule>
    <cfRule type="cellIs" dxfId="2760" priority="2626" operator="equal">
      <formula>"green"</formula>
    </cfRule>
    <cfRule type="cellIs" dxfId="2759" priority="2627" operator="equal">
      <formula>1</formula>
    </cfRule>
    <cfRule type="cellIs" dxfId="2758" priority="2628" operator="equal">
      <formula>"grey"</formula>
    </cfRule>
    <cfRule type="cellIs" dxfId="2757" priority="2629" operator="equal">
      <formula>0</formula>
    </cfRule>
  </conditionalFormatting>
  <conditionalFormatting sqref="G160">
    <cfRule type="cellIs" dxfId="2756" priority="2622" operator="equal">
      <formula>"red"</formula>
    </cfRule>
  </conditionalFormatting>
  <conditionalFormatting sqref="F159:G159">
    <cfRule type="cellIs" dxfId="2755" priority="2612" operator="equal">
      <formula>"red"</formula>
    </cfRule>
    <cfRule type="cellIs" dxfId="2754" priority="2614" operator="equal">
      <formula>3</formula>
    </cfRule>
    <cfRule type="cellIs" dxfId="2753" priority="2615" operator="equal">
      <formula>"yellow"</formula>
    </cfRule>
    <cfRule type="cellIs" dxfId="2752" priority="2616" operator="equal">
      <formula>2</formula>
    </cfRule>
    <cfRule type="cellIs" dxfId="2751" priority="2617" operator="equal">
      <formula>"green"</formula>
    </cfRule>
    <cfRule type="cellIs" dxfId="2750" priority="2618" operator="equal">
      <formula>1</formula>
    </cfRule>
    <cfRule type="cellIs" dxfId="2749" priority="2619" operator="equal">
      <formula>"grey"</formula>
    </cfRule>
    <cfRule type="cellIs" dxfId="2748" priority="2620" operator="equal">
      <formula>0</formula>
    </cfRule>
  </conditionalFormatting>
  <conditionalFormatting sqref="G159">
    <cfRule type="cellIs" dxfId="2747" priority="2613" operator="equal">
      <formula>"red"</formula>
    </cfRule>
  </conditionalFormatting>
  <conditionalFormatting sqref="F164:G164">
    <cfRule type="cellIs" dxfId="2746" priority="2630" operator="equal">
      <formula>"red"</formula>
    </cfRule>
    <cfRule type="cellIs" dxfId="2745" priority="2632" operator="equal">
      <formula>3</formula>
    </cfRule>
    <cfRule type="cellIs" dxfId="2744" priority="2633" operator="equal">
      <formula>"yellow"</formula>
    </cfRule>
    <cfRule type="cellIs" dxfId="2743" priority="2634" operator="equal">
      <formula>2</formula>
    </cfRule>
    <cfRule type="cellIs" dxfId="2742" priority="2635" operator="equal">
      <formula>"green"</formula>
    </cfRule>
    <cfRule type="cellIs" dxfId="2741" priority="2636" operator="equal">
      <formula>1</formula>
    </cfRule>
    <cfRule type="cellIs" dxfId="2740" priority="2637" operator="equal">
      <formula>"grey"</formula>
    </cfRule>
    <cfRule type="cellIs" dxfId="2739" priority="2638" operator="equal">
      <formula>0</formula>
    </cfRule>
  </conditionalFormatting>
  <conditionalFormatting sqref="G164">
    <cfRule type="cellIs" dxfId="2738" priority="2631" operator="equal">
      <formula>"red"</formula>
    </cfRule>
  </conditionalFormatting>
  <conditionalFormatting sqref="F163:G163">
    <cfRule type="cellIs" dxfId="2737" priority="2603" operator="equal">
      <formula>"red"</formula>
    </cfRule>
    <cfRule type="cellIs" dxfId="2736" priority="2605" operator="equal">
      <formula>3</formula>
    </cfRule>
    <cfRule type="cellIs" dxfId="2735" priority="2606" operator="equal">
      <formula>"yellow"</formula>
    </cfRule>
    <cfRule type="cellIs" dxfId="2734" priority="2607" operator="equal">
      <formula>2</formula>
    </cfRule>
    <cfRule type="cellIs" dxfId="2733" priority="2608" operator="equal">
      <formula>"green"</formula>
    </cfRule>
    <cfRule type="cellIs" dxfId="2732" priority="2609" operator="equal">
      <formula>1</formula>
    </cfRule>
    <cfRule type="cellIs" dxfId="2731" priority="2610" operator="equal">
      <formula>"grey"</formula>
    </cfRule>
    <cfRule type="cellIs" dxfId="2730" priority="2611" operator="equal">
      <formula>0</formula>
    </cfRule>
  </conditionalFormatting>
  <conditionalFormatting sqref="G163">
    <cfRule type="cellIs" dxfId="2729" priority="2604" operator="equal">
      <formula>"red"</formula>
    </cfRule>
  </conditionalFormatting>
  <conditionalFormatting sqref="F168:G168">
    <cfRule type="cellIs" dxfId="2728" priority="2594" operator="equal">
      <formula>"red"</formula>
    </cfRule>
    <cfRule type="cellIs" dxfId="2727" priority="2596" operator="equal">
      <formula>3</formula>
    </cfRule>
    <cfRule type="cellIs" dxfId="2726" priority="2597" operator="equal">
      <formula>"yellow"</formula>
    </cfRule>
    <cfRule type="cellIs" dxfId="2725" priority="2598" operator="equal">
      <formula>2</formula>
    </cfRule>
    <cfRule type="cellIs" dxfId="2724" priority="2599" operator="equal">
      <formula>"green"</formula>
    </cfRule>
    <cfRule type="cellIs" dxfId="2723" priority="2600" operator="equal">
      <formula>1</formula>
    </cfRule>
    <cfRule type="cellIs" dxfId="2722" priority="2601" operator="equal">
      <formula>"grey"</formula>
    </cfRule>
    <cfRule type="cellIs" dxfId="2721" priority="2602" operator="equal">
      <formula>0</formula>
    </cfRule>
  </conditionalFormatting>
  <conditionalFormatting sqref="G168">
    <cfRule type="cellIs" dxfId="2720" priority="2595" operator="equal">
      <formula>"red"</formula>
    </cfRule>
  </conditionalFormatting>
  <conditionalFormatting sqref="F171:G171">
    <cfRule type="cellIs" dxfId="2719" priority="2585" operator="equal">
      <formula>"red"</formula>
    </cfRule>
    <cfRule type="cellIs" dxfId="2718" priority="2587" operator="equal">
      <formula>3</formula>
    </cfRule>
    <cfRule type="cellIs" dxfId="2717" priority="2588" operator="equal">
      <formula>"yellow"</formula>
    </cfRule>
    <cfRule type="cellIs" dxfId="2716" priority="2589" operator="equal">
      <formula>2</formula>
    </cfRule>
    <cfRule type="cellIs" dxfId="2715" priority="2590" operator="equal">
      <formula>"green"</formula>
    </cfRule>
    <cfRule type="cellIs" dxfId="2714" priority="2591" operator="equal">
      <formula>1</formula>
    </cfRule>
    <cfRule type="cellIs" dxfId="2713" priority="2592" operator="equal">
      <formula>"grey"</formula>
    </cfRule>
    <cfRule type="cellIs" dxfId="2712" priority="2593" operator="equal">
      <formula>0</formula>
    </cfRule>
  </conditionalFormatting>
  <conditionalFormatting sqref="G171">
    <cfRule type="cellIs" dxfId="2711" priority="2586" operator="equal">
      <formula>"red"</formula>
    </cfRule>
  </conditionalFormatting>
  <conditionalFormatting sqref="F171:G171">
    <cfRule type="cellIs" dxfId="2710" priority="2576" operator="equal">
      <formula>"red"</formula>
    </cfRule>
    <cfRule type="cellIs" dxfId="2709" priority="2578" operator="equal">
      <formula>3</formula>
    </cfRule>
    <cfRule type="cellIs" dxfId="2708" priority="2579" operator="equal">
      <formula>"yellow"</formula>
    </cfRule>
    <cfRule type="cellIs" dxfId="2707" priority="2580" operator="equal">
      <formula>2</formula>
    </cfRule>
    <cfRule type="cellIs" dxfId="2706" priority="2581" operator="equal">
      <formula>"green"</formula>
    </cfRule>
    <cfRule type="cellIs" dxfId="2705" priority="2582" operator="equal">
      <formula>1</formula>
    </cfRule>
    <cfRule type="cellIs" dxfId="2704" priority="2583" operator="equal">
      <formula>"grey"</formula>
    </cfRule>
    <cfRule type="cellIs" dxfId="2703" priority="2584" operator="equal">
      <formula>0</formula>
    </cfRule>
  </conditionalFormatting>
  <conditionalFormatting sqref="G171">
    <cfRule type="cellIs" dxfId="2702" priority="2577" operator="equal">
      <formula>"red"</formula>
    </cfRule>
  </conditionalFormatting>
  <conditionalFormatting sqref="F170:G170">
    <cfRule type="cellIs" dxfId="2701" priority="2567" operator="equal">
      <formula>"red"</formula>
    </cfRule>
    <cfRule type="cellIs" dxfId="2700" priority="2569" operator="equal">
      <formula>3</formula>
    </cfRule>
    <cfRule type="cellIs" dxfId="2699" priority="2570" operator="equal">
      <formula>"yellow"</formula>
    </cfRule>
    <cfRule type="cellIs" dxfId="2698" priority="2571" operator="equal">
      <formula>2</formula>
    </cfRule>
    <cfRule type="cellIs" dxfId="2697" priority="2572" operator="equal">
      <formula>"green"</formula>
    </cfRule>
    <cfRule type="cellIs" dxfId="2696" priority="2573" operator="equal">
      <formula>1</formula>
    </cfRule>
    <cfRule type="cellIs" dxfId="2695" priority="2574" operator="equal">
      <formula>"grey"</formula>
    </cfRule>
    <cfRule type="cellIs" dxfId="2694" priority="2575" operator="equal">
      <formula>0</formula>
    </cfRule>
  </conditionalFormatting>
  <conditionalFormatting sqref="G170">
    <cfRule type="cellIs" dxfId="2693" priority="2568" operator="equal">
      <formula>"red"</formula>
    </cfRule>
  </conditionalFormatting>
  <conditionalFormatting sqref="F170:G170">
    <cfRule type="cellIs" dxfId="2692" priority="2558" operator="equal">
      <formula>"red"</formula>
    </cfRule>
    <cfRule type="cellIs" dxfId="2691" priority="2560" operator="equal">
      <formula>3</formula>
    </cfRule>
    <cfRule type="cellIs" dxfId="2690" priority="2561" operator="equal">
      <formula>"yellow"</formula>
    </cfRule>
    <cfRule type="cellIs" dxfId="2689" priority="2562" operator="equal">
      <formula>2</formula>
    </cfRule>
    <cfRule type="cellIs" dxfId="2688" priority="2563" operator="equal">
      <formula>"green"</formula>
    </cfRule>
    <cfRule type="cellIs" dxfId="2687" priority="2564" operator="equal">
      <formula>1</formula>
    </cfRule>
    <cfRule type="cellIs" dxfId="2686" priority="2565" operator="equal">
      <formula>"grey"</formula>
    </cfRule>
    <cfRule type="cellIs" dxfId="2685" priority="2566" operator="equal">
      <formula>0</formula>
    </cfRule>
  </conditionalFormatting>
  <conditionalFormatting sqref="G170">
    <cfRule type="cellIs" dxfId="2684" priority="2559" operator="equal">
      <formula>"red"</formula>
    </cfRule>
  </conditionalFormatting>
  <conditionalFormatting sqref="F176:G176">
    <cfRule type="cellIs" dxfId="2683" priority="2549" operator="equal">
      <formula>"red"</formula>
    </cfRule>
    <cfRule type="cellIs" dxfId="2682" priority="2551" operator="equal">
      <formula>3</formula>
    </cfRule>
    <cfRule type="cellIs" dxfId="2681" priority="2552" operator="equal">
      <formula>"yellow"</formula>
    </cfRule>
    <cfRule type="cellIs" dxfId="2680" priority="2553" operator="equal">
      <formula>2</formula>
    </cfRule>
    <cfRule type="cellIs" dxfId="2679" priority="2554" operator="equal">
      <formula>"green"</formula>
    </cfRule>
    <cfRule type="cellIs" dxfId="2678" priority="2555" operator="equal">
      <formula>1</formula>
    </cfRule>
    <cfRule type="cellIs" dxfId="2677" priority="2556" operator="equal">
      <formula>"grey"</formula>
    </cfRule>
    <cfRule type="cellIs" dxfId="2676" priority="2557" operator="equal">
      <formula>0</formula>
    </cfRule>
  </conditionalFormatting>
  <conditionalFormatting sqref="G176">
    <cfRule type="cellIs" dxfId="2675" priority="2550" operator="equal">
      <formula>"red"</formula>
    </cfRule>
  </conditionalFormatting>
  <conditionalFormatting sqref="F173:G173">
    <cfRule type="cellIs" dxfId="2674" priority="2540" operator="equal">
      <formula>"red"</formula>
    </cfRule>
    <cfRule type="cellIs" dxfId="2673" priority="2542" operator="equal">
      <formula>3</formula>
    </cfRule>
    <cfRule type="cellIs" dxfId="2672" priority="2543" operator="equal">
      <formula>"yellow"</formula>
    </cfRule>
    <cfRule type="cellIs" dxfId="2671" priority="2544" operator="equal">
      <formula>2</formula>
    </cfRule>
    <cfRule type="cellIs" dxfId="2670" priority="2545" operator="equal">
      <formula>"green"</formula>
    </cfRule>
    <cfRule type="cellIs" dxfId="2669" priority="2546" operator="equal">
      <formula>1</formula>
    </cfRule>
    <cfRule type="cellIs" dxfId="2668" priority="2547" operator="equal">
      <formula>"grey"</formula>
    </cfRule>
    <cfRule type="cellIs" dxfId="2667" priority="2548" operator="equal">
      <formula>0</formula>
    </cfRule>
  </conditionalFormatting>
  <conditionalFormatting sqref="G173">
    <cfRule type="cellIs" dxfId="2666" priority="2541" operator="equal">
      <formula>"red"</formula>
    </cfRule>
  </conditionalFormatting>
  <conditionalFormatting sqref="F176:G176">
    <cfRule type="cellIs" dxfId="2665" priority="2531" operator="equal">
      <formula>"red"</formula>
    </cfRule>
    <cfRule type="cellIs" dxfId="2664" priority="2533" operator="equal">
      <formula>3</formula>
    </cfRule>
    <cfRule type="cellIs" dxfId="2663" priority="2534" operator="equal">
      <formula>"yellow"</formula>
    </cfRule>
    <cfRule type="cellIs" dxfId="2662" priority="2535" operator="equal">
      <formula>2</formula>
    </cfRule>
    <cfRule type="cellIs" dxfId="2661" priority="2536" operator="equal">
      <formula>"green"</formula>
    </cfRule>
    <cfRule type="cellIs" dxfId="2660" priority="2537" operator="equal">
      <formula>1</formula>
    </cfRule>
    <cfRule type="cellIs" dxfId="2659" priority="2538" operator="equal">
      <formula>"grey"</formula>
    </cfRule>
    <cfRule type="cellIs" dxfId="2658" priority="2539" operator="equal">
      <formula>0</formula>
    </cfRule>
  </conditionalFormatting>
  <conditionalFormatting sqref="G176">
    <cfRule type="cellIs" dxfId="2657" priority="2532" operator="equal">
      <formula>"red"</formula>
    </cfRule>
  </conditionalFormatting>
  <conditionalFormatting sqref="F176:G176">
    <cfRule type="cellIs" dxfId="2656" priority="2522" operator="equal">
      <formula>"red"</formula>
    </cfRule>
    <cfRule type="cellIs" dxfId="2655" priority="2524" operator="equal">
      <formula>3</formula>
    </cfRule>
    <cfRule type="cellIs" dxfId="2654" priority="2525" operator="equal">
      <formula>"yellow"</formula>
    </cfRule>
    <cfRule type="cellIs" dxfId="2653" priority="2526" operator="equal">
      <formula>2</formula>
    </cfRule>
    <cfRule type="cellIs" dxfId="2652" priority="2527" operator="equal">
      <formula>"green"</formula>
    </cfRule>
    <cfRule type="cellIs" dxfId="2651" priority="2528" operator="equal">
      <formula>1</formula>
    </cfRule>
    <cfRule type="cellIs" dxfId="2650" priority="2529" operator="equal">
      <formula>"grey"</formula>
    </cfRule>
    <cfRule type="cellIs" dxfId="2649" priority="2530" operator="equal">
      <formula>0</formula>
    </cfRule>
  </conditionalFormatting>
  <conditionalFormatting sqref="G176">
    <cfRule type="cellIs" dxfId="2648" priority="2523" operator="equal">
      <formula>"red"</formula>
    </cfRule>
  </conditionalFormatting>
  <conditionalFormatting sqref="F175:G175">
    <cfRule type="cellIs" dxfId="2647" priority="2513" operator="equal">
      <formula>"red"</formula>
    </cfRule>
    <cfRule type="cellIs" dxfId="2646" priority="2515" operator="equal">
      <formula>3</formula>
    </cfRule>
    <cfRule type="cellIs" dxfId="2645" priority="2516" operator="equal">
      <formula>"yellow"</formula>
    </cfRule>
    <cfRule type="cellIs" dxfId="2644" priority="2517" operator="equal">
      <formula>2</formula>
    </cfRule>
    <cfRule type="cellIs" dxfId="2643" priority="2518" operator="equal">
      <formula>"green"</formula>
    </cfRule>
    <cfRule type="cellIs" dxfId="2642" priority="2519" operator="equal">
      <formula>1</formula>
    </cfRule>
    <cfRule type="cellIs" dxfId="2641" priority="2520" operator="equal">
      <formula>"grey"</formula>
    </cfRule>
    <cfRule type="cellIs" dxfId="2640" priority="2521" operator="equal">
      <formula>0</formula>
    </cfRule>
  </conditionalFormatting>
  <conditionalFormatting sqref="G175">
    <cfRule type="cellIs" dxfId="2639" priority="2514" operator="equal">
      <formula>"red"</formula>
    </cfRule>
  </conditionalFormatting>
  <conditionalFormatting sqref="F175:G175">
    <cfRule type="cellIs" dxfId="2638" priority="2504" operator="equal">
      <formula>"red"</formula>
    </cfRule>
    <cfRule type="cellIs" dxfId="2637" priority="2506" operator="equal">
      <formula>3</formula>
    </cfRule>
    <cfRule type="cellIs" dxfId="2636" priority="2507" operator="equal">
      <formula>"yellow"</formula>
    </cfRule>
    <cfRule type="cellIs" dxfId="2635" priority="2508" operator="equal">
      <formula>2</formula>
    </cfRule>
    <cfRule type="cellIs" dxfId="2634" priority="2509" operator="equal">
      <formula>"green"</formula>
    </cfRule>
    <cfRule type="cellIs" dxfId="2633" priority="2510" operator="equal">
      <formula>1</formula>
    </cfRule>
    <cfRule type="cellIs" dxfId="2632" priority="2511" operator="equal">
      <formula>"grey"</formula>
    </cfRule>
    <cfRule type="cellIs" dxfId="2631" priority="2512" operator="equal">
      <formula>0</formula>
    </cfRule>
  </conditionalFormatting>
  <conditionalFormatting sqref="G175">
    <cfRule type="cellIs" dxfId="2630" priority="2505" operator="equal">
      <formula>"red"</formula>
    </cfRule>
  </conditionalFormatting>
  <conditionalFormatting sqref="F167:G167">
    <cfRule type="cellIs" dxfId="2629" priority="2486" operator="equal">
      <formula>"red"</formula>
    </cfRule>
    <cfRule type="cellIs" dxfId="2628" priority="2488" operator="equal">
      <formula>3</formula>
    </cfRule>
    <cfRule type="cellIs" dxfId="2627" priority="2489" operator="equal">
      <formula>"yellow"</formula>
    </cfRule>
    <cfRule type="cellIs" dxfId="2626" priority="2490" operator="equal">
      <formula>2</formula>
    </cfRule>
    <cfRule type="cellIs" dxfId="2625" priority="2491" operator="equal">
      <formula>"green"</formula>
    </cfRule>
    <cfRule type="cellIs" dxfId="2624" priority="2492" operator="equal">
      <formula>1</formula>
    </cfRule>
    <cfRule type="cellIs" dxfId="2623" priority="2493" operator="equal">
      <formula>"grey"</formula>
    </cfRule>
    <cfRule type="cellIs" dxfId="2622" priority="2494" operator="equal">
      <formula>0</formula>
    </cfRule>
  </conditionalFormatting>
  <conditionalFormatting sqref="G167">
    <cfRule type="cellIs" dxfId="2621" priority="2487" operator="equal">
      <formula>"red"</formula>
    </cfRule>
  </conditionalFormatting>
  <conditionalFormatting sqref="F167:G167">
    <cfRule type="cellIs" dxfId="2620" priority="2495" operator="equal">
      <formula>"red"</formula>
    </cfRule>
    <cfRule type="cellIs" dxfId="2619" priority="2497" operator="equal">
      <formula>3</formula>
    </cfRule>
    <cfRule type="cellIs" dxfId="2618" priority="2498" operator="equal">
      <formula>"yellow"</formula>
    </cfRule>
    <cfRule type="cellIs" dxfId="2617" priority="2499" operator="equal">
      <formula>2</formula>
    </cfRule>
    <cfRule type="cellIs" dxfId="2616" priority="2500" operator="equal">
      <formula>"green"</formula>
    </cfRule>
    <cfRule type="cellIs" dxfId="2615" priority="2501" operator="equal">
      <formula>1</formula>
    </cfRule>
    <cfRule type="cellIs" dxfId="2614" priority="2502" operator="equal">
      <formula>"grey"</formula>
    </cfRule>
    <cfRule type="cellIs" dxfId="2613" priority="2503" operator="equal">
      <formula>0</formula>
    </cfRule>
  </conditionalFormatting>
  <conditionalFormatting sqref="G167">
    <cfRule type="cellIs" dxfId="2612" priority="2496" operator="equal">
      <formula>"red"</formula>
    </cfRule>
  </conditionalFormatting>
  <conditionalFormatting sqref="F167:G167">
    <cfRule type="cellIs" dxfId="2611" priority="2477" operator="equal">
      <formula>"red"</formula>
    </cfRule>
    <cfRule type="cellIs" dxfId="2610" priority="2479" operator="equal">
      <formula>3</formula>
    </cfRule>
    <cfRule type="cellIs" dxfId="2609" priority="2480" operator="equal">
      <formula>"yellow"</formula>
    </cfRule>
    <cfRule type="cellIs" dxfId="2608" priority="2481" operator="equal">
      <formula>2</formula>
    </cfRule>
    <cfRule type="cellIs" dxfId="2607" priority="2482" operator="equal">
      <formula>"green"</formula>
    </cfRule>
    <cfRule type="cellIs" dxfId="2606" priority="2483" operator="equal">
      <formula>1</formula>
    </cfRule>
    <cfRule type="cellIs" dxfId="2605" priority="2484" operator="equal">
      <formula>"grey"</formula>
    </cfRule>
    <cfRule type="cellIs" dxfId="2604" priority="2485" operator="equal">
      <formula>0</formula>
    </cfRule>
  </conditionalFormatting>
  <conditionalFormatting sqref="G167">
    <cfRule type="cellIs" dxfId="2603" priority="2478" operator="equal">
      <formula>"red"</formula>
    </cfRule>
  </conditionalFormatting>
  <conditionalFormatting sqref="F172:G172">
    <cfRule type="cellIs" dxfId="2602" priority="2468" operator="equal">
      <formula>"red"</formula>
    </cfRule>
    <cfRule type="cellIs" dxfId="2601" priority="2470" operator="equal">
      <formula>3</formula>
    </cfRule>
    <cfRule type="cellIs" dxfId="2600" priority="2471" operator="equal">
      <formula>"yellow"</formula>
    </cfRule>
    <cfRule type="cellIs" dxfId="2599" priority="2472" operator="equal">
      <formula>2</formula>
    </cfRule>
    <cfRule type="cellIs" dxfId="2598" priority="2473" operator="equal">
      <formula>"green"</formula>
    </cfRule>
    <cfRule type="cellIs" dxfId="2597" priority="2474" operator="equal">
      <formula>1</formula>
    </cfRule>
    <cfRule type="cellIs" dxfId="2596" priority="2475" operator="equal">
      <formula>"grey"</formula>
    </cfRule>
    <cfRule type="cellIs" dxfId="2595" priority="2476" operator="equal">
      <formula>0</formula>
    </cfRule>
  </conditionalFormatting>
  <conditionalFormatting sqref="G172">
    <cfRule type="cellIs" dxfId="2594" priority="2469" operator="equal">
      <formula>"red"</formula>
    </cfRule>
  </conditionalFormatting>
  <conditionalFormatting sqref="F188:G188">
    <cfRule type="cellIs" dxfId="2593" priority="2450" operator="equal">
      <formula>"red"</formula>
    </cfRule>
    <cfRule type="cellIs" dxfId="2592" priority="2452" operator="equal">
      <formula>3</formula>
    </cfRule>
    <cfRule type="cellIs" dxfId="2591" priority="2453" operator="equal">
      <formula>"yellow"</formula>
    </cfRule>
    <cfRule type="cellIs" dxfId="2590" priority="2454" operator="equal">
      <formula>2</formula>
    </cfRule>
    <cfRule type="cellIs" dxfId="2589" priority="2455" operator="equal">
      <formula>"green"</formula>
    </cfRule>
    <cfRule type="cellIs" dxfId="2588" priority="2456" operator="equal">
      <formula>1</formula>
    </cfRule>
    <cfRule type="cellIs" dxfId="2587" priority="2457" operator="equal">
      <formula>"grey"</formula>
    </cfRule>
    <cfRule type="cellIs" dxfId="2586" priority="2458" operator="equal">
      <formula>0</formula>
    </cfRule>
  </conditionalFormatting>
  <conditionalFormatting sqref="G188">
    <cfRule type="cellIs" dxfId="2585" priority="2451" operator="equal">
      <formula>"red"</formula>
    </cfRule>
  </conditionalFormatting>
  <conditionalFormatting sqref="F191:G191">
    <cfRule type="cellIs" dxfId="2584" priority="2459" operator="equal">
      <formula>"red"</formula>
    </cfRule>
    <cfRule type="cellIs" dxfId="2583" priority="2461" operator="equal">
      <formula>3</formula>
    </cfRule>
    <cfRule type="cellIs" dxfId="2582" priority="2462" operator="equal">
      <formula>"yellow"</formula>
    </cfRule>
    <cfRule type="cellIs" dxfId="2581" priority="2463" operator="equal">
      <formula>2</formula>
    </cfRule>
    <cfRule type="cellIs" dxfId="2580" priority="2464" operator="equal">
      <formula>"green"</formula>
    </cfRule>
    <cfRule type="cellIs" dxfId="2579" priority="2465" operator="equal">
      <formula>1</formula>
    </cfRule>
    <cfRule type="cellIs" dxfId="2578" priority="2466" operator="equal">
      <formula>"grey"</formula>
    </cfRule>
    <cfRule type="cellIs" dxfId="2577" priority="2467" operator="equal">
      <formula>0</formula>
    </cfRule>
  </conditionalFormatting>
  <conditionalFormatting sqref="G191">
    <cfRule type="cellIs" dxfId="2576" priority="2460" operator="equal">
      <formula>"red"</formula>
    </cfRule>
  </conditionalFormatting>
  <conditionalFormatting sqref="F185:G185">
    <cfRule type="cellIs" dxfId="2575" priority="2441" operator="equal">
      <formula>"red"</formula>
    </cfRule>
    <cfRule type="cellIs" dxfId="2574" priority="2443" operator="equal">
      <formula>3</formula>
    </cfRule>
    <cfRule type="cellIs" dxfId="2573" priority="2444" operator="equal">
      <formula>"yellow"</formula>
    </cfRule>
    <cfRule type="cellIs" dxfId="2572" priority="2445" operator="equal">
      <formula>2</formula>
    </cfRule>
    <cfRule type="cellIs" dxfId="2571" priority="2446" operator="equal">
      <formula>"green"</formula>
    </cfRule>
    <cfRule type="cellIs" dxfId="2570" priority="2447" operator="equal">
      <formula>1</formula>
    </cfRule>
    <cfRule type="cellIs" dxfId="2569" priority="2448" operator="equal">
      <formula>"grey"</formula>
    </cfRule>
    <cfRule type="cellIs" dxfId="2568" priority="2449" operator="equal">
      <formula>0</formula>
    </cfRule>
  </conditionalFormatting>
  <conditionalFormatting sqref="G185">
    <cfRule type="cellIs" dxfId="2567" priority="2442" operator="equal">
      <formula>"red"</formula>
    </cfRule>
  </conditionalFormatting>
  <conditionalFormatting sqref="F180:G180">
    <cfRule type="cellIs" dxfId="2566" priority="2432" operator="equal">
      <formula>"red"</formula>
    </cfRule>
    <cfRule type="cellIs" dxfId="2565" priority="2434" operator="equal">
      <formula>3</formula>
    </cfRule>
    <cfRule type="cellIs" dxfId="2564" priority="2435" operator="equal">
      <formula>"yellow"</formula>
    </cfRule>
    <cfRule type="cellIs" dxfId="2563" priority="2436" operator="equal">
      <formula>2</formula>
    </cfRule>
    <cfRule type="cellIs" dxfId="2562" priority="2437" operator="equal">
      <formula>"green"</formula>
    </cfRule>
    <cfRule type="cellIs" dxfId="2561" priority="2438" operator="equal">
      <formula>1</formula>
    </cfRule>
    <cfRule type="cellIs" dxfId="2560" priority="2439" operator="equal">
      <formula>"grey"</formula>
    </cfRule>
    <cfRule type="cellIs" dxfId="2559" priority="2440" operator="equal">
      <formula>0</formula>
    </cfRule>
  </conditionalFormatting>
  <conditionalFormatting sqref="G180">
    <cfRule type="cellIs" dxfId="2558" priority="2433" operator="equal">
      <formula>"red"</formula>
    </cfRule>
  </conditionalFormatting>
  <conditionalFormatting sqref="F154:G154">
    <cfRule type="cellIs" dxfId="2557" priority="2424" operator="equal">
      <formula>"red"</formula>
    </cfRule>
  </conditionalFormatting>
  <conditionalFormatting sqref="G154">
    <cfRule type="cellIs" dxfId="2556" priority="2423" operator="equal">
      <formula>"red"</formula>
    </cfRule>
  </conditionalFormatting>
  <conditionalFormatting sqref="F153:G153">
    <cfRule type="cellIs" dxfId="2555" priority="2415" operator="equal">
      <formula>"red"</formula>
    </cfRule>
  </conditionalFormatting>
  <conditionalFormatting sqref="G153">
    <cfRule type="cellIs" dxfId="2554" priority="2414" operator="equal">
      <formula>"red"</formula>
    </cfRule>
  </conditionalFormatting>
  <conditionalFormatting sqref="F144:G144">
    <cfRule type="cellIs" dxfId="2553" priority="2425" operator="equal">
      <formula>3</formula>
    </cfRule>
    <cfRule type="cellIs" dxfId="2552" priority="2426" operator="equal">
      <formula>"yellow"</formula>
    </cfRule>
    <cfRule type="cellIs" dxfId="2551" priority="2427" operator="equal">
      <formula>2</formula>
    </cfRule>
    <cfRule type="cellIs" dxfId="2550" priority="2428" operator="equal">
      <formula>"green"</formula>
    </cfRule>
    <cfRule type="cellIs" dxfId="2549" priority="2429" operator="equal">
      <formula>1</formula>
    </cfRule>
    <cfRule type="cellIs" dxfId="2548" priority="2430" operator="equal">
      <formula>"grey"</formula>
    </cfRule>
    <cfRule type="cellIs" dxfId="2547" priority="2431" operator="equal">
      <formula>0</formula>
    </cfRule>
  </conditionalFormatting>
  <conditionalFormatting sqref="F144:G144">
    <cfRule type="cellIs" dxfId="2546" priority="2416" operator="equal">
      <formula>3</formula>
    </cfRule>
    <cfRule type="cellIs" dxfId="2545" priority="2417" operator="equal">
      <formula>"yellow"</formula>
    </cfRule>
    <cfRule type="cellIs" dxfId="2544" priority="2418" operator="equal">
      <formula>2</formula>
    </cfRule>
    <cfRule type="cellIs" dxfId="2543" priority="2419" operator="equal">
      <formula>"green"</formula>
    </cfRule>
    <cfRule type="cellIs" dxfId="2542" priority="2420" operator="equal">
      <formula>1</formula>
    </cfRule>
    <cfRule type="cellIs" dxfId="2541" priority="2421" operator="equal">
      <formula>"grey"</formula>
    </cfRule>
    <cfRule type="cellIs" dxfId="2540" priority="2422" operator="equal">
      <formula>0</formula>
    </cfRule>
  </conditionalFormatting>
  <conditionalFormatting sqref="F150:G150">
    <cfRule type="cellIs" dxfId="2539" priority="2405" operator="equal">
      <formula>"red"</formula>
    </cfRule>
    <cfRule type="cellIs" dxfId="2538" priority="2407" operator="equal">
      <formula>3</formula>
    </cfRule>
    <cfRule type="cellIs" dxfId="2537" priority="2408" operator="equal">
      <formula>"yellow"</formula>
    </cfRule>
    <cfRule type="cellIs" dxfId="2536" priority="2409" operator="equal">
      <formula>2</formula>
    </cfRule>
    <cfRule type="cellIs" dxfId="2535" priority="2410" operator="equal">
      <formula>"green"</formula>
    </cfRule>
    <cfRule type="cellIs" dxfId="2534" priority="2411" operator="equal">
      <formula>1</formula>
    </cfRule>
    <cfRule type="cellIs" dxfId="2533" priority="2412" operator="equal">
      <formula>"grey"</formula>
    </cfRule>
    <cfRule type="cellIs" dxfId="2532" priority="2413" operator="equal">
      <formula>0</formula>
    </cfRule>
  </conditionalFormatting>
  <conditionalFormatting sqref="G150">
    <cfRule type="cellIs" dxfId="2531" priority="2406" operator="equal">
      <formula>"red"</formula>
    </cfRule>
  </conditionalFormatting>
  <conditionalFormatting sqref="F150:G150">
    <cfRule type="cellIs" dxfId="2530" priority="2396" operator="equal">
      <formula>"red"</formula>
    </cfRule>
    <cfRule type="cellIs" dxfId="2529" priority="2398" operator="equal">
      <formula>3</formula>
    </cfRule>
    <cfRule type="cellIs" dxfId="2528" priority="2399" operator="equal">
      <formula>"yellow"</formula>
    </cfRule>
    <cfRule type="cellIs" dxfId="2527" priority="2400" operator="equal">
      <formula>2</formula>
    </cfRule>
    <cfRule type="cellIs" dxfId="2526" priority="2401" operator="equal">
      <formula>"green"</formula>
    </cfRule>
    <cfRule type="cellIs" dxfId="2525" priority="2402" operator="equal">
      <formula>1</formula>
    </cfRule>
    <cfRule type="cellIs" dxfId="2524" priority="2403" operator="equal">
      <formula>"grey"</formula>
    </cfRule>
    <cfRule type="cellIs" dxfId="2523" priority="2404" operator="equal">
      <formula>0</formula>
    </cfRule>
  </conditionalFormatting>
  <conditionalFormatting sqref="G150">
    <cfRule type="cellIs" dxfId="2522" priority="2397" operator="equal">
      <formula>"red"</formula>
    </cfRule>
  </conditionalFormatting>
  <conditionalFormatting sqref="F143:G143">
    <cfRule type="cellIs" dxfId="2521" priority="2387" operator="equal">
      <formula>"red"</formula>
    </cfRule>
    <cfRule type="cellIs" dxfId="2520" priority="2389" operator="equal">
      <formula>3</formula>
    </cfRule>
    <cfRule type="cellIs" dxfId="2519" priority="2390" operator="equal">
      <formula>"yellow"</formula>
    </cfRule>
    <cfRule type="cellIs" dxfId="2518" priority="2391" operator="equal">
      <formula>2</formula>
    </cfRule>
    <cfRule type="cellIs" dxfId="2517" priority="2392" operator="equal">
      <formula>"green"</formula>
    </cfRule>
    <cfRule type="cellIs" dxfId="2516" priority="2393" operator="equal">
      <formula>1</formula>
    </cfRule>
    <cfRule type="cellIs" dxfId="2515" priority="2394" operator="equal">
      <formula>"grey"</formula>
    </cfRule>
    <cfRule type="cellIs" dxfId="2514" priority="2395" operator="equal">
      <formula>0</formula>
    </cfRule>
  </conditionalFormatting>
  <conditionalFormatting sqref="G143">
    <cfRule type="cellIs" dxfId="2513" priority="2388" operator="equal">
      <formula>"red"</formula>
    </cfRule>
  </conditionalFormatting>
  <conditionalFormatting sqref="F143:G143">
    <cfRule type="cellIs" dxfId="2512" priority="2378" operator="equal">
      <formula>"red"</formula>
    </cfRule>
    <cfRule type="cellIs" dxfId="2511" priority="2380" operator="equal">
      <formula>3</formula>
    </cfRule>
    <cfRule type="cellIs" dxfId="2510" priority="2381" operator="equal">
      <formula>"yellow"</formula>
    </cfRule>
    <cfRule type="cellIs" dxfId="2509" priority="2382" operator="equal">
      <formula>2</formula>
    </cfRule>
    <cfRule type="cellIs" dxfId="2508" priority="2383" operator="equal">
      <formula>"green"</formula>
    </cfRule>
    <cfRule type="cellIs" dxfId="2507" priority="2384" operator="equal">
      <formula>1</formula>
    </cfRule>
    <cfRule type="cellIs" dxfId="2506" priority="2385" operator="equal">
      <formula>"grey"</formula>
    </cfRule>
    <cfRule type="cellIs" dxfId="2505" priority="2386" operator="equal">
      <formula>0</formula>
    </cfRule>
  </conditionalFormatting>
  <conditionalFormatting sqref="G143">
    <cfRule type="cellIs" dxfId="2504" priority="2379" operator="equal">
      <formula>"red"</formula>
    </cfRule>
  </conditionalFormatting>
  <conditionalFormatting sqref="F149:G149">
    <cfRule type="cellIs" dxfId="2503" priority="2369" operator="equal">
      <formula>"red"</formula>
    </cfRule>
    <cfRule type="cellIs" dxfId="2502" priority="2371" operator="equal">
      <formula>3</formula>
    </cfRule>
    <cfRule type="cellIs" dxfId="2501" priority="2372" operator="equal">
      <formula>"yellow"</formula>
    </cfRule>
    <cfRule type="cellIs" dxfId="2500" priority="2373" operator="equal">
      <formula>2</formula>
    </cfRule>
    <cfRule type="cellIs" dxfId="2499" priority="2374" operator="equal">
      <formula>"green"</formula>
    </cfRule>
    <cfRule type="cellIs" dxfId="2498" priority="2375" operator="equal">
      <formula>1</formula>
    </cfRule>
    <cfRule type="cellIs" dxfId="2497" priority="2376" operator="equal">
      <formula>"grey"</formula>
    </cfRule>
    <cfRule type="cellIs" dxfId="2496" priority="2377" operator="equal">
      <formula>0</formula>
    </cfRule>
  </conditionalFormatting>
  <conditionalFormatting sqref="G149">
    <cfRule type="cellIs" dxfId="2495" priority="2370" operator="equal">
      <formula>"red"</formula>
    </cfRule>
  </conditionalFormatting>
  <conditionalFormatting sqref="F149:G149">
    <cfRule type="cellIs" dxfId="2494" priority="2360" operator="equal">
      <formula>"red"</formula>
    </cfRule>
    <cfRule type="cellIs" dxfId="2493" priority="2362" operator="equal">
      <formula>3</formula>
    </cfRule>
    <cfRule type="cellIs" dxfId="2492" priority="2363" operator="equal">
      <formula>"yellow"</formula>
    </cfRule>
    <cfRule type="cellIs" dxfId="2491" priority="2364" operator="equal">
      <formula>2</formula>
    </cfRule>
    <cfRule type="cellIs" dxfId="2490" priority="2365" operator="equal">
      <formula>"green"</formula>
    </cfRule>
    <cfRule type="cellIs" dxfId="2489" priority="2366" operator="equal">
      <formula>1</formula>
    </cfRule>
    <cfRule type="cellIs" dxfId="2488" priority="2367" operator="equal">
      <formula>"grey"</formula>
    </cfRule>
    <cfRule type="cellIs" dxfId="2487" priority="2368" operator="equal">
      <formula>0</formula>
    </cfRule>
  </conditionalFormatting>
  <conditionalFormatting sqref="G149">
    <cfRule type="cellIs" dxfId="2486" priority="2361" operator="equal">
      <formula>"red"</formula>
    </cfRule>
  </conditionalFormatting>
  <conditionalFormatting sqref="F153:G153">
    <cfRule type="cellIs" dxfId="2485" priority="2359" operator="equal">
      <formula>"red"</formula>
    </cfRule>
  </conditionalFormatting>
  <conditionalFormatting sqref="G153">
    <cfRule type="cellIs" dxfId="2484" priority="2358" operator="equal">
      <formula>"red"</formula>
    </cfRule>
  </conditionalFormatting>
  <conditionalFormatting sqref="F152:G152">
    <cfRule type="cellIs" dxfId="2483" priority="2357" operator="equal">
      <formula>"red"</formula>
    </cfRule>
  </conditionalFormatting>
  <conditionalFormatting sqref="G152">
    <cfRule type="cellIs" dxfId="2482" priority="2356" operator="equal">
      <formula>"red"</formula>
    </cfRule>
  </conditionalFormatting>
  <conditionalFormatting sqref="F143:G143">
    <cfRule type="cellIs" dxfId="2481" priority="2348" operator="equal">
      <formula>"red"</formula>
    </cfRule>
  </conditionalFormatting>
  <conditionalFormatting sqref="G143">
    <cfRule type="cellIs" dxfId="2480" priority="2347" operator="equal">
      <formula>"red"</formula>
    </cfRule>
  </conditionalFormatting>
  <conditionalFormatting sqref="F136:G136">
    <cfRule type="cellIs" dxfId="2479" priority="2349" operator="equal">
      <formula>3</formula>
    </cfRule>
    <cfRule type="cellIs" dxfId="2478" priority="2350" operator="equal">
      <formula>"yellow"</formula>
    </cfRule>
    <cfRule type="cellIs" dxfId="2477" priority="2351" operator="equal">
      <formula>2</formula>
    </cfRule>
    <cfRule type="cellIs" dxfId="2476" priority="2352" operator="equal">
      <formula>"green"</formula>
    </cfRule>
    <cfRule type="cellIs" dxfId="2475" priority="2353" operator="equal">
      <formula>1</formula>
    </cfRule>
    <cfRule type="cellIs" dxfId="2474" priority="2354" operator="equal">
      <formula>"grey"</formula>
    </cfRule>
    <cfRule type="cellIs" dxfId="2473" priority="2355" operator="equal">
      <formula>0</formula>
    </cfRule>
  </conditionalFormatting>
  <conditionalFormatting sqref="F135:G135">
    <cfRule type="cellIs" dxfId="2472" priority="2338" operator="equal">
      <formula>"red"</formula>
    </cfRule>
    <cfRule type="cellIs" dxfId="2471" priority="2340" operator="equal">
      <formula>3</formula>
    </cfRule>
    <cfRule type="cellIs" dxfId="2470" priority="2341" operator="equal">
      <formula>"yellow"</formula>
    </cfRule>
    <cfRule type="cellIs" dxfId="2469" priority="2342" operator="equal">
      <formula>2</formula>
    </cfRule>
    <cfRule type="cellIs" dxfId="2468" priority="2343" operator="equal">
      <formula>"green"</formula>
    </cfRule>
    <cfRule type="cellIs" dxfId="2467" priority="2344" operator="equal">
      <formula>1</formula>
    </cfRule>
    <cfRule type="cellIs" dxfId="2466" priority="2345" operator="equal">
      <formula>"grey"</formula>
    </cfRule>
    <cfRule type="cellIs" dxfId="2465" priority="2346" operator="equal">
      <formula>0</formula>
    </cfRule>
  </conditionalFormatting>
  <conditionalFormatting sqref="G135">
    <cfRule type="cellIs" dxfId="2464" priority="2339" operator="equal">
      <formula>"red"</formula>
    </cfRule>
  </conditionalFormatting>
  <conditionalFormatting sqref="F157:G157">
    <cfRule type="cellIs" dxfId="2463" priority="2329" operator="equal">
      <formula>"red"</formula>
    </cfRule>
    <cfRule type="cellIs" dxfId="2462" priority="2331" operator="equal">
      <formula>3</formula>
    </cfRule>
    <cfRule type="cellIs" dxfId="2461" priority="2332" operator="equal">
      <formula>"yellow"</formula>
    </cfRule>
    <cfRule type="cellIs" dxfId="2460" priority="2333" operator="equal">
      <formula>2</formula>
    </cfRule>
    <cfRule type="cellIs" dxfId="2459" priority="2334" operator="equal">
      <formula>"green"</formula>
    </cfRule>
    <cfRule type="cellIs" dxfId="2458" priority="2335" operator="equal">
      <formula>1</formula>
    </cfRule>
    <cfRule type="cellIs" dxfId="2457" priority="2336" operator="equal">
      <formula>"grey"</formula>
    </cfRule>
    <cfRule type="cellIs" dxfId="2456" priority="2337" operator="equal">
      <formula>0</formula>
    </cfRule>
  </conditionalFormatting>
  <conditionalFormatting sqref="G157">
    <cfRule type="cellIs" dxfId="2455" priority="2330" operator="equal">
      <formula>"red"</formula>
    </cfRule>
  </conditionalFormatting>
  <conditionalFormatting sqref="F143:G143">
    <cfRule type="cellIs" dxfId="2454" priority="2320" operator="equal">
      <formula>"red"</formula>
    </cfRule>
    <cfRule type="cellIs" dxfId="2453" priority="2322" operator="equal">
      <formula>3</formula>
    </cfRule>
    <cfRule type="cellIs" dxfId="2452" priority="2323" operator="equal">
      <formula>"yellow"</formula>
    </cfRule>
    <cfRule type="cellIs" dxfId="2451" priority="2324" operator="equal">
      <formula>2</formula>
    </cfRule>
    <cfRule type="cellIs" dxfId="2450" priority="2325" operator="equal">
      <formula>"green"</formula>
    </cfRule>
    <cfRule type="cellIs" dxfId="2449" priority="2326" operator="equal">
      <formula>1</formula>
    </cfRule>
    <cfRule type="cellIs" dxfId="2448" priority="2327" operator="equal">
      <formula>"grey"</formula>
    </cfRule>
    <cfRule type="cellIs" dxfId="2447" priority="2328" operator="equal">
      <formula>0</formula>
    </cfRule>
  </conditionalFormatting>
  <conditionalFormatting sqref="G143">
    <cfRule type="cellIs" dxfId="2446" priority="2321" operator="equal">
      <formula>"red"</formula>
    </cfRule>
  </conditionalFormatting>
  <conditionalFormatting sqref="F149:G149">
    <cfRule type="cellIs" dxfId="2445" priority="2311" operator="equal">
      <formula>"red"</formula>
    </cfRule>
    <cfRule type="cellIs" dxfId="2444" priority="2313" operator="equal">
      <formula>3</formula>
    </cfRule>
    <cfRule type="cellIs" dxfId="2443" priority="2314" operator="equal">
      <formula>"yellow"</formula>
    </cfRule>
    <cfRule type="cellIs" dxfId="2442" priority="2315" operator="equal">
      <formula>2</formula>
    </cfRule>
    <cfRule type="cellIs" dxfId="2441" priority="2316" operator="equal">
      <formula>"green"</formula>
    </cfRule>
    <cfRule type="cellIs" dxfId="2440" priority="2317" operator="equal">
      <formula>1</formula>
    </cfRule>
    <cfRule type="cellIs" dxfId="2439" priority="2318" operator="equal">
      <formula>"grey"</formula>
    </cfRule>
    <cfRule type="cellIs" dxfId="2438" priority="2319" operator="equal">
      <formula>0</formula>
    </cfRule>
  </conditionalFormatting>
  <conditionalFormatting sqref="G149">
    <cfRule type="cellIs" dxfId="2437" priority="2312" operator="equal">
      <formula>"red"</formula>
    </cfRule>
  </conditionalFormatting>
  <conditionalFormatting sqref="F149:G149">
    <cfRule type="cellIs" dxfId="2436" priority="2302" operator="equal">
      <formula>"red"</formula>
    </cfRule>
    <cfRule type="cellIs" dxfId="2435" priority="2304" operator="equal">
      <formula>3</formula>
    </cfRule>
    <cfRule type="cellIs" dxfId="2434" priority="2305" operator="equal">
      <formula>"yellow"</formula>
    </cfRule>
    <cfRule type="cellIs" dxfId="2433" priority="2306" operator="equal">
      <formula>2</formula>
    </cfRule>
    <cfRule type="cellIs" dxfId="2432" priority="2307" operator="equal">
      <formula>"green"</formula>
    </cfRule>
    <cfRule type="cellIs" dxfId="2431" priority="2308" operator="equal">
      <formula>1</formula>
    </cfRule>
    <cfRule type="cellIs" dxfId="2430" priority="2309" operator="equal">
      <formula>"grey"</formula>
    </cfRule>
    <cfRule type="cellIs" dxfId="2429" priority="2310" operator="equal">
      <formula>0</formula>
    </cfRule>
  </conditionalFormatting>
  <conditionalFormatting sqref="G149">
    <cfRule type="cellIs" dxfId="2428" priority="2303" operator="equal">
      <formula>"red"</formula>
    </cfRule>
  </conditionalFormatting>
  <conditionalFormatting sqref="F142:G142">
    <cfRule type="cellIs" dxfId="2427" priority="2293" operator="equal">
      <formula>"red"</formula>
    </cfRule>
    <cfRule type="cellIs" dxfId="2426" priority="2295" operator="equal">
      <formula>3</formula>
    </cfRule>
    <cfRule type="cellIs" dxfId="2425" priority="2296" operator="equal">
      <formula>"yellow"</formula>
    </cfRule>
    <cfRule type="cellIs" dxfId="2424" priority="2297" operator="equal">
      <formula>2</formula>
    </cfRule>
    <cfRule type="cellIs" dxfId="2423" priority="2298" operator="equal">
      <formula>"green"</formula>
    </cfRule>
    <cfRule type="cellIs" dxfId="2422" priority="2299" operator="equal">
      <formula>1</formula>
    </cfRule>
    <cfRule type="cellIs" dxfId="2421" priority="2300" operator="equal">
      <formula>"grey"</formula>
    </cfRule>
    <cfRule type="cellIs" dxfId="2420" priority="2301" operator="equal">
      <formula>0</formula>
    </cfRule>
  </conditionalFormatting>
  <conditionalFormatting sqref="G142">
    <cfRule type="cellIs" dxfId="2419" priority="2294" operator="equal">
      <formula>"red"</formula>
    </cfRule>
  </conditionalFormatting>
  <conditionalFormatting sqref="F142:G142">
    <cfRule type="cellIs" dxfId="2418" priority="2284" operator="equal">
      <formula>"red"</formula>
    </cfRule>
    <cfRule type="cellIs" dxfId="2417" priority="2286" operator="equal">
      <formula>3</formula>
    </cfRule>
    <cfRule type="cellIs" dxfId="2416" priority="2287" operator="equal">
      <formula>"yellow"</formula>
    </cfRule>
    <cfRule type="cellIs" dxfId="2415" priority="2288" operator="equal">
      <formula>2</formula>
    </cfRule>
    <cfRule type="cellIs" dxfId="2414" priority="2289" operator="equal">
      <formula>"green"</formula>
    </cfRule>
    <cfRule type="cellIs" dxfId="2413" priority="2290" operator="equal">
      <formula>1</formula>
    </cfRule>
    <cfRule type="cellIs" dxfId="2412" priority="2291" operator="equal">
      <formula>"grey"</formula>
    </cfRule>
    <cfRule type="cellIs" dxfId="2411" priority="2292" operator="equal">
      <formula>0</formula>
    </cfRule>
  </conditionalFormatting>
  <conditionalFormatting sqref="G142">
    <cfRule type="cellIs" dxfId="2410" priority="2285" operator="equal">
      <formula>"red"</formula>
    </cfRule>
  </conditionalFormatting>
  <conditionalFormatting sqref="F148:G148">
    <cfRule type="cellIs" dxfId="2409" priority="2275" operator="equal">
      <formula>"red"</formula>
    </cfRule>
    <cfRule type="cellIs" dxfId="2408" priority="2277" operator="equal">
      <formula>3</formula>
    </cfRule>
    <cfRule type="cellIs" dxfId="2407" priority="2278" operator="equal">
      <formula>"yellow"</formula>
    </cfRule>
    <cfRule type="cellIs" dxfId="2406" priority="2279" operator="equal">
      <formula>2</formula>
    </cfRule>
    <cfRule type="cellIs" dxfId="2405" priority="2280" operator="equal">
      <formula>"green"</formula>
    </cfRule>
    <cfRule type="cellIs" dxfId="2404" priority="2281" operator="equal">
      <formula>1</formula>
    </cfRule>
    <cfRule type="cellIs" dxfId="2403" priority="2282" operator="equal">
      <formula>"grey"</formula>
    </cfRule>
    <cfRule type="cellIs" dxfId="2402" priority="2283" operator="equal">
      <formula>0</formula>
    </cfRule>
  </conditionalFormatting>
  <conditionalFormatting sqref="G148">
    <cfRule type="cellIs" dxfId="2401" priority="2276" operator="equal">
      <formula>"red"</formula>
    </cfRule>
  </conditionalFormatting>
  <conditionalFormatting sqref="F148:G148">
    <cfRule type="cellIs" dxfId="2400" priority="2266" operator="equal">
      <formula>"red"</formula>
    </cfRule>
    <cfRule type="cellIs" dxfId="2399" priority="2268" operator="equal">
      <formula>3</formula>
    </cfRule>
    <cfRule type="cellIs" dxfId="2398" priority="2269" operator="equal">
      <formula>"yellow"</formula>
    </cfRule>
    <cfRule type="cellIs" dxfId="2397" priority="2270" operator="equal">
      <formula>2</formula>
    </cfRule>
    <cfRule type="cellIs" dxfId="2396" priority="2271" operator="equal">
      <formula>"green"</formula>
    </cfRule>
    <cfRule type="cellIs" dxfId="2395" priority="2272" operator="equal">
      <formula>1</formula>
    </cfRule>
    <cfRule type="cellIs" dxfId="2394" priority="2273" operator="equal">
      <formula>"grey"</formula>
    </cfRule>
    <cfRule type="cellIs" dxfId="2393" priority="2274" operator="equal">
      <formula>0</formula>
    </cfRule>
  </conditionalFormatting>
  <conditionalFormatting sqref="G148">
    <cfRule type="cellIs" dxfId="2392" priority="2267" operator="equal">
      <formula>"red"</formula>
    </cfRule>
  </conditionalFormatting>
  <conditionalFormatting sqref="F156:G156">
    <cfRule type="cellIs" dxfId="2391" priority="2258" operator="equal">
      <formula>"red"</formula>
    </cfRule>
    <cfRule type="cellIs" dxfId="2390" priority="2259" operator="equal">
      <formula>3</formula>
    </cfRule>
    <cfRule type="cellIs" dxfId="2389" priority="2260" operator="equal">
      <formula>"yellow"</formula>
    </cfRule>
    <cfRule type="cellIs" dxfId="2388" priority="2261" operator="equal">
      <formula>2</formula>
    </cfRule>
    <cfRule type="cellIs" dxfId="2387" priority="2262" operator="equal">
      <formula>"green"</formula>
    </cfRule>
    <cfRule type="cellIs" dxfId="2386" priority="2263" operator="equal">
      <formula>1</formula>
    </cfRule>
    <cfRule type="cellIs" dxfId="2385" priority="2264" operator="equal">
      <formula>"grey"</formula>
    </cfRule>
    <cfRule type="cellIs" dxfId="2384" priority="2265" operator="equal">
      <formula>0</formula>
    </cfRule>
  </conditionalFormatting>
  <conditionalFormatting sqref="F159:G159">
    <cfRule type="cellIs" dxfId="2383" priority="2250" operator="equal">
      <formula>"red"</formula>
    </cfRule>
  </conditionalFormatting>
  <conditionalFormatting sqref="G159">
    <cfRule type="cellIs" dxfId="2382" priority="2249" operator="equal">
      <formula>"red"</formula>
    </cfRule>
  </conditionalFormatting>
  <conditionalFormatting sqref="F160:G160">
    <cfRule type="cellIs" dxfId="2381" priority="2241" operator="equal">
      <formula>"red"</formula>
    </cfRule>
  </conditionalFormatting>
  <conditionalFormatting sqref="G160">
    <cfRule type="cellIs" dxfId="2380" priority="2240" operator="equal">
      <formula>"red"</formula>
    </cfRule>
  </conditionalFormatting>
  <conditionalFormatting sqref="F219:G219">
    <cfRule type="cellIs" dxfId="2379" priority="2251" operator="equal">
      <formula>3</formula>
    </cfRule>
    <cfRule type="cellIs" dxfId="2378" priority="2252" operator="equal">
      <formula>"yellow"</formula>
    </cfRule>
    <cfRule type="cellIs" dxfId="2377" priority="2253" operator="equal">
      <formula>2</formula>
    </cfRule>
    <cfRule type="cellIs" dxfId="2376" priority="2254" operator="equal">
      <formula>"green"</formula>
    </cfRule>
    <cfRule type="cellIs" dxfId="2375" priority="2255" operator="equal">
      <formula>1</formula>
    </cfRule>
    <cfRule type="cellIs" dxfId="2374" priority="2256" operator="equal">
      <formula>"grey"</formula>
    </cfRule>
    <cfRule type="cellIs" dxfId="2373" priority="2257" operator="equal">
      <formula>0</formula>
    </cfRule>
  </conditionalFormatting>
  <conditionalFormatting sqref="F167:G167">
    <cfRule type="cellIs" dxfId="2372" priority="2242" operator="equal">
      <formula>3</formula>
    </cfRule>
    <cfRule type="cellIs" dxfId="2371" priority="2243" operator="equal">
      <formula>"yellow"</formula>
    </cfRule>
    <cfRule type="cellIs" dxfId="2370" priority="2244" operator="equal">
      <formula>2</formula>
    </cfRule>
    <cfRule type="cellIs" dxfId="2369" priority="2245" operator="equal">
      <formula>"green"</formula>
    </cfRule>
    <cfRule type="cellIs" dxfId="2368" priority="2246" operator="equal">
      <formula>1</formula>
    </cfRule>
    <cfRule type="cellIs" dxfId="2367" priority="2247" operator="equal">
      <formula>"grey"</formula>
    </cfRule>
    <cfRule type="cellIs" dxfId="2366" priority="2248" operator="equal">
      <formula>0</formula>
    </cfRule>
  </conditionalFormatting>
  <conditionalFormatting sqref="F162:G162">
    <cfRule type="cellIs" dxfId="2365" priority="2232" operator="equal">
      <formula>"red"</formula>
    </cfRule>
  </conditionalFormatting>
  <conditionalFormatting sqref="G162">
    <cfRule type="cellIs" dxfId="2364" priority="2231" operator="equal">
      <formula>"red"</formula>
    </cfRule>
  </conditionalFormatting>
  <conditionalFormatting sqref="F161:G161">
    <cfRule type="cellIs" dxfId="2363" priority="2230" operator="equal">
      <formula>"red"</formula>
    </cfRule>
  </conditionalFormatting>
  <conditionalFormatting sqref="G161">
    <cfRule type="cellIs" dxfId="2362" priority="2229" operator="equal">
      <formula>"red"</formula>
    </cfRule>
  </conditionalFormatting>
  <conditionalFormatting sqref="F160:G160">
    <cfRule type="cellIs" dxfId="2361" priority="2233" operator="equal">
      <formula>3</formula>
    </cfRule>
    <cfRule type="cellIs" dxfId="2360" priority="2234" operator="equal">
      <formula>"yellow"</formula>
    </cfRule>
    <cfRule type="cellIs" dxfId="2359" priority="2235" operator="equal">
      <formula>2</formula>
    </cfRule>
    <cfRule type="cellIs" dxfId="2358" priority="2236" operator="equal">
      <formula>"green"</formula>
    </cfRule>
    <cfRule type="cellIs" dxfId="2357" priority="2237" operator="equal">
      <formula>1</formula>
    </cfRule>
    <cfRule type="cellIs" dxfId="2356" priority="2238" operator="equal">
      <formula>"grey"</formula>
    </cfRule>
    <cfRule type="cellIs" dxfId="2355" priority="2239" operator="equal">
      <formula>0</formula>
    </cfRule>
  </conditionalFormatting>
  <conditionalFormatting sqref="F161:G161">
    <cfRule type="cellIs" dxfId="2354" priority="2228" operator="equal">
      <formula>"red"</formula>
    </cfRule>
  </conditionalFormatting>
  <conditionalFormatting sqref="G161">
    <cfRule type="cellIs" dxfId="2353" priority="2227" operator="equal">
      <formula>"red"</formula>
    </cfRule>
  </conditionalFormatting>
  <conditionalFormatting sqref="F160:G160">
    <cfRule type="cellIs" dxfId="2352" priority="2219" operator="equal">
      <formula>"red"</formula>
    </cfRule>
  </conditionalFormatting>
  <conditionalFormatting sqref="G160">
    <cfRule type="cellIs" dxfId="2351" priority="2218" operator="equal">
      <formula>"red"</formula>
    </cfRule>
  </conditionalFormatting>
  <conditionalFormatting sqref="F165:G165">
    <cfRule type="cellIs" dxfId="2350" priority="2220" operator="equal">
      <formula>3</formula>
    </cfRule>
    <cfRule type="cellIs" dxfId="2349" priority="2221" operator="equal">
      <formula>"yellow"</formula>
    </cfRule>
    <cfRule type="cellIs" dxfId="2348" priority="2222" operator="equal">
      <formula>2</formula>
    </cfRule>
    <cfRule type="cellIs" dxfId="2347" priority="2223" operator="equal">
      <formula>"green"</formula>
    </cfRule>
    <cfRule type="cellIs" dxfId="2346" priority="2224" operator="equal">
      <formula>1</formula>
    </cfRule>
    <cfRule type="cellIs" dxfId="2345" priority="2225" operator="equal">
      <formula>"grey"</formula>
    </cfRule>
    <cfRule type="cellIs" dxfId="2344" priority="2226" operator="equal">
      <formula>0</formula>
    </cfRule>
  </conditionalFormatting>
  <conditionalFormatting sqref="F164:G164">
    <cfRule type="cellIs" dxfId="2343" priority="2210" operator="equal">
      <formula>"red"</formula>
    </cfRule>
    <cfRule type="cellIs" dxfId="2342" priority="2211" operator="equal">
      <formula>3</formula>
    </cfRule>
    <cfRule type="cellIs" dxfId="2341" priority="2212" operator="equal">
      <formula>"yellow"</formula>
    </cfRule>
    <cfRule type="cellIs" dxfId="2340" priority="2213" operator="equal">
      <formula>2</formula>
    </cfRule>
    <cfRule type="cellIs" dxfId="2339" priority="2214" operator="equal">
      <formula>"green"</formula>
    </cfRule>
    <cfRule type="cellIs" dxfId="2338" priority="2215" operator="equal">
      <formula>1</formula>
    </cfRule>
    <cfRule type="cellIs" dxfId="2337" priority="2216" operator="equal">
      <formula>"grey"</formula>
    </cfRule>
    <cfRule type="cellIs" dxfId="2336" priority="2217" operator="equal">
      <formula>0</formula>
    </cfRule>
  </conditionalFormatting>
  <conditionalFormatting sqref="F169:G169">
    <cfRule type="cellIs" dxfId="2335" priority="2202" operator="equal">
      <formula>"red"</formula>
    </cfRule>
    <cfRule type="cellIs" dxfId="2334" priority="2203" operator="equal">
      <formula>3</formula>
    </cfRule>
    <cfRule type="cellIs" dxfId="2333" priority="2204" operator="equal">
      <formula>"yellow"</formula>
    </cfRule>
    <cfRule type="cellIs" dxfId="2332" priority="2205" operator="equal">
      <formula>2</formula>
    </cfRule>
    <cfRule type="cellIs" dxfId="2331" priority="2206" operator="equal">
      <formula>"green"</formula>
    </cfRule>
    <cfRule type="cellIs" dxfId="2330" priority="2207" operator="equal">
      <formula>1</formula>
    </cfRule>
    <cfRule type="cellIs" dxfId="2329" priority="2208" operator="equal">
      <formula>"grey"</formula>
    </cfRule>
    <cfRule type="cellIs" dxfId="2328" priority="2209" operator="equal">
      <formula>0</formula>
    </cfRule>
  </conditionalFormatting>
  <conditionalFormatting sqref="F172:G172">
    <cfRule type="cellIs" dxfId="2327" priority="2194" operator="equal">
      <formula>"red"</formula>
    </cfRule>
    <cfRule type="cellIs" dxfId="2326" priority="2195" operator="equal">
      <formula>3</formula>
    </cfRule>
    <cfRule type="cellIs" dxfId="2325" priority="2196" operator="equal">
      <formula>"yellow"</formula>
    </cfRule>
    <cfRule type="cellIs" dxfId="2324" priority="2197" operator="equal">
      <formula>2</formula>
    </cfRule>
    <cfRule type="cellIs" dxfId="2323" priority="2198" operator="equal">
      <formula>"green"</formula>
    </cfRule>
    <cfRule type="cellIs" dxfId="2322" priority="2199" operator="equal">
      <formula>1</formula>
    </cfRule>
    <cfRule type="cellIs" dxfId="2321" priority="2200" operator="equal">
      <formula>"grey"</formula>
    </cfRule>
    <cfRule type="cellIs" dxfId="2320" priority="2201" operator="equal">
      <formula>0</formula>
    </cfRule>
  </conditionalFormatting>
  <conditionalFormatting sqref="F172:G172">
    <cfRule type="cellIs" dxfId="2319" priority="2186" operator="equal">
      <formula>"red"</formula>
    </cfRule>
    <cfRule type="cellIs" dxfId="2318" priority="2187" operator="equal">
      <formula>3</formula>
    </cfRule>
    <cfRule type="cellIs" dxfId="2317" priority="2188" operator="equal">
      <formula>"yellow"</formula>
    </cfRule>
    <cfRule type="cellIs" dxfId="2316" priority="2189" operator="equal">
      <formula>2</formula>
    </cfRule>
    <cfRule type="cellIs" dxfId="2315" priority="2190" operator="equal">
      <formula>"green"</formula>
    </cfRule>
    <cfRule type="cellIs" dxfId="2314" priority="2191" operator="equal">
      <formula>1</formula>
    </cfRule>
    <cfRule type="cellIs" dxfId="2313" priority="2192" operator="equal">
      <formula>"grey"</formula>
    </cfRule>
    <cfRule type="cellIs" dxfId="2312" priority="2193" operator="equal">
      <formula>0</formula>
    </cfRule>
  </conditionalFormatting>
  <conditionalFormatting sqref="F171:G171">
    <cfRule type="cellIs" dxfId="2311" priority="2178" operator="equal">
      <formula>"red"</formula>
    </cfRule>
    <cfRule type="cellIs" dxfId="2310" priority="2179" operator="equal">
      <formula>3</formula>
    </cfRule>
    <cfRule type="cellIs" dxfId="2309" priority="2180" operator="equal">
      <formula>"yellow"</formula>
    </cfRule>
    <cfRule type="cellIs" dxfId="2308" priority="2181" operator="equal">
      <formula>2</formula>
    </cfRule>
    <cfRule type="cellIs" dxfId="2307" priority="2182" operator="equal">
      <formula>"green"</formula>
    </cfRule>
    <cfRule type="cellIs" dxfId="2306" priority="2183" operator="equal">
      <formula>1</formula>
    </cfRule>
    <cfRule type="cellIs" dxfId="2305" priority="2184" operator="equal">
      <formula>"grey"</formula>
    </cfRule>
    <cfRule type="cellIs" dxfId="2304" priority="2185" operator="equal">
      <formula>0</formula>
    </cfRule>
  </conditionalFormatting>
  <conditionalFormatting sqref="F171:G171">
    <cfRule type="cellIs" dxfId="2303" priority="2170" operator="equal">
      <formula>"red"</formula>
    </cfRule>
    <cfRule type="cellIs" dxfId="2302" priority="2171" operator="equal">
      <formula>3</formula>
    </cfRule>
    <cfRule type="cellIs" dxfId="2301" priority="2172" operator="equal">
      <formula>"yellow"</formula>
    </cfRule>
    <cfRule type="cellIs" dxfId="2300" priority="2173" operator="equal">
      <formula>2</formula>
    </cfRule>
    <cfRule type="cellIs" dxfId="2299" priority="2174" operator="equal">
      <formula>"green"</formula>
    </cfRule>
    <cfRule type="cellIs" dxfId="2298" priority="2175" operator="equal">
      <formula>1</formula>
    </cfRule>
    <cfRule type="cellIs" dxfId="2297" priority="2176" operator="equal">
      <formula>"grey"</formula>
    </cfRule>
    <cfRule type="cellIs" dxfId="2296" priority="2177" operator="equal">
      <formula>0</formula>
    </cfRule>
  </conditionalFormatting>
  <conditionalFormatting sqref="F177:G177">
    <cfRule type="cellIs" dxfId="2295" priority="2162" operator="equal">
      <formula>"red"</formula>
    </cfRule>
    <cfRule type="cellIs" dxfId="2294" priority="2163" operator="equal">
      <formula>3</formula>
    </cfRule>
    <cfRule type="cellIs" dxfId="2293" priority="2164" operator="equal">
      <formula>"yellow"</formula>
    </cfRule>
    <cfRule type="cellIs" dxfId="2292" priority="2165" operator="equal">
      <formula>2</formula>
    </cfRule>
    <cfRule type="cellIs" dxfId="2291" priority="2166" operator="equal">
      <formula>"green"</formula>
    </cfRule>
    <cfRule type="cellIs" dxfId="2290" priority="2167" operator="equal">
      <formula>1</formula>
    </cfRule>
    <cfRule type="cellIs" dxfId="2289" priority="2168" operator="equal">
      <formula>"grey"</formula>
    </cfRule>
    <cfRule type="cellIs" dxfId="2288" priority="2169" operator="equal">
      <formula>0</formula>
    </cfRule>
  </conditionalFormatting>
  <conditionalFormatting sqref="F174:G174">
    <cfRule type="cellIs" dxfId="2287" priority="2154" operator="equal">
      <formula>"red"</formula>
    </cfRule>
    <cfRule type="cellIs" dxfId="2286" priority="2155" operator="equal">
      <formula>3</formula>
    </cfRule>
    <cfRule type="cellIs" dxfId="2285" priority="2156" operator="equal">
      <formula>"yellow"</formula>
    </cfRule>
    <cfRule type="cellIs" dxfId="2284" priority="2157" operator="equal">
      <formula>2</formula>
    </cfRule>
    <cfRule type="cellIs" dxfId="2283" priority="2158" operator="equal">
      <formula>"green"</formula>
    </cfRule>
    <cfRule type="cellIs" dxfId="2282" priority="2159" operator="equal">
      <formula>1</formula>
    </cfRule>
    <cfRule type="cellIs" dxfId="2281" priority="2160" operator="equal">
      <formula>"grey"</formula>
    </cfRule>
    <cfRule type="cellIs" dxfId="2280" priority="2161" operator="equal">
      <formula>0</formula>
    </cfRule>
  </conditionalFormatting>
  <conditionalFormatting sqref="F177:G177">
    <cfRule type="cellIs" dxfId="2279" priority="2146" operator="equal">
      <formula>"red"</formula>
    </cfRule>
    <cfRule type="cellIs" dxfId="2278" priority="2147" operator="equal">
      <formula>3</formula>
    </cfRule>
    <cfRule type="cellIs" dxfId="2277" priority="2148" operator="equal">
      <formula>"yellow"</formula>
    </cfRule>
    <cfRule type="cellIs" dxfId="2276" priority="2149" operator="equal">
      <formula>2</formula>
    </cfRule>
    <cfRule type="cellIs" dxfId="2275" priority="2150" operator="equal">
      <formula>"green"</formula>
    </cfRule>
    <cfRule type="cellIs" dxfId="2274" priority="2151" operator="equal">
      <formula>1</formula>
    </cfRule>
    <cfRule type="cellIs" dxfId="2273" priority="2152" operator="equal">
      <formula>"grey"</formula>
    </cfRule>
    <cfRule type="cellIs" dxfId="2272" priority="2153" operator="equal">
      <formula>0</formula>
    </cfRule>
  </conditionalFormatting>
  <conditionalFormatting sqref="F177:G177">
    <cfRule type="cellIs" dxfId="2271" priority="2138" operator="equal">
      <formula>"red"</formula>
    </cfRule>
    <cfRule type="cellIs" dxfId="2270" priority="2139" operator="equal">
      <formula>3</formula>
    </cfRule>
    <cfRule type="cellIs" dxfId="2269" priority="2140" operator="equal">
      <formula>"yellow"</formula>
    </cfRule>
    <cfRule type="cellIs" dxfId="2268" priority="2141" operator="equal">
      <formula>2</formula>
    </cfRule>
    <cfRule type="cellIs" dxfId="2267" priority="2142" operator="equal">
      <formula>"green"</formula>
    </cfRule>
    <cfRule type="cellIs" dxfId="2266" priority="2143" operator="equal">
      <formula>1</formula>
    </cfRule>
    <cfRule type="cellIs" dxfId="2265" priority="2144" operator="equal">
      <formula>"grey"</formula>
    </cfRule>
    <cfRule type="cellIs" dxfId="2264" priority="2145" operator="equal">
      <formula>0</formula>
    </cfRule>
  </conditionalFormatting>
  <conditionalFormatting sqref="F176:G176">
    <cfRule type="cellIs" dxfId="2263" priority="2130" operator="equal">
      <formula>"red"</formula>
    </cfRule>
    <cfRule type="cellIs" dxfId="2262" priority="2131" operator="equal">
      <formula>3</formula>
    </cfRule>
    <cfRule type="cellIs" dxfId="2261" priority="2132" operator="equal">
      <formula>"yellow"</formula>
    </cfRule>
    <cfRule type="cellIs" dxfId="2260" priority="2133" operator="equal">
      <formula>2</formula>
    </cfRule>
    <cfRule type="cellIs" dxfId="2259" priority="2134" operator="equal">
      <formula>"green"</formula>
    </cfRule>
    <cfRule type="cellIs" dxfId="2258" priority="2135" operator="equal">
      <formula>1</formula>
    </cfRule>
    <cfRule type="cellIs" dxfId="2257" priority="2136" operator="equal">
      <formula>"grey"</formula>
    </cfRule>
    <cfRule type="cellIs" dxfId="2256" priority="2137" operator="equal">
      <formula>0</formula>
    </cfRule>
  </conditionalFormatting>
  <conditionalFormatting sqref="F176:G176">
    <cfRule type="cellIs" dxfId="2255" priority="2122" operator="equal">
      <formula>"red"</formula>
    </cfRule>
    <cfRule type="cellIs" dxfId="2254" priority="2123" operator="equal">
      <formula>3</formula>
    </cfRule>
    <cfRule type="cellIs" dxfId="2253" priority="2124" operator="equal">
      <formula>"yellow"</formula>
    </cfRule>
    <cfRule type="cellIs" dxfId="2252" priority="2125" operator="equal">
      <formula>2</formula>
    </cfRule>
    <cfRule type="cellIs" dxfId="2251" priority="2126" operator="equal">
      <formula>"green"</formula>
    </cfRule>
    <cfRule type="cellIs" dxfId="2250" priority="2127" operator="equal">
      <formula>1</formula>
    </cfRule>
    <cfRule type="cellIs" dxfId="2249" priority="2128" operator="equal">
      <formula>"grey"</formula>
    </cfRule>
    <cfRule type="cellIs" dxfId="2248" priority="2129" operator="equal">
      <formula>0</formula>
    </cfRule>
  </conditionalFormatting>
  <conditionalFormatting sqref="F168:G168">
    <cfRule type="cellIs" dxfId="2247" priority="2114" operator="equal">
      <formula>"red"</formula>
    </cfRule>
  </conditionalFormatting>
  <conditionalFormatting sqref="G168">
    <cfRule type="cellIs" dxfId="2246" priority="2113" operator="equal">
      <formula>"red"</formula>
    </cfRule>
  </conditionalFormatting>
  <conditionalFormatting sqref="F168:G168">
    <cfRule type="cellIs" dxfId="2245" priority="2115" operator="equal">
      <formula>3</formula>
    </cfRule>
    <cfRule type="cellIs" dxfId="2244" priority="2116" operator="equal">
      <formula>"yellow"</formula>
    </cfRule>
    <cfRule type="cellIs" dxfId="2243" priority="2117" operator="equal">
      <formula>2</formula>
    </cfRule>
    <cfRule type="cellIs" dxfId="2242" priority="2118" operator="equal">
      <formula>"green"</formula>
    </cfRule>
    <cfRule type="cellIs" dxfId="2241" priority="2119" operator="equal">
      <formula>1</formula>
    </cfRule>
    <cfRule type="cellIs" dxfId="2240" priority="2120" operator="equal">
      <formula>"grey"</formula>
    </cfRule>
    <cfRule type="cellIs" dxfId="2239" priority="2121" operator="equal">
      <formula>0</formula>
    </cfRule>
  </conditionalFormatting>
  <conditionalFormatting sqref="F168:G168">
    <cfRule type="cellIs" dxfId="2238" priority="2105" operator="equal">
      <formula>"red"</formula>
    </cfRule>
    <cfRule type="cellIs" dxfId="2237" priority="2106" operator="equal">
      <formula>3</formula>
    </cfRule>
    <cfRule type="cellIs" dxfId="2236" priority="2107" operator="equal">
      <formula>"yellow"</formula>
    </cfRule>
    <cfRule type="cellIs" dxfId="2235" priority="2108" operator="equal">
      <formula>2</formula>
    </cfRule>
    <cfRule type="cellIs" dxfId="2234" priority="2109" operator="equal">
      <formula>"green"</formula>
    </cfRule>
    <cfRule type="cellIs" dxfId="2233" priority="2110" operator="equal">
      <formula>1</formula>
    </cfRule>
    <cfRule type="cellIs" dxfId="2232" priority="2111" operator="equal">
      <formula>"grey"</formula>
    </cfRule>
    <cfRule type="cellIs" dxfId="2231" priority="2112" operator="equal">
      <formula>0</formula>
    </cfRule>
  </conditionalFormatting>
  <conditionalFormatting sqref="F173:G173">
    <cfRule type="cellIs" dxfId="2230" priority="2097" operator="equal">
      <formula>"red"</formula>
    </cfRule>
    <cfRule type="cellIs" dxfId="2229" priority="2098" operator="equal">
      <formula>3</formula>
    </cfRule>
    <cfRule type="cellIs" dxfId="2228" priority="2099" operator="equal">
      <formula>"yellow"</formula>
    </cfRule>
    <cfRule type="cellIs" dxfId="2227" priority="2100" operator="equal">
      <formula>2</formula>
    </cfRule>
    <cfRule type="cellIs" dxfId="2226" priority="2101" operator="equal">
      <formula>"green"</formula>
    </cfRule>
    <cfRule type="cellIs" dxfId="2225" priority="2102" operator="equal">
      <formula>1</formula>
    </cfRule>
    <cfRule type="cellIs" dxfId="2224" priority="2103" operator="equal">
      <formula>"grey"</formula>
    </cfRule>
    <cfRule type="cellIs" dxfId="2223" priority="2104" operator="equal">
      <formula>0</formula>
    </cfRule>
  </conditionalFormatting>
  <conditionalFormatting sqref="F189:G189">
    <cfRule type="cellIs" dxfId="2222" priority="2096" operator="equal">
      <formula>"red"</formula>
    </cfRule>
  </conditionalFormatting>
  <conditionalFormatting sqref="G189">
    <cfRule type="cellIs" dxfId="2221" priority="2095" operator="equal">
      <formula>"red"</formula>
    </cfRule>
  </conditionalFormatting>
  <conditionalFormatting sqref="F192:G192">
    <cfRule type="cellIs" dxfId="2220" priority="2086" operator="equal">
      <formula>"red"</formula>
    </cfRule>
    <cfRule type="cellIs" dxfId="2219" priority="2088" operator="equal">
      <formula>3</formula>
    </cfRule>
    <cfRule type="cellIs" dxfId="2218" priority="2089" operator="equal">
      <formula>"yellow"</formula>
    </cfRule>
    <cfRule type="cellIs" dxfId="2217" priority="2090" operator="equal">
      <formula>2</formula>
    </cfRule>
    <cfRule type="cellIs" dxfId="2216" priority="2091" operator="equal">
      <formula>"green"</formula>
    </cfRule>
    <cfRule type="cellIs" dxfId="2215" priority="2092" operator="equal">
      <formula>1</formula>
    </cfRule>
    <cfRule type="cellIs" dxfId="2214" priority="2093" operator="equal">
      <formula>"grey"</formula>
    </cfRule>
    <cfRule type="cellIs" dxfId="2213" priority="2094" operator="equal">
      <formula>0</formula>
    </cfRule>
  </conditionalFormatting>
  <conditionalFormatting sqref="G192">
    <cfRule type="cellIs" dxfId="2212" priority="2087" operator="equal">
      <formula>"red"</formula>
    </cfRule>
  </conditionalFormatting>
  <conditionalFormatting sqref="F186:G186">
    <cfRule type="cellIs" dxfId="2211" priority="2078" operator="equal">
      <formula>"red"</formula>
    </cfRule>
    <cfRule type="cellIs" dxfId="2210" priority="2079" operator="equal">
      <formula>3</formula>
    </cfRule>
    <cfRule type="cellIs" dxfId="2209" priority="2080" operator="equal">
      <formula>"yellow"</formula>
    </cfRule>
    <cfRule type="cellIs" dxfId="2208" priority="2081" operator="equal">
      <formula>2</formula>
    </cfRule>
    <cfRule type="cellIs" dxfId="2207" priority="2082" operator="equal">
      <formula>"green"</formula>
    </cfRule>
    <cfRule type="cellIs" dxfId="2206" priority="2083" operator="equal">
      <formula>1</formula>
    </cfRule>
    <cfRule type="cellIs" dxfId="2205" priority="2084" operator="equal">
      <formula>"grey"</formula>
    </cfRule>
    <cfRule type="cellIs" dxfId="2204" priority="2085" operator="equal">
      <formula>0</formula>
    </cfRule>
  </conditionalFormatting>
  <conditionalFormatting sqref="F181:G181">
    <cfRule type="cellIs" dxfId="2203" priority="2070" operator="equal">
      <formula>"red"</formula>
    </cfRule>
    <cfRule type="cellIs" dxfId="2202" priority="2071" operator="equal">
      <formula>3</formula>
    </cfRule>
    <cfRule type="cellIs" dxfId="2201" priority="2072" operator="equal">
      <formula>"yellow"</formula>
    </cfRule>
    <cfRule type="cellIs" dxfId="2200" priority="2073" operator="equal">
      <formula>2</formula>
    </cfRule>
    <cfRule type="cellIs" dxfId="2199" priority="2074" operator="equal">
      <formula>"green"</formula>
    </cfRule>
    <cfRule type="cellIs" dxfId="2198" priority="2075" operator="equal">
      <formula>1</formula>
    </cfRule>
    <cfRule type="cellIs" dxfId="2197" priority="2076" operator="equal">
      <formula>"grey"</formula>
    </cfRule>
    <cfRule type="cellIs" dxfId="2196" priority="2077" operator="equal">
      <formula>0</formula>
    </cfRule>
  </conditionalFormatting>
  <conditionalFormatting sqref="F157:G157">
    <cfRule type="cellIs" dxfId="2195" priority="2062" operator="equal">
      <formula>"red"</formula>
    </cfRule>
  </conditionalFormatting>
  <conditionalFormatting sqref="G157">
    <cfRule type="cellIs" dxfId="2194" priority="2061" operator="equal">
      <formula>"red"</formula>
    </cfRule>
  </conditionalFormatting>
  <conditionalFormatting sqref="F156:G156">
    <cfRule type="cellIs" dxfId="2193" priority="2053" operator="equal">
      <formula>"red"</formula>
    </cfRule>
  </conditionalFormatting>
  <conditionalFormatting sqref="G156">
    <cfRule type="cellIs" dxfId="2192" priority="2052" operator="equal">
      <formula>"red"</formula>
    </cfRule>
  </conditionalFormatting>
  <conditionalFormatting sqref="F147:G147">
    <cfRule type="cellIs" dxfId="2191" priority="2063" operator="equal">
      <formula>3</formula>
    </cfRule>
    <cfRule type="cellIs" dxfId="2190" priority="2064" operator="equal">
      <formula>"yellow"</formula>
    </cfRule>
    <cfRule type="cellIs" dxfId="2189" priority="2065" operator="equal">
      <formula>2</formula>
    </cfRule>
    <cfRule type="cellIs" dxfId="2188" priority="2066" operator="equal">
      <formula>"green"</formula>
    </cfRule>
    <cfRule type="cellIs" dxfId="2187" priority="2067" operator="equal">
      <formula>1</formula>
    </cfRule>
    <cfRule type="cellIs" dxfId="2186" priority="2068" operator="equal">
      <formula>"grey"</formula>
    </cfRule>
    <cfRule type="cellIs" dxfId="2185" priority="2069" operator="equal">
      <formula>0</formula>
    </cfRule>
  </conditionalFormatting>
  <conditionalFormatting sqref="F147:G147">
    <cfRule type="cellIs" dxfId="2184" priority="2054" operator="equal">
      <formula>3</formula>
    </cfRule>
    <cfRule type="cellIs" dxfId="2183" priority="2055" operator="equal">
      <formula>"yellow"</formula>
    </cfRule>
    <cfRule type="cellIs" dxfId="2182" priority="2056" operator="equal">
      <formula>2</formula>
    </cfRule>
    <cfRule type="cellIs" dxfId="2181" priority="2057" operator="equal">
      <formula>"green"</formula>
    </cfRule>
    <cfRule type="cellIs" dxfId="2180" priority="2058" operator="equal">
      <formula>1</formula>
    </cfRule>
    <cfRule type="cellIs" dxfId="2179" priority="2059" operator="equal">
      <formula>"grey"</formula>
    </cfRule>
    <cfRule type="cellIs" dxfId="2178" priority="2060" operator="equal">
      <formula>0</formula>
    </cfRule>
  </conditionalFormatting>
  <conditionalFormatting sqref="F153:G153">
    <cfRule type="cellIs" dxfId="2177" priority="2043" operator="equal">
      <formula>"red"</formula>
    </cfRule>
    <cfRule type="cellIs" dxfId="2176" priority="2045" operator="equal">
      <formula>3</formula>
    </cfRule>
    <cfRule type="cellIs" dxfId="2175" priority="2046" operator="equal">
      <formula>"yellow"</formula>
    </cfRule>
    <cfRule type="cellIs" dxfId="2174" priority="2047" operator="equal">
      <formula>2</formula>
    </cfRule>
    <cfRule type="cellIs" dxfId="2173" priority="2048" operator="equal">
      <formula>"green"</formula>
    </cfRule>
    <cfRule type="cellIs" dxfId="2172" priority="2049" operator="equal">
      <formula>1</formula>
    </cfRule>
    <cfRule type="cellIs" dxfId="2171" priority="2050" operator="equal">
      <formula>"grey"</formula>
    </cfRule>
    <cfRule type="cellIs" dxfId="2170" priority="2051" operator="equal">
      <formula>0</formula>
    </cfRule>
  </conditionalFormatting>
  <conditionalFormatting sqref="G153">
    <cfRule type="cellIs" dxfId="2169" priority="2044" operator="equal">
      <formula>"red"</formula>
    </cfRule>
  </conditionalFormatting>
  <conditionalFormatting sqref="F153:G153">
    <cfRule type="cellIs" dxfId="2168" priority="2034" operator="equal">
      <formula>"red"</formula>
    </cfRule>
    <cfRule type="cellIs" dxfId="2167" priority="2036" operator="equal">
      <formula>3</formula>
    </cfRule>
    <cfRule type="cellIs" dxfId="2166" priority="2037" operator="equal">
      <formula>"yellow"</formula>
    </cfRule>
    <cfRule type="cellIs" dxfId="2165" priority="2038" operator="equal">
      <formula>2</formula>
    </cfRule>
    <cfRule type="cellIs" dxfId="2164" priority="2039" operator="equal">
      <formula>"green"</formula>
    </cfRule>
    <cfRule type="cellIs" dxfId="2163" priority="2040" operator="equal">
      <formula>1</formula>
    </cfRule>
    <cfRule type="cellIs" dxfId="2162" priority="2041" operator="equal">
      <formula>"grey"</formula>
    </cfRule>
    <cfRule type="cellIs" dxfId="2161" priority="2042" operator="equal">
      <formula>0</formula>
    </cfRule>
  </conditionalFormatting>
  <conditionalFormatting sqref="G153">
    <cfRule type="cellIs" dxfId="2160" priority="2035" operator="equal">
      <formula>"red"</formula>
    </cfRule>
  </conditionalFormatting>
  <conditionalFormatting sqref="F146:G146">
    <cfRule type="cellIs" dxfId="2159" priority="2025" operator="equal">
      <formula>"red"</formula>
    </cfRule>
    <cfRule type="cellIs" dxfId="2158" priority="2027" operator="equal">
      <formula>3</formula>
    </cfRule>
    <cfRule type="cellIs" dxfId="2157" priority="2028" operator="equal">
      <formula>"yellow"</formula>
    </cfRule>
    <cfRule type="cellIs" dxfId="2156" priority="2029" operator="equal">
      <formula>2</formula>
    </cfRule>
    <cfRule type="cellIs" dxfId="2155" priority="2030" operator="equal">
      <formula>"green"</formula>
    </cfRule>
    <cfRule type="cellIs" dxfId="2154" priority="2031" operator="equal">
      <formula>1</formula>
    </cfRule>
    <cfRule type="cellIs" dxfId="2153" priority="2032" operator="equal">
      <formula>"grey"</formula>
    </cfRule>
    <cfRule type="cellIs" dxfId="2152" priority="2033" operator="equal">
      <formula>0</formula>
    </cfRule>
  </conditionalFormatting>
  <conditionalFormatting sqref="G146">
    <cfRule type="cellIs" dxfId="2151" priority="2026" operator="equal">
      <formula>"red"</formula>
    </cfRule>
  </conditionalFormatting>
  <conditionalFormatting sqref="F146:G146">
    <cfRule type="cellIs" dxfId="2150" priority="2016" operator="equal">
      <formula>"red"</formula>
    </cfRule>
    <cfRule type="cellIs" dxfId="2149" priority="2018" operator="equal">
      <formula>3</formula>
    </cfRule>
    <cfRule type="cellIs" dxfId="2148" priority="2019" operator="equal">
      <formula>"yellow"</formula>
    </cfRule>
    <cfRule type="cellIs" dxfId="2147" priority="2020" operator="equal">
      <formula>2</formula>
    </cfRule>
    <cfRule type="cellIs" dxfId="2146" priority="2021" operator="equal">
      <formula>"green"</formula>
    </cfRule>
    <cfRule type="cellIs" dxfId="2145" priority="2022" operator="equal">
      <formula>1</formula>
    </cfRule>
    <cfRule type="cellIs" dxfId="2144" priority="2023" operator="equal">
      <formula>"grey"</formula>
    </cfRule>
    <cfRule type="cellIs" dxfId="2143" priority="2024" operator="equal">
      <formula>0</formula>
    </cfRule>
  </conditionalFormatting>
  <conditionalFormatting sqref="G146">
    <cfRule type="cellIs" dxfId="2142" priority="2017" operator="equal">
      <formula>"red"</formula>
    </cfRule>
  </conditionalFormatting>
  <conditionalFormatting sqref="F152:G152">
    <cfRule type="cellIs" dxfId="2141" priority="2007" operator="equal">
      <formula>"red"</formula>
    </cfRule>
    <cfRule type="cellIs" dxfId="2140" priority="2009" operator="equal">
      <formula>3</formula>
    </cfRule>
    <cfRule type="cellIs" dxfId="2139" priority="2010" operator="equal">
      <formula>"yellow"</formula>
    </cfRule>
    <cfRule type="cellIs" dxfId="2138" priority="2011" operator="equal">
      <formula>2</formula>
    </cfRule>
    <cfRule type="cellIs" dxfId="2137" priority="2012" operator="equal">
      <formula>"green"</formula>
    </cfRule>
    <cfRule type="cellIs" dxfId="2136" priority="2013" operator="equal">
      <formula>1</formula>
    </cfRule>
    <cfRule type="cellIs" dxfId="2135" priority="2014" operator="equal">
      <formula>"grey"</formula>
    </cfRule>
    <cfRule type="cellIs" dxfId="2134" priority="2015" operator="equal">
      <formula>0</formula>
    </cfRule>
  </conditionalFormatting>
  <conditionalFormatting sqref="G152">
    <cfRule type="cellIs" dxfId="2133" priority="2008" operator="equal">
      <formula>"red"</formula>
    </cfRule>
  </conditionalFormatting>
  <conditionalFormatting sqref="F152:G152">
    <cfRule type="cellIs" dxfId="2132" priority="1998" operator="equal">
      <formula>"red"</formula>
    </cfRule>
    <cfRule type="cellIs" dxfId="2131" priority="2000" operator="equal">
      <formula>3</formula>
    </cfRule>
    <cfRule type="cellIs" dxfId="2130" priority="2001" operator="equal">
      <formula>"yellow"</formula>
    </cfRule>
    <cfRule type="cellIs" dxfId="2129" priority="2002" operator="equal">
      <formula>2</formula>
    </cfRule>
    <cfRule type="cellIs" dxfId="2128" priority="2003" operator="equal">
      <formula>"green"</formula>
    </cfRule>
    <cfRule type="cellIs" dxfId="2127" priority="2004" operator="equal">
      <formula>1</formula>
    </cfRule>
    <cfRule type="cellIs" dxfId="2126" priority="2005" operator="equal">
      <formula>"grey"</formula>
    </cfRule>
    <cfRule type="cellIs" dxfId="2125" priority="2006" operator="equal">
      <formula>0</formula>
    </cfRule>
  </conditionalFormatting>
  <conditionalFormatting sqref="G152">
    <cfRule type="cellIs" dxfId="2124" priority="1999" operator="equal">
      <formula>"red"</formula>
    </cfRule>
  </conditionalFormatting>
  <conditionalFormatting sqref="F156:G156">
    <cfRule type="cellIs" dxfId="2123" priority="1997" operator="equal">
      <formula>"red"</formula>
    </cfRule>
  </conditionalFormatting>
  <conditionalFormatting sqref="G156">
    <cfRule type="cellIs" dxfId="2122" priority="1996" operator="equal">
      <formula>"red"</formula>
    </cfRule>
  </conditionalFormatting>
  <conditionalFormatting sqref="F155:G155">
    <cfRule type="cellIs" dxfId="2121" priority="1995" operator="equal">
      <formula>"red"</formula>
    </cfRule>
  </conditionalFormatting>
  <conditionalFormatting sqref="G155">
    <cfRule type="cellIs" dxfId="2120" priority="1994" operator="equal">
      <formula>"red"</formula>
    </cfRule>
  </conditionalFormatting>
  <conditionalFormatting sqref="F146:G146">
    <cfRule type="cellIs" dxfId="2119" priority="1986" operator="equal">
      <formula>"red"</formula>
    </cfRule>
  </conditionalFormatting>
  <conditionalFormatting sqref="G146">
    <cfRule type="cellIs" dxfId="2118" priority="1985" operator="equal">
      <formula>"red"</formula>
    </cfRule>
  </conditionalFormatting>
  <conditionalFormatting sqref="F139:G139">
    <cfRule type="cellIs" dxfId="2117" priority="1987" operator="equal">
      <formula>3</formula>
    </cfRule>
    <cfRule type="cellIs" dxfId="2116" priority="1988" operator="equal">
      <formula>"yellow"</formula>
    </cfRule>
    <cfRule type="cellIs" dxfId="2115" priority="1989" operator="equal">
      <formula>2</formula>
    </cfRule>
    <cfRule type="cellIs" dxfId="2114" priority="1990" operator="equal">
      <formula>"green"</formula>
    </cfRule>
    <cfRule type="cellIs" dxfId="2113" priority="1991" operator="equal">
      <formula>1</formula>
    </cfRule>
    <cfRule type="cellIs" dxfId="2112" priority="1992" operator="equal">
      <formula>"grey"</formula>
    </cfRule>
    <cfRule type="cellIs" dxfId="2111" priority="1993" operator="equal">
      <formula>0</formula>
    </cfRule>
  </conditionalFormatting>
  <conditionalFormatting sqref="F138:G138">
    <cfRule type="cellIs" dxfId="2110" priority="1976" operator="equal">
      <formula>"red"</formula>
    </cfRule>
    <cfRule type="cellIs" dxfId="2109" priority="1978" operator="equal">
      <formula>3</formula>
    </cfRule>
    <cfRule type="cellIs" dxfId="2108" priority="1979" operator="equal">
      <formula>"yellow"</formula>
    </cfRule>
    <cfRule type="cellIs" dxfId="2107" priority="1980" operator="equal">
      <formula>2</formula>
    </cfRule>
    <cfRule type="cellIs" dxfId="2106" priority="1981" operator="equal">
      <formula>"green"</formula>
    </cfRule>
    <cfRule type="cellIs" dxfId="2105" priority="1982" operator="equal">
      <formula>1</formula>
    </cfRule>
    <cfRule type="cellIs" dxfId="2104" priority="1983" operator="equal">
      <formula>"grey"</formula>
    </cfRule>
    <cfRule type="cellIs" dxfId="2103" priority="1984" operator="equal">
      <formula>0</formula>
    </cfRule>
  </conditionalFormatting>
  <conditionalFormatting sqref="G138">
    <cfRule type="cellIs" dxfId="2102" priority="1977" operator="equal">
      <formula>"red"</formula>
    </cfRule>
  </conditionalFormatting>
  <conditionalFormatting sqref="F160:G160">
    <cfRule type="cellIs" dxfId="2101" priority="1967" operator="equal">
      <formula>"red"</formula>
    </cfRule>
    <cfRule type="cellIs" dxfId="2100" priority="1969" operator="equal">
      <formula>3</formula>
    </cfRule>
    <cfRule type="cellIs" dxfId="2099" priority="1970" operator="equal">
      <formula>"yellow"</formula>
    </cfRule>
    <cfRule type="cellIs" dxfId="2098" priority="1971" operator="equal">
      <formula>2</formula>
    </cfRule>
    <cfRule type="cellIs" dxfId="2097" priority="1972" operator="equal">
      <formula>"green"</formula>
    </cfRule>
    <cfRule type="cellIs" dxfId="2096" priority="1973" operator="equal">
      <formula>1</formula>
    </cfRule>
    <cfRule type="cellIs" dxfId="2095" priority="1974" operator="equal">
      <formula>"grey"</formula>
    </cfRule>
    <cfRule type="cellIs" dxfId="2094" priority="1975" operator="equal">
      <formula>0</formula>
    </cfRule>
  </conditionalFormatting>
  <conditionalFormatting sqref="G160">
    <cfRule type="cellIs" dxfId="2093" priority="1968" operator="equal">
      <formula>"red"</formula>
    </cfRule>
  </conditionalFormatting>
  <conditionalFormatting sqref="F146:G146">
    <cfRule type="cellIs" dxfId="2092" priority="1958" operator="equal">
      <formula>"red"</formula>
    </cfRule>
    <cfRule type="cellIs" dxfId="2091" priority="1960" operator="equal">
      <formula>3</formula>
    </cfRule>
    <cfRule type="cellIs" dxfId="2090" priority="1961" operator="equal">
      <formula>"yellow"</formula>
    </cfRule>
    <cfRule type="cellIs" dxfId="2089" priority="1962" operator="equal">
      <formula>2</formula>
    </cfRule>
    <cfRule type="cellIs" dxfId="2088" priority="1963" operator="equal">
      <formula>"green"</formula>
    </cfRule>
    <cfRule type="cellIs" dxfId="2087" priority="1964" operator="equal">
      <formula>1</formula>
    </cfRule>
    <cfRule type="cellIs" dxfId="2086" priority="1965" operator="equal">
      <formula>"grey"</formula>
    </cfRule>
    <cfRule type="cellIs" dxfId="2085" priority="1966" operator="equal">
      <formula>0</formula>
    </cfRule>
  </conditionalFormatting>
  <conditionalFormatting sqref="G146">
    <cfRule type="cellIs" dxfId="2084" priority="1959" operator="equal">
      <formula>"red"</formula>
    </cfRule>
  </conditionalFormatting>
  <conditionalFormatting sqref="F152:G152">
    <cfRule type="cellIs" dxfId="2083" priority="1949" operator="equal">
      <formula>"red"</formula>
    </cfRule>
    <cfRule type="cellIs" dxfId="2082" priority="1951" operator="equal">
      <formula>3</formula>
    </cfRule>
    <cfRule type="cellIs" dxfId="2081" priority="1952" operator="equal">
      <formula>"yellow"</formula>
    </cfRule>
    <cfRule type="cellIs" dxfId="2080" priority="1953" operator="equal">
      <formula>2</formula>
    </cfRule>
    <cfRule type="cellIs" dxfId="2079" priority="1954" operator="equal">
      <formula>"green"</formula>
    </cfRule>
    <cfRule type="cellIs" dxfId="2078" priority="1955" operator="equal">
      <formula>1</formula>
    </cfRule>
    <cfRule type="cellIs" dxfId="2077" priority="1956" operator="equal">
      <formula>"grey"</formula>
    </cfRule>
    <cfRule type="cellIs" dxfId="2076" priority="1957" operator="equal">
      <formula>0</formula>
    </cfRule>
  </conditionalFormatting>
  <conditionalFormatting sqref="G152">
    <cfRule type="cellIs" dxfId="2075" priority="1950" operator="equal">
      <formula>"red"</formula>
    </cfRule>
  </conditionalFormatting>
  <conditionalFormatting sqref="F152:G152">
    <cfRule type="cellIs" dxfId="2074" priority="1940" operator="equal">
      <formula>"red"</formula>
    </cfRule>
    <cfRule type="cellIs" dxfId="2073" priority="1942" operator="equal">
      <formula>3</formula>
    </cfRule>
    <cfRule type="cellIs" dxfId="2072" priority="1943" operator="equal">
      <formula>"yellow"</formula>
    </cfRule>
    <cfRule type="cellIs" dxfId="2071" priority="1944" operator="equal">
      <formula>2</formula>
    </cfRule>
    <cfRule type="cellIs" dxfId="2070" priority="1945" operator="equal">
      <formula>"green"</formula>
    </cfRule>
    <cfRule type="cellIs" dxfId="2069" priority="1946" operator="equal">
      <formula>1</formula>
    </cfRule>
    <cfRule type="cellIs" dxfId="2068" priority="1947" operator="equal">
      <formula>"grey"</formula>
    </cfRule>
    <cfRule type="cellIs" dxfId="2067" priority="1948" operator="equal">
      <formula>0</formula>
    </cfRule>
  </conditionalFormatting>
  <conditionalFormatting sqref="G152">
    <cfRule type="cellIs" dxfId="2066" priority="1941" operator="equal">
      <formula>"red"</formula>
    </cfRule>
  </conditionalFormatting>
  <conditionalFormatting sqref="F145:G145">
    <cfRule type="cellIs" dxfId="2065" priority="1931" operator="equal">
      <formula>"red"</formula>
    </cfRule>
    <cfRule type="cellIs" dxfId="2064" priority="1933" operator="equal">
      <formula>3</formula>
    </cfRule>
    <cfRule type="cellIs" dxfId="2063" priority="1934" operator="equal">
      <formula>"yellow"</formula>
    </cfRule>
    <cfRule type="cellIs" dxfId="2062" priority="1935" operator="equal">
      <formula>2</formula>
    </cfRule>
    <cfRule type="cellIs" dxfId="2061" priority="1936" operator="equal">
      <formula>"green"</formula>
    </cfRule>
    <cfRule type="cellIs" dxfId="2060" priority="1937" operator="equal">
      <formula>1</formula>
    </cfRule>
    <cfRule type="cellIs" dxfId="2059" priority="1938" operator="equal">
      <formula>"grey"</formula>
    </cfRule>
    <cfRule type="cellIs" dxfId="2058" priority="1939" operator="equal">
      <formula>0</formula>
    </cfRule>
  </conditionalFormatting>
  <conditionalFormatting sqref="G145">
    <cfRule type="cellIs" dxfId="2057" priority="1932" operator="equal">
      <formula>"red"</formula>
    </cfRule>
  </conditionalFormatting>
  <conditionalFormatting sqref="F145:G145">
    <cfRule type="cellIs" dxfId="2056" priority="1922" operator="equal">
      <formula>"red"</formula>
    </cfRule>
    <cfRule type="cellIs" dxfId="2055" priority="1924" operator="equal">
      <formula>3</formula>
    </cfRule>
    <cfRule type="cellIs" dxfId="2054" priority="1925" operator="equal">
      <formula>"yellow"</formula>
    </cfRule>
    <cfRule type="cellIs" dxfId="2053" priority="1926" operator="equal">
      <formula>2</formula>
    </cfRule>
    <cfRule type="cellIs" dxfId="2052" priority="1927" operator="equal">
      <formula>"green"</formula>
    </cfRule>
    <cfRule type="cellIs" dxfId="2051" priority="1928" operator="equal">
      <formula>1</formula>
    </cfRule>
    <cfRule type="cellIs" dxfId="2050" priority="1929" operator="equal">
      <formula>"grey"</formula>
    </cfRule>
    <cfRule type="cellIs" dxfId="2049" priority="1930" operator="equal">
      <formula>0</formula>
    </cfRule>
  </conditionalFormatting>
  <conditionalFormatting sqref="G145">
    <cfRule type="cellIs" dxfId="2048" priority="1923" operator="equal">
      <formula>"red"</formula>
    </cfRule>
  </conditionalFormatting>
  <conditionalFormatting sqref="F151:G151">
    <cfRule type="cellIs" dxfId="2047" priority="1913" operator="equal">
      <formula>"red"</formula>
    </cfRule>
    <cfRule type="cellIs" dxfId="2046" priority="1915" operator="equal">
      <formula>3</formula>
    </cfRule>
    <cfRule type="cellIs" dxfId="2045" priority="1916" operator="equal">
      <formula>"yellow"</formula>
    </cfRule>
    <cfRule type="cellIs" dxfId="2044" priority="1917" operator="equal">
      <formula>2</formula>
    </cfRule>
    <cfRule type="cellIs" dxfId="2043" priority="1918" operator="equal">
      <formula>"green"</formula>
    </cfRule>
    <cfRule type="cellIs" dxfId="2042" priority="1919" operator="equal">
      <formula>1</formula>
    </cfRule>
    <cfRule type="cellIs" dxfId="2041" priority="1920" operator="equal">
      <formula>"grey"</formula>
    </cfRule>
    <cfRule type="cellIs" dxfId="2040" priority="1921" operator="equal">
      <formula>0</formula>
    </cfRule>
  </conditionalFormatting>
  <conditionalFormatting sqref="G151">
    <cfRule type="cellIs" dxfId="2039" priority="1914" operator="equal">
      <formula>"red"</formula>
    </cfRule>
  </conditionalFormatting>
  <conditionalFormatting sqref="F151:G151">
    <cfRule type="cellIs" dxfId="2038" priority="1904" operator="equal">
      <formula>"red"</formula>
    </cfRule>
    <cfRule type="cellIs" dxfId="2037" priority="1906" operator="equal">
      <formula>3</formula>
    </cfRule>
    <cfRule type="cellIs" dxfId="2036" priority="1907" operator="equal">
      <formula>"yellow"</formula>
    </cfRule>
    <cfRule type="cellIs" dxfId="2035" priority="1908" operator="equal">
      <formula>2</formula>
    </cfRule>
    <cfRule type="cellIs" dxfId="2034" priority="1909" operator="equal">
      <formula>"green"</formula>
    </cfRule>
    <cfRule type="cellIs" dxfId="2033" priority="1910" operator="equal">
      <formula>1</formula>
    </cfRule>
    <cfRule type="cellIs" dxfId="2032" priority="1911" operator="equal">
      <formula>"grey"</formula>
    </cfRule>
    <cfRule type="cellIs" dxfId="2031" priority="1912" operator="equal">
      <formula>0</formula>
    </cfRule>
  </conditionalFormatting>
  <conditionalFormatting sqref="G151">
    <cfRule type="cellIs" dxfId="2030" priority="1905" operator="equal">
      <formula>"red"</formula>
    </cfRule>
  </conditionalFormatting>
  <conditionalFormatting sqref="F159:G159">
    <cfRule type="cellIs" dxfId="2029" priority="1896" operator="equal">
      <formula>"red"</formula>
    </cfRule>
    <cfRule type="cellIs" dxfId="2028" priority="1897" operator="equal">
      <formula>3</formula>
    </cfRule>
    <cfRule type="cellIs" dxfId="2027" priority="1898" operator="equal">
      <formula>"yellow"</formula>
    </cfRule>
    <cfRule type="cellIs" dxfId="2026" priority="1899" operator="equal">
      <formula>2</formula>
    </cfRule>
    <cfRule type="cellIs" dxfId="2025" priority="1900" operator="equal">
      <formula>"green"</formula>
    </cfRule>
    <cfRule type="cellIs" dxfId="2024" priority="1901" operator="equal">
      <formula>1</formula>
    </cfRule>
    <cfRule type="cellIs" dxfId="2023" priority="1902" operator="equal">
      <formula>"grey"</formula>
    </cfRule>
    <cfRule type="cellIs" dxfId="2022" priority="1903" operator="equal">
      <formula>0</formula>
    </cfRule>
  </conditionalFormatting>
  <conditionalFormatting sqref="F162:G162">
    <cfRule type="cellIs" dxfId="2021" priority="1888" operator="equal">
      <formula>"red"</formula>
    </cfRule>
  </conditionalFormatting>
  <conditionalFormatting sqref="G162">
    <cfRule type="cellIs" dxfId="2020" priority="1887" operator="equal">
      <formula>"red"</formula>
    </cfRule>
  </conditionalFormatting>
  <conditionalFormatting sqref="F163:G163">
    <cfRule type="cellIs" dxfId="2019" priority="1879" operator="equal">
      <formula>"red"</formula>
    </cfRule>
  </conditionalFormatting>
  <conditionalFormatting sqref="G163">
    <cfRule type="cellIs" dxfId="2018" priority="1878" operator="equal">
      <formula>"red"</formula>
    </cfRule>
  </conditionalFormatting>
  <conditionalFormatting sqref="F222:G222">
    <cfRule type="cellIs" dxfId="2017" priority="1889" operator="equal">
      <formula>3</formula>
    </cfRule>
    <cfRule type="cellIs" dxfId="2016" priority="1890" operator="equal">
      <formula>"yellow"</formula>
    </cfRule>
    <cfRule type="cellIs" dxfId="2015" priority="1891" operator="equal">
      <formula>2</formula>
    </cfRule>
    <cfRule type="cellIs" dxfId="2014" priority="1892" operator="equal">
      <formula>"green"</formula>
    </cfRule>
    <cfRule type="cellIs" dxfId="2013" priority="1893" operator="equal">
      <formula>1</formula>
    </cfRule>
    <cfRule type="cellIs" dxfId="2012" priority="1894" operator="equal">
      <formula>"grey"</formula>
    </cfRule>
    <cfRule type="cellIs" dxfId="2011" priority="1895" operator="equal">
      <formula>0</formula>
    </cfRule>
  </conditionalFormatting>
  <conditionalFormatting sqref="F170:G170">
    <cfRule type="cellIs" dxfId="2010" priority="1880" operator="equal">
      <formula>3</formula>
    </cfRule>
    <cfRule type="cellIs" dxfId="2009" priority="1881" operator="equal">
      <formula>"yellow"</formula>
    </cfRule>
    <cfRule type="cellIs" dxfId="2008" priority="1882" operator="equal">
      <formula>2</formula>
    </cfRule>
    <cfRule type="cellIs" dxfId="2007" priority="1883" operator="equal">
      <formula>"green"</formula>
    </cfRule>
    <cfRule type="cellIs" dxfId="2006" priority="1884" operator="equal">
      <formula>1</formula>
    </cfRule>
    <cfRule type="cellIs" dxfId="2005" priority="1885" operator="equal">
      <formula>"grey"</formula>
    </cfRule>
    <cfRule type="cellIs" dxfId="2004" priority="1886" operator="equal">
      <formula>0</formula>
    </cfRule>
  </conditionalFormatting>
  <conditionalFormatting sqref="F165:G165">
    <cfRule type="cellIs" dxfId="2003" priority="1870" operator="equal">
      <formula>"red"</formula>
    </cfRule>
  </conditionalFormatting>
  <conditionalFormatting sqref="G165">
    <cfRule type="cellIs" dxfId="2002" priority="1869" operator="equal">
      <formula>"red"</formula>
    </cfRule>
  </conditionalFormatting>
  <conditionalFormatting sqref="F164:G164">
    <cfRule type="cellIs" dxfId="2001" priority="1868" operator="equal">
      <formula>"red"</formula>
    </cfRule>
  </conditionalFormatting>
  <conditionalFormatting sqref="G164">
    <cfRule type="cellIs" dxfId="2000" priority="1867" operator="equal">
      <formula>"red"</formula>
    </cfRule>
  </conditionalFormatting>
  <conditionalFormatting sqref="F163:G163">
    <cfRule type="cellIs" dxfId="1999" priority="1871" operator="equal">
      <formula>3</formula>
    </cfRule>
    <cfRule type="cellIs" dxfId="1998" priority="1872" operator="equal">
      <formula>"yellow"</formula>
    </cfRule>
    <cfRule type="cellIs" dxfId="1997" priority="1873" operator="equal">
      <formula>2</formula>
    </cfRule>
    <cfRule type="cellIs" dxfId="1996" priority="1874" operator="equal">
      <formula>"green"</formula>
    </cfRule>
    <cfRule type="cellIs" dxfId="1995" priority="1875" operator="equal">
      <formula>1</formula>
    </cfRule>
    <cfRule type="cellIs" dxfId="1994" priority="1876" operator="equal">
      <formula>"grey"</formula>
    </cfRule>
    <cfRule type="cellIs" dxfId="1993" priority="1877" operator="equal">
      <formula>0</formula>
    </cfRule>
  </conditionalFormatting>
  <conditionalFormatting sqref="F164:G164">
    <cfRule type="cellIs" dxfId="1992" priority="1866" operator="equal">
      <formula>"red"</formula>
    </cfRule>
  </conditionalFormatting>
  <conditionalFormatting sqref="G164">
    <cfRule type="cellIs" dxfId="1991" priority="1865" operator="equal">
      <formula>"red"</formula>
    </cfRule>
  </conditionalFormatting>
  <conditionalFormatting sqref="F163:G163">
    <cfRule type="cellIs" dxfId="1990" priority="1857" operator="equal">
      <formula>"red"</formula>
    </cfRule>
  </conditionalFormatting>
  <conditionalFormatting sqref="G163">
    <cfRule type="cellIs" dxfId="1989" priority="1856" operator="equal">
      <formula>"red"</formula>
    </cfRule>
  </conditionalFormatting>
  <conditionalFormatting sqref="F168:G168">
    <cfRule type="cellIs" dxfId="1988" priority="1858" operator="equal">
      <formula>3</formula>
    </cfRule>
    <cfRule type="cellIs" dxfId="1987" priority="1859" operator="equal">
      <formula>"yellow"</formula>
    </cfRule>
    <cfRule type="cellIs" dxfId="1986" priority="1860" operator="equal">
      <formula>2</formula>
    </cfRule>
    <cfRule type="cellIs" dxfId="1985" priority="1861" operator="equal">
      <formula>"green"</formula>
    </cfRule>
    <cfRule type="cellIs" dxfId="1984" priority="1862" operator="equal">
      <formula>1</formula>
    </cfRule>
    <cfRule type="cellIs" dxfId="1983" priority="1863" operator="equal">
      <formula>"grey"</formula>
    </cfRule>
    <cfRule type="cellIs" dxfId="1982" priority="1864" operator="equal">
      <formula>0</formula>
    </cfRule>
  </conditionalFormatting>
  <conditionalFormatting sqref="F167:G167">
    <cfRule type="cellIs" dxfId="1981" priority="1848" operator="equal">
      <formula>"red"</formula>
    </cfRule>
    <cfRule type="cellIs" dxfId="1980" priority="1849" operator="equal">
      <formula>3</formula>
    </cfRule>
    <cfRule type="cellIs" dxfId="1979" priority="1850" operator="equal">
      <formula>"yellow"</formula>
    </cfRule>
    <cfRule type="cellIs" dxfId="1978" priority="1851" operator="equal">
      <formula>2</formula>
    </cfRule>
    <cfRule type="cellIs" dxfId="1977" priority="1852" operator="equal">
      <formula>"green"</formula>
    </cfRule>
    <cfRule type="cellIs" dxfId="1976" priority="1853" operator="equal">
      <formula>1</formula>
    </cfRule>
    <cfRule type="cellIs" dxfId="1975" priority="1854" operator="equal">
      <formula>"grey"</formula>
    </cfRule>
    <cfRule type="cellIs" dxfId="1974" priority="1855" operator="equal">
      <formula>0</formula>
    </cfRule>
  </conditionalFormatting>
  <conditionalFormatting sqref="F172:G172">
    <cfRule type="cellIs" dxfId="1973" priority="1840" operator="equal">
      <formula>"red"</formula>
    </cfRule>
    <cfRule type="cellIs" dxfId="1972" priority="1841" operator="equal">
      <formula>3</formula>
    </cfRule>
    <cfRule type="cellIs" dxfId="1971" priority="1842" operator="equal">
      <formula>"yellow"</formula>
    </cfRule>
    <cfRule type="cellIs" dxfId="1970" priority="1843" operator="equal">
      <formula>2</formula>
    </cfRule>
    <cfRule type="cellIs" dxfId="1969" priority="1844" operator="equal">
      <formula>"green"</formula>
    </cfRule>
    <cfRule type="cellIs" dxfId="1968" priority="1845" operator="equal">
      <formula>1</formula>
    </cfRule>
    <cfRule type="cellIs" dxfId="1967" priority="1846" operator="equal">
      <formula>"grey"</formula>
    </cfRule>
    <cfRule type="cellIs" dxfId="1966" priority="1847" operator="equal">
      <formula>0</formula>
    </cfRule>
  </conditionalFormatting>
  <conditionalFormatting sqref="F175:G175">
    <cfRule type="cellIs" dxfId="1965" priority="1832" operator="equal">
      <formula>"red"</formula>
    </cfRule>
    <cfRule type="cellIs" dxfId="1964" priority="1833" operator="equal">
      <formula>3</formula>
    </cfRule>
    <cfRule type="cellIs" dxfId="1963" priority="1834" operator="equal">
      <formula>"yellow"</formula>
    </cfRule>
    <cfRule type="cellIs" dxfId="1962" priority="1835" operator="equal">
      <formula>2</formula>
    </cfRule>
    <cfRule type="cellIs" dxfId="1961" priority="1836" operator="equal">
      <formula>"green"</formula>
    </cfRule>
    <cfRule type="cellIs" dxfId="1960" priority="1837" operator="equal">
      <formula>1</formula>
    </cfRule>
    <cfRule type="cellIs" dxfId="1959" priority="1838" operator="equal">
      <formula>"grey"</formula>
    </cfRule>
    <cfRule type="cellIs" dxfId="1958" priority="1839" operator="equal">
      <formula>0</formula>
    </cfRule>
  </conditionalFormatting>
  <conditionalFormatting sqref="F175:G175">
    <cfRule type="cellIs" dxfId="1957" priority="1824" operator="equal">
      <formula>"red"</formula>
    </cfRule>
    <cfRule type="cellIs" dxfId="1956" priority="1825" operator="equal">
      <formula>3</formula>
    </cfRule>
    <cfRule type="cellIs" dxfId="1955" priority="1826" operator="equal">
      <formula>"yellow"</formula>
    </cfRule>
    <cfRule type="cellIs" dxfId="1954" priority="1827" operator="equal">
      <formula>2</formula>
    </cfRule>
    <cfRule type="cellIs" dxfId="1953" priority="1828" operator="equal">
      <formula>"green"</formula>
    </cfRule>
    <cfRule type="cellIs" dxfId="1952" priority="1829" operator="equal">
      <formula>1</formula>
    </cfRule>
    <cfRule type="cellIs" dxfId="1951" priority="1830" operator="equal">
      <formula>"grey"</formula>
    </cfRule>
    <cfRule type="cellIs" dxfId="1950" priority="1831" operator="equal">
      <formula>0</formula>
    </cfRule>
  </conditionalFormatting>
  <conditionalFormatting sqref="F174:G174">
    <cfRule type="cellIs" dxfId="1949" priority="1816" operator="equal">
      <formula>"red"</formula>
    </cfRule>
    <cfRule type="cellIs" dxfId="1948" priority="1817" operator="equal">
      <formula>3</formula>
    </cfRule>
    <cfRule type="cellIs" dxfId="1947" priority="1818" operator="equal">
      <formula>"yellow"</formula>
    </cfRule>
    <cfRule type="cellIs" dxfId="1946" priority="1819" operator="equal">
      <formula>2</formula>
    </cfRule>
    <cfRule type="cellIs" dxfId="1945" priority="1820" operator="equal">
      <formula>"green"</formula>
    </cfRule>
    <cfRule type="cellIs" dxfId="1944" priority="1821" operator="equal">
      <formula>1</formula>
    </cfRule>
    <cfRule type="cellIs" dxfId="1943" priority="1822" operator="equal">
      <formula>"grey"</formula>
    </cfRule>
    <cfRule type="cellIs" dxfId="1942" priority="1823" operator="equal">
      <formula>0</formula>
    </cfRule>
  </conditionalFormatting>
  <conditionalFormatting sqref="F174:G174">
    <cfRule type="cellIs" dxfId="1941" priority="1808" operator="equal">
      <formula>"red"</formula>
    </cfRule>
    <cfRule type="cellIs" dxfId="1940" priority="1809" operator="equal">
      <formula>3</formula>
    </cfRule>
    <cfRule type="cellIs" dxfId="1939" priority="1810" operator="equal">
      <formula>"yellow"</formula>
    </cfRule>
    <cfRule type="cellIs" dxfId="1938" priority="1811" operator="equal">
      <formula>2</formula>
    </cfRule>
    <cfRule type="cellIs" dxfId="1937" priority="1812" operator="equal">
      <formula>"green"</formula>
    </cfRule>
    <cfRule type="cellIs" dxfId="1936" priority="1813" operator="equal">
      <formula>1</formula>
    </cfRule>
    <cfRule type="cellIs" dxfId="1935" priority="1814" operator="equal">
      <formula>"grey"</formula>
    </cfRule>
    <cfRule type="cellIs" dxfId="1934" priority="1815" operator="equal">
      <formula>0</formula>
    </cfRule>
  </conditionalFormatting>
  <conditionalFormatting sqref="F180:G180">
    <cfRule type="cellIs" dxfId="1933" priority="1800" operator="equal">
      <formula>"red"</formula>
    </cfRule>
    <cfRule type="cellIs" dxfId="1932" priority="1801" operator="equal">
      <formula>3</formula>
    </cfRule>
    <cfRule type="cellIs" dxfId="1931" priority="1802" operator="equal">
      <formula>"yellow"</formula>
    </cfRule>
    <cfRule type="cellIs" dxfId="1930" priority="1803" operator="equal">
      <formula>2</formula>
    </cfRule>
    <cfRule type="cellIs" dxfId="1929" priority="1804" operator="equal">
      <formula>"green"</formula>
    </cfRule>
    <cfRule type="cellIs" dxfId="1928" priority="1805" operator="equal">
      <formula>1</formula>
    </cfRule>
    <cfRule type="cellIs" dxfId="1927" priority="1806" operator="equal">
      <formula>"grey"</formula>
    </cfRule>
    <cfRule type="cellIs" dxfId="1926" priority="1807" operator="equal">
      <formula>0</formula>
    </cfRule>
  </conditionalFormatting>
  <conditionalFormatting sqref="F177:G177">
    <cfRule type="cellIs" dxfId="1925" priority="1792" operator="equal">
      <formula>"red"</formula>
    </cfRule>
    <cfRule type="cellIs" dxfId="1924" priority="1793" operator="equal">
      <formula>3</formula>
    </cfRule>
    <cfRule type="cellIs" dxfId="1923" priority="1794" operator="equal">
      <formula>"yellow"</formula>
    </cfRule>
    <cfRule type="cellIs" dxfId="1922" priority="1795" operator="equal">
      <formula>2</formula>
    </cfRule>
    <cfRule type="cellIs" dxfId="1921" priority="1796" operator="equal">
      <formula>"green"</formula>
    </cfRule>
    <cfRule type="cellIs" dxfId="1920" priority="1797" operator="equal">
      <formula>1</formula>
    </cfRule>
    <cfRule type="cellIs" dxfId="1919" priority="1798" operator="equal">
      <formula>"grey"</formula>
    </cfRule>
    <cfRule type="cellIs" dxfId="1918" priority="1799" operator="equal">
      <formula>0</formula>
    </cfRule>
  </conditionalFormatting>
  <conditionalFormatting sqref="F180:G180">
    <cfRule type="cellIs" dxfId="1917" priority="1784" operator="equal">
      <formula>"red"</formula>
    </cfRule>
    <cfRule type="cellIs" dxfId="1916" priority="1785" operator="equal">
      <formula>3</formula>
    </cfRule>
    <cfRule type="cellIs" dxfId="1915" priority="1786" operator="equal">
      <formula>"yellow"</formula>
    </cfRule>
    <cfRule type="cellIs" dxfId="1914" priority="1787" operator="equal">
      <formula>2</formula>
    </cfRule>
    <cfRule type="cellIs" dxfId="1913" priority="1788" operator="equal">
      <formula>"green"</formula>
    </cfRule>
    <cfRule type="cellIs" dxfId="1912" priority="1789" operator="equal">
      <formula>1</formula>
    </cfRule>
    <cfRule type="cellIs" dxfId="1911" priority="1790" operator="equal">
      <formula>"grey"</formula>
    </cfRule>
    <cfRule type="cellIs" dxfId="1910" priority="1791" operator="equal">
      <formula>0</formula>
    </cfRule>
  </conditionalFormatting>
  <conditionalFormatting sqref="F180:G180">
    <cfRule type="cellIs" dxfId="1909" priority="1776" operator="equal">
      <formula>"red"</formula>
    </cfRule>
    <cfRule type="cellIs" dxfId="1908" priority="1777" operator="equal">
      <formula>3</formula>
    </cfRule>
    <cfRule type="cellIs" dxfId="1907" priority="1778" operator="equal">
      <formula>"yellow"</formula>
    </cfRule>
    <cfRule type="cellIs" dxfId="1906" priority="1779" operator="equal">
      <formula>2</formula>
    </cfRule>
    <cfRule type="cellIs" dxfId="1905" priority="1780" operator="equal">
      <formula>"green"</formula>
    </cfRule>
    <cfRule type="cellIs" dxfId="1904" priority="1781" operator="equal">
      <formula>1</formula>
    </cfRule>
    <cfRule type="cellIs" dxfId="1903" priority="1782" operator="equal">
      <formula>"grey"</formula>
    </cfRule>
    <cfRule type="cellIs" dxfId="1902" priority="1783" operator="equal">
      <formula>0</formula>
    </cfRule>
  </conditionalFormatting>
  <conditionalFormatting sqref="F179:G179">
    <cfRule type="cellIs" dxfId="1901" priority="1768" operator="equal">
      <formula>"red"</formula>
    </cfRule>
    <cfRule type="cellIs" dxfId="1900" priority="1769" operator="equal">
      <formula>3</formula>
    </cfRule>
    <cfRule type="cellIs" dxfId="1899" priority="1770" operator="equal">
      <formula>"yellow"</formula>
    </cfRule>
    <cfRule type="cellIs" dxfId="1898" priority="1771" operator="equal">
      <formula>2</formula>
    </cfRule>
    <cfRule type="cellIs" dxfId="1897" priority="1772" operator="equal">
      <formula>"green"</formula>
    </cfRule>
    <cfRule type="cellIs" dxfId="1896" priority="1773" operator="equal">
      <formula>1</formula>
    </cfRule>
    <cfRule type="cellIs" dxfId="1895" priority="1774" operator="equal">
      <formula>"grey"</formula>
    </cfRule>
    <cfRule type="cellIs" dxfId="1894" priority="1775" operator="equal">
      <formula>0</formula>
    </cfRule>
  </conditionalFormatting>
  <conditionalFormatting sqref="F179:G179">
    <cfRule type="cellIs" dxfId="1893" priority="1760" operator="equal">
      <formula>"red"</formula>
    </cfRule>
    <cfRule type="cellIs" dxfId="1892" priority="1761" operator="equal">
      <formula>3</formula>
    </cfRule>
    <cfRule type="cellIs" dxfId="1891" priority="1762" operator="equal">
      <formula>"yellow"</formula>
    </cfRule>
    <cfRule type="cellIs" dxfId="1890" priority="1763" operator="equal">
      <formula>2</formula>
    </cfRule>
    <cfRule type="cellIs" dxfId="1889" priority="1764" operator="equal">
      <formula>"green"</formula>
    </cfRule>
    <cfRule type="cellIs" dxfId="1888" priority="1765" operator="equal">
      <formula>1</formula>
    </cfRule>
    <cfRule type="cellIs" dxfId="1887" priority="1766" operator="equal">
      <formula>"grey"</formula>
    </cfRule>
    <cfRule type="cellIs" dxfId="1886" priority="1767" operator="equal">
      <formula>0</formula>
    </cfRule>
  </conditionalFormatting>
  <conditionalFormatting sqref="F171:G171">
    <cfRule type="cellIs" dxfId="1885" priority="1752" operator="equal">
      <formula>"red"</formula>
    </cfRule>
  </conditionalFormatting>
  <conditionalFormatting sqref="G171">
    <cfRule type="cellIs" dxfId="1884" priority="1751" operator="equal">
      <formula>"red"</formula>
    </cfRule>
  </conditionalFormatting>
  <conditionalFormatting sqref="F171:G171">
    <cfRule type="cellIs" dxfId="1883" priority="1753" operator="equal">
      <formula>3</formula>
    </cfRule>
    <cfRule type="cellIs" dxfId="1882" priority="1754" operator="equal">
      <formula>"yellow"</formula>
    </cfRule>
    <cfRule type="cellIs" dxfId="1881" priority="1755" operator="equal">
      <formula>2</formula>
    </cfRule>
    <cfRule type="cellIs" dxfId="1880" priority="1756" operator="equal">
      <formula>"green"</formula>
    </cfRule>
    <cfRule type="cellIs" dxfId="1879" priority="1757" operator="equal">
      <formula>1</formula>
    </cfRule>
    <cfRule type="cellIs" dxfId="1878" priority="1758" operator="equal">
      <formula>"grey"</formula>
    </cfRule>
    <cfRule type="cellIs" dxfId="1877" priority="1759" operator="equal">
      <formula>0</formula>
    </cfRule>
  </conditionalFormatting>
  <conditionalFormatting sqref="F171:G171">
    <cfRule type="cellIs" dxfId="1876" priority="1743" operator="equal">
      <formula>"red"</formula>
    </cfRule>
    <cfRule type="cellIs" dxfId="1875" priority="1744" operator="equal">
      <formula>3</formula>
    </cfRule>
    <cfRule type="cellIs" dxfId="1874" priority="1745" operator="equal">
      <formula>"yellow"</formula>
    </cfRule>
    <cfRule type="cellIs" dxfId="1873" priority="1746" operator="equal">
      <formula>2</formula>
    </cfRule>
    <cfRule type="cellIs" dxfId="1872" priority="1747" operator="equal">
      <formula>"green"</formula>
    </cfRule>
    <cfRule type="cellIs" dxfId="1871" priority="1748" operator="equal">
      <formula>1</formula>
    </cfRule>
    <cfRule type="cellIs" dxfId="1870" priority="1749" operator="equal">
      <formula>"grey"</formula>
    </cfRule>
    <cfRule type="cellIs" dxfId="1869" priority="1750" operator="equal">
      <formula>0</formula>
    </cfRule>
  </conditionalFormatting>
  <conditionalFormatting sqref="F176:G176">
    <cfRule type="cellIs" dxfId="1868" priority="1735" operator="equal">
      <formula>"red"</formula>
    </cfRule>
    <cfRule type="cellIs" dxfId="1867" priority="1736" operator="equal">
      <formula>3</formula>
    </cfRule>
    <cfRule type="cellIs" dxfId="1866" priority="1737" operator="equal">
      <formula>"yellow"</formula>
    </cfRule>
    <cfRule type="cellIs" dxfId="1865" priority="1738" operator="equal">
      <formula>2</formula>
    </cfRule>
    <cfRule type="cellIs" dxfId="1864" priority="1739" operator="equal">
      <formula>"green"</formula>
    </cfRule>
    <cfRule type="cellIs" dxfId="1863" priority="1740" operator="equal">
      <formula>1</formula>
    </cfRule>
    <cfRule type="cellIs" dxfId="1862" priority="1741" operator="equal">
      <formula>"grey"</formula>
    </cfRule>
    <cfRule type="cellIs" dxfId="1861" priority="1742" operator="equal">
      <formula>0</formula>
    </cfRule>
  </conditionalFormatting>
  <conditionalFormatting sqref="F192:G192">
    <cfRule type="cellIs" dxfId="1860" priority="1734" operator="equal">
      <formula>"red"</formula>
    </cfRule>
  </conditionalFormatting>
  <conditionalFormatting sqref="G192">
    <cfRule type="cellIs" dxfId="1859" priority="1733" operator="equal">
      <formula>"red"</formula>
    </cfRule>
  </conditionalFormatting>
  <conditionalFormatting sqref="F195:G195">
    <cfRule type="cellIs" dxfId="1858" priority="1724" operator="equal">
      <formula>"red"</formula>
    </cfRule>
    <cfRule type="cellIs" dxfId="1857" priority="1726" operator="equal">
      <formula>3</formula>
    </cfRule>
    <cfRule type="cellIs" dxfId="1856" priority="1727" operator="equal">
      <formula>"yellow"</formula>
    </cfRule>
    <cfRule type="cellIs" dxfId="1855" priority="1728" operator="equal">
      <formula>2</formula>
    </cfRule>
    <cfRule type="cellIs" dxfId="1854" priority="1729" operator="equal">
      <formula>"green"</formula>
    </cfRule>
    <cfRule type="cellIs" dxfId="1853" priority="1730" operator="equal">
      <formula>1</formula>
    </cfRule>
    <cfRule type="cellIs" dxfId="1852" priority="1731" operator="equal">
      <formula>"grey"</formula>
    </cfRule>
    <cfRule type="cellIs" dxfId="1851" priority="1732" operator="equal">
      <formula>0</formula>
    </cfRule>
  </conditionalFormatting>
  <conditionalFormatting sqref="G195">
    <cfRule type="cellIs" dxfId="1850" priority="1725" operator="equal">
      <formula>"red"</formula>
    </cfRule>
  </conditionalFormatting>
  <conditionalFormatting sqref="F189:G189">
    <cfRule type="cellIs" dxfId="1849" priority="1716" operator="equal">
      <formula>"red"</formula>
    </cfRule>
    <cfRule type="cellIs" dxfId="1848" priority="1717" operator="equal">
      <formula>3</formula>
    </cfRule>
    <cfRule type="cellIs" dxfId="1847" priority="1718" operator="equal">
      <formula>"yellow"</formula>
    </cfRule>
    <cfRule type="cellIs" dxfId="1846" priority="1719" operator="equal">
      <formula>2</formula>
    </cfRule>
    <cfRule type="cellIs" dxfId="1845" priority="1720" operator="equal">
      <formula>"green"</formula>
    </cfRule>
    <cfRule type="cellIs" dxfId="1844" priority="1721" operator="equal">
      <formula>1</formula>
    </cfRule>
    <cfRule type="cellIs" dxfId="1843" priority="1722" operator="equal">
      <formula>"grey"</formula>
    </cfRule>
    <cfRule type="cellIs" dxfId="1842" priority="1723" operator="equal">
      <formula>0</formula>
    </cfRule>
  </conditionalFormatting>
  <conditionalFormatting sqref="F184:G184">
    <cfRule type="cellIs" dxfId="1841" priority="1708" operator="equal">
      <formula>"red"</formula>
    </cfRule>
    <cfRule type="cellIs" dxfId="1840" priority="1709" operator="equal">
      <formula>3</formula>
    </cfRule>
    <cfRule type="cellIs" dxfId="1839" priority="1710" operator="equal">
      <formula>"yellow"</formula>
    </cfRule>
    <cfRule type="cellIs" dxfId="1838" priority="1711" operator="equal">
      <formula>2</formula>
    </cfRule>
    <cfRule type="cellIs" dxfId="1837" priority="1712" operator="equal">
      <formula>"green"</formula>
    </cfRule>
    <cfRule type="cellIs" dxfId="1836" priority="1713" operator="equal">
      <formula>1</formula>
    </cfRule>
    <cfRule type="cellIs" dxfId="1835" priority="1714" operator="equal">
      <formula>"grey"</formula>
    </cfRule>
    <cfRule type="cellIs" dxfId="1834" priority="1715" operator="equal">
      <formula>0</formula>
    </cfRule>
  </conditionalFormatting>
  <conditionalFormatting sqref="F148:G148">
    <cfRule type="cellIs" dxfId="1833" priority="1627" operator="equal">
      <formula>"red"</formula>
    </cfRule>
    <cfRule type="cellIs" dxfId="1832" priority="1629" operator="equal">
      <formula>3</formula>
    </cfRule>
    <cfRule type="cellIs" dxfId="1831" priority="1630" operator="equal">
      <formula>"yellow"</formula>
    </cfRule>
    <cfRule type="cellIs" dxfId="1830" priority="1631" operator="equal">
      <formula>2</formula>
    </cfRule>
    <cfRule type="cellIs" dxfId="1829" priority="1632" operator="equal">
      <formula>"green"</formula>
    </cfRule>
    <cfRule type="cellIs" dxfId="1828" priority="1633" operator="equal">
      <formula>1</formula>
    </cfRule>
    <cfRule type="cellIs" dxfId="1827" priority="1634" operator="equal">
      <formula>"grey"</formula>
    </cfRule>
    <cfRule type="cellIs" dxfId="1826" priority="1635" operator="equal">
      <formula>0</formula>
    </cfRule>
  </conditionalFormatting>
  <conditionalFormatting sqref="G148">
    <cfRule type="cellIs" dxfId="1825" priority="1628" operator="equal">
      <formula>"red"</formula>
    </cfRule>
  </conditionalFormatting>
  <conditionalFormatting sqref="F147:G147">
    <cfRule type="cellIs" dxfId="1824" priority="1618" operator="equal">
      <formula>"red"</formula>
    </cfRule>
    <cfRule type="cellIs" dxfId="1823" priority="1620" operator="equal">
      <formula>3</formula>
    </cfRule>
    <cfRule type="cellIs" dxfId="1822" priority="1621" operator="equal">
      <formula>"yellow"</formula>
    </cfRule>
    <cfRule type="cellIs" dxfId="1821" priority="1622" operator="equal">
      <formula>2</formula>
    </cfRule>
    <cfRule type="cellIs" dxfId="1820" priority="1623" operator="equal">
      <formula>"green"</formula>
    </cfRule>
    <cfRule type="cellIs" dxfId="1819" priority="1624" operator="equal">
      <formula>1</formula>
    </cfRule>
    <cfRule type="cellIs" dxfId="1818" priority="1625" operator="equal">
      <formula>"grey"</formula>
    </cfRule>
    <cfRule type="cellIs" dxfId="1817" priority="1626" operator="equal">
      <formula>0</formula>
    </cfRule>
  </conditionalFormatting>
  <conditionalFormatting sqref="G147">
    <cfRule type="cellIs" dxfId="1816" priority="1619" operator="equal">
      <formula>"red"</formula>
    </cfRule>
  </conditionalFormatting>
  <conditionalFormatting sqref="F138:G138">
    <cfRule type="cellIs" dxfId="1815" priority="1699" operator="equal">
      <formula>"red"</formula>
    </cfRule>
    <cfRule type="cellIs" dxfId="1814" priority="1701" operator="equal">
      <formula>3</formula>
    </cfRule>
    <cfRule type="cellIs" dxfId="1813" priority="1702" operator="equal">
      <formula>"yellow"</formula>
    </cfRule>
    <cfRule type="cellIs" dxfId="1812" priority="1703" operator="equal">
      <formula>2</formula>
    </cfRule>
    <cfRule type="cellIs" dxfId="1811" priority="1704" operator="equal">
      <formula>"green"</formula>
    </cfRule>
    <cfRule type="cellIs" dxfId="1810" priority="1705" operator="equal">
      <formula>1</formula>
    </cfRule>
    <cfRule type="cellIs" dxfId="1809" priority="1706" operator="equal">
      <formula>"grey"</formula>
    </cfRule>
    <cfRule type="cellIs" dxfId="1808" priority="1707" operator="equal">
      <formula>0</formula>
    </cfRule>
  </conditionalFormatting>
  <conditionalFormatting sqref="G138">
    <cfRule type="cellIs" dxfId="1807" priority="1700" operator="equal">
      <formula>"red"</formula>
    </cfRule>
  </conditionalFormatting>
  <conditionalFormatting sqref="F138:G138">
    <cfRule type="cellIs" dxfId="1806" priority="1690" operator="equal">
      <formula>"red"</formula>
    </cfRule>
    <cfRule type="cellIs" dxfId="1805" priority="1692" operator="equal">
      <formula>3</formula>
    </cfRule>
    <cfRule type="cellIs" dxfId="1804" priority="1693" operator="equal">
      <formula>"yellow"</formula>
    </cfRule>
    <cfRule type="cellIs" dxfId="1803" priority="1694" operator="equal">
      <formula>2</formula>
    </cfRule>
    <cfRule type="cellIs" dxfId="1802" priority="1695" operator="equal">
      <formula>"green"</formula>
    </cfRule>
    <cfRule type="cellIs" dxfId="1801" priority="1696" operator="equal">
      <formula>1</formula>
    </cfRule>
    <cfRule type="cellIs" dxfId="1800" priority="1697" operator="equal">
      <formula>"grey"</formula>
    </cfRule>
    <cfRule type="cellIs" dxfId="1799" priority="1698" operator="equal">
      <formula>0</formula>
    </cfRule>
  </conditionalFormatting>
  <conditionalFormatting sqref="G138">
    <cfRule type="cellIs" dxfId="1798" priority="1691" operator="equal">
      <formula>"red"</formula>
    </cfRule>
  </conditionalFormatting>
  <conditionalFormatting sqref="F144:G144">
    <cfRule type="cellIs" dxfId="1797" priority="1681" operator="equal">
      <formula>"red"</formula>
    </cfRule>
    <cfRule type="cellIs" dxfId="1796" priority="1683" operator="equal">
      <formula>3</formula>
    </cfRule>
    <cfRule type="cellIs" dxfId="1795" priority="1684" operator="equal">
      <formula>"yellow"</formula>
    </cfRule>
    <cfRule type="cellIs" dxfId="1794" priority="1685" operator="equal">
      <formula>2</formula>
    </cfRule>
    <cfRule type="cellIs" dxfId="1793" priority="1686" operator="equal">
      <formula>"green"</formula>
    </cfRule>
    <cfRule type="cellIs" dxfId="1792" priority="1687" operator="equal">
      <formula>1</formula>
    </cfRule>
    <cfRule type="cellIs" dxfId="1791" priority="1688" operator="equal">
      <formula>"grey"</formula>
    </cfRule>
    <cfRule type="cellIs" dxfId="1790" priority="1689" operator="equal">
      <formula>0</formula>
    </cfRule>
  </conditionalFormatting>
  <conditionalFormatting sqref="G144">
    <cfRule type="cellIs" dxfId="1789" priority="1682" operator="equal">
      <formula>"red"</formula>
    </cfRule>
  </conditionalFormatting>
  <conditionalFormatting sqref="F144:G144">
    <cfRule type="cellIs" dxfId="1788" priority="1672" operator="equal">
      <formula>"red"</formula>
    </cfRule>
    <cfRule type="cellIs" dxfId="1787" priority="1674" operator="equal">
      <formula>3</formula>
    </cfRule>
    <cfRule type="cellIs" dxfId="1786" priority="1675" operator="equal">
      <formula>"yellow"</formula>
    </cfRule>
    <cfRule type="cellIs" dxfId="1785" priority="1676" operator="equal">
      <formula>2</formula>
    </cfRule>
    <cfRule type="cellIs" dxfId="1784" priority="1677" operator="equal">
      <formula>"green"</formula>
    </cfRule>
    <cfRule type="cellIs" dxfId="1783" priority="1678" operator="equal">
      <formula>1</formula>
    </cfRule>
    <cfRule type="cellIs" dxfId="1782" priority="1679" operator="equal">
      <formula>"grey"</formula>
    </cfRule>
    <cfRule type="cellIs" dxfId="1781" priority="1680" operator="equal">
      <formula>0</formula>
    </cfRule>
  </conditionalFormatting>
  <conditionalFormatting sqref="G144">
    <cfRule type="cellIs" dxfId="1780" priority="1673" operator="equal">
      <formula>"red"</formula>
    </cfRule>
  </conditionalFormatting>
  <conditionalFormatting sqref="F137:G137">
    <cfRule type="cellIs" dxfId="1779" priority="1663" operator="equal">
      <formula>"red"</formula>
    </cfRule>
    <cfRule type="cellIs" dxfId="1778" priority="1665" operator="equal">
      <formula>3</formula>
    </cfRule>
    <cfRule type="cellIs" dxfId="1777" priority="1666" operator="equal">
      <formula>"yellow"</formula>
    </cfRule>
    <cfRule type="cellIs" dxfId="1776" priority="1667" operator="equal">
      <formula>2</formula>
    </cfRule>
    <cfRule type="cellIs" dxfId="1775" priority="1668" operator="equal">
      <formula>"green"</formula>
    </cfRule>
    <cfRule type="cellIs" dxfId="1774" priority="1669" operator="equal">
      <formula>1</formula>
    </cfRule>
    <cfRule type="cellIs" dxfId="1773" priority="1670" operator="equal">
      <formula>"grey"</formula>
    </cfRule>
    <cfRule type="cellIs" dxfId="1772" priority="1671" operator="equal">
      <formula>0</formula>
    </cfRule>
  </conditionalFormatting>
  <conditionalFormatting sqref="G137">
    <cfRule type="cellIs" dxfId="1771" priority="1664" operator="equal">
      <formula>"red"</formula>
    </cfRule>
  </conditionalFormatting>
  <conditionalFormatting sqref="F137:G137">
    <cfRule type="cellIs" dxfId="1770" priority="1654" operator="equal">
      <formula>"red"</formula>
    </cfRule>
    <cfRule type="cellIs" dxfId="1769" priority="1656" operator="equal">
      <formula>3</formula>
    </cfRule>
    <cfRule type="cellIs" dxfId="1768" priority="1657" operator="equal">
      <formula>"yellow"</formula>
    </cfRule>
    <cfRule type="cellIs" dxfId="1767" priority="1658" operator="equal">
      <formula>2</formula>
    </cfRule>
    <cfRule type="cellIs" dxfId="1766" priority="1659" operator="equal">
      <formula>"green"</formula>
    </cfRule>
    <cfRule type="cellIs" dxfId="1765" priority="1660" operator="equal">
      <formula>1</formula>
    </cfRule>
    <cfRule type="cellIs" dxfId="1764" priority="1661" operator="equal">
      <formula>"grey"</formula>
    </cfRule>
    <cfRule type="cellIs" dxfId="1763" priority="1662" operator="equal">
      <formula>0</formula>
    </cfRule>
  </conditionalFormatting>
  <conditionalFormatting sqref="G137">
    <cfRule type="cellIs" dxfId="1762" priority="1655" operator="equal">
      <formula>"red"</formula>
    </cfRule>
  </conditionalFormatting>
  <conditionalFormatting sqref="F143:G143">
    <cfRule type="cellIs" dxfId="1761" priority="1645" operator="equal">
      <formula>"red"</formula>
    </cfRule>
    <cfRule type="cellIs" dxfId="1760" priority="1647" operator="equal">
      <formula>3</formula>
    </cfRule>
    <cfRule type="cellIs" dxfId="1759" priority="1648" operator="equal">
      <formula>"yellow"</formula>
    </cfRule>
    <cfRule type="cellIs" dxfId="1758" priority="1649" operator="equal">
      <formula>2</formula>
    </cfRule>
    <cfRule type="cellIs" dxfId="1757" priority="1650" operator="equal">
      <formula>"green"</formula>
    </cfRule>
    <cfRule type="cellIs" dxfId="1756" priority="1651" operator="equal">
      <formula>1</formula>
    </cfRule>
    <cfRule type="cellIs" dxfId="1755" priority="1652" operator="equal">
      <formula>"grey"</formula>
    </cfRule>
    <cfRule type="cellIs" dxfId="1754" priority="1653" operator="equal">
      <formula>0</formula>
    </cfRule>
  </conditionalFormatting>
  <conditionalFormatting sqref="G143">
    <cfRule type="cellIs" dxfId="1753" priority="1646" operator="equal">
      <formula>"red"</formula>
    </cfRule>
  </conditionalFormatting>
  <conditionalFormatting sqref="F143:G143">
    <cfRule type="cellIs" dxfId="1752" priority="1636" operator="equal">
      <formula>"red"</formula>
    </cfRule>
    <cfRule type="cellIs" dxfId="1751" priority="1638" operator="equal">
      <formula>3</formula>
    </cfRule>
    <cfRule type="cellIs" dxfId="1750" priority="1639" operator="equal">
      <formula>"yellow"</formula>
    </cfRule>
    <cfRule type="cellIs" dxfId="1749" priority="1640" operator="equal">
      <formula>2</formula>
    </cfRule>
    <cfRule type="cellIs" dxfId="1748" priority="1641" operator="equal">
      <formula>"green"</formula>
    </cfRule>
    <cfRule type="cellIs" dxfId="1747" priority="1642" operator="equal">
      <formula>1</formula>
    </cfRule>
    <cfRule type="cellIs" dxfId="1746" priority="1643" operator="equal">
      <formula>"grey"</formula>
    </cfRule>
    <cfRule type="cellIs" dxfId="1745" priority="1644" operator="equal">
      <formula>0</formula>
    </cfRule>
  </conditionalFormatting>
  <conditionalFormatting sqref="G143">
    <cfRule type="cellIs" dxfId="1744" priority="1637" operator="equal">
      <formula>"red"</formula>
    </cfRule>
  </conditionalFormatting>
  <conditionalFormatting sqref="F147:G147">
    <cfRule type="cellIs" dxfId="1743" priority="1510" operator="equal">
      <formula>"red"</formula>
    </cfRule>
    <cfRule type="cellIs" dxfId="1742" priority="1512" operator="equal">
      <formula>3</formula>
    </cfRule>
    <cfRule type="cellIs" dxfId="1741" priority="1513" operator="equal">
      <formula>"yellow"</formula>
    </cfRule>
    <cfRule type="cellIs" dxfId="1740" priority="1514" operator="equal">
      <formula>2</formula>
    </cfRule>
    <cfRule type="cellIs" dxfId="1739" priority="1515" operator="equal">
      <formula>"green"</formula>
    </cfRule>
    <cfRule type="cellIs" dxfId="1738" priority="1516" operator="equal">
      <formula>1</formula>
    </cfRule>
    <cfRule type="cellIs" dxfId="1737" priority="1517" operator="equal">
      <formula>"grey"</formula>
    </cfRule>
    <cfRule type="cellIs" dxfId="1736" priority="1518" operator="equal">
      <formula>0</formula>
    </cfRule>
  </conditionalFormatting>
  <conditionalFormatting sqref="G147">
    <cfRule type="cellIs" dxfId="1735" priority="1511" operator="equal">
      <formula>"red"</formula>
    </cfRule>
  </conditionalFormatting>
  <conditionalFormatting sqref="F146:G146">
    <cfRule type="cellIs" dxfId="1734" priority="1501" operator="equal">
      <formula>"red"</formula>
    </cfRule>
    <cfRule type="cellIs" dxfId="1733" priority="1503" operator="equal">
      <formula>3</formula>
    </cfRule>
    <cfRule type="cellIs" dxfId="1732" priority="1504" operator="equal">
      <formula>"yellow"</formula>
    </cfRule>
    <cfRule type="cellIs" dxfId="1731" priority="1505" operator="equal">
      <formula>2</formula>
    </cfRule>
    <cfRule type="cellIs" dxfId="1730" priority="1506" operator="equal">
      <formula>"green"</formula>
    </cfRule>
    <cfRule type="cellIs" dxfId="1729" priority="1507" operator="equal">
      <formula>1</formula>
    </cfRule>
    <cfRule type="cellIs" dxfId="1728" priority="1508" operator="equal">
      <formula>"grey"</formula>
    </cfRule>
    <cfRule type="cellIs" dxfId="1727" priority="1509" operator="equal">
      <formula>0</formula>
    </cfRule>
  </conditionalFormatting>
  <conditionalFormatting sqref="G146">
    <cfRule type="cellIs" dxfId="1726" priority="1502" operator="equal">
      <formula>"red"</formula>
    </cfRule>
  </conditionalFormatting>
  <conditionalFormatting sqref="F137:G137">
    <cfRule type="cellIs" dxfId="1725" priority="1582" operator="equal">
      <formula>"red"</formula>
    </cfRule>
    <cfRule type="cellIs" dxfId="1724" priority="1584" operator="equal">
      <formula>3</formula>
    </cfRule>
    <cfRule type="cellIs" dxfId="1723" priority="1585" operator="equal">
      <formula>"yellow"</formula>
    </cfRule>
    <cfRule type="cellIs" dxfId="1722" priority="1586" operator="equal">
      <formula>2</formula>
    </cfRule>
    <cfRule type="cellIs" dxfId="1721" priority="1587" operator="equal">
      <formula>"green"</formula>
    </cfRule>
    <cfRule type="cellIs" dxfId="1720" priority="1588" operator="equal">
      <formula>1</formula>
    </cfRule>
    <cfRule type="cellIs" dxfId="1719" priority="1589" operator="equal">
      <formula>"grey"</formula>
    </cfRule>
    <cfRule type="cellIs" dxfId="1718" priority="1590" operator="equal">
      <formula>0</formula>
    </cfRule>
  </conditionalFormatting>
  <conditionalFormatting sqref="G137">
    <cfRule type="cellIs" dxfId="1717" priority="1583" operator="equal">
      <formula>"red"</formula>
    </cfRule>
  </conditionalFormatting>
  <conditionalFormatting sqref="F130:G130">
    <cfRule type="cellIs" dxfId="1716" priority="1609" operator="equal">
      <formula>"red"</formula>
    </cfRule>
    <cfRule type="cellIs" dxfId="1715" priority="1611" operator="equal">
      <formula>3</formula>
    </cfRule>
    <cfRule type="cellIs" dxfId="1714" priority="1612" operator="equal">
      <formula>"yellow"</formula>
    </cfRule>
    <cfRule type="cellIs" dxfId="1713" priority="1613" operator="equal">
      <formula>2</formula>
    </cfRule>
    <cfRule type="cellIs" dxfId="1712" priority="1614" operator="equal">
      <formula>"green"</formula>
    </cfRule>
    <cfRule type="cellIs" dxfId="1711" priority="1615" operator="equal">
      <formula>1</formula>
    </cfRule>
    <cfRule type="cellIs" dxfId="1710" priority="1616" operator="equal">
      <formula>"grey"</formula>
    </cfRule>
    <cfRule type="cellIs" dxfId="1709" priority="1617" operator="equal">
      <formula>0</formula>
    </cfRule>
  </conditionalFormatting>
  <conditionalFormatting sqref="G130">
    <cfRule type="cellIs" dxfId="1708" priority="1610" operator="equal">
      <formula>"red"</formula>
    </cfRule>
  </conditionalFormatting>
  <conditionalFormatting sqref="F129:G129">
    <cfRule type="cellIs" dxfId="1707" priority="1600" operator="equal">
      <formula>"red"</formula>
    </cfRule>
    <cfRule type="cellIs" dxfId="1706" priority="1602" operator="equal">
      <formula>3</formula>
    </cfRule>
    <cfRule type="cellIs" dxfId="1705" priority="1603" operator="equal">
      <formula>"yellow"</formula>
    </cfRule>
    <cfRule type="cellIs" dxfId="1704" priority="1604" operator="equal">
      <formula>2</formula>
    </cfRule>
    <cfRule type="cellIs" dxfId="1703" priority="1605" operator="equal">
      <formula>"green"</formula>
    </cfRule>
    <cfRule type="cellIs" dxfId="1702" priority="1606" operator="equal">
      <formula>1</formula>
    </cfRule>
    <cfRule type="cellIs" dxfId="1701" priority="1607" operator="equal">
      <formula>"grey"</formula>
    </cfRule>
    <cfRule type="cellIs" dxfId="1700" priority="1608" operator="equal">
      <formula>0</formula>
    </cfRule>
  </conditionalFormatting>
  <conditionalFormatting sqref="G129">
    <cfRule type="cellIs" dxfId="1699" priority="1601" operator="equal">
      <formula>"red"</formula>
    </cfRule>
  </conditionalFormatting>
  <conditionalFormatting sqref="F151:G151">
    <cfRule type="cellIs" dxfId="1698" priority="1591" operator="equal">
      <formula>"red"</formula>
    </cfRule>
    <cfRule type="cellIs" dxfId="1697" priority="1593" operator="equal">
      <formula>3</formula>
    </cfRule>
    <cfRule type="cellIs" dxfId="1696" priority="1594" operator="equal">
      <formula>"yellow"</formula>
    </cfRule>
    <cfRule type="cellIs" dxfId="1695" priority="1595" operator="equal">
      <formula>2</formula>
    </cfRule>
    <cfRule type="cellIs" dxfId="1694" priority="1596" operator="equal">
      <formula>"green"</formula>
    </cfRule>
    <cfRule type="cellIs" dxfId="1693" priority="1597" operator="equal">
      <formula>1</formula>
    </cfRule>
    <cfRule type="cellIs" dxfId="1692" priority="1598" operator="equal">
      <formula>"grey"</formula>
    </cfRule>
    <cfRule type="cellIs" dxfId="1691" priority="1599" operator="equal">
      <formula>0</formula>
    </cfRule>
  </conditionalFormatting>
  <conditionalFormatting sqref="G151">
    <cfRule type="cellIs" dxfId="1690" priority="1592" operator="equal">
      <formula>"red"</formula>
    </cfRule>
  </conditionalFormatting>
  <conditionalFormatting sqref="F137:G137">
    <cfRule type="cellIs" dxfId="1689" priority="1573" operator="equal">
      <formula>"red"</formula>
    </cfRule>
    <cfRule type="cellIs" dxfId="1688" priority="1575" operator="equal">
      <formula>3</formula>
    </cfRule>
    <cfRule type="cellIs" dxfId="1687" priority="1576" operator="equal">
      <formula>"yellow"</formula>
    </cfRule>
    <cfRule type="cellIs" dxfId="1686" priority="1577" operator="equal">
      <formula>2</formula>
    </cfRule>
    <cfRule type="cellIs" dxfId="1685" priority="1578" operator="equal">
      <formula>"green"</formula>
    </cfRule>
    <cfRule type="cellIs" dxfId="1684" priority="1579" operator="equal">
      <formula>1</formula>
    </cfRule>
    <cfRule type="cellIs" dxfId="1683" priority="1580" operator="equal">
      <formula>"grey"</formula>
    </cfRule>
    <cfRule type="cellIs" dxfId="1682" priority="1581" operator="equal">
      <formula>0</formula>
    </cfRule>
  </conditionalFormatting>
  <conditionalFormatting sqref="G137">
    <cfRule type="cellIs" dxfId="1681" priority="1574" operator="equal">
      <formula>"red"</formula>
    </cfRule>
  </conditionalFormatting>
  <conditionalFormatting sqref="F143:G143">
    <cfRule type="cellIs" dxfId="1680" priority="1564" operator="equal">
      <formula>"red"</formula>
    </cfRule>
    <cfRule type="cellIs" dxfId="1679" priority="1566" operator="equal">
      <formula>3</formula>
    </cfRule>
    <cfRule type="cellIs" dxfId="1678" priority="1567" operator="equal">
      <formula>"yellow"</formula>
    </cfRule>
    <cfRule type="cellIs" dxfId="1677" priority="1568" operator="equal">
      <formula>2</formula>
    </cfRule>
    <cfRule type="cellIs" dxfId="1676" priority="1569" operator="equal">
      <formula>"green"</formula>
    </cfRule>
    <cfRule type="cellIs" dxfId="1675" priority="1570" operator="equal">
      <formula>1</formula>
    </cfRule>
    <cfRule type="cellIs" dxfId="1674" priority="1571" operator="equal">
      <formula>"grey"</formula>
    </cfRule>
    <cfRule type="cellIs" dxfId="1673" priority="1572" operator="equal">
      <formula>0</formula>
    </cfRule>
  </conditionalFormatting>
  <conditionalFormatting sqref="G143">
    <cfRule type="cellIs" dxfId="1672" priority="1565" operator="equal">
      <formula>"red"</formula>
    </cfRule>
  </conditionalFormatting>
  <conditionalFormatting sqref="F143:G143">
    <cfRule type="cellIs" dxfId="1671" priority="1555" operator="equal">
      <formula>"red"</formula>
    </cfRule>
    <cfRule type="cellIs" dxfId="1670" priority="1557" operator="equal">
      <formula>3</formula>
    </cfRule>
    <cfRule type="cellIs" dxfId="1669" priority="1558" operator="equal">
      <formula>"yellow"</formula>
    </cfRule>
    <cfRule type="cellIs" dxfId="1668" priority="1559" operator="equal">
      <formula>2</formula>
    </cfRule>
    <cfRule type="cellIs" dxfId="1667" priority="1560" operator="equal">
      <formula>"green"</formula>
    </cfRule>
    <cfRule type="cellIs" dxfId="1666" priority="1561" operator="equal">
      <formula>1</formula>
    </cfRule>
    <cfRule type="cellIs" dxfId="1665" priority="1562" operator="equal">
      <formula>"grey"</formula>
    </cfRule>
    <cfRule type="cellIs" dxfId="1664" priority="1563" operator="equal">
      <formula>0</formula>
    </cfRule>
  </conditionalFormatting>
  <conditionalFormatting sqref="G143">
    <cfRule type="cellIs" dxfId="1663" priority="1556" operator="equal">
      <formula>"red"</formula>
    </cfRule>
  </conditionalFormatting>
  <conditionalFormatting sqref="F136:G136">
    <cfRule type="cellIs" dxfId="1662" priority="1546" operator="equal">
      <formula>"red"</formula>
    </cfRule>
    <cfRule type="cellIs" dxfId="1661" priority="1548" operator="equal">
      <formula>3</formula>
    </cfRule>
    <cfRule type="cellIs" dxfId="1660" priority="1549" operator="equal">
      <formula>"yellow"</formula>
    </cfRule>
    <cfRule type="cellIs" dxfId="1659" priority="1550" operator="equal">
      <formula>2</formula>
    </cfRule>
    <cfRule type="cellIs" dxfId="1658" priority="1551" operator="equal">
      <formula>"green"</formula>
    </cfRule>
    <cfRule type="cellIs" dxfId="1657" priority="1552" operator="equal">
      <formula>1</formula>
    </cfRule>
    <cfRule type="cellIs" dxfId="1656" priority="1553" operator="equal">
      <formula>"grey"</formula>
    </cfRule>
    <cfRule type="cellIs" dxfId="1655" priority="1554" operator="equal">
      <formula>0</formula>
    </cfRule>
  </conditionalFormatting>
  <conditionalFormatting sqref="G136">
    <cfRule type="cellIs" dxfId="1654" priority="1547" operator="equal">
      <formula>"red"</formula>
    </cfRule>
  </conditionalFormatting>
  <conditionalFormatting sqref="F136:G136">
    <cfRule type="cellIs" dxfId="1653" priority="1537" operator="equal">
      <formula>"red"</formula>
    </cfRule>
    <cfRule type="cellIs" dxfId="1652" priority="1539" operator="equal">
      <formula>3</formula>
    </cfRule>
    <cfRule type="cellIs" dxfId="1651" priority="1540" operator="equal">
      <formula>"yellow"</formula>
    </cfRule>
    <cfRule type="cellIs" dxfId="1650" priority="1541" operator="equal">
      <formula>2</formula>
    </cfRule>
    <cfRule type="cellIs" dxfId="1649" priority="1542" operator="equal">
      <formula>"green"</formula>
    </cfRule>
    <cfRule type="cellIs" dxfId="1648" priority="1543" operator="equal">
      <formula>1</formula>
    </cfRule>
    <cfRule type="cellIs" dxfId="1647" priority="1544" operator="equal">
      <formula>"grey"</formula>
    </cfRule>
    <cfRule type="cellIs" dxfId="1646" priority="1545" operator="equal">
      <formula>0</formula>
    </cfRule>
  </conditionalFormatting>
  <conditionalFormatting sqref="G136">
    <cfRule type="cellIs" dxfId="1645" priority="1538" operator="equal">
      <formula>"red"</formula>
    </cfRule>
  </conditionalFormatting>
  <conditionalFormatting sqref="F142:G142">
    <cfRule type="cellIs" dxfId="1644" priority="1528" operator="equal">
      <formula>"red"</formula>
    </cfRule>
    <cfRule type="cellIs" dxfId="1643" priority="1530" operator="equal">
      <formula>3</formula>
    </cfRule>
    <cfRule type="cellIs" dxfId="1642" priority="1531" operator="equal">
      <formula>"yellow"</formula>
    </cfRule>
    <cfRule type="cellIs" dxfId="1641" priority="1532" operator="equal">
      <formula>2</formula>
    </cfRule>
    <cfRule type="cellIs" dxfId="1640" priority="1533" operator="equal">
      <formula>"green"</formula>
    </cfRule>
    <cfRule type="cellIs" dxfId="1639" priority="1534" operator="equal">
      <formula>1</formula>
    </cfRule>
    <cfRule type="cellIs" dxfId="1638" priority="1535" operator="equal">
      <formula>"grey"</formula>
    </cfRule>
    <cfRule type="cellIs" dxfId="1637" priority="1536" operator="equal">
      <formula>0</formula>
    </cfRule>
  </conditionalFormatting>
  <conditionalFormatting sqref="G142">
    <cfRule type="cellIs" dxfId="1636" priority="1529" operator="equal">
      <formula>"red"</formula>
    </cfRule>
  </conditionalFormatting>
  <conditionalFormatting sqref="F142:G142">
    <cfRule type="cellIs" dxfId="1635" priority="1519" operator="equal">
      <formula>"red"</formula>
    </cfRule>
    <cfRule type="cellIs" dxfId="1634" priority="1521" operator="equal">
      <formula>3</formula>
    </cfRule>
    <cfRule type="cellIs" dxfId="1633" priority="1522" operator="equal">
      <formula>"yellow"</formula>
    </cfRule>
    <cfRule type="cellIs" dxfId="1632" priority="1523" operator="equal">
      <formula>2</formula>
    </cfRule>
    <cfRule type="cellIs" dxfId="1631" priority="1524" operator="equal">
      <formula>"green"</formula>
    </cfRule>
    <cfRule type="cellIs" dxfId="1630" priority="1525" operator="equal">
      <formula>1</formula>
    </cfRule>
    <cfRule type="cellIs" dxfId="1629" priority="1526" operator="equal">
      <formula>"grey"</formula>
    </cfRule>
    <cfRule type="cellIs" dxfId="1628" priority="1527" operator="equal">
      <formula>0</formula>
    </cfRule>
  </conditionalFormatting>
  <conditionalFormatting sqref="G142">
    <cfRule type="cellIs" dxfId="1627" priority="1520" operator="equal">
      <formula>"red"</formula>
    </cfRule>
  </conditionalFormatting>
  <conditionalFormatting sqref="F150:G150">
    <cfRule type="cellIs" dxfId="1626" priority="1492" operator="equal">
      <formula>"red"</formula>
    </cfRule>
    <cfRule type="cellIs" dxfId="1625" priority="1494" operator="equal">
      <formula>3</formula>
    </cfRule>
    <cfRule type="cellIs" dxfId="1624" priority="1495" operator="equal">
      <formula>"yellow"</formula>
    </cfRule>
    <cfRule type="cellIs" dxfId="1623" priority="1496" operator="equal">
      <formula>2</formula>
    </cfRule>
    <cfRule type="cellIs" dxfId="1622" priority="1497" operator="equal">
      <formula>"green"</formula>
    </cfRule>
    <cfRule type="cellIs" dxfId="1621" priority="1498" operator="equal">
      <formula>1</formula>
    </cfRule>
    <cfRule type="cellIs" dxfId="1620" priority="1499" operator="equal">
      <formula>"grey"</formula>
    </cfRule>
    <cfRule type="cellIs" dxfId="1619" priority="1500" operator="equal">
      <formula>0</formula>
    </cfRule>
  </conditionalFormatting>
  <conditionalFormatting sqref="G150">
    <cfRule type="cellIs" dxfId="1618" priority="1493" operator="equal">
      <formula>"red"</formula>
    </cfRule>
  </conditionalFormatting>
  <conditionalFormatting sqref="F153:G153">
    <cfRule type="cellIs" dxfId="1617" priority="1465" operator="equal">
      <formula>"red"</formula>
    </cfRule>
    <cfRule type="cellIs" dxfId="1616" priority="1467" operator="equal">
      <formula>3</formula>
    </cfRule>
    <cfRule type="cellIs" dxfId="1615" priority="1468" operator="equal">
      <formula>"yellow"</formula>
    </cfRule>
    <cfRule type="cellIs" dxfId="1614" priority="1469" operator="equal">
      <formula>2</formula>
    </cfRule>
    <cfRule type="cellIs" dxfId="1613" priority="1470" operator="equal">
      <formula>"green"</formula>
    </cfRule>
    <cfRule type="cellIs" dxfId="1612" priority="1471" operator="equal">
      <formula>1</formula>
    </cfRule>
    <cfRule type="cellIs" dxfId="1611" priority="1472" operator="equal">
      <formula>"grey"</formula>
    </cfRule>
    <cfRule type="cellIs" dxfId="1610" priority="1473" operator="equal">
      <formula>0</formula>
    </cfRule>
  </conditionalFormatting>
  <conditionalFormatting sqref="G153">
    <cfRule type="cellIs" dxfId="1609" priority="1466" operator="equal">
      <formula>"red"</formula>
    </cfRule>
  </conditionalFormatting>
  <conditionalFormatting sqref="F154:G154">
    <cfRule type="cellIs" dxfId="1608" priority="1456" operator="equal">
      <formula>"red"</formula>
    </cfRule>
    <cfRule type="cellIs" dxfId="1607" priority="1458" operator="equal">
      <formula>3</formula>
    </cfRule>
    <cfRule type="cellIs" dxfId="1606" priority="1459" operator="equal">
      <formula>"yellow"</formula>
    </cfRule>
    <cfRule type="cellIs" dxfId="1605" priority="1460" operator="equal">
      <formula>2</formula>
    </cfRule>
    <cfRule type="cellIs" dxfId="1604" priority="1461" operator="equal">
      <formula>"green"</formula>
    </cfRule>
    <cfRule type="cellIs" dxfId="1603" priority="1462" operator="equal">
      <formula>1</formula>
    </cfRule>
    <cfRule type="cellIs" dxfId="1602" priority="1463" operator="equal">
      <formula>"grey"</formula>
    </cfRule>
    <cfRule type="cellIs" dxfId="1601" priority="1464" operator="equal">
      <formula>0</formula>
    </cfRule>
  </conditionalFormatting>
  <conditionalFormatting sqref="G154">
    <cfRule type="cellIs" dxfId="1600" priority="1457" operator="equal">
      <formula>"red"</formula>
    </cfRule>
  </conditionalFormatting>
  <conditionalFormatting sqref="F213:G213">
    <cfRule type="cellIs" dxfId="1599" priority="1483" operator="equal">
      <formula>"red"</formula>
    </cfRule>
    <cfRule type="cellIs" dxfId="1598" priority="1485" operator="equal">
      <formula>3</formula>
    </cfRule>
    <cfRule type="cellIs" dxfId="1597" priority="1486" operator="equal">
      <formula>"yellow"</formula>
    </cfRule>
    <cfRule type="cellIs" dxfId="1596" priority="1487" operator="equal">
      <formula>2</formula>
    </cfRule>
    <cfRule type="cellIs" dxfId="1595" priority="1488" operator="equal">
      <formula>"green"</formula>
    </cfRule>
    <cfRule type="cellIs" dxfId="1594" priority="1489" operator="equal">
      <formula>1</formula>
    </cfRule>
    <cfRule type="cellIs" dxfId="1593" priority="1490" operator="equal">
      <formula>"grey"</formula>
    </cfRule>
    <cfRule type="cellIs" dxfId="1592" priority="1491" operator="equal">
      <formula>0</formula>
    </cfRule>
  </conditionalFormatting>
  <conditionalFormatting sqref="G213">
    <cfRule type="cellIs" dxfId="1591" priority="1484" operator="equal">
      <formula>"red"</formula>
    </cfRule>
  </conditionalFormatting>
  <conditionalFormatting sqref="F161:G161">
    <cfRule type="cellIs" dxfId="1590" priority="1474" operator="equal">
      <formula>"red"</formula>
    </cfRule>
    <cfRule type="cellIs" dxfId="1589" priority="1476" operator="equal">
      <formula>3</formula>
    </cfRule>
    <cfRule type="cellIs" dxfId="1588" priority="1477" operator="equal">
      <formula>"yellow"</formula>
    </cfRule>
    <cfRule type="cellIs" dxfId="1587" priority="1478" operator="equal">
      <formula>2</formula>
    </cfRule>
    <cfRule type="cellIs" dxfId="1586" priority="1479" operator="equal">
      <formula>"green"</formula>
    </cfRule>
    <cfRule type="cellIs" dxfId="1585" priority="1480" operator="equal">
      <formula>1</formula>
    </cfRule>
    <cfRule type="cellIs" dxfId="1584" priority="1481" operator="equal">
      <formula>"grey"</formula>
    </cfRule>
    <cfRule type="cellIs" dxfId="1583" priority="1482" operator="equal">
      <formula>0</formula>
    </cfRule>
  </conditionalFormatting>
  <conditionalFormatting sqref="G161">
    <cfRule type="cellIs" dxfId="1582" priority="1475" operator="equal">
      <formula>"red"</formula>
    </cfRule>
  </conditionalFormatting>
  <conditionalFormatting sqref="F156:G156">
    <cfRule type="cellIs" dxfId="1581" priority="1438" operator="equal">
      <formula>"red"</formula>
    </cfRule>
    <cfRule type="cellIs" dxfId="1580" priority="1440" operator="equal">
      <formula>3</formula>
    </cfRule>
    <cfRule type="cellIs" dxfId="1579" priority="1441" operator="equal">
      <formula>"yellow"</formula>
    </cfRule>
    <cfRule type="cellIs" dxfId="1578" priority="1442" operator="equal">
      <formula>2</formula>
    </cfRule>
    <cfRule type="cellIs" dxfId="1577" priority="1443" operator="equal">
      <formula>"green"</formula>
    </cfRule>
    <cfRule type="cellIs" dxfId="1576" priority="1444" operator="equal">
      <formula>1</formula>
    </cfRule>
    <cfRule type="cellIs" dxfId="1575" priority="1445" operator="equal">
      <formula>"grey"</formula>
    </cfRule>
    <cfRule type="cellIs" dxfId="1574" priority="1446" operator="equal">
      <formula>0</formula>
    </cfRule>
  </conditionalFormatting>
  <conditionalFormatting sqref="G156">
    <cfRule type="cellIs" dxfId="1573" priority="1439" operator="equal">
      <formula>"red"</formula>
    </cfRule>
  </conditionalFormatting>
  <conditionalFormatting sqref="F155:G155">
    <cfRule type="cellIs" dxfId="1572" priority="1429" operator="equal">
      <formula>"red"</formula>
    </cfRule>
    <cfRule type="cellIs" dxfId="1571" priority="1431" operator="equal">
      <formula>3</formula>
    </cfRule>
    <cfRule type="cellIs" dxfId="1570" priority="1432" operator="equal">
      <formula>"yellow"</formula>
    </cfRule>
    <cfRule type="cellIs" dxfId="1569" priority="1433" operator="equal">
      <formula>2</formula>
    </cfRule>
    <cfRule type="cellIs" dxfId="1568" priority="1434" operator="equal">
      <formula>"green"</formula>
    </cfRule>
    <cfRule type="cellIs" dxfId="1567" priority="1435" operator="equal">
      <formula>1</formula>
    </cfRule>
    <cfRule type="cellIs" dxfId="1566" priority="1436" operator="equal">
      <formula>"grey"</formula>
    </cfRule>
    <cfRule type="cellIs" dxfId="1565" priority="1437" operator="equal">
      <formula>0</formula>
    </cfRule>
  </conditionalFormatting>
  <conditionalFormatting sqref="G155">
    <cfRule type="cellIs" dxfId="1564" priority="1430" operator="equal">
      <formula>"red"</formula>
    </cfRule>
  </conditionalFormatting>
  <conditionalFormatting sqref="F154:G154">
    <cfRule type="cellIs" dxfId="1563" priority="1447" operator="equal">
      <formula>"red"</formula>
    </cfRule>
    <cfRule type="cellIs" dxfId="1562" priority="1449" operator="equal">
      <formula>3</formula>
    </cfRule>
    <cfRule type="cellIs" dxfId="1561" priority="1450" operator="equal">
      <formula>"yellow"</formula>
    </cfRule>
    <cfRule type="cellIs" dxfId="1560" priority="1451" operator="equal">
      <formula>2</formula>
    </cfRule>
    <cfRule type="cellIs" dxfId="1559" priority="1452" operator="equal">
      <formula>"green"</formula>
    </cfRule>
    <cfRule type="cellIs" dxfId="1558" priority="1453" operator="equal">
      <formula>1</formula>
    </cfRule>
    <cfRule type="cellIs" dxfId="1557" priority="1454" operator="equal">
      <formula>"grey"</formula>
    </cfRule>
    <cfRule type="cellIs" dxfId="1556" priority="1455" operator="equal">
      <formula>0</formula>
    </cfRule>
  </conditionalFormatting>
  <conditionalFormatting sqref="G154">
    <cfRule type="cellIs" dxfId="1555" priority="1448" operator="equal">
      <formula>"red"</formula>
    </cfRule>
  </conditionalFormatting>
  <conditionalFormatting sqref="F155:G155">
    <cfRule type="cellIs" dxfId="1554" priority="1411" operator="equal">
      <formula>"red"</formula>
    </cfRule>
    <cfRule type="cellIs" dxfId="1553" priority="1413" operator="equal">
      <formula>3</formula>
    </cfRule>
    <cfRule type="cellIs" dxfId="1552" priority="1414" operator="equal">
      <formula>"yellow"</formula>
    </cfRule>
    <cfRule type="cellIs" dxfId="1551" priority="1415" operator="equal">
      <formula>2</formula>
    </cfRule>
    <cfRule type="cellIs" dxfId="1550" priority="1416" operator="equal">
      <formula>"green"</formula>
    </cfRule>
    <cfRule type="cellIs" dxfId="1549" priority="1417" operator="equal">
      <formula>1</formula>
    </cfRule>
    <cfRule type="cellIs" dxfId="1548" priority="1418" operator="equal">
      <formula>"grey"</formula>
    </cfRule>
    <cfRule type="cellIs" dxfId="1547" priority="1419" operator="equal">
      <formula>0</formula>
    </cfRule>
  </conditionalFormatting>
  <conditionalFormatting sqref="G155">
    <cfRule type="cellIs" dxfId="1546" priority="1412" operator="equal">
      <formula>"red"</formula>
    </cfRule>
  </conditionalFormatting>
  <conditionalFormatting sqref="F154:G154">
    <cfRule type="cellIs" dxfId="1545" priority="1402" operator="equal">
      <formula>"red"</formula>
    </cfRule>
    <cfRule type="cellIs" dxfId="1544" priority="1404" operator="equal">
      <formula>3</formula>
    </cfRule>
    <cfRule type="cellIs" dxfId="1543" priority="1405" operator="equal">
      <formula>"yellow"</formula>
    </cfRule>
    <cfRule type="cellIs" dxfId="1542" priority="1406" operator="equal">
      <formula>2</formula>
    </cfRule>
    <cfRule type="cellIs" dxfId="1541" priority="1407" operator="equal">
      <formula>"green"</formula>
    </cfRule>
    <cfRule type="cellIs" dxfId="1540" priority="1408" operator="equal">
      <formula>1</formula>
    </cfRule>
    <cfRule type="cellIs" dxfId="1539" priority="1409" operator="equal">
      <formula>"grey"</formula>
    </cfRule>
    <cfRule type="cellIs" dxfId="1538" priority="1410" operator="equal">
      <formula>0</formula>
    </cfRule>
  </conditionalFormatting>
  <conditionalFormatting sqref="G154">
    <cfRule type="cellIs" dxfId="1537" priority="1403" operator="equal">
      <formula>"red"</formula>
    </cfRule>
  </conditionalFormatting>
  <conditionalFormatting sqref="F159:G159">
    <cfRule type="cellIs" dxfId="1536" priority="1420" operator="equal">
      <formula>"red"</formula>
    </cfRule>
    <cfRule type="cellIs" dxfId="1535" priority="1422" operator="equal">
      <formula>3</formula>
    </cfRule>
    <cfRule type="cellIs" dxfId="1534" priority="1423" operator="equal">
      <formula>"yellow"</formula>
    </cfRule>
    <cfRule type="cellIs" dxfId="1533" priority="1424" operator="equal">
      <formula>2</formula>
    </cfRule>
    <cfRule type="cellIs" dxfId="1532" priority="1425" operator="equal">
      <formula>"green"</formula>
    </cfRule>
    <cfRule type="cellIs" dxfId="1531" priority="1426" operator="equal">
      <formula>1</formula>
    </cfRule>
    <cfRule type="cellIs" dxfId="1530" priority="1427" operator="equal">
      <formula>"grey"</formula>
    </cfRule>
    <cfRule type="cellIs" dxfId="1529" priority="1428" operator="equal">
      <formula>0</formula>
    </cfRule>
  </conditionalFormatting>
  <conditionalFormatting sqref="G159">
    <cfRule type="cellIs" dxfId="1528" priority="1421" operator="equal">
      <formula>"red"</formula>
    </cfRule>
  </conditionalFormatting>
  <conditionalFormatting sqref="F158:G158">
    <cfRule type="cellIs" dxfId="1527" priority="1393" operator="equal">
      <formula>"red"</formula>
    </cfRule>
    <cfRule type="cellIs" dxfId="1526" priority="1395" operator="equal">
      <formula>3</formula>
    </cfRule>
    <cfRule type="cellIs" dxfId="1525" priority="1396" operator="equal">
      <formula>"yellow"</formula>
    </cfRule>
    <cfRule type="cellIs" dxfId="1524" priority="1397" operator="equal">
      <formula>2</formula>
    </cfRule>
    <cfRule type="cellIs" dxfId="1523" priority="1398" operator="equal">
      <formula>"green"</formula>
    </cfRule>
    <cfRule type="cellIs" dxfId="1522" priority="1399" operator="equal">
      <formula>1</formula>
    </cfRule>
    <cfRule type="cellIs" dxfId="1521" priority="1400" operator="equal">
      <formula>"grey"</formula>
    </cfRule>
    <cfRule type="cellIs" dxfId="1520" priority="1401" operator="equal">
      <formula>0</formula>
    </cfRule>
  </conditionalFormatting>
  <conditionalFormatting sqref="G158">
    <cfRule type="cellIs" dxfId="1519" priority="1394" operator="equal">
      <formula>"red"</formula>
    </cfRule>
  </conditionalFormatting>
  <conditionalFormatting sqref="F163:G163">
    <cfRule type="cellIs" dxfId="1518" priority="1384" operator="equal">
      <formula>"red"</formula>
    </cfRule>
    <cfRule type="cellIs" dxfId="1517" priority="1386" operator="equal">
      <formula>3</formula>
    </cfRule>
    <cfRule type="cellIs" dxfId="1516" priority="1387" operator="equal">
      <formula>"yellow"</formula>
    </cfRule>
    <cfRule type="cellIs" dxfId="1515" priority="1388" operator="equal">
      <formula>2</formula>
    </cfRule>
    <cfRule type="cellIs" dxfId="1514" priority="1389" operator="equal">
      <formula>"green"</formula>
    </cfRule>
    <cfRule type="cellIs" dxfId="1513" priority="1390" operator="equal">
      <formula>1</formula>
    </cfRule>
    <cfRule type="cellIs" dxfId="1512" priority="1391" operator="equal">
      <formula>"grey"</formula>
    </cfRule>
    <cfRule type="cellIs" dxfId="1511" priority="1392" operator="equal">
      <formula>0</formula>
    </cfRule>
  </conditionalFormatting>
  <conditionalFormatting sqref="G163">
    <cfRule type="cellIs" dxfId="1510" priority="1385" operator="equal">
      <formula>"red"</formula>
    </cfRule>
  </conditionalFormatting>
  <conditionalFormatting sqref="F166:G166">
    <cfRule type="cellIs" dxfId="1509" priority="1375" operator="equal">
      <formula>"red"</formula>
    </cfRule>
    <cfRule type="cellIs" dxfId="1508" priority="1377" operator="equal">
      <formula>3</formula>
    </cfRule>
    <cfRule type="cellIs" dxfId="1507" priority="1378" operator="equal">
      <formula>"yellow"</formula>
    </cfRule>
    <cfRule type="cellIs" dxfId="1506" priority="1379" operator="equal">
      <formula>2</formula>
    </cfRule>
    <cfRule type="cellIs" dxfId="1505" priority="1380" operator="equal">
      <formula>"green"</formula>
    </cfRule>
    <cfRule type="cellIs" dxfId="1504" priority="1381" operator="equal">
      <formula>1</formula>
    </cfRule>
    <cfRule type="cellIs" dxfId="1503" priority="1382" operator="equal">
      <formula>"grey"</formula>
    </cfRule>
    <cfRule type="cellIs" dxfId="1502" priority="1383" operator="equal">
      <formula>0</formula>
    </cfRule>
  </conditionalFormatting>
  <conditionalFormatting sqref="G166">
    <cfRule type="cellIs" dxfId="1501" priority="1376" operator="equal">
      <formula>"red"</formula>
    </cfRule>
  </conditionalFormatting>
  <conditionalFormatting sqref="F166:G166">
    <cfRule type="cellIs" dxfId="1500" priority="1366" operator="equal">
      <formula>"red"</formula>
    </cfRule>
    <cfRule type="cellIs" dxfId="1499" priority="1368" operator="equal">
      <formula>3</formula>
    </cfRule>
    <cfRule type="cellIs" dxfId="1498" priority="1369" operator="equal">
      <formula>"yellow"</formula>
    </cfRule>
    <cfRule type="cellIs" dxfId="1497" priority="1370" operator="equal">
      <formula>2</formula>
    </cfRule>
    <cfRule type="cellIs" dxfId="1496" priority="1371" operator="equal">
      <formula>"green"</formula>
    </cfRule>
    <cfRule type="cellIs" dxfId="1495" priority="1372" operator="equal">
      <formula>1</formula>
    </cfRule>
    <cfRule type="cellIs" dxfId="1494" priority="1373" operator="equal">
      <formula>"grey"</formula>
    </cfRule>
    <cfRule type="cellIs" dxfId="1493" priority="1374" operator="equal">
      <formula>0</formula>
    </cfRule>
  </conditionalFormatting>
  <conditionalFormatting sqref="G166">
    <cfRule type="cellIs" dxfId="1492" priority="1367" operator="equal">
      <formula>"red"</formula>
    </cfRule>
  </conditionalFormatting>
  <conditionalFormatting sqref="F165:G165">
    <cfRule type="cellIs" dxfId="1491" priority="1357" operator="equal">
      <formula>"red"</formula>
    </cfRule>
    <cfRule type="cellIs" dxfId="1490" priority="1359" operator="equal">
      <formula>3</formula>
    </cfRule>
    <cfRule type="cellIs" dxfId="1489" priority="1360" operator="equal">
      <formula>"yellow"</formula>
    </cfRule>
    <cfRule type="cellIs" dxfId="1488" priority="1361" operator="equal">
      <formula>2</formula>
    </cfRule>
    <cfRule type="cellIs" dxfId="1487" priority="1362" operator="equal">
      <formula>"green"</formula>
    </cfRule>
    <cfRule type="cellIs" dxfId="1486" priority="1363" operator="equal">
      <formula>1</formula>
    </cfRule>
    <cfRule type="cellIs" dxfId="1485" priority="1364" operator="equal">
      <formula>"grey"</formula>
    </cfRule>
    <cfRule type="cellIs" dxfId="1484" priority="1365" operator="equal">
      <formula>0</formula>
    </cfRule>
  </conditionalFormatting>
  <conditionalFormatting sqref="G165">
    <cfRule type="cellIs" dxfId="1483" priority="1358" operator="equal">
      <formula>"red"</formula>
    </cfRule>
  </conditionalFormatting>
  <conditionalFormatting sqref="F165:G165">
    <cfRule type="cellIs" dxfId="1482" priority="1348" operator="equal">
      <formula>"red"</formula>
    </cfRule>
    <cfRule type="cellIs" dxfId="1481" priority="1350" operator="equal">
      <formula>3</formula>
    </cfRule>
    <cfRule type="cellIs" dxfId="1480" priority="1351" operator="equal">
      <formula>"yellow"</formula>
    </cfRule>
    <cfRule type="cellIs" dxfId="1479" priority="1352" operator="equal">
      <formula>2</formula>
    </cfRule>
    <cfRule type="cellIs" dxfId="1478" priority="1353" operator="equal">
      <formula>"green"</formula>
    </cfRule>
    <cfRule type="cellIs" dxfId="1477" priority="1354" operator="equal">
      <formula>1</formula>
    </cfRule>
    <cfRule type="cellIs" dxfId="1476" priority="1355" operator="equal">
      <formula>"grey"</formula>
    </cfRule>
    <cfRule type="cellIs" dxfId="1475" priority="1356" operator="equal">
      <formula>0</formula>
    </cfRule>
  </conditionalFormatting>
  <conditionalFormatting sqref="G165">
    <cfRule type="cellIs" dxfId="1474" priority="1349" operator="equal">
      <formula>"red"</formula>
    </cfRule>
  </conditionalFormatting>
  <conditionalFormatting sqref="F171:G171">
    <cfRule type="cellIs" dxfId="1473" priority="1339" operator="equal">
      <formula>"red"</formula>
    </cfRule>
    <cfRule type="cellIs" dxfId="1472" priority="1341" operator="equal">
      <formula>3</formula>
    </cfRule>
    <cfRule type="cellIs" dxfId="1471" priority="1342" operator="equal">
      <formula>"yellow"</formula>
    </cfRule>
    <cfRule type="cellIs" dxfId="1470" priority="1343" operator="equal">
      <formula>2</formula>
    </cfRule>
    <cfRule type="cellIs" dxfId="1469" priority="1344" operator="equal">
      <formula>"green"</formula>
    </cfRule>
    <cfRule type="cellIs" dxfId="1468" priority="1345" operator="equal">
      <formula>1</formula>
    </cfRule>
    <cfRule type="cellIs" dxfId="1467" priority="1346" operator="equal">
      <formula>"grey"</formula>
    </cfRule>
    <cfRule type="cellIs" dxfId="1466" priority="1347" operator="equal">
      <formula>0</formula>
    </cfRule>
  </conditionalFormatting>
  <conditionalFormatting sqref="G171">
    <cfRule type="cellIs" dxfId="1465" priority="1340" operator="equal">
      <formula>"red"</formula>
    </cfRule>
  </conditionalFormatting>
  <conditionalFormatting sqref="F168:G168">
    <cfRule type="cellIs" dxfId="1464" priority="1330" operator="equal">
      <formula>"red"</formula>
    </cfRule>
    <cfRule type="cellIs" dxfId="1463" priority="1332" operator="equal">
      <formula>3</formula>
    </cfRule>
    <cfRule type="cellIs" dxfId="1462" priority="1333" operator="equal">
      <formula>"yellow"</formula>
    </cfRule>
    <cfRule type="cellIs" dxfId="1461" priority="1334" operator="equal">
      <formula>2</formula>
    </cfRule>
    <cfRule type="cellIs" dxfId="1460" priority="1335" operator="equal">
      <formula>"green"</formula>
    </cfRule>
    <cfRule type="cellIs" dxfId="1459" priority="1336" operator="equal">
      <formula>1</formula>
    </cfRule>
    <cfRule type="cellIs" dxfId="1458" priority="1337" operator="equal">
      <formula>"grey"</formula>
    </cfRule>
    <cfRule type="cellIs" dxfId="1457" priority="1338" operator="equal">
      <formula>0</formula>
    </cfRule>
  </conditionalFormatting>
  <conditionalFormatting sqref="G168">
    <cfRule type="cellIs" dxfId="1456" priority="1331" operator="equal">
      <formula>"red"</formula>
    </cfRule>
  </conditionalFormatting>
  <conditionalFormatting sqref="F171:G171">
    <cfRule type="cellIs" dxfId="1455" priority="1321" operator="equal">
      <formula>"red"</formula>
    </cfRule>
    <cfRule type="cellIs" dxfId="1454" priority="1323" operator="equal">
      <formula>3</formula>
    </cfRule>
    <cfRule type="cellIs" dxfId="1453" priority="1324" operator="equal">
      <formula>"yellow"</formula>
    </cfRule>
    <cfRule type="cellIs" dxfId="1452" priority="1325" operator="equal">
      <formula>2</formula>
    </cfRule>
    <cfRule type="cellIs" dxfId="1451" priority="1326" operator="equal">
      <formula>"green"</formula>
    </cfRule>
    <cfRule type="cellIs" dxfId="1450" priority="1327" operator="equal">
      <formula>1</formula>
    </cfRule>
    <cfRule type="cellIs" dxfId="1449" priority="1328" operator="equal">
      <formula>"grey"</formula>
    </cfRule>
    <cfRule type="cellIs" dxfId="1448" priority="1329" operator="equal">
      <formula>0</formula>
    </cfRule>
  </conditionalFormatting>
  <conditionalFormatting sqref="G171">
    <cfRule type="cellIs" dxfId="1447" priority="1322" operator="equal">
      <formula>"red"</formula>
    </cfRule>
  </conditionalFormatting>
  <conditionalFormatting sqref="F171:G171">
    <cfRule type="cellIs" dxfId="1446" priority="1312" operator="equal">
      <formula>"red"</formula>
    </cfRule>
    <cfRule type="cellIs" dxfId="1445" priority="1314" operator="equal">
      <formula>3</formula>
    </cfRule>
    <cfRule type="cellIs" dxfId="1444" priority="1315" operator="equal">
      <formula>"yellow"</formula>
    </cfRule>
    <cfRule type="cellIs" dxfId="1443" priority="1316" operator="equal">
      <formula>2</formula>
    </cfRule>
    <cfRule type="cellIs" dxfId="1442" priority="1317" operator="equal">
      <formula>"green"</formula>
    </cfRule>
    <cfRule type="cellIs" dxfId="1441" priority="1318" operator="equal">
      <formula>1</formula>
    </cfRule>
    <cfRule type="cellIs" dxfId="1440" priority="1319" operator="equal">
      <formula>"grey"</formula>
    </cfRule>
    <cfRule type="cellIs" dxfId="1439" priority="1320" operator="equal">
      <formula>0</formula>
    </cfRule>
  </conditionalFormatting>
  <conditionalFormatting sqref="G171">
    <cfRule type="cellIs" dxfId="1438" priority="1313" operator="equal">
      <formula>"red"</formula>
    </cfRule>
  </conditionalFormatting>
  <conditionalFormatting sqref="F170:G170">
    <cfRule type="cellIs" dxfId="1437" priority="1303" operator="equal">
      <formula>"red"</formula>
    </cfRule>
    <cfRule type="cellIs" dxfId="1436" priority="1305" operator="equal">
      <formula>3</formula>
    </cfRule>
    <cfRule type="cellIs" dxfId="1435" priority="1306" operator="equal">
      <formula>"yellow"</formula>
    </cfRule>
    <cfRule type="cellIs" dxfId="1434" priority="1307" operator="equal">
      <formula>2</formula>
    </cfRule>
    <cfRule type="cellIs" dxfId="1433" priority="1308" operator="equal">
      <formula>"green"</formula>
    </cfRule>
    <cfRule type="cellIs" dxfId="1432" priority="1309" operator="equal">
      <formula>1</formula>
    </cfRule>
    <cfRule type="cellIs" dxfId="1431" priority="1310" operator="equal">
      <formula>"grey"</formula>
    </cfRule>
    <cfRule type="cellIs" dxfId="1430" priority="1311" operator="equal">
      <formula>0</formula>
    </cfRule>
  </conditionalFormatting>
  <conditionalFormatting sqref="G170">
    <cfRule type="cellIs" dxfId="1429" priority="1304" operator="equal">
      <formula>"red"</formula>
    </cfRule>
  </conditionalFormatting>
  <conditionalFormatting sqref="F170:G170">
    <cfRule type="cellIs" dxfId="1428" priority="1294" operator="equal">
      <formula>"red"</formula>
    </cfRule>
    <cfRule type="cellIs" dxfId="1427" priority="1296" operator="equal">
      <formula>3</formula>
    </cfRule>
    <cfRule type="cellIs" dxfId="1426" priority="1297" operator="equal">
      <formula>"yellow"</formula>
    </cfRule>
    <cfRule type="cellIs" dxfId="1425" priority="1298" operator="equal">
      <formula>2</formula>
    </cfRule>
    <cfRule type="cellIs" dxfId="1424" priority="1299" operator="equal">
      <formula>"green"</formula>
    </cfRule>
    <cfRule type="cellIs" dxfId="1423" priority="1300" operator="equal">
      <formula>1</formula>
    </cfRule>
    <cfRule type="cellIs" dxfId="1422" priority="1301" operator="equal">
      <formula>"grey"</formula>
    </cfRule>
    <cfRule type="cellIs" dxfId="1421" priority="1302" operator="equal">
      <formula>0</formula>
    </cfRule>
  </conditionalFormatting>
  <conditionalFormatting sqref="G170">
    <cfRule type="cellIs" dxfId="1420" priority="1295" operator="equal">
      <formula>"red"</formula>
    </cfRule>
  </conditionalFormatting>
  <conditionalFormatting sqref="F162:G162">
    <cfRule type="cellIs" dxfId="1419" priority="1276" operator="equal">
      <formula>"red"</formula>
    </cfRule>
    <cfRule type="cellIs" dxfId="1418" priority="1278" operator="equal">
      <formula>3</formula>
    </cfRule>
    <cfRule type="cellIs" dxfId="1417" priority="1279" operator="equal">
      <formula>"yellow"</formula>
    </cfRule>
    <cfRule type="cellIs" dxfId="1416" priority="1280" operator="equal">
      <formula>2</formula>
    </cfRule>
    <cfRule type="cellIs" dxfId="1415" priority="1281" operator="equal">
      <formula>"green"</formula>
    </cfRule>
    <cfRule type="cellIs" dxfId="1414" priority="1282" operator="equal">
      <formula>1</formula>
    </cfRule>
    <cfRule type="cellIs" dxfId="1413" priority="1283" operator="equal">
      <formula>"grey"</formula>
    </cfRule>
    <cfRule type="cellIs" dxfId="1412" priority="1284" operator="equal">
      <formula>0</formula>
    </cfRule>
  </conditionalFormatting>
  <conditionalFormatting sqref="G162">
    <cfRule type="cellIs" dxfId="1411" priority="1277" operator="equal">
      <formula>"red"</formula>
    </cfRule>
  </conditionalFormatting>
  <conditionalFormatting sqref="F162:G162">
    <cfRule type="cellIs" dxfId="1410" priority="1285" operator="equal">
      <formula>"red"</formula>
    </cfRule>
    <cfRule type="cellIs" dxfId="1409" priority="1287" operator="equal">
      <formula>3</formula>
    </cfRule>
    <cfRule type="cellIs" dxfId="1408" priority="1288" operator="equal">
      <formula>"yellow"</formula>
    </cfRule>
    <cfRule type="cellIs" dxfId="1407" priority="1289" operator="equal">
      <formula>2</formula>
    </cfRule>
    <cfRule type="cellIs" dxfId="1406" priority="1290" operator="equal">
      <formula>"green"</formula>
    </cfRule>
    <cfRule type="cellIs" dxfId="1405" priority="1291" operator="equal">
      <formula>1</formula>
    </cfRule>
    <cfRule type="cellIs" dxfId="1404" priority="1292" operator="equal">
      <formula>"grey"</formula>
    </cfRule>
    <cfRule type="cellIs" dxfId="1403" priority="1293" operator="equal">
      <formula>0</formula>
    </cfRule>
  </conditionalFormatting>
  <conditionalFormatting sqref="G162">
    <cfRule type="cellIs" dxfId="1402" priority="1286" operator="equal">
      <formula>"red"</formula>
    </cfRule>
  </conditionalFormatting>
  <conditionalFormatting sqref="F162:G162">
    <cfRule type="cellIs" dxfId="1401" priority="1267" operator="equal">
      <formula>"red"</formula>
    </cfRule>
    <cfRule type="cellIs" dxfId="1400" priority="1269" operator="equal">
      <formula>3</formula>
    </cfRule>
    <cfRule type="cellIs" dxfId="1399" priority="1270" operator="equal">
      <formula>"yellow"</formula>
    </cfRule>
    <cfRule type="cellIs" dxfId="1398" priority="1271" operator="equal">
      <formula>2</formula>
    </cfRule>
    <cfRule type="cellIs" dxfId="1397" priority="1272" operator="equal">
      <formula>"green"</formula>
    </cfRule>
    <cfRule type="cellIs" dxfId="1396" priority="1273" operator="equal">
      <formula>1</formula>
    </cfRule>
    <cfRule type="cellIs" dxfId="1395" priority="1274" operator="equal">
      <formula>"grey"</formula>
    </cfRule>
    <cfRule type="cellIs" dxfId="1394" priority="1275" operator="equal">
      <formula>0</formula>
    </cfRule>
  </conditionalFormatting>
  <conditionalFormatting sqref="G162">
    <cfRule type="cellIs" dxfId="1393" priority="1268" operator="equal">
      <formula>"red"</formula>
    </cfRule>
  </conditionalFormatting>
  <conditionalFormatting sqref="F167:G167">
    <cfRule type="cellIs" dxfId="1392" priority="1258" operator="equal">
      <formula>"red"</formula>
    </cfRule>
    <cfRule type="cellIs" dxfId="1391" priority="1260" operator="equal">
      <formula>3</formula>
    </cfRule>
    <cfRule type="cellIs" dxfId="1390" priority="1261" operator="equal">
      <formula>"yellow"</formula>
    </cfRule>
    <cfRule type="cellIs" dxfId="1389" priority="1262" operator="equal">
      <formula>2</formula>
    </cfRule>
    <cfRule type="cellIs" dxfId="1388" priority="1263" operator="equal">
      <formula>"green"</formula>
    </cfRule>
    <cfRule type="cellIs" dxfId="1387" priority="1264" operator="equal">
      <formula>1</formula>
    </cfRule>
    <cfRule type="cellIs" dxfId="1386" priority="1265" operator="equal">
      <formula>"grey"</formula>
    </cfRule>
    <cfRule type="cellIs" dxfId="1385" priority="1266" operator="equal">
      <formula>0</formula>
    </cfRule>
  </conditionalFormatting>
  <conditionalFormatting sqref="G167">
    <cfRule type="cellIs" dxfId="1384" priority="1259" operator="equal">
      <formula>"red"</formula>
    </cfRule>
  </conditionalFormatting>
  <conditionalFormatting sqref="F183:G183">
    <cfRule type="cellIs" dxfId="1383" priority="1240" operator="equal">
      <formula>"red"</formula>
    </cfRule>
    <cfRule type="cellIs" dxfId="1382" priority="1242" operator="equal">
      <formula>3</formula>
    </cfRule>
    <cfRule type="cellIs" dxfId="1381" priority="1243" operator="equal">
      <formula>"yellow"</formula>
    </cfRule>
    <cfRule type="cellIs" dxfId="1380" priority="1244" operator="equal">
      <formula>2</formula>
    </cfRule>
    <cfRule type="cellIs" dxfId="1379" priority="1245" operator="equal">
      <formula>"green"</formula>
    </cfRule>
    <cfRule type="cellIs" dxfId="1378" priority="1246" operator="equal">
      <formula>1</formula>
    </cfRule>
    <cfRule type="cellIs" dxfId="1377" priority="1247" operator="equal">
      <formula>"grey"</formula>
    </cfRule>
    <cfRule type="cellIs" dxfId="1376" priority="1248" operator="equal">
      <formula>0</formula>
    </cfRule>
  </conditionalFormatting>
  <conditionalFormatting sqref="G183">
    <cfRule type="cellIs" dxfId="1375" priority="1241" operator="equal">
      <formula>"red"</formula>
    </cfRule>
  </conditionalFormatting>
  <conditionalFormatting sqref="F186:G186">
    <cfRule type="cellIs" dxfId="1374" priority="1249" operator="equal">
      <formula>"red"</formula>
    </cfRule>
    <cfRule type="cellIs" dxfId="1373" priority="1251" operator="equal">
      <formula>3</formula>
    </cfRule>
    <cfRule type="cellIs" dxfId="1372" priority="1252" operator="equal">
      <formula>"yellow"</formula>
    </cfRule>
    <cfRule type="cellIs" dxfId="1371" priority="1253" operator="equal">
      <formula>2</formula>
    </cfRule>
    <cfRule type="cellIs" dxfId="1370" priority="1254" operator="equal">
      <formula>"green"</formula>
    </cfRule>
    <cfRule type="cellIs" dxfId="1369" priority="1255" operator="equal">
      <formula>1</formula>
    </cfRule>
    <cfRule type="cellIs" dxfId="1368" priority="1256" operator="equal">
      <formula>"grey"</formula>
    </cfRule>
    <cfRule type="cellIs" dxfId="1367" priority="1257" operator="equal">
      <formula>0</formula>
    </cfRule>
  </conditionalFormatting>
  <conditionalFormatting sqref="G186">
    <cfRule type="cellIs" dxfId="1366" priority="1250" operator="equal">
      <formula>"red"</formula>
    </cfRule>
  </conditionalFormatting>
  <conditionalFormatting sqref="F180:G180">
    <cfRule type="cellIs" dxfId="1365" priority="1231" operator="equal">
      <formula>"red"</formula>
    </cfRule>
    <cfRule type="cellIs" dxfId="1364" priority="1233" operator="equal">
      <formula>3</formula>
    </cfRule>
    <cfRule type="cellIs" dxfId="1363" priority="1234" operator="equal">
      <formula>"yellow"</formula>
    </cfRule>
    <cfRule type="cellIs" dxfId="1362" priority="1235" operator="equal">
      <formula>2</formula>
    </cfRule>
    <cfRule type="cellIs" dxfId="1361" priority="1236" operator="equal">
      <formula>"green"</formula>
    </cfRule>
    <cfRule type="cellIs" dxfId="1360" priority="1237" operator="equal">
      <formula>1</formula>
    </cfRule>
    <cfRule type="cellIs" dxfId="1359" priority="1238" operator="equal">
      <formula>"grey"</formula>
    </cfRule>
    <cfRule type="cellIs" dxfId="1358" priority="1239" operator="equal">
      <formula>0</formula>
    </cfRule>
  </conditionalFormatting>
  <conditionalFormatting sqref="G180">
    <cfRule type="cellIs" dxfId="1357" priority="1232" operator="equal">
      <formula>"red"</formula>
    </cfRule>
  </conditionalFormatting>
  <conditionalFormatting sqref="F175:G175">
    <cfRule type="cellIs" dxfId="1356" priority="1222" operator="equal">
      <formula>"red"</formula>
    </cfRule>
    <cfRule type="cellIs" dxfId="1355" priority="1224" operator="equal">
      <formula>3</formula>
    </cfRule>
    <cfRule type="cellIs" dxfId="1354" priority="1225" operator="equal">
      <formula>"yellow"</formula>
    </cfRule>
    <cfRule type="cellIs" dxfId="1353" priority="1226" operator="equal">
      <formula>2</formula>
    </cfRule>
    <cfRule type="cellIs" dxfId="1352" priority="1227" operator="equal">
      <formula>"green"</formula>
    </cfRule>
    <cfRule type="cellIs" dxfId="1351" priority="1228" operator="equal">
      <formula>1</formula>
    </cfRule>
    <cfRule type="cellIs" dxfId="1350" priority="1229" operator="equal">
      <formula>"grey"</formula>
    </cfRule>
    <cfRule type="cellIs" dxfId="1349" priority="1230" operator="equal">
      <formula>0</formula>
    </cfRule>
  </conditionalFormatting>
  <conditionalFormatting sqref="G175">
    <cfRule type="cellIs" dxfId="1348" priority="1223" operator="equal">
      <formula>"red"</formula>
    </cfRule>
  </conditionalFormatting>
  <conditionalFormatting sqref="F219:G219">
    <cfRule type="cellIs" dxfId="1347" priority="1213" operator="equal">
      <formula>"red"</formula>
    </cfRule>
    <cfRule type="cellIs" dxfId="1346" priority="1215" operator="equal">
      <formula>3</formula>
    </cfRule>
    <cfRule type="cellIs" dxfId="1345" priority="1216" operator="equal">
      <formula>"yellow"</formula>
    </cfRule>
    <cfRule type="cellIs" dxfId="1344" priority="1217" operator="equal">
      <formula>2</formula>
    </cfRule>
    <cfRule type="cellIs" dxfId="1343" priority="1218" operator="equal">
      <formula>"green"</formula>
    </cfRule>
    <cfRule type="cellIs" dxfId="1342" priority="1219" operator="equal">
      <formula>1</formula>
    </cfRule>
    <cfRule type="cellIs" dxfId="1341" priority="1220" operator="equal">
      <formula>"grey"</formula>
    </cfRule>
    <cfRule type="cellIs" dxfId="1340" priority="1221" operator="equal">
      <formula>0</formula>
    </cfRule>
  </conditionalFormatting>
  <conditionalFormatting sqref="G219">
    <cfRule type="cellIs" dxfId="1339" priority="1214" operator="equal">
      <formula>"red"</formula>
    </cfRule>
  </conditionalFormatting>
  <conditionalFormatting sqref="F151:G151">
    <cfRule type="cellIs" dxfId="1338" priority="1132" operator="equal">
      <formula>"red"</formula>
    </cfRule>
    <cfRule type="cellIs" dxfId="1337" priority="1134" operator="equal">
      <formula>3</formula>
    </cfRule>
    <cfRule type="cellIs" dxfId="1336" priority="1135" operator="equal">
      <formula>"yellow"</formula>
    </cfRule>
    <cfRule type="cellIs" dxfId="1335" priority="1136" operator="equal">
      <formula>2</formula>
    </cfRule>
    <cfRule type="cellIs" dxfId="1334" priority="1137" operator="equal">
      <formula>"green"</formula>
    </cfRule>
    <cfRule type="cellIs" dxfId="1333" priority="1138" operator="equal">
      <formula>1</formula>
    </cfRule>
    <cfRule type="cellIs" dxfId="1332" priority="1139" operator="equal">
      <formula>"grey"</formula>
    </cfRule>
    <cfRule type="cellIs" dxfId="1331" priority="1140" operator="equal">
      <formula>0</formula>
    </cfRule>
  </conditionalFormatting>
  <conditionalFormatting sqref="G151">
    <cfRule type="cellIs" dxfId="1330" priority="1133" operator="equal">
      <formula>"red"</formula>
    </cfRule>
  </conditionalFormatting>
  <conditionalFormatting sqref="F150:G150">
    <cfRule type="cellIs" dxfId="1329" priority="1123" operator="equal">
      <formula>"red"</formula>
    </cfRule>
    <cfRule type="cellIs" dxfId="1328" priority="1125" operator="equal">
      <formula>3</formula>
    </cfRule>
    <cfRule type="cellIs" dxfId="1327" priority="1126" operator="equal">
      <formula>"yellow"</formula>
    </cfRule>
    <cfRule type="cellIs" dxfId="1326" priority="1127" operator="equal">
      <formula>2</formula>
    </cfRule>
    <cfRule type="cellIs" dxfId="1325" priority="1128" operator="equal">
      <formula>"green"</formula>
    </cfRule>
    <cfRule type="cellIs" dxfId="1324" priority="1129" operator="equal">
      <formula>1</formula>
    </cfRule>
    <cfRule type="cellIs" dxfId="1323" priority="1130" operator="equal">
      <formula>"grey"</formula>
    </cfRule>
    <cfRule type="cellIs" dxfId="1322" priority="1131" operator="equal">
      <formula>0</formula>
    </cfRule>
  </conditionalFormatting>
  <conditionalFormatting sqref="G150">
    <cfRule type="cellIs" dxfId="1321" priority="1124" operator="equal">
      <formula>"red"</formula>
    </cfRule>
  </conditionalFormatting>
  <conditionalFormatting sqref="F141:G141">
    <cfRule type="cellIs" dxfId="1320" priority="1204" operator="equal">
      <formula>"red"</formula>
    </cfRule>
    <cfRule type="cellIs" dxfId="1319" priority="1206" operator="equal">
      <formula>3</formula>
    </cfRule>
    <cfRule type="cellIs" dxfId="1318" priority="1207" operator="equal">
      <formula>"yellow"</formula>
    </cfRule>
    <cfRule type="cellIs" dxfId="1317" priority="1208" operator="equal">
      <formula>2</formula>
    </cfRule>
    <cfRule type="cellIs" dxfId="1316" priority="1209" operator="equal">
      <formula>"green"</formula>
    </cfRule>
    <cfRule type="cellIs" dxfId="1315" priority="1210" operator="equal">
      <formula>1</formula>
    </cfRule>
    <cfRule type="cellIs" dxfId="1314" priority="1211" operator="equal">
      <formula>"grey"</formula>
    </cfRule>
    <cfRule type="cellIs" dxfId="1313" priority="1212" operator="equal">
      <formula>0</formula>
    </cfRule>
  </conditionalFormatting>
  <conditionalFormatting sqref="G141">
    <cfRule type="cellIs" dxfId="1312" priority="1205" operator="equal">
      <formula>"red"</formula>
    </cfRule>
  </conditionalFormatting>
  <conditionalFormatting sqref="F141:G141">
    <cfRule type="cellIs" dxfId="1311" priority="1195" operator="equal">
      <formula>"red"</formula>
    </cfRule>
    <cfRule type="cellIs" dxfId="1310" priority="1197" operator="equal">
      <formula>3</formula>
    </cfRule>
    <cfRule type="cellIs" dxfId="1309" priority="1198" operator="equal">
      <formula>"yellow"</formula>
    </cfRule>
    <cfRule type="cellIs" dxfId="1308" priority="1199" operator="equal">
      <formula>2</formula>
    </cfRule>
    <cfRule type="cellIs" dxfId="1307" priority="1200" operator="equal">
      <formula>"green"</formula>
    </cfRule>
    <cfRule type="cellIs" dxfId="1306" priority="1201" operator="equal">
      <formula>1</formula>
    </cfRule>
    <cfRule type="cellIs" dxfId="1305" priority="1202" operator="equal">
      <formula>"grey"</formula>
    </cfRule>
    <cfRule type="cellIs" dxfId="1304" priority="1203" operator="equal">
      <formula>0</formula>
    </cfRule>
  </conditionalFormatting>
  <conditionalFormatting sqref="G141">
    <cfRule type="cellIs" dxfId="1303" priority="1196" operator="equal">
      <formula>"red"</formula>
    </cfRule>
  </conditionalFormatting>
  <conditionalFormatting sqref="F147:G147">
    <cfRule type="cellIs" dxfId="1302" priority="1186" operator="equal">
      <formula>"red"</formula>
    </cfRule>
    <cfRule type="cellIs" dxfId="1301" priority="1188" operator="equal">
      <formula>3</formula>
    </cfRule>
    <cfRule type="cellIs" dxfId="1300" priority="1189" operator="equal">
      <formula>"yellow"</formula>
    </cfRule>
    <cfRule type="cellIs" dxfId="1299" priority="1190" operator="equal">
      <formula>2</formula>
    </cfRule>
    <cfRule type="cellIs" dxfId="1298" priority="1191" operator="equal">
      <formula>"green"</formula>
    </cfRule>
    <cfRule type="cellIs" dxfId="1297" priority="1192" operator="equal">
      <formula>1</formula>
    </cfRule>
    <cfRule type="cellIs" dxfId="1296" priority="1193" operator="equal">
      <formula>"grey"</formula>
    </cfRule>
    <cfRule type="cellIs" dxfId="1295" priority="1194" operator="equal">
      <formula>0</formula>
    </cfRule>
  </conditionalFormatting>
  <conditionalFormatting sqref="G147">
    <cfRule type="cellIs" dxfId="1294" priority="1187" operator="equal">
      <formula>"red"</formula>
    </cfRule>
  </conditionalFormatting>
  <conditionalFormatting sqref="F147:G147">
    <cfRule type="cellIs" dxfId="1293" priority="1177" operator="equal">
      <formula>"red"</formula>
    </cfRule>
    <cfRule type="cellIs" dxfId="1292" priority="1179" operator="equal">
      <formula>3</formula>
    </cfRule>
    <cfRule type="cellIs" dxfId="1291" priority="1180" operator="equal">
      <formula>"yellow"</formula>
    </cfRule>
    <cfRule type="cellIs" dxfId="1290" priority="1181" operator="equal">
      <formula>2</formula>
    </cfRule>
    <cfRule type="cellIs" dxfId="1289" priority="1182" operator="equal">
      <formula>"green"</formula>
    </cfRule>
    <cfRule type="cellIs" dxfId="1288" priority="1183" operator="equal">
      <formula>1</formula>
    </cfRule>
    <cfRule type="cellIs" dxfId="1287" priority="1184" operator="equal">
      <formula>"grey"</formula>
    </cfRule>
    <cfRule type="cellIs" dxfId="1286" priority="1185" operator="equal">
      <formula>0</formula>
    </cfRule>
  </conditionalFormatting>
  <conditionalFormatting sqref="G147">
    <cfRule type="cellIs" dxfId="1285" priority="1178" operator="equal">
      <formula>"red"</formula>
    </cfRule>
  </conditionalFormatting>
  <conditionalFormatting sqref="F140:G140">
    <cfRule type="cellIs" dxfId="1284" priority="1168" operator="equal">
      <formula>"red"</formula>
    </cfRule>
    <cfRule type="cellIs" dxfId="1283" priority="1170" operator="equal">
      <formula>3</formula>
    </cfRule>
    <cfRule type="cellIs" dxfId="1282" priority="1171" operator="equal">
      <formula>"yellow"</formula>
    </cfRule>
    <cfRule type="cellIs" dxfId="1281" priority="1172" operator="equal">
      <formula>2</formula>
    </cfRule>
    <cfRule type="cellIs" dxfId="1280" priority="1173" operator="equal">
      <formula>"green"</formula>
    </cfRule>
    <cfRule type="cellIs" dxfId="1279" priority="1174" operator="equal">
      <formula>1</formula>
    </cfRule>
    <cfRule type="cellIs" dxfId="1278" priority="1175" operator="equal">
      <formula>"grey"</formula>
    </cfRule>
    <cfRule type="cellIs" dxfId="1277" priority="1176" operator="equal">
      <formula>0</formula>
    </cfRule>
  </conditionalFormatting>
  <conditionalFormatting sqref="G140">
    <cfRule type="cellIs" dxfId="1276" priority="1169" operator="equal">
      <formula>"red"</formula>
    </cfRule>
  </conditionalFormatting>
  <conditionalFormatting sqref="F140:G140">
    <cfRule type="cellIs" dxfId="1275" priority="1159" operator="equal">
      <formula>"red"</formula>
    </cfRule>
    <cfRule type="cellIs" dxfId="1274" priority="1161" operator="equal">
      <formula>3</formula>
    </cfRule>
    <cfRule type="cellIs" dxfId="1273" priority="1162" operator="equal">
      <formula>"yellow"</formula>
    </cfRule>
    <cfRule type="cellIs" dxfId="1272" priority="1163" operator="equal">
      <formula>2</formula>
    </cfRule>
    <cfRule type="cellIs" dxfId="1271" priority="1164" operator="equal">
      <formula>"green"</formula>
    </cfRule>
    <cfRule type="cellIs" dxfId="1270" priority="1165" operator="equal">
      <formula>1</formula>
    </cfRule>
    <cfRule type="cellIs" dxfId="1269" priority="1166" operator="equal">
      <formula>"grey"</formula>
    </cfRule>
    <cfRule type="cellIs" dxfId="1268" priority="1167" operator="equal">
      <formula>0</formula>
    </cfRule>
  </conditionalFormatting>
  <conditionalFormatting sqref="G140">
    <cfRule type="cellIs" dxfId="1267" priority="1160" operator="equal">
      <formula>"red"</formula>
    </cfRule>
  </conditionalFormatting>
  <conditionalFormatting sqref="F146:G146">
    <cfRule type="cellIs" dxfId="1266" priority="1150" operator="equal">
      <formula>"red"</formula>
    </cfRule>
    <cfRule type="cellIs" dxfId="1265" priority="1152" operator="equal">
      <formula>3</formula>
    </cfRule>
    <cfRule type="cellIs" dxfId="1264" priority="1153" operator="equal">
      <formula>"yellow"</formula>
    </cfRule>
    <cfRule type="cellIs" dxfId="1263" priority="1154" operator="equal">
      <formula>2</formula>
    </cfRule>
    <cfRule type="cellIs" dxfId="1262" priority="1155" operator="equal">
      <formula>"green"</formula>
    </cfRule>
    <cfRule type="cellIs" dxfId="1261" priority="1156" operator="equal">
      <formula>1</formula>
    </cfRule>
    <cfRule type="cellIs" dxfId="1260" priority="1157" operator="equal">
      <formula>"grey"</formula>
    </cfRule>
    <cfRule type="cellIs" dxfId="1259" priority="1158" operator="equal">
      <formula>0</formula>
    </cfRule>
  </conditionalFormatting>
  <conditionalFormatting sqref="G146">
    <cfRule type="cellIs" dxfId="1258" priority="1151" operator="equal">
      <formula>"red"</formula>
    </cfRule>
  </conditionalFormatting>
  <conditionalFormatting sqref="F146:G146">
    <cfRule type="cellIs" dxfId="1257" priority="1141" operator="equal">
      <formula>"red"</formula>
    </cfRule>
    <cfRule type="cellIs" dxfId="1256" priority="1143" operator="equal">
      <formula>3</formula>
    </cfRule>
    <cfRule type="cellIs" dxfId="1255" priority="1144" operator="equal">
      <formula>"yellow"</formula>
    </cfRule>
    <cfRule type="cellIs" dxfId="1254" priority="1145" operator="equal">
      <formula>2</formula>
    </cfRule>
    <cfRule type="cellIs" dxfId="1253" priority="1146" operator="equal">
      <formula>"green"</formula>
    </cfRule>
    <cfRule type="cellIs" dxfId="1252" priority="1147" operator="equal">
      <formula>1</formula>
    </cfRule>
    <cfRule type="cellIs" dxfId="1251" priority="1148" operator="equal">
      <formula>"grey"</formula>
    </cfRule>
    <cfRule type="cellIs" dxfId="1250" priority="1149" operator="equal">
      <formula>0</formula>
    </cfRule>
  </conditionalFormatting>
  <conditionalFormatting sqref="G146">
    <cfRule type="cellIs" dxfId="1249" priority="1142" operator="equal">
      <formula>"red"</formula>
    </cfRule>
  </conditionalFormatting>
  <conditionalFormatting sqref="F150:G150">
    <cfRule type="cellIs" dxfId="1248" priority="1015" operator="equal">
      <formula>"red"</formula>
    </cfRule>
    <cfRule type="cellIs" dxfId="1247" priority="1017" operator="equal">
      <formula>3</formula>
    </cfRule>
    <cfRule type="cellIs" dxfId="1246" priority="1018" operator="equal">
      <formula>"yellow"</formula>
    </cfRule>
    <cfRule type="cellIs" dxfId="1245" priority="1019" operator="equal">
      <formula>2</formula>
    </cfRule>
    <cfRule type="cellIs" dxfId="1244" priority="1020" operator="equal">
      <formula>"green"</formula>
    </cfRule>
    <cfRule type="cellIs" dxfId="1243" priority="1021" operator="equal">
      <formula>1</formula>
    </cfRule>
    <cfRule type="cellIs" dxfId="1242" priority="1022" operator="equal">
      <formula>"grey"</formula>
    </cfRule>
    <cfRule type="cellIs" dxfId="1241" priority="1023" operator="equal">
      <formula>0</formula>
    </cfRule>
  </conditionalFormatting>
  <conditionalFormatting sqref="G150">
    <cfRule type="cellIs" dxfId="1240" priority="1016" operator="equal">
      <formula>"red"</formula>
    </cfRule>
  </conditionalFormatting>
  <conditionalFormatting sqref="F149:G149">
    <cfRule type="cellIs" dxfId="1239" priority="1006" operator="equal">
      <formula>"red"</formula>
    </cfRule>
    <cfRule type="cellIs" dxfId="1238" priority="1008" operator="equal">
      <formula>3</formula>
    </cfRule>
    <cfRule type="cellIs" dxfId="1237" priority="1009" operator="equal">
      <formula>"yellow"</formula>
    </cfRule>
    <cfRule type="cellIs" dxfId="1236" priority="1010" operator="equal">
      <formula>2</formula>
    </cfRule>
    <cfRule type="cellIs" dxfId="1235" priority="1011" operator="equal">
      <formula>"green"</formula>
    </cfRule>
    <cfRule type="cellIs" dxfId="1234" priority="1012" operator="equal">
      <formula>1</formula>
    </cfRule>
    <cfRule type="cellIs" dxfId="1233" priority="1013" operator="equal">
      <formula>"grey"</formula>
    </cfRule>
    <cfRule type="cellIs" dxfId="1232" priority="1014" operator="equal">
      <formula>0</formula>
    </cfRule>
  </conditionalFormatting>
  <conditionalFormatting sqref="G149">
    <cfRule type="cellIs" dxfId="1231" priority="1007" operator="equal">
      <formula>"red"</formula>
    </cfRule>
  </conditionalFormatting>
  <conditionalFormatting sqref="F140:G140">
    <cfRule type="cellIs" dxfId="1230" priority="1087" operator="equal">
      <formula>"red"</formula>
    </cfRule>
    <cfRule type="cellIs" dxfId="1229" priority="1089" operator="equal">
      <formula>3</formula>
    </cfRule>
    <cfRule type="cellIs" dxfId="1228" priority="1090" operator="equal">
      <formula>"yellow"</formula>
    </cfRule>
    <cfRule type="cellIs" dxfId="1227" priority="1091" operator="equal">
      <formula>2</formula>
    </cfRule>
    <cfRule type="cellIs" dxfId="1226" priority="1092" operator="equal">
      <formula>"green"</formula>
    </cfRule>
    <cfRule type="cellIs" dxfId="1225" priority="1093" operator="equal">
      <formula>1</formula>
    </cfRule>
    <cfRule type="cellIs" dxfId="1224" priority="1094" operator="equal">
      <formula>"grey"</formula>
    </cfRule>
    <cfRule type="cellIs" dxfId="1223" priority="1095" operator="equal">
      <formula>0</formula>
    </cfRule>
  </conditionalFormatting>
  <conditionalFormatting sqref="G140">
    <cfRule type="cellIs" dxfId="1222" priority="1088" operator="equal">
      <formula>"red"</formula>
    </cfRule>
  </conditionalFormatting>
  <conditionalFormatting sqref="F133:G133">
    <cfRule type="cellIs" dxfId="1221" priority="1114" operator="equal">
      <formula>"red"</formula>
    </cfRule>
    <cfRule type="cellIs" dxfId="1220" priority="1116" operator="equal">
      <formula>3</formula>
    </cfRule>
    <cfRule type="cellIs" dxfId="1219" priority="1117" operator="equal">
      <formula>"yellow"</formula>
    </cfRule>
    <cfRule type="cellIs" dxfId="1218" priority="1118" operator="equal">
      <formula>2</formula>
    </cfRule>
    <cfRule type="cellIs" dxfId="1217" priority="1119" operator="equal">
      <formula>"green"</formula>
    </cfRule>
    <cfRule type="cellIs" dxfId="1216" priority="1120" operator="equal">
      <formula>1</formula>
    </cfRule>
    <cfRule type="cellIs" dxfId="1215" priority="1121" operator="equal">
      <formula>"grey"</formula>
    </cfRule>
    <cfRule type="cellIs" dxfId="1214" priority="1122" operator="equal">
      <formula>0</formula>
    </cfRule>
  </conditionalFormatting>
  <conditionalFormatting sqref="G133">
    <cfRule type="cellIs" dxfId="1213" priority="1115" operator="equal">
      <formula>"red"</formula>
    </cfRule>
  </conditionalFormatting>
  <conditionalFormatting sqref="F132:G132">
    <cfRule type="cellIs" dxfId="1212" priority="1105" operator="equal">
      <formula>"red"</formula>
    </cfRule>
    <cfRule type="cellIs" dxfId="1211" priority="1107" operator="equal">
      <formula>3</formula>
    </cfRule>
    <cfRule type="cellIs" dxfId="1210" priority="1108" operator="equal">
      <formula>"yellow"</formula>
    </cfRule>
    <cfRule type="cellIs" dxfId="1209" priority="1109" operator="equal">
      <formula>2</formula>
    </cfRule>
    <cfRule type="cellIs" dxfId="1208" priority="1110" operator="equal">
      <formula>"green"</formula>
    </cfRule>
    <cfRule type="cellIs" dxfId="1207" priority="1111" operator="equal">
      <formula>1</formula>
    </cfRule>
    <cfRule type="cellIs" dxfId="1206" priority="1112" operator="equal">
      <formula>"grey"</formula>
    </cfRule>
    <cfRule type="cellIs" dxfId="1205" priority="1113" operator="equal">
      <formula>0</formula>
    </cfRule>
  </conditionalFormatting>
  <conditionalFormatting sqref="G132">
    <cfRule type="cellIs" dxfId="1204" priority="1106" operator="equal">
      <formula>"red"</formula>
    </cfRule>
  </conditionalFormatting>
  <conditionalFormatting sqref="F154:G154">
    <cfRule type="cellIs" dxfId="1203" priority="1096" operator="equal">
      <formula>"red"</formula>
    </cfRule>
    <cfRule type="cellIs" dxfId="1202" priority="1098" operator="equal">
      <formula>3</formula>
    </cfRule>
    <cfRule type="cellIs" dxfId="1201" priority="1099" operator="equal">
      <formula>"yellow"</formula>
    </cfRule>
    <cfRule type="cellIs" dxfId="1200" priority="1100" operator="equal">
      <formula>2</formula>
    </cfRule>
    <cfRule type="cellIs" dxfId="1199" priority="1101" operator="equal">
      <formula>"green"</formula>
    </cfRule>
    <cfRule type="cellIs" dxfId="1198" priority="1102" operator="equal">
      <formula>1</formula>
    </cfRule>
    <cfRule type="cellIs" dxfId="1197" priority="1103" operator="equal">
      <formula>"grey"</formula>
    </cfRule>
    <cfRule type="cellIs" dxfId="1196" priority="1104" operator="equal">
      <formula>0</formula>
    </cfRule>
  </conditionalFormatting>
  <conditionalFormatting sqref="G154">
    <cfRule type="cellIs" dxfId="1195" priority="1097" operator="equal">
      <formula>"red"</formula>
    </cfRule>
  </conditionalFormatting>
  <conditionalFormatting sqref="F140:G140">
    <cfRule type="cellIs" dxfId="1194" priority="1078" operator="equal">
      <formula>"red"</formula>
    </cfRule>
    <cfRule type="cellIs" dxfId="1193" priority="1080" operator="equal">
      <formula>3</formula>
    </cfRule>
    <cfRule type="cellIs" dxfId="1192" priority="1081" operator="equal">
      <formula>"yellow"</formula>
    </cfRule>
    <cfRule type="cellIs" dxfId="1191" priority="1082" operator="equal">
      <formula>2</formula>
    </cfRule>
    <cfRule type="cellIs" dxfId="1190" priority="1083" operator="equal">
      <formula>"green"</formula>
    </cfRule>
    <cfRule type="cellIs" dxfId="1189" priority="1084" operator="equal">
      <formula>1</formula>
    </cfRule>
    <cfRule type="cellIs" dxfId="1188" priority="1085" operator="equal">
      <formula>"grey"</formula>
    </cfRule>
    <cfRule type="cellIs" dxfId="1187" priority="1086" operator="equal">
      <formula>0</formula>
    </cfRule>
  </conditionalFormatting>
  <conditionalFormatting sqref="G140">
    <cfRule type="cellIs" dxfId="1186" priority="1079" operator="equal">
      <formula>"red"</formula>
    </cfRule>
  </conditionalFormatting>
  <conditionalFormatting sqref="F146:G146">
    <cfRule type="cellIs" dxfId="1185" priority="1069" operator="equal">
      <formula>"red"</formula>
    </cfRule>
    <cfRule type="cellIs" dxfId="1184" priority="1071" operator="equal">
      <formula>3</formula>
    </cfRule>
    <cfRule type="cellIs" dxfId="1183" priority="1072" operator="equal">
      <formula>"yellow"</formula>
    </cfRule>
    <cfRule type="cellIs" dxfId="1182" priority="1073" operator="equal">
      <formula>2</formula>
    </cfRule>
    <cfRule type="cellIs" dxfId="1181" priority="1074" operator="equal">
      <formula>"green"</formula>
    </cfRule>
    <cfRule type="cellIs" dxfId="1180" priority="1075" operator="equal">
      <formula>1</formula>
    </cfRule>
    <cfRule type="cellIs" dxfId="1179" priority="1076" operator="equal">
      <formula>"grey"</formula>
    </cfRule>
    <cfRule type="cellIs" dxfId="1178" priority="1077" operator="equal">
      <formula>0</formula>
    </cfRule>
  </conditionalFormatting>
  <conditionalFormatting sqref="G146">
    <cfRule type="cellIs" dxfId="1177" priority="1070" operator="equal">
      <formula>"red"</formula>
    </cfRule>
  </conditionalFormatting>
  <conditionalFormatting sqref="F146:G146">
    <cfRule type="cellIs" dxfId="1176" priority="1060" operator="equal">
      <formula>"red"</formula>
    </cfRule>
    <cfRule type="cellIs" dxfId="1175" priority="1062" operator="equal">
      <formula>3</formula>
    </cfRule>
    <cfRule type="cellIs" dxfId="1174" priority="1063" operator="equal">
      <formula>"yellow"</formula>
    </cfRule>
    <cfRule type="cellIs" dxfId="1173" priority="1064" operator="equal">
      <formula>2</formula>
    </cfRule>
    <cfRule type="cellIs" dxfId="1172" priority="1065" operator="equal">
      <formula>"green"</formula>
    </cfRule>
    <cfRule type="cellIs" dxfId="1171" priority="1066" operator="equal">
      <formula>1</formula>
    </cfRule>
    <cfRule type="cellIs" dxfId="1170" priority="1067" operator="equal">
      <formula>"grey"</formula>
    </cfRule>
    <cfRule type="cellIs" dxfId="1169" priority="1068" operator="equal">
      <formula>0</formula>
    </cfRule>
  </conditionalFormatting>
  <conditionalFormatting sqref="G146">
    <cfRule type="cellIs" dxfId="1168" priority="1061" operator="equal">
      <formula>"red"</formula>
    </cfRule>
  </conditionalFormatting>
  <conditionalFormatting sqref="F139:G139">
    <cfRule type="cellIs" dxfId="1167" priority="1051" operator="equal">
      <formula>"red"</formula>
    </cfRule>
    <cfRule type="cellIs" dxfId="1166" priority="1053" operator="equal">
      <formula>3</formula>
    </cfRule>
    <cfRule type="cellIs" dxfId="1165" priority="1054" operator="equal">
      <formula>"yellow"</formula>
    </cfRule>
    <cfRule type="cellIs" dxfId="1164" priority="1055" operator="equal">
      <formula>2</formula>
    </cfRule>
    <cfRule type="cellIs" dxfId="1163" priority="1056" operator="equal">
      <formula>"green"</formula>
    </cfRule>
    <cfRule type="cellIs" dxfId="1162" priority="1057" operator="equal">
      <formula>1</formula>
    </cfRule>
    <cfRule type="cellIs" dxfId="1161" priority="1058" operator="equal">
      <formula>"grey"</formula>
    </cfRule>
    <cfRule type="cellIs" dxfId="1160" priority="1059" operator="equal">
      <formula>0</formula>
    </cfRule>
  </conditionalFormatting>
  <conditionalFormatting sqref="G139">
    <cfRule type="cellIs" dxfId="1159" priority="1052" operator="equal">
      <formula>"red"</formula>
    </cfRule>
  </conditionalFormatting>
  <conditionalFormatting sqref="F139:G139">
    <cfRule type="cellIs" dxfId="1158" priority="1042" operator="equal">
      <formula>"red"</formula>
    </cfRule>
    <cfRule type="cellIs" dxfId="1157" priority="1044" operator="equal">
      <formula>3</formula>
    </cfRule>
    <cfRule type="cellIs" dxfId="1156" priority="1045" operator="equal">
      <formula>"yellow"</formula>
    </cfRule>
    <cfRule type="cellIs" dxfId="1155" priority="1046" operator="equal">
      <formula>2</formula>
    </cfRule>
    <cfRule type="cellIs" dxfId="1154" priority="1047" operator="equal">
      <formula>"green"</formula>
    </cfRule>
    <cfRule type="cellIs" dxfId="1153" priority="1048" operator="equal">
      <formula>1</formula>
    </cfRule>
    <cfRule type="cellIs" dxfId="1152" priority="1049" operator="equal">
      <formula>"grey"</formula>
    </cfRule>
    <cfRule type="cellIs" dxfId="1151" priority="1050" operator="equal">
      <formula>0</formula>
    </cfRule>
  </conditionalFormatting>
  <conditionalFormatting sqref="G139">
    <cfRule type="cellIs" dxfId="1150" priority="1043" operator="equal">
      <formula>"red"</formula>
    </cfRule>
  </conditionalFormatting>
  <conditionalFormatting sqref="F145:G145">
    <cfRule type="cellIs" dxfId="1149" priority="1033" operator="equal">
      <formula>"red"</formula>
    </cfRule>
    <cfRule type="cellIs" dxfId="1148" priority="1035" operator="equal">
      <formula>3</formula>
    </cfRule>
    <cfRule type="cellIs" dxfId="1147" priority="1036" operator="equal">
      <formula>"yellow"</formula>
    </cfRule>
    <cfRule type="cellIs" dxfId="1146" priority="1037" operator="equal">
      <formula>2</formula>
    </cfRule>
    <cfRule type="cellIs" dxfId="1145" priority="1038" operator="equal">
      <formula>"green"</formula>
    </cfRule>
    <cfRule type="cellIs" dxfId="1144" priority="1039" operator="equal">
      <formula>1</formula>
    </cfRule>
    <cfRule type="cellIs" dxfId="1143" priority="1040" operator="equal">
      <formula>"grey"</formula>
    </cfRule>
    <cfRule type="cellIs" dxfId="1142" priority="1041" operator="equal">
      <formula>0</formula>
    </cfRule>
  </conditionalFormatting>
  <conditionalFormatting sqref="G145">
    <cfRule type="cellIs" dxfId="1141" priority="1034" operator="equal">
      <formula>"red"</formula>
    </cfRule>
  </conditionalFormatting>
  <conditionalFormatting sqref="F145:G145">
    <cfRule type="cellIs" dxfId="1140" priority="1024" operator="equal">
      <formula>"red"</formula>
    </cfRule>
    <cfRule type="cellIs" dxfId="1139" priority="1026" operator="equal">
      <formula>3</formula>
    </cfRule>
    <cfRule type="cellIs" dxfId="1138" priority="1027" operator="equal">
      <formula>"yellow"</formula>
    </cfRule>
    <cfRule type="cellIs" dxfId="1137" priority="1028" operator="equal">
      <formula>2</formula>
    </cfRule>
    <cfRule type="cellIs" dxfId="1136" priority="1029" operator="equal">
      <formula>"green"</formula>
    </cfRule>
    <cfRule type="cellIs" dxfId="1135" priority="1030" operator="equal">
      <formula>1</formula>
    </cfRule>
    <cfRule type="cellIs" dxfId="1134" priority="1031" operator="equal">
      <formula>"grey"</formula>
    </cfRule>
    <cfRule type="cellIs" dxfId="1133" priority="1032" operator="equal">
      <formula>0</formula>
    </cfRule>
  </conditionalFormatting>
  <conditionalFormatting sqref="G145">
    <cfRule type="cellIs" dxfId="1132" priority="1025" operator="equal">
      <formula>"red"</formula>
    </cfRule>
  </conditionalFormatting>
  <conditionalFormatting sqref="F153:G153">
    <cfRule type="cellIs" dxfId="1131" priority="997" operator="equal">
      <formula>"red"</formula>
    </cfRule>
    <cfRule type="cellIs" dxfId="1130" priority="999" operator="equal">
      <formula>3</formula>
    </cfRule>
    <cfRule type="cellIs" dxfId="1129" priority="1000" operator="equal">
      <formula>"yellow"</formula>
    </cfRule>
    <cfRule type="cellIs" dxfId="1128" priority="1001" operator="equal">
      <formula>2</formula>
    </cfRule>
    <cfRule type="cellIs" dxfId="1127" priority="1002" operator="equal">
      <formula>"green"</formula>
    </cfRule>
    <cfRule type="cellIs" dxfId="1126" priority="1003" operator="equal">
      <formula>1</formula>
    </cfRule>
    <cfRule type="cellIs" dxfId="1125" priority="1004" operator="equal">
      <formula>"grey"</formula>
    </cfRule>
    <cfRule type="cellIs" dxfId="1124" priority="1005" operator="equal">
      <formula>0</formula>
    </cfRule>
  </conditionalFormatting>
  <conditionalFormatting sqref="G153">
    <cfRule type="cellIs" dxfId="1123" priority="998" operator="equal">
      <formula>"red"</formula>
    </cfRule>
  </conditionalFormatting>
  <conditionalFormatting sqref="F156:G156">
    <cfRule type="cellIs" dxfId="1122" priority="961" operator="equal">
      <formula>"red"</formula>
    </cfRule>
    <cfRule type="cellIs" dxfId="1121" priority="963" operator="equal">
      <formula>3</formula>
    </cfRule>
    <cfRule type="cellIs" dxfId="1120" priority="964" operator="equal">
      <formula>"yellow"</formula>
    </cfRule>
    <cfRule type="cellIs" dxfId="1119" priority="965" operator="equal">
      <formula>2</formula>
    </cfRule>
    <cfRule type="cellIs" dxfId="1118" priority="966" operator="equal">
      <formula>"green"</formula>
    </cfRule>
    <cfRule type="cellIs" dxfId="1117" priority="967" operator="equal">
      <formula>1</formula>
    </cfRule>
    <cfRule type="cellIs" dxfId="1116" priority="968" operator="equal">
      <formula>"grey"</formula>
    </cfRule>
    <cfRule type="cellIs" dxfId="1115" priority="969" operator="equal">
      <formula>0</formula>
    </cfRule>
  </conditionalFormatting>
  <conditionalFormatting sqref="G156">
    <cfRule type="cellIs" dxfId="1114" priority="962" operator="equal">
      <formula>"red"</formula>
    </cfRule>
  </conditionalFormatting>
  <conditionalFormatting sqref="F157:G157">
    <cfRule type="cellIs" dxfId="1113" priority="952" operator="equal">
      <formula>"red"</formula>
    </cfRule>
    <cfRule type="cellIs" dxfId="1112" priority="954" operator="equal">
      <formula>3</formula>
    </cfRule>
    <cfRule type="cellIs" dxfId="1111" priority="955" operator="equal">
      <formula>"yellow"</formula>
    </cfRule>
    <cfRule type="cellIs" dxfId="1110" priority="956" operator="equal">
      <formula>2</formula>
    </cfRule>
    <cfRule type="cellIs" dxfId="1109" priority="957" operator="equal">
      <formula>"green"</formula>
    </cfRule>
    <cfRule type="cellIs" dxfId="1108" priority="958" operator="equal">
      <formula>1</formula>
    </cfRule>
    <cfRule type="cellIs" dxfId="1107" priority="959" operator="equal">
      <formula>"grey"</formula>
    </cfRule>
    <cfRule type="cellIs" dxfId="1106" priority="960" operator="equal">
      <formula>0</formula>
    </cfRule>
  </conditionalFormatting>
  <conditionalFormatting sqref="G157">
    <cfRule type="cellIs" dxfId="1105" priority="953" operator="equal">
      <formula>"red"</formula>
    </cfRule>
  </conditionalFormatting>
  <conditionalFormatting sqref="F216:G216">
    <cfRule type="cellIs" dxfId="1104" priority="988" operator="equal">
      <formula>"red"</formula>
    </cfRule>
    <cfRule type="cellIs" dxfId="1103" priority="990" operator="equal">
      <formula>3</formula>
    </cfRule>
    <cfRule type="cellIs" dxfId="1102" priority="991" operator="equal">
      <formula>"yellow"</formula>
    </cfRule>
    <cfRule type="cellIs" dxfId="1101" priority="992" operator="equal">
      <formula>2</formula>
    </cfRule>
    <cfRule type="cellIs" dxfId="1100" priority="993" operator="equal">
      <formula>"green"</formula>
    </cfRule>
    <cfRule type="cellIs" dxfId="1099" priority="994" operator="equal">
      <formula>1</formula>
    </cfRule>
    <cfRule type="cellIs" dxfId="1098" priority="995" operator="equal">
      <formula>"grey"</formula>
    </cfRule>
    <cfRule type="cellIs" dxfId="1097" priority="996" operator="equal">
      <formula>0</formula>
    </cfRule>
  </conditionalFormatting>
  <conditionalFormatting sqref="G216">
    <cfRule type="cellIs" dxfId="1096" priority="989" operator="equal">
      <formula>"red"</formula>
    </cfRule>
  </conditionalFormatting>
  <conditionalFormatting sqref="F107:G107">
    <cfRule type="cellIs" dxfId="1095" priority="979" operator="equal">
      <formula>"red"</formula>
    </cfRule>
    <cfRule type="cellIs" dxfId="1094" priority="981" operator="equal">
      <formula>3</formula>
    </cfRule>
    <cfRule type="cellIs" dxfId="1093" priority="982" operator="equal">
      <formula>"yellow"</formula>
    </cfRule>
    <cfRule type="cellIs" dxfId="1092" priority="983" operator="equal">
      <formula>2</formula>
    </cfRule>
    <cfRule type="cellIs" dxfId="1091" priority="984" operator="equal">
      <formula>"green"</formula>
    </cfRule>
    <cfRule type="cellIs" dxfId="1090" priority="985" operator="equal">
      <formula>1</formula>
    </cfRule>
    <cfRule type="cellIs" dxfId="1089" priority="986" operator="equal">
      <formula>"grey"</formula>
    </cfRule>
    <cfRule type="cellIs" dxfId="1088" priority="987" operator="equal">
      <formula>0</formula>
    </cfRule>
  </conditionalFormatting>
  <conditionalFormatting sqref="G107">
    <cfRule type="cellIs" dxfId="1087" priority="980" operator="equal">
      <formula>"red"</formula>
    </cfRule>
  </conditionalFormatting>
  <conditionalFormatting sqref="F164:G164">
    <cfRule type="cellIs" dxfId="1086" priority="970" operator="equal">
      <formula>"red"</formula>
    </cfRule>
    <cfRule type="cellIs" dxfId="1085" priority="972" operator="equal">
      <formula>3</formula>
    </cfRule>
    <cfRule type="cellIs" dxfId="1084" priority="973" operator="equal">
      <formula>"yellow"</formula>
    </cfRule>
    <cfRule type="cellIs" dxfId="1083" priority="974" operator="equal">
      <formula>2</formula>
    </cfRule>
    <cfRule type="cellIs" dxfId="1082" priority="975" operator="equal">
      <formula>"green"</formula>
    </cfRule>
    <cfRule type="cellIs" dxfId="1081" priority="976" operator="equal">
      <formula>1</formula>
    </cfRule>
    <cfRule type="cellIs" dxfId="1080" priority="977" operator="equal">
      <formula>"grey"</formula>
    </cfRule>
    <cfRule type="cellIs" dxfId="1079" priority="978" operator="equal">
      <formula>0</formula>
    </cfRule>
  </conditionalFormatting>
  <conditionalFormatting sqref="G164">
    <cfRule type="cellIs" dxfId="1078" priority="971" operator="equal">
      <formula>"red"</formula>
    </cfRule>
  </conditionalFormatting>
  <conditionalFormatting sqref="F159:G159">
    <cfRule type="cellIs" dxfId="1077" priority="934" operator="equal">
      <formula>"red"</formula>
    </cfRule>
    <cfRule type="cellIs" dxfId="1076" priority="936" operator="equal">
      <formula>3</formula>
    </cfRule>
    <cfRule type="cellIs" dxfId="1075" priority="937" operator="equal">
      <formula>"yellow"</formula>
    </cfRule>
    <cfRule type="cellIs" dxfId="1074" priority="938" operator="equal">
      <formula>2</formula>
    </cfRule>
    <cfRule type="cellIs" dxfId="1073" priority="939" operator="equal">
      <formula>"green"</formula>
    </cfRule>
    <cfRule type="cellIs" dxfId="1072" priority="940" operator="equal">
      <formula>1</formula>
    </cfRule>
    <cfRule type="cellIs" dxfId="1071" priority="941" operator="equal">
      <formula>"grey"</formula>
    </cfRule>
    <cfRule type="cellIs" dxfId="1070" priority="942" operator="equal">
      <formula>0</formula>
    </cfRule>
  </conditionalFormatting>
  <conditionalFormatting sqref="G159">
    <cfRule type="cellIs" dxfId="1069" priority="935" operator="equal">
      <formula>"red"</formula>
    </cfRule>
  </conditionalFormatting>
  <conditionalFormatting sqref="F158:G158">
    <cfRule type="cellIs" dxfId="1068" priority="925" operator="equal">
      <formula>"red"</formula>
    </cfRule>
    <cfRule type="cellIs" dxfId="1067" priority="927" operator="equal">
      <formula>3</formula>
    </cfRule>
    <cfRule type="cellIs" dxfId="1066" priority="928" operator="equal">
      <formula>"yellow"</formula>
    </cfRule>
    <cfRule type="cellIs" dxfId="1065" priority="929" operator="equal">
      <formula>2</formula>
    </cfRule>
    <cfRule type="cellIs" dxfId="1064" priority="930" operator="equal">
      <formula>"green"</formula>
    </cfRule>
    <cfRule type="cellIs" dxfId="1063" priority="931" operator="equal">
      <formula>1</formula>
    </cfRule>
    <cfRule type="cellIs" dxfId="1062" priority="932" operator="equal">
      <formula>"grey"</formula>
    </cfRule>
    <cfRule type="cellIs" dxfId="1061" priority="933" operator="equal">
      <formula>0</formula>
    </cfRule>
  </conditionalFormatting>
  <conditionalFormatting sqref="G158">
    <cfRule type="cellIs" dxfId="1060" priority="926" operator="equal">
      <formula>"red"</formula>
    </cfRule>
  </conditionalFormatting>
  <conditionalFormatting sqref="F157:G157">
    <cfRule type="cellIs" dxfId="1059" priority="943" operator="equal">
      <formula>"red"</formula>
    </cfRule>
    <cfRule type="cellIs" dxfId="1058" priority="945" operator="equal">
      <formula>3</formula>
    </cfRule>
    <cfRule type="cellIs" dxfId="1057" priority="946" operator="equal">
      <formula>"yellow"</formula>
    </cfRule>
    <cfRule type="cellIs" dxfId="1056" priority="947" operator="equal">
      <formula>2</formula>
    </cfRule>
    <cfRule type="cellIs" dxfId="1055" priority="948" operator="equal">
      <formula>"green"</formula>
    </cfRule>
    <cfRule type="cellIs" dxfId="1054" priority="949" operator="equal">
      <formula>1</formula>
    </cfRule>
    <cfRule type="cellIs" dxfId="1053" priority="950" operator="equal">
      <formula>"grey"</formula>
    </cfRule>
    <cfRule type="cellIs" dxfId="1052" priority="951" operator="equal">
      <formula>0</formula>
    </cfRule>
  </conditionalFormatting>
  <conditionalFormatting sqref="G157">
    <cfRule type="cellIs" dxfId="1051" priority="944" operator="equal">
      <formula>"red"</formula>
    </cfRule>
  </conditionalFormatting>
  <conditionalFormatting sqref="F158:G158">
    <cfRule type="cellIs" dxfId="1050" priority="907" operator="equal">
      <formula>"red"</formula>
    </cfRule>
    <cfRule type="cellIs" dxfId="1049" priority="909" operator="equal">
      <formula>3</formula>
    </cfRule>
    <cfRule type="cellIs" dxfId="1048" priority="910" operator="equal">
      <formula>"yellow"</formula>
    </cfRule>
    <cfRule type="cellIs" dxfId="1047" priority="911" operator="equal">
      <formula>2</formula>
    </cfRule>
    <cfRule type="cellIs" dxfId="1046" priority="912" operator="equal">
      <formula>"green"</formula>
    </cfRule>
    <cfRule type="cellIs" dxfId="1045" priority="913" operator="equal">
      <formula>1</formula>
    </cfRule>
    <cfRule type="cellIs" dxfId="1044" priority="914" operator="equal">
      <formula>"grey"</formula>
    </cfRule>
    <cfRule type="cellIs" dxfId="1043" priority="915" operator="equal">
      <formula>0</formula>
    </cfRule>
  </conditionalFormatting>
  <conditionalFormatting sqref="G158">
    <cfRule type="cellIs" dxfId="1042" priority="908" operator="equal">
      <formula>"red"</formula>
    </cfRule>
  </conditionalFormatting>
  <conditionalFormatting sqref="F157:G157">
    <cfRule type="cellIs" dxfId="1041" priority="898" operator="equal">
      <formula>"red"</formula>
    </cfRule>
    <cfRule type="cellIs" dxfId="1040" priority="900" operator="equal">
      <formula>3</formula>
    </cfRule>
    <cfRule type="cellIs" dxfId="1039" priority="901" operator="equal">
      <formula>"yellow"</formula>
    </cfRule>
    <cfRule type="cellIs" dxfId="1038" priority="902" operator="equal">
      <formula>2</formula>
    </cfRule>
    <cfRule type="cellIs" dxfId="1037" priority="903" operator="equal">
      <formula>"green"</formula>
    </cfRule>
    <cfRule type="cellIs" dxfId="1036" priority="904" operator="equal">
      <formula>1</formula>
    </cfRule>
    <cfRule type="cellIs" dxfId="1035" priority="905" operator="equal">
      <formula>"grey"</formula>
    </cfRule>
    <cfRule type="cellIs" dxfId="1034" priority="906" operator="equal">
      <formula>0</formula>
    </cfRule>
  </conditionalFormatting>
  <conditionalFormatting sqref="G157">
    <cfRule type="cellIs" dxfId="1033" priority="899" operator="equal">
      <formula>"red"</formula>
    </cfRule>
  </conditionalFormatting>
  <conditionalFormatting sqref="F162:G162">
    <cfRule type="cellIs" dxfId="1032" priority="916" operator="equal">
      <formula>"red"</formula>
    </cfRule>
    <cfRule type="cellIs" dxfId="1031" priority="918" operator="equal">
      <formula>3</formula>
    </cfRule>
    <cfRule type="cellIs" dxfId="1030" priority="919" operator="equal">
      <formula>"yellow"</formula>
    </cfRule>
    <cfRule type="cellIs" dxfId="1029" priority="920" operator="equal">
      <formula>2</formula>
    </cfRule>
    <cfRule type="cellIs" dxfId="1028" priority="921" operator="equal">
      <formula>"green"</formula>
    </cfRule>
    <cfRule type="cellIs" dxfId="1027" priority="922" operator="equal">
      <formula>1</formula>
    </cfRule>
    <cfRule type="cellIs" dxfId="1026" priority="923" operator="equal">
      <formula>"grey"</formula>
    </cfRule>
    <cfRule type="cellIs" dxfId="1025" priority="924" operator="equal">
      <formula>0</formula>
    </cfRule>
  </conditionalFormatting>
  <conditionalFormatting sqref="G162">
    <cfRule type="cellIs" dxfId="1024" priority="917" operator="equal">
      <formula>"red"</formula>
    </cfRule>
  </conditionalFormatting>
  <conditionalFormatting sqref="F161:G161">
    <cfRule type="cellIs" dxfId="1023" priority="889" operator="equal">
      <formula>"red"</formula>
    </cfRule>
    <cfRule type="cellIs" dxfId="1022" priority="891" operator="equal">
      <formula>3</formula>
    </cfRule>
    <cfRule type="cellIs" dxfId="1021" priority="892" operator="equal">
      <formula>"yellow"</formula>
    </cfRule>
    <cfRule type="cellIs" dxfId="1020" priority="893" operator="equal">
      <formula>2</formula>
    </cfRule>
    <cfRule type="cellIs" dxfId="1019" priority="894" operator="equal">
      <formula>"green"</formula>
    </cfRule>
    <cfRule type="cellIs" dxfId="1018" priority="895" operator="equal">
      <formula>1</formula>
    </cfRule>
    <cfRule type="cellIs" dxfId="1017" priority="896" operator="equal">
      <formula>"grey"</formula>
    </cfRule>
    <cfRule type="cellIs" dxfId="1016" priority="897" operator="equal">
      <formula>0</formula>
    </cfRule>
  </conditionalFormatting>
  <conditionalFormatting sqref="G161">
    <cfRule type="cellIs" dxfId="1015" priority="890" operator="equal">
      <formula>"red"</formula>
    </cfRule>
  </conditionalFormatting>
  <conditionalFormatting sqref="F166:G166">
    <cfRule type="cellIs" dxfId="1014" priority="880" operator="equal">
      <formula>"red"</formula>
    </cfRule>
    <cfRule type="cellIs" dxfId="1013" priority="882" operator="equal">
      <formula>3</formula>
    </cfRule>
    <cfRule type="cellIs" dxfId="1012" priority="883" operator="equal">
      <formula>"yellow"</formula>
    </cfRule>
    <cfRule type="cellIs" dxfId="1011" priority="884" operator="equal">
      <formula>2</formula>
    </cfRule>
    <cfRule type="cellIs" dxfId="1010" priority="885" operator="equal">
      <formula>"green"</formula>
    </cfRule>
    <cfRule type="cellIs" dxfId="1009" priority="886" operator="equal">
      <formula>1</formula>
    </cfRule>
    <cfRule type="cellIs" dxfId="1008" priority="887" operator="equal">
      <formula>"grey"</formula>
    </cfRule>
    <cfRule type="cellIs" dxfId="1007" priority="888" operator="equal">
      <formula>0</formula>
    </cfRule>
  </conditionalFormatting>
  <conditionalFormatting sqref="G166">
    <cfRule type="cellIs" dxfId="1006" priority="881" operator="equal">
      <formula>"red"</formula>
    </cfRule>
  </conditionalFormatting>
  <conditionalFormatting sqref="F169:G169">
    <cfRule type="cellIs" dxfId="1005" priority="871" operator="equal">
      <formula>"red"</formula>
    </cfRule>
    <cfRule type="cellIs" dxfId="1004" priority="873" operator="equal">
      <formula>3</formula>
    </cfRule>
    <cfRule type="cellIs" dxfId="1003" priority="874" operator="equal">
      <formula>"yellow"</formula>
    </cfRule>
    <cfRule type="cellIs" dxfId="1002" priority="875" operator="equal">
      <formula>2</formula>
    </cfRule>
    <cfRule type="cellIs" dxfId="1001" priority="876" operator="equal">
      <formula>"green"</formula>
    </cfRule>
    <cfRule type="cellIs" dxfId="1000" priority="877" operator="equal">
      <formula>1</formula>
    </cfRule>
    <cfRule type="cellIs" dxfId="999" priority="878" operator="equal">
      <formula>"grey"</formula>
    </cfRule>
    <cfRule type="cellIs" dxfId="998" priority="879" operator="equal">
      <formula>0</formula>
    </cfRule>
  </conditionalFormatting>
  <conditionalFormatting sqref="G169">
    <cfRule type="cellIs" dxfId="997" priority="872" operator="equal">
      <formula>"red"</formula>
    </cfRule>
  </conditionalFormatting>
  <conditionalFormatting sqref="F169:G169">
    <cfRule type="cellIs" dxfId="996" priority="862" operator="equal">
      <formula>"red"</formula>
    </cfRule>
    <cfRule type="cellIs" dxfId="995" priority="864" operator="equal">
      <formula>3</formula>
    </cfRule>
    <cfRule type="cellIs" dxfId="994" priority="865" operator="equal">
      <formula>"yellow"</formula>
    </cfRule>
    <cfRule type="cellIs" dxfId="993" priority="866" operator="equal">
      <formula>2</formula>
    </cfRule>
    <cfRule type="cellIs" dxfId="992" priority="867" operator="equal">
      <formula>"green"</formula>
    </cfRule>
    <cfRule type="cellIs" dxfId="991" priority="868" operator="equal">
      <formula>1</formula>
    </cfRule>
    <cfRule type="cellIs" dxfId="990" priority="869" operator="equal">
      <formula>"grey"</formula>
    </cfRule>
    <cfRule type="cellIs" dxfId="989" priority="870" operator="equal">
      <formula>0</formula>
    </cfRule>
  </conditionalFormatting>
  <conditionalFormatting sqref="G169">
    <cfRule type="cellIs" dxfId="988" priority="863" operator="equal">
      <formula>"red"</formula>
    </cfRule>
  </conditionalFormatting>
  <conditionalFormatting sqref="F168:G168">
    <cfRule type="cellIs" dxfId="987" priority="853" operator="equal">
      <formula>"red"</formula>
    </cfRule>
    <cfRule type="cellIs" dxfId="986" priority="855" operator="equal">
      <formula>3</formula>
    </cfRule>
    <cfRule type="cellIs" dxfId="985" priority="856" operator="equal">
      <formula>"yellow"</formula>
    </cfRule>
    <cfRule type="cellIs" dxfId="984" priority="857" operator="equal">
      <formula>2</formula>
    </cfRule>
    <cfRule type="cellIs" dxfId="983" priority="858" operator="equal">
      <formula>"green"</formula>
    </cfRule>
    <cfRule type="cellIs" dxfId="982" priority="859" operator="equal">
      <formula>1</formula>
    </cfRule>
    <cfRule type="cellIs" dxfId="981" priority="860" operator="equal">
      <formula>"grey"</formula>
    </cfRule>
    <cfRule type="cellIs" dxfId="980" priority="861" operator="equal">
      <formula>0</formula>
    </cfRule>
  </conditionalFormatting>
  <conditionalFormatting sqref="G168">
    <cfRule type="cellIs" dxfId="979" priority="854" operator="equal">
      <formula>"red"</formula>
    </cfRule>
  </conditionalFormatting>
  <conditionalFormatting sqref="F168:G168">
    <cfRule type="cellIs" dxfId="978" priority="844" operator="equal">
      <formula>"red"</formula>
    </cfRule>
    <cfRule type="cellIs" dxfId="977" priority="846" operator="equal">
      <formula>3</formula>
    </cfRule>
    <cfRule type="cellIs" dxfId="976" priority="847" operator="equal">
      <formula>"yellow"</formula>
    </cfRule>
    <cfRule type="cellIs" dxfId="975" priority="848" operator="equal">
      <formula>2</formula>
    </cfRule>
    <cfRule type="cellIs" dxfId="974" priority="849" operator="equal">
      <formula>"green"</formula>
    </cfRule>
    <cfRule type="cellIs" dxfId="973" priority="850" operator="equal">
      <formula>1</formula>
    </cfRule>
    <cfRule type="cellIs" dxfId="972" priority="851" operator="equal">
      <formula>"grey"</formula>
    </cfRule>
    <cfRule type="cellIs" dxfId="971" priority="852" operator="equal">
      <formula>0</formula>
    </cfRule>
  </conditionalFormatting>
  <conditionalFormatting sqref="G168">
    <cfRule type="cellIs" dxfId="970" priority="845" operator="equal">
      <formula>"red"</formula>
    </cfRule>
  </conditionalFormatting>
  <conditionalFormatting sqref="F174:G174">
    <cfRule type="cellIs" dxfId="969" priority="835" operator="equal">
      <formula>"red"</formula>
    </cfRule>
    <cfRule type="cellIs" dxfId="968" priority="837" operator="equal">
      <formula>3</formula>
    </cfRule>
    <cfRule type="cellIs" dxfId="967" priority="838" operator="equal">
      <formula>"yellow"</formula>
    </cfRule>
    <cfRule type="cellIs" dxfId="966" priority="839" operator="equal">
      <formula>2</formula>
    </cfRule>
    <cfRule type="cellIs" dxfId="965" priority="840" operator="equal">
      <formula>"green"</formula>
    </cfRule>
    <cfRule type="cellIs" dxfId="964" priority="841" operator="equal">
      <formula>1</formula>
    </cfRule>
    <cfRule type="cellIs" dxfId="963" priority="842" operator="equal">
      <formula>"grey"</formula>
    </cfRule>
    <cfRule type="cellIs" dxfId="962" priority="843" operator="equal">
      <formula>0</formula>
    </cfRule>
  </conditionalFormatting>
  <conditionalFormatting sqref="G174">
    <cfRule type="cellIs" dxfId="961" priority="836" operator="equal">
      <formula>"red"</formula>
    </cfRule>
  </conditionalFormatting>
  <conditionalFormatting sqref="F171:G171">
    <cfRule type="cellIs" dxfId="960" priority="826" operator="equal">
      <formula>"red"</formula>
    </cfRule>
    <cfRule type="cellIs" dxfId="959" priority="828" operator="equal">
      <formula>3</formula>
    </cfRule>
    <cfRule type="cellIs" dxfId="958" priority="829" operator="equal">
      <formula>"yellow"</formula>
    </cfRule>
    <cfRule type="cellIs" dxfId="957" priority="830" operator="equal">
      <formula>2</formula>
    </cfRule>
    <cfRule type="cellIs" dxfId="956" priority="831" operator="equal">
      <formula>"green"</formula>
    </cfRule>
    <cfRule type="cellIs" dxfId="955" priority="832" operator="equal">
      <formula>1</formula>
    </cfRule>
    <cfRule type="cellIs" dxfId="954" priority="833" operator="equal">
      <formula>"grey"</formula>
    </cfRule>
    <cfRule type="cellIs" dxfId="953" priority="834" operator="equal">
      <formula>0</formula>
    </cfRule>
  </conditionalFormatting>
  <conditionalFormatting sqref="G171">
    <cfRule type="cellIs" dxfId="952" priority="827" operator="equal">
      <formula>"red"</formula>
    </cfRule>
  </conditionalFormatting>
  <conditionalFormatting sqref="F174:G174">
    <cfRule type="cellIs" dxfId="951" priority="817" operator="equal">
      <formula>"red"</formula>
    </cfRule>
    <cfRule type="cellIs" dxfId="950" priority="819" operator="equal">
      <formula>3</formula>
    </cfRule>
    <cfRule type="cellIs" dxfId="949" priority="820" operator="equal">
      <formula>"yellow"</formula>
    </cfRule>
    <cfRule type="cellIs" dxfId="948" priority="821" operator="equal">
      <formula>2</formula>
    </cfRule>
    <cfRule type="cellIs" dxfId="947" priority="822" operator="equal">
      <formula>"green"</formula>
    </cfRule>
    <cfRule type="cellIs" dxfId="946" priority="823" operator="equal">
      <formula>1</formula>
    </cfRule>
    <cfRule type="cellIs" dxfId="945" priority="824" operator="equal">
      <formula>"grey"</formula>
    </cfRule>
    <cfRule type="cellIs" dxfId="944" priority="825" operator="equal">
      <formula>0</formula>
    </cfRule>
  </conditionalFormatting>
  <conditionalFormatting sqref="G174">
    <cfRule type="cellIs" dxfId="943" priority="818" operator="equal">
      <formula>"red"</formula>
    </cfRule>
  </conditionalFormatting>
  <conditionalFormatting sqref="F174:G174">
    <cfRule type="cellIs" dxfId="942" priority="808" operator="equal">
      <formula>"red"</formula>
    </cfRule>
    <cfRule type="cellIs" dxfId="941" priority="810" operator="equal">
      <formula>3</formula>
    </cfRule>
    <cfRule type="cellIs" dxfId="940" priority="811" operator="equal">
      <formula>"yellow"</formula>
    </cfRule>
    <cfRule type="cellIs" dxfId="939" priority="812" operator="equal">
      <formula>2</formula>
    </cfRule>
    <cfRule type="cellIs" dxfId="938" priority="813" operator="equal">
      <formula>"green"</formula>
    </cfRule>
    <cfRule type="cellIs" dxfId="937" priority="814" operator="equal">
      <formula>1</formula>
    </cfRule>
    <cfRule type="cellIs" dxfId="936" priority="815" operator="equal">
      <formula>"grey"</formula>
    </cfRule>
    <cfRule type="cellIs" dxfId="935" priority="816" operator="equal">
      <formula>0</formula>
    </cfRule>
  </conditionalFormatting>
  <conditionalFormatting sqref="G174">
    <cfRule type="cellIs" dxfId="934" priority="809" operator="equal">
      <formula>"red"</formula>
    </cfRule>
  </conditionalFormatting>
  <conditionalFormatting sqref="F173:G173">
    <cfRule type="cellIs" dxfId="933" priority="799" operator="equal">
      <formula>"red"</formula>
    </cfRule>
    <cfRule type="cellIs" dxfId="932" priority="801" operator="equal">
      <formula>3</formula>
    </cfRule>
    <cfRule type="cellIs" dxfId="931" priority="802" operator="equal">
      <formula>"yellow"</formula>
    </cfRule>
    <cfRule type="cellIs" dxfId="930" priority="803" operator="equal">
      <formula>2</formula>
    </cfRule>
    <cfRule type="cellIs" dxfId="929" priority="804" operator="equal">
      <formula>"green"</formula>
    </cfRule>
    <cfRule type="cellIs" dxfId="928" priority="805" operator="equal">
      <formula>1</formula>
    </cfRule>
    <cfRule type="cellIs" dxfId="927" priority="806" operator="equal">
      <formula>"grey"</formula>
    </cfRule>
    <cfRule type="cellIs" dxfId="926" priority="807" operator="equal">
      <formula>0</formula>
    </cfRule>
  </conditionalFormatting>
  <conditionalFormatting sqref="G173">
    <cfRule type="cellIs" dxfId="925" priority="800" operator="equal">
      <formula>"red"</formula>
    </cfRule>
  </conditionalFormatting>
  <conditionalFormatting sqref="F173:G173">
    <cfRule type="cellIs" dxfId="924" priority="790" operator="equal">
      <formula>"red"</formula>
    </cfRule>
    <cfRule type="cellIs" dxfId="923" priority="792" operator="equal">
      <formula>3</formula>
    </cfRule>
    <cfRule type="cellIs" dxfId="922" priority="793" operator="equal">
      <formula>"yellow"</formula>
    </cfRule>
    <cfRule type="cellIs" dxfId="921" priority="794" operator="equal">
      <formula>2</formula>
    </cfRule>
    <cfRule type="cellIs" dxfId="920" priority="795" operator="equal">
      <formula>"green"</formula>
    </cfRule>
    <cfRule type="cellIs" dxfId="919" priority="796" operator="equal">
      <formula>1</formula>
    </cfRule>
    <cfRule type="cellIs" dxfId="918" priority="797" operator="equal">
      <formula>"grey"</formula>
    </cfRule>
    <cfRule type="cellIs" dxfId="917" priority="798" operator="equal">
      <formula>0</formula>
    </cfRule>
  </conditionalFormatting>
  <conditionalFormatting sqref="G173">
    <cfRule type="cellIs" dxfId="916" priority="791" operator="equal">
      <formula>"red"</formula>
    </cfRule>
  </conditionalFormatting>
  <conditionalFormatting sqref="F165:G165">
    <cfRule type="cellIs" dxfId="915" priority="772" operator="equal">
      <formula>"red"</formula>
    </cfRule>
    <cfRule type="cellIs" dxfId="914" priority="774" operator="equal">
      <formula>3</formula>
    </cfRule>
    <cfRule type="cellIs" dxfId="913" priority="775" operator="equal">
      <formula>"yellow"</formula>
    </cfRule>
    <cfRule type="cellIs" dxfId="912" priority="776" operator="equal">
      <formula>2</formula>
    </cfRule>
    <cfRule type="cellIs" dxfId="911" priority="777" operator="equal">
      <formula>"green"</formula>
    </cfRule>
    <cfRule type="cellIs" dxfId="910" priority="778" operator="equal">
      <formula>1</formula>
    </cfRule>
    <cfRule type="cellIs" dxfId="909" priority="779" operator="equal">
      <formula>"grey"</formula>
    </cfRule>
    <cfRule type="cellIs" dxfId="908" priority="780" operator="equal">
      <formula>0</formula>
    </cfRule>
  </conditionalFormatting>
  <conditionalFormatting sqref="G165">
    <cfRule type="cellIs" dxfId="907" priority="773" operator="equal">
      <formula>"red"</formula>
    </cfRule>
  </conditionalFormatting>
  <conditionalFormatting sqref="F165:G165">
    <cfRule type="cellIs" dxfId="906" priority="781" operator="equal">
      <formula>"red"</formula>
    </cfRule>
    <cfRule type="cellIs" dxfId="905" priority="783" operator="equal">
      <formula>3</formula>
    </cfRule>
    <cfRule type="cellIs" dxfId="904" priority="784" operator="equal">
      <formula>"yellow"</formula>
    </cfRule>
    <cfRule type="cellIs" dxfId="903" priority="785" operator="equal">
      <formula>2</formula>
    </cfRule>
    <cfRule type="cellIs" dxfId="902" priority="786" operator="equal">
      <formula>"green"</formula>
    </cfRule>
    <cfRule type="cellIs" dxfId="901" priority="787" operator="equal">
      <formula>1</formula>
    </cfRule>
    <cfRule type="cellIs" dxfId="900" priority="788" operator="equal">
      <formula>"grey"</formula>
    </cfRule>
    <cfRule type="cellIs" dxfId="899" priority="789" operator="equal">
      <formula>0</formula>
    </cfRule>
  </conditionalFormatting>
  <conditionalFormatting sqref="G165">
    <cfRule type="cellIs" dxfId="898" priority="782" operator="equal">
      <formula>"red"</formula>
    </cfRule>
  </conditionalFormatting>
  <conditionalFormatting sqref="F165:G165">
    <cfRule type="cellIs" dxfId="897" priority="763" operator="equal">
      <formula>"red"</formula>
    </cfRule>
    <cfRule type="cellIs" dxfId="896" priority="765" operator="equal">
      <formula>3</formula>
    </cfRule>
    <cfRule type="cellIs" dxfId="895" priority="766" operator="equal">
      <formula>"yellow"</formula>
    </cfRule>
    <cfRule type="cellIs" dxfId="894" priority="767" operator="equal">
      <formula>2</formula>
    </cfRule>
    <cfRule type="cellIs" dxfId="893" priority="768" operator="equal">
      <formula>"green"</formula>
    </cfRule>
    <cfRule type="cellIs" dxfId="892" priority="769" operator="equal">
      <formula>1</formula>
    </cfRule>
    <cfRule type="cellIs" dxfId="891" priority="770" operator="equal">
      <formula>"grey"</formula>
    </cfRule>
    <cfRule type="cellIs" dxfId="890" priority="771" operator="equal">
      <formula>0</formula>
    </cfRule>
  </conditionalFormatting>
  <conditionalFormatting sqref="G165">
    <cfRule type="cellIs" dxfId="889" priority="764" operator="equal">
      <formula>"red"</formula>
    </cfRule>
  </conditionalFormatting>
  <conditionalFormatting sqref="F170:G170">
    <cfRule type="cellIs" dxfId="888" priority="754" operator="equal">
      <formula>"red"</formula>
    </cfRule>
    <cfRule type="cellIs" dxfId="887" priority="756" operator="equal">
      <formula>3</formula>
    </cfRule>
    <cfRule type="cellIs" dxfId="886" priority="757" operator="equal">
      <formula>"yellow"</formula>
    </cfRule>
    <cfRule type="cellIs" dxfId="885" priority="758" operator="equal">
      <formula>2</formula>
    </cfRule>
    <cfRule type="cellIs" dxfId="884" priority="759" operator="equal">
      <formula>"green"</formula>
    </cfRule>
    <cfRule type="cellIs" dxfId="883" priority="760" operator="equal">
      <formula>1</formula>
    </cfRule>
    <cfRule type="cellIs" dxfId="882" priority="761" operator="equal">
      <formula>"grey"</formula>
    </cfRule>
    <cfRule type="cellIs" dxfId="881" priority="762" operator="equal">
      <formula>0</formula>
    </cfRule>
  </conditionalFormatting>
  <conditionalFormatting sqref="G170">
    <cfRule type="cellIs" dxfId="880" priority="755" operator="equal">
      <formula>"red"</formula>
    </cfRule>
  </conditionalFormatting>
  <conditionalFormatting sqref="F186:G186">
    <cfRule type="cellIs" dxfId="879" priority="736" operator="equal">
      <formula>"red"</formula>
    </cfRule>
    <cfRule type="cellIs" dxfId="878" priority="738" operator="equal">
      <formula>3</formula>
    </cfRule>
    <cfRule type="cellIs" dxfId="877" priority="739" operator="equal">
      <formula>"yellow"</formula>
    </cfRule>
    <cfRule type="cellIs" dxfId="876" priority="740" operator="equal">
      <formula>2</formula>
    </cfRule>
    <cfRule type="cellIs" dxfId="875" priority="741" operator="equal">
      <formula>"green"</formula>
    </cfRule>
    <cfRule type="cellIs" dxfId="874" priority="742" operator="equal">
      <formula>1</formula>
    </cfRule>
    <cfRule type="cellIs" dxfId="873" priority="743" operator="equal">
      <formula>"grey"</formula>
    </cfRule>
    <cfRule type="cellIs" dxfId="872" priority="744" operator="equal">
      <formula>0</formula>
    </cfRule>
  </conditionalFormatting>
  <conditionalFormatting sqref="G186">
    <cfRule type="cellIs" dxfId="871" priority="737" operator="equal">
      <formula>"red"</formula>
    </cfRule>
  </conditionalFormatting>
  <conditionalFormatting sqref="F189:G189">
    <cfRule type="cellIs" dxfId="870" priority="745" operator="equal">
      <formula>"red"</formula>
    </cfRule>
    <cfRule type="cellIs" dxfId="869" priority="747" operator="equal">
      <formula>3</formula>
    </cfRule>
    <cfRule type="cellIs" dxfId="868" priority="748" operator="equal">
      <formula>"yellow"</formula>
    </cfRule>
    <cfRule type="cellIs" dxfId="867" priority="749" operator="equal">
      <formula>2</formula>
    </cfRule>
    <cfRule type="cellIs" dxfId="866" priority="750" operator="equal">
      <formula>"green"</formula>
    </cfRule>
    <cfRule type="cellIs" dxfId="865" priority="751" operator="equal">
      <formula>1</formula>
    </cfRule>
    <cfRule type="cellIs" dxfId="864" priority="752" operator="equal">
      <formula>"grey"</formula>
    </cfRule>
    <cfRule type="cellIs" dxfId="863" priority="753" operator="equal">
      <formula>0</formula>
    </cfRule>
  </conditionalFormatting>
  <conditionalFormatting sqref="G189">
    <cfRule type="cellIs" dxfId="862" priority="746" operator="equal">
      <formula>"red"</formula>
    </cfRule>
  </conditionalFormatting>
  <conditionalFormatting sqref="F183:G183">
    <cfRule type="cellIs" dxfId="861" priority="727" operator="equal">
      <formula>"red"</formula>
    </cfRule>
    <cfRule type="cellIs" dxfId="860" priority="729" operator="equal">
      <formula>3</formula>
    </cfRule>
    <cfRule type="cellIs" dxfId="859" priority="730" operator="equal">
      <formula>"yellow"</formula>
    </cfRule>
    <cfRule type="cellIs" dxfId="858" priority="731" operator="equal">
      <formula>2</formula>
    </cfRule>
    <cfRule type="cellIs" dxfId="857" priority="732" operator="equal">
      <formula>"green"</formula>
    </cfRule>
    <cfRule type="cellIs" dxfId="856" priority="733" operator="equal">
      <formula>1</formula>
    </cfRule>
    <cfRule type="cellIs" dxfId="855" priority="734" operator="equal">
      <formula>"grey"</formula>
    </cfRule>
    <cfRule type="cellIs" dxfId="854" priority="735" operator="equal">
      <formula>0</formula>
    </cfRule>
  </conditionalFormatting>
  <conditionalFormatting sqref="G183">
    <cfRule type="cellIs" dxfId="853" priority="728" operator="equal">
      <formula>"red"</formula>
    </cfRule>
  </conditionalFormatting>
  <conditionalFormatting sqref="F178:G178">
    <cfRule type="cellIs" dxfId="852" priority="718" operator="equal">
      <formula>"red"</formula>
    </cfRule>
    <cfRule type="cellIs" dxfId="851" priority="720" operator="equal">
      <formula>3</formula>
    </cfRule>
    <cfRule type="cellIs" dxfId="850" priority="721" operator="equal">
      <formula>"yellow"</formula>
    </cfRule>
    <cfRule type="cellIs" dxfId="849" priority="722" operator="equal">
      <formula>2</formula>
    </cfRule>
    <cfRule type="cellIs" dxfId="848" priority="723" operator="equal">
      <formula>"green"</formula>
    </cfRule>
    <cfRule type="cellIs" dxfId="847" priority="724" operator="equal">
      <formula>1</formula>
    </cfRule>
    <cfRule type="cellIs" dxfId="846" priority="725" operator="equal">
      <formula>"grey"</formula>
    </cfRule>
    <cfRule type="cellIs" dxfId="845" priority="726" operator="equal">
      <formula>0</formula>
    </cfRule>
  </conditionalFormatting>
  <conditionalFormatting sqref="G178">
    <cfRule type="cellIs" dxfId="844" priority="719" operator="equal">
      <formula>"red"</formula>
    </cfRule>
  </conditionalFormatting>
  <conditionalFormatting sqref="F152:G152">
    <cfRule type="cellIs" dxfId="843" priority="710" operator="equal">
      <formula>"red"</formula>
    </cfRule>
    <cfRule type="cellIs" dxfId="842" priority="6909" operator="equal">
      <formula>3</formula>
    </cfRule>
  </conditionalFormatting>
  <conditionalFormatting sqref="G152">
    <cfRule type="cellIs" dxfId="841" priority="709" operator="equal">
      <formula>"red"</formula>
    </cfRule>
  </conditionalFormatting>
  <conditionalFormatting sqref="F151:G151">
    <cfRule type="cellIs" dxfId="840" priority="701" operator="equal">
      <formula>"red"</formula>
    </cfRule>
    <cfRule type="cellIs" dxfId="839" priority="6910" operator="equal">
      <formula>3</formula>
    </cfRule>
  </conditionalFormatting>
  <conditionalFormatting sqref="G151">
    <cfRule type="cellIs" dxfId="838" priority="700" operator="equal">
      <formula>"red"</formula>
    </cfRule>
  </conditionalFormatting>
  <conditionalFormatting sqref="F142:G142">
    <cfRule type="cellIs" dxfId="837" priority="711" operator="equal">
      <formula>3</formula>
    </cfRule>
    <cfRule type="cellIs" dxfId="836" priority="712" operator="equal">
      <formula>"yellow"</formula>
    </cfRule>
    <cfRule type="cellIs" dxfId="835" priority="713" operator="equal">
      <formula>2</formula>
    </cfRule>
    <cfRule type="cellIs" dxfId="834" priority="714" operator="equal">
      <formula>"green"</formula>
    </cfRule>
    <cfRule type="cellIs" dxfId="833" priority="715" operator="equal">
      <formula>1</formula>
    </cfRule>
    <cfRule type="cellIs" dxfId="832" priority="716" operator="equal">
      <formula>"grey"</formula>
    </cfRule>
    <cfRule type="cellIs" dxfId="831" priority="717" operator="equal">
      <formula>0</formula>
    </cfRule>
    <cfRule type="cellIs" dxfId="830" priority="6911" operator="equal">
      <formula>"red"</formula>
    </cfRule>
  </conditionalFormatting>
  <conditionalFormatting sqref="G142">
    <cfRule type="cellIs" dxfId="829" priority="6912" operator="equal">
      <formula>"red"</formula>
    </cfRule>
  </conditionalFormatting>
  <conditionalFormatting sqref="F142:G142">
    <cfRule type="cellIs" dxfId="828" priority="702" operator="equal">
      <formula>3</formula>
    </cfRule>
    <cfRule type="cellIs" dxfId="827" priority="703" operator="equal">
      <formula>"yellow"</formula>
    </cfRule>
    <cfRule type="cellIs" dxfId="826" priority="704" operator="equal">
      <formula>2</formula>
    </cfRule>
    <cfRule type="cellIs" dxfId="825" priority="705" operator="equal">
      <formula>"green"</formula>
    </cfRule>
    <cfRule type="cellIs" dxfId="824" priority="706" operator="equal">
      <formula>1</formula>
    </cfRule>
    <cfRule type="cellIs" dxfId="823" priority="707" operator="equal">
      <formula>"grey"</formula>
    </cfRule>
    <cfRule type="cellIs" dxfId="822" priority="708" operator="equal">
      <formula>0</formula>
    </cfRule>
    <cfRule type="cellIs" dxfId="821" priority="6913" operator="equal">
      <formula>"red"</formula>
    </cfRule>
  </conditionalFormatting>
  <conditionalFormatting sqref="G142">
    <cfRule type="cellIs" dxfId="820" priority="6914" operator="equal">
      <formula>"red"</formula>
    </cfRule>
  </conditionalFormatting>
  <conditionalFormatting sqref="F148:G148">
    <cfRule type="cellIs" dxfId="819" priority="691" operator="equal">
      <formula>"red"</formula>
    </cfRule>
    <cfRule type="cellIs" dxfId="818" priority="693" operator="equal">
      <formula>3</formula>
    </cfRule>
    <cfRule type="cellIs" dxfId="817" priority="694" operator="equal">
      <formula>"yellow"</formula>
    </cfRule>
    <cfRule type="cellIs" dxfId="816" priority="695" operator="equal">
      <formula>2</formula>
    </cfRule>
    <cfRule type="cellIs" dxfId="815" priority="696" operator="equal">
      <formula>"green"</formula>
    </cfRule>
    <cfRule type="cellIs" dxfId="814" priority="697" operator="equal">
      <formula>1</formula>
    </cfRule>
    <cfRule type="cellIs" dxfId="813" priority="698" operator="equal">
      <formula>"grey"</formula>
    </cfRule>
    <cfRule type="cellIs" dxfId="812" priority="699" operator="equal">
      <formula>0</formula>
    </cfRule>
  </conditionalFormatting>
  <conditionalFormatting sqref="G148">
    <cfRule type="cellIs" dxfId="811" priority="692" operator="equal">
      <formula>"red"</formula>
    </cfRule>
  </conditionalFormatting>
  <conditionalFormatting sqref="F148:G148">
    <cfRule type="cellIs" dxfId="810" priority="682" operator="equal">
      <formula>"red"</formula>
    </cfRule>
    <cfRule type="cellIs" dxfId="809" priority="684" operator="equal">
      <formula>3</formula>
    </cfRule>
    <cfRule type="cellIs" dxfId="808" priority="685" operator="equal">
      <formula>"yellow"</formula>
    </cfRule>
    <cfRule type="cellIs" dxfId="807" priority="686" operator="equal">
      <formula>2</formula>
    </cfRule>
    <cfRule type="cellIs" dxfId="806" priority="687" operator="equal">
      <formula>"green"</formula>
    </cfRule>
    <cfRule type="cellIs" dxfId="805" priority="688" operator="equal">
      <formula>1</formula>
    </cfRule>
    <cfRule type="cellIs" dxfId="804" priority="689" operator="equal">
      <formula>"grey"</formula>
    </cfRule>
    <cfRule type="cellIs" dxfId="803" priority="690" operator="equal">
      <formula>0</formula>
    </cfRule>
  </conditionalFormatting>
  <conditionalFormatting sqref="G148">
    <cfRule type="cellIs" dxfId="802" priority="683" operator="equal">
      <formula>"red"</formula>
    </cfRule>
  </conditionalFormatting>
  <conditionalFormatting sqref="F141:G141">
    <cfRule type="cellIs" dxfId="801" priority="673" operator="equal">
      <formula>"red"</formula>
    </cfRule>
    <cfRule type="cellIs" dxfId="800" priority="675" operator="equal">
      <formula>3</formula>
    </cfRule>
    <cfRule type="cellIs" dxfId="799" priority="676" operator="equal">
      <formula>"yellow"</formula>
    </cfRule>
    <cfRule type="cellIs" dxfId="798" priority="677" operator="equal">
      <formula>2</formula>
    </cfRule>
    <cfRule type="cellIs" dxfId="797" priority="678" operator="equal">
      <formula>"green"</formula>
    </cfRule>
    <cfRule type="cellIs" dxfId="796" priority="679" operator="equal">
      <formula>1</formula>
    </cfRule>
    <cfRule type="cellIs" dxfId="795" priority="680" operator="equal">
      <formula>"grey"</formula>
    </cfRule>
    <cfRule type="cellIs" dxfId="794" priority="681" operator="equal">
      <formula>0</formula>
    </cfRule>
  </conditionalFormatting>
  <conditionalFormatting sqref="G141">
    <cfRule type="cellIs" dxfId="793" priority="674" operator="equal">
      <formula>"red"</formula>
    </cfRule>
  </conditionalFormatting>
  <conditionalFormatting sqref="F141:G141">
    <cfRule type="cellIs" dxfId="792" priority="664" operator="equal">
      <formula>"red"</formula>
    </cfRule>
    <cfRule type="cellIs" dxfId="791" priority="666" operator="equal">
      <formula>3</formula>
    </cfRule>
    <cfRule type="cellIs" dxfId="790" priority="667" operator="equal">
      <formula>"yellow"</formula>
    </cfRule>
    <cfRule type="cellIs" dxfId="789" priority="668" operator="equal">
      <formula>2</formula>
    </cfRule>
    <cfRule type="cellIs" dxfId="788" priority="669" operator="equal">
      <formula>"green"</formula>
    </cfRule>
    <cfRule type="cellIs" dxfId="787" priority="670" operator="equal">
      <formula>1</formula>
    </cfRule>
    <cfRule type="cellIs" dxfId="786" priority="671" operator="equal">
      <formula>"grey"</formula>
    </cfRule>
    <cfRule type="cellIs" dxfId="785" priority="672" operator="equal">
      <formula>0</formula>
    </cfRule>
  </conditionalFormatting>
  <conditionalFormatting sqref="G141">
    <cfRule type="cellIs" dxfId="784" priority="665" operator="equal">
      <formula>"red"</formula>
    </cfRule>
  </conditionalFormatting>
  <conditionalFormatting sqref="F147:G147">
    <cfRule type="cellIs" dxfId="783" priority="655" operator="equal">
      <formula>"red"</formula>
    </cfRule>
    <cfRule type="cellIs" dxfId="782" priority="657" operator="equal">
      <formula>3</formula>
    </cfRule>
    <cfRule type="cellIs" dxfId="781" priority="658" operator="equal">
      <formula>"yellow"</formula>
    </cfRule>
    <cfRule type="cellIs" dxfId="780" priority="659" operator="equal">
      <formula>2</formula>
    </cfRule>
    <cfRule type="cellIs" dxfId="779" priority="660" operator="equal">
      <formula>"green"</formula>
    </cfRule>
    <cfRule type="cellIs" dxfId="778" priority="661" operator="equal">
      <formula>1</formula>
    </cfRule>
    <cfRule type="cellIs" dxfId="777" priority="662" operator="equal">
      <formula>"grey"</formula>
    </cfRule>
    <cfRule type="cellIs" dxfId="776" priority="663" operator="equal">
      <formula>0</formula>
    </cfRule>
  </conditionalFormatting>
  <conditionalFormatting sqref="G147">
    <cfRule type="cellIs" dxfId="775" priority="656" operator="equal">
      <formula>"red"</formula>
    </cfRule>
  </conditionalFormatting>
  <conditionalFormatting sqref="F147:G147">
    <cfRule type="cellIs" dxfId="774" priority="646" operator="equal">
      <formula>"red"</formula>
    </cfRule>
    <cfRule type="cellIs" dxfId="773" priority="648" operator="equal">
      <formula>3</formula>
    </cfRule>
    <cfRule type="cellIs" dxfId="772" priority="649" operator="equal">
      <formula>"yellow"</formula>
    </cfRule>
    <cfRule type="cellIs" dxfId="771" priority="650" operator="equal">
      <formula>2</formula>
    </cfRule>
    <cfRule type="cellIs" dxfId="770" priority="651" operator="equal">
      <formula>"green"</formula>
    </cfRule>
    <cfRule type="cellIs" dxfId="769" priority="652" operator="equal">
      <formula>1</formula>
    </cfRule>
    <cfRule type="cellIs" dxfId="768" priority="653" operator="equal">
      <formula>"grey"</formula>
    </cfRule>
    <cfRule type="cellIs" dxfId="767" priority="654" operator="equal">
      <formula>0</formula>
    </cfRule>
  </conditionalFormatting>
  <conditionalFormatting sqref="G147">
    <cfRule type="cellIs" dxfId="766" priority="647" operator="equal">
      <formula>"red"</formula>
    </cfRule>
  </conditionalFormatting>
  <conditionalFormatting sqref="F151:G151">
    <cfRule type="cellIs" dxfId="765" priority="645" operator="equal">
      <formula>"red"</formula>
    </cfRule>
    <cfRule type="cellIs" dxfId="764" priority="6915" operator="equal">
      <formula>3</formula>
    </cfRule>
  </conditionalFormatting>
  <conditionalFormatting sqref="G151">
    <cfRule type="cellIs" dxfId="763" priority="644" operator="equal">
      <formula>"red"</formula>
    </cfRule>
  </conditionalFormatting>
  <conditionalFormatting sqref="F150:G150">
    <cfRule type="cellIs" dxfId="762" priority="643" operator="equal">
      <formula>"red"</formula>
    </cfRule>
    <cfRule type="cellIs" dxfId="761" priority="6916" operator="equal">
      <formula>3</formula>
    </cfRule>
  </conditionalFormatting>
  <conditionalFormatting sqref="G150">
    <cfRule type="cellIs" dxfId="760" priority="642" operator="equal">
      <formula>"red"</formula>
    </cfRule>
  </conditionalFormatting>
  <conditionalFormatting sqref="F141:G141">
    <cfRule type="cellIs" dxfId="759" priority="634" operator="equal">
      <formula>"red"</formula>
    </cfRule>
    <cfRule type="cellIs" dxfId="758" priority="6917" operator="equal">
      <formula>3</formula>
    </cfRule>
  </conditionalFormatting>
  <conditionalFormatting sqref="G141">
    <cfRule type="cellIs" dxfId="757" priority="633" operator="equal">
      <formula>"red"</formula>
    </cfRule>
  </conditionalFormatting>
  <conditionalFormatting sqref="F134:G134">
    <cfRule type="cellIs" dxfId="756" priority="635" operator="equal">
      <formula>3</formula>
    </cfRule>
    <cfRule type="cellIs" dxfId="755" priority="636" operator="equal">
      <formula>"yellow"</formula>
    </cfRule>
    <cfRule type="cellIs" dxfId="754" priority="637" operator="equal">
      <formula>2</formula>
    </cfRule>
    <cfRule type="cellIs" dxfId="753" priority="638" operator="equal">
      <formula>"green"</formula>
    </cfRule>
    <cfRule type="cellIs" dxfId="752" priority="639" operator="equal">
      <formula>1</formula>
    </cfRule>
    <cfRule type="cellIs" dxfId="751" priority="640" operator="equal">
      <formula>"grey"</formula>
    </cfRule>
    <cfRule type="cellIs" dxfId="750" priority="641" operator="equal">
      <formula>0</formula>
    </cfRule>
    <cfRule type="cellIs" dxfId="749" priority="6918" operator="equal">
      <formula>"red"</formula>
    </cfRule>
  </conditionalFormatting>
  <conditionalFormatting sqref="G134">
    <cfRule type="cellIs" dxfId="748" priority="6919" operator="equal">
      <formula>"red"</formula>
    </cfRule>
  </conditionalFormatting>
  <conditionalFormatting sqref="F133:G133">
    <cfRule type="cellIs" dxfId="747" priority="624" operator="equal">
      <formula>"red"</formula>
    </cfRule>
    <cfRule type="cellIs" dxfId="746" priority="626" operator="equal">
      <formula>3</formula>
    </cfRule>
    <cfRule type="cellIs" dxfId="745" priority="627" operator="equal">
      <formula>"yellow"</formula>
    </cfRule>
    <cfRule type="cellIs" dxfId="744" priority="628" operator="equal">
      <formula>2</formula>
    </cfRule>
    <cfRule type="cellIs" dxfId="743" priority="629" operator="equal">
      <formula>"green"</formula>
    </cfRule>
    <cfRule type="cellIs" dxfId="742" priority="630" operator="equal">
      <formula>1</formula>
    </cfRule>
    <cfRule type="cellIs" dxfId="741" priority="631" operator="equal">
      <formula>"grey"</formula>
    </cfRule>
    <cfRule type="cellIs" dxfId="740" priority="632" operator="equal">
      <formula>0</formula>
    </cfRule>
  </conditionalFormatting>
  <conditionalFormatting sqref="G133">
    <cfRule type="cellIs" dxfId="739" priority="625" operator="equal">
      <formula>"red"</formula>
    </cfRule>
  </conditionalFormatting>
  <conditionalFormatting sqref="F155:G155">
    <cfRule type="cellIs" dxfId="738" priority="615" operator="equal">
      <formula>"red"</formula>
    </cfRule>
    <cfRule type="cellIs" dxfId="737" priority="617" operator="equal">
      <formula>3</formula>
    </cfRule>
    <cfRule type="cellIs" dxfId="736" priority="618" operator="equal">
      <formula>"yellow"</formula>
    </cfRule>
    <cfRule type="cellIs" dxfId="735" priority="619" operator="equal">
      <formula>2</formula>
    </cfRule>
    <cfRule type="cellIs" dxfId="734" priority="620" operator="equal">
      <formula>"green"</formula>
    </cfRule>
    <cfRule type="cellIs" dxfId="733" priority="621" operator="equal">
      <formula>1</formula>
    </cfRule>
    <cfRule type="cellIs" dxfId="732" priority="622" operator="equal">
      <formula>"grey"</formula>
    </cfRule>
    <cfRule type="cellIs" dxfId="731" priority="623" operator="equal">
      <formula>0</formula>
    </cfRule>
  </conditionalFormatting>
  <conditionalFormatting sqref="G155">
    <cfRule type="cellIs" dxfId="730" priority="616" operator="equal">
      <formula>"red"</formula>
    </cfRule>
  </conditionalFormatting>
  <conditionalFormatting sqref="F141:G141">
    <cfRule type="cellIs" dxfId="729" priority="606" operator="equal">
      <formula>"red"</formula>
    </cfRule>
    <cfRule type="cellIs" dxfId="728" priority="608" operator="equal">
      <formula>3</formula>
    </cfRule>
    <cfRule type="cellIs" dxfId="727" priority="609" operator="equal">
      <formula>"yellow"</formula>
    </cfRule>
    <cfRule type="cellIs" dxfId="726" priority="610" operator="equal">
      <formula>2</formula>
    </cfRule>
    <cfRule type="cellIs" dxfId="725" priority="611" operator="equal">
      <formula>"green"</formula>
    </cfRule>
    <cfRule type="cellIs" dxfId="724" priority="612" operator="equal">
      <formula>1</formula>
    </cfRule>
    <cfRule type="cellIs" dxfId="723" priority="613" operator="equal">
      <formula>"grey"</formula>
    </cfRule>
    <cfRule type="cellIs" dxfId="722" priority="614" operator="equal">
      <formula>0</formula>
    </cfRule>
  </conditionalFormatting>
  <conditionalFormatting sqref="G141">
    <cfRule type="cellIs" dxfId="721" priority="607" operator="equal">
      <formula>"red"</formula>
    </cfRule>
  </conditionalFormatting>
  <conditionalFormatting sqref="F147:G147">
    <cfRule type="cellIs" dxfId="720" priority="597" operator="equal">
      <formula>"red"</formula>
    </cfRule>
    <cfRule type="cellIs" dxfId="719" priority="599" operator="equal">
      <formula>3</formula>
    </cfRule>
    <cfRule type="cellIs" dxfId="718" priority="600" operator="equal">
      <formula>"yellow"</formula>
    </cfRule>
    <cfRule type="cellIs" dxfId="717" priority="601" operator="equal">
      <formula>2</formula>
    </cfRule>
    <cfRule type="cellIs" dxfId="716" priority="602" operator="equal">
      <formula>"green"</formula>
    </cfRule>
    <cfRule type="cellIs" dxfId="715" priority="603" operator="equal">
      <formula>1</formula>
    </cfRule>
    <cfRule type="cellIs" dxfId="714" priority="604" operator="equal">
      <formula>"grey"</formula>
    </cfRule>
    <cfRule type="cellIs" dxfId="713" priority="605" operator="equal">
      <formula>0</formula>
    </cfRule>
  </conditionalFormatting>
  <conditionalFormatting sqref="G147">
    <cfRule type="cellIs" dxfId="712" priority="598" operator="equal">
      <formula>"red"</formula>
    </cfRule>
  </conditionalFormatting>
  <conditionalFormatting sqref="F147:G147">
    <cfRule type="cellIs" dxfId="711" priority="588" operator="equal">
      <formula>"red"</formula>
    </cfRule>
    <cfRule type="cellIs" dxfId="710" priority="590" operator="equal">
      <formula>3</formula>
    </cfRule>
    <cfRule type="cellIs" dxfId="709" priority="591" operator="equal">
      <formula>"yellow"</formula>
    </cfRule>
    <cfRule type="cellIs" dxfId="708" priority="592" operator="equal">
      <formula>2</formula>
    </cfRule>
    <cfRule type="cellIs" dxfId="707" priority="593" operator="equal">
      <formula>"green"</formula>
    </cfRule>
    <cfRule type="cellIs" dxfId="706" priority="594" operator="equal">
      <formula>1</formula>
    </cfRule>
    <cfRule type="cellIs" dxfId="705" priority="595" operator="equal">
      <formula>"grey"</formula>
    </cfRule>
    <cfRule type="cellIs" dxfId="704" priority="596" operator="equal">
      <formula>0</formula>
    </cfRule>
  </conditionalFormatting>
  <conditionalFormatting sqref="G147">
    <cfRule type="cellIs" dxfId="703" priority="589" operator="equal">
      <formula>"red"</formula>
    </cfRule>
  </conditionalFormatting>
  <conditionalFormatting sqref="F140:G140">
    <cfRule type="cellIs" dxfId="702" priority="579" operator="equal">
      <formula>"red"</formula>
    </cfRule>
    <cfRule type="cellIs" dxfId="701" priority="581" operator="equal">
      <formula>3</formula>
    </cfRule>
    <cfRule type="cellIs" dxfId="700" priority="582" operator="equal">
      <formula>"yellow"</formula>
    </cfRule>
    <cfRule type="cellIs" dxfId="699" priority="583" operator="equal">
      <formula>2</formula>
    </cfRule>
    <cfRule type="cellIs" dxfId="698" priority="584" operator="equal">
      <formula>"green"</formula>
    </cfRule>
    <cfRule type="cellIs" dxfId="697" priority="585" operator="equal">
      <formula>1</formula>
    </cfRule>
    <cfRule type="cellIs" dxfId="696" priority="586" operator="equal">
      <formula>"grey"</formula>
    </cfRule>
    <cfRule type="cellIs" dxfId="695" priority="587" operator="equal">
      <formula>0</formula>
    </cfRule>
  </conditionalFormatting>
  <conditionalFormatting sqref="G140">
    <cfRule type="cellIs" dxfId="694" priority="580" operator="equal">
      <formula>"red"</formula>
    </cfRule>
  </conditionalFormatting>
  <conditionalFormatting sqref="F140:G140">
    <cfRule type="cellIs" dxfId="693" priority="570" operator="equal">
      <formula>"red"</formula>
    </cfRule>
    <cfRule type="cellIs" dxfId="692" priority="572" operator="equal">
      <formula>3</formula>
    </cfRule>
    <cfRule type="cellIs" dxfId="691" priority="573" operator="equal">
      <formula>"yellow"</formula>
    </cfRule>
    <cfRule type="cellIs" dxfId="690" priority="574" operator="equal">
      <formula>2</formula>
    </cfRule>
    <cfRule type="cellIs" dxfId="689" priority="575" operator="equal">
      <formula>"green"</formula>
    </cfRule>
    <cfRule type="cellIs" dxfId="688" priority="576" operator="equal">
      <formula>1</formula>
    </cfRule>
    <cfRule type="cellIs" dxfId="687" priority="577" operator="equal">
      <formula>"grey"</formula>
    </cfRule>
    <cfRule type="cellIs" dxfId="686" priority="578" operator="equal">
      <formula>0</formula>
    </cfRule>
  </conditionalFormatting>
  <conditionalFormatting sqref="G140">
    <cfRule type="cellIs" dxfId="685" priority="571" operator="equal">
      <formula>"red"</formula>
    </cfRule>
  </conditionalFormatting>
  <conditionalFormatting sqref="F146:G146">
    <cfRule type="cellIs" dxfId="684" priority="561" operator="equal">
      <formula>"red"</formula>
    </cfRule>
    <cfRule type="cellIs" dxfId="683" priority="563" operator="equal">
      <formula>3</formula>
    </cfRule>
    <cfRule type="cellIs" dxfId="682" priority="564" operator="equal">
      <formula>"yellow"</formula>
    </cfRule>
    <cfRule type="cellIs" dxfId="681" priority="565" operator="equal">
      <formula>2</formula>
    </cfRule>
    <cfRule type="cellIs" dxfId="680" priority="566" operator="equal">
      <formula>"green"</formula>
    </cfRule>
    <cfRule type="cellIs" dxfId="679" priority="567" operator="equal">
      <formula>1</formula>
    </cfRule>
    <cfRule type="cellIs" dxfId="678" priority="568" operator="equal">
      <formula>"grey"</formula>
    </cfRule>
    <cfRule type="cellIs" dxfId="677" priority="569" operator="equal">
      <formula>0</formula>
    </cfRule>
  </conditionalFormatting>
  <conditionalFormatting sqref="G146">
    <cfRule type="cellIs" dxfId="676" priority="562" operator="equal">
      <formula>"red"</formula>
    </cfRule>
  </conditionalFormatting>
  <conditionalFormatting sqref="F146:G146">
    <cfRule type="cellIs" dxfId="675" priority="552" operator="equal">
      <formula>"red"</formula>
    </cfRule>
    <cfRule type="cellIs" dxfId="674" priority="554" operator="equal">
      <formula>3</formula>
    </cfRule>
    <cfRule type="cellIs" dxfId="673" priority="555" operator="equal">
      <formula>"yellow"</formula>
    </cfRule>
    <cfRule type="cellIs" dxfId="672" priority="556" operator="equal">
      <formula>2</formula>
    </cfRule>
    <cfRule type="cellIs" dxfId="671" priority="557" operator="equal">
      <formula>"green"</formula>
    </cfRule>
    <cfRule type="cellIs" dxfId="670" priority="558" operator="equal">
      <formula>1</formula>
    </cfRule>
    <cfRule type="cellIs" dxfId="669" priority="559" operator="equal">
      <formula>"grey"</formula>
    </cfRule>
    <cfRule type="cellIs" dxfId="668" priority="560" operator="equal">
      <formula>0</formula>
    </cfRule>
  </conditionalFormatting>
  <conditionalFormatting sqref="G146">
    <cfRule type="cellIs" dxfId="667" priority="553" operator="equal">
      <formula>"red"</formula>
    </cfRule>
  </conditionalFormatting>
  <conditionalFormatting sqref="F154:G154">
    <cfRule type="cellIs" dxfId="666" priority="544" operator="equal">
      <formula>"red"</formula>
    </cfRule>
    <cfRule type="cellIs" dxfId="665" priority="545" operator="equal">
      <formula>3</formula>
    </cfRule>
    <cfRule type="cellIs" dxfId="664" priority="546" operator="equal">
      <formula>"yellow"</formula>
    </cfRule>
    <cfRule type="cellIs" dxfId="663" priority="547" operator="equal">
      <formula>2</formula>
    </cfRule>
    <cfRule type="cellIs" dxfId="662" priority="548" operator="equal">
      <formula>"green"</formula>
    </cfRule>
    <cfRule type="cellIs" dxfId="661" priority="549" operator="equal">
      <formula>1</formula>
    </cfRule>
    <cfRule type="cellIs" dxfId="660" priority="550" operator="equal">
      <formula>"grey"</formula>
    </cfRule>
    <cfRule type="cellIs" dxfId="659" priority="551" operator="equal">
      <formula>0</formula>
    </cfRule>
  </conditionalFormatting>
  <conditionalFormatting sqref="G154">
    <cfRule type="cellIs" dxfId="658" priority="6920" operator="equal">
      <formula>"red"</formula>
    </cfRule>
  </conditionalFormatting>
  <conditionalFormatting sqref="F157:G157">
    <cfRule type="cellIs" dxfId="657" priority="536" operator="equal">
      <formula>"red"</formula>
    </cfRule>
    <cfRule type="cellIs" dxfId="656" priority="6921" operator="equal">
      <formula>3</formula>
    </cfRule>
  </conditionalFormatting>
  <conditionalFormatting sqref="G157">
    <cfRule type="cellIs" dxfId="655" priority="535" operator="equal">
      <formula>"red"</formula>
    </cfRule>
  </conditionalFormatting>
  <conditionalFormatting sqref="F158:G158">
    <cfRule type="cellIs" dxfId="654" priority="527" operator="equal">
      <formula>"red"</formula>
    </cfRule>
    <cfRule type="cellIs" dxfId="653" priority="6922" operator="equal">
      <formula>3</formula>
    </cfRule>
  </conditionalFormatting>
  <conditionalFormatting sqref="G158">
    <cfRule type="cellIs" dxfId="652" priority="526" operator="equal">
      <formula>"red"</formula>
    </cfRule>
  </conditionalFormatting>
  <conditionalFormatting sqref="F217:G217">
    <cfRule type="cellIs" dxfId="651" priority="537" operator="equal">
      <formula>3</formula>
    </cfRule>
    <cfRule type="cellIs" dxfId="650" priority="538" operator="equal">
      <formula>"yellow"</formula>
    </cfRule>
    <cfRule type="cellIs" dxfId="649" priority="539" operator="equal">
      <formula>2</formula>
    </cfRule>
    <cfRule type="cellIs" dxfId="648" priority="540" operator="equal">
      <formula>"green"</formula>
    </cfRule>
    <cfRule type="cellIs" dxfId="647" priority="541" operator="equal">
      <formula>1</formula>
    </cfRule>
    <cfRule type="cellIs" dxfId="646" priority="542" operator="equal">
      <formula>"grey"</formula>
    </cfRule>
    <cfRule type="cellIs" dxfId="645" priority="543" operator="equal">
      <formula>0</formula>
    </cfRule>
    <cfRule type="cellIs" dxfId="644" priority="6923" operator="equal">
      <formula>"red"</formula>
    </cfRule>
  </conditionalFormatting>
  <conditionalFormatting sqref="G217">
    <cfRule type="cellIs" dxfId="643" priority="6924" operator="equal">
      <formula>"red"</formula>
    </cfRule>
  </conditionalFormatting>
  <conditionalFormatting sqref="F165:G165">
    <cfRule type="cellIs" dxfId="642" priority="528" operator="equal">
      <formula>3</formula>
    </cfRule>
    <cfRule type="cellIs" dxfId="641" priority="529" operator="equal">
      <formula>"yellow"</formula>
    </cfRule>
    <cfRule type="cellIs" dxfId="640" priority="530" operator="equal">
      <formula>2</formula>
    </cfRule>
    <cfRule type="cellIs" dxfId="639" priority="531" operator="equal">
      <formula>"green"</formula>
    </cfRule>
    <cfRule type="cellIs" dxfId="638" priority="532" operator="equal">
      <formula>1</formula>
    </cfRule>
    <cfRule type="cellIs" dxfId="637" priority="533" operator="equal">
      <formula>"grey"</formula>
    </cfRule>
    <cfRule type="cellIs" dxfId="636" priority="534" operator="equal">
      <formula>0</formula>
    </cfRule>
    <cfRule type="cellIs" dxfId="635" priority="6925" operator="equal">
      <formula>"red"</formula>
    </cfRule>
  </conditionalFormatting>
  <conditionalFormatting sqref="G165">
    <cfRule type="cellIs" dxfId="634" priority="6926" operator="equal">
      <formula>"red"</formula>
    </cfRule>
  </conditionalFormatting>
  <conditionalFormatting sqref="F160:G160">
    <cfRule type="cellIs" dxfId="633" priority="518" operator="equal">
      <formula>"red"</formula>
    </cfRule>
    <cfRule type="cellIs" dxfId="632" priority="6927" operator="equal">
      <formula>3</formula>
    </cfRule>
  </conditionalFormatting>
  <conditionalFormatting sqref="G160">
    <cfRule type="cellIs" dxfId="631" priority="517" operator="equal">
      <formula>"red"</formula>
    </cfRule>
  </conditionalFormatting>
  <conditionalFormatting sqref="F159:G159">
    <cfRule type="cellIs" dxfId="630" priority="516" operator="equal">
      <formula>"red"</formula>
    </cfRule>
    <cfRule type="cellIs" dxfId="629" priority="6928" operator="equal">
      <formula>3</formula>
    </cfRule>
  </conditionalFormatting>
  <conditionalFormatting sqref="G159">
    <cfRule type="cellIs" dxfId="628" priority="515" operator="equal">
      <formula>"red"</formula>
    </cfRule>
  </conditionalFormatting>
  <conditionalFormatting sqref="F158:G158">
    <cfRule type="cellIs" dxfId="627" priority="519" operator="equal">
      <formula>3</formula>
    </cfRule>
    <cfRule type="cellIs" dxfId="626" priority="520" operator="equal">
      <formula>"yellow"</formula>
    </cfRule>
    <cfRule type="cellIs" dxfId="625" priority="521" operator="equal">
      <formula>2</formula>
    </cfRule>
    <cfRule type="cellIs" dxfId="624" priority="522" operator="equal">
      <formula>"green"</formula>
    </cfRule>
    <cfRule type="cellIs" dxfId="623" priority="523" operator="equal">
      <formula>1</formula>
    </cfRule>
    <cfRule type="cellIs" dxfId="622" priority="524" operator="equal">
      <formula>"grey"</formula>
    </cfRule>
    <cfRule type="cellIs" dxfId="621" priority="525" operator="equal">
      <formula>0</formula>
    </cfRule>
    <cfRule type="cellIs" dxfId="620" priority="6929" operator="equal">
      <formula>"red"</formula>
    </cfRule>
  </conditionalFormatting>
  <conditionalFormatting sqref="G158">
    <cfRule type="cellIs" dxfId="619" priority="6930" operator="equal">
      <formula>"red"</formula>
    </cfRule>
  </conditionalFormatting>
  <conditionalFormatting sqref="F159:G159">
    <cfRule type="cellIs" dxfId="618" priority="514" operator="equal">
      <formula>"red"</formula>
    </cfRule>
    <cfRule type="cellIs" dxfId="617" priority="6931" operator="equal">
      <formula>3</formula>
    </cfRule>
  </conditionalFormatting>
  <conditionalFormatting sqref="G159">
    <cfRule type="cellIs" dxfId="616" priority="513" operator="equal">
      <formula>"red"</formula>
    </cfRule>
  </conditionalFormatting>
  <conditionalFormatting sqref="F158:G158">
    <cfRule type="cellIs" dxfId="615" priority="505" operator="equal">
      <formula>"red"</formula>
    </cfRule>
    <cfRule type="cellIs" dxfId="614" priority="6932" operator="equal">
      <formula>3</formula>
    </cfRule>
  </conditionalFormatting>
  <conditionalFormatting sqref="G158">
    <cfRule type="cellIs" dxfId="613" priority="504" operator="equal">
      <formula>"red"</formula>
    </cfRule>
  </conditionalFormatting>
  <conditionalFormatting sqref="F163:G163">
    <cfRule type="cellIs" dxfId="612" priority="506" operator="equal">
      <formula>3</formula>
    </cfRule>
    <cfRule type="cellIs" dxfId="611" priority="507" operator="equal">
      <formula>"yellow"</formula>
    </cfRule>
    <cfRule type="cellIs" dxfId="610" priority="508" operator="equal">
      <formula>2</formula>
    </cfRule>
    <cfRule type="cellIs" dxfId="609" priority="509" operator="equal">
      <formula>"green"</formula>
    </cfRule>
    <cfRule type="cellIs" dxfId="608" priority="510" operator="equal">
      <formula>1</formula>
    </cfRule>
    <cfRule type="cellIs" dxfId="607" priority="511" operator="equal">
      <formula>"grey"</formula>
    </cfRule>
    <cfRule type="cellIs" dxfId="606" priority="512" operator="equal">
      <formula>0</formula>
    </cfRule>
    <cfRule type="cellIs" dxfId="605" priority="6933" operator="equal">
      <formula>"red"</formula>
    </cfRule>
  </conditionalFormatting>
  <conditionalFormatting sqref="G163">
    <cfRule type="cellIs" dxfId="604" priority="6934" operator="equal">
      <formula>"red"</formula>
    </cfRule>
  </conditionalFormatting>
  <conditionalFormatting sqref="F162:G162">
    <cfRule type="cellIs" dxfId="603" priority="496" operator="equal">
      <formula>"red"</formula>
    </cfRule>
    <cfRule type="cellIs" dxfId="602" priority="497" operator="equal">
      <formula>3</formula>
    </cfRule>
    <cfRule type="cellIs" dxfId="601" priority="498" operator="equal">
      <formula>"yellow"</formula>
    </cfRule>
    <cfRule type="cellIs" dxfId="600" priority="499" operator="equal">
      <formula>2</formula>
    </cfRule>
    <cfRule type="cellIs" dxfId="599" priority="500" operator="equal">
      <formula>"green"</formula>
    </cfRule>
    <cfRule type="cellIs" dxfId="598" priority="501" operator="equal">
      <formula>1</formula>
    </cfRule>
    <cfRule type="cellIs" dxfId="597" priority="502" operator="equal">
      <formula>"grey"</formula>
    </cfRule>
    <cfRule type="cellIs" dxfId="596" priority="503" operator="equal">
      <formula>0</formula>
    </cfRule>
  </conditionalFormatting>
  <conditionalFormatting sqref="G162">
    <cfRule type="cellIs" dxfId="595" priority="6935" operator="equal">
      <formula>"red"</formula>
    </cfRule>
  </conditionalFormatting>
  <conditionalFormatting sqref="F167:G167">
    <cfRule type="cellIs" dxfId="594" priority="488" operator="equal">
      <formula>"red"</formula>
    </cfRule>
    <cfRule type="cellIs" dxfId="593" priority="489" operator="equal">
      <formula>3</formula>
    </cfRule>
    <cfRule type="cellIs" dxfId="592" priority="490" operator="equal">
      <formula>"yellow"</formula>
    </cfRule>
    <cfRule type="cellIs" dxfId="591" priority="491" operator="equal">
      <formula>2</formula>
    </cfRule>
    <cfRule type="cellIs" dxfId="590" priority="492" operator="equal">
      <formula>"green"</formula>
    </cfRule>
    <cfRule type="cellIs" dxfId="589" priority="493" operator="equal">
      <formula>1</formula>
    </cfRule>
    <cfRule type="cellIs" dxfId="588" priority="494" operator="equal">
      <formula>"grey"</formula>
    </cfRule>
    <cfRule type="cellIs" dxfId="587" priority="495" operator="equal">
      <formula>0</formula>
    </cfRule>
  </conditionalFormatting>
  <conditionalFormatting sqref="G167">
    <cfRule type="cellIs" dxfId="586" priority="6936" operator="equal">
      <formula>"red"</formula>
    </cfRule>
  </conditionalFormatting>
  <conditionalFormatting sqref="F170:G170">
    <cfRule type="cellIs" dxfId="585" priority="480" operator="equal">
      <formula>"red"</formula>
    </cfRule>
    <cfRule type="cellIs" dxfId="584" priority="481" operator="equal">
      <formula>3</formula>
    </cfRule>
    <cfRule type="cellIs" dxfId="583" priority="482" operator="equal">
      <formula>"yellow"</formula>
    </cfRule>
    <cfRule type="cellIs" dxfId="582" priority="483" operator="equal">
      <formula>2</formula>
    </cfRule>
    <cfRule type="cellIs" dxfId="581" priority="484" operator="equal">
      <formula>"green"</formula>
    </cfRule>
    <cfRule type="cellIs" dxfId="580" priority="485" operator="equal">
      <formula>1</formula>
    </cfRule>
    <cfRule type="cellIs" dxfId="579" priority="486" operator="equal">
      <formula>"grey"</formula>
    </cfRule>
    <cfRule type="cellIs" dxfId="578" priority="487" operator="equal">
      <formula>0</formula>
    </cfRule>
  </conditionalFormatting>
  <conditionalFormatting sqref="G170">
    <cfRule type="cellIs" dxfId="577" priority="6937" operator="equal">
      <formula>"red"</formula>
    </cfRule>
  </conditionalFormatting>
  <conditionalFormatting sqref="F170:G170">
    <cfRule type="cellIs" dxfId="576" priority="472" operator="equal">
      <formula>"red"</formula>
    </cfRule>
    <cfRule type="cellIs" dxfId="575" priority="473" operator="equal">
      <formula>3</formula>
    </cfRule>
    <cfRule type="cellIs" dxfId="574" priority="474" operator="equal">
      <formula>"yellow"</formula>
    </cfRule>
    <cfRule type="cellIs" dxfId="573" priority="475" operator="equal">
      <formula>2</formula>
    </cfRule>
    <cfRule type="cellIs" dxfId="572" priority="476" operator="equal">
      <formula>"green"</formula>
    </cfRule>
    <cfRule type="cellIs" dxfId="571" priority="477" operator="equal">
      <formula>1</formula>
    </cfRule>
    <cfRule type="cellIs" dxfId="570" priority="478" operator="equal">
      <formula>"grey"</formula>
    </cfRule>
    <cfRule type="cellIs" dxfId="569" priority="479" operator="equal">
      <formula>0</formula>
    </cfRule>
  </conditionalFormatting>
  <conditionalFormatting sqref="G170">
    <cfRule type="cellIs" dxfId="568" priority="6938" operator="equal">
      <formula>"red"</formula>
    </cfRule>
  </conditionalFormatting>
  <conditionalFormatting sqref="F169:G169">
    <cfRule type="cellIs" dxfId="567" priority="464" operator="equal">
      <formula>"red"</formula>
    </cfRule>
    <cfRule type="cellIs" dxfId="566" priority="465" operator="equal">
      <formula>3</formula>
    </cfRule>
    <cfRule type="cellIs" dxfId="565" priority="466" operator="equal">
      <formula>"yellow"</formula>
    </cfRule>
    <cfRule type="cellIs" dxfId="564" priority="467" operator="equal">
      <formula>2</formula>
    </cfRule>
    <cfRule type="cellIs" dxfId="563" priority="468" operator="equal">
      <formula>"green"</formula>
    </cfRule>
    <cfRule type="cellIs" dxfId="562" priority="469" operator="equal">
      <formula>1</formula>
    </cfRule>
    <cfRule type="cellIs" dxfId="561" priority="470" operator="equal">
      <formula>"grey"</formula>
    </cfRule>
    <cfRule type="cellIs" dxfId="560" priority="471" operator="equal">
      <formula>0</formula>
    </cfRule>
  </conditionalFormatting>
  <conditionalFormatting sqref="G169">
    <cfRule type="cellIs" dxfId="559" priority="6939" operator="equal">
      <formula>"red"</formula>
    </cfRule>
  </conditionalFormatting>
  <conditionalFormatting sqref="F169:G169">
    <cfRule type="cellIs" dxfId="558" priority="456" operator="equal">
      <formula>"red"</formula>
    </cfRule>
    <cfRule type="cellIs" dxfId="557" priority="457" operator="equal">
      <formula>3</formula>
    </cfRule>
    <cfRule type="cellIs" dxfId="556" priority="458" operator="equal">
      <formula>"yellow"</formula>
    </cfRule>
    <cfRule type="cellIs" dxfId="555" priority="459" operator="equal">
      <formula>2</formula>
    </cfRule>
    <cfRule type="cellIs" dxfId="554" priority="460" operator="equal">
      <formula>"green"</formula>
    </cfRule>
    <cfRule type="cellIs" dxfId="553" priority="461" operator="equal">
      <formula>1</formula>
    </cfRule>
    <cfRule type="cellIs" dxfId="552" priority="462" operator="equal">
      <formula>"grey"</formula>
    </cfRule>
    <cfRule type="cellIs" dxfId="551" priority="463" operator="equal">
      <formula>0</formula>
    </cfRule>
  </conditionalFormatting>
  <conditionalFormatting sqref="G169">
    <cfRule type="cellIs" dxfId="550" priority="6940" operator="equal">
      <formula>"red"</formula>
    </cfRule>
  </conditionalFormatting>
  <conditionalFormatting sqref="F175:G175">
    <cfRule type="cellIs" dxfId="549" priority="448" operator="equal">
      <formula>"red"</formula>
    </cfRule>
    <cfRule type="cellIs" dxfId="548" priority="449" operator="equal">
      <formula>3</formula>
    </cfRule>
    <cfRule type="cellIs" dxfId="547" priority="450" operator="equal">
      <formula>"yellow"</formula>
    </cfRule>
    <cfRule type="cellIs" dxfId="546" priority="451" operator="equal">
      <formula>2</formula>
    </cfRule>
    <cfRule type="cellIs" dxfId="545" priority="452" operator="equal">
      <formula>"green"</formula>
    </cfRule>
    <cfRule type="cellIs" dxfId="544" priority="453" operator="equal">
      <formula>1</formula>
    </cfRule>
    <cfRule type="cellIs" dxfId="543" priority="454" operator="equal">
      <formula>"grey"</formula>
    </cfRule>
    <cfRule type="cellIs" dxfId="542" priority="455" operator="equal">
      <formula>0</formula>
    </cfRule>
  </conditionalFormatting>
  <conditionalFormatting sqref="G175">
    <cfRule type="cellIs" dxfId="541" priority="6941" operator="equal">
      <formula>"red"</formula>
    </cfRule>
  </conditionalFormatting>
  <conditionalFormatting sqref="F172:G172">
    <cfRule type="cellIs" dxfId="540" priority="440" operator="equal">
      <formula>"red"</formula>
    </cfRule>
    <cfRule type="cellIs" dxfId="539" priority="441" operator="equal">
      <formula>3</formula>
    </cfRule>
    <cfRule type="cellIs" dxfId="538" priority="442" operator="equal">
      <formula>"yellow"</formula>
    </cfRule>
    <cfRule type="cellIs" dxfId="537" priority="443" operator="equal">
      <formula>2</formula>
    </cfRule>
    <cfRule type="cellIs" dxfId="536" priority="444" operator="equal">
      <formula>"green"</formula>
    </cfRule>
    <cfRule type="cellIs" dxfId="535" priority="445" operator="equal">
      <formula>1</formula>
    </cfRule>
    <cfRule type="cellIs" dxfId="534" priority="446" operator="equal">
      <formula>"grey"</formula>
    </cfRule>
    <cfRule type="cellIs" dxfId="533" priority="447" operator="equal">
      <formula>0</formula>
    </cfRule>
  </conditionalFormatting>
  <conditionalFormatting sqref="G172">
    <cfRule type="cellIs" dxfId="532" priority="6942" operator="equal">
      <formula>"red"</formula>
    </cfRule>
  </conditionalFormatting>
  <conditionalFormatting sqref="F175:G175">
    <cfRule type="cellIs" dxfId="531" priority="432" operator="equal">
      <formula>"red"</formula>
    </cfRule>
    <cfRule type="cellIs" dxfId="530" priority="433" operator="equal">
      <formula>3</formula>
    </cfRule>
    <cfRule type="cellIs" dxfId="529" priority="434" operator="equal">
      <formula>"yellow"</formula>
    </cfRule>
    <cfRule type="cellIs" dxfId="528" priority="435" operator="equal">
      <formula>2</formula>
    </cfRule>
    <cfRule type="cellIs" dxfId="527" priority="436" operator="equal">
      <formula>"green"</formula>
    </cfRule>
    <cfRule type="cellIs" dxfId="526" priority="437" operator="equal">
      <formula>1</formula>
    </cfRule>
    <cfRule type="cellIs" dxfId="525" priority="438" operator="equal">
      <formula>"grey"</formula>
    </cfRule>
    <cfRule type="cellIs" dxfId="524" priority="439" operator="equal">
      <formula>0</formula>
    </cfRule>
  </conditionalFormatting>
  <conditionalFormatting sqref="G175">
    <cfRule type="cellIs" dxfId="523" priority="6943" operator="equal">
      <formula>"red"</formula>
    </cfRule>
  </conditionalFormatting>
  <conditionalFormatting sqref="F175:G175">
    <cfRule type="cellIs" dxfId="522" priority="424" operator="equal">
      <formula>"red"</formula>
    </cfRule>
    <cfRule type="cellIs" dxfId="521" priority="425" operator="equal">
      <formula>3</formula>
    </cfRule>
    <cfRule type="cellIs" dxfId="520" priority="426" operator="equal">
      <formula>"yellow"</formula>
    </cfRule>
    <cfRule type="cellIs" dxfId="519" priority="427" operator="equal">
      <formula>2</formula>
    </cfRule>
    <cfRule type="cellIs" dxfId="518" priority="428" operator="equal">
      <formula>"green"</formula>
    </cfRule>
    <cfRule type="cellIs" dxfId="517" priority="429" operator="equal">
      <formula>1</formula>
    </cfRule>
    <cfRule type="cellIs" dxfId="516" priority="430" operator="equal">
      <formula>"grey"</formula>
    </cfRule>
    <cfRule type="cellIs" dxfId="515" priority="431" operator="equal">
      <formula>0</formula>
    </cfRule>
  </conditionalFormatting>
  <conditionalFormatting sqref="G175">
    <cfRule type="cellIs" dxfId="514" priority="6944" operator="equal">
      <formula>"red"</formula>
    </cfRule>
  </conditionalFormatting>
  <conditionalFormatting sqref="F174:G174">
    <cfRule type="cellIs" dxfId="513" priority="416" operator="equal">
      <formula>"red"</formula>
    </cfRule>
    <cfRule type="cellIs" dxfId="512" priority="417" operator="equal">
      <formula>3</formula>
    </cfRule>
    <cfRule type="cellIs" dxfId="511" priority="418" operator="equal">
      <formula>"yellow"</formula>
    </cfRule>
    <cfRule type="cellIs" dxfId="510" priority="419" operator="equal">
      <formula>2</formula>
    </cfRule>
    <cfRule type="cellIs" dxfId="509" priority="420" operator="equal">
      <formula>"green"</formula>
    </cfRule>
    <cfRule type="cellIs" dxfId="508" priority="421" operator="equal">
      <formula>1</formula>
    </cfRule>
    <cfRule type="cellIs" dxfId="507" priority="422" operator="equal">
      <formula>"grey"</formula>
    </cfRule>
    <cfRule type="cellIs" dxfId="506" priority="423" operator="equal">
      <formula>0</formula>
    </cfRule>
  </conditionalFormatting>
  <conditionalFormatting sqref="G174">
    <cfRule type="cellIs" dxfId="505" priority="6945" operator="equal">
      <formula>"red"</formula>
    </cfRule>
  </conditionalFormatting>
  <conditionalFormatting sqref="F174:G174">
    <cfRule type="cellIs" dxfId="504" priority="408" operator="equal">
      <formula>"red"</formula>
    </cfRule>
    <cfRule type="cellIs" dxfId="503" priority="409" operator="equal">
      <formula>3</formula>
    </cfRule>
    <cfRule type="cellIs" dxfId="502" priority="410" operator="equal">
      <formula>"yellow"</formula>
    </cfRule>
    <cfRule type="cellIs" dxfId="501" priority="411" operator="equal">
      <formula>2</formula>
    </cfRule>
    <cfRule type="cellIs" dxfId="500" priority="412" operator="equal">
      <formula>"green"</formula>
    </cfRule>
    <cfRule type="cellIs" dxfId="499" priority="413" operator="equal">
      <formula>1</formula>
    </cfRule>
    <cfRule type="cellIs" dxfId="498" priority="414" operator="equal">
      <formula>"grey"</formula>
    </cfRule>
    <cfRule type="cellIs" dxfId="497" priority="415" operator="equal">
      <formula>0</formula>
    </cfRule>
  </conditionalFormatting>
  <conditionalFormatting sqref="G174">
    <cfRule type="cellIs" dxfId="496" priority="6946" operator="equal">
      <formula>"red"</formula>
    </cfRule>
  </conditionalFormatting>
  <conditionalFormatting sqref="F166:G166">
    <cfRule type="cellIs" dxfId="495" priority="400" operator="equal">
      <formula>"red"</formula>
    </cfRule>
    <cfRule type="cellIs" dxfId="494" priority="6947" operator="equal">
      <formula>3</formula>
    </cfRule>
  </conditionalFormatting>
  <conditionalFormatting sqref="G166">
    <cfRule type="cellIs" dxfId="493" priority="399" operator="equal">
      <formula>"red"</formula>
    </cfRule>
  </conditionalFormatting>
  <conditionalFormatting sqref="F166:G166">
    <cfRule type="cellIs" dxfId="492" priority="401" operator="equal">
      <formula>3</formula>
    </cfRule>
    <cfRule type="cellIs" dxfId="491" priority="402" operator="equal">
      <formula>"yellow"</formula>
    </cfRule>
    <cfRule type="cellIs" dxfId="490" priority="403" operator="equal">
      <formula>2</formula>
    </cfRule>
    <cfRule type="cellIs" dxfId="489" priority="404" operator="equal">
      <formula>"green"</formula>
    </cfRule>
    <cfRule type="cellIs" dxfId="488" priority="405" operator="equal">
      <formula>1</formula>
    </cfRule>
    <cfRule type="cellIs" dxfId="487" priority="406" operator="equal">
      <formula>"grey"</formula>
    </cfRule>
    <cfRule type="cellIs" dxfId="486" priority="407" operator="equal">
      <formula>0</formula>
    </cfRule>
    <cfRule type="cellIs" dxfId="485" priority="6948" operator="equal">
      <formula>"red"</formula>
    </cfRule>
  </conditionalFormatting>
  <conditionalFormatting sqref="G166">
    <cfRule type="cellIs" dxfId="484" priority="6949" operator="equal">
      <formula>"red"</formula>
    </cfRule>
  </conditionalFormatting>
  <conditionalFormatting sqref="F166:G166">
    <cfRule type="cellIs" dxfId="483" priority="391" operator="equal">
      <formula>"red"</formula>
    </cfRule>
    <cfRule type="cellIs" dxfId="482" priority="392" operator="equal">
      <formula>3</formula>
    </cfRule>
    <cfRule type="cellIs" dxfId="481" priority="393" operator="equal">
      <formula>"yellow"</formula>
    </cfRule>
    <cfRule type="cellIs" dxfId="480" priority="394" operator="equal">
      <formula>2</formula>
    </cfRule>
    <cfRule type="cellIs" dxfId="479" priority="395" operator="equal">
      <formula>"green"</formula>
    </cfRule>
    <cfRule type="cellIs" dxfId="478" priority="396" operator="equal">
      <formula>1</formula>
    </cfRule>
    <cfRule type="cellIs" dxfId="477" priority="397" operator="equal">
      <formula>"grey"</formula>
    </cfRule>
    <cfRule type="cellIs" dxfId="476" priority="398" operator="equal">
      <formula>0</formula>
    </cfRule>
  </conditionalFormatting>
  <conditionalFormatting sqref="G166">
    <cfRule type="cellIs" dxfId="475" priority="6950" operator="equal">
      <formula>"red"</formula>
    </cfRule>
  </conditionalFormatting>
  <conditionalFormatting sqref="F171:G171">
    <cfRule type="cellIs" dxfId="474" priority="383" operator="equal">
      <formula>"red"</formula>
    </cfRule>
    <cfRule type="cellIs" dxfId="473" priority="384" operator="equal">
      <formula>3</formula>
    </cfRule>
    <cfRule type="cellIs" dxfId="472" priority="385" operator="equal">
      <formula>"yellow"</formula>
    </cfRule>
    <cfRule type="cellIs" dxfId="471" priority="386" operator="equal">
      <formula>2</formula>
    </cfRule>
    <cfRule type="cellIs" dxfId="470" priority="387" operator="equal">
      <formula>"green"</formula>
    </cfRule>
    <cfRule type="cellIs" dxfId="469" priority="388" operator="equal">
      <formula>1</formula>
    </cfRule>
    <cfRule type="cellIs" dxfId="468" priority="389" operator="equal">
      <formula>"grey"</formula>
    </cfRule>
    <cfRule type="cellIs" dxfId="467" priority="390" operator="equal">
      <formula>0</formula>
    </cfRule>
  </conditionalFormatting>
  <conditionalFormatting sqref="G171">
    <cfRule type="cellIs" dxfId="466" priority="6951" operator="equal">
      <formula>"red"</formula>
    </cfRule>
  </conditionalFormatting>
  <conditionalFormatting sqref="F187:G187">
    <cfRule type="cellIs" dxfId="465" priority="382" operator="equal">
      <formula>"red"</formula>
    </cfRule>
    <cfRule type="cellIs" dxfId="464" priority="6952" operator="equal">
      <formula>3</formula>
    </cfRule>
  </conditionalFormatting>
  <conditionalFormatting sqref="G187">
    <cfRule type="cellIs" dxfId="463" priority="381" operator="equal">
      <formula>"red"</formula>
    </cfRule>
  </conditionalFormatting>
  <conditionalFormatting sqref="F190:G190">
    <cfRule type="cellIs" dxfId="462" priority="372" operator="equal">
      <formula>"red"</formula>
    </cfRule>
    <cfRule type="cellIs" dxfId="461" priority="374" operator="equal">
      <formula>3</formula>
    </cfRule>
    <cfRule type="cellIs" dxfId="460" priority="375" operator="equal">
      <formula>"yellow"</formula>
    </cfRule>
    <cfRule type="cellIs" dxfId="459" priority="376" operator="equal">
      <formula>2</formula>
    </cfRule>
    <cfRule type="cellIs" dxfId="458" priority="377" operator="equal">
      <formula>"green"</formula>
    </cfRule>
    <cfRule type="cellIs" dxfId="457" priority="378" operator="equal">
      <formula>1</formula>
    </cfRule>
    <cfRule type="cellIs" dxfId="456" priority="379" operator="equal">
      <formula>"grey"</formula>
    </cfRule>
    <cfRule type="cellIs" dxfId="455" priority="380" operator="equal">
      <formula>0</formula>
    </cfRule>
  </conditionalFormatting>
  <conditionalFormatting sqref="G190">
    <cfRule type="cellIs" dxfId="454" priority="373" operator="equal">
      <formula>"red"</formula>
    </cfRule>
  </conditionalFormatting>
  <conditionalFormatting sqref="F184:G184">
    <cfRule type="cellIs" dxfId="453" priority="364" operator="equal">
      <formula>"red"</formula>
    </cfRule>
    <cfRule type="cellIs" dxfId="452" priority="365" operator="equal">
      <formula>3</formula>
    </cfRule>
    <cfRule type="cellIs" dxfId="451" priority="366" operator="equal">
      <formula>"yellow"</formula>
    </cfRule>
    <cfRule type="cellIs" dxfId="450" priority="367" operator="equal">
      <formula>2</formula>
    </cfRule>
    <cfRule type="cellIs" dxfId="449" priority="368" operator="equal">
      <formula>"green"</formula>
    </cfRule>
    <cfRule type="cellIs" dxfId="448" priority="369" operator="equal">
      <formula>1</formula>
    </cfRule>
    <cfRule type="cellIs" dxfId="447" priority="370" operator="equal">
      <formula>"grey"</formula>
    </cfRule>
    <cfRule type="cellIs" dxfId="446" priority="371" operator="equal">
      <formula>0</formula>
    </cfRule>
  </conditionalFormatting>
  <conditionalFormatting sqref="G184">
    <cfRule type="cellIs" dxfId="445" priority="6953" operator="equal">
      <formula>"red"</formula>
    </cfRule>
  </conditionalFormatting>
  <conditionalFormatting sqref="F179:G179">
    <cfRule type="cellIs" dxfId="444" priority="356" operator="equal">
      <formula>"red"</formula>
    </cfRule>
    <cfRule type="cellIs" dxfId="443" priority="357" operator="equal">
      <formula>3</formula>
    </cfRule>
    <cfRule type="cellIs" dxfId="442" priority="358" operator="equal">
      <formula>"yellow"</formula>
    </cfRule>
    <cfRule type="cellIs" dxfId="441" priority="359" operator="equal">
      <formula>2</formula>
    </cfRule>
    <cfRule type="cellIs" dxfId="440" priority="360" operator="equal">
      <formula>"green"</formula>
    </cfRule>
    <cfRule type="cellIs" dxfId="439" priority="361" operator="equal">
      <formula>1</formula>
    </cfRule>
    <cfRule type="cellIs" dxfId="438" priority="362" operator="equal">
      <formula>"grey"</formula>
    </cfRule>
    <cfRule type="cellIs" dxfId="437" priority="363" operator="equal">
      <formula>0</formula>
    </cfRule>
  </conditionalFormatting>
  <conditionalFormatting sqref="G179">
    <cfRule type="cellIs" dxfId="436" priority="6954" operator="equal">
      <formula>"red"</formula>
    </cfRule>
  </conditionalFormatting>
  <conditionalFormatting sqref="F155:G155">
    <cfRule type="cellIs" dxfId="435" priority="348" operator="equal">
      <formula>"red"</formula>
    </cfRule>
    <cfRule type="cellIs" dxfId="434" priority="6955" operator="equal">
      <formula>3</formula>
    </cfRule>
  </conditionalFormatting>
  <conditionalFormatting sqref="G155">
    <cfRule type="cellIs" dxfId="433" priority="347" operator="equal">
      <formula>"red"</formula>
    </cfRule>
  </conditionalFormatting>
  <conditionalFormatting sqref="F154:G154">
    <cfRule type="cellIs" dxfId="432" priority="339" operator="equal">
      <formula>"red"</formula>
    </cfRule>
    <cfRule type="cellIs" dxfId="431" priority="6956" operator="equal">
      <formula>3</formula>
    </cfRule>
  </conditionalFormatting>
  <conditionalFormatting sqref="G154">
    <cfRule type="cellIs" dxfId="430" priority="338" operator="equal">
      <formula>"red"</formula>
    </cfRule>
  </conditionalFormatting>
  <conditionalFormatting sqref="F145:G145">
    <cfRule type="cellIs" dxfId="429" priority="349" operator="equal">
      <formula>3</formula>
    </cfRule>
    <cfRule type="cellIs" dxfId="428" priority="350" operator="equal">
      <formula>"yellow"</formula>
    </cfRule>
    <cfRule type="cellIs" dxfId="427" priority="351" operator="equal">
      <formula>2</formula>
    </cfRule>
    <cfRule type="cellIs" dxfId="426" priority="352" operator="equal">
      <formula>"green"</formula>
    </cfRule>
    <cfRule type="cellIs" dxfId="425" priority="353" operator="equal">
      <formula>1</formula>
    </cfRule>
    <cfRule type="cellIs" dxfId="424" priority="354" operator="equal">
      <formula>"grey"</formula>
    </cfRule>
    <cfRule type="cellIs" dxfId="423" priority="355" operator="equal">
      <formula>0</formula>
    </cfRule>
    <cfRule type="cellIs" dxfId="422" priority="6957" operator="equal">
      <formula>"red"</formula>
    </cfRule>
  </conditionalFormatting>
  <conditionalFormatting sqref="G145">
    <cfRule type="cellIs" dxfId="421" priority="6958" operator="equal">
      <formula>"red"</formula>
    </cfRule>
  </conditionalFormatting>
  <conditionalFormatting sqref="F145:G145">
    <cfRule type="cellIs" dxfId="420" priority="340" operator="equal">
      <formula>3</formula>
    </cfRule>
    <cfRule type="cellIs" dxfId="419" priority="341" operator="equal">
      <formula>"yellow"</formula>
    </cfRule>
    <cfRule type="cellIs" dxfId="418" priority="342" operator="equal">
      <formula>2</formula>
    </cfRule>
    <cfRule type="cellIs" dxfId="417" priority="343" operator="equal">
      <formula>"green"</formula>
    </cfRule>
    <cfRule type="cellIs" dxfId="416" priority="344" operator="equal">
      <formula>1</formula>
    </cfRule>
    <cfRule type="cellIs" dxfId="415" priority="345" operator="equal">
      <formula>"grey"</formula>
    </cfRule>
    <cfRule type="cellIs" dxfId="414" priority="346" operator="equal">
      <formula>0</formula>
    </cfRule>
    <cfRule type="cellIs" dxfId="413" priority="6959" operator="equal">
      <formula>"red"</formula>
    </cfRule>
  </conditionalFormatting>
  <conditionalFormatting sqref="G145">
    <cfRule type="cellIs" dxfId="412" priority="6960" operator="equal">
      <formula>"red"</formula>
    </cfRule>
  </conditionalFormatting>
  <conditionalFormatting sqref="F151:G151">
    <cfRule type="cellIs" dxfId="411" priority="329" operator="equal">
      <formula>"red"</formula>
    </cfRule>
    <cfRule type="cellIs" dxfId="410" priority="331" operator="equal">
      <formula>3</formula>
    </cfRule>
    <cfRule type="cellIs" dxfId="409" priority="332" operator="equal">
      <formula>"yellow"</formula>
    </cfRule>
    <cfRule type="cellIs" dxfId="408" priority="333" operator="equal">
      <formula>2</formula>
    </cfRule>
    <cfRule type="cellIs" dxfId="407" priority="334" operator="equal">
      <formula>"green"</formula>
    </cfRule>
    <cfRule type="cellIs" dxfId="406" priority="335" operator="equal">
      <formula>1</formula>
    </cfRule>
    <cfRule type="cellIs" dxfId="405" priority="336" operator="equal">
      <formula>"grey"</formula>
    </cfRule>
    <cfRule type="cellIs" dxfId="404" priority="337" operator="equal">
      <formula>0</formula>
    </cfRule>
  </conditionalFormatting>
  <conditionalFormatting sqref="G151">
    <cfRule type="cellIs" dxfId="403" priority="330" operator="equal">
      <formula>"red"</formula>
    </cfRule>
  </conditionalFormatting>
  <conditionalFormatting sqref="F151:G151">
    <cfRule type="cellIs" dxfId="402" priority="320" operator="equal">
      <formula>"red"</formula>
    </cfRule>
    <cfRule type="cellIs" dxfId="401" priority="322" operator="equal">
      <formula>3</formula>
    </cfRule>
    <cfRule type="cellIs" dxfId="400" priority="323" operator="equal">
      <formula>"yellow"</formula>
    </cfRule>
    <cfRule type="cellIs" dxfId="399" priority="324" operator="equal">
      <formula>2</formula>
    </cfRule>
    <cfRule type="cellIs" dxfId="398" priority="325" operator="equal">
      <formula>"green"</formula>
    </cfRule>
    <cfRule type="cellIs" dxfId="397" priority="326" operator="equal">
      <formula>1</formula>
    </cfRule>
    <cfRule type="cellIs" dxfId="396" priority="327" operator="equal">
      <formula>"grey"</formula>
    </cfRule>
    <cfRule type="cellIs" dxfId="395" priority="328" operator="equal">
      <formula>0</formula>
    </cfRule>
  </conditionalFormatting>
  <conditionalFormatting sqref="G151">
    <cfRule type="cellIs" dxfId="394" priority="321" operator="equal">
      <formula>"red"</formula>
    </cfRule>
  </conditionalFormatting>
  <conditionalFormatting sqref="F144:G144">
    <cfRule type="cellIs" dxfId="393" priority="311" operator="equal">
      <formula>"red"</formula>
    </cfRule>
    <cfRule type="cellIs" dxfId="392" priority="313" operator="equal">
      <formula>3</formula>
    </cfRule>
    <cfRule type="cellIs" dxfId="391" priority="314" operator="equal">
      <formula>"yellow"</formula>
    </cfRule>
    <cfRule type="cellIs" dxfId="390" priority="315" operator="equal">
      <formula>2</formula>
    </cfRule>
    <cfRule type="cellIs" dxfId="389" priority="316" operator="equal">
      <formula>"green"</formula>
    </cfRule>
    <cfRule type="cellIs" dxfId="388" priority="317" operator="equal">
      <formula>1</formula>
    </cfRule>
    <cfRule type="cellIs" dxfId="387" priority="318" operator="equal">
      <formula>"grey"</formula>
    </cfRule>
    <cfRule type="cellIs" dxfId="386" priority="319" operator="equal">
      <formula>0</formula>
    </cfRule>
  </conditionalFormatting>
  <conditionalFormatting sqref="G144">
    <cfRule type="cellIs" dxfId="385" priority="312" operator="equal">
      <formula>"red"</formula>
    </cfRule>
  </conditionalFormatting>
  <conditionalFormatting sqref="F144:G144">
    <cfRule type="cellIs" dxfId="384" priority="302" operator="equal">
      <formula>"red"</formula>
    </cfRule>
    <cfRule type="cellIs" dxfId="383" priority="304" operator="equal">
      <formula>3</formula>
    </cfRule>
    <cfRule type="cellIs" dxfId="382" priority="305" operator="equal">
      <formula>"yellow"</formula>
    </cfRule>
    <cfRule type="cellIs" dxfId="381" priority="306" operator="equal">
      <formula>2</formula>
    </cfRule>
    <cfRule type="cellIs" dxfId="380" priority="307" operator="equal">
      <formula>"green"</formula>
    </cfRule>
    <cfRule type="cellIs" dxfId="379" priority="308" operator="equal">
      <formula>1</formula>
    </cfRule>
    <cfRule type="cellIs" dxfId="378" priority="309" operator="equal">
      <formula>"grey"</formula>
    </cfRule>
    <cfRule type="cellIs" dxfId="377" priority="310" operator="equal">
      <formula>0</formula>
    </cfRule>
  </conditionalFormatting>
  <conditionalFormatting sqref="G144">
    <cfRule type="cellIs" dxfId="376" priority="303" operator="equal">
      <formula>"red"</formula>
    </cfRule>
  </conditionalFormatting>
  <conditionalFormatting sqref="F150:G150">
    <cfRule type="cellIs" dxfId="375" priority="293" operator="equal">
      <formula>"red"</formula>
    </cfRule>
    <cfRule type="cellIs" dxfId="374" priority="295" operator="equal">
      <formula>3</formula>
    </cfRule>
    <cfRule type="cellIs" dxfId="373" priority="296" operator="equal">
      <formula>"yellow"</formula>
    </cfRule>
    <cfRule type="cellIs" dxfId="372" priority="297" operator="equal">
      <formula>2</formula>
    </cfRule>
    <cfRule type="cellIs" dxfId="371" priority="298" operator="equal">
      <formula>"green"</formula>
    </cfRule>
    <cfRule type="cellIs" dxfId="370" priority="299" operator="equal">
      <formula>1</formula>
    </cfRule>
    <cfRule type="cellIs" dxfId="369" priority="300" operator="equal">
      <formula>"grey"</formula>
    </cfRule>
    <cfRule type="cellIs" dxfId="368" priority="301" operator="equal">
      <formula>0</formula>
    </cfRule>
  </conditionalFormatting>
  <conditionalFormatting sqref="G150">
    <cfRule type="cellIs" dxfId="367" priority="294" operator="equal">
      <formula>"red"</formula>
    </cfRule>
  </conditionalFormatting>
  <conditionalFormatting sqref="F150:G150">
    <cfRule type="cellIs" dxfId="366" priority="284" operator="equal">
      <formula>"red"</formula>
    </cfRule>
    <cfRule type="cellIs" dxfId="365" priority="286" operator="equal">
      <formula>3</formula>
    </cfRule>
    <cfRule type="cellIs" dxfId="364" priority="287" operator="equal">
      <formula>"yellow"</formula>
    </cfRule>
    <cfRule type="cellIs" dxfId="363" priority="288" operator="equal">
      <formula>2</formula>
    </cfRule>
    <cfRule type="cellIs" dxfId="362" priority="289" operator="equal">
      <formula>"green"</formula>
    </cfRule>
    <cfRule type="cellIs" dxfId="361" priority="290" operator="equal">
      <formula>1</formula>
    </cfRule>
    <cfRule type="cellIs" dxfId="360" priority="291" operator="equal">
      <formula>"grey"</formula>
    </cfRule>
    <cfRule type="cellIs" dxfId="359" priority="292" operator="equal">
      <formula>0</formula>
    </cfRule>
  </conditionalFormatting>
  <conditionalFormatting sqref="G150">
    <cfRule type="cellIs" dxfId="358" priority="285" operator="equal">
      <formula>"red"</formula>
    </cfRule>
  </conditionalFormatting>
  <conditionalFormatting sqref="F154:G154">
    <cfRule type="cellIs" dxfId="357" priority="283" operator="equal">
      <formula>"red"</formula>
    </cfRule>
    <cfRule type="cellIs" dxfId="356" priority="6961" operator="equal">
      <formula>3</formula>
    </cfRule>
  </conditionalFormatting>
  <conditionalFormatting sqref="G154">
    <cfRule type="cellIs" dxfId="355" priority="282" operator="equal">
      <formula>"red"</formula>
    </cfRule>
  </conditionalFormatting>
  <conditionalFormatting sqref="F153:G153">
    <cfRule type="cellIs" dxfId="354" priority="281" operator="equal">
      <formula>"red"</formula>
    </cfRule>
    <cfRule type="cellIs" dxfId="353" priority="6962" operator="equal">
      <formula>3</formula>
    </cfRule>
  </conditionalFormatting>
  <conditionalFormatting sqref="G153">
    <cfRule type="cellIs" dxfId="352" priority="280" operator="equal">
      <formula>"red"</formula>
    </cfRule>
  </conditionalFormatting>
  <conditionalFormatting sqref="F144:G144">
    <cfRule type="cellIs" dxfId="351" priority="272" operator="equal">
      <formula>"red"</formula>
    </cfRule>
    <cfRule type="cellIs" dxfId="350" priority="6963" operator="equal">
      <formula>3</formula>
    </cfRule>
  </conditionalFormatting>
  <conditionalFormatting sqref="G144">
    <cfRule type="cellIs" dxfId="349" priority="271" operator="equal">
      <formula>"red"</formula>
    </cfRule>
  </conditionalFormatting>
  <conditionalFormatting sqref="F137:G137">
    <cfRule type="cellIs" dxfId="348" priority="273" operator="equal">
      <formula>3</formula>
    </cfRule>
    <cfRule type="cellIs" dxfId="347" priority="274" operator="equal">
      <formula>"yellow"</formula>
    </cfRule>
    <cfRule type="cellIs" dxfId="346" priority="275" operator="equal">
      <formula>2</formula>
    </cfRule>
    <cfRule type="cellIs" dxfId="345" priority="276" operator="equal">
      <formula>"green"</formula>
    </cfRule>
    <cfRule type="cellIs" dxfId="344" priority="277" operator="equal">
      <formula>1</formula>
    </cfRule>
    <cfRule type="cellIs" dxfId="343" priority="278" operator="equal">
      <formula>"grey"</formula>
    </cfRule>
    <cfRule type="cellIs" dxfId="342" priority="279" operator="equal">
      <formula>0</formula>
    </cfRule>
    <cfRule type="cellIs" dxfId="341" priority="6964" operator="equal">
      <formula>"red"</formula>
    </cfRule>
  </conditionalFormatting>
  <conditionalFormatting sqref="G137">
    <cfRule type="cellIs" dxfId="340" priority="6965" operator="equal">
      <formula>"red"</formula>
    </cfRule>
  </conditionalFormatting>
  <conditionalFormatting sqref="F136:G136">
    <cfRule type="cellIs" dxfId="339" priority="262" operator="equal">
      <formula>"red"</formula>
    </cfRule>
    <cfRule type="cellIs" dxfId="338" priority="264" operator="equal">
      <formula>3</formula>
    </cfRule>
    <cfRule type="cellIs" dxfId="337" priority="265" operator="equal">
      <formula>"yellow"</formula>
    </cfRule>
    <cfRule type="cellIs" dxfId="336" priority="266" operator="equal">
      <formula>2</formula>
    </cfRule>
    <cfRule type="cellIs" dxfId="335" priority="267" operator="equal">
      <formula>"green"</formula>
    </cfRule>
    <cfRule type="cellIs" dxfId="334" priority="268" operator="equal">
      <formula>1</formula>
    </cfRule>
    <cfRule type="cellIs" dxfId="333" priority="269" operator="equal">
      <formula>"grey"</formula>
    </cfRule>
    <cfRule type="cellIs" dxfId="332" priority="270" operator="equal">
      <formula>0</formula>
    </cfRule>
  </conditionalFormatting>
  <conditionalFormatting sqref="G136">
    <cfRule type="cellIs" dxfId="331" priority="263" operator="equal">
      <formula>"red"</formula>
    </cfRule>
  </conditionalFormatting>
  <conditionalFormatting sqref="F158:G158">
    <cfRule type="cellIs" dxfId="330" priority="253" operator="equal">
      <formula>"red"</formula>
    </cfRule>
    <cfRule type="cellIs" dxfId="329" priority="255" operator="equal">
      <formula>3</formula>
    </cfRule>
    <cfRule type="cellIs" dxfId="328" priority="256" operator="equal">
      <formula>"yellow"</formula>
    </cfRule>
    <cfRule type="cellIs" dxfId="327" priority="257" operator="equal">
      <formula>2</formula>
    </cfRule>
    <cfRule type="cellIs" dxfId="326" priority="258" operator="equal">
      <formula>"green"</formula>
    </cfRule>
    <cfRule type="cellIs" dxfId="325" priority="259" operator="equal">
      <formula>1</formula>
    </cfRule>
    <cfRule type="cellIs" dxfId="324" priority="260" operator="equal">
      <formula>"grey"</formula>
    </cfRule>
    <cfRule type="cellIs" dxfId="323" priority="261" operator="equal">
      <formula>0</formula>
    </cfRule>
  </conditionalFormatting>
  <conditionalFormatting sqref="G158">
    <cfRule type="cellIs" dxfId="322" priority="254" operator="equal">
      <formula>"red"</formula>
    </cfRule>
  </conditionalFormatting>
  <conditionalFormatting sqref="F144:G144">
    <cfRule type="cellIs" dxfId="321" priority="244" operator="equal">
      <formula>"red"</formula>
    </cfRule>
    <cfRule type="cellIs" dxfId="320" priority="246" operator="equal">
      <formula>3</formula>
    </cfRule>
    <cfRule type="cellIs" dxfId="319" priority="247" operator="equal">
      <formula>"yellow"</formula>
    </cfRule>
    <cfRule type="cellIs" dxfId="318" priority="248" operator="equal">
      <formula>2</formula>
    </cfRule>
    <cfRule type="cellIs" dxfId="317" priority="249" operator="equal">
      <formula>"green"</formula>
    </cfRule>
    <cfRule type="cellIs" dxfId="316" priority="250" operator="equal">
      <formula>1</formula>
    </cfRule>
    <cfRule type="cellIs" dxfId="315" priority="251" operator="equal">
      <formula>"grey"</formula>
    </cfRule>
    <cfRule type="cellIs" dxfId="314" priority="252" operator="equal">
      <formula>0</formula>
    </cfRule>
  </conditionalFormatting>
  <conditionalFormatting sqref="G144">
    <cfRule type="cellIs" dxfId="313" priority="245" operator="equal">
      <formula>"red"</formula>
    </cfRule>
  </conditionalFormatting>
  <conditionalFormatting sqref="F150:G150">
    <cfRule type="cellIs" dxfId="312" priority="235" operator="equal">
      <formula>"red"</formula>
    </cfRule>
    <cfRule type="cellIs" dxfId="311" priority="237" operator="equal">
      <formula>3</formula>
    </cfRule>
    <cfRule type="cellIs" dxfId="310" priority="238" operator="equal">
      <formula>"yellow"</formula>
    </cfRule>
    <cfRule type="cellIs" dxfId="309" priority="239" operator="equal">
      <formula>2</formula>
    </cfRule>
    <cfRule type="cellIs" dxfId="308" priority="240" operator="equal">
      <formula>"green"</formula>
    </cfRule>
    <cfRule type="cellIs" dxfId="307" priority="241" operator="equal">
      <formula>1</formula>
    </cfRule>
    <cfRule type="cellIs" dxfId="306" priority="242" operator="equal">
      <formula>"grey"</formula>
    </cfRule>
    <cfRule type="cellIs" dxfId="305" priority="243" operator="equal">
      <formula>0</formula>
    </cfRule>
  </conditionalFormatting>
  <conditionalFormatting sqref="G150">
    <cfRule type="cellIs" dxfId="304" priority="236" operator="equal">
      <formula>"red"</formula>
    </cfRule>
  </conditionalFormatting>
  <conditionalFormatting sqref="F150:G150">
    <cfRule type="cellIs" dxfId="303" priority="226" operator="equal">
      <formula>"red"</formula>
    </cfRule>
    <cfRule type="cellIs" dxfId="302" priority="228" operator="equal">
      <formula>3</formula>
    </cfRule>
    <cfRule type="cellIs" dxfId="301" priority="229" operator="equal">
      <formula>"yellow"</formula>
    </cfRule>
    <cfRule type="cellIs" dxfId="300" priority="230" operator="equal">
      <formula>2</formula>
    </cfRule>
    <cfRule type="cellIs" dxfId="299" priority="231" operator="equal">
      <formula>"green"</formula>
    </cfRule>
    <cfRule type="cellIs" dxfId="298" priority="232" operator="equal">
      <formula>1</formula>
    </cfRule>
    <cfRule type="cellIs" dxfId="297" priority="233" operator="equal">
      <formula>"grey"</formula>
    </cfRule>
    <cfRule type="cellIs" dxfId="296" priority="234" operator="equal">
      <formula>0</formula>
    </cfRule>
  </conditionalFormatting>
  <conditionalFormatting sqref="G150">
    <cfRule type="cellIs" dxfId="295" priority="227" operator="equal">
      <formula>"red"</formula>
    </cfRule>
  </conditionalFormatting>
  <conditionalFormatting sqref="F143:G143">
    <cfRule type="cellIs" dxfId="294" priority="217" operator="equal">
      <formula>"red"</formula>
    </cfRule>
    <cfRule type="cellIs" dxfId="293" priority="219" operator="equal">
      <formula>3</formula>
    </cfRule>
    <cfRule type="cellIs" dxfId="292" priority="220" operator="equal">
      <formula>"yellow"</formula>
    </cfRule>
    <cfRule type="cellIs" dxfId="291" priority="221" operator="equal">
      <formula>2</formula>
    </cfRule>
    <cfRule type="cellIs" dxfId="290" priority="222" operator="equal">
      <formula>"green"</formula>
    </cfRule>
    <cfRule type="cellIs" dxfId="289" priority="223" operator="equal">
      <formula>1</formula>
    </cfRule>
    <cfRule type="cellIs" dxfId="288" priority="224" operator="equal">
      <formula>"grey"</formula>
    </cfRule>
    <cfRule type="cellIs" dxfId="287" priority="225" operator="equal">
      <formula>0</formula>
    </cfRule>
  </conditionalFormatting>
  <conditionalFormatting sqref="G143">
    <cfRule type="cellIs" dxfId="286" priority="218" operator="equal">
      <formula>"red"</formula>
    </cfRule>
  </conditionalFormatting>
  <conditionalFormatting sqref="F143:G143">
    <cfRule type="cellIs" dxfId="285" priority="208" operator="equal">
      <formula>"red"</formula>
    </cfRule>
    <cfRule type="cellIs" dxfId="284" priority="210" operator="equal">
      <formula>3</formula>
    </cfRule>
    <cfRule type="cellIs" dxfId="283" priority="211" operator="equal">
      <formula>"yellow"</formula>
    </cfRule>
    <cfRule type="cellIs" dxfId="282" priority="212" operator="equal">
      <formula>2</formula>
    </cfRule>
    <cfRule type="cellIs" dxfId="281" priority="213" operator="equal">
      <formula>"green"</formula>
    </cfRule>
    <cfRule type="cellIs" dxfId="280" priority="214" operator="equal">
      <formula>1</formula>
    </cfRule>
    <cfRule type="cellIs" dxfId="279" priority="215" operator="equal">
      <formula>"grey"</formula>
    </cfRule>
    <cfRule type="cellIs" dxfId="278" priority="216" operator="equal">
      <formula>0</formula>
    </cfRule>
  </conditionalFormatting>
  <conditionalFormatting sqref="G143">
    <cfRule type="cellIs" dxfId="277" priority="209" operator="equal">
      <formula>"red"</formula>
    </cfRule>
  </conditionalFormatting>
  <conditionalFormatting sqref="F149:G149">
    <cfRule type="cellIs" dxfId="276" priority="199" operator="equal">
      <formula>"red"</formula>
    </cfRule>
    <cfRule type="cellIs" dxfId="275" priority="201" operator="equal">
      <formula>3</formula>
    </cfRule>
    <cfRule type="cellIs" dxfId="274" priority="202" operator="equal">
      <formula>"yellow"</formula>
    </cfRule>
    <cfRule type="cellIs" dxfId="273" priority="203" operator="equal">
      <formula>2</formula>
    </cfRule>
    <cfRule type="cellIs" dxfId="272" priority="204" operator="equal">
      <formula>"green"</formula>
    </cfRule>
    <cfRule type="cellIs" dxfId="271" priority="205" operator="equal">
      <formula>1</formula>
    </cfRule>
    <cfRule type="cellIs" dxfId="270" priority="206" operator="equal">
      <formula>"grey"</formula>
    </cfRule>
    <cfRule type="cellIs" dxfId="269" priority="207" operator="equal">
      <formula>0</formula>
    </cfRule>
  </conditionalFormatting>
  <conditionalFormatting sqref="G149">
    <cfRule type="cellIs" dxfId="268" priority="200" operator="equal">
      <formula>"red"</formula>
    </cfRule>
  </conditionalFormatting>
  <conditionalFormatting sqref="F149:G149">
    <cfRule type="cellIs" dxfId="267" priority="190" operator="equal">
      <formula>"red"</formula>
    </cfRule>
    <cfRule type="cellIs" dxfId="266" priority="192" operator="equal">
      <formula>3</formula>
    </cfRule>
    <cfRule type="cellIs" dxfId="265" priority="193" operator="equal">
      <formula>"yellow"</formula>
    </cfRule>
    <cfRule type="cellIs" dxfId="264" priority="194" operator="equal">
      <formula>2</formula>
    </cfRule>
    <cfRule type="cellIs" dxfId="263" priority="195" operator="equal">
      <formula>"green"</formula>
    </cfRule>
    <cfRule type="cellIs" dxfId="262" priority="196" operator="equal">
      <formula>1</formula>
    </cfRule>
    <cfRule type="cellIs" dxfId="261" priority="197" operator="equal">
      <formula>"grey"</formula>
    </cfRule>
    <cfRule type="cellIs" dxfId="260" priority="198" operator="equal">
      <formula>0</formula>
    </cfRule>
  </conditionalFormatting>
  <conditionalFormatting sqref="G149">
    <cfRule type="cellIs" dxfId="259" priority="191" operator="equal">
      <formula>"red"</formula>
    </cfRule>
  </conditionalFormatting>
  <conditionalFormatting sqref="F157:G157">
    <cfRule type="cellIs" dxfId="258" priority="182" operator="equal">
      <formula>"red"</formula>
    </cfRule>
    <cfRule type="cellIs" dxfId="257" priority="183" operator="equal">
      <formula>3</formula>
    </cfRule>
    <cfRule type="cellIs" dxfId="256" priority="184" operator="equal">
      <formula>"yellow"</formula>
    </cfRule>
    <cfRule type="cellIs" dxfId="255" priority="185" operator="equal">
      <formula>2</formula>
    </cfRule>
    <cfRule type="cellIs" dxfId="254" priority="186" operator="equal">
      <formula>"green"</formula>
    </cfRule>
    <cfRule type="cellIs" dxfId="253" priority="187" operator="equal">
      <formula>1</formula>
    </cfRule>
    <cfRule type="cellIs" dxfId="252" priority="188" operator="equal">
      <formula>"grey"</formula>
    </cfRule>
    <cfRule type="cellIs" dxfId="251" priority="189" operator="equal">
      <formula>0</formula>
    </cfRule>
  </conditionalFormatting>
  <conditionalFormatting sqref="G157">
    <cfRule type="cellIs" dxfId="250" priority="6966" operator="equal">
      <formula>"red"</formula>
    </cfRule>
  </conditionalFormatting>
  <conditionalFormatting sqref="F160:G160">
    <cfRule type="cellIs" dxfId="249" priority="181" operator="equal">
      <formula>"red"</formula>
    </cfRule>
    <cfRule type="cellIs" dxfId="248" priority="6967" operator="equal">
      <formula>3</formula>
    </cfRule>
  </conditionalFormatting>
  <conditionalFormatting sqref="G160">
    <cfRule type="cellIs" dxfId="247" priority="180" operator="equal">
      <formula>"red"</formula>
    </cfRule>
  </conditionalFormatting>
  <conditionalFormatting sqref="F161:G161">
    <cfRule type="cellIs" dxfId="246" priority="172" operator="equal">
      <formula>"red"</formula>
    </cfRule>
    <cfRule type="cellIs" dxfId="245" priority="6968" operator="equal">
      <formula>3</formula>
    </cfRule>
  </conditionalFormatting>
  <conditionalFormatting sqref="G161">
    <cfRule type="cellIs" dxfId="244" priority="171" operator="equal">
      <formula>"red"</formula>
    </cfRule>
  </conditionalFormatting>
  <conditionalFormatting sqref="F168:G168">
    <cfRule type="cellIs" dxfId="243" priority="173" operator="equal">
      <formula>3</formula>
    </cfRule>
    <cfRule type="cellIs" dxfId="242" priority="174" operator="equal">
      <formula>"yellow"</formula>
    </cfRule>
    <cfRule type="cellIs" dxfId="241" priority="175" operator="equal">
      <formula>2</formula>
    </cfRule>
    <cfRule type="cellIs" dxfId="240" priority="176" operator="equal">
      <formula>"green"</formula>
    </cfRule>
    <cfRule type="cellIs" dxfId="239" priority="177" operator="equal">
      <formula>1</formula>
    </cfRule>
    <cfRule type="cellIs" dxfId="238" priority="178" operator="equal">
      <formula>"grey"</formula>
    </cfRule>
    <cfRule type="cellIs" dxfId="237" priority="179" operator="equal">
      <formula>0</formula>
    </cfRule>
    <cfRule type="cellIs" dxfId="236" priority="6969" operator="equal">
      <formula>"red"</formula>
    </cfRule>
  </conditionalFormatting>
  <conditionalFormatting sqref="G168">
    <cfRule type="cellIs" dxfId="235" priority="6970" operator="equal">
      <formula>"red"</formula>
    </cfRule>
  </conditionalFormatting>
  <conditionalFormatting sqref="F163:G163">
    <cfRule type="cellIs" dxfId="234" priority="163" operator="equal">
      <formula>"red"</formula>
    </cfRule>
    <cfRule type="cellIs" dxfId="233" priority="6971" operator="equal">
      <formula>3</formula>
    </cfRule>
  </conditionalFormatting>
  <conditionalFormatting sqref="G163">
    <cfRule type="cellIs" dxfId="232" priority="162" operator="equal">
      <formula>"red"</formula>
    </cfRule>
  </conditionalFormatting>
  <conditionalFormatting sqref="F162:G162">
    <cfRule type="cellIs" dxfId="231" priority="161" operator="equal">
      <formula>"red"</formula>
    </cfRule>
    <cfRule type="cellIs" dxfId="230" priority="6972" operator="equal">
      <formula>3</formula>
    </cfRule>
  </conditionalFormatting>
  <conditionalFormatting sqref="G162">
    <cfRule type="cellIs" dxfId="229" priority="160" operator="equal">
      <formula>"red"</formula>
    </cfRule>
  </conditionalFormatting>
  <conditionalFormatting sqref="F161:G161">
    <cfRule type="cellIs" dxfId="228" priority="164" operator="equal">
      <formula>3</formula>
    </cfRule>
    <cfRule type="cellIs" dxfId="227" priority="165" operator="equal">
      <formula>"yellow"</formula>
    </cfRule>
    <cfRule type="cellIs" dxfId="226" priority="166" operator="equal">
      <formula>2</formula>
    </cfRule>
    <cfRule type="cellIs" dxfId="225" priority="167" operator="equal">
      <formula>"green"</formula>
    </cfRule>
    <cfRule type="cellIs" dxfId="224" priority="168" operator="equal">
      <formula>1</formula>
    </cfRule>
    <cfRule type="cellIs" dxfId="223" priority="169" operator="equal">
      <formula>"grey"</formula>
    </cfRule>
    <cfRule type="cellIs" dxfId="222" priority="170" operator="equal">
      <formula>0</formula>
    </cfRule>
    <cfRule type="cellIs" dxfId="221" priority="6973" operator="equal">
      <formula>"red"</formula>
    </cfRule>
  </conditionalFormatting>
  <conditionalFormatting sqref="G161">
    <cfRule type="cellIs" dxfId="220" priority="6974" operator="equal">
      <formula>"red"</formula>
    </cfRule>
  </conditionalFormatting>
  <conditionalFormatting sqref="F162:G162">
    <cfRule type="cellIs" dxfId="219" priority="159" operator="equal">
      <formula>"red"</formula>
    </cfRule>
    <cfRule type="cellIs" dxfId="218" priority="6975" operator="equal">
      <formula>3</formula>
    </cfRule>
  </conditionalFormatting>
  <conditionalFormatting sqref="G162">
    <cfRule type="cellIs" dxfId="217" priority="158" operator="equal">
      <formula>"red"</formula>
    </cfRule>
  </conditionalFormatting>
  <conditionalFormatting sqref="F161:G161">
    <cfRule type="cellIs" dxfId="216" priority="150" operator="equal">
      <formula>"red"</formula>
    </cfRule>
    <cfRule type="cellIs" dxfId="215" priority="6976" operator="equal">
      <formula>3</formula>
    </cfRule>
  </conditionalFormatting>
  <conditionalFormatting sqref="G161">
    <cfRule type="cellIs" dxfId="214" priority="149" operator="equal">
      <formula>"red"</formula>
    </cfRule>
  </conditionalFormatting>
  <conditionalFormatting sqref="F166:G166">
    <cfRule type="cellIs" dxfId="213" priority="151" operator="equal">
      <formula>3</formula>
    </cfRule>
    <cfRule type="cellIs" dxfId="212" priority="152" operator="equal">
      <formula>"yellow"</formula>
    </cfRule>
    <cfRule type="cellIs" dxfId="211" priority="153" operator="equal">
      <formula>2</formula>
    </cfRule>
    <cfRule type="cellIs" dxfId="210" priority="154" operator="equal">
      <formula>"green"</formula>
    </cfRule>
    <cfRule type="cellIs" dxfId="209" priority="155" operator="equal">
      <formula>1</formula>
    </cfRule>
    <cfRule type="cellIs" dxfId="208" priority="156" operator="equal">
      <formula>"grey"</formula>
    </cfRule>
    <cfRule type="cellIs" dxfId="207" priority="157" operator="equal">
      <formula>0</formula>
    </cfRule>
    <cfRule type="cellIs" dxfId="206" priority="6977" operator="equal">
      <formula>"red"</formula>
    </cfRule>
  </conditionalFormatting>
  <conditionalFormatting sqref="G166">
    <cfRule type="cellIs" dxfId="205" priority="6978" operator="equal">
      <formula>"red"</formula>
    </cfRule>
  </conditionalFormatting>
  <conditionalFormatting sqref="F165:G165">
    <cfRule type="cellIs" dxfId="204" priority="141" operator="equal">
      <formula>"red"</formula>
    </cfRule>
    <cfRule type="cellIs" dxfId="203" priority="142" operator="equal">
      <formula>3</formula>
    </cfRule>
    <cfRule type="cellIs" dxfId="202" priority="143" operator="equal">
      <formula>"yellow"</formula>
    </cfRule>
    <cfRule type="cellIs" dxfId="201" priority="144" operator="equal">
      <formula>2</formula>
    </cfRule>
    <cfRule type="cellIs" dxfId="200" priority="145" operator="equal">
      <formula>"green"</formula>
    </cfRule>
    <cfRule type="cellIs" dxfId="199" priority="146" operator="equal">
      <formula>1</formula>
    </cfRule>
    <cfRule type="cellIs" dxfId="198" priority="147" operator="equal">
      <formula>"grey"</formula>
    </cfRule>
    <cfRule type="cellIs" dxfId="197" priority="148" operator="equal">
      <formula>0</formula>
    </cfRule>
  </conditionalFormatting>
  <conditionalFormatting sqref="G165">
    <cfRule type="cellIs" dxfId="196" priority="6979" operator="equal">
      <formula>"red"</formula>
    </cfRule>
  </conditionalFormatting>
  <conditionalFormatting sqref="F170:G170">
    <cfRule type="cellIs" dxfId="195" priority="133" operator="equal">
      <formula>"red"</formula>
    </cfRule>
    <cfRule type="cellIs" dxfId="194" priority="134" operator="equal">
      <formula>3</formula>
    </cfRule>
    <cfRule type="cellIs" dxfId="193" priority="135" operator="equal">
      <formula>"yellow"</formula>
    </cfRule>
    <cfRule type="cellIs" dxfId="192" priority="136" operator="equal">
      <formula>2</formula>
    </cfRule>
    <cfRule type="cellIs" dxfId="191" priority="137" operator="equal">
      <formula>"green"</formula>
    </cfRule>
    <cfRule type="cellIs" dxfId="190" priority="138" operator="equal">
      <formula>1</formula>
    </cfRule>
    <cfRule type="cellIs" dxfId="189" priority="139" operator="equal">
      <formula>"grey"</formula>
    </cfRule>
    <cfRule type="cellIs" dxfId="188" priority="140" operator="equal">
      <formula>0</formula>
    </cfRule>
  </conditionalFormatting>
  <conditionalFormatting sqref="G170">
    <cfRule type="cellIs" dxfId="187" priority="6980" operator="equal">
      <formula>"red"</formula>
    </cfRule>
  </conditionalFormatting>
  <conditionalFormatting sqref="F173:G173">
    <cfRule type="cellIs" dxfId="186" priority="125" operator="equal">
      <formula>"red"</formula>
    </cfRule>
    <cfRule type="cellIs" dxfId="185" priority="126" operator="equal">
      <formula>3</formula>
    </cfRule>
    <cfRule type="cellIs" dxfId="184" priority="127" operator="equal">
      <formula>"yellow"</formula>
    </cfRule>
    <cfRule type="cellIs" dxfId="183" priority="128" operator="equal">
      <formula>2</formula>
    </cfRule>
    <cfRule type="cellIs" dxfId="182" priority="129" operator="equal">
      <formula>"green"</formula>
    </cfRule>
    <cfRule type="cellIs" dxfId="181" priority="130" operator="equal">
      <formula>1</formula>
    </cfRule>
    <cfRule type="cellIs" dxfId="180" priority="131" operator="equal">
      <formula>"grey"</formula>
    </cfRule>
    <cfRule type="cellIs" dxfId="179" priority="132" operator="equal">
      <formula>0</formula>
    </cfRule>
  </conditionalFormatting>
  <conditionalFormatting sqref="G173">
    <cfRule type="cellIs" dxfId="178" priority="6981" operator="equal">
      <formula>"red"</formula>
    </cfRule>
  </conditionalFormatting>
  <conditionalFormatting sqref="F173:G173">
    <cfRule type="cellIs" dxfId="177" priority="117" operator="equal">
      <formula>"red"</formula>
    </cfRule>
    <cfRule type="cellIs" dxfId="176" priority="118" operator="equal">
      <formula>3</formula>
    </cfRule>
    <cfRule type="cellIs" dxfId="175" priority="119" operator="equal">
      <formula>"yellow"</formula>
    </cfRule>
    <cfRule type="cellIs" dxfId="174" priority="120" operator="equal">
      <formula>2</formula>
    </cfRule>
    <cfRule type="cellIs" dxfId="173" priority="121" operator="equal">
      <formula>"green"</formula>
    </cfRule>
    <cfRule type="cellIs" dxfId="172" priority="122" operator="equal">
      <formula>1</formula>
    </cfRule>
    <cfRule type="cellIs" dxfId="171" priority="123" operator="equal">
      <formula>"grey"</formula>
    </cfRule>
    <cfRule type="cellIs" dxfId="170" priority="124" operator="equal">
      <formula>0</formula>
    </cfRule>
  </conditionalFormatting>
  <conditionalFormatting sqref="G173">
    <cfRule type="cellIs" dxfId="169" priority="6982" operator="equal">
      <formula>"red"</formula>
    </cfRule>
  </conditionalFormatting>
  <conditionalFormatting sqref="F172:G172">
    <cfRule type="cellIs" dxfId="168" priority="109" operator="equal">
      <formula>"red"</formula>
    </cfRule>
    <cfRule type="cellIs" dxfId="167" priority="110" operator="equal">
      <formula>3</formula>
    </cfRule>
    <cfRule type="cellIs" dxfId="166" priority="111" operator="equal">
      <formula>"yellow"</formula>
    </cfRule>
    <cfRule type="cellIs" dxfId="165" priority="112" operator="equal">
      <formula>2</formula>
    </cfRule>
    <cfRule type="cellIs" dxfId="164" priority="113" operator="equal">
      <formula>"green"</formula>
    </cfRule>
    <cfRule type="cellIs" dxfId="163" priority="114" operator="equal">
      <formula>1</formula>
    </cfRule>
    <cfRule type="cellIs" dxfId="162" priority="115" operator="equal">
      <formula>"grey"</formula>
    </cfRule>
    <cfRule type="cellIs" dxfId="161" priority="116" operator="equal">
      <formula>0</formula>
    </cfRule>
  </conditionalFormatting>
  <conditionalFormatting sqref="G172">
    <cfRule type="cellIs" dxfId="160" priority="6983" operator="equal">
      <formula>"red"</formula>
    </cfRule>
  </conditionalFormatting>
  <conditionalFormatting sqref="F172:G172">
    <cfRule type="cellIs" dxfId="159" priority="101" operator="equal">
      <formula>"red"</formula>
    </cfRule>
    <cfRule type="cellIs" dxfId="158" priority="102" operator="equal">
      <formula>3</formula>
    </cfRule>
    <cfRule type="cellIs" dxfId="157" priority="103" operator="equal">
      <formula>"yellow"</formula>
    </cfRule>
    <cfRule type="cellIs" dxfId="156" priority="104" operator="equal">
      <formula>2</formula>
    </cfRule>
    <cfRule type="cellIs" dxfId="155" priority="105" operator="equal">
      <formula>"green"</formula>
    </cfRule>
    <cfRule type="cellIs" dxfId="154" priority="106" operator="equal">
      <formula>1</formula>
    </cfRule>
    <cfRule type="cellIs" dxfId="153" priority="107" operator="equal">
      <formula>"grey"</formula>
    </cfRule>
    <cfRule type="cellIs" dxfId="152" priority="108" operator="equal">
      <formula>0</formula>
    </cfRule>
  </conditionalFormatting>
  <conditionalFormatting sqref="G172">
    <cfRule type="cellIs" dxfId="151" priority="6984" operator="equal">
      <formula>"red"</formula>
    </cfRule>
  </conditionalFormatting>
  <conditionalFormatting sqref="F178:G178">
    <cfRule type="cellIs" dxfId="150" priority="93" operator="equal">
      <formula>"red"</formula>
    </cfRule>
    <cfRule type="cellIs" dxfId="149" priority="94" operator="equal">
      <formula>3</formula>
    </cfRule>
    <cfRule type="cellIs" dxfId="148" priority="95" operator="equal">
      <formula>"yellow"</formula>
    </cfRule>
    <cfRule type="cellIs" dxfId="147" priority="96" operator="equal">
      <formula>2</formula>
    </cfRule>
    <cfRule type="cellIs" dxfId="146" priority="97" operator="equal">
      <formula>"green"</formula>
    </cfRule>
    <cfRule type="cellIs" dxfId="145" priority="98" operator="equal">
      <formula>1</formula>
    </cfRule>
    <cfRule type="cellIs" dxfId="144" priority="99" operator="equal">
      <formula>"grey"</formula>
    </cfRule>
    <cfRule type="cellIs" dxfId="143" priority="100" operator="equal">
      <formula>0</formula>
    </cfRule>
  </conditionalFormatting>
  <conditionalFormatting sqref="G178">
    <cfRule type="cellIs" dxfId="142" priority="6985" operator="equal">
      <formula>"red"</formula>
    </cfRule>
  </conditionalFormatting>
  <conditionalFormatting sqref="F175:G175">
    <cfRule type="cellIs" dxfId="141" priority="85" operator="equal">
      <formula>"red"</formula>
    </cfRule>
    <cfRule type="cellIs" dxfId="140" priority="86" operator="equal">
      <formula>3</formula>
    </cfRule>
    <cfRule type="cellIs" dxfId="139" priority="87" operator="equal">
      <formula>"yellow"</formula>
    </cfRule>
    <cfRule type="cellIs" dxfId="138" priority="88" operator="equal">
      <formula>2</formula>
    </cfRule>
    <cfRule type="cellIs" dxfId="137" priority="89" operator="equal">
      <formula>"green"</formula>
    </cfRule>
    <cfRule type="cellIs" dxfId="136" priority="90" operator="equal">
      <formula>1</formula>
    </cfRule>
    <cfRule type="cellIs" dxfId="135" priority="91" operator="equal">
      <formula>"grey"</formula>
    </cfRule>
    <cfRule type="cellIs" dxfId="134" priority="92" operator="equal">
      <formula>0</formula>
    </cfRule>
  </conditionalFormatting>
  <conditionalFormatting sqref="G175">
    <cfRule type="cellIs" dxfId="133" priority="6986" operator="equal">
      <formula>"red"</formula>
    </cfRule>
  </conditionalFormatting>
  <conditionalFormatting sqref="F178:G178">
    <cfRule type="cellIs" dxfId="132" priority="77" operator="equal">
      <formula>"red"</formula>
    </cfRule>
    <cfRule type="cellIs" dxfId="131" priority="78" operator="equal">
      <formula>3</formula>
    </cfRule>
    <cfRule type="cellIs" dxfId="130" priority="79" operator="equal">
      <formula>"yellow"</formula>
    </cfRule>
    <cfRule type="cellIs" dxfId="129" priority="80" operator="equal">
      <formula>2</formula>
    </cfRule>
    <cfRule type="cellIs" dxfId="128" priority="81" operator="equal">
      <formula>"green"</formula>
    </cfRule>
    <cfRule type="cellIs" dxfId="127" priority="82" operator="equal">
      <formula>1</formula>
    </cfRule>
    <cfRule type="cellIs" dxfId="126" priority="83" operator="equal">
      <formula>"grey"</formula>
    </cfRule>
    <cfRule type="cellIs" dxfId="125" priority="84" operator="equal">
      <formula>0</formula>
    </cfRule>
  </conditionalFormatting>
  <conditionalFormatting sqref="G178">
    <cfRule type="cellIs" dxfId="124" priority="6987" operator="equal">
      <formula>"red"</formula>
    </cfRule>
  </conditionalFormatting>
  <conditionalFormatting sqref="F178:G178">
    <cfRule type="cellIs" dxfId="123" priority="69" operator="equal">
      <formula>"red"</formula>
    </cfRule>
    <cfRule type="cellIs" dxfId="122" priority="70" operator="equal">
      <formula>3</formula>
    </cfRule>
    <cfRule type="cellIs" dxfId="121" priority="71" operator="equal">
      <formula>"yellow"</formula>
    </cfRule>
    <cfRule type="cellIs" dxfId="120" priority="72" operator="equal">
      <formula>2</formula>
    </cfRule>
    <cfRule type="cellIs" dxfId="119" priority="73" operator="equal">
      <formula>"green"</formula>
    </cfRule>
    <cfRule type="cellIs" dxfId="118" priority="74" operator="equal">
      <formula>1</formula>
    </cfRule>
    <cfRule type="cellIs" dxfId="117" priority="75" operator="equal">
      <formula>"grey"</formula>
    </cfRule>
    <cfRule type="cellIs" dxfId="116" priority="76" operator="equal">
      <formula>0</formula>
    </cfRule>
  </conditionalFormatting>
  <conditionalFormatting sqref="G178">
    <cfRule type="cellIs" dxfId="115" priority="6988" operator="equal">
      <formula>"red"</formula>
    </cfRule>
  </conditionalFormatting>
  <conditionalFormatting sqref="F177:G177">
    <cfRule type="cellIs" dxfId="114" priority="61" operator="equal">
      <formula>"red"</formula>
    </cfRule>
    <cfRule type="cellIs" dxfId="113" priority="62" operator="equal">
      <formula>3</formula>
    </cfRule>
    <cfRule type="cellIs" dxfId="112" priority="63" operator="equal">
      <formula>"yellow"</formula>
    </cfRule>
    <cfRule type="cellIs" dxfId="111" priority="64" operator="equal">
      <formula>2</formula>
    </cfRule>
    <cfRule type="cellIs" dxfId="110" priority="65" operator="equal">
      <formula>"green"</formula>
    </cfRule>
    <cfRule type="cellIs" dxfId="109" priority="66" operator="equal">
      <formula>1</formula>
    </cfRule>
    <cfRule type="cellIs" dxfId="108" priority="67" operator="equal">
      <formula>"grey"</formula>
    </cfRule>
    <cfRule type="cellIs" dxfId="107" priority="68" operator="equal">
      <formula>0</formula>
    </cfRule>
  </conditionalFormatting>
  <conditionalFormatting sqref="G177">
    <cfRule type="cellIs" dxfId="106" priority="6989" operator="equal">
      <formula>"red"</formula>
    </cfRule>
  </conditionalFormatting>
  <conditionalFormatting sqref="F177:G177">
    <cfRule type="cellIs" dxfId="105" priority="53" operator="equal">
      <formula>"red"</formula>
    </cfRule>
    <cfRule type="cellIs" dxfId="104" priority="54" operator="equal">
      <formula>3</formula>
    </cfRule>
    <cfRule type="cellIs" dxfId="103" priority="55" operator="equal">
      <formula>"yellow"</formula>
    </cfRule>
    <cfRule type="cellIs" dxfId="102" priority="56" operator="equal">
      <formula>2</formula>
    </cfRule>
    <cfRule type="cellIs" dxfId="101" priority="57" operator="equal">
      <formula>"green"</formula>
    </cfRule>
    <cfRule type="cellIs" dxfId="100" priority="58" operator="equal">
      <formula>1</formula>
    </cfRule>
    <cfRule type="cellIs" dxfId="99" priority="59" operator="equal">
      <formula>"grey"</formula>
    </cfRule>
    <cfRule type="cellIs" dxfId="98" priority="60" operator="equal">
      <formula>0</formula>
    </cfRule>
  </conditionalFormatting>
  <conditionalFormatting sqref="G177">
    <cfRule type="cellIs" dxfId="97" priority="6990" operator="equal">
      <formula>"red"</formula>
    </cfRule>
  </conditionalFormatting>
  <conditionalFormatting sqref="F169:G169">
    <cfRule type="cellIs" dxfId="96" priority="45" operator="equal">
      <formula>"red"</formula>
    </cfRule>
    <cfRule type="cellIs" dxfId="95" priority="6991" operator="equal">
      <formula>3</formula>
    </cfRule>
  </conditionalFormatting>
  <conditionalFormatting sqref="G169">
    <cfRule type="cellIs" dxfId="94" priority="44" operator="equal">
      <formula>"red"</formula>
    </cfRule>
  </conditionalFormatting>
  <conditionalFormatting sqref="F169:G169">
    <cfRule type="cellIs" dxfId="93" priority="46" operator="equal">
      <formula>3</formula>
    </cfRule>
    <cfRule type="cellIs" dxfId="92" priority="47" operator="equal">
      <formula>"yellow"</formula>
    </cfRule>
    <cfRule type="cellIs" dxfId="91" priority="48" operator="equal">
      <formula>2</formula>
    </cfRule>
    <cfRule type="cellIs" dxfId="90" priority="49" operator="equal">
      <formula>"green"</formula>
    </cfRule>
    <cfRule type="cellIs" dxfId="89" priority="50" operator="equal">
      <formula>1</formula>
    </cfRule>
    <cfRule type="cellIs" dxfId="88" priority="51" operator="equal">
      <formula>"grey"</formula>
    </cfRule>
    <cfRule type="cellIs" dxfId="87" priority="52" operator="equal">
      <formula>0</formula>
    </cfRule>
    <cfRule type="cellIs" dxfId="86" priority="6992" operator="equal">
      <formula>"red"</formula>
    </cfRule>
  </conditionalFormatting>
  <conditionalFormatting sqref="G169">
    <cfRule type="cellIs" dxfId="85" priority="6993" operator="equal">
      <formula>"red"</formula>
    </cfRule>
  </conditionalFormatting>
  <conditionalFormatting sqref="F169:G169">
    <cfRule type="cellIs" dxfId="84" priority="36" operator="equal">
      <formula>"red"</formula>
    </cfRule>
    <cfRule type="cellIs" dxfId="83" priority="37" operator="equal">
      <formula>3</formula>
    </cfRule>
    <cfRule type="cellIs" dxfId="82" priority="38" operator="equal">
      <formula>"yellow"</formula>
    </cfRule>
    <cfRule type="cellIs" dxfId="81" priority="39" operator="equal">
      <formula>2</formula>
    </cfRule>
    <cfRule type="cellIs" dxfId="80" priority="40" operator="equal">
      <formula>"green"</formula>
    </cfRule>
    <cfRule type="cellIs" dxfId="79" priority="41" operator="equal">
      <formula>1</formula>
    </cfRule>
    <cfRule type="cellIs" dxfId="78" priority="42" operator="equal">
      <formula>"grey"</formula>
    </cfRule>
    <cfRule type="cellIs" dxfId="77" priority="43" operator="equal">
      <formula>0</formula>
    </cfRule>
  </conditionalFormatting>
  <conditionalFormatting sqref="G169">
    <cfRule type="cellIs" dxfId="76" priority="6994" operator="equal">
      <formula>"red"</formula>
    </cfRule>
  </conditionalFormatting>
  <conditionalFormatting sqref="F174:G174">
    <cfRule type="cellIs" dxfId="75" priority="28" operator="equal">
      <formula>"red"</formula>
    </cfRule>
    <cfRule type="cellIs" dxfId="74" priority="29" operator="equal">
      <formula>3</formula>
    </cfRule>
    <cfRule type="cellIs" dxfId="73" priority="30" operator="equal">
      <formula>"yellow"</formula>
    </cfRule>
    <cfRule type="cellIs" dxfId="72" priority="31" operator="equal">
      <formula>2</formula>
    </cfRule>
    <cfRule type="cellIs" dxfId="71" priority="32" operator="equal">
      <formula>"green"</formula>
    </cfRule>
    <cfRule type="cellIs" dxfId="70" priority="33" operator="equal">
      <formula>1</formula>
    </cfRule>
    <cfRule type="cellIs" dxfId="69" priority="34" operator="equal">
      <formula>"grey"</formula>
    </cfRule>
    <cfRule type="cellIs" dxfId="68" priority="35" operator="equal">
      <formula>0</formula>
    </cfRule>
  </conditionalFormatting>
  <conditionalFormatting sqref="G174">
    <cfRule type="cellIs" dxfId="67" priority="6995" operator="equal">
      <formula>"red"</formula>
    </cfRule>
  </conditionalFormatting>
  <conditionalFormatting sqref="F190:G190">
    <cfRule type="cellIs" dxfId="66" priority="27" operator="equal">
      <formula>"red"</formula>
    </cfRule>
    <cfRule type="cellIs" dxfId="65" priority="6996" operator="equal">
      <formula>3</formula>
    </cfRule>
  </conditionalFormatting>
  <conditionalFormatting sqref="G190">
    <cfRule type="cellIs" dxfId="64" priority="26" operator="equal">
      <formula>"red"</formula>
    </cfRule>
  </conditionalFormatting>
  <conditionalFormatting sqref="F193:G193">
    <cfRule type="cellIs" dxfId="63" priority="17" operator="equal">
      <formula>"red"</formula>
    </cfRule>
    <cfRule type="cellIs" dxfId="62" priority="19" operator="equal">
      <formula>3</formula>
    </cfRule>
    <cfRule type="cellIs" dxfId="61" priority="20" operator="equal">
      <formula>"yellow"</formula>
    </cfRule>
    <cfRule type="cellIs" dxfId="60" priority="21" operator="equal">
      <formula>2</formula>
    </cfRule>
    <cfRule type="cellIs" dxfId="59" priority="22" operator="equal">
      <formula>"green"</formula>
    </cfRule>
    <cfRule type="cellIs" dxfId="58" priority="23" operator="equal">
      <formula>1</formula>
    </cfRule>
    <cfRule type="cellIs" dxfId="57" priority="24" operator="equal">
      <formula>"grey"</formula>
    </cfRule>
    <cfRule type="cellIs" dxfId="56" priority="25" operator="equal">
      <formula>0</formula>
    </cfRule>
  </conditionalFormatting>
  <conditionalFormatting sqref="G193">
    <cfRule type="cellIs" dxfId="55" priority="18" operator="equal">
      <formula>"red"</formula>
    </cfRule>
  </conditionalFormatting>
  <conditionalFormatting sqref="F187:G187">
    <cfRule type="cellIs" dxfId="54" priority="9" operator="equal">
      <formula>"red"</formula>
    </cfRule>
    <cfRule type="cellIs" dxfId="53" priority="10" operator="equal">
      <formula>3</formula>
    </cfRule>
    <cfRule type="cellIs" dxfId="52" priority="11" operator="equal">
      <formula>"yellow"</formula>
    </cfRule>
    <cfRule type="cellIs" dxfId="51" priority="12" operator="equal">
      <formula>2</formula>
    </cfRule>
    <cfRule type="cellIs" dxfId="50" priority="13" operator="equal">
      <formula>"green"</formula>
    </cfRule>
    <cfRule type="cellIs" dxfId="49" priority="14" operator="equal">
      <formula>1</formula>
    </cfRule>
    <cfRule type="cellIs" dxfId="48" priority="15" operator="equal">
      <formula>"grey"</formula>
    </cfRule>
    <cfRule type="cellIs" dxfId="47" priority="16" operator="equal">
      <formula>0</formula>
    </cfRule>
  </conditionalFormatting>
  <conditionalFormatting sqref="G187">
    <cfRule type="cellIs" dxfId="46" priority="6997" operator="equal">
      <formula>"red"</formula>
    </cfRule>
  </conditionalFormatting>
  <conditionalFormatting sqref="G182">
    <cfRule type="cellIs" dxfId="45" priority="6998" operator="equal">
      <formula>"red"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48F05-1E66-4F07-8DF9-CEF99E7EEDF0}">
  <sheetPr codeName="Лист33">
    <tabColor rgb="FF92D050"/>
  </sheetPr>
  <dimension ref="A1:R204"/>
  <sheetViews>
    <sheetView zoomScaleNormal="100" workbookViewId="0">
      <pane ySplit="2" topLeftCell="A114" activePane="bottomLeft" state="frozen"/>
      <selection pane="bottomLeft" activeCell="C4" sqref="C4:C41"/>
    </sheetView>
  </sheetViews>
  <sheetFormatPr defaultRowHeight="15"/>
  <cols>
    <col min="1" max="1" width="3.85546875" style="185" bestFit="1" customWidth="1"/>
    <col min="2" max="2" width="107.85546875" bestFit="1" customWidth="1"/>
    <col min="3" max="3" width="11.140625" customWidth="1"/>
    <col min="4" max="4" width="10.28515625" style="185" bestFit="1" customWidth="1"/>
    <col min="5" max="5" width="4.140625" style="185" bestFit="1" customWidth="1"/>
    <col min="6" max="6" width="19.5703125" customWidth="1"/>
    <col min="7" max="7" width="7.28515625" style="185" bestFit="1" customWidth="1"/>
    <col min="8" max="8" width="11.140625" style="185" bestFit="1" customWidth="1"/>
    <col min="9" max="9" width="25" bestFit="1" customWidth="1"/>
    <col min="12" max="12" width="37.42578125" customWidth="1"/>
    <col min="18" max="18" width="14.42578125" customWidth="1"/>
  </cols>
  <sheetData>
    <row r="1" spans="1:18" ht="15.75" thickBot="1">
      <c r="A1" s="1352" t="s">
        <v>0</v>
      </c>
      <c r="B1" s="1352" t="s">
        <v>1</v>
      </c>
      <c r="C1" s="1349" t="s">
        <v>3076</v>
      </c>
      <c r="D1" s="1410"/>
      <c r="E1" s="1401"/>
      <c r="F1" s="1401"/>
      <c r="G1" s="1401"/>
      <c r="H1" s="1402"/>
      <c r="I1" s="1345" t="s">
        <v>9</v>
      </c>
    </row>
    <row r="2" spans="1:18" ht="23.1" customHeight="1" thickBot="1">
      <c r="A2" s="1353"/>
      <c r="B2" s="1353"/>
      <c r="C2" s="1331"/>
      <c r="D2" s="309" t="s">
        <v>3077</v>
      </c>
      <c r="E2" s="289" t="s">
        <v>2558</v>
      </c>
      <c r="F2" s="289" t="s">
        <v>3125</v>
      </c>
      <c r="G2" s="289" t="s">
        <v>3124</v>
      </c>
      <c r="H2" s="290" t="s">
        <v>3083</v>
      </c>
      <c r="I2" s="1409"/>
      <c r="R2" s="291" t="s">
        <v>3084</v>
      </c>
    </row>
    <row r="3" spans="1:18" ht="15.75" thickBot="1">
      <c r="A3" s="1411" t="s">
        <v>2559</v>
      </c>
      <c r="B3" s="1412"/>
      <c r="C3" s="1413"/>
      <c r="D3" s="1413"/>
      <c r="E3" s="1413"/>
      <c r="F3" s="1413"/>
      <c r="G3" s="1413"/>
      <c r="H3" s="1414"/>
      <c r="I3" s="1409"/>
    </row>
    <row r="4" spans="1:18">
      <c r="A4" s="8">
        <v>1</v>
      </c>
      <c r="B4" s="557" t="s">
        <v>5510</v>
      </c>
      <c r="C4" s="23">
        <v>1</v>
      </c>
      <c r="D4" s="23">
        <v>1</v>
      </c>
      <c r="E4" s="23">
        <v>0</v>
      </c>
      <c r="F4" s="9" t="s">
        <v>3089</v>
      </c>
      <c r="G4" s="23"/>
      <c r="H4" s="23"/>
      <c r="I4" s="9" t="str">
        <f>"Агрегатная защита " &amp; $A$3</f>
        <v>Агрегатная защита НО-5</v>
      </c>
      <c r="J4" t="s">
        <v>3116</v>
      </c>
      <c r="R4" s="17" t="str">
        <f t="shared" ref="R4:R23" si="0">IF(B4="","",CONCATENATE("'",B4,"'",",	","'NA_1KTPRA_",A4,"'"))</f>
        <v>'НО-5. Аварийная максимальная температура нефти на выходе агрегата НО',	'NA_1KTPRA_1'</v>
      </c>
    </row>
    <row r="5" spans="1:18">
      <c r="A5" s="18">
        <v>2</v>
      </c>
      <c r="B5" s="15" t="s">
        <v>5511</v>
      </c>
      <c r="C5" s="13">
        <v>1</v>
      </c>
      <c r="D5" s="13">
        <v>1</v>
      </c>
      <c r="E5" s="13">
        <v>0</v>
      </c>
      <c r="F5" s="9" t="s">
        <v>3089</v>
      </c>
      <c r="G5" s="13"/>
      <c r="H5" s="13"/>
      <c r="I5" s="9" t="str">
        <f t="shared" ref="I5:I41" si="1">"Агрегатная защита " &amp; $A$3</f>
        <v>Агрегатная защита НО-5</v>
      </c>
      <c r="J5" t="s">
        <v>3115</v>
      </c>
      <c r="R5" s="17" t="str">
        <f t="shared" si="0"/>
        <v>'НО-5. Недостоверность измерений температуры нефти на выходе насоса НО',	'NA_1KTPRA_2'</v>
      </c>
    </row>
    <row r="6" spans="1:18">
      <c r="A6" s="18">
        <v>3</v>
      </c>
      <c r="B6" s="15" t="s">
        <v>5512</v>
      </c>
      <c r="C6" s="13">
        <v>1</v>
      </c>
      <c r="D6" s="23">
        <v>1</v>
      </c>
      <c r="E6" s="13">
        <v>1</v>
      </c>
      <c r="F6" s="9" t="s">
        <v>3089</v>
      </c>
      <c r="G6" s="13"/>
      <c r="H6" s="13"/>
      <c r="I6" s="9" t="str">
        <f t="shared" si="1"/>
        <v>Агрегатная защита НО-5</v>
      </c>
      <c r="J6" t="s">
        <v>3114</v>
      </c>
      <c r="R6" s="17" t="str">
        <f t="shared" si="0"/>
        <v>'НО-5. Аварийная максимальная температура верхнего подшипника электродвигателя НО',	'NA_1KTPRA_3'</v>
      </c>
    </row>
    <row r="7" spans="1:18">
      <c r="A7" s="18">
        <v>4</v>
      </c>
      <c r="B7" s="15" t="s">
        <v>5513</v>
      </c>
      <c r="C7" s="13">
        <v>1</v>
      </c>
      <c r="D7" s="13">
        <v>1</v>
      </c>
      <c r="E7" s="13">
        <v>1</v>
      </c>
      <c r="F7" s="9" t="s">
        <v>3089</v>
      </c>
      <c r="G7" s="13"/>
      <c r="H7" s="13"/>
      <c r="I7" s="9" t="str">
        <f t="shared" si="1"/>
        <v>Агрегатная защита НО-5</v>
      </c>
      <c r="J7" t="s">
        <v>3114</v>
      </c>
      <c r="R7" s="17" t="str">
        <f t="shared" si="0"/>
        <v>'НО-5. Аварийная максимальная температура нижнего подшипника электродвигателя НО',	'NA_1KTPRA_4'</v>
      </c>
    </row>
    <row r="8" spans="1:18">
      <c r="A8" s="18">
        <v>5</v>
      </c>
      <c r="B8" s="15" t="s">
        <v>5514</v>
      </c>
      <c r="C8" s="13">
        <v>1</v>
      </c>
      <c r="D8" s="23">
        <v>1</v>
      </c>
      <c r="E8" s="13">
        <v>1</v>
      </c>
      <c r="F8" s="9" t="s">
        <v>3089</v>
      </c>
      <c r="G8" s="13"/>
      <c r="H8" s="13"/>
      <c r="I8" s="9" t="str">
        <f t="shared" si="1"/>
        <v>Агрегатная защита НО-5</v>
      </c>
      <c r="J8" t="s">
        <v>3114</v>
      </c>
      <c r="L8" s="305" t="s">
        <v>3123</v>
      </c>
      <c r="R8" s="17" t="str">
        <f t="shared" si="0"/>
        <v>'НО-5. Аварийная максимальная температура опорно-упорного подшипника насоса НО',	'NA_1KTPRA_5'</v>
      </c>
    </row>
    <row r="9" spans="1:18">
      <c r="A9" s="18">
        <v>6</v>
      </c>
      <c r="B9" s="15" t="s">
        <v>9200</v>
      </c>
      <c r="C9" s="13">
        <v>1</v>
      </c>
      <c r="D9" s="13">
        <v>1</v>
      </c>
      <c r="E9" s="13">
        <v>1</v>
      </c>
      <c r="F9" s="9" t="s">
        <v>3089</v>
      </c>
      <c r="G9" s="13"/>
      <c r="H9" s="13"/>
      <c r="I9" s="9" t="str">
        <f t="shared" si="1"/>
        <v>Агрегатная защита НО-5</v>
      </c>
      <c r="J9" t="s">
        <v>3114</v>
      </c>
      <c r="L9" s="305" t="s">
        <v>3122</v>
      </c>
      <c r="R9" s="17" t="str">
        <f t="shared" si="0"/>
        <v>'НО-5. Недостоверность измерений температуры верхнего подшипника электродвигателя НО',	'NA_1KTPRA_6'</v>
      </c>
    </row>
    <row r="10" spans="1:18">
      <c r="A10" s="18">
        <v>7</v>
      </c>
      <c r="B10" s="15" t="s">
        <v>9201</v>
      </c>
      <c r="C10" s="13">
        <v>1</v>
      </c>
      <c r="D10" s="23">
        <v>1</v>
      </c>
      <c r="E10" s="13">
        <v>1</v>
      </c>
      <c r="F10" s="9" t="s">
        <v>3089</v>
      </c>
      <c r="G10" s="13"/>
      <c r="H10" s="13"/>
      <c r="I10" s="9" t="str">
        <f t="shared" si="1"/>
        <v>Агрегатная защита НО-5</v>
      </c>
      <c r="J10" t="s">
        <v>3114</v>
      </c>
      <c r="R10" s="17" t="str">
        <f t="shared" si="0"/>
        <v>'НО-5. Недостоверность измерений температуры нижнего подшипника электродвигателя НО',	'NA_1KTPRA_7'</v>
      </c>
    </row>
    <row r="11" spans="1:18">
      <c r="A11" s="258">
        <v>8</v>
      </c>
      <c r="B11" s="15" t="s">
        <v>9202</v>
      </c>
      <c r="C11" s="231">
        <v>1</v>
      </c>
      <c r="D11" s="13">
        <f t="shared" ref="D11:D13" si="2">INT(A11/26)+1</f>
        <v>1</v>
      </c>
      <c r="E11" s="13">
        <v>1</v>
      </c>
      <c r="F11" s="9" t="s">
        <v>3089</v>
      </c>
      <c r="G11" s="13"/>
      <c r="H11" s="13"/>
      <c r="I11" s="9" t="str">
        <f t="shared" si="1"/>
        <v>Агрегатная защита НО-5</v>
      </c>
      <c r="J11" t="s">
        <v>3114</v>
      </c>
      <c r="R11" s="17" t="str">
        <f t="shared" si="0"/>
        <v>'НО-5. Недостоверность измерений температуры опорно-упорного подшипника электродвигателя НО',	'NA_1KTPRA_8'</v>
      </c>
    </row>
    <row r="12" spans="1:18">
      <c r="A12" s="258">
        <v>9</v>
      </c>
      <c r="B12" s="15" t="s">
        <v>5515</v>
      </c>
      <c r="C12" s="13">
        <v>1</v>
      </c>
      <c r="D12" s="13">
        <f t="shared" si="2"/>
        <v>1</v>
      </c>
      <c r="E12" s="13">
        <v>1</v>
      </c>
      <c r="F12" s="9" t="s">
        <v>3089</v>
      </c>
      <c r="G12" s="13">
        <v>1</v>
      </c>
      <c r="H12" s="13"/>
      <c r="I12" s="9" t="str">
        <f t="shared" si="1"/>
        <v>Агрегатная защита НО-5</v>
      </c>
      <c r="J12" t="s">
        <v>3114</v>
      </c>
      <c r="R12" s="17" t="str">
        <f t="shared" si="0"/>
        <v>'НО-5. Аварийные утечки нефти из полости с торцевым уплотнением НО',	'NA_1KTPRA_9'</v>
      </c>
    </row>
    <row r="13" spans="1:18">
      <c r="A13" s="258">
        <v>10</v>
      </c>
      <c r="B13" s="15" t="s">
        <v>9206</v>
      </c>
      <c r="C13" s="231">
        <v>5</v>
      </c>
      <c r="D13" s="13">
        <f t="shared" si="2"/>
        <v>1</v>
      </c>
      <c r="E13" s="13">
        <v>1</v>
      </c>
      <c r="F13" s="9" t="s">
        <v>3089</v>
      </c>
      <c r="G13" s="13"/>
      <c r="H13" s="13"/>
      <c r="I13" s="9" t="str">
        <f t="shared" si="1"/>
        <v>Агрегатная защита НО-5</v>
      </c>
      <c r="J13" t="s">
        <v>3114</v>
      </c>
      <c r="R13" s="17" t="str">
        <f t="shared" si="0"/>
        <v>'НО-5. Аварийная максимальная вибрация нижнего подшипника электродвигателя НО, порог 1 (горизонтальная)',	'NA_1KTPRA_10'</v>
      </c>
    </row>
    <row r="14" spans="1:18">
      <c r="A14" s="258">
        <v>11</v>
      </c>
      <c r="B14" s="15" t="s">
        <v>9207</v>
      </c>
      <c r="C14" s="231">
        <v>5</v>
      </c>
      <c r="D14" s="13">
        <f t="shared" ref="D14:D15" si="3">INT(A14/26)+1</f>
        <v>1</v>
      </c>
      <c r="E14" s="13">
        <v>1</v>
      </c>
      <c r="F14" s="9" t="s">
        <v>3089</v>
      </c>
      <c r="G14" s="13"/>
      <c r="H14" s="13"/>
      <c r="I14" s="9" t="str">
        <f t="shared" si="1"/>
        <v>Агрегатная защита НО-5</v>
      </c>
      <c r="J14" t="s">
        <v>3113</v>
      </c>
      <c r="R14" s="17" t="str">
        <f t="shared" si="0"/>
        <v>'НО-5. Аварийная максимальная вибрация нижнего подшипника электродвигателя НО, порог 1 (вертикальная)',	'NA_1KTPRA_11'</v>
      </c>
    </row>
    <row r="15" spans="1:18">
      <c r="A15" s="258">
        <v>12</v>
      </c>
      <c r="B15" s="15" t="s">
        <v>9208</v>
      </c>
      <c r="C15" s="231">
        <v>5</v>
      </c>
      <c r="D15" s="13">
        <f t="shared" si="3"/>
        <v>1</v>
      </c>
      <c r="E15" s="13">
        <v>1</v>
      </c>
      <c r="F15" s="9" t="s">
        <v>3089</v>
      </c>
      <c r="G15" s="13"/>
      <c r="H15" s="13"/>
      <c r="I15" s="9" t="str">
        <f t="shared" si="1"/>
        <v>Агрегатная защита НО-5</v>
      </c>
      <c r="J15" t="s">
        <v>3113</v>
      </c>
      <c r="R15" s="17" t="str">
        <f t="shared" si="0"/>
        <v>'НО-5. Аварийная максимальная вибрация нижнего подшипника электродвигателя НО, порог 1 (осевая)',	'NA_1KTPRA_12'</v>
      </c>
    </row>
    <row r="16" spans="1:18">
      <c r="A16" s="258">
        <v>13</v>
      </c>
      <c r="B16" s="15" t="s">
        <v>9209</v>
      </c>
      <c r="C16" s="231">
        <v>2</v>
      </c>
      <c r="D16" s="13">
        <f t="shared" ref="D16:D18" si="4">INT(A16/26)+1</f>
        <v>1</v>
      </c>
      <c r="E16" s="13">
        <v>1</v>
      </c>
      <c r="F16" s="9" t="s">
        <v>3089</v>
      </c>
      <c r="G16" s="13"/>
      <c r="H16" s="13"/>
      <c r="I16" s="9" t="str">
        <f t="shared" si="1"/>
        <v>Агрегатная защита НО-5</v>
      </c>
      <c r="J16" t="s">
        <v>3113</v>
      </c>
      <c r="L16" s="305" t="s">
        <v>3121</v>
      </c>
      <c r="R16" s="17" t="str">
        <f t="shared" si="0"/>
        <v>'НО-5. Аварийная максимальная вибрация нижнего подшипника электродвигателя НО, порог 2 (горизонтальная)',	'NA_1KTPRA_13'</v>
      </c>
    </row>
    <row r="17" spans="1:18">
      <c r="A17" s="18">
        <v>14</v>
      </c>
      <c r="B17" s="15" t="s">
        <v>9210</v>
      </c>
      <c r="C17" s="231">
        <v>2</v>
      </c>
      <c r="D17" s="13">
        <f t="shared" si="4"/>
        <v>1</v>
      </c>
      <c r="E17" s="13">
        <v>1</v>
      </c>
      <c r="F17" s="9" t="s">
        <v>3089</v>
      </c>
      <c r="G17" s="13"/>
      <c r="H17" s="13"/>
      <c r="I17" s="9" t="str">
        <f t="shared" si="1"/>
        <v>Агрегатная защита НО-5</v>
      </c>
      <c r="J17" t="s">
        <v>3113</v>
      </c>
      <c r="L17" s="305" t="s">
        <v>3120</v>
      </c>
      <c r="R17" s="17" t="str">
        <f t="shared" si="0"/>
        <v>'НО-5. Аварийная максимальная вибрация нижнего подшипника электродвигателя НО, порог 2 (вертикальная)',	'NA_1KTPRA_14'</v>
      </c>
    </row>
    <row r="18" spans="1:18">
      <c r="A18" s="18">
        <v>15</v>
      </c>
      <c r="B18" s="15" t="s">
        <v>9211</v>
      </c>
      <c r="C18" s="231">
        <v>2</v>
      </c>
      <c r="D18" s="13">
        <f t="shared" si="4"/>
        <v>1</v>
      </c>
      <c r="E18" s="13">
        <v>1</v>
      </c>
      <c r="F18" s="9" t="s">
        <v>3089</v>
      </c>
      <c r="G18" s="13"/>
      <c r="H18" s="13"/>
      <c r="I18" s="9" t="str">
        <f t="shared" si="1"/>
        <v>Агрегатная защита НО-5</v>
      </c>
      <c r="J18" t="s">
        <v>3113</v>
      </c>
      <c r="R18" s="17" t="str">
        <f t="shared" si="0"/>
        <v>'НО-5. Аварийная максимальная вибрация нижнего подшипника электродвигателя НО, порог 2 (осевая)',	'NA_1KTPRA_15'</v>
      </c>
    </row>
    <row r="19" spans="1:18">
      <c r="A19" s="18">
        <v>16</v>
      </c>
      <c r="B19" s="15" t="s">
        <v>9212</v>
      </c>
      <c r="C19" s="231">
        <v>5</v>
      </c>
      <c r="D19" s="13">
        <f t="shared" ref="D19:D21" si="5">INT(A19/26)+1</f>
        <v>1</v>
      </c>
      <c r="E19" s="13">
        <v>1</v>
      </c>
      <c r="F19" s="9" t="s">
        <v>3089</v>
      </c>
      <c r="G19" s="13"/>
      <c r="H19" s="13"/>
      <c r="I19" s="9" t="str">
        <f t="shared" si="1"/>
        <v>Агрегатная защита НО-5</v>
      </c>
      <c r="J19" t="s">
        <v>3113</v>
      </c>
      <c r="R19" s="17" t="str">
        <f t="shared" si="0"/>
        <v>'НО-5. Аварийная максимальная вибрация опорно-упорного подшипника насоса НО, порог 1 (горизонтальная)',	'NA_1KTPRA_16'</v>
      </c>
    </row>
    <row r="20" spans="1:18">
      <c r="A20" s="18">
        <v>17</v>
      </c>
      <c r="B20" s="15" t="s">
        <v>9213</v>
      </c>
      <c r="C20" s="231">
        <v>5</v>
      </c>
      <c r="D20" s="13">
        <f t="shared" si="5"/>
        <v>1</v>
      </c>
      <c r="E20" s="13">
        <v>1</v>
      </c>
      <c r="F20" s="9" t="s">
        <v>3089</v>
      </c>
      <c r="G20" s="13"/>
      <c r="H20" s="13"/>
      <c r="I20" s="9" t="str">
        <f t="shared" si="1"/>
        <v>Агрегатная защита НО-5</v>
      </c>
      <c r="J20" t="s">
        <v>3113</v>
      </c>
      <c r="R20" s="17" t="str">
        <f t="shared" si="0"/>
        <v>'НО-5. Аварийная максимальная вибрация опорно-упорного подшипника электродвигателя НО, порог 1 (вертикальная)',	'NA_1KTPRA_17'</v>
      </c>
    </row>
    <row r="21" spans="1:18">
      <c r="A21" s="18">
        <v>18</v>
      </c>
      <c r="B21" s="15" t="s">
        <v>9214</v>
      </c>
      <c r="C21" s="231">
        <v>5</v>
      </c>
      <c r="D21" s="13">
        <f t="shared" si="5"/>
        <v>1</v>
      </c>
      <c r="E21" s="13">
        <v>1</v>
      </c>
      <c r="F21" s="9" t="s">
        <v>3089</v>
      </c>
      <c r="G21" s="13"/>
      <c r="H21" s="13"/>
      <c r="I21" s="9" t="str">
        <f t="shared" si="1"/>
        <v>Агрегатная защита НО-5</v>
      </c>
      <c r="J21" t="s">
        <v>3113</v>
      </c>
      <c r="R21" s="17" t="str">
        <f t="shared" si="0"/>
        <v>'НО-5. Аварийная максимальная вибрация опорно-упорного подшипника электродвигателя НО, порог 1 (осевая)',	'NA_1KTPRA_18'</v>
      </c>
    </row>
    <row r="22" spans="1:18">
      <c r="A22" s="18">
        <v>19</v>
      </c>
      <c r="B22" s="15" t="s">
        <v>9215</v>
      </c>
      <c r="C22" s="231">
        <v>2</v>
      </c>
      <c r="D22" s="13">
        <f t="shared" ref="D22:D24" si="6">INT(A22/26)+1</f>
        <v>1</v>
      </c>
      <c r="E22" s="13">
        <v>1</v>
      </c>
      <c r="F22" s="9" t="s">
        <v>3089</v>
      </c>
      <c r="G22" s="13"/>
      <c r="H22" s="13"/>
      <c r="I22" s="9" t="str">
        <f t="shared" si="1"/>
        <v>Агрегатная защита НО-5</v>
      </c>
      <c r="J22" t="s">
        <v>3112</v>
      </c>
      <c r="R22" s="17" t="str">
        <f t="shared" si="0"/>
        <v>'НО-5. Аварийная максимальная вибрация опорно-упорного подшипника насоса НО, порог 2 (горизонтальная)',	'NA_1KTPRA_19'</v>
      </c>
    </row>
    <row r="23" spans="1:18">
      <c r="A23" s="18">
        <v>20</v>
      </c>
      <c r="B23" s="15" t="s">
        <v>9216</v>
      </c>
      <c r="C23" s="231">
        <v>2</v>
      </c>
      <c r="D23" s="13">
        <f t="shared" si="6"/>
        <v>1</v>
      </c>
      <c r="E23" s="13">
        <v>1</v>
      </c>
      <c r="F23" s="9" t="s">
        <v>3089</v>
      </c>
      <c r="G23" s="13"/>
      <c r="H23" s="13"/>
      <c r="I23" s="9" t="str">
        <f t="shared" si="1"/>
        <v>Агрегатная защита НО-5</v>
      </c>
      <c r="J23" t="s">
        <v>3112</v>
      </c>
      <c r="R23" s="17" t="str">
        <f t="shared" si="0"/>
        <v>'НО-5. Аварийная максимальная вибрация опорно-упорного подшипника электродвигателя НО, порог 2 (вертикальная)',	'NA_1KTPRA_20'</v>
      </c>
    </row>
    <row r="24" spans="1:18">
      <c r="A24" s="18">
        <v>21</v>
      </c>
      <c r="B24" s="15" t="s">
        <v>9217</v>
      </c>
      <c r="C24" s="231">
        <v>2</v>
      </c>
      <c r="D24" s="13">
        <f t="shared" si="6"/>
        <v>1</v>
      </c>
      <c r="E24" s="13">
        <v>1</v>
      </c>
      <c r="F24" s="9" t="s">
        <v>3089</v>
      </c>
      <c r="G24" s="13"/>
      <c r="H24" s="13"/>
      <c r="I24" s="9" t="str">
        <f t="shared" si="1"/>
        <v>Агрегатная защита НО-5</v>
      </c>
      <c r="J24" t="s">
        <v>3112</v>
      </c>
      <c r="R24" s="17" t="e">
        <f>IF(#REF!="","",CONCATENATE("'",#REF!,"'",",	","'NA_1KTPRA_",A24,"'"))</f>
        <v>#REF!</v>
      </c>
    </row>
    <row r="25" spans="1:18">
      <c r="A25" s="18">
        <v>22</v>
      </c>
      <c r="B25" s="15" t="s">
        <v>9230</v>
      </c>
      <c r="C25" s="231">
        <v>2</v>
      </c>
      <c r="D25" s="13">
        <f t="shared" ref="D25" si="7">INT(A25/26)+1</f>
        <v>1</v>
      </c>
      <c r="E25" s="13">
        <v>1</v>
      </c>
      <c r="F25" s="9" t="s">
        <v>3089</v>
      </c>
      <c r="G25" s="13"/>
      <c r="H25" s="13"/>
      <c r="I25" s="9" t="str">
        <f t="shared" si="1"/>
        <v>Агрегатная защита НО-5</v>
      </c>
      <c r="J25" t="s">
        <v>3112</v>
      </c>
      <c r="R25" s="17" t="e">
        <f>IF(#REF!="","",CONCATENATE("'",#REF!,"'",",	","'NA_1KTPRA_",A25,"'"))</f>
        <v>#REF!</v>
      </c>
    </row>
    <row r="26" spans="1:18">
      <c r="A26" s="18">
        <v>23</v>
      </c>
      <c r="B26" s="15" t="s">
        <v>9231</v>
      </c>
      <c r="C26" s="231">
        <v>2</v>
      </c>
      <c r="D26" s="13">
        <f t="shared" ref="D26" si="8">INT(A26/26)+1</f>
        <v>1</v>
      </c>
      <c r="E26" s="13">
        <v>1</v>
      </c>
      <c r="F26" s="9" t="s">
        <v>3089</v>
      </c>
      <c r="G26" s="13"/>
      <c r="H26" s="13"/>
      <c r="I26" s="9" t="str">
        <f t="shared" si="1"/>
        <v>Агрегатная защита НО-5</v>
      </c>
      <c r="J26" t="s">
        <v>3112</v>
      </c>
      <c r="R26" s="17" t="e">
        <f>IF(#REF!="","",CONCATENATE("'",#REF!,"'",",	","'NA_1KTPRA_",A26,"'"))</f>
        <v>#REF!</v>
      </c>
    </row>
    <row r="27" spans="1:18">
      <c r="A27" s="18">
        <v>24</v>
      </c>
      <c r="B27" s="15" t="s">
        <v>5516</v>
      </c>
      <c r="C27" s="231">
        <v>0</v>
      </c>
      <c r="D27" s="13">
        <f t="shared" ref="D27:D41" si="9">INT(A27/26)+1</f>
        <v>1</v>
      </c>
      <c r="E27" s="13">
        <v>0</v>
      </c>
      <c r="F27" s="9" t="s">
        <v>3089</v>
      </c>
      <c r="G27" s="13"/>
      <c r="H27" s="13"/>
      <c r="I27" s="9" t="str">
        <f t="shared" si="1"/>
        <v>Агрегатная защита НО-5</v>
      </c>
      <c r="J27" t="s">
        <v>3112</v>
      </c>
      <c r="R27" s="17" t="e">
        <f>IF(#REF!="","",CONCATENATE("'",#REF!,"'",",	","'NA_1KTPRA_",A27,"'"))</f>
        <v>#REF!</v>
      </c>
    </row>
    <row r="28" spans="1:18">
      <c r="A28" s="18">
        <v>25</v>
      </c>
      <c r="B28" s="15" t="s">
        <v>5517</v>
      </c>
      <c r="C28" s="13">
        <v>15</v>
      </c>
      <c r="D28" s="13">
        <f t="shared" si="9"/>
        <v>1</v>
      </c>
      <c r="E28" s="13">
        <v>1</v>
      </c>
      <c r="F28" s="9" t="s">
        <v>3089</v>
      </c>
      <c r="G28" s="13"/>
      <c r="H28" s="13"/>
      <c r="I28" s="9" t="str">
        <f t="shared" si="1"/>
        <v>Агрегатная защита НО-5</v>
      </c>
      <c r="J28" t="s">
        <v>3112</v>
      </c>
      <c r="R28" s="17" t="e">
        <f>IF(#REF!="","",CONCATENATE("'",#REF!,"'",",	","'NA_1KTPRA_",A28,"'"))</f>
        <v>#REF!</v>
      </c>
    </row>
    <row r="29" spans="1:18">
      <c r="A29" s="18">
        <v>26</v>
      </c>
      <c r="B29" s="15" t="s">
        <v>5518</v>
      </c>
      <c r="C29" s="13">
        <v>0</v>
      </c>
      <c r="D29" s="13">
        <f t="shared" si="9"/>
        <v>2</v>
      </c>
      <c r="E29" s="13">
        <v>0</v>
      </c>
      <c r="F29" s="9" t="s">
        <v>3089</v>
      </c>
      <c r="G29" s="13"/>
      <c r="H29" s="13"/>
      <c r="I29" s="9" t="str">
        <f t="shared" si="1"/>
        <v>Агрегатная защита НО-5</v>
      </c>
      <c r="J29" t="s">
        <v>3112</v>
      </c>
      <c r="R29" s="17" t="e">
        <f>IF(#REF!="","",CONCATENATE("'",#REF!,"'",",	","'NA_1KTPRA_",A29,"'"))</f>
        <v>#REF!</v>
      </c>
    </row>
    <row r="30" spans="1:18">
      <c r="A30" s="18">
        <v>27</v>
      </c>
      <c r="B30" s="15" t="s">
        <v>5519</v>
      </c>
      <c r="C30" s="13">
        <v>60</v>
      </c>
      <c r="D30" s="13">
        <f t="shared" si="9"/>
        <v>2</v>
      </c>
      <c r="E30" s="13">
        <v>1</v>
      </c>
      <c r="F30" s="9" t="s">
        <v>3089</v>
      </c>
      <c r="G30" s="13"/>
      <c r="H30" s="13"/>
      <c r="I30" s="9" t="str">
        <f t="shared" si="1"/>
        <v>Агрегатная защита НО-5</v>
      </c>
      <c r="J30" t="s">
        <v>3111</v>
      </c>
      <c r="R30" s="17" t="str">
        <f t="shared" ref="R30:R36" si="10">IF(B24="","",CONCATENATE("'",B24,"'",",	","'NA_1KTPRA_",A30,"'"))</f>
        <v>'НО-5. Аварийная максимальная вибрация опорно-упорного подшипника электродвигателя НО, порог 2 (осевая)',	'NA_1KTPRA_27'</v>
      </c>
    </row>
    <row r="31" spans="1:18">
      <c r="A31" s="18">
        <v>28</v>
      </c>
      <c r="B31" s="15" t="s">
        <v>5520</v>
      </c>
      <c r="C31" s="13">
        <v>0</v>
      </c>
      <c r="D31" s="13">
        <f t="shared" si="9"/>
        <v>2</v>
      </c>
      <c r="E31" s="13">
        <v>1</v>
      </c>
      <c r="F31" s="9" t="s">
        <v>3089</v>
      </c>
      <c r="G31" s="13"/>
      <c r="H31" s="13">
        <v>1</v>
      </c>
      <c r="I31" s="9" t="str">
        <f t="shared" si="1"/>
        <v>Агрегатная защита НО-5</v>
      </c>
      <c r="J31" t="s">
        <v>3110</v>
      </c>
      <c r="R31" s="17" t="str">
        <f t="shared" si="10"/>
        <v>'НО-5. Недостоверность измерений вибрации в группе преобразователей (электродвигатель)',	'NA_1KTPRA_28'</v>
      </c>
    </row>
    <row r="32" spans="1:18">
      <c r="A32" s="18">
        <v>29</v>
      </c>
      <c r="B32" s="15" t="s">
        <v>5521</v>
      </c>
      <c r="C32" s="13">
        <v>70</v>
      </c>
      <c r="D32" s="13">
        <f t="shared" si="9"/>
        <v>2</v>
      </c>
      <c r="E32" s="13">
        <v>0</v>
      </c>
      <c r="F32" s="9" t="s">
        <v>3088</v>
      </c>
      <c r="G32" s="13"/>
      <c r="H32" s="13">
        <v>1</v>
      </c>
      <c r="I32" s="9" t="str">
        <f t="shared" si="1"/>
        <v>Агрегатная защита НО-5</v>
      </c>
      <c r="J32" t="s">
        <v>3110</v>
      </c>
      <c r="R32" s="17" t="str">
        <f t="shared" si="10"/>
        <v>'НО-5. Недостоверность измерений вибрации в группе преобразователей (насос)',	'NA_1KTPRA_29'</v>
      </c>
    </row>
    <row r="33" spans="1:18">
      <c r="A33" s="18">
        <v>30</v>
      </c>
      <c r="B33" s="15" t="s">
        <v>5522</v>
      </c>
      <c r="C33" s="13">
        <v>3</v>
      </c>
      <c r="D33" s="13">
        <f t="shared" si="9"/>
        <v>2</v>
      </c>
      <c r="E33" s="13">
        <v>0</v>
      </c>
      <c r="F33" s="9" t="s">
        <v>3096</v>
      </c>
      <c r="G33" s="13"/>
      <c r="H33" s="13"/>
      <c r="I33" s="9" t="str">
        <f t="shared" si="1"/>
        <v>Агрегатная защита НО-5</v>
      </c>
      <c r="J33" t="s">
        <v>3110</v>
      </c>
      <c r="R33" s="17" t="str">
        <f t="shared" si="10"/>
        <v>'НО-5. Аварийное минимальное давление на входе работающего НО',	'NA_1KTPRA_30'</v>
      </c>
    </row>
    <row r="34" spans="1:18">
      <c r="A34" s="18">
        <v>31</v>
      </c>
      <c r="B34" s="15" t="s">
        <v>5523</v>
      </c>
      <c r="C34" s="13">
        <v>60</v>
      </c>
      <c r="D34" s="13">
        <f t="shared" si="9"/>
        <v>2</v>
      </c>
      <c r="E34" s="13">
        <v>1</v>
      </c>
      <c r="F34" s="9" t="s">
        <v>3089</v>
      </c>
      <c r="G34" s="13"/>
      <c r="H34" s="13"/>
      <c r="I34" s="9" t="str">
        <f t="shared" si="1"/>
        <v>Агрегатная защита НО-5</v>
      </c>
      <c r="J34" t="s">
        <v>3110</v>
      </c>
      <c r="R34" s="17" t="str">
        <f t="shared" si="10"/>
        <v>'НО-5. Аварийное минимальное давление на выходе работающего НО',	'NA_1KTPRA_31'</v>
      </c>
    </row>
    <row r="35" spans="1:18">
      <c r="A35" s="18">
        <v>32</v>
      </c>
      <c r="B35" s="15" t="s">
        <v>5524</v>
      </c>
      <c r="C35" s="13">
        <v>60</v>
      </c>
      <c r="D35" s="13">
        <f t="shared" si="9"/>
        <v>2</v>
      </c>
      <c r="E35" s="13">
        <v>1</v>
      </c>
      <c r="F35" s="9" t="s">
        <v>3089</v>
      </c>
      <c r="G35" s="13"/>
      <c r="H35" s="13"/>
      <c r="I35" s="9" t="str">
        <f t="shared" si="1"/>
        <v>Агрегатная защита НО-5</v>
      </c>
      <c r="J35" t="s">
        <v>3110</v>
      </c>
      <c r="R35" s="17" t="str">
        <f t="shared" si="10"/>
        <v>'НО-5. Аварийное максимальное давление на выходе работающего НО',	'NA_1KTPRA_32'</v>
      </c>
    </row>
    <row r="36" spans="1:18">
      <c r="A36" s="18">
        <v>33</v>
      </c>
      <c r="B36" s="15" t="s">
        <v>5525</v>
      </c>
      <c r="C36" s="13">
        <v>3</v>
      </c>
      <c r="D36" s="13">
        <f t="shared" si="9"/>
        <v>2</v>
      </c>
      <c r="E36" s="13">
        <v>0</v>
      </c>
      <c r="F36" s="9" t="s">
        <v>3089</v>
      </c>
      <c r="G36" s="13"/>
      <c r="H36" s="13"/>
      <c r="I36" s="9" t="str">
        <f t="shared" si="1"/>
        <v>Агрегатная защита НО-5</v>
      </c>
      <c r="J36" t="s">
        <v>3109</v>
      </c>
      <c r="R36" s="17" t="str">
        <f t="shared" si="10"/>
        <v>'НО-5. Закрытие агрегатных задвижек работающего агрегата',	'NA_1KTPRA_33'</v>
      </c>
    </row>
    <row r="37" spans="1:18">
      <c r="A37" s="18">
        <v>34</v>
      </c>
      <c r="B37" s="15" t="s">
        <v>5526</v>
      </c>
      <c r="C37" s="13">
        <v>0</v>
      </c>
      <c r="D37" s="13">
        <f t="shared" si="9"/>
        <v>2</v>
      </c>
      <c r="E37" s="13">
        <v>0</v>
      </c>
      <c r="F37" s="9" t="s">
        <v>3089</v>
      </c>
      <c r="G37" s="13"/>
      <c r="H37" s="13"/>
      <c r="I37" s="9" t="str">
        <f t="shared" si="1"/>
        <v>Агрегатная защита НО-5</v>
      </c>
      <c r="J37" t="s">
        <v>3109</v>
      </c>
      <c r="R37" s="17" t="str">
        <f t="shared" ref="R37:R68" si="11">IF(B37="","",CONCATENATE("'",B37,"'",",	","'NA_1KTPRA_",A37,"'"))</f>
        <v>'НО-5. Несанкционированное включение агрегата',	'NA_1KTPRA_34'</v>
      </c>
    </row>
    <row r="38" spans="1:18">
      <c r="A38" s="18">
        <v>35</v>
      </c>
      <c r="B38" s="15" t="s">
        <v>5527</v>
      </c>
      <c r="C38" s="13">
        <v>0</v>
      </c>
      <c r="D38" s="13">
        <f t="shared" si="9"/>
        <v>2</v>
      </c>
      <c r="E38" s="13">
        <v>1</v>
      </c>
      <c r="F38" s="9" t="s">
        <v>3089</v>
      </c>
      <c r="G38" s="13"/>
      <c r="H38" s="13"/>
      <c r="I38" s="9" t="str">
        <f t="shared" si="1"/>
        <v>Агрегатная защита НО-5</v>
      </c>
      <c r="J38" t="s">
        <v>3109</v>
      </c>
      <c r="R38" s="17" t="str">
        <f t="shared" si="11"/>
        <v>'НО-5. Неисправность цепей контроля агрегата',	'NA_1KTPRA_35'</v>
      </c>
    </row>
    <row r="39" spans="1:18">
      <c r="A39" s="18">
        <v>36</v>
      </c>
      <c r="B39" s="15" t="s">
        <v>5528</v>
      </c>
      <c r="C39" s="13">
        <v>0</v>
      </c>
      <c r="D39" s="13">
        <f t="shared" si="9"/>
        <v>2</v>
      </c>
      <c r="E39" s="13">
        <v>1</v>
      </c>
      <c r="F39" s="9" t="s">
        <v>3089</v>
      </c>
      <c r="G39" s="13">
        <v>1</v>
      </c>
      <c r="H39" s="13"/>
      <c r="I39" s="9" t="str">
        <f t="shared" si="1"/>
        <v>Агрегатная защита НО-5</v>
      </c>
      <c r="J39" t="s">
        <v>3109</v>
      </c>
      <c r="R39" s="17" t="str">
        <f t="shared" si="11"/>
        <v>'НО-5. Отключение агрегата кнопкой «Стоп» по месту',	'NA_1KTPRA_36'</v>
      </c>
    </row>
    <row r="40" spans="1:18">
      <c r="A40" s="18">
        <v>37</v>
      </c>
      <c r="B40" s="15" t="s">
        <v>5529</v>
      </c>
      <c r="C40" s="13">
        <v>0</v>
      </c>
      <c r="D40" s="13">
        <f t="shared" si="9"/>
        <v>2</v>
      </c>
      <c r="E40" s="13">
        <v>0</v>
      </c>
      <c r="F40" s="9" t="s">
        <v>3089</v>
      </c>
      <c r="G40" s="13"/>
      <c r="H40" s="13"/>
      <c r="I40" s="9" t="str">
        <f t="shared" si="1"/>
        <v>Агрегатная защита НО-5</v>
      </c>
      <c r="J40" t="s">
        <v>3109</v>
      </c>
      <c r="R40" s="17" t="str">
        <f t="shared" si="11"/>
        <v>'НО-5. Отключение агрегата с АРМ диспетчера по СТМ',	'NA_1KTPRA_37'</v>
      </c>
    </row>
    <row r="41" spans="1:18">
      <c r="A41" s="18">
        <v>38</v>
      </c>
      <c r="B41" s="15" t="s">
        <v>5530</v>
      </c>
      <c r="C41" s="13">
        <v>0</v>
      </c>
      <c r="D41" s="13">
        <f t="shared" si="9"/>
        <v>2</v>
      </c>
      <c r="E41" s="13">
        <v>0</v>
      </c>
      <c r="F41" s="9" t="s">
        <v>3089</v>
      </c>
      <c r="G41" s="13"/>
      <c r="H41" s="13"/>
      <c r="I41" s="9" t="str">
        <f t="shared" si="1"/>
        <v>Агрегатная защита НО-5</v>
      </c>
      <c r="J41" t="s">
        <v>3108</v>
      </c>
      <c r="R41" s="17" t="str">
        <f t="shared" si="11"/>
        <v>'НО-5. Авария ПЧ с функцией УПП',	'NA_1KTPRA_38'</v>
      </c>
    </row>
    <row r="42" spans="1:18">
      <c r="A42" s="18">
        <v>39</v>
      </c>
      <c r="B42" s="15"/>
      <c r="C42" s="13"/>
      <c r="D42" s="13"/>
      <c r="E42" s="13"/>
      <c r="F42" s="9"/>
      <c r="G42" s="13"/>
      <c r="H42" s="13"/>
      <c r="I42" s="9" t="s">
        <v>458</v>
      </c>
      <c r="J42" t="s">
        <v>3108</v>
      </c>
      <c r="R42" s="17" t="str">
        <f t="shared" si="11"/>
        <v/>
      </c>
    </row>
    <row r="43" spans="1:18">
      <c r="A43" s="18">
        <v>40</v>
      </c>
      <c r="B43" s="15"/>
      <c r="C43" s="13"/>
      <c r="D43" s="13"/>
      <c r="E43" s="13"/>
      <c r="F43" s="9"/>
      <c r="G43" s="13"/>
      <c r="H43" s="13"/>
      <c r="I43" s="9" t="s">
        <v>458</v>
      </c>
      <c r="J43" t="s">
        <v>3108</v>
      </c>
      <c r="R43" s="17" t="str">
        <f t="shared" si="11"/>
        <v/>
      </c>
    </row>
    <row r="44" spans="1:18">
      <c r="A44" s="18">
        <v>41</v>
      </c>
      <c r="B44" s="15"/>
      <c r="C44" s="13"/>
      <c r="D44" s="13"/>
      <c r="E44" s="13"/>
      <c r="F44" s="9"/>
      <c r="G44" s="13"/>
      <c r="H44" s="13"/>
      <c r="I44" s="9" t="s">
        <v>458</v>
      </c>
      <c r="J44" t="s">
        <v>3108</v>
      </c>
      <c r="R44" s="17" t="str">
        <f t="shared" si="11"/>
        <v/>
      </c>
    </row>
    <row r="45" spans="1:18">
      <c r="A45" s="18">
        <v>42</v>
      </c>
      <c r="B45" s="15"/>
      <c r="C45" s="13"/>
      <c r="D45" s="13"/>
      <c r="E45" s="13"/>
      <c r="F45" s="9"/>
      <c r="G45" s="13"/>
      <c r="H45" s="13"/>
      <c r="I45" s="9" t="s">
        <v>458</v>
      </c>
      <c r="J45" t="s">
        <v>3108</v>
      </c>
      <c r="R45" s="17" t="str">
        <f t="shared" si="11"/>
        <v/>
      </c>
    </row>
    <row r="46" spans="1:18">
      <c r="A46" s="18">
        <v>43</v>
      </c>
      <c r="B46" s="15"/>
      <c r="C46" s="13"/>
      <c r="D46" s="13"/>
      <c r="E46" s="13"/>
      <c r="F46" s="9"/>
      <c r="G46" s="13"/>
      <c r="H46" s="13"/>
      <c r="I46" s="9" t="s">
        <v>458</v>
      </c>
      <c r="J46" t="s">
        <v>3107</v>
      </c>
      <c r="R46" s="17" t="str">
        <f t="shared" si="11"/>
        <v/>
      </c>
    </row>
    <row r="47" spans="1:18">
      <c r="A47" s="18">
        <v>44</v>
      </c>
      <c r="B47" s="15"/>
      <c r="C47" s="13"/>
      <c r="D47" s="13"/>
      <c r="E47" s="13"/>
      <c r="F47" s="9"/>
      <c r="G47" s="13"/>
      <c r="H47" s="13"/>
      <c r="I47" s="9" t="s">
        <v>458</v>
      </c>
      <c r="J47" t="s">
        <v>3107</v>
      </c>
      <c r="R47" s="17" t="str">
        <f t="shared" si="11"/>
        <v/>
      </c>
    </row>
    <row r="48" spans="1:18">
      <c r="A48" s="18">
        <v>45</v>
      </c>
      <c r="B48" s="15"/>
      <c r="C48" s="13"/>
      <c r="D48" s="13"/>
      <c r="E48" s="13"/>
      <c r="F48" s="9"/>
      <c r="G48" s="13"/>
      <c r="H48" s="13"/>
      <c r="I48" s="9" t="s">
        <v>458</v>
      </c>
      <c r="J48" t="s">
        <v>3107</v>
      </c>
      <c r="R48" s="17" t="str">
        <f t="shared" si="11"/>
        <v/>
      </c>
    </row>
    <row r="49" spans="1:18">
      <c r="A49" s="18">
        <v>46</v>
      </c>
      <c r="B49" s="15"/>
      <c r="C49" s="13"/>
      <c r="D49" s="13"/>
      <c r="E49" s="13"/>
      <c r="F49" s="9"/>
      <c r="G49" s="13"/>
      <c r="H49" s="13"/>
      <c r="I49" s="9" t="s">
        <v>458</v>
      </c>
      <c r="J49" t="s">
        <v>3107</v>
      </c>
      <c r="R49" s="17" t="str">
        <f t="shared" si="11"/>
        <v/>
      </c>
    </row>
    <row r="50" spans="1:18">
      <c r="A50" s="18">
        <v>47</v>
      </c>
      <c r="B50" s="15"/>
      <c r="C50" s="13"/>
      <c r="D50" s="13"/>
      <c r="E50" s="13"/>
      <c r="F50" s="9"/>
      <c r="G50" s="13"/>
      <c r="H50" s="13"/>
      <c r="I50" s="9" t="s">
        <v>458</v>
      </c>
      <c r="J50" t="s">
        <v>3107</v>
      </c>
      <c r="R50" s="17" t="str">
        <f t="shared" si="11"/>
        <v/>
      </c>
    </row>
    <row r="51" spans="1:18">
      <c r="A51" s="18">
        <v>48</v>
      </c>
      <c r="B51" s="15"/>
      <c r="C51" s="13"/>
      <c r="D51" s="13"/>
      <c r="E51" s="13"/>
      <c r="F51" s="9"/>
      <c r="G51" s="13"/>
      <c r="H51" s="13"/>
      <c r="I51" s="9" t="s">
        <v>458</v>
      </c>
      <c r="J51" t="s">
        <v>3106</v>
      </c>
      <c r="R51" s="17" t="str">
        <f t="shared" si="11"/>
        <v/>
      </c>
    </row>
    <row r="52" spans="1:18">
      <c r="A52" s="18">
        <v>49</v>
      </c>
      <c r="B52" s="15"/>
      <c r="C52" s="13"/>
      <c r="D52" s="13"/>
      <c r="E52" s="13"/>
      <c r="F52" s="9"/>
      <c r="G52" s="13"/>
      <c r="H52" s="13"/>
      <c r="I52" s="9" t="s">
        <v>458</v>
      </c>
      <c r="J52" t="s">
        <v>3106</v>
      </c>
      <c r="R52" s="17" t="str">
        <f t="shared" si="11"/>
        <v/>
      </c>
    </row>
    <row r="53" spans="1:18">
      <c r="A53" s="18">
        <v>50</v>
      </c>
      <c r="B53" s="15"/>
      <c r="C53" s="13"/>
      <c r="D53" s="13"/>
      <c r="E53" s="13"/>
      <c r="F53" s="9"/>
      <c r="G53" s="13"/>
      <c r="H53" s="13"/>
      <c r="I53" s="9" t="s">
        <v>458</v>
      </c>
      <c r="J53" t="s">
        <v>3106</v>
      </c>
      <c r="R53" s="17" t="str">
        <f t="shared" si="11"/>
        <v/>
      </c>
    </row>
    <row r="54" spans="1:18">
      <c r="A54" s="18">
        <v>51</v>
      </c>
      <c r="B54" s="15"/>
      <c r="C54" s="13"/>
      <c r="D54" s="13"/>
      <c r="E54" s="13"/>
      <c r="F54" s="9"/>
      <c r="G54" s="13"/>
      <c r="H54" s="13"/>
      <c r="I54" s="9" t="s">
        <v>458</v>
      </c>
      <c r="J54" t="s">
        <v>3106</v>
      </c>
      <c r="R54" s="17" t="str">
        <f t="shared" si="11"/>
        <v/>
      </c>
    </row>
    <row r="55" spans="1:18">
      <c r="A55" s="18">
        <v>52</v>
      </c>
      <c r="B55" s="15"/>
      <c r="C55" s="13"/>
      <c r="D55" s="13"/>
      <c r="E55" s="13"/>
      <c r="F55" s="9"/>
      <c r="G55" s="13"/>
      <c r="H55" s="13"/>
      <c r="I55" s="9" t="s">
        <v>458</v>
      </c>
      <c r="J55" t="s">
        <v>3106</v>
      </c>
      <c r="R55" s="17" t="str">
        <f t="shared" si="11"/>
        <v/>
      </c>
    </row>
    <row r="56" spans="1:18">
      <c r="A56" s="18">
        <v>53</v>
      </c>
      <c r="B56" s="15"/>
      <c r="C56" s="13"/>
      <c r="D56" s="13"/>
      <c r="E56" s="13"/>
      <c r="F56" s="9"/>
      <c r="G56" s="13"/>
      <c r="H56" s="13"/>
      <c r="I56" s="9" t="s">
        <v>458</v>
      </c>
      <c r="J56" t="s">
        <v>3105</v>
      </c>
      <c r="R56" s="17" t="str">
        <f t="shared" si="11"/>
        <v/>
      </c>
    </row>
    <row r="57" spans="1:18">
      <c r="A57" s="18">
        <v>54</v>
      </c>
      <c r="B57" s="15"/>
      <c r="C57" s="13"/>
      <c r="D57" s="13"/>
      <c r="E57" s="13"/>
      <c r="F57" s="9"/>
      <c r="G57" s="13"/>
      <c r="H57" s="13"/>
      <c r="I57" s="9" t="s">
        <v>458</v>
      </c>
      <c r="J57" t="s">
        <v>3105</v>
      </c>
      <c r="R57" s="17" t="str">
        <f t="shared" si="11"/>
        <v/>
      </c>
    </row>
    <row r="58" spans="1:18">
      <c r="A58" s="18">
        <v>55</v>
      </c>
      <c r="B58" s="15"/>
      <c r="C58" s="13"/>
      <c r="D58" s="13"/>
      <c r="E58" s="13"/>
      <c r="F58" s="9"/>
      <c r="G58" s="13"/>
      <c r="H58" s="13"/>
      <c r="I58" s="9" t="s">
        <v>458</v>
      </c>
      <c r="J58" t="s">
        <v>3105</v>
      </c>
      <c r="R58" s="17" t="str">
        <f t="shared" si="11"/>
        <v/>
      </c>
    </row>
    <row r="59" spans="1:18">
      <c r="A59" s="18">
        <v>56</v>
      </c>
      <c r="B59" s="15"/>
      <c r="C59" s="13"/>
      <c r="D59" s="13"/>
      <c r="E59" s="13"/>
      <c r="F59" s="9"/>
      <c r="G59" s="13"/>
      <c r="H59" s="13"/>
      <c r="I59" s="9" t="s">
        <v>458</v>
      </c>
      <c r="J59" t="s">
        <v>3105</v>
      </c>
      <c r="R59" s="17" t="str">
        <f t="shared" si="11"/>
        <v/>
      </c>
    </row>
    <row r="60" spans="1:18">
      <c r="A60" s="18">
        <v>57</v>
      </c>
      <c r="B60" s="15"/>
      <c r="C60" s="13"/>
      <c r="D60" s="13"/>
      <c r="E60" s="13"/>
      <c r="F60" s="9"/>
      <c r="G60" s="13"/>
      <c r="H60" s="13"/>
      <c r="I60" s="9" t="s">
        <v>458</v>
      </c>
      <c r="J60" t="s">
        <v>3105</v>
      </c>
      <c r="R60" s="17" t="str">
        <f t="shared" si="11"/>
        <v/>
      </c>
    </row>
    <row r="61" spans="1:18">
      <c r="A61" s="18">
        <v>58</v>
      </c>
      <c r="B61" s="15"/>
      <c r="C61" s="13"/>
      <c r="D61" s="13"/>
      <c r="E61" s="13"/>
      <c r="F61" s="9"/>
      <c r="G61" s="13"/>
      <c r="H61" s="13"/>
      <c r="I61" s="9" t="s">
        <v>458</v>
      </c>
      <c r="J61" t="s">
        <v>3105</v>
      </c>
      <c r="R61" s="17" t="str">
        <f t="shared" si="11"/>
        <v/>
      </c>
    </row>
    <row r="62" spans="1:18">
      <c r="A62" s="18">
        <v>59</v>
      </c>
      <c r="B62" s="15"/>
      <c r="C62" s="13"/>
      <c r="D62" s="13"/>
      <c r="E62" s="13"/>
      <c r="F62" s="9"/>
      <c r="G62" s="13"/>
      <c r="H62" s="13"/>
      <c r="I62" s="9" t="s">
        <v>458</v>
      </c>
      <c r="J62" t="s">
        <v>3105</v>
      </c>
      <c r="R62" s="17" t="str">
        <f t="shared" si="11"/>
        <v/>
      </c>
    </row>
    <row r="63" spans="1:18">
      <c r="A63" s="18">
        <v>60</v>
      </c>
      <c r="B63" s="15"/>
      <c r="C63" s="13"/>
      <c r="D63" s="13"/>
      <c r="E63" s="13"/>
      <c r="F63" s="9"/>
      <c r="G63" s="13"/>
      <c r="H63" s="13"/>
      <c r="I63" s="9" t="s">
        <v>458</v>
      </c>
      <c r="J63" t="s">
        <v>3105</v>
      </c>
      <c r="R63" s="17" t="str">
        <f t="shared" si="11"/>
        <v/>
      </c>
    </row>
    <row r="64" spans="1:18">
      <c r="A64" s="18">
        <v>61</v>
      </c>
      <c r="B64" s="15"/>
      <c r="C64" s="13"/>
      <c r="D64" s="13"/>
      <c r="E64" s="13"/>
      <c r="F64" s="9"/>
      <c r="G64" s="13"/>
      <c r="H64" s="13"/>
      <c r="I64" s="9" t="s">
        <v>458</v>
      </c>
      <c r="J64" t="s">
        <v>3105</v>
      </c>
      <c r="R64" s="17" t="str">
        <f t="shared" si="11"/>
        <v/>
      </c>
    </row>
    <row r="65" spans="1:18">
      <c r="A65" s="18">
        <v>62</v>
      </c>
      <c r="B65" s="15"/>
      <c r="C65" s="13"/>
      <c r="D65" s="13"/>
      <c r="E65" s="13"/>
      <c r="F65" s="9"/>
      <c r="G65" s="13"/>
      <c r="H65" s="13"/>
      <c r="I65" s="9" t="s">
        <v>458</v>
      </c>
      <c r="J65" t="s">
        <v>3105</v>
      </c>
      <c r="R65" s="17" t="str">
        <f t="shared" si="11"/>
        <v/>
      </c>
    </row>
    <row r="66" spans="1:18">
      <c r="A66" s="18">
        <v>63</v>
      </c>
      <c r="B66" s="15"/>
      <c r="C66" s="13"/>
      <c r="D66" s="13"/>
      <c r="E66" s="13"/>
      <c r="F66" s="9"/>
      <c r="G66" s="13"/>
      <c r="H66" s="13"/>
      <c r="I66" s="9" t="s">
        <v>458</v>
      </c>
      <c r="J66" t="s">
        <v>3104</v>
      </c>
      <c r="R66" s="17" t="str">
        <f t="shared" si="11"/>
        <v/>
      </c>
    </row>
    <row r="67" spans="1:18">
      <c r="A67" s="18">
        <v>64</v>
      </c>
      <c r="B67" s="15"/>
      <c r="C67" s="13"/>
      <c r="D67" s="13"/>
      <c r="E67" s="13"/>
      <c r="F67" s="9"/>
      <c r="G67" s="13"/>
      <c r="H67" s="13"/>
      <c r="I67" s="9" t="s">
        <v>458</v>
      </c>
      <c r="J67" t="s">
        <v>3104</v>
      </c>
      <c r="R67" s="17" t="str">
        <f t="shared" si="11"/>
        <v/>
      </c>
    </row>
    <row r="68" spans="1:18">
      <c r="A68" s="18">
        <v>65</v>
      </c>
      <c r="B68" s="15"/>
      <c r="C68" s="13"/>
      <c r="D68" s="13"/>
      <c r="E68" s="13"/>
      <c r="F68" s="9"/>
      <c r="G68" s="13"/>
      <c r="H68" s="13"/>
      <c r="I68" s="9" t="s">
        <v>458</v>
      </c>
      <c r="J68" t="s">
        <v>3103</v>
      </c>
      <c r="R68" s="17" t="str">
        <f t="shared" si="11"/>
        <v/>
      </c>
    </row>
    <row r="69" spans="1:18">
      <c r="A69" s="18">
        <v>66</v>
      </c>
      <c r="B69" s="15"/>
      <c r="C69" s="13"/>
      <c r="D69" s="13"/>
      <c r="E69" s="13"/>
      <c r="F69" s="9"/>
      <c r="G69" s="13"/>
      <c r="H69" s="13"/>
      <c r="I69" s="9" t="s">
        <v>458</v>
      </c>
      <c r="J69" t="s">
        <v>3102</v>
      </c>
      <c r="R69" s="17" t="str">
        <f t="shared" ref="R69:R104" si="12">IF(B69="","",CONCATENATE("'",B69,"'",",	","'NA_1KTPRA_",A69,"'"))</f>
        <v/>
      </c>
    </row>
    <row r="70" spans="1:18">
      <c r="A70" s="18">
        <v>67</v>
      </c>
      <c r="B70" s="15"/>
      <c r="C70" s="13"/>
      <c r="D70" s="13"/>
      <c r="E70" s="13"/>
      <c r="F70" s="9"/>
      <c r="G70" s="13"/>
      <c r="H70" s="13"/>
      <c r="I70" s="9" t="s">
        <v>458</v>
      </c>
      <c r="J70" t="s">
        <v>3102</v>
      </c>
      <c r="R70" s="17" t="str">
        <f t="shared" si="12"/>
        <v/>
      </c>
    </row>
    <row r="71" spans="1:18">
      <c r="A71" s="18">
        <v>68</v>
      </c>
      <c r="B71" s="15"/>
      <c r="C71" s="13"/>
      <c r="D71" s="13"/>
      <c r="E71" s="13"/>
      <c r="F71" s="9"/>
      <c r="G71" s="13"/>
      <c r="H71" s="13"/>
      <c r="I71" s="9" t="s">
        <v>458</v>
      </c>
      <c r="J71" t="s">
        <v>3101</v>
      </c>
      <c r="R71" s="17" t="str">
        <f t="shared" si="12"/>
        <v/>
      </c>
    </row>
    <row r="72" spans="1:18">
      <c r="A72" s="18">
        <v>69</v>
      </c>
      <c r="B72" s="15"/>
      <c r="C72" s="13"/>
      <c r="D72" s="13"/>
      <c r="E72" s="13"/>
      <c r="F72" s="9"/>
      <c r="G72" s="13"/>
      <c r="H72" s="13"/>
      <c r="I72" s="9" t="s">
        <v>458</v>
      </c>
      <c r="J72" t="s">
        <v>3101</v>
      </c>
      <c r="R72" s="17" t="str">
        <f t="shared" si="12"/>
        <v/>
      </c>
    </row>
    <row r="73" spans="1:18">
      <c r="A73" s="18">
        <v>70</v>
      </c>
      <c r="B73" s="15"/>
      <c r="C73" s="13"/>
      <c r="D73" s="13"/>
      <c r="E73" s="13"/>
      <c r="F73" s="9"/>
      <c r="G73" s="13"/>
      <c r="H73" s="13"/>
      <c r="I73" s="9" t="s">
        <v>458</v>
      </c>
      <c r="J73" t="s">
        <v>3100</v>
      </c>
      <c r="R73" s="17" t="str">
        <f t="shared" si="12"/>
        <v/>
      </c>
    </row>
    <row r="74" spans="1:18">
      <c r="A74" s="18">
        <v>71</v>
      </c>
      <c r="B74" s="15"/>
      <c r="C74" s="13"/>
      <c r="D74" s="13"/>
      <c r="E74" s="13"/>
      <c r="F74" s="9"/>
      <c r="G74" s="13"/>
      <c r="H74" s="13"/>
      <c r="I74" s="9" t="s">
        <v>458</v>
      </c>
      <c r="J74" t="s">
        <v>3099</v>
      </c>
      <c r="K74" s="261"/>
      <c r="L74" s="261"/>
      <c r="M74" s="261"/>
      <c r="N74" s="261"/>
      <c r="O74" s="261"/>
      <c r="P74" s="261"/>
      <c r="R74" s="17" t="str">
        <f t="shared" si="12"/>
        <v/>
      </c>
    </row>
    <row r="75" spans="1:18">
      <c r="A75" s="18">
        <v>72</v>
      </c>
      <c r="B75" s="15"/>
      <c r="C75" s="13"/>
      <c r="D75" s="13"/>
      <c r="E75" s="13"/>
      <c r="F75" s="9"/>
      <c r="G75" s="13"/>
      <c r="H75" s="13"/>
      <c r="I75" s="9" t="s">
        <v>458</v>
      </c>
      <c r="J75" t="s">
        <v>3099</v>
      </c>
      <c r="K75" s="261"/>
      <c r="L75" s="261"/>
      <c r="M75" s="261"/>
      <c r="N75" s="261"/>
      <c r="O75" s="261"/>
      <c r="P75" s="261"/>
      <c r="R75" s="17" t="str">
        <f t="shared" si="12"/>
        <v/>
      </c>
    </row>
    <row r="76" spans="1:18">
      <c r="A76" s="18">
        <v>73</v>
      </c>
      <c r="B76" s="15"/>
      <c r="C76" s="13"/>
      <c r="D76" s="13"/>
      <c r="E76" s="13"/>
      <c r="F76" s="9"/>
      <c r="G76" s="13"/>
      <c r="H76" s="13"/>
      <c r="I76" s="9" t="s">
        <v>458</v>
      </c>
      <c r="J76" t="s">
        <v>3098</v>
      </c>
      <c r="K76" s="261"/>
      <c r="L76" s="261"/>
      <c r="M76" s="261"/>
      <c r="N76" s="261"/>
      <c r="O76" s="261"/>
      <c r="P76" s="261"/>
      <c r="R76" s="17" t="str">
        <f t="shared" si="12"/>
        <v/>
      </c>
    </row>
    <row r="77" spans="1:18">
      <c r="A77" s="18">
        <v>74</v>
      </c>
      <c r="B77" s="15"/>
      <c r="C77" s="13"/>
      <c r="D77" s="13"/>
      <c r="E77" s="13"/>
      <c r="F77" s="9"/>
      <c r="G77" s="13"/>
      <c r="H77" s="13"/>
      <c r="I77" s="9" t="s">
        <v>458</v>
      </c>
      <c r="J77" t="s">
        <v>3097</v>
      </c>
      <c r="K77" s="261"/>
      <c r="L77" s="261"/>
      <c r="M77" s="261"/>
      <c r="N77" s="261"/>
      <c r="O77" s="261"/>
      <c r="P77" s="261"/>
      <c r="R77" s="17" t="str">
        <f t="shared" si="12"/>
        <v/>
      </c>
    </row>
    <row r="78" spans="1:18">
      <c r="A78" s="18">
        <v>75</v>
      </c>
      <c r="B78" s="15"/>
      <c r="C78" s="13"/>
      <c r="D78" s="13"/>
      <c r="E78" s="13"/>
      <c r="F78" s="9"/>
      <c r="G78" s="13"/>
      <c r="H78" s="13"/>
      <c r="I78" s="9" t="s">
        <v>458</v>
      </c>
      <c r="J78" t="s">
        <v>3095</v>
      </c>
      <c r="K78" s="261"/>
      <c r="L78" s="261"/>
      <c r="M78" s="261"/>
      <c r="N78" s="261"/>
      <c r="O78" s="261"/>
      <c r="P78" s="261"/>
      <c r="R78" s="17" t="str">
        <f t="shared" si="12"/>
        <v/>
      </c>
    </row>
    <row r="79" spans="1:18">
      <c r="A79" s="18">
        <v>76</v>
      </c>
      <c r="B79" s="15"/>
      <c r="C79" s="13"/>
      <c r="D79" s="13"/>
      <c r="E79" s="13"/>
      <c r="F79" s="9"/>
      <c r="G79" s="13"/>
      <c r="H79" s="13"/>
      <c r="I79" s="9" t="s">
        <v>458</v>
      </c>
      <c r="J79" t="s">
        <v>3094</v>
      </c>
      <c r="K79" s="261"/>
      <c r="L79" s="261"/>
      <c r="M79" s="261"/>
      <c r="N79" s="261"/>
      <c r="O79" s="261"/>
      <c r="P79" s="261"/>
      <c r="R79" s="17" t="str">
        <f t="shared" si="12"/>
        <v/>
      </c>
    </row>
    <row r="80" spans="1:18">
      <c r="A80" s="18">
        <v>77</v>
      </c>
      <c r="B80" s="15"/>
      <c r="C80" s="13"/>
      <c r="D80" s="13"/>
      <c r="E80" s="13"/>
      <c r="F80" s="9"/>
      <c r="G80" s="13"/>
      <c r="H80" s="13"/>
      <c r="I80" s="9" t="s">
        <v>458</v>
      </c>
      <c r="J80" t="s">
        <v>3094</v>
      </c>
      <c r="K80" s="261"/>
      <c r="L80" s="261"/>
      <c r="M80" s="261"/>
      <c r="N80" s="261"/>
      <c r="O80" s="261"/>
      <c r="P80" s="261"/>
      <c r="R80" s="17" t="str">
        <f t="shared" si="12"/>
        <v/>
      </c>
    </row>
    <row r="81" spans="1:18">
      <c r="A81" s="18">
        <v>78</v>
      </c>
      <c r="B81" s="15"/>
      <c r="C81" s="13"/>
      <c r="D81" s="13"/>
      <c r="E81" s="13"/>
      <c r="F81" s="9"/>
      <c r="G81" s="13"/>
      <c r="H81" s="13"/>
      <c r="I81" s="9" t="s">
        <v>458</v>
      </c>
      <c r="J81" t="s">
        <v>3093</v>
      </c>
      <c r="K81" s="261"/>
      <c r="L81" s="261"/>
      <c r="M81" s="261"/>
      <c r="N81" s="261"/>
      <c r="O81" s="261"/>
      <c r="P81" s="261"/>
      <c r="R81" s="17" t="str">
        <f t="shared" si="12"/>
        <v/>
      </c>
    </row>
    <row r="82" spans="1:18">
      <c r="A82" s="18">
        <v>79</v>
      </c>
      <c r="B82" s="15"/>
      <c r="C82" s="13"/>
      <c r="D82" s="13"/>
      <c r="E82" s="13"/>
      <c r="F82" s="9"/>
      <c r="G82" s="13"/>
      <c r="H82" s="13"/>
      <c r="I82" s="9" t="s">
        <v>458</v>
      </c>
      <c r="J82" t="s">
        <v>3092</v>
      </c>
      <c r="K82" s="261"/>
      <c r="L82" s="261"/>
      <c r="M82" s="261"/>
      <c r="N82" s="261"/>
      <c r="O82" s="261"/>
      <c r="P82" s="261"/>
      <c r="R82" s="17" t="str">
        <f t="shared" si="12"/>
        <v/>
      </c>
    </row>
    <row r="83" spans="1:18">
      <c r="A83" s="18">
        <v>80</v>
      </c>
      <c r="B83" s="15"/>
      <c r="C83" s="13"/>
      <c r="D83" s="13"/>
      <c r="E83" s="13"/>
      <c r="F83" s="9"/>
      <c r="G83" s="13"/>
      <c r="H83" s="13"/>
      <c r="I83" s="9" t="s">
        <v>458</v>
      </c>
      <c r="J83" t="s">
        <v>3091</v>
      </c>
      <c r="K83" s="261"/>
      <c r="L83" s="261"/>
      <c r="M83" s="261"/>
      <c r="N83" s="261"/>
      <c r="O83" s="261"/>
      <c r="P83" s="261"/>
      <c r="R83" s="17" t="str">
        <f t="shared" si="12"/>
        <v/>
      </c>
    </row>
    <row r="84" spans="1:18">
      <c r="A84" s="18">
        <v>81</v>
      </c>
      <c r="B84" s="15"/>
      <c r="C84" s="13"/>
      <c r="D84" s="13"/>
      <c r="E84" s="13"/>
      <c r="F84" s="9"/>
      <c r="G84" s="13"/>
      <c r="H84" s="13"/>
      <c r="I84" s="9" t="s">
        <v>458</v>
      </c>
      <c r="J84" t="s">
        <v>3090</v>
      </c>
      <c r="K84" s="261"/>
      <c r="L84" s="261"/>
      <c r="M84" s="261"/>
      <c r="N84" s="261"/>
      <c r="O84" s="261"/>
      <c r="P84" s="261"/>
      <c r="R84" s="17" t="str">
        <f t="shared" si="12"/>
        <v/>
      </c>
    </row>
    <row r="85" spans="1:18">
      <c r="A85" s="18">
        <v>82</v>
      </c>
      <c r="B85" s="15"/>
      <c r="C85" s="13"/>
      <c r="D85" s="13"/>
      <c r="E85" s="13"/>
      <c r="F85" s="9"/>
      <c r="G85" s="13"/>
      <c r="H85" s="13"/>
      <c r="I85" s="9" t="s">
        <v>458</v>
      </c>
      <c r="J85" t="s">
        <v>3090</v>
      </c>
      <c r="K85" s="261"/>
      <c r="L85" s="261"/>
      <c r="M85" s="261"/>
      <c r="N85" s="261"/>
      <c r="O85" s="261"/>
      <c r="P85" s="261"/>
      <c r="R85" s="17" t="str">
        <f t="shared" si="12"/>
        <v/>
      </c>
    </row>
    <row r="86" spans="1:18">
      <c r="A86" s="18">
        <v>83</v>
      </c>
      <c r="B86" s="15"/>
      <c r="C86" s="13"/>
      <c r="D86" s="13"/>
      <c r="E86" s="13"/>
      <c r="F86" s="9"/>
      <c r="G86" s="13"/>
      <c r="H86" s="13"/>
      <c r="I86" s="9" t="s">
        <v>458</v>
      </c>
      <c r="J86" t="s">
        <v>3090</v>
      </c>
      <c r="K86" s="261"/>
      <c r="L86" s="261"/>
      <c r="M86" s="261"/>
      <c r="N86" s="261"/>
      <c r="O86" s="261"/>
      <c r="P86" s="261"/>
      <c r="R86" s="17" t="str">
        <f t="shared" si="12"/>
        <v/>
      </c>
    </row>
    <row r="87" spans="1:18">
      <c r="A87" s="18">
        <v>84</v>
      </c>
      <c r="B87" s="15"/>
      <c r="C87" s="13"/>
      <c r="D87" s="13"/>
      <c r="E87" s="13"/>
      <c r="F87" s="9"/>
      <c r="G87" s="13"/>
      <c r="H87" s="13"/>
      <c r="I87" s="9" t="s">
        <v>458</v>
      </c>
      <c r="J87" t="s">
        <v>3090</v>
      </c>
      <c r="K87" s="261"/>
      <c r="L87" s="261"/>
      <c r="M87" s="261"/>
      <c r="N87" s="261"/>
      <c r="O87" s="261"/>
      <c r="P87" s="261"/>
      <c r="R87" s="17" t="str">
        <f t="shared" si="12"/>
        <v/>
      </c>
    </row>
    <row r="88" spans="1:18">
      <c r="A88" s="18">
        <v>85</v>
      </c>
      <c r="B88" s="15"/>
      <c r="C88" s="13"/>
      <c r="D88" s="13"/>
      <c r="E88" s="13"/>
      <c r="F88" s="9"/>
      <c r="G88" s="13"/>
      <c r="H88" s="13"/>
      <c r="I88" s="9" t="s">
        <v>458</v>
      </c>
      <c r="J88" t="s">
        <v>3119</v>
      </c>
      <c r="K88" s="261"/>
      <c r="L88" s="261"/>
      <c r="M88" s="261"/>
      <c r="N88" s="261"/>
      <c r="O88" s="261"/>
      <c r="P88" s="261"/>
      <c r="R88" s="17" t="str">
        <f t="shared" si="12"/>
        <v/>
      </c>
    </row>
    <row r="89" spans="1:18">
      <c r="A89" s="18">
        <v>86</v>
      </c>
      <c r="B89" s="15"/>
      <c r="C89" s="13"/>
      <c r="D89" s="13"/>
      <c r="E89" s="13"/>
      <c r="F89" s="9"/>
      <c r="G89" s="13"/>
      <c r="H89" s="13"/>
      <c r="I89" s="9" t="s">
        <v>458</v>
      </c>
      <c r="J89" t="s">
        <v>3118</v>
      </c>
      <c r="K89" s="261"/>
      <c r="L89" s="1408"/>
      <c r="M89" s="1408"/>
      <c r="N89" s="1408"/>
      <c r="O89" s="1408"/>
      <c r="P89" s="1408"/>
      <c r="R89" s="17" t="str">
        <f t="shared" si="12"/>
        <v/>
      </c>
    </row>
    <row r="90" spans="1:18">
      <c r="A90" s="18">
        <v>87</v>
      </c>
      <c r="B90" s="15"/>
      <c r="C90" s="13"/>
      <c r="D90" s="13"/>
      <c r="E90" s="13"/>
      <c r="F90" s="9"/>
      <c r="G90" s="13"/>
      <c r="H90" s="13"/>
      <c r="I90" s="9" t="s">
        <v>458</v>
      </c>
      <c r="J90" t="s">
        <v>3118</v>
      </c>
      <c r="K90" s="261"/>
      <c r="L90" s="1408"/>
      <c r="M90" s="1408"/>
      <c r="N90" s="1408"/>
      <c r="O90" s="1408"/>
      <c r="P90" s="1408"/>
      <c r="R90" s="17" t="str">
        <f t="shared" si="12"/>
        <v/>
      </c>
    </row>
    <row r="91" spans="1:18">
      <c r="A91" s="18">
        <v>88</v>
      </c>
      <c r="B91" s="15"/>
      <c r="C91" s="13"/>
      <c r="D91" s="13"/>
      <c r="E91" s="13"/>
      <c r="F91" s="9"/>
      <c r="G91" s="13"/>
      <c r="H91" s="13"/>
      <c r="I91" s="9" t="s">
        <v>458</v>
      </c>
      <c r="J91" t="s">
        <v>3117</v>
      </c>
      <c r="K91" s="261"/>
      <c r="L91" s="261"/>
      <c r="M91" s="261"/>
      <c r="N91" s="261"/>
      <c r="O91" s="261"/>
      <c r="P91" s="261"/>
      <c r="R91" s="17" t="str">
        <f t="shared" si="12"/>
        <v/>
      </c>
    </row>
    <row r="92" spans="1:18">
      <c r="A92" s="18">
        <v>89</v>
      </c>
      <c r="B92" s="15"/>
      <c r="C92" s="13"/>
      <c r="D92" s="13"/>
      <c r="E92" s="13"/>
      <c r="F92" s="9"/>
      <c r="G92" s="13"/>
      <c r="H92" s="13"/>
      <c r="I92" s="9" t="s">
        <v>458</v>
      </c>
      <c r="K92" s="261"/>
      <c r="L92" s="261"/>
      <c r="M92" s="261"/>
      <c r="N92" s="261"/>
      <c r="O92" s="261"/>
      <c r="P92" s="261"/>
      <c r="R92" s="17" t="str">
        <f t="shared" si="12"/>
        <v/>
      </c>
    </row>
    <row r="93" spans="1:18">
      <c r="A93" s="18">
        <v>90</v>
      </c>
      <c r="B93" s="15"/>
      <c r="C93" s="15"/>
      <c r="D93" s="13"/>
      <c r="E93" s="13"/>
      <c r="F93" s="9"/>
      <c r="G93" s="13"/>
      <c r="H93" s="13"/>
      <c r="I93" s="9" t="s">
        <v>458</v>
      </c>
      <c r="K93" s="261"/>
      <c r="L93" s="261"/>
      <c r="M93" s="261"/>
      <c r="N93" s="261"/>
      <c r="O93" s="261"/>
      <c r="P93" s="261"/>
      <c r="R93" s="17" t="str">
        <f t="shared" si="12"/>
        <v/>
      </c>
    </row>
    <row r="94" spans="1:18">
      <c r="A94" s="18">
        <v>91</v>
      </c>
      <c r="B94" s="15"/>
      <c r="C94" s="15"/>
      <c r="D94" s="13"/>
      <c r="E94" s="13"/>
      <c r="F94" s="9"/>
      <c r="G94" s="13"/>
      <c r="H94" s="13"/>
      <c r="I94" s="9" t="s">
        <v>458</v>
      </c>
      <c r="R94" s="17" t="str">
        <f t="shared" si="12"/>
        <v/>
      </c>
    </row>
    <row r="95" spans="1:18">
      <c r="A95" s="18">
        <v>92</v>
      </c>
      <c r="B95" s="15"/>
      <c r="C95" s="15"/>
      <c r="D95" s="13"/>
      <c r="E95" s="13"/>
      <c r="F95" s="9"/>
      <c r="G95" s="13"/>
      <c r="H95" s="13"/>
      <c r="I95" s="9" t="s">
        <v>458</v>
      </c>
      <c r="R95" s="17" t="str">
        <f t="shared" si="12"/>
        <v/>
      </c>
    </row>
    <row r="96" spans="1:18">
      <c r="A96" s="18">
        <v>93</v>
      </c>
      <c r="B96" s="15"/>
      <c r="C96" s="15"/>
      <c r="D96" s="13"/>
      <c r="E96" s="13"/>
      <c r="F96" s="9"/>
      <c r="G96" s="13"/>
      <c r="H96" s="13"/>
      <c r="I96" s="9" t="s">
        <v>458</v>
      </c>
      <c r="R96" s="17" t="str">
        <f t="shared" si="12"/>
        <v/>
      </c>
    </row>
    <row r="97" spans="1:18">
      <c r="A97" s="18">
        <v>94</v>
      </c>
      <c r="B97" s="15"/>
      <c r="C97" s="15"/>
      <c r="D97" s="13"/>
      <c r="E97" s="13"/>
      <c r="F97" s="9"/>
      <c r="G97" s="13"/>
      <c r="H97" s="13"/>
      <c r="I97" s="9" t="s">
        <v>458</v>
      </c>
      <c r="R97" s="17" t="str">
        <f t="shared" si="12"/>
        <v/>
      </c>
    </row>
    <row r="98" spans="1:18">
      <c r="A98" s="18">
        <v>95</v>
      </c>
      <c r="B98" s="15"/>
      <c r="C98" s="15"/>
      <c r="D98" s="13"/>
      <c r="E98" s="13"/>
      <c r="F98" s="9"/>
      <c r="G98" s="13"/>
      <c r="H98" s="13"/>
      <c r="I98" s="9" t="s">
        <v>458</v>
      </c>
      <c r="R98" s="17" t="str">
        <f t="shared" si="12"/>
        <v/>
      </c>
    </row>
    <row r="99" spans="1:18">
      <c r="A99" s="18">
        <v>96</v>
      </c>
      <c r="B99" s="15"/>
      <c r="C99" s="15"/>
      <c r="D99" s="13"/>
      <c r="E99" s="13"/>
      <c r="F99" s="9"/>
      <c r="G99" s="13"/>
      <c r="H99" s="13"/>
      <c r="I99" s="9" t="s">
        <v>458</v>
      </c>
      <c r="R99" s="17" t="str">
        <f t="shared" si="12"/>
        <v/>
      </c>
    </row>
    <row r="100" spans="1:18">
      <c r="A100" s="18">
        <v>97</v>
      </c>
      <c r="B100" s="15"/>
      <c r="C100" s="15"/>
      <c r="D100" s="13"/>
      <c r="E100" s="13"/>
      <c r="F100" s="9"/>
      <c r="G100" s="13"/>
      <c r="H100" s="13"/>
      <c r="I100" s="9" t="s">
        <v>458</v>
      </c>
      <c r="R100" s="17" t="str">
        <f t="shared" si="12"/>
        <v/>
      </c>
    </row>
    <row r="101" spans="1:18">
      <c r="A101" s="18">
        <v>98</v>
      </c>
      <c r="B101" s="15"/>
      <c r="C101" s="15"/>
      <c r="D101" s="13"/>
      <c r="E101" s="13"/>
      <c r="F101" s="9"/>
      <c r="G101" s="13"/>
      <c r="H101" s="13"/>
      <c r="I101" s="9" t="s">
        <v>458</v>
      </c>
      <c r="R101" s="17" t="str">
        <f t="shared" si="12"/>
        <v/>
      </c>
    </row>
    <row r="102" spans="1:18">
      <c r="A102" s="18">
        <v>99</v>
      </c>
      <c r="B102" s="15"/>
      <c r="C102" s="15"/>
      <c r="D102" s="13"/>
      <c r="E102" s="13"/>
      <c r="F102" s="9"/>
      <c r="G102" s="13"/>
      <c r="H102" s="13"/>
      <c r="I102" s="9" t="s">
        <v>458</v>
      </c>
      <c r="R102" s="17" t="str">
        <f t="shared" si="12"/>
        <v/>
      </c>
    </row>
    <row r="103" spans="1:18" ht="15.75" thickBot="1">
      <c r="A103" s="308">
        <v>100</v>
      </c>
      <c r="B103" s="230"/>
      <c r="C103" s="230"/>
      <c r="D103" s="13"/>
      <c r="E103" s="307"/>
      <c r="F103" s="9"/>
      <c r="G103" s="307"/>
      <c r="H103" s="307"/>
      <c r="I103" s="9" t="s">
        <v>458</v>
      </c>
      <c r="R103" s="17" t="str">
        <f t="shared" si="12"/>
        <v/>
      </c>
    </row>
    <row r="104" spans="1:18" ht="15.75" thickBot="1">
      <c r="A104" s="1405" t="s">
        <v>2560</v>
      </c>
      <c r="B104" s="1406"/>
      <c r="C104" s="1406"/>
      <c r="D104" s="1406"/>
      <c r="E104" s="1406"/>
      <c r="F104" s="1406"/>
      <c r="G104" s="1406"/>
      <c r="H104" s="1407"/>
      <c r="I104" s="9" t="s">
        <v>458</v>
      </c>
      <c r="R104" s="17" t="str">
        <f t="shared" si="12"/>
        <v/>
      </c>
    </row>
    <row r="105" spans="1:18">
      <c r="A105" s="8">
        <v>1</v>
      </c>
      <c r="B105" s="557" t="s">
        <v>5531</v>
      </c>
      <c r="C105" s="23">
        <v>1</v>
      </c>
      <c r="D105" s="23">
        <v>1</v>
      </c>
      <c r="E105" s="23">
        <v>0</v>
      </c>
      <c r="F105" s="9" t="s">
        <v>3089</v>
      </c>
      <c r="G105" s="23"/>
      <c r="H105" s="23"/>
      <c r="I105" s="9" t="str">
        <f>"Агрегатная защита " &amp; $A$104</f>
        <v>Агрегатная защита НО-6</v>
      </c>
      <c r="J105" t="s">
        <v>3116</v>
      </c>
      <c r="R105" s="17" t="str">
        <f t="shared" ref="R105:R136" si="13">IF(B105="","",CONCATENATE("'",B105,"'",",	","'NA_2KTPRA_",A105,"'"))</f>
        <v>'НО-6. Аварийная максимальная температура нефти на выходе агрегата НО',	'NA_2KTPRA_1'</v>
      </c>
    </row>
    <row r="106" spans="1:18">
      <c r="A106" s="18">
        <v>2</v>
      </c>
      <c r="B106" s="15" t="s">
        <v>5532</v>
      </c>
      <c r="C106" s="13">
        <v>1</v>
      </c>
      <c r="D106" s="13">
        <f t="shared" ref="D106:D125" si="14">INT(A106/26)+1</f>
        <v>1</v>
      </c>
      <c r="E106" s="13">
        <v>0</v>
      </c>
      <c r="F106" s="9" t="s">
        <v>3089</v>
      </c>
      <c r="G106" s="13"/>
      <c r="H106" s="13"/>
      <c r="I106" s="9" t="str">
        <f t="shared" ref="I106:I142" si="15">"Агрегатная защита " &amp; $A$104</f>
        <v>Агрегатная защита НО-6</v>
      </c>
      <c r="J106" t="s">
        <v>3115</v>
      </c>
      <c r="R106" s="17" t="str">
        <f t="shared" si="13"/>
        <v>'НО-6. Недостоверность измерений температуры нефти на выходе насоса НО',	'NA_2KTPRA_2'</v>
      </c>
    </row>
    <row r="107" spans="1:18">
      <c r="A107" s="18">
        <v>3</v>
      </c>
      <c r="B107" s="15" t="s">
        <v>5533</v>
      </c>
      <c r="C107" s="13">
        <v>1</v>
      </c>
      <c r="D107" s="13">
        <f t="shared" si="14"/>
        <v>1</v>
      </c>
      <c r="E107" s="13">
        <v>1</v>
      </c>
      <c r="F107" s="9" t="s">
        <v>3089</v>
      </c>
      <c r="G107" s="13"/>
      <c r="H107" s="13"/>
      <c r="I107" s="9" t="str">
        <f t="shared" si="15"/>
        <v>Агрегатная защита НО-6</v>
      </c>
      <c r="J107" t="s">
        <v>3114</v>
      </c>
      <c r="L107" s="261"/>
      <c r="R107" s="17" t="str">
        <f t="shared" si="13"/>
        <v>'НО-6. Аварийная максимальная температура верхнего подшипника электродвигателя НО',	'NA_2KTPRA_3'</v>
      </c>
    </row>
    <row r="108" spans="1:18">
      <c r="A108" s="18">
        <v>4</v>
      </c>
      <c r="B108" s="15" t="s">
        <v>5534</v>
      </c>
      <c r="C108" s="13">
        <v>1</v>
      </c>
      <c r="D108" s="13">
        <f t="shared" si="14"/>
        <v>1</v>
      </c>
      <c r="E108" s="13">
        <v>1</v>
      </c>
      <c r="F108" s="9" t="s">
        <v>3089</v>
      </c>
      <c r="G108" s="13"/>
      <c r="H108" s="13"/>
      <c r="I108" s="9" t="str">
        <f t="shared" si="15"/>
        <v>Агрегатная защита НО-6</v>
      </c>
      <c r="J108" t="s">
        <v>3114</v>
      </c>
      <c r="L108" s="261"/>
      <c r="R108" s="17" t="str">
        <f t="shared" si="13"/>
        <v>'НО-6. Аварийная максимальная температура нижнего подшипника электродвигателя НО',	'NA_2KTPRA_4'</v>
      </c>
    </row>
    <row r="109" spans="1:18">
      <c r="A109" s="18">
        <v>5</v>
      </c>
      <c r="B109" s="15" t="s">
        <v>5535</v>
      </c>
      <c r="C109" s="13">
        <v>1</v>
      </c>
      <c r="D109" s="13">
        <f t="shared" si="14"/>
        <v>1</v>
      </c>
      <c r="E109" s="13">
        <v>1</v>
      </c>
      <c r="F109" s="9" t="s">
        <v>3089</v>
      </c>
      <c r="G109" s="13"/>
      <c r="H109" s="13"/>
      <c r="I109" s="9" t="str">
        <f t="shared" si="15"/>
        <v>Агрегатная защита НО-6</v>
      </c>
      <c r="J109" t="s">
        <v>3114</v>
      </c>
      <c r="L109" s="226"/>
      <c r="R109" s="17" t="str">
        <f t="shared" si="13"/>
        <v>'НО-6. Аварийная максимальная температура опорно-упорного подшипника насоса НО',	'NA_2KTPRA_5'</v>
      </c>
    </row>
    <row r="110" spans="1:18">
      <c r="A110" s="18">
        <v>6</v>
      </c>
      <c r="B110" s="15" t="s">
        <v>9203</v>
      </c>
      <c r="C110" s="13">
        <v>1</v>
      </c>
      <c r="D110" s="13">
        <f t="shared" si="14"/>
        <v>1</v>
      </c>
      <c r="E110" s="13">
        <v>1</v>
      </c>
      <c r="F110" s="9" t="s">
        <v>3089</v>
      </c>
      <c r="G110" s="13"/>
      <c r="H110" s="13"/>
      <c r="I110" s="9" t="str">
        <f t="shared" si="15"/>
        <v>Агрегатная защита НО-6</v>
      </c>
      <c r="J110" t="s">
        <v>3114</v>
      </c>
      <c r="L110" s="226"/>
      <c r="R110" s="17" t="str">
        <f t="shared" si="13"/>
        <v>'НО-6. Недостоверность измерений температуры верхнего подшипника электродвигателя НО',	'NA_2KTPRA_6'</v>
      </c>
    </row>
    <row r="111" spans="1:18">
      <c r="A111" s="18">
        <v>7</v>
      </c>
      <c r="B111" s="15" t="s">
        <v>9204</v>
      </c>
      <c r="C111" s="13">
        <v>1</v>
      </c>
      <c r="D111" s="13">
        <f t="shared" si="14"/>
        <v>1</v>
      </c>
      <c r="E111" s="13">
        <v>1</v>
      </c>
      <c r="F111" s="9" t="s">
        <v>3089</v>
      </c>
      <c r="G111" s="13"/>
      <c r="H111" s="13"/>
      <c r="I111" s="9" t="str">
        <f t="shared" si="15"/>
        <v>Агрегатная защита НО-6</v>
      </c>
      <c r="J111" t="s">
        <v>3114</v>
      </c>
      <c r="L111" s="261"/>
      <c r="R111" s="17" t="str">
        <f t="shared" si="13"/>
        <v>'НО-6. Недостоверность измерений температуры нижнего подшипника электродвигателя НО',	'NA_2KTPRA_7'</v>
      </c>
    </row>
    <row r="112" spans="1:18">
      <c r="A112" s="18">
        <v>8</v>
      </c>
      <c r="B112" s="15" t="s">
        <v>9205</v>
      </c>
      <c r="C112" s="231">
        <v>1</v>
      </c>
      <c r="D112" s="13">
        <f t="shared" si="14"/>
        <v>1</v>
      </c>
      <c r="E112" s="13">
        <v>1</v>
      </c>
      <c r="F112" s="9" t="s">
        <v>3089</v>
      </c>
      <c r="G112" s="13"/>
      <c r="H112" s="13"/>
      <c r="I112" s="9" t="str">
        <f t="shared" si="15"/>
        <v>Агрегатная защита НО-6</v>
      </c>
      <c r="J112" t="s">
        <v>3114</v>
      </c>
      <c r="L112" s="261"/>
      <c r="R112" s="17" t="str">
        <f t="shared" si="13"/>
        <v>'НО-6. Недостоверность измерений температуры опорно-упорного подшипника электродвигателя НО',	'NA_2KTPRA_8'</v>
      </c>
    </row>
    <row r="113" spans="1:18">
      <c r="A113" s="18">
        <v>9</v>
      </c>
      <c r="B113" s="15" t="s">
        <v>5536</v>
      </c>
      <c r="C113" s="13">
        <v>1</v>
      </c>
      <c r="D113" s="13">
        <f t="shared" si="14"/>
        <v>1</v>
      </c>
      <c r="E113" s="13">
        <v>1</v>
      </c>
      <c r="F113" s="9" t="s">
        <v>3089</v>
      </c>
      <c r="G113" s="13">
        <v>1</v>
      </c>
      <c r="H113" s="13"/>
      <c r="I113" s="9" t="str">
        <f t="shared" si="15"/>
        <v>Агрегатная защита НО-6</v>
      </c>
      <c r="J113" t="s">
        <v>3114</v>
      </c>
      <c r="L113" s="261"/>
      <c r="R113" s="17" t="str">
        <f t="shared" si="13"/>
        <v>'НО-6. Аварийные утечки нефти из полости с торцевым уплотнением НО',	'NA_2KTPRA_9'</v>
      </c>
    </row>
    <row r="114" spans="1:18">
      <c r="A114" s="18">
        <v>10</v>
      </c>
      <c r="B114" s="15" t="s">
        <v>9218</v>
      </c>
      <c r="C114" s="231">
        <v>5</v>
      </c>
      <c r="D114" s="13">
        <f t="shared" si="14"/>
        <v>1</v>
      </c>
      <c r="E114" s="13">
        <v>1</v>
      </c>
      <c r="F114" s="9" t="s">
        <v>3089</v>
      </c>
      <c r="G114" s="13"/>
      <c r="H114" s="13"/>
      <c r="I114" s="9" t="str">
        <f t="shared" si="15"/>
        <v>Агрегатная защита НО-6</v>
      </c>
      <c r="J114" t="s">
        <v>3114</v>
      </c>
      <c r="L114" s="261"/>
      <c r="R114" s="17" t="str">
        <f t="shared" si="13"/>
        <v>'НО-6. Аварийная максимальная вибрация нижнего подшипника электродвигателя НО, порог 1 (горизонтальная)',	'NA_2KTPRA_10'</v>
      </c>
    </row>
    <row r="115" spans="1:18">
      <c r="A115" s="18">
        <v>11</v>
      </c>
      <c r="B115" s="15" t="s">
        <v>9219</v>
      </c>
      <c r="C115" s="231">
        <v>5</v>
      </c>
      <c r="D115" s="13">
        <f t="shared" si="14"/>
        <v>1</v>
      </c>
      <c r="E115" s="13">
        <v>1</v>
      </c>
      <c r="F115" s="9" t="s">
        <v>3089</v>
      </c>
      <c r="G115" s="13"/>
      <c r="H115" s="13"/>
      <c r="I115" s="9" t="str">
        <f t="shared" si="15"/>
        <v>Агрегатная защита НО-6</v>
      </c>
      <c r="J115" t="s">
        <v>3113</v>
      </c>
      <c r="L115" s="261"/>
      <c r="R115" s="17" t="str">
        <f t="shared" si="13"/>
        <v>'НО-6. Аварийная максимальная вибрация нижнего подшипника электродвигателя НО, порог 1 (вертикальная)',	'NA_2KTPRA_11'</v>
      </c>
    </row>
    <row r="116" spans="1:18">
      <c r="A116" s="18">
        <v>12</v>
      </c>
      <c r="B116" s="15" t="s">
        <v>9220</v>
      </c>
      <c r="C116" s="231">
        <v>5</v>
      </c>
      <c r="D116" s="13">
        <f t="shared" si="14"/>
        <v>1</v>
      </c>
      <c r="E116" s="13">
        <v>1</v>
      </c>
      <c r="F116" s="9" t="s">
        <v>3089</v>
      </c>
      <c r="G116" s="13"/>
      <c r="H116" s="13"/>
      <c r="I116" s="9" t="str">
        <f t="shared" si="15"/>
        <v>Агрегатная защита НО-6</v>
      </c>
      <c r="J116" t="s">
        <v>3113</v>
      </c>
      <c r="L116" s="261"/>
      <c r="R116" s="17" t="str">
        <f t="shared" si="13"/>
        <v>'НО-6. Аварийная максимальная вибрация нижнего подшипника электродвигателя НО, порог 1 (осевая)',	'NA_2KTPRA_12'</v>
      </c>
    </row>
    <row r="117" spans="1:18">
      <c r="A117" s="18">
        <v>13</v>
      </c>
      <c r="B117" s="15" t="s">
        <v>9221</v>
      </c>
      <c r="C117" s="231">
        <v>2</v>
      </c>
      <c r="D117" s="13">
        <f t="shared" si="14"/>
        <v>1</v>
      </c>
      <c r="E117" s="13">
        <v>1</v>
      </c>
      <c r="F117" s="9" t="s">
        <v>3089</v>
      </c>
      <c r="G117" s="13"/>
      <c r="H117" s="13"/>
      <c r="I117" s="9" t="str">
        <f t="shared" si="15"/>
        <v>Агрегатная защита НО-6</v>
      </c>
      <c r="J117" t="s">
        <v>3113</v>
      </c>
      <c r="L117" s="226"/>
      <c r="R117" s="17" t="str">
        <f t="shared" si="13"/>
        <v>'НО-6. Аварийная максимальная вибрация нижнего подшипника электродвигателя НО, порог 2 (горизонтальная)',	'NA_2KTPRA_13'</v>
      </c>
    </row>
    <row r="118" spans="1:18">
      <c r="A118" s="18">
        <v>14</v>
      </c>
      <c r="B118" s="15" t="s">
        <v>9222</v>
      </c>
      <c r="C118" s="231">
        <v>2</v>
      </c>
      <c r="D118" s="13">
        <f t="shared" si="14"/>
        <v>1</v>
      </c>
      <c r="E118" s="13">
        <v>1</v>
      </c>
      <c r="F118" s="9" t="s">
        <v>3089</v>
      </c>
      <c r="G118" s="13"/>
      <c r="H118" s="13"/>
      <c r="I118" s="9" t="str">
        <f t="shared" si="15"/>
        <v>Агрегатная защита НО-6</v>
      </c>
      <c r="J118" t="s">
        <v>3113</v>
      </c>
      <c r="L118" s="226"/>
      <c r="R118" s="17" t="str">
        <f t="shared" si="13"/>
        <v>'НО-6. Аварийная максимальная вибрация нижнего подшипника электродвигателя НО, порог 2 (вертикальная)',	'NA_2KTPRA_14'</v>
      </c>
    </row>
    <row r="119" spans="1:18">
      <c r="A119" s="18">
        <v>15</v>
      </c>
      <c r="B119" s="15" t="s">
        <v>9223</v>
      </c>
      <c r="C119" s="231">
        <v>2</v>
      </c>
      <c r="D119" s="13">
        <f t="shared" si="14"/>
        <v>1</v>
      </c>
      <c r="E119" s="13">
        <v>1</v>
      </c>
      <c r="F119" s="9" t="s">
        <v>3089</v>
      </c>
      <c r="G119" s="13"/>
      <c r="H119" s="13"/>
      <c r="I119" s="9" t="str">
        <f t="shared" si="15"/>
        <v>Агрегатная защита НО-6</v>
      </c>
      <c r="J119" t="s">
        <v>3113</v>
      </c>
      <c r="L119" s="261"/>
      <c r="R119" s="17" t="str">
        <f t="shared" si="13"/>
        <v>'НО-6. Аварийная максимальная вибрация нижнего подшипника электродвигателя НО, порог 2 (осевая)',	'NA_2KTPRA_15'</v>
      </c>
    </row>
    <row r="120" spans="1:18">
      <c r="A120" s="18">
        <v>16</v>
      </c>
      <c r="B120" s="15" t="s">
        <v>9224</v>
      </c>
      <c r="C120" s="13">
        <v>5</v>
      </c>
      <c r="D120" s="13">
        <f t="shared" si="14"/>
        <v>1</v>
      </c>
      <c r="E120" s="13">
        <v>1</v>
      </c>
      <c r="F120" s="9" t="s">
        <v>3089</v>
      </c>
      <c r="G120" s="13"/>
      <c r="H120" s="13"/>
      <c r="I120" s="9" t="str">
        <f t="shared" si="15"/>
        <v>Агрегатная защита НО-6</v>
      </c>
      <c r="J120" t="s">
        <v>3113</v>
      </c>
      <c r="L120" s="261"/>
      <c r="R120" s="17" t="str">
        <f t="shared" si="13"/>
        <v>'НО-6. Аварийная максимальная вибрация опорно-упорного подшипника насоса НО, порог 1 (горизонтальная)',	'NA_2KTPRA_16'</v>
      </c>
    </row>
    <row r="121" spans="1:18">
      <c r="A121" s="18">
        <v>17</v>
      </c>
      <c r="B121" s="15" t="s">
        <v>9225</v>
      </c>
      <c r="C121" s="13">
        <v>5</v>
      </c>
      <c r="D121" s="13">
        <f t="shared" si="14"/>
        <v>1</v>
      </c>
      <c r="E121" s="13">
        <v>1</v>
      </c>
      <c r="F121" s="9" t="s">
        <v>3089</v>
      </c>
      <c r="G121" s="13"/>
      <c r="H121" s="13"/>
      <c r="I121" s="9" t="str">
        <f t="shared" si="15"/>
        <v>Агрегатная защита НО-6</v>
      </c>
      <c r="J121" t="s">
        <v>3113</v>
      </c>
      <c r="L121" s="261"/>
      <c r="R121" s="17" t="str">
        <f t="shared" si="13"/>
        <v>'НО-6. Аварийная максимальная вибрация опорно-упорного подшипника электродвигателя НО, порог 1 (вертикальная)',	'NA_2KTPRA_17'</v>
      </c>
    </row>
    <row r="122" spans="1:18">
      <c r="A122" s="18">
        <v>18</v>
      </c>
      <c r="B122" s="15" t="s">
        <v>9226</v>
      </c>
      <c r="C122" s="13">
        <v>5</v>
      </c>
      <c r="D122" s="13">
        <f t="shared" si="14"/>
        <v>1</v>
      </c>
      <c r="E122" s="13">
        <v>1</v>
      </c>
      <c r="F122" s="9" t="s">
        <v>3089</v>
      </c>
      <c r="G122" s="13"/>
      <c r="H122" s="13"/>
      <c r="I122" s="9" t="str">
        <f t="shared" si="15"/>
        <v>Агрегатная защита НО-6</v>
      </c>
      <c r="J122" t="s">
        <v>3113</v>
      </c>
      <c r="L122" s="261"/>
      <c r="R122" s="17" t="str">
        <f t="shared" si="13"/>
        <v>'НО-6. Аварийная максимальная вибрация опорно-упорного подшипника электродвигателя НО, порог 1 (осевая)',	'NA_2KTPRA_18'</v>
      </c>
    </row>
    <row r="123" spans="1:18">
      <c r="A123" s="18">
        <v>19</v>
      </c>
      <c r="B123" s="15" t="s">
        <v>9227</v>
      </c>
      <c r="C123" s="13">
        <v>2</v>
      </c>
      <c r="D123" s="13">
        <f t="shared" si="14"/>
        <v>1</v>
      </c>
      <c r="E123" s="13">
        <v>1</v>
      </c>
      <c r="F123" s="9" t="s">
        <v>3089</v>
      </c>
      <c r="G123" s="13"/>
      <c r="H123" s="13"/>
      <c r="I123" s="9" t="str">
        <f t="shared" si="15"/>
        <v>Агрегатная защита НО-6</v>
      </c>
      <c r="J123" t="s">
        <v>3112</v>
      </c>
      <c r="R123" s="17" t="str">
        <f t="shared" si="13"/>
        <v>'НО-6. Аварийная максимальная вибрация опорно-упорного подшипника насоса НО, порог 2 (горизонтальная)',	'NA_2KTPRA_19'</v>
      </c>
    </row>
    <row r="124" spans="1:18">
      <c r="A124" s="18">
        <v>20</v>
      </c>
      <c r="B124" s="15" t="s">
        <v>9228</v>
      </c>
      <c r="C124" s="13">
        <v>2</v>
      </c>
      <c r="D124" s="13">
        <f t="shared" si="14"/>
        <v>1</v>
      </c>
      <c r="E124" s="13">
        <v>1</v>
      </c>
      <c r="F124" s="9" t="s">
        <v>3089</v>
      </c>
      <c r="G124" s="13"/>
      <c r="H124" s="13"/>
      <c r="I124" s="9" t="str">
        <f t="shared" si="15"/>
        <v>Агрегатная защита НО-6</v>
      </c>
      <c r="J124" t="s">
        <v>3112</v>
      </c>
      <c r="R124" s="17" t="str">
        <f t="shared" si="13"/>
        <v>'НО-6. Аварийная максимальная вибрация опорно-упорного подшипника электродвигателя НО, порог 2 (вертикальная)',	'NA_2KTPRA_20'</v>
      </c>
    </row>
    <row r="125" spans="1:18">
      <c r="A125" s="18">
        <v>21</v>
      </c>
      <c r="B125" s="15" t="s">
        <v>9229</v>
      </c>
      <c r="C125" s="13">
        <v>2</v>
      </c>
      <c r="D125" s="13">
        <f t="shared" si="14"/>
        <v>1</v>
      </c>
      <c r="E125" s="13">
        <v>1</v>
      </c>
      <c r="F125" s="9" t="s">
        <v>3089</v>
      </c>
      <c r="G125" s="13"/>
      <c r="H125" s="13"/>
      <c r="I125" s="9" t="str">
        <f t="shared" si="15"/>
        <v>Агрегатная защита НО-6</v>
      </c>
      <c r="J125" t="s">
        <v>3112</v>
      </c>
      <c r="R125" s="17" t="str">
        <f t="shared" si="13"/>
        <v>'НО-6. Аварийная максимальная вибрация опорно-упорного подшипника электродвигателя НО, порог 2 (осевая)',	'NA_2KTPRA_21'</v>
      </c>
    </row>
    <row r="126" spans="1:18">
      <c r="A126" s="18">
        <v>22</v>
      </c>
      <c r="B126" s="15" t="s">
        <v>9233</v>
      </c>
      <c r="C126" s="231">
        <v>2</v>
      </c>
      <c r="D126" s="13">
        <f t="shared" ref="D126" si="16">INT(A126/26)+1</f>
        <v>1</v>
      </c>
      <c r="E126" s="13">
        <v>1</v>
      </c>
      <c r="F126" s="9" t="s">
        <v>3089</v>
      </c>
      <c r="G126" s="13"/>
      <c r="H126" s="13"/>
      <c r="I126" s="9" t="str">
        <f t="shared" si="15"/>
        <v>Агрегатная защита НО-6</v>
      </c>
      <c r="J126" t="s">
        <v>3112</v>
      </c>
      <c r="R126" s="17" t="str">
        <f t="shared" si="13"/>
        <v>'НО-6. Недостоверность измерений вибрации в группе преобразователей (электродвигатель)',	'NA_2KTPRA_22'</v>
      </c>
    </row>
    <row r="127" spans="1:18">
      <c r="A127" s="18">
        <v>23</v>
      </c>
      <c r="B127" s="15" t="s">
        <v>9232</v>
      </c>
      <c r="C127" s="231">
        <v>2</v>
      </c>
      <c r="D127" s="13">
        <f t="shared" ref="D127" si="17">INT(A127/26)+1</f>
        <v>1</v>
      </c>
      <c r="E127" s="13">
        <v>1</v>
      </c>
      <c r="F127" s="9" t="s">
        <v>3089</v>
      </c>
      <c r="G127" s="13"/>
      <c r="H127" s="13"/>
      <c r="I127" s="9" t="str">
        <f t="shared" si="15"/>
        <v>Агрегатная защита НО-6</v>
      </c>
      <c r="J127" t="s">
        <v>3112</v>
      </c>
      <c r="R127" s="17" t="str">
        <f t="shared" si="13"/>
        <v>'НО-6. Недостоверность измерений вибрации в группе преобразователей (насос)',	'NA_2KTPRA_23'</v>
      </c>
    </row>
    <row r="128" spans="1:18">
      <c r="A128" s="18">
        <v>24</v>
      </c>
      <c r="B128" s="15" t="s">
        <v>5537</v>
      </c>
      <c r="C128" s="231">
        <v>0</v>
      </c>
      <c r="D128" s="13">
        <f t="shared" ref="D128:D142" si="18">INT(A128/26)+1</f>
        <v>1</v>
      </c>
      <c r="E128" s="13">
        <v>0</v>
      </c>
      <c r="F128" s="9" t="s">
        <v>3089</v>
      </c>
      <c r="G128" s="13"/>
      <c r="H128" s="13"/>
      <c r="I128" s="9" t="str">
        <f t="shared" si="15"/>
        <v>Агрегатная защита НО-6</v>
      </c>
      <c r="J128" t="s">
        <v>3112</v>
      </c>
      <c r="R128" s="17" t="str">
        <f t="shared" si="13"/>
        <v>'НО-6. Аварийное минимальное давление на входе работающего НО',	'NA_2KTPRA_24'</v>
      </c>
    </row>
    <row r="129" spans="1:18">
      <c r="A129" s="18">
        <v>25</v>
      </c>
      <c r="B129" s="15" t="s">
        <v>5538</v>
      </c>
      <c r="C129" s="13">
        <v>15</v>
      </c>
      <c r="D129" s="13">
        <f t="shared" si="18"/>
        <v>1</v>
      </c>
      <c r="E129" s="13">
        <v>1</v>
      </c>
      <c r="F129" s="9" t="s">
        <v>3089</v>
      </c>
      <c r="G129" s="13"/>
      <c r="H129" s="13"/>
      <c r="I129" s="9" t="str">
        <f t="shared" si="15"/>
        <v>Агрегатная защита НО-6</v>
      </c>
      <c r="J129" t="s">
        <v>3112</v>
      </c>
      <c r="R129" s="17" t="str">
        <f t="shared" si="13"/>
        <v>'НО-6. Аварийное минимальное давление на выходе работающего НО',	'NA_2KTPRA_25'</v>
      </c>
    </row>
    <row r="130" spans="1:18">
      <c r="A130" s="18">
        <v>26</v>
      </c>
      <c r="B130" s="15" t="s">
        <v>5539</v>
      </c>
      <c r="C130" s="13">
        <v>0</v>
      </c>
      <c r="D130" s="13">
        <f t="shared" si="18"/>
        <v>2</v>
      </c>
      <c r="E130" s="13">
        <v>0</v>
      </c>
      <c r="F130" s="9" t="s">
        <v>3089</v>
      </c>
      <c r="G130" s="13"/>
      <c r="H130" s="13"/>
      <c r="I130" s="9" t="str">
        <f t="shared" si="15"/>
        <v>Агрегатная защита НО-6</v>
      </c>
      <c r="J130" t="s">
        <v>3112</v>
      </c>
      <c r="R130" s="17" t="str">
        <f t="shared" si="13"/>
        <v>'НО-6. Аварийное максимальное давление на выходе работающего НО',	'NA_2KTPRA_26'</v>
      </c>
    </row>
    <row r="131" spans="1:18">
      <c r="A131" s="18">
        <v>27</v>
      </c>
      <c r="B131" s="15" t="s">
        <v>5540</v>
      </c>
      <c r="C131" s="13">
        <v>60</v>
      </c>
      <c r="D131" s="13">
        <f t="shared" si="18"/>
        <v>2</v>
      </c>
      <c r="E131" s="13">
        <v>1</v>
      </c>
      <c r="F131" s="9" t="s">
        <v>3089</v>
      </c>
      <c r="G131" s="13"/>
      <c r="H131" s="13"/>
      <c r="I131" s="9" t="str">
        <f t="shared" si="15"/>
        <v>Агрегатная защита НО-6</v>
      </c>
      <c r="J131" t="s">
        <v>3111</v>
      </c>
      <c r="R131" s="17" t="str">
        <f t="shared" si="13"/>
        <v>'НО-6. Закрытие агрегатных задвижек работающего агрегата',	'NA_2KTPRA_27'</v>
      </c>
    </row>
    <row r="132" spans="1:18">
      <c r="A132" s="18">
        <v>28</v>
      </c>
      <c r="B132" s="15" t="s">
        <v>5541</v>
      </c>
      <c r="C132" s="13">
        <v>0</v>
      </c>
      <c r="D132" s="13">
        <f t="shared" si="18"/>
        <v>2</v>
      </c>
      <c r="E132" s="13">
        <v>1</v>
      </c>
      <c r="F132" s="9" t="s">
        <v>3089</v>
      </c>
      <c r="G132" s="13"/>
      <c r="H132" s="13">
        <v>1</v>
      </c>
      <c r="I132" s="9" t="str">
        <f t="shared" si="15"/>
        <v>Агрегатная защита НО-6</v>
      </c>
      <c r="J132" t="s">
        <v>3110</v>
      </c>
      <c r="R132" s="17" t="str">
        <f t="shared" si="13"/>
        <v>'НО-6. Невыполнение программы пуска агрегата',	'NA_2KTPRA_28'</v>
      </c>
    </row>
    <row r="133" spans="1:18">
      <c r="A133" s="18">
        <v>29</v>
      </c>
      <c r="B133" s="15" t="s">
        <v>5542</v>
      </c>
      <c r="C133" s="13">
        <v>70</v>
      </c>
      <c r="D133" s="13">
        <f t="shared" si="18"/>
        <v>2</v>
      </c>
      <c r="E133" s="13">
        <v>0</v>
      </c>
      <c r="F133" s="9" t="s">
        <v>3088</v>
      </c>
      <c r="G133" s="13"/>
      <c r="H133" s="13">
        <v>1</v>
      </c>
      <c r="I133" s="9" t="str">
        <f t="shared" si="15"/>
        <v>Агрегатная защита НО-6</v>
      </c>
      <c r="J133" t="s">
        <v>3110</v>
      </c>
      <c r="R133" s="17" t="str">
        <f t="shared" si="13"/>
        <v>'НО-6. Невыполнение команды остановки агрегата',	'NA_2KTPRA_29'</v>
      </c>
    </row>
    <row r="134" spans="1:18">
      <c r="A134" s="18">
        <v>30</v>
      </c>
      <c r="B134" s="15" t="s">
        <v>5543</v>
      </c>
      <c r="C134" s="13">
        <v>3</v>
      </c>
      <c r="D134" s="13">
        <f t="shared" si="18"/>
        <v>2</v>
      </c>
      <c r="E134" s="13">
        <v>0</v>
      </c>
      <c r="F134" s="9" t="s">
        <v>3096</v>
      </c>
      <c r="G134" s="13"/>
      <c r="H134" s="13"/>
      <c r="I134" s="9" t="str">
        <f t="shared" si="15"/>
        <v>Агрегатная защита НО-6</v>
      </c>
      <c r="J134" t="s">
        <v>3110</v>
      </c>
      <c r="R134" s="17" t="str">
        <f t="shared" si="13"/>
        <v>'НО-6. Невыполнение команды отключения ВВ агрегата',	'NA_2KTPRA_30'</v>
      </c>
    </row>
    <row r="135" spans="1:18">
      <c r="A135" s="18">
        <v>31</v>
      </c>
      <c r="B135" s="15" t="s">
        <v>5544</v>
      </c>
      <c r="C135" s="13">
        <v>60</v>
      </c>
      <c r="D135" s="13">
        <f t="shared" si="18"/>
        <v>2</v>
      </c>
      <c r="E135" s="13">
        <v>1</v>
      </c>
      <c r="F135" s="9" t="s">
        <v>3089</v>
      </c>
      <c r="G135" s="13"/>
      <c r="H135" s="13"/>
      <c r="I135" s="9" t="str">
        <f t="shared" si="15"/>
        <v>Агрегатная защита НО-6</v>
      </c>
      <c r="J135" t="s">
        <v>3110</v>
      </c>
      <c r="R135" s="17" t="str">
        <f t="shared" si="13"/>
        <v>'НО-6. Неисправность цепей отключения ВВ агрегата (сигнал 1)',	'NA_2KTPRA_31'</v>
      </c>
    </row>
    <row r="136" spans="1:18">
      <c r="A136" s="18">
        <v>32</v>
      </c>
      <c r="B136" s="15" t="s">
        <v>5545</v>
      </c>
      <c r="C136" s="13">
        <v>60</v>
      </c>
      <c r="D136" s="13">
        <f t="shared" si="18"/>
        <v>2</v>
      </c>
      <c r="E136" s="13">
        <v>1</v>
      </c>
      <c r="F136" s="9" t="s">
        <v>3089</v>
      </c>
      <c r="G136" s="13"/>
      <c r="H136" s="13"/>
      <c r="I136" s="9" t="str">
        <f t="shared" si="15"/>
        <v>Агрегатная защита НО-6</v>
      </c>
      <c r="J136" t="s">
        <v>3110</v>
      </c>
      <c r="R136" s="17" t="str">
        <f t="shared" si="13"/>
        <v>'НО-6. Неисправность цепей отключения ВВ агрегата (сигнал 2)',	'NA_2KTPRA_32'</v>
      </c>
    </row>
    <row r="137" spans="1:18">
      <c r="A137" s="18">
        <v>33</v>
      </c>
      <c r="B137" s="15" t="s">
        <v>5546</v>
      </c>
      <c r="C137" s="13">
        <v>3</v>
      </c>
      <c r="D137" s="13">
        <f t="shared" si="18"/>
        <v>2</v>
      </c>
      <c r="E137" s="13">
        <v>0</v>
      </c>
      <c r="F137" s="9" t="s">
        <v>3089</v>
      </c>
      <c r="G137" s="13"/>
      <c r="H137" s="13"/>
      <c r="I137" s="9" t="str">
        <f t="shared" si="15"/>
        <v>Агрегатная защита НО-6</v>
      </c>
      <c r="J137" t="s">
        <v>3109</v>
      </c>
      <c r="R137" s="17" t="str">
        <f t="shared" ref="R137:R168" si="19">IF(B137="","",CONCATENATE("'",B137,"'",",	","'NA_2KTPRA_",A137,"'"))</f>
        <v>'НО-6. Несанкционированное отключение агрегата',	'NA_2KTPRA_33'</v>
      </c>
    </row>
    <row r="138" spans="1:18">
      <c r="A138" s="18">
        <v>34</v>
      </c>
      <c r="B138" s="15" t="s">
        <v>5547</v>
      </c>
      <c r="C138" s="13">
        <v>0</v>
      </c>
      <c r="D138" s="13">
        <f t="shared" si="18"/>
        <v>2</v>
      </c>
      <c r="E138" s="13">
        <v>0</v>
      </c>
      <c r="F138" s="9" t="s">
        <v>3089</v>
      </c>
      <c r="G138" s="13"/>
      <c r="H138" s="13"/>
      <c r="I138" s="9" t="str">
        <f t="shared" si="15"/>
        <v>Агрегатная защита НО-6</v>
      </c>
      <c r="J138" t="s">
        <v>3109</v>
      </c>
      <c r="R138" s="17" t="str">
        <f t="shared" si="19"/>
        <v>'НО-6. Несанкционированное включение агрегата',	'NA_2KTPRA_34'</v>
      </c>
    </row>
    <row r="139" spans="1:18">
      <c r="A139" s="18">
        <v>35</v>
      </c>
      <c r="B139" s="15" t="s">
        <v>5548</v>
      </c>
      <c r="C139" s="13">
        <v>0</v>
      </c>
      <c r="D139" s="13">
        <f t="shared" si="18"/>
        <v>2</v>
      </c>
      <c r="E139" s="13">
        <v>1</v>
      </c>
      <c r="F139" s="9" t="s">
        <v>3089</v>
      </c>
      <c r="G139" s="13"/>
      <c r="H139" s="13"/>
      <c r="I139" s="9" t="str">
        <f t="shared" si="15"/>
        <v>Агрегатная защита НО-6</v>
      </c>
      <c r="J139" t="s">
        <v>3109</v>
      </c>
      <c r="R139" s="17" t="str">
        <f t="shared" si="19"/>
        <v>'НО-6. Неисправность цепей контроля агрегата',	'NA_2KTPRA_35'</v>
      </c>
    </row>
    <row r="140" spans="1:18">
      <c r="A140" s="18">
        <v>36</v>
      </c>
      <c r="B140" s="15" t="s">
        <v>5549</v>
      </c>
      <c r="C140" s="13">
        <v>0</v>
      </c>
      <c r="D140" s="13">
        <f t="shared" si="18"/>
        <v>2</v>
      </c>
      <c r="E140" s="13">
        <v>1</v>
      </c>
      <c r="F140" s="9" t="s">
        <v>3089</v>
      </c>
      <c r="G140" s="13">
        <v>1</v>
      </c>
      <c r="H140" s="13"/>
      <c r="I140" s="9" t="str">
        <f t="shared" si="15"/>
        <v>Агрегатная защита НО-6</v>
      </c>
      <c r="J140" t="s">
        <v>3109</v>
      </c>
      <c r="R140" s="17" t="str">
        <f t="shared" si="19"/>
        <v>'НО-6. Отключение агрегата кнопкой «Стоп» по месту',	'NA_2KTPRA_36'</v>
      </c>
    </row>
    <row r="141" spans="1:18">
      <c r="A141" s="18">
        <v>37</v>
      </c>
      <c r="B141" s="15" t="s">
        <v>5550</v>
      </c>
      <c r="C141" s="13">
        <v>0</v>
      </c>
      <c r="D141" s="13">
        <f t="shared" si="18"/>
        <v>2</v>
      </c>
      <c r="E141" s="13">
        <v>0</v>
      </c>
      <c r="F141" s="9" t="s">
        <v>3089</v>
      </c>
      <c r="G141" s="13"/>
      <c r="H141" s="13"/>
      <c r="I141" s="9" t="str">
        <f t="shared" si="15"/>
        <v>Агрегатная защита НО-6</v>
      </c>
      <c r="J141" t="s">
        <v>3109</v>
      </c>
      <c r="R141" s="17" t="str">
        <f t="shared" si="19"/>
        <v>'НО-6. Отключение агрегата с АРМ диспетчера по СТМ',	'NA_2KTPRA_37'</v>
      </c>
    </row>
    <row r="142" spans="1:18">
      <c r="A142" s="18">
        <v>38</v>
      </c>
      <c r="B142" s="15" t="s">
        <v>5551</v>
      </c>
      <c r="C142" s="13">
        <v>0</v>
      </c>
      <c r="D142" s="13">
        <f t="shared" si="18"/>
        <v>2</v>
      </c>
      <c r="E142" s="13">
        <v>0</v>
      </c>
      <c r="F142" s="9" t="s">
        <v>3089</v>
      </c>
      <c r="G142" s="13"/>
      <c r="H142" s="13"/>
      <c r="I142" s="9" t="str">
        <f t="shared" si="15"/>
        <v>Агрегатная защита НО-6</v>
      </c>
      <c r="J142" t="s">
        <v>3108</v>
      </c>
      <c r="R142" s="17" t="str">
        <f t="shared" si="19"/>
        <v>'НО-6. Авария ПЧ с функцией УПП',	'NA_2KTPRA_38'</v>
      </c>
    </row>
    <row r="143" spans="1:18">
      <c r="A143" s="18">
        <v>39</v>
      </c>
      <c r="B143" s="15"/>
      <c r="C143" s="13"/>
      <c r="D143" s="13"/>
      <c r="E143" s="13"/>
      <c r="F143" s="9"/>
      <c r="G143" s="13"/>
      <c r="H143" s="13"/>
      <c r="I143" s="9" t="s">
        <v>458</v>
      </c>
      <c r="J143" t="s">
        <v>3108</v>
      </c>
      <c r="R143" s="17" t="str">
        <f t="shared" si="19"/>
        <v/>
      </c>
    </row>
    <row r="144" spans="1:18">
      <c r="A144" s="18">
        <v>40</v>
      </c>
      <c r="B144" s="15"/>
      <c r="C144" s="13"/>
      <c r="D144" s="13"/>
      <c r="E144" s="13"/>
      <c r="F144" s="9"/>
      <c r="G144" s="13"/>
      <c r="H144" s="13"/>
      <c r="I144" s="9" t="s">
        <v>458</v>
      </c>
      <c r="J144" t="s">
        <v>3108</v>
      </c>
      <c r="R144" s="17" t="str">
        <f t="shared" si="19"/>
        <v/>
      </c>
    </row>
    <row r="145" spans="1:18">
      <c r="A145" s="18">
        <v>41</v>
      </c>
      <c r="B145" s="15"/>
      <c r="C145" s="13"/>
      <c r="D145" s="13"/>
      <c r="E145" s="13"/>
      <c r="F145" s="9"/>
      <c r="G145" s="13"/>
      <c r="H145" s="13"/>
      <c r="I145" s="9" t="s">
        <v>458</v>
      </c>
      <c r="J145" t="s">
        <v>3108</v>
      </c>
      <c r="R145" s="17" t="str">
        <f t="shared" si="19"/>
        <v/>
      </c>
    </row>
    <row r="146" spans="1:18">
      <c r="A146" s="18">
        <v>42</v>
      </c>
      <c r="B146" s="15"/>
      <c r="C146" s="13"/>
      <c r="D146" s="13"/>
      <c r="E146" s="13"/>
      <c r="F146" s="9"/>
      <c r="G146" s="13"/>
      <c r="H146" s="13"/>
      <c r="I146" s="9" t="s">
        <v>458</v>
      </c>
      <c r="J146" t="s">
        <v>3108</v>
      </c>
      <c r="R146" s="17" t="str">
        <f t="shared" si="19"/>
        <v/>
      </c>
    </row>
    <row r="147" spans="1:18">
      <c r="A147" s="18">
        <v>43</v>
      </c>
      <c r="B147" s="15"/>
      <c r="C147" s="13"/>
      <c r="D147" s="13"/>
      <c r="E147" s="13"/>
      <c r="F147" s="9"/>
      <c r="G147" s="13"/>
      <c r="H147" s="13"/>
      <c r="I147" s="9" t="s">
        <v>458</v>
      </c>
      <c r="J147" t="s">
        <v>3107</v>
      </c>
      <c r="R147" s="17" t="str">
        <f t="shared" si="19"/>
        <v/>
      </c>
    </row>
    <row r="148" spans="1:18">
      <c r="A148" s="18">
        <v>44</v>
      </c>
      <c r="B148" s="15"/>
      <c r="C148" s="13"/>
      <c r="D148" s="13"/>
      <c r="E148" s="13"/>
      <c r="F148" s="9"/>
      <c r="G148" s="13"/>
      <c r="H148" s="13"/>
      <c r="I148" s="9" t="s">
        <v>458</v>
      </c>
      <c r="J148" t="s">
        <v>3107</v>
      </c>
      <c r="R148" s="17" t="str">
        <f t="shared" si="19"/>
        <v/>
      </c>
    </row>
    <row r="149" spans="1:18">
      <c r="A149" s="18">
        <v>45</v>
      </c>
      <c r="B149" s="15"/>
      <c r="C149" s="13"/>
      <c r="D149" s="13"/>
      <c r="E149" s="13"/>
      <c r="F149" s="9"/>
      <c r="G149" s="13"/>
      <c r="H149" s="13"/>
      <c r="I149" s="9" t="s">
        <v>458</v>
      </c>
      <c r="J149" t="s">
        <v>3107</v>
      </c>
      <c r="R149" s="17" t="str">
        <f t="shared" si="19"/>
        <v/>
      </c>
    </row>
    <row r="150" spans="1:18">
      <c r="A150" s="18">
        <v>46</v>
      </c>
      <c r="B150" s="15"/>
      <c r="C150" s="13"/>
      <c r="D150" s="13"/>
      <c r="E150" s="13"/>
      <c r="F150" s="9"/>
      <c r="G150" s="13"/>
      <c r="H150" s="13"/>
      <c r="I150" s="9" t="s">
        <v>458</v>
      </c>
      <c r="J150" t="s">
        <v>3107</v>
      </c>
      <c r="R150" s="17" t="str">
        <f t="shared" si="19"/>
        <v/>
      </c>
    </row>
    <row r="151" spans="1:18">
      <c r="A151" s="18">
        <v>47</v>
      </c>
      <c r="B151" s="15"/>
      <c r="C151" s="13"/>
      <c r="D151" s="13"/>
      <c r="E151" s="13"/>
      <c r="F151" s="9"/>
      <c r="G151" s="13"/>
      <c r="H151" s="13"/>
      <c r="I151" s="9" t="s">
        <v>458</v>
      </c>
      <c r="J151" t="s">
        <v>3107</v>
      </c>
      <c r="R151" s="17" t="str">
        <f t="shared" si="19"/>
        <v/>
      </c>
    </row>
    <row r="152" spans="1:18">
      <c r="A152" s="18">
        <v>48</v>
      </c>
      <c r="B152" s="15"/>
      <c r="C152" s="13"/>
      <c r="D152" s="13"/>
      <c r="E152" s="13"/>
      <c r="F152" s="9"/>
      <c r="G152" s="13"/>
      <c r="H152" s="13"/>
      <c r="I152" s="9" t="s">
        <v>458</v>
      </c>
      <c r="J152" t="s">
        <v>3106</v>
      </c>
      <c r="R152" s="17" t="str">
        <f t="shared" si="19"/>
        <v/>
      </c>
    </row>
    <row r="153" spans="1:18">
      <c r="A153" s="18">
        <v>49</v>
      </c>
      <c r="B153" s="15"/>
      <c r="C153" s="13"/>
      <c r="D153" s="13"/>
      <c r="E153" s="13"/>
      <c r="F153" s="9"/>
      <c r="G153" s="13"/>
      <c r="H153" s="13"/>
      <c r="I153" s="9" t="s">
        <v>458</v>
      </c>
      <c r="J153" t="s">
        <v>3106</v>
      </c>
      <c r="R153" s="17" t="str">
        <f t="shared" si="19"/>
        <v/>
      </c>
    </row>
    <row r="154" spans="1:18">
      <c r="A154" s="18">
        <v>50</v>
      </c>
      <c r="B154" s="15"/>
      <c r="C154" s="13"/>
      <c r="D154" s="13"/>
      <c r="E154" s="13"/>
      <c r="F154" s="9"/>
      <c r="G154" s="13"/>
      <c r="H154" s="13"/>
      <c r="I154" s="9" t="s">
        <v>458</v>
      </c>
      <c r="J154" t="s">
        <v>3106</v>
      </c>
      <c r="R154" s="17" t="str">
        <f t="shared" si="19"/>
        <v/>
      </c>
    </row>
    <row r="155" spans="1:18">
      <c r="A155" s="18">
        <v>51</v>
      </c>
      <c r="B155" s="15"/>
      <c r="C155" s="13"/>
      <c r="D155" s="13"/>
      <c r="E155" s="13"/>
      <c r="F155" s="9"/>
      <c r="G155" s="13"/>
      <c r="H155" s="13"/>
      <c r="I155" s="9" t="s">
        <v>458</v>
      </c>
      <c r="J155" t="s">
        <v>3106</v>
      </c>
      <c r="R155" s="17" t="str">
        <f t="shared" si="19"/>
        <v/>
      </c>
    </row>
    <row r="156" spans="1:18">
      <c r="A156" s="18">
        <v>52</v>
      </c>
      <c r="B156" s="15"/>
      <c r="C156" s="13"/>
      <c r="D156" s="13"/>
      <c r="E156" s="13"/>
      <c r="F156" s="9"/>
      <c r="G156" s="13"/>
      <c r="H156" s="13"/>
      <c r="I156" s="9" t="s">
        <v>458</v>
      </c>
      <c r="J156" t="s">
        <v>3106</v>
      </c>
      <c r="R156" s="17" t="str">
        <f t="shared" si="19"/>
        <v/>
      </c>
    </row>
    <row r="157" spans="1:18">
      <c r="A157" s="18">
        <v>53</v>
      </c>
      <c r="B157" s="15"/>
      <c r="C157" s="13"/>
      <c r="D157" s="13"/>
      <c r="E157" s="13"/>
      <c r="F157" s="9"/>
      <c r="G157" s="13"/>
      <c r="H157" s="13"/>
      <c r="I157" s="9" t="s">
        <v>458</v>
      </c>
      <c r="J157" t="s">
        <v>3105</v>
      </c>
      <c r="R157" s="17" t="str">
        <f t="shared" si="19"/>
        <v/>
      </c>
    </row>
    <row r="158" spans="1:18">
      <c r="A158" s="18">
        <v>54</v>
      </c>
      <c r="B158" s="15"/>
      <c r="C158" s="13"/>
      <c r="D158" s="13"/>
      <c r="E158" s="13"/>
      <c r="F158" s="9"/>
      <c r="G158" s="13"/>
      <c r="H158" s="13"/>
      <c r="I158" s="9" t="s">
        <v>458</v>
      </c>
      <c r="J158" t="s">
        <v>3105</v>
      </c>
      <c r="R158" s="17" t="str">
        <f t="shared" si="19"/>
        <v/>
      </c>
    </row>
    <row r="159" spans="1:18">
      <c r="A159" s="18">
        <v>55</v>
      </c>
      <c r="B159" s="15"/>
      <c r="C159" s="13"/>
      <c r="D159" s="13"/>
      <c r="E159" s="13"/>
      <c r="F159" s="9"/>
      <c r="G159" s="13"/>
      <c r="H159" s="13"/>
      <c r="I159" s="9" t="s">
        <v>458</v>
      </c>
      <c r="J159" t="s">
        <v>3105</v>
      </c>
      <c r="R159" s="17" t="str">
        <f t="shared" si="19"/>
        <v/>
      </c>
    </row>
    <row r="160" spans="1:18">
      <c r="A160" s="18">
        <v>56</v>
      </c>
      <c r="B160" s="15"/>
      <c r="C160" s="13"/>
      <c r="D160" s="13"/>
      <c r="E160" s="13"/>
      <c r="F160" s="9"/>
      <c r="G160" s="13"/>
      <c r="H160" s="13"/>
      <c r="I160" s="9" t="s">
        <v>458</v>
      </c>
      <c r="J160" t="s">
        <v>3105</v>
      </c>
      <c r="R160" s="17" t="str">
        <f t="shared" si="19"/>
        <v/>
      </c>
    </row>
    <row r="161" spans="1:18">
      <c r="A161" s="18">
        <v>57</v>
      </c>
      <c r="B161" s="15"/>
      <c r="C161" s="13"/>
      <c r="D161" s="13"/>
      <c r="E161" s="13"/>
      <c r="F161" s="9"/>
      <c r="G161" s="13"/>
      <c r="H161" s="13"/>
      <c r="I161" s="9" t="s">
        <v>458</v>
      </c>
      <c r="J161" t="s">
        <v>3105</v>
      </c>
      <c r="R161" s="17" t="str">
        <f t="shared" si="19"/>
        <v/>
      </c>
    </row>
    <row r="162" spans="1:18">
      <c r="A162" s="18">
        <v>58</v>
      </c>
      <c r="B162" s="15"/>
      <c r="C162" s="13"/>
      <c r="D162" s="13"/>
      <c r="E162" s="13"/>
      <c r="F162" s="9"/>
      <c r="G162" s="13"/>
      <c r="H162" s="13"/>
      <c r="I162" s="9" t="s">
        <v>458</v>
      </c>
      <c r="J162" t="s">
        <v>3105</v>
      </c>
      <c r="R162" s="17" t="str">
        <f t="shared" si="19"/>
        <v/>
      </c>
    </row>
    <row r="163" spans="1:18">
      <c r="A163" s="18">
        <v>59</v>
      </c>
      <c r="B163" s="15"/>
      <c r="C163" s="13"/>
      <c r="D163" s="13"/>
      <c r="E163" s="13"/>
      <c r="F163" s="9"/>
      <c r="G163" s="13"/>
      <c r="H163" s="13"/>
      <c r="I163" s="9" t="s">
        <v>458</v>
      </c>
      <c r="J163" t="s">
        <v>3105</v>
      </c>
      <c r="R163" s="17" t="str">
        <f t="shared" si="19"/>
        <v/>
      </c>
    </row>
    <row r="164" spans="1:18">
      <c r="A164" s="18">
        <v>60</v>
      </c>
      <c r="B164" s="15"/>
      <c r="C164" s="13"/>
      <c r="D164" s="13"/>
      <c r="E164" s="13"/>
      <c r="F164" s="9"/>
      <c r="G164" s="13"/>
      <c r="H164" s="13"/>
      <c r="I164" s="9" t="s">
        <v>458</v>
      </c>
      <c r="J164" t="s">
        <v>3105</v>
      </c>
      <c r="R164" s="17" t="str">
        <f t="shared" si="19"/>
        <v/>
      </c>
    </row>
    <row r="165" spans="1:18">
      <c r="A165" s="18">
        <v>61</v>
      </c>
      <c r="B165" s="15"/>
      <c r="C165" s="13"/>
      <c r="D165" s="13"/>
      <c r="E165" s="13"/>
      <c r="F165" s="9"/>
      <c r="G165" s="13"/>
      <c r="H165" s="13"/>
      <c r="I165" s="9" t="s">
        <v>458</v>
      </c>
      <c r="J165" t="s">
        <v>3105</v>
      </c>
      <c r="R165" s="17" t="str">
        <f t="shared" si="19"/>
        <v/>
      </c>
    </row>
    <row r="166" spans="1:18">
      <c r="A166" s="18">
        <v>62</v>
      </c>
      <c r="B166" s="15"/>
      <c r="C166" s="13"/>
      <c r="D166" s="13"/>
      <c r="E166" s="13"/>
      <c r="F166" s="9"/>
      <c r="G166" s="13"/>
      <c r="H166" s="13"/>
      <c r="I166" s="9" t="s">
        <v>458</v>
      </c>
      <c r="J166" t="s">
        <v>3105</v>
      </c>
      <c r="R166" s="17" t="str">
        <f t="shared" si="19"/>
        <v/>
      </c>
    </row>
    <row r="167" spans="1:18">
      <c r="A167" s="18">
        <v>63</v>
      </c>
      <c r="B167" s="15"/>
      <c r="C167" s="13"/>
      <c r="D167" s="13"/>
      <c r="E167" s="13"/>
      <c r="F167" s="9"/>
      <c r="G167" s="13"/>
      <c r="H167" s="13"/>
      <c r="I167" s="9" t="s">
        <v>458</v>
      </c>
      <c r="J167" t="s">
        <v>3104</v>
      </c>
      <c r="R167" s="17" t="str">
        <f t="shared" si="19"/>
        <v/>
      </c>
    </row>
    <row r="168" spans="1:18">
      <c r="A168" s="18">
        <v>64</v>
      </c>
      <c r="B168" s="15"/>
      <c r="C168" s="13"/>
      <c r="D168" s="13"/>
      <c r="E168" s="13"/>
      <c r="F168" s="9"/>
      <c r="G168" s="13"/>
      <c r="H168" s="13"/>
      <c r="I168" s="9" t="s">
        <v>458</v>
      </c>
      <c r="J168" t="s">
        <v>3104</v>
      </c>
      <c r="R168" s="17" t="str">
        <f t="shared" si="19"/>
        <v/>
      </c>
    </row>
    <row r="169" spans="1:18">
      <c r="A169" s="18">
        <v>65</v>
      </c>
      <c r="B169" s="15"/>
      <c r="C169" s="13"/>
      <c r="D169" s="13"/>
      <c r="E169" s="13"/>
      <c r="F169" s="9"/>
      <c r="G169" s="13"/>
      <c r="H169" s="13"/>
      <c r="I169" s="9" t="s">
        <v>458</v>
      </c>
      <c r="J169" t="s">
        <v>3103</v>
      </c>
      <c r="R169" s="17" t="str">
        <f t="shared" ref="R169:R204" si="20">IF(B169="","",CONCATENATE("'",B169,"'",",	","'NA_2KTPRA_",A169,"'"))</f>
        <v/>
      </c>
    </row>
    <row r="170" spans="1:18">
      <c r="A170" s="18">
        <v>66</v>
      </c>
      <c r="B170" s="15"/>
      <c r="C170" s="13"/>
      <c r="D170" s="13"/>
      <c r="E170" s="13"/>
      <c r="F170" s="9"/>
      <c r="G170" s="13"/>
      <c r="H170" s="13"/>
      <c r="I170" s="9" t="s">
        <v>458</v>
      </c>
      <c r="J170" t="s">
        <v>3102</v>
      </c>
      <c r="R170" s="17" t="str">
        <f t="shared" si="20"/>
        <v/>
      </c>
    </row>
    <row r="171" spans="1:18">
      <c r="A171" s="18">
        <v>67</v>
      </c>
      <c r="B171" s="15"/>
      <c r="C171" s="13"/>
      <c r="D171" s="13"/>
      <c r="E171" s="13"/>
      <c r="F171" s="9"/>
      <c r="G171" s="13"/>
      <c r="H171" s="13"/>
      <c r="I171" s="9" t="s">
        <v>458</v>
      </c>
      <c r="J171" t="s">
        <v>3102</v>
      </c>
      <c r="R171" s="17" t="str">
        <f t="shared" si="20"/>
        <v/>
      </c>
    </row>
    <row r="172" spans="1:18">
      <c r="A172" s="18">
        <v>68</v>
      </c>
      <c r="B172" s="15"/>
      <c r="C172" s="13"/>
      <c r="D172" s="13"/>
      <c r="E172" s="13"/>
      <c r="F172" s="9"/>
      <c r="G172" s="13"/>
      <c r="H172" s="13"/>
      <c r="I172" s="9" t="s">
        <v>458</v>
      </c>
      <c r="J172" t="s">
        <v>3101</v>
      </c>
      <c r="R172" s="17" t="str">
        <f t="shared" si="20"/>
        <v/>
      </c>
    </row>
    <row r="173" spans="1:18">
      <c r="A173" s="18">
        <v>69</v>
      </c>
      <c r="B173" s="15"/>
      <c r="C173" s="13"/>
      <c r="D173" s="13"/>
      <c r="E173" s="13"/>
      <c r="F173" s="9"/>
      <c r="G173" s="13"/>
      <c r="H173" s="13"/>
      <c r="I173" s="9" t="s">
        <v>458</v>
      </c>
      <c r="J173" t="s">
        <v>3101</v>
      </c>
      <c r="R173" s="17" t="str">
        <f t="shared" si="20"/>
        <v/>
      </c>
    </row>
    <row r="174" spans="1:18">
      <c r="A174" s="18">
        <v>70</v>
      </c>
      <c r="B174" s="15"/>
      <c r="C174" s="13"/>
      <c r="D174" s="13"/>
      <c r="E174" s="13"/>
      <c r="F174" s="9"/>
      <c r="G174" s="13"/>
      <c r="H174" s="13"/>
      <c r="I174" s="9" t="s">
        <v>458</v>
      </c>
      <c r="J174" t="s">
        <v>3100</v>
      </c>
      <c r="R174" s="17" t="str">
        <f t="shared" si="20"/>
        <v/>
      </c>
    </row>
    <row r="175" spans="1:18">
      <c r="A175" s="18">
        <v>71</v>
      </c>
      <c r="B175" s="15"/>
      <c r="C175" s="13"/>
      <c r="D175" s="13"/>
      <c r="E175" s="13"/>
      <c r="F175" s="9"/>
      <c r="G175" s="13"/>
      <c r="H175" s="13"/>
      <c r="I175" s="9" t="s">
        <v>458</v>
      </c>
      <c r="J175" t="s">
        <v>3099</v>
      </c>
      <c r="R175" s="17" t="str">
        <f t="shared" si="20"/>
        <v/>
      </c>
    </row>
    <row r="176" spans="1:18">
      <c r="A176" s="18">
        <v>72</v>
      </c>
      <c r="B176" s="15"/>
      <c r="C176" s="13"/>
      <c r="D176" s="13"/>
      <c r="E176" s="13"/>
      <c r="F176" s="9"/>
      <c r="G176" s="13"/>
      <c r="H176" s="13"/>
      <c r="I176" s="9" t="s">
        <v>458</v>
      </c>
      <c r="J176" t="s">
        <v>3099</v>
      </c>
      <c r="R176" s="17" t="str">
        <f t="shared" si="20"/>
        <v/>
      </c>
    </row>
    <row r="177" spans="1:18">
      <c r="A177" s="18">
        <v>73</v>
      </c>
      <c r="B177" s="15"/>
      <c r="C177" s="13"/>
      <c r="D177" s="13"/>
      <c r="E177" s="13"/>
      <c r="F177" s="9"/>
      <c r="G177" s="13"/>
      <c r="H177" s="13"/>
      <c r="I177" s="9" t="s">
        <v>458</v>
      </c>
      <c r="J177" t="s">
        <v>3098</v>
      </c>
      <c r="R177" s="17" t="str">
        <f t="shared" si="20"/>
        <v/>
      </c>
    </row>
    <row r="178" spans="1:18">
      <c r="A178" s="18">
        <v>74</v>
      </c>
      <c r="B178" s="15"/>
      <c r="C178" s="13"/>
      <c r="D178" s="13"/>
      <c r="E178" s="13"/>
      <c r="F178" s="9"/>
      <c r="G178" s="13"/>
      <c r="H178" s="13"/>
      <c r="I178" s="9" t="s">
        <v>458</v>
      </c>
      <c r="J178" t="s">
        <v>3097</v>
      </c>
      <c r="R178" s="17" t="str">
        <f t="shared" si="20"/>
        <v/>
      </c>
    </row>
    <row r="179" spans="1:18">
      <c r="A179" s="18">
        <v>75</v>
      </c>
      <c r="B179" s="15"/>
      <c r="C179" s="13"/>
      <c r="D179" s="13"/>
      <c r="E179" s="13"/>
      <c r="F179" s="9"/>
      <c r="G179" s="13"/>
      <c r="H179" s="13"/>
      <c r="I179" s="9" t="s">
        <v>458</v>
      </c>
      <c r="J179" t="s">
        <v>3095</v>
      </c>
      <c r="R179" s="17" t="str">
        <f t="shared" si="20"/>
        <v/>
      </c>
    </row>
    <row r="180" spans="1:18">
      <c r="A180" s="18">
        <v>76</v>
      </c>
      <c r="B180" s="15"/>
      <c r="C180" s="13"/>
      <c r="D180" s="13"/>
      <c r="E180" s="13"/>
      <c r="F180" s="9"/>
      <c r="G180" s="13"/>
      <c r="H180" s="13"/>
      <c r="I180" s="9" t="s">
        <v>458</v>
      </c>
      <c r="J180" t="s">
        <v>3094</v>
      </c>
      <c r="R180" s="17" t="str">
        <f t="shared" si="20"/>
        <v/>
      </c>
    </row>
    <row r="181" spans="1:18">
      <c r="A181" s="18">
        <v>77</v>
      </c>
      <c r="B181" s="15"/>
      <c r="C181" s="13"/>
      <c r="D181" s="13"/>
      <c r="E181" s="13"/>
      <c r="F181" s="9"/>
      <c r="G181" s="13"/>
      <c r="H181" s="13"/>
      <c r="I181" s="9" t="s">
        <v>458</v>
      </c>
      <c r="J181" t="s">
        <v>3094</v>
      </c>
      <c r="R181" s="17" t="str">
        <f t="shared" si="20"/>
        <v/>
      </c>
    </row>
    <row r="182" spans="1:18">
      <c r="A182" s="18">
        <v>78</v>
      </c>
      <c r="B182" s="15"/>
      <c r="C182" s="13"/>
      <c r="D182" s="13"/>
      <c r="E182" s="13"/>
      <c r="F182" s="9"/>
      <c r="G182" s="13"/>
      <c r="H182" s="13"/>
      <c r="I182" s="9" t="s">
        <v>458</v>
      </c>
      <c r="J182" t="s">
        <v>3093</v>
      </c>
      <c r="R182" s="17" t="str">
        <f t="shared" si="20"/>
        <v/>
      </c>
    </row>
    <row r="183" spans="1:18">
      <c r="A183" s="18">
        <v>79</v>
      </c>
      <c r="B183" s="15"/>
      <c r="C183" s="13"/>
      <c r="D183" s="13"/>
      <c r="E183" s="13"/>
      <c r="F183" s="9"/>
      <c r="G183" s="13"/>
      <c r="H183" s="13"/>
      <c r="I183" s="9" t="s">
        <v>458</v>
      </c>
      <c r="J183" t="s">
        <v>3092</v>
      </c>
      <c r="R183" s="17" t="str">
        <f t="shared" si="20"/>
        <v/>
      </c>
    </row>
    <row r="184" spans="1:18">
      <c r="A184" s="18">
        <v>80</v>
      </c>
      <c r="B184" s="15"/>
      <c r="C184" s="13"/>
      <c r="D184" s="13"/>
      <c r="E184" s="13"/>
      <c r="F184" s="9"/>
      <c r="G184" s="13"/>
      <c r="H184" s="13"/>
      <c r="I184" s="9" t="s">
        <v>458</v>
      </c>
      <c r="J184" t="s">
        <v>3091</v>
      </c>
      <c r="R184" s="17" t="str">
        <f t="shared" si="20"/>
        <v/>
      </c>
    </row>
    <row r="185" spans="1:18">
      <c r="A185" s="18">
        <v>81</v>
      </c>
      <c r="B185" s="15"/>
      <c r="C185" s="13"/>
      <c r="D185" s="13"/>
      <c r="E185" s="13"/>
      <c r="F185" s="9"/>
      <c r="G185" s="13"/>
      <c r="H185" s="13"/>
      <c r="I185" s="9" t="s">
        <v>458</v>
      </c>
      <c r="J185" t="s">
        <v>3090</v>
      </c>
      <c r="R185" s="17" t="str">
        <f t="shared" si="20"/>
        <v/>
      </c>
    </row>
    <row r="186" spans="1:18">
      <c r="A186" s="18">
        <v>82</v>
      </c>
      <c r="B186" s="15"/>
      <c r="C186" s="13"/>
      <c r="D186" s="13"/>
      <c r="E186" s="13"/>
      <c r="F186" s="9"/>
      <c r="G186" s="13"/>
      <c r="H186" s="13"/>
      <c r="I186" s="9" t="s">
        <v>458</v>
      </c>
      <c r="J186" t="s">
        <v>3090</v>
      </c>
      <c r="R186" s="17" t="str">
        <f t="shared" si="20"/>
        <v/>
      </c>
    </row>
    <row r="187" spans="1:18">
      <c r="A187" s="18">
        <v>83</v>
      </c>
      <c r="B187" s="15"/>
      <c r="C187" s="13"/>
      <c r="D187" s="13"/>
      <c r="E187" s="13"/>
      <c r="F187" s="9"/>
      <c r="G187" s="13"/>
      <c r="H187" s="13"/>
      <c r="I187" s="9" t="s">
        <v>458</v>
      </c>
      <c r="J187" t="s">
        <v>3090</v>
      </c>
      <c r="R187" s="17" t="str">
        <f t="shared" si="20"/>
        <v/>
      </c>
    </row>
    <row r="188" spans="1:18">
      <c r="A188" s="18">
        <v>84</v>
      </c>
      <c r="B188" s="15"/>
      <c r="C188" s="13"/>
      <c r="D188" s="13"/>
      <c r="E188" s="13"/>
      <c r="F188" s="9"/>
      <c r="G188" s="13"/>
      <c r="H188" s="13"/>
      <c r="I188" s="9" t="s">
        <v>458</v>
      </c>
      <c r="R188" s="17" t="str">
        <f t="shared" si="20"/>
        <v/>
      </c>
    </row>
    <row r="189" spans="1:18">
      <c r="A189" s="18">
        <v>85</v>
      </c>
      <c r="B189" s="15"/>
      <c r="C189" s="13"/>
      <c r="D189" s="13"/>
      <c r="E189" s="13"/>
      <c r="F189" s="9"/>
      <c r="G189" s="13"/>
      <c r="H189" s="13"/>
      <c r="I189" s="9" t="s">
        <v>458</v>
      </c>
      <c r="R189" s="17" t="str">
        <f t="shared" si="20"/>
        <v/>
      </c>
    </row>
    <row r="190" spans="1:18">
      <c r="A190" s="18">
        <v>86</v>
      </c>
      <c r="B190" s="15"/>
      <c r="C190" s="13"/>
      <c r="D190" s="13"/>
      <c r="E190" s="13"/>
      <c r="F190" s="9"/>
      <c r="G190" s="13"/>
      <c r="H190" s="13"/>
      <c r="I190" s="9" t="s">
        <v>458</v>
      </c>
      <c r="R190" s="17" t="str">
        <f t="shared" si="20"/>
        <v/>
      </c>
    </row>
    <row r="191" spans="1:18">
      <c r="A191" s="18">
        <v>87</v>
      </c>
      <c r="B191" s="15"/>
      <c r="C191" s="13"/>
      <c r="D191" s="13"/>
      <c r="E191" s="13"/>
      <c r="F191" s="9"/>
      <c r="G191" s="13"/>
      <c r="H191" s="13"/>
      <c r="I191" s="9" t="s">
        <v>458</v>
      </c>
      <c r="R191" s="17" t="str">
        <f t="shared" si="20"/>
        <v/>
      </c>
    </row>
    <row r="192" spans="1:18">
      <c r="A192" s="18">
        <v>88</v>
      </c>
      <c r="B192" s="15"/>
      <c r="C192" s="13"/>
      <c r="D192" s="13"/>
      <c r="E192" s="13"/>
      <c r="F192" s="9"/>
      <c r="G192" s="13"/>
      <c r="H192" s="13"/>
      <c r="I192" s="9" t="s">
        <v>458</v>
      </c>
      <c r="R192" s="17" t="str">
        <f t="shared" si="20"/>
        <v/>
      </c>
    </row>
    <row r="193" spans="1:18">
      <c r="A193" s="18">
        <v>89</v>
      </c>
      <c r="B193" s="15"/>
      <c r="C193" s="13"/>
      <c r="D193" s="13"/>
      <c r="E193" s="13"/>
      <c r="F193" s="9"/>
      <c r="G193" s="13"/>
      <c r="H193" s="13"/>
      <c r="I193" s="9" t="s">
        <v>458</v>
      </c>
      <c r="R193" s="17" t="str">
        <f t="shared" si="20"/>
        <v/>
      </c>
    </row>
    <row r="194" spans="1:18">
      <c r="A194" s="18">
        <v>90</v>
      </c>
      <c r="B194" s="15"/>
      <c r="C194" s="15"/>
      <c r="D194" s="13"/>
      <c r="E194" s="13"/>
      <c r="F194" s="9"/>
      <c r="G194" s="13"/>
      <c r="H194" s="13"/>
      <c r="I194" s="9" t="s">
        <v>458</v>
      </c>
      <c r="R194" s="17" t="str">
        <f t="shared" si="20"/>
        <v/>
      </c>
    </row>
    <row r="195" spans="1:18">
      <c r="A195" s="18">
        <v>91</v>
      </c>
      <c r="B195" s="15"/>
      <c r="C195" s="15"/>
      <c r="D195" s="13"/>
      <c r="E195" s="13"/>
      <c r="F195" s="9"/>
      <c r="G195" s="13"/>
      <c r="H195" s="13"/>
      <c r="I195" s="9" t="s">
        <v>458</v>
      </c>
      <c r="R195" s="17" t="str">
        <f t="shared" si="20"/>
        <v/>
      </c>
    </row>
    <row r="196" spans="1:18">
      <c r="A196" s="18">
        <v>92</v>
      </c>
      <c r="B196" s="15"/>
      <c r="C196" s="15"/>
      <c r="D196" s="13"/>
      <c r="E196" s="13"/>
      <c r="F196" s="9"/>
      <c r="G196" s="13"/>
      <c r="H196" s="13"/>
      <c r="I196" s="9" t="s">
        <v>458</v>
      </c>
      <c r="R196" s="17" t="str">
        <f t="shared" si="20"/>
        <v/>
      </c>
    </row>
    <row r="197" spans="1:18">
      <c r="A197" s="18">
        <v>93</v>
      </c>
      <c r="B197" s="15"/>
      <c r="C197" s="15"/>
      <c r="D197" s="13"/>
      <c r="E197" s="13"/>
      <c r="F197" s="9"/>
      <c r="G197" s="13"/>
      <c r="H197" s="13"/>
      <c r="I197" s="9" t="s">
        <v>458</v>
      </c>
      <c r="R197" s="17" t="str">
        <f t="shared" si="20"/>
        <v/>
      </c>
    </row>
    <row r="198" spans="1:18">
      <c r="A198" s="18">
        <v>94</v>
      </c>
      <c r="B198" s="15"/>
      <c r="C198" s="15"/>
      <c r="D198" s="13"/>
      <c r="E198" s="13"/>
      <c r="F198" s="9"/>
      <c r="G198" s="13"/>
      <c r="H198" s="13"/>
      <c r="I198" s="9" t="s">
        <v>458</v>
      </c>
      <c r="R198" s="17" t="str">
        <f t="shared" si="20"/>
        <v/>
      </c>
    </row>
    <row r="199" spans="1:18">
      <c r="A199" s="18">
        <v>95</v>
      </c>
      <c r="B199" s="15"/>
      <c r="C199" s="15"/>
      <c r="D199" s="13"/>
      <c r="E199" s="13"/>
      <c r="F199" s="9"/>
      <c r="G199" s="13"/>
      <c r="H199" s="13"/>
      <c r="I199" s="9" t="s">
        <v>458</v>
      </c>
      <c r="R199" s="17" t="str">
        <f t="shared" si="20"/>
        <v/>
      </c>
    </row>
    <row r="200" spans="1:18">
      <c r="A200" s="18">
        <v>96</v>
      </c>
      <c r="B200" s="15"/>
      <c r="C200" s="15"/>
      <c r="D200" s="13"/>
      <c r="E200" s="13"/>
      <c r="F200" s="9"/>
      <c r="G200" s="13"/>
      <c r="H200" s="13"/>
      <c r="I200" s="9" t="s">
        <v>458</v>
      </c>
      <c r="R200" s="17" t="str">
        <f t="shared" si="20"/>
        <v/>
      </c>
    </row>
    <row r="201" spans="1:18">
      <c r="A201" s="18">
        <v>97</v>
      </c>
      <c r="B201" s="15"/>
      <c r="C201" s="15"/>
      <c r="D201" s="13"/>
      <c r="E201" s="13"/>
      <c r="F201" s="9"/>
      <c r="G201" s="13"/>
      <c r="H201" s="13"/>
      <c r="I201" s="9" t="s">
        <v>458</v>
      </c>
      <c r="R201" s="17" t="str">
        <f t="shared" si="20"/>
        <v/>
      </c>
    </row>
    <row r="202" spans="1:18">
      <c r="A202" s="18">
        <v>98</v>
      </c>
      <c r="B202" s="15"/>
      <c r="C202" s="15"/>
      <c r="D202" s="13"/>
      <c r="E202" s="13"/>
      <c r="F202" s="9"/>
      <c r="G202" s="13"/>
      <c r="H202" s="13"/>
      <c r="I202" s="9" t="s">
        <v>458</v>
      </c>
      <c r="R202" s="17" t="str">
        <f t="shared" si="20"/>
        <v/>
      </c>
    </row>
    <row r="203" spans="1:18">
      <c r="A203" s="18">
        <v>99</v>
      </c>
      <c r="B203" s="15"/>
      <c r="C203" s="15"/>
      <c r="D203" s="13"/>
      <c r="E203" s="13"/>
      <c r="F203" s="9"/>
      <c r="G203" s="13"/>
      <c r="H203" s="13"/>
      <c r="I203" s="9" t="s">
        <v>458</v>
      </c>
      <c r="R203" s="17" t="str">
        <f t="shared" si="20"/>
        <v/>
      </c>
    </row>
    <row r="204" spans="1:18">
      <c r="A204" s="18">
        <v>100</v>
      </c>
      <c r="B204" s="15"/>
      <c r="C204" s="15"/>
      <c r="D204" s="13"/>
      <c r="E204" s="13"/>
      <c r="F204" s="9"/>
      <c r="G204" s="13"/>
      <c r="H204" s="13"/>
      <c r="I204" s="9" t="s">
        <v>458</v>
      </c>
      <c r="R204" s="17" t="str">
        <f t="shared" si="20"/>
        <v/>
      </c>
    </row>
  </sheetData>
  <mergeCells count="8">
    <mergeCell ref="A104:H104"/>
    <mergeCell ref="L89:P90"/>
    <mergeCell ref="I1:I3"/>
    <mergeCell ref="A1:A2"/>
    <mergeCell ref="B1:B2"/>
    <mergeCell ref="C1:C2"/>
    <mergeCell ref="D1:H1"/>
    <mergeCell ref="A3:H3"/>
  </mergeCells>
  <phoneticPr fontId="10" type="noConversion"/>
  <dataValidations count="2">
    <dataValidation type="list" allowBlank="1" showInputMessage="1" showErrorMessage="1" sqref="A1:A2" xr:uid="{00000000-0002-0000-0F00-000001000000}">
      <formula1>"мама,мыла,раму"</formula1>
    </dataValidation>
    <dataValidation type="list" allowBlank="1" showInputMessage="1" showErrorMessage="1" sqref="F4:F103 F105:F204" xr:uid="{00000000-0002-0000-0F00-000000000000}">
      <formula1>"None,ManageStop,ElectricStop,ManageStopOffVV,ChRPAlarmStop,StopAuto,StopAuto2,PovtorOtkl"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A8CF4-45A5-4265-AEA2-4BEB14E23D2F}">
  <sheetPr codeName="Лист35">
    <tabColor rgb="FF92D050"/>
  </sheetPr>
  <dimension ref="A1:R208"/>
  <sheetViews>
    <sheetView workbookViewId="0">
      <pane ySplit="2" topLeftCell="A39" activePane="bottomLeft" state="frozen"/>
      <selection pane="bottomLeft" activeCell="B54" sqref="B54"/>
    </sheetView>
  </sheetViews>
  <sheetFormatPr defaultRowHeight="15"/>
  <cols>
    <col min="1" max="1" width="3.85546875" style="185" bestFit="1" customWidth="1"/>
    <col min="2" max="2" width="89.5703125" bestFit="1" customWidth="1"/>
    <col min="3" max="3" width="12" style="217" customWidth="1"/>
    <col min="4" max="4" width="5.28515625" bestFit="1" customWidth="1"/>
    <col min="5" max="5" width="11.140625" style="185" bestFit="1" customWidth="1"/>
    <col min="6" max="6" width="17.7109375" style="217" bestFit="1" customWidth="1"/>
    <col min="8" max="8" width="18.5703125" bestFit="1" customWidth="1"/>
  </cols>
  <sheetData>
    <row r="1" spans="1:18" ht="15.75" thickBot="1">
      <c r="A1" s="1352" t="s">
        <v>0</v>
      </c>
      <c r="B1" s="1352" t="s">
        <v>1</v>
      </c>
      <c r="C1" s="1349" t="s">
        <v>3076</v>
      </c>
      <c r="D1" s="1410"/>
      <c r="E1" s="1402"/>
      <c r="F1" s="1349" t="s">
        <v>9</v>
      </c>
    </row>
    <row r="2" spans="1:18" ht="23.1" customHeight="1" thickBot="1">
      <c r="A2" s="1353"/>
      <c r="B2" s="1353"/>
      <c r="C2" s="1331"/>
      <c r="D2" s="309" t="s">
        <v>3077</v>
      </c>
      <c r="E2" s="290" t="s">
        <v>3083</v>
      </c>
      <c r="F2" s="1331"/>
      <c r="R2" s="291" t="s">
        <v>3084</v>
      </c>
    </row>
    <row r="3" spans="1:18" ht="15.75" thickBot="1">
      <c r="A3" s="1418" t="s">
        <v>2559</v>
      </c>
      <c r="B3" s="1419"/>
      <c r="C3" s="1419"/>
      <c r="D3" s="1419"/>
      <c r="E3" s="1420"/>
      <c r="F3" s="233" t="s">
        <v>5479</v>
      </c>
      <c r="H3" s="556" t="s">
        <v>5480</v>
      </c>
    </row>
    <row r="4" spans="1:18">
      <c r="A4" s="8">
        <v>1</v>
      </c>
      <c r="B4" t="s">
        <v>5476</v>
      </c>
      <c r="C4" s="147"/>
      <c r="D4" s="23">
        <v>1</v>
      </c>
      <c r="E4" s="23">
        <v>1</v>
      </c>
      <c r="F4" s="147" t="s">
        <v>5492</v>
      </c>
      <c r="G4" s="17" t="s">
        <v>3126</v>
      </c>
      <c r="H4" s="556"/>
      <c r="R4" s="17" t="str">
        <f>IF(B4="","",CONCATENATE("'",B4,"'",",	","'NA_1KGMPNA_",A4,"'"))</f>
        <v>'НО-5. Отсутствие не деблокированных общестанционных защит, требующих отключения НО',	'NA_1KGMPNA_1'</v>
      </c>
    </row>
    <row r="5" spans="1:18">
      <c r="A5" s="18">
        <v>2</v>
      </c>
      <c r="B5" s="15" t="s">
        <v>5477</v>
      </c>
      <c r="C5" s="223"/>
      <c r="D5" s="13">
        <v>1</v>
      </c>
      <c r="E5" s="13">
        <v>1</v>
      </c>
      <c r="F5" s="147" t="s">
        <v>5492</v>
      </c>
      <c r="G5" s="17" t="s">
        <v>3127</v>
      </c>
      <c r="H5" s="556"/>
      <c r="R5" s="17" t="str">
        <f t="shared" ref="R5:R52" si="0">IF(B5="","",CONCATENATE("'",B5,"'",",	","'NA_1KGMPNA_",A5,"'"))</f>
        <v>'НО-5. Отсутствие не деблокированных агрегатных защит',	'NA_1KGMPNA_2'</v>
      </c>
    </row>
    <row r="6" spans="1:18">
      <c r="A6" s="18">
        <v>3</v>
      </c>
      <c r="B6" s="15" t="s">
        <v>5478</v>
      </c>
      <c r="C6" s="223"/>
      <c r="D6" s="23">
        <v>1</v>
      </c>
      <c r="E6" s="13">
        <v>1</v>
      </c>
      <c r="F6" s="147" t="s">
        <v>5492</v>
      </c>
      <c r="G6" s="17" t="s">
        <v>3128</v>
      </c>
      <c r="H6" s="556"/>
      <c r="R6" s="17" t="str">
        <f t="shared" si="0"/>
        <v>'НО-5. Отсутствие режима «Ремонтный»',	'NA_1KGMPNA_3'</v>
      </c>
    </row>
    <row r="7" spans="1:18">
      <c r="A7" s="18">
        <v>4</v>
      </c>
      <c r="B7" s="15" t="s">
        <v>9611</v>
      </c>
      <c r="C7" s="223"/>
      <c r="D7" s="23">
        <v>1</v>
      </c>
      <c r="E7" s="13"/>
      <c r="F7" s="147" t="s">
        <v>5492</v>
      </c>
      <c r="G7" s="17"/>
      <c r="H7" s="556" t="s">
        <v>2874</v>
      </c>
      <c r="I7">
        <v>4</v>
      </c>
      <c r="R7" s="17" t="str">
        <f t="shared" si="0"/>
        <v>'НО-5. Наличие напряжения (0,4 кВ) в двигательной ячейке I СЩ ЩСУ-5/1',	'NA_1KGMPNA_4'</v>
      </c>
    </row>
    <row r="8" spans="1:18">
      <c r="A8" s="18">
        <v>5</v>
      </c>
      <c r="B8" s="15" t="s">
        <v>5481</v>
      </c>
      <c r="C8" s="223"/>
      <c r="D8" s="13">
        <v>1</v>
      </c>
      <c r="E8" s="13"/>
      <c r="F8" s="147" t="s">
        <v>5492</v>
      </c>
      <c r="G8" s="17"/>
      <c r="H8" s="556" t="s">
        <v>2857</v>
      </c>
      <c r="I8">
        <v>5</v>
      </c>
      <c r="R8" s="17" t="str">
        <f t="shared" si="0"/>
        <v>'НО-5. Исправность цепей включения',	'NA_1KGMPNA_5'</v>
      </c>
    </row>
    <row r="9" spans="1:18">
      <c r="A9" s="18">
        <v>6</v>
      </c>
      <c r="B9" s="15" t="s">
        <v>5483</v>
      </c>
      <c r="C9" s="223"/>
      <c r="D9" s="23">
        <v>1</v>
      </c>
      <c r="E9" s="13"/>
      <c r="F9" s="147" t="s">
        <v>5492</v>
      </c>
      <c r="G9" s="17"/>
      <c r="H9" s="556" t="s">
        <v>5485</v>
      </c>
      <c r="I9">
        <v>6</v>
      </c>
      <c r="R9" s="17" t="str">
        <f t="shared" si="0"/>
        <v>'НО-5. Отсутствие сигнала «Авария ПЧ»',	'NA_1KGMPNA_6'</v>
      </c>
    </row>
    <row r="10" spans="1:18">
      <c r="A10" s="18">
        <v>7</v>
      </c>
      <c r="B10" s="15" t="s">
        <v>5484</v>
      </c>
      <c r="C10" s="223"/>
      <c r="D10" s="23">
        <v>1</v>
      </c>
      <c r="E10" s="13"/>
      <c r="F10" s="147" t="s">
        <v>5492</v>
      </c>
      <c r="G10" s="17"/>
      <c r="H10" s="556" t="s">
        <v>2571</v>
      </c>
      <c r="I10">
        <v>7</v>
      </c>
      <c r="R10" s="17" t="str">
        <f t="shared" si="0"/>
        <v>'НО-5. Исправность цепей отключения (сигнал 1)',	'NA_1KGMPNA_7'</v>
      </c>
    </row>
    <row r="11" spans="1:18">
      <c r="A11" s="18">
        <v>8</v>
      </c>
      <c r="B11" s="15" t="s">
        <v>5486</v>
      </c>
      <c r="C11" s="223"/>
      <c r="D11" s="13">
        <v>1</v>
      </c>
      <c r="E11" s="13"/>
      <c r="F11" s="147" t="s">
        <v>5492</v>
      </c>
      <c r="G11" s="17"/>
      <c r="H11" s="556" t="s">
        <v>2858</v>
      </c>
      <c r="I11">
        <v>8</v>
      </c>
      <c r="R11" s="17" t="str">
        <f t="shared" si="0"/>
        <v>'НО-5. Исправность цепей отключения (сигнал 2)',	'NA_1KGMPNA_8'</v>
      </c>
    </row>
    <row r="12" spans="1:18">
      <c r="A12" s="18">
        <v>9</v>
      </c>
      <c r="B12" s="15" t="s">
        <v>5487</v>
      </c>
      <c r="C12" s="223"/>
      <c r="D12" s="23">
        <v>1</v>
      </c>
      <c r="E12" s="13"/>
      <c r="F12" s="147" t="s">
        <v>5492</v>
      </c>
      <c r="G12" s="17"/>
      <c r="H12" s="556"/>
      <c r="R12" s="17" t="str">
        <f t="shared" si="0"/>
        <v>'НО-5. Готовность входного коллектора',	'NA_1KGMPNA_9'</v>
      </c>
    </row>
    <row r="13" spans="1:18">
      <c r="A13" s="18">
        <v>10</v>
      </c>
      <c r="B13" s="15" t="s">
        <v>5488</v>
      </c>
      <c r="C13" s="223"/>
      <c r="D13" s="13">
        <v>1</v>
      </c>
      <c r="E13" s="13"/>
      <c r="F13" s="147" t="s">
        <v>5492</v>
      </c>
      <c r="G13" s="17"/>
      <c r="H13" s="556"/>
      <c r="R13" s="17" t="str">
        <f t="shared" si="0"/>
        <v>'НО-5. Готовность выходного коллектора',	'NA_1KGMPNA_10'</v>
      </c>
    </row>
    <row r="14" spans="1:18">
      <c r="A14" s="18">
        <v>11</v>
      </c>
      <c r="B14" s="15" t="s">
        <v>5489</v>
      </c>
      <c r="C14" s="223"/>
      <c r="D14" s="13">
        <v>1</v>
      </c>
      <c r="E14" s="13">
        <v>1</v>
      </c>
      <c r="F14" s="147" t="s">
        <v>5492</v>
      </c>
      <c r="G14" s="17"/>
      <c r="H14" s="556"/>
      <c r="R14" s="17" t="str">
        <f t="shared" si="0"/>
        <v>'НО-5. Приёмная агрегатная задвижка открыта',	'NA_1KGMPNA_11'</v>
      </c>
    </row>
    <row r="15" spans="1:18">
      <c r="A15" s="18">
        <v>12</v>
      </c>
      <c r="B15" s="15" t="s">
        <v>5490</v>
      </c>
      <c r="C15" s="223"/>
      <c r="D15" s="23">
        <v>1</v>
      </c>
      <c r="E15" s="13">
        <v>1</v>
      </c>
      <c r="F15" s="147" t="s">
        <v>5492</v>
      </c>
      <c r="G15" s="17"/>
      <c r="H15" s="556"/>
      <c r="R15" s="17" t="str">
        <f t="shared" si="0"/>
        <v>'НО-5. Выкидная агрегатная задвижка открыта',	'NA_1KGMPNA_12'</v>
      </c>
    </row>
    <row r="16" spans="1:18">
      <c r="A16" s="18">
        <v>13</v>
      </c>
      <c r="B16" s="15" t="s">
        <v>5491</v>
      </c>
      <c r="C16" s="223"/>
      <c r="D16" s="23">
        <v>1</v>
      </c>
      <c r="E16" s="13"/>
      <c r="F16" s="147" t="s">
        <v>5492</v>
      </c>
      <c r="G16" s="17"/>
      <c r="H16" s="556"/>
      <c r="R16" s="17" t="str">
        <f t="shared" si="0"/>
        <v>'НО-5. Отсутствие аварии приёмной и выкидной агрегатных задвижек',	'NA_1KGMPNA_13'</v>
      </c>
    </row>
    <row r="17" spans="1:18">
      <c r="A17" s="18">
        <v>14</v>
      </c>
      <c r="B17" s="15" t="s">
        <v>5493</v>
      </c>
      <c r="C17" s="223">
        <v>3</v>
      </c>
      <c r="D17" s="23">
        <v>1</v>
      </c>
      <c r="E17" s="13"/>
      <c r="F17" s="147" t="s">
        <v>5492</v>
      </c>
      <c r="G17" s="17"/>
      <c r="H17" s="556"/>
      <c r="R17" s="17" t="str">
        <f t="shared" si="0"/>
        <v>'НО-5. Наличие напряжения в цепях управления приёмной и выкидной агрегатных задвижек',	'NA_1KGMPNA_14'</v>
      </c>
    </row>
    <row r="18" spans="1:18">
      <c r="A18" s="18">
        <v>15</v>
      </c>
      <c r="B18" s="15" t="s">
        <v>5494</v>
      </c>
      <c r="C18" s="223">
        <v>3</v>
      </c>
      <c r="D18" s="23">
        <v>1</v>
      </c>
      <c r="E18" s="13"/>
      <c r="F18" s="147" t="s">
        <v>5492</v>
      </c>
      <c r="G18" s="17"/>
      <c r="H18" s="556"/>
      <c r="R18" s="17" t="str">
        <f t="shared" si="0"/>
        <v>'НО-5. Приёмная и выкидная агрегатные задвижки в дистанционном режиме управления',	'NA_1KGMPNA_15'</v>
      </c>
    </row>
    <row r="19" spans="1:18">
      <c r="A19" s="18">
        <v>16</v>
      </c>
      <c r="B19" s="15" t="s">
        <v>7940</v>
      </c>
      <c r="C19" s="223"/>
      <c r="D19" s="23">
        <v>1</v>
      </c>
      <c r="E19" s="13"/>
      <c r="F19" s="147" t="s">
        <v>5492</v>
      </c>
      <c r="G19" s="17"/>
      <c r="H19" s="556"/>
      <c r="K19" s="217"/>
      <c r="L19" s="185"/>
      <c r="M19" s="185"/>
      <c r="R19" s="17" t="str">
        <f t="shared" si="0"/>
        <v>'НО-5. Отсутствие показаний вибрации у не работающего НО',	'NA_1KGMPNA_16'</v>
      </c>
    </row>
    <row r="20" spans="1:18">
      <c r="A20" s="18">
        <v>17</v>
      </c>
      <c r="B20" s="15"/>
      <c r="C20" s="223"/>
      <c r="D20" s="23"/>
      <c r="E20" s="13"/>
      <c r="F20" s="147"/>
      <c r="G20" s="17"/>
      <c r="H20" s="556"/>
      <c r="K20" s="217"/>
      <c r="L20" s="185"/>
      <c r="M20" s="185"/>
      <c r="R20" s="17" t="str">
        <f t="shared" si="0"/>
        <v/>
      </c>
    </row>
    <row r="21" spans="1:18">
      <c r="A21" s="18">
        <v>18</v>
      </c>
      <c r="B21" s="15"/>
      <c r="C21" s="223"/>
      <c r="D21" s="23"/>
      <c r="E21" s="13"/>
      <c r="F21" s="147"/>
      <c r="G21" s="17"/>
      <c r="H21" s="556"/>
      <c r="K21" s="217"/>
      <c r="L21" s="185"/>
      <c r="M21" s="185"/>
      <c r="R21" s="17" t="str">
        <f t="shared" si="0"/>
        <v/>
      </c>
    </row>
    <row r="22" spans="1:18">
      <c r="A22" s="18">
        <v>19</v>
      </c>
      <c r="B22" s="15"/>
      <c r="C22" s="223"/>
      <c r="D22" s="23"/>
      <c r="E22" s="13"/>
      <c r="F22" s="147"/>
      <c r="G22" s="17"/>
      <c r="H22" s="556"/>
      <c r="R22" s="17" t="str">
        <f t="shared" si="0"/>
        <v/>
      </c>
    </row>
    <row r="23" spans="1:18">
      <c r="A23" s="18">
        <v>20</v>
      </c>
      <c r="B23" s="15"/>
      <c r="C23" s="223"/>
      <c r="D23" s="23"/>
      <c r="E23" s="13"/>
      <c r="F23" s="147"/>
      <c r="G23" s="17"/>
      <c r="H23" s="556"/>
      <c r="R23" s="17" t="str">
        <f t="shared" si="0"/>
        <v/>
      </c>
    </row>
    <row r="24" spans="1:18">
      <c r="A24" s="18">
        <v>21</v>
      </c>
      <c r="B24" s="15"/>
      <c r="C24" s="223"/>
      <c r="D24" s="13"/>
      <c r="E24" s="13"/>
      <c r="F24" s="147"/>
      <c r="G24" s="17"/>
      <c r="H24" s="556"/>
      <c r="R24" s="17" t="str">
        <f t="shared" si="0"/>
        <v/>
      </c>
    </row>
    <row r="25" spans="1:18">
      <c r="A25" s="18">
        <v>22</v>
      </c>
      <c r="B25" s="15"/>
      <c r="C25" s="223"/>
      <c r="D25" s="23"/>
      <c r="E25" s="13"/>
      <c r="F25" s="147"/>
      <c r="G25" s="17"/>
      <c r="H25" s="556"/>
      <c r="R25" s="17" t="str">
        <f t="shared" si="0"/>
        <v/>
      </c>
    </row>
    <row r="26" spans="1:18">
      <c r="A26" s="18">
        <v>23</v>
      </c>
      <c r="B26" s="15"/>
      <c r="C26" s="223"/>
      <c r="D26" s="23"/>
      <c r="E26" s="13"/>
      <c r="F26" s="147"/>
      <c r="G26" s="17"/>
      <c r="H26" s="556"/>
      <c r="R26" s="17" t="str">
        <f t="shared" si="0"/>
        <v/>
      </c>
    </row>
    <row r="27" spans="1:18">
      <c r="A27" s="18">
        <v>24</v>
      </c>
      <c r="B27" s="15"/>
      <c r="C27" s="223"/>
      <c r="D27" s="23"/>
      <c r="E27" s="13"/>
      <c r="F27" s="147"/>
      <c r="G27" s="17"/>
      <c r="H27" s="556"/>
      <c r="R27" s="17" t="str">
        <f t="shared" si="0"/>
        <v/>
      </c>
    </row>
    <row r="28" spans="1:18">
      <c r="A28" s="18">
        <v>25</v>
      </c>
      <c r="B28" s="15"/>
      <c r="C28" s="223"/>
      <c r="D28" s="23"/>
      <c r="E28" s="13"/>
      <c r="F28" s="147"/>
      <c r="G28" s="17"/>
      <c r="H28" s="556"/>
      <c r="R28" s="17" t="str">
        <f t="shared" si="0"/>
        <v/>
      </c>
    </row>
    <row r="29" spans="1:18">
      <c r="A29" s="18">
        <v>26</v>
      </c>
      <c r="B29" s="15"/>
      <c r="C29" s="223"/>
      <c r="D29" s="23"/>
      <c r="E29" s="13"/>
      <c r="F29" s="147"/>
      <c r="G29" s="17"/>
      <c r="H29" s="556"/>
      <c r="R29" s="17" t="str">
        <f t="shared" si="0"/>
        <v/>
      </c>
    </row>
    <row r="30" spans="1:18">
      <c r="A30" s="18">
        <v>27</v>
      </c>
      <c r="B30" s="15"/>
      <c r="C30" s="223"/>
      <c r="D30" s="23"/>
      <c r="E30" s="13"/>
      <c r="F30" s="147"/>
      <c r="G30" s="17"/>
      <c r="H30" s="556"/>
      <c r="R30" s="17" t="str">
        <f t="shared" si="0"/>
        <v/>
      </c>
    </row>
    <row r="31" spans="1:18">
      <c r="A31" s="18">
        <v>28</v>
      </c>
      <c r="B31" s="15"/>
      <c r="C31" s="223"/>
      <c r="D31" s="23"/>
      <c r="E31" s="13"/>
      <c r="F31" s="147"/>
      <c r="R31" s="17" t="str">
        <f t="shared" si="0"/>
        <v/>
      </c>
    </row>
    <row r="32" spans="1:18">
      <c r="A32" s="18">
        <v>29</v>
      </c>
      <c r="B32" s="15"/>
      <c r="C32" s="223"/>
      <c r="D32" s="23"/>
      <c r="E32" s="13"/>
      <c r="F32" s="147"/>
      <c r="R32" s="17" t="str">
        <f t="shared" si="0"/>
        <v/>
      </c>
    </row>
    <row r="33" spans="1:18">
      <c r="A33" s="18">
        <v>30</v>
      </c>
      <c r="B33" s="15"/>
      <c r="C33" s="223"/>
      <c r="D33" s="23"/>
      <c r="E33" s="13"/>
      <c r="F33" s="147"/>
      <c r="R33" s="17" t="str">
        <f t="shared" si="0"/>
        <v/>
      </c>
    </row>
    <row r="34" spans="1:18">
      <c r="A34" s="18">
        <v>31</v>
      </c>
      <c r="B34" s="15"/>
      <c r="C34" s="223"/>
      <c r="D34" s="23"/>
      <c r="E34" s="13"/>
      <c r="F34" s="147"/>
      <c r="R34" s="17" t="str">
        <f t="shared" si="0"/>
        <v/>
      </c>
    </row>
    <row r="35" spans="1:18">
      <c r="A35" s="18">
        <v>32</v>
      </c>
      <c r="B35" s="15"/>
      <c r="C35" s="223"/>
      <c r="D35" s="23"/>
      <c r="E35" s="13"/>
      <c r="F35" s="147"/>
      <c r="R35" s="17" t="str">
        <f t="shared" si="0"/>
        <v/>
      </c>
    </row>
    <row r="36" spans="1:18">
      <c r="A36" s="18">
        <v>33</v>
      </c>
      <c r="B36" s="15"/>
      <c r="C36" s="223"/>
      <c r="D36" s="23"/>
      <c r="E36" s="13"/>
      <c r="F36" s="147"/>
      <c r="R36" s="17" t="str">
        <f t="shared" si="0"/>
        <v/>
      </c>
    </row>
    <row r="37" spans="1:18">
      <c r="A37" s="18">
        <v>34</v>
      </c>
      <c r="B37" s="15"/>
      <c r="C37" s="223"/>
      <c r="D37" s="23"/>
      <c r="E37" s="13"/>
      <c r="F37" s="147"/>
      <c r="R37" s="17" t="str">
        <f t="shared" si="0"/>
        <v/>
      </c>
    </row>
    <row r="38" spans="1:18">
      <c r="A38" s="18">
        <v>35</v>
      </c>
      <c r="B38" s="15"/>
      <c r="C38" s="223"/>
      <c r="D38" s="23"/>
      <c r="E38" s="13"/>
      <c r="F38" s="147"/>
      <c r="R38" s="17" t="str">
        <f t="shared" si="0"/>
        <v/>
      </c>
    </row>
    <row r="39" spans="1:18">
      <c r="A39" s="18">
        <v>36</v>
      </c>
      <c r="B39" s="15"/>
      <c r="C39" s="223"/>
      <c r="D39" s="23"/>
      <c r="E39" s="13"/>
      <c r="F39" s="147"/>
      <c r="R39" s="17" t="str">
        <f t="shared" si="0"/>
        <v/>
      </c>
    </row>
    <row r="40" spans="1:18">
      <c r="A40" s="18">
        <v>37</v>
      </c>
      <c r="B40" s="15"/>
      <c r="C40" s="223"/>
      <c r="D40" s="23"/>
      <c r="E40" s="13"/>
      <c r="F40" s="147"/>
      <c r="R40" s="17" t="str">
        <f t="shared" si="0"/>
        <v/>
      </c>
    </row>
    <row r="41" spans="1:18">
      <c r="A41" s="18">
        <v>38</v>
      </c>
      <c r="B41" s="15"/>
      <c r="C41" s="223"/>
      <c r="D41" s="23"/>
      <c r="E41" s="13"/>
      <c r="F41" s="147"/>
      <c r="R41" s="17" t="str">
        <f t="shared" si="0"/>
        <v/>
      </c>
    </row>
    <row r="42" spans="1:18">
      <c r="A42" s="18">
        <v>39</v>
      </c>
      <c r="B42" s="15"/>
      <c r="C42" s="223"/>
      <c r="D42" s="23"/>
      <c r="E42" s="13"/>
      <c r="F42" s="147"/>
      <c r="R42" s="17" t="str">
        <f t="shared" si="0"/>
        <v/>
      </c>
    </row>
    <row r="43" spans="1:18">
      <c r="A43" s="18">
        <v>40</v>
      </c>
      <c r="B43" s="15"/>
      <c r="C43" s="223"/>
      <c r="D43" s="23"/>
      <c r="E43" s="13"/>
      <c r="F43" s="147"/>
      <c r="R43" s="17" t="str">
        <f t="shared" si="0"/>
        <v/>
      </c>
    </row>
    <row r="44" spans="1:18">
      <c r="A44" s="18">
        <v>41</v>
      </c>
      <c r="B44" s="15"/>
      <c r="C44" s="223"/>
      <c r="D44" s="23"/>
      <c r="E44" s="13"/>
      <c r="F44" s="147"/>
      <c r="R44" s="17" t="str">
        <f t="shared" si="0"/>
        <v/>
      </c>
    </row>
    <row r="45" spans="1:18">
      <c r="A45" s="18">
        <v>42</v>
      </c>
      <c r="B45" s="15"/>
      <c r="C45" s="223"/>
      <c r="D45" s="23"/>
      <c r="E45" s="13"/>
      <c r="F45" s="147"/>
      <c r="R45" s="17" t="str">
        <f t="shared" si="0"/>
        <v/>
      </c>
    </row>
    <row r="46" spans="1:18">
      <c r="A46" s="18">
        <v>43</v>
      </c>
      <c r="B46" s="15"/>
      <c r="C46" s="223"/>
      <c r="D46" s="23"/>
      <c r="E46" s="13"/>
      <c r="F46" s="147"/>
      <c r="R46" s="17" t="str">
        <f t="shared" si="0"/>
        <v/>
      </c>
    </row>
    <row r="47" spans="1:18">
      <c r="A47" s="18">
        <v>44</v>
      </c>
      <c r="B47" s="15"/>
      <c r="C47" s="223"/>
      <c r="D47" s="23"/>
      <c r="E47" s="13"/>
      <c r="F47" s="147"/>
      <c r="R47" s="17" t="str">
        <f t="shared" si="0"/>
        <v/>
      </c>
    </row>
    <row r="48" spans="1:18">
      <c r="A48" s="18">
        <v>45</v>
      </c>
      <c r="B48" s="15"/>
      <c r="C48" s="223"/>
      <c r="D48" s="23"/>
      <c r="E48" s="13"/>
      <c r="F48" s="147"/>
      <c r="R48" s="17" t="str">
        <f t="shared" si="0"/>
        <v/>
      </c>
    </row>
    <row r="49" spans="1:18">
      <c r="A49" s="18">
        <v>46</v>
      </c>
      <c r="B49" s="15"/>
      <c r="C49" s="223"/>
      <c r="D49" s="23"/>
      <c r="E49" s="13"/>
      <c r="F49" s="147"/>
      <c r="R49" s="17" t="str">
        <f t="shared" si="0"/>
        <v/>
      </c>
    </row>
    <row r="50" spans="1:18">
      <c r="A50" s="18">
        <v>47</v>
      </c>
      <c r="B50" s="15"/>
      <c r="C50" s="223"/>
      <c r="D50" s="23"/>
      <c r="E50" s="13"/>
      <c r="F50" s="147"/>
      <c r="R50" s="17" t="str">
        <f t="shared" si="0"/>
        <v/>
      </c>
    </row>
    <row r="51" spans="1:18" ht="15.75" thickBot="1">
      <c r="A51" s="18">
        <v>48</v>
      </c>
      <c r="B51" s="15"/>
      <c r="C51" s="223"/>
      <c r="D51" s="23"/>
      <c r="E51" s="13"/>
      <c r="F51" s="147"/>
      <c r="R51" s="17" t="str">
        <f t="shared" si="0"/>
        <v/>
      </c>
    </row>
    <row r="52" spans="1:18" ht="15.75" thickBot="1">
      <c r="A52" s="1415" t="s">
        <v>2560</v>
      </c>
      <c r="B52" s="1416"/>
      <c r="C52" s="1416"/>
      <c r="D52" s="1416"/>
      <c r="E52" s="1417"/>
      <c r="F52"/>
      <c r="H52" s="556" t="s">
        <v>5480</v>
      </c>
      <c r="R52" s="17" t="str">
        <f t="shared" si="0"/>
        <v/>
      </c>
    </row>
    <row r="53" spans="1:18">
      <c r="A53" s="8">
        <v>1</v>
      </c>
      <c r="B53" s="9" t="s">
        <v>5495</v>
      </c>
      <c r="C53" s="147"/>
      <c r="D53" s="23">
        <v>1</v>
      </c>
      <c r="E53" s="23">
        <v>1</v>
      </c>
      <c r="F53" s="147" t="s">
        <v>5496</v>
      </c>
      <c r="G53" s="17" t="s">
        <v>3126</v>
      </c>
      <c r="H53" s="556"/>
      <c r="R53" s="17" t="str">
        <f>IF(B53="","",CONCATENATE("'",B53,"'",",	","'NA_2KGMPNA_",A53,"'"))</f>
        <v>'НО-6. Отсутствие не деблокированных общестанционных защит, требующих отключения НО',	'NA_2KGMPNA_1'</v>
      </c>
    </row>
    <row r="54" spans="1:18">
      <c r="A54" s="18">
        <v>2</v>
      </c>
      <c r="B54" s="15" t="s">
        <v>5497</v>
      </c>
      <c r="C54" s="223"/>
      <c r="D54" s="13">
        <v>1</v>
      </c>
      <c r="E54" s="13">
        <v>1</v>
      </c>
      <c r="F54" s="147" t="s">
        <v>5496</v>
      </c>
      <c r="G54" s="17" t="s">
        <v>3127</v>
      </c>
      <c r="H54" s="556"/>
      <c r="R54" s="17" t="str">
        <f t="shared" ref="R54:R100" si="1">IF(B54="","",CONCATENATE("'",B54,"'",",	","'NA_2KGMPNA_",A54,"'"))</f>
        <v>'НО-6. Отсутствие не деблокированных агрегатных защит',	'NA_2KGMPNA_2'</v>
      </c>
    </row>
    <row r="55" spans="1:18">
      <c r="A55" s="18">
        <v>3</v>
      </c>
      <c r="B55" s="15" t="s">
        <v>5498</v>
      </c>
      <c r="C55" s="223"/>
      <c r="D55" s="23">
        <v>1</v>
      </c>
      <c r="E55" s="13">
        <v>1</v>
      </c>
      <c r="F55" s="147" t="s">
        <v>5496</v>
      </c>
      <c r="G55" s="17" t="s">
        <v>3128</v>
      </c>
      <c r="H55" s="556"/>
      <c r="R55" s="17" t="str">
        <f t="shared" si="1"/>
        <v>'НО-6. Отсутствие режима «Ремонтный»',	'NA_2KGMPNA_3'</v>
      </c>
    </row>
    <row r="56" spans="1:18">
      <c r="A56" s="18">
        <v>4</v>
      </c>
      <c r="B56" s="15" t="s">
        <v>9612</v>
      </c>
      <c r="C56" s="223"/>
      <c r="D56" s="13">
        <v>1</v>
      </c>
      <c r="E56" s="13"/>
      <c r="F56" s="147" t="s">
        <v>5496</v>
      </c>
      <c r="G56" s="17"/>
      <c r="H56" s="556" t="s">
        <v>2802</v>
      </c>
      <c r="I56">
        <v>4</v>
      </c>
      <c r="R56" s="17" t="str">
        <f t="shared" si="1"/>
        <v>'НО-6. Наличие напряжения (0,4 кВ) в двигательной ячейке II СЩ ЩСУ-5/1',	'NA_2KGMPNA_4'</v>
      </c>
    </row>
    <row r="57" spans="1:18">
      <c r="A57" s="18">
        <v>5</v>
      </c>
      <c r="B57" s="15" t="s">
        <v>5482</v>
      </c>
      <c r="C57" s="223"/>
      <c r="D57" s="23">
        <v>1</v>
      </c>
      <c r="E57" s="13"/>
      <c r="F57" s="147" t="s">
        <v>5496</v>
      </c>
      <c r="G57" s="17"/>
      <c r="H57" s="556" t="s">
        <v>2780</v>
      </c>
      <c r="I57">
        <v>5</v>
      </c>
      <c r="R57" s="17" t="str">
        <f t="shared" si="1"/>
        <v>'НО-6. Исправность цепей включения',	'NA_2KGMPNA_5'</v>
      </c>
    </row>
    <row r="58" spans="1:18">
      <c r="A58" s="18">
        <v>6</v>
      </c>
      <c r="B58" s="15" t="s">
        <v>5499</v>
      </c>
      <c r="C58" s="223"/>
      <c r="D58" s="13">
        <v>1</v>
      </c>
      <c r="E58" s="13"/>
      <c r="F58" s="147" t="s">
        <v>5496</v>
      </c>
      <c r="G58" s="17"/>
      <c r="H58" s="556" t="s">
        <v>5509</v>
      </c>
      <c r="I58">
        <v>6</v>
      </c>
      <c r="R58" s="17" t="str">
        <f t="shared" si="1"/>
        <v>'НО-6. Отсутствие сигнала «Авария ПЧ»',	'NA_2KGMPNA_6'</v>
      </c>
    </row>
    <row r="59" spans="1:18">
      <c r="A59" s="18">
        <v>7</v>
      </c>
      <c r="B59" s="15" t="s">
        <v>5500</v>
      </c>
      <c r="C59" s="223"/>
      <c r="D59" s="23">
        <v>1</v>
      </c>
      <c r="E59" s="13"/>
      <c r="F59" s="147" t="s">
        <v>5496</v>
      </c>
      <c r="G59" s="17"/>
      <c r="H59" s="556" t="s">
        <v>2572</v>
      </c>
      <c r="I59">
        <v>7</v>
      </c>
      <c r="R59" s="17" t="str">
        <f t="shared" si="1"/>
        <v>'НО-6. Исправность цепей отключения (сигнал 1)',	'NA_2KGMPNA_7'</v>
      </c>
    </row>
    <row r="60" spans="1:18">
      <c r="A60" s="18">
        <v>8</v>
      </c>
      <c r="B60" s="15" t="s">
        <v>5501</v>
      </c>
      <c r="C60" s="223"/>
      <c r="D60" s="13">
        <v>1</v>
      </c>
      <c r="E60" s="13"/>
      <c r="F60" s="147" t="s">
        <v>5496</v>
      </c>
      <c r="G60" s="17"/>
      <c r="H60" s="556" t="s">
        <v>2779</v>
      </c>
      <c r="I60">
        <v>8</v>
      </c>
      <c r="R60" s="17" t="str">
        <f t="shared" si="1"/>
        <v>'НО-6. Исправность цепей отключения (сигнал 2)',	'NA_2KGMPNA_8'</v>
      </c>
    </row>
    <row r="61" spans="1:18">
      <c r="A61" s="18">
        <v>9</v>
      </c>
      <c r="B61" s="226" t="s">
        <v>5502</v>
      </c>
      <c r="C61" s="223"/>
      <c r="D61" s="23">
        <v>1</v>
      </c>
      <c r="E61" s="13"/>
      <c r="F61" s="147" t="s">
        <v>5496</v>
      </c>
      <c r="G61" s="17"/>
      <c r="H61" s="556"/>
      <c r="R61" s="17" t="str">
        <f t="shared" si="1"/>
        <v>'НО-6. Готовность входного коллектора',	'NA_2KGMPNA_9'</v>
      </c>
    </row>
    <row r="62" spans="1:18">
      <c r="A62" s="18">
        <v>10</v>
      </c>
      <c r="B62" s="226" t="s">
        <v>5503</v>
      </c>
      <c r="C62" s="223"/>
      <c r="D62" s="13">
        <v>1</v>
      </c>
      <c r="E62" s="13"/>
      <c r="F62" s="147" t="s">
        <v>5496</v>
      </c>
      <c r="G62" s="17"/>
      <c r="H62" s="556"/>
      <c r="R62" s="17" t="str">
        <f t="shared" si="1"/>
        <v>'НО-6. Готовность выходного коллектора',	'NA_2KGMPNA_10'</v>
      </c>
    </row>
    <row r="63" spans="1:18">
      <c r="A63" s="18">
        <v>11</v>
      </c>
      <c r="B63" s="226" t="s">
        <v>5504</v>
      </c>
      <c r="C63" s="223"/>
      <c r="D63" s="23">
        <v>1</v>
      </c>
      <c r="E63" s="13">
        <v>1</v>
      </c>
      <c r="F63" s="147" t="s">
        <v>5496</v>
      </c>
      <c r="G63" s="17"/>
      <c r="H63" s="556"/>
      <c r="R63" s="17" t="str">
        <f t="shared" si="1"/>
        <v>'НО-6. Приёмная агрегатная задвижка открыта',	'NA_2KGMPNA_11'</v>
      </c>
    </row>
    <row r="64" spans="1:18">
      <c r="A64" s="18">
        <v>12</v>
      </c>
      <c r="B64" s="226" t="s">
        <v>5505</v>
      </c>
      <c r="C64" s="223"/>
      <c r="D64" s="13">
        <v>1</v>
      </c>
      <c r="E64" s="13">
        <v>1</v>
      </c>
      <c r="F64" s="147" t="s">
        <v>5496</v>
      </c>
      <c r="G64" s="17"/>
      <c r="H64" s="556"/>
      <c r="R64" s="17" t="str">
        <f t="shared" si="1"/>
        <v>'НО-6. Выкидная агрегатная задвижка открыта',	'NA_2KGMPNA_12'</v>
      </c>
    </row>
    <row r="65" spans="1:18">
      <c r="A65" s="18">
        <v>13</v>
      </c>
      <c r="B65" s="226" t="s">
        <v>5506</v>
      </c>
      <c r="C65" s="223"/>
      <c r="D65" s="23">
        <v>1</v>
      </c>
      <c r="E65" s="13"/>
      <c r="F65" s="147" t="s">
        <v>5496</v>
      </c>
      <c r="G65" s="17"/>
      <c r="H65" s="556"/>
      <c r="R65" s="17" t="str">
        <f t="shared" si="1"/>
        <v>'НО-6. Отсутствие аварии приёмной и выкидной агрегатных задвижек',	'NA_2KGMPNA_13'</v>
      </c>
    </row>
    <row r="66" spans="1:18">
      <c r="A66" s="18">
        <v>14</v>
      </c>
      <c r="B66" s="226" t="s">
        <v>5507</v>
      </c>
      <c r="C66" s="223">
        <v>3</v>
      </c>
      <c r="D66" s="23">
        <v>1</v>
      </c>
      <c r="E66" s="13"/>
      <c r="F66" s="147" t="s">
        <v>5496</v>
      </c>
      <c r="G66" s="17"/>
      <c r="H66" s="556"/>
      <c r="R66" s="17" t="str">
        <f t="shared" si="1"/>
        <v>'НО-6. Наличие напряжения в цепях управления приёмной и выкидной агрегатных задвижек',	'NA_2KGMPNA_14'</v>
      </c>
    </row>
    <row r="67" spans="1:18">
      <c r="A67" s="18">
        <v>15</v>
      </c>
      <c r="B67" s="226" t="s">
        <v>5508</v>
      </c>
      <c r="C67" s="223">
        <v>3</v>
      </c>
      <c r="D67" s="23">
        <v>1</v>
      </c>
      <c r="E67" s="13"/>
      <c r="F67" s="147" t="s">
        <v>5496</v>
      </c>
      <c r="G67" s="17"/>
      <c r="H67" s="556"/>
      <c r="R67" s="17" t="str">
        <f t="shared" si="1"/>
        <v>'НО-6. Приёмная и выкидная агрегатные задвижки в дистанционном режиме управления',	'NA_2KGMPNA_15'</v>
      </c>
    </row>
    <row r="68" spans="1:18">
      <c r="A68" s="18">
        <v>16</v>
      </c>
      <c r="B68" s="15" t="s">
        <v>7939</v>
      </c>
      <c r="C68" s="223"/>
      <c r="D68" s="13">
        <v>1</v>
      </c>
      <c r="E68" s="13"/>
      <c r="F68" s="147" t="s">
        <v>5496</v>
      </c>
      <c r="G68" s="17"/>
      <c r="H68" s="556"/>
      <c r="R68" s="17" t="str">
        <f t="shared" si="1"/>
        <v>'НО-6. Отсутствие показаний вибрации у не работающего НО',	'NA_2KGMPNA_16'</v>
      </c>
    </row>
    <row r="69" spans="1:18">
      <c r="A69" s="18">
        <v>17</v>
      </c>
      <c r="B69" s="15"/>
      <c r="C69" s="223"/>
      <c r="D69" s="23"/>
      <c r="E69" s="13"/>
      <c r="F69" s="147"/>
      <c r="G69" s="17"/>
      <c r="H69" s="556"/>
      <c r="R69" s="17" t="str">
        <f t="shared" si="1"/>
        <v/>
      </c>
    </row>
    <row r="70" spans="1:18">
      <c r="A70" s="18">
        <v>18</v>
      </c>
      <c r="B70" s="572"/>
      <c r="C70" s="223"/>
      <c r="D70" s="13"/>
      <c r="E70" s="13"/>
      <c r="F70" s="147"/>
      <c r="G70" s="17"/>
      <c r="H70" s="556"/>
      <c r="R70" s="17" t="str">
        <f t="shared" si="1"/>
        <v/>
      </c>
    </row>
    <row r="71" spans="1:18">
      <c r="A71" s="18">
        <v>19</v>
      </c>
      <c r="B71" s="15"/>
      <c r="C71" s="223"/>
      <c r="D71" s="23"/>
      <c r="E71" s="13"/>
      <c r="F71" s="147"/>
      <c r="G71" s="17"/>
      <c r="H71" s="556"/>
      <c r="R71" s="17" t="str">
        <f t="shared" si="1"/>
        <v/>
      </c>
    </row>
    <row r="72" spans="1:18">
      <c r="A72" s="18">
        <v>20</v>
      </c>
      <c r="B72" s="15"/>
      <c r="C72" s="223"/>
      <c r="D72" s="23"/>
      <c r="E72" s="13"/>
      <c r="F72" s="147"/>
      <c r="G72" s="17"/>
      <c r="H72" s="556"/>
      <c r="R72" s="17" t="str">
        <f t="shared" si="1"/>
        <v/>
      </c>
    </row>
    <row r="73" spans="1:18">
      <c r="A73" s="18">
        <v>21</v>
      </c>
      <c r="B73" s="15"/>
      <c r="C73" s="223"/>
      <c r="D73" s="23"/>
      <c r="E73" s="13"/>
      <c r="F73" s="147"/>
      <c r="G73" s="17"/>
      <c r="H73" s="556"/>
      <c r="R73" s="17" t="str">
        <f t="shared" si="1"/>
        <v/>
      </c>
    </row>
    <row r="74" spans="1:18">
      <c r="A74" s="18">
        <v>22</v>
      </c>
      <c r="B74" s="15"/>
      <c r="C74" s="223"/>
      <c r="D74" s="23"/>
      <c r="E74" s="13"/>
      <c r="F74" s="147"/>
      <c r="G74" s="17"/>
      <c r="H74" s="556"/>
      <c r="R74" s="17" t="str">
        <f t="shared" si="1"/>
        <v/>
      </c>
    </row>
    <row r="75" spans="1:18">
      <c r="A75" s="18">
        <v>23</v>
      </c>
      <c r="B75" s="15"/>
      <c r="C75" s="223"/>
      <c r="D75" s="23"/>
      <c r="E75" s="13"/>
      <c r="F75" s="147"/>
      <c r="G75" s="17"/>
      <c r="H75" s="556"/>
      <c r="R75" s="17" t="str">
        <f t="shared" si="1"/>
        <v/>
      </c>
    </row>
    <row r="76" spans="1:18">
      <c r="A76" s="18">
        <v>24</v>
      </c>
      <c r="B76" s="15"/>
      <c r="C76" s="223"/>
      <c r="D76" s="23"/>
      <c r="E76" s="13"/>
      <c r="F76" s="147"/>
      <c r="G76" s="17"/>
      <c r="H76" s="556"/>
      <c r="J76" s="573"/>
      <c r="R76" s="17" t="str">
        <f t="shared" si="1"/>
        <v/>
      </c>
    </row>
    <row r="77" spans="1:18">
      <c r="A77" s="18">
        <v>25</v>
      </c>
      <c r="B77" s="15"/>
      <c r="C77" s="223"/>
      <c r="D77" s="23"/>
      <c r="E77" s="13"/>
      <c r="F77" s="147"/>
      <c r="G77" s="17"/>
      <c r="H77" s="556"/>
      <c r="R77" s="17" t="str">
        <f t="shared" si="1"/>
        <v/>
      </c>
    </row>
    <row r="78" spans="1:18">
      <c r="A78" s="18">
        <v>26</v>
      </c>
      <c r="B78" s="15"/>
      <c r="C78" s="223"/>
      <c r="D78" s="23"/>
      <c r="E78" s="13"/>
      <c r="F78" s="147"/>
      <c r="H78" s="556"/>
      <c r="R78" s="17" t="str">
        <f t="shared" si="1"/>
        <v/>
      </c>
    </row>
    <row r="79" spans="1:18">
      <c r="A79" s="18">
        <v>27</v>
      </c>
      <c r="B79" s="15"/>
      <c r="C79" s="223"/>
      <c r="D79" s="23"/>
      <c r="E79" s="13"/>
      <c r="F79" s="147"/>
      <c r="H79" s="556"/>
      <c r="R79" s="17" t="str">
        <f t="shared" si="1"/>
        <v/>
      </c>
    </row>
    <row r="80" spans="1:18">
      <c r="A80" s="18">
        <v>28</v>
      </c>
      <c r="B80" s="15"/>
      <c r="C80" s="223"/>
      <c r="D80" s="23"/>
      <c r="E80" s="13"/>
      <c r="F80" s="147"/>
      <c r="R80" s="17" t="str">
        <f t="shared" si="1"/>
        <v/>
      </c>
    </row>
    <row r="81" spans="1:18">
      <c r="A81" s="18">
        <v>29</v>
      </c>
      <c r="B81" s="15"/>
      <c r="C81" s="223"/>
      <c r="D81" s="23"/>
      <c r="E81" s="13"/>
      <c r="F81" s="147"/>
      <c r="R81" s="17" t="str">
        <f t="shared" si="1"/>
        <v/>
      </c>
    </row>
    <row r="82" spans="1:18">
      <c r="A82" s="18">
        <v>30</v>
      </c>
      <c r="B82" s="15"/>
      <c r="C82" s="223"/>
      <c r="D82" s="23"/>
      <c r="E82" s="13"/>
      <c r="F82" s="147"/>
      <c r="R82" s="17" t="str">
        <f t="shared" si="1"/>
        <v/>
      </c>
    </row>
    <row r="83" spans="1:18">
      <c r="A83" s="18">
        <v>31</v>
      </c>
      <c r="B83" s="15"/>
      <c r="C83" s="223"/>
      <c r="D83" s="23"/>
      <c r="E83" s="13"/>
      <c r="F83" s="147"/>
      <c r="R83" s="17" t="str">
        <f t="shared" si="1"/>
        <v/>
      </c>
    </row>
    <row r="84" spans="1:18">
      <c r="A84" s="18">
        <v>32</v>
      </c>
      <c r="B84" s="15"/>
      <c r="C84" s="223"/>
      <c r="D84" s="23"/>
      <c r="E84" s="13"/>
      <c r="F84" s="147"/>
      <c r="R84" s="17" t="str">
        <f t="shared" si="1"/>
        <v/>
      </c>
    </row>
    <row r="85" spans="1:18">
      <c r="A85" s="18">
        <v>33</v>
      </c>
      <c r="B85" s="15"/>
      <c r="C85" s="223"/>
      <c r="D85" s="23"/>
      <c r="E85" s="13"/>
      <c r="F85" s="147"/>
      <c r="R85" s="17" t="str">
        <f t="shared" si="1"/>
        <v/>
      </c>
    </row>
    <row r="86" spans="1:18">
      <c r="A86" s="18">
        <v>34</v>
      </c>
      <c r="B86" s="15"/>
      <c r="C86" s="223"/>
      <c r="D86" s="23"/>
      <c r="E86" s="13"/>
      <c r="F86" s="147"/>
      <c r="R86" s="17" t="str">
        <f t="shared" si="1"/>
        <v/>
      </c>
    </row>
    <row r="87" spans="1:18">
      <c r="A87" s="18">
        <v>35</v>
      </c>
      <c r="B87" s="15"/>
      <c r="C87" s="223"/>
      <c r="D87" s="23"/>
      <c r="E87" s="13"/>
      <c r="F87" s="147"/>
      <c r="R87" s="17" t="str">
        <f t="shared" si="1"/>
        <v/>
      </c>
    </row>
    <row r="88" spans="1:18">
      <c r="A88" s="18">
        <v>36</v>
      </c>
      <c r="B88" s="15"/>
      <c r="C88" s="223"/>
      <c r="D88" s="23"/>
      <c r="E88" s="13"/>
      <c r="F88" s="147"/>
      <c r="R88" s="17" t="str">
        <f t="shared" si="1"/>
        <v/>
      </c>
    </row>
    <row r="89" spans="1:18">
      <c r="A89" s="18">
        <v>37</v>
      </c>
      <c r="B89" s="15"/>
      <c r="C89" s="223"/>
      <c r="D89" s="23"/>
      <c r="E89" s="13"/>
      <c r="F89" s="147"/>
      <c r="R89" s="17" t="str">
        <f t="shared" si="1"/>
        <v/>
      </c>
    </row>
    <row r="90" spans="1:18">
      <c r="A90" s="18">
        <v>38</v>
      </c>
      <c r="B90" s="15"/>
      <c r="C90" s="223"/>
      <c r="D90" s="23"/>
      <c r="E90" s="13"/>
      <c r="F90" s="147"/>
      <c r="R90" s="17" t="str">
        <f t="shared" si="1"/>
        <v/>
      </c>
    </row>
    <row r="91" spans="1:18">
      <c r="A91" s="18">
        <v>39</v>
      </c>
      <c r="B91" s="15"/>
      <c r="C91" s="223"/>
      <c r="D91" s="23"/>
      <c r="E91" s="13"/>
      <c r="F91" s="147"/>
      <c r="R91" s="17" t="str">
        <f t="shared" si="1"/>
        <v/>
      </c>
    </row>
    <row r="92" spans="1:18">
      <c r="A92" s="18">
        <v>40</v>
      </c>
      <c r="B92" s="15"/>
      <c r="C92" s="223"/>
      <c r="D92" s="23"/>
      <c r="E92" s="13"/>
      <c r="F92" s="147"/>
      <c r="R92" s="17" t="str">
        <f t="shared" si="1"/>
        <v/>
      </c>
    </row>
    <row r="93" spans="1:18">
      <c r="A93" s="18">
        <v>41</v>
      </c>
      <c r="B93" s="15"/>
      <c r="C93" s="223"/>
      <c r="D93" s="23"/>
      <c r="E93" s="13"/>
      <c r="F93" s="147"/>
      <c r="R93" s="17" t="str">
        <f t="shared" si="1"/>
        <v/>
      </c>
    </row>
    <row r="94" spans="1:18">
      <c r="A94" s="18">
        <v>42</v>
      </c>
      <c r="B94" s="15"/>
      <c r="C94" s="223"/>
      <c r="D94" s="23"/>
      <c r="E94" s="13"/>
      <c r="F94" s="147"/>
      <c r="R94" s="17" t="str">
        <f t="shared" si="1"/>
        <v/>
      </c>
    </row>
    <row r="95" spans="1:18">
      <c r="A95" s="18">
        <v>43</v>
      </c>
      <c r="B95" s="15"/>
      <c r="C95" s="223"/>
      <c r="D95" s="23"/>
      <c r="E95" s="13"/>
      <c r="F95" s="147"/>
      <c r="R95" s="17" t="str">
        <f t="shared" si="1"/>
        <v/>
      </c>
    </row>
    <row r="96" spans="1:18">
      <c r="A96" s="18">
        <v>44</v>
      </c>
      <c r="B96" s="15"/>
      <c r="C96" s="223"/>
      <c r="D96" s="23"/>
      <c r="E96" s="13"/>
      <c r="F96" s="147"/>
      <c r="R96" s="17" t="str">
        <f t="shared" si="1"/>
        <v/>
      </c>
    </row>
    <row r="97" spans="1:18">
      <c r="A97" s="18">
        <v>45</v>
      </c>
      <c r="B97" s="15"/>
      <c r="C97" s="223"/>
      <c r="D97" s="23"/>
      <c r="E97" s="13"/>
      <c r="F97" s="147"/>
      <c r="R97" s="17" t="str">
        <f t="shared" si="1"/>
        <v/>
      </c>
    </row>
    <row r="98" spans="1:18">
      <c r="A98" s="18">
        <v>46</v>
      </c>
      <c r="B98" s="15"/>
      <c r="C98" s="223"/>
      <c r="D98" s="23"/>
      <c r="E98" s="13"/>
      <c r="F98" s="147"/>
      <c r="R98" s="17" t="str">
        <f t="shared" si="1"/>
        <v/>
      </c>
    </row>
    <row r="99" spans="1:18">
      <c r="A99" s="18">
        <v>47</v>
      </c>
      <c r="B99" s="15"/>
      <c r="C99" s="223"/>
      <c r="D99" s="23"/>
      <c r="E99" s="13"/>
      <c r="F99" s="147"/>
      <c r="R99" s="17" t="str">
        <f t="shared" si="1"/>
        <v/>
      </c>
    </row>
    <row r="100" spans="1:18" ht="15.75" thickBot="1">
      <c r="A100" s="18">
        <v>48</v>
      </c>
      <c r="B100" s="15"/>
      <c r="C100" s="223"/>
      <c r="D100" s="23"/>
      <c r="E100" s="13"/>
      <c r="F100" s="147"/>
      <c r="R100" s="17" t="str">
        <f t="shared" si="1"/>
        <v/>
      </c>
    </row>
    <row r="101" spans="1:18" ht="15.75" thickBot="1">
      <c r="A101" s="1415" t="s">
        <v>9610</v>
      </c>
      <c r="B101" s="1416"/>
      <c r="C101" s="1416"/>
      <c r="D101" s="1416"/>
      <c r="E101" s="1417"/>
      <c r="F101"/>
    </row>
    <row r="102" spans="1:18" ht="12.6" customHeight="1">
      <c r="A102" s="18">
        <v>1</v>
      </c>
      <c r="B102" s="15"/>
      <c r="C102" s="567"/>
      <c r="D102" s="23"/>
      <c r="E102" s="13"/>
      <c r="F102" s="147"/>
    </row>
    <row r="103" spans="1:18" ht="11.45" customHeight="1">
      <c r="A103"/>
      <c r="B103" s="279" t="s">
        <v>5669</v>
      </c>
      <c r="C103"/>
      <c r="E103"/>
      <c r="F103"/>
    </row>
    <row r="104" spans="1:18">
      <c r="A104"/>
      <c r="C104"/>
      <c r="E104"/>
      <c r="F104"/>
    </row>
    <row r="105" spans="1:18">
      <c r="A105"/>
      <c r="C105"/>
      <c r="E105"/>
      <c r="F105"/>
    </row>
    <row r="106" spans="1:18">
      <c r="A106"/>
      <c r="C106"/>
      <c r="E106"/>
      <c r="F106"/>
    </row>
    <row r="107" spans="1:18">
      <c r="A107"/>
      <c r="C107"/>
      <c r="E107"/>
      <c r="F107"/>
    </row>
    <row r="108" spans="1:18">
      <c r="A108"/>
      <c r="C108"/>
      <c r="E108"/>
      <c r="F108"/>
    </row>
    <row r="109" spans="1:18">
      <c r="A109"/>
      <c r="C109"/>
      <c r="E109"/>
      <c r="F109"/>
    </row>
    <row r="110" spans="1:18">
      <c r="A110"/>
      <c r="C110"/>
      <c r="E110"/>
      <c r="F110"/>
    </row>
    <row r="111" spans="1:18">
      <c r="A111"/>
      <c r="C111"/>
      <c r="E111"/>
      <c r="F111"/>
    </row>
    <row r="112" spans="1:18">
      <c r="A112"/>
      <c r="C112"/>
      <c r="E112"/>
      <c r="F112"/>
    </row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</sheetData>
  <mergeCells count="8">
    <mergeCell ref="A101:E101"/>
    <mergeCell ref="F1:F2"/>
    <mergeCell ref="A3:E3"/>
    <mergeCell ref="A52:E52"/>
    <mergeCell ref="A1:A2"/>
    <mergeCell ref="B1:B2"/>
    <mergeCell ref="C1:C2"/>
    <mergeCell ref="D1:E1"/>
  </mergeCells>
  <phoneticPr fontId="10" type="noConversion"/>
  <dataValidations disablePrompts="1" count="1">
    <dataValidation type="list" allowBlank="1" showInputMessage="1" showErrorMessage="1" sqref="A1:A2" xr:uid="{EE8149AD-9EBA-4ED9-8060-661A9E372886}">
      <formula1>"мама,мыла,раму"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7701-5C0C-4BF3-8BBA-04029E5C7D9B}">
  <sheetPr codeName="Лист2"/>
  <dimension ref="A1:K89"/>
  <sheetViews>
    <sheetView workbookViewId="0">
      <selection activeCell="E57" sqref="E57"/>
    </sheetView>
  </sheetViews>
  <sheetFormatPr defaultRowHeight="15"/>
  <cols>
    <col min="1" max="1" width="13.42578125" bestFit="1" customWidth="1"/>
    <col min="5" max="5" width="125.28515625" bestFit="1" customWidth="1"/>
    <col min="6" max="6" width="10.42578125" bestFit="1" customWidth="1"/>
    <col min="7" max="7" width="13.5703125" bestFit="1" customWidth="1"/>
    <col min="9" max="9" width="12.28515625" bestFit="1" customWidth="1"/>
    <col min="10" max="10" width="16.42578125" bestFit="1" customWidth="1"/>
  </cols>
  <sheetData>
    <row r="1" spans="1:11" ht="135.75" thickBot="1">
      <c r="A1" s="54" t="s">
        <v>80</v>
      </c>
      <c r="B1" s="55" t="s">
        <v>81</v>
      </c>
      <c r="C1" s="55" t="s">
        <v>82</v>
      </c>
      <c r="D1" s="55" t="s">
        <v>83</v>
      </c>
      <c r="E1" s="55" t="s">
        <v>1</v>
      </c>
      <c r="F1" s="55" t="s">
        <v>84</v>
      </c>
      <c r="G1" s="56" t="s">
        <v>85</v>
      </c>
      <c r="H1" s="55" t="s">
        <v>86</v>
      </c>
      <c r="I1" s="55" t="s">
        <v>87</v>
      </c>
      <c r="J1" s="57" t="s">
        <v>88</v>
      </c>
      <c r="K1" s="166" t="s">
        <v>570</v>
      </c>
    </row>
    <row r="2" spans="1:11">
      <c r="A2" s="1421" t="s">
        <v>2152</v>
      </c>
      <c r="B2" s="1421" t="s">
        <v>89</v>
      </c>
      <c r="C2" s="1427">
        <v>2</v>
      </c>
      <c r="D2" s="58">
        <v>1</v>
      </c>
      <c r="E2" s="190" t="s">
        <v>2302</v>
      </c>
      <c r="F2" s="60"/>
      <c r="G2" s="61" t="s">
        <v>2153</v>
      </c>
      <c r="H2" s="62">
        <v>1</v>
      </c>
      <c r="I2" s="63" t="s">
        <v>91</v>
      </c>
      <c r="J2" s="64" t="s">
        <v>92</v>
      </c>
      <c r="K2" s="167"/>
    </row>
    <row r="3" spans="1:11">
      <c r="A3" s="1422"/>
      <c r="B3" s="1422"/>
      <c r="C3" s="1428"/>
      <c r="D3" s="65">
        <v>2</v>
      </c>
      <c r="E3" s="190" t="s">
        <v>2303</v>
      </c>
      <c r="F3" s="67"/>
      <c r="G3" s="68" t="s">
        <v>2154</v>
      </c>
      <c r="H3" s="69">
        <v>1</v>
      </c>
      <c r="I3" s="70" t="s">
        <v>91</v>
      </c>
      <c r="J3" s="71" t="s">
        <v>92</v>
      </c>
      <c r="K3" s="167"/>
    </row>
    <row r="4" spans="1:11">
      <c r="A4" s="1422"/>
      <c r="B4" s="1422"/>
      <c r="C4" s="1428"/>
      <c r="D4" s="65">
        <v>3</v>
      </c>
      <c r="E4" s="190" t="s">
        <v>8029</v>
      </c>
      <c r="F4" s="72"/>
      <c r="G4" s="68" t="s">
        <v>2155</v>
      </c>
      <c r="H4" s="69">
        <v>1</v>
      </c>
      <c r="I4" s="70" t="s">
        <v>91</v>
      </c>
      <c r="J4" s="71" t="s">
        <v>92</v>
      </c>
      <c r="K4" s="167"/>
    </row>
    <row r="5" spans="1:11" ht="15.75" thickBot="1">
      <c r="A5" s="1422"/>
      <c r="B5" s="1422"/>
      <c r="C5" s="1429"/>
      <c r="D5" s="73">
        <v>4</v>
      </c>
      <c r="E5" s="190" t="s">
        <v>2304</v>
      </c>
      <c r="F5" s="74"/>
      <c r="G5" s="75" t="s">
        <v>2157</v>
      </c>
      <c r="H5" s="76">
        <v>1</v>
      </c>
      <c r="I5" s="77" t="s">
        <v>91</v>
      </c>
      <c r="J5" s="78" t="s">
        <v>92</v>
      </c>
      <c r="K5" s="167"/>
    </row>
    <row r="6" spans="1:11">
      <c r="A6" s="1422"/>
      <c r="B6" s="1422"/>
      <c r="C6" s="1427">
        <v>3</v>
      </c>
      <c r="D6" s="58">
        <v>1</v>
      </c>
      <c r="E6" s="59" t="s">
        <v>2305</v>
      </c>
      <c r="F6" s="60"/>
      <c r="G6" s="61" t="s">
        <v>2156</v>
      </c>
      <c r="H6" s="62">
        <v>1</v>
      </c>
      <c r="I6" s="63" t="s">
        <v>91</v>
      </c>
      <c r="J6" s="64" t="s">
        <v>92</v>
      </c>
      <c r="K6" s="167"/>
    </row>
    <row r="7" spans="1:11">
      <c r="A7" s="1422"/>
      <c r="B7" s="1422"/>
      <c r="C7" s="1428"/>
      <c r="D7" s="65">
        <v>2</v>
      </c>
      <c r="E7" s="190"/>
      <c r="F7" s="67"/>
      <c r="G7" s="68"/>
      <c r="H7" s="69">
        <v>1</v>
      </c>
      <c r="I7" s="70" t="s">
        <v>91</v>
      </c>
      <c r="J7" s="71" t="s">
        <v>92</v>
      </c>
      <c r="K7" s="167"/>
    </row>
    <row r="8" spans="1:11">
      <c r="A8" s="1422"/>
      <c r="B8" s="1422"/>
      <c r="C8" s="1428"/>
      <c r="D8" s="65">
        <v>3</v>
      </c>
      <c r="E8" s="66"/>
      <c r="F8" s="72"/>
      <c r="G8" s="68"/>
      <c r="H8" s="69">
        <v>1</v>
      </c>
      <c r="I8" s="70" t="s">
        <v>91</v>
      </c>
      <c r="J8" s="71" t="s">
        <v>92</v>
      </c>
      <c r="K8" s="167"/>
    </row>
    <row r="9" spans="1:11" ht="15.75" thickBot="1">
      <c r="A9" s="1422"/>
      <c r="B9" s="1422"/>
      <c r="C9" s="1450"/>
      <c r="D9" s="79">
        <v>4</v>
      </c>
      <c r="E9" s="80"/>
      <c r="F9" s="81"/>
      <c r="G9" s="82"/>
      <c r="H9" s="83">
        <v>1</v>
      </c>
      <c r="I9" s="84" t="s">
        <v>91</v>
      </c>
      <c r="J9" s="85" t="s">
        <v>92</v>
      </c>
      <c r="K9" s="167"/>
    </row>
    <row r="10" spans="1:11">
      <c r="A10" s="1422"/>
      <c r="B10" s="1422"/>
      <c r="C10" s="1427">
        <v>4</v>
      </c>
      <c r="D10" s="58">
        <v>1</v>
      </c>
      <c r="E10" s="59" t="s">
        <v>2306</v>
      </c>
      <c r="F10" s="60"/>
      <c r="G10" s="61" t="s">
        <v>2158</v>
      </c>
      <c r="H10" s="62">
        <v>1</v>
      </c>
      <c r="I10" s="63" t="s">
        <v>91</v>
      </c>
      <c r="J10" s="64" t="s">
        <v>92</v>
      </c>
      <c r="K10" s="167"/>
    </row>
    <row r="11" spans="1:11">
      <c r="A11" s="1422"/>
      <c r="B11" s="1422"/>
      <c r="C11" s="1428"/>
      <c r="D11" s="65">
        <v>2</v>
      </c>
      <c r="E11" s="66" t="s">
        <v>2307</v>
      </c>
      <c r="F11" s="72"/>
      <c r="G11" s="68" t="s">
        <v>2159</v>
      </c>
      <c r="H11" s="69">
        <v>1</v>
      </c>
      <c r="I11" s="70" t="s">
        <v>91</v>
      </c>
      <c r="J11" s="71" t="s">
        <v>92</v>
      </c>
      <c r="K11" s="167"/>
    </row>
    <row r="12" spans="1:11">
      <c r="A12" s="1422"/>
      <c r="B12" s="1422"/>
      <c r="C12" s="1428"/>
      <c r="D12" s="65">
        <v>3</v>
      </c>
      <c r="E12" s="86" t="s">
        <v>8030</v>
      </c>
      <c r="F12" s="72"/>
      <c r="G12" s="68" t="s">
        <v>2155</v>
      </c>
      <c r="H12" s="69">
        <v>1</v>
      </c>
      <c r="I12" s="70" t="s">
        <v>91</v>
      </c>
      <c r="J12" s="71" t="s">
        <v>92</v>
      </c>
      <c r="K12" s="167"/>
    </row>
    <row r="13" spans="1:11" ht="15.75" thickBot="1">
      <c r="A13" s="1422"/>
      <c r="B13" s="1422"/>
      <c r="C13" s="1429"/>
      <c r="D13" s="73">
        <v>4</v>
      </c>
      <c r="E13" s="87" t="s">
        <v>2308</v>
      </c>
      <c r="F13" s="74"/>
      <c r="G13" s="75" t="s">
        <v>2157</v>
      </c>
      <c r="H13" s="76">
        <v>1</v>
      </c>
      <c r="I13" s="77" t="s">
        <v>91</v>
      </c>
      <c r="J13" s="78" t="s">
        <v>92</v>
      </c>
      <c r="K13" s="167"/>
    </row>
    <row r="14" spans="1:11">
      <c r="A14" s="1422"/>
      <c r="B14" s="1422"/>
      <c r="C14" s="1451">
        <v>5</v>
      </c>
      <c r="D14" s="58">
        <v>1</v>
      </c>
      <c r="E14" s="190" t="s">
        <v>2309</v>
      </c>
      <c r="F14" s="88"/>
      <c r="G14" s="61" t="s">
        <v>2156</v>
      </c>
      <c r="H14" s="62">
        <v>1</v>
      </c>
      <c r="I14" s="63" t="s">
        <v>91</v>
      </c>
      <c r="J14" s="64" t="s">
        <v>92</v>
      </c>
      <c r="K14" s="167"/>
    </row>
    <row r="15" spans="1:11">
      <c r="A15" s="1422"/>
      <c r="B15" s="1422"/>
      <c r="C15" s="1452"/>
      <c r="D15" s="65">
        <v>2</v>
      </c>
      <c r="E15" s="89"/>
      <c r="F15" s="81"/>
      <c r="G15" s="82"/>
      <c r="H15" s="69">
        <v>1</v>
      </c>
      <c r="I15" s="70" t="s">
        <v>91</v>
      </c>
      <c r="J15" s="71" t="s">
        <v>92</v>
      </c>
      <c r="K15" s="167"/>
    </row>
    <row r="16" spans="1:11">
      <c r="A16" s="1422"/>
      <c r="B16" s="1422"/>
      <c r="C16" s="1452"/>
      <c r="D16" s="65">
        <v>3</v>
      </c>
      <c r="E16" s="89"/>
      <c r="F16" s="81"/>
      <c r="G16" s="68"/>
      <c r="H16" s="69">
        <v>1</v>
      </c>
      <c r="I16" s="70" t="s">
        <v>91</v>
      </c>
      <c r="J16" s="71" t="s">
        <v>92</v>
      </c>
      <c r="K16" s="167"/>
    </row>
    <row r="17" spans="1:11" ht="15.75" thickBot="1">
      <c r="A17" s="1449"/>
      <c r="B17" s="1449"/>
      <c r="C17" s="1453"/>
      <c r="D17" s="73">
        <v>4</v>
      </c>
      <c r="E17" s="87"/>
      <c r="F17" s="74"/>
      <c r="G17" s="75"/>
      <c r="H17" s="76">
        <v>1</v>
      </c>
      <c r="I17" s="77" t="s">
        <v>91</v>
      </c>
      <c r="J17" s="78" t="s">
        <v>92</v>
      </c>
      <c r="K17" s="167"/>
    </row>
    <row r="18" spans="1:11">
      <c r="A18" s="1421" t="s">
        <v>2168</v>
      </c>
      <c r="B18" s="1424" t="s">
        <v>100</v>
      </c>
      <c r="C18" s="1427">
        <v>9</v>
      </c>
      <c r="D18" s="92">
        <v>1</v>
      </c>
      <c r="E18" s="190" t="s">
        <v>2310</v>
      </c>
      <c r="F18" s="93" t="s">
        <v>90</v>
      </c>
      <c r="G18" s="61"/>
      <c r="H18" s="62">
        <v>1</v>
      </c>
      <c r="I18" s="63" t="s">
        <v>91</v>
      </c>
      <c r="J18" s="64" t="s">
        <v>92</v>
      </c>
      <c r="K18" s="167"/>
    </row>
    <row r="19" spans="1:11">
      <c r="A19" s="1422"/>
      <c r="B19" s="1425"/>
      <c r="C19" s="1428"/>
      <c r="D19" s="79">
        <v>2</v>
      </c>
      <c r="E19" s="91" t="s">
        <v>67</v>
      </c>
      <c r="F19" s="95" t="s">
        <v>93</v>
      </c>
      <c r="G19" s="68"/>
      <c r="H19" s="69"/>
      <c r="I19" s="68"/>
      <c r="J19" s="96"/>
      <c r="K19" s="167"/>
    </row>
    <row r="20" spans="1:11">
      <c r="A20" s="1422"/>
      <c r="B20" s="1425"/>
      <c r="C20" s="1428"/>
      <c r="D20" s="65">
        <v>3</v>
      </c>
      <c r="E20" s="97"/>
      <c r="F20" s="98"/>
      <c r="G20" s="68"/>
      <c r="H20" s="69"/>
      <c r="I20" s="68"/>
      <c r="J20" s="96"/>
      <c r="K20" s="167"/>
    </row>
    <row r="21" spans="1:11" ht="15.75" thickBot="1">
      <c r="A21" s="1423"/>
      <c r="B21" s="1426"/>
      <c r="C21" s="1429"/>
      <c r="D21" s="73">
        <v>4</v>
      </c>
      <c r="E21" s="99"/>
      <c r="F21" s="100"/>
      <c r="G21" s="75"/>
      <c r="H21" s="76"/>
      <c r="I21" s="75"/>
      <c r="J21" s="101"/>
      <c r="K21" s="168"/>
    </row>
    <row r="22" spans="1:11">
      <c r="A22" s="1421" t="s">
        <v>2167</v>
      </c>
      <c r="B22" s="1421" t="s">
        <v>100</v>
      </c>
      <c r="C22" s="1427">
        <v>10</v>
      </c>
      <c r="D22" s="92">
        <v>1</v>
      </c>
      <c r="E22" s="90" t="s">
        <v>2300</v>
      </c>
      <c r="F22" s="93" t="s">
        <v>90</v>
      </c>
      <c r="G22" s="61"/>
      <c r="H22" s="62"/>
      <c r="I22" s="61"/>
      <c r="J22" s="94"/>
      <c r="K22" s="168"/>
    </row>
    <row r="23" spans="1:11" ht="15.75" thickBot="1">
      <c r="A23" s="1422"/>
      <c r="B23" s="1422"/>
      <c r="C23" s="1428"/>
      <c r="D23" s="79">
        <v>2</v>
      </c>
      <c r="E23" s="190" t="s">
        <v>8031</v>
      </c>
      <c r="F23" s="95" t="s">
        <v>93</v>
      </c>
      <c r="G23" s="68"/>
      <c r="H23" s="69"/>
      <c r="I23" s="68"/>
      <c r="J23" s="96"/>
      <c r="K23" s="169"/>
    </row>
    <row r="24" spans="1:11">
      <c r="A24" s="1422"/>
      <c r="B24" s="1422"/>
      <c r="C24" s="1428"/>
      <c r="D24" s="65">
        <v>3</v>
      </c>
      <c r="E24" s="97" t="s">
        <v>8032</v>
      </c>
      <c r="F24" s="93" t="s">
        <v>94</v>
      </c>
      <c r="G24" s="68"/>
      <c r="H24" s="69"/>
      <c r="I24" s="68"/>
      <c r="J24" s="96"/>
      <c r="K24" s="169"/>
    </row>
    <row r="25" spans="1:11" ht="15.75" thickBot="1">
      <c r="A25" s="1422"/>
      <c r="B25" s="1422"/>
      <c r="C25" s="1429"/>
      <c r="D25" s="73">
        <v>4</v>
      </c>
      <c r="E25" s="99"/>
      <c r="F25" s="100"/>
      <c r="G25" s="75"/>
      <c r="H25" s="76"/>
      <c r="I25" s="75"/>
      <c r="J25" s="101"/>
      <c r="K25" s="169"/>
    </row>
    <row r="26" spans="1:11">
      <c r="A26" s="1422"/>
      <c r="B26" s="1422"/>
      <c r="C26" s="1427">
        <v>16</v>
      </c>
      <c r="D26" s="92">
        <v>1</v>
      </c>
      <c r="E26" s="190" t="s">
        <v>8033</v>
      </c>
      <c r="F26" s="93" t="s">
        <v>95</v>
      </c>
      <c r="G26" s="61"/>
      <c r="H26" s="62"/>
      <c r="I26" s="61"/>
      <c r="J26" s="94"/>
      <c r="K26" s="168"/>
    </row>
    <row r="27" spans="1:11">
      <c r="A27" s="1422"/>
      <c r="B27" s="1422"/>
      <c r="C27" s="1428"/>
      <c r="D27" s="79">
        <v>2</v>
      </c>
      <c r="E27" s="190" t="s">
        <v>8034</v>
      </c>
      <c r="F27" s="95" t="s">
        <v>96</v>
      </c>
      <c r="G27" s="68"/>
      <c r="H27" s="69"/>
      <c r="I27" s="68"/>
      <c r="J27" s="96"/>
      <c r="K27" s="169"/>
    </row>
    <row r="28" spans="1:11">
      <c r="A28" s="1422"/>
      <c r="B28" s="1422"/>
      <c r="C28" s="1428"/>
      <c r="D28" s="65">
        <v>3</v>
      </c>
      <c r="E28" s="190" t="s">
        <v>2301</v>
      </c>
      <c r="F28" s="95" t="s">
        <v>97</v>
      </c>
      <c r="G28" s="68"/>
      <c r="H28" s="69"/>
      <c r="I28" s="68"/>
      <c r="J28" s="96"/>
      <c r="K28" s="169"/>
    </row>
    <row r="29" spans="1:11" ht="15.75" thickBot="1">
      <c r="A29" s="1423"/>
      <c r="B29" s="1423"/>
      <c r="C29" s="1429"/>
      <c r="D29" s="73">
        <v>4</v>
      </c>
      <c r="E29" s="99"/>
      <c r="F29" s="100"/>
      <c r="G29" s="75"/>
      <c r="H29" s="76"/>
      <c r="I29" s="75"/>
      <c r="J29" s="101"/>
      <c r="K29" s="169"/>
    </row>
    <row r="30" spans="1:11">
      <c r="A30" s="1433" t="s">
        <v>2529</v>
      </c>
      <c r="B30" s="1440" t="s">
        <v>100</v>
      </c>
      <c r="C30" s="1430">
        <v>8</v>
      </c>
      <c r="D30" s="104">
        <v>1</v>
      </c>
      <c r="E30" s="190" t="s">
        <v>8035</v>
      </c>
      <c r="F30" s="105" t="s">
        <v>90</v>
      </c>
      <c r="G30" s="61"/>
      <c r="H30" s="62"/>
      <c r="I30" s="68"/>
      <c r="J30" s="96"/>
      <c r="K30" s="169"/>
    </row>
    <row r="31" spans="1:11">
      <c r="A31" s="1434"/>
      <c r="B31" s="1441"/>
      <c r="C31" s="1431"/>
      <c r="D31" s="102">
        <v>2</v>
      </c>
      <c r="E31" s="190" t="s">
        <v>8036</v>
      </c>
      <c r="F31" s="107" t="s">
        <v>93</v>
      </c>
      <c r="G31" s="68"/>
      <c r="H31" s="102"/>
      <c r="I31" s="68"/>
      <c r="J31" s="96"/>
      <c r="K31" s="169"/>
    </row>
    <row r="32" spans="1:11">
      <c r="A32" s="1434"/>
      <c r="B32" s="1441"/>
      <c r="C32" s="1431"/>
      <c r="D32" s="65">
        <v>3</v>
      </c>
      <c r="E32" s="106"/>
      <c r="F32" s="102"/>
      <c r="G32" s="102"/>
      <c r="H32" s="102"/>
      <c r="I32" s="102"/>
      <c r="J32" s="108"/>
      <c r="K32" s="169"/>
    </row>
    <row r="33" spans="1:11" ht="15.75" thickBot="1">
      <c r="A33" s="1434"/>
      <c r="B33" s="1442"/>
      <c r="C33" s="1432"/>
      <c r="D33" s="73">
        <v>4</v>
      </c>
      <c r="E33" s="109"/>
      <c r="F33" s="103"/>
      <c r="G33" s="103"/>
      <c r="H33" s="103"/>
      <c r="I33" s="103"/>
      <c r="J33" s="110"/>
      <c r="K33" s="169"/>
    </row>
    <row r="34" spans="1:11">
      <c r="A34" s="1434"/>
      <c r="B34" s="1436" t="s">
        <v>101</v>
      </c>
      <c r="C34" s="1437">
        <v>16</v>
      </c>
      <c r="D34" s="58">
        <v>1</v>
      </c>
      <c r="E34" s="190" t="s">
        <v>8037</v>
      </c>
      <c r="F34" s="111" t="s">
        <v>94</v>
      </c>
      <c r="G34" s="61"/>
      <c r="H34" s="62"/>
      <c r="I34" s="68"/>
      <c r="J34" s="96"/>
      <c r="K34" s="169"/>
    </row>
    <row r="35" spans="1:11">
      <c r="A35" s="1434"/>
      <c r="B35" s="1436"/>
      <c r="C35" s="1438"/>
      <c r="D35" s="65">
        <v>2</v>
      </c>
      <c r="E35" s="106" t="s">
        <v>67</v>
      </c>
      <c r="F35" s="112" t="s">
        <v>95</v>
      </c>
      <c r="G35" s="68"/>
      <c r="H35" s="102"/>
      <c r="I35" s="68"/>
      <c r="J35" s="96"/>
      <c r="K35" s="169"/>
    </row>
    <row r="36" spans="1:11">
      <c r="A36" s="1434"/>
      <c r="B36" s="1436"/>
      <c r="C36" s="1438"/>
      <c r="D36" s="65">
        <v>3</v>
      </c>
      <c r="E36" s="113"/>
      <c r="F36" s="112"/>
      <c r="G36" s="102"/>
      <c r="H36" s="102"/>
      <c r="I36" s="68"/>
      <c r="J36" s="96"/>
      <c r="K36" s="169"/>
    </row>
    <row r="37" spans="1:11" ht="15.75" thickBot="1">
      <c r="A37" s="1435"/>
      <c r="B37" s="1297"/>
      <c r="C37" s="1439"/>
      <c r="D37" s="73">
        <v>4</v>
      </c>
      <c r="E37" s="114"/>
      <c r="F37" s="103"/>
      <c r="G37" s="103"/>
      <c r="H37" s="103"/>
      <c r="I37" s="103"/>
      <c r="J37" s="110"/>
      <c r="K37" s="169"/>
    </row>
    <row r="38" spans="1:11">
      <c r="A38" s="1433" t="s">
        <v>2537</v>
      </c>
      <c r="B38" s="1440" t="s">
        <v>100</v>
      </c>
      <c r="C38" s="1430">
        <v>11</v>
      </c>
      <c r="D38" s="104">
        <v>1</v>
      </c>
      <c r="E38" s="91" t="s">
        <v>8038</v>
      </c>
      <c r="F38" s="105" t="s">
        <v>90</v>
      </c>
      <c r="G38" s="61"/>
      <c r="H38" s="62"/>
      <c r="I38" s="68"/>
      <c r="J38" s="96"/>
      <c r="K38" s="169"/>
    </row>
    <row r="39" spans="1:11">
      <c r="A39" s="1434"/>
      <c r="B39" s="1441"/>
      <c r="C39" s="1431"/>
      <c r="D39" s="102">
        <v>2</v>
      </c>
      <c r="E39" s="106" t="s">
        <v>8039</v>
      </c>
      <c r="F39" s="107" t="s">
        <v>94</v>
      </c>
      <c r="G39" s="68"/>
      <c r="H39" s="102"/>
      <c r="I39" s="68"/>
      <c r="J39" s="96"/>
      <c r="K39" s="169"/>
    </row>
    <row r="40" spans="1:11">
      <c r="A40" s="1434"/>
      <c r="B40" s="1441"/>
      <c r="C40" s="1431"/>
      <c r="D40" s="65">
        <v>3</v>
      </c>
      <c r="E40" s="106"/>
      <c r="F40" s="102"/>
      <c r="G40" s="102"/>
      <c r="H40" s="102"/>
      <c r="I40" s="102"/>
      <c r="J40" s="108"/>
      <c r="K40" s="169"/>
    </row>
    <row r="41" spans="1:11" ht="15.75" thickBot="1">
      <c r="A41" s="1434"/>
      <c r="B41" s="1442"/>
      <c r="C41" s="1432"/>
      <c r="D41" s="73">
        <v>4</v>
      </c>
      <c r="E41" s="109"/>
      <c r="F41" s="103"/>
      <c r="G41" s="103"/>
      <c r="H41" s="103"/>
      <c r="I41" s="103"/>
      <c r="J41" s="110"/>
      <c r="K41" s="169"/>
    </row>
    <row r="42" spans="1:11">
      <c r="A42" s="1434"/>
      <c r="B42" s="1436" t="s">
        <v>2538</v>
      </c>
      <c r="C42" s="1437">
        <v>9</v>
      </c>
      <c r="D42" s="58">
        <v>1</v>
      </c>
      <c r="E42" s="91" t="s">
        <v>8040</v>
      </c>
      <c r="F42" s="111" t="s">
        <v>93</v>
      </c>
      <c r="G42" s="61"/>
      <c r="H42" s="62"/>
      <c r="I42" s="68"/>
      <c r="J42" s="96"/>
      <c r="K42" s="169"/>
    </row>
    <row r="43" spans="1:11">
      <c r="A43" s="1434"/>
      <c r="B43" s="1436"/>
      <c r="C43" s="1438"/>
      <c r="D43" s="65">
        <v>2</v>
      </c>
      <c r="E43" s="106" t="s">
        <v>67</v>
      </c>
      <c r="F43" s="112" t="s">
        <v>95</v>
      </c>
      <c r="G43" s="68"/>
      <c r="H43" s="102"/>
      <c r="I43" s="68"/>
      <c r="J43" s="96"/>
      <c r="K43" s="169"/>
    </row>
    <row r="44" spans="1:11">
      <c r="A44" s="1434"/>
      <c r="B44" s="1436"/>
      <c r="C44" s="1438"/>
      <c r="D44" s="65">
        <v>3</v>
      </c>
      <c r="E44" s="113"/>
      <c r="F44" s="112"/>
      <c r="G44" s="102"/>
      <c r="H44" s="102"/>
      <c r="I44" s="68"/>
      <c r="J44" s="96"/>
      <c r="K44" s="169"/>
    </row>
    <row r="45" spans="1:11" ht="15.75" thickBot="1">
      <c r="A45" s="1435"/>
      <c r="B45" s="1297"/>
      <c r="C45" s="1439"/>
      <c r="D45" s="79">
        <v>4</v>
      </c>
      <c r="E45" s="245"/>
      <c r="F45" s="246"/>
      <c r="G45" s="246"/>
      <c r="H45" s="246"/>
      <c r="I45" s="246"/>
      <c r="J45" s="247"/>
      <c r="K45" s="169"/>
    </row>
    <row r="46" spans="1:11">
      <c r="A46" s="1443" t="s">
        <v>2581</v>
      </c>
      <c r="B46" s="1443" t="s">
        <v>100</v>
      </c>
      <c r="C46" s="1446">
        <v>8</v>
      </c>
      <c r="D46" s="58">
        <v>1</v>
      </c>
      <c r="E46" s="124" t="s">
        <v>8041</v>
      </c>
      <c r="F46" s="124" t="s">
        <v>1451</v>
      </c>
      <c r="G46" s="124"/>
      <c r="H46" s="124"/>
      <c r="I46" s="124"/>
      <c r="J46" s="248"/>
    </row>
    <row r="47" spans="1:11">
      <c r="A47" s="1444"/>
      <c r="B47" s="1444"/>
      <c r="C47" s="1447"/>
      <c r="D47" s="65">
        <v>2</v>
      </c>
      <c r="E47" s="15" t="s">
        <v>2585</v>
      </c>
      <c r="F47" s="15" t="s">
        <v>1452</v>
      </c>
      <c r="G47" s="15"/>
      <c r="H47" s="15"/>
      <c r="I47" s="15"/>
      <c r="J47" s="249"/>
    </row>
    <row r="48" spans="1:11">
      <c r="A48" s="1444"/>
      <c r="B48" s="1444"/>
      <c r="C48" s="1447"/>
      <c r="D48" s="65">
        <v>3</v>
      </c>
      <c r="E48" s="15" t="s">
        <v>2586</v>
      </c>
      <c r="F48" s="15" t="s">
        <v>1454</v>
      </c>
      <c r="G48" s="15"/>
      <c r="H48" s="15"/>
      <c r="I48" s="15"/>
      <c r="J48" s="249"/>
    </row>
    <row r="49" spans="1:10" ht="15.75" thickBot="1">
      <c r="A49" s="1444"/>
      <c r="B49" s="1445"/>
      <c r="C49" s="1448"/>
      <c r="D49" s="79">
        <v>4</v>
      </c>
      <c r="E49" s="128" t="s">
        <v>7321</v>
      </c>
      <c r="F49" s="128" t="s">
        <v>1456</v>
      </c>
      <c r="G49" s="128"/>
      <c r="H49" s="128"/>
      <c r="I49" s="128"/>
      <c r="J49" s="250"/>
    </row>
    <row r="50" spans="1:10">
      <c r="A50" s="1444"/>
      <c r="B50" s="1443" t="s">
        <v>100</v>
      </c>
      <c r="C50" s="1446">
        <v>9</v>
      </c>
      <c r="D50" s="58">
        <v>1</v>
      </c>
      <c r="E50" s="124" t="s">
        <v>2301</v>
      </c>
      <c r="F50" s="124" t="s">
        <v>1458</v>
      </c>
      <c r="G50" s="124"/>
      <c r="H50" s="124"/>
      <c r="I50" s="124"/>
      <c r="J50" s="248"/>
    </row>
    <row r="51" spans="1:10">
      <c r="A51" s="1444"/>
      <c r="B51" s="1444"/>
      <c r="C51" s="1447"/>
      <c r="D51" s="65">
        <v>2</v>
      </c>
      <c r="E51" s="15"/>
      <c r="F51" s="15"/>
      <c r="G51" s="15"/>
      <c r="H51" s="15"/>
      <c r="I51" s="15"/>
      <c r="J51" s="249"/>
    </row>
    <row r="52" spans="1:10">
      <c r="A52" s="1444"/>
      <c r="B52" s="1444"/>
      <c r="C52" s="1447"/>
      <c r="D52" s="65">
        <v>3</v>
      </c>
      <c r="E52" s="15"/>
      <c r="F52" s="15"/>
      <c r="G52" s="15"/>
      <c r="H52" s="15"/>
      <c r="I52" s="15"/>
      <c r="J52" s="249"/>
    </row>
    <row r="53" spans="1:10" ht="15.75" thickBot="1">
      <c r="A53" s="1444"/>
      <c r="B53" s="1445"/>
      <c r="C53" s="1448"/>
      <c r="D53" s="79">
        <v>4</v>
      </c>
      <c r="E53" s="128"/>
      <c r="F53" s="128"/>
      <c r="G53" s="128"/>
      <c r="H53" s="128"/>
      <c r="I53" s="128"/>
      <c r="J53" s="250"/>
    </row>
    <row r="54" spans="1:10">
      <c r="A54" s="1444"/>
      <c r="B54" s="1443" t="s">
        <v>100</v>
      </c>
      <c r="C54" s="1446">
        <v>16</v>
      </c>
      <c r="D54" s="58">
        <v>1</v>
      </c>
      <c r="E54" s="124" t="s">
        <v>2582</v>
      </c>
      <c r="F54" s="124" t="s">
        <v>94</v>
      </c>
      <c r="G54" s="124"/>
      <c r="H54" s="124"/>
      <c r="I54" s="124"/>
      <c r="J54" s="248"/>
    </row>
    <row r="55" spans="1:10">
      <c r="A55" s="1444"/>
      <c r="B55" s="1444"/>
      <c r="C55" s="1447"/>
      <c r="D55" s="65">
        <v>2</v>
      </c>
      <c r="E55" s="15" t="s">
        <v>2583</v>
      </c>
      <c r="F55" s="15" t="s">
        <v>96</v>
      </c>
      <c r="G55" s="15"/>
      <c r="H55" s="15"/>
      <c r="I55" s="15"/>
      <c r="J55" s="249"/>
    </row>
    <row r="56" spans="1:10">
      <c r="A56" s="1444"/>
      <c r="B56" s="1444"/>
      <c r="C56" s="1447"/>
      <c r="D56" s="65">
        <v>3</v>
      </c>
      <c r="E56" s="15" t="s">
        <v>67</v>
      </c>
      <c r="F56" s="15" t="s">
        <v>99</v>
      </c>
      <c r="G56" s="15"/>
      <c r="H56" s="15"/>
      <c r="I56" s="15"/>
      <c r="J56" s="249"/>
    </row>
    <row r="57" spans="1:10" ht="15.75" thickBot="1">
      <c r="A57" s="1445"/>
      <c r="B57" s="1445"/>
      <c r="C57" s="1448"/>
      <c r="D57" s="79">
        <v>4</v>
      </c>
      <c r="E57" s="128" t="s">
        <v>2584</v>
      </c>
      <c r="F57" s="128" t="s">
        <v>98</v>
      </c>
      <c r="G57" s="128"/>
      <c r="H57" s="128"/>
      <c r="I57" s="128"/>
      <c r="J57" s="250"/>
    </row>
    <row r="58" spans="1:10">
      <c r="A58" s="1443" t="s">
        <v>2640</v>
      </c>
      <c r="B58" s="1443" t="s">
        <v>100</v>
      </c>
      <c r="C58" s="1446">
        <v>8</v>
      </c>
      <c r="D58" s="58">
        <v>1</v>
      </c>
      <c r="E58" s="124" t="s">
        <v>2636</v>
      </c>
      <c r="F58" s="124" t="s">
        <v>1451</v>
      </c>
      <c r="G58" s="124"/>
      <c r="H58" s="124"/>
      <c r="I58" s="124"/>
      <c r="J58" s="248"/>
    </row>
    <row r="59" spans="1:10">
      <c r="A59" s="1444"/>
      <c r="B59" s="1444"/>
      <c r="C59" s="1447"/>
      <c r="D59" s="65">
        <v>2</v>
      </c>
      <c r="E59" s="15" t="s">
        <v>2637</v>
      </c>
      <c r="F59" s="15" t="s">
        <v>1452</v>
      </c>
      <c r="G59" s="15"/>
      <c r="H59" s="15"/>
      <c r="I59" s="15"/>
      <c r="J59" s="249"/>
    </row>
    <row r="60" spans="1:10">
      <c r="A60" s="1444"/>
      <c r="B60" s="1444"/>
      <c r="C60" s="1447"/>
      <c r="D60" s="65">
        <v>3</v>
      </c>
      <c r="E60" s="15" t="s">
        <v>2638</v>
      </c>
      <c r="F60" s="15" t="s">
        <v>1454</v>
      </c>
      <c r="G60" s="15"/>
      <c r="H60" s="15"/>
      <c r="I60" s="15"/>
      <c r="J60" s="249"/>
    </row>
    <row r="61" spans="1:10" ht="15.75" thickBot="1">
      <c r="A61" s="1444"/>
      <c r="B61" s="1445"/>
      <c r="C61" s="1448"/>
      <c r="D61" s="79">
        <v>4</v>
      </c>
      <c r="E61" s="128" t="s">
        <v>2639</v>
      </c>
      <c r="F61" s="128" t="s">
        <v>1456</v>
      </c>
      <c r="G61" s="128"/>
      <c r="H61" s="128"/>
      <c r="I61" s="128"/>
      <c r="J61" s="250"/>
    </row>
    <row r="62" spans="1:10">
      <c r="A62" s="1444"/>
      <c r="B62" s="1443" t="s">
        <v>100</v>
      </c>
      <c r="C62" s="1446">
        <v>9</v>
      </c>
      <c r="D62" s="58">
        <v>1</v>
      </c>
      <c r="E62" s="124" t="s">
        <v>67</v>
      </c>
      <c r="F62" s="124" t="s">
        <v>99</v>
      </c>
      <c r="G62" s="124"/>
      <c r="H62" s="124"/>
      <c r="I62" s="124"/>
      <c r="J62" s="248"/>
    </row>
    <row r="63" spans="1:10">
      <c r="A63" s="1444"/>
      <c r="B63" s="1444"/>
      <c r="C63" s="1447"/>
      <c r="D63" s="65">
        <v>2</v>
      </c>
      <c r="E63" s="15" t="s">
        <v>67</v>
      </c>
      <c r="F63" s="15" t="s">
        <v>1460</v>
      </c>
      <c r="G63" s="15"/>
      <c r="H63" s="15"/>
      <c r="I63" s="15"/>
      <c r="J63" s="249"/>
    </row>
    <row r="64" spans="1:10">
      <c r="A64" s="1444"/>
      <c r="B64" s="1444"/>
      <c r="C64" s="1447"/>
      <c r="D64" s="65">
        <v>3</v>
      </c>
      <c r="E64" s="15"/>
      <c r="F64" s="15"/>
      <c r="G64" s="15"/>
      <c r="H64" s="15"/>
      <c r="I64" s="15"/>
      <c r="J64" s="249"/>
    </row>
    <row r="65" spans="1:11" ht="15.75" thickBot="1">
      <c r="A65" s="1444"/>
      <c r="B65" s="1445"/>
      <c r="C65" s="1448"/>
      <c r="D65" s="79">
        <v>4</v>
      </c>
      <c r="E65" s="128"/>
      <c r="F65" s="128"/>
      <c r="G65" s="128"/>
      <c r="H65" s="128"/>
      <c r="I65" s="128"/>
      <c r="J65" s="250"/>
    </row>
    <row r="66" spans="1:11">
      <c r="A66" s="1444"/>
      <c r="B66" s="1443" t="s">
        <v>100</v>
      </c>
      <c r="C66" s="1446">
        <v>16</v>
      </c>
      <c r="D66" s="58">
        <v>1</v>
      </c>
      <c r="E66" s="124" t="s">
        <v>2632</v>
      </c>
      <c r="F66" s="124" t="s">
        <v>94</v>
      </c>
      <c r="G66" s="124"/>
      <c r="H66" s="124"/>
      <c r="I66" s="124"/>
      <c r="J66" s="248"/>
    </row>
    <row r="67" spans="1:11">
      <c r="A67" s="1444"/>
      <c r="B67" s="1444"/>
      <c r="C67" s="1447"/>
      <c r="D67" s="65">
        <v>2</v>
      </c>
      <c r="E67" s="15" t="s">
        <v>2633</v>
      </c>
      <c r="F67" s="15" t="s">
        <v>96</v>
      </c>
      <c r="G67" s="15"/>
      <c r="H67" s="15"/>
      <c r="I67" s="15"/>
      <c r="J67" s="249"/>
    </row>
    <row r="68" spans="1:11">
      <c r="A68" s="1444"/>
      <c r="B68" s="1444"/>
      <c r="C68" s="1447"/>
      <c r="D68" s="65">
        <v>3</v>
      </c>
      <c r="E68" s="15" t="s">
        <v>2634</v>
      </c>
      <c r="F68" s="15" t="s">
        <v>99</v>
      </c>
      <c r="G68" s="15"/>
      <c r="H68" s="15"/>
      <c r="I68" s="15"/>
      <c r="J68" s="249"/>
    </row>
    <row r="69" spans="1:11" ht="15.75" thickBot="1">
      <c r="A69" s="1445"/>
      <c r="B69" s="1445"/>
      <c r="C69" s="1448"/>
      <c r="D69" s="73">
        <v>4</v>
      </c>
      <c r="E69" s="128" t="s">
        <v>2635</v>
      </c>
      <c r="F69" s="128" t="s">
        <v>98</v>
      </c>
      <c r="G69" s="128"/>
      <c r="H69" s="128"/>
      <c r="I69" s="128"/>
      <c r="J69" s="250"/>
    </row>
    <row r="70" spans="1:11">
      <c r="A70" s="1421" t="s">
        <v>2689</v>
      </c>
      <c r="B70" s="1424" t="s">
        <v>100</v>
      </c>
      <c r="C70" s="1427">
        <v>9</v>
      </c>
      <c r="D70" s="92">
        <v>1</v>
      </c>
      <c r="E70" s="190" t="s">
        <v>2773</v>
      </c>
      <c r="F70" s="93" t="s">
        <v>90</v>
      </c>
      <c r="G70" s="61"/>
      <c r="H70" s="62">
        <v>1</v>
      </c>
      <c r="I70" s="63" t="s">
        <v>91</v>
      </c>
      <c r="J70" s="64" t="s">
        <v>92</v>
      </c>
      <c r="K70" s="167"/>
    </row>
    <row r="71" spans="1:11">
      <c r="A71" s="1422"/>
      <c r="B71" s="1425"/>
      <c r="C71" s="1428"/>
      <c r="D71" s="79">
        <v>2</v>
      </c>
      <c r="E71" s="91" t="s">
        <v>67</v>
      </c>
      <c r="F71" s="95" t="s">
        <v>93</v>
      </c>
      <c r="G71" s="68"/>
      <c r="H71" s="69"/>
      <c r="I71" s="68"/>
      <c r="J71" s="96"/>
      <c r="K71" s="167"/>
    </row>
    <row r="72" spans="1:11">
      <c r="A72" s="1422"/>
      <c r="B72" s="1425"/>
      <c r="C72" s="1428"/>
      <c r="D72" s="65">
        <v>3</v>
      </c>
      <c r="E72" s="97"/>
      <c r="F72" s="98"/>
      <c r="G72" s="68"/>
      <c r="H72" s="69"/>
      <c r="I72" s="68"/>
      <c r="J72" s="96"/>
      <c r="K72" s="167"/>
    </row>
    <row r="73" spans="1:11" ht="15.75" thickBot="1">
      <c r="A73" s="1423"/>
      <c r="B73" s="1426"/>
      <c r="C73" s="1429"/>
      <c r="D73" s="73">
        <v>4</v>
      </c>
      <c r="E73" s="99"/>
      <c r="F73" s="100"/>
      <c r="G73" s="75"/>
      <c r="H73" s="76"/>
      <c r="I73" s="75"/>
      <c r="J73" s="101"/>
      <c r="K73" s="168"/>
    </row>
    <row r="74" spans="1:11">
      <c r="A74" s="1433" t="s">
        <v>2737</v>
      </c>
      <c r="B74" s="1440" t="s">
        <v>100</v>
      </c>
      <c r="C74" s="1430">
        <v>8</v>
      </c>
      <c r="D74" s="104">
        <v>1</v>
      </c>
      <c r="E74" s="91" t="s">
        <v>2770</v>
      </c>
      <c r="F74" s="105" t="s">
        <v>90</v>
      </c>
      <c r="G74" s="61"/>
      <c r="H74" s="62"/>
      <c r="I74" s="68"/>
      <c r="J74" s="96"/>
    </row>
    <row r="75" spans="1:11">
      <c r="A75" s="1434"/>
      <c r="B75" s="1441"/>
      <c r="C75" s="1431"/>
      <c r="D75" s="102">
        <v>2</v>
      </c>
      <c r="E75" s="106" t="s">
        <v>67</v>
      </c>
      <c r="F75" s="107" t="s">
        <v>93</v>
      </c>
      <c r="G75" s="68"/>
      <c r="H75" s="102"/>
      <c r="I75" s="68"/>
      <c r="J75" s="96"/>
    </row>
    <row r="76" spans="1:11">
      <c r="A76" s="1434"/>
      <c r="B76" s="1441"/>
      <c r="C76" s="1431"/>
      <c r="D76" s="65">
        <v>3</v>
      </c>
      <c r="E76" s="106"/>
      <c r="F76" s="102"/>
      <c r="G76" s="102"/>
      <c r="H76" s="102"/>
      <c r="I76" s="102"/>
      <c r="J76" s="108"/>
    </row>
    <row r="77" spans="1:11" ht="15.75" thickBot="1">
      <c r="A77" s="1434"/>
      <c r="B77" s="1442"/>
      <c r="C77" s="1432"/>
      <c r="D77" s="73">
        <v>4</v>
      </c>
      <c r="E77" s="109"/>
      <c r="F77" s="103"/>
      <c r="G77" s="103"/>
      <c r="H77" s="103"/>
      <c r="I77" s="103"/>
      <c r="J77" s="110"/>
    </row>
    <row r="78" spans="1:11">
      <c r="A78" s="1434"/>
      <c r="B78" s="1436" t="s">
        <v>100</v>
      </c>
      <c r="C78" s="1437">
        <v>15</v>
      </c>
      <c r="D78" s="58">
        <v>1</v>
      </c>
      <c r="E78" s="91" t="s">
        <v>2772</v>
      </c>
      <c r="F78" s="111" t="s">
        <v>94</v>
      </c>
      <c r="G78" s="61"/>
      <c r="H78" s="62"/>
      <c r="I78" s="68"/>
      <c r="J78" s="96"/>
    </row>
    <row r="79" spans="1:11">
      <c r="A79" s="1434"/>
      <c r="B79" s="1436"/>
      <c r="C79" s="1438"/>
      <c r="D79" s="65">
        <v>2</v>
      </c>
      <c r="E79" s="106" t="s">
        <v>2771</v>
      </c>
      <c r="F79" s="112" t="s">
        <v>95</v>
      </c>
      <c r="G79" s="68"/>
      <c r="H79" s="102"/>
      <c r="I79" s="68"/>
      <c r="J79" s="96"/>
    </row>
    <row r="80" spans="1:11">
      <c r="A80" s="1434"/>
      <c r="B80" s="1436"/>
      <c r="C80" s="1438"/>
      <c r="D80" s="65">
        <v>3</v>
      </c>
      <c r="E80" s="113"/>
      <c r="F80" s="112"/>
      <c r="G80" s="102"/>
      <c r="H80" s="102"/>
      <c r="I80" s="68"/>
      <c r="J80" s="96"/>
    </row>
    <row r="81" spans="1:10" ht="15.75" thickBot="1">
      <c r="A81" s="1435"/>
      <c r="B81" s="1297"/>
      <c r="C81" s="1439"/>
      <c r="D81" s="73">
        <v>4</v>
      </c>
      <c r="E81" s="114"/>
      <c r="F81" s="103"/>
      <c r="G81" s="103"/>
      <c r="H81" s="103"/>
      <c r="I81" s="103"/>
      <c r="J81" s="110"/>
    </row>
    <row r="82" spans="1:10">
      <c r="A82" s="1421" t="s">
        <v>2769</v>
      </c>
      <c r="B82" s="1424" t="s">
        <v>100</v>
      </c>
      <c r="C82" s="1427">
        <v>9</v>
      </c>
      <c r="D82" s="92">
        <v>1</v>
      </c>
      <c r="E82" s="190" t="s">
        <v>2748</v>
      </c>
      <c r="F82" s="93" t="s">
        <v>90</v>
      </c>
      <c r="G82" s="61"/>
      <c r="H82" s="62">
        <v>1</v>
      </c>
      <c r="I82" s="63" t="s">
        <v>91</v>
      </c>
      <c r="J82" s="64" t="s">
        <v>92</v>
      </c>
    </row>
    <row r="83" spans="1:10">
      <c r="A83" s="1422"/>
      <c r="B83" s="1425"/>
      <c r="C83" s="1428"/>
      <c r="D83" s="79">
        <v>2</v>
      </c>
      <c r="E83" s="91" t="s">
        <v>2749</v>
      </c>
      <c r="F83" s="95" t="s">
        <v>93</v>
      </c>
      <c r="G83" s="68"/>
      <c r="H83" s="69"/>
      <c r="I83" s="68"/>
      <c r="J83" s="96"/>
    </row>
    <row r="84" spans="1:10">
      <c r="A84" s="1422"/>
      <c r="B84" s="1425"/>
      <c r="C84" s="1428"/>
      <c r="D84" s="65">
        <v>3</v>
      </c>
      <c r="E84" s="97" t="s">
        <v>67</v>
      </c>
      <c r="F84" s="98" t="s">
        <v>94</v>
      </c>
      <c r="G84" s="68"/>
      <c r="H84" s="69"/>
      <c r="I84" s="68"/>
      <c r="J84" s="96"/>
    </row>
    <row r="85" spans="1:10" ht="15.75" thickBot="1">
      <c r="A85" s="1423"/>
      <c r="B85" s="1426"/>
      <c r="C85" s="1429"/>
      <c r="D85" s="73">
        <v>4</v>
      </c>
      <c r="E85" s="99"/>
      <c r="F85" s="100"/>
      <c r="G85" s="75"/>
      <c r="H85" s="76"/>
      <c r="I85" s="75"/>
      <c r="J85" s="101"/>
    </row>
    <row r="86" spans="1:10">
      <c r="A86" s="1421" t="s">
        <v>2768</v>
      </c>
      <c r="B86" s="1424" t="s">
        <v>100</v>
      </c>
      <c r="C86" s="1427">
        <v>10</v>
      </c>
      <c r="D86" s="92">
        <v>1</v>
      </c>
      <c r="E86" s="190" t="s">
        <v>7320</v>
      </c>
      <c r="F86" s="93" t="s">
        <v>90</v>
      </c>
      <c r="G86" s="61"/>
      <c r="H86" s="62">
        <v>1</v>
      </c>
      <c r="I86" s="63" t="s">
        <v>91</v>
      </c>
      <c r="J86" s="64" t="s">
        <v>92</v>
      </c>
    </row>
    <row r="87" spans="1:10">
      <c r="A87" s="1422"/>
      <c r="B87" s="1425"/>
      <c r="C87" s="1428"/>
      <c r="D87" s="79">
        <v>2</v>
      </c>
      <c r="E87" s="91" t="s">
        <v>67</v>
      </c>
      <c r="F87" s="95" t="s">
        <v>93</v>
      </c>
      <c r="G87" s="68"/>
      <c r="H87" s="69"/>
      <c r="I87" s="68"/>
      <c r="J87" s="96"/>
    </row>
    <row r="88" spans="1:10">
      <c r="A88" s="1422"/>
      <c r="B88" s="1425"/>
      <c r="C88" s="1428"/>
      <c r="D88" s="65">
        <v>3</v>
      </c>
      <c r="E88" s="97"/>
      <c r="F88" s="98"/>
      <c r="G88" s="68"/>
      <c r="H88" s="69"/>
      <c r="I88" s="68"/>
      <c r="J88" s="96"/>
    </row>
    <row r="89" spans="1:10" ht="15.75" thickBot="1">
      <c r="A89" s="1423"/>
      <c r="B89" s="1426"/>
      <c r="C89" s="1429"/>
      <c r="D89" s="73">
        <v>4</v>
      </c>
      <c r="E89" s="99"/>
      <c r="F89" s="100"/>
      <c r="G89" s="75"/>
      <c r="H89" s="76"/>
      <c r="I89" s="75"/>
      <c r="J89" s="101"/>
    </row>
  </sheetData>
  <mergeCells count="51">
    <mergeCell ref="A86:A89"/>
    <mergeCell ref="B86:B89"/>
    <mergeCell ref="C86:C89"/>
    <mergeCell ref="C22:C25"/>
    <mergeCell ref="C26:C29"/>
    <mergeCell ref="A22:A29"/>
    <mergeCell ref="B22:B29"/>
    <mergeCell ref="C30:C33"/>
    <mergeCell ref="C34:C37"/>
    <mergeCell ref="A38:A45"/>
    <mergeCell ref="B38:B41"/>
    <mergeCell ref="C38:C41"/>
    <mergeCell ref="B42:B45"/>
    <mergeCell ref="C42:C45"/>
    <mergeCell ref="A46:A57"/>
    <mergeCell ref="B46:B49"/>
    <mergeCell ref="C2:C5"/>
    <mergeCell ref="C6:C9"/>
    <mergeCell ref="C10:C13"/>
    <mergeCell ref="C14:C17"/>
    <mergeCell ref="C18:C21"/>
    <mergeCell ref="A2:A17"/>
    <mergeCell ref="B2:B17"/>
    <mergeCell ref="A18:A21"/>
    <mergeCell ref="B18:B21"/>
    <mergeCell ref="A30:A37"/>
    <mergeCell ref="B30:B33"/>
    <mergeCell ref="B34:B37"/>
    <mergeCell ref="B50:B53"/>
    <mergeCell ref="B54:B57"/>
    <mergeCell ref="C46:C49"/>
    <mergeCell ref="C50:C53"/>
    <mergeCell ref="C54:C57"/>
    <mergeCell ref="A58:A69"/>
    <mergeCell ref="B58:B61"/>
    <mergeCell ref="C58:C61"/>
    <mergeCell ref="B62:B65"/>
    <mergeCell ref="C62:C65"/>
    <mergeCell ref="B66:B69"/>
    <mergeCell ref="C66:C69"/>
    <mergeCell ref="A82:A85"/>
    <mergeCell ref="B82:B85"/>
    <mergeCell ref="C82:C85"/>
    <mergeCell ref="C70:C73"/>
    <mergeCell ref="C74:C77"/>
    <mergeCell ref="A74:A81"/>
    <mergeCell ref="B78:B81"/>
    <mergeCell ref="C78:C81"/>
    <mergeCell ref="A70:A73"/>
    <mergeCell ref="B70:B73"/>
    <mergeCell ref="B74:B77"/>
  </mergeCells>
  <phoneticPr fontId="10" type="noConversion"/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51574-E311-40BB-B77B-D54DA9416B36}">
  <sheetPr codeName="Лист3">
    <tabColor theme="8" tint="0.39997558519241921"/>
  </sheetPr>
  <dimension ref="A1:I130"/>
  <sheetViews>
    <sheetView topLeftCell="A64" workbookViewId="0">
      <selection activeCell="J109" sqref="J109"/>
    </sheetView>
  </sheetViews>
  <sheetFormatPr defaultRowHeight="15"/>
  <cols>
    <col min="1" max="1" width="13.85546875" bestFit="1" customWidth="1"/>
    <col min="3" max="3" width="12.85546875" bestFit="1" customWidth="1"/>
    <col min="4" max="4" width="4.42578125" bestFit="1" customWidth="1"/>
    <col min="5" max="5" width="112.140625" bestFit="1" customWidth="1"/>
    <col min="6" max="6" width="13.42578125" bestFit="1" customWidth="1"/>
    <col min="7" max="7" width="18.85546875" bestFit="1" customWidth="1"/>
    <col min="8" max="8" width="15.570312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146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 ht="15.75" thickBot="1">
      <c r="A3" s="31" t="s">
        <v>63</v>
      </c>
      <c r="B3" s="919">
        <v>50</v>
      </c>
      <c r="C3" s="919" t="s">
        <v>64</v>
      </c>
      <c r="D3" s="919"/>
      <c r="E3" s="33" t="s">
        <v>65</v>
      </c>
      <c r="F3" s="34"/>
      <c r="G3" s="35" t="str">
        <f>"DataFromURPN[" &amp; B3-B$3&amp; "]"</f>
        <v>DataFromURPN[0]</v>
      </c>
      <c r="H3" s="35" t="s">
        <v>104</v>
      </c>
      <c r="I3" s="117" t="str">
        <f>"    "&amp;H3&amp;"    "&amp;":"&amp;C3&amp;";"&amp;"    "&amp;"//"&amp;D3&amp;E3</f>
        <v xml:space="preserve">    counter    :WORD;    //СЧЕТЧИК КОНТРОЛЯ НАЛИЧИЯ СВЯЗИ</v>
      </c>
    </row>
    <row r="4" spans="1:9">
      <c r="A4" s="31" t="s">
        <v>63</v>
      </c>
      <c r="B4" s="1458">
        <v>51</v>
      </c>
      <c r="C4" s="920" t="s">
        <v>66</v>
      </c>
      <c r="D4" s="37">
        <v>0</v>
      </c>
      <c r="E4" s="38" t="s">
        <v>69</v>
      </c>
      <c r="F4" s="39"/>
      <c r="G4" s="1461" t="str">
        <f>"DataFromURPN[" &amp; B4-B$3 &amp; "]"</f>
        <v>DataFromURPN[1]</v>
      </c>
      <c r="H4" t="s">
        <v>108</v>
      </c>
      <c r="I4" s="117" t="str">
        <f t="shared" ref="I4:I26" si="0">"    "&amp;H4&amp;"    "&amp;":"&amp;C4&amp;";"&amp;"    "&amp;"//"&amp;D4&amp;E4</f>
        <v xml:space="preserve">    URPN_Work    :BOOL;    //0Установка РПН в работе</v>
      </c>
    </row>
    <row r="5" spans="1:9">
      <c r="A5" s="31" t="s">
        <v>63</v>
      </c>
      <c r="B5" s="1459"/>
      <c r="C5" s="920" t="s">
        <v>66</v>
      </c>
      <c r="D5" s="37">
        <v>1</v>
      </c>
      <c r="E5" s="38" t="s">
        <v>70</v>
      </c>
      <c r="F5" s="39"/>
      <c r="G5" s="1462" t="str">
        <f t="shared" ref="G5:G19" si="1">"DataFromSlaURPN[" &amp; B5-50 &amp; "]"</f>
        <v>DataFromSlaURPN[-50]</v>
      </c>
      <c r="H5" t="s">
        <v>107</v>
      </c>
      <c r="I5" s="117" t="str">
        <f t="shared" si="0"/>
        <v xml:space="preserve">    URPN_Wait    :BOOL;    //1Установка РПН в ожидании</v>
      </c>
    </row>
    <row r="6" spans="1:9">
      <c r="A6" s="31" t="s">
        <v>63</v>
      </c>
      <c r="B6" s="1459"/>
      <c r="C6" s="920" t="s">
        <v>66</v>
      </c>
      <c r="D6" s="37">
        <v>2</v>
      </c>
      <c r="E6" s="38" t="s">
        <v>71</v>
      </c>
      <c r="F6" s="39"/>
      <c r="G6" s="1462" t="str">
        <f t="shared" si="1"/>
        <v>DataFromSlaURPN[-50]</v>
      </c>
      <c r="H6" t="s">
        <v>105</v>
      </c>
      <c r="I6" s="117" t="str">
        <f t="shared" si="0"/>
        <v xml:space="preserve">    URPN_Error    :BOOL;    //2Ошибка УРПН</v>
      </c>
    </row>
    <row r="7" spans="1:9">
      <c r="A7" s="31" t="s">
        <v>63</v>
      </c>
      <c r="B7" s="1459"/>
      <c r="C7" s="920" t="s">
        <v>66</v>
      </c>
      <c r="D7" s="37">
        <v>3</v>
      </c>
      <c r="E7" s="38" t="s">
        <v>72</v>
      </c>
      <c r="F7" s="39"/>
      <c r="G7" s="1462" t="str">
        <f t="shared" si="1"/>
        <v>DataFromSlaURPN[-50]</v>
      </c>
      <c r="H7" t="s">
        <v>106</v>
      </c>
      <c r="I7" s="117" t="str">
        <f t="shared" si="0"/>
        <v xml:space="preserve">    URPN_Alarm    :BOOL;    //3Сработала аварийная защита УРПН</v>
      </c>
    </row>
    <row r="8" spans="1:9">
      <c r="A8" s="31" t="s">
        <v>63</v>
      </c>
      <c r="B8" s="1459"/>
      <c r="C8" s="920" t="s">
        <v>66</v>
      </c>
      <c r="D8" s="37">
        <v>4</v>
      </c>
      <c r="E8" s="40" t="s">
        <v>67</v>
      </c>
      <c r="F8" s="39"/>
      <c r="G8" s="1462" t="str">
        <f t="shared" si="1"/>
        <v>DataFromSlaURPN[-50]</v>
      </c>
      <c r="H8" t="s">
        <v>11695</v>
      </c>
      <c r="I8" s="117" t="str">
        <f t="shared" si="0"/>
        <v xml:space="preserve">    Rez_1_4    :BOOL;    //4Резерв</v>
      </c>
    </row>
    <row r="9" spans="1:9">
      <c r="A9" s="31" t="s">
        <v>63</v>
      </c>
      <c r="B9" s="1459"/>
      <c r="C9" s="920" t="s">
        <v>66</v>
      </c>
      <c r="D9" s="37">
        <v>5</v>
      </c>
      <c r="E9" s="40" t="s">
        <v>67</v>
      </c>
      <c r="F9" s="39"/>
      <c r="G9" s="1462" t="str">
        <f t="shared" si="1"/>
        <v>DataFromSlaURPN[-50]</v>
      </c>
      <c r="H9" t="s">
        <v>11696</v>
      </c>
      <c r="I9" s="117" t="str">
        <f t="shared" si="0"/>
        <v xml:space="preserve">    Rez_1_5    :BOOL;    //5Резерв</v>
      </c>
    </row>
    <row r="10" spans="1:9">
      <c r="A10" s="31" t="s">
        <v>63</v>
      </c>
      <c r="B10" s="1459"/>
      <c r="C10" s="920" t="s">
        <v>66</v>
      </c>
      <c r="D10" s="37">
        <v>6</v>
      </c>
      <c r="E10" s="40" t="s">
        <v>67</v>
      </c>
      <c r="F10" s="39"/>
      <c r="G10" s="1462" t="str">
        <f t="shared" si="1"/>
        <v>DataFromSlaURPN[-50]</v>
      </c>
      <c r="H10" t="s">
        <v>11697</v>
      </c>
      <c r="I10" s="117" t="str">
        <f t="shared" si="0"/>
        <v xml:space="preserve">    Rez_1_6    :BOOL;    //6Резерв</v>
      </c>
    </row>
    <row r="11" spans="1:9">
      <c r="A11" s="31" t="s">
        <v>63</v>
      </c>
      <c r="B11" s="1459"/>
      <c r="C11" s="920" t="s">
        <v>66</v>
      </c>
      <c r="D11" s="37">
        <v>7</v>
      </c>
      <c r="E11" s="40" t="s">
        <v>67</v>
      </c>
      <c r="F11" s="39"/>
      <c r="G11" s="1462" t="str">
        <f t="shared" si="1"/>
        <v>DataFromSlaURPN[-50]</v>
      </c>
      <c r="H11" t="s">
        <v>11698</v>
      </c>
      <c r="I11" s="117" t="str">
        <f t="shared" si="0"/>
        <v xml:space="preserve">    Rez_1_7    :BOOL;    //7Резерв</v>
      </c>
    </row>
    <row r="12" spans="1:9">
      <c r="A12" s="31" t="s">
        <v>63</v>
      </c>
      <c r="B12" s="1459"/>
      <c r="C12" s="920" t="s">
        <v>66</v>
      </c>
      <c r="D12" s="920">
        <v>8</v>
      </c>
      <c r="E12" s="40" t="s">
        <v>67</v>
      </c>
      <c r="F12" s="41"/>
      <c r="G12" s="1462" t="str">
        <f t="shared" si="1"/>
        <v>DataFromSlaURPN[-50]</v>
      </c>
      <c r="H12" t="s">
        <v>11699</v>
      </c>
      <c r="I12" s="117" t="str">
        <f t="shared" si="0"/>
        <v xml:space="preserve">    Rez_1_8    :BOOL;    //8Резерв</v>
      </c>
    </row>
    <row r="13" spans="1:9">
      <c r="A13" s="31" t="s">
        <v>63</v>
      </c>
      <c r="B13" s="1459"/>
      <c r="C13" s="920" t="s">
        <v>66</v>
      </c>
      <c r="D13" s="920">
        <v>9</v>
      </c>
      <c r="E13" s="40" t="s">
        <v>67</v>
      </c>
      <c r="F13" s="41"/>
      <c r="G13" s="1462" t="str">
        <f t="shared" si="1"/>
        <v>DataFromSlaURPN[-50]</v>
      </c>
      <c r="H13" t="s">
        <v>11700</v>
      </c>
      <c r="I13" s="117" t="str">
        <f t="shared" si="0"/>
        <v xml:space="preserve">    Rez_1_9    :BOOL;    //9Резерв</v>
      </c>
    </row>
    <row r="14" spans="1:9">
      <c r="A14" s="31" t="s">
        <v>63</v>
      </c>
      <c r="B14" s="1459"/>
      <c r="C14" s="920" t="s">
        <v>66</v>
      </c>
      <c r="D14" s="920">
        <v>10</v>
      </c>
      <c r="E14" s="40" t="s">
        <v>67</v>
      </c>
      <c r="F14" s="41"/>
      <c r="G14" s="1462" t="str">
        <f t="shared" si="1"/>
        <v>DataFromSlaURPN[-50]</v>
      </c>
      <c r="H14" t="s">
        <v>11701</v>
      </c>
      <c r="I14" s="117" t="str">
        <f t="shared" si="0"/>
        <v xml:space="preserve">    Rez_1_10    :BOOL;    //10Резерв</v>
      </c>
    </row>
    <row r="15" spans="1:9">
      <c r="A15" s="31" t="s">
        <v>63</v>
      </c>
      <c r="B15" s="1459"/>
      <c r="C15" s="920" t="s">
        <v>66</v>
      </c>
      <c r="D15" s="920">
        <v>11</v>
      </c>
      <c r="E15" s="40" t="s">
        <v>67</v>
      </c>
      <c r="F15" s="41"/>
      <c r="G15" s="1462" t="str">
        <f t="shared" si="1"/>
        <v>DataFromSlaURPN[-50]</v>
      </c>
      <c r="H15" t="s">
        <v>11702</v>
      </c>
      <c r="I15" s="117" t="str">
        <f t="shared" si="0"/>
        <v xml:space="preserve">    Rez_1_11    :BOOL;    //11Резерв</v>
      </c>
    </row>
    <row r="16" spans="1:9">
      <c r="A16" s="31" t="s">
        <v>63</v>
      </c>
      <c r="B16" s="1459"/>
      <c r="C16" s="920" t="s">
        <v>66</v>
      </c>
      <c r="D16" s="920">
        <v>12</v>
      </c>
      <c r="E16" s="40" t="s">
        <v>67</v>
      </c>
      <c r="F16" s="41"/>
      <c r="G16" s="1462" t="str">
        <f t="shared" si="1"/>
        <v>DataFromSlaURPN[-50]</v>
      </c>
      <c r="H16" t="s">
        <v>11703</v>
      </c>
      <c r="I16" s="117" t="str">
        <f t="shared" si="0"/>
        <v xml:space="preserve">    Rez_1_12    :BOOL;    //12Резерв</v>
      </c>
    </row>
    <row r="17" spans="1:9">
      <c r="A17" s="31" t="s">
        <v>63</v>
      </c>
      <c r="B17" s="1459"/>
      <c r="C17" s="920" t="s">
        <v>66</v>
      </c>
      <c r="D17" s="920">
        <v>13</v>
      </c>
      <c r="E17" s="40" t="s">
        <v>67</v>
      </c>
      <c r="F17" s="41"/>
      <c r="G17" s="1462" t="str">
        <f t="shared" si="1"/>
        <v>DataFromSlaURPN[-50]</v>
      </c>
      <c r="H17" t="s">
        <v>11704</v>
      </c>
      <c r="I17" s="117" t="str">
        <f t="shared" si="0"/>
        <v xml:space="preserve">    Rez_1_13    :BOOL;    //13Резерв</v>
      </c>
    </row>
    <row r="18" spans="1:9">
      <c r="A18" s="31" t="s">
        <v>63</v>
      </c>
      <c r="B18" s="1459"/>
      <c r="C18" s="920" t="s">
        <v>66</v>
      </c>
      <c r="D18" s="920">
        <v>14</v>
      </c>
      <c r="E18" s="40" t="s">
        <v>67</v>
      </c>
      <c r="F18" s="41"/>
      <c r="G18" s="1462" t="str">
        <f t="shared" si="1"/>
        <v>DataFromSlaURPN[-50]</v>
      </c>
      <c r="H18" t="s">
        <v>11705</v>
      </c>
      <c r="I18" s="117" t="str">
        <f t="shared" si="0"/>
        <v xml:space="preserve">    Rez_1_14    :BOOL;    //14Резерв</v>
      </c>
    </row>
    <row r="19" spans="1:9" ht="15.75" thickBot="1">
      <c r="A19" s="31" t="s">
        <v>63</v>
      </c>
      <c r="B19" s="1460"/>
      <c r="C19" s="920" t="s">
        <v>66</v>
      </c>
      <c r="D19" s="920">
        <v>15</v>
      </c>
      <c r="E19" s="40" t="s">
        <v>67</v>
      </c>
      <c r="F19" s="41"/>
      <c r="G19" s="1463" t="str">
        <f t="shared" si="1"/>
        <v>DataFromSlaURPN[-50]</v>
      </c>
      <c r="H19" t="s">
        <v>11706</v>
      </c>
      <c r="I19" s="117" t="str">
        <f t="shared" si="0"/>
        <v xml:space="preserve">    Rez_1_15    :BOOL;    //15Резерв</v>
      </c>
    </row>
    <row r="20" spans="1:9">
      <c r="A20" s="31" t="s">
        <v>63</v>
      </c>
      <c r="B20" s="920">
        <v>52</v>
      </c>
      <c r="C20" s="920" t="s">
        <v>64</v>
      </c>
      <c r="D20" s="920"/>
      <c r="E20" s="40" t="s">
        <v>67</v>
      </c>
      <c r="F20" s="34"/>
      <c r="G20" s="35" t="str">
        <f>"DataFromURPN[" &amp; B20-B$3&amp; "]"</f>
        <v>DataFromURPN[2]</v>
      </c>
      <c r="H20" t="s">
        <v>259</v>
      </c>
      <c r="I20" s="117" t="str">
        <f t="shared" si="0"/>
        <v xml:space="preserve">    Rez_2    :WORD;    //Резерв</v>
      </c>
    </row>
    <row r="21" spans="1:9">
      <c r="A21" s="31" t="s">
        <v>63</v>
      </c>
      <c r="B21" s="920">
        <v>53</v>
      </c>
      <c r="C21" s="920" t="s">
        <v>64</v>
      </c>
      <c r="D21" s="920"/>
      <c r="E21" s="40" t="s">
        <v>67</v>
      </c>
      <c r="F21" s="34"/>
      <c r="G21" s="35" t="str">
        <f t="shared" ref="G21:G67" si="2">"DataFromURPN[" &amp; B21-B$3&amp; "]"</f>
        <v>DataFromURPN[3]</v>
      </c>
      <c r="H21" t="s">
        <v>260</v>
      </c>
      <c r="I21" s="117" t="str">
        <f t="shared" si="0"/>
        <v xml:space="preserve">    Rez_3    :WORD;    //Резерв</v>
      </c>
    </row>
    <row r="22" spans="1:9">
      <c r="A22" s="31" t="s">
        <v>63</v>
      </c>
      <c r="B22" s="920">
        <v>54</v>
      </c>
      <c r="C22" s="920" t="s">
        <v>64</v>
      </c>
      <c r="D22" s="920"/>
      <c r="E22" s="40" t="s">
        <v>67</v>
      </c>
      <c r="F22" s="34"/>
      <c r="G22" s="35" t="str">
        <f t="shared" si="2"/>
        <v>DataFromURPN[4]</v>
      </c>
      <c r="H22" t="s">
        <v>261</v>
      </c>
      <c r="I22" s="117" t="str">
        <f t="shared" si="0"/>
        <v xml:space="preserve">    Rez_4    :WORD;    //Резерв</v>
      </c>
    </row>
    <row r="23" spans="1:9">
      <c r="A23" s="31" t="s">
        <v>63</v>
      </c>
      <c r="B23" s="920">
        <v>55</v>
      </c>
      <c r="C23" s="920" t="s">
        <v>64</v>
      </c>
      <c r="D23" s="920"/>
      <c r="E23" s="40" t="s">
        <v>67</v>
      </c>
      <c r="F23" s="34"/>
      <c r="G23" s="35" t="str">
        <f t="shared" si="2"/>
        <v>DataFromURPN[5]</v>
      </c>
      <c r="H23" t="s">
        <v>262</v>
      </c>
      <c r="I23" s="117" t="str">
        <f t="shared" si="0"/>
        <v xml:space="preserve">    Rez_5    :WORD;    //Резерв</v>
      </c>
    </row>
    <row r="24" spans="1:9">
      <c r="A24" s="31" t="s">
        <v>63</v>
      </c>
      <c r="B24" s="920">
        <v>56</v>
      </c>
      <c r="C24" s="920" t="s">
        <v>64</v>
      </c>
      <c r="D24" s="920"/>
      <c r="E24" s="40" t="s">
        <v>67</v>
      </c>
      <c r="F24" s="34"/>
      <c r="G24" s="35" t="str">
        <f t="shared" si="2"/>
        <v>DataFromURPN[6]</v>
      </c>
      <c r="H24" t="s">
        <v>263</v>
      </c>
      <c r="I24" s="117" t="str">
        <f t="shared" si="0"/>
        <v xml:space="preserve">    Rez_6    :WORD;    //Резерв</v>
      </c>
    </row>
    <row r="25" spans="1:9">
      <c r="A25" s="31" t="s">
        <v>63</v>
      </c>
      <c r="B25" s="920">
        <v>57</v>
      </c>
      <c r="C25" s="920" t="s">
        <v>64</v>
      </c>
      <c r="D25" s="920"/>
      <c r="E25" s="40" t="s">
        <v>67</v>
      </c>
      <c r="F25" s="34"/>
      <c r="G25" s="35" t="str">
        <f t="shared" si="2"/>
        <v>DataFromURPN[7]</v>
      </c>
      <c r="H25" t="s">
        <v>11707</v>
      </c>
      <c r="I25" s="117" t="str">
        <f t="shared" si="0"/>
        <v xml:space="preserve">    Rez_7    :WORD;    //Резерв</v>
      </c>
    </row>
    <row r="26" spans="1:9">
      <c r="A26" s="31" t="s">
        <v>63</v>
      </c>
      <c r="B26" s="920">
        <v>58</v>
      </c>
      <c r="C26" s="920" t="s">
        <v>64</v>
      </c>
      <c r="D26" s="920"/>
      <c r="E26" s="40" t="s">
        <v>67</v>
      </c>
      <c r="F26" s="34"/>
      <c r="G26" s="35" t="str">
        <f t="shared" si="2"/>
        <v>DataFromURPN[8]</v>
      </c>
      <c r="H26" t="s">
        <v>11708</v>
      </c>
      <c r="I26" s="117" t="str">
        <f t="shared" si="0"/>
        <v xml:space="preserve">    Rez_8    :WORD;    //Резерв</v>
      </c>
    </row>
    <row r="27" spans="1:9">
      <c r="A27" s="31" t="s">
        <v>63</v>
      </c>
      <c r="B27" s="920">
        <v>59</v>
      </c>
      <c r="C27" s="920" t="s">
        <v>64</v>
      </c>
      <c r="D27" s="920"/>
      <c r="E27" s="40" t="s">
        <v>67</v>
      </c>
      <c r="F27" s="34"/>
      <c r="G27" s="35" t="str">
        <f>"DataFromURPN[" &amp; B27-B$3&amp; "]"</f>
        <v>DataFromURPN[9]</v>
      </c>
      <c r="H27" t="s">
        <v>11709</v>
      </c>
      <c r="I27" s="117" t="str">
        <f>"    "&amp;H27&amp;"    "&amp;":"&amp;C27&amp;";"&amp;"    "&amp;"//"&amp;D27&amp;E27</f>
        <v xml:space="preserve">    Rez_9    :WORD;    //Резерв</v>
      </c>
    </row>
    <row r="28" spans="1:9">
      <c r="A28" s="31" t="s">
        <v>63</v>
      </c>
      <c r="B28" s="920">
        <v>60</v>
      </c>
      <c r="C28" s="920" t="s">
        <v>64</v>
      </c>
      <c r="D28" s="920"/>
      <c r="E28" s="40" t="s">
        <v>67</v>
      </c>
      <c r="F28" s="41"/>
      <c r="G28" s="35" t="str">
        <f t="shared" si="2"/>
        <v>DataFromURPN[10]</v>
      </c>
    </row>
    <row r="29" spans="1:9">
      <c r="A29" s="31" t="s">
        <v>63</v>
      </c>
      <c r="B29" s="920">
        <v>61</v>
      </c>
      <c r="C29" s="920" t="s">
        <v>64</v>
      </c>
      <c r="D29" s="920"/>
      <c r="E29" s="40" t="s">
        <v>67</v>
      </c>
      <c r="F29" s="41"/>
      <c r="G29" s="35" t="str">
        <f t="shared" si="2"/>
        <v>DataFromURPN[11]</v>
      </c>
    </row>
    <row r="30" spans="1:9">
      <c r="A30" s="31" t="s">
        <v>63</v>
      </c>
      <c r="B30" s="920">
        <v>62</v>
      </c>
      <c r="C30" s="920" t="s">
        <v>64</v>
      </c>
      <c r="D30" s="920"/>
      <c r="E30" s="40" t="s">
        <v>67</v>
      </c>
      <c r="F30" s="41"/>
      <c r="G30" s="35" t="str">
        <f t="shared" si="2"/>
        <v>DataFromURPN[12]</v>
      </c>
    </row>
    <row r="31" spans="1:9">
      <c r="A31" s="31" t="s">
        <v>63</v>
      </c>
      <c r="B31" s="920">
        <v>63</v>
      </c>
      <c r="C31" s="920" t="s">
        <v>64</v>
      </c>
      <c r="D31" s="920"/>
      <c r="E31" s="40" t="s">
        <v>67</v>
      </c>
      <c r="F31" s="41"/>
      <c r="G31" s="35" t="str">
        <f t="shared" si="2"/>
        <v>DataFromURPN[13]</v>
      </c>
    </row>
    <row r="32" spans="1:9">
      <c r="A32" s="31" t="s">
        <v>63</v>
      </c>
      <c r="B32" s="920">
        <v>64</v>
      </c>
      <c r="C32" s="920" t="s">
        <v>64</v>
      </c>
      <c r="D32" s="920"/>
      <c r="E32" s="40" t="s">
        <v>67</v>
      </c>
      <c r="F32" s="41"/>
      <c r="G32" s="35" t="str">
        <f t="shared" si="2"/>
        <v>DataFromURPN[14]</v>
      </c>
    </row>
    <row r="33" spans="1:9">
      <c r="A33" s="31" t="s">
        <v>63</v>
      </c>
      <c r="B33" s="920">
        <v>65</v>
      </c>
      <c r="C33" s="920" t="s">
        <v>64</v>
      </c>
      <c r="D33" s="920"/>
      <c r="E33" s="40" t="s">
        <v>67</v>
      </c>
      <c r="F33" s="41"/>
      <c r="G33" s="35" t="str">
        <f t="shared" si="2"/>
        <v>DataFromURPN[15]</v>
      </c>
    </row>
    <row r="34" spans="1:9">
      <c r="A34" s="31" t="s">
        <v>63</v>
      </c>
      <c r="B34" s="920">
        <v>66</v>
      </c>
      <c r="C34" s="920" t="s">
        <v>64</v>
      </c>
      <c r="D34" s="920"/>
      <c r="E34" s="40" t="s">
        <v>67</v>
      </c>
      <c r="F34" s="41"/>
      <c r="G34" s="35" t="str">
        <f t="shared" si="2"/>
        <v>DataFromURPN[16]</v>
      </c>
    </row>
    <row r="35" spans="1:9">
      <c r="A35" s="31" t="s">
        <v>63</v>
      </c>
      <c r="B35" s="920">
        <v>67</v>
      </c>
      <c r="C35" s="920" t="s">
        <v>64</v>
      </c>
      <c r="D35" s="920"/>
      <c r="E35" s="40" t="s">
        <v>67</v>
      </c>
      <c r="F35" s="41"/>
      <c r="G35" s="35" t="str">
        <f t="shared" si="2"/>
        <v>DataFromURPN[17]</v>
      </c>
    </row>
    <row r="36" spans="1:9">
      <c r="A36" s="31" t="s">
        <v>63</v>
      </c>
      <c r="B36" s="920">
        <v>68</v>
      </c>
      <c r="C36" s="920" t="s">
        <v>64</v>
      </c>
      <c r="D36" s="920"/>
      <c r="E36" s="40" t="s">
        <v>67</v>
      </c>
      <c r="F36" s="41"/>
      <c r="G36" s="35" t="str">
        <f t="shared" si="2"/>
        <v>DataFromURPN[18]</v>
      </c>
    </row>
    <row r="37" spans="1:9">
      <c r="A37" s="31" t="s">
        <v>63</v>
      </c>
      <c r="B37" s="920">
        <v>69</v>
      </c>
      <c r="C37" s="920" t="s">
        <v>64</v>
      </c>
      <c r="D37" s="920"/>
      <c r="E37" s="40" t="s">
        <v>67</v>
      </c>
      <c r="F37" s="41"/>
      <c r="G37" s="35" t="str">
        <f t="shared" si="2"/>
        <v>DataFromURPN[19]</v>
      </c>
    </row>
    <row r="38" spans="1:9">
      <c r="A38" s="31" t="s">
        <v>63</v>
      </c>
      <c r="B38" s="920">
        <v>70</v>
      </c>
      <c r="C38" s="920" t="s">
        <v>64</v>
      </c>
      <c r="D38" s="920"/>
      <c r="E38" s="40" t="s">
        <v>67</v>
      </c>
      <c r="F38" s="41"/>
      <c r="G38" s="35" t="str">
        <f t="shared" si="2"/>
        <v>DataFromURPN[20]</v>
      </c>
    </row>
    <row r="39" spans="1:9">
      <c r="A39" s="31" t="s">
        <v>63</v>
      </c>
      <c r="B39" s="920">
        <v>71</v>
      </c>
      <c r="C39" s="920" t="s">
        <v>64</v>
      </c>
      <c r="D39" s="920"/>
      <c r="E39" s="40" t="s">
        <v>67</v>
      </c>
      <c r="F39" s="41"/>
      <c r="G39" s="35" t="str">
        <f t="shared" si="2"/>
        <v>DataFromURPN[21]</v>
      </c>
    </row>
    <row r="40" spans="1:9">
      <c r="A40" s="31" t="s">
        <v>63</v>
      </c>
      <c r="B40" s="920">
        <v>72</v>
      </c>
      <c r="C40" s="920" t="s">
        <v>64</v>
      </c>
      <c r="D40" s="920"/>
      <c r="E40" s="40" t="s">
        <v>67</v>
      </c>
      <c r="F40" s="41"/>
      <c r="G40" s="35" t="str">
        <f t="shared" si="2"/>
        <v>DataFromURPN[22]</v>
      </c>
    </row>
    <row r="41" spans="1:9">
      <c r="A41" s="31" t="s">
        <v>63</v>
      </c>
      <c r="B41" s="920">
        <v>73</v>
      </c>
      <c r="C41" s="920" t="s">
        <v>64</v>
      </c>
      <c r="D41" s="920"/>
      <c r="E41" s="40" t="s">
        <v>67</v>
      </c>
      <c r="F41" s="41"/>
      <c r="G41" s="35" t="str">
        <f t="shared" si="2"/>
        <v>DataFromURPN[23]</v>
      </c>
    </row>
    <row r="42" spans="1:9">
      <c r="A42" s="31" t="s">
        <v>63</v>
      </c>
      <c r="B42" s="920">
        <v>74</v>
      </c>
      <c r="C42" s="920" t="s">
        <v>64</v>
      </c>
      <c r="D42" s="920"/>
      <c r="E42" s="40" t="s">
        <v>67</v>
      </c>
      <c r="F42" s="41"/>
      <c r="G42" s="35" t="str">
        <f t="shared" si="2"/>
        <v>DataFromURPN[24]</v>
      </c>
    </row>
    <row r="43" spans="1:9">
      <c r="A43" s="31" t="s">
        <v>63</v>
      </c>
      <c r="B43" s="920">
        <v>75</v>
      </c>
      <c r="C43" s="920" t="s">
        <v>64</v>
      </c>
      <c r="D43" s="920"/>
      <c r="E43" s="40" t="s">
        <v>67</v>
      </c>
      <c r="F43" s="41"/>
      <c r="G43" s="35" t="str">
        <f t="shared" si="2"/>
        <v>DataFromURPN[25]</v>
      </c>
    </row>
    <row r="44" spans="1:9">
      <c r="A44" s="31" t="s">
        <v>63</v>
      </c>
      <c r="B44" s="920">
        <v>76</v>
      </c>
      <c r="C44" s="920" t="s">
        <v>64</v>
      </c>
      <c r="D44" s="920"/>
      <c r="E44" s="40" t="s">
        <v>67</v>
      </c>
      <c r="F44" s="41"/>
      <c r="G44" s="35" t="str">
        <f t="shared" si="2"/>
        <v>DataFromURPN[26]</v>
      </c>
    </row>
    <row r="45" spans="1:9">
      <c r="A45" s="31" t="s">
        <v>63</v>
      </c>
      <c r="B45" s="920">
        <v>77</v>
      </c>
      <c r="C45" s="920" t="s">
        <v>64</v>
      </c>
      <c r="D45" s="920"/>
      <c r="E45" s="40" t="s">
        <v>67</v>
      </c>
      <c r="F45" s="41"/>
      <c r="G45" s="35" t="str">
        <f t="shared" si="2"/>
        <v>DataFromURPN[27]</v>
      </c>
    </row>
    <row r="46" spans="1:9">
      <c r="A46" s="31" t="s">
        <v>63</v>
      </c>
      <c r="B46" s="920">
        <v>78</v>
      </c>
      <c r="C46" s="920" t="s">
        <v>64</v>
      </c>
      <c r="D46" s="920"/>
      <c r="E46" s="40" t="s">
        <v>67</v>
      </c>
      <c r="F46" s="41"/>
      <c r="G46" s="35" t="str">
        <f t="shared" si="2"/>
        <v>DataFromURPN[28]</v>
      </c>
    </row>
    <row r="47" spans="1:9">
      <c r="A47" s="31" t="s">
        <v>63</v>
      </c>
      <c r="B47" s="920">
        <v>79</v>
      </c>
      <c r="C47" s="920" t="s">
        <v>64</v>
      </c>
      <c r="D47" s="920"/>
      <c r="E47" s="40" t="s">
        <v>67</v>
      </c>
      <c r="F47" s="34"/>
      <c r="G47" s="35" t="str">
        <f t="shared" si="2"/>
        <v>DataFromURPN[29]</v>
      </c>
      <c r="I47" s="117"/>
    </row>
    <row r="48" spans="1:9">
      <c r="A48" s="31" t="s">
        <v>63</v>
      </c>
      <c r="B48" s="920">
        <v>80</v>
      </c>
      <c r="C48" s="920" t="s">
        <v>64</v>
      </c>
      <c r="D48" s="920"/>
      <c r="E48" s="40" t="s">
        <v>67</v>
      </c>
      <c r="F48" s="34"/>
      <c r="G48" s="35" t="str">
        <f t="shared" si="2"/>
        <v>DataFromURPN[30]</v>
      </c>
      <c r="I48" s="117"/>
    </row>
    <row r="49" spans="1:9">
      <c r="A49" s="31" t="s">
        <v>63</v>
      </c>
      <c r="B49" s="920">
        <v>81</v>
      </c>
      <c r="C49" s="920" t="s">
        <v>64</v>
      </c>
      <c r="D49" s="920"/>
      <c r="E49" s="40" t="s">
        <v>67</v>
      </c>
      <c r="F49" s="34"/>
      <c r="G49" s="35" t="str">
        <f t="shared" si="2"/>
        <v>DataFromURPN[31]</v>
      </c>
      <c r="I49" s="117"/>
    </row>
    <row r="50" spans="1:9">
      <c r="A50" s="31" t="s">
        <v>63</v>
      </c>
      <c r="B50" s="920">
        <v>82</v>
      </c>
      <c r="C50" s="920" t="s">
        <v>64</v>
      </c>
      <c r="D50" s="920"/>
      <c r="E50" s="40" t="s">
        <v>67</v>
      </c>
      <c r="F50" s="34"/>
      <c r="G50" s="35" t="str">
        <f t="shared" si="2"/>
        <v>DataFromURPN[32]</v>
      </c>
      <c r="I50" s="117"/>
    </row>
    <row r="51" spans="1:9">
      <c r="A51" s="31" t="s">
        <v>63</v>
      </c>
      <c r="B51" s="920">
        <v>83</v>
      </c>
      <c r="C51" s="920" t="s">
        <v>64</v>
      </c>
      <c r="D51" s="920"/>
      <c r="E51" s="40" t="s">
        <v>67</v>
      </c>
      <c r="F51" s="34"/>
      <c r="G51" s="35" t="str">
        <f t="shared" si="2"/>
        <v>DataFromURPN[33]</v>
      </c>
      <c r="I51" s="117"/>
    </row>
    <row r="52" spans="1:9">
      <c r="A52" s="31" t="s">
        <v>63</v>
      </c>
      <c r="B52" s="920">
        <v>84</v>
      </c>
      <c r="C52" s="920" t="s">
        <v>64</v>
      </c>
      <c r="D52" s="920"/>
      <c r="E52" s="40" t="s">
        <v>67</v>
      </c>
      <c r="F52" s="34"/>
      <c r="G52" s="35" t="str">
        <f t="shared" si="2"/>
        <v>DataFromURPN[34]</v>
      </c>
      <c r="I52" s="117"/>
    </row>
    <row r="53" spans="1:9">
      <c r="A53" s="31" t="s">
        <v>63</v>
      </c>
      <c r="B53" s="920">
        <v>85</v>
      </c>
      <c r="C53" s="920" t="s">
        <v>64</v>
      </c>
      <c r="D53" s="920"/>
      <c r="E53" s="40" t="s">
        <v>67</v>
      </c>
      <c r="F53" s="34"/>
      <c r="G53" s="35" t="str">
        <f t="shared" si="2"/>
        <v>DataFromURPN[35]</v>
      </c>
      <c r="I53" s="117"/>
    </row>
    <row r="54" spans="1:9">
      <c r="A54" s="31" t="s">
        <v>63</v>
      </c>
      <c r="B54" s="920">
        <v>86</v>
      </c>
      <c r="C54" s="920" t="s">
        <v>64</v>
      </c>
      <c r="D54" s="920"/>
      <c r="E54" s="40" t="s">
        <v>67</v>
      </c>
      <c r="F54" s="34"/>
      <c r="G54" s="35" t="str">
        <f t="shared" si="2"/>
        <v>DataFromURPN[36]</v>
      </c>
      <c r="I54" s="117"/>
    </row>
    <row r="55" spans="1:9">
      <c r="A55" s="31" t="s">
        <v>63</v>
      </c>
      <c r="B55" s="920">
        <v>87</v>
      </c>
      <c r="C55" s="920" t="s">
        <v>64</v>
      </c>
      <c r="D55" s="920"/>
      <c r="E55" s="40" t="s">
        <v>67</v>
      </c>
      <c r="F55" s="41"/>
      <c r="G55" s="35" t="str">
        <f t="shared" si="2"/>
        <v>DataFromURPN[37]</v>
      </c>
    </row>
    <row r="56" spans="1:9">
      <c r="A56" s="31" t="s">
        <v>63</v>
      </c>
      <c r="B56" s="920">
        <v>88</v>
      </c>
      <c r="C56" s="920" t="s">
        <v>64</v>
      </c>
      <c r="D56" s="920"/>
      <c r="E56" s="40" t="s">
        <v>67</v>
      </c>
      <c r="F56" s="41"/>
      <c r="G56" s="35" t="str">
        <f t="shared" si="2"/>
        <v>DataFromURPN[38]</v>
      </c>
    </row>
    <row r="57" spans="1:9">
      <c r="A57" s="31" t="s">
        <v>63</v>
      </c>
      <c r="B57" s="920">
        <v>89</v>
      </c>
      <c r="C57" s="920" t="s">
        <v>64</v>
      </c>
      <c r="D57" s="920"/>
      <c r="E57" s="40" t="s">
        <v>67</v>
      </c>
      <c r="F57" s="41"/>
      <c r="G57" s="35" t="str">
        <f t="shared" si="2"/>
        <v>DataFromURPN[39]</v>
      </c>
    </row>
    <row r="58" spans="1:9">
      <c r="A58" s="31" t="s">
        <v>63</v>
      </c>
      <c r="B58" s="920">
        <v>90</v>
      </c>
      <c r="C58" s="920" t="s">
        <v>64</v>
      </c>
      <c r="D58" s="920"/>
      <c r="E58" s="40" t="s">
        <v>67</v>
      </c>
      <c r="F58" s="41"/>
      <c r="G58" s="35" t="str">
        <f t="shared" si="2"/>
        <v>DataFromURPN[40]</v>
      </c>
    </row>
    <row r="59" spans="1:9">
      <c r="A59" s="31" t="s">
        <v>63</v>
      </c>
      <c r="B59" s="920">
        <v>91</v>
      </c>
      <c r="C59" s="920" t="s">
        <v>64</v>
      </c>
      <c r="D59" s="920"/>
      <c r="E59" s="40" t="s">
        <v>67</v>
      </c>
      <c r="F59" s="41"/>
      <c r="G59" s="35" t="str">
        <f t="shared" si="2"/>
        <v>DataFromURPN[41]</v>
      </c>
    </row>
    <row r="60" spans="1:9">
      <c r="A60" s="31" t="s">
        <v>63</v>
      </c>
      <c r="B60" s="920">
        <v>92</v>
      </c>
      <c r="C60" s="920" t="s">
        <v>64</v>
      </c>
      <c r="D60" s="920"/>
      <c r="E60" s="40" t="s">
        <v>67</v>
      </c>
      <c r="F60" s="41"/>
      <c r="G60" s="35" t="str">
        <f t="shared" si="2"/>
        <v>DataFromURPN[42]</v>
      </c>
    </row>
    <row r="61" spans="1:9">
      <c r="A61" s="31" t="s">
        <v>63</v>
      </c>
      <c r="B61" s="920">
        <v>93</v>
      </c>
      <c r="C61" s="920" t="s">
        <v>64</v>
      </c>
      <c r="D61" s="920"/>
      <c r="E61" s="40" t="s">
        <v>67</v>
      </c>
      <c r="F61" s="41"/>
      <c r="G61" s="35" t="str">
        <f t="shared" si="2"/>
        <v>DataFromURPN[43]</v>
      </c>
    </row>
    <row r="62" spans="1:9">
      <c r="A62" s="31" t="s">
        <v>63</v>
      </c>
      <c r="B62" s="920">
        <v>94</v>
      </c>
      <c r="C62" s="920" t="s">
        <v>64</v>
      </c>
      <c r="D62" s="920"/>
      <c r="E62" s="40" t="s">
        <v>67</v>
      </c>
      <c r="F62" s="41"/>
      <c r="G62" s="35" t="str">
        <f t="shared" si="2"/>
        <v>DataFromURPN[44]</v>
      </c>
    </row>
    <row r="63" spans="1:9">
      <c r="A63" s="31" t="s">
        <v>63</v>
      </c>
      <c r="B63" s="920">
        <v>95</v>
      </c>
      <c r="C63" s="920" t="s">
        <v>64</v>
      </c>
      <c r="D63" s="920"/>
      <c r="E63" s="40" t="s">
        <v>67</v>
      </c>
      <c r="F63" s="41"/>
      <c r="G63" s="35" t="str">
        <f t="shared" si="2"/>
        <v>DataFromURPN[45]</v>
      </c>
    </row>
    <row r="64" spans="1:9">
      <c r="A64" s="31" t="s">
        <v>63</v>
      </c>
      <c r="B64" s="920">
        <v>96</v>
      </c>
      <c r="C64" s="920" t="s">
        <v>64</v>
      </c>
      <c r="D64" s="920"/>
      <c r="E64" s="40" t="s">
        <v>67</v>
      </c>
      <c r="F64" s="41"/>
      <c r="G64" s="35" t="str">
        <f t="shared" si="2"/>
        <v>DataFromURPN[46]</v>
      </c>
    </row>
    <row r="65" spans="1:9">
      <c r="A65" s="31" t="s">
        <v>63</v>
      </c>
      <c r="B65" s="920">
        <v>97</v>
      </c>
      <c r="C65" s="920" t="s">
        <v>64</v>
      </c>
      <c r="D65" s="920"/>
      <c r="E65" s="40" t="s">
        <v>67</v>
      </c>
      <c r="F65" s="41"/>
      <c r="G65" s="35" t="str">
        <f t="shared" si="2"/>
        <v>DataFromURPN[47]</v>
      </c>
    </row>
    <row r="66" spans="1:9">
      <c r="A66" s="31" t="s">
        <v>63</v>
      </c>
      <c r="B66" s="920">
        <v>98</v>
      </c>
      <c r="C66" s="920" t="s">
        <v>64</v>
      </c>
      <c r="D66" s="920"/>
      <c r="E66" s="40" t="s">
        <v>67</v>
      </c>
      <c r="F66" s="41"/>
      <c r="G66" s="35" t="str">
        <f t="shared" si="2"/>
        <v>DataFromURPN[48]</v>
      </c>
    </row>
    <row r="67" spans="1:9" ht="15.75" thickBot="1">
      <c r="A67" s="31" t="s">
        <v>63</v>
      </c>
      <c r="B67" s="920">
        <v>99</v>
      </c>
      <c r="C67" s="920" t="s">
        <v>64</v>
      </c>
      <c r="D67" s="920"/>
      <c r="E67" s="40" t="s">
        <v>67</v>
      </c>
      <c r="F67" s="41"/>
      <c r="G67" s="35" t="str">
        <f t="shared" si="2"/>
        <v>DataFromURPN[49]</v>
      </c>
    </row>
    <row r="68" spans="1:9" ht="15.75" thickBot="1">
      <c r="A68" s="1464" t="s">
        <v>147</v>
      </c>
      <c r="B68" s="1465"/>
      <c r="C68" s="1465"/>
      <c r="D68" s="1465"/>
      <c r="E68" s="1465"/>
      <c r="F68" s="1466"/>
      <c r="G68" s="48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"DataToUPRN[" &amp; B69 &amp; "]"</f>
        <v>DataToUPRN[0]</v>
      </c>
      <c r="H69" t="s">
        <v>104</v>
      </c>
      <c r="I69" s="117" t="str">
        <f t="shared" ref="I69:I89" si="3">"    "&amp;H69&amp;"    "&amp;":"&amp;C67&amp;";"&amp;"    "&amp;"//"&amp;D67&amp;E67</f>
        <v xml:space="preserve">    counter    :WORD;    //Резерв</v>
      </c>
    </row>
    <row r="70" spans="1:9">
      <c r="A70" s="31" t="s">
        <v>68</v>
      </c>
      <c r="B70" s="1467">
        <v>1</v>
      </c>
      <c r="C70" s="920" t="s">
        <v>66</v>
      </c>
      <c r="D70" s="37">
        <v>0</v>
      </c>
      <c r="E70" s="38" t="s">
        <v>73</v>
      </c>
      <c r="F70" s="39"/>
      <c r="G70" s="1454" t="str">
        <f t="shared" ref="G70:G129" si="4">"DataToUPRN[" &amp; B70 &amp; "]"</f>
        <v>DataToUPRN[1]</v>
      </c>
      <c r="H70" t="s">
        <v>109</v>
      </c>
      <c r="I70" s="117" t="str">
        <f t="shared" si="3"/>
        <v xml:space="preserve">    URPN_On    :;    //</v>
      </c>
    </row>
    <row r="71" spans="1:9">
      <c r="A71" s="31" t="s">
        <v>68</v>
      </c>
      <c r="B71" s="1467"/>
      <c r="C71" s="920" t="s">
        <v>66</v>
      </c>
      <c r="D71" s="37">
        <v>1</v>
      </c>
      <c r="E71" s="40" t="s">
        <v>74</v>
      </c>
      <c r="F71" s="39"/>
      <c r="G71" s="1454"/>
      <c r="H71" t="s">
        <v>110</v>
      </c>
      <c r="I71" s="117" t="str">
        <f t="shared" si="3"/>
        <v xml:space="preserve">    URPN_Off    :WORD;    //СЧЕТЧИК КОНТРОЛЯ НАЛИЧИЯ СВЯЗИ</v>
      </c>
    </row>
    <row r="72" spans="1:9">
      <c r="A72" s="31" t="s">
        <v>68</v>
      </c>
      <c r="B72" s="1467"/>
      <c r="C72" s="920" t="s">
        <v>66</v>
      </c>
      <c r="D72" s="37">
        <v>2</v>
      </c>
      <c r="E72" s="40" t="s">
        <v>75</v>
      </c>
      <c r="F72" s="39"/>
      <c r="G72" s="1454"/>
      <c r="H72" t="s">
        <v>111</v>
      </c>
      <c r="I72" s="117" t="str">
        <f t="shared" si="3"/>
        <v xml:space="preserve">    URPN_StopAlarm    :BOOL;    //0Включить УРПН</v>
      </c>
    </row>
    <row r="73" spans="1:9">
      <c r="A73" s="31" t="s">
        <v>68</v>
      </c>
      <c r="B73" s="1467"/>
      <c r="C73" s="920" t="s">
        <v>66</v>
      </c>
      <c r="D73" s="37">
        <v>3</v>
      </c>
      <c r="E73" s="40" t="s">
        <v>67</v>
      </c>
      <c r="F73" s="39"/>
      <c r="G73" s="1454"/>
      <c r="H73" t="s">
        <v>11710</v>
      </c>
      <c r="I73" s="117" t="str">
        <f t="shared" si="3"/>
        <v xml:space="preserve">    Rez_1_3    :BOOL;    //1Отключить УРПН</v>
      </c>
    </row>
    <row r="74" spans="1:9">
      <c r="A74" s="31" t="s">
        <v>68</v>
      </c>
      <c r="B74" s="1467"/>
      <c r="C74" s="920" t="s">
        <v>66</v>
      </c>
      <c r="D74" s="37">
        <v>4</v>
      </c>
      <c r="E74" s="40" t="s">
        <v>67</v>
      </c>
      <c r="F74" s="39"/>
      <c r="G74" s="1454"/>
      <c r="H74" t="s">
        <v>11695</v>
      </c>
      <c r="I74" s="117" t="str">
        <f t="shared" si="3"/>
        <v xml:space="preserve">    Rez_1_4    :BOOL;    //2Аварийное отключение УРПН</v>
      </c>
    </row>
    <row r="75" spans="1:9">
      <c r="A75" s="31" t="s">
        <v>68</v>
      </c>
      <c r="B75" s="1467"/>
      <c r="C75" s="920" t="s">
        <v>66</v>
      </c>
      <c r="D75" s="37">
        <v>5</v>
      </c>
      <c r="E75" s="40" t="s">
        <v>67</v>
      </c>
      <c r="F75" s="39"/>
      <c r="G75" s="1454"/>
      <c r="H75" t="s">
        <v>11696</v>
      </c>
      <c r="I75" s="117" t="str">
        <f t="shared" si="3"/>
        <v xml:space="preserve">    Rez_1_5    :BOOL;    //3Резерв</v>
      </c>
    </row>
    <row r="76" spans="1:9">
      <c r="A76" s="31" t="s">
        <v>68</v>
      </c>
      <c r="B76" s="1467"/>
      <c r="C76" s="920" t="s">
        <v>66</v>
      </c>
      <c r="D76" s="37">
        <v>6</v>
      </c>
      <c r="E76" s="40" t="s">
        <v>67</v>
      </c>
      <c r="F76" s="39"/>
      <c r="G76" s="1454"/>
      <c r="H76" t="s">
        <v>11697</v>
      </c>
      <c r="I76" s="117" t="str">
        <f t="shared" si="3"/>
        <v xml:space="preserve">    Rez_1_6    :BOOL;    //4Резерв</v>
      </c>
    </row>
    <row r="77" spans="1:9">
      <c r="A77" s="31" t="s">
        <v>68</v>
      </c>
      <c r="B77" s="1467"/>
      <c r="C77" s="920" t="s">
        <v>66</v>
      </c>
      <c r="D77" s="37">
        <v>7</v>
      </c>
      <c r="E77" s="40" t="s">
        <v>67</v>
      </c>
      <c r="F77" s="39"/>
      <c r="G77" s="1454"/>
      <c r="H77" t="s">
        <v>11698</v>
      </c>
      <c r="I77" s="117" t="str">
        <f t="shared" si="3"/>
        <v xml:space="preserve">    Rez_1_7    :BOOL;    //5Резерв</v>
      </c>
    </row>
    <row r="78" spans="1:9">
      <c r="A78" s="31" t="s">
        <v>68</v>
      </c>
      <c r="B78" s="1467"/>
      <c r="C78" s="920" t="s">
        <v>66</v>
      </c>
      <c r="D78" s="37">
        <v>8</v>
      </c>
      <c r="E78" s="40" t="s">
        <v>67</v>
      </c>
      <c r="F78" s="39"/>
      <c r="G78" s="1454"/>
      <c r="H78" t="s">
        <v>11699</v>
      </c>
      <c r="I78" s="117" t="str">
        <f t="shared" si="3"/>
        <v xml:space="preserve">    Rez_1_8    :BOOL;    //6Резерв</v>
      </c>
    </row>
    <row r="79" spans="1:9">
      <c r="A79" s="31" t="s">
        <v>68</v>
      </c>
      <c r="B79" s="1467"/>
      <c r="C79" s="920" t="s">
        <v>66</v>
      </c>
      <c r="D79" s="37">
        <v>9</v>
      </c>
      <c r="E79" s="40" t="s">
        <v>67</v>
      </c>
      <c r="F79" s="39"/>
      <c r="G79" s="1454"/>
      <c r="H79" t="s">
        <v>11700</v>
      </c>
      <c r="I79" s="117" t="str">
        <f t="shared" si="3"/>
        <v xml:space="preserve">    Rez_1_9    :BOOL;    //7Резерв</v>
      </c>
    </row>
    <row r="80" spans="1:9">
      <c r="A80" s="31" t="s">
        <v>68</v>
      </c>
      <c r="B80" s="1467"/>
      <c r="C80" s="920" t="s">
        <v>66</v>
      </c>
      <c r="D80" s="37">
        <v>10</v>
      </c>
      <c r="E80" s="40" t="s">
        <v>67</v>
      </c>
      <c r="F80" s="39"/>
      <c r="G80" s="1454"/>
      <c r="H80" t="s">
        <v>11701</v>
      </c>
      <c r="I80" s="117" t="str">
        <f t="shared" si="3"/>
        <v xml:space="preserve">    Rez_1_10    :BOOL;    //8Резерв</v>
      </c>
    </row>
    <row r="81" spans="1:9">
      <c r="A81" s="31" t="s">
        <v>68</v>
      </c>
      <c r="B81" s="1467"/>
      <c r="C81" s="920" t="s">
        <v>66</v>
      </c>
      <c r="D81" s="920">
        <v>11</v>
      </c>
      <c r="E81" s="40" t="s">
        <v>67</v>
      </c>
      <c r="F81" s="41"/>
      <c r="G81" s="1454"/>
      <c r="H81" t="s">
        <v>11702</v>
      </c>
      <c r="I81" s="117" t="str">
        <f t="shared" si="3"/>
        <v xml:space="preserve">    Rez_1_11    :BOOL;    //9Резерв</v>
      </c>
    </row>
    <row r="82" spans="1:9">
      <c r="A82" s="31" t="s">
        <v>68</v>
      </c>
      <c r="B82" s="1467"/>
      <c r="C82" s="920" t="s">
        <v>66</v>
      </c>
      <c r="D82" s="920">
        <v>12</v>
      </c>
      <c r="E82" s="40" t="s">
        <v>67</v>
      </c>
      <c r="F82" s="41"/>
      <c r="G82" s="1454"/>
      <c r="H82" t="s">
        <v>11703</v>
      </c>
      <c r="I82" s="117" t="str">
        <f t="shared" si="3"/>
        <v xml:space="preserve">    Rez_1_12    :BOOL;    //10Резерв</v>
      </c>
    </row>
    <row r="83" spans="1:9">
      <c r="A83" s="31" t="s">
        <v>68</v>
      </c>
      <c r="B83" s="1467"/>
      <c r="C83" s="920" t="s">
        <v>66</v>
      </c>
      <c r="D83" s="920">
        <v>13</v>
      </c>
      <c r="E83" s="40" t="s">
        <v>67</v>
      </c>
      <c r="F83" s="41"/>
      <c r="G83" s="1454"/>
      <c r="H83" t="s">
        <v>11704</v>
      </c>
      <c r="I83" s="117" t="str">
        <f t="shared" si="3"/>
        <v xml:space="preserve">    Rez_1_13    :BOOL;    //11Резерв</v>
      </c>
    </row>
    <row r="84" spans="1:9">
      <c r="A84" s="31" t="s">
        <v>68</v>
      </c>
      <c r="B84" s="1467"/>
      <c r="C84" s="920" t="s">
        <v>66</v>
      </c>
      <c r="D84" s="920">
        <v>14</v>
      </c>
      <c r="E84" s="40" t="s">
        <v>67</v>
      </c>
      <c r="F84" s="41"/>
      <c r="G84" s="1454"/>
      <c r="H84" t="s">
        <v>11705</v>
      </c>
      <c r="I84" s="117" t="str">
        <f t="shared" si="3"/>
        <v xml:space="preserve">    Rez_1_14    :BOOL;    //12Резерв</v>
      </c>
    </row>
    <row r="85" spans="1:9">
      <c r="A85" s="31" t="s">
        <v>68</v>
      </c>
      <c r="B85" s="1467"/>
      <c r="C85" s="920" t="s">
        <v>66</v>
      </c>
      <c r="D85" s="920">
        <v>15</v>
      </c>
      <c r="E85" s="40" t="s">
        <v>67</v>
      </c>
      <c r="F85" s="41"/>
      <c r="G85" s="1454"/>
      <c r="H85" t="s">
        <v>11706</v>
      </c>
      <c r="I85" s="117" t="str">
        <f t="shared" si="3"/>
        <v xml:space="preserve">    Rez_1_15    :BOOL;    //13Резерв</v>
      </c>
    </row>
    <row r="86" spans="1:9">
      <c r="A86" s="31" t="s">
        <v>68</v>
      </c>
      <c r="B86" s="920">
        <v>2</v>
      </c>
      <c r="C86" s="919" t="s">
        <v>159</v>
      </c>
      <c r="D86" s="920"/>
      <c r="E86" s="40" t="s">
        <v>76</v>
      </c>
      <c r="F86" s="41"/>
      <c r="G86" s="35" t="str">
        <f t="shared" si="4"/>
        <v>DataToUPRN[2]</v>
      </c>
      <c r="H86" s="261" t="s">
        <v>112</v>
      </c>
      <c r="I86" s="117" t="str">
        <f t="shared" si="3"/>
        <v xml:space="preserve">    Pgaz_FC1_CT5    :BOOL;    //14Резерв</v>
      </c>
    </row>
    <row r="87" spans="1:9">
      <c r="A87" s="31" t="s">
        <v>68</v>
      </c>
      <c r="B87" s="919">
        <v>4</v>
      </c>
      <c r="C87" s="919" t="s">
        <v>159</v>
      </c>
      <c r="D87" s="920"/>
      <c r="E87" s="40" t="s">
        <v>77</v>
      </c>
      <c r="F87" s="41"/>
      <c r="G87" s="35" t="str">
        <f t="shared" si="4"/>
        <v>DataToUPRN[4]</v>
      </c>
      <c r="H87" s="261" t="s">
        <v>113</v>
      </c>
      <c r="I87" s="117" t="str">
        <f t="shared" si="3"/>
        <v xml:space="preserve">    Pgaz_DP2_CT5    :BOOL;    //15Резерв</v>
      </c>
    </row>
    <row r="88" spans="1:9">
      <c r="A88" s="31" t="s">
        <v>68</v>
      </c>
      <c r="B88" s="919">
        <v>6</v>
      </c>
      <c r="C88" s="919" t="s">
        <v>159</v>
      </c>
      <c r="D88" s="920"/>
      <c r="E88" s="40" t="s">
        <v>78</v>
      </c>
      <c r="F88" s="41"/>
      <c r="G88" s="35" t="str">
        <f t="shared" si="4"/>
        <v>DataToUPRN[6]</v>
      </c>
      <c r="H88" s="261" t="s">
        <v>114</v>
      </c>
      <c r="I88" s="117" t="str">
        <f t="shared" si="3"/>
        <v xml:space="preserve">    Pgaz_FC2_CT10    :DWORD;    //Давление газовой фракии до фильтра ФС-1 стрендера СТ5</v>
      </c>
    </row>
    <row r="89" spans="1:9">
      <c r="A89" s="31" t="s">
        <v>68</v>
      </c>
      <c r="B89" s="919">
        <v>8</v>
      </c>
      <c r="C89" s="919" t="s">
        <v>159</v>
      </c>
      <c r="D89" s="920"/>
      <c r="E89" s="40" t="s">
        <v>79</v>
      </c>
      <c r="F89" s="41"/>
      <c r="G89" s="35" t="str">
        <f t="shared" si="4"/>
        <v>DataToUPRN[8]</v>
      </c>
      <c r="H89" s="261" t="s">
        <v>115</v>
      </c>
      <c r="I89" s="117" t="str">
        <f t="shared" si="3"/>
        <v xml:space="preserve">    Pgaz_DP4_CT10    :DWORD;    //Давление газовой фракции после детонационного предохранителя ДП-2 стендера СТ5</v>
      </c>
    </row>
    <row r="90" spans="1:9">
      <c r="A90" s="31" t="s">
        <v>68</v>
      </c>
      <c r="B90" s="40">
        <v>10</v>
      </c>
      <c r="C90" s="919" t="s">
        <v>64</v>
      </c>
      <c r="D90" s="37"/>
      <c r="E90" s="40" t="s">
        <v>67</v>
      </c>
      <c r="F90" s="39"/>
      <c r="G90" s="35" t="str">
        <f t="shared" si="4"/>
        <v>DataToUPRN[10]</v>
      </c>
    </row>
    <row r="91" spans="1:9">
      <c r="A91" s="31" t="s">
        <v>68</v>
      </c>
      <c r="B91" s="40">
        <v>11</v>
      </c>
      <c r="C91" s="919" t="s">
        <v>64</v>
      </c>
      <c r="D91" s="37"/>
      <c r="E91" s="40" t="s">
        <v>67</v>
      </c>
      <c r="F91" s="39"/>
      <c r="G91" s="35" t="str">
        <f t="shared" si="4"/>
        <v>DataToUPRN[11]</v>
      </c>
    </row>
    <row r="92" spans="1:9">
      <c r="A92" s="31" t="s">
        <v>68</v>
      </c>
      <c r="B92" s="40">
        <v>12</v>
      </c>
      <c r="C92" s="919" t="s">
        <v>64</v>
      </c>
      <c r="D92" s="37"/>
      <c r="E92" s="40" t="s">
        <v>67</v>
      </c>
      <c r="F92" s="39"/>
      <c r="G92" s="35" t="str">
        <f t="shared" si="4"/>
        <v>DataToUPRN[12]</v>
      </c>
    </row>
    <row r="93" spans="1:9">
      <c r="A93" s="31" t="s">
        <v>68</v>
      </c>
      <c r="B93" s="40">
        <v>13</v>
      </c>
      <c r="C93" s="919" t="s">
        <v>64</v>
      </c>
      <c r="D93" s="37"/>
      <c r="E93" s="40" t="s">
        <v>67</v>
      </c>
      <c r="F93" s="39"/>
      <c r="G93" s="35" t="str">
        <f t="shared" si="4"/>
        <v>DataToUPRN[13]</v>
      </c>
    </row>
    <row r="94" spans="1:9">
      <c r="A94" s="31" t="s">
        <v>68</v>
      </c>
      <c r="B94" s="40">
        <v>14</v>
      </c>
      <c r="C94" s="919" t="s">
        <v>64</v>
      </c>
      <c r="D94" s="37"/>
      <c r="E94" s="40" t="s">
        <v>67</v>
      </c>
      <c r="F94" s="39"/>
      <c r="G94" s="35" t="str">
        <f t="shared" si="4"/>
        <v>DataToUPRN[14]</v>
      </c>
    </row>
    <row r="95" spans="1:9">
      <c r="A95" s="31" t="s">
        <v>68</v>
      </c>
      <c r="B95" s="40">
        <v>15</v>
      </c>
      <c r="C95" s="919" t="s">
        <v>64</v>
      </c>
      <c r="D95" s="37"/>
      <c r="E95" s="40" t="s">
        <v>67</v>
      </c>
      <c r="F95" s="39"/>
      <c r="G95" s="35" t="str">
        <f t="shared" si="4"/>
        <v>DataToUPRN[15]</v>
      </c>
    </row>
    <row r="96" spans="1:9">
      <c r="A96" s="31" t="s">
        <v>68</v>
      </c>
      <c r="B96" s="40">
        <v>16</v>
      </c>
      <c r="C96" s="919" t="s">
        <v>64</v>
      </c>
      <c r="D96" s="37"/>
      <c r="E96" s="40" t="s">
        <v>67</v>
      </c>
      <c r="F96" s="39"/>
      <c r="G96" s="35" t="str">
        <f t="shared" si="4"/>
        <v>DataToUPRN[16]</v>
      </c>
    </row>
    <row r="97" spans="1:7">
      <c r="A97" s="31" t="s">
        <v>68</v>
      </c>
      <c r="B97" s="40">
        <v>17</v>
      </c>
      <c r="C97" s="919" t="s">
        <v>64</v>
      </c>
      <c r="D97" s="920"/>
      <c r="E97" s="40" t="s">
        <v>67</v>
      </c>
      <c r="F97" s="41"/>
      <c r="G97" s="35" t="str">
        <f t="shared" si="4"/>
        <v>DataToUPRN[17]</v>
      </c>
    </row>
    <row r="98" spans="1:7">
      <c r="A98" s="31" t="s">
        <v>68</v>
      </c>
      <c r="B98" s="40">
        <v>18</v>
      </c>
      <c r="C98" s="919" t="s">
        <v>64</v>
      </c>
      <c r="D98" s="920"/>
      <c r="E98" s="40" t="s">
        <v>67</v>
      </c>
      <c r="F98" s="41"/>
      <c r="G98" s="35" t="str">
        <f t="shared" si="4"/>
        <v>DataToUPRN[18]</v>
      </c>
    </row>
    <row r="99" spans="1:7">
      <c r="A99" s="31" t="s">
        <v>68</v>
      </c>
      <c r="B99" s="40">
        <v>19</v>
      </c>
      <c r="C99" s="919" t="s">
        <v>64</v>
      </c>
      <c r="D99" s="920"/>
      <c r="E99" s="40" t="s">
        <v>67</v>
      </c>
      <c r="F99" s="41"/>
      <c r="G99" s="35" t="str">
        <f t="shared" si="4"/>
        <v>DataToUPRN[19]</v>
      </c>
    </row>
    <row r="100" spans="1:7">
      <c r="A100" s="31" t="s">
        <v>68</v>
      </c>
      <c r="B100" s="40">
        <v>20</v>
      </c>
      <c r="C100" s="919" t="s">
        <v>64</v>
      </c>
      <c r="D100" s="920"/>
      <c r="E100" s="40" t="s">
        <v>67</v>
      </c>
      <c r="F100" s="41"/>
      <c r="G100" s="35" t="str">
        <f t="shared" si="4"/>
        <v>DataToUPRN[20]</v>
      </c>
    </row>
    <row r="101" spans="1:7">
      <c r="A101" s="31" t="s">
        <v>68</v>
      </c>
      <c r="B101" s="40">
        <v>21</v>
      </c>
      <c r="C101" s="919" t="s">
        <v>64</v>
      </c>
      <c r="D101" s="920"/>
      <c r="E101" s="40" t="s">
        <v>67</v>
      </c>
      <c r="F101" s="41"/>
      <c r="G101" s="35" t="str">
        <f t="shared" si="4"/>
        <v>DataToUPRN[21]</v>
      </c>
    </row>
    <row r="102" spans="1:7">
      <c r="A102" s="31" t="s">
        <v>68</v>
      </c>
      <c r="B102" s="40">
        <v>22</v>
      </c>
      <c r="C102" s="919" t="s">
        <v>64</v>
      </c>
      <c r="D102" s="920"/>
      <c r="E102" s="40" t="s">
        <v>67</v>
      </c>
      <c r="F102" s="41"/>
      <c r="G102" s="35" t="str">
        <f t="shared" si="4"/>
        <v>DataToUPRN[22]</v>
      </c>
    </row>
    <row r="103" spans="1:7">
      <c r="A103" s="31" t="s">
        <v>68</v>
      </c>
      <c r="B103" s="40">
        <v>23</v>
      </c>
      <c r="C103" s="919" t="s">
        <v>64</v>
      </c>
      <c r="D103" s="920"/>
      <c r="E103" s="40" t="s">
        <v>67</v>
      </c>
      <c r="F103" s="41"/>
      <c r="G103" s="35" t="str">
        <f t="shared" si="4"/>
        <v>DataToUPRN[23]</v>
      </c>
    </row>
    <row r="104" spans="1:7">
      <c r="A104" s="31" t="s">
        <v>68</v>
      </c>
      <c r="B104" s="40">
        <v>24</v>
      </c>
      <c r="C104" s="919" t="s">
        <v>64</v>
      </c>
      <c r="D104" s="920"/>
      <c r="E104" s="40" t="s">
        <v>67</v>
      </c>
      <c r="F104" s="41"/>
      <c r="G104" s="35" t="str">
        <f t="shared" si="4"/>
        <v>DataToUPRN[24]</v>
      </c>
    </row>
    <row r="105" spans="1:7">
      <c r="A105" s="31" t="s">
        <v>68</v>
      </c>
      <c r="B105" s="40">
        <v>25</v>
      </c>
      <c r="C105" s="919" t="s">
        <v>64</v>
      </c>
      <c r="D105" s="920"/>
      <c r="E105" s="40" t="s">
        <v>67</v>
      </c>
      <c r="F105" s="41"/>
      <c r="G105" s="35" t="str">
        <f t="shared" si="4"/>
        <v>DataToUPRN[25]</v>
      </c>
    </row>
    <row r="106" spans="1:7">
      <c r="A106" s="31" t="s">
        <v>68</v>
      </c>
      <c r="B106" s="40">
        <v>26</v>
      </c>
      <c r="C106" s="919" t="s">
        <v>64</v>
      </c>
      <c r="D106" s="920"/>
      <c r="E106" s="40" t="s">
        <v>67</v>
      </c>
      <c r="F106" s="41"/>
      <c r="G106" s="35" t="str">
        <f t="shared" si="4"/>
        <v>DataToUPRN[26]</v>
      </c>
    </row>
    <row r="107" spans="1:7">
      <c r="A107" s="31" t="s">
        <v>68</v>
      </c>
      <c r="B107" s="40">
        <v>27</v>
      </c>
      <c r="C107" s="919" t="s">
        <v>64</v>
      </c>
      <c r="D107" s="920"/>
      <c r="E107" s="40" t="s">
        <v>67</v>
      </c>
      <c r="F107" s="41"/>
      <c r="G107" s="35" t="str">
        <f t="shared" si="4"/>
        <v>DataToUPRN[27]</v>
      </c>
    </row>
    <row r="108" spans="1:7">
      <c r="A108" s="31" t="s">
        <v>68</v>
      </c>
      <c r="B108" s="40">
        <v>28</v>
      </c>
      <c r="C108" s="919" t="s">
        <v>64</v>
      </c>
      <c r="D108" s="920"/>
      <c r="E108" s="40" t="s">
        <v>67</v>
      </c>
      <c r="F108" s="41"/>
      <c r="G108" s="35" t="str">
        <f t="shared" si="4"/>
        <v>DataToUPRN[28]</v>
      </c>
    </row>
    <row r="109" spans="1:7">
      <c r="A109" s="31" t="s">
        <v>68</v>
      </c>
      <c r="B109" s="40">
        <v>29</v>
      </c>
      <c r="C109" s="919" t="s">
        <v>64</v>
      </c>
      <c r="D109" s="920"/>
      <c r="E109" s="40" t="s">
        <v>67</v>
      </c>
      <c r="F109" s="41"/>
      <c r="G109" s="35" t="str">
        <f t="shared" si="4"/>
        <v>DataToUPRN[29]</v>
      </c>
    </row>
    <row r="110" spans="1:7">
      <c r="A110" s="31" t="s">
        <v>68</v>
      </c>
      <c r="B110" s="40">
        <v>30</v>
      </c>
      <c r="C110" s="919" t="s">
        <v>64</v>
      </c>
      <c r="D110" s="920"/>
      <c r="E110" s="40" t="s">
        <v>67</v>
      </c>
      <c r="F110" s="41"/>
      <c r="G110" s="35" t="str">
        <f t="shared" si="4"/>
        <v>DataToUPRN[30]</v>
      </c>
    </row>
    <row r="111" spans="1:7">
      <c r="A111" s="31" t="s">
        <v>68</v>
      </c>
      <c r="B111" s="40">
        <v>31</v>
      </c>
      <c r="C111" s="919" t="s">
        <v>64</v>
      </c>
      <c r="D111" s="920"/>
      <c r="E111" s="40" t="s">
        <v>67</v>
      </c>
      <c r="F111" s="41"/>
      <c r="G111" s="35" t="str">
        <f t="shared" si="4"/>
        <v>DataToUPRN[31]</v>
      </c>
    </row>
    <row r="112" spans="1:7">
      <c r="A112" s="31" t="s">
        <v>68</v>
      </c>
      <c r="B112" s="40">
        <v>32</v>
      </c>
      <c r="C112" s="919" t="s">
        <v>64</v>
      </c>
      <c r="D112" s="920"/>
      <c r="E112" s="40" t="s">
        <v>67</v>
      </c>
      <c r="F112" s="41"/>
      <c r="G112" s="35" t="str">
        <f t="shared" si="4"/>
        <v>DataToUPRN[32]</v>
      </c>
    </row>
    <row r="113" spans="1:7">
      <c r="A113" s="31" t="s">
        <v>68</v>
      </c>
      <c r="B113" s="40">
        <v>33</v>
      </c>
      <c r="C113" s="919" t="s">
        <v>64</v>
      </c>
      <c r="D113" s="920"/>
      <c r="E113" s="40" t="s">
        <v>67</v>
      </c>
      <c r="F113" s="41"/>
      <c r="G113" s="35" t="str">
        <f t="shared" si="4"/>
        <v>DataToUPRN[33]</v>
      </c>
    </row>
    <row r="114" spans="1:7">
      <c r="A114" s="31" t="s">
        <v>68</v>
      </c>
      <c r="B114" s="40">
        <v>34</v>
      </c>
      <c r="C114" s="919" t="s">
        <v>64</v>
      </c>
      <c r="D114" s="920"/>
      <c r="E114" s="40" t="s">
        <v>67</v>
      </c>
      <c r="F114" s="41"/>
      <c r="G114" s="35" t="str">
        <f t="shared" si="4"/>
        <v>DataToUPRN[34]</v>
      </c>
    </row>
    <row r="115" spans="1:7">
      <c r="A115" s="31" t="s">
        <v>68</v>
      </c>
      <c r="B115" s="40">
        <v>35</v>
      </c>
      <c r="C115" s="919" t="s">
        <v>64</v>
      </c>
      <c r="D115" s="920"/>
      <c r="E115" s="40" t="s">
        <v>67</v>
      </c>
      <c r="F115" s="41"/>
      <c r="G115" s="35" t="str">
        <f t="shared" si="4"/>
        <v>DataToUPRN[35]</v>
      </c>
    </row>
    <row r="116" spans="1:7">
      <c r="A116" s="31" t="s">
        <v>68</v>
      </c>
      <c r="B116" s="40">
        <v>36</v>
      </c>
      <c r="C116" s="919" t="s">
        <v>64</v>
      </c>
      <c r="D116" s="920"/>
      <c r="E116" s="40" t="s">
        <v>67</v>
      </c>
      <c r="F116" s="41"/>
      <c r="G116" s="35" t="str">
        <f t="shared" si="4"/>
        <v>DataToUPRN[36]</v>
      </c>
    </row>
    <row r="117" spans="1:7">
      <c r="A117" s="31" t="s">
        <v>68</v>
      </c>
      <c r="B117" s="40">
        <v>37</v>
      </c>
      <c r="C117" s="919" t="s">
        <v>64</v>
      </c>
      <c r="D117" s="920"/>
      <c r="E117" s="40" t="s">
        <v>67</v>
      </c>
      <c r="F117" s="41"/>
      <c r="G117" s="35" t="str">
        <f t="shared" si="4"/>
        <v>DataToUPRN[37]</v>
      </c>
    </row>
    <row r="118" spans="1:7">
      <c r="A118" s="31" t="s">
        <v>68</v>
      </c>
      <c r="B118" s="40">
        <v>38</v>
      </c>
      <c r="C118" s="919" t="s">
        <v>64</v>
      </c>
      <c r="D118" s="920"/>
      <c r="E118" s="40" t="s">
        <v>67</v>
      </c>
      <c r="F118" s="41"/>
      <c r="G118" s="35" t="str">
        <f t="shared" si="4"/>
        <v>DataToUPRN[38]</v>
      </c>
    </row>
    <row r="119" spans="1:7">
      <c r="A119" s="31" t="s">
        <v>68</v>
      </c>
      <c r="B119" s="40">
        <v>39</v>
      </c>
      <c r="C119" s="919" t="s">
        <v>64</v>
      </c>
      <c r="D119" s="920"/>
      <c r="E119" s="40" t="s">
        <v>67</v>
      </c>
      <c r="F119" s="41"/>
      <c r="G119" s="35" t="str">
        <f t="shared" si="4"/>
        <v>DataToUPRN[39]</v>
      </c>
    </row>
    <row r="120" spans="1:7">
      <c r="A120" s="31" t="s">
        <v>68</v>
      </c>
      <c r="B120" s="40">
        <v>40</v>
      </c>
      <c r="C120" s="919" t="s">
        <v>64</v>
      </c>
      <c r="D120" s="920"/>
      <c r="E120" s="40" t="s">
        <v>67</v>
      </c>
      <c r="F120" s="41"/>
      <c r="G120" s="35" t="str">
        <f t="shared" si="4"/>
        <v>DataToUPRN[40]</v>
      </c>
    </row>
    <row r="121" spans="1:7">
      <c r="A121" s="31" t="s">
        <v>68</v>
      </c>
      <c r="B121" s="40">
        <v>41</v>
      </c>
      <c r="C121" s="919" t="s">
        <v>64</v>
      </c>
      <c r="D121" s="920"/>
      <c r="E121" s="40" t="s">
        <v>67</v>
      </c>
      <c r="F121" s="41"/>
      <c r="G121" s="35" t="str">
        <f t="shared" si="4"/>
        <v>DataToUPRN[41]</v>
      </c>
    </row>
    <row r="122" spans="1:7">
      <c r="A122" s="31" t="s">
        <v>68</v>
      </c>
      <c r="B122" s="40">
        <v>42</v>
      </c>
      <c r="C122" s="919" t="s">
        <v>64</v>
      </c>
      <c r="D122" s="920"/>
      <c r="E122" s="40" t="s">
        <v>67</v>
      </c>
      <c r="F122" s="41"/>
      <c r="G122" s="35" t="str">
        <f t="shared" si="4"/>
        <v>DataToUPRN[42]</v>
      </c>
    </row>
    <row r="123" spans="1:7">
      <c r="A123" s="31" t="s">
        <v>68</v>
      </c>
      <c r="B123" s="40">
        <v>43</v>
      </c>
      <c r="C123" s="919" t="s">
        <v>64</v>
      </c>
      <c r="D123" s="920"/>
      <c r="E123" s="40" t="s">
        <v>67</v>
      </c>
      <c r="F123" s="41"/>
      <c r="G123" s="35" t="str">
        <f t="shared" si="4"/>
        <v>DataToUPRN[43]</v>
      </c>
    </row>
    <row r="124" spans="1:7">
      <c r="A124" s="31" t="s">
        <v>68</v>
      </c>
      <c r="B124" s="40">
        <v>44</v>
      </c>
      <c r="C124" s="919" t="s">
        <v>64</v>
      </c>
      <c r="D124" s="920"/>
      <c r="E124" s="40" t="s">
        <v>67</v>
      </c>
      <c r="F124" s="41"/>
      <c r="G124" s="35" t="str">
        <f t="shared" si="4"/>
        <v>DataToUPRN[44]</v>
      </c>
    </row>
    <row r="125" spans="1:7">
      <c r="A125" s="31" t="s">
        <v>68</v>
      </c>
      <c r="B125" s="40">
        <v>45</v>
      </c>
      <c r="C125" s="919" t="s">
        <v>64</v>
      </c>
      <c r="D125" s="920"/>
      <c r="E125" s="40" t="s">
        <v>67</v>
      </c>
      <c r="F125" s="41"/>
      <c r="G125" s="35" t="str">
        <f t="shared" si="4"/>
        <v>DataToUPRN[45]</v>
      </c>
    </row>
    <row r="126" spans="1:7">
      <c r="A126" s="31" t="s">
        <v>68</v>
      </c>
      <c r="B126" s="40">
        <v>46</v>
      </c>
      <c r="C126" s="919" t="s">
        <v>64</v>
      </c>
      <c r="D126" s="920"/>
      <c r="E126" s="40" t="s">
        <v>67</v>
      </c>
      <c r="F126" s="41"/>
      <c r="G126" s="35" t="str">
        <f t="shared" si="4"/>
        <v>DataToUPRN[46]</v>
      </c>
    </row>
    <row r="127" spans="1:7">
      <c r="A127" s="31" t="s">
        <v>68</v>
      </c>
      <c r="B127" s="40">
        <v>47</v>
      </c>
      <c r="C127" s="919" t="s">
        <v>64</v>
      </c>
      <c r="D127" s="920"/>
      <c r="E127" s="40" t="s">
        <v>67</v>
      </c>
      <c r="F127" s="41"/>
      <c r="G127" s="35" t="str">
        <f t="shared" si="4"/>
        <v>DataToUPRN[47]</v>
      </c>
    </row>
    <row r="128" spans="1:7">
      <c r="A128" s="31" t="s">
        <v>68</v>
      </c>
      <c r="B128" s="40">
        <v>48</v>
      </c>
      <c r="C128" s="919" t="s">
        <v>64</v>
      </c>
      <c r="D128" s="920"/>
      <c r="E128" s="40" t="s">
        <v>67</v>
      </c>
      <c r="F128" s="41"/>
      <c r="G128" s="35" t="str">
        <f t="shared" si="4"/>
        <v>DataToUPRN[48]</v>
      </c>
    </row>
    <row r="129" spans="1:7">
      <c r="A129" s="31" t="s">
        <v>68</v>
      </c>
      <c r="B129" s="40">
        <v>49</v>
      </c>
      <c r="C129" s="919" t="s">
        <v>64</v>
      </c>
      <c r="D129" s="920"/>
      <c r="E129" s="40" t="s">
        <v>67</v>
      </c>
      <c r="F129" s="41"/>
      <c r="G129" s="35" t="str">
        <f t="shared" si="4"/>
        <v>DataToUPRN[49]</v>
      </c>
    </row>
    <row r="130" spans="1:7">
      <c r="A130" s="31"/>
      <c r="B130" s="33"/>
      <c r="C130" s="919"/>
      <c r="D130" s="920"/>
      <c r="E130" s="40"/>
      <c r="F130" s="41"/>
      <c r="G130" s="1004"/>
    </row>
  </sheetData>
  <mergeCells count="6">
    <mergeCell ref="G70:G85"/>
    <mergeCell ref="A2:F2"/>
    <mergeCell ref="B4:B19"/>
    <mergeCell ref="G4:G19"/>
    <mergeCell ref="A68:F68"/>
    <mergeCell ref="B70:B85"/>
  </mergeCells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15B0A-43C8-4D63-83CF-2A63A3C3BD79}">
  <sheetPr codeName="Лист4">
    <tabColor theme="8" tint="0.39997558519241921"/>
  </sheetPr>
  <dimension ref="A1:I173"/>
  <sheetViews>
    <sheetView topLeftCell="A22" workbookViewId="0">
      <selection activeCell="E5" sqref="E5"/>
    </sheetView>
  </sheetViews>
  <sheetFormatPr defaultRowHeight="15"/>
  <cols>
    <col min="1" max="1" width="13.85546875" bestFit="1" customWidth="1"/>
    <col min="3" max="3" width="12.85546875" bestFit="1" customWidth="1"/>
    <col min="5" max="5" width="113" bestFit="1" customWidth="1"/>
    <col min="6" max="6" width="13.42578125" bestFit="1" customWidth="1"/>
    <col min="7" max="7" width="17.42578125" bestFit="1" customWidth="1"/>
    <col min="8" max="8" width="18.570312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148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"DataFromSaPK[" &amp; B3-50 &amp; "]"</f>
        <v>DataFromSaPK[0]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t="s">
        <v>116</v>
      </c>
      <c r="F4" s="39"/>
      <c r="G4" s="1454" t="str">
        <f t="shared" ref="G4:G67" si="0">"DataFromSaPK[" &amp; B4-50 &amp; "]"</f>
        <v>DataFromSaPK[1]</v>
      </c>
      <c r="H4" t="s">
        <v>121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t="s">
        <v>117</v>
      </c>
      <c r="F5" s="39"/>
      <c r="G5" s="1454" t="str">
        <f t="shared" si="0"/>
        <v>DataFromSaPK[-50]</v>
      </c>
      <c r="H5" t="s">
        <v>120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s="40" t="s">
        <v>67</v>
      </c>
      <c r="F6" s="39"/>
      <c r="G6" s="1454" t="str">
        <f t="shared" si="0"/>
        <v>DataFromSaPK[-50]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s="40" t="s">
        <v>67</v>
      </c>
      <c r="F7" s="39"/>
      <c r="G7" s="1454" t="str">
        <f t="shared" si="0"/>
        <v>DataFromSaPK[-50]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s="40" t="s">
        <v>67</v>
      </c>
      <c r="F8" s="39"/>
      <c r="G8" s="1454" t="str">
        <f t="shared" si="0"/>
        <v>DataFromSaPK[-50]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s="40" t="s">
        <v>67</v>
      </c>
      <c r="F9" s="39"/>
      <c r="G9" s="1454" t="str">
        <f t="shared" si="0"/>
        <v>DataFromSaPK[-50]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s="40" t="s">
        <v>67</v>
      </c>
      <c r="F10" s="39"/>
      <c r="G10" s="1454" t="str">
        <f t="shared" si="0"/>
        <v>DataFromSaPK[-50]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s="40" t="s">
        <v>67</v>
      </c>
      <c r="F11" s="39"/>
      <c r="G11" s="1454" t="str">
        <f t="shared" si="0"/>
        <v>DataFromSaPK[-50]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s="40" t="s">
        <v>67</v>
      </c>
      <c r="F12" s="41"/>
      <c r="G12" s="1454" t="str">
        <f t="shared" si="0"/>
        <v>DataFromSaPK[-50]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s="40" t="s">
        <v>67</v>
      </c>
      <c r="F13" s="41"/>
      <c r="G13" s="1454" t="str">
        <f t="shared" si="0"/>
        <v>DataFromSaPK[-50]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s="40" t="s">
        <v>67</v>
      </c>
      <c r="F14" s="41"/>
      <c r="G14" s="1454" t="str">
        <f t="shared" si="0"/>
        <v>DataFromSaPK[-50]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s="40" t="s">
        <v>67</v>
      </c>
      <c r="F15" s="41"/>
      <c r="G15" s="1454" t="str">
        <f t="shared" si="0"/>
        <v>DataFromSaPK[-50]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s="40" t="s">
        <v>67</v>
      </c>
      <c r="F16" s="41"/>
      <c r="G16" s="1454" t="str">
        <f t="shared" si="0"/>
        <v>DataFromSaPK[-50]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">
        <v>67</v>
      </c>
      <c r="F17" s="41"/>
      <c r="G17" s="1454" t="str">
        <f t="shared" si="0"/>
        <v>DataFromSaPK[-50]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">
        <v>67</v>
      </c>
      <c r="F18" s="41"/>
      <c r="G18" s="1454" t="str">
        <f t="shared" si="0"/>
        <v>DataFromSaPK[-50]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67</v>
      </c>
      <c r="F19" s="41"/>
      <c r="G19" s="1454" t="str">
        <f t="shared" si="0"/>
        <v>DataFromSaPK[-50]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67</v>
      </c>
      <c r="F20" s="34"/>
      <c r="G20" s="1454" t="str">
        <f t="shared" si="0"/>
        <v>DataFromSaPK[2]</v>
      </c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67</v>
      </c>
      <c r="F21" s="34"/>
      <c r="G21" s="1454" t="str">
        <f t="shared" si="0"/>
        <v>DataFromSaPK[-50]</v>
      </c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67</v>
      </c>
      <c r="F22" s="34"/>
      <c r="G22" s="1454" t="str">
        <f t="shared" si="0"/>
        <v>DataFromSaPK[-50]</v>
      </c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67</v>
      </c>
      <c r="F23" s="34"/>
      <c r="G23" s="1454" t="str">
        <f t="shared" si="0"/>
        <v>DataFromSaPK[-50]</v>
      </c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67</v>
      </c>
      <c r="F24" s="34"/>
      <c r="G24" s="1454" t="str">
        <f t="shared" si="0"/>
        <v>DataFromSaPK[-50]</v>
      </c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67</v>
      </c>
      <c r="F25" s="34"/>
      <c r="G25" s="1454" t="str">
        <f t="shared" si="0"/>
        <v>DataFromSaPK[-50]</v>
      </c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67</v>
      </c>
      <c r="F26" s="34"/>
      <c r="G26" s="1454" t="str">
        <f t="shared" si="0"/>
        <v>DataFromSaPK[-50]</v>
      </c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67</v>
      </c>
      <c r="F27" s="34"/>
      <c r="G27" s="1454" t="str">
        <f t="shared" si="0"/>
        <v>DataFromSaPK[-50]</v>
      </c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67</v>
      </c>
      <c r="F28" s="34"/>
      <c r="G28" s="1454" t="str">
        <f t="shared" si="0"/>
        <v>DataFromSaPK[-50]</v>
      </c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67</v>
      </c>
      <c r="F29" s="34"/>
      <c r="G29" s="1454" t="str">
        <f t="shared" si="0"/>
        <v>DataFromSaPK[-50]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DataFromSaPK[-50]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DataFromSaPK[-50]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DataFromSaPK[-50]</v>
      </c>
    </row>
    <row r="33" spans="1:7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DataFromSaPK[-50]</v>
      </c>
    </row>
    <row r="34" spans="1:7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DataFromSaPK[-50]</v>
      </c>
    </row>
    <row r="35" spans="1:7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DataFromSaPK[-50]</v>
      </c>
    </row>
    <row r="36" spans="1:7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DataFromSaPK[3]</v>
      </c>
    </row>
    <row r="37" spans="1:7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DataFromSaPK[-50]</v>
      </c>
    </row>
    <row r="38" spans="1:7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DataFromSaPK[-50]</v>
      </c>
    </row>
    <row r="39" spans="1:7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DataFromSaPK[-50]</v>
      </c>
    </row>
    <row r="40" spans="1:7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DataFromSaPK[-50]</v>
      </c>
    </row>
    <row r="41" spans="1:7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DataFromSaPK[-50]</v>
      </c>
    </row>
    <row r="42" spans="1:7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DataFromSaPK[-50]</v>
      </c>
    </row>
    <row r="43" spans="1:7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DataFromSaPK[-50]</v>
      </c>
    </row>
    <row r="44" spans="1:7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DataFromSaPK[-50]</v>
      </c>
    </row>
    <row r="45" spans="1:7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DataFromSaPK[-50]</v>
      </c>
    </row>
    <row r="46" spans="1:7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DataFromSaPK[-50]</v>
      </c>
    </row>
    <row r="47" spans="1:7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DataFromSaPK[-50]</v>
      </c>
    </row>
    <row r="48" spans="1:7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DataFromSaPK[-50]</v>
      </c>
    </row>
    <row r="49" spans="1:7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DataFromSaPK[-50]</v>
      </c>
    </row>
    <row r="50" spans="1:7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DataFromSaPK[-50]</v>
      </c>
    </row>
    <row r="51" spans="1:7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DataFromSaPK[-50]</v>
      </c>
    </row>
    <row r="52" spans="1:7">
      <c r="A52" s="31" t="s">
        <v>63</v>
      </c>
      <c r="B52" s="36">
        <v>54</v>
      </c>
      <c r="C52" s="36" t="s">
        <v>64</v>
      </c>
      <c r="D52" s="36"/>
      <c r="E52" s="40" t="s">
        <v>67</v>
      </c>
      <c r="F52" s="34"/>
      <c r="G52" s="35" t="str">
        <f t="shared" si="0"/>
        <v>DataFromSaPK[4]</v>
      </c>
    </row>
    <row r="53" spans="1:7">
      <c r="A53" s="31" t="s">
        <v>63</v>
      </c>
      <c r="B53" s="36">
        <v>55</v>
      </c>
      <c r="C53" s="36" t="s">
        <v>64</v>
      </c>
      <c r="D53" s="36"/>
      <c r="E53" s="40" t="s">
        <v>67</v>
      </c>
      <c r="F53" s="34"/>
      <c r="G53" s="35" t="str">
        <f t="shared" si="0"/>
        <v>DataFromSaPK[5]</v>
      </c>
    </row>
    <row r="54" spans="1:7">
      <c r="A54" s="31" t="s">
        <v>63</v>
      </c>
      <c r="B54" s="36">
        <v>56</v>
      </c>
      <c r="C54" s="36" t="s">
        <v>64</v>
      </c>
      <c r="D54" s="36"/>
      <c r="E54" s="40" t="s">
        <v>67</v>
      </c>
      <c r="F54" s="34"/>
      <c r="G54" s="35" t="str">
        <f t="shared" si="0"/>
        <v>DataFromSaPK[6]</v>
      </c>
    </row>
    <row r="55" spans="1:7">
      <c r="A55" s="31" t="s">
        <v>63</v>
      </c>
      <c r="B55" s="36">
        <v>57</v>
      </c>
      <c r="C55" s="36" t="s">
        <v>64</v>
      </c>
      <c r="D55" s="36"/>
      <c r="E55" s="40" t="s">
        <v>67</v>
      </c>
      <c r="F55" s="34"/>
      <c r="G55" s="35" t="str">
        <f t="shared" si="0"/>
        <v>DataFromSaPK[7]</v>
      </c>
    </row>
    <row r="56" spans="1:7">
      <c r="A56" s="31" t="s">
        <v>63</v>
      </c>
      <c r="B56" s="36">
        <v>58</v>
      </c>
      <c r="C56" s="36" t="s">
        <v>64</v>
      </c>
      <c r="D56" s="36"/>
      <c r="E56" s="40" t="s">
        <v>67</v>
      </c>
      <c r="F56" s="34"/>
      <c r="G56" s="35" t="str">
        <f t="shared" si="0"/>
        <v>DataFromSaPK[8]</v>
      </c>
    </row>
    <row r="57" spans="1:7">
      <c r="A57" s="31" t="s">
        <v>63</v>
      </c>
      <c r="B57" s="36">
        <v>59</v>
      </c>
      <c r="C57" s="36" t="s">
        <v>64</v>
      </c>
      <c r="D57" s="36"/>
      <c r="E57" s="40" t="s">
        <v>67</v>
      </c>
      <c r="F57" s="34"/>
      <c r="G57" s="35" t="str">
        <f t="shared" si="0"/>
        <v>DataFromSaPK[9]</v>
      </c>
    </row>
    <row r="58" spans="1:7">
      <c r="A58" s="31" t="s">
        <v>63</v>
      </c>
      <c r="B58" s="36">
        <v>60</v>
      </c>
      <c r="C58" s="36" t="s">
        <v>64</v>
      </c>
      <c r="D58" s="36"/>
      <c r="E58" s="40" t="s">
        <v>67</v>
      </c>
      <c r="F58" s="42"/>
      <c r="G58" s="35" t="str">
        <f t="shared" si="0"/>
        <v>DataFromSaPK[10]</v>
      </c>
    </row>
    <row r="59" spans="1:7">
      <c r="A59" s="31" t="s">
        <v>63</v>
      </c>
      <c r="B59" s="36">
        <v>61</v>
      </c>
      <c r="C59" s="36" t="s">
        <v>64</v>
      </c>
      <c r="D59" s="36"/>
      <c r="E59" s="40" t="s">
        <v>67</v>
      </c>
      <c r="F59" s="42"/>
      <c r="G59" s="35" t="str">
        <f t="shared" si="0"/>
        <v>DataFromSaPK[11]</v>
      </c>
    </row>
    <row r="60" spans="1:7">
      <c r="A60" s="31" t="s">
        <v>63</v>
      </c>
      <c r="B60" s="36">
        <v>62</v>
      </c>
      <c r="C60" s="36" t="s">
        <v>64</v>
      </c>
      <c r="D60" s="36"/>
      <c r="E60" s="40" t="s">
        <v>67</v>
      </c>
      <c r="F60" s="42"/>
      <c r="G60" s="35" t="str">
        <f t="shared" si="0"/>
        <v>DataFromSaPK[12]</v>
      </c>
    </row>
    <row r="61" spans="1:7">
      <c r="A61" s="31" t="s">
        <v>63</v>
      </c>
      <c r="B61" s="36">
        <v>63</v>
      </c>
      <c r="C61" s="36" t="s">
        <v>64</v>
      </c>
      <c r="D61" s="36"/>
      <c r="E61" s="40" t="s">
        <v>67</v>
      </c>
      <c r="F61" s="42"/>
      <c r="G61" s="35" t="str">
        <f t="shared" si="0"/>
        <v>DataFromSaPK[13]</v>
      </c>
    </row>
    <row r="62" spans="1:7">
      <c r="A62" s="31" t="s">
        <v>63</v>
      </c>
      <c r="B62" s="36">
        <v>64</v>
      </c>
      <c r="C62" s="36" t="s">
        <v>64</v>
      </c>
      <c r="D62" s="36"/>
      <c r="E62" s="40" t="s">
        <v>67</v>
      </c>
      <c r="F62" s="42"/>
      <c r="G62" s="35" t="str">
        <f t="shared" si="0"/>
        <v>DataFromSaPK[14]</v>
      </c>
    </row>
    <row r="63" spans="1:7">
      <c r="A63" s="31" t="s">
        <v>63</v>
      </c>
      <c r="B63" s="36">
        <v>65</v>
      </c>
      <c r="C63" s="36" t="s">
        <v>64</v>
      </c>
      <c r="D63" s="36"/>
      <c r="E63" s="40" t="s">
        <v>67</v>
      </c>
      <c r="F63" s="42"/>
      <c r="G63" s="35" t="str">
        <f t="shared" si="0"/>
        <v>DataFromSaPK[15]</v>
      </c>
    </row>
    <row r="64" spans="1:7">
      <c r="A64" s="31" t="s">
        <v>63</v>
      </c>
      <c r="B64" s="36">
        <v>66</v>
      </c>
      <c r="C64" s="36" t="s">
        <v>64</v>
      </c>
      <c r="D64" s="36"/>
      <c r="E64" s="40" t="s">
        <v>67</v>
      </c>
      <c r="F64" s="42"/>
      <c r="G64" s="35" t="str">
        <f t="shared" si="0"/>
        <v>DataFromSaPK[16]</v>
      </c>
    </row>
    <row r="65" spans="1:9">
      <c r="A65" s="31" t="s">
        <v>63</v>
      </c>
      <c r="B65" s="36">
        <v>67</v>
      </c>
      <c r="C65" s="36" t="s">
        <v>64</v>
      </c>
      <c r="D65" s="36"/>
      <c r="E65" s="40" t="s">
        <v>67</v>
      </c>
      <c r="F65" s="42"/>
      <c r="G65" s="35" t="str">
        <f t="shared" si="0"/>
        <v>DataFromSaPK[17]</v>
      </c>
    </row>
    <row r="66" spans="1:9">
      <c r="A66" s="31" t="s">
        <v>63</v>
      </c>
      <c r="B66" s="36">
        <v>68</v>
      </c>
      <c r="C66" s="36" t="s">
        <v>64</v>
      </c>
      <c r="D66" s="36"/>
      <c r="E66" s="40" t="s">
        <v>67</v>
      </c>
      <c r="F66" s="43"/>
      <c r="G66" s="35" t="str">
        <f t="shared" si="0"/>
        <v>DataFromSaPK[18]</v>
      </c>
    </row>
    <row r="67" spans="1:9">
      <c r="A67" s="31" t="s">
        <v>63</v>
      </c>
      <c r="B67" s="36">
        <v>69</v>
      </c>
      <c r="C67" s="36" t="s">
        <v>64</v>
      </c>
      <c r="D67" s="36"/>
      <c r="E67" s="40" t="s">
        <v>67</v>
      </c>
      <c r="F67" s="43"/>
      <c r="G67" s="35" t="str">
        <f t="shared" si="0"/>
        <v>DataFromSaPK[19]</v>
      </c>
    </row>
    <row r="68" spans="1:9">
      <c r="A68" s="31" t="s">
        <v>63</v>
      </c>
      <c r="B68" s="36">
        <v>70</v>
      </c>
      <c r="C68" s="36" t="s">
        <v>64</v>
      </c>
      <c r="D68" s="36"/>
      <c r="E68" s="40" t="s">
        <v>67</v>
      </c>
      <c r="F68" s="43"/>
      <c r="G68" s="35" t="str">
        <f t="shared" ref="G68:G77" si="2">"DataFromSaPK[" &amp; B68-50 &amp; "]"</f>
        <v>DataFromSaPK[20]</v>
      </c>
    </row>
    <row r="69" spans="1:9">
      <c r="A69" s="31" t="s">
        <v>63</v>
      </c>
      <c r="B69" s="36">
        <v>71</v>
      </c>
      <c r="C69" s="36" t="s">
        <v>64</v>
      </c>
      <c r="D69" s="36"/>
      <c r="E69" s="40" t="s">
        <v>67</v>
      </c>
      <c r="F69" s="43"/>
      <c r="G69" s="35" t="str">
        <f t="shared" si="2"/>
        <v>DataFromSaPK[21]</v>
      </c>
    </row>
    <row r="70" spans="1:9">
      <c r="A70" s="31" t="s">
        <v>63</v>
      </c>
      <c r="B70" s="36">
        <v>72</v>
      </c>
      <c r="C70" s="36" t="s">
        <v>64</v>
      </c>
      <c r="D70" s="36"/>
      <c r="E70" s="40" t="s">
        <v>67</v>
      </c>
      <c r="F70" s="43"/>
      <c r="G70" s="35" t="str">
        <f t="shared" si="2"/>
        <v>DataFromSaPK[22]</v>
      </c>
    </row>
    <row r="71" spans="1:9">
      <c r="A71" s="31" t="s">
        <v>63</v>
      </c>
      <c r="B71" s="36">
        <v>73</v>
      </c>
      <c r="C71" s="36" t="s">
        <v>64</v>
      </c>
      <c r="D71" s="36"/>
      <c r="E71" s="40" t="s">
        <v>67</v>
      </c>
      <c r="F71" s="43"/>
      <c r="G71" s="35" t="str">
        <f t="shared" si="2"/>
        <v>DataFromSaPK[23]</v>
      </c>
    </row>
    <row r="72" spans="1:9">
      <c r="A72" s="31" t="s">
        <v>63</v>
      </c>
      <c r="B72" s="36">
        <v>74</v>
      </c>
      <c r="C72" s="36" t="s">
        <v>64</v>
      </c>
      <c r="D72" s="36"/>
      <c r="E72" s="40" t="s">
        <v>67</v>
      </c>
      <c r="F72" s="43"/>
      <c r="G72" s="35" t="str">
        <f t="shared" si="2"/>
        <v>DataFromSaPK[24]</v>
      </c>
    </row>
    <row r="73" spans="1:9">
      <c r="A73" s="31" t="s">
        <v>63</v>
      </c>
      <c r="B73" s="36">
        <v>75</v>
      </c>
      <c r="C73" s="36" t="s">
        <v>64</v>
      </c>
      <c r="D73" s="36"/>
      <c r="E73" s="40" t="s">
        <v>67</v>
      </c>
      <c r="F73" s="43"/>
      <c r="G73" s="35" t="str">
        <f t="shared" si="2"/>
        <v>DataFromSaPK[25]</v>
      </c>
    </row>
    <row r="74" spans="1:9">
      <c r="A74" s="31" t="s">
        <v>63</v>
      </c>
      <c r="B74" s="36">
        <v>76</v>
      </c>
      <c r="C74" s="36" t="s">
        <v>64</v>
      </c>
      <c r="D74" s="36"/>
      <c r="E74" s="40" t="s">
        <v>67</v>
      </c>
      <c r="F74" s="43"/>
      <c r="G74" s="35" t="str">
        <f t="shared" si="2"/>
        <v>DataFromSaPK[26]</v>
      </c>
    </row>
    <row r="75" spans="1:9">
      <c r="A75" s="31" t="s">
        <v>63</v>
      </c>
      <c r="B75" s="36">
        <v>77</v>
      </c>
      <c r="C75" s="36" t="s">
        <v>64</v>
      </c>
      <c r="D75" s="36"/>
      <c r="E75" s="40" t="s">
        <v>67</v>
      </c>
      <c r="F75" s="43"/>
      <c r="G75" s="35" t="str">
        <f t="shared" si="2"/>
        <v>DataFromSaPK[27]</v>
      </c>
    </row>
    <row r="76" spans="1:9">
      <c r="A76" s="31" t="s">
        <v>63</v>
      </c>
      <c r="B76" s="36">
        <v>78</v>
      </c>
      <c r="C76" s="36" t="s">
        <v>64</v>
      </c>
      <c r="D76" s="36"/>
      <c r="E76" s="40" t="s">
        <v>67</v>
      </c>
      <c r="F76" s="43"/>
      <c r="G76" s="35" t="str">
        <f t="shared" si="2"/>
        <v>DataFromSaPK[28]</v>
      </c>
    </row>
    <row r="77" spans="1:9" ht="15.75" thickBot="1">
      <c r="A77" s="31" t="s">
        <v>63</v>
      </c>
      <c r="B77" s="36">
        <v>79</v>
      </c>
      <c r="C77" s="36" t="s">
        <v>64</v>
      </c>
      <c r="D77" s="36"/>
      <c r="E77" s="40" t="s">
        <v>67</v>
      </c>
      <c r="F77" s="43"/>
      <c r="G77" s="35" t="str">
        <f t="shared" si="2"/>
        <v>DataFromSaPK[29]</v>
      </c>
    </row>
    <row r="78" spans="1:9" ht="15.75" thickBot="1">
      <c r="A78" s="1469" t="s">
        <v>149</v>
      </c>
      <c r="B78" s="1465"/>
      <c r="C78" s="1465"/>
      <c r="D78" s="1465"/>
      <c r="E78" s="1465"/>
      <c r="F78" s="1470"/>
      <c r="G78" s="30"/>
    </row>
    <row r="79" spans="1:9">
      <c r="A79" s="44" t="s">
        <v>68</v>
      </c>
      <c r="B79" s="45">
        <v>0</v>
      </c>
      <c r="C79" s="45" t="s">
        <v>64</v>
      </c>
      <c r="D79" s="45"/>
      <c r="E79" s="46" t="s">
        <v>65</v>
      </c>
      <c r="F79" s="47"/>
      <c r="G79" s="35" t="str">
        <f>"DataToSaPK[" &amp; B79 &amp; "]"</f>
        <v>DataToSaPK[0]</v>
      </c>
      <c r="H79" t="s">
        <v>104</v>
      </c>
      <c r="I79" s="117">
        <f>B79</f>
        <v>0</v>
      </c>
    </row>
    <row r="80" spans="1:9">
      <c r="A80" s="31" t="s">
        <v>68</v>
      </c>
      <c r="B80" s="1467">
        <v>1</v>
      </c>
      <c r="C80" s="36" t="s">
        <v>66</v>
      </c>
      <c r="D80" s="37">
        <v>0</v>
      </c>
      <c r="E80" s="40" t="s">
        <v>118</v>
      </c>
      <c r="F80" s="39"/>
      <c r="G80" s="1468" t="str">
        <f t="shared" ref="G80:G143" si="3">"DataToSaPK[" &amp; B80 &amp; "]"</f>
        <v>DataToSaPK[1]</v>
      </c>
      <c r="H80" t="s">
        <v>119</v>
      </c>
      <c r="I80" t="str">
        <f>B$80&amp;"."&amp;D80</f>
        <v>1.0</v>
      </c>
    </row>
    <row r="81" spans="1:9">
      <c r="A81" s="31" t="s">
        <v>68</v>
      </c>
      <c r="B81" s="1467"/>
      <c r="C81" s="36" t="s">
        <v>66</v>
      </c>
      <c r="D81" s="37">
        <v>1</v>
      </c>
      <c r="E81" t="s">
        <v>117</v>
      </c>
      <c r="F81" s="39"/>
      <c r="G81" s="1468" t="str">
        <f t="shared" si="3"/>
        <v>DataToSaPK[]</v>
      </c>
      <c r="H81" t="s">
        <v>120</v>
      </c>
      <c r="I81" t="str">
        <f t="shared" ref="I81:I95" si="4">B$80&amp;"."&amp;D81</f>
        <v>1.1</v>
      </c>
    </row>
    <row r="82" spans="1:9">
      <c r="A82" s="31" t="s">
        <v>68</v>
      </c>
      <c r="B82" s="1467"/>
      <c r="C82" s="36" t="s">
        <v>66</v>
      </c>
      <c r="D82" s="37">
        <v>2</v>
      </c>
      <c r="E82" s="40" t="s">
        <v>67</v>
      </c>
      <c r="F82" s="39"/>
      <c r="G82" s="1468" t="str">
        <f t="shared" si="3"/>
        <v>DataToSaPK[]</v>
      </c>
      <c r="I82" t="str">
        <f t="shared" si="4"/>
        <v>1.2</v>
      </c>
    </row>
    <row r="83" spans="1:9">
      <c r="A83" s="31" t="s">
        <v>68</v>
      </c>
      <c r="B83" s="1467"/>
      <c r="C83" s="36" t="s">
        <v>66</v>
      </c>
      <c r="D83" s="37">
        <v>3</v>
      </c>
      <c r="E83" s="40" t="s">
        <v>67</v>
      </c>
      <c r="F83" s="39"/>
      <c r="G83" s="1468" t="str">
        <f t="shared" si="3"/>
        <v>DataToSaPK[]</v>
      </c>
      <c r="I83" t="str">
        <f t="shared" si="4"/>
        <v>1.3</v>
      </c>
    </row>
    <row r="84" spans="1:9">
      <c r="A84" s="31" t="s">
        <v>68</v>
      </c>
      <c r="B84" s="1467"/>
      <c r="C84" s="36" t="s">
        <v>66</v>
      </c>
      <c r="D84" s="37">
        <v>4</v>
      </c>
      <c r="E84" s="40" t="s">
        <v>67</v>
      </c>
      <c r="F84" s="39"/>
      <c r="G84" s="1468" t="str">
        <f t="shared" si="3"/>
        <v>DataToSaPK[]</v>
      </c>
      <c r="I84" t="str">
        <f t="shared" si="4"/>
        <v>1.4</v>
      </c>
    </row>
    <row r="85" spans="1:9">
      <c r="A85" s="31" t="s">
        <v>68</v>
      </c>
      <c r="B85" s="1467"/>
      <c r="C85" s="36" t="s">
        <v>66</v>
      </c>
      <c r="D85" s="37">
        <v>5</v>
      </c>
      <c r="E85" s="40" t="s">
        <v>67</v>
      </c>
      <c r="F85" s="39"/>
      <c r="G85" s="1468" t="str">
        <f t="shared" si="3"/>
        <v>DataToSaPK[]</v>
      </c>
      <c r="I85" t="str">
        <f t="shared" si="4"/>
        <v>1.5</v>
      </c>
    </row>
    <row r="86" spans="1:9">
      <c r="A86" s="31" t="s">
        <v>68</v>
      </c>
      <c r="B86" s="1467"/>
      <c r="C86" s="36" t="s">
        <v>66</v>
      </c>
      <c r="D86" s="37">
        <v>6</v>
      </c>
      <c r="E86" s="40" t="s">
        <v>67</v>
      </c>
      <c r="F86" s="39"/>
      <c r="G86" s="1468" t="str">
        <f t="shared" si="3"/>
        <v>DataToSaPK[]</v>
      </c>
      <c r="I86" t="str">
        <f t="shared" si="4"/>
        <v>1.6</v>
      </c>
    </row>
    <row r="87" spans="1:9">
      <c r="A87" s="31" t="s">
        <v>68</v>
      </c>
      <c r="B87" s="1467"/>
      <c r="C87" s="36" t="s">
        <v>66</v>
      </c>
      <c r="D87" s="37">
        <v>7</v>
      </c>
      <c r="E87" s="40" t="s">
        <v>67</v>
      </c>
      <c r="F87" s="39"/>
      <c r="G87" s="1468" t="str">
        <f t="shared" si="3"/>
        <v>DataToSaPK[]</v>
      </c>
      <c r="I87" t="str">
        <f t="shared" si="4"/>
        <v>1.7</v>
      </c>
    </row>
    <row r="88" spans="1:9">
      <c r="A88" s="31" t="s">
        <v>68</v>
      </c>
      <c r="B88" s="1467"/>
      <c r="C88" s="36" t="s">
        <v>66</v>
      </c>
      <c r="D88" s="37">
        <v>8</v>
      </c>
      <c r="E88" s="40" t="s">
        <v>67</v>
      </c>
      <c r="F88" s="39"/>
      <c r="G88" s="1468" t="str">
        <f t="shared" si="3"/>
        <v>DataToSaPK[]</v>
      </c>
      <c r="I88" t="str">
        <f t="shared" si="4"/>
        <v>1.8</v>
      </c>
    </row>
    <row r="89" spans="1:9">
      <c r="A89" s="31" t="s">
        <v>68</v>
      </c>
      <c r="B89" s="1467"/>
      <c r="C89" s="36" t="s">
        <v>66</v>
      </c>
      <c r="D89" s="37">
        <v>9</v>
      </c>
      <c r="E89" s="40" t="s">
        <v>67</v>
      </c>
      <c r="F89" s="39"/>
      <c r="G89" s="1468" t="str">
        <f t="shared" si="3"/>
        <v>DataToSaPK[]</v>
      </c>
      <c r="I89" t="str">
        <f t="shared" si="4"/>
        <v>1.9</v>
      </c>
    </row>
    <row r="90" spans="1:9">
      <c r="A90" s="31" t="s">
        <v>68</v>
      </c>
      <c r="B90" s="1467"/>
      <c r="C90" s="36" t="s">
        <v>66</v>
      </c>
      <c r="D90" s="37">
        <v>10</v>
      </c>
      <c r="E90" s="40" t="s">
        <v>67</v>
      </c>
      <c r="F90" s="39"/>
      <c r="G90" s="1468" t="str">
        <f t="shared" si="3"/>
        <v>DataToSaPK[]</v>
      </c>
      <c r="I90" t="str">
        <f t="shared" si="4"/>
        <v>1.10</v>
      </c>
    </row>
    <row r="91" spans="1:9">
      <c r="A91" s="31" t="s">
        <v>68</v>
      </c>
      <c r="B91" s="1467"/>
      <c r="C91" s="36" t="s">
        <v>66</v>
      </c>
      <c r="D91" s="36">
        <v>11</v>
      </c>
      <c r="E91" s="40" t="s">
        <v>67</v>
      </c>
      <c r="F91" s="41"/>
      <c r="G91" s="1468" t="str">
        <f t="shared" si="3"/>
        <v>DataToSaPK[]</v>
      </c>
      <c r="I91" t="str">
        <f t="shared" si="4"/>
        <v>1.11</v>
      </c>
    </row>
    <row r="92" spans="1:9">
      <c r="A92" s="31" t="s">
        <v>68</v>
      </c>
      <c r="B92" s="1467"/>
      <c r="C92" s="36" t="s">
        <v>66</v>
      </c>
      <c r="D92" s="36">
        <v>12</v>
      </c>
      <c r="E92" s="40" t="s">
        <v>67</v>
      </c>
      <c r="F92" s="41"/>
      <c r="G92" s="1468" t="str">
        <f t="shared" si="3"/>
        <v>DataToSaPK[]</v>
      </c>
      <c r="I92" t="str">
        <f t="shared" si="4"/>
        <v>1.12</v>
      </c>
    </row>
    <row r="93" spans="1:9">
      <c r="A93" s="31" t="s">
        <v>68</v>
      </c>
      <c r="B93" s="1467"/>
      <c r="C93" s="36" t="s">
        <v>66</v>
      </c>
      <c r="D93" s="36">
        <v>13</v>
      </c>
      <c r="E93" s="40" t="s">
        <v>67</v>
      </c>
      <c r="F93" s="41"/>
      <c r="G93" s="1468" t="str">
        <f t="shared" si="3"/>
        <v>DataToSaPK[]</v>
      </c>
      <c r="I93" t="str">
        <f t="shared" si="4"/>
        <v>1.13</v>
      </c>
    </row>
    <row r="94" spans="1:9">
      <c r="A94" s="31" t="s">
        <v>68</v>
      </c>
      <c r="B94" s="1467"/>
      <c r="C94" s="36" t="s">
        <v>66</v>
      </c>
      <c r="D94" s="36">
        <v>14</v>
      </c>
      <c r="E94" s="40" t="s">
        <v>67</v>
      </c>
      <c r="F94" s="41"/>
      <c r="G94" s="1468" t="str">
        <f t="shared" si="3"/>
        <v>DataToSaPK[]</v>
      </c>
      <c r="I94" t="str">
        <f t="shared" si="4"/>
        <v>1.14</v>
      </c>
    </row>
    <row r="95" spans="1:9">
      <c r="A95" s="31" t="s">
        <v>68</v>
      </c>
      <c r="B95" s="1467"/>
      <c r="C95" s="36" t="s">
        <v>66</v>
      </c>
      <c r="D95" s="36">
        <v>15</v>
      </c>
      <c r="E95" s="40" t="s">
        <v>67</v>
      </c>
      <c r="F95" s="41"/>
      <c r="G95" s="1468" t="str">
        <f t="shared" si="3"/>
        <v>DataToSaPK[]</v>
      </c>
      <c r="I95" t="str">
        <f t="shared" si="4"/>
        <v>1.15</v>
      </c>
    </row>
    <row r="96" spans="1:9">
      <c r="A96" s="31" t="s">
        <v>68</v>
      </c>
      <c r="B96" s="1458">
        <v>2</v>
      </c>
      <c r="C96" s="32" t="s">
        <v>66</v>
      </c>
      <c r="D96" s="36">
        <v>0</v>
      </c>
      <c r="E96" s="40" t="s">
        <v>67</v>
      </c>
      <c r="F96" s="41"/>
      <c r="G96" s="1468" t="str">
        <f t="shared" si="3"/>
        <v>DataToSaPK[2]</v>
      </c>
    </row>
    <row r="97" spans="1:7">
      <c r="A97" s="31" t="s">
        <v>68</v>
      </c>
      <c r="B97" s="1459"/>
      <c r="C97" s="32" t="s">
        <v>66</v>
      </c>
      <c r="D97" s="36">
        <v>1</v>
      </c>
      <c r="E97" s="40" t="s">
        <v>67</v>
      </c>
      <c r="F97" s="41"/>
      <c r="G97" s="1468" t="str">
        <f t="shared" si="3"/>
        <v>DataToSaPK[]</v>
      </c>
    </row>
    <row r="98" spans="1:7">
      <c r="A98" s="31" t="s">
        <v>68</v>
      </c>
      <c r="B98" s="1459"/>
      <c r="C98" s="32" t="s">
        <v>66</v>
      </c>
      <c r="D98" s="36">
        <v>2</v>
      </c>
      <c r="E98" s="40" t="s">
        <v>67</v>
      </c>
      <c r="F98" s="41"/>
      <c r="G98" s="1468" t="str">
        <f t="shared" si="3"/>
        <v>DataToSaPK[]</v>
      </c>
    </row>
    <row r="99" spans="1:7">
      <c r="A99" s="31" t="s">
        <v>68</v>
      </c>
      <c r="B99" s="1459"/>
      <c r="C99" s="32" t="s">
        <v>66</v>
      </c>
      <c r="D99" s="36">
        <v>3</v>
      </c>
      <c r="E99" s="40" t="s">
        <v>67</v>
      </c>
      <c r="F99" s="41"/>
      <c r="G99" s="1468" t="str">
        <f t="shared" si="3"/>
        <v>DataToSaPK[]</v>
      </c>
    </row>
    <row r="100" spans="1:7">
      <c r="A100" s="31" t="s">
        <v>68</v>
      </c>
      <c r="B100" s="1459"/>
      <c r="C100" s="32" t="s">
        <v>66</v>
      </c>
      <c r="D100" s="36">
        <v>4</v>
      </c>
      <c r="E100" s="40" t="s">
        <v>67</v>
      </c>
      <c r="F100" s="41"/>
      <c r="G100" s="1468" t="str">
        <f t="shared" si="3"/>
        <v>DataToSaPK[]</v>
      </c>
    </row>
    <row r="101" spans="1:7">
      <c r="A101" s="31" t="s">
        <v>68</v>
      </c>
      <c r="B101" s="1459"/>
      <c r="C101" s="32" t="s">
        <v>66</v>
      </c>
      <c r="D101" s="36">
        <v>5</v>
      </c>
      <c r="E101" s="40" t="s">
        <v>67</v>
      </c>
      <c r="F101" s="41"/>
      <c r="G101" s="1468" t="str">
        <f t="shared" si="3"/>
        <v>DataToSaPK[]</v>
      </c>
    </row>
    <row r="102" spans="1:7">
      <c r="A102" s="31" t="s">
        <v>68</v>
      </c>
      <c r="B102" s="1459"/>
      <c r="C102" s="32" t="s">
        <v>66</v>
      </c>
      <c r="D102" s="36">
        <v>6</v>
      </c>
      <c r="E102" s="40" t="s">
        <v>67</v>
      </c>
      <c r="F102" s="41"/>
      <c r="G102" s="1468" t="str">
        <f t="shared" si="3"/>
        <v>DataToSaPK[]</v>
      </c>
    </row>
    <row r="103" spans="1:7">
      <c r="A103" s="31" t="s">
        <v>68</v>
      </c>
      <c r="B103" s="1459"/>
      <c r="C103" s="32" t="s">
        <v>66</v>
      </c>
      <c r="D103" s="36">
        <v>7</v>
      </c>
      <c r="E103" s="40" t="s">
        <v>67</v>
      </c>
      <c r="F103" s="41"/>
      <c r="G103" s="1468" t="str">
        <f t="shared" si="3"/>
        <v>DataToSaPK[]</v>
      </c>
    </row>
    <row r="104" spans="1:7">
      <c r="A104" s="31" t="s">
        <v>68</v>
      </c>
      <c r="B104" s="1459"/>
      <c r="C104" s="32" t="s">
        <v>66</v>
      </c>
      <c r="D104" s="36">
        <v>8</v>
      </c>
      <c r="E104" s="40" t="s">
        <v>67</v>
      </c>
      <c r="F104" s="41"/>
      <c r="G104" s="1468" t="str">
        <f t="shared" si="3"/>
        <v>DataToSaPK[]</v>
      </c>
    </row>
    <row r="105" spans="1:7">
      <c r="A105" s="31" t="s">
        <v>68</v>
      </c>
      <c r="B105" s="1459"/>
      <c r="C105" s="32" t="s">
        <v>66</v>
      </c>
      <c r="D105" s="36">
        <v>9</v>
      </c>
      <c r="E105" s="40" t="s">
        <v>67</v>
      </c>
      <c r="F105" s="41"/>
      <c r="G105" s="1468" t="str">
        <f t="shared" si="3"/>
        <v>DataToSaPK[]</v>
      </c>
    </row>
    <row r="106" spans="1:7">
      <c r="A106" s="31" t="s">
        <v>68</v>
      </c>
      <c r="B106" s="1459"/>
      <c r="C106" s="32" t="s">
        <v>66</v>
      </c>
      <c r="D106" s="36">
        <v>10</v>
      </c>
      <c r="E106" s="40" t="s">
        <v>67</v>
      </c>
      <c r="F106" s="41"/>
      <c r="G106" s="1468" t="str">
        <f t="shared" si="3"/>
        <v>DataToSaPK[]</v>
      </c>
    </row>
    <row r="107" spans="1:7">
      <c r="A107" s="31" t="s">
        <v>68</v>
      </c>
      <c r="B107" s="1459"/>
      <c r="C107" s="32" t="s">
        <v>66</v>
      </c>
      <c r="D107" s="36">
        <v>11</v>
      </c>
      <c r="E107" s="40" t="s">
        <v>67</v>
      </c>
      <c r="F107" s="41"/>
      <c r="G107" s="1468" t="str">
        <f t="shared" si="3"/>
        <v>DataToSaPK[]</v>
      </c>
    </row>
    <row r="108" spans="1:7">
      <c r="A108" s="31" t="s">
        <v>68</v>
      </c>
      <c r="B108" s="1459"/>
      <c r="C108" s="32" t="s">
        <v>66</v>
      </c>
      <c r="D108" s="36">
        <v>12</v>
      </c>
      <c r="E108" s="40" t="s">
        <v>67</v>
      </c>
      <c r="F108" s="41"/>
      <c r="G108" s="1468" t="str">
        <f t="shared" si="3"/>
        <v>DataToSaPK[]</v>
      </c>
    </row>
    <row r="109" spans="1:7">
      <c r="A109" s="31" t="s">
        <v>68</v>
      </c>
      <c r="B109" s="1459"/>
      <c r="C109" s="32" t="s">
        <v>66</v>
      </c>
      <c r="D109" s="36">
        <v>13</v>
      </c>
      <c r="E109" s="40" t="s">
        <v>67</v>
      </c>
      <c r="F109" s="41"/>
      <c r="G109" s="1468" t="str">
        <f t="shared" si="3"/>
        <v>DataToSaPK[]</v>
      </c>
    </row>
    <row r="110" spans="1:7">
      <c r="A110" s="31" t="s">
        <v>68</v>
      </c>
      <c r="B110" s="1459"/>
      <c r="C110" s="32" t="s">
        <v>66</v>
      </c>
      <c r="D110" s="36">
        <v>14</v>
      </c>
      <c r="E110" s="40" t="s">
        <v>67</v>
      </c>
      <c r="F110" s="41"/>
      <c r="G110" s="1468" t="str">
        <f t="shared" si="3"/>
        <v>DataToSaPK[]</v>
      </c>
    </row>
    <row r="111" spans="1:7">
      <c r="A111" s="31" t="s">
        <v>68</v>
      </c>
      <c r="B111" s="1460"/>
      <c r="C111" s="32" t="s">
        <v>66</v>
      </c>
      <c r="D111" s="36">
        <v>15</v>
      </c>
      <c r="E111" s="40" t="s">
        <v>67</v>
      </c>
      <c r="F111" s="41"/>
      <c r="G111" s="1468" t="str">
        <f t="shared" si="3"/>
        <v>DataToSaPK[]</v>
      </c>
    </row>
    <row r="112" spans="1:7">
      <c r="A112" s="31" t="s">
        <v>68</v>
      </c>
      <c r="B112" s="1458">
        <v>3</v>
      </c>
      <c r="C112" s="32" t="s">
        <v>66</v>
      </c>
      <c r="D112" s="36">
        <v>0</v>
      </c>
      <c r="E112" s="40" t="s">
        <v>67</v>
      </c>
      <c r="F112" s="41"/>
      <c r="G112" s="1468" t="str">
        <f t="shared" si="3"/>
        <v>DataToSaPK[3]</v>
      </c>
    </row>
    <row r="113" spans="1:7">
      <c r="A113" s="31" t="s">
        <v>68</v>
      </c>
      <c r="B113" s="1459"/>
      <c r="C113" s="32" t="s">
        <v>66</v>
      </c>
      <c r="D113" s="36">
        <v>1</v>
      </c>
      <c r="E113" s="40" t="s">
        <v>67</v>
      </c>
      <c r="F113" s="41"/>
      <c r="G113" s="1468" t="str">
        <f t="shared" si="3"/>
        <v>DataToSaPK[]</v>
      </c>
    </row>
    <row r="114" spans="1:7">
      <c r="A114" s="31" t="s">
        <v>68</v>
      </c>
      <c r="B114" s="1459"/>
      <c r="C114" s="32" t="s">
        <v>66</v>
      </c>
      <c r="D114" s="36">
        <v>2</v>
      </c>
      <c r="E114" s="40" t="s">
        <v>67</v>
      </c>
      <c r="F114" s="41"/>
      <c r="G114" s="1468" t="str">
        <f t="shared" si="3"/>
        <v>DataToSaPK[]</v>
      </c>
    </row>
    <row r="115" spans="1:7">
      <c r="A115" s="31" t="s">
        <v>68</v>
      </c>
      <c r="B115" s="1459"/>
      <c r="C115" s="32" t="s">
        <v>66</v>
      </c>
      <c r="D115" s="36">
        <v>3</v>
      </c>
      <c r="E115" s="40" t="s">
        <v>67</v>
      </c>
      <c r="F115" s="41"/>
      <c r="G115" s="1468" t="str">
        <f t="shared" si="3"/>
        <v>DataToSaPK[]</v>
      </c>
    </row>
    <row r="116" spans="1:7">
      <c r="A116" s="31" t="s">
        <v>68</v>
      </c>
      <c r="B116" s="1459"/>
      <c r="C116" s="32" t="s">
        <v>66</v>
      </c>
      <c r="D116" s="36">
        <v>4</v>
      </c>
      <c r="E116" s="40" t="s">
        <v>67</v>
      </c>
      <c r="F116" s="41"/>
      <c r="G116" s="1468" t="str">
        <f t="shared" si="3"/>
        <v>DataToSaPK[]</v>
      </c>
    </row>
    <row r="117" spans="1:7">
      <c r="A117" s="31" t="s">
        <v>68</v>
      </c>
      <c r="B117" s="1459"/>
      <c r="C117" s="32" t="s">
        <v>66</v>
      </c>
      <c r="D117" s="36">
        <v>5</v>
      </c>
      <c r="E117" s="40" t="s">
        <v>67</v>
      </c>
      <c r="F117" s="41"/>
      <c r="G117" s="1468" t="str">
        <f t="shared" si="3"/>
        <v>DataToSaPK[]</v>
      </c>
    </row>
    <row r="118" spans="1:7">
      <c r="A118" s="31" t="s">
        <v>68</v>
      </c>
      <c r="B118" s="1459"/>
      <c r="C118" s="32" t="s">
        <v>66</v>
      </c>
      <c r="D118" s="36">
        <v>6</v>
      </c>
      <c r="E118" s="40" t="s">
        <v>67</v>
      </c>
      <c r="F118" s="41"/>
      <c r="G118" s="1468" t="str">
        <f t="shared" si="3"/>
        <v>DataToSaPK[]</v>
      </c>
    </row>
    <row r="119" spans="1:7">
      <c r="A119" s="31" t="s">
        <v>68</v>
      </c>
      <c r="B119" s="1459"/>
      <c r="C119" s="32" t="s">
        <v>66</v>
      </c>
      <c r="D119" s="36">
        <v>7</v>
      </c>
      <c r="E119" s="40" t="s">
        <v>67</v>
      </c>
      <c r="F119" s="41"/>
      <c r="G119" s="1468" t="str">
        <f t="shared" si="3"/>
        <v>DataToSaPK[]</v>
      </c>
    </row>
    <row r="120" spans="1:7">
      <c r="A120" s="31" t="s">
        <v>68</v>
      </c>
      <c r="B120" s="1459"/>
      <c r="C120" s="32" t="s">
        <v>66</v>
      </c>
      <c r="D120" s="36">
        <v>8</v>
      </c>
      <c r="E120" s="40" t="s">
        <v>67</v>
      </c>
      <c r="F120" s="41"/>
      <c r="G120" s="1468" t="str">
        <f t="shared" si="3"/>
        <v>DataToSaPK[]</v>
      </c>
    </row>
    <row r="121" spans="1:7">
      <c r="A121" s="31" t="s">
        <v>68</v>
      </c>
      <c r="B121" s="1459"/>
      <c r="C121" s="32" t="s">
        <v>66</v>
      </c>
      <c r="D121" s="36">
        <v>9</v>
      </c>
      <c r="E121" s="40" t="s">
        <v>67</v>
      </c>
      <c r="F121" s="41"/>
      <c r="G121" s="1468" t="str">
        <f t="shared" si="3"/>
        <v>DataToSaPK[]</v>
      </c>
    </row>
    <row r="122" spans="1:7">
      <c r="A122" s="31" t="s">
        <v>68</v>
      </c>
      <c r="B122" s="1459"/>
      <c r="C122" s="32" t="s">
        <v>66</v>
      </c>
      <c r="D122" s="36">
        <v>10</v>
      </c>
      <c r="E122" s="40" t="s">
        <v>67</v>
      </c>
      <c r="F122" s="41"/>
      <c r="G122" s="1468" t="str">
        <f t="shared" si="3"/>
        <v>DataToSaPK[]</v>
      </c>
    </row>
    <row r="123" spans="1:7">
      <c r="A123" s="31" t="s">
        <v>68</v>
      </c>
      <c r="B123" s="1459"/>
      <c r="C123" s="32" t="s">
        <v>66</v>
      </c>
      <c r="D123" s="36">
        <v>11</v>
      </c>
      <c r="E123" s="40" t="s">
        <v>67</v>
      </c>
      <c r="F123" s="41"/>
      <c r="G123" s="1468" t="str">
        <f t="shared" si="3"/>
        <v>DataToSaPK[]</v>
      </c>
    </row>
    <row r="124" spans="1:7">
      <c r="A124" s="31" t="s">
        <v>68</v>
      </c>
      <c r="B124" s="1459"/>
      <c r="C124" s="32" t="s">
        <v>66</v>
      </c>
      <c r="D124" s="36">
        <v>12</v>
      </c>
      <c r="E124" s="40" t="s">
        <v>67</v>
      </c>
      <c r="F124" s="41"/>
      <c r="G124" s="1468" t="str">
        <f t="shared" si="3"/>
        <v>DataToSaPK[]</v>
      </c>
    </row>
    <row r="125" spans="1:7">
      <c r="A125" s="31" t="s">
        <v>68</v>
      </c>
      <c r="B125" s="1459"/>
      <c r="C125" s="32" t="s">
        <v>66</v>
      </c>
      <c r="D125" s="36">
        <v>13</v>
      </c>
      <c r="E125" s="40" t="s">
        <v>67</v>
      </c>
      <c r="F125" s="41"/>
      <c r="G125" s="1468" t="str">
        <f t="shared" si="3"/>
        <v>DataToSaPK[]</v>
      </c>
    </row>
    <row r="126" spans="1:7">
      <c r="A126" s="31" t="s">
        <v>68</v>
      </c>
      <c r="B126" s="1459"/>
      <c r="C126" s="32" t="s">
        <v>66</v>
      </c>
      <c r="D126" s="36">
        <v>14</v>
      </c>
      <c r="E126" s="40" t="s">
        <v>67</v>
      </c>
      <c r="F126" s="41"/>
      <c r="G126" s="1468" t="str">
        <f t="shared" si="3"/>
        <v>DataToSaPK[]</v>
      </c>
    </row>
    <row r="127" spans="1:7">
      <c r="A127" s="31" t="s">
        <v>68</v>
      </c>
      <c r="B127" s="1460"/>
      <c r="C127" s="32" t="s">
        <v>66</v>
      </c>
      <c r="D127" s="36">
        <v>15</v>
      </c>
      <c r="E127" s="40" t="s">
        <v>67</v>
      </c>
      <c r="F127" s="41"/>
      <c r="G127" s="1468" t="str">
        <f t="shared" si="3"/>
        <v>DataToSaPK[]</v>
      </c>
    </row>
    <row r="128" spans="1:7">
      <c r="A128" s="31" t="s">
        <v>68</v>
      </c>
      <c r="B128" s="32">
        <v>4</v>
      </c>
      <c r="C128" s="32" t="s">
        <v>64</v>
      </c>
      <c r="D128" s="36"/>
      <c r="E128" s="40" t="s">
        <v>67</v>
      </c>
      <c r="F128" s="41"/>
      <c r="G128" s="48" t="str">
        <f t="shared" si="3"/>
        <v>DataToSaPK[4]</v>
      </c>
    </row>
    <row r="129" spans="1:7">
      <c r="A129" s="31" t="s">
        <v>68</v>
      </c>
      <c r="B129" s="32">
        <v>5</v>
      </c>
      <c r="C129" s="32" t="s">
        <v>64</v>
      </c>
      <c r="D129" s="36"/>
      <c r="E129" s="40" t="s">
        <v>67</v>
      </c>
      <c r="F129" s="41"/>
      <c r="G129" s="48" t="str">
        <f t="shared" si="3"/>
        <v>DataToSaPK[5]</v>
      </c>
    </row>
    <row r="130" spans="1:7">
      <c r="A130" s="31" t="s">
        <v>68</v>
      </c>
      <c r="B130" s="32">
        <v>6</v>
      </c>
      <c r="C130" s="32" t="s">
        <v>64</v>
      </c>
      <c r="D130" s="36"/>
      <c r="E130" s="40" t="s">
        <v>67</v>
      </c>
      <c r="F130" s="41"/>
      <c r="G130" s="48" t="str">
        <f t="shared" si="3"/>
        <v>DataToSaPK[6]</v>
      </c>
    </row>
    <row r="131" spans="1:7">
      <c r="A131" s="31" t="s">
        <v>68</v>
      </c>
      <c r="B131" s="32">
        <v>7</v>
      </c>
      <c r="C131" s="32" t="s">
        <v>64</v>
      </c>
      <c r="D131" s="36"/>
      <c r="E131" s="40" t="s">
        <v>67</v>
      </c>
      <c r="F131" s="41"/>
      <c r="G131" s="48" t="str">
        <f t="shared" si="3"/>
        <v>DataToSaPK[7]</v>
      </c>
    </row>
    <row r="132" spans="1:7">
      <c r="A132" s="31" t="s">
        <v>68</v>
      </c>
      <c r="B132" s="32">
        <v>8</v>
      </c>
      <c r="C132" s="32" t="s">
        <v>64</v>
      </c>
      <c r="D132" s="36"/>
      <c r="E132" s="40" t="s">
        <v>67</v>
      </c>
      <c r="F132" s="41"/>
      <c r="G132" s="48" t="str">
        <f t="shared" si="3"/>
        <v>DataToSaPK[8]</v>
      </c>
    </row>
    <row r="133" spans="1:7">
      <c r="A133" s="31" t="s">
        <v>68</v>
      </c>
      <c r="B133" s="32">
        <v>9</v>
      </c>
      <c r="C133" s="32" t="s">
        <v>64</v>
      </c>
      <c r="D133" s="36"/>
      <c r="E133" s="40" t="s">
        <v>67</v>
      </c>
      <c r="F133" s="41"/>
      <c r="G133" s="48" t="str">
        <f t="shared" si="3"/>
        <v>DataToSaPK[9]</v>
      </c>
    </row>
    <row r="134" spans="1:7">
      <c r="A134" s="31" t="s">
        <v>68</v>
      </c>
      <c r="B134" s="32">
        <v>10</v>
      </c>
      <c r="C134" s="32" t="s">
        <v>64</v>
      </c>
      <c r="D134" s="36"/>
      <c r="E134" s="40" t="s">
        <v>67</v>
      </c>
      <c r="F134" s="41"/>
      <c r="G134" s="48" t="str">
        <f t="shared" si="3"/>
        <v>DataToSaPK[10]</v>
      </c>
    </row>
    <row r="135" spans="1:7">
      <c r="A135" s="31" t="s">
        <v>68</v>
      </c>
      <c r="B135" s="32">
        <v>11</v>
      </c>
      <c r="C135" s="32" t="s">
        <v>64</v>
      </c>
      <c r="D135" s="36"/>
      <c r="E135" s="40" t="s">
        <v>67</v>
      </c>
      <c r="F135" s="41"/>
      <c r="G135" s="48" t="str">
        <f t="shared" si="3"/>
        <v>DataToSaPK[11]</v>
      </c>
    </row>
    <row r="136" spans="1:7">
      <c r="A136" s="31" t="s">
        <v>68</v>
      </c>
      <c r="B136" s="32">
        <v>12</v>
      </c>
      <c r="C136" s="32" t="s">
        <v>64</v>
      </c>
      <c r="D136" s="36"/>
      <c r="E136" s="40" t="s">
        <v>67</v>
      </c>
      <c r="F136" s="41"/>
      <c r="G136" s="48" t="str">
        <f t="shared" si="3"/>
        <v>DataToSaPK[12]</v>
      </c>
    </row>
    <row r="137" spans="1:7">
      <c r="A137" s="31" t="s">
        <v>68</v>
      </c>
      <c r="B137" s="32">
        <v>13</v>
      </c>
      <c r="C137" s="32" t="s">
        <v>64</v>
      </c>
      <c r="D137" s="36"/>
      <c r="E137" s="40" t="s">
        <v>67</v>
      </c>
      <c r="F137" s="41"/>
      <c r="G137" s="48" t="str">
        <f t="shared" si="3"/>
        <v>DataToSaPK[13]</v>
      </c>
    </row>
    <row r="138" spans="1:7">
      <c r="A138" s="31" t="s">
        <v>68</v>
      </c>
      <c r="B138" s="32">
        <v>14</v>
      </c>
      <c r="C138" s="32" t="s">
        <v>64</v>
      </c>
      <c r="D138" s="36"/>
      <c r="E138" s="40" t="s">
        <v>67</v>
      </c>
      <c r="F138" s="41"/>
      <c r="G138" s="48" t="str">
        <f t="shared" si="3"/>
        <v>DataToSaPK[14]</v>
      </c>
    </row>
    <row r="139" spans="1:7">
      <c r="A139" s="31" t="s">
        <v>68</v>
      </c>
      <c r="B139" s="32">
        <v>15</v>
      </c>
      <c r="C139" s="32" t="s">
        <v>64</v>
      </c>
      <c r="D139" s="36"/>
      <c r="E139" s="40" t="s">
        <v>67</v>
      </c>
      <c r="F139" s="41"/>
      <c r="G139" s="48" t="str">
        <f t="shared" si="3"/>
        <v>DataToSaPK[15]</v>
      </c>
    </row>
    <row r="140" spans="1:7">
      <c r="A140" s="31" t="s">
        <v>68</v>
      </c>
      <c r="B140" s="32">
        <v>16</v>
      </c>
      <c r="C140" s="32" t="s">
        <v>64</v>
      </c>
      <c r="D140" s="36"/>
      <c r="E140" s="40" t="s">
        <v>67</v>
      </c>
      <c r="F140" s="41"/>
      <c r="G140" s="48" t="str">
        <f t="shared" si="3"/>
        <v>DataToSaPK[16]</v>
      </c>
    </row>
    <row r="141" spans="1:7">
      <c r="A141" s="31" t="s">
        <v>68</v>
      </c>
      <c r="B141" s="32">
        <v>17</v>
      </c>
      <c r="C141" s="32" t="s">
        <v>64</v>
      </c>
      <c r="D141" s="36"/>
      <c r="E141" s="40" t="s">
        <v>67</v>
      </c>
      <c r="F141" s="41"/>
      <c r="G141" s="48" t="str">
        <f t="shared" si="3"/>
        <v>DataToSaPK[17]</v>
      </c>
    </row>
    <row r="142" spans="1:7">
      <c r="A142" s="31" t="s">
        <v>68</v>
      </c>
      <c r="B142" s="32">
        <v>18</v>
      </c>
      <c r="C142" s="32" t="s">
        <v>64</v>
      </c>
      <c r="D142" s="36"/>
      <c r="E142" s="40" t="s">
        <v>67</v>
      </c>
      <c r="F142" s="41"/>
      <c r="G142" s="48" t="str">
        <f t="shared" si="3"/>
        <v>DataToSaPK[18]</v>
      </c>
    </row>
    <row r="143" spans="1:7">
      <c r="A143" s="31" t="s">
        <v>68</v>
      </c>
      <c r="B143" s="32">
        <v>19</v>
      </c>
      <c r="C143" s="32" t="s">
        <v>64</v>
      </c>
      <c r="D143" s="36"/>
      <c r="E143" s="40" t="s">
        <v>67</v>
      </c>
      <c r="F143" s="41"/>
      <c r="G143" s="48" t="str">
        <f t="shared" si="3"/>
        <v>DataToSaPK[19]</v>
      </c>
    </row>
    <row r="144" spans="1:7">
      <c r="A144" s="31" t="s">
        <v>68</v>
      </c>
      <c r="B144" s="32">
        <v>20</v>
      </c>
      <c r="C144" s="32" t="s">
        <v>64</v>
      </c>
      <c r="D144" s="36"/>
      <c r="E144" s="40" t="s">
        <v>67</v>
      </c>
      <c r="F144" s="41"/>
      <c r="G144" s="48" t="str">
        <f t="shared" ref="G144:G173" si="5">"DataToSaPK[" &amp; B144 &amp; "]"</f>
        <v>DataToSaPK[20]</v>
      </c>
    </row>
    <row r="145" spans="1:7">
      <c r="A145" s="31" t="s">
        <v>68</v>
      </c>
      <c r="B145" s="32">
        <v>21</v>
      </c>
      <c r="C145" s="32" t="s">
        <v>64</v>
      </c>
      <c r="D145" s="36"/>
      <c r="E145" s="40" t="s">
        <v>67</v>
      </c>
      <c r="F145" s="41"/>
      <c r="G145" s="48" t="str">
        <f t="shared" si="5"/>
        <v>DataToSaPK[21]</v>
      </c>
    </row>
    <row r="146" spans="1:7">
      <c r="A146" s="31" t="s">
        <v>68</v>
      </c>
      <c r="B146" s="32">
        <v>22</v>
      </c>
      <c r="C146" s="32" t="s">
        <v>64</v>
      </c>
      <c r="D146" s="36"/>
      <c r="E146" s="40" t="s">
        <v>67</v>
      </c>
      <c r="F146" s="41"/>
      <c r="G146" s="48" t="str">
        <f t="shared" si="5"/>
        <v>DataToSaPK[22]</v>
      </c>
    </row>
    <row r="147" spans="1:7">
      <c r="A147" s="31" t="s">
        <v>68</v>
      </c>
      <c r="B147" s="32">
        <v>23</v>
      </c>
      <c r="C147" s="32" t="s">
        <v>64</v>
      </c>
      <c r="D147" s="36"/>
      <c r="E147" s="40" t="s">
        <v>67</v>
      </c>
      <c r="F147" s="41"/>
      <c r="G147" s="48" t="str">
        <f t="shared" si="5"/>
        <v>DataToSaPK[23]</v>
      </c>
    </row>
    <row r="148" spans="1:7">
      <c r="A148" s="31" t="s">
        <v>68</v>
      </c>
      <c r="B148" s="32">
        <v>24</v>
      </c>
      <c r="C148" s="32" t="s">
        <v>64</v>
      </c>
      <c r="D148" s="36"/>
      <c r="E148" s="40" t="s">
        <v>67</v>
      </c>
      <c r="F148" s="41"/>
      <c r="G148" s="48" t="str">
        <f t="shared" si="5"/>
        <v>DataToSaPK[24]</v>
      </c>
    </row>
    <row r="149" spans="1:7">
      <c r="A149" s="31" t="s">
        <v>68</v>
      </c>
      <c r="B149" s="32">
        <v>25</v>
      </c>
      <c r="C149" s="32" t="s">
        <v>64</v>
      </c>
      <c r="D149" s="36"/>
      <c r="E149" s="40" t="s">
        <v>67</v>
      </c>
      <c r="F149" s="41"/>
      <c r="G149" s="48" t="str">
        <f t="shared" si="5"/>
        <v>DataToSaPK[25]</v>
      </c>
    </row>
    <row r="150" spans="1:7">
      <c r="A150" s="31" t="s">
        <v>68</v>
      </c>
      <c r="B150" s="32">
        <v>26</v>
      </c>
      <c r="C150" s="32" t="s">
        <v>64</v>
      </c>
      <c r="D150" s="36"/>
      <c r="E150" s="40" t="s">
        <v>67</v>
      </c>
      <c r="F150" s="41"/>
      <c r="G150" s="48" t="str">
        <f t="shared" si="5"/>
        <v>DataToSaPK[26]</v>
      </c>
    </row>
    <row r="151" spans="1:7">
      <c r="A151" s="31" t="s">
        <v>68</v>
      </c>
      <c r="B151" s="32">
        <v>27</v>
      </c>
      <c r="C151" s="32" t="s">
        <v>64</v>
      </c>
      <c r="D151" s="36"/>
      <c r="E151" s="40" t="s">
        <v>67</v>
      </c>
      <c r="F151" s="41"/>
      <c r="G151" s="48" t="str">
        <f t="shared" si="5"/>
        <v>DataToSaPK[27]</v>
      </c>
    </row>
    <row r="152" spans="1:7">
      <c r="A152" s="31" t="s">
        <v>68</v>
      </c>
      <c r="B152" s="32">
        <v>28</v>
      </c>
      <c r="C152" s="32" t="s">
        <v>64</v>
      </c>
      <c r="D152" s="36"/>
      <c r="E152" s="40" t="s">
        <v>67</v>
      </c>
      <c r="F152" s="41"/>
      <c r="G152" s="48" t="str">
        <f t="shared" si="5"/>
        <v>DataToSaPK[28]</v>
      </c>
    </row>
    <row r="153" spans="1:7">
      <c r="A153" s="31" t="s">
        <v>68</v>
      </c>
      <c r="B153" s="32">
        <v>29</v>
      </c>
      <c r="C153" s="32" t="s">
        <v>64</v>
      </c>
      <c r="D153" s="36"/>
      <c r="E153" s="40" t="s">
        <v>67</v>
      </c>
      <c r="F153" s="41"/>
      <c r="G153" s="48" t="str">
        <f t="shared" si="5"/>
        <v>DataToSaPK[29]</v>
      </c>
    </row>
    <row r="154" spans="1:7">
      <c r="A154" s="31" t="s">
        <v>68</v>
      </c>
      <c r="B154" s="32">
        <v>30</v>
      </c>
      <c r="C154" s="32" t="s">
        <v>64</v>
      </c>
      <c r="D154" s="36"/>
      <c r="E154" s="40" t="s">
        <v>67</v>
      </c>
      <c r="F154" s="41"/>
      <c r="G154" s="48" t="str">
        <f t="shared" si="5"/>
        <v>DataToSaPK[30]</v>
      </c>
    </row>
    <row r="155" spans="1:7">
      <c r="A155" s="31" t="s">
        <v>68</v>
      </c>
      <c r="B155" s="32">
        <v>31</v>
      </c>
      <c r="C155" s="32" t="s">
        <v>64</v>
      </c>
      <c r="D155" s="36"/>
      <c r="E155" s="40" t="s">
        <v>67</v>
      </c>
      <c r="F155" s="41"/>
      <c r="G155" s="48" t="str">
        <f t="shared" si="5"/>
        <v>DataToSaPK[31]</v>
      </c>
    </row>
    <row r="156" spans="1:7">
      <c r="A156" s="31" t="s">
        <v>68</v>
      </c>
      <c r="B156" s="32">
        <v>32</v>
      </c>
      <c r="C156" s="32" t="s">
        <v>64</v>
      </c>
      <c r="D156" s="36"/>
      <c r="E156" s="40" t="s">
        <v>67</v>
      </c>
      <c r="F156" s="41"/>
      <c r="G156" s="48" t="str">
        <f t="shared" si="5"/>
        <v>DataToSaPK[32]</v>
      </c>
    </row>
    <row r="157" spans="1:7">
      <c r="A157" s="31" t="s">
        <v>68</v>
      </c>
      <c r="B157" s="32">
        <v>33</v>
      </c>
      <c r="C157" s="32" t="s">
        <v>64</v>
      </c>
      <c r="D157" s="36"/>
      <c r="E157" s="40" t="s">
        <v>67</v>
      </c>
      <c r="F157" s="41"/>
      <c r="G157" s="48" t="str">
        <f t="shared" si="5"/>
        <v>DataToSaPK[33]</v>
      </c>
    </row>
    <row r="158" spans="1:7">
      <c r="A158" s="31" t="s">
        <v>68</v>
      </c>
      <c r="B158" s="32">
        <v>34</v>
      </c>
      <c r="C158" s="32" t="s">
        <v>64</v>
      </c>
      <c r="D158" s="36"/>
      <c r="E158" s="40" t="s">
        <v>67</v>
      </c>
      <c r="F158" s="41"/>
      <c r="G158" s="48" t="str">
        <f t="shared" si="5"/>
        <v>DataToSaPK[34]</v>
      </c>
    </row>
    <row r="159" spans="1:7">
      <c r="A159" s="31" t="s">
        <v>68</v>
      </c>
      <c r="B159" s="32">
        <v>35</v>
      </c>
      <c r="C159" s="32" t="s">
        <v>64</v>
      </c>
      <c r="D159" s="36"/>
      <c r="E159" s="40" t="s">
        <v>67</v>
      </c>
      <c r="F159" s="41"/>
      <c r="G159" s="48" t="str">
        <f t="shared" si="5"/>
        <v>DataToSaPK[35]</v>
      </c>
    </row>
    <row r="160" spans="1:7">
      <c r="A160" s="31" t="s">
        <v>68</v>
      </c>
      <c r="B160" s="32">
        <v>36</v>
      </c>
      <c r="C160" s="32" t="s">
        <v>64</v>
      </c>
      <c r="D160" s="36"/>
      <c r="E160" s="40" t="s">
        <v>67</v>
      </c>
      <c r="F160" s="41"/>
      <c r="G160" s="48" t="str">
        <f t="shared" si="5"/>
        <v>DataToSaPK[36]</v>
      </c>
    </row>
    <row r="161" spans="1:7">
      <c r="A161" s="31" t="s">
        <v>68</v>
      </c>
      <c r="B161" s="32">
        <v>37</v>
      </c>
      <c r="C161" s="32" t="s">
        <v>64</v>
      </c>
      <c r="D161" s="36"/>
      <c r="E161" s="40" t="s">
        <v>67</v>
      </c>
      <c r="F161" s="41"/>
      <c r="G161" s="48" t="str">
        <f t="shared" si="5"/>
        <v>DataToSaPK[37]</v>
      </c>
    </row>
    <row r="162" spans="1:7">
      <c r="A162" s="31" t="s">
        <v>68</v>
      </c>
      <c r="B162" s="32">
        <v>38</v>
      </c>
      <c r="C162" s="32" t="s">
        <v>64</v>
      </c>
      <c r="D162" s="36"/>
      <c r="E162" s="40" t="s">
        <v>67</v>
      </c>
      <c r="F162" s="41"/>
      <c r="G162" s="48" t="str">
        <f t="shared" si="5"/>
        <v>DataToSaPK[38]</v>
      </c>
    </row>
    <row r="163" spans="1:7">
      <c r="A163" s="31" t="s">
        <v>68</v>
      </c>
      <c r="B163" s="32">
        <v>39</v>
      </c>
      <c r="C163" s="32" t="s">
        <v>64</v>
      </c>
      <c r="D163" s="36"/>
      <c r="E163" s="40" t="s">
        <v>67</v>
      </c>
      <c r="F163" s="41"/>
      <c r="G163" s="48" t="str">
        <f t="shared" si="5"/>
        <v>DataToSaPK[39]</v>
      </c>
    </row>
    <row r="164" spans="1:7">
      <c r="A164" s="31" t="s">
        <v>68</v>
      </c>
      <c r="B164" s="32">
        <v>40</v>
      </c>
      <c r="C164" s="32" t="s">
        <v>64</v>
      </c>
      <c r="D164" s="36"/>
      <c r="E164" s="40" t="s">
        <v>67</v>
      </c>
      <c r="F164" s="41"/>
      <c r="G164" s="48" t="str">
        <f t="shared" si="5"/>
        <v>DataToSaPK[40]</v>
      </c>
    </row>
    <row r="165" spans="1:7">
      <c r="A165" s="31" t="s">
        <v>68</v>
      </c>
      <c r="B165" s="32">
        <v>41</v>
      </c>
      <c r="C165" s="32" t="s">
        <v>64</v>
      </c>
      <c r="D165" s="36"/>
      <c r="E165" s="40" t="s">
        <v>67</v>
      </c>
      <c r="F165" s="41"/>
      <c r="G165" s="48" t="str">
        <f t="shared" si="5"/>
        <v>DataToSaPK[41]</v>
      </c>
    </row>
    <row r="166" spans="1:7">
      <c r="A166" s="31" t="s">
        <v>68</v>
      </c>
      <c r="B166" s="32">
        <v>42</v>
      </c>
      <c r="C166" s="32" t="s">
        <v>64</v>
      </c>
      <c r="D166" s="36"/>
      <c r="E166" s="40" t="s">
        <v>67</v>
      </c>
      <c r="F166" s="41"/>
      <c r="G166" s="48" t="str">
        <f t="shared" si="5"/>
        <v>DataToSaPK[42]</v>
      </c>
    </row>
    <row r="167" spans="1:7">
      <c r="A167" s="31" t="s">
        <v>68</v>
      </c>
      <c r="B167" s="32">
        <v>43</v>
      </c>
      <c r="C167" s="32" t="s">
        <v>64</v>
      </c>
      <c r="D167" s="36"/>
      <c r="E167" s="40" t="s">
        <v>67</v>
      </c>
      <c r="F167" s="41"/>
      <c r="G167" s="48" t="str">
        <f t="shared" si="5"/>
        <v>DataToSaPK[43]</v>
      </c>
    </row>
    <row r="168" spans="1:7">
      <c r="A168" s="31" t="s">
        <v>68</v>
      </c>
      <c r="B168" s="32">
        <v>44</v>
      </c>
      <c r="C168" s="32" t="s">
        <v>64</v>
      </c>
      <c r="D168" s="36"/>
      <c r="E168" s="40" t="s">
        <v>67</v>
      </c>
      <c r="F168" s="41"/>
      <c r="G168" s="48" t="str">
        <f t="shared" si="5"/>
        <v>DataToSaPK[44]</v>
      </c>
    </row>
    <row r="169" spans="1:7">
      <c r="A169" s="31" t="s">
        <v>68</v>
      </c>
      <c r="B169" s="32">
        <v>45</v>
      </c>
      <c r="C169" s="32" t="s">
        <v>64</v>
      </c>
      <c r="D169" s="36"/>
      <c r="E169" s="40" t="s">
        <v>67</v>
      </c>
      <c r="F169" s="41"/>
      <c r="G169" s="48" t="str">
        <f t="shared" si="5"/>
        <v>DataToSaPK[45]</v>
      </c>
    </row>
    <row r="170" spans="1:7">
      <c r="A170" s="31" t="s">
        <v>68</v>
      </c>
      <c r="B170" s="32">
        <v>46</v>
      </c>
      <c r="C170" s="32" t="s">
        <v>64</v>
      </c>
      <c r="D170" s="36"/>
      <c r="E170" s="40" t="s">
        <v>67</v>
      </c>
      <c r="F170" s="41"/>
      <c r="G170" s="48" t="str">
        <f t="shared" si="5"/>
        <v>DataToSaPK[46]</v>
      </c>
    </row>
    <row r="171" spans="1:7">
      <c r="A171" s="31" t="s">
        <v>68</v>
      </c>
      <c r="B171" s="32">
        <v>47</v>
      </c>
      <c r="C171" s="32" t="s">
        <v>64</v>
      </c>
      <c r="D171" s="36"/>
      <c r="E171" s="40" t="s">
        <v>67</v>
      </c>
      <c r="F171" s="41"/>
      <c r="G171" s="48" t="str">
        <f t="shared" si="5"/>
        <v>DataToSaPK[47]</v>
      </c>
    </row>
    <row r="172" spans="1:7">
      <c r="A172" s="31" t="s">
        <v>68</v>
      </c>
      <c r="B172" s="32">
        <v>48</v>
      </c>
      <c r="C172" s="32" t="s">
        <v>64</v>
      </c>
      <c r="D172" s="36"/>
      <c r="E172" s="40" t="s">
        <v>67</v>
      </c>
      <c r="F172" s="41"/>
      <c r="G172" s="48" t="str">
        <f t="shared" si="5"/>
        <v>DataToSaPK[48]</v>
      </c>
    </row>
    <row r="173" spans="1:7" ht="15.75" thickBot="1">
      <c r="A173" s="49" t="s">
        <v>68</v>
      </c>
      <c r="B173" s="50">
        <v>49</v>
      </c>
      <c r="C173" s="50" t="s">
        <v>64</v>
      </c>
      <c r="D173" s="51"/>
      <c r="E173" s="52" t="s">
        <v>67</v>
      </c>
      <c r="F173" s="53"/>
      <c r="G173" s="48" t="str">
        <f t="shared" si="5"/>
        <v>DataToSaPK[49]</v>
      </c>
    </row>
  </sheetData>
  <mergeCells count="14">
    <mergeCell ref="B112:B127"/>
    <mergeCell ref="G112:G127"/>
    <mergeCell ref="A2:F2"/>
    <mergeCell ref="B4:B19"/>
    <mergeCell ref="G4:G19"/>
    <mergeCell ref="B20:B35"/>
    <mergeCell ref="G20:G35"/>
    <mergeCell ref="B36:B51"/>
    <mergeCell ref="G36:G51"/>
    <mergeCell ref="A78:F78"/>
    <mergeCell ref="B80:B95"/>
    <mergeCell ref="G80:G95"/>
    <mergeCell ref="B96:B111"/>
    <mergeCell ref="G96:G11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795D2-7370-4294-A832-43C60C81589A}">
  <sheetPr codeName="Лист5">
    <tabColor theme="8" tint="0.39997558519241921"/>
  </sheetPr>
  <dimension ref="A1:I173"/>
  <sheetViews>
    <sheetView workbookViewId="0">
      <selection activeCell="E5" sqref="E5:E13"/>
    </sheetView>
  </sheetViews>
  <sheetFormatPr defaultRowHeight="15"/>
  <cols>
    <col min="1" max="1" width="13.85546875" bestFit="1" customWidth="1"/>
    <col min="3" max="3" width="12.85546875" bestFit="1" customWidth="1"/>
    <col min="4" max="4" width="4.42578125" bestFit="1" customWidth="1"/>
    <col min="5" max="5" width="113" bestFit="1" customWidth="1"/>
    <col min="6" max="6" width="13.42578125" bestFit="1" customWidth="1"/>
    <col min="7" max="7" width="17.42578125" bestFit="1" customWidth="1"/>
    <col min="8" max="8" width="18.5703125" bestFit="1" customWidth="1"/>
    <col min="9" max="9" width="4.4257812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122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"DataFromSaPT[" &amp; B3-50 &amp; "]"</f>
        <v>DataFromSaPT[0]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s="40" t="s">
        <v>124</v>
      </c>
      <c r="F4" s="39"/>
      <c r="G4" s="1454" t="str">
        <f t="shared" ref="G4:G67" si="0">"DataFromSaPT[" &amp; B4-50 &amp; "]"</f>
        <v>DataFromSaPT[1]</v>
      </c>
      <c r="H4" t="s">
        <v>121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s="40" t="s">
        <v>125</v>
      </c>
      <c r="F5" s="39"/>
      <c r="G5" s="1454" t="str">
        <f t="shared" si="0"/>
        <v>DataFromSaPT[-50]</v>
      </c>
      <c r="H5" t="s">
        <v>120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s="40" t="s">
        <v>126</v>
      </c>
      <c r="F6" s="39"/>
      <c r="G6" s="1454" t="str">
        <f t="shared" si="0"/>
        <v>DataFromSaPT[-50]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s="40" t="s">
        <v>127</v>
      </c>
      <c r="F7" s="39"/>
      <c r="G7" s="1454" t="str">
        <f t="shared" si="0"/>
        <v>DataFromSaPT[-50]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s="40" t="s">
        <v>128</v>
      </c>
      <c r="F8" s="39"/>
      <c r="G8" s="1454" t="str">
        <f t="shared" si="0"/>
        <v>DataFromSaPT[-50]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s="40" t="s">
        <v>129</v>
      </c>
      <c r="F9" s="39"/>
      <c r="G9" s="1454" t="str">
        <f t="shared" si="0"/>
        <v>DataFromSaPT[-50]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s="40" t="s">
        <v>130</v>
      </c>
      <c r="F10" s="39"/>
      <c r="G10" s="1454" t="str">
        <f t="shared" si="0"/>
        <v>DataFromSaPT[-50]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s="40" t="s">
        <v>131</v>
      </c>
      <c r="F11" s="39"/>
      <c r="G11" s="1454" t="str">
        <f t="shared" si="0"/>
        <v>DataFromSaPT[-50]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s="40" t="s">
        <v>132</v>
      </c>
      <c r="F12" s="41"/>
      <c r="G12" s="1454" t="str">
        <f t="shared" si="0"/>
        <v>DataFromSaPT[-50]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s="40" t="s">
        <v>133</v>
      </c>
      <c r="F13" s="41"/>
      <c r="G13" s="1454" t="str">
        <f t="shared" si="0"/>
        <v>DataFromSaPT[-50]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s="40" t="s">
        <v>67</v>
      </c>
      <c r="F14" s="41"/>
      <c r="G14" s="1454" t="str">
        <f t="shared" si="0"/>
        <v>DataFromSaPT[-50]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s="40" t="s">
        <v>67</v>
      </c>
      <c r="F15" s="41"/>
      <c r="G15" s="1454" t="str">
        <f t="shared" si="0"/>
        <v>DataFromSaPT[-50]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s="40" t="s">
        <v>67</v>
      </c>
      <c r="F16" s="41"/>
      <c r="G16" s="1454" t="str">
        <f t="shared" si="0"/>
        <v>DataFromSaPT[-50]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">
        <v>67</v>
      </c>
      <c r="F17" s="41"/>
      <c r="G17" s="1454" t="str">
        <f t="shared" si="0"/>
        <v>DataFromSaPT[-50]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">
        <v>67</v>
      </c>
      <c r="F18" s="41"/>
      <c r="G18" s="1454" t="str">
        <f t="shared" si="0"/>
        <v>DataFromSaPT[-50]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67</v>
      </c>
      <c r="F19" s="41"/>
      <c r="G19" s="1454" t="str">
        <f t="shared" si="0"/>
        <v>DataFromSaPT[-50]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67</v>
      </c>
      <c r="F20" s="34"/>
      <c r="G20" s="1454" t="str">
        <f t="shared" si="0"/>
        <v>DataFromSaPT[2]</v>
      </c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67</v>
      </c>
      <c r="F21" s="34"/>
      <c r="G21" s="1454" t="str">
        <f t="shared" si="0"/>
        <v>DataFromSaPT[-50]</v>
      </c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67</v>
      </c>
      <c r="F22" s="34"/>
      <c r="G22" s="1454" t="str">
        <f t="shared" si="0"/>
        <v>DataFromSaPT[-50]</v>
      </c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67</v>
      </c>
      <c r="F23" s="34"/>
      <c r="G23" s="1454" t="str">
        <f t="shared" si="0"/>
        <v>DataFromSaPT[-50]</v>
      </c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67</v>
      </c>
      <c r="F24" s="34"/>
      <c r="G24" s="1454" t="str">
        <f t="shared" si="0"/>
        <v>DataFromSaPT[-50]</v>
      </c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67</v>
      </c>
      <c r="F25" s="34"/>
      <c r="G25" s="1454" t="str">
        <f t="shared" si="0"/>
        <v>DataFromSaPT[-50]</v>
      </c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67</v>
      </c>
      <c r="F26" s="34"/>
      <c r="G26" s="1454" t="str">
        <f t="shared" si="0"/>
        <v>DataFromSaPT[-50]</v>
      </c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67</v>
      </c>
      <c r="F27" s="34"/>
      <c r="G27" s="1454" t="str">
        <f t="shared" si="0"/>
        <v>DataFromSaPT[-50]</v>
      </c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67</v>
      </c>
      <c r="F28" s="34"/>
      <c r="G28" s="1454" t="str">
        <f t="shared" si="0"/>
        <v>DataFromSaPT[-50]</v>
      </c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67</v>
      </c>
      <c r="F29" s="34"/>
      <c r="G29" s="1454" t="str">
        <f t="shared" si="0"/>
        <v>DataFromSaPT[-50]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DataFromSaPT[-50]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DataFromSaPT[-50]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DataFromSaPT[-50]</v>
      </c>
    </row>
    <row r="33" spans="1:7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DataFromSaPT[-50]</v>
      </c>
    </row>
    <row r="34" spans="1:7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DataFromSaPT[-50]</v>
      </c>
    </row>
    <row r="35" spans="1:7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DataFromSaPT[-50]</v>
      </c>
    </row>
    <row r="36" spans="1:7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DataFromSaPT[3]</v>
      </c>
    </row>
    <row r="37" spans="1:7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DataFromSaPT[-50]</v>
      </c>
    </row>
    <row r="38" spans="1:7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DataFromSaPT[-50]</v>
      </c>
    </row>
    <row r="39" spans="1:7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DataFromSaPT[-50]</v>
      </c>
    </row>
    <row r="40" spans="1:7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DataFromSaPT[-50]</v>
      </c>
    </row>
    <row r="41" spans="1:7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DataFromSaPT[-50]</v>
      </c>
    </row>
    <row r="42" spans="1:7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DataFromSaPT[-50]</v>
      </c>
    </row>
    <row r="43" spans="1:7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DataFromSaPT[-50]</v>
      </c>
    </row>
    <row r="44" spans="1:7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DataFromSaPT[-50]</v>
      </c>
    </row>
    <row r="45" spans="1:7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DataFromSaPT[-50]</v>
      </c>
    </row>
    <row r="46" spans="1:7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DataFromSaPT[-50]</v>
      </c>
    </row>
    <row r="47" spans="1:7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DataFromSaPT[-50]</v>
      </c>
    </row>
    <row r="48" spans="1:7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DataFromSaPT[-50]</v>
      </c>
    </row>
    <row r="49" spans="1:7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DataFromSaPT[-50]</v>
      </c>
    </row>
    <row r="50" spans="1:7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DataFromSaPT[-50]</v>
      </c>
    </row>
    <row r="51" spans="1:7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DataFromSaPT[-50]</v>
      </c>
    </row>
    <row r="52" spans="1:7">
      <c r="A52" s="31" t="s">
        <v>63</v>
      </c>
      <c r="B52" s="36">
        <v>54</v>
      </c>
      <c r="C52" s="36" t="s">
        <v>64</v>
      </c>
      <c r="D52" s="36"/>
      <c r="E52" s="40" t="s">
        <v>67</v>
      </c>
      <c r="F52" s="34"/>
      <c r="G52" s="35" t="str">
        <f t="shared" si="0"/>
        <v>DataFromSaPT[4]</v>
      </c>
    </row>
    <row r="53" spans="1:7">
      <c r="A53" s="31" t="s">
        <v>63</v>
      </c>
      <c r="B53" s="36">
        <v>55</v>
      </c>
      <c r="C53" s="36" t="s">
        <v>64</v>
      </c>
      <c r="D53" s="36"/>
      <c r="E53" s="40" t="s">
        <v>67</v>
      </c>
      <c r="F53" s="34"/>
      <c r="G53" s="35" t="str">
        <f t="shared" si="0"/>
        <v>DataFromSaPT[5]</v>
      </c>
    </row>
    <row r="54" spans="1:7">
      <c r="A54" s="31" t="s">
        <v>63</v>
      </c>
      <c r="B54" s="36">
        <v>56</v>
      </c>
      <c r="C54" s="36" t="s">
        <v>64</v>
      </c>
      <c r="D54" s="36"/>
      <c r="E54" s="40" t="s">
        <v>67</v>
      </c>
      <c r="F54" s="34"/>
      <c r="G54" s="35" t="str">
        <f t="shared" si="0"/>
        <v>DataFromSaPT[6]</v>
      </c>
    </row>
    <row r="55" spans="1:7">
      <c r="A55" s="31" t="s">
        <v>63</v>
      </c>
      <c r="B55" s="36">
        <v>57</v>
      </c>
      <c r="C55" s="36" t="s">
        <v>64</v>
      </c>
      <c r="D55" s="36"/>
      <c r="E55" s="40" t="s">
        <v>67</v>
      </c>
      <c r="F55" s="34"/>
      <c r="G55" s="35" t="str">
        <f t="shared" si="0"/>
        <v>DataFromSaPT[7]</v>
      </c>
    </row>
    <row r="56" spans="1:7">
      <c r="A56" s="31" t="s">
        <v>63</v>
      </c>
      <c r="B56" s="36">
        <v>58</v>
      </c>
      <c r="C56" s="36" t="s">
        <v>64</v>
      </c>
      <c r="D56" s="36"/>
      <c r="E56" s="40" t="s">
        <v>67</v>
      </c>
      <c r="F56" s="34"/>
      <c r="G56" s="35" t="str">
        <f t="shared" si="0"/>
        <v>DataFromSaPT[8]</v>
      </c>
    </row>
    <row r="57" spans="1:7">
      <c r="A57" s="31" t="s">
        <v>63</v>
      </c>
      <c r="B57" s="36">
        <v>59</v>
      </c>
      <c r="C57" s="36" t="s">
        <v>64</v>
      </c>
      <c r="D57" s="36"/>
      <c r="E57" s="40" t="s">
        <v>67</v>
      </c>
      <c r="F57" s="34"/>
      <c r="G57" s="35" t="str">
        <f t="shared" si="0"/>
        <v>DataFromSaPT[9]</v>
      </c>
    </row>
    <row r="58" spans="1:7">
      <c r="A58" s="31" t="s">
        <v>63</v>
      </c>
      <c r="B58" s="36">
        <v>60</v>
      </c>
      <c r="C58" s="36" t="s">
        <v>64</v>
      </c>
      <c r="D58" s="36"/>
      <c r="E58" s="40" t="s">
        <v>67</v>
      </c>
      <c r="F58" s="42"/>
      <c r="G58" s="35" t="str">
        <f t="shared" si="0"/>
        <v>DataFromSaPT[10]</v>
      </c>
    </row>
    <row r="59" spans="1:7">
      <c r="A59" s="31" t="s">
        <v>63</v>
      </c>
      <c r="B59" s="36">
        <v>61</v>
      </c>
      <c r="C59" s="36" t="s">
        <v>64</v>
      </c>
      <c r="D59" s="36"/>
      <c r="E59" s="40" t="s">
        <v>67</v>
      </c>
      <c r="F59" s="42"/>
      <c r="G59" s="35" t="str">
        <f t="shared" si="0"/>
        <v>DataFromSaPT[11]</v>
      </c>
    </row>
    <row r="60" spans="1:7">
      <c r="A60" s="31" t="s">
        <v>63</v>
      </c>
      <c r="B60" s="36">
        <v>62</v>
      </c>
      <c r="C60" s="36" t="s">
        <v>64</v>
      </c>
      <c r="D60" s="36"/>
      <c r="E60" s="40" t="s">
        <v>67</v>
      </c>
      <c r="F60" s="42"/>
      <c r="G60" s="35" t="str">
        <f t="shared" si="0"/>
        <v>DataFromSaPT[12]</v>
      </c>
    </row>
    <row r="61" spans="1:7">
      <c r="A61" s="31" t="s">
        <v>63</v>
      </c>
      <c r="B61" s="36">
        <v>63</v>
      </c>
      <c r="C61" s="36" t="s">
        <v>64</v>
      </c>
      <c r="D61" s="36"/>
      <c r="E61" s="40" t="s">
        <v>67</v>
      </c>
      <c r="F61" s="42"/>
      <c r="G61" s="35" t="str">
        <f t="shared" si="0"/>
        <v>DataFromSaPT[13]</v>
      </c>
    </row>
    <row r="62" spans="1:7">
      <c r="A62" s="31" t="s">
        <v>63</v>
      </c>
      <c r="B62" s="36">
        <v>64</v>
      </c>
      <c r="C62" s="36" t="s">
        <v>64</v>
      </c>
      <c r="D62" s="36"/>
      <c r="E62" s="40" t="s">
        <v>67</v>
      </c>
      <c r="F62" s="42"/>
      <c r="G62" s="35" t="str">
        <f t="shared" si="0"/>
        <v>DataFromSaPT[14]</v>
      </c>
    </row>
    <row r="63" spans="1:7">
      <c r="A63" s="31" t="s">
        <v>63</v>
      </c>
      <c r="B63" s="36">
        <v>65</v>
      </c>
      <c r="C63" s="36" t="s">
        <v>64</v>
      </c>
      <c r="D63" s="36"/>
      <c r="E63" s="40" t="s">
        <v>67</v>
      </c>
      <c r="F63" s="42"/>
      <c r="G63" s="35" t="str">
        <f t="shared" si="0"/>
        <v>DataFromSaPT[15]</v>
      </c>
    </row>
    <row r="64" spans="1:7">
      <c r="A64" s="31" t="s">
        <v>63</v>
      </c>
      <c r="B64" s="36">
        <v>66</v>
      </c>
      <c r="C64" s="36" t="s">
        <v>64</v>
      </c>
      <c r="D64" s="36"/>
      <c r="E64" s="40" t="s">
        <v>67</v>
      </c>
      <c r="F64" s="42"/>
      <c r="G64" s="35" t="str">
        <f t="shared" si="0"/>
        <v>DataFromSaPT[16]</v>
      </c>
    </row>
    <row r="65" spans="1:9">
      <c r="A65" s="31" t="s">
        <v>63</v>
      </c>
      <c r="B65" s="36">
        <v>67</v>
      </c>
      <c r="C65" s="36" t="s">
        <v>64</v>
      </c>
      <c r="D65" s="36"/>
      <c r="E65" s="40" t="s">
        <v>67</v>
      </c>
      <c r="F65" s="42"/>
      <c r="G65" s="35" t="str">
        <f t="shared" si="0"/>
        <v>DataFromSaPT[17]</v>
      </c>
    </row>
    <row r="66" spans="1:9">
      <c r="A66" s="31" t="s">
        <v>63</v>
      </c>
      <c r="B66" s="36">
        <v>68</v>
      </c>
      <c r="C66" s="36" t="s">
        <v>64</v>
      </c>
      <c r="D66" s="36"/>
      <c r="E66" s="40" t="s">
        <v>67</v>
      </c>
      <c r="F66" s="43"/>
      <c r="G66" s="35" t="str">
        <f t="shared" si="0"/>
        <v>DataFromSaPT[18]</v>
      </c>
    </row>
    <row r="67" spans="1:9">
      <c r="A67" s="31" t="s">
        <v>63</v>
      </c>
      <c r="B67" s="36">
        <v>69</v>
      </c>
      <c r="C67" s="36" t="s">
        <v>64</v>
      </c>
      <c r="D67" s="36"/>
      <c r="E67" s="40" t="s">
        <v>67</v>
      </c>
      <c r="F67" s="43"/>
      <c r="G67" s="35" t="str">
        <f t="shared" si="0"/>
        <v>DataFromSaPT[19]</v>
      </c>
    </row>
    <row r="68" spans="1:9">
      <c r="A68" s="31" t="s">
        <v>63</v>
      </c>
      <c r="B68" s="36">
        <v>70</v>
      </c>
      <c r="C68" s="36" t="s">
        <v>64</v>
      </c>
      <c r="D68" s="36"/>
      <c r="E68" s="40" t="s">
        <v>67</v>
      </c>
      <c r="F68" s="43"/>
      <c r="G68" s="35" t="str">
        <f t="shared" ref="G68:G77" si="2">"DataFromSaPT[" &amp; B68-50 &amp; "]"</f>
        <v>DataFromSaPT[20]</v>
      </c>
    </row>
    <row r="69" spans="1:9">
      <c r="A69" s="31" t="s">
        <v>63</v>
      </c>
      <c r="B69" s="36">
        <v>71</v>
      </c>
      <c r="C69" s="36" t="s">
        <v>64</v>
      </c>
      <c r="D69" s="36"/>
      <c r="E69" s="40" t="s">
        <v>67</v>
      </c>
      <c r="F69" s="43"/>
      <c r="G69" s="35" t="str">
        <f t="shared" si="2"/>
        <v>DataFromSaPT[21]</v>
      </c>
    </row>
    <row r="70" spans="1:9">
      <c r="A70" s="31" t="s">
        <v>63</v>
      </c>
      <c r="B70" s="36">
        <v>72</v>
      </c>
      <c r="C70" s="36" t="s">
        <v>64</v>
      </c>
      <c r="D70" s="36"/>
      <c r="E70" s="40" t="s">
        <v>67</v>
      </c>
      <c r="F70" s="43"/>
      <c r="G70" s="35" t="str">
        <f t="shared" si="2"/>
        <v>DataFromSaPT[22]</v>
      </c>
    </row>
    <row r="71" spans="1:9">
      <c r="A71" s="31" t="s">
        <v>63</v>
      </c>
      <c r="B71" s="36">
        <v>73</v>
      </c>
      <c r="C71" s="36" t="s">
        <v>64</v>
      </c>
      <c r="D71" s="36"/>
      <c r="E71" s="40" t="s">
        <v>67</v>
      </c>
      <c r="F71" s="43"/>
      <c r="G71" s="35" t="str">
        <f t="shared" si="2"/>
        <v>DataFromSaPT[23]</v>
      </c>
    </row>
    <row r="72" spans="1:9">
      <c r="A72" s="31" t="s">
        <v>63</v>
      </c>
      <c r="B72" s="36">
        <v>74</v>
      </c>
      <c r="C72" s="36" t="s">
        <v>64</v>
      </c>
      <c r="D72" s="36"/>
      <c r="E72" s="40" t="s">
        <v>67</v>
      </c>
      <c r="F72" s="43"/>
      <c r="G72" s="35" t="str">
        <f t="shared" si="2"/>
        <v>DataFromSaPT[24]</v>
      </c>
    </row>
    <row r="73" spans="1:9">
      <c r="A73" s="31" t="s">
        <v>63</v>
      </c>
      <c r="B73" s="36">
        <v>75</v>
      </c>
      <c r="C73" s="36" t="s">
        <v>64</v>
      </c>
      <c r="D73" s="36"/>
      <c r="E73" s="40" t="s">
        <v>67</v>
      </c>
      <c r="F73" s="43"/>
      <c r="G73" s="35" t="str">
        <f t="shared" si="2"/>
        <v>DataFromSaPT[25]</v>
      </c>
    </row>
    <row r="74" spans="1:9">
      <c r="A74" s="31" t="s">
        <v>63</v>
      </c>
      <c r="B74" s="36">
        <v>76</v>
      </c>
      <c r="C74" s="36" t="s">
        <v>64</v>
      </c>
      <c r="D74" s="36"/>
      <c r="E74" s="40" t="s">
        <v>67</v>
      </c>
      <c r="F74" s="43"/>
      <c r="G74" s="35" t="str">
        <f t="shared" si="2"/>
        <v>DataFromSaPT[26]</v>
      </c>
    </row>
    <row r="75" spans="1:9">
      <c r="A75" s="31" t="s">
        <v>63</v>
      </c>
      <c r="B75" s="36">
        <v>77</v>
      </c>
      <c r="C75" s="36" t="s">
        <v>64</v>
      </c>
      <c r="D75" s="36"/>
      <c r="E75" s="40" t="s">
        <v>67</v>
      </c>
      <c r="F75" s="43"/>
      <c r="G75" s="35" t="str">
        <f t="shared" si="2"/>
        <v>DataFromSaPT[27]</v>
      </c>
    </row>
    <row r="76" spans="1:9">
      <c r="A76" s="31" t="s">
        <v>63</v>
      </c>
      <c r="B76" s="36">
        <v>78</v>
      </c>
      <c r="C76" s="36" t="s">
        <v>64</v>
      </c>
      <c r="D76" s="36"/>
      <c r="E76" s="40" t="s">
        <v>67</v>
      </c>
      <c r="F76" s="43"/>
      <c r="G76" s="35" t="str">
        <f t="shared" si="2"/>
        <v>DataFromSaPT[28]</v>
      </c>
    </row>
    <row r="77" spans="1:9" ht="15.75" thickBot="1">
      <c r="A77" s="31" t="s">
        <v>63</v>
      </c>
      <c r="B77" s="36">
        <v>79</v>
      </c>
      <c r="C77" s="36" t="s">
        <v>64</v>
      </c>
      <c r="D77" s="36"/>
      <c r="E77" s="40" t="s">
        <v>67</v>
      </c>
      <c r="F77" s="43"/>
      <c r="G77" s="35" t="str">
        <f t="shared" si="2"/>
        <v>DataFromSaPT[29]</v>
      </c>
    </row>
    <row r="78" spans="1:9" ht="15.75" thickBot="1">
      <c r="A78" s="1469" t="s">
        <v>123</v>
      </c>
      <c r="B78" s="1465"/>
      <c r="C78" s="1465"/>
      <c r="D78" s="1465"/>
      <c r="E78" s="1465"/>
      <c r="F78" s="1470"/>
      <c r="G78" s="30"/>
    </row>
    <row r="79" spans="1:9">
      <c r="A79" s="44" t="s">
        <v>68</v>
      </c>
      <c r="B79" s="45">
        <v>0</v>
      </c>
      <c r="C79" s="45" t="s">
        <v>64</v>
      </c>
      <c r="D79" s="45"/>
      <c r="E79" s="46" t="s">
        <v>65</v>
      </c>
      <c r="F79" s="47"/>
      <c r="G79" s="35" t="str">
        <f>"DataToSaPT[" &amp; B79 &amp; "]"</f>
        <v>DataToSaPT[0]</v>
      </c>
      <c r="H79" t="s">
        <v>104</v>
      </c>
      <c r="I79" s="117">
        <f>B79</f>
        <v>0</v>
      </c>
    </row>
    <row r="80" spans="1:9">
      <c r="A80" s="31" t="s">
        <v>68</v>
      </c>
      <c r="B80" s="1467">
        <v>1</v>
      </c>
      <c r="C80" s="36" t="s">
        <v>66</v>
      </c>
      <c r="D80" s="37">
        <v>0</v>
      </c>
      <c r="E80" s="40" t="s">
        <v>67</v>
      </c>
      <c r="F80" s="39"/>
      <c r="G80" s="118" t="str">
        <f>"DataToSaPT[" &amp; B$80 &amp; "]"</f>
        <v>DataToSaPT[1]</v>
      </c>
      <c r="I80" t="str">
        <f>B$80&amp;"."&amp;D80</f>
        <v>1.0</v>
      </c>
    </row>
    <row r="81" spans="1:9">
      <c r="A81" s="31" t="s">
        <v>68</v>
      </c>
      <c r="B81" s="1467"/>
      <c r="C81" s="36" t="s">
        <v>66</v>
      </c>
      <c r="D81" s="37">
        <v>1</v>
      </c>
      <c r="E81" s="40" t="s">
        <v>67</v>
      </c>
      <c r="F81" s="39"/>
      <c r="G81" s="118" t="str">
        <f t="shared" ref="G81:G95" si="3">"DataToSaPT[" &amp; B$80 &amp; "]"</f>
        <v>DataToSaPT[1]</v>
      </c>
      <c r="I81" t="str">
        <f t="shared" ref="I81:I95" si="4">B$80&amp;"."&amp;D81</f>
        <v>1.1</v>
      </c>
    </row>
    <row r="82" spans="1:9">
      <c r="A82" s="31" t="s">
        <v>68</v>
      </c>
      <c r="B82" s="1467"/>
      <c r="C82" s="36" t="s">
        <v>66</v>
      </c>
      <c r="D82" s="37">
        <v>2</v>
      </c>
      <c r="E82" s="40" t="s">
        <v>67</v>
      </c>
      <c r="F82" s="39"/>
      <c r="G82" s="118" t="str">
        <f t="shared" si="3"/>
        <v>DataToSaPT[1]</v>
      </c>
      <c r="I82" t="str">
        <f t="shared" si="4"/>
        <v>1.2</v>
      </c>
    </row>
    <row r="83" spans="1:9">
      <c r="A83" s="31" t="s">
        <v>68</v>
      </c>
      <c r="B83" s="1467"/>
      <c r="C83" s="36" t="s">
        <v>66</v>
      </c>
      <c r="D83" s="37">
        <v>3</v>
      </c>
      <c r="E83" s="40" t="s">
        <v>67</v>
      </c>
      <c r="F83" s="39"/>
      <c r="G83" s="118" t="str">
        <f t="shared" si="3"/>
        <v>DataToSaPT[1]</v>
      </c>
      <c r="I83" t="str">
        <f t="shared" si="4"/>
        <v>1.3</v>
      </c>
    </row>
    <row r="84" spans="1:9">
      <c r="A84" s="31" t="s">
        <v>68</v>
      </c>
      <c r="B84" s="1467"/>
      <c r="C84" s="36" t="s">
        <v>66</v>
      </c>
      <c r="D84" s="37">
        <v>4</v>
      </c>
      <c r="E84" s="40" t="s">
        <v>67</v>
      </c>
      <c r="F84" s="39"/>
      <c r="G84" s="118" t="str">
        <f t="shared" si="3"/>
        <v>DataToSaPT[1]</v>
      </c>
      <c r="I84" t="str">
        <f t="shared" si="4"/>
        <v>1.4</v>
      </c>
    </row>
    <row r="85" spans="1:9">
      <c r="A85" s="31" t="s">
        <v>68</v>
      </c>
      <c r="B85" s="1467"/>
      <c r="C85" s="36" t="s">
        <v>66</v>
      </c>
      <c r="D85" s="37">
        <v>5</v>
      </c>
      <c r="E85" s="40" t="s">
        <v>67</v>
      </c>
      <c r="F85" s="39"/>
      <c r="G85" s="118" t="str">
        <f t="shared" si="3"/>
        <v>DataToSaPT[1]</v>
      </c>
      <c r="I85" t="str">
        <f t="shared" si="4"/>
        <v>1.5</v>
      </c>
    </row>
    <row r="86" spans="1:9">
      <c r="A86" s="31" t="s">
        <v>68</v>
      </c>
      <c r="B86" s="1467"/>
      <c r="C86" s="36" t="s">
        <v>66</v>
      </c>
      <c r="D86" s="37">
        <v>6</v>
      </c>
      <c r="E86" s="40" t="s">
        <v>67</v>
      </c>
      <c r="F86" s="39"/>
      <c r="G86" s="118" t="str">
        <f t="shared" si="3"/>
        <v>DataToSaPT[1]</v>
      </c>
      <c r="I86" t="str">
        <f t="shared" si="4"/>
        <v>1.6</v>
      </c>
    </row>
    <row r="87" spans="1:9">
      <c r="A87" s="31" t="s">
        <v>68</v>
      </c>
      <c r="B87" s="1467"/>
      <c r="C87" s="36" t="s">
        <v>66</v>
      </c>
      <c r="D87" s="37">
        <v>7</v>
      </c>
      <c r="E87" s="40" t="s">
        <v>67</v>
      </c>
      <c r="F87" s="39"/>
      <c r="G87" s="118" t="str">
        <f t="shared" si="3"/>
        <v>DataToSaPT[1]</v>
      </c>
      <c r="I87" t="str">
        <f t="shared" si="4"/>
        <v>1.7</v>
      </c>
    </row>
    <row r="88" spans="1:9">
      <c r="A88" s="31" t="s">
        <v>68</v>
      </c>
      <c r="B88" s="1467"/>
      <c r="C88" s="36" t="s">
        <v>66</v>
      </c>
      <c r="D88" s="37">
        <v>8</v>
      </c>
      <c r="E88" s="40" t="s">
        <v>67</v>
      </c>
      <c r="F88" s="39"/>
      <c r="G88" s="118" t="str">
        <f t="shared" si="3"/>
        <v>DataToSaPT[1]</v>
      </c>
      <c r="I88" t="str">
        <f t="shared" si="4"/>
        <v>1.8</v>
      </c>
    </row>
    <row r="89" spans="1:9">
      <c r="A89" s="31" t="s">
        <v>68</v>
      </c>
      <c r="B89" s="1467"/>
      <c r="C89" s="36" t="s">
        <v>66</v>
      </c>
      <c r="D89" s="37">
        <v>9</v>
      </c>
      <c r="E89" s="40" t="s">
        <v>67</v>
      </c>
      <c r="F89" s="39"/>
      <c r="G89" s="118" t="str">
        <f t="shared" si="3"/>
        <v>DataToSaPT[1]</v>
      </c>
      <c r="I89" t="str">
        <f t="shared" si="4"/>
        <v>1.9</v>
      </c>
    </row>
    <row r="90" spans="1:9">
      <c r="A90" s="31" t="s">
        <v>68</v>
      </c>
      <c r="B90" s="1467"/>
      <c r="C90" s="36" t="s">
        <v>66</v>
      </c>
      <c r="D90" s="37">
        <v>10</v>
      </c>
      <c r="E90" s="40" t="s">
        <v>67</v>
      </c>
      <c r="F90" s="39"/>
      <c r="G90" s="118" t="str">
        <f t="shared" si="3"/>
        <v>DataToSaPT[1]</v>
      </c>
      <c r="I90" t="str">
        <f t="shared" si="4"/>
        <v>1.10</v>
      </c>
    </row>
    <row r="91" spans="1:9">
      <c r="A91" s="31" t="s">
        <v>68</v>
      </c>
      <c r="B91" s="1467"/>
      <c r="C91" s="36" t="s">
        <v>66</v>
      </c>
      <c r="D91" s="36">
        <v>11</v>
      </c>
      <c r="E91" s="40" t="s">
        <v>67</v>
      </c>
      <c r="F91" s="41"/>
      <c r="G91" s="118" t="str">
        <f t="shared" si="3"/>
        <v>DataToSaPT[1]</v>
      </c>
      <c r="I91" t="str">
        <f t="shared" si="4"/>
        <v>1.11</v>
      </c>
    </row>
    <row r="92" spans="1:9">
      <c r="A92" s="31" t="s">
        <v>68</v>
      </c>
      <c r="B92" s="1467"/>
      <c r="C92" s="36" t="s">
        <v>66</v>
      </c>
      <c r="D92" s="36">
        <v>12</v>
      </c>
      <c r="E92" s="40" t="s">
        <v>67</v>
      </c>
      <c r="F92" s="41"/>
      <c r="G92" s="118" t="str">
        <f t="shared" si="3"/>
        <v>DataToSaPT[1]</v>
      </c>
      <c r="I92" t="str">
        <f t="shared" si="4"/>
        <v>1.12</v>
      </c>
    </row>
    <row r="93" spans="1:9">
      <c r="A93" s="31" t="s">
        <v>68</v>
      </c>
      <c r="B93" s="1467"/>
      <c r="C93" s="36" t="s">
        <v>66</v>
      </c>
      <c r="D93" s="36">
        <v>13</v>
      </c>
      <c r="E93" s="40" t="s">
        <v>67</v>
      </c>
      <c r="F93" s="41"/>
      <c r="G93" s="118" t="str">
        <f t="shared" si="3"/>
        <v>DataToSaPT[1]</v>
      </c>
      <c r="I93" t="str">
        <f t="shared" si="4"/>
        <v>1.13</v>
      </c>
    </row>
    <row r="94" spans="1:9">
      <c r="A94" s="31" t="s">
        <v>68</v>
      </c>
      <c r="B94" s="1467"/>
      <c r="C94" s="36" t="s">
        <v>66</v>
      </c>
      <c r="D94" s="36">
        <v>14</v>
      </c>
      <c r="E94" s="40" t="s">
        <v>67</v>
      </c>
      <c r="F94" s="41"/>
      <c r="G94" s="118" t="str">
        <f t="shared" si="3"/>
        <v>DataToSaPT[1]</v>
      </c>
      <c r="I94" t="str">
        <f t="shared" si="4"/>
        <v>1.14</v>
      </c>
    </row>
    <row r="95" spans="1:9">
      <c r="A95" s="31" t="s">
        <v>68</v>
      </c>
      <c r="B95" s="1467"/>
      <c r="C95" s="36" t="s">
        <v>66</v>
      </c>
      <c r="D95" s="36">
        <v>15</v>
      </c>
      <c r="E95" s="40" t="s">
        <v>67</v>
      </c>
      <c r="F95" s="41"/>
      <c r="G95" s="118" t="str">
        <f t="shared" si="3"/>
        <v>DataToSaPT[1]</v>
      </c>
      <c r="I95" t="str">
        <f t="shared" si="4"/>
        <v>1.15</v>
      </c>
    </row>
    <row r="96" spans="1:9">
      <c r="A96" s="31" t="s">
        <v>68</v>
      </c>
      <c r="B96" s="1458">
        <v>2</v>
      </c>
      <c r="C96" s="32" t="s">
        <v>66</v>
      </c>
      <c r="D96" s="36">
        <v>0</v>
      </c>
      <c r="E96" s="40" t="s">
        <v>67</v>
      </c>
      <c r="F96" s="41"/>
      <c r="G96" s="118" t="str">
        <f>"DataToSaPT[" &amp; B$96 &amp; "]"</f>
        <v>DataToSaPT[2]</v>
      </c>
    </row>
    <row r="97" spans="1:7">
      <c r="A97" s="31" t="s">
        <v>68</v>
      </c>
      <c r="B97" s="1459"/>
      <c r="C97" s="32" t="s">
        <v>66</v>
      </c>
      <c r="D97" s="36">
        <v>1</v>
      </c>
      <c r="E97" s="40" t="s">
        <v>67</v>
      </c>
      <c r="F97" s="41"/>
      <c r="G97" s="118" t="str">
        <f t="shared" ref="G97:G111" si="5">"DataToSaPT[" &amp; B$96 &amp; "]"</f>
        <v>DataToSaPT[2]</v>
      </c>
    </row>
    <row r="98" spans="1:7">
      <c r="A98" s="31" t="s">
        <v>68</v>
      </c>
      <c r="B98" s="1459"/>
      <c r="C98" s="32" t="s">
        <v>66</v>
      </c>
      <c r="D98" s="36">
        <v>2</v>
      </c>
      <c r="E98" s="40" t="s">
        <v>67</v>
      </c>
      <c r="F98" s="41"/>
      <c r="G98" s="118" t="str">
        <f t="shared" si="5"/>
        <v>DataToSaPT[2]</v>
      </c>
    </row>
    <row r="99" spans="1:7">
      <c r="A99" s="31" t="s">
        <v>68</v>
      </c>
      <c r="B99" s="1459"/>
      <c r="C99" s="32" t="s">
        <v>66</v>
      </c>
      <c r="D99" s="36">
        <v>3</v>
      </c>
      <c r="E99" s="40" t="s">
        <v>67</v>
      </c>
      <c r="F99" s="41"/>
      <c r="G99" s="118" t="str">
        <f t="shared" si="5"/>
        <v>DataToSaPT[2]</v>
      </c>
    </row>
    <row r="100" spans="1:7">
      <c r="A100" s="31" t="s">
        <v>68</v>
      </c>
      <c r="B100" s="1459"/>
      <c r="C100" s="32" t="s">
        <v>66</v>
      </c>
      <c r="D100" s="36">
        <v>4</v>
      </c>
      <c r="E100" s="40" t="s">
        <v>67</v>
      </c>
      <c r="F100" s="41"/>
      <c r="G100" s="118" t="str">
        <f t="shared" si="5"/>
        <v>DataToSaPT[2]</v>
      </c>
    </row>
    <row r="101" spans="1:7">
      <c r="A101" s="31" t="s">
        <v>68</v>
      </c>
      <c r="B101" s="1459"/>
      <c r="C101" s="32" t="s">
        <v>66</v>
      </c>
      <c r="D101" s="36">
        <v>5</v>
      </c>
      <c r="E101" s="40" t="s">
        <v>67</v>
      </c>
      <c r="F101" s="41"/>
      <c r="G101" s="118" t="str">
        <f t="shared" si="5"/>
        <v>DataToSaPT[2]</v>
      </c>
    </row>
    <row r="102" spans="1:7">
      <c r="A102" s="31" t="s">
        <v>68</v>
      </c>
      <c r="B102" s="1459"/>
      <c r="C102" s="32" t="s">
        <v>66</v>
      </c>
      <c r="D102" s="36">
        <v>6</v>
      </c>
      <c r="E102" s="40" t="s">
        <v>67</v>
      </c>
      <c r="F102" s="41"/>
      <c r="G102" s="118" t="str">
        <f t="shared" si="5"/>
        <v>DataToSaPT[2]</v>
      </c>
    </row>
    <row r="103" spans="1:7">
      <c r="A103" s="31" t="s">
        <v>68</v>
      </c>
      <c r="B103" s="1459"/>
      <c r="C103" s="32" t="s">
        <v>66</v>
      </c>
      <c r="D103" s="36">
        <v>7</v>
      </c>
      <c r="E103" s="40" t="s">
        <v>67</v>
      </c>
      <c r="F103" s="41"/>
      <c r="G103" s="118" t="str">
        <f t="shared" si="5"/>
        <v>DataToSaPT[2]</v>
      </c>
    </row>
    <row r="104" spans="1:7">
      <c r="A104" s="31" t="s">
        <v>68</v>
      </c>
      <c r="B104" s="1459"/>
      <c r="C104" s="32" t="s">
        <v>66</v>
      </c>
      <c r="D104" s="36">
        <v>8</v>
      </c>
      <c r="E104" s="40" t="s">
        <v>67</v>
      </c>
      <c r="F104" s="41"/>
      <c r="G104" s="118" t="str">
        <f t="shared" si="5"/>
        <v>DataToSaPT[2]</v>
      </c>
    </row>
    <row r="105" spans="1:7">
      <c r="A105" s="31" t="s">
        <v>68</v>
      </c>
      <c r="B105" s="1459"/>
      <c r="C105" s="32" t="s">
        <v>66</v>
      </c>
      <c r="D105" s="36">
        <v>9</v>
      </c>
      <c r="E105" s="40" t="s">
        <v>67</v>
      </c>
      <c r="F105" s="41"/>
      <c r="G105" s="118" t="str">
        <f t="shared" si="5"/>
        <v>DataToSaPT[2]</v>
      </c>
    </row>
    <row r="106" spans="1:7">
      <c r="A106" s="31" t="s">
        <v>68</v>
      </c>
      <c r="B106" s="1459"/>
      <c r="C106" s="32" t="s">
        <v>66</v>
      </c>
      <c r="D106" s="36">
        <v>10</v>
      </c>
      <c r="E106" s="40" t="s">
        <v>67</v>
      </c>
      <c r="F106" s="41"/>
      <c r="G106" s="118" t="str">
        <f t="shared" si="5"/>
        <v>DataToSaPT[2]</v>
      </c>
    </row>
    <row r="107" spans="1:7">
      <c r="A107" s="31" t="s">
        <v>68</v>
      </c>
      <c r="B107" s="1459"/>
      <c r="C107" s="32" t="s">
        <v>66</v>
      </c>
      <c r="D107" s="36">
        <v>11</v>
      </c>
      <c r="E107" s="40" t="s">
        <v>67</v>
      </c>
      <c r="F107" s="41"/>
      <c r="G107" s="118" t="str">
        <f t="shared" si="5"/>
        <v>DataToSaPT[2]</v>
      </c>
    </row>
    <row r="108" spans="1:7">
      <c r="A108" s="31" t="s">
        <v>68</v>
      </c>
      <c r="B108" s="1459"/>
      <c r="C108" s="32" t="s">
        <v>66</v>
      </c>
      <c r="D108" s="36">
        <v>12</v>
      </c>
      <c r="E108" s="40" t="s">
        <v>67</v>
      </c>
      <c r="F108" s="41"/>
      <c r="G108" s="118" t="str">
        <f t="shared" si="5"/>
        <v>DataToSaPT[2]</v>
      </c>
    </row>
    <row r="109" spans="1:7">
      <c r="A109" s="31" t="s">
        <v>68</v>
      </c>
      <c r="B109" s="1459"/>
      <c r="C109" s="32" t="s">
        <v>66</v>
      </c>
      <c r="D109" s="36">
        <v>13</v>
      </c>
      <c r="E109" s="40" t="s">
        <v>67</v>
      </c>
      <c r="F109" s="41"/>
      <c r="G109" s="118" t="str">
        <f t="shared" si="5"/>
        <v>DataToSaPT[2]</v>
      </c>
    </row>
    <row r="110" spans="1:7">
      <c r="A110" s="31" t="s">
        <v>68</v>
      </c>
      <c r="B110" s="1459"/>
      <c r="C110" s="32" t="s">
        <v>66</v>
      </c>
      <c r="D110" s="36">
        <v>14</v>
      </c>
      <c r="E110" s="40" t="s">
        <v>67</v>
      </c>
      <c r="F110" s="41"/>
      <c r="G110" s="118" t="str">
        <f t="shared" si="5"/>
        <v>DataToSaPT[2]</v>
      </c>
    </row>
    <row r="111" spans="1:7">
      <c r="A111" s="31" t="s">
        <v>68</v>
      </c>
      <c r="B111" s="1460"/>
      <c r="C111" s="32" t="s">
        <v>66</v>
      </c>
      <c r="D111" s="36">
        <v>15</v>
      </c>
      <c r="E111" s="40" t="s">
        <v>67</v>
      </c>
      <c r="F111" s="41"/>
      <c r="G111" s="118" t="str">
        <f t="shared" si="5"/>
        <v>DataToSaPT[2]</v>
      </c>
    </row>
    <row r="112" spans="1:7">
      <c r="A112" s="31" t="s">
        <v>68</v>
      </c>
      <c r="B112" s="1458">
        <v>3</v>
      </c>
      <c r="C112" s="32" t="s">
        <v>66</v>
      </c>
      <c r="D112" s="36">
        <v>0</v>
      </c>
      <c r="E112" s="40" t="s">
        <v>67</v>
      </c>
      <c r="F112" s="41"/>
      <c r="G112" s="118" t="str">
        <f>"DataToSaPT[" &amp; B$112 &amp; "]"</f>
        <v>DataToSaPT[3]</v>
      </c>
    </row>
    <row r="113" spans="1:7">
      <c r="A113" s="31" t="s">
        <v>68</v>
      </c>
      <c r="B113" s="1459"/>
      <c r="C113" s="32" t="s">
        <v>66</v>
      </c>
      <c r="D113" s="36">
        <v>1</v>
      </c>
      <c r="E113" s="40" t="s">
        <v>67</v>
      </c>
      <c r="F113" s="41"/>
      <c r="G113" s="118" t="str">
        <f t="shared" ref="G113:G127" si="6">"DataToSaPT[" &amp; B$112 &amp; "]"</f>
        <v>DataToSaPT[3]</v>
      </c>
    </row>
    <row r="114" spans="1:7">
      <c r="A114" s="31" t="s">
        <v>68</v>
      </c>
      <c r="B114" s="1459"/>
      <c r="C114" s="32" t="s">
        <v>66</v>
      </c>
      <c r="D114" s="36">
        <v>2</v>
      </c>
      <c r="E114" s="40" t="s">
        <v>67</v>
      </c>
      <c r="F114" s="41"/>
      <c r="G114" s="118" t="str">
        <f t="shared" si="6"/>
        <v>DataToSaPT[3]</v>
      </c>
    </row>
    <row r="115" spans="1:7">
      <c r="A115" s="31" t="s">
        <v>68</v>
      </c>
      <c r="B115" s="1459"/>
      <c r="C115" s="32" t="s">
        <v>66</v>
      </c>
      <c r="D115" s="36">
        <v>3</v>
      </c>
      <c r="E115" s="40" t="s">
        <v>67</v>
      </c>
      <c r="F115" s="41"/>
      <c r="G115" s="118" t="str">
        <f t="shared" si="6"/>
        <v>DataToSaPT[3]</v>
      </c>
    </row>
    <row r="116" spans="1:7">
      <c r="A116" s="31" t="s">
        <v>68</v>
      </c>
      <c r="B116" s="1459"/>
      <c r="C116" s="32" t="s">
        <v>66</v>
      </c>
      <c r="D116" s="36">
        <v>4</v>
      </c>
      <c r="E116" s="40" t="s">
        <v>67</v>
      </c>
      <c r="F116" s="41"/>
      <c r="G116" s="118" t="str">
        <f t="shared" si="6"/>
        <v>DataToSaPT[3]</v>
      </c>
    </row>
    <row r="117" spans="1:7">
      <c r="A117" s="31" t="s">
        <v>68</v>
      </c>
      <c r="B117" s="1459"/>
      <c r="C117" s="32" t="s">
        <v>66</v>
      </c>
      <c r="D117" s="36">
        <v>5</v>
      </c>
      <c r="E117" s="40" t="s">
        <v>67</v>
      </c>
      <c r="F117" s="41"/>
      <c r="G117" s="118" t="str">
        <f t="shared" si="6"/>
        <v>DataToSaPT[3]</v>
      </c>
    </row>
    <row r="118" spans="1:7">
      <c r="A118" s="31" t="s">
        <v>68</v>
      </c>
      <c r="B118" s="1459"/>
      <c r="C118" s="32" t="s">
        <v>66</v>
      </c>
      <c r="D118" s="36">
        <v>6</v>
      </c>
      <c r="E118" s="40" t="s">
        <v>67</v>
      </c>
      <c r="F118" s="41"/>
      <c r="G118" s="118" t="str">
        <f t="shared" si="6"/>
        <v>DataToSaPT[3]</v>
      </c>
    </row>
    <row r="119" spans="1:7">
      <c r="A119" s="31" t="s">
        <v>68</v>
      </c>
      <c r="B119" s="1459"/>
      <c r="C119" s="32" t="s">
        <v>66</v>
      </c>
      <c r="D119" s="36">
        <v>7</v>
      </c>
      <c r="E119" s="40" t="s">
        <v>67</v>
      </c>
      <c r="F119" s="41"/>
      <c r="G119" s="118" t="str">
        <f t="shared" si="6"/>
        <v>DataToSaPT[3]</v>
      </c>
    </row>
    <row r="120" spans="1:7">
      <c r="A120" s="31" t="s">
        <v>68</v>
      </c>
      <c r="B120" s="1459"/>
      <c r="C120" s="32" t="s">
        <v>66</v>
      </c>
      <c r="D120" s="36">
        <v>8</v>
      </c>
      <c r="E120" s="40" t="s">
        <v>67</v>
      </c>
      <c r="F120" s="41"/>
      <c r="G120" s="118" t="str">
        <f t="shared" si="6"/>
        <v>DataToSaPT[3]</v>
      </c>
    </row>
    <row r="121" spans="1:7">
      <c r="A121" s="31" t="s">
        <v>68</v>
      </c>
      <c r="B121" s="1459"/>
      <c r="C121" s="32" t="s">
        <v>66</v>
      </c>
      <c r="D121" s="36">
        <v>9</v>
      </c>
      <c r="E121" s="40" t="s">
        <v>67</v>
      </c>
      <c r="F121" s="41"/>
      <c r="G121" s="118" t="str">
        <f t="shared" si="6"/>
        <v>DataToSaPT[3]</v>
      </c>
    </row>
    <row r="122" spans="1:7">
      <c r="A122" s="31" t="s">
        <v>68</v>
      </c>
      <c r="B122" s="1459"/>
      <c r="C122" s="32" t="s">
        <v>66</v>
      </c>
      <c r="D122" s="36">
        <v>10</v>
      </c>
      <c r="E122" s="40" t="s">
        <v>67</v>
      </c>
      <c r="F122" s="41"/>
      <c r="G122" s="118" t="str">
        <f t="shared" si="6"/>
        <v>DataToSaPT[3]</v>
      </c>
    </row>
    <row r="123" spans="1:7">
      <c r="A123" s="31" t="s">
        <v>68</v>
      </c>
      <c r="B123" s="1459"/>
      <c r="C123" s="32" t="s">
        <v>66</v>
      </c>
      <c r="D123" s="36">
        <v>11</v>
      </c>
      <c r="E123" s="40" t="s">
        <v>67</v>
      </c>
      <c r="F123" s="41"/>
      <c r="G123" s="118" t="str">
        <f t="shared" si="6"/>
        <v>DataToSaPT[3]</v>
      </c>
    </row>
    <row r="124" spans="1:7">
      <c r="A124" s="31" t="s">
        <v>68</v>
      </c>
      <c r="B124" s="1459"/>
      <c r="C124" s="32" t="s">
        <v>66</v>
      </c>
      <c r="D124" s="36">
        <v>12</v>
      </c>
      <c r="E124" s="40" t="s">
        <v>67</v>
      </c>
      <c r="F124" s="41"/>
      <c r="G124" s="118" t="str">
        <f t="shared" si="6"/>
        <v>DataToSaPT[3]</v>
      </c>
    </row>
    <row r="125" spans="1:7">
      <c r="A125" s="31" t="s">
        <v>68</v>
      </c>
      <c r="B125" s="1459"/>
      <c r="C125" s="32" t="s">
        <v>66</v>
      </c>
      <c r="D125" s="36">
        <v>13</v>
      </c>
      <c r="E125" s="40" t="s">
        <v>67</v>
      </c>
      <c r="F125" s="41"/>
      <c r="G125" s="118" t="str">
        <f t="shared" si="6"/>
        <v>DataToSaPT[3]</v>
      </c>
    </row>
    <row r="126" spans="1:7">
      <c r="A126" s="31" t="s">
        <v>68</v>
      </c>
      <c r="B126" s="1459"/>
      <c r="C126" s="32" t="s">
        <v>66</v>
      </c>
      <c r="D126" s="36">
        <v>14</v>
      </c>
      <c r="E126" s="40" t="s">
        <v>67</v>
      </c>
      <c r="F126" s="41"/>
      <c r="G126" s="118" t="str">
        <f t="shared" si="6"/>
        <v>DataToSaPT[3]</v>
      </c>
    </row>
    <row r="127" spans="1:7">
      <c r="A127" s="31" t="s">
        <v>68</v>
      </c>
      <c r="B127" s="1460"/>
      <c r="C127" s="32" t="s">
        <v>66</v>
      </c>
      <c r="D127" s="36">
        <v>15</v>
      </c>
      <c r="E127" s="40" t="s">
        <v>67</v>
      </c>
      <c r="F127" s="41"/>
      <c r="G127" s="118" t="str">
        <f t="shared" si="6"/>
        <v>DataToSaPT[3]</v>
      </c>
    </row>
    <row r="128" spans="1:7">
      <c r="A128" s="31" t="s">
        <v>68</v>
      </c>
      <c r="B128" s="32">
        <v>4</v>
      </c>
      <c r="C128" s="32" t="s">
        <v>64</v>
      </c>
      <c r="D128" s="36"/>
      <c r="E128" s="40" t="s">
        <v>67</v>
      </c>
      <c r="F128" s="41"/>
      <c r="G128" s="48" t="str">
        <f t="shared" ref="G128:G143" si="7">"DataToSaPT[" &amp; B128 &amp; "]"</f>
        <v>DataToSaPT[4]</v>
      </c>
    </row>
    <row r="129" spans="1:7">
      <c r="A129" s="31" t="s">
        <v>68</v>
      </c>
      <c r="B129" s="32">
        <v>5</v>
      </c>
      <c r="C129" s="32" t="s">
        <v>64</v>
      </c>
      <c r="D129" s="36"/>
      <c r="E129" s="40" t="s">
        <v>67</v>
      </c>
      <c r="F129" s="41"/>
      <c r="G129" s="48" t="str">
        <f t="shared" si="7"/>
        <v>DataToSaPT[5]</v>
      </c>
    </row>
    <row r="130" spans="1:7">
      <c r="A130" s="31" t="s">
        <v>68</v>
      </c>
      <c r="B130" s="32">
        <v>6</v>
      </c>
      <c r="C130" s="32" t="s">
        <v>64</v>
      </c>
      <c r="D130" s="36"/>
      <c r="E130" s="40" t="s">
        <v>67</v>
      </c>
      <c r="F130" s="41"/>
      <c r="G130" s="48" t="str">
        <f t="shared" si="7"/>
        <v>DataToSaPT[6]</v>
      </c>
    </row>
    <row r="131" spans="1:7">
      <c r="A131" s="31" t="s">
        <v>68</v>
      </c>
      <c r="B131" s="32">
        <v>7</v>
      </c>
      <c r="C131" s="32" t="s">
        <v>64</v>
      </c>
      <c r="D131" s="36"/>
      <c r="E131" s="40" t="s">
        <v>67</v>
      </c>
      <c r="F131" s="41"/>
      <c r="G131" s="48" t="str">
        <f t="shared" si="7"/>
        <v>DataToSaPT[7]</v>
      </c>
    </row>
    <row r="132" spans="1:7">
      <c r="A132" s="31" t="s">
        <v>68</v>
      </c>
      <c r="B132" s="32">
        <v>8</v>
      </c>
      <c r="C132" s="32" t="s">
        <v>64</v>
      </c>
      <c r="D132" s="36"/>
      <c r="E132" s="40" t="s">
        <v>67</v>
      </c>
      <c r="F132" s="41"/>
      <c r="G132" s="48" t="str">
        <f t="shared" si="7"/>
        <v>DataToSaPT[8]</v>
      </c>
    </row>
    <row r="133" spans="1:7">
      <c r="A133" s="31" t="s">
        <v>68</v>
      </c>
      <c r="B133" s="32">
        <v>9</v>
      </c>
      <c r="C133" s="32" t="s">
        <v>64</v>
      </c>
      <c r="D133" s="36"/>
      <c r="E133" s="40" t="s">
        <v>67</v>
      </c>
      <c r="F133" s="41"/>
      <c r="G133" s="48" t="str">
        <f t="shared" si="7"/>
        <v>DataToSaPT[9]</v>
      </c>
    </row>
    <row r="134" spans="1:7">
      <c r="A134" s="31" t="s">
        <v>68</v>
      </c>
      <c r="B134" s="32">
        <v>10</v>
      </c>
      <c r="C134" s="32" t="s">
        <v>64</v>
      </c>
      <c r="D134" s="36"/>
      <c r="E134" s="40" t="s">
        <v>67</v>
      </c>
      <c r="F134" s="41"/>
      <c r="G134" s="48" t="str">
        <f t="shared" si="7"/>
        <v>DataToSaPT[10]</v>
      </c>
    </row>
    <row r="135" spans="1:7">
      <c r="A135" s="31" t="s">
        <v>68</v>
      </c>
      <c r="B135" s="32">
        <v>11</v>
      </c>
      <c r="C135" s="32" t="s">
        <v>64</v>
      </c>
      <c r="D135" s="36"/>
      <c r="E135" s="40" t="s">
        <v>67</v>
      </c>
      <c r="F135" s="41"/>
      <c r="G135" s="48" t="str">
        <f t="shared" si="7"/>
        <v>DataToSaPT[11]</v>
      </c>
    </row>
    <row r="136" spans="1:7">
      <c r="A136" s="31" t="s">
        <v>68</v>
      </c>
      <c r="B136" s="32">
        <v>12</v>
      </c>
      <c r="C136" s="32" t="s">
        <v>64</v>
      </c>
      <c r="D136" s="36"/>
      <c r="E136" s="40" t="s">
        <v>67</v>
      </c>
      <c r="F136" s="41"/>
      <c r="G136" s="48" t="str">
        <f t="shared" si="7"/>
        <v>DataToSaPT[12]</v>
      </c>
    </row>
    <row r="137" spans="1:7">
      <c r="A137" s="31" t="s">
        <v>68</v>
      </c>
      <c r="B137" s="32">
        <v>13</v>
      </c>
      <c r="C137" s="32" t="s">
        <v>64</v>
      </c>
      <c r="D137" s="36"/>
      <c r="E137" s="40" t="s">
        <v>67</v>
      </c>
      <c r="F137" s="41"/>
      <c r="G137" s="48" t="str">
        <f t="shared" si="7"/>
        <v>DataToSaPT[13]</v>
      </c>
    </row>
    <row r="138" spans="1:7">
      <c r="A138" s="31" t="s">
        <v>68</v>
      </c>
      <c r="B138" s="32">
        <v>14</v>
      </c>
      <c r="C138" s="32" t="s">
        <v>64</v>
      </c>
      <c r="D138" s="36"/>
      <c r="E138" s="40" t="s">
        <v>67</v>
      </c>
      <c r="F138" s="41"/>
      <c r="G138" s="48" t="str">
        <f t="shared" si="7"/>
        <v>DataToSaPT[14]</v>
      </c>
    </row>
    <row r="139" spans="1:7">
      <c r="A139" s="31" t="s">
        <v>68</v>
      </c>
      <c r="B139" s="32">
        <v>15</v>
      </c>
      <c r="C139" s="32" t="s">
        <v>64</v>
      </c>
      <c r="D139" s="36"/>
      <c r="E139" s="40" t="s">
        <v>67</v>
      </c>
      <c r="F139" s="41"/>
      <c r="G139" s="48" t="str">
        <f t="shared" si="7"/>
        <v>DataToSaPT[15]</v>
      </c>
    </row>
    <row r="140" spans="1:7">
      <c r="A140" s="31" t="s">
        <v>68</v>
      </c>
      <c r="B140" s="32">
        <v>16</v>
      </c>
      <c r="C140" s="32" t="s">
        <v>64</v>
      </c>
      <c r="D140" s="36"/>
      <c r="E140" s="40" t="s">
        <v>67</v>
      </c>
      <c r="F140" s="41"/>
      <c r="G140" s="48" t="str">
        <f t="shared" si="7"/>
        <v>DataToSaPT[16]</v>
      </c>
    </row>
    <row r="141" spans="1:7">
      <c r="A141" s="31" t="s">
        <v>68</v>
      </c>
      <c r="B141" s="32">
        <v>17</v>
      </c>
      <c r="C141" s="32" t="s">
        <v>64</v>
      </c>
      <c r="D141" s="36"/>
      <c r="E141" s="40" t="s">
        <v>67</v>
      </c>
      <c r="F141" s="41"/>
      <c r="G141" s="48" t="str">
        <f t="shared" si="7"/>
        <v>DataToSaPT[17]</v>
      </c>
    </row>
    <row r="142" spans="1:7">
      <c r="A142" s="31" t="s">
        <v>68</v>
      </c>
      <c r="B142" s="32">
        <v>18</v>
      </c>
      <c r="C142" s="32" t="s">
        <v>64</v>
      </c>
      <c r="D142" s="36"/>
      <c r="E142" s="40" t="s">
        <v>67</v>
      </c>
      <c r="F142" s="41"/>
      <c r="G142" s="48" t="str">
        <f t="shared" si="7"/>
        <v>DataToSaPT[18]</v>
      </c>
    </row>
    <row r="143" spans="1:7">
      <c r="A143" s="31" t="s">
        <v>68</v>
      </c>
      <c r="B143" s="32">
        <v>19</v>
      </c>
      <c r="C143" s="32" t="s">
        <v>64</v>
      </c>
      <c r="D143" s="36"/>
      <c r="E143" s="40" t="s">
        <v>67</v>
      </c>
      <c r="F143" s="41"/>
      <c r="G143" s="48" t="str">
        <f t="shared" si="7"/>
        <v>DataToSaPT[19]</v>
      </c>
    </row>
    <row r="144" spans="1:7">
      <c r="A144" s="31" t="s">
        <v>68</v>
      </c>
      <c r="B144" s="32">
        <v>20</v>
      </c>
      <c r="C144" s="32" t="s">
        <v>64</v>
      </c>
      <c r="D144" s="36"/>
      <c r="E144" s="40" t="s">
        <v>67</v>
      </c>
      <c r="F144" s="41"/>
      <c r="G144" s="48" t="str">
        <f t="shared" ref="G144:G173" si="8">"DataToSaPT[" &amp; B144 &amp; "]"</f>
        <v>DataToSaPT[20]</v>
      </c>
    </row>
    <row r="145" spans="1:7">
      <c r="A145" s="31" t="s">
        <v>68</v>
      </c>
      <c r="B145" s="32">
        <v>21</v>
      </c>
      <c r="C145" s="32" t="s">
        <v>64</v>
      </c>
      <c r="D145" s="36"/>
      <c r="E145" s="40" t="s">
        <v>67</v>
      </c>
      <c r="F145" s="41"/>
      <c r="G145" s="48" t="str">
        <f t="shared" si="8"/>
        <v>DataToSaPT[21]</v>
      </c>
    </row>
    <row r="146" spans="1:7">
      <c r="A146" s="31" t="s">
        <v>68</v>
      </c>
      <c r="B146" s="32">
        <v>22</v>
      </c>
      <c r="C146" s="32" t="s">
        <v>64</v>
      </c>
      <c r="D146" s="36"/>
      <c r="E146" s="40" t="s">
        <v>67</v>
      </c>
      <c r="F146" s="41"/>
      <c r="G146" s="48" t="str">
        <f t="shared" si="8"/>
        <v>DataToSaPT[22]</v>
      </c>
    </row>
    <row r="147" spans="1:7">
      <c r="A147" s="31" t="s">
        <v>68</v>
      </c>
      <c r="B147" s="32">
        <v>23</v>
      </c>
      <c r="C147" s="32" t="s">
        <v>64</v>
      </c>
      <c r="D147" s="36"/>
      <c r="E147" s="40" t="s">
        <v>67</v>
      </c>
      <c r="F147" s="41"/>
      <c r="G147" s="48" t="str">
        <f t="shared" si="8"/>
        <v>DataToSaPT[23]</v>
      </c>
    </row>
    <row r="148" spans="1:7">
      <c r="A148" s="31" t="s">
        <v>68</v>
      </c>
      <c r="B148" s="32">
        <v>24</v>
      </c>
      <c r="C148" s="32" t="s">
        <v>64</v>
      </c>
      <c r="D148" s="36"/>
      <c r="E148" s="40" t="s">
        <v>67</v>
      </c>
      <c r="F148" s="41"/>
      <c r="G148" s="48" t="str">
        <f t="shared" si="8"/>
        <v>DataToSaPT[24]</v>
      </c>
    </row>
    <row r="149" spans="1:7">
      <c r="A149" s="31" t="s">
        <v>68</v>
      </c>
      <c r="B149" s="32">
        <v>25</v>
      </c>
      <c r="C149" s="32" t="s">
        <v>64</v>
      </c>
      <c r="D149" s="36"/>
      <c r="E149" s="40" t="s">
        <v>67</v>
      </c>
      <c r="F149" s="41"/>
      <c r="G149" s="48" t="str">
        <f t="shared" si="8"/>
        <v>DataToSaPT[25]</v>
      </c>
    </row>
    <row r="150" spans="1:7">
      <c r="A150" s="31" t="s">
        <v>68</v>
      </c>
      <c r="B150" s="32">
        <v>26</v>
      </c>
      <c r="C150" s="32" t="s">
        <v>64</v>
      </c>
      <c r="D150" s="36"/>
      <c r="E150" s="40" t="s">
        <v>67</v>
      </c>
      <c r="F150" s="41"/>
      <c r="G150" s="48" t="str">
        <f t="shared" si="8"/>
        <v>DataToSaPT[26]</v>
      </c>
    </row>
    <row r="151" spans="1:7">
      <c r="A151" s="31" t="s">
        <v>68</v>
      </c>
      <c r="B151" s="32">
        <v>27</v>
      </c>
      <c r="C151" s="32" t="s">
        <v>64</v>
      </c>
      <c r="D151" s="36"/>
      <c r="E151" s="40" t="s">
        <v>67</v>
      </c>
      <c r="F151" s="41"/>
      <c r="G151" s="48" t="str">
        <f t="shared" si="8"/>
        <v>DataToSaPT[27]</v>
      </c>
    </row>
    <row r="152" spans="1:7">
      <c r="A152" s="31" t="s">
        <v>68</v>
      </c>
      <c r="B152" s="32">
        <v>28</v>
      </c>
      <c r="C152" s="32" t="s">
        <v>64</v>
      </c>
      <c r="D152" s="36"/>
      <c r="E152" s="40" t="s">
        <v>67</v>
      </c>
      <c r="F152" s="41"/>
      <c r="G152" s="48" t="str">
        <f t="shared" si="8"/>
        <v>DataToSaPT[28]</v>
      </c>
    </row>
    <row r="153" spans="1:7">
      <c r="A153" s="31" t="s">
        <v>68</v>
      </c>
      <c r="B153" s="32">
        <v>29</v>
      </c>
      <c r="C153" s="32" t="s">
        <v>64</v>
      </c>
      <c r="D153" s="36"/>
      <c r="E153" s="40" t="s">
        <v>67</v>
      </c>
      <c r="F153" s="41"/>
      <c r="G153" s="48" t="str">
        <f t="shared" si="8"/>
        <v>DataToSaPT[29]</v>
      </c>
    </row>
    <row r="154" spans="1:7">
      <c r="A154" s="31" t="s">
        <v>68</v>
      </c>
      <c r="B154" s="32">
        <v>30</v>
      </c>
      <c r="C154" s="32" t="s">
        <v>64</v>
      </c>
      <c r="D154" s="36"/>
      <c r="E154" s="40" t="s">
        <v>67</v>
      </c>
      <c r="F154" s="41"/>
      <c r="G154" s="48" t="str">
        <f t="shared" si="8"/>
        <v>DataToSaPT[30]</v>
      </c>
    </row>
    <row r="155" spans="1:7">
      <c r="A155" s="31" t="s">
        <v>68</v>
      </c>
      <c r="B155" s="32">
        <v>31</v>
      </c>
      <c r="C155" s="32" t="s">
        <v>64</v>
      </c>
      <c r="D155" s="36"/>
      <c r="E155" s="40" t="s">
        <v>67</v>
      </c>
      <c r="F155" s="41"/>
      <c r="G155" s="48" t="str">
        <f t="shared" si="8"/>
        <v>DataToSaPT[31]</v>
      </c>
    </row>
    <row r="156" spans="1:7">
      <c r="A156" s="31" t="s">
        <v>68</v>
      </c>
      <c r="B156" s="32">
        <v>32</v>
      </c>
      <c r="C156" s="32" t="s">
        <v>64</v>
      </c>
      <c r="D156" s="36"/>
      <c r="E156" s="40" t="s">
        <v>67</v>
      </c>
      <c r="F156" s="41"/>
      <c r="G156" s="48" t="str">
        <f t="shared" si="8"/>
        <v>DataToSaPT[32]</v>
      </c>
    </row>
    <row r="157" spans="1:7">
      <c r="A157" s="31" t="s">
        <v>68</v>
      </c>
      <c r="B157" s="32">
        <v>33</v>
      </c>
      <c r="C157" s="32" t="s">
        <v>64</v>
      </c>
      <c r="D157" s="36"/>
      <c r="E157" s="40" t="s">
        <v>67</v>
      </c>
      <c r="F157" s="41"/>
      <c r="G157" s="48" t="str">
        <f t="shared" si="8"/>
        <v>DataToSaPT[33]</v>
      </c>
    </row>
    <row r="158" spans="1:7">
      <c r="A158" s="31" t="s">
        <v>68</v>
      </c>
      <c r="B158" s="32">
        <v>34</v>
      </c>
      <c r="C158" s="32" t="s">
        <v>64</v>
      </c>
      <c r="D158" s="36"/>
      <c r="E158" s="40" t="s">
        <v>67</v>
      </c>
      <c r="F158" s="41"/>
      <c r="G158" s="48" t="str">
        <f t="shared" si="8"/>
        <v>DataToSaPT[34]</v>
      </c>
    </row>
    <row r="159" spans="1:7">
      <c r="A159" s="31" t="s">
        <v>68</v>
      </c>
      <c r="B159" s="32">
        <v>35</v>
      </c>
      <c r="C159" s="32" t="s">
        <v>64</v>
      </c>
      <c r="D159" s="36"/>
      <c r="E159" s="40" t="s">
        <v>67</v>
      </c>
      <c r="F159" s="41"/>
      <c r="G159" s="48" t="str">
        <f t="shared" si="8"/>
        <v>DataToSaPT[35]</v>
      </c>
    </row>
    <row r="160" spans="1:7">
      <c r="A160" s="31" t="s">
        <v>68</v>
      </c>
      <c r="B160" s="32">
        <v>36</v>
      </c>
      <c r="C160" s="32" t="s">
        <v>64</v>
      </c>
      <c r="D160" s="36"/>
      <c r="E160" s="40" t="s">
        <v>67</v>
      </c>
      <c r="F160" s="41"/>
      <c r="G160" s="48" t="str">
        <f t="shared" si="8"/>
        <v>DataToSaPT[36]</v>
      </c>
    </row>
    <row r="161" spans="1:7">
      <c r="A161" s="31" t="s">
        <v>68</v>
      </c>
      <c r="B161" s="32">
        <v>37</v>
      </c>
      <c r="C161" s="32" t="s">
        <v>64</v>
      </c>
      <c r="D161" s="36"/>
      <c r="E161" s="40" t="s">
        <v>67</v>
      </c>
      <c r="F161" s="41"/>
      <c r="G161" s="48" t="str">
        <f t="shared" si="8"/>
        <v>DataToSaPT[37]</v>
      </c>
    </row>
    <row r="162" spans="1:7">
      <c r="A162" s="31" t="s">
        <v>68</v>
      </c>
      <c r="B162" s="32">
        <v>38</v>
      </c>
      <c r="C162" s="32" t="s">
        <v>64</v>
      </c>
      <c r="D162" s="36"/>
      <c r="E162" s="40" t="s">
        <v>67</v>
      </c>
      <c r="F162" s="41"/>
      <c r="G162" s="48" t="str">
        <f t="shared" si="8"/>
        <v>DataToSaPT[38]</v>
      </c>
    </row>
    <row r="163" spans="1:7">
      <c r="A163" s="31" t="s">
        <v>68</v>
      </c>
      <c r="B163" s="32">
        <v>39</v>
      </c>
      <c r="C163" s="32" t="s">
        <v>64</v>
      </c>
      <c r="D163" s="36"/>
      <c r="E163" s="40" t="s">
        <v>67</v>
      </c>
      <c r="F163" s="41"/>
      <c r="G163" s="48" t="str">
        <f t="shared" si="8"/>
        <v>DataToSaPT[39]</v>
      </c>
    </row>
    <row r="164" spans="1:7">
      <c r="A164" s="31" t="s">
        <v>68</v>
      </c>
      <c r="B164" s="32">
        <v>40</v>
      </c>
      <c r="C164" s="32" t="s">
        <v>64</v>
      </c>
      <c r="D164" s="36"/>
      <c r="E164" s="40" t="s">
        <v>67</v>
      </c>
      <c r="F164" s="41"/>
      <c r="G164" s="48" t="str">
        <f t="shared" si="8"/>
        <v>DataToSaPT[40]</v>
      </c>
    </row>
    <row r="165" spans="1:7">
      <c r="A165" s="31" t="s">
        <v>68</v>
      </c>
      <c r="B165" s="32">
        <v>41</v>
      </c>
      <c r="C165" s="32" t="s">
        <v>64</v>
      </c>
      <c r="D165" s="36"/>
      <c r="E165" s="40" t="s">
        <v>67</v>
      </c>
      <c r="F165" s="41"/>
      <c r="G165" s="48" t="str">
        <f t="shared" si="8"/>
        <v>DataToSaPT[41]</v>
      </c>
    </row>
    <row r="166" spans="1:7">
      <c r="A166" s="31" t="s">
        <v>68</v>
      </c>
      <c r="B166" s="32">
        <v>42</v>
      </c>
      <c r="C166" s="32" t="s">
        <v>64</v>
      </c>
      <c r="D166" s="36"/>
      <c r="E166" s="40" t="s">
        <v>67</v>
      </c>
      <c r="F166" s="41"/>
      <c r="G166" s="48" t="str">
        <f t="shared" si="8"/>
        <v>DataToSaPT[42]</v>
      </c>
    </row>
    <row r="167" spans="1:7">
      <c r="A167" s="31" t="s">
        <v>68</v>
      </c>
      <c r="B167" s="32">
        <v>43</v>
      </c>
      <c r="C167" s="32" t="s">
        <v>64</v>
      </c>
      <c r="D167" s="36"/>
      <c r="E167" s="40" t="s">
        <v>67</v>
      </c>
      <c r="F167" s="41"/>
      <c r="G167" s="48" t="str">
        <f t="shared" si="8"/>
        <v>DataToSaPT[43]</v>
      </c>
    </row>
    <row r="168" spans="1:7">
      <c r="A168" s="31" t="s">
        <v>68</v>
      </c>
      <c r="B168" s="32">
        <v>44</v>
      </c>
      <c r="C168" s="32" t="s">
        <v>64</v>
      </c>
      <c r="D168" s="36"/>
      <c r="E168" s="40" t="s">
        <v>67</v>
      </c>
      <c r="F168" s="41"/>
      <c r="G168" s="48" t="str">
        <f t="shared" si="8"/>
        <v>DataToSaPT[44]</v>
      </c>
    </row>
    <row r="169" spans="1:7">
      <c r="A169" s="31" t="s">
        <v>68</v>
      </c>
      <c r="B169" s="32">
        <v>45</v>
      </c>
      <c r="C169" s="32" t="s">
        <v>64</v>
      </c>
      <c r="D169" s="36"/>
      <c r="E169" s="40" t="s">
        <v>67</v>
      </c>
      <c r="F169" s="41"/>
      <c r="G169" s="48" t="str">
        <f t="shared" si="8"/>
        <v>DataToSaPT[45]</v>
      </c>
    </row>
    <row r="170" spans="1:7">
      <c r="A170" s="31" t="s">
        <v>68</v>
      </c>
      <c r="B170" s="32">
        <v>46</v>
      </c>
      <c r="C170" s="32" t="s">
        <v>64</v>
      </c>
      <c r="D170" s="36"/>
      <c r="E170" s="40" t="s">
        <v>67</v>
      </c>
      <c r="F170" s="41"/>
      <c r="G170" s="48" t="str">
        <f t="shared" si="8"/>
        <v>DataToSaPT[46]</v>
      </c>
    </row>
    <row r="171" spans="1:7">
      <c r="A171" s="31" t="s">
        <v>68</v>
      </c>
      <c r="B171" s="32">
        <v>47</v>
      </c>
      <c r="C171" s="32" t="s">
        <v>64</v>
      </c>
      <c r="D171" s="36"/>
      <c r="E171" s="40" t="s">
        <v>67</v>
      </c>
      <c r="F171" s="41"/>
      <c r="G171" s="48" t="str">
        <f t="shared" si="8"/>
        <v>DataToSaPT[47]</v>
      </c>
    </row>
    <row r="172" spans="1:7">
      <c r="A172" s="31" t="s">
        <v>68</v>
      </c>
      <c r="B172" s="32">
        <v>48</v>
      </c>
      <c r="C172" s="32" t="s">
        <v>64</v>
      </c>
      <c r="D172" s="36"/>
      <c r="E172" s="40" t="s">
        <v>67</v>
      </c>
      <c r="F172" s="41"/>
      <c r="G172" s="48" t="str">
        <f t="shared" si="8"/>
        <v>DataToSaPT[48]</v>
      </c>
    </row>
    <row r="173" spans="1:7" ht="15.75" thickBot="1">
      <c r="A173" s="49" t="s">
        <v>68</v>
      </c>
      <c r="B173" s="50">
        <v>49</v>
      </c>
      <c r="C173" s="50" t="s">
        <v>64</v>
      </c>
      <c r="D173" s="51"/>
      <c r="E173" s="52" t="s">
        <v>67</v>
      </c>
      <c r="F173" s="53"/>
      <c r="G173" s="48" t="str">
        <f t="shared" si="8"/>
        <v>DataToSaPT[49]</v>
      </c>
    </row>
  </sheetData>
  <mergeCells count="11">
    <mergeCell ref="G4:G19"/>
    <mergeCell ref="B20:B35"/>
    <mergeCell ref="G20:G35"/>
    <mergeCell ref="B36:B51"/>
    <mergeCell ref="G36:G51"/>
    <mergeCell ref="A78:F78"/>
    <mergeCell ref="B80:B95"/>
    <mergeCell ref="B96:B111"/>
    <mergeCell ref="B112:B127"/>
    <mergeCell ref="A2:F2"/>
    <mergeCell ref="B4:B19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9C3E7-0BF6-4735-A359-D9F1A808D60C}">
  <sheetPr codeName="Лист6">
    <tabColor theme="8" tint="0.39997558519241921"/>
  </sheetPr>
  <dimension ref="A1:I173"/>
  <sheetViews>
    <sheetView topLeftCell="A43" workbookViewId="0">
      <selection activeCell="A52" sqref="A52"/>
    </sheetView>
  </sheetViews>
  <sheetFormatPr defaultRowHeight="15"/>
  <cols>
    <col min="1" max="1" width="13.85546875" bestFit="1" customWidth="1"/>
    <col min="5" max="5" width="145.7109375" bestFit="1" customWidth="1"/>
    <col min="6" max="6" width="13.42578125" bestFit="1" customWidth="1"/>
    <col min="7" max="7" width="19.42578125" bestFit="1" customWidth="1"/>
    <col min="8" max="8" width="18.5703125" bestFit="1" customWidth="1"/>
    <col min="9" max="9" width="4.4257812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151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"DataFromSIKN_730[" &amp; B3-50 &amp; "]"</f>
        <v>DataFromSIKN_730[0]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s="40" t="s">
        <v>142</v>
      </c>
      <c r="F4" s="39"/>
      <c r="G4" s="1454" t="str">
        <f t="shared" ref="G4:G67" si="0">"DataFromSIKN_730[" &amp; B4-50 &amp; "]"</f>
        <v>DataFromSIKN_730[1]</v>
      </c>
      <c r="H4" t="s">
        <v>143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s="40" t="s">
        <v>117</v>
      </c>
      <c r="F5" s="39"/>
      <c r="G5" s="1454" t="str">
        <f t="shared" si="0"/>
        <v>DataFromSIKN_730[-50]</v>
      </c>
      <c r="H5" t="s">
        <v>144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s="40" t="s">
        <v>67</v>
      </c>
      <c r="F6" s="39"/>
      <c r="G6" s="1454" t="str">
        <f t="shared" si="0"/>
        <v>DataFromSIKN_730[-50]</v>
      </c>
      <c r="H6" t="s">
        <v>120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s="40" t="s">
        <v>67</v>
      </c>
      <c r="F7" s="39"/>
      <c r="G7" s="1454" t="str">
        <f t="shared" si="0"/>
        <v>DataFromSIKN_730[-50]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s="40" t="s">
        <v>67</v>
      </c>
      <c r="F8" s="39"/>
      <c r="G8" s="1454" t="str">
        <f t="shared" si="0"/>
        <v>DataFromSIKN_730[-50]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s="40" t="s">
        <v>67</v>
      </c>
      <c r="F9" s="39"/>
      <c r="G9" s="1454" t="str">
        <f t="shared" si="0"/>
        <v>DataFromSIKN_730[-50]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s="40" t="s">
        <v>67</v>
      </c>
      <c r="F10" s="39"/>
      <c r="G10" s="1454" t="str">
        <f t="shared" si="0"/>
        <v>DataFromSIKN_730[-50]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s="40" t="s">
        <v>67</v>
      </c>
      <c r="F11" s="39"/>
      <c r="G11" s="1454" t="str">
        <f t="shared" si="0"/>
        <v>DataFromSIKN_730[-50]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s="40" t="s">
        <v>67</v>
      </c>
      <c r="F12" s="41"/>
      <c r="G12" s="1454" t="str">
        <f t="shared" si="0"/>
        <v>DataFromSIKN_730[-50]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s="40" t="s">
        <v>67</v>
      </c>
      <c r="F13" s="41"/>
      <c r="G13" s="1454" t="str">
        <f t="shared" si="0"/>
        <v>DataFromSIKN_730[-50]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s="40" t="s">
        <v>67</v>
      </c>
      <c r="F14" s="41"/>
      <c r="G14" s="1454" t="str">
        <f t="shared" si="0"/>
        <v>DataFromSIKN_730[-50]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s="40" t="s">
        <v>67</v>
      </c>
      <c r="F15" s="41"/>
      <c r="G15" s="1454" t="str">
        <f t="shared" si="0"/>
        <v>DataFromSIKN_730[-50]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s="40" t="s">
        <v>67</v>
      </c>
      <c r="F16" s="41"/>
      <c r="G16" s="1454" t="str">
        <f t="shared" si="0"/>
        <v>DataFromSIKN_730[-50]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">
        <v>67</v>
      </c>
      <c r="F17" s="41"/>
      <c r="G17" s="1454" t="str">
        <f t="shared" si="0"/>
        <v>DataFromSIKN_730[-50]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">
        <v>67</v>
      </c>
      <c r="F18" s="41"/>
      <c r="G18" s="1454" t="str">
        <f t="shared" si="0"/>
        <v>DataFromSIKN_730[-50]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67</v>
      </c>
      <c r="F19" s="41"/>
      <c r="G19" s="1454" t="str">
        <f t="shared" si="0"/>
        <v>DataFromSIKN_730[-50]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67</v>
      </c>
      <c r="F20" s="34"/>
      <c r="G20" s="1454" t="str">
        <f t="shared" si="0"/>
        <v>DataFromSIKN_730[2]</v>
      </c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67</v>
      </c>
      <c r="F21" s="34"/>
      <c r="G21" s="1454" t="str">
        <f t="shared" si="0"/>
        <v>DataFromSIKN_730[-50]</v>
      </c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67</v>
      </c>
      <c r="F22" s="34"/>
      <c r="G22" s="1454" t="str">
        <f t="shared" si="0"/>
        <v>DataFromSIKN_730[-50]</v>
      </c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67</v>
      </c>
      <c r="F23" s="34"/>
      <c r="G23" s="1454" t="str">
        <f t="shared" si="0"/>
        <v>DataFromSIKN_730[-50]</v>
      </c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67</v>
      </c>
      <c r="F24" s="34"/>
      <c r="G24" s="1454" t="str">
        <f t="shared" si="0"/>
        <v>DataFromSIKN_730[-50]</v>
      </c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67</v>
      </c>
      <c r="F25" s="34"/>
      <c r="G25" s="1454" t="str">
        <f t="shared" si="0"/>
        <v>DataFromSIKN_730[-50]</v>
      </c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67</v>
      </c>
      <c r="F26" s="34"/>
      <c r="G26" s="1454" t="str">
        <f t="shared" si="0"/>
        <v>DataFromSIKN_730[-50]</v>
      </c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67</v>
      </c>
      <c r="F27" s="34"/>
      <c r="G27" s="1454" t="str">
        <f t="shared" si="0"/>
        <v>DataFromSIKN_730[-50]</v>
      </c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67</v>
      </c>
      <c r="F28" s="34"/>
      <c r="G28" s="1454" t="str">
        <f t="shared" si="0"/>
        <v>DataFromSIKN_730[-50]</v>
      </c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67</v>
      </c>
      <c r="F29" s="34"/>
      <c r="G29" s="1454" t="str">
        <f t="shared" si="0"/>
        <v>DataFromSIKN_730[-50]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DataFromSIKN_730[-50]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DataFromSIKN_730[-50]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DataFromSIKN_730[-50]</v>
      </c>
    </row>
    <row r="33" spans="1:7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DataFromSIKN_730[-50]</v>
      </c>
    </row>
    <row r="34" spans="1:7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DataFromSIKN_730[-50]</v>
      </c>
    </row>
    <row r="35" spans="1:7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DataFromSIKN_730[-50]</v>
      </c>
    </row>
    <row r="36" spans="1:7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DataFromSIKN_730[3]</v>
      </c>
    </row>
    <row r="37" spans="1:7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DataFromSIKN_730[-50]</v>
      </c>
    </row>
    <row r="38" spans="1:7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DataFromSIKN_730[-50]</v>
      </c>
    </row>
    <row r="39" spans="1:7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DataFromSIKN_730[-50]</v>
      </c>
    </row>
    <row r="40" spans="1:7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DataFromSIKN_730[-50]</v>
      </c>
    </row>
    <row r="41" spans="1:7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DataFromSIKN_730[-50]</v>
      </c>
    </row>
    <row r="42" spans="1:7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DataFromSIKN_730[-50]</v>
      </c>
    </row>
    <row r="43" spans="1:7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DataFromSIKN_730[-50]</v>
      </c>
    </row>
    <row r="44" spans="1:7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DataFromSIKN_730[-50]</v>
      </c>
    </row>
    <row r="45" spans="1:7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DataFromSIKN_730[-50]</v>
      </c>
    </row>
    <row r="46" spans="1:7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DataFromSIKN_730[-50]</v>
      </c>
    </row>
    <row r="47" spans="1:7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DataFromSIKN_730[-50]</v>
      </c>
    </row>
    <row r="48" spans="1:7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DataFromSIKN_730[-50]</v>
      </c>
    </row>
    <row r="49" spans="1:7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DataFromSIKN_730[-50]</v>
      </c>
    </row>
    <row r="50" spans="1:7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DataFromSIKN_730[-50]</v>
      </c>
    </row>
    <row r="51" spans="1:7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DataFromSIKN_730[-50]</v>
      </c>
    </row>
    <row r="52" spans="1:7">
      <c r="A52" s="31" t="s">
        <v>63</v>
      </c>
      <c r="B52" s="36">
        <v>54</v>
      </c>
      <c r="C52" s="36" t="s">
        <v>64</v>
      </c>
      <c r="D52" s="36"/>
      <c r="E52" s="40" t="s">
        <v>136</v>
      </c>
      <c r="F52" s="34"/>
      <c r="G52" s="35" t="str">
        <f t="shared" si="0"/>
        <v>DataFromSIKN_730[4]</v>
      </c>
    </row>
    <row r="53" spans="1:7">
      <c r="A53" s="31" t="s">
        <v>63</v>
      </c>
      <c r="B53" s="36">
        <v>55</v>
      </c>
      <c r="C53" s="36" t="s">
        <v>64</v>
      </c>
      <c r="D53" s="36"/>
      <c r="E53" s="40" t="s">
        <v>67</v>
      </c>
      <c r="F53" s="34"/>
      <c r="G53" s="35" t="str">
        <f t="shared" si="0"/>
        <v>DataFromSIKN_730[5]</v>
      </c>
    </row>
    <row r="54" spans="1:7">
      <c r="A54" s="31" t="s">
        <v>63</v>
      </c>
      <c r="B54" s="36">
        <v>56</v>
      </c>
      <c r="C54" s="36" t="s">
        <v>64</v>
      </c>
      <c r="D54" s="36"/>
      <c r="E54" s="40" t="s">
        <v>67</v>
      </c>
      <c r="F54" s="34"/>
      <c r="G54" s="35" t="str">
        <f t="shared" si="0"/>
        <v>DataFromSIKN_730[6]</v>
      </c>
    </row>
    <row r="55" spans="1:7">
      <c r="A55" s="31" t="s">
        <v>63</v>
      </c>
      <c r="B55" s="36">
        <v>57</v>
      </c>
      <c r="C55" s="36" t="s">
        <v>64</v>
      </c>
      <c r="D55" s="36"/>
      <c r="E55" s="40" t="s">
        <v>67</v>
      </c>
      <c r="F55" s="34"/>
      <c r="G55" s="35" t="str">
        <f t="shared" si="0"/>
        <v>DataFromSIKN_730[7]</v>
      </c>
    </row>
    <row r="56" spans="1:7">
      <c r="A56" s="31" t="s">
        <v>63</v>
      </c>
      <c r="B56" s="36">
        <v>58</v>
      </c>
      <c r="C56" s="36" t="s">
        <v>64</v>
      </c>
      <c r="D56" s="36"/>
      <c r="E56" s="40" t="s">
        <v>67</v>
      </c>
      <c r="F56" s="34"/>
      <c r="G56" s="35" t="str">
        <f t="shared" si="0"/>
        <v>DataFromSIKN_730[8]</v>
      </c>
    </row>
    <row r="57" spans="1:7">
      <c r="A57" s="31" t="s">
        <v>63</v>
      </c>
      <c r="B57" s="36">
        <v>59</v>
      </c>
      <c r="C57" s="36" t="s">
        <v>64</v>
      </c>
      <c r="D57" s="36"/>
      <c r="E57" s="40" t="s">
        <v>67</v>
      </c>
      <c r="F57" s="34"/>
      <c r="G57" s="35" t="str">
        <f t="shared" si="0"/>
        <v>DataFromSIKN_730[9]</v>
      </c>
    </row>
    <row r="58" spans="1:7">
      <c r="A58" s="31" t="s">
        <v>63</v>
      </c>
      <c r="B58" s="36">
        <v>60</v>
      </c>
      <c r="C58" s="36" t="s">
        <v>64</v>
      </c>
      <c r="D58" s="36"/>
      <c r="E58" s="40" t="s">
        <v>67</v>
      </c>
      <c r="F58" s="42"/>
      <c r="G58" s="35" t="str">
        <f t="shared" si="0"/>
        <v>DataFromSIKN_730[10]</v>
      </c>
    </row>
    <row r="59" spans="1:7">
      <c r="A59" s="31" t="s">
        <v>63</v>
      </c>
      <c r="B59" s="36">
        <v>61</v>
      </c>
      <c r="C59" s="36" t="s">
        <v>64</v>
      </c>
      <c r="D59" s="36"/>
      <c r="E59" s="40" t="s">
        <v>67</v>
      </c>
      <c r="F59" s="42"/>
      <c r="G59" s="35" t="str">
        <f t="shared" si="0"/>
        <v>DataFromSIKN_730[11]</v>
      </c>
    </row>
    <row r="60" spans="1:7">
      <c r="A60" s="31" t="s">
        <v>63</v>
      </c>
      <c r="B60" s="36">
        <v>62</v>
      </c>
      <c r="C60" s="36" t="s">
        <v>64</v>
      </c>
      <c r="D60" s="36"/>
      <c r="E60" s="40" t="s">
        <v>67</v>
      </c>
      <c r="F60" s="42"/>
      <c r="G60" s="35" t="str">
        <f t="shared" si="0"/>
        <v>DataFromSIKN_730[12]</v>
      </c>
    </row>
    <row r="61" spans="1:7">
      <c r="A61" s="31" t="s">
        <v>63</v>
      </c>
      <c r="B61" s="36">
        <v>63</v>
      </c>
      <c r="C61" s="36" t="s">
        <v>64</v>
      </c>
      <c r="D61" s="36"/>
      <c r="E61" s="40" t="s">
        <v>67</v>
      </c>
      <c r="F61" s="42"/>
      <c r="G61" s="35" t="str">
        <f t="shared" si="0"/>
        <v>DataFromSIKN_730[13]</v>
      </c>
    </row>
    <row r="62" spans="1:7">
      <c r="A62" s="31" t="s">
        <v>63</v>
      </c>
      <c r="B62" s="36">
        <v>64</v>
      </c>
      <c r="C62" s="36" t="s">
        <v>64</v>
      </c>
      <c r="D62" s="36"/>
      <c r="E62" s="40" t="s">
        <v>67</v>
      </c>
      <c r="F62" s="42"/>
      <c r="G62" s="35" t="str">
        <f t="shared" si="0"/>
        <v>DataFromSIKN_730[14]</v>
      </c>
    </row>
    <row r="63" spans="1:7">
      <c r="A63" s="31" t="s">
        <v>63</v>
      </c>
      <c r="B63" s="36">
        <v>65</v>
      </c>
      <c r="C63" s="36" t="s">
        <v>64</v>
      </c>
      <c r="D63" s="36"/>
      <c r="E63" s="40" t="s">
        <v>67</v>
      </c>
      <c r="F63" s="42"/>
      <c r="G63" s="35" t="str">
        <f t="shared" si="0"/>
        <v>DataFromSIKN_730[15]</v>
      </c>
    </row>
    <row r="64" spans="1:7">
      <c r="A64" s="31" t="s">
        <v>63</v>
      </c>
      <c r="B64" s="36">
        <v>66</v>
      </c>
      <c r="C64" s="36" t="s">
        <v>64</v>
      </c>
      <c r="D64" s="36"/>
      <c r="E64" s="40" t="s">
        <v>67</v>
      </c>
      <c r="F64" s="42"/>
      <c r="G64" s="35" t="str">
        <f t="shared" si="0"/>
        <v>DataFromSIKN_730[16]</v>
      </c>
    </row>
    <row r="65" spans="1:9">
      <c r="A65" s="31" t="s">
        <v>63</v>
      </c>
      <c r="B65" s="36">
        <v>67</v>
      </c>
      <c r="C65" s="36" t="s">
        <v>64</v>
      </c>
      <c r="D65" s="36"/>
      <c r="E65" s="40" t="s">
        <v>67</v>
      </c>
      <c r="F65" s="42"/>
      <c r="G65" s="35" t="str">
        <f t="shared" si="0"/>
        <v>DataFromSIKN_730[17]</v>
      </c>
    </row>
    <row r="66" spans="1:9">
      <c r="A66" s="31" t="s">
        <v>63</v>
      </c>
      <c r="B66" s="36">
        <v>68</v>
      </c>
      <c r="C66" s="36" t="s">
        <v>64</v>
      </c>
      <c r="D66" s="36"/>
      <c r="E66" s="40" t="s">
        <v>67</v>
      </c>
      <c r="F66" s="43"/>
      <c r="G66" s="35" t="str">
        <f t="shared" si="0"/>
        <v>DataFromSIKN_730[18]</v>
      </c>
    </row>
    <row r="67" spans="1:9">
      <c r="A67" s="31" t="s">
        <v>63</v>
      </c>
      <c r="B67" s="36">
        <v>69</v>
      </c>
      <c r="C67" s="36" t="s">
        <v>64</v>
      </c>
      <c r="D67" s="36"/>
      <c r="E67" s="40" t="s">
        <v>67</v>
      </c>
      <c r="F67" s="43"/>
      <c r="G67" s="35" t="str">
        <f t="shared" si="0"/>
        <v>DataFromSIKN_730[19]</v>
      </c>
    </row>
    <row r="68" spans="1:9">
      <c r="A68" s="31" t="s">
        <v>63</v>
      </c>
      <c r="B68" s="36">
        <v>70</v>
      </c>
      <c r="C68" s="36" t="s">
        <v>64</v>
      </c>
      <c r="D68" s="36"/>
      <c r="E68" s="40" t="s">
        <v>67</v>
      </c>
      <c r="F68" s="43"/>
      <c r="G68" s="35" t="str">
        <f t="shared" ref="G68:G77" si="2">"DataFromSIKN_730[" &amp; B68-50 &amp; "]"</f>
        <v>DataFromSIKN_730[20]</v>
      </c>
    </row>
    <row r="69" spans="1:9">
      <c r="A69" s="31" t="s">
        <v>63</v>
      </c>
      <c r="B69" s="36">
        <v>71</v>
      </c>
      <c r="C69" s="36" t="s">
        <v>64</v>
      </c>
      <c r="D69" s="36"/>
      <c r="E69" s="40" t="s">
        <v>67</v>
      </c>
      <c r="F69" s="43"/>
      <c r="G69" s="35" t="str">
        <f t="shared" si="2"/>
        <v>DataFromSIKN_730[21]</v>
      </c>
    </row>
    <row r="70" spans="1:9">
      <c r="A70" s="31" t="s">
        <v>63</v>
      </c>
      <c r="B70" s="36">
        <v>72</v>
      </c>
      <c r="C70" s="36" t="s">
        <v>64</v>
      </c>
      <c r="D70" s="36"/>
      <c r="E70" s="40" t="s">
        <v>67</v>
      </c>
      <c r="F70" s="43"/>
      <c r="G70" s="35" t="str">
        <f t="shared" si="2"/>
        <v>DataFromSIKN_730[22]</v>
      </c>
    </row>
    <row r="71" spans="1:9">
      <c r="A71" s="31" t="s">
        <v>63</v>
      </c>
      <c r="B71" s="36">
        <v>73</v>
      </c>
      <c r="C71" s="36" t="s">
        <v>64</v>
      </c>
      <c r="D71" s="36"/>
      <c r="E71" s="40" t="s">
        <v>67</v>
      </c>
      <c r="F71" s="43"/>
      <c r="G71" s="35" t="str">
        <f t="shared" si="2"/>
        <v>DataFromSIKN_730[23]</v>
      </c>
    </row>
    <row r="72" spans="1:9">
      <c r="A72" s="31" t="s">
        <v>63</v>
      </c>
      <c r="B72" s="36">
        <v>74</v>
      </c>
      <c r="C72" s="36" t="s">
        <v>64</v>
      </c>
      <c r="D72" s="36"/>
      <c r="E72" s="40" t="s">
        <v>67</v>
      </c>
      <c r="F72" s="43"/>
      <c r="G72" s="35" t="str">
        <f t="shared" si="2"/>
        <v>DataFromSIKN_730[24]</v>
      </c>
    </row>
    <row r="73" spans="1:9">
      <c r="A73" s="31" t="s">
        <v>63</v>
      </c>
      <c r="B73" s="36">
        <v>75</v>
      </c>
      <c r="C73" s="36" t="s">
        <v>64</v>
      </c>
      <c r="D73" s="36"/>
      <c r="E73" s="40" t="s">
        <v>67</v>
      </c>
      <c r="F73" s="43"/>
      <c r="G73" s="35" t="str">
        <f t="shared" si="2"/>
        <v>DataFromSIKN_730[25]</v>
      </c>
    </row>
    <row r="74" spans="1:9">
      <c r="A74" s="31" t="s">
        <v>63</v>
      </c>
      <c r="B74" s="36">
        <v>76</v>
      </c>
      <c r="C74" s="36" t="s">
        <v>64</v>
      </c>
      <c r="D74" s="36"/>
      <c r="E74" s="40" t="s">
        <v>67</v>
      </c>
      <c r="F74" s="43"/>
      <c r="G74" s="35" t="str">
        <f t="shared" si="2"/>
        <v>DataFromSIKN_730[26]</v>
      </c>
    </row>
    <row r="75" spans="1:9">
      <c r="A75" s="31" t="s">
        <v>63</v>
      </c>
      <c r="B75" s="36">
        <v>77</v>
      </c>
      <c r="C75" s="36" t="s">
        <v>64</v>
      </c>
      <c r="D75" s="36"/>
      <c r="E75" s="40" t="s">
        <v>67</v>
      </c>
      <c r="F75" s="43"/>
      <c r="G75" s="35" t="str">
        <f t="shared" si="2"/>
        <v>DataFromSIKN_730[27]</v>
      </c>
    </row>
    <row r="76" spans="1:9">
      <c r="A76" s="31" t="s">
        <v>63</v>
      </c>
      <c r="B76" s="36">
        <v>78</v>
      </c>
      <c r="C76" s="36" t="s">
        <v>64</v>
      </c>
      <c r="D76" s="36"/>
      <c r="E76" s="40" t="s">
        <v>67</v>
      </c>
      <c r="F76" s="43"/>
      <c r="G76" s="35" t="str">
        <f t="shared" si="2"/>
        <v>DataFromSIKN_730[28]</v>
      </c>
    </row>
    <row r="77" spans="1:9" ht="15.75" thickBot="1">
      <c r="A77" s="31" t="s">
        <v>63</v>
      </c>
      <c r="B77" s="36">
        <v>79</v>
      </c>
      <c r="C77" s="36" t="s">
        <v>64</v>
      </c>
      <c r="D77" s="36"/>
      <c r="E77" s="40" t="s">
        <v>67</v>
      </c>
      <c r="F77" s="43"/>
      <c r="G77" s="35" t="str">
        <f t="shared" si="2"/>
        <v>DataFromSIKN_730[29]</v>
      </c>
    </row>
    <row r="78" spans="1:9" ht="15.75" thickBot="1">
      <c r="A78" s="1469" t="s">
        <v>150</v>
      </c>
      <c r="B78" s="1465"/>
      <c r="C78" s="1465"/>
      <c r="D78" s="1465"/>
      <c r="E78" s="1465"/>
      <c r="F78" s="1470"/>
      <c r="G78" s="30"/>
    </row>
    <row r="79" spans="1:9">
      <c r="A79" s="44" t="s">
        <v>68</v>
      </c>
      <c r="B79" s="45">
        <v>0</v>
      </c>
      <c r="C79" s="45" t="s">
        <v>64</v>
      </c>
      <c r="D79" s="45"/>
      <c r="E79" s="46" t="s">
        <v>65</v>
      </c>
      <c r="F79" s="47"/>
      <c r="G79" s="35" t="str">
        <f>"DataToSIKN_730[" &amp; B79 &amp; "]"</f>
        <v>DataToSIKN_730[0]</v>
      </c>
      <c r="H79" t="s">
        <v>104</v>
      </c>
      <c r="I79" s="117">
        <f>B79</f>
        <v>0</v>
      </c>
    </row>
    <row r="80" spans="1:9">
      <c r="A80" s="31" t="s">
        <v>68</v>
      </c>
      <c r="B80" s="1467">
        <v>1</v>
      </c>
      <c r="C80" s="36" t="s">
        <v>66</v>
      </c>
      <c r="D80" s="37">
        <v>0</v>
      </c>
      <c r="E80" s="40" t="s">
        <v>134</v>
      </c>
      <c r="F80" s="39"/>
      <c r="G80" s="118" t="str">
        <f>"DataToSIKN_730[" &amp; B$80 &amp; "]"</f>
        <v>DataToSIKN_730[1]</v>
      </c>
      <c r="H80" t="s">
        <v>145</v>
      </c>
      <c r="I80" t="str">
        <f>B$80&amp;"."&amp;D80</f>
        <v>1.0</v>
      </c>
    </row>
    <row r="81" spans="1:9">
      <c r="A81" s="31" t="s">
        <v>68</v>
      </c>
      <c r="B81" s="1467"/>
      <c r="C81" s="36" t="s">
        <v>66</v>
      </c>
      <c r="D81" s="37">
        <v>1</v>
      </c>
      <c r="E81" s="40" t="s">
        <v>135</v>
      </c>
      <c r="F81" s="39"/>
      <c r="G81" s="118" t="str">
        <f t="shared" ref="G81:G95" si="3">"DataToSIKN_730[" &amp; B$80 &amp; "]"</f>
        <v>DataToSIKN_730[1]</v>
      </c>
      <c r="H81" t="s">
        <v>120</v>
      </c>
      <c r="I81" t="str">
        <f t="shared" ref="I81:I95" si="4">B$80&amp;"."&amp;D81</f>
        <v>1.1</v>
      </c>
    </row>
    <row r="82" spans="1:9">
      <c r="A82" s="31" t="s">
        <v>68</v>
      </c>
      <c r="B82" s="1467"/>
      <c r="C82" s="36" t="s">
        <v>66</v>
      </c>
      <c r="D82" s="37">
        <v>2</v>
      </c>
      <c r="E82" s="40" t="s">
        <v>67</v>
      </c>
      <c r="F82" s="39"/>
      <c r="G82" s="118" t="str">
        <f t="shared" si="3"/>
        <v>DataToSIKN_730[1]</v>
      </c>
      <c r="I82" t="str">
        <f t="shared" si="4"/>
        <v>1.2</v>
      </c>
    </row>
    <row r="83" spans="1:9">
      <c r="A83" s="31" t="s">
        <v>68</v>
      </c>
      <c r="B83" s="1467"/>
      <c r="C83" s="36" t="s">
        <v>66</v>
      </c>
      <c r="D83" s="37">
        <v>3</v>
      </c>
      <c r="E83" s="40" t="s">
        <v>67</v>
      </c>
      <c r="F83" s="39"/>
      <c r="G83" s="118" t="str">
        <f t="shared" si="3"/>
        <v>DataToSIKN_730[1]</v>
      </c>
      <c r="I83" t="str">
        <f t="shared" si="4"/>
        <v>1.3</v>
      </c>
    </row>
    <row r="84" spans="1:9">
      <c r="A84" s="31" t="s">
        <v>68</v>
      </c>
      <c r="B84" s="1467"/>
      <c r="C84" s="36" t="s">
        <v>66</v>
      </c>
      <c r="D84" s="37">
        <v>4</v>
      </c>
      <c r="E84" s="40" t="s">
        <v>67</v>
      </c>
      <c r="F84" s="39"/>
      <c r="G84" s="118" t="str">
        <f t="shared" si="3"/>
        <v>DataToSIKN_730[1]</v>
      </c>
      <c r="I84" t="str">
        <f t="shared" si="4"/>
        <v>1.4</v>
      </c>
    </row>
    <row r="85" spans="1:9">
      <c r="A85" s="31" t="s">
        <v>68</v>
      </c>
      <c r="B85" s="1467"/>
      <c r="C85" s="36" t="s">
        <v>66</v>
      </c>
      <c r="D85" s="37">
        <v>5</v>
      </c>
      <c r="E85" s="40" t="s">
        <v>67</v>
      </c>
      <c r="F85" s="39"/>
      <c r="G85" s="118" t="str">
        <f t="shared" si="3"/>
        <v>DataToSIKN_730[1]</v>
      </c>
      <c r="I85" t="str">
        <f t="shared" si="4"/>
        <v>1.5</v>
      </c>
    </row>
    <row r="86" spans="1:9">
      <c r="A86" s="31" t="s">
        <v>68</v>
      </c>
      <c r="B86" s="1467"/>
      <c r="C86" s="36" t="s">
        <v>66</v>
      </c>
      <c r="D86" s="37">
        <v>6</v>
      </c>
      <c r="E86" s="40" t="s">
        <v>67</v>
      </c>
      <c r="F86" s="39"/>
      <c r="G86" s="118" t="str">
        <f t="shared" si="3"/>
        <v>DataToSIKN_730[1]</v>
      </c>
      <c r="I86" t="str">
        <f t="shared" si="4"/>
        <v>1.6</v>
      </c>
    </row>
    <row r="87" spans="1:9">
      <c r="A87" s="31" t="s">
        <v>68</v>
      </c>
      <c r="B87" s="1467"/>
      <c r="C87" s="36" t="s">
        <v>66</v>
      </c>
      <c r="D87" s="37">
        <v>7</v>
      </c>
      <c r="E87" s="40" t="s">
        <v>67</v>
      </c>
      <c r="F87" s="39"/>
      <c r="G87" s="118" t="str">
        <f t="shared" si="3"/>
        <v>DataToSIKN_730[1]</v>
      </c>
      <c r="I87" t="str">
        <f t="shared" si="4"/>
        <v>1.7</v>
      </c>
    </row>
    <row r="88" spans="1:9">
      <c r="A88" s="31" t="s">
        <v>68</v>
      </c>
      <c r="B88" s="1467"/>
      <c r="C88" s="36" t="s">
        <v>66</v>
      </c>
      <c r="D88" s="37">
        <v>8</v>
      </c>
      <c r="E88" s="40" t="s">
        <v>67</v>
      </c>
      <c r="F88" s="39"/>
      <c r="G88" s="118" t="str">
        <f t="shared" si="3"/>
        <v>DataToSIKN_730[1]</v>
      </c>
      <c r="I88" t="str">
        <f t="shared" si="4"/>
        <v>1.8</v>
      </c>
    </row>
    <row r="89" spans="1:9">
      <c r="A89" s="31" t="s">
        <v>68</v>
      </c>
      <c r="B89" s="1467"/>
      <c r="C89" s="36" t="s">
        <v>66</v>
      </c>
      <c r="D89" s="37">
        <v>9</v>
      </c>
      <c r="E89" s="40" t="s">
        <v>67</v>
      </c>
      <c r="F89" s="39"/>
      <c r="G89" s="118" t="str">
        <f t="shared" si="3"/>
        <v>DataToSIKN_730[1]</v>
      </c>
      <c r="I89" t="str">
        <f t="shared" si="4"/>
        <v>1.9</v>
      </c>
    </row>
    <row r="90" spans="1:9">
      <c r="A90" s="31" t="s">
        <v>68</v>
      </c>
      <c r="B90" s="1467"/>
      <c r="C90" s="36" t="s">
        <v>66</v>
      </c>
      <c r="D90" s="37">
        <v>10</v>
      </c>
      <c r="E90" s="40" t="s">
        <v>67</v>
      </c>
      <c r="F90" s="39"/>
      <c r="G90" s="118" t="str">
        <f t="shared" si="3"/>
        <v>DataToSIKN_730[1]</v>
      </c>
      <c r="I90" t="str">
        <f t="shared" si="4"/>
        <v>1.10</v>
      </c>
    </row>
    <row r="91" spans="1:9">
      <c r="A91" s="31" t="s">
        <v>68</v>
      </c>
      <c r="B91" s="1467"/>
      <c r="C91" s="36" t="s">
        <v>66</v>
      </c>
      <c r="D91" s="36">
        <v>11</v>
      </c>
      <c r="E91" s="40" t="s">
        <v>67</v>
      </c>
      <c r="F91" s="41"/>
      <c r="G91" s="118" t="str">
        <f t="shared" si="3"/>
        <v>DataToSIKN_730[1]</v>
      </c>
      <c r="I91" t="str">
        <f t="shared" si="4"/>
        <v>1.11</v>
      </c>
    </row>
    <row r="92" spans="1:9">
      <c r="A92" s="31" t="s">
        <v>68</v>
      </c>
      <c r="B92" s="1467"/>
      <c r="C92" s="36" t="s">
        <v>66</v>
      </c>
      <c r="D92" s="36">
        <v>12</v>
      </c>
      <c r="E92" s="40" t="s">
        <v>67</v>
      </c>
      <c r="F92" s="41"/>
      <c r="G92" s="118" t="str">
        <f t="shared" si="3"/>
        <v>DataToSIKN_730[1]</v>
      </c>
      <c r="I92" t="str">
        <f t="shared" si="4"/>
        <v>1.12</v>
      </c>
    </row>
    <row r="93" spans="1:9">
      <c r="A93" s="31" t="s">
        <v>68</v>
      </c>
      <c r="B93" s="1467"/>
      <c r="C93" s="36" t="s">
        <v>66</v>
      </c>
      <c r="D93" s="36">
        <v>13</v>
      </c>
      <c r="E93" s="40" t="s">
        <v>67</v>
      </c>
      <c r="F93" s="41"/>
      <c r="G93" s="118" t="str">
        <f t="shared" si="3"/>
        <v>DataToSIKN_730[1]</v>
      </c>
      <c r="I93" t="str">
        <f t="shared" si="4"/>
        <v>1.13</v>
      </c>
    </row>
    <row r="94" spans="1:9">
      <c r="A94" s="31" t="s">
        <v>68</v>
      </c>
      <c r="B94" s="1467"/>
      <c r="C94" s="36" t="s">
        <v>66</v>
      </c>
      <c r="D94" s="36">
        <v>14</v>
      </c>
      <c r="E94" s="40" t="s">
        <v>67</v>
      </c>
      <c r="F94" s="41"/>
      <c r="G94" s="118" t="str">
        <f t="shared" si="3"/>
        <v>DataToSIKN_730[1]</v>
      </c>
      <c r="I94" t="str">
        <f t="shared" si="4"/>
        <v>1.14</v>
      </c>
    </row>
    <row r="95" spans="1:9">
      <c r="A95" s="31" t="s">
        <v>68</v>
      </c>
      <c r="B95" s="1467"/>
      <c r="C95" s="36" t="s">
        <v>66</v>
      </c>
      <c r="D95" s="36">
        <v>15</v>
      </c>
      <c r="E95" s="40" t="s">
        <v>67</v>
      </c>
      <c r="F95" s="41"/>
      <c r="G95" s="118" t="str">
        <f t="shared" si="3"/>
        <v>DataToSIKN_730[1]</v>
      </c>
      <c r="I95" t="str">
        <f t="shared" si="4"/>
        <v>1.15</v>
      </c>
    </row>
    <row r="96" spans="1:9">
      <c r="A96" s="31" t="s">
        <v>68</v>
      </c>
      <c r="B96" s="1458">
        <v>2</v>
      </c>
      <c r="C96" s="32" t="s">
        <v>66</v>
      </c>
      <c r="D96" s="36">
        <v>0</v>
      </c>
      <c r="E96" s="40" t="s">
        <v>67</v>
      </c>
      <c r="F96" s="41"/>
      <c r="G96" s="118" t="str">
        <f>"DataToSIKN_730[" &amp; B$96 &amp; "]"</f>
        <v>DataToSIKN_730[2]</v>
      </c>
    </row>
    <row r="97" spans="1:7">
      <c r="A97" s="31" t="s">
        <v>68</v>
      </c>
      <c r="B97" s="1459"/>
      <c r="C97" s="32" t="s">
        <v>66</v>
      </c>
      <c r="D97" s="36">
        <v>1</v>
      </c>
      <c r="E97" s="40" t="s">
        <v>67</v>
      </c>
      <c r="F97" s="41"/>
      <c r="G97" s="118" t="str">
        <f t="shared" ref="G97:G111" si="5">"DataToSIKN_730[" &amp; B$96 &amp; "]"</f>
        <v>DataToSIKN_730[2]</v>
      </c>
    </row>
    <row r="98" spans="1:7">
      <c r="A98" s="31" t="s">
        <v>68</v>
      </c>
      <c r="B98" s="1459"/>
      <c r="C98" s="32" t="s">
        <v>66</v>
      </c>
      <c r="D98" s="36">
        <v>2</v>
      </c>
      <c r="E98" s="40" t="s">
        <v>67</v>
      </c>
      <c r="F98" s="41"/>
      <c r="G98" s="118" t="str">
        <f t="shared" si="5"/>
        <v>DataToSIKN_730[2]</v>
      </c>
    </row>
    <row r="99" spans="1:7">
      <c r="A99" s="31" t="s">
        <v>68</v>
      </c>
      <c r="B99" s="1459"/>
      <c r="C99" s="32" t="s">
        <v>66</v>
      </c>
      <c r="D99" s="36">
        <v>3</v>
      </c>
      <c r="E99" s="40" t="s">
        <v>67</v>
      </c>
      <c r="F99" s="41"/>
      <c r="G99" s="118" t="str">
        <f t="shared" si="5"/>
        <v>DataToSIKN_730[2]</v>
      </c>
    </row>
    <row r="100" spans="1:7">
      <c r="A100" s="31" t="s">
        <v>68</v>
      </c>
      <c r="B100" s="1459"/>
      <c r="C100" s="32" t="s">
        <v>66</v>
      </c>
      <c r="D100" s="36">
        <v>4</v>
      </c>
      <c r="E100" s="40" t="s">
        <v>67</v>
      </c>
      <c r="F100" s="41"/>
      <c r="G100" s="118" t="str">
        <f t="shared" si="5"/>
        <v>DataToSIKN_730[2]</v>
      </c>
    </row>
    <row r="101" spans="1:7">
      <c r="A101" s="31" t="s">
        <v>68</v>
      </c>
      <c r="B101" s="1459"/>
      <c r="C101" s="32" t="s">
        <v>66</v>
      </c>
      <c r="D101" s="36">
        <v>5</v>
      </c>
      <c r="E101" s="40" t="s">
        <v>67</v>
      </c>
      <c r="F101" s="41"/>
      <c r="G101" s="118" t="str">
        <f t="shared" si="5"/>
        <v>DataToSIKN_730[2]</v>
      </c>
    </row>
    <row r="102" spans="1:7">
      <c r="A102" s="31" t="s">
        <v>68</v>
      </c>
      <c r="B102" s="1459"/>
      <c r="C102" s="32" t="s">
        <v>66</v>
      </c>
      <c r="D102" s="36">
        <v>6</v>
      </c>
      <c r="E102" s="40" t="s">
        <v>67</v>
      </c>
      <c r="F102" s="41"/>
      <c r="G102" s="118" t="str">
        <f t="shared" si="5"/>
        <v>DataToSIKN_730[2]</v>
      </c>
    </row>
    <row r="103" spans="1:7">
      <c r="A103" s="31" t="s">
        <v>68</v>
      </c>
      <c r="B103" s="1459"/>
      <c r="C103" s="32" t="s">
        <v>66</v>
      </c>
      <c r="D103" s="36">
        <v>7</v>
      </c>
      <c r="E103" s="40" t="s">
        <v>67</v>
      </c>
      <c r="F103" s="41"/>
      <c r="G103" s="118" t="str">
        <f t="shared" si="5"/>
        <v>DataToSIKN_730[2]</v>
      </c>
    </row>
    <row r="104" spans="1:7">
      <c r="A104" s="31" t="s">
        <v>68</v>
      </c>
      <c r="B104" s="1459"/>
      <c r="C104" s="32" t="s">
        <v>66</v>
      </c>
      <c r="D104" s="36">
        <v>8</v>
      </c>
      <c r="E104" s="40" t="s">
        <v>67</v>
      </c>
      <c r="F104" s="41"/>
      <c r="G104" s="118" t="str">
        <f t="shared" si="5"/>
        <v>DataToSIKN_730[2]</v>
      </c>
    </row>
    <row r="105" spans="1:7">
      <c r="A105" s="31" t="s">
        <v>68</v>
      </c>
      <c r="B105" s="1459"/>
      <c r="C105" s="32" t="s">
        <v>66</v>
      </c>
      <c r="D105" s="36">
        <v>9</v>
      </c>
      <c r="E105" s="40" t="s">
        <v>67</v>
      </c>
      <c r="F105" s="41"/>
      <c r="G105" s="118" t="str">
        <f t="shared" si="5"/>
        <v>DataToSIKN_730[2]</v>
      </c>
    </row>
    <row r="106" spans="1:7">
      <c r="A106" s="31" t="s">
        <v>68</v>
      </c>
      <c r="B106" s="1459"/>
      <c r="C106" s="32" t="s">
        <v>66</v>
      </c>
      <c r="D106" s="36">
        <v>10</v>
      </c>
      <c r="E106" s="40" t="s">
        <v>67</v>
      </c>
      <c r="F106" s="41"/>
      <c r="G106" s="118" t="str">
        <f t="shared" si="5"/>
        <v>DataToSIKN_730[2]</v>
      </c>
    </row>
    <row r="107" spans="1:7">
      <c r="A107" s="31" t="s">
        <v>68</v>
      </c>
      <c r="B107" s="1459"/>
      <c r="C107" s="32" t="s">
        <v>66</v>
      </c>
      <c r="D107" s="36">
        <v>11</v>
      </c>
      <c r="E107" s="40" t="s">
        <v>67</v>
      </c>
      <c r="F107" s="41"/>
      <c r="G107" s="118" t="str">
        <f t="shared" si="5"/>
        <v>DataToSIKN_730[2]</v>
      </c>
    </row>
    <row r="108" spans="1:7">
      <c r="A108" s="31" t="s">
        <v>68</v>
      </c>
      <c r="B108" s="1459"/>
      <c r="C108" s="32" t="s">
        <v>66</v>
      </c>
      <c r="D108" s="36">
        <v>12</v>
      </c>
      <c r="E108" s="40" t="s">
        <v>67</v>
      </c>
      <c r="F108" s="41"/>
      <c r="G108" s="118" t="str">
        <f t="shared" si="5"/>
        <v>DataToSIKN_730[2]</v>
      </c>
    </row>
    <row r="109" spans="1:7">
      <c r="A109" s="31" t="s">
        <v>68</v>
      </c>
      <c r="B109" s="1459"/>
      <c r="C109" s="32" t="s">
        <v>66</v>
      </c>
      <c r="D109" s="36">
        <v>13</v>
      </c>
      <c r="E109" s="40" t="s">
        <v>67</v>
      </c>
      <c r="F109" s="41"/>
      <c r="G109" s="118" t="str">
        <f t="shared" si="5"/>
        <v>DataToSIKN_730[2]</v>
      </c>
    </row>
    <row r="110" spans="1:7">
      <c r="A110" s="31" t="s">
        <v>68</v>
      </c>
      <c r="B110" s="1459"/>
      <c r="C110" s="32" t="s">
        <v>66</v>
      </c>
      <c r="D110" s="36">
        <v>14</v>
      </c>
      <c r="E110" s="40" t="s">
        <v>67</v>
      </c>
      <c r="F110" s="41"/>
      <c r="G110" s="118" t="str">
        <f t="shared" si="5"/>
        <v>DataToSIKN_730[2]</v>
      </c>
    </row>
    <row r="111" spans="1:7">
      <c r="A111" s="31" t="s">
        <v>68</v>
      </c>
      <c r="B111" s="1460"/>
      <c r="C111" s="32" t="s">
        <v>66</v>
      </c>
      <c r="D111" s="36">
        <v>15</v>
      </c>
      <c r="E111" s="40" t="s">
        <v>67</v>
      </c>
      <c r="F111" s="41"/>
      <c r="G111" s="118" t="str">
        <f t="shared" si="5"/>
        <v>DataToSIKN_730[2]</v>
      </c>
    </row>
    <row r="112" spans="1:7">
      <c r="A112" s="31" t="s">
        <v>68</v>
      </c>
      <c r="B112" s="1458">
        <v>3</v>
      </c>
      <c r="C112" s="32" t="s">
        <v>66</v>
      </c>
      <c r="D112" s="36">
        <v>0</v>
      </c>
      <c r="E112" s="40" t="s">
        <v>67</v>
      </c>
      <c r="F112" s="41"/>
      <c r="G112" s="118" t="str">
        <f>"DataToSIKN_730[" &amp; B$112 &amp; "]"</f>
        <v>DataToSIKN_730[3]</v>
      </c>
    </row>
    <row r="113" spans="1:7">
      <c r="A113" s="31" t="s">
        <v>68</v>
      </c>
      <c r="B113" s="1459"/>
      <c r="C113" s="32" t="s">
        <v>66</v>
      </c>
      <c r="D113" s="36">
        <v>1</v>
      </c>
      <c r="E113" s="40" t="s">
        <v>67</v>
      </c>
      <c r="F113" s="41"/>
      <c r="G113" s="118" t="str">
        <f t="shared" ref="G113:G127" si="6">"DataToSIKN_730[" &amp; B$112 &amp; "]"</f>
        <v>DataToSIKN_730[3]</v>
      </c>
    </row>
    <row r="114" spans="1:7">
      <c r="A114" s="31" t="s">
        <v>68</v>
      </c>
      <c r="B114" s="1459"/>
      <c r="C114" s="32" t="s">
        <v>66</v>
      </c>
      <c r="D114" s="36">
        <v>2</v>
      </c>
      <c r="E114" s="40" t="s">
        <v>67</v>
      </c>
      <c r="F114" s="41"/>
      <c r="G114" s="118" t="str">
        <f t="shared" si="6"/>
        <v>DataToSIKN_730[3]</v>
      </c>
    </row>
    <row r="115" spans="1:7">
      <c r="A115" s="31" t="s">
        <v>68</v>
      </c>
      <c r="B115" s="1459"/>
      <c r="C115" s="32" t="s">
        <v>66</v>
      </c>
      <c r="D115" s="36">
        <v>3</v>
      </c>
      <c r="E115" s="40" t="s">
        <v>67</v>
      </c>
      <c r="F115" s="41"/>
      <c r="G115" s="118" t="str">
        <f t="shared" si="6"/>
        <v>DataToSIKN_730[3]</v>
      </c>
    </row>
    <row r="116" spans="1:7">
      <c r="A116" s="31" t="s">
        <v>68</v>
      </c>
      <c r="B116" s="1459"/>
      <c r="C116" s="32" t="s">
        <v>66</v>
      </c>
      <c r="D116" s="36">
        <v>4</v>
      </c>
      <c r="E116" s="40" t="s">
        <v>67</v>
      </c>
      <c r="F116" s="41"/>
      <c r="G116" s="118" t="str">
        <f t="shared" si="6"/>
        <v>DataToSIKN_730[3]</v>
      </c>
    </row>
    <row r="117" spans="1:7">
      <c r="A117" s="31" t="s">
        <v>68</v>
      </c>
      <c r="B117" s="1459"/>
      <c r="C117" s="32" t="s">
        <v>66</v>
      </c>
      <c r="D117" s="36">
        <v>5</v>
      </c>
      <c r="E117" s="40" t="s">
        <v>67</v>
      </c>
      <c r="F117" s="41"/>
      <c r="G117" s="118" t="str">
        <f t="shared" si="6"/>
        <v>DataToSIKN_730[3]</v>
      </c>
    </row>
    <row r="118" spans="1:7">
      <c r="A118" s="31" t="s">
        <v>68</v>
      </c>
      <c r="B118" s="1459"/>
      <c r="C118" s="32" t="s">
        <v>66</v>
      </c>
      <c r="D118" s="36">
        <v>6</v>
      </c>
      <c r="E118" s="40" t="s">
        <v>67</v>
      </c>
      <c r="F118" s="41"/>
      <c r="G118" s="118" t="str">
        <f t="shared" si="6"/>
        <v>DataToSIKN_730[3]</v>
      </c>
    </row>
    <row r="119" spans="1:7">
      <c r="A119" s="31" t="s">
        <v>68</v>
      </c>
      <c r="B119" s="1459"/>
      <c r="C119" s="32" t="s">
        <v>66</v>
      </c>
      <c r="D119" s="36">
        <v>7</v>
      </c>
      <c r="E119" s="40" t="s">
        <v>67</v>
      </c>
      <c r="F119" s="41"/>
      <c r="G119" s="118" t="str">
        <f t="shared" si="6"/>
        <v>DataToSIKN_730[3]</v>
      </c>
    </row>
    <row r="120" spans="1:7">
      <c r="A120" s="31" t="s">
        <v>68</v>
      </c>
      <c r="B120" s="1459"/>
      <c r="C120" s="32" t="s">
        <v>66</v>
      </c>
      <c r="D120" s="36">
        <v>8</v>
      </c>
      <c r="E120" s="40" t="s">
        <v>67</v>
      </c>
      <c r="F120" s="41"/>
      <c r="G120" s="118" t="str">
        <f t="shared" si="6"/>
        <v>DataToSIKN_730[3]</v>
      </c>
    </row>
    <row r="121" spans="1:7">
      <c r="A121" s="31" t="s">
        <v>68</v>
      </c>
      <c r="B121" s="1459"/>
      <c r="C121" s="32" t="s">
        <v>66</v>
      </c>
      <c r="D121" s="36">
        <v>9</v>
      </c>
      <c r="E121" s="40" t="s">
        <v>67</v>
      </c>
      <c r="F121" s="41"/>
      <c r="G121" s="118" t="str">
        <f t="shared" si="6"/>
        <v>DataToSIKN_730[3]</v>
      </c>
    </row>
    <row r="122" spans="1:7">
      <c r="A122" s="31" t="s">
        <v>68</v>
      </c>
      <c r="B122" s="1459"/>
      <c r="C122" s="32" t="s">
        <v>66</v>
      </c>
      <c r="D122" s="36">
        <v>10</v>
      </c>
      <c r="E122" s="40" t="s">
        <v>67</v>
      </c>
      <c r="F122" s="41"/>
      <c r="G122" s="118" t="str">
        <f t="shared" si="6"/>
        <v>DataToSIKN_730[3]</v>
      </c>
    </row>
    <row r="123" spans="1:7">
      <c r="A123" s="31" t="s">
        <v>68</v>
      </c>
      <c r="B123" s="1459"/>
      <c r="C123" s="32" t="s">
        <v>66</v>
      </c>
      <c r="D123" s="36">
        <v>11</v>
      </c>
      <c r="E123" s="40" t="s">
        <v>67</v>
      </c>
      <c r="F123" s="41"/>
      <c r="G123" s="118" t="str">
        <f t="shared" si="6"/>
        <v>DataToSIKN_730[3]</v>
      </c>
    </row>
    <row r="124" spans="1:7">
      <c r="A124" s="31" t="s">
        <v>68</v>
      </c>
      <c r="B124" s="1459"/>
      <c r="C124" s="32" t="s">
        <v>66</v>
      </c>
      <c r="D124" s="36">
        <v>12</v>
      </c>
      <c r="E124" s="40" t="s">
        <v>67</v>
      </c>
      <c r="F124" s="41"/>
      <c r="G124" s="118" t="str">
        <f t="shared" si="6"/>
        <v>DataToSIKN_730[3]</v>
      </c>
    </row>
    <row r="125" spans="1:7">
      <c r="A125" s="31" t="s">
        <v>68</v>
      </c>
      <c r="B125" s="1459"/>
      <c r="C125" s="32" t="s">
        <v>66</v>
      </c>
      <c r="D125" s="36">
        <v>13</v>
      </c>
      <c r="E125" s="40" t="s">
        <v>67</v>
      </c>
      <c r="F125" s="41"/>
      <c r="G125" s="118" t="str">
        <f t="shared" si="6"/>
        <v>DataToSIKN_730[3]</v>
      </c>
    </row>
    <row r="126" spans="1:7">
      <c r="A126" s="31" t="s">
        <v>68</v>
      </c>
      <c r="B126" s="1459"/>
      <c r="C126" s="32" t="s">
        <v>66</v>
      </c>
      <c r="D126" s="36">
        <v>14</v>
      </c>
      <c r="E126" s="40" t="s">
        <v>67</v>
      </c>
      <c r="F126" s="41"/>
      <c r="G126" s="118" t="str">
        <f t="shared" si="6"/>
        <v>DataToSIKN_730[3]</v>
      </c>
    </row>
    <row r="127" spans="1:7">
      <c r="A127" s="31" t="s">
        <v>68</v>
      </c>
      <c r="B127" s="1460"/>
      <c r="C127" s="32" t="s">
        <v>66</v>
      </c>
      <c r="D127" s="36">
        <v>15</v>
      </c>
      <c r="E127" s="40" t="s">
        <v>67</v>
      </c>
      <c r="F127" s="41"/>
      <c r="G127" s="118" t="str">
        <f t="shared" si="6"/>
        <v>DataToSIKN_730[3]</v>
      </c>
    </row>
    <row r="128" spans="1:7">
      <c r="A128" s="31" t="s">
        <v>68</v>
      </c>
      <c r="B128" s="32">
        <v>4</v>
      </c>
      <c r="C128" s="32" t="s">
        <v>64</v>
      </c>
      <c r="D128" s="36"/>
      <c r="E128" s="40" t="s">
        <v>67</v>
      </c>
      <c r="F128" s="41"/>
      <c r="G128" s="35" t="str">
        <f>"DataToSIKN_730[" &amp; B128 &amp; "]"</f>
        <v>DataToSIKN_730[4]</v>
      </c>
    </row>
    <row r="129" spans="1:7">
      <c r="A129" s="31" t="s">
        <v>68</v>
      </c>
      <c r="B129" s="32">
        <v>5</v>
      </c>
      <c r="C129" s="32" t="s">
        <v>64</v>
      </c>
      <c r="D129" s="36"/>
      <c r="E129" s="40" t="s">
        <v>67</v>
      </c>
      <c r="F129" s="41"/>
      <c r="G129" s="35" t="str">
        <f t="shared" ref="G129:G173" si="7">"DataToSIKN_730[" &amp; B129 &amp; "]"</f>
        <v>DataToSIKN_730[5]</v>
      </c>
    </row>
    <row r="130" spans="1:7">
      <c r="A130" s="31" t="s">
        <v>68</v>
      </c>
      <c r="B130" s="32">
        <v>6</v>
      </c>
      <c r="C130" s="32" t="s">
        <v>64</v>
      </c>
      <c r="D130" s="36"/>
      <c r="E130" s="40" t="s">
        <v>67</v>
      </c>
      <c r="F130" s="41"/>
      <c r="G130" s="35" t="str">
        <f t="shared" si="7"/>
        <v>DataToSIKN_730[6]</v>
      </c>
    </row>
    <row r="131" spans="1:7">
      <c r="A131" s="31" t="s">
        <v>68</v>
      </c>
      <c r="B131" s="32">
        <v>7</v>
      </c>
      <c r="C131" s="32" t="s">
        <v>64</v>
      </c>
      <c r="D131" s="36"/>
      <c r="E131" s="40" t="s">
        <v>67</v>
      </c>
      <c r="F131" s="41"/>
      <c r="G131" s="35" t="str">
        <f t="shared" si="7"/>
        <v>DataToSIKN_730[7]</v>
      </c>
    </row>
    <row r="132" spans="1:7">
      <c r="A132" s="31" t="s">
        <v>68</v>
      </c>
      <c r="B132" s="32">
        <v>8</v>
      </c>
      <c r="C132" s="32" t="s">
        <v>64</v>
      </c>
      <c r="D132" s="36"/>
      <c r="E132" s="40" t="s">
        <v>67</v>
      </c>
      <c r="F132" s="41"/>
      <c r="G132" s="35" t="str">
        <f t="shared" si="7"/>
        <v>DataToSIKN_730[8]</v>
      </c>
    </row>
    <row r="133" spans="1:7">
      <c r="A133" s="31" t="s">
        <v>68</v>
      </c>
      <c r="B133" s="32">
        <v>9</v>
      </c>
      <c r="C133" s="32" t="s">
        <v>64</v>
      </c>
      <c r="D133" s="36"/>
      <c r="E133" s="40" t="s">
        <v>67</v>
      </c>
      <c r="F133" s="41"/>
      <c r="G133" s="35" t="str">
        <f t="shared" si="7"/>
        <v>DataToSIKN_730[9]</v>
      </c>
    </row>
    <row r="134" spans="1:7">
      <c r="A134" s="31" t="s">
        <v>68</v>
      </c>
      <c r="B134" s="32">
        <v>10</v>
      </c>
      <c r="C134" s="32" t="s">
        <v>64</v>
      </c>
      <c r="D134" s="36"/>
      <c r="E134" s="40" t="s">
        <v>67</v>
      </c>
      <c r="F134" s="41"/>
      <c r="G134" s="35" t="str">
        <f t="shared" si="7"/>
        <v>DataToSIKN_730[10]</v>
      </c>
    </row>
    <row r="135" spans="1:7">
      <c r="A135" s="31" t="s">
        <v>68</v>
      </c>
      <c r="B135" s="32">
        <v>11</v>
      </c>
      <c r="C135" s="32" t="s">
        <v>64</v>
      </c>
      <c r="D135" s="36"/>
      <c r="E135" s="40" t="s">
        <v>67</v>
      </c>
      <c r="F135" s="41"/>
      <c r="G135" s="35" t="str">
        <f t="shared" si="7"/>
        <v>DataToSIKN_730[11]</v>
      </c>
    </row>
    <row r="136" spans="1:7">
      <c r="A136" s="31" t="s">
        <v>68</v>
      </c>
      <c r="B136" s="32">
        <v>12</v>
      </c>
      <c r="C136" s="32" t="s">
        <v>64</v>
      </c>
      <c r="D136" s="36"/>
      <c r="E136" s="40" t="s">
        <v>67</v>
      </c>
      <c r="F136" s="41"/>
      <c r="G136" s="35" t="str">
        <f t="shared" si="7"/>
        <v>DataToSIKN_730[12]</v>
      </c>
    </row>
    <row r="137" spans="1:7">
      <c r="A137" s="31" t="s">
        <v>68</v>
      </c>
      <c r="B137" s="32">
        <v>13</v>
      </c>
      <c r="C137" s="32" t="s">
        <v>64</v>
      </c>
      <c r="D137" s="36"/>
      <c r="E137" s="40" t="s">
        <v>67</v>
      </c>
      <c r="F137" s="41"/>
      <c r="G137" s="35" t="str">
        <f t="shared" si="7"/>
        <v>DataToSIKN_730[13]</v>
      </c>
    </row>
    <row r="138" spans="1:7">
      <c r="A138" s="31" t="s">
        <v>68</v>
      </c>
      <c r="B138" s="32">
        <v>14</v>
      </c>
      <c r="C138" s="32" t="s">
        <v>64</v>
      </c>
      <c r="D138" s="36"/>
      <c r="E138" s="40" t="s">
        <v>67</v>
      </c>
      <c r="F138" s="41"/>
      <c r="G138" s="35" t="str">
        <f t="shared" si="7"/>
        <v>DataToSIKN_730[14]</v>
      </c>
    </row>
    <row r="139" spans="1:7">
      <c r="A139" s="31" t="s">
        <v>68</v>
      </c>
      <c r="B139" s="32">
        <v>15</v>
      </c>
      <c r="C139" s="32" t="s">
        <v>64</v>
      </c>
      <c r="D139" s="36"/>
      <c r="E139" s="40" t="s">
        <v>67</v>
      </c>
      <c r="F139" s="41"/>
      <c r="G139" s="35" t="str">
        <f t="shared" si="7"/>
        <v>DataToSIKN_730[15]</v>
      </c>
    </row>
    <row r="140" spans="1:7">
      <c r="A140" s="31" t="s">
        <v>68</v>
      </c>
      <c r="B140" s="32">
        <v>16</v>
      </c>
      <c r="C140" s="32" t="s">
        <v>64</v>
      </c>
      <c r="D140" s="36"/>
      <c r="E140" s="40" t="s">
        <v>67</v>
      </c>
      <c r="F140" s="41"/>
      <c r="G140" s="35" t="str">
        <f t="shared" si="7"/>
        <v>DataToSIKN_730[16]</v>
      </c>
    </row>
    <row r="141" spans="1:7">
      <c r="A141" s="31" t="s">
        <v>68</v>
      </c>
      <c r="B141" s="32">
        <v>17</v>
      </c>
      <c r="C141" s="32" t="s">
        <v>64</v>
      </c>
      <c r="D141" s="36"/>
      <c r="E141" s="40" t="s">
        <v>67</v>
      </c>
      <c r="F141" s="41"/>
      <c r="G141" s="35" t="str">
        <f t="shared" si="7"/>
        <v>DataToSIKN_730[17]</v>
      </c>
    </row>
    <row r="142" spans="1:7">
      <c r="A142" s="31" t="s">
        <v>68</v>
      </c>
      <c r="B142" s="32">
        <v>18</v>
      </c>
      <c r="C142" s="32" t="s">
        <v>64</v>
      </c>
      <c r="D142" s="36"/>
      <c r="E142" s="40" t="s">
        <v>67</v>
      </c>
      <c r="F142" s="41"/>
      <c r="G142" s="35" t="str">
        <f t="shared" si="7"/>
        <v>DataToSIKN_730[18]</v>
      </c>
    </row>
    <row r="143" spans="1:7">
      <c r="A143" s="31" t="s">
        <v>68</v>
      </c>
      <c r="B143" s="32">
        <v>19</v>
      </c>
      <c r="C143" s="32" t="s">
        <v>64</v>
      </c>
      <c r="D143" s="36"/>
      <c r="E143" s="40" t="s">
        <v>67</v>
      </c>
      <c r="F143" s="41"/>
      <c r="G143" s="35" t="str">
        <f t="shared" si="7"/>
        <v>DataToSIKN_730[19]</v>
      </c>
    </row>
    <row r="144" spans="1:7">
      <c r="A144" s="31" t="s">
        <v>68</v>
      </c>
      <c r="B144" s="32">
        <v>20</v>
      </c>
      <c r="C144" s="32" t="s">
        <v>64</v>
      </c>
      <c r="D144" s="36"/>
      <c r="E144" s="40" t="s">
        <v>67</v>
      </c>
      <c r="F144" s="41"/>
      <c r="G144" s="35" t="str">
        <f t="shared" si="7"/>
        <v>DataToSIKN_730[20]</v>
      </c>
    </row>
    <row r="145" spans="1:7">
      <c r="A145" s="31" t="s">
        <v>68</v>
      </c>
      <c r="B145" s="32">
        <v>21</v>
      </c>
      <c r="C145" s="32" t="s">
        <v>64</v>
      </c>
      <c r="D145" s="36"/>
      <c r="E145" s="40" t="s">
        <v>67</v>
      </c>
      <c r="F145" s="41"/>
      <c r="G145" s="35" t="str">
        <f t="shared" si="7"/>
        <v>DataToSIKN_730[21]</v>
      </c>
    </row>
    <row r="146" spans="1:7">
      <c r="A146" s="31" t="s">
        <v>68</v>
      </c>
      <c r="B146" s="32">
        <v>22</v>
      </c>
      <c r="C146" s="32" t="s">
        <v>64</v>
      </c>
      <c r="D146" s="36"/>
      <c r="E146" s="40" t="s">
        <v>67</v>
      </c>
      <c r="F146" s="41"/>
      <c r="G146" s="35" t="str">
        <f t="shared" si="7"/>
        <v>DataToSIKN_730[22]</v>
      </c>
    </row>
    <row r="147" spans="1:7">
      <c r="A147" s="31" t="s">
        <v>68</v>
      </c>
      <c r="B147" s="32">
        <v>23</v>
      </c>
      <c r="C147" s="32" t="s">
        <v>64</v>
      </c>
      <c r="D147" s="36"/>
      <c r="E147" s="40" t="s">
        <v>67</v>
      </c>
      <c r="F147" s="41"/>
      <c r="G147" s="35" t="str">
        <f t="shared" si="7"/>
        <v>DataToSIKN_730[23]</v>
      </c>
    </row>
    <row r="148" spans="1:7">
      <c r="A148" s="31" t="s">
        <v>68</v>
      </c>
      <c r="B148" s="32">
        <v>24</v>
      </c>
      <c r="C148" s="32" t="s">
        <v>64</v>
      </c>
      <c r="D148" s="36"/>
      <c r="E148" s="40" t="s">
        <v>67</v>
      </c>
      <c r="F148" s="41"/>
      <c r="G148" s="35" t="str">
        <f t="shared" si="7"/>
        <v>DataToSIKN_730[24]</v>
      </c>
    </row>
    <row r="149" spans="1:7">
      <c r="A149" s="31" t="s">
        <v>68</v>
      </c>
      <c r="B149" s="32">
        <v>25</v>
      </c>
      <c r="C149" s="32" t="s">
        <v>64</v>
      </c>
      <c r="D149" s="36"/>
      <c r="E149" s="40" t="s">
        <v>67</v>
      </c>
      <c r="F149" s="41"/>
      <c r="G149" s="35" t="str">
        <f t="shared" si="7"/>
        <v>DataToSIKN_730[25]</v>
      </c>
    </row>
    <row r="150" spans="1:7">
      <c r="A150" s="31" t="s">
        <v>68</v>
      </c>
      <c r="B150" s="32">
        <v>26</v>
      </c>
      <c r="C150" s="32" t="s">
        <v>64</v>
      </c>
      <c r="D150" s="36"/>
      <c r="E150" s="40" t="s">
        <v>67</v>
      </c>
      <c r="F150" s="41"/>
      <c r="G150" s="35" t="str">
        <f t="shared" si="7"/>
        <v>DataToSIKN_730[26]</v>
      </c>
    </row>
    <row r="151" spans="1:7">
      <c r="A151" s="31" t="s">
        <v>68</v>
      </c>
      <c r="B151" s="32">
        <v>27</v>
      </c>
      <c r="C151" s="32" t="s">
        <v>64</v>
      </c>
      <c r="D151" s="36"/>
      <c r="E151" s="40" t="s">
        <v>67</v>
      </c>
      <c r="F151" s="41"/>
      <c r="G151" s="35" t="str">
        <f t="shared" si="7"/>
        <v>DataToSIKN_730[27]</v>
      </c>
    </row>
    <row r="152" spans="1:7">
      <c r="A152" s="31" t="s">
        <v>68</v>
      </c>
      <c r="B152" s="32">
        <v>28</v>
      </c>
      <c r="C152" s="32" t="s">
        <v>64</v>
      </c>
      <c r="D152" s="36"/>
      <c r="E152" s="40" t="s">
        <v>67</v>
      </c>
      <c r="F152" s="41"/>
      <c r="G152" s="35" t="str">
        <f t="shared" si="7"/>
        <v>DataToSIKN_730[28]</v>
      </c>
    </row>
    <row r="153" spans="1:7">
      <c r="A153" s="31" t="s">
        <v>68</v>
      </c>
      <c r="B153" s="32">
        <v>29</v>
      </c>
      <c r="C153" s="32" t="s">
        <v>64</v>
      </c>
      <c r="D153" s="36"/>
      <c r="E153" s="40" t="s">
        <v>67</v>
      </c>
      <c r="F153" s="41"/>
      <c r="G153" s="35" t="str">
        <f t="shared" si="7"/>
        <v>DataToSIKN_730[29]</v>
      </c>
    </row>
    <row r="154" spans="1:7">
      <c r="A154" s="31" t="s">
        <v>68</v>
      </c>
      <c r="B154" s="32">
        <v>30</v>
      </c>
      <c r="C154" s="32" t="s">
        <v>64</v>
      </c>
      <c r="D154" s="36"/>
      <c r="E154" s="40" t="s">
        <v>67</v>
      </c>
      <c r="F154" s="41"/>
      <c r="G154" s="35" t="str">
        <f t="shared" si="7"/>
        <v>DataToSIKN_730[30]</v>
      </c>
    </row>
    <row r="155" spans="1:7">
      <c r="A155" s="31" t="s">
        <v>68</v>
      </c>
      <c r="B155" s="32">
        <v>31</v>
      </c>
      <c r="C155" s="32" t="s">
        <v>64</v>
      </c>
      <c r="D155" s="36"/>
      <c r="E155" s="40" t="s">
        <v>67</v>
      </c>
      <c r="F155" s="41"/>
      <c r="G155" s="35" t="str">
        <f t="shared" si="7"/>
        <v>DataToSIKN_730[31]</v>
      </c>
    </row>
    <row r="156" spans="1:7">
      <c r="A156" s="31" t="s">
        <v>68</v>
      </c>
      <c r="B156" s="32">
        <v>32</v>
      </c>
      <c r="C156" s="32" t="s">
        <v>64</v>
      </c>
      <c r="D156" s="36"/>
      <c r="E156" s="40" t="s">
        <v>67</v>
      </c>
      <c r="F156" s="41"/>
      <c r="G156" s="35" t="str">
        <f t="shared" si="7"/>
        <v>DataToSIKN_730[32]</v>
      </c>
    </row>
    <row r="157" spans="1:7">
      <c r="A157" s="31" t="s">
        <v>68</v>
      </c>
      <c r="B157" s="32">
        <v>33</v>
      </c>
      <c r="C157" s="32" t="s">
        <v>64</v>
      </c>
      <c r="D157" s="36"/>
      <c r="E157" s="40" t="s">
        <v>67</v>
      </c>
      <c r="F157" s="41"/>
      <c r="G157" s="35" t="str">
        <f t="shared" si="7"/>
        <v>DataToSIKN_730[33]</v>
      </c>
    </row>
    <row r="158" spans="1:7">
      <c r="A158" s="31" t="s">
        <v>68</v>
      </c>
      <c r="B158" s="32">
        <v>34</v>
      </c>
      <c r="C158" s="32" t="s">
        <v>64</v>
      </c>
      <c r="D158" s="36"/>
      <c r="E158" s="40" t="s">
        <v>67</v>
      </c>
      <c r="F158" s="41"/>
      <c r="G158" s="35" t="str">
        <f t="shared" si="7"/>
        <v>DataToSIKN_730[34]</v>
      </c>
    </row>
    <row r="159" spans="1:7">
      <c r="A159" s="31" t="s">
        <v>68</v>
      </c>
      <c r="B159" s="32">
        <v>35</v>
      </c>
      <c r="C159" s="32" t="s">
        <v>64</v>
      </c>
      <c r="D159" s="36"/>
      <c r="E159" s="40" t="s">
        <v>67</v>
      </c>
      <c r="F159" s="41"/>
      <c r="G159" s="35" t="str">
        <f t="shared" si="7"/>
        <v>DataToSIKN_730[35]</v>
      </c>
    </row>
    <row r="160" spans="1:7">
      <c r="A160" s="31" t="s">
        <v>68</v>
      </c>
      <c r="B160" s="32">
        <v>36</v>
      </c>
      <c r="C160" s="32" t="s">
        <v>64</v>
      </c>
      <c r="D160" s="36"/>
      <c r="E160" s="40" t="s">
        <v>67</v>
      </c>
      <c r="F160" s="41"/>
      <c r="G160" s="35" t="str">
        <f t="shared" si="7"/>
        <v>DataToSIKN_730[36]</v>
      </c>
    </row>
    <row r="161" spans="1:7">
      <c r="A161" s="31" t="s">
        <v>68</v>
      </c>
      <c r="B161" s="32">
        <v>37</v>
      </c>
      <c r="C161" s="32" t="s">
        <v>64</v>
      </c>
      <c r="D161" s="36"/>
      <c r="E161" s="40" t="s">
        <v>67</v>
      </c>
      <c r="F161" s="41"/>
      <c r="G161" s="35" t="str">
        <f t="shared" si="7"/>
        <v>DataToSIKN_730[37]</v>
      </c>
    </row>
    <row r="162" spans="1:7">
      <c r="A162" s="31" t="s">
        <v>68</v>
      </c>
      <c r="B162" s="32">
        <v>38</v>
      </c>
      <c r="C162" s="32" t="s">
        <v>64</v>
      </c>
      <c r="D162" s="36"/>
      <c r="E162" s="40" t="s">
        <v>67</v>
      </c>
      <c r="F162" s="41"/>
      <c r="G162" s="35" t="str">
        <f t="shared" si="7"/>
        <v>DataToSIKN_730[38]</v>
      </c>
    </row>
    <row r="163" spans="1:7">
      <c r="A163" s="31" t="s">
        <v>68</v>
      </c>
      <c r="B163" s="32">
        <v>39</v>
      </c>
      <c r="C163" s="32" t="s">
        <v>64</v>
      </c>
      <c r="D163" s="36"/>
      <c r="E163" s="40" t="s">
        <v>67</v>
      </c>
      <c r="F163" s="41"/>
      <c r="G163" s="35" t="str">
        <f t="shared" si="7"/>
        <v>DataToSIKN_730[39]</v>
      </c>
    </row>
    <row r="164" spans="1:7">
      <c r="A164" s="31" t="s">
        <v>68</v>
      </c>
      <c r="B164" s="32">
        <v>40</v>
      </c>
      <c r="C164" s="32" t="s">
        <v>64</v>
      </c>
      <c r="D164" s="36"/>
      <c r="E164" s="40" t="s">
        <v>67</v>
      </c>
      <c r="F164" s="41"/>
      <c r="G164" s="35" t="str">
        <f t="shared" si="7"/>
        <v>DataToSIKN_730[40]</v>
      </c>
    </row>
    <row r="165" spans="1:7">
      <c r="A165" s="31" t="s">
        <v>68</v>
      </c>
      <c r="B165" s="32">
        <v>41</v>
      </c>
      <c r="C165" s="32" t="s">
        <v>64</v>
      </c>
      <c r="D165" s="36"/>
      <c r="E165" s="40" t="s">
        <v>67</v>
      </c>
      <c r="F165" s="41"/>
      <c r="G165" s="35" t="str">
        <f t="shared" si="7"/>
        <v>DataToSIKN_730[41]</v>
      </c>
    </row>
    <row r="166" spans="1:7">
      <c r="A166" s="31" t="s">
        <v>68</v>
      </c>
      <c r="B166" s="32">
        <v>42</v>
      </c>
      <c r="C166" s="32" t="s">
        <v>64</v>
      </c>
      <c r="D166" s="36"/>
      <c r="E166" s="40" t="s">
        <v>67</v>
      </c>
      <c r="F166" s="41"/>
      <c r="G166" s="35" t="str">
        <f t="shared" si="7"/>
        <v>DataToSIKN_730[42]</v>
      </c>
    </row>
    <row r="167" spans="1:7">
      <c r="A167" s="31" t="s">
        <v>68</v>
      </c>
      <c r="B167" s="32">
        <v>43</v>
      </c>
      <c r="C167" s="32" t="s">
        <v>64</v>
      </c>
      <c r="D167" s="36"/>
      <c r="E167" s="40" t="s">
        <v>67</v>
      </c>
      <c r="F167" s="41"/>
      <c r="G167" s="35" t="str">
        <f t="shared" si="7"/>
        <v>DataToSIKN_730[43]</v>
      </c>
    </row>
    <row r="168" spans="1:7">
      <c r="A168" s="31" t="s">
        <v>68</v>
      </c>
      <c r="B168" s="32">
        <v>44</v>
      </c>
      <c r="C168" s="32" t="s">
        <v>64</v>
      </c>
      <c r="D168" s="36"/>
      <c r="E168" s="40" t="s">
        <v>67</v>
      </c>
      <c r="F168" s="41"/>
      <c r="G168" s="35" t="str">
        <f t="shared" si="7"/>
        <v>DataToSIKN_730[44]</v>
      </c>
    </row>
    <row r="169" spans="1:7">
      <c r="A169" s="31" t="s">
        <v>68</v>
      </c>
      <c r="B169" s="32">
        <v>45</v>
      </c>
      <c r="C169" s="32" t="s">
        <v>64</v>
      </c>
      <c r="D169" s="36"/>
      <c r="E169" s="40" t="s">
        <v>67</v>
      </c>
      <c r="F169" s="41"/>
      <c r="G169" s="35" t="str">
        <f t="shared" si="7"/>
        <v>DataToSIKN_730[45]</v>
      </c>
    </row>
    <row r="170" spans="1:7">
      <c r="A170" s="31" t="s">
        <v>68</v>
      </c>
      <c r="B170" s="32">
        <v>46</v>
      </c>
      <c r="C170" s="32" t="s">
        <v>64</v>
      </c>
      <c r="D170" s="36"/>
      <c r="E170" s="40" t="s">
        <v>67</v>
      </c>
      <c r="F170" s="41"/>
      <c r="G170" s="35" t="str">
        <f t="shared" si="7"/>
        <v>DataToSIKN_730[46]</v>
      </c>
    </row>
    <row r="171" spans="1:7">
      <c r="A171" s="31" t="s">
        <v>68</v>
      </c>
      <c r="B171" s="32">
        <v>47</v>
      </c>
      <c r="C171" s="32" t="s">
        <v>64</v>
      </c>
      <c r="D171" s="36"/>
      <c r="E171" s="40" t="s">
        <v>67</v>
      </c>
      <c r="F171" s="41"/>
      <c r="G171" s="35" t="str">
        <f t="shared" si="7"/>
        <v>DataToSIKN_730[47]</v>
      </c>
    </row>
    <row r="172" spans="1:7">
      <c r="A172" s="31" t="s">
        <v>68</v>
      </c>
      <c r="B172" s="32">
        <v>48</v>
      </c>
      <c r="C172" s="32" t="s">
        <v>64</v>
      </c>
      <c r="D172" s="36"/>
      <c r="E172" s="40" t="s">
        <v>67</v>
      </c>
      <c r="F172" s="41"/>
      <c r="G172" s="35" t="str">
        <f t="shared" si="7"/>
        <v>DataToSIKN_730[48]</v>
      </c>
    </row>
    <row r="173" spans="1:7" ht="15.75" thickBot="1">
      <c r="A173" s="49" t="s">
        <v>68</v>
      </c>
      <c r="B173" s="50">
        <v>49</v>
      </c>
      <c r="C173" s="50" t="s">
        <v>64</v>
      </c>
      <c r="D173" s="51"/>
      <c r="E173" s="52" t="s">
        <v>67</v>
      </c>
      <c r="F173" s="53"/>
      <c r="G173" s="35" t="str">
        <f t="shared" si="7"/>
        <v>DataToSIKN_730[49]</v>
      </c>
    </row>
  </sheetData>
  <mergeCells count="11">
    <mergeCell ref="G4:G19"/>
    <mergeCell ref="B20:B35"/>
    <mergeCell ref="G20:G35"/>
    <mergeCell ref="B36:B51"/>
    <mergeCell ref="G36:G51"/>
    <mergeCell ref="A78:F78"/>
    <mergeCell ref="B80:B95"/>
    <mergeCell ref="B96:B111"/>
    <mergeCell ref="B112:B127"/>
    <mergeCell ref="A2:F2"/>
    <mergeCell ref="B4:B19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63D31-9D85-40DF-8407-499DED8B48C2}">
  <sheetPr codeName="Лист7">
    <tabColor theme="8" tint="0.39997558519241921"/>
  </sheetPr>
  <dimension ref="A1:I173"/>
  <sheetViews>
    <sheetView topLeftCell="A34" workbookViewId="0">
      <selection activeCell="E52" sqref="E52:E57"/>
    </sheetView>
  </sheetViews>
  <sheetFormatPr defaultRowHeight="15"/>
  <cols>
    <col min="1" max="1" width="13.85546875" bestFit="1" customWidth="1"/>
    <col min="5" max="5" width="145.7109375" bestFit="1" customWidth="1"/>
    <col min="6" max="6" width="13.42578125" bestFit="1" customWidth="1"/>
    <col min="7" max="7" width="19.42578125" bestFit="1" customWidth="1"/>
    <col min="8" max="8" width="18.5703125" bestFit="1" customWidth="1"/>
    <col min="9" max="9" width="4.4257812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152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"DataFromSIKN_733[" &amp; B3-50 &amp; "]"</f>
        <v>DataFromSIKN_733[0]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s="40" t="s">
        <v>117</v>
      </c>
      <c r="F4" s="39"/>
      <c r="G4" s="1454" t="str">
        <f t="shared" ref="G4:G67" si="0">"DataFromSIKN_733[" &amp; B4-50 &amp; "]"</f>
        <v>DataFromSIKN_733[1]</v>
      </c>
      <c r="H4" t="s">
        <v>143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s="40" t="s">
        <v>67</v>
      </c>
      <c r="F5" s="39"/>
      <c r="G5" s="1454" t="str">
        <f t="shared" si="0"/>
        <v>DataFromSIKN_733[-50]</v>
      </c>
      <c r="H5" t="s">
        <v>144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s="40" t="s">
        <v>67</v>
      </c>
      <c r="F6" s="39"/>
      <c r="G6" s="1454" t="str">
        <f t="shared" si="0"/>
        <v>DataFromSIKN_733[-50]</v>
      </c>
      <c r="H6" t="s">
        <v>120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s="40" t="s">
        <v>67</v>
      </c>
      <c r="F7" s="39"/>
      <c r="G7" s="1454" t="str">
        <f t="shared" si="0"/>
        <v>DataFromSIKN_733[-50]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s="40" t="s">
        <v>67</v>
      </c>
      <c r="F8" s="39"/>
      <c r="G8" s="1454" t="str">
        <f t="shared" si="0"/>
        <v>DataFromSIKN_733[-50]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s="40" t="s">
        <v>67</v>
      </c>
      <c r="F9" s="39"/>
      <c r="G9" s="1454" t="str">
        <f t="shared" si="0"/>
        <v>DataFromSIKN_733[-50]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s="40" t="s">
        <v>67</v>
      </c>
      <c r="F10" s="39"/>
      <c r="G10" s="1454" t="str">
        <f t="shared" si="0"/>
        <v>DataFromSIKN_733[-50]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s="40" t="s">
        <v>67</v>
      </c>
      <c r="F11" s="39"/>
      <c r="G11" s="1454" t="str">
        <f t="shared" si="0"/>
        <v>DataFromSIKN_733[-50]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s="40" t="s">
        <v>67</v>
      </c>
      <c r="F12" s="41"/>
      <c r="G12" s="1454" t="str">
        <f t="shared" si="0"/>
        <v>DataFromSIKN_733[-50]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s="40" t="s">
        <v>67</v>
      </c>
      <c r="F13" s="41"/>
      <c r="G13" s="1454" t="str">
        <f t="shared" si="0"/>
        <v>DataFromSIKN_733[-50]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s="40" t="s">
        <v>67</v>
      </c>
      <c r="F14" s="41"/>
      <c r="G14" s="1454" t="str">
        <f t="shared" si="0"/>
        <v>DataFromSIKN_733[-50]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s="40" t="s">
        <v>67</v>
      </c>
      <c r="F15" s="41"/>
      <c r="G15" s="1454" t="str">
        <f t="shared" si="0"/>
        <v>DataFromSIKN_733[-50]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s="40" t="s">
        <v>67</v>
      </c>
      <c r="F16" s="41"/>
      <c r="G16" s="1454" t="str">
        <f t="shared" si="0"/>
        <v>DataFromSIKN_733[-50]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">
        <v>67</v>
      </c>
      <c r="F17" s="41"/>
      <c r="G17" s="1454" t="str">
        <f t="shared" si="0"/>
        <v>DataFromSIKN_733[-50]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">
        <v>67</v>
      </c>
      <c r="F18" s="41"/>
      <c r="G18" s="1454" t="str">
        <f t="shared" si="0"/>
        <v>DataFromSIKN_733[-50]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67</v>
      </c>
      <c r="F19" s="41"/>
      <c r="G19" s="1454" t="str">
        <f t="shared" si="0"/>
        <v>DataFromSIKN_733[-50]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67</v>
      </c>
      <c r="F20" s="34"/>
      <c r="G20" s="1454" t="str">
        <f t="shared" si="0"/>
        <v>DataFromSIKN_733[2]</v>
      </c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67</v>
      </c>
      <c r="F21" s="34"/>
      <c r="G21" s="1454" t="str">
        <f t="shared" si="0"/>
        <v>DataFromSIKN_733[-50]</v>
      </c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67</v>
      </c>
      <c r="F22" s="34"/>
      <c r="G22" s="1454" t="str">
        <f t="shared" si="0"/>
        <v>DataFromSIKN_733[-50]</v>
      </c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67</v>
      </c>
      <c r="F23" s="34"/>
      <c r="G23" s="1454" t="str">
        <f t="shared" si="0"/>
        <v>DataFromSIKN_733[-50]</v>
      </c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67</v>
      </c>
      <c r="F24" s="34"/>
      <c r="G24" s="1454" t="str">
        <f t="shared" si="0"/>
        <v>DataFromSIKN_733[-50]</v>
      </c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67</v>
      </c>
      <c r="F25" s="34"/>
      <c r="G25" s="1454" t="str">
        <f t="shared" si="0"/>
        <v>DataFromSIKN_733[-50]</v>
      </c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67</v>
      </c>
      <c r="F26" s="34"/>
      <c r="G26" s="1454" t="str">
        <f t="shared" si="0"/>
        <v>DataFromSIKN_733[-50]</v>
      </c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67</v>
      </c>
      <c r="F27" s="34"/>
      <c r="G27" s="1454" t="str">
        <f t="shared" si="0"/>
        <v>DataFromSIKN_733[-50]</v>
      </c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67</v>
      </c>
      <c r="F28" s="34"/>
      <c r="G28" s="1454" t="str">
        <f t="shared" si="0"/>
        <v>DataFromSIKN_733[-50]</v>
      </c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67</v>
      </c>
      <c r="F29" s="34"/>
      <c r="G29" s="1454" t="str">
        <f t="shared" si="0"/>
        <v>DataFromSIKN_733[-50]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DataFromSIKN_733[-50]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DataFromSIKN_733[-50]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DataFromSIKN_733[-50]</v>
      </c>
    </row>
    <row r="33" spans="1:7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DataFromSIKN_733[-50]</v>
      </c>
    </row>
    <row r="34" spans="1:7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DataFromSIKN_733[-50]</v>
      </c>
    </row>
    <row r="35" spans="1:7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DataFromSIKN_733[-50]</v>
      </c>
    </row>
    <row r="36" spans="1:7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DataFromSIKN_733[3]</v>
      </c>
    </row>
    <row r="37" spans="1:7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DataFromSIKN_733[-50]</v>
      </c>
    </row>
    <row r="38" spans="1:7">
      <c r="A38" s="31" t="s">
        <v>63</v>
      </c>
      <c r="B38" s="1467"/>
      <c r="C38" s="32" t="s">
        <v>66</v>
      </c>
      <c r="D38" s="32">
        <v>2</v>
      </c>
      <c r="E38" s="40"/>
      <c r="F38" s="34"/>
      <c r="G38" s="1454" t="str">
        <f t="shared" si="0"/>
        <v>DataFromSIKN_733[-50]</v>
      </c>
    </row>
    <row r="39" spans="1:7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DataFromSIKN_733[-50]</v>
      </c>
    </row>
    <row r="40" spans="1:7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DataFromSIKN_733[-50]</v>
      </c>
    </row>
    <row r="41" spans="1:7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DataFromSIKN_733[-50]</v>
      </c>
    </row>
    <row r="42" spans="1:7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DataFromSIKN_733[-50]</v>
      </c>
    </row>
    <row r="43" spans="1:7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DataFromSIKN_733[-50]</v>
      </c>
    </row>
    <row r="44" spans="1:7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DataFromSIKN_733[-50]</v>
      </c>
    </row>
    <row r="45" spans="1:7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DataFromSIKN_733[-50]</v>
      </c>
    </row>
    <row r="46" spans="1:7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DataFromSIKN_733[-50]</v>
      </c>
    </row>
    <row r="47" spans="1:7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DataFromSIKN_733[-50]</v>
      </c>
    </row>
    <row r="48" spans="1:7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DataFromSIKN_733[-50]</v>
      </c>
    </row>
    <row r="49" spans="1:7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DataFromSIKN_733[-50]</v>
      </c>
    </row>
    <row r="50" spans="1:7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DataFromSIKN_733[-50]</v>
      </c>
    </row>
    <row r="51" spans="1:7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DataFromSIKN_733[-50]</v>
      </c>
    </row>
    <row r="52" spans="1:7">
      <c r="A52" s="31" t="s">
        <v>63</v>
      </c>
      <c r="B52" s="36">
        <v>54</v>
      </c>
      <c r="C52" s="36" t="s">
        <v>64</v>
      </c>
      <c r="D52" s="36"/>
      <c r="E52" s="40" t="s">
        <v>138</v>
      </c>
      <c r="F52" s="34"/>
      <c r="G52" s="35" t="str">
        <f t="shared" si="0"/>
        <v>DataFromSIKN_733[4]</v>
      </c>
    </row>
    <row r="53" spans="1:7">
      <c r="A53" s="31" t="s">
        <v>63</v>
      </c>
      <c r="B53" s="36">
        <v>55</v>
      </c>
      <c r="C53" s="36" t="s">
        <v>64</v>
      </c>
      <c r="D53" s="36"/>
      <c r="E53" s="40" t="s">
        <v>139</v>
      </c>
      <c r="F53" s="34"/>
      <c r="G53" s="35" t="str">
        <f t="shared" si="0"/>
        <v>DataFromSIKN_733[5]</v>
      </c>
    </row>
    <row r="54" spans="1:7">
      <c r="A54" s="31" t="s">
        <v>63</v>
      </c>
      <c r="B54" s="36">
        <v>56</v>
      </c>
      <c r="C54" s="36" t="s">
        <v>64</v>
      </c>
      <c r="D54" s="36"/>
      <c r="E54" s="40" t="s">
        <v>140</v>
      </c>
      <c r="F54" s="34"/>
      <c r="G54" s="35" t="str">
        <f t="shared" si="0"/>
        <v>DataFromSIKN_733[6]</v>
      </c>
    </row>
    <row r="55" spans="1:7">
      <c r="A55" s="31" t="s">
        <v>63</v>
      </c>
      <c r="B55" s="36">
        <v>57</v>
      </c>
      <c r="C55" s="36" t="s">
        <v>64</v>
      </c>
      <c r="D55" s="36"/>
      <c r="E55" s="40" t="s">
        <v>154</v>
      </c>
      <c r="F55" s="34"/>
      <c r="G55" s="35" t="str">
        <f t="shared" si="0"/>
        <v>DataFromSIKN_733[7]</v>
      </c>
    </row>
    <row r="56" spans="1:7">
      <c r="A56" s="31" t="s">
        <v>63</v>
      </c>
      <c r="B56" s="36">
        <v>58</v>
      </c>
      <c r="C56" s="36" t="s">
        <v>64</v>
      </c>
      <c r="D56" s="36"/>
      <c r="E56" s="40" t="s">
        <v>155</v>
      </c>
      <c r="F56" s="34"/>
      <c r="G56" s="35" t="str">
        <f t="shared" si="0"/>
        <v>DataFromSIKN_733[8]</v>
      </c>
    </row>
    <row r="57" spans="1:7">
      <c r="A57" s="31" t="s">
        <v>63</v>
      </c>
      <c r="B57" s="36">
        <v>59</v>
      </c>
      <c r="C57" s="36" t="s">
        <v>64</v>
      </c>
      <c r="D57" s="36"/>
      <c r="E57" s="40" t="s">
        <v>141</v>
      </c>
      <c r="F57" s="34"/>
      <c r="G57" s="35" t="str">
        <f t="shared" si="0"/>
        <v>DataFromSIKN_733[9]</v>
      </c>
    </row>
    <row r="58" spans="1:7">
      <c r="A58" s="31" t="s">
        <v>63</v>
      </c>
      <c r="B58" s="36">
        <v>60</v>
      </c>
      <c r="C58" s="36" t="s">
        <v>64</v>
      </c>
      <c r="D58" s="36"/>
      <c r="E58" s="40" t="s">
        <v>67</v>
      </c>
      <c r="F58" s="42"/>
      <c r="G58" s="35" t="str">
        <f t="shared" si="0"/>
        <v>DataFromSIKN_733[10]</v>
      </c>
    </row>
    <row r="59" spans="1:7">
      <c r="A59" s="31" t="s">
        <v>63</v>
      </c>
      <c r="B59" s="36">
        <v>61</v>
      </c>
      <c r="C59" s="36" t="s">
        <v>64</v>
      </c>
      <c r="D59" s="36"/>
      <c r="E59" s="40" t="s">
        <v>67</v>
      </c>
      <c r="F59" s="42"/>
      <c r="G59" s="35" t="str">
        <f t="shared" si="0"/>
        <v>DataFromSIKN_733[11]</v>
      </c>
    </row>
    <row r="60" spans="1:7">
      <c r="A60" s="31" t="s">
        <v>63</v>
      </c>
      <c r="B60" s="36">
        <v>62</v>
      </c>
      <c r="C60" s="36" t="s">
        <v>64</v>
      </c>
      <c r="D60" s="36"/>
      <c r="E60" s="40" t="s">
        <v>67</v>
      </c>
      <c r="F60" s="42"/>
      <c r="G60" s="35" t="str">
        <f t="shared" si="0"/>
        <v>DataFromSIKN_733[12]</v>
      </c>
    </row>
    <row r="61" spans="1:7">
      <c r="A61" s="31" t="s">
        <v>63</v>
      </c>
      <c r="B61" s="36">
        <v>63</v>
      </c>
      <c r="C61" s="36" t="s">
        <v>64</v>
      </c>
      <c r="D61" s="36"/>
      <c r="E61" s="40" t="s">
        <v>67</v>
      </c>
      <c r="F61" s="42"/>
      <c r="G61" s="35" t="str">
        <f t="shared" si="0"/>
        <v>DataFromSIKN_733[13]</v>
      </c>
    </row>
    <row r="62" spans="1:7">
      <c r="A62" s="31" t="s">
        <v>63</v>
      </c>
      <c r="B62" s="36">
        <v>64</v>
      </c>
      <c r="C62" s="36" t="s">
        <v>64</v>
      </c>
      <c r="D62" s="36"/>
      <c r="E62" s="40" t="s">
        <v>67</v>
      </c>
      <c r="F62" s="42"/>
      <c r="G62" s="35" t="str">
        <f t="shared" si="0"/>
        <v>DataFromSIKN_733[14]</v>
      </c>
    </row>
    <row r="63" spans="1:7">
      <c r="A63" s="31" t="s">
        <v>63</v>
      </c>
      <c r="B63" s="36">
        <v>65</v>
      </c>
      <c r="C63" s="36" t="s">
        <v>64</v>
      </c>
      <c r="D63" s="36"/>
      <c r="E63" s="40" t="s">
        <v>67</v>
      </c>
      <c r="F63" s="42"/>
      <c r="G63" s="35" t="str">
        <f t="shared" si="0"/>
        <v>DataFromSIKN_733[15]</v>
      </c>
    </row>
    <row r="64" spans="1:7">
      <c r="A64" s="31" t="s">
        <v>63</v>
      </c>
      <c r="B64" s="36">
        <v>66</v>
      </c>
      <c r="C64" s="36" t="s">
        <v>64</v>
      </c>
      <c r="D64" s="36"/>
      <c r="E64" s="40" t="s">
        <v>67</v>
      </c>
      <c r="F64" s="42"/>
      <c r="G64" s="35" t="str">
        <f t="shared" si="0"/>
        <v>DataFromSIKN_733[16]</v>
      </c>
    </row>
    <row r="65" spans="1:9">
      <c r="A65" s="31" t="s">
        <v>63</v>
      </c>
      <c r="B65" s="36">
        <v>67</v>
      </c>
      <c r="C65" s="36" t="s">
        <v>64</v>
      </c>
      <c r="D65" s="36"/>
      <c r="E65" s="40" t="s">
        <v>67</v>
      </c>
      <c r="F65" s="42"/>
      <c r="G65" s="35" t="str">
        <f t="shared" si="0"/>
        <v>DataFromSIKN_733[17]</v>
      </c>
    </row>
    <row r="66" spans="1:9">
      <c r="A66" s="31" t="s">
        <v>63</v>
      </c>
      <c r="B66" s="36">
        <v>68</v>
      </c>
      <c r="C66" s="36" t="s">
        <v>64</v>
      </c>
      <c r="D66" s="36"/>
      <c r="E66" s="40" t="s">
        <v>67</v>
      </c>
      <c r="F66" s="43"/>
      <c r="G66" s="35" t="str">
        <f t="shared" si="0"/>
        <v>DataFromSIKN_733[18]</v>
      </c>
    </row>
    <row r="67" spans="1:9">
      <c r="A67" s="31" t="s">
        <v>63</v>
      </c>
      <c r="B67" s="36">
        <v>69</v>
      </c>
      <c r="C67" s="36" t="s">
        <v>64</v>
      </c>
      <c r="D67" s="36"/>
      <c r="E67" s="40" t="s">
        <v>67</v>
      </c>
      <c r="F67" s="43"/>
      <c r="G67" s="35" t="str">
        <f t="shared" si="0"/>
        <v>DataFromSIKN_733[19]</v>
      </c>
    </row>
    <row r="68" spans="1:9">
      <c r="A68" s="31" t="s">
        <v>63</v>
      </c>
      <c r="B68" s="36">
        <v>70</v>
      </c>
      <c r="C68" s="36" t="s">
        <v>64</v>
      </c>
      <c r="D68" s="36"/>
      <c r="E68" s="40" t="s">
        <v>67</v>
      </c>
      <c r="F68" s="43"/>
      <c r="G68" s="35" t="str">
        <f t="shared" ref="G68:G77" si="2">"DataFromSIKN_733[" &amp; B68-50 &amp; "]"</f>
        <v>DataFromSIKN_733[20]</v>
      </c>
    </row>
    <row r="69" spans="1:9">
      <c r="A69" s="31" t="s">
        <v>63</v>
      </c>
      <c r="B69" s="36">
        <v>71</v>
      </c>
      <c r="C69" s="36" t="s">
        <v>64</v>
      </c>
      <c r="D69" s="36"/>
      <c r="E69" s="40" t="s">
        <v>67</v>
      </c>
      <c r="F69" s="43"/>
      <c r="G69" s="35" t="str">
        <f t="shared" si="2"/>
        <v>DataFromSIKN_733[21]</v>
      </c>
    </row>
    <row r="70" spans="1:9">
      <c r="A70" s="31" t="s">
        <v>63</v>
      </c>
      <c r="B70" s="36">
        <v>72</v>
      </c>
      <c r="C70" s="36" t="s">
        <v>64</v>
      </c>
      <c r="D70" s="36"/>
      <c r="E70" s="40" t="s">
        <v>67</v>
      </c>
      <c r="F70" s="43"/>
      <c r="G70" s="35" t="str">
        <f t="shared" si="2"/>
        <v>DataFromSIKN_733[22]</v>
      </c>
    </row>
    <row r="71" spans="1:9">
      <c r="A71" s="31" t="s">
        <v>63</v>
      </c>
      <c r="B71" s="36">
        <v>73</v>
      </c>
      <c r="C71" s="36" t="s">
        <v>64</v>
      </c>
      <c r="D71" s="36"/>
      <c r="E71" s="40" t="s">
        <v>67</v>
      </c>
      <c r="F71" s="43"/>
      <c r="G71" s="35" t="str">
        <f t="shared" si="2"/>
        <v>DataFromSIKN_733[23]</v>
      </c>
    </row>
    <row r="72" spans="1:9">
      <c r="A72" s="31" t="s">
        <v>63</v>
      </c>
      <c r="B72" s="36">
        <v>74</v>
      </c>
      <c r="C72" s="36" t="s">
        <v>64</v>
      </c>
      <c r="D72" s="36"/>
      <c r="E72" s="40" t="s">
        <v>67</v>
      </c>
      <c r="F72" s="43"/>
      <c r="G72" s="35" t="str">
        <f t="shared" si="2"/>
        <v>DataFromSIKN_733[24]</v>
      </c>
    </row>
    <row r="73" spans="1:9">
      <c r="A73" s="31" t="s">
        <v>63</v>
      </c>
      <c r="B73" s="36">
        <v>75</v>
      </c>
      <c r="C73" s="36" t="s">
        <v>64</v>
      </c>
      <c r="D73" s="36"/>
      <c r="E73" s="40" t="s">
        <v>67</v>
      </c>
      <c r="F73" s="43"/>
      <c r="G73" s="35" t="str">
        <f t="shared" si="2"/>
        <v>DataFromSIKN_733[25]</v>
      </c>
    </row>
    <row r="74" spans="1:9">
      <c r="A74" s="31" t="s">
        <v>63</v>
      </c>
      <c r="B74" s="36">
        <v>76</v>
      </c>
      <c r="C74" s="36" t="s">
        <v>64</v>
      </c>
      <c r="D74" s="36"/>
      <c r="E74" s="40" t="s">
        <v>67</v>
      </c>
      <c r="F74" s="43"/>
      <c r="G74" s="35" t="str">
        <f t="shared" si="2"/>
        <v>DataFromSIKN_733[26]</v>
      </c>
    </row>
    <row r="75" spans="1:9">
      <c r="A75" s="31" t="s">
        <v>63</v>
      </c>
      <c r="B75" s="36">
        <v>77</v>
      </c>
      <c r="C75" s="36" t="s">
        <v>64</v>
      </c>
      <c r="D75" s="36"/>
      <c r="E75" s="40" t="s">
        <v>67</v>
      </c>
      <c r="F75" s="43"/>
      <c r="G75" s="35" t="str">
        <f t="shared" si="2"/>
        <v>DataFromSIKN_733[27]</v>
      </c>
    </row>
    <row r="76" spans="1:9">
      <c r="A76" s="31" t="s">
        <v>63</v>
      </c>
      <c r="B76" s="36">
        <v>78</v>
      </c>
      <c r="C76" s="36" t="s">
        <v>64</v>
      </c>
      <c r="D76" s="36"/>
      <c r="E76" s="40" t="s">
        <v>67</v>
      </c>
      <c r="F76" s="43"/>
      <c r="G76" s="35" t="str">
        <f t="shared" si="2"/>
        <v>DataFromSIKN_733[28]</v>
      </c>
    </row>
    <row r="77" spans="1:9" ht="15.75" thickBot="1">
      <c r="A77" s="31" t="s">
        <v>63</v>
      </c>
      <c r="B77" s="36">
        <v>79</v>
      </c>
      <c r="C77" s="36" t="s">
        <v>64</v>
      </c>
      <c r="D77" s="36"/>
      <c r="E77" s="40" t="s">
        <v>67</v>
      </c>
      <c r="F77" s="43"/>
      <c r="G77" s="35" t="str">
        <f t="shared" si="2"/>
        <v>DataFromSIKN_733[29]</v>
      </c>
    </row>
    <row r="78" spans="1:9" ht="15.75" thickBot="1">
      <c r="A78" s="1469" t="s">
        <v>153</v>
      </c>
      <c r="B78" s="1465"/>
      <c r="C78" s="1465"/>
      <c r="D78" s="1465"/>
      <c r="E78" s="1465"/>
      <c r="F78" s="1470"/>
      <c r="G78" s="30"/>
    </row>
    <row r="79" spans="1:9">
      <c r="A79" s="44" t="s">
        <v>68</v>
      </c>
      <c r="B79" s="45">
        <v>0</v>
      </c>
      <c r="C79" s="45" t="s">
        <v>64</v>
      </c>
      <c r="D79" s="45"/>
      <c r="E79" s="46" t="s">
        <v>65</v>
      </c>
      <c r="F79" s="47"/>
      <c r="G79" s="35" t="str">
        <f>"DataToSIKN_733[" &amp; B79 &amp; "]"</f>
        <v>DataToSIKN_733[0]</v>
      </c>
      <c r="H79" t="s">
        <v>104</v>
      </c>
      <c r="I79" s="117">
        <f>B79</f>
        <v>0</v>
      </c>
    </row>
    <row r="80" spans="1:9">
      <c r="A80" s="31" t="s">
        <v>68</v>
      </c>
      <c r="B80" s="1467">
        <v>1</v>
      </c>
      <c r="C80" s="36" t="s">
        <v>66</v>
      </c>
      <c r="D80" s="37">
        <v>0</v>
      </c>
      <c r="E80" s="40" t="s">
        <v>137</v>
      </c>
      <c r="F80" s="39"/>
      <c r="G80" s="118" t="str">
        <f>"DataToSIKN_733[" &amp; B$80 &amp; "]"</f>
        <v>DataToSIKN_733[1]</v>
      </c>
      <c r="H80" t="s">
        <v>145</v>
      </c>
      <c r="I80" t="str">
        <f>B$80&amp;"."&amp;D80</f>
        <v>1.0</v>
      </c>
    </row>
    <row r="81" spans="1:9">
      <c r="A81" s="31" t="s">
        <v>68</v>
      </c>
      <c r="B81" s="1467"/>
      <c r="C81" s="36" t="s">
        <v>66</v>
      </c>
      <c r="D81" s="37">
        <v>1</v>
      </c>
      <c r="E81" s="40" t="s">
        <v>135</v>
      </c>
      <c r="F81" s="39"/>
      <c r="G81" s="118" t="str">
        <f t="shared" ref="G81:G95" si="3">"DataToSIKN_733[" &amp; B$80 &amp; "]"</f>
        <v>DataToSIKN_733[1]</v>
      </c>
      <c r="H81" t="s">
        <v>120</v>
      </c>
      <c r="I81" t="str">
        <f t="shared" ref="I81:I95" si="4">B$80&amp;"."&amp;D81</f>
        <v>1.1</v>
      </c>
    </row>
    <row r="82" spans="1:9">
      <c r="A82" s="31" t="s">
        <v>68</v>
      </c>
      <c r="B82" s="1467"/>
      <c r="C82" s="36" t="s">
        <v>66</v>
      </c>
      <c r="D82" s="37">
        <v>2</v>
      </c>
      <c r="E82" s="40" t="s">
        <v>67</v>
      </c>
      <c r="F82" s="39"/>
      <c r="G82" s="118" t="str">
        <f t="shared" si="3"/>
        <v>DataToSIKN_733[1]</v>
      </c>
      <c r="I82" t="str">
        <f t="shared" si="4"/>
        <v>1.2</v>
      </c>
    </row>
    <row r="83" spans="1:9">
      <c r="A83" s="31" t="s">
        <v>68</v>
      </c>
      <c r="B83" s="1467"/>
      <c r="C83" s="36" t="s">
        <v>66</v>
      </c>
      <c r="D83" s="37">
        <v>3</v>
      </c>
      <c r="E83" s="40" t="s">
        <v>67</v>
      </c>
      <c r="F83" s="39"/>
      <c r="G83" s="118" t="str">
        <f t="shared" si="3"/>
        <v>DataToSIKN_733[1]</v>
      </c>
      <c r="I83" t="str">
        <f t="shared" si="4"/>
        <v>1.3</v>
      </c>
    </row>
    <row r="84" spans="1:9">
      <c r="A84" s="31" t="s">
        <v>68</v>
      </c>
      <c r="B84" s="1467"/>
      <c r="C84" s="36" t="s">
        <v>66</v>
      </c>
      <c r="D84" s="37">
        <v>4</v>
      </c>
      <c r="E84" s="40" t="s">
        <v>67</v>
      </c>
      <c r="F84" s="39"/>
      <c r="G84" s="118" t="str">
        <f t="shared" si="3"/>
        <v>DataToSIKN_733[1]</v>
      </c>
      <c r="I84" t="str">
        <f t="shared" si="4"/>
        <v>1.4</v>
      </c>
    </row>
    <row r="85" spans="1:9">
      <c r="A85" s="31" t="s">
        <v>68</v>
      </c>
      <c r="B85" s="1467"/>
      <c r="C85" s="36" t="s">
        <v>66</v>
      </c>
      <c r="D85" s="37">
        <v>5</v>
      </c>
      <c r="E85" s="40" t="s">
        <v>67</v>
      </c>
      <c r="F85" s="39"/>
      <c r="G85" s="118" t="str">
        <f t="shared" si="3"/>
        <v>DataToSIKN_733[1]</v>
      </c>
      <c r="I85" t="str">
        <f t="shared" si="4"/>
        <v>1.5</v>
      </c>
    </row>
    <row r="86" spans="1:9">
      <c r="A86" s="31" t="s">
        <v>68</v>
      </c>
      <c r="B86" s="1467"/>
      <c r="C86" s="36" t="s">
        <v>66</v>
      </c>
      <c r="D86" s="37">
        <v>6</v>
      </c>
      <c r="E86" s="40" t="s">
        <v>67</v>
      </c>
      <c r="F86" s="39"/>
      <c r="G86" s="118" t="str">
        <f t="shared" si="3"/>
        <v>DataToSIKN_733[1]</v>
      </c>
      <c r="I86" t="str">
        <f t="shared" si="4"/>
        <v>1.6</v>
      </c>
    </row>
    <row r="87" spans="1:9">
      <c r="A87" s="31" t="s">
        <v>68</v>
      </c>
      <c r="B87" s="1467"/>
      <c r="C87" s="36" t="s">
        <v>66</v>
      </c>
      <c r="D87" s="37">
        <v>7</v>
      </c>
      <c r="E87" s="40" t="s">
        <v>67</v>
      </c>
      <c r="F87" s="39"/>
      <c r="G87" s="118" t="str">
        <f t="shared" si="3"/>
        <v>DataToSIKN_733[1]</v>
      </c>
      <c r="I87" t="str">
        <f t="shared" si="4"/>
        <v>1.7</v>
      </c>
    </row>
    <row r="88" spans="1:9">
      <c r="A88" s="31" t="s">
        <v>68</v>
      </c>
      <c r="B88" s="1467"/>
      <c r="C88" s="36" t="s">
        <v>66</v>
      </c>
      <c r="D88" s="37">
        <v>8</v>
      </c>
      <c r="E88" s="40" t="s">
        <v>67</v>
      </c>
      <c r="F88" s="39"/>
      <c r="G88" s="118" t="str">
        <f t="shared" si="3"/>
        <v>DataToSIKN_733[1]</v>
      </c>
      <c r="I88" t="str">
        <f t="shared" si="4"/>
        <v>1.8</v>
      </c>
    </row>
    <row r="89" spans="1:9">
      <c r="A89" s="31" t="s">
        <v>68</v>
      </c>
      <c r="B89" s="1467"/>
      <c r="C89" s="36" t="s">
        <v>66</v>
      </c>
      <c r="D89" s="37">
        <v>9</v>
      </c>
      <c r="E89" s="40" t="s">
        <v>67</v>
      </c>
      <c r="F89" s="39"/>
      <c r="G89" s="118" t="str">
        <f t="shared" si="3"/>
        <v>DataToSIKN_733[1]</v>
      </c>
      <c r="I89" t="str">
        <f t="shared" si="4"/>
        <v>1.9</v>
      </c>
    </row>
    <row r="90" spans="1:9">
      <c r="A90" s="31" t="s">
        <v>68</v>
      </c>
      <c r="B90" s="1467"/>
      <c r="C90" s="36" t="s">
        <v>66</v>
      </c>
      <c r="D90" s="37">
        <v>10</v>
      </c>
      <c r="E90" s="40" t="s">
        <v>67</v>
      </c>
      <c r="F90" s="39"/>
      <c r="G90" s="118" t="str">
        <f t="shared" si="3"/>
        <v>DataToSIKN_733[1]</v>
      </c>
      <c r="I90" t="str">
        <f t="shared" si="4"/>
        <v>1.10</v>
      </c>
    </row>
    <row r="91" spans="1:9">
      <c r="A91" s="31" t="s">
        <v>68</v>
      </c>
      <c r="B91" s="1467"/>
      <c r="C91" s="36" t="s">
        <v>66</v>
      </c>
      <c r="D91" s="36">
        <v>11</v>
      </c>
      <c r="E91" s="40" t="s">
        <v>67</v>
      </c>
      <c r="F91" s="41"/>
      <c r="G91" s="118" t="str">
        <f t="shared" si="3"/>
        <v>DataToSIKN_733[1]</v>
      </c>
      <c r="I91" t="str">
        <f t="shared" si="4"/>
        <v>1.11</v>
      </c>
    </row>
    <row r="92" spans="1:9">
      <c r="A92" s="31" t="s">
        <v>68</v>
      </c>
      <c r="B92" s="1467"/>
      <c r="C92" s="36" t="s">
        <v>66</v>
      </c>
      <c r="D92" s="36">
        <v>12</v>
      </c>
      <c r="E92" s="40" t="s">
        <v>67</v>
      </c>
      <c r="F92" s="41"/>
      <c r="G92" s="118" t="str">
        <f t="shared" si="3"/>
        <v>DataToSIKN_733[1]</v>
      </c>
      <c r="I92" t="str">
        <f t="shared" si="4"/>
        <v>1.12</v>
      </c>
    </row>
    <row r="93" spans="1:9">
      <c r="A93" s="31" t="s">
        <v>68</v>
      </c>
      <c r="B93" s="1467"/>
      <c r="C93" s="36" t="s">
        <v>66</v>
      </c>
      <c r="D93" s="36">
        <v>13</v>
      </c>
      <c r="E93" s="40" t="s">
        <v>67</v>
      </c>
      <c r="F93" s="41"/>
      <c r="G93" s="118" t="str">
        <f t="shared" si="3"/>
        <v>DataToSIKN_733[1]</v>
      </c>
      <c r="I93" t="str">
        <f t="shared" si="4"/>
        <v>1.13</v>
      </c>
    </row>
    <row r="94" spans="1:9">
      <c r="A94" s="31" t="s">
        <v>68</v>
      </c>
      <c r="B94" s="1467"/>
      <c r="C94" s="36" t="s">
        <v>66</v>
      </c>
      <c r="D94" s="36">
        <v>14</v>
      </c>
      <c r="E94" s="40" t="s">
        <v>67</v>
      </c>
      <c r="F94" s="41"/>
      <c r="G94" s="118" t="str">
        <f t="shared" si="3"/>
        <v>DataToSIKN_733[1]</v>
      </c>
      <c r="I94" t="str">
        <f t="shared" si="4"/>
        <v>1.14</v>
      </c>
    </row>
    <row r="95" spans="1:9">
      <c r="A95" s="31" t="s">
        <v>68</v>
      </c>
      <c r="B95" s="1467"/>
      <c r="C95" s="36" t="s">
        <v>66</v>
      </c>
      <c r="D95" s="36">
        <v>15</v>
      </c>
      <c r="E95" s="40" t="s">
        <v>67</v>
      </c>
      <c r="F95" s="41"/>
      <c r="G95" s="118" t="str">
        <f t="shared" si="3"/>
        <v>DataToSIKN_733[1]</v>
      </c>
      <c r="I95" t="str">
        <f t="shared" si="4"/>
        <v>1.15</v>
      </c>
    </row>
    <row r="96" spans="1:9">
      <c r="A96" s="31" t="s">
        <v>68</v>
      </c>
      <c r="B96" s="1458">
        <v>2</v>
      </c>
      <c r="C96" s="32" t="s">
        <v>66</v>
      </c>
      <c r="D96" s="36">
        <v>0</v>
      </c>
      <c r="E96" s="40" t="s">
        <v>67</v>
      </c>
      <c r="F96" s="41"/>
      <c r="G96" s="118" t="str">
        <f>"DataToSIKN_733[" &amp; B$96 &amp; "]"</f>
        <v>DataToSIKN_733[2]</v>
      </c>
    </row>
    <row r="97" spans="1:7">
      <c r="A97" s="31" t="s">
        <v>68</v>
      </c>
      <c r="B97" s="1459"/>
      <c r="C97" s="32" t="s">
        <v>66</v>
      </c>
      <c r="D97" s="36">
        <v>1</v>
      </c>
      <c r="E97" s="40" t="s">
        <v>67</v>
      </c>
      <c r="F97" s="41"/>
      <c r="G97" s="118" t="str">
        <f t="shared" ref="G97:G111" si="5">"DataToSIKN_733[" &amp; B$96 &amp; "]"</f>
        <v>DataToSIKN_733[2]</v>
      </c>
    </row>
    <row r="98" spans="1:7">
      <c r="A98" s="31" t="s">
        <v>68</v>
      </c>
      <c r="B98" s="1459"/>
      <c r="C98" s="32" t="s">
        <v>66</v>
      </c>
      <c r="D98" s="36">
        <v>2</v>
      </c>
      <c r="E98" s="40" t="s">
        <v>67</v>
      </c>
      <c r="F98" s="41"/>
      <c r="G98" s="118" t="str">
        <f t="shared" si="5"/>
        <v>DataToSIKN_733[2]</v>
      </c>
    </row>
    <row r="99" spans="1:7">
      <c r="A99" s="31" t="s">
        <v>68</v>
      </c>
      <c r="B99" s="1459"/>
      <c r="C99" s="32" t="s">
        <v>66</v>
      </c>
      <c r="D99" s="36">
        <v>3</v>
      </c>
      <c r="E99" s="40" t="s">
        <v>67</v>
      </c>
      <c r="F99" s="41"/>
      <c r="G99" s="118" t="str">
        <f t="shared" si="5"/>
        <v>DataToSIKN_733[2]</v>
      </c>
    </row>
    <row r="100" spans="1:7">
      <c r="A100" s="31" t="s">
        <v>68</v>
      </c>
      <c r="B100" s="1459"/>
      <c r="C100" s="32" t="s">
        <v>66</v>
      </c>
      <c r="D100" s="36">
        <v>4</v>
      </c>
      <c r="E100" s="40" t="s">
        <v>67</v>
      </c>
      <c r="F100" s="41"/>
      <c r="G100" s="118" t="str">
        <f t="shared" si="5"/>
        <v>DataToSIKN_733[2]</v>
      </c>
    </row>
    <row r="101" spans="1:7">
      <c r="A101" s="31" t="s">
        <v>68</v>
      </c>
      <c r="B101" s="1459"/>
      <c r="C101" s="32" t="s">
        <v>66</v>
      </c>
      <c r="D101" s="36">
        <v>5</v>
      </c>
      <c r="E101" s="40" t="s">
        <v>67</v>
      </c>
      <c r="F101" s="41"/>
      <c r="G101" s="118" t="str">
        <f t="shared" si="5"/>
        <v>DataToSIKN_733[2]</v>
      </c>
    </row>
    <row r="102" spans="1:7">
      <c r="A102" s="31" t="s">
        <v>68</v>
      </c>
      <c r="B102" s="1459"/>
      <c r="C102" s="32" t="s">
        <v>66</v>
      </c>
      <c r="D102" s="36">
        <v>6</v>
      </c>
      <c r="E102" s="40" t="s">
        <v>67</v>
      </c>
      <c r="F102" s="41"/>
      <c r="G102" s="118" t="str">
        <f t="shared" si="5"/>
        <v>DataToSIKN_733[2]</v>
      </c>
    </row>
    <row r="103" spans="1:7">
      <c r="A103" s="31" t="s">
        <v>68</v>
      </c>
      <c r="B103" s="1459"/>
      <c r="C103" s="32" t="s">
        <v>66</v>
      </c>
      <c r="D103" s="36">
        <v>7</v>
      </c>
      <c r="E103" s="40" t="s">
        <v>67</v>
      </c>
      <c r="F103" s="41"/>
      <c r="G103" s="118" t="str">
        <f t="shared" si="5"/>
        <v>DataToSIKN_733[2]</v>
      </c>
    </row>
    <row r="104" spans="1:7">
      <c r="A104" s="31" t="s">
        <v>68</v>
      </c>
      <c r="B104" s="1459"/>
      <c r="C104" s="32" t="s">
        <v>66</v>
      </c>
      <c r="D104" s="36">
        <v>8</v>
      </c>
      <c r="E104" s="40" t="s">
        <v>67</v>
      </c>
      <c r="F104" s="41"/>
      <c r="G104" s="118" t="str">
        <f t="shared" si="5"/>
        <v>DataToSIKN_733[2]</v>
      </c>
    </row>
    <row r="105" spans="1:7">
      <c r="A105" s="31" t="s">
        <v>68</v>
      </c>
      <c r="B105" s="1459"/>
      <c r="C105" s="32" t="s">
        <v>66</v>
      </c>
      <c r="D105" s="36">
        <v>9</v>
      </c>
      <c r="E105" s="40" t="s">
        <v>67</v>
      </c>
      <c r="F105" s="41"/>
      <c r="G105" s="118" t="str">
        <f t="shared" si="5"/>
        <v>DataToSIKN_733[2]</v>
      </c>
    </row>
    <row r="106" spans="1:7">
      <c r="A106" s="31" t="s">
        <v>68</v>
      </c>
      <c r="B106" s="1459"/>
      <c r="C106" s="32" t="s">
        <v>66</v>
      </c>
      <c r="D106" s="36">
        <v>10</v>
      </c>
      <c r="E106" s="40" t="s">
        <v>67</v>
      </c>
      <c r="F106" s="41"/>
      <c r="G106" s="118" t="str">
        <f t="shared" si="5"/>
        <v>DataToSIKN_733[2]</v>
      </c>
    </row>
    <row r="107" spans="1:7">
      <c r="A107" s="31" t="s">
        <v>68</v>
      </c>
      <c r="B107" s="1459"/>
      <c r="C107" s="32" t="s">
        <v>66</v>
      </c>
      <c r="D107" s="36">
        <v>11</v>
      </c>
      <c r="E107" s="40" t="s">
        <v>67</v>
      </c>
      <c r="F107" s="41"/>
      <c r="G107" s="118" t="str">
        <f t="shared" si="5"/>
        <v>DataToSIKN_733[2]</v>
      </c>
    </row>
    <row r="108" spans="1:7">
      <c r="A108" s="31" t="s">
        <v>68</v>
      </c>
      <c r="B108" s="1459"/>
      <c r="C108" s="32" t="s">
        <v>66</v>
      </c>
      <c r="D108" s="36">
        <v>12</v>
      </c>
      <c r="E108" s="40" t="s">
        <v>67</v>
      </c>
      <c r="F108" s="41"/>
      <c r="G108" s="118" t="str">
        <f t="shared" si="5"/>
        <v>DataToSIKN_733[2]</v>
      </c>
    </row>
    <row r="109" spans="1:7">
      <c r="A109" s="31" t="s">
        <v>68</v>
      </c>
      <c r="B109" s="1459"/>
      <c r="C109" s="32" t="s">
        <v>66</v>
      </c>
      <c r="D109" s="36">
        <v>13</v>
      </c>
      <c r="E109" s="40" t="s">
        <v>67</v>
      </c>
      <c r="F109" s="41"/>
      <c r="G109" s="118" t="str">
        <f t="shared" si="5"/>
        <v>DataToSIKN_733[2]</v>
      </c>
    </row>
    <row r="110" spans="1:7">
      <c r="A110" s="31" t="s">
        <v>68</v>
      </c>
      <c r="B110" s="1459"/>
      <c r="C110" s="32" t="s">
        <v>66</v>
      </c>
      <c r="D110" s="36">
        <v>14</v>
      </c>
      <c r="E110" s="40" t="s">
        <v>67</v>
      </c>
      <c r="F110" s="41"/>
      <c r="G110" s="118" t="str">
        <f t="shared" si="5"/>
        <v>DataToSIKN_733[2]</v>
      </c>
    </row>
    <row r="111" spans="1:7">
      <c r="A111" s="31" t="s">
        <v>68</v>
      </c>
      <c r="B111" s="1460"/>
      <c r="C111" s="32" t="s">
        <v>66</v>
      </c>
      <c r="D111" s="36">
        <v>15</v>
      </c>
      <c r="E111" s="40" t="s">
        <v>67</v>
      </c>
      <c r="F111" s="41"/>
      <c r="G111" s="118" t="str">
        <f t="shared" si="5"/>
        <v>DataToSIKN_733[2]</v>
      </c>
    </row>
    <row r="112" spans="1:7">
      <c r="A112" s="31" t="s">
        <v>68</v>
      </c>
      <c r="B112" s="1458">
        <v>3</v>
      </c>
      <c r="C112" s="32" t="s">
        <v>66</v>
      </c>
      <c r="D112" s="36">
        <v>0</v>
      </c>
      <c r="E112" s="40" t="s">
        <v>67</v>
      </c>
      <c r="F112" s="41"/>
      <c r="G112" s="118" t="str">
        <f>"DataToSIKN_733[" &amp; B$112 &amp; "]"</f>
        <v>DataToSIKN_733[3]</v>
      </c>
    </row>
    <row r="113" spans="1:7">
      <c r="A113" s="31" t="s">
        <v>68</v>
      </c>
      <c r="B113" s="1459"/>
      <c r="C113" s="32" t="s">
        <v>66</v>
      </c>
      <c r="D113" s="36">
        <v>1</v>
      </c>
      <c r="E113" s="40" t="s">
        <v>67</v>
      </c>
      <c r="F113" s="41"/>
      <c r="G113" s="118" t="str">
        <f t="shared" ref="G113:G127" si="6">"DataToSIKN_733[" &amp; B$112 &amp; "]"</f>
        <v>DataToSIKN_733[3]</v>
      </c>
    </row>
    <row r="114" spans="1:7">
      <c r="A114" s="31" t="s">
        <v>68</v>
      </c>
      <c r="B114" s="1459"/>
      <c r="C114" s="32" t="s">
        <v>66</v>
      </c>
      <c r="D114" s="36">
        <v>2</v>
      </c>
      <c r="E114" s="40" t="s">
        <v>67</v>
      </c>
      <c r="F114" s="41"/>
      <c r="G114" s="118" t="str">
        <f t="shared" si="6"/>
        <v>DataToSIKN_733[3]</v>
      </c>
    </row>
    <row r="115" spans="1:7">
      <c r="A115" s="31" t="s">
        <v>68</v>
      </c>
      <c r="B115" s="1459"/>
      <c r="C115" s="32" t="s">
        <v>66</v>
      </c>
      <c r="D115" s="36">
        <v>3</v>
      </c>
      <c r="E115" s="40" t="s">
        <v>67</v>
      </c>
      <c r="F115" s="41"/>
      <c r="G115" s="118" t="str">
        <f t="shared" si="6"/>
        <v>DataToSIKN_733[3]</v>
      </c>
    </row>
    <row r="116" spans="1:7">
      <c r="A116" s="31" t="s">
        <v>68</v>
      </c>
      <c r="B116" s="1459"/>
      <c r="C116" s="32" t="s">
        <v>66</v>
      </c>
      <c r="D116" s="36">
        <v>4</v>
      </c>
      <c r="E116" s="40" t="s">
        <v>67</v>
      </c>
      <c r="F116" s="41"/>
      <c r="G116" s="118" t="str">
        <f t="shared" si="6"/>
        <v>DataToSIKN_733[3]</v>
      </c>
    </row>
    <row r="117" spans="1:7">
      <c r="A117" s="31" t="s">
        <v>68</v>
      </c>
      <c r="B117" s="1459"/>
      <c r="C117" s="32" t="s">
        <v>66</v>
      </c>
      <c r="D117" s="36">
        <v>5</v>
      </c>
      <c r="E117" s="40" t="s">
        <v>67</v>
      </c>
      <c r="F117" s="41"/>
      <c r="G117" s="118" t="str">
        <f t="shared" si="6"/>
        <v>DataToSIKN_733[3]</v>
      </c>
    </row>
    <row r="118" spans="1:7">
      <c r="A118" s="31" t="s">
        <v>68</v>
      </c>
      <c r="B118" s="1459"/>
      <c r="C118" s="32" t="s">
        <v>66</v>
      </c>
      <c r="D118" s="36">
        <v>6</v>
      </c>
      <c r="E118" s="40" t="s">
        <v>67</v>
      </c>
      <c r="F118" s="41"/>
      <c r="G118" s="118" t="str">
        <f t="shared" si="6"/>
        <v>DataToSIKN_733[3]</v>
      </c>
    </row>
    <row r="119" spans="1:7">
      <c r="A119" s="31" t="s">
        <v>68</v>
      </c>
      <c r="B119" s="1459"/>
      <c r="C119" s="32" t="s">
        <v>66</v>
      </c>
      <c r="D119" s="36">
        <v>7</v>
      </c>
      <c r="E119" s="40" t="s">
        <v>67</v>
      </c>
      <c r="F119" s="41"/>
      <c r="G119" s="118" t="str">
        <f t="shared" si="6"/>
        <v>DataToSIKN_733[3]</v>
      </c>
    </row>
    <row r="120" spans="1:7">
      <c r="A120" s="31" t="s">
        <v>68</v>
      </c>
      <c r="B120" s="1459"/>
      <c r="C120" s="32" t="s">
        <v>66</v>
      </c>
      <c r="D120" s="36">
        <v>8</v>
      </c>
      <c r="E120" s="40" t="s">
        <v>67</v>
      </c>
      <c r="F120" s="41"/>
      <c r="G120" s="118" t="str">
        <f t="shared" si="6"/>
        <v>DataToSIKN_733[3]</v>
      </c>
    </row>
    <row r="121" spans="1:7">
      <c r="A121" s="31" t="s">
        <v>68</v>
      </c>
      <c r="B121" s="1459"/>
      <c r="C121" s="32" t="s">
        <v>66</v>
      </c>
      <c r="D121" s="36">
        <v>9</v>
      </c>
      <c r="E121" s="40" t="s">
        <v>67</v>
      </c>
      <c r="F121" s="41"/>
      <c r="G121" s="118" t="str">
        <f t="shared" si="6"/>
        <v>DataToSIKN_733[3]</v>
      </c>
    </row>
    <row r="122" spans="1:7">
      <c r="A122" s="31" t="s">
        <v>68</v>
      </c>
      <c r="B122" s="1459"/>
      <c r="C122" s="32" t="s">
        <v>66</v>
      </c>
      <c r="D122" s="36">
        <v>10</v>
      </c>
      <c r="E122" s="40" t="s">
        <v>67</v>
      </c>
      <c r="F122" s="41"/>
      <c r="G122" s="118" t="str">
        <f t="shared" si="6"/>
        <v>DataToSIKN_733[3]</v>
      </c>
    </row>
    <row r="123" spans="1:7">
      <c r="A123" s="31" t="s">
        <v>68</v>
      </c>
      <c r="B123" s="1459"/>
      <c r="C123" s="32" t="s">
        <v>66</v>
      </c>
      <c r="D123" s="36">
        <v>11</v>
      </c>
      <c r="E123" s="40" t="s">
        <v>67</v>
      </c>
      <c r="F123" s="41"/>
      <c r="G123" s="118" t="str">
        <f t="shared" si="6"/>
        <v>DataToSIKN_733[3]</v>
      </c>
    </row>
    <row r="124" spans="1:7">
      <c r="A124" s="31" t="s">
        <v>68</v>
      </c>
      <c r="B124" s="1459"/>
      <c r="C124" s="32" t="s">
        <v>66</v>
      </c>
      <c r="D124" s="36">
        <v>12</v>
      </c>
      <c r="E124" s="40" t="s">
        <v>67</v>
      </c>
      <c r="F124" s="41"/>
      <c r="G124" s="118" t="str">
        <f t="shared" si="6"/>
        <v>DataToSIKN_733[3]</v>
      </c>
    </row>
    <row r="125" spans="1:7">
      <c r="A125" s="31" t="s">
        <v>68</v>
      </c>
      <c r="B125" s="1459"/>
      <c r="C125" s="32" t="s">
        <v>66</v>
      </c>
      <c r="D125" s="36">
        <v>13</v>
      </c>
      <c r="E125" s="40" t="s">
        <v>67</v>
      </c>
      <c r="F125" s="41"/>
      <c r="G125" s="118" t="str">
        <f t="shared" si="6"/>
        <v>DataToSIKN_733[3]</v>
      </c>
    </row>
    <row r="126" spans="1:7">
      <c r="A126" s="31" t="s">
        <v>68</v>
      </c>
      <c r="B126" s="1459"/>
      <c r="C126" s="32" t="s">
        <v>66</v>
      </c>
      <c r="D126" s="36">
        <v>14</v>
      </c>
      <c r="E126" s="40" t="s">
        <v>67</v>
      </c>
      <c r="F126" s="41"/>
      <c r="G126" s="118" t="str">
        <f t="shared" si="6"/>
        <v>DataToSIKN_733[3]</v>
      </c>
    </row>
    <row r="127" spans="1:7">
      <c r="A127" s="31" t="s">
        <v>68</v>
      </c>
      <c r="B127" s="1460"/>
      <c r="C127" s="32" t="s">
        <v>66</v>
      </c>
      <c r="D127" s="36">
        <v>15</v>
      </c>
      <c r="E127" s="40" t="s">
        <v>67</v>
      </c>
      <c r="F127" s="41"/>
      <c r="G127" s="118" t="str">
        <f t="shared" si="6"/>
        <v>DataToSIKN_733[3]</v>
      </c>
    </row>
    <row r="128" spans="1:7">
      <c r="A128" s="31" t="s">
        <v>68</v>
      </c>
      <c r="B128" s="32">
        <v>4</v>
      </c>
      <c r="C128" s="32" t="s">
        <v>64</v>
      </c>
      <c r="D128" s="36"/>
      <c r="E128" s="40" t="s">
        <v>67</v>
      </c>
      <c r="F128" s="41"/>
      <c r="G128" s="35" t="str">
        <f>"DataToSIKN_733[" &amp; B128 &amp; "]"</f>
        <v>DataToSIKN_733[4]</v>
      </c>
    </row>
    <row r="129" spans="1:7">
      <c r="A129" s="31" t="s">
        <v>68</v>
      </c>
      <c r="B129" s="32">
        <v>5</v>
      </c>
      <c r="C129" s="32" t="s">
        <v>64</v>
      </c>
      <c r="D129" s="36"/>
      <c r="E129" s="40" t="s">
        <v>67</v>
      </c>
      <c r="F129" s="41"/>
      <c r="G129" s="35" t="str">
        <f t="shared" ref="G129:G173" si="7">"DataToSIKN_733[" &amp; B129 &amp; "]"</f>
        <v>DataToSIKN_733[5]</v>
      </c>
    </row>
    <row r="130" spans="1:7">
      <c r="A130" s="31" t="s">
        <v>68</v>
      </c>
      <c r="B130" s="32">
        <v>6</v>
      </c>
      <c r="C130" s="32" t="s">
        <v>64</v>
      </c>
      <c r="D130" s="36"/>
      <c r="E130" s="40" t="s">
        <v>67</v>
      </c>
      <c r="F130" s="41"/>
      <c r="G130" s="35" t="str">
        <f t="shared" si="7"/>
        <v>DataToSIKN_733[6]</v>
      </c>
    </row>
    <row r="131" spans="1:7">
      <c r="A131" s="31" t="s">
        <v>68</v>
      </c>
      <c r="B131" s="32">
        <v>7</v>
      </c>
      <c r="C131" s="32" t="s">
        <v>64</v>
      </c>
      <c r="D131" s="36"/>
      <c r="E131" s="40" t="s">
        <v>67</v>
      </c>
      <c r="F131" s="41"/>
      <c r="G131" s="35" t="str">
        <f t="shared" si="7"/>
        <v>DataToSIKN_733[7]</v>
      </c>
    </row>
    <row r="132" spans="1:7">
      <c r="A132" s="31" t="s">
        <v>68</v>
      </c>
      <c r="B132" s="32">
        <v>8</v>
      </c>
      <c r="C132" s="32" t="s">
        <v>64</v>
      </c>
      <c r="D132" s="36"/>
      <c r="E132" s="40" t="s">
        <v>67</v>
      </c>
      <c r="F132" s="41"/>
      <c r="G132" s="35" t="str">
        <f t="shared" si="7"/>
        <v>DataToSIKN_733[8]</v>
      </c>
    </row>
    <row r="133" spans="1:7">
      <c r="A133" s="31" t="s">
        <v>68</v>
      </c>
      <c r="B133" s="32">
        <v>9</v>
      </c>
      <c r="C133" s="32" t="s">
        <v>64</v>
      </c>
      <c r="D133" s="36"/>
      <c r="E133" s="40" t="s">
        <v>67</v>
      </c>
      <c r="F133" s="41"/>
      <c r="G133" s="35" t="str">
        <f t="shared" si="7"/>
        <v>DataToSIKN_733[9]</v>
      </c>
    </row>
    <row r="134" spans="1:7">
      <c r="A134" s="31" t="s">
        <v>68</v>
      </c>
      <c r="B134" s="32">
        <v>10</v>
      </c>
      <c r="C134" s="32" t="s">
        <v>64</v>
      </c>
      <c r="D134" s="36"/>
      <c r="E134" s="40" t="s">
        <v>67</v>
      </c>
      <c r="F134" s="41"/>
      <c r="G134" s="35" t="str">
        <f t="shared" si="7"/>
        <v>DataToSIKN_733[10]</v>
      </c>
    </row>
    <row r="135" spans="1:7">
      <c r="A135" s="31" t="s">
        <v>68</v>
      </c>
      <c r="B135" s="32">
        <v>11</v>
      </c>
      <c r="C135" s="32" t="s">
        <v>64</v>
      </c>
      <c r="D135" s="36"/>
      <c r="E135" s="40" t="s">
        <v>67</v>
      </c>
      <c r="F135" s="41"/>
      <c r="G135" s="35" t="str">
        <f t="shared" si="7"/>
        <v>DataToSIKN_733[11]</v>
      </c>
    </row>
    <row r="136" spans="1:7">
      <c r="A136" s="31" t="s">
        <v>68</v>
      </c>
      <c r="B136" s="32">
        <v>12</v>
      </c>
      <c r="C136" s="32" t="s">
        <v>64</v>
      </c>
      <c r="D136" s="36"/>
      <c r="E136" s="40" t="s">
        <v>67</v>
      </c>
      <c r="F136" s="41"/>
      <c r="G136" s="35" t="str">
        <f t="shared" si="7"/>
        <v>DataToSIKN_733[12]</v>
      </c>
    </row>
    <row r="137" spans="1:7">
      <c r="A137" s="31" t="s">
        <v>68</v>
      </c>
      <c r="B137" s="32">
        <v>13</v>
      </c>
      <c r="C137" s="32" t="s">
        <v>64</v>
      </c>
      <c r="D137" s="36"/>
      <c r="E137" s="40" t="s">
        <v>67</v>
      </c>
      <c r="F137" s="41"/>
      <c r="G137" s="35" t="str">
        <f t="shared" si="7"/>
        <v>DataToSIKN_733[13]</v>
      </c>
    </row>
    <row r="138" spans="1:7">
      <c r="A138" s="31" t="s">
        <v>68</v>
      </c>
      <c r="B138" s="32">
        <v>14</v>
      </c>
      <c r="C138" s="32" t="s">
        <v>64</v>
      </c>
      <c r="D138" s="36"/>
      <c r="E138" s="40" t="s">
        <v>67</v>
      </c>
      <c r="F138" s="41"/>
      <c r="G138" s="35" t="str">
        <f t="shared" si="7"/>
        <v>DataToSIKN_733[14]</v>
      </c>
    </row>
    <row r="139" spans="1:7">
      <c r="A139" s="31" t="s">
        <v>68</v>
      </c>
      <c r="B139" s="32">
        <v>15</v>
      </c>
      <c r="C139" s="32" t="s">
        <v>64</v>
      </c>
      <c r="D139" s="36"/>
      <c r="E139" s="40" t="s">
        <v>67</v>
      </c>
      <c r="F139" s="41"/>
      <c r="G139" s="35" t="str">
        <f t="shared" si="7"/>
        <v>DataToSIKN_733[15]</v>
      </c>
    </row>
    <row r="140" spans="1:7">
      <c r="A140" s="31" t="s">
        <v>68</v>
      </c>
      <c r="B140" s="32">
        <v>16</v>
      </c>
      <c r="C140" s="32" t="s">
        <v>64</v>
      </c>
      <c r="D140" s="36"/>
      <c r="E140" s="40" t="s">
        <v>67</v>
      </c>
      <c r="F140" s="41"/>
      <c r="G140" s="35" t="str">
        <f t="shared" si="7"/>
        <v>DataToSIKN_733[16]</v>
      </c>
    </row>
    <row r="141" spans="1:7">
      <c r="A141" s="31" t="s">
        <v>68</v>
      </c>
      <c r="B141" s="32">
        <v>17</v>
      </c>
      <c r="C141" s="32" t="s">
        <v>64</v>
      </c>
      <c r="D141" s="36"/>
      <c r="E141" s="40" t="s">
        <v>67</v>
      </c>
      <c r="F141" s="41"/>
      <c r="G141" s="35" t="str">
        <f t="shared" si="7"/>
        <v>DataToSIKN_733[17]</v>
      </c>
    </row>
    <row r="142" spans="1:7">
      <c r="A142" s="31" t="s">
        <v>68</v>
      </c>
      <c r="B142" s="32">
        <v>18</v>
      </c>
      <c r="C142" s="32" t="s">
        <v>64</v>
      </c>
      <c r="D142" s="36"/>
      <c r="E142" s="40" t="s">
        <v>67</v>
      </c>
      <c r="F142" s="41"/>
      <c r="G142" s="35" t="str">
        <f t="shared" si="7"/>
        <v>DataToSIKN_733[18]</v>
      </c>
    </row>
    <row r="143" spans="1:7">
      <c r="A143" s="31" t="s">
        <v>68</v>
      </c>
      <c r="B143" s="32">
        <v>19</v>
      </c>
      <c r="C143" s="32" t="s">
        <v>64</v>
      </c>
      <c r="D143" s="36"/>
      <c r="E143" s="40" t="s">
        <v>67</v>
      </c>
      <c r="F143" s="41"/>
      <c r="G143" s="35" t="str">
        <f t="shared" si="7"/>
        <v>DataToSIKN_733[19]</v>
      </c>
    </row>
    <row r="144" spans="1:7">
      <c r="A144" s="31" t="s">
        <v>68</v>
      </c>
      <c r="B144" s="32">
        <v>20</v>
      </c>
      <c r="C144" s="32" t="s">
        <v>64</v>
      </c>
      <c r="D144" s="36"/>
      <c r="E144" s="40" t="s">
        <v>67</v>
      </c>
      <c r="F144" s="41"/>
      <c r="G144" s="35" t="str">
        <f t="shared" si="7"/>
        <v>DataToSIKN_733[20]</v>
      </c>
    </row>
    <row r="145" spans="1:7">
      <c r="A145" s="31" t="s">
        <v>68</v>
      </c>
      <c r="B145" s="32">
        <v>21</v>
      </c>
      <c r="C145" s="32" t="s">
        <v>64</v>
      </c>
      <c r="D145" s="36"/>
      <c r="E145" s="40" t="s">
        <v>67</v>
      </c>
      <c r="F145" s="41"/>
      <c r="G145" s="35" t="str">
        <f t="shared" si="7"/>
        <v>DataToSIKN_733[21]</v>
      </c>
    </row>
    <row r="146" spans="1:7">
      <c r="A146" s="31" t="s">
        <v>68</v>
      </c>
      <c r="B146" s="32">
        <v>22</v>
      </c>
      <c r="C146" s="32" t="s">
        <v>64</v>
      </c>
      <c r="D146" s="36"/>
      <c r="E146" s="40" t="s">
        <v>67</v>
      </c>
      <c r="F146" s="41"/>
      <c r="G146" s="35" t="str">
        <f t="shared" si="7"/>
        <v>DataToSIKN_733[22]</v>
      </c>
    </row>
    <row r="147" spans="1:7">
      <c r="A147" s="31" t="s">
        <v>68</v>
      </c>
      <c r="B147" s="32">
        <v>23</v>
      </c>
      <c r="C147" s="32" t="s">
        <v>64</v>
      </c>
      <c r="D147" s="36"/>
      <c r="E147" s="40" t="s">
        <v>67</v>
      </c>
      <c r="F147" s="41"/>
      <c r="G147" s="35" t="str">
        <f t="shared" si="7"/>
        <v>DataToSIKN_733[23]</v>
      </c>
    </row>
    <row r="148" spans="1:7">
      <c r="A148" s="31" t="s">
        <v>68</v>
      </c>
      <c r="B148" s="32">
        <v>24</v>
      </c>
      <c r="C148" s="32" t="s">
        <v>64</v>
      </c>
      <c r="D148" s="36"/>
      <c r="E148" s="40" t="s">
        <v>67</v>
      </c>
      <c r="F148" s="41"/>
      <c r="G148" s="35" t="str">
        <f t="shared" si="7"/>
        <v>DataToSIKN_733[24]</v>
      </c>
    </row>
    <row r="149" spans="1:7">
      <c r="A149" s="31" t="s">
        <v>68</v>
      </c>
      <c r="B149" s="32">
        <v>25</v>
      </c>
      <c r="C149" s="32" t="s">
        <v>64</v>
      </c>
      <c r="D149" s="36"/>
      <c r="E149" s="40" t="s">
        <v>67</v>
      </c>
      <c r="F149" s="41"/>
      <c r="G149" s="35" t="str">
        <f t="shared" si="7"/>
        <v>DataToSIKN_733[25]</v>
      </c>
    </row>
    <row r="150" spans="1:7">
      <c r="A150" s="31" t="s">
        <v>68</v>
      </c>
      <c r="B150" s="32">
        <v>26</v>
      </c>
      <c r="C150" s="32" t="s">
        <v>64</v>
      </c>
      <c r="D150" s="36"/>
      <c r="E150" s="40" t="s">
        <v>67</v>
      </c>
      <c r="F150" s="41"/>
      <c r="G150" s="35" t="str">
        <f t="shared" si="7"/>
        <v>DataToSIKN_733[26]</v>
      </c>
    </row>
    <row r="151" spans="1:7">
      <c r="A151" s="31" t="s">
        <v>68</v>
      </c>
      <c r="B151" s="32">
        <v>27</v>
      </c>
      <c r="C151" s="32" t="s">
        <v>64</v>
      </c>
      <c r="D151" s="36"/>
      <c r="E151" s="40" t="s">
        <v>67</v>
      </c>
      <c r="F151" s="41"/>
      <c r="G151" s="35" t="str">
        <f t="shared" si="7"/>
        <v>DataToSIKN_733[27]</v>
      </c>
    </row>
    <row r="152" spans="1:7">
      <c r="A152" s="31" t="s">
        <v>68</v>
      </c>
      <c r="B152" s="32">
        <v>28</v>
      </c>
      <c r="C152" s="32" t="s">
        <v>64</v>
      </c>
      <c r="D152" s="36"/>
      <c r="E152" s="40" t="s">
        <v>67</v>
      </c>
      <c r="F152" s="41"/>
      <c r="G152" s="35" t="str">
        <f t="shared" si="7"/>
        <v>DataToSIKN_733[28]</v>
      </c>
    </row>
    <row r="153" spans="1:7">
      <c r="A153" s="31" t="s">
        <v>68</v>
      </c>
      <c r="B153" s="32">
        <v>29</v>
      </c>
      <c r="C153" s="32" t="s">
        <v>64</v>
      </c>
      <c r="D153" s="36"/>
      <c r="E153" s="40" t="s">
        <v>67</v>
      </c>
      <c r="F153" s="41"/>
      <c r="G153" s="35" t="str">
        <f t="shared" si="7"/>
        <v>DataToSIKN_733[29]</v>
      </c>
    </row>
    <row r="154" spans="1:7">
      <c r="A154" s="31" t="s">
        <v>68</v>
      </c>
      <c r="B154" s="32">
        <v>30</v>
      </c>
      <c r="C154" s="32" t="s">
        <v>64</v>
      </c>
      <c r="D154" s="36"/>
      <c r="E154" s="40" t="s">
        <v>67</v>
      </c>
      <c r="F154" s="41"/>
      <c r="G154" s="35" t="str">
        <f t="shared" si="7"/>
        <v>DataToSIKN_733[30]</v>
      </c>
    </row>
    <row r="155" spans="1:7">
      <c r="A155" s="31" t="s">
        <v>68</v>
      </c>
      <c r="B155" s="32">
        <v>31</v>
      </c>
      <c r="C155" s="32" t="s">
        <v>64</v>
      </c>
      <c r="D155" s="36"/>
      <c r="E155" s="40" t="s">
        <v>67</v>
      </c>
      <c r="F155" s="41"/>
      <c r="G155" s="35" t="str">
        <f t="shared" si="7"/>
        <v>DataToSIKN_733[31]</v>
      </c>
    </row>
    <row r="156" spans="1:7">
      <c r="A156" s="31" t="s">
        <v>68</v>
      </c>
      <c r="B156" s="32">
        <v>32</v>
      </c>
      <c r="C156" s="32" t="s">
        <v>64</v>
      </c>
      <c r="D156" s="36"/>
      <c r="E156" s="40" t="s">
        <v>67</v>
      </c>
      <c r="F156" s="41"/>
      <c r="G156" s="35" t="str">
        <f t="shared" si="7"/>
        <v>DataToSIKN_733[32]</v>
      </c>
    </row>
    <row r="157" spans="1:7">
      <c r="A157" s="31" t="s">
        <v>68</v>
      </c>
      <c r="B157" s="32">
        <v>33</v>
      </c>
      <c r="C157" s="32" t="s">
        <v>64</v>
      </c>
      <c r="D157" s="36"/>
      <c r="E157" s="40" t="s">
        <v>67</v>
      </c>
      <c r="F157" s="41"/>
      <c r="G157" s="35" t="str">
        <f t="shared" si="7"/>
        <v>DataToSIKN_733[33]</v>
      </c>
    </row>
    <row r="158" spans="1:7">
      <c r="A158" s="31" t="s">
        <v>68</v>
      </c>
      <c r="B158" s="32">
        <v>34</v>
      </c>
      <c r="C158" s="32" t="s">
        <v>64</v>
      </c>
      <c r="D158" s="36"/>
      <c r="E158" s="40" t="s">
        <v>67</v>
      </c>
      <c r="F158" s="41"/>
      <c r="G158" s="35" t="str">
        <f t="shared" si="7"/>
        <v>DataToSIKN_733[34]</v>
      </c>
    </row>
    <row r="159" spans="1:7">
      <c r="A159" s="31" t="s">
        <v>68</v>
      </c>
      <c r="B159" s="32">
        <v>35</v>
      </c>
      <c r="C159" s="32" t="s">
        <v>64</v>
      </c>
      <c r="D159" s="36"/>
      <c r="E159" s="40" t="s">
        <v>67</v>
      </c>
      <c r="F159" s="41"/>
      <c r="G159" s="35" t="str">
        <f t="shared" si="7"/>
        <v>DataToSIKN_733[35]</v>
      </c>
    </row>
    <row r="160" spans="1:7">
      <c r="A160" s="31" t="s">
        <v>68</v>
      </c>
      <c r="B160" s="32">
        <v>36</v>
      </c>
      <c r="C160" s="32" t="s">
        <v>64</v>
      </c>
      <c r="D160" s="36"/>
      <c r="E160" s="40" t="s">
        <v>67</v>
      </c>
      <c r="F160" s="41"/>
      <c r="G160" s="35" t="str">
        <f t="shared" si="7"/>
        <v>DataToSIKN_733[36]</v>
      </c>
    </row>
    <row r="161" spans="1:7">
      <c r="A161" s="31" t="s">
        <v>68</v>
      </c>
      <c r="B161" s="32">
        <v>37</v>
      </c>
      <c r="C161" s="32" t="s">
        <v>64</v>
      </c>
      <c r="D161" s="36"/>
      <c r="E161" s="40" t="s">
        <v>67</v>
      </c>
      <c r="F161" s="41"/>
      <c r="G161" s="35" t="str">
        <f t="shared" si="7"/>
        <v>DataToSIKN_733[37]</v>
      </c>
    </row>
    <row r="162" spans="1:7">
      <c r="A162" s="31" t="s">
        <v>68</v>
      </c>
      <c r="B162" s="32">
        <v>38</v>
      </c>
      <c r="C162" s="32" t="s">
        <v>64</v>
      </c>
      <c r="D162" s="36"/>
      <c r="E162" s="40" t="s">
        <v>67</v>
      </c>
      <c r="F162" s="41"/>
      <c r="G162" s="35" t="str">
        <f t="shared" si="7"/>
        <v>DataToSIKN_733[38]</v>
      </c>
    </row>
    <row r="163" spans="1:7">
      <c r="A163" s="31" t="s">
        <v>68</v>
      </c>
      <c r="B163" s="32">
        <v>39</v>
      </c>
      <c r="C163" s="32" t="s">
        <v>64</v>
      </c>
      <c r="D163" s="36"/>
      <c r="E163" s="40" t="s">
        <v>67</v>
      </c>
      <c r="F163" s="41"/>
      <c r="G163" s="35" t="str">
        <f t="shared" si="7"/>
        <v>DataToSIKN_733[39]</v>
      </c>
    </row>
    <row r="164" spans="1:7">
      <c r="A164" s="31" t="s">
        <v>68</v>
      </c>
      <c r="B164" s="32">
        <v>40</v>
      </c>
      <c r="C164" s="32" t="s">
        <v>64</v>
      </c>
      <c r="D164" s="36"/>
      <c r="E164" s="40" t="s">
        <v>67</v>
      </c>
      <c r="F164" s="41"/>
      <c r="G164" s="35" t="str">
        <f t="shared" si="7"/>
        <v>DataToSIKN_733[40]</v>
      </c>
    </row>
    <row r="165" spans="1:7">
      <c r="A165" s="31" t="s">
        <v>68</v>
      </c>
      <c r="B165" s="32">
        <v>41</v>
      </c>
      <c r="C165" s="32" t="s">
        <v>64</v>
      </c>
      <c r="D165" s="36"/>
      <c r="E165" s="40" t="s">
        <v>67</v>
      </c>
      <c r="F165" s="41"/>
      <c r="G165" s="35" t="str">
        <f t="shared" si="7"/>
        <v>DataToSIKN_733[41]</v>
      </c>
    </row>
    <row r="166" spans="1:7">
      <c r="A166" s="31" t="s">
        <v>68</v>
      </c>
      <c r="B166" s="32">
        <v>42</v>
      </c>
      <c r="C166" s="32" t="s">
        <v>64</v>
      </c>
      <c r="D166" s="36"/>
      <c r="E166" s="40" t="s">
        <v>67</v>
      </c>
      <c r="F166" s="41"/>
      <c r="G166" s="35" t="str">
        <f t="shared" si="7"/>
        <v>DataToSIKN_733[42]</v>
      </c>
    </row>
    <row r="167" spans="1:7">
      <c r="A167" s="31" t="s">
        <v>68</v>
      </c>
      <c r="B167" s="32">
        <v>43</v>
      </c>
      <c r="C167" s="32" t="s">
        <v>64</v>
      </c>
      <c r="D167" s="36"/>
      <c r="E167" s="40" t="s">
        <v>67</v>
      </c>
      <c r="F167" s="41"/>
      <c r="G167" s="35" t="str">
        <f t="shared" si="7"/>
        <v>DataToSIKN_733[43]</v>
      </c>
    </row>
    <row r="168" spans="1:7">
      <c r="A168" s="31" t="s">
        <v>68</v>
      </c>
      <c r="B168" s="32">
        <v>44</v>
      </c>
      <c r="C168" s="32" t="s">
        <v>64</v>
      </c>
      <c r="D168" s="36"/>
      <c r="E168" s="40" t="s">
        <v>67</v>
      </c>
      <c r="F168" s="41"/>
      <c r="G168" s="35" t="str">
        <f t="shared" si="7"/>
        <v>DataToSIKN_733[44]</v>
      </c>
    </row>
    <row r="169" spans="1:7">
      <c r="A169" s="31" t="s">
        <v>68</v>
      </c>
      <c r="B169" s="32">
        <v>45</v>
      </c>
      <c r="C169" s="32" t="s">
        <v>64</v>
      </c>
      <c r="D169" s="36"/>
      <c r="E169" s="40" t="s">
        <v>67</v>
      </c>
      <c r="F169" s="41"/>
      <c r="G169" s="35" t="str">
        <f t="shared" si="7"/>
        <v>DataToSIKN_733[45]</v>
      </c>
    </row>
    <row r="170" spans="1:7">
      <c r="A170" s="31" t="s">
        <v>68</v>
      </c>
      <c r="B170" s="32">
        <v>46</v>
      </c>
      <c r="C170" s="32" t="s">
        <v>64</v>
      </c>
      <c r="D170" s="36"/>
      <c r="E170" s="40" t="s">
        <v>67</v>
      </c>
      <c r="F170" s="41"/>
      <c r="G170" s="35" t="str">
        <f t="shared" si="7"/>
        <v>DataToSIKN_733[46]</v>
      </c>
    </row>
    <row r="171" spans="1:7">
      <c r="A171" s="31" t="s">
        <v>68</v>
      </c>
      <c r="B171" s="32">
        <v>47</v>
      </c>
      <c r="C171" s="32" t="s">
        <v>64</v>
      </c>
      <c r="D171" s="36"/>
      <c r="E171" s="40" t="s">
        <v>67</v>
      </c>
      <c r="F171" s="41"/>
      <c r="G171" s="35" t="str">
        <f t="shared" si="7"/>
        <v>DataToSIKN_733[47]</v>
      </c>
    </row>
    <row r="172" spans="1:7">
      <c r="A172" s="31" t="s">
        <v>68</v>
      </c>
      <c r="B172" s="32">
        <v>48</v>
      </c>
      <c r="C172" s="32" t="s">
        <v>64</v>
      </c>
      <c r="D172" s="36"/>
      <c r="E172" s="40" t="s">
        <v>67</v>
      </c>
      <c r="F172" s="41"/>
      <c r="G172" s="35" t="str">
        <f t="shared" si="7"/>
        <v>DataToSIKN_733[48]</v>
      </c>
    </row>
    <row r="173" spans="1:7" ht="15.75" thickBot="1">
      <c r="A173" s="49" t="s">
        <v>68</v>
      </c>
      <c r="B173" s="50">
        <v>49</v>
      </c>
      <c r="C173" s="50" t="s">
        <v>64</v>
      </c>
      <c r="D173" s="51"/>
      <c r="E173" s="52" t="s">
        <v>67</v>
      </c>
      <c r="F173" s="53"/>
      <c r="G173" s="35" t="str">
        <f t="shared" si="7"/>
        <v>DataToSIKN_733[49]</v>
      </c>
    </row>
  </sheetData>
  <mergeCells count="11">
    <mergeCell ref="G4:G19"/>
    <mergeCell ref="B20:B35"/>
    <mergeCell ref="G20:G35"/>
    <mergeCell ref="B36:B51"/>
    <mergeCell ref="G36:G51"/>
    <mergeCell ref="A78:F78"/>
    <mergeCell ref="B80:B95"/>
    <mergeCell ref="B96:B111"/>
    <mergeCell ref="B112:B127"/>
    <mergeCell ref="A2:F2"/>
    <mergeCell ref="B4:B19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D10CB-6007-49C0-ACD7-27E7F4F907CF}">
  <sheetPr codeName="Лист8">
    <tabColor theme="8" tint="0.39997558519241921"/>
  </sheetPr>
  <dimension ref="A1:I163"/>
  <sheetViews>
    <sheetView topLeftCell="A34" workbookViewId="0">
      <selection activeCell="H52" sqref="H52:H62"/>
    </sheetView>
  </sheetViews>
  <sheetFormatPr defaultRowHeight="15"/>
  <cols>
    <col min="1" max="1" width="13.85546875" bestFit="1" customWidth="1"/>
    <col min="3" max="3" width="12.85546875" bestFit="1" customWidth="1"/>
    <col min="5" max="5" width="145.7109375" bestFit="1" customWidth="1"/>
    <col min="6" max="6" width="13.42578125" bestFit="1" customWidth="1"/>
    <col min="7" max="7" width="21.28515625" bestFit="1" customWidth="1"/>
    <col min="8" max="8" width="20.5703125" bestFit="1" customWidth="1"/>
    <col min="9" max="9" width="4.4257812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156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"DataFromFlowmeter[" &amp; B3-50 &amp; "]"</f>
        <v>DataFromFlowmeter[0]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t="s">
        <v>166</v>
      </c>
      <c r="F4" s="39"/>
      <c r="G4" s="1454" t="str">
        <f t="shared" ref="G4:G67" si="0">"DataFromFlowmeter[" &amp; B4-50 &amp; "]"</f>
        <v>DataFromFlowmeter[1]</v>
      </c>
      <c r="H4" t="s">
        <v>178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t="s">
        <v>167</v>
      </c>
      <c r="F5" s="39"/>
      <c r="G5" s="1454" t="str">
        <f t="shared" si="0"/>
        <v>DataFromFlowmeter[-50]</v>
      </c>
      <c r="H5" t="s">
        <v>177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t="s">
        <v>168</v>
      </c>
      <c r="F6" s="39"/>
      <c r="G6" s="1454" t="str">
        <f t="shared" si="0"/>
        <v>DataFromFlowmeter[-50]</v>
      </c>
      <c r="H6" t="s">
        <v>179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t="s">
        <v>169</v>
      </c>
      <c r="F7" s="39"/>
      <c r="G7" s="1454" t="str">
        <f t="shared" si="0"/>
        <v>DataFromFlowmeter[-50]</v>
      </c>
      <c r="H7" t="s">
        <v>180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t="s">
        <v>172</v>
      </c>
      <c r="F8" s="39"/>
      <c r="G8" s="1454" t="str">
        <f t="shared" si="0"/>
        <v>DataFromFlowmeter[-50]</v>
      </c>
      <c r="H8" t="s">
        <v>181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t="s">
        <v>173</v>
      </c>
      <c r="F9" s="39"/>
      <c r="G9" s="1454" t="str">
        <f t="shared" si="0"/>
        <v>DataFromFlowmeter[-50]</v>
      </c>
      <c r="H9" t="s">
        <v>182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t="s">
        <v>174</v>
      </c>
      <c r="F10" s="39"/>
      <c r="G10" s="1454" t="str">
        <f t="shared" si="0"/>
        <v>DataFromFlowmeter[-50]</v>
      </c>
      <c r="H10" t="s">
        <v>183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s="40" t="s">
        <v>67</v>
      </c>
      <c r="F11" s="39"/>
      <c r="G11" s="1454" t="str">
        <f t="shared" si="0"/>
        <v>DataFromFlowmeter[-50]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s="40" t="s">
        <v>67</v>
      </c>
      <c r="F12" s="41"/>
      <c r="G12" s="1454" t="str">
        <f t="shared" si="0"/>
        <v>DataFromFlowmeter[-50]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s="40" t="s">
        <v>67</v>
      </c>
      <c r="F13" s="41"/>
      <c r="G13" s="1454" t="str">
        <f t="shared" si="0"/>
        <v>DataFromFlowmeter[-50]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s="40" t="s">
        <v>67</v>
      </c>
      <c r="F14" s="41"/>
      <c r="G14" s="1454" t="str">
        <f t="shared" si="0"/>
        <v>DataFromFlowmeter[-50]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s="40" t="s">
        <v>67</v>
      </c>
      <c r="F15" s="41"/>
      <c r="G15" s="1454" t="str">
        <f t="shared" si="0"/>
        <v>DataFromFlowmeter[-50]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s="40" t="s">
        <v>67</v>
      </c>
      <c r="F16" s="41"/>
      <c r="G16" s="1454" t="str">
        <f t="shared" si="0"/>
        <v>DataFromFlowmeter[-50]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">
        <v>67</v>
      </c>
      <c r="F17" s="41"/>
      <c r="G17" s="1454" t="str">
        <f t="shared" si="0"/>
        <v>DataFromFlowmeter[-50]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">
        <v>67</v>
      </c>
      <c r="F18" s="41"/>
      <c r="G18" s="1454" t="str">
        <f t="shared" si="0"/>
        <v>DataFromFlowmeter[-50]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67</v>
      </c>
      <c r="F19" s="41"/>
      <c r="G19" s="1454" t="str">
        <f t="shared" si="0"/>
        <v>DataFromFlowmeter[-50]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67</v>
      </c>
      <c r="F20" s="34"/>
      <c r="G20" s="1454" t="str">
        <f t="shared" si="0"/>
        <v>DataFromFlowmeter[2]</v>
      </c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67</v>
      </c>
      <c r="F21" s="34"/>
      <c r="G21" s="1454" t="str">
        <f t="shared" si="0"/>
        <v>DataFromFlowmeter[-50]</v>
      </c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67</v>
      </c>
      <c r="F22" s="34"/>
      <c r="G22" s="1454" t="str">
        <f t="shared" si="0"/>
        <v>DataFromFlowmeter[-50]</v>
      </c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67</v>
      </c>
      <c r="F23" s="34"/>
      <c r="G23" s="1454" t="str">
        <f t="shared" si="0"/>
        <v>DataFromFlowmeter[-50]</v>
      </c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67</v>
      </c>
      <c r="F24" s="34"/>
      <c r="G24" s="1454" t="str">
        <f t="shared" si="0"/>
        <v>DataFromFlowmeter[-50]</v>
      </c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67</v>
      </c>
      <c r="F25" s="34"/>
      <c r="G25" s="1454" t="str">
        <f t="shared" si="0"/>
        <v>DataFromFlowmeter[-50]</v>
      </c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67</v>
      </c>
      <c r="F26" s="34"/>
      <c r="G26" s="1454" t="str">
        <f t="shared" si="0"/>
        <v>DataFromFlowmeter[-50]</v>
      </c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67</v>
      </c>
      <c r="F27" s="34"/>
      <c r="G27" s="1454" t="str">
        <f t="shared" si="0"/>
        <v>DataFromFlowmeter[-50]</v>
      </c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67</v>
      </c>
      <c r="F28" s="34"/>
      <c r="G28" s="1454" t="str">
        <f t="shared" si="0"/>
        <v>DataFromFlowmeter[-50]</v>
      </c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67</v>
      </c>
      <c r="F29" s="34"/>
      <c r="G29" s="1454" t="str">
        <f t="shared" si="0"/>
        <v>DataFromFlowmeter[-50]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DataFromFlowmeter[-50]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DataFromFlowmeter[-50]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DataFromFlowmeter[-50]</v>
      </c>
    </row>
    <row r="33" spans="1:7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DataFromFlowmeter[-50]</v>
      </c>
    </row>
    <row r="34" spans="1:7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DataFromFlowmeter[-50]</v>
      </c>
    </row>
    <row r="35" spans="1:7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DataFromFlowmeter[-50]</v>
      </c>
    </row>
    <row r="36" spans="1:7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DataFromFlowmeter[3]</v>
      </c>
    </row>
    <row r="37" spans="1:7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DataFromFlowmeter[-50]</v>
      </c>
    </row>
    <row r="38" spans="1:7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DataFromFlowmeter[-50]</v>
      </c>
    </row>
    <row r="39" spans="1:7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DataFromFlowmeter[-50]</v>
      </c>
    </row>
    <row r="40" spans="1:7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DataFromFlowmeter[-50]</v>
      </c>
    </row>
    <row r="41" spans="1:7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DataFromFlowmeter[-50]</v>
      </c>
    </row>
    <row r="42" spans="1:7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DataFromFlowmeter[-50]</v>
      </c>
    </row>
    <row r="43" spans="1:7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DataFromFlowmeter[-50]</v>
      </c>
    </row>
    <row r="44" spans="1:7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DataFromFlowmeter[-50]</v>
      </c>
    </row>
    <row r="45" spans="1:7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DataFromFlowmeter[-50]</v>
      </c>
    </row>
    <row r="46" spans="1:7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DataFromFlowmeter[-50]</v>
      </c>
    </row>
    <row r="47" spans="1:7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DataFromFlowmeter[-50]</v>
      </c>
    </row>
    <row r="48" spans="1:7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DataFromFlowmeter[-50]</v>
      </c>
    </row>
    <row r="49" spans="1:8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DataFromFlowmeter[-50]</v>
      </c>
    </row>
    <row r="50" spans="1:8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DataFromFlowmeter[-50]</v>
      </c>
    </row>
    <row r="51" spans="1:8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DataFromFlowmeter[-50]</v>
      </c>
    </row>
    <row r="52" spans="1:8">
      <c r="A52" s="31" t="s">
        <v>63</v>
      </c>
      <c r="B52" s="36">
        <v>54</v>
      </c>
      <c r="C52" s="36" t="s">
        <v>159</v>
      </c>
      <c r="D52" s="36"/>
      <c r="E52" t="s">
        <v>158</v>
      </c>
      <c r="F52" s="34"/>
      <c r="G52" s="35" t="str">
        <f t="shared" si="0"/>
        <v>DataFromFlowmeter[4]</v>
      </c>
      <c r="H52" t="s">
        <v>184</v>
      </c>
    </row>
    <row r="53" spans="1:8">
      <c r="A53" s="31" t="s">
        <v>63</v>
      </c>
      <c r="B53" s="36">
        <v>56</v>
      </c>
      <c r="C53" s="36" t="s">
        <v>159</v>
      </c>
      <c r="D53" s="36"/>
      <c r="E53" t="s">
        <v>160</v>
      </c>
      <c r="F53" s="34"/>
      <c r="G53" s="35" t="str">
        <f t="shared" si="0"/>
        <v>DataFromFlowmeter[6]</v>
      </c>
      <c r="H53" t="s">
        <v>185</v>
      </c>
    </row>
    <row r="54" spans="1:8">
      <c r="A54" s="31" t="s">
        <v>63</v>
      </c>
      <c r="B54" s="36">
        <v>58</v>
      </c>
      <c r="C54" s="36" t="s">
        <v>159</v>
      </c>
      <c r="D54" s="36"/>
      <c r="E54" t="s">
        <v>161</v>
      </c>
      <c r="F54" s="34"/>
      <c r="G54" s="35" t="str">
        <f t="shared" si="0"/>
        <v>DataFromFlowmeter[8]</v>
      </c>
      <c r="H54" t="s">
        <v>186</v>
      </c>
    </row>
    <row r="55" spans="1:8">
      <c r="A55" s="31" t="s">
        <v>63</v>
      </c>
      <c r="B55" s="36">
        <v>60</v>
      </c>
      <c r="C55" s="36" t="s">
        <v>159</v>
      </c>
      <c r="D55" s="36"/>
      <c r="E55" t="s">
        <v>162</v>
      </c>
      <c r="F55" s="34"/>
      <c r="G55" s="35" t="str">
        <f t="shared" si="0"/>
        <v>DataFromFlowmeter[10]</v>
      </c>
      <c r="H55" t="s">
        <v>187</v>
      </c>
    </row>
    <row r="56" spans="1:8">
      <c r="A56" s="31" t="s">
        <v>63</v>
      </c>
      <c r="B56" s="36">
        <v>62</v>
      </c>
      <c r="C56" s="36" t="s">
        <v>159</v>
      </c>
      <c r="D56" s="36"/>
      <c r="E56" t="s">
        <v>163</v>
      </c>
      <c r="F56" s="34"/>
      <c r="G56" s="35" t="str">
        <f t="shared" si="0"/>
        <v>DataFromFlowmeter[12]</v>
      </c>
      <c r="H56" t="s">
        <v>188</v>
      </c>
    </row>
    <row r="57" spans="1:8">
      <c r="A57" s="31" t="s">
        <v>63</v>
      </c>
      <c r="B57" s="36">
        <v>64</v>
      </c>
      <c r="C57" s="36" t="s">
        <v>159</v>
      </c>
      <c r="D57" s="36"/>
      <c r="E57" t="s">
        <v>164</v>
      </c>
      <c r="F57" s="34"/>
      <c r="G57" s="35" t="str">
        <f t="shared" si="0"/>
        <v>DataFromFlowmeter[14]</v>
      </c>
      <c r="H57" t="s">
        <v>189</v>
      </c>
    </row>
    <row r="58" spans="1:8">
      <c r="A58" s="31" t="s">
        <v>63</v>
      </c>
      <c r="B58" s="36">
        <v>66</v>
      </c>
      <c r="C58" s="36" t="s">
        <v>159</v>
      </c>
      <c r="D58" s="36"/>
      <c r="E58" t="s">
        <v>165</v>
      </c>
      <c r="F58" s="42"/>
      <c r="G58" s="35" t="str">
        <f t="shared" si="0"/>
        <v>DataFromFlowmeter[16]</v>
      </c>
      <c r="H58" t="s">
        <v>190</v>
      </c>
    </row>
    <row r="59" spans="1:8">
      <c r="A59" s="31" t="s">
        <v>63</v>
      </c>
      <c r="B59" s="36">
        <v>68</v>
      </c>
      <c r="C59" s="36" t="s">
        <v>159</v>
      </c>
      <c r="D59" s="36"/>
      <c r="E59" t="s">
        <v>170</v>
      </c>
      <c r="F59" s="42"/>
      <c r="G59" s="35" t="str">
        <f t="shared" si="0"/>
        <v>DataFromFlowmeter[18]</v>
      </c>
      <c r="H59" t="s">
        <v>191</v>
      </c>
    </row>
    <row r="60" spans="1:8">
      <c r="A60" s="31" t="s">
        <v>63</v>
      </c>
      <c r="B60" s="36">
        <v>70</v>
      </c>
      <c r="C60" s="36" t="s">
        <v>159</v>
      </c>
      <c r="D60" s="36"/>
      <c r="E60" t="s">
        <v>171</v>
      </c>
      <c r="F60" s="42"/>
      <c r="G60" s="35" t="str">
        <f t="shared" si="0"/>
        <v>DataFromFlowmeter[20]</v>
      </c>
      <c r="H60" t="s">
        <v>192</v>
      </c>
    </row>
    <row r="61" spans="1:8">
      <c r="A61" s="31" t="s">
        <v>63</v>
      </c>
      <c r="B61" s="36">
        <v>72</v>
      </c>
      <c r="C61" s="36" t="s">
        <v>159</v>
      </c>
      <c r="D61" s="36"/>
      <c r="E61" t="s">
        <v>175</v>
      </c>
      <c r="F61" s="42"/>
      <c r="G61" s="35" t="str">
        <f t="shared" si="0"/>
        <v>DataFromFlowmeter[22]</v>
      </c>
      <c r="H61" t="s">
        <v>8324</v>
      </c>
    </row>
    <row r="62" spans="1:8">
      <c r="A62" s="31" t="s">
        <v>63</v>
      </c>
      <c r="B62" s="36">
        <v>74</v>
      </c>
      <c r="C62" s="36" t="s">
        <v>159</v>
      </c>
      <c r="D62" s="36"/>
      <c r="E62" t="s">
        <v>176</v>
      </c>
      <c r="F62" s="42"/>
      <c r="G62" s="35" t="str">
        <f t="shared" si="0"/>
        <v>DataFromFlowmeter[24]</v>
      </c>
      <c r="H62" t="s">
        <v>193</v>
      </c>
    </row>
    <row r="63" spans="1:8">
      <c r="A63" s="31" t="s">
        <v>63</v>
      </c>
      <c r="B63" s="36">
        <v>75</v>
      </c>
      <c r="C63" s="36" t="s">
        <v>64</v>
      </c>
      <c r="D63" s="36"/>
      <c r="E63" s="40" t="s">
        <v>67</v>
      </c>
      <c r="F63" s="42"/>
      <c r="G63" s="35" t="str">
        <f t="shared" si="0"/>
        <v>DataFromFlowmeter[25]</v>
      </c>
    </row>
    <row r="64" spans="1:8">
      <c r="A64" s="31" t="s">
        <v>63</v>
      </c>
      <c r="B64" s="36">
        <v>76</v>
      </c>
      <c r="C64" s="36" t="s">
        <v>64</v>
      </c>
      <c r="D64" s="36"/>
      <c r="E64" s="40" t="s">
        <v>67</v>
      </c>
      <c r="F64" s="42"/>
      <c r="G64" s="35" t="str">
        <f>"DataFromFlowmeter[" &amp; B64-50 &amp; "]"</f>
        <v>DataFromFlowmeter[26]</v>
      </c>
    </row>
    <row r="65" spans="1:9">
      <c r="A65" s="31" t="s">
        <v>63</v>
      </c>
      <c r="B65" s="36">
        <v>77</v>
      </c>
      <c r="C65" s="36" t="s">
        <v>64</v>
      </c>
      <c r="D65" s="36"/>
      <c r="E65" s="40" t="s">
        <v>67</v>
      </c>
      <c r="F65" s="42"/>
      <c r="G65" s="35" t="str">
        <f t="shared" si="0"/>
        <v>DataFromFlowmeter[27]</v>
      </c>
    </row>
    <row r="66" spans="1:9">
      <c r="A66" s="31" t="s">
        <v>63</v>
      </c>
      <c r="B66" s="36">
        <v>78</v>
      </c>
      <c r="C66" s="36" t="s">
        <v>64</v>
      </c>
      <c r="D66" s="36"/>
      <c r="E66" s="40" t="s">
        <v>67</v>
      </c>
      <c r="F66" s="43"/>
      <c r="G66" s="35" t="str">
        <f t="shared" si="0"/>
        <v>DataFromFlowmeter[28]</v>
      </c>
    </row>
    <row r="67" spans="1:9" ht="15.75" thickBot="1">
      <c r="A67" s="31" t="s">
        <v>63</v>
      </c>
      <c r="B67" s="36">
        <v>79</v>
      </c>
      <c r="C67" s="36" t="s">
        <v>64</v>
      </c>
      <c r="D67" s="36"/>
      <c r="E67" s="40" t="s">
        <v>67</v>
      </c>
      <c r="F67" s="43"/>
      <c r="G67" s="35" t="str">
        <f t="shared" si="0"/>
        <v>DataFromFlowmeter[29]</v>
      </c>
    </row>
    <row r="68" spans="1:9" ht="15.75" thickBot="1">
      <c r="A68" s="1469" t="s">
        <v>157</v>
      </c>
      <c r="B68" s="1465"/>
      <c r="C68" s="1465"/>
      <c r="D68" s="1465"/>
      <c r="E68" s="1465"/>
      <c r="F68" s="1470"/>
      <c r="G68" s="30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"DataToFlowmeter[" &amp; B69 &amp; "]"</f>
        <v>DataToFlowmeter[0]</v>
      </c>
      <c r="H69" t="s">
        <v>104</v>
      </c>
      <c r="I69" s="117">
        <f>B69</f>
        <v>0</v>
      </c>
    </row>
    <row r="70" spans="1:9">
      <c r="A70" s="31" t="s">
        <v>68</v>
      </c>
      <c r="B70" s="1467">
        <v>1</v>
      </c>
      <c r="C70" s="36" t="s">
        <v>66</v>
      </c>
      <c r="D70" s="37">
        <v>0</v>
      </c>
      <c r="E70" s="40" t="s">
        <v>67</v>
      </c>
      <c r="F70" s="39"/>
      <c r="G70" s="118" t="str">
        <f>"DataToFlowmeter[" &amp; B$70 &amp; "]"</f>
        <v>DataToFlowmeter[1]</v>
      </c>
      <c r="I70" t="str">
        <f>B$70&amp;"."&amp;D70</f>
        <v>1.0</v>
      </c>
    </row>
    <row r="71" spans="1:9">
      <c r="A71" s="31" t="s">
        <v>68</v>
      </c>
      <c r="B71" s="1467"/>
      <c r="C71" s="36" t="s">
        <v>66</v>
      </c>
      <c r="D71" s="37">
        <v>1</v>
      </c>
      <c r="E71" s="40" t="s">
        <v>67</v>
      </c>
      <c r="F71" s="39"/>
      <c r="G71" s="118" t="str">
        <f t="shared" ref="G71:G84" si="2">"DataToFlowmeter[" &amp; B$70 &amp; "]"</f>
        <v>DataToFlowmeter[1]</v>
      </c>
      <c r="I71" t="str">
        <f t="shared" ref="I71:I85" si="3">B$70&amp;"."&amp;D71</f>
        <v>1.1</v>
      </c>
    </row>
    <row r="72" spans="1:9">
      <c r="A72" s="31" t="s">
        <v>68</v>
      </c>
      <c r="B72" s="1467"/>
      <c r="C72" s="36" t="s">
        <v>66</v>
      </c>
      <c r="D72" s="37">
        <v>2</v>
      </c>
      <c r="E72" s="40" t="s">
        <v>67</v>
      </c>
      <c r="F72" s="39"/>
      <c r="G72" s="118" t="str">
        <f t="shared" si="2"/>
        <v>DataToFlowmeter[1]</v>
      </c>
      <c r="I72" t="str">
        <f t="shared" si="3"/>
        <v>1.2</v>
      </c>
    </row>
    <row r="73" spans="1:9">
      <c r="A73" s="31" t="s">
        <v>68</v>
      </c>
      <c r="B73" s="1467"/>
      <c r="C73" s="36" t="s">
        <v>66</v>
      </c>
      <c r="D73" s="37">
        <v>3</v>
      </c>
      <c r="E73" s="40" t="s">
        <v>67</v>
      </c>
      <c r="F73" s="39"/>
      <c r="G73" s="118" t="str">
        <f t="shared" si="2"/>
        <v>DataToFlowmeter[1]</v>
      </c>
      <c r="I73" t="str">
        <f t="shared" si="3"/>
        <v>1.3</v>
      </c>
    </row>
    <row r="74" spans="1:9">
      <c r="A74" s="31" t="s">
        <v>68</v>
      </c>
      <c r="B74" s="1467"/>
      <c r="C74" s="36" t="s">
        <v>66</v>
      </c>
      <c r="D74" s="37">
        <v>4</v>
      </c>
      <c r="E74" s="40" t="s">
        <v>67</v>
      </c>
      <c r="F74" s="39"/>
      <c r="G74" s="118" t="str">
        <f t="shared" si="2"/>
        <v>DataToFlowmeter[1]</v>
      </c>
      <c r="I74" t="str">
        <f t="shared" si="3"/>
        <v>1.4</v>
      </c>
    </row>
    <row r="75" spans="1:9">
      <c r="A75" s="31" t="s">
        <v>68</v>
      </c>
      <c r="B75" s="1467"/>
      <c r="C75" s="36" t="s">
        <v>66</v>
      </c>
      <c r="D75" s="37">
        <v>5</v>
      </c>
      <c r="E75" s="40" t="s">
        <v>67</v>
      </c>
      <c r="F75" s="39"/>
      <c r="G75" s="118" t="str">
        <f t="shared" si="2"/>
        <v>DataToFlowmeter[1]</v>
      </c>
      <c r="I75" t="str">
        <f t="shared" si="3"/>
        <v>1.5</v>
      </c>
    </row>
    <row r="76" spans="1:9">
      <c r="A76" s="31" t="s">
        <v>68</v>
      </c>
      <c r="B76" s="1467"/>
      <c r="C76" s="36" t="s">
        <v>66</v>
      </c>
      <c r="D76" s="37">
        <v>6</v>
      </c>
      <c r="E76" s="40" t="s">
        <v>67</v>
      </c>
      <c r="F76" s="39"/>
      <c r="G76" s="118" t="str">
        <f t="shared" si="2"/>
        <v>DataToFlowmeter[1]</v>
      </c>
      <c r="I76" t="str">
        <f t="shared" si="3"/>
        <v>1.6</v>
      </c>
    </row>
    <row r="77" spans="1:9">
      <c r="A77" s="31" t="s">
        <v>68</v>
      </c>
      <c r="B77" s="1467"/>
      <c r="C77" s="36" t="s">
        <v>66</v>
      </c>
      <c r="D77" s="37">
        <v>7</v>
      </c>
      <c r="E77" s="40" t="s">
        <v>67</v>
      </c>
      <c r="F77" s="39"/>
      <c r="G77" s="118" t="str">
        <f t="shared" si="2"/>
        <v>DataToFlowmeter[1]</v>
      </c>
      <c r="I77" t="str">
        <f t="shared" si="3"/>
        <v>1.7</v>
      </c>
    </row>
    <row r="78" spans="1:9">
      <c r="A78" s="31" t="s">
        <v>68</v>
      </c>
      <c r="B78" s="1467"/>
      <c r="C78" s="36" t="s">
        <v>66</v>
      </c>
      <c r="D78" s="37">
        <v>8</v>
      </c>
      <c r="E78" s="40" t="s">
        <v>67</v>
      </c>
      <c r="F78" s="39"/>
      <c r="G78" s="118" t="str">
        <f t="shared" si="2"/>
        <v>DataToFlowmeter[1]</v>
      </c>
      <c r="I78" t="str">
        <f t="shared" si="3"/>
        <v>1.8</v>
      </c>
    </row>
    <row r="79" spans="1:9">
      <c r="A79" s="31" t="s">
        <v>68</v>
      </c>
      <c r="B79" s="1467"/>
      <c r="C79" s="36" t="s">
        <v>66</v>
      </c>
      <c r="D79" s="37">
        <v>9</v>
      </c>
      <c r="E79" s="40" t="s">
        <v>67</v>
      </c>
      <c r="F79" s="39"/>
      <c r="G79" s="118" t="str">
        <f t="shared" si="2"/>
        <v>DataToFlowmeter[1]</v>
      </c>
      <c r="I79" t="str">
        <f t="shared" si="3"/>
        <v>1.9</v>
      </c>
    </row>
    <row r="80" spans="1:9">
      <c r="A80" s="31" t="s">
        <v>68</v>
      </c>
      <c r="B80" s="1467"/>
      <c r="C80" s="36" t="s">
        <v>66</v>
      </c>
      <c r="D80" s="37">
        <v>10</v>
      </c>
      <c r="E80" s="40" t="s">
        <v>67</v>
      </c>
      <c r="F80" s="39"/>
      <c r="G80" s="118" t="str">
        <f t="shared" si="2"/>
        <v>DataToFlowmeter[1]</v>
      </c>
      <c r="I80" t="str">
        <f t="shared" si="3"/>
        <v>1.10</v>
      </c>
    </row>
    <row r="81" spans="1:9">
      <c r="A81" s="31" t="s">
        <v>68</v>
      </c>
      <c r="B81" s="1467"/>
      <c r="C81" s="36" t="s">
        <v>66</v>
      </c>
      <c r="D81" s="36">
        <v>11</v>
      </c>
      <c r="E81" s="40" t="s">
        <v>67</v>
      </c>
      <c r="F81" s="41"/>
      <c r="G81" s="118" t="str">
        <f t="shared" si="2"/>
        <v>DataToFlowmeter[1]</v>
      </c>
      <c r="I81" t="str">
        <f t="shared" si="3"/>
        <v>1.11</v>
      </c>
    </row>
    <row r="82" spans="1:9">
      <c r="A82" s="31" t="s">
        <v>68</v>
      </c>
      <c r="B82" s="1467"/>
      <c r="C82" s="36" t="s">
        <v>66</v>
      </c>
      <c r="D82" s="36">
        <v>12</v>
      </c>
      <c r="E82" s="40" t="s">
        <v>67</v>
      </c>
      <c r="F82" s="41"/>
      <c r="G82" s="118" t="str">
        <f t="shared" si="2"/>
        <v>DataToFlowmeter[1]</v>
      </c>
      <c r="I82" t="str">
        <f t="shared" si="3"/>
        <v>1.12</v>
      </c>
    </row>
    <row r="83" spans="1:9">
      <c r="A83" s="31" t="s">
        <v>68</v>
      </c>
      <c r="B83" s="1467"/>
      <c r="C83" s="36" t="s">
        <v>66</v>
      </c>
      <c r="D83" s="36">
        <v>13</v>
      </c>
      <c r="E83" s="40" t="s">
        <v>67</v>
      </c>
      <c r="F83" s="41"/>
      <c r="G83" s="118" t="str">
        <f t="shared" si="2"/>
        <v>DataToFlowmeter[1]</v>
      </c>
      <c r="I83" t="str">
        <f t="shared" si="3"/>
        <v>1.13</v>
      </c>
    </row>
    <row r="84" spans="1:9">
      <c r="A84" s="31" t="s">
        <v>68</v>
      </c>
      <c r="B84" s="1467"/>
      <c r="C84" s="36" t="s">
        <v>66</v>
      </c>
      <c r="D84" s="36">
        <v>14</v>
      </c>
      <c r="E84" s="40" t="s">
        <v>67</v>
      </c>
      <c r="F84" s="41"/>
      <c r="G84" s="118" t="str">
        <f t="shared" si="2"/>
        <v>DataToFlowmeter[1]</v>
      </c>
      <c r="I84" t="str">
        <f t="shared" si="3"/>
        <v>1.14</v>
      </c>
    </row>
    <row r="85" spans="1:9">
      <c r="A85" s="31" t="s">
        <v>68</v>
      </c>
      <c r="B85" s="1467"/>
      <c r="C85" s="36" t="s">
        <v>66</v>
      </c>
      <c r="D85" s="36">
        <v>15</v>
      </c>
      <c r="E85" s="40" t="s">
        <v>67</v>
      </c>
      <c r="F85" s="41"/>
      <c r="G85" s="118" t="str">
        <f>"DataToFlowmeter[" &amp; B$70 &amp; "]"</f>
        <v>DataToFlowmeter[1]</v>
      </c>
      <c r="I85" t="str">
        <f t="shared" si="3"/>
        <v>1.15</v>
      </c>
    </row>
    <row r="86" spans="1:9">
      <c r="A86" s="31" t="s">
        <v>68</v>
      </c>
      <c r="B86" s="1458">
        <v>2</v>
      </c>
      <c r="C86" s="32" t="s">
        <v>66</v>
      </c>
      <c r="D86" s="36">
        <v>0</v>
      </c>
      <c r="E86" s="40" t="s">
        <v>67</v>
      </c>
      <c r="F86" s="41"/>
      <c r="G86" s="118" t="str">
        <f>"DataToFlowmeter[" &amp; B$86 &amp; "]"</f>
        <v>DataToFlowmeter[2]</v>
      </c>
    </row>
    <row r="87" spans="1:9">
      <c r="A87" s="31" t="s">
        <v>68</v>
      </c>
      <c r="B87" s="1459"/>
      <c r="C87" s="32" t="s">
        <v>66</v>
      </c>
      <c r="D87" s="36">
        <v>1</v>
      </c>
      <c r="E87" s="40" t="s">
        <v>67</v>
      </c>
      <c r="F87" s="41"/>
      <c r="G87" s="118" t="str">
        <f t="shared" ref="G87:G101" si="4">"DataToFlowmeter[" &amp; B$86 &amp; "]"</f>
        <v>DataToFlowmeter[2]</v>
      </c>
    </row>
    <row r="88" spans="1:9">
      <c r="A88" s="31" t="s">
        <v>68</v>
      </c>
      <c r="B88" s="1459"/>
      <c r="C88" s="32" t="s">
        <v>66</v>
      </c>
      <c r="D88" s="36">
        <v>2</v>
      </c>
      <c r="E88" s="40" t="s">
        <v>67</v>
      </c>
      <c r="F88" s="41"/>
      <c r="G88" s="118" t="str">
        <f t="shared" si="4"/>
        <v>DataToFlowmeter[2]</v>
      </c>
    </row>
    <row r="89" spans="1:9">
      <c r="A89" s="31" t="s">
        <v>68</v>
      </c>
      <c r="B89" s="1459"/>
      <c r="C89" s="32" t="s">
        <v>66</v>
      </c>
      <c r="D89" s="36">
        <v>3</v>
      </c>
      <c r="E89" s="40" t="s">
        <v>67</v>
      </c>
      <c r="F89" s="41"/>
      <c r="G89" s="118" t="str">
        <f t="shared" si="4"/>
        <v>DataToFlowmeter[2]</v>
      </c>
    </row>
    <row r="90" spans="1:9">
      <c r="A90" s="31" t="s">
        <v>68</v>
      </c>
      <c r="B90" s="1459"/>
      <c r="C90" s="32" t="s">
        <v>66</v>
      </c>
      <c r="D90" s="36">
        <v>4</v>
      </c>
      <c r="E90" s="40" t="s">
        <v>67</v>
      </c>
      <c r="F90" s="41"/>
      <c r="G90" s="118" t="str">
        <f t="shared" si="4"/>
        <v>DataToFlowmeter[2]</v>
      </c>
    </row>
    <row r="91" spans="1:9">
      <c r="A91" s="31" t="s">
        <v>68</v>
      </c>
      <c r="B91" s="1459"/>
      <c r="C91" s="32" t="s">
        <v>66</v>
      </c>
      <c r="D91" s="36">
        <v>5</v>
      </c>
      <c r="E91" s="40" t="s">
        <v>67</v>
      </c>
      <c r="F91" s="41"/>
      <c r="G91" s="118" t="str">
        <f t="shared" si="4"/>
        <v>DataToFlowmeter[2]</v>
      </c>
    </row>
    <row r="92" spans="1:9">
      <c r="A92" s="31" t="s">
        <v>68</v>
      </c>
      <c r="B92" s="1459"/>
      <c r="C92" s="32" t="s">
        <v>66</v>
      </c>
      <c r="D92" s="36">
        <v>6</v>
      </c>
      <c r="E92" s="40" t="s">
        <v>67</v>
      </c>
      <c r="F92" s="41"/>
      <c r="G92" s="118" t="str">
        <f t="shared" si="4"/>
        <v>DataToFlowmeter[2]</v>
      </c>
    </row>
    <row r="93" spans="1:9">
      <c r="A93" s="31" t="s">
        <v>68</v>
      </c>
      <c r="B93" s="1459"/>
      <c r="C93" s="32" t="s">
        <v>66</v>
      </c>
      <c r="D93" s="36">
        <v>7</v>
      </c>
      <c r="E93" s="40" t="s">
        <v>67</v>
      </c>
      <c r="F93" s="41"/>
      <c r="G93" s="118" t="str">
        <f t="shared" si="4"/>
        <v>DataToFlowmeter[2]</v>
      </c>
    </row>
    <row r="94" spans="1:9">
      <c r="A94" s="31" t="s">
        <v>68</v>
      </c>
      <c r="B94" s="1459"/>
      <c r="C94" s="32" t="s">
        <v>66</v>
      </c>
      <c r="D94" s="36">
        <v>8</v>
      </c>
      <c r="E94" s="40" t="s">
        <v>67</v>
      </c>
      <c r="F94" s="41"/>
      <c r="G94" s="118" t="str">
        <f t="shared" si="4"/>
        <v>DataToFlowmeter[2]</v>
      </c>
    </row>
    <row r="95" spans="1:9">
      <c r="A95" s="31" t="s">
        <v>68</v>
      </c>
      <c r="B95" s="1459"/>
      <c r="C95" s="32" t="s">
        <v>66</v>
      </c>
      <c r="D95" s="36">
        <v>9</v>
      </c>
      <c r="E95" s="40" t="s">
        <v>67</v>
      </c>
      <c r="F95" s="41"/>
      <c r="G95" s="118" t="str">
        <f t="shared" si="4"/>
        <v>DataToFlowmeter[2]</v>
      </c>
    </row>
    <row r="96" spans="1:9">
      <c r="A96" s="31" t="s">
        <v>68</v>
      </c>
      <c r="B96" s="1459"/>
      <c r="C96" s="32" t="s">
        <v>66</v>
      </c>
      <c r="D96" s="36">
        <v>10</v>
      </c>
      <c r="E96" s="40" t="s">
        <v>67</v>
      </c>
      <c r="F96" s="41"/>
      <c r="G96" s="118" t="str">
        <f t="shared" si="4"/>
        <v>DataToFlowmeter[2]</v>
      </c>
    </row>
    <row r="97" spans="1:7">
      <c r="A97" s="31" t="s">
        <v>68</v>
      </c>
      <c r="B97" s="1459"/>
      <c r="C97" s="32" t="s">
        <v>66</v>
      </c>
      <c r="D97" s="36">
        <v>11</v>
      </c>
      <c r="E97" s="40" t="s">
        <v>67</v>
      </c>
      <c r="F97" s="41"/>
      <c r="G97" s="118" t="str">
        <f t="shared" si="4"/>
        <v>DataToFlowmeter[2]</v>
      </c>
    </row>
    <row r="98" spans="1:7">
      <c r="A98" s="31" t="s">
        <v>68</v>
      </c>
      <c r="B98" s="1459"/>
      <c r="C98" s="32" t="s">
        <v>66</v>
      </c>
      <c r="D98" s="36">
        <v>12</v>
      </c>
      <c r="E98" s="40" t="s">
        <v>67</v>
      </c>
      <c r="F98" s="41"/>
      <c r="G98" s="118" t="str">
        <f t="shared" si="4"/>
        <v>DataToFlowmeter[2]</v>
      </c>
    </row>
    <row r="99" spans="1:7">
      <c r="A99" s="31" t="s">
        <v>68</v>
      </c>
      <c r="B99" s="1459"/>
      <c r="C99" s="32" t="s">
        <v>66</v>
      </c>
      <c r="D99" s="36">
        <v>13</v>
      </c>
      <c r="E99" s="40" t="s">
        <v>67</v>
      </c>
      <c r="F99" s="41"/>
      <c r="G99" s="118" t="str">
        <f t="shared" si="4"/>
        <v>DataToFlowmeter[2]</v>
      </c>
    </row>
    <row r="100" spans="1:7">
      <c r="A100" s="31" t="s">
        <v>68</v>
      </c>
      <c r="B100" s="1459"/>
      <c r="C100" s="32" t="s">
        <v>66</v>
      </c>
      <c r="D100" s="36">
        <v>14</v>
      </c>
      <c r="E100" s="40" t="s">
        <v>67</v>
      </c>
      <c r="F100" s="41"/>
      <c r="G100" s="118" t="str">
        <f t="shared" si="4"/>
        <v>DataToFlowmeter[2]</v>
      </c>
    </row>
    <row r="101" spans="1:7">
      <c r="A101" s="31" t="s">
        <v>68</v>
      </c>
      <c r="B101" s="1460"/>
      <c r="C101" s="32" t="s">
        <v>66</v>
      </c>
      <c r="D101" s="36">
        <v>15</v>
      </c>
      <c r="E101" s="40" t="s">
        <v>67</v>
      </c>
      <c r="F101" s="41"/>
      <c r="G101" s="118" t="str">
        <f t="shared" si="4"/>
        <v>DataToFlowmeter[2]</v>
      </c>
    </row>
    <row r="102" spans="1:7">
      <c r="A102" s="31" t="s">
        <v>68</v>
      </c>
      <c r="B102" s="1458">
        <v>3</v>
      </c>
      <c r="C102" s="32" t="s">
        <v>66</v>
      </c>
      <c r="D102" s="36">
        <v>0</v>
      </c>
      <c r="E102" s="40" t="s">
        <v>67</v>
      </c>
      <c r="F102" s="41"/>
      <c r="G102" s="118" t="str">
        <f>"DataToFlowmeter[" &amp; B$102 &amp; "]"</f>
        <v>DataToFlowmeter[3]</v>
      </c>
    </row>
    <row r="103" spans="1:7">
      <c r="A103" s="31" t="s">
        <v>68</v>
      </c>
      <c r="B103" s="1459"/>
      <c r="C103" s="32" t="s">
        <v>66</v>
      </c>
      <c r="D103" s="36">
        <v>1</v>
      </c>
      <c r="E103" s="40" t="s">
        <v>67</v>
      </c>
      <c r="F103" s="41"/>
      <c r="G103" s="118" t="str">
        <f t="shared" ref="G103:G117" si="5">"DataToFlowmeter[" &amp; B$102 &amp; "]"</f>
        <v>DataToFlowmeter[3]</v>
      </c>
    </row>
    <row r="104" spans="1:7">
      <c r="A104" s="31" t="s">
        <v>68</v>
      </c>
      <c r="B104" s="1459"/>
      <c r="C104" s="32" t="s">
        <v>66</v>
      </c>
      <c r="D104" s="36">
        <v>2</v>
      </c>
      <c r="E104" s="40" t="s">
        <v>67</v>
      </c>
      <c r="F104" s="41"/>
      <c r="G104" s="118" t="str">
        <f t="shared" si="5"/>
        <v>DataToFlowmeter[3]</v>
      </c>
    </row>
    <row r="105" spans="1:7">
      <c r="A105" s="31" t="s">
        <v>68</v>
      </c>
      <c r="B105" s="1459"/>
      <c r="C105" s="32" t="s">
        <v>66</v>
      </c>
      <c r="D105" s="36">
        <v>3</v>
      </c>
      <c r="E105" s="40" t="s">
        <v>67</v>
      </c>
      <c r="F105" s="41"/>
      <c r="G105" s="118" t="str">
        <f t="shared" si="5"/>
        <v>DataToFlowmeter[3]</v>
      </c>
    </row>
    <row r="106" spans="1:7">
      <c r="A106" s="31" t="s">
        <v>68</v>
      </c>
      <c r="B106" s="1459"/>
      <c r="C106" s="32" t="s">
        <v>66</v>
      </c>
      <c r="D106" s="36">
        <v>4</v>
      </c>
      <c r="E106" s="40" t="s">
        <v>67</v>
      </c>
      <c r="F106" s="41"/>
      <c r="G106" s="118" t="str">
        <f t="shared" si="5"/>
        <v>DataToFlowmeter[3]</v>
      </c>
    </row>
    <row r="107" spans="1:7">
      <c r="A107" s="31" t="s">
        <v>68</v>
      </c>
      <c r="B107" s="1459"/>
      <c r="C107" s="32" t="s">
        <v>66</v>
      </c>
      <c r="D107" s="36">
        <v>5</v>
      </c>
      <c r="E107" s="40" t="s">
        <v>67</v>
      </c>
      <c r="F107" s="41"/>
      <c r="G107" s="118" t="str">
        <f t="shared" si="5"/>
        <v>DataToFlowmeter[3]</v>
      </c>
    </row>
    <row r="108" spans="1:7">
      <c r="A108" s="31" t="s">
        <v>68</v>
      </c>
      <c r="B108" s="1459"/>
      <c r="C108" s="32" t="s">
        <v>66</v>
      </c>
      <c r="D108" s="36">
        <v>6</v>
      </c>
      <c r="E108" s="40" t="s">
        <v>67</v>
      </c>
      <c r="F108" s="41"/>
      <c r="G108" s="118" t="str">
        <f t="shared" si="5"/>
        <v>DataToFlowmeter[3]</v>
      </c>
    </row>
    <row r="109" spans="1:7">
      <c r="A109" s="31" t="s">
        <v>68</v>
      </c>
      <c r="B109" s="1459"/>
      <c r="C109" s="32" t="s">
        <v>66</v>
      </c>
      <c r="D109" s="36">
        <v>7</v>
      </c>
      <c r="E109" s="40" t="s">
        <v>67</v>
      </c>
      <c r="F109" s="41"/>
      <c r="G109" s="118" t="str">
        <f t="shared" si="5"/>
        <v>DataToFlowmeter[3]</v>
      </c>
    </row>
    <row r="110" spans="1:7">
      <c r="A110" s="31" t="s">
        <v>68</v>
      </c>
      <c r="B110" s="1459"/>
      <c r="C110" s="32" t="s">
        <v>66</v>
      </c>
      <c r="D110" s="36">
        <v>8</v>
      </c>
      <c r="E110" s="40" t="s">
        <v>67</v>
      </c>
      <c r="F110" s="41"/>
      <c r="G110" s="118" t="str">
        <f t="shared" si="5"/>
        <v>DataToFlowmeter[3]</v>
      </c>
    </row>
    <row r="111" spans="1:7">
      <c r="A111" s="31" t="s">
        <v>68</v>
      </c>
      <c r="B111" s="1459"/>
      <c r="C111" s="32" t="s">
        <v>66</v>
      </c>
      <c r="D111" s="36">
        <v>9</v>
      </c>
      <c r="E111" s="40" t="s">
        <v>67</v>
      </c>
      <c r="F111" s="41"/>
      <c r="G111" s="118" t="str">
        <f t="shared" si="5"/>
        <v>DataToFlowmeter[3]</v>
      </c>
    </row>
    <row r="112" spans="1:7">
      <c r="A112" s="31" t="s">
        <v>68</v>
      </c>
      <c r="B112" s="1459"/>
      <c r="C112" s="32" t="s">
        <v>66</v>
      </c>
      <c r="D112" s="36">
        <v>10</v>
      </c>
      <c r="E112" s="40" t="s">
        <v>67</v>
      </c>
      <c r="F112" s="41"/>
      <c r="G112" s="118" t="str">
        <f t="shared" si="5"/>
        <v>DataToFlowmeter[3]</v>
      </c>
    </row>
    <row r="113" spans="1:7">
      <c r="A113" s="31" t="s">
        <v>68</v>
      </c>
      <c r="B113" s="1459"/>
      <c r="C113" s="32" t="s">
        <v>66</v>
      </c>
      <c r="D113" s="36">
        <v>11</v>
      </c>
      <c r="E113" s="40" t="s">
        <v>67</v>
      </c>
      <c r="F113" s="41"/>
      <c r="G113" s="118" t="str">
        <f t="shared" si="5"/>
        <v>DataToFlowmeter[3]</v>
      </c>
    </row>
    <row r="114" spans="1:7">
      <c r="A114" s="31" t="s">
        <v>68</v>
      </c>
      <c r="B114" s="1459"/>
      <c r="C114" s="32" t="s">
        <v>66</v>
      </c>
      <c r="D114" s="36">
        <v>12</v>
      </c>
      <c r="E114" s="40" t="s">
        <v>67</v>
      </c>
      <c r="F114" s="41"/>
      <c r="G114" s="118" t="str">
        <f t="shared" si="5"/>
        <v>DataToFlowmeter[3]</v>
      </c>
    </row>
    <row r="115" spans="1:7">
      <c r="A115" s="31" t="s">
        <v>68</v>
      </c>
      <c r="B115" s="1459"/>
      <c r="C115" s="32" t="s">
        <v>66</v>
      </c>
      <c r="D115" s="36">
        <v>13</v>
      </c>
      <c r="E115" s="40" t="s">
        <v>67</v>
      </c>
      <c r="F115" s="41"/>
      <c r="G115" s="118" t="str">
        <f t="shared" si="5"/>
        <v>DataToFlowmeter[3]</v>
      </c>
    </row>
    <row r="116" spans="1:7">
      <c r="A116" s="31" t="s">
        <v>68</v>
      </c>
      <c r="B116" s="1459"/>
      <c r="C116" s="32" t="s">
        <v>66</v>
      </c>
      <c r="D116" s="36">
        <v>14</v>
      </c>
      <c r="E116" s="40" t="s">
        <v>67</v>
      </c>
      <c r="F116" s="41"/>
      <c r="G116" s="118" t="str">
        <f t="shared" si="5"/>
        <v>DataToFlowmeter[3]</v>
      </c>
    </row>
    <row r="117" spans="1:7">
      <c r="A117" s="31" t="s">
        <v>68</v>
      </c>
      <c r="B117" s="1460"/>
      <c r="C117" s="32" t="s">
        <v>66</v>
      </c>
      <c r="D117" s="36">
        <v>15</v>
      </c>
      <c r="E117" s="40" t="s">
        <v>67</v>
      </c>
      <c r="F117" s="41"/>
      <c r="G117" s="118" t="str">
        <f t="shared" si="5"/>
        <v>DataToFlowmeter[3]</v>
      </c>
    </row>
    <row r="118" spans="1:7">
      <c r="A118" s="31" t="s">
        <v>68</v>
      </c>
      <c r="B118" s="32">
        <v>4</v>
      </c>
      <c r="C118" s="32" t="s">
        <v>64</v>
      </c>
      <c r="D118" s="36"/>
      <c r="E118" s="40" t="s">
        <v>67</v>
      </c>
      <c r="F118" s="41"/>
      <c r="G118" s="35" t="str">
        <f>"DataToFlowmeter[" &amp; B118 &amp; "]"</f>
        <v>DataToFlowmeter[4]</v>
      </c>
    </row>
    <row r="119" spans="1:7">
      <c r="A119" s="31" t="s">
        <v>68</v>
      </c>
      <c r="B119" s="32">
        <v>5</v>
      </c>
      <c r="C119" s="32" t="s">
        <v>64</v>
      </c>
      <c r="D119" s="36"/>
      <c r="E119" s="40" t="s">
        <v>67</v>
      </c>
      <c r="F119" s="41"/>
      <c r="G119" s="35" t="str">
        <f t="shared" ref="G119:G163" si="6">"DataToFlowmeter[" &amp; B119 &amp; "]"</f>
        <v>DataToFlowmeter[5]</v>
      </c>
    </row>
    <row r="120" spans="1:7">
      <c r="A120" s="31" t="s">
        <v>68</v>
      </c>
      <c r="B120" s="32">
        <v>6</v>
      </c>
      <c r="C120" s="32" t="s">
        <v>64</v>
      </c>
      <c r="D120" s="36"/>
      <c r="E120" s="40" t="s">
        <v>67</v>
      </c>
      <c r="F120" s="41"/>
      <c r="G120" s="35" t="str">
        <f t="shared" si="6"/>
        <v>DataToFlowmeter[6]</v>
      </c>
    </row>
    <row r="121" spans="1:7">
      <c r="A121" s="31" t="s">
        <v>68</v>
      </c>
      <c r="B121" s="32">
        <v>7</v>
      </c>
      <c r="C121" s="32" t="s">
        <v>64</v>
      </c>
      <c r="D121" s="36"/>
      <c r="E121" s="40" t="s">
        <v>67</v>
      </c>
      <c r="F121" s="41"/>
      <c r="G121" s="35" t="str">
        <f t="shared" si="6"/>
        <v>DataToFlowmeter[7]</v>
      </c>
    </row>
    <row r="122" spans="1:7">
      <c r="A122" s="31" t="s">
        <v>68</v>
      </c>
      <c r="B122" s="32">
        <v>8</v>
      </c>
      <c r="C122" s="32" t="s">
        <v>64</v>
      </c>
      <c r="D122" s="36"/>
      <c r="E122" s="40" t="s">
        <v>67</v>
      </c>
      <c r="F122" s="41"/>
      <c r="G122" s="35" t="str">
        <f t="shared" si="6"/>
        <v>DataToFlowmeter[8]</v>
      </c>
    </row>
    <row r="123" spans="1:7">
      <c r="A123" s="31" t="s">
        <v>68</v>
      </c>
      <c r="B123" s="32">
        <v>9</v>
      </c>
      <c r="C123" s="32" t="s">
        <v>64</v>
      </c>
      <c r="D123" s="36"/>
      <c r="E123" s="40" t="s">
        <v>67</v>
      </c>
      <c r="F123" s="41"/>
      <c r="G123" s="35" t="str">
        <f t="shared" si="6"/>
        <v>DataToFlowmeter[9]</v>
      </c>
    </row>
    <row r="124" spans="1:7">
      <c r="A124" s="31" t="s">
        <v>68</v>
      </c>
      <c r="B124" s="32">
        <v>10</v>
      </c>
      <c r="C124" s="32" t="s">
        <v>64</v>
      </c>
      <c r="D124" s="36"/>
      <c r="E124" s="40" t="s">
        <v>67</v>
      </c>
      <c r="F124" s="41"/>
      <c r="G124" s="35" t="str">
        <f t="shared" si="6"/>
        <v>DataToFlowmeter[10]</v>
      </c>
    </row>
    <row r="125" spans="1:7">
      <c r="A125" s="31" t="s">
        <v>68</v>
      </c>
      <c r="B125" s="32">
        <v>11</v>
      </c>
      <c r="C125" s="32" t="s">
        <v>64</v>
      </c>
      <c r="D125" s="36"/>
      <c r="E125" s="40" t="s">
        <v>67</v>
      </c>
      <c r="F125" s="41"/>
      <c r="G125" s="35" t="str">
        <f t="shared" si="6"/>
        <v>DataToFlowmeter[11]</v>
      </c>
    </row>
    <row r="126" spans="1:7">
      <c r="A126" s="31" t="s">
        <v>68</v>
      </c>
      <c r="B126" s="32">
        <v>12</v>
      </c>
      <c r="C126" s="32" t="s">
        <v>64</v>
      </c>
      <c r="D126" s="36"/>
      <c r="E126" s="40" t="s">
        <v>67</v>
      </c>
      <c r="F126" s="41"/>
      <c r="G126" s="35" t="str">
        <f t="shared" si="6"/>
        <v>DataToFlowmeter[12]</v>
      </c>
    </row>
    <row r="127" spans="1:7">
      <c r="A127" s="31" t="s">
        <v>68</v>
      </c>
      <c r="B127" s="32">
        <v>13</v>
      </c>
      <c r="C127" s="32" t="s">
        <v>64</v>
      </c>
      <c r="D127" s="36"/>
      <c r="E127" s="40" t="s">
        <v>67</v>
      </c>
      <c r="F127" s="41"/>
      <c r="G127" s="35" t="str">
        <f t="shared" si="6"/>
        <v>DataToFlowmeter[13]</v>
      </c>
    </row>
    <row r="128" spans="1:7">
      <c r="A128" s="31" t="s">
        <v>68</v>
      </c>
      <c r="B128" s="32">
        <v>14</v>
      </c>
      <c r="C128" s="32" t="s">
        <v>64</v>
      </c>
      <c r="D128" s="36"/>
      <c r="E128" s="40" t="s">
        <v>67</v>
      </c>
      <c r="F128" s="41"/>
      <c r="G128" s="35" t="str">
        <f t="shared" si="6"/>
        <v>DataToFlowmeter[14]</v>
      </c>
    </row>
    <row r="129" spans="1:7">
      <c r="A129" s="31" t="s">
        <v>68</v>
      </c>
      <c r="B129" s="32">
        <v>15</v>
      </c>
      <c r="C129" s="32" t="s">
        <v>64</v>
      </c>
      <c r="D129" s="36"/>
      <c r="E129" s="40" t="s">
        <v>67</v>
      </c>
      <c r="F129" s="41"/>
      <c r="G129" s="35" t="str">
        <f t="shared" si="6"/>
        <v>DataToFlowmeter[15]</v>
      </c>
    </row>
    <row r="130" spans="1:7">
      <c r="A130" s="31" t="s">
        <v>68</v>
      </c>
      <c r="B130" s="32">
        <v>16</v>
      </c>
      <c r="C130" s="32" t="s">
        <v>64</v>
      </c>
      <c r="D130" s="36"/>
      <c r="E130" s="40" t="s">
        <v>67</v>
      </c>
      <c r="F130" s="41"/>
      <c r="G130" s="35" t="str">
        <f t="shared" si="6"/>
        <v>DataToFlowmeter[16]</v>
      </c>
    </row>
    <row r="131" spans="1:7">
      <c r="A131" s="31" t="s">
        <v>68</v>
      </c>
      <c r="B131" s="32">
        <v>17</v>
      </c>
      <c r="C131" s="32" t="s">
        <v>64</v>
      </c>
      <c r="D131" s="36"/>
      <c r="E131" s="40" t="s">
        <v>67</v>
      </c>
      <c r="F131" s="41"/>
      <c r="G131" s="35" t="str">
        <f t="shared" si="6"/>
        <v>DataToFlowmeter[17]</v>
      </c>
    </row>
    <row r="132" spans="1:7">
      <c r="A132" s="31" t="s">
        <v>68</v>
      </c>
      <c r="B132" s="32">
        <v>18</v>
      </c>
      <c r="C132" s="32" t="s">
        <v>64</v>
      </c>
      <c r="D132" s="36"/>
      <c r="E132" s="40" t="s">
        <v>67</v>
      </c>
      <c r="F132" s="41"/>
      <c r="G132" s="35" t="str">
        <f t="shared" si="6"/>
        <v>DataToFlowmeter[18]</v>
      </c>
    </row>
    <row r="133" spans="1:7">
      <c r="A133" s="31" t="s">
        <v>68</v>
      </c>
      <c r="B133" s="32">
        <v>19</v>
      </c>
      <c r="C133" s="32" t="s">
        <v>64</v>
      </c>
      <c r="D133" s="36"/>
      <c r="E133" s="40" t="s">
        <v>67</v>
      </c>
      <c r="F133" s="41"/>
      <c r="G133" s="35" t="str">
        <f t="shared" si="6"/>
        <v>DataToFlowmeter[19]</v>
      </c>
    </row>
    <row r="134" spans="1:7">
      <c r="A134" s="31" t="s">
        <v>68</v>
      </c>
      <c r="B134" s="32">
        <v>20</v>
      </c>
      <c r="C134" s="32" t="s">
        <v>64</v>
      </c>
      <c r="D134" s="36"/>
      <c r="E134" s="40" t="s">
        <v>67</v>
      </c>
      <c r="F134" s="41"/>
      <c r="G134" s="35" t="str">
        <f t="shared" si="6"/>
        <v>DataToFlowmeter[20]</v>
      </c>
    </row>
    <row r="135" spans="1:7">
      <c r="A135" s="31" t="s">
        <v>68</v>
      </c>
      <c r="B135" s="32">
        <v>21</v>
      </c>
      <c r="C135" s="32" t="s">
        <v>64</v>
      </c>
      <c r="D135" s="36"/>
      <c r="E135" s="40" t="s">
        <v>67</v>
      </c>
      <c r="F135" s="41"/>
      <c r="G135" s="35" t="str">
        <f t="shared" si="6"/>
        <v>DataToFlowmeter[21]</v>
      </c>
    </row>
    <row r="136" spans="1:7">
      <c r="A136" s="31" t="s">
        <v>68</v>
      </c>
      <c r="B136" s="32">
        <v>22</v>
      </c>
      <c r="C136" s="32" t="s">
        <v>64</v>
      </c>
      <c r="D136" s="36"/>
      <c r="E136" s="40" t="s">
        <v>67</v>
      </c>
      <c r="F136" s="41"/>
      <c r="G136" s="35" t="str">
        <f t="shared" si="6"/>
        <v>DataToFlowmeter[22]</v>
      </c>
    </row>
    <row r="137" spans="1:7">
      <c r="A137" s="31" t="s">
        <v>68</v>
      </c>
      <c r="B137" s="32">
        <v>23</v>
      </c>
      <c r="C137" s="32" t="s">
        <v>64</v>
      </c>
      <c r="D137" s="36"/>
      <c r="E137" s="40" t="s">
        <v>67</v>
      </c>
      <c r="F137" s="41"/>
      <c r="G137" s="35" t="str">
        <f t="shared" si="6"/>
        <v>DataToFlowmeter[23]</v>
      </c>
    </row>
    <row r="138" spans="1:7">
      <c r="A138" s="31" t="s">
        <v>68</v>
      </c>
      <c r="B138" s="32">
        <v>24</v>
      </c>
      <c r="C138" s="32" t="s">
        <v>64</v>
      </c>
      <c r="D138" s="36"/>
      <c r="E138" s="40" t="s">
        <v>67</v>
      </c>
      <c r="F138" s="41"/>
      <c r="G138" s="35" t="str">
        <f t="shared" si="6"/>
        <v>DataToFlowmeter[24]</v>
      </c>
    </row>
    <row r="139" spans="1:7">
      <c r="A139" s="31" t="s">
        <v>68</v>
      </c>
      <c r="B139" s="32">
        <v>25</v>
      </c>
      <c r="C139" s="32" t="s">
        <v>64</v>
      </c>
      <c r="D139" s="36"/>
      <c r="E139" s="40" t="s">
        <v>67</v>
      </c>
      <c r="F139" s="41"/>
      <c r="G139" s="35" t="str">
        <f t="shared" si="6"/>
        <v>DataToFlowmeter[25]</v>
      </c>
    </row>
    <row r="140" spans="1:7">
      <c r="A140" s="31" t="s">
        <v>68</v>
      </c>
      <c r="B140" s="32">
        <v>26</v>
      </c>
      <c r="C140" s="32" t="s">
        <v>64</v>
      </c>
      <c r="D140" s="36"/>
      <c r="E140" s="40" t="s">
        <v>67</v>
      </c>
      <c r="F140" s="41"/>
      <c r="G140" s="35" t="str">
        <f t="shared" si="6"/>
        <v>DataToFlowmeter[26]</v>
      </c>
    </row>
    <row r="141" spans="1:7">
      <c r="A141" s="31" t="s">
        <v>68</v>
      </c>
      <c r="B141" s="32">
        <v>27</v>
      </c>
      <c r="C141" s="32" t="s">
        <v>64</v>
      </c>
      <c r="D141" s="36"/>
      <c r="E141" s="40" t="s">
        <v>67</v>
      </c>
      <c r="F141" s="41"/>
      <c r="G141" s="35" t="str">
        <f t="shared" si="6"/>
        <v>DataToFlowmeter[27]</v>
      </c>
    </row>
    <row r="142" spans="1:7">
      <c r="A142" s="31" t="s">
        <v>68</v>
      </c>
      <c r="B142" s="32">
        <v>28</v>
      </c>
      <c r="C142" s="32" t="s">
        <v>64</v>
      </c>
      <c r="D142" s="36"/>
      <c r="E142" s="40" t="s">
        <v>67</v>
      </c>
      <c r="F142" s="41"/>
      <c r="G142" s="35" t="str">
        <f t="shared" si="6"/>
        <v>DataToFlowmeter[28]</v>
      </c>
    </row>
    <row r="143" spans="1:7">
      <c r="A143" s="31" t="s">
        <v>68</v>
      </c>
      <c r="B143" s="32">
        <v>29</v>
      </c>
      <c r="C143" s="32" t="s">
        <v>64</v>
      </c>
      <c r="D143" s="36"/>
      <c r="E143" s="40" t="s">
        <v>67</v>
      </c>
      <c r="F143" s="41"/>
      <c r="G143" s="35" t="str">
        <f t="shared" si="6"/>
        <v>DataToFlowmeter[29]</v>
      </c>
    </row>
    <row r="144" spans="1:7">
      <c r="A144" s="31" t="s">
        <v>68</v>
      </c>
      <c r="B144" s="32">
        <v>30</v>
      </c>
      <c r="C144" s="32" t="s">
        <v>64</v>
      </c>
      <c r="D144" s="36"/>
      <c r="E144" s="40" t="s">
        <v>67</v>
      </c>
      <c r="F144" s="41"/>
      <c r="G144" s="35" t="str">
        <f t="shared" si="6"/>
        <v>DataToFlowmeter[30]</v>
      </c>
    </row>
    <row r="145" spans="1:7">
      <c r="A145" s="31" t="s">
        <v>68</v>
      </c>
      <c r="B145" s="32">
        <v>31</v>
      </c>
      <c r="C145" s="32" t="s">
        <v>64</v>
      </c>
      <c r="D145" s="36"/>
      <c r="E145" s="40" t="s">
        <v>67</v>
      </c>
      <c r="F145" s="41"/>
      <c r="G145" s="35" t="str">
        <f t="shared" si="6"/>
        <v>DataToFlowmeter[31]</v>
      </c>
    </row>
    <row r="146" spans="1:7">
      <c r="A146" s="31" t="s">
        <v>68</v>
      </c>
      <c r="B146" s="32">
        <v>32</v>
      </c>
      <c r="C146" s="32" t="s">
        <v>64</v>
      </c>
      <c r="D146" s="36"/>
      <c r="E146" s="40" t="s">
        <v>67</v>
      </c>
      <c r="F146" s="41"/>
      <c r="G146" s="35" t="str">
        <f t="shared" si="6"/>
        <v>DataToFlowmeter[32]</v>
      </c>
    </row>
    <row r="147" spans="1:7">
      <c r="A147" s="31" t="s">
        <v>68</v>
      </c>
      <c r="B147" s="32">
        <v>33</v>
      </c>
      <c r="C147" s="32" t="s">
        <v>64</v>
      </c>
      <c r="D147" s="36"/>
      <c r="E147" s="40" t="s">
        <v>67</v>
      </c>
      <c r="F147" s="41"/>
      <c r="G147" s="35" t="str">
        <f t="shared" si="6"/>
        <v>DataToFlowmeter[33]</v>
      </c>
    </row>
    <row r="148" spans="1:7">
      <c r="A148" s="31" t="s">
        <v>68</v>
      </c>
      <c r="B148" s="32">
        <v>34</v>
      </c>
      <c r="C148" s="32" t="s">
        <v>64</v>
      </c>
      <c r="D148" s="36"/>
      <c r="E148" s="40" t="s">
        <v>67</v>
      </c>
      <c r="F148" s="41"/>
      <c r="G148" s="35" t="str">
        <f t="shared" si="6"/>
        <v>DataToFlowmeter[34]</v>
      </c>
    </row>
    <row r="149" spans="1:7">
      <c r="A149" s="31" t="s">
        <v>68</v>
      </c>
      <c r="B149" s="32">
        <v>35</v>
      </c>
      <c r="C149" s="32" t="s">
        <v>64</v>
      </c>
      <c r="D149" s="36"/>
      <c r="E149" s="40" t="s">
        <v>67</v>
      </c>
      <c r="F149" s="41"/>
      <c r="G149" s="35" t="str">
        <f t="shared" si="6"/>
        <v>DataToFlowmeter[35]</v>
      </c>
    </row>
    <row r="150" spans="1:7">
      <c r="A150" s="31" t="s">
        <v>68</v>
      </c>
      <c r="B150" s="32">
        <v>36</v>
      </c>
      <c r="C150" s="32" t="s">
        <v>64</v>
      </c>
      <c r="D150" s="36"/>
      <c r="E150" s="40" t="s">
        <v>67</v>
      </c>
      <c r="F150" s="41"/>
      <c r="G150" s="35" t="str">
        <f t="shared" si="6"/>
        <v>DataToFlowmeter[36]</v>
      </c>
    </row>
    <row r="151" spans="1:7">
      <c r="A151" s="31" t="s">
        <v>68</v>
      </c>
      <c r="B151" s="32">
        <v>37</v>
      </c>
      <c r="C151" s="32" t="s">
        <v>64</v>
      </c>
      <c r="D151" s="36"/>
      <c r="E151" s="40" t="s">
        <v>67</v>
      </c>
      <c r="F151" s="41"/>
      <c r="G151" s="35" t="str">
        <f t="shared" si="6"/>
        <v>DataToFlowmeter[37]</v>
      </c>
    </row>
    <row r="152" spans="1:7">
      <c r="A152" s="31" t="s">
        <v>68</v>
      </c>
      <c r="B152" s="32">
        <v>38</v>
      </c>
      <c r="C152" s="32" t="s">
        <v>64</v>
      </c>
      <c r="D152" s="36"/>
      <c r="E152" s="40" t="s">
        <v>67</v>
      </c>
      <c r="F152" s="41"/>
      <c r="G152" s="35" t="str">
        <f t="shared" si="6"/>
        <v>DataToFlowmeter[38]</v>
      </c>
    </row>
    <row r="153" spans="1:7">
      <c r="A153" s="31" t="s">
        <v>68</v>
      </c>
      <c r="B153" s="32">
        <v>39</v>
      </c>
      <c r="C153" s="32" t="s">
        <v>64</v>
      </c>
      <c r="D153" s="36"/>
      <c r="E153" s="40" t="s">
        <v>67</v>
      </c>
      <c r="F153" s="41"/>
      <c r="G153" s="35" t="str">
        <f t="shared" si="6"/>
        <v>DataToFlowmeter[39]</v>
      </c>
    </row>
    <row r="154" spans="1:7">
      <c r="A154" s="31" t="s">
        <v>68</v>
      </c>
      <c r="B154" s="32">
        <v>40</v>
      </c>
      <c r="C154" s="32" t="s">
        <v>64</v>
      </c>
      <c r="D154" s="36"/>
      <c r="E154" s="40" t="s">
        <v>67</v>
      </c>
      <c r="F154" s="41"/>
      <c r="G154" s="35" t="str">
        <f t="shared" si="6"/>
        <v>DataToFlowmeter[40]</v>
      </c>
    </row>
    <row r="155" spans="1:7">
      <c r="A155" s="31" t="s">
        <v>68</v>
      </c>
      <c r="B155" s="32">
        <v>41</v>
      </c>
      <c r="C155" s="32" t="s">
        <v>64</v>
      </c>
      <c r="D155" s="36"/>
      <c r="E155" s="40" t="s">
        <v>67</v>
      </c>
      <c r="F155" s="41"/>
      <c r="G155" s="35" t="str">
        <f t="shared" si="6"/>
        <v>DataToFlowmeter[41]</v>
      </c>
    </row>
    <row r="156" spans="1:7">
      <c r="A156" s="31" t="s">
        <v>68</v>
      </c>
      <c r="B156" s="32">
        <v>42</v>
      </c>
      <c r="C156" s="32" t="s">
        <v>64</v>
      </c>
      <c r="D156" s="36"/>
      <c r="E156" s="40" t="s">
        <v>67</v>
      </c>
      <c r="F156" s="41"/>
      <c r="G156" s="35" t="str">
        <f t="shared" si="6"/>
        <v>DataToFlowmeter[42]</v>
      </c>
    </row>
    <row r="157" spans="1:7">
      <c r="A157" s="31" t="s">
        <v>68</v>
      </c>
      <c r="B157" s="32">
        <v>43</v>
      </c>
      <c r="C157" s="32" t="s">
        <v>64</v>
      </c>
      <c r="D157" s="36"/>
      <c r="E157" s="40" t="s">
        <v>67</v>
      </c>
      <c r="F157" s="41"/>
      <c r="G157" s="35" t="str">
        <f t="shared" si="6"/>
        <v>DataToFlowmeter[43]</v>
      </c>
    </row>
    <row r="158" spans="1:7">
      <c r="A158" s="31" t="s">
        <v>68</v>
      </c>
      <c r="B158" s="32">
        <v>44</v>
      </c>
      <c r="C158" s="32" t="s">
        <v>64</v>
      </c>
      <c r="D158" s="36"/>
      <c r="E158" s="40" t="s">
        <v>67</v>
      </c>
      <c r="F158" s="41"/>
      <c r="G158" s="35" t="str">
        <f t="shared" si="6"/>
        <v>DataToFlowmeter[44]</v>
      </c>
    </row>
    <row r="159" spans="1:7">
      <c r="A159" s="31" t="s">
        <v>68</v>
      </c>
      <c r="B159" s="32">
        <v>45</v>
      </c>
      <c r="C159" s="32" t="s">
        <v>64</v>
      </c>
      <c r="D159" s="36"/>
      <c r="E159" s="40" t="s">
        <v>67</v>
      </c>
      <c r="F159" s="41"/>
      <c r="G159" s="35" t="str">
        <f t="shared" si="6"/>
        <v>DataToFlowmeter[45]</v>
      </c>
    </row>
    <row r="160" spans="1:7">
      <c r="A160" s="31" t="s">
        <v>68</v>
      </c>
      <c r="B160" s="32">
        <v>46</v>
      </c>
      <c r="C160" s="32" t="s">
        <v>64</v>
      </c>
      <c r="D160" s="36"/>
      <c r="E160" s="40" t="s">
        <v>67</v>
      </c>
      <c r="F160" s="41"/>
      <c r="G160" s="35" t="str">
        <f t="shared" si="6"/>
        <v>DataToFlowmeter[46]</v>
      </c>
    </row>
    <row r="161" spans="1:7">
      <c r="A161" s="31" t="s">
        <v>68</v>
      </c>
      <c r="B161" s="32">
        <v>47</v>
      </c>
      <c r="C161" s="32" t="s">
        <v>64</v>
      </c>
      <c r="D161" s="36"/>
      <c r="E161" s="40" t="s">
        <v>67</v>
      </c>
      <c r="F161" s="41"/>
      <c r="G161" s="35" t="str">
        <f t="shared" si="6"/>
        <v>DataToFlowmeter[47]</v>
      </c>
    </row>
    <row r="162" spans="1:7">
      <c r="A162" s="31" t="s">
        <v>68</v>
      </c>
      <c r="B162" s="32">
        <v>48</v>
      </c>
      <c r="C162" s="32" t="s">
        <v>64</v>
      </c>
      <c r="D162" s="36"/>
      <c r="E162" s="40" t="s">
        <v>67</v>
      </c>
      <c r="F162" s="41"/>
      <c r="G162" s="35" t="str">
        <f t="shared" si="6"/>
        <v>DataToFlowmeter[48]</v>
      </c>
    </row>
    <row r="163" spans="1:7" ht="15.75" thickBot="1">
      <c r="A163" s="49" t="s">
        <v>68</v>
      </c>
      <c r="B163" s="50">
        <v>49</v>
      </c>
      <c r="C163" s="50" t="s">
        <v>64</v>
      </c>
      <c r="D163" s="51"/>
      <c r="E163" s="52" t="s">
        <v>67</v>
      </c>
      <c r="F163" s="53"/>
      <c r="G163" s="35" t="str">
        <f t="shared" si="6"/>
        <v>DataToFlowmeter[49]</v>
      </c>
    </row>
  </sheetData>
  <mergeCells count="11">
    <mergeCell ref="G4:G19"/>
    <mergeCell ref="B20:B35"/>
    <mergeCell ref="G20:G35"/>
    <mergeCell ref="B36:B51"/>
    <mergeCell ref="G36:G51"/>
    <mergeCell ref="A68:F68"/>
    <mergeCell ref="B70:B85"/>
    <mergeCell ref="B86:B101"/>
    <mergeCell ref="B102:B117"/>
    <mergeCell ref="A2:F2"/>
    <mergeCell ref="B4:B19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10696-1880-42BA-9994-AC22F903B57B}">
  <sheetPr codeName="Лист9">
    <tabColor theme="8" tint="0.39997558519241921"/>
  </sheetPr>
  <dimension ref="A1:I163"/>
  <sheetViews>
    <sheetView workbookViewId="0">
      <selection activeCell="E52" sqref="E52"/>
    </sheetView>
  </sheetViews>
  <sheetFormatPr defaultRowHeight="15"/>
  <cols>
    <col min="1" max="1" width="13.85546875" bestFit="1" customWidth="1"/>
    <col min="3" max="3" width="12.85546875" bestFit="1" customWidth="1"/>
    <col min="5" max="5" width="83.140625" bestFit="1" customWidth="1"/>
    <col min="6" max="6" width="13.42578125" bestFit="1" customWidth="1"/>
    <col min="7" max="7" width="22.7109375" bestFit="1" customWidth="1"/>
    <col min="8" max="8" width="21.8554687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194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"DataFromBuSharKran[" &amp; B3-50 &amp; "]"</f>
        <v>DataFromBuSharKran[0]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t="s">
        <v>196</v>
      </c>
      <c r="F4" s="39"/>
      <c r="G4" s="1454" t="str">
        <f t="shared" ref="G4:G66" si="0">"DataFromBuSharKran[" &amp; B4-50 &amp; "]"</f>
        <v>DataFromBuSharKran[1]</v>
      </c>
      <c r="H4" t="s">
        <v>232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t="s">
        <v>197</v>
      </c>
      <c r="F5" s="39"/>
      <c r="G5" s="1454" t="str">
        <f t="shared" si="0"/>
        <v>DataFromBuSharKran[-50]</v>
      </c>
      <c r="H5" t="s">
        <v>233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t="s">
        <v>198</v>
      </c>
      <c r="F6" s="39"/>
      <c r="G6" s="1454" t="str">
        <f t="shared" si="0"/>
        <v>DataFromBuSharKran[-50]</v>
      </c>
      <c r="H6" t="s">
        <v>234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t="s">
        <v>199</v>
      </c>
      <c r="F7" s="39"/>
      <c r="G7" s="1454" t="str">
        <f t="shared" si="0"/>
        <v>DataFromBuSharKran[-50]</v>
      </c>
      <c r="H7" t="s">
        <v>235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t="s">
        <v>200</v>
      </c>
      <c r="F8" s="39"/>
      <c r="G8" s="1454" t="str">
        <f t="shared" si="0"/>
        <v>DataFromBuSharKran[-50]</v>
      </c>
      <c r="H8" t="s">
        <v>236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t="s">
        <v>201</v>
      </c>
      <c r="F9" s="39"/>
      <c r="G9" s="1454" t="str">
        <f t="shared" si="0"/>
        <v>DataFromBuSharKran[-50]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t="s">
        <v>202</v>
      </c>
      <c r="F10" s="39"/>
      <c r="G10" s="1454" t="str">
        <f t="shared" si="0"/>
        <v>DataFromBuSharKran[-50]</v>
      </c>
      <c r="H10" t="s">
        <v>237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t="s">
        <v>203</v>
      </c>
      <c r="F11" s="39"/>
      <c r="G11" s="1454" t="str">
        <f t="shared" si="0"/>
        <v>DataFromBuSharKran[-50]</v>
      </c>
      <c r="H11" t="s">
        <v>238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t="s">
        <v>204</v>
      </c>
      <c r="F12" s="41"/>
      <c r="G12" s="1454" t="str">
        <f t="shared" si="0"/>
        <v>DataFromBuSharKran[-50]</v>
      </c>
      <c r="H12" t="s">
        <v>239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t="s">
        <v>205</v>
      </c>
      <c r="F13" s="41"/>
      <c r="G13" s="1454" t="str">
        <f t="shared" si="0"/>
        <v>DataFromBuSharKran[-50]</v>
      </c>
      <c r="H13" t="s">
        <v>240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t="s">
        <v>206</v>
      </c>
      <c r="F14" s="41"/>
      <c r="G14" s="1454" t="str">
        <f t="shared" si="0"/>
        <v>DataFromBuSharKran[-50]</v>
      </c>
      <c r="H14" t="s">
        <v>241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t="s">
        <v>207</v>
      </c>
      <c r="F15" s="41"/>
      <c r="G15" s="1454" t="str">
        <f t="shared" si="0"/>
        <v>DataFromBuSharKran[-50]</v>
      </c>
      <c r="H15" t="s">
        <v>242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t="s">
        <v>208</v>
      </c>
      <c r="F16" s="41"/>
      <c r="G16" s="1454" t="str">
        <f t="shared" si="0"/>
        <v>DataFromBuSharKran[-50]</v>
      </c>
      <c r="H16" t="s">
        <v>243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t="s">
        <v>209</v>
      </c>
      <c r="F17" s="41"/>
      <c r="G17" s="1454" t="str">
        <f t="shared" si="0"/>
        <v>DataFromBuSharKran[-50]</v>
      </c>
      <c r="H17" t="s">
        <v>244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t="s">
        <v>210</v>
      </c>
      <c r="F18" s="41"/>
      <c r="G18" s="1454" t="str">
        <f t="shared" si="0"/>
        <v>DataFromBuSharKran[-50]</v>
      </c>
      <c r="H18" t="s">
        <v>245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t="s">
        <v>211</v>
      </c>
      <c r="F19" s="41"/>
      <c r="G19" s="1454" t="str">
        <f t="shared" si="0"/>
        <v>DataFromBuSharKran[-50]</v>
      </c>
      <c r="H19" t="s">
        <v>246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t="s">
        <v>212</v>
      </c>
      <c r="F20" s="34"/>
      <c r="G20" s="1454" t="str">
        <f t="shared" si="0"/>
        <v>DataFromBuSharKran[2]</v>
      </c>
      <c r="H20" t="s">
        <v>247</v>
      </c>
      <c r="I20" t="str">
        <f>B$20-50&amp;"."&amp;D20</f>
        <v>2.0</v>
      </c>
    </row>
    <row r="21" spans="1:9">
      <c r="A21" s="31" t="s">
        <v>63</v>
      </c>
      <c r="B21" s="1467"/>
      <c r="C21" s="32" t="s">
        <v>66</v>
      </c>
      <c r="D21" s="32">
        <v>1</v>
      </c>
      <c r="E21" t="s">
        <v>213</v>
      </c>
      <c r="F21" s="34"/>
      <c r="G21" s="1454" t="str">
        <f t="shared" si="0"/>
        <v>DataFromBuSharKran[-50]</v>
      </c>
      <c r="H21" t="s">
        <v>248</v>
      </c>
      <c r="I21" t="str">
        <f t="shared" ref="I21:I35" si="2">B$20-50&amp;"."&amp;D21</f>
        <v>2.1</v>
      </c>
    </row>
    <row r="22" spans="1:9">
      <c r="A22" s="31" t="s">
        <v>63</v>
      </c>
      <c r="B22" s="1467"/>
      <c r="C22" s="32" t="s">
        <v>66</v>
      </c>
      <c r="D22" s="32">
        <v>2</v>
      </c>
      <c r="E22" t="s">
        <v>214</v>
      </c>
      <c r="F22" s="34"/>
      <c r="G22" s="1454" t="str">
        <f t="shared" si="0"/>
        <v>DataFromBuSharKran[-50]</v>
      </c>
      <c r="H22" t="s">
        <v>249</v>
      </c>
      <c r="I22" t="str">
        <f t="shared" si="2"/>
        <v>2.2</v>
      </c>
    </row>
    <row r="23" spans="1:9">
      <c r="A23" s="31" t="s">
        <v>63</v>
      </c>
      <c r="B23" s="1467"/>
      <c r="C23" s="32" t="s">
        <v>66</v>
      </c>
      <c r="D23" s="32">
        <v>3</v>
      </c>
      <c r="E23" t="s">
        <v>215</v>
      </c>
      <c r="F23" s="34"/>
      <c r="G23" s="1454" t="str">
        <f t="shared" si="0"/>
        <v>DataFromBuSharKran[-50]</v>
      </c>
      <c r="H23" t="s">
        <v>250</v>
      </c>
      <c r="I23" t="str">
        <f t="shared" si="2"/>
        <v>2.3</v>
      </c>
    </row>
    <row r="24" spans="1:9">
      <c r="A24" s="31" t="s">
        <v>63</v>
      </c>
      <c r="B24" s="1467"/>
      <c r="C24" s="32" t="s">
        <v>66</v>
      </c>
      <c r="D24" s="32">
        <v>4</v>
      </c>
      <c r="E24" t="s">
        <v>216</v>
      </c>
      <c r="F24" s="34"/>
      <c r="G24" s="1454" t="str">
        <f t="shared" si="0"/>
        <v>DataFromBuSharKran[-50]</v>
      </c>
      <c r="H24" t="s">
        <v>251</v>
      </c>
      <c r="I24" t="str">
        <f t="shared" si="2"/>
        <v>2.4</v>
      </c>
    </row>
    <row r="25" spans="1:9">
      <c r="A25" s="31" t="s">
        <v>63</v>
      </c>
      <c r="B25" s="1467"/>
      <c r="C25" s="32" t="s">
        <v>66</v>
      </c>
      <c r="D25" s="32">
        <v>5</v>
      </c>
      <c r="E25" t="s">
        <v>217</v>
      </c>
      <c r="F25" s="34"/>
      <c r="G25" s="1454" t="str">
        <f t="shared" si="0"/>
        <v>DataFromBuSharKran[-50]</v>
      </c>
      <c r="H25" t="s">
        <v>252</v>
      </c>
      <c r="I25" t="str">
        <f t="shared" si="2"/>
        <v>2.5</v>
      </c>
    </row>
    <row r="26" spans="1:9">
      <c r="A26" s="31" t="s">
        <v>63</v>
      </c>
      <c r="B26" s="1467"/>
      <c r="C26" s="32" t="s">
        <v>66</v>
      </c>
      <c r="D26" s="32">
        <v>6</v>
      </c>
      <c r="E26" t="s">
        <v>218</v>
      </c>
      <c r="F26" s="34"/>
      <c r="G26" s="1454" t="str">
        <f t="shared" si="0"/>
        <v>DataFromBuSharKran[-50]</v>
      </c>
      <c r="H26" t="s">
        <v>253</v>
      </c>
      <c r="I26" t="str">
        <f t="shared" si="2"/>
        <v>2.6</v>
      </c>
    </row>
    <row r="27" spans="1:9">
      <c r="A27" s="31" t="s">
        <v>63</v>
      </c>
      <c r="B27" s="1467"/>
      <c r="C27" s="32" t="s">
        <v>66</v>
      </c>
      <c r="D27" s="32">
        <v>7</v>
      </c>
      <c r="E27" t="s">
        <v>219</v>
      </c>
      <c r="F27" s="34"/>
      <c r="G27" s="1454" t="str">
        <f t="shared" si="0"/>
        <v>DataFromBuSharKran[-50]</v>
      </c>
      <c r="H27" t="s">
        <v>254</v>
      </c>
      <c r="I27" t="str">
        <f t="shared" si="2"/>
        <v>2.7</v>
      </c>
    </row>
    <row r="28" spans="1:9">
      <c r="A28" s="31" t="s">
        <v>63</v>
      </c>
      <c r="B28" s="1467"/>
      <c r="C28" s="32" t="s">
        <v>66</v>
      </c>
      <c r="D28" s="32">
        <v>8</v>
      </c>
      <c r="E28" t="s">
        <v>220</v>
      </c>
      <c r="F28" s="34"/>
      <c r="G28" s="1454" t="str">
        <f t="shared" si="0"/>
        <v>DataFromBuSharKran[-50]</v>
      </c>
      <c r="H28" t="s">
        <v>255</v>
      </c>
      <c r="I28" t="str">
        <f t="shared" si="2"/>
        <v>2.8</v>
      </c>
    </row>
    <row r="29" spans="1:9">
      <c r="A29" s="31" t="s">
        <v>63</v>
      </c>
      <c r="B29" s="1467"/>
      <c r="C29" s="32" t="s">
        <v>66</v>
      </c>
      <c r="D29" s="32">
        <v>9</v>
      </c>
      <c r="E29" t="s">
        <v>221</v>
      </c>
      <c r="F29" s="34"/>
      <c r="G29" s="1454" t="str">
        <f t="shared" si="0"/>
        <v>DataFromBuSharKran[-50]</v>
      </c>
      <c r="H29" t="s">
        <v>256</v>
      </c>
      <c r="I29" t="str">
        <f t="shared" si="2"/>
        <v>2.9</v>
      </c>
    </row>
    <row r="30" spans="1:9">
      <c r="A30" s="31" t="s">
        <v>63</v>
      </c>
      <c r="B30" s="1467"/>
      <c r="C30" s="32" t="s">
        <v>66</v>
      </c>
      <c r="D30" s="32">
        <v>10</v>
      </c>
      <c r="E30" t="s">
        <v>222</v>
      </c>
      <c r="F30" s="34"/>
      <c r="G30" s="1454" t="str">
        <f t="shared" si="0"/>
        <v>DataFromBuSharKran[-50]</v>
      </c>
      <c r="H30" t="s">
        <v>257</v>
      </c>
      <c r="I30" t="str">
        <f t="shared" si="2"/>
        <v>2.10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DataFromBuSharKran[-50]</v>
      </c>
      <c r="H31" t="s">
        <v>258</v>
      </c>
      <c r="I31" t="str">
        <f t="shared" si="2"/>
        <v>2.11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DataFromBuSharKran[-50]</v>
      </c>
      <c r="H32" t="s">
        <v>259</v>
      </c>
      <c r="I32" t="str">
        <f t="shared" si="2"/>
        <v>2.12</v>
      </c>
    </row>
    <row r="33" spans="1:9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DataFromBuSharKran[-50]</v>
      </c>
      <c r="H33" t="s">
        <v>260</v>
      </c>
      <c r="I33" t="str">
        <f t="shared" si="2"/>
        <v>2.13</v>
      </c>
    </row>
    <row r="34" spans="1:9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DataFromBuSharKran[-50]</v>
      </c>
      <c r="H34" t="s">
        <v>261</v>
      </c>
      <c r="I34" t="str">
        <f t="shared" si="2"/>
        <v>2.14</v>
      </c>
    </row>
    <row r="35" spans="1:9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DataFromBuSharKran[-50]</v>
      </c>
      <c r="H35" t="s">
        <v>262</v>
      </c>
      <c r="I35" t="str">
        <f t="shared" si="2"/>
        <v>2.15</v>
      </c>
    </row>
    <row r="36" spans="1:9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DataFromBuSharKran[3]</v>
      </c>
      <c r="H36" s="1471" t="s">
        <v>263</v>
      </c>
      <c r="I36" s="1471">
        <v>3</v>
      </c>
    </row>
    <row r="37" spans="1:9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DataFromBuSharKran[-50]</v>
      </c>
      <c r="H37" s="1471"/>
      <c r="I37" s="1471"/>
    </row>
    <row r="38" spans="1:9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DataFromBuSharKran[-50]</v>
      </c>
      <c r="H38" s="1471"/>
      <c r="I38" s="1471"/>
    </row>
    <row r="39" spans="1:9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DataFromBuSharKran[-50]</v>
      </c>
      <c r="H39" s="1471"/>
      <c r="I39" s="1471"/>
    </row>
    <row r="40" spans="1:9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DataFromBuSharKran[-50]</v>
      </c>
      <c r="H40" s="1471"/>
      <c r="I40" s="1471"/>
    </row>
    <row r="41" spans="1:9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DataFromBuSharKran[-50]</v>
      </c>
      <c r="H41" s="1471"/>
      <c r="I41" s="1471"/>
    </row>
    <row r="42" spans="1:9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DataFromBuSharKran[-50]</v>
      </c>
      <c r="H42" s="1471"/>
      <c r="I42" s="1471"/>
    </row>
    <row r="43" spans="1:9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DataFromBuSharKran[-50]</v>
      </c>
      <c r="H43" s="1471"/>
      <c r="I43" s="1471"/>
    </row>
    <row r="44" spans="1:9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DataFromBuSharKran[-50]</v>
      </c>
      <c r="H44" s="1471"/>
      <c r="I44" s="1471"/>
    </row>
    <row r="45" spans="1:9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DataFromBuSharKran[-50]</v>
      </c>
      <c r="H45" s="1471"/>
      <c r="I45" s="1471"/>
    </row>
    <row r="46" spans="1:9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DataFromBuSharKran[-50]</v>
      </c>
      <c r="H46" s="1471"/>
      <c r="I46" s="1471"/>
    </row>
    <row r="47" spans="1:9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DataFromBuSharKran[-50]</v>
      </c>
      <c r="H47" s="1471"/>
      <c r="I47" s="1471"/>
    </row>
    <row r="48" spans="1:9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DataFromBuSharKran[-50]</v>
      </c>
      <c r="H48" s="1471"/>
      <c r="I48" s="1471"/>
    </row>
    <row r="49" spans="1:9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DataFromBuSharKran[-50]</v>
      </c>
      <c r="H49" s="1471"/>
      <c r="I49" s="1471"/>
    </row>
    <row r="50" spans="1:9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DataFromBuSharKran[-50]</v>
      </c>
      <c r="H50" s="1471"/>
      <c r="I50" s="1471"/>
    </row>
    <row r="51" spans="1:9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DataFromBuSharKran[-50]</v>
      </c>
      <c r="H51" s="1471"/>
      <c r="I51" s="1471"/>
    </row>
    <row r="52" spans="1:9">
      <c r="A52" s="31" t="s">
        <v>63</v>
      </c>
      <c r="B52" s="36">
        <v>54</v>
      </c>
      <c r="C52" s="36" t="s">
        <v>159</v>
      </c>
      <c r="D52" s="36"/>
      <c r="E52" t="s">
        <v>223</v>
      </c>
      <c r="F52" s="34"/>
      <c r="G52" s="35" t="str">
        <f t="shared" si="0"/>
        <v>DataFromBuSharKran[4]</v>
      </c>
      <c r="H52" t="s">
        <v>264</v>
      </c>
      <c r="I52">
        <v>4</v>
      </c>
    </row>
    <row r="53" spans="1:9">
      <c r="A53" s="31" t="s">
        <v>63</v>
      </c>
      <c r="B53" s="36">
        <v>56</v>
      </c>
      <c r="C53" s="36" t="s">
        <v>159</v>
      </c>
      <c r="D53" s="36"/>
      <c r="E53" s="40" t="s">
        <v>67</v>
      </c>
      <c r="F53" s="34"/>
      <c r="G53" s="35" t="str">
        <f t="shared" si="0"/>
        <v>DataFromBuSharKran[6]</v>
      </c>
    </row>
    <row r="54" spans="1:9">
      <c r="A54" s="31" t="s">
        <v>63</v>
      </c>
      <c r="B54" s="36">
        <v>58</v>
      </c>
      <c r="C54" s="36" t="s">
        <v>159</v>
      </c>
      <c r="D54" s="36"/>
      <c r="E54" s="40" t="s">
        <v>67</v>
      </c>
      <c r="F54" s="34"/>
      <c r="G54" s="35" t="str">
        <f t="shared" si="0"/>
        <v>DataFromBuSharKran[8]</v>
      </c>
    </row>
    <row r="55" spans="1:9">
      <c r="A55" s="31" t="s">
        <v>63</v>
      </c>
      <c r="B55" s="36">
        <v>60</v>
      </c>
      <c r="C55" s="36" t="s">
        <v>159</v>
      </c>
      <c r="D55" s="36"/>
      <c r="E55" s="40" t="s">
        <v>67</v>
      </c>
      <c r="F55" s="34"/>
      <c r="G55" s="35" t="str">
        <f t="shared" si="0"/>
        <v>DataFromBuSharKran[10]</v>
      </c>
    </row>
    <row r="56" spans="1:9">
      <c r="A56" s="31" t="s">
        <v>63</v>
      </c>
      <c r="B56" s="36">
        <v>62</v>
      </c>
      <c r="C56" s="36" t="s">
        <v>159</v>
      </c>
      <c r="D56" s="36"/>
      <c r="E56" s="40" t="s">
        <v>67</v>
      </c>
      <c r="F56" s="34"/>
      <c r="G56" s="35" t="str">
        <f t="shared" si="0"/>
        <v>DataFromBuSharKran[12]</v>
      </c>
    </row>
    <row r="57" spans="1:9">
      <c r="A57" s="31" t="s">
        <v>63</v>
      </c>
      <c r="B57" s="36">
        <v>64</v>
      </c>
      <c r="C57" s="36" t="s">
        <v>159</v>
      </c>
      <c r="D57" s="36"/>
      <c r="E57" s="40" t="s">
        <v>67</v>
      </c>
      <c r="F57" s="34"/>
      <c r="G57" s="35" t="str">
        <f t="shared" si="0"/>
        <v>DataFromBuSharKran[14]</v>
      </c>
    </row>
    <row r="58" spans="1:9">
      <c r="A58" s="31" t="s">
        <v>63</v>
      </c>
      <c r="B58" s="36">
        <v>66</v>
      </c>
      <c r="C58" s="36" t="s">
        <v>159</v>
      </c>
      <c r="D58" s="36"/>
      <c r="E58" s="40" t="s">
        <v>67</v>
      </c>
      <c r="F58" s="42"/>
      <c r="G58" s="35" t="str">
        <f t="shared" si="0"/>
        <v>DataFromBuSharKran[16]</v>
      </c>
    </row>
    <row r="59" spans="1:9">
      <c r="A59" s="31" t="s">
        <v>63</v>
      </c>
      <c r="B59" s="36">
        <v>68</v>
      </c>
      <c r="C59" s="36" t="s">
        <v>159</v>
      </c>
      <c r="D59" s="36"/>
      <c r="E59" s="40" t="s">
        <v>67</v>
      </c>
      <c r="F59" s="42"/>
      <c r="G59" s="35" t="str">
        <f t="shared" si="0"/>
        <v>DataFromBuSharKran[18]</v>
      </c>
    </row>
    <row r="60" spans="1:9">
      <c r="A60" s="31" t="s">
        <v>63</v>
      </c>
      <c r="B60" s="36">
        <v>70</v>
      </c>
      <c r="C60" s="36" t="s">
        <v>159</v>
      </c>
      <c r="D60" s="36"/>
      <c r="E60" s="40" t="s">
        <v>67</v>
      </c>
      <c r="F60" s="42"/>
      <c r="G60" s="35" t="str">
        <f t="shared" si="0"/>
        <v>DataFromBuSharKran[20]</v>
      </c>
    </row>
    <row r="61" spans="1:9">
      <c r="A61" s="31" t="s">
        <v>63</v>
      </c>
      <c r="B61" s="36">
        <v>72</v>
      </c>
      <c r="C61" s="36" t="s">
        <v>159</v>
      </c>
      <c r="D61" s="36"/>
      <c r="E61" s="40" t="s">
        <v>67</v>
      </c>
      <c r="F61" s="42"/>
      <c r="G61" s="35" t="str">
        <f t="shared" si="0"/>
        <v>DataFromBuSharKran[22]</v>
      </c>
    </row>
    <row r="62" spans="1:9">
      <c r="A62" s="31" t="s">
        <v>63</v>
      </c>
      <c r="B62" s="36">
        <v>74</v>
      </c>
      <c r="C62" s="36" t="s">
        <v>159</v>
      </c>
      <c r="D62" s="36"/>
      <c r="E62" s="40" t="s">
        <v>67</v>
      </c>
      <c r="F62" s="42"/>
      <c r="G62" s="35" t="str">
        <f t="shared" si="0"/>
        <v>DataFromBuSharKran[24]</v>
      </c>
    </row>
    <row r="63" spans="1:9">
      <c r="A63" s="31" t="s">
        <v>63</v>
      </c>
      <c r="B63" s="36">
        <v>75</v>
      </c>
      <c r="C63" s="36" t="s">
        <v>64</v>
      </c>
      <c r="D63" s="36"/>
      <c r="E63" s="40" t="s">
        <v>67</v>
      </c>
      <c r="F63" s="42"/>
      <c r="G63" s="35" t="str">
        <f t="shared" si="0"/>
        <v>DataFromBuSharKran[25]</v>
      </c>
    </row>
    <row r="64" spans="1:9">
      <c r="A64" s="31" t="s">
        <v>63</v>
      </c>
      <c r="B64" s="36">
        <v>76</v>
      </c>
      <c r="C64" s="36" t="s">
        <v>64</v>
      </c>
      <c r="D64" s="36"/>
      <c r="E64" s="40" t="s">
        <v>67</v>
      </c>
      <c r="F64" s="42"/>
      <c r="G64" s="35" t="str">
        <f t="shared" si="0"/>
        <v>DataFromBuSharKran[26]</v>
      </c>
    </row>
    <row r="65" spans="1:9">
      <c r="A65" s="31" t="s">
        <v>63</v>
      </c>
      <c r="B65" s="36">
        <v>77</v>
      </c>
      <c r="C65" s="36" t="s">
        <v>64</v>
      </c>
      <c r="D65" s="36"/>
      <c r="E65" s="40" t="s">
        <v>67</v>
      </c>
      <c r="F65" s="42"/>
      <c r="G65" s="35" t="str">
        <f t="shared" si="0"/>
        <v>DataFromBuSharKran[27]</v>
      </c>
    </row>
    <row r="66" spans="1:9">
      <c r="A66" s="31" t="s">
        <v>63</v>
      </c>
      <c r="B66" s="36">
        <v>78</v>
      </c>
      <c r="C66" s="36" t="s">
        <v>64</v>
      </c>
      <c r="D66" s="36"/>
      <c r="E66" s="40" t="s">
        <v>67</v>
      </c>
      <c r="F66" s="43"/>
      <c r="G66" s="35" t="str">
        <f t="shared" si="0"/>
        <v>DataFromBuSharKran[28]</v>
      </c>
    </row>
    <row r="67" spans="1:9" ht="15.75" thickBot="1">
      <c r="A67" s="31" t="s">
        <v>63</v>
      </c>
      <c r="B67" s="36">
        <v>79</v>
      </c>
      <c r="C67" s="36" t="s">
        <v>64</v>
      </c>
      <c r="D67" s="36"/>
      <c r="E67" s="40" t="s">
        <v>67</v>
      </c>
      <c r="F67" s="43"/>
      <c r="G67" s="35" t="str">
        <f>"DataFromBuSharKran[" &amp; B67-50 &amp; "]"</f>
        <v>DataFromBuSharKran[29]</v>
      </c>
    </row>
    <row r="68" spans="1:9" ht="15.75" thickBot="1">
      <c r="A68" s="1469" t="s">
        <v>195</v>
      </c>
      <c r="B68" s="1465"/>
      <c r="C68" s="1465"/>
      <c r="D68" s="1465"/>
      <c r="E68" s="1465"/>
      <c r="F68" s="1470"/>
      <c r="G68" s="30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"DataToBuSharKran[" &amp; B69 &amp; "]"</f>
        <v>DataToBuSharKran[0]</v>
      </c>
      <c r="H69" t="s">
        <v>104</v>
      </c>
      <c r="I69" s="117">
        <f>B69</f>
        <v>0</v>
      </c>
    </row>
    <row r="70" spans="1:9">
      <c r="A70" s="31" t="s">
        <v>68</v>
      </c>
      <c r="B70" s="1467">
        <v>1</v>
      </c>
      <c r="C70" s="36" t="s">
        <v>66</v>
      </c>
      <c r="D70" s="37">
        <v>0</v>
      </c>
      <c r="E70" s="40" t="s">
        <v>224</v>
      </c>
      <c r="F70" s="39"/>
      <c r="G70" s="118" t="str">
        <f>"DataToBuSharKran[" &amp; B$70 &amp; "]"</f>
        <v>DataToBuSharKran[1]</v>
      </c>
      <c r="H70" t="s">
        <v>229</v>
      </c>
      <c r="I70" t="str">
        <f>B$70&amp;"."&amp;D70</f>
        <v>1.0</v>
      </c>
    </row>
    <row r="71" spans="1:9">
      <c r="A71" s="31" t="s">
        <v>68</v>
      </c>
      <c r="B71" s="1467"/>
      <c r="C71" s="36" t="s">
        <v>66</v>
      </c>
      <c r="D71" s="37">
        <v>1</v>
      </c>
      <c r="E71" s="40" t="s">
        <v>225</v>
      </c>
      <c r="F71" s="39"/>
      <c r="G71" s="118" t="str">
        <f t="shared" ref="G71:G85" si="3">"DataToBuSharKran[" &amp; B$70 &amp; "]"</f>
        <v>DataToBuSharKran[1]</v>
      </c>
      <c r="H71" t="s">
        <v>228</v>
      </c>
      <c r="I71" t="str">
        <f t="shared" ref="I71:I85" si="4">B$70&amp;"."&amp;D71</f>
        <v>1.1</v>
      </c>
    </row>
    <row r="72" spans="1:9">
      <c r="A72" s="31" t="s">
        <v>68</v>
      </c>
      <c r="B72" s="1467"/>
      <c r="C72" s="36" t="s">
        <v>66</v>
      </c>
      <c r="D72" s="37">
        <v>2</v>
      </c>
      <c r="E72" s="40" t="s">
        <v>226</v>
      </c>
      <c r="F72" s="39"/>
      <c r="G72" s="118" t="str">
        <f t="shared" si="3"/>
        <v>DataToBuSharKran[1]</v>
      </c>
      <c r="H72" t="s">
        <v>230</v>
      </c>
      <c r="I72" t="str">
        <f t="shared" si="4"/>
        <v>1.2</v>
      </c>
    </row>
    <row r="73" spans="1:9">
      <c r="A73" s="31" t="s">
        <v>68</v>
      </c>
      <c r="B73" s="1467"/>
      <c r="C73" s="36" t="s">
        <v>66</v>
      </c>
      <c r="D73" s="37">
        <v>3</v>
      </c>
      <c r="E73" s="40" t="s">
        <v>227</v>
      </c>
      <c r="F73" s="39"/>
      <c r="G73" s="118" t="str">
        <f t="shared" si="3"/>
        <v>DataToBuSharKran[1]</v>
      </c>
      <c r="H73" t="s">
        <v>231</v>
      </c>
      <c r="I73" t="str">
        <f t="shared" si="4"/>
        <v>1.3</v>
      </c>
    </row>
    <row r="74" spans="1:9">
      <c r="A74" s="31" t="s">
        <v>68</v>
      </c>
      <c r="B74" s="1467"/>
      <c r="C74" s="36" t="s">
        <v>66</v>
      </c>
      <c r="D74" s="37">
        <v>4</v>
      </c>
      <c r="E74" s="40" t="s">
        <v>67</v>
      </c>
      <c r="F74" s="39"/>
      <c r="G74" s="118" t="str">
        <f t="shared" si="3"/>
        <v>DataToBuSharKran[1]</v>
      </c>
      <c r="I74" t="str">
        <f t="shared" si="4"/>
        <v>1.4</v>
      </c>
    </row>
    <row r="75" spans="1:9">
      <c r="A75" s="31" t="s">
        <v>68</v>
      </c>
      <c r="B75" s="1467"/>
      <c r="C75" s="36" t="s">
        <v>66</v>
      </c>
      <c r="D75" s="37">
        <v>5</v>
      </c>
      <c r="E75" s="40" t="s">
        <v>67</v>
      </c>
      <c r="F75" s="39"/>
      <c r="G75" s="118" t="str">
        <f t="shared" si="3"/>
        <v>DataToBuSharKran[1]</v>
      </c>
      <c r="I75" t="str">
        <f t="shared" si="4"/>
        <v>1.5</v>
      </c>
    </row>
    <row r="76" spans="1:9">
      <c r="A76" s="31" t="s">
        <v>68</v>
      </c>
      <c r="B76" s="1467"/>
      <c r="C76" s="36" t="s">
        <v>66</v>
      </c>
      <c r="D76" s="37">
        <v>6</v>
      </c>
      <c r="E76" s="40" t="s">
        <v>67</v>
      </c>
      <c r="F76" s="39"/>
      <c r="G76" s="118" t="str">
        <f t="shared" si="3"/>
        <v>DataToBuSharKran[1]</v>
      </c>
      <c r="I76" t="str">
        <f t="shared" si="4"/>
        <v>1.6</v>
      </c>
    </row>
    <row r="77" spans="1:9">
      <c r="A77" s="31" t="s">
        <v>68</v>
      </c>
      <c r="B77" s="1467"/>
      <c r="C77" s="36" t="s">
        <v>66</v>
      </c>
      <c r="D77" s="37">
        <v>7</v>
      </c>
      <c r="E77" s="40" t="s">
        <v>67</v>
      </c>
      <c r="F77" s="39"/>
      <c r="G77" s="118" t="str">
        <f t="shared" si="3"/>
        <v>DataToBuSharKran[1]</v>
      </c>
      <c r="I77" t="str">
        <f t="shared" si="4"/>
        <v>1.7</v>
      </c>
    </row>
    <row r="78" spans="1:9">
      <c r="A78" s="31" t="s">
        <v>68</v>
      </c>
      <c r="B78" s="1467"/>
      <c r="C78" s="36" t="s">
        <v>66</v>
      </c>
      <c r="D78" s="37">
        <v>8</v>
      </c>
      <c r="E78" s="40" t="s">
        <v>67</v>
      </c>
      <c r="F78" s="39"/>
      <c r="G78" s="118" t="str">
        <f t="shared" si="3"/>
        <v>DataToBuSharKran[1]</v>
      </c>
      <c r="I78" t="str">
        <f t="shared" si="4"/>
        <v>1.8</v>
      </c>
    </row>
    <row r="79" spans="1:9">
      <c r="A79" s="31" t="s">
        <v>68</v>
      </c>
      <c r="B79" s="1467"/>
      <c r="C79" s="36" t="s">
        <v>66</v>
      </c>
      <c r="D79" s="37">
        <v>9</v>
      </c>
      <c r="E79" s="40" t="s">
        <v>67</v>
      </c>
      <c r="F79" s="39"/>
      <c r="G79" s="118" t="str">
        <f t="shared" si="3"/>
        <v>DataToBuSharKran[1]</v>
      </c>
      <c r="I79" t="str">
        <f t="shared" si="4"/>
        <v>1.9</v>
      </c>
    </row>
    <row r="80" spans="1:9">
      <c r="A80" s="31" t="s">
        <v>68</v>
      </c>
      <c r="B80" s="1467"/>
      <c r="C80" s="36" t="s">
        <v>66</v>
      </c>
      <c r="D80" s="37">
        <v>10</v>
      </c>
      <c r="E80" s="40" t="s">
        <v>67</v>
      </c>
      <c r="F80" s="39"/>
      <c r="G80" s="118" t="str">
        <f t="shared" si="3"/>
        <v>DataToBuSharKran[1]</v>
      </c>
      <c r="I80" t="str">
        <f t="shared" si="4"/>
        <v>1.10</v>
      </c>
    </row>
    <row r="81" spans="1:9">
      <c r="A81" s="31" t="s">
        <v>68</v>
      </c>
      <c r="B81" s="1467"/>
      <c r="C81" s="36" t="s">
        <v>66</v>
      </c>
      <c r="D81" s="36">
        <v>11</v>
      </c>
      <c r="E81" s="40" t="s">
        <v>67</v>
      </c>
      <c r="F81" s="41"/>
      <c r="G81" s="118" t="str">
        <f t="shared" si="3"/>
        <v>DataToBuSharKran[1]</v>
      </c>
      <c r="I81" t="str">
        <f t="shared" si="4"/>
        <v>1.11</v>
      </c>
    </row>
    <row r="82" spans="1:9">
      <c r="A82" s="31" t="s">
        <v>68</v>
      </c>
      <c r="B82" s="1467"/>
      <c r="C82" s="36" t="s">
        <v>66</v>
      </c>
      <c r="D82" s="36">
        <v>12</v>
      </c>
      <c r="E82" s="40" t="s">
        <v>67</v>
      </c>
      <c r="F82" s="41"/>
      <c r="G82" s="118" t="str">
        <f t="shared" si="3"/>
        <v>DataToBuSharKran[1]</v>
      </c>
      <c r="I82" t="str">
        <f t="shared" si="4"/>
        <v>1.12</v>
      </c>
    </row>
    <row r="83" spans="1:9">
      <c r="A83" s="31" t="s">
        <v>68</v>
      </c>
      <c r="B83" s="1467"/>
      <c r="C83" s="36" t="s">
        <v>66</v>
      </c>
      <c r="D83" s="36">
        <v>13</v>
      </c>
      <c r="E83" s="40" t="s">
        <v>67</v>
      </c>
      <c r="F83" s="41"/>
      <c r="G83" s="118" t="str">
        <f t="shared" si="3"/>
        <v>DataToBuSharKran[1]</v>
      </c>
      <c r="I83" t="str">
        <f t="shared" si="4"/>
        <v>1.13</v>
      </c>
    </row>
    <row r="84" spans="1:9">
      <c r="A84" s="31" t="s">
        <v>68</v>
      </c>
      <c r="B84" s="1467"/>
      <c r="C84" s="36" t="s">
        <v>66</v>
      </c>
      <c r="D84" s="36">
        <v>14</v>
      </c>
      <c r="E84" s="40" t="s">
        <v>67</v>
      </c>
      <c r="F84" s="41"/>
      <c r="G84" s="118" t="str">
        <f t="shared" si="3"/>
        <v>DataToBuSharKran[1]</v>
      </c>
      <c r="I84" t="str">
        <f t="shared" si="4"/>
        <v>1.14</v>
      </c>
    </row>
    <row r="85" spans="1:9">
      <c r="A85" s="31" t="s">
        <v>68</v>
      </c>
      <c r="B85" s="1467"/>
      <c r="C85" s="36" t="s">
        <v>66</v>
      </c>
      <c r="D85" s="36">
        <v>15</v>
      </c>
      <c r="E85" s="40" t="s">
        <v>67</v>
      </c>
      <c r="F85" s="41"/>
      <c r="G85" s="118" t="str">
        <f t="shared" si="3"/>
        <v>DataToBuSharKran[1]</v>
      </c>
      <c r="I85" t="str">
        <f t="shared" si="4"/>
        <v>1.15</v>
      </c>
    </row>
    <row r="86" spans="1:9">
      <c r="A86" s="31" t="s">
        <v>68</v>
      </c>
      <c r="B86" s="1458">
        <v>2</v>
      </c>
      <c r="C86" s="32" t="s">
        <v>66</v>
      </c>
      <c r="D86" s="36">
        <v>0</v>
      </c>
      <c r="E86" s="40" t="s">
        <v>67</v>
      </c>
      <c r="F86" s="41"/>
      <c r="G86" s="118" t="str">
        <f>"DataToBuSharKran[" &amp; B$86 &amp; "]"</f>
        <v>DataToBuSharKran[2]</v>
      </c>
    </row>
    <row r="87" spans="1:9">
      <c r="A87" s="31" t="s">
        <v>68</v>
      </c>
      <c r="B87" s="1459"/>
      <c r="C87" s="32" t="s">
        <v>66</v>
      </c>
      <c r="D87" s="36">
        <v>1</v>
      </c>
      <c r="E87" s="40" t="s">
        <v>67</v>
      </c>
      <c r="F87" s="41"/>
      <c r="G87" s="118" t="str">
        <f t="shared" ref="G87:G101" si="5">"DataToBuSharKran[" &amp; B$86 &amp; "]"</f>
        <v>DataToBuSharKran[2]</v>
      </c>
    </row>
    <row r="88" spans="1:9">
      <c r="A88" s="31" t="s">
        <v>68</v>
      </c>
      <c r="B88" s="1459"/>
      <c r="C88" s="32" t="s">
        <v>66</v>
      </c>
      <c r="D88" s="36">
        <v>2</v>
      </c>
      <c r="E88" s="40" t="s">
        <v>67</v>
      </c>
      <c r="F88" s="41"/>
      <c r="G88" s="118" t="str">
        <f t="shared" si="5"/>
        <v>DataToBuSharKran[2]</v>
      </c>
    </row>
    <row r="89" spans="1:9">
      <c r="A89" s="31" t="s">
        <v>68</v>
      </c>
      <c r="B89" s="1459"/>
      <c r="C89" s="32" t="s">
        <v>66</v>
      </c>
      <c r="D89" s="36">
        <v>3</v>
      </c>
      <c r="E89" s="40" t="s">
        <v>67</v>
      </c>
      <c r="F89" s="41"/>
      <c r="G89" s="118" t="str">
        <f t="shared" si="5"/>
        <v>DataToBuSharKran[2]</v>
      </c>
    </row>
    <row r="90" spans="1:9">
      <c r="A90" s="31" t="s">
        <v>68</v>
      </c>
      <c r="B90" s="1459"/>
      <c r="C90" s="32" t="s">
        <v>66</v>
      </c>
      <c r="D90" s="36">
        <v>4</v>
      </c>
      <c r="E90" s="40" t="s">
        <v>67</v>
      </c>
      <c r="F90" s="41"/>
      <c r="G90" s="118" t="str">
        <f t="shared" si="5"/>
        <v>DataToBuSharKran[2]</v>
      </c>
    </row>
    <row r="91" spans="1:9">
      <c r="A91" s="31" t="s">
        <v>68</v>
      </c>
      <c r="B91" s="1459"/>
      <c r="C91" s="32" t="s">
        <v>66</v>
      </c>
      <c r="D91" s="36">
        <v>5</v>
      </c>
      <c r="E91" s="40" t="s">
        <v>67</v>
      </c>
      <c r="F91" s="41"/>
      <c r="G91" s="118" t="str">
        <f t="shared" si="5"/>
        <v>DataToBuSharKran[2]</v>
      </c>
    </row>
    <row r="92" spans="1:9">
      <c r="A92" s="31" t="s">
        <v>68</v>
      </c>
      <c r="B92" s="1459"/>
      <c r="C92" s="32" t="s">
        <v>66</v>
      </c>
      <c r="D92" s="36">
        <v>6</v>
      </c>
      <c r="E92" s="40" t="s">
        <v>67</v>
      </c>
      <c r="F92" s="41"/>
      <c r="G92" s="118" t="str">
        <f t="shared" si="5"/>
        <v>DataToBuSharKran[2]</v>
      </c>
    </row>
    <row r="93" spans="1:9">
      <c r="A93" s="31" t="s">
        <v>68</v>
      </c>
      <c r="B93" s="1459"/>
      <c r="C93" s="32" t="s">
        <v>66</v>
      </c>
      <c r="D93" s="36">
        <v>7</v>
      </c>
      <c r="E93" s="40" t="s">
        <v>67</v>
      </c>
      <c r="F93" s="41"/>
      <c r="G93" s="118" t="str">
        <f t="shared" si="5"/>
        <v>DataToBuSharKran[2]</v>
      </c>
    </row>
    <row r="94" spans="1:9">
      <c r="A94" s="31" t="s">
        <v>68</v>
      </c>
      <c r="B94" s="1459"/>
      <c r="C94" s="32" t="s">
        <v>66</v>
      </c>
      <c r="D94" s="36">
        <v>8</v>
      </c>
      <c r="E94" s="40" t="s">
        <v>67</v>
      </c>
      <c r="F94" s="41"/>
      <c r="G94" s="118" t="str">
        <f t="shared" si="5"/>
        <v>DataToBuSharKran[2]</v>
      </c>
    </row>
    <row r="95" spans="1:9">
      <c r="A95" s="31" t="s">
        <v>68</v>
      </c>
      <c r="B95" s="1459"/>
      <c r="C95" s="32" t="s">
        <v>66</v>
      </c>
      <c r="D95" s="36">
        <v>9</v>
      </c>
      <c r="E95" s="40" t="s">
        <v>67</v>
      </c>
      <c r="F95" s="41"/>
      <c r="G95" s="118" t="str">
        <f t="shared" si="5"/>
        <v>DataToBuSharKran[2]</v>
      </c>
    </row>
    <row r="96" spans="1:9">
      <c r="A96" s="31" t="s">
        <v>68</v>
      </c>
      <c r="B96" s="1459"/>
      <c r="C96" s="32" t="s">
        <v>66</v>
      </c>
      <c r="D96" s="36">
        <v>10</v>
      </c>
      <c r="E96" s="40" t="s">
        <v>67</v>
      </c>
      <c r="F96" s="41"/>
      <c r="G96" s="118" t="str">
        <f t="shared" si="5"/>
        <v>DataToBuSharKran[2]</v>
      </c>
    </row>
    <row r="97" spans="1:7">
      <c r="A97" s="31" t="s">
        <v>68</v>
      </c>
      <c r="B97" s="1459"/>
      <c r="C97" s="32" t="s">
        <v>66</v>
      </c>
      <c r="D97" s="36">
        <v>11</v>
      </c>
      <c r="E97" s="40" t="s">
        <v>67</v>
      </c>
      <c r="F97" s="41"/>
      <c r="G97" s="118" t="str">
        <f t="shared" si="5"/>
        <v>DataToBuSharKran[2]</v>
      </c>
    </row>
    <row r="98" spans="1:7">
      <c r="A98" s="31" t="s">
        <v>68</v>
      </c>
      <c r="B98" s="1459"/>
      <c r="C98" s="32" t="s">
        <v>66</v>
      </c>
      <c r="D98" s="36">
        <v>12</v>
      </c>
      <c r="E98" s="40" t="s">
        <v>67</v>
      </c>
      <c r="F98" s="41"/>
      <c r="G98" s="118" t="str">
        <f t="shared" si="5"/>
        <v>DataToBuSharKran[2]</v>
      </c>
    </row>
    <row r="99" spans="1:7">
      <c r="A99" s="31" t="s">
        <v>68</v>
      </c>
      <c r="B99" s="1459"/>
      <c r="C99" s="32" t="s">
        <v>66</v>
      </c>
      <c r="D99" s="36">
        <v>13</v>
      </c>
      <c r="E99" s="40" t="s">
        <v>67</v>
      </c>
      <c r="F99" s="41"/>
      <c r="G99" s="118" t="str">
        <f t="shared" si="5"/>
        <v>DataToBuSharKran[2]</v>
      </c>
    </row>
    <row r="100" spans="1:7">
      <c r="A100" s="31" t="s">
        <v>68</v>
      </c>
      <c r="B100" s="1459"/>
      <c r="C100" s="32" t="s">
        <v>66</v>
      </c>
      <c r="D100" s="36">
        <v>14</v>
      </c>
      <c r="E100" s="40" t="s">
        <v>67</v>
      </c>
      <c r="F100" s="41"/>
      <c r="G100" s="118" t="str">
        <f t="shared" si="5"/>
        <v>DataToBuSharKran[2]</v>
      </c>
    </row>
    <row r="101" spans="1:7">
      <c r="A101" s="31" t="s">
        <v>68</v>
      </c>
      <c r="B101" s="1460"/>
      <c r="C101" s="32" t="s">
        <v>66</v>
      </c>
      <c r="D101" s="36">
        <v>15</v>
      </c>
      <c r="E101" s="40" t="s">
        <v>67</v>
      </c>
      <c r="F101" s="41"/>
      <c r="G101" s="118" t="str">
        <f t="shared" si="5"/>
        <v>DataToBuSharKran[2]</v>
      </c>
    </row>
    <row r="102" spans="1:7">
      <c r="A102" s="31" t="s">
        <v>68</v>
      </c>
      <c r="B102" s="1458">
        <v>3</v>
      </c>
      <c r="C102" s="32" t="s">
        <v>66</v>
      </c>
      <c r="D102" s="36">
        <v>0</v>
      </c>
      <c r="E102" s="40" t="s">
        <v>67</v>
      </c>
      <c r="F102" s="41"/>
      <c r="G102" s="118" t="str">
        <f>"DataToBuSharKran[" &amp; B$102 &amp; "]"</f>
        <v>DataToBuSharKran[3]</v>
      </c>
    </row>
    <row r="103" spans="1:7">
      <c r="A103" s="31" t="s">
        <v>68</v>
      </c>
      <c r="B103" s="1459"/>
      <c r="C103" s="32" t="s">
        <v>66</v>
      </c>
      <c r="D103" s="36">
        <v>1</v>
      </c>
      <c r="E103" s="40" t="s">
        <v>67</v>
      </c>
      <c r="F103" s="41"/>
      <c r="G103" s="118" t="str">
        <f t="shared" ref="G103:G117" si="6">"DataToBuSharKran[" &amp; B$102 &amp; "]"</f>
        <v>DataToBuSharKran[3]</v>
      </c>
    </row>
    <row r="104" spans="1:7">
      <c r="A104" s="31" t="s">
        <v>68</v>
      </c>
      <c r="B104" s="1459"/>
      <c r="C104" s="32" t="s">
        <v>66</v>
      </c>
      <c r="D104" s="36">
        <v>2</v>
      </c>
      <c r="E104" s="40" t="s">
        <v>67</v>
      </c>
      <c r="F104" s="41"/>
      <c r="G104" s="118" t="str">
        <f t="shared" si="6"/>
        <v>DataToBuSharKran[3]</v>
      </c>
    </row>
    <row r="105" spans="1:7">
      <c r="A105" s="31" t="s">
        <v>68</v>
      </c>
      <c r="B105" s="1459"/>
      <c r="C105" s="32" t="s">
        <v>66</v>
      </c>
      <c r="D105" s="36">
        <v>3</v>
      </c>
      <c r="E105" s="40" t="s">
        <v>67</v>
      </c>
      <c r="F105" s="41"/>
      <c r="G105" s="118" t="str">
        <f t="shared" si="6"/>
        <v>DataToBuSharKran[3]</v>
      </c>
    </row>
    <row r="106" spans="1:7">
      <c r="A106" s="31" t="s">
        <v>68</v>
      </c>
      <c r="B106" s="1459"/>
      <c r="C106" s="32" t="s">
        <v>66</v>
      </c>
      <c r="D106" s="36">
        <v>4</v>
      </c>
      <c r="E106" s="40" t="s">
        <v>67</v>
      </c>
      <c r="F106" s="41"/>
      <c r="G106" s="118" t="str">
        <f t="shared" si="6"/>
        <v>DataToBuSharKran[3]</v>
      </c>
    </row>
    <row r="107" spans="1:7">
      <c r="A107" s="31" t="s">
        <v>68</v>
      </c>
      <c r="B107" s="1459"/>
      <c r="C107" s="32" t="s">
        <v>66</v>
      </c>
      <c r="D107" s="36">
        <v>5</v>
      </c>
      <c r="E107" s="40" t="s">
        <v>67</v>
      </c>
      <c r="F107" s="41"/>
      <c r="G107" s="118" t="str">
        <f t="shared" si="6"/>
        <v>DataToBuSharKran[3]</v>
      </c>
    </row>
    <row r="108" spans="1:7">
      <c r="A108" s="31" t="s">
        <v>68</v>
      </c>
      <c r="B108" s="1459"/>
      <c r="C108" s="32" t="s">
        <v>66</v>
      </c>
      <c r="D108" s="36">
        <v>6</v>
      </c>
      <c r="E108" s="40" t="s">
        <v>67</v>
      </c>
      <c r="F108" s="41"/>
      <c r="G108" s="118" t="str">
        <f t="shared" si="6"/>
        <v>DataToBuSharKran[3]</v>
      </c>
    </row>
    <row r="109" spans="1:7">
      <c r="A109" s="31" t="s">
        <v>68</v>
      </c>
      <c r="B109" s="1459"/>
      <c r="C109" s="32" t="s">
        <v>66</v>
      </c>
      <c r="D109" s="36">
        <v>7</v>
      </c>
      <c r="E109" s="40" t="s">
        <v>67</v>
      </c>
      <c r="F109" s="41"/>
      <c r="G109" s="118" t="str">
        <f t="shared" si="6"/>
        <v>DataToBuSharKran[3]</v>
      </c>
    </row>
    <row r="110" spans="1:7">
      <c r="A110" s="31" t="s">
        <v>68</v>
      </c>
      <c r="B110" s="1459"/>
      <c r="C110" s="32" t="s">
        <v>66</v>
      </c>
      <c r="D110" s="36">
        <v>8</v>
      </c>
      <c r="E110" s="40" t="s">
        <v>67</v>
      </c>
      <c r="F110" s="41"/>
      <c r="G110" s="118" t="str">
        <f t="shared" si="6"/>
        <v>DataToBuSharKran[3]</v>
      </c>
    </row>
    <row r="111" spans="1:7">
      <c r="A111" s="31" t="s">
        <v>68</v>
      </c>
      <c r="B111" s="1459"/>
      <c r="C111" s="32" t="s">
        <v>66</v>
      </c>
      <c r="D111" s="36">
        <v>9</v>
      </c>
      <c r="E111" s="40" t="s">
        <v>67</v>
      </c>
      <c r="F111" s="41"/>
      <c r="G111" s="118" t="str">
        <f t="shared" si="6"/>
        <v>DataToBuSharKran[3]</v>
      </c>
    </row>
    <row r="112" spans="1:7">
      <c r="A112" s="31" t="s">
        <v>68</v>
      </c>
      <c r="B112" s="1459"/>
      <c r="C112" s="32" t="s">
        <v>66</v>
      </c>
      <c r="D112" s="36">
        <v>10</v>
      </c>
      <c r="E112" s="40" t="s">
        <v>67</v>
      </c>
      <c r="F112" s="41"/>
      <c r="G112" s="118" t="str">
        <f t="shared" si="6"/>
        <v>DataToBuSharKran[3]</v>
      </c>
    </row>
    <row r="113" spans="1:7">
      <c r="A113" s="31" t="s">
        <v>68</v>
      </c>
      <c r="B113" s="1459"/>
      <c r="C113" s="32" t="s">
        <v>66</v>
      </c>
      <c r="D113" s="36">
        <v>11</v>
      </c>
      <c r="E113" s="40" t="s">
        <v>67</v>
      </c>
      <c r="F113" s="41"/>
      <c r="G113" s="118" t="str">
        <f t="shared" si="6"/>
        <v>DataToBuSharKran[3]</v>
      </c>
    </row>
    <row r="114" spans="1:7">
      <c r="A114" s="31" t="s">
        <v>68</v>
      </c>
      <c r="B114" s="1459"/>
      <c r="C114" s="32" t="s">
        <v>66</v>
      </c>
      <c r="D114" s="36">
        <v>12</v>
      </c>
      <c r="E114" s="40" t="s">
        <v>67</v>
      </c>
      <c r="F114" s="41"/>
      <c r="G114" s="118" t="str">
        <f t="shared" si="6"/>
        <v>DataToBuSharKran[3]</v>
      </c>
    </row>
    <row r="115" spans="1:7">
      <c r="A115" s="31" t="s">
        <v>68</v>
      </c>
      <c r="B115" s="1459"/>
      <c r="C115" s="32" t="s">
        <v>66</v>
      </c>
      <c r="D115" s="36">
        <v>13</v>
      </c>
      <c r="E115" s="40" t="s">
        <v>67</v>
      </c>
      <c r="F115" s="41"/>
      <c r="G115" s="118" t="str">
        <f t="shared" si="6"/>
        <v>DataToBuSharKran[3]</v>
      </c>
    </row>
    <row r="116" spans="1:7">
      <c r="A116" s="31" t="s">
        <v>68</v>
      </c>
      <c r="B116" s="1459"/>
      <c r="C116" s="32" t="s">
        <v>66</v>
      </c>
      <c r="D116" s="36">
        <v>14</v>
      </c>
      <c r="E116" s="40" t="s">
        <v>67</v>
      </c>
      <c r="F116" s="41"/>
      <c r="G116" s="118" t="str">
        <f t="shared" si="6"/>
        <v>DataToBuSharKran[3]</v>
      </c>
    </row>
    <row r="117" spans="1:7">
      <c r="A117" s="31" t="s">
        <v>68</v>
      </c>
      <c r="B117" s="1460"/>
      <c r="C117" s="32" t="s">
        <v>66</v>
      </c>
      <c r="D117" s="36">
        <v>15</v>
      </c>
      <c r="E117" s="40" t="s">
        <v>67</v>
      </c>
      <c r="F117" s="41"/>
      <c r="G117" s="118" t="str">
        <f t="shared" si="6"/>
        <v>DataToBuSharKran[3]</v>
      </c>
    </row>
    <row r="118" spans="1:7">
      <c r="A118" s="31" t="s">
        <v>68</v>
      </c>
      <c r="B118" s="32">
        <v>4</v>
      </c>
      <c r="C118" s="32" t="s">
        <v>64</v>
      </c>
      <c r="D118" s="36"/>
      <c r="E118" s="40" t="s">
        <v>67</v>
      </c>
      <c r="F118" s="41"/>
      <c r="G118" s="35" t="str">
        <f>"DataToBuSharKran[" &amp; B118 &amp; "]"</f>
        <v>DataToBuSharKran[4]</v>
      </c>
    </row>
    <row r="119" spans="1:7">
      <c r="A119" s="31" t="s">
        <v>68</v>
      </c>
      <c r="B119" s="32">
        <v>5</v>
      </c>
      <c r="C119" s="32" t="s">
        <v>64</v>
      </c>
      <c r="D119" s="36"/>
      <c r="E119" s="40" t="s">
        <v>67</v>
      </c>
      <c r="F119" s="41"/>
      <c r="G119" s="35" t="str">
        <f t="shared" ref="G119:G163" si="7">"DataToBuSharKran[" &amp; B119 &amp; "]"</f>
        <v>DataToBuSharKran[5]</v>
      </c>
    </row>
    <row r="120" spans="1:7">
      <c r="A120" s="31" t="s">
        <v>68</v>
      </c>
      <c r="B120" s="32">
        <v>6</v>
      </c>
      <c r="C120" s="32" t="s">
        <v>64</v>
      </c>
      <c r="D120" s="36"/>
      <c r="E120" s="40" t="s">
        <v>67</v>
      </c>
      <c r="F120" s="41"/>
      <c r="G120" s="35" t="str">
        <f t="shared" si="7"/>
        <v>DataToBuSharKran[6]</v>
      </c>
    </row>
    <row r="121" spans="1:7">
      <c r="A121" s="31" t="s">
        <v>68</v>
      </c>
      <c r="B121" s="32">
        <v>7</v>
      </c>
      <c r="C121" s="32" t="s">
        <v>64</v>
      </c>
      <c r="D121" s="36"/>
      <c r="E121" s="40" t="s">
        <v>67</v>
      </c>
      <c r="F121" s="41"/>
      <c r="G121" s="35" t="str">
        <f t="shared" si="7"/>
        <v>DataToBuSharKran[7]</v>
      </c>
    </row>
    <row r="122" spans="1:7">
      <c r="A122" s="31" t="s">
        <v>68</v>
      </c>
      <c r="B122" s="32">
        <v>8</v>
      </c>
      <c r="C122" s="32" t="s">
        <v>64</v>
      </c>
      <c r="D122" s="36"/>
      <c r="E122" s="40" t="s">
        <v>67</v>
      </c>
      <c r="F122" s="41"/>
      <c r="G122" s="35" t="str">
        <f t="shared" si="7"/>
        <v>DataToBuSharKran[8]</v>
      </c>
    </row>
    <row r="123" spans="1:7">
      <c r="A123" s="31" t="s">
        <v>68</v>
      </c>
      <c r="B123" s="32">
        <v>9</v>
      </c>
      <c r="C123" s="32" t="s">
        <v>64</v>
      </c>
      <c r="D123" s="36"/>
      <c r="E123" s="40" t="s">
        <v>67</v>
      </c>
      <c r="F123" s="41"/>
      <c r="G123" s="35" t="str">
        <f t="shared" si="7"/>
        <v>DataToBuSharKran[9]</v>
      </c>
    </row>
    <row r="124" spans="1:7">
      <c r="A124" s="31" t="s">
        <v>68</v>
      </c>
      <c r="B124" s="32">
        <v>10</v>
      </c>
      <c r="C124" s="32" t="s">
        <v>64</v>
      </c>
      <c r="D124" s="36"/>
      <c r="E124" s="40" t="s">
        <v>67</v>
      </c>
      <c r="F124" s="41"/>
      <c r="G124" s="35" t="str">
        <f t="shared" si="7"/>
        <v>DataToBuSharKran[10]</v>
      </c>
    </row>
    <row r="125" spans="1:7">
      <c r="A125" s="31" t="s">
        <v>68</v>
      </c>
      <c r="B125" s="32">
        <v>11</v>
      </c>
      <c r="C125" s="32" t="s">
        <v>64</v>
      </c>
      <c r="D125" s="36"/>
      <c r="E125" s="40" t="s">
        <v>67</v>
      </c>
      <c r="F125" s="41"/>
      <c r="G125" s="35" t="str">
        <f t="shared" si="7"/>
        <v>DataToBuSharKran[11]</v>
      </c>
    </row>
    <row r="126" spans="1:7">
      <c r="A126" s="31" t="s">
        <v>68</v>
      </c>
      <c r="B126" s="32">
        <v>12</v>
      </c>
      <c r="C126" s="32" t="s">
        <v>64</v>
      </c>
      <c r="D126" s="36"/>
      <c r="E126" s="40" t="s">
        <v>67</v>
      </c>
      <c r="F126" s="41"/>
      <c r="G126" s="35" t="str">
        <f t="shared" si="7"/>
        <v>DataToBuSharKran[12]</v>
      </c>
    </row>
    <row r="127" spans="1:7">
      <c r="A127" s="31" t="s">
        <v>68</v>
      </c>
      <c r="B127" s="32">
        <v>13</v>
      </c>
      <c r="C127" s="32" t="s">
        <v>64</v>
      </c>
      <c r="D127" s="36"/>
      <c r="E127" s="40" t="s">
        <v>67</v>
      </c>
      <c r="F127" s="41"/>
      <c r="G127" s="35" t="str">
        <f t="shared" si="7"/>
        <v>DataToBuSharKran[13]</v>
      </c>
    </row>
    <row r="128" spans="1:7">
      <c r="A128" s="31" t="s">
        <v>68</v>
      </c>
      <c r="B128" s="32">
        <v>14</v>
      </c>
      <c r="C128" s="32" t="s">
        <v>64</v>
      </c>
      <c r="D128" s="36"/>
      <c r="E128" s="40" t="s">
        <v>67</v>
      </c>
      <c r="F128" s="41"/>
      <c r="G128" s="35" t="str">
        <f t="shared" si="7"/>
        <v>DataToBuSharKran[14]</v>
      </c>
    </row>
    <row r="129" spans="1:7">
      <c r="A129" s="31" t="s">
        <v>68</v>
      </c>
      <c r="B129" s="32">
        <v>15</v>
      </c>
      <c r="C129" s="32" t="s">
        <v>64</v>
      </c>
      <c r="D129" s="36"/>
      <c r="E129" s="40" t="s">
        <v>67</v>
      </c>
      <c r="F129" s="41"/>
      <c r="G129" s="35" t="str">
        <f t="shared" si="7"/>
        <v>DataToBuSharKran[15]</v>
      </c>
    </row>
    <row r="130" spans="1:7">
      <c r="A130" s="31" t="s">
        <v>68</v>
      </c>
      <c r="B130" s="32">
        <v>16</v>
      </c>
      <c r="C130" s="32" t="s">
        <v>64</v>
      </c>
      <c r="D130" s="36"/>
      <c r="E130" s="40" t="s">
        <v>67</v>
      </c>
      <c r="F130" s="41"/>
      <c r="G130" s="35" t="str">
        <f t="shared" si="7"/>
        <v>DataToBuSharKran[16]</v>
      </c>
    </row>
    <row r="131" spans="1:7">
      <c r="A131" s="31" t="s">
        <v>68</v>
      </c>
      <c r="B131" s="32">
        <v>17</v>
      </c>
      <c r="C131" s="32" t="s">
        <v>64</v>
      </c>
      <c r="D131" s="36"/>
      <c r="E131" s="40" t="s">
        <v>67</v>
      </c>
      <c r="F131" s="41"/>
      <c r="G131" s="35" t="str">
        <f t="shared" si="7"/>
        <v>DataToBuSharKran[17]</v>
      </c>
    </row>
    <row r="132" spans="1:7">
      <c r="A132" s="31" t="s">
        <v>68</v>
      </c>
      <c r="B132" s="32">
        <v>18</v>
      </c>
      <c r="C132" s="32" t="s">
        <v>64</v>
      </c>
      <c r="D132" s="36"/>
      <c r="E132" s="40" t="s">
        <v>67</v>
      </c>
      <c r="F132" s="41"/>
      <c r="G132" s="35" t="str">
        <f t="shared" si="7"/>
        <v>DataToBuSharKran[18]</v>
      </c>
    </row>
    <row r="133" spans="1:7">
      <c r="A133" s="31" t="s">
        <v>68</v>
      </c>
      <c r="B133" s="32">
        <v>19</v>
      </c>
      <c r="C133" s="32" t="s">
        <v>64</v>
      </c>
      <c r="D133" s="36"/>
      <c r="E133" s="40" t="s">
        <v>67</v>
      </c>
      <c r="F133" s="41"/>
      <c r="G133" s="35" t="str">
        <f t="shared" si="7"/>
        <v>DataToBuSharKran[19]</v>
      </c>
    </row>
    <row r="134" spans="1:7">
      <c r="A134" s="31" t="s">
        <v>68</v>
      </c>
      <c r="B134" s="32">
        <v>20</v>
      </c>
      <c r="C134" s="32" t="s">
        <v>64</v>
      </c>
      <c r="D134" s="36"/>
      <c r="E134" s="40" t="s">
        <v>67</v>
      </c>
      <c r="F134" s="41"/>
      <c r="G134" s="35" t="str">
        <f t="shared" si="7"/>
        <v>DataToBuSharKran[20]</v>
      </c>
    </row>
    <row r="135" spans="1:7">
      <c r="A135" s="31" t="s">
        <v>68</v>
      </c>
      <c r="B135" s="32">
        <v>21</v>
      </c>
      <c r="C135" s="32" t="s">
        <v>64</v>
      </c>
      <c r="D135" s="36"/>
      <c r="E135" s="40" t="s">
        <v>67</v>
      </c>
      <c r="F135" s="41"/>
      <c r="G135" s="35" t="str">
        <f t="shared" si="7"/>
        <v>DataToBuSharKran[21]</v>
      </c>
    </row>
    <row r="136" spans="1:7">
      <c r="A136" s="31" t="s">
        <v>68</v>
      </c>
      <c r="B136" s="32">
        <v>22</v>
      </c>
      <c r="C136" s="32" t="s">
        <v>64</v>
      </c>
      <c r="D136" s="36"/>
      <c r="E136" s="40" t="s">
        <v>67</v>
      </c>
      <c r="F136" s="41"/>
      <c r="G136" s="35" t="str">
        <f t="shared" si="7"/>
        <v>DataToBuSharKran[22]</v>
      </c>
    </row>
    <row r="137" spans="1:7">
      <c r="A137" s="31" t="s">
        <v>68</v>
      </c>
      <c r="B137" s="32">
        <v>23</v>
      </c>
      <c r="C137" s="32" t="s">
        <v>64</v>
      </c>
      <c r="D137" s="36"/>
      <c r="E137" s="40" t="s">
        <v>67</v>
      </c>
      <c r="F137" s="41"/>
      <c r="G137" s="35" t="str">
        <f t="shared" si="7"/>
        <v>DataToBuSharKran[23]</v>
      </c>
    </row>
    <row r="138" spans="1:7">
      <c r="A138" s="31" t="s">
        <v>68</v>
      </c>
      <c r="B138" s="32">
        <v>24</v>
      </c>
      <c r="C138" s="32" t="s">
        <v>64</v>
      </c>
      <c r="D138" s="36"/>
      <c r="E138" s="40" t="s">
        <v>67</v>
      </c>
      <c r="F138" s="41"/>
      <c r="G138" s="35" t="str">
        <f t="shared" si="7"/>
        <v>DataToBuSharKran[24]</v>
      </c>
    </row>
    <row r="139" spans="1:7">
      <c r="A139" s="31" t="s">
        <v>68</v>
      </c>
      <c r="B139" s="32">
        <v>25</v>
      </c>
      <c r="C139" s="32" t="s">
        <v>64</v>
      </c>
      <c r="D139" s="36"/>
      <c r="E139" s="40" t="s">
        <v>67</v>
      </c>
      <c r="F139" s="41"/>
      <c r="G139" s="35" t="str">
        <f t="shared" si="7"/>
        <v>DataToBuSharKran[25]</v>
      </c>
    </row>
    <row r="140" spans="1:7">
      <c r="A140" s="31" t="s">
        <v>68</v>
      </c>
      <c r="B140" s="32">
        <v>26</v>
      </c>
      <c r="C140" s="32" t="s">
        <v>64</v>
      </c>
      <c r="D140" s="36"/>
      <c r="E140" s="40" t="s">
        <v>67</v>
      </c>
      <c r="F140" s="41"/>
      <c r="G140" s="35" t="str">
        <f t="shared" si="7"/>
        <v>DataToBuSharKran[26]</v>
      </c>
    </row>
    <row r="141" spans="1:7">
      <c r="A141" s="31" t="s">
        <v>68</v>
      </c>
      <c r="B141" s="32">
        <v>27</v>
      </c>
      <c r="C141" s="32" t="s">
        <v>64</v>
      </c>
      <c r="D141" s="36"/>
      <c r="E141" s="40" t="s">
        <v>67</v>
      </c>
      <c r="F141" s="41"/>
      <c r="G141" s="35" t="str">
        <f t="shared" si="7"/>
        <v>DataToBuSharKran[27]</v>
      </c>
    </row>
    <row r="142" spans="1:7">
      <c r="A142" s="31" t="s">
        <v>68</v>
      </c>
      <c r="B142" s="32">
        <v>28</v>
      </c>
      <c r="C142" s="32" t="s">
        <v>64</v>
      </c>
      <c r="D142" s="36"/>
      <c r="E142" s="40" t="s">
        <v>67</v>
      </c>
      <c r="F142" s="41"/>
      <c r="G142" s="35" t="str">
        <f t="shared" si="7"/>
        <v>DataToBuSharKran[28]</v>
      </c>
    </row>
    <row r="143" spans="1:7">
      <c r="A143" s="31" t="s">
        <v>68</v>
      </c>
      <c r="B143" s="32">
        <v>29</v>
      </c>
      <c r="C143" s="32" t="s">
        <v>64</v>
      </c>
      <c r="D143" s="36"/>
      <c r="E143" s="40" t="s">
        <v>67</v>
      </c>
      <c r="F143" s="41"/>
      <c r="G143" s="35" t="str">
        <f t="shared" si="7"/>
        <v>DataToBuSharKran[29]</v>
      </c>
    </row>
    <row r="144" spans="1:7">
      <c r="A144" s="31" t="s">
        <v>68</v>
      </c>
      <c r="B144" s="32">
        <v>30</v>
      </c>
      <c r="C144" s="32" t="s">
        <v>64</v>
      </c>
      <c r="D144" s="36"/>
      <c r="E144" s="40" t="s">
        <v>67</v>
      </c>
      <c r="F144" s="41"/>
      <c r="G144" s="35" t="str">
        <f t="shared" si="7"/>
        <v>DataToBuSharKran[30]</v>
      </c>
    </row>
    <row r="145" spans="1:7">
      <c r="A145" s="31" t="s">
        <v>68</v>
      </c>
      <c r="B145" s="32">
        <v>31</v>
      </c>
      <c r="C145" s="32" t="s">
        <v>64</v>
      </c>
      <c r="D145" s="36"/>
      <c r="E145" s="40" t="s">
        <v>67</v>
      </c>
      <c r="F145" s="41"/>
      <c r="G145" s="35" t="str">
        <f t="shared" si="7"/>
        <v>DataToBuSharKran[31]</v>
      </c>
    </row>
    <row r="146" spans="1:7">
      <c r="A146" s="31" t="s">
        <v>68</v>
      </c>
      <c r="B146" s="32">
        <v>32</v>
      </c>
      <c r="C146" s="32" t="s">
        <v>64</v>
      </c>
      <c r="D146" s="36"/>
      <c r="E146" s="40" t="s">
        <v>67</v>
      </c>
      <c r="F146" s="41"/>
      <c r="G146" s="35" t="str">
        <f t="shared" si="7"/>
        <v>DataToBuSharKran[32]</v>
      </c>
    </row>
    <row r="147" spans="1:7">
      <c r="A147" s="31" t="s">
        <v>68</v>
      </c>
      <c r="B147" s="32">
        <v>33</v>
      </c>
      <c r="C147" s="32" t="s">
        <v>64</v>
      </c>
      <c r="D147" s="36"/>
      <c r="E147" s="40" t="s">
        <v>67</v>
      </c>
      <c r="F147" s="41"/>
      <c r="G147" s="35" t="str">
        <f t="shared" si="7"/>
        <v>DataToBuSharKran[33]</v>
      </c>
    </row>
    <row r="148" spans="1:7">
      <c r="A148" s="31" t="s">
        <v>68</v>
      </c>
      <c r="B148" s="32">
        <v>34</v>
      </c>
      <c r="C148" s="32" t="s">
        <v>64</v>
      </c>
      <c r="D148" s="36"/>
      <c r="E148" s="40" t="s">
        <v>67</v>
      </c>
      <c r="F148" s="41"/>
      <c r="G148" s="35" t="str">
        <f t="shared" si="7"/>
        <v>DataToBuSharKran[34]</v>
      </c>
    </row>
    <row r="149" spans="1:7">
      <c r="A149" s="31" t="s">
        <v>68</v>
      </c>
      <c r="B149" s="32">
        <v>35</v>
      </c>
      <c r="C149" s="32" t="s">
        <v>64</v>
      </c>
      <c r="D149" s="36"/>
      <c r="E149" s="40" t="s">
        <v>67</v>
      </c>
      <c r="F149" s="41"/>
      <c r="G149" s="35" t="str">
        <f t="shared" si="7"/>
        <v>DataToBuSharKran[35]</v>
      </c>
    </row>
    <row r="150" spans="1:7">
      <c r="A150" s="31" t="s">
        <v>68</v>
      </c>
      <c r="B150" s="32">
        <v>36</v>
      </c>
      <c r="C150" s="32" t="s">
        <v>64</v>
      </c>
      <c r="D150" s="36"/>
      <c r="E150" s="40" t="s">
        <v>67</v>
      </c>
      <c r="F150" s="41"/>
      <c r="G150" s="35" t="str">
        <f t="shared" si="7"/>
        <v>DataToBuSharKran[36]</v>
      </c>
    </row>
    <row r="151" spans="1:7">
      <c r="A151" s="31" t="s">
        <v>68</v>
      </c>
      <c r="B151" s="32">
        <v>37</v>
      </c>
      <c r="C151" s="32" t="s">
        <v>64</v>
      </c>
      <c r="D151" s="36"/>
      <c r="E151" s="40" t="s">
        <v>67</v>
      </c>
      <c r="F151" s="41"/>
      <c r="G151" s="35" t="str">
        <f t="shared" si="7"/>
        <v>DataToBuSharKran[37]</v>
      </c>
    </row>
    <row r="152" spans="1:7">
      <c r="A152" s="31" t="s">
        <v>68</v>
      </c>
      <c r="B152" s="32">
        <v>38</v>
      </c>
      <c r="C152" s="32" t="s">
        <v>64</v>
      </c>
      <c r="D152" s="36"/>
      <c r="E152" s="40" t="s">
        <v>67</v>
      </c>
      <c r="F152" s="41"/>
      <c r="G152" s="35" t="str">
        <f t="shared" si="7"/>
        <v>DataToBuSharKran[38]</v>
      </c>
    </row>
    <row r="153" spans="1:7">
      <c r="A153" s="31" t="s">
        <v>68</v>
      </c>
      <c r="B153" s="32">
        <v>39</v>
      </c>
      <c r="C153" s="32" t="s">
        <v>64</v>
      </c>
      <c r="D153" s="36"/>
      <c r="E153" s="40" t="s">
        <v>67</v>
      </c>
      <c r="F153" s="41"/>
      <c r="G153" s="35" t="str">
        <f t="shared" si="7"/>
        <v>DataToBuSharKran[39]</v>
      </c>
    </row>
    <row r="154" spans="1:7">
      <c r="A154" s="31" t="s">
        <v>68</v>
      </c>
      <c r="B154" s="32">
        <v>40</v>
      </c>
      <c r="C154" s="32" t="s">
        <v>64</v>
      </c>
      <c r="D154" s="36"/>
      <c r="E154" s="40" t="s">
        <v>67</v>
      </c>
      <c r="F154" s="41"/>
      <c r="G154" s="35" t="str">
        <f t="shared" si="7"/>
        <v>DataToBuSharKran[40]</v>
      </c>
    </row>
    <row r="155" spans="1:7">
      <c r="A155" s="31" t="s">
        <v>68</v>
      </c>
      <c r="B155" s="32">
        <v>41</v>
      </c>
      <c r="C155" s="32" t="s">
        <v>64</v>
      </c>
      <c r="D155" s="36"/>
      <c r="E155" s="40" t="s">
        <v>67</v>
      </c>
      <c r="F155" s="41"/>
      <c r="G155" s="35" t="str">
        <f t="shared" si="7"/>
        <v>DataToBuSharKran[41]</v>
      </c>
    </row>
    <row r="156" spans="1:7">
      <c r="A156" s="31" t="s">
        <v>68</v>
      </c>
      <c r="B156" s="32">
        <v>42</v>
      </c>
      <c r="C156" s="32" t="s">
        <v>64</v>
      </c>
      <c r="D156" s="36"/>
      <c r="E156" s="40" t="s">
        <v>67</v>
      </c>
      <c r="F156" s="41"/>
      <c r="G156" s="35" t="str">
        <f t="shared" si="7"/>
        <v>DataToBuSharKran[42]</v>
      </c>
    </row>
    <row r="157" spans="1:7">
      <c r="A157" s="31" t="s">
        <v>68</v>
      </c>
      <c r="B157" s="32">
        <v>43</v>
      </c>
      <c r="C157" s="32" t="s">
        <v>64</v>
      </c>
      <c r="D157" s="36"/>
      <c r="E157" s="40" t="s">
        <v>67</v>
      </c>
      <c r="F157" s="41"/>
      <c r="G157" s="35" t="str">
        <f t="shared" si="7"/>
        <v>DataToBuSharKran[43]</v>
      </c>
    </row>
    <row r="158" spans="1:7">
      <c r="A158" s="31" t="s">
        <v>68</v>
      </c>
      <c r="B158" s="32">
        <v>44</v>
      </c>
      <c r="C158" s="32" t="s">
        <v>64</v>
      </c>
      <c r="D158" s="36"/>
      <c r="E158" s="40" t="s">
        <v>67</v>
      </c>
      <c r="F158" s="41"/>
      <c r="G158" s="35" t="str">
        <f t="shared" si="7"/>
        <v>DataToBuSharKran[44]</v>
      </c>
    </row>
    <row r="159" spans="1:7">
      <c r="A159" s="31" t="s">
        <v>68</v>
      </c>
      <c r="B159" s="32">
        <v>45</v>
      </c>
      <c r="C159" s="32" t="s">
        <v>64</v>
      </c>
      <c r="D159" s="36"/>
      <c r="E159" s="40" t="s">
        <v>67</v>
      </c>
      <c r="F159" s="41"/>
      <c r="G159" s="35" t="str">
        <f t="shared" si="7"/>
        <v>DataToBuSharKran[45]</v>
      </c>
    </row>
    <row r="160" spans="1:7">
      <c r="A160" s="31" t="s">
        <v>68</v>
      </c>
      <c r="B160" s="32">
        <v>46</v>
      </c>
      <c r="C160" s="32" t="s">
        <v>64</v>
      </c>
      <c r="D160" s="36"/>
      <c r="E160" s="40" t="s">
        <v>67</v>
      </c>
      <c r="F160" s="41"/>
      <c r="G160" s="35" t="str">
        <f t="shared" si="7"/>
        <v>DataToBuSharKran[46]</v>
      </c>
    </row>
    <row r="161" spans="1:7">
      <c r="A161" s="31" t="s">
        <v>68</v>
      </c>
      <c r="B161" s="32">
        <v>47</v>
      </c>
      <c r="C161" s="32" t="s">
        <v>64</v>
      </c>
      <c r="D161" s="36"/>
      <c r="E161" s="40" t="s">
        <v>67</v>
      </c>
      <c r="F161" s="41"/>
      <c r="G161" s="35" t="str">
        <f t="shared" si="7"/>
        <v>DataToBuSharKran[47]</v>
      </c>
    </row>
    <row r="162" spans="1:7">
      <c r="A162" s="31" t="s">
        <v>68</v>
      </c>
      <c r="B162" s="32">
        <v>48</v>
      </c>
      <c r="C162" s="32" t="s">
        <v>64</v>
      </c>
      <c r="D162" s="36"/>
      <c r="E162" s="40" t="s">
        <v>67</v>
      </c>
      <c r="F162" s="41"/>
      <c r="G162" s="35" t="str">
        <f t="shared" si="7"/>
        <v>DataToBuSharKran[48]</v>
      </c>
    </row>
    <row r="163" spans="1:7" ht="15.75" thickBot="1">
      <c r="A163" s="49" t="s">
        <v>68</v>
      </c>
      <c r="B163" s="50">
        <v>49</v>
      </c>
      <c r="C163" s="50" t="s">
        <v>64</v>
      </c>
      <c r="D163" s="51"/>
      <c r="E163" s="52" t="s">
        <v>67</v>
      </c>
      <c r="F163" s="53"/>
      <c r="G163" s="35" t="str">
        <f t="shared" si="7"/>
        <v>DataToBuSharKran[49]</v>
      </c>
    </row>
  </sheetData>
  <mergeCells count="13">
    <mergeCell ref="I36:I51"/>
    <mergeCell ref="A2:F2"/>
    <mergeCell ref="B4:B19"/>
    <mergeCell ref="G4:G19"/>
    <mergeCell ref="B20:B35"/>
    <mergeCell ref="G20:G35"/>
    <mergeCell ref="B36:B51"/>
    <mergeCell ref="G36:G51"/>
    <mergeCell ref="A68:F68"/>
    <mergeCell ref="B70:B85"/>
    <mergeCell ref="B86:B101"/>
    <mergeCell ref="B102:B117"/>
    <mergeCell ref="H36:H51"/>
  </mergeCells>
  <phoneticPr fontId="10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AF6B-BF76-447C-B03F-74DD8E90EE7F}">
  <sheetPr codeName="Лист10">
    <tabColor theme="8" tint="0.39997558519241921"/>
  </sheetPr>
  <dimension ref="A1:I163"/>
  <sheetViews>
    <sheetView topLeftCell="A22" workbookViewId="0">
      <selection activeCell="E8" sqref="E8"/>
    </sheetView>
  </sheetViews>
  <sheetFormatPr defaultRowHeight="15"/>
  <cols>
    <col min="1" max="1" width="13.85546875" bestFit="1" customWidth="1"/>
    <col min="3" max="3" width="12.85546875" bestFit="1" customWidth="1"/>
    <col min="5" max="5" width="83.140625" bestFit="1" customWidth="1"/>
    <col min="6" max="6" width="13.42578125" bestFit="1" customWidth="1"/>
    <col min="7" max="7" width="22.7109375" bestFit="1" customWidth="1"/>
    <col min="8" max="8" width="21.8554687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300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"DataFromBuZd[" &amp; B3-50 &amp; "]"</f>
        <v>DataFromBuZd[0]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t="s">
        <v>265</v>
      </c>
      <c r="F4" s="39"/>
      <c r="G4" s="1454" t="str">
        <f t="shared" ref="G4:G67" si="0">"DataFromBuZd[" &amp; B4-50 &amp; "]"</f>
        <v>DataFromBuZd[1]</v>
      </c>
      <c r="H4" t="s">
        <v>232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t="s">
        <v>266</v>
      </c>
      <c r="F5" s="39"/>
      <c r="G5" s="1454" t="str">
        <f t="shared" si="0"/>
        <v>DataFromBuZd[-50]</v>
      </c>
      <c r="H5" t="s">
        <v>233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t="s">
        <v>267</v>
      </c>
      <c r="F6" s="39"/>
      <c r="G6" s="1454" t="str">
        <f t="shared" si="0"/>
        <v>DataFromBuZd[-50]</v>
      </c>
      <c r="H6" t="s">
        <v>234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t="s">
        <v>268</v>
      </c>
      <c r="F7" s="39"/>
      <c r="G7" s="1454" t="str">
        <f t="shared" si="0"/>
        <v>DataFromBuZd[-50]</v>
      </c>
      <c r="H7" t="s">
        <v>235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t="s">
        <v>269</v>
      </c>
      <c r="F8" s="39"/>
      <c r="G8" s="1454" t="str">
        <f t="shared" si="0"/>
        <v>DataFromBuZd[-50]</v>
      </c>
      <c r="H8" t="s">
        <v>236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t="s">
        <v>270</v>
      </c>
      <c r="F9" s="39"/>
      <c r="G9" s="1454" t="str">
        <f t="shared" si="0"/>
        <v>DataFromBuZd[-50]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t="s">
        <v>271</v>
      </c>
      <c r="F10" s="39"/>
      <c r="G10" s="1454" t="str">
        <f t="shared" si="0"/>
        <v>DataFromBuZd[-50]</v>
      </c>
      <c r="H10" t="s">
        <v>237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t="s">
        <v>272</v>
      </c>
      <c r="F11" s="39"/>
      <c r="G11" s="1454" t="str">
        <f t="shared" si="0"/>
        <v>DataFromBuZd[-50]</v>
      </c>
      <c r="H11" t="s">
        <v>238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t="s">
        <v>273</v>
      </c>
      <c r="F12" s="41"/>
      <c r="G12" s="1454" t="str">
        <f t="shared" si="0"/>
        <v>DataFromBuZd[-50]</v>
      </c>
      <c r="H12" t="s">
        <v>239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t="s">
        <v>274</v>
      </c>
      <c r="F13" s="41"/>
      <c r="G13" s="1454" t="str">
        <f t="shared" si="0"/>
        <v>DataFromBuZd[-50]</v>
      </c>
      <c r="H13" t="s">
        <v>240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t="s">
        <v>275</v>
      </c>
      <c r="F14" s="41"/>
      <c r="G14" s="1454" t="str">
        <f t="shared" si="0"/>
        <v>DataFromBuZd[-50]</v>
      </c>
      <c r="H14" t="s">
        <v>241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t="s">
        <v>276</v>
      </c>
      <c r="F15" s="41"/>
      <c r="G15" s="1454" t="str">
        <f t="shared" si="0"/>
        <v>DataFromBuZd[-50]</v>
      </c>
      <c r="H15" t="s">
        <v>242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t="s">
        <v>277</v>
      </c>
      <c r="F16" s="41"/>
      <c r="G16" s="1454" t="str">
        <f t="shared" si="0"/>
        <v>DataFromBuZd[-50]</v>
      </c>
      <c r="H16" t="s">
        <v>243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t="s">
        <v>278</v>
      </c>
      <c r="F17" s="41"/>
      <c r="G17" s="1454" t="str">
        <f t="shared" si="0"/>
        <v>DataFromBuZd[-50]</v>
      </c>
      <c r="H17" t="s">
        <v>244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t="s">
        <v>279</v>
      </c>
      <c r="F18" s="41"/>
      <c r="G18" s="1454" t="str">
        <f t="shared" si="0"/>
        <v>DataFromBuZd[-50]</v>
      </c>
      <c r="H18" t="s">
        <v>245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t="s">
        <v>280</v>
      </c>
      <c r="F19" s="41"/>
      <c r="G19" s="1454" t="str">
        <f t="shared" si="0"/>
        <v>DataFromBuZd[-50]</v>
      </c>
      <c r="H19" t="s">
        <v>246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t="s">
        <v>281</v>
      </c>
      <c r="F20" s="34"/>
      <c r="G20" s="1454" t="str">
        <f t="shared" si="0"/>
        <v>DataFromBuZd[2]</v>
      </c>
      <c r="H20" t="s">
        <v>247</v>
      </c>
      <c r="I20" t="str">
        <f>B$20-50&amp;"."&amp;D20</f>
        <v>2.0</v>
      </c>
    </row>
    <row r="21" spans="1:9">
      <c r="A21" s="31" t="s">
        <v>63</v>
      </c>
      <c r="B21" s="1467"/>
      <c r="C21" s="32" t="s">
        <v>66</v>
      </c>
      <c r="D21" s="32">
        <v>1</v>
      </c>
      <c r="E21" t="s">
        <v>282</v>
      </c>
      <c r="F21" s="34"/>
      <c r="G21" s="1454" t="str">
        <f t="shared" si="0"/>
        <v>DataFromBuZd[-50]</v>
      </c>
      <c r="H21" t="s">
        <v>248</v>
      </c>
      <c r="I21" t="str">
        <f t="shared" ref="I21:I35" si="2">B$20-50&amp;"."&amp;D21</f>
        <v>2.1</v>
      </c>
    </row>
    <row r="22" spans="1:9">
      <c r="A22" s="31" t="s">
        <v>63</v>
      </c>
      <c r="B22" s="1467"/>
      <c r="C22" s="32" t="s">
        <v>66</v>
      </c>
      <c r="D22" s="32">
        <v>2</v>
      </c>
      <c r="E22" t="s">
        <v>283</v>
      </c>
      <c r="F22" s="34"/>
      <c r="G22" s="1454" t="str">
        <f t="shared" si="0"/>
        <v>DataFromBuZd[-50]</v>
      </c>
      <c r="H22" t="s">
        <v>249</v>
      </c>
      <c r="I22" t="str">
        <f t="shared" si="2"/>
        <v>2.2</v>
      </c>
    </row>
    <row r="23" spans="1:9">
      <c r="A23" s="31" t="s">
        <v>63</v>
      </c>
      <c r="B23" s="1467"/>
      <c r="C23" s="32" t="s">
        <v>66</v>
      </c>
      <c r="D23" s="32">
        <v>3</v>
      </c>
      <c r="E23" t="s">
        <v>284</v>
      </c>
      <c r="F23" s="34"/>
      <c r="G23" s="1454" t="str">
        <f t="shared" si="0"/>
        <v>DataFromBuZd[-50]</v>
      </c>
      <c r="H23" t="s">
        <v>250</v>
      </c>
      <c r="I23" t="str">
        <f t="shared" si="2"/>
        <v>2.3</v>
      </c>
    </row>
    <row r="24" spans="1:9">
      <c r="A24" s="31" t="s">
        <v>63</v>
      </c>
      <c r="B24" s="1467"/>
      <c r="C24" s="32" t="s">
        <v>66</v>
      </c>
      <c r="D24" s="32">
        <v>4</v>
      </c>
      <c r="E24" t="s">
        <v>285</v>
      </c>
      <c r="F24" s="34"/>
      <c r="G24" s="1454" t="str">
        <f t="shared" si="0"/>
        <v>DataFromBuZd[-50]</v>
      </c>
      <c r="H24" t="s">
        <v>251</v>
      </c>
      <c r="I24" t="str">
        <f t="shared" si="2"/>
        <v>2.4</v>
      </c>
    </row>
    <row r="25" spans="1:9">
      <c r="A25" s="31" t="s">
        <v>63</v>
      </c>
      <c r="B25" s="1467"/>
      <c r="C25" s="32" t="s">
        <v>66</v>
      </c>
      <c r="D25" s="32">
        <v>5</v>
      </c>
      <c r="E25" t="s">
        <v>286</v>
      </c>
      <c r="F25" s="34"/>
      <c r="G25" s="1454" t="str">
        <f t="shared" si="0"/>
        <v>DataFromBuZd[-50]</v>
      </c>
      <c r="H25" t="s">
        <v>252</v>
      </c>
      <c r="I25" t="str">
        <f t="shared" si="2"/>
        <v>2.5</v>
      </c>
    </row>
    <row r="26" spans="1:9">
      <c r="A26" s="31" t="s">
        <v>63</v>
      </c>
      <c r="B26" s="1467"/>
      <c r="C26" s="32" t="s">
        <v>66</v>
      </c>
      <c r="D26" s="32">
        <v>6</v>
      </c>
      <c r="E26" t="s">
        <v>287</v>
      </c>
      <c r="F26" s="34"/>
      <c r="G26" s="1454" t="str">
        <f t="shared" si="0"/>
        <v>DataFromBuZd[-50]</v>
      </c>
      <c r="H26" t="s">
        <v>253</v>
      </c>
      <c r="I26" t="str">
        <f t="shared" si="2"/>
        <v>2.6</v>
      </c>
    </row>
    <row r="27" spans="1:9">
      <c r="A27" s="31" t="s">
        <v>63</v>
      </c>
      <c r="B27" s="1467"/>
      <c r="C27" s="32" t="s">
        <v>66</v>
      </c>
      <c r="D27" s="32">
        <v>7</v>
      </c>
      <c r="E27" t="s">
        <v>288</v>
      </c>
      <c r="F27" s="34"/>
      <c r="G27" s="1454" t="str">
        <f t="shared" si="0"/>
        <v>DataFromBuZd[-50]</v>
      </c>
      <c r="H27" t="s">
        <v>254</v>
      </c>
      <c r="I27" t="str">
        <f t="shared" si="2"/>
        <v>2.7</v>
      </c>
    </row>
    <row r="28" spans="1:9">
      <c r="A28" s="31" t="s">
        <v>63</v>
      </c>
      <c r="B28" s="1467"/>
      <c r="C28" s="32" t="s">
        <v>66</v>
      </c>
      <c r="D28" s="32">
        <v>8</v>
      </c>
      <c r="E28" t="s">
        <v>289</v>
      </c>
      <c r="F28" s="34"/>
      <c r="G28" s="1454" t="str">
        <f t="shared" si="0"/>
        <v>DataFromBuZd[-50]</v>
      </c>
      <c r="H28" t="s">
        <v>255</v>
      </c>
      <c r="I28" t="str">
        <f t="shared" si="2"/>
        <v>2.8</v>
      </c>
    </row>
    <row r="29" spans="1:9">
      <c r="A29" s="31" t="s">
        <v>63</v>
      </c>
      <c r="B29" s="1467"/>
      <c r="C29" s="32" t="s">
        <v>66</v>
      </c>
      <c r="D29" s="32">
        <v>9</v>
      </c>
      <c r="E29" t="s">
        <v>290</v>
      </c>
      <c r="F29" s="34"/>
      <c r="G29" s="1454" t="str">
        <f t="shared" si="0"/>
        <v>DataFromBuZd[-50]</v>
      </c>
      <c r="H29" t="s">
        <v>256</v>
      </c>
      <c r="I29" t="str">
        <f t="shared" si="2"/>
        <v>2.9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DataFromBuZd[-50]</v>
      </c>
      <c r="H30" t="s">
        <v>257</v>
      </c>
      <c r="I30" t="str">
        <f t="shared" si="2"/>
        <v>2.10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DataFromBuZd[-50]</v>
      </c>
      <c r="H31" t="s">
        <v>258</v>
      </c>
      <c r="I31" t="str">
        <f t="shared" si="2"/>
        <v>2.11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DataFromBuZd[-50]</v>
      </c>
      <c r="H32" t="s">
        <v>259</v>
      </c>
      <c r="I32" t="str">
        <f t="shared" si="2"/>
        <v>2.12</v>
      </c>
    </row>
    <row r="33" spans="1:9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DataFromBuZd[-50]</v>
      </c>
      <c r="H33" t="s">
        <v>260</v>
      </c>
      <c r="I33" t="str">
        <f t="shared" si="2"/>
        <v>2.13</v>
      </c>
    </row>
    <row r="34" spans="1:9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DataFromBuZd[-50]</v>
      </c>
      <c r="H34" t="s">
        <v>261</v>
      </c>
      <c r="I34" t="str">
        <f t="shared" si="2"/>
        <v>2.14</v>
      </c>
    </row>
    <row r="35" spans="1:9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DataFromBuZd[-50]</v>
      </c>
      <c r="H35" t="s">
        <v>262</v>
      </c>
      <c r="I35" t="str">
        <f t="shared" si="2"/>
        <v>2.15</v>
      </c>
    </row>
    <row r="36" spans="1:9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DataFromBuZd[3]</v>
      </c>
      <c r="H36" s="1471" t="s">
        <v>263</v>
      </c>
      <c r="I36" s="1471">
        <v>3</v>
      </c>
    </row>
    <row r="37" spans="1:9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DataFromBuZd[-50]</v>
      </c>
      <c r="H37" s="1471"/>
      <c r="I37" s="1471"/>
    </row>
    <row r="38" spans="1:9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DataFromBuZd[-50]</v>
      </c>
      <c r="H38" s="1471"/>
      <c r="I38" s="1471"/>
    </row>
    <row r="39" spans="1:9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DataFromBuZd[-50]</v>
      </c>
      <c r="H39" s="1471"/>
      <c r="I39" s="1471"/>
    </row>
    <row r="40" spans="1:9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DataFromBuZd[-50]</v>
      </c>
      <c r="H40" s="1471"/>
      <c r="I40" s="1471"/>
    </row>
    <row r="41" spans="1:9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DataFromBuZd[-50]</v>
      </c>
      <c r="H41" s="1471"/>
      <c r="I41" s="1471"/>
    </row>
    <row r="42" spans="1:9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DataFromBuZd[-50]</v>
      </c>
      <c r="H42" s="1471"/>
      <c r="I42" s="1471"/>
    </row>
    <row r="43" spans="1:9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DataFromBuZd[-50]</v>
      </c>
      <c r="H43" s="1471"/>
      <c r="I43" s="1471"/>
    </row>
    <row r="44" spans="1:9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DataFromBuZd[-50]</v>
      </c>
      <c r="H44" s="1471"/>
      <c r="I44" s="1471"/>
    </row>
    <row r="45" spans="1:9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DataFromBuZd[-50]</v>
      </c>
      <c r="H45" s="1471"/>
      <c r="I45" s="1471"/>
    </row>
    <row r="46" spans="1:9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DataFromBuZd[-50]</v>
      </c>
      <c r="H46" s="1471"/>
      <c r="I46" s="1471"/>
    </row>
    <row r="47" spans="1:9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DataFromBuZd[-50]</v>
      </c>
      <c r="H47" s="1471"/>
      <c r="I47" s="1471"/>
    </row>
    <row r="48" spans="1:9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DataFromBuZd[-50]</v>
      </c>
      <c r="H48" s="1471"/>
      <c r="I48" s="1471"/>
    </row>
    <row r="49" spans="1:9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DataFromBuZd[-50]</v>
      </c>
      <c r="H49" s="1471"/>
      <c r="I49" s="1471"/>
    </row>
    <row r="50" spans="1:9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DataFromBuZd[-50]</v>
      </c>
      <c r="H50" s="1471"/>
      <c r="I50" s="1471"/>
    </row>
    <row r="51" spans="1:9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DataFromBuZd[-50]</v>
      </c>
      <c r="H51" s="1471"/>
      <c r="I51" s="1471"/>
    </row>
    <row r="52" spans="1:9">
      <c r="A52" s="31" t="s">
        <v>63</v>
      </c>
      <c r="B52" s="36">
        <v>54</v>
      </c>
      <c r="C52" s="36" t="s">
        <v>159</v>
      </c>
      <c r="D52" s="36"/>
      <c r="E52" t="s">
        <v>223</v>
      </c>
      <c r="F52" s="34"/>
      <c r="G52" s="35" t="str">
        <f t="shared" si="0"/>
        <v>DataFromBuZd[4]</v>
      </c>
      <c r="H52" t="s">
        <v>264</v>
      </c>
      <c r="I52">
        <v>4</v>
      </c>
    </row>
    <row r="53" spans="1:9">
      <c r="A53" s="31" t="s">
        <v>63</v>
      </c>
      <c r="B53" s="36">
        <v>56</v>
      </c>
      <c r="C53" s="36" t="s">
        <v>159</v>
      </c>
      <c r="D53" s="36"/>
      <c r="E53" t="s">
        <v>291</v>
      </c>
      <c r="F53" s="34"/>
      <c r="G53" s="35" t="str">
        <f t="shared" si="0"/>
        <v>DataFromBuZd[6]</v>
      </c>
    </row>
    <row r="54" spans="1:9">
      <c r="A54" s="31" t="s">
        <v>63</v>
      </c>
      <c r="B54" s="36">
        <v>58</v>
      </c>
      <c r="C54" s="36" t="s">
        <v>159</v>
      </c>
      <c r="D54" s="36"/>
      <c r="E54" t="s">
        <v>292</v>
      </c>
      <c r="F54" s="34"/>
      <c r="G54" s="35" t="str">
        <f t="shared" si="0"/>
        <v>DataFromBuZd[8]</v>
      </c>
    </row>
    <row r="55" spans="1:9">
      <c r="A55" s="31" t="s">
        <v>63</v>
      </c>
      <c r="B55" s="36">
        <v>60</v>
      </c>
      <c r="C55" s="36" t="s">
        <v>159</v>
      </c>
      <c r="D55" s="36"/>
      <c r="E55" t="s">
        <v>293</v>
      </c>
      <c r="F55" s="34"/>
      <c r="G55" s="35" t="str">
        <f t="shared" si="0"/>
        <v>DataFromBuZd[10]</v>
      </c>
    </row>
    <row r="56" spans="1:9">
      <c r="A56" s="31" t="s">
        <v>63</v>
      </c>
      <c r="B56" s="36">
        <v>62</v>
      </c>
      <c r="C56" s="36" t="s">
        <v>159</v>
      </c>
      <c r="D56" s="36"/>
      <c r="E56" t="s">
        <v>294</v>
      </c>
      <c r="F56" s="34"/>
      <c r="G56" s="35" t="str">
        <f t="shared" si="0"/>
        <v>DataFromBuZd[12]</v>
      </c>
    </row>
    <row r="57" spans="1:9">
      <c r="A57" s="31" t="s">
        <v>63</v>
      </c>
      <c r="B57" s="36">
        <v>64</v>
      </c>
      <c r="C57" s="36" t="s">
        <v>159</v>
      </c>
      <c r="D57" s="36"/>
      <c r="E57" s="40" t="s">
        <v>67</v>
      </c>
      <c r="F57" s="34"/>
      <c r="G57" s="35" t="str">
        <f t="shared" si="0"/>
        <v>DataFromBuZd[14]</v>
      </c>
    </row>
    <row r="58" spans="1:9">
      <c r="A58" s="31" t="s">
        <v>63</v>
      </c>
      <c r="B58" s="36">
        <v>66</v>
      </c>
      <c r="C58" s="36" t="s">
        <v>159</v>
      </c>
      <c r="D58" s="36"/>
      <c r="E58" s="40" t="s">
        <v>67</v>
      </c>
      <c r="F58" s="42"/>
      <c r="G58" s="35" t="str">
        <f t="shared" si="0"/>
        <v>DataFromBuZd[16]</v>
      </c>
    </row>
    <row r="59" spans="1:9">
      <c r="A59" s="31" t="s">
        <v>63</v>
      </c>
      <c r="B59" s="36">
        <v>68</v>
      </c>
      <c r="C59" s="36" t="s">
        <v>159</v>
      </c>
      <c r="D59" s="36"/>
      <c r="E59" s="40" t="s">
        <v>67</v>
      </c>
      <c r="F59" s="42"/>
      <c r="G59" s="35" t="str">
        <f t="shared" si="0"/>
        <v>DataFromBuZd[18]</v>
      </c>
    </row>
    <row r="60" spans="1:9">
      <c r="A60" s="31" t="s">
        <v>63</v>
      </c>
      <c r="B60" s="36">
        <v>70</v>
      </c>
      <c r="C60" s="36" t="s">
        <v>159</v>
      </c>
      <c r="D60" s="36"/>
      <c r="E60" s="40" t="s">
        <v>67</v>
      </c>
      <c r="F60" s="42"/>
      <c r="G60" s="35" t="str">
        <f t="shared" si="0"/>
        <v>DataFromBuZd[20]</v>
      </c>
    </row>
    <row r="61" spans="1:9">
      <c r="A61" s="31" t="s">
        <v>63</v>
      </c>
      <c r="B61" s="36">
        <v>72</v>
      </c>
      <c r="C61" s="36" t="s">
        <v>159</v>
      </c>
      <c r="D61" s="36"/>
      <c r="E61" s="40" t="s">
        <v>67</v>
      </c>
      <c r="F61" s="42"/>
      <c r="G61" s="35" t="str">
        <f t="shared" si="0"/>
        <v>DataFromBuZd[22]</v>
      </c>
    </row>
    <row r="62" spans="1:9">
      <c r="A62" s="31" t="s">
        <v>63</v>
      </c>
      <c r="B62" s="36">
        <v>74</v>
      </c>
      <c r="C62" s="36" t="s">
        <v>159</v>
      </c>
      <c r="D62" s="36"/>
      <c r="E62" s="40" t="s">
        <v>67</v>
      </c>
      <c r="F62" s="42"/>
      <c r="G62" s="35" t="str">
        <f t="shared" si="0"/>
        <v>DataFromBuZd[24]</v>
      </c>
    </row>
    <row r="63" spans="1:9">
      <c r="A63" s="31" t="s">
        <v>63</v>
      </c>
      <c r="B63" s="36">
        <v>75</v>
      </c>
      <c r="C63" s="36" t="s">
        <v>64</v>
      </c>
      <c r="D63" s="36"/>
      <c r="E63" s="40" t="s">
        <v>67</v>
      </c>
      <c r="F63" s="42"/>
      <c r="G63" s="35" t="str">
        <f t="shared" si="0"/>
        <v>DataFromBuZd[25]</v>
      </c>
    </row>
    <row r="64" spans="1:9">
      <c r="A64" s="31" t="s">
        <v>63</v>
      </c>
      <c r="B64" s="36">
        <v>76</v>
      </c>
      <c r="C64" s="36" t="s">
        <v>64</v>
      </c>
      <c r="D64" s="36"/>
      <c r="E64" s="40" t="s">
        <v>67</v>
      </c>
      <c r="F64" s="42"/>
      <c r="G64" s="35" t="str">
        <f t="shared" si="0"/>
        <v>DataFromBuZd[26]</v>
      </c>
    </row>
    <row r="65" spans="1:9">
      <c r="A65" s="31" t="s">
        <v>63</v>
      </c>
      <c r="B65" s="36">
        <v>77</v>
      </c>
      <c r="C65" s="36" t="s">
        <v>64</v>
      </c>
      <c r="D65" s="36"/>
      <c r="E65" s="40" t="s">
        <v>67</v>
      </c>
      <c r="F65" s="42"/>
      <c r="G65" s="35" t="str">
        <f t="shared" si="0"/>
        <v>DataFromBuZd[27]</v>
      </c>
    </row>
    <row r="66" spans="1:9">
      <c r="A66" s="31" t="s">
        <v>63</v>
      </c>
      <c r="B66" s="36">
        <v>78</v>
      </c>
      <c r="C66" s="36" t="s">
        <v>64</v>
      </c>
      <c r="D66" s="36"/>
      <c r="E66" s="40" t="s">
        <v>67</v>
      </c>
      <c r="F66" s="43"/>
      <c r="G66" s="35" t="str">
        <f t="shared" si="0"/>
        <v>DataFromBuZd[28]</v>
      </c>
    </row>
    <row r="67" spans="1:9" ht="15.75" thickBot="1">
      <c r="A67" s="31" t="s">
        <v>63</v>
      </c>
      <c r="B67" s="36">
        <v>79</v>
      </c>
      <c r="C67" s="36" t="s">
        <v>64</v>
      </c>
      <c r="D67" s="36"/>
      <c r="E67" s="40" t="s">
        <v>67</v>
      </c>
      <c r="F67" s="43"/>
      <c r="G67" s="35" t="str">
        <f t="shared" si="0"/>
        <v>DataFromBuZd[29]</v>
      </c>
    </row>
    <row r="68" spans="1:9" ht="15.75" thickBot="1">
      <c r="A68" s="1469" t="s">
        <v>301</v>
      </c>
      <c r="B68" s="1465"/>
      <c r="C68" s="1465"/>
      <c r="D68" s="1465"/>
      <c r="E68" s="1465"/>
      <c r="F68" s="1470"/>
      <c r="G68" s="30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"DataToBuZd[" &amp; B69 &amp; "]"</f>
        <v>DataToBuZd[0]</v>
      </c>
      <c r="H69" t="s">
        <v>104</v>
      </c>
      <c r="I69" s="117">
        <f>B69</f>
        <v>0</v>
      </c>
    </row>
    <row r="70" spans="1:9">
      <c r="A70" s="31" t="s">
        <v>68</v>
      </c>
      <c r="B70" s="1467">
        <v>1</v>
      </c>
      <c r="C70" s="36" t="s">
        <v>66</v>
      </c>
      <c r="D70" s="37">
        <v>0</v>
      </c>
      <c r="E70" t="s">
        <v>295</v>
      </c>
      <c r="F70" s="39"/>
      <c r="G70" s="118" t="str">
        <f>"DataToBuZd[" &amp; B$70 &amp; "]"</f>
        <v>DataToBuZd[1]</v>
      </c>
      <c r="H70" t="s">
        <v>229</v>
      </c>
      <c r="I70" t="str">
        <f>B$70&amp;"."&amp;D70</f>
        <v>1.0</v>
      </c>
    </row>
    <row r="71" spans="1:9">
      <c r="A71" s="31" t="s">
        <v>68</v>
      </c>
      <c r="B71" s="1467"/>
      <c r="C71" s="36" t="s">
        <v>66</v>
      </c>
      <c r="D71" s="37">
        <v>1</v>
      </c>
      <c r="E71" t="s">
        <v>224</v>
      </c>
      <c r="F71" s="39"/>
      <c r="G71" s="118" t="str">
        <f t="shared" ref="G71:G85" si="3">"DataToBuZd[" &amp; B$70 &amp; "]"</f>
        <v>DataToBuZd[1]</v>
      </c>
      <c r="H71" t="s">
        <v>228</v>
      </c>
      <c r="I71" t="str">
        <f t="shared" ref="I71:I85" si="4">B$70&amp;"."&amp;D71</f>
        <v>1.1</v>
      </c>
    </row>
    <row r="72" spans="1:9">
      <c r="A72" s="31" t="s">
        <v>68</v>
      </c>
      <c r="B72" s="1467"/>
      <c r="C72" s="36" t="s">
        <v>66</v>
      </c>
      <c r="D72" s="37">
        <v>2</v>
      </c>
      <c r="E72" t="s">
        <v>225</v>
      </c>
      <c r="F72" s="39"/>
      <c r="G72" s="118" t="str">
        <f t="shared" si="3"/>
        <v>DataToBuZd[1]</v>
      </c>
      <c r="H72" t="s">
        <v>230</v>
      </c>
      <c r="I72" t="str">
        <f t="shared" si="4"/>
        <v>1.2</v>
      </c>
    </row>
    <row r="73" spans="1:9">
      <c r="A73" s="31" t="s">
        <v>68</v>
      </c>
      <c r="B73" s="1467"/>
      <c r="C73" s="36" t="s">
        <v>66</v>
      </c>
      <c r="D73" s="37">
        <v>3</v>
      </c>
      <c r="E73" t="s">
        <v>227</v>
      </c>
      <c r="F73" s="39"/>
      <c r="G73" s="118" t="str">
        <f t="shared" si="3"/>
        <v>DataToBuZd[1]</v>
      </c>
      <c r="H73" t="s">
        <v>231</v>
      </c>
      <c r="I73" t="str">
        <f t="shared" si="4"/>
        <v>1.3</v>
      </c>
    </row>
    <row r="74" spans="1:9">
      <c r="A74" s="31" t="s">
        <v>68</v>
      </c>
      <c r="B74" s="1467"/>
      <c r="C74" s="36" t="s">
        <v>66</v>
      </c>
      <c r="D74" s="37">
        <v>4</v>
      </c>
      <c r="E74" t="s">
        <v>296</v>
      </c>
      <c r="F74" s="39"/>
      <c r="G74" s="118" t="str">
        <f t="shared" si="3"/>
        <v>DataToBuZd[1]</v>
      </c>
      <c r="I74" t="str">
        <f t="shared" si="4"/>
        <v>1.4</v>
      </c>
    </row>
    <row r="75" spans="1:9">
      <c r="A75" s="31" t="s">
        <v>68</v>
      </c>
      <c r="B75" s="1467"/>
      <c r="C75" s="36" t="s">
        <v>66</v>
      </c>
      <c r="D75" s="37">
        <v>5</v>
      </c>
      <c r="E75" t="s">
        <v>297</v>
      </c>
      <c r="F75" s="39"/>
      <c r="G75" s="118" t="str">
        <f t="shared" si="3"/>
        <v>DataToBuZd[1]</v>
      </c>
      <c r="I75" t="str">
        <f t="shared" si="4"/>
        <v>1.5</v>
      </c>
    </row>
    <row r="76" spans="1:9">
      <c r="A76" s="31" t="s">
        <v>68</v>
      </c>
      <c r="B76" s="1467"/>
      <c r="C76" s="36" t="s">
        <v>66</v>
      </c>
      <c r="D76" s="37">
        <v>6</v>
      </c>
      <c r="E76" t="s">
        <v>298</v>
      </c>
      <c r="F76" s="39"/>
      <c r="G76" s="118" t="str">
        <f t="shared" si="3"/>
        <v>DataToBuZd[1]</v>
      </c>
      <c r="I76" t="str">
        <f t="shared" si="4"/>
        <v>1.6</v>
      </c>
    </row>
    <row r="77" spans="1:9">
      <c r="A77" s="31" t="s">
        <v>68</v>
      </c>
      <c r="B77" s="1467"/>
      <c r="C77" s="36" t="s">
        <v>66</v>
      </c>
      <c r="D77" s="37">
        <v>7</v>
      </c>
      <c r="E77" t="s">
        <v>299</v>
      </c>
      <c r="F77" s="39"/>
      <c r="G77" s="118" t="str">
        <f t="shared" si="3"/>
        <v>DataToBuZd[1]</v>
      </c>
      <c r="I77" t="str">
        <f t="shared" si="4"/>
        <v>1.7</v>
      </c>
    </row>
    <row r="78" spans="1:9">
      <c r="A78" s="31" t="s">
        <v>68</v>
      </c>
      <c r="B78" s="1467"/>
      <c r="C78" s="36" t="s">
        <v>66</v>
      </c>
      <c r="D78" s="37">
        <v>8</v>
      </c>
      <c r="E78" s="40" t="s">
        <v>67</v>
      </c>
      <c r="F78" s="39"/>
      <c r="G78" s="118" t="str">
        <f t="shared" si="3"/>
        <v>DataToBuZd[1]</v>
      </c>
      <c r="I78" t="str">
        <f t="shared" si="4"/>
        <v>1.8</v>
      </c>
    </row>
    <row r="79" spans="1:9">
      <c r="A79" s="31" t="s">
        <v>68</v>
      </c>
      <c r="B79" s="1467"/>
      <c r="C79" s="36" t="s">
        <v>66</v>
      </c>
      <c r="D79" s="37">
        <v>9</v>
      </c>
      <c r="E79" s="40" t="s">
        <v>67</v>
      </c>
      <c r="F79" s="39"/>
      <c r="G79" s="118" t="str">
        <f t="shared" si="3"/>
        <v>DataToBuZd[1]</v>
      </c>
      <c r="I79" t="str">
        <f t="shared" si="4"/>
        <v>1.9</v>
      </c>
    </row>
    <row r="80" spans="1:9">
      <c r="A80" s="31" t="s">
        <v>68</v>
      </c>
      <c r="B80" s="1467"/>
      <c r="C80" s="36" t="s">
        <v>66</v>
      </c>
      <c r="D80" s="37">
        <v>10</v>
      </c>
      <c r="E80" s="40" t="s">
        <v>67</v>
      </c>
      <c r="F80" s="39"/>
      <c r="G80" s="118" t="str">
        <f t="shared" si="3"/>
        <v>DataToBuZd[1]</v>
      </c>
      <c r="I80" t="str">
        <f t="shared" si="4"/>
        <v>1.10</v>
      </c>
    </row>
    <row r="81" spans="1:9">
      <c r="A81" s="31" t="s">
        <v>68</v>
      </c>
      <c r="B81" s="1467"/>
      <c r="C81" s="36" t="s">
        <v>66</v>
      </c>
      <c r="D81" s="36">
        <v>11</v>
      </c>
      <c r="E81" s="40" t="s">
        <v>67</v>
      </c>
      <c r="F81" s="41"/>
      <c r="G81" s="118" t="str">
        <f t="shared" si="3"/>
        <v>DataToBuZd[1]</v>
      </c>
      <c r="I81" t="str">
        <f t="shared" si="4"/>
        <v>1.11</v>
      </c>
    </row>
    <row r="82" spans="1:9">
      <c r="A82" s="31" t="s">
        <v>68</v>
      </c>
      <c r="B82" s="1467"/>
      <c r="C82" s="36" t="s">
        <v>66</v>
      </c>
      <c r="D82" s="36">
        <v>12</v>
      </c>
      <c r="E82" s="40" t="s">
        <v>67</v>
      </c>
      <c r="F82" s="41"/>
      <c r="G82" s="118" t="str">
        <f t="shared" si="3"/>
        <v>DataToBuZd[1]</v>
      </c>
      <c r="I82" t="str">
        <f t="shared" si="4"/>
        <v>1.12</v>
      </c>
    </row>
    <row r="83" spans="1:9">
      <c r="A83" s="31" t="s">
        <v>68</v>
      </c>
      <c r="B83" s="1467"/>
      <c r="C83" s="36" t="s">
        <v>66</v>
      </c>
      <c r="D83" s="36">
        <v>13</v>
      </c>
      <c r="E83" s="40" t="s">
        <v>67</v>
      </c>
      <c r="F83" s="41"/>
      <c r="G83" s="118" t="str">
        <f t="shared" si="3"/>
        <v>DataToBuZd[1]</v>
      </c>
      <c r="I83" t="str">
        <f t="shared" si="4"/>
        <v>1.13</v>
      </c>
    </row>
    <row r="84" spans="1:9">
      <c r="A84" s="31" t="s">
        <v>68</v>
      </c>
      <c r="B84" s="1467"/>
      <c r="C84" s="36" t="s">
        <v>66</v>
      </c>
      <c r="D84" s="36">
        <v>14</v>
      </c>
      <c r="E84" s="40" t="s">
        <v>67</v>
      </c>
      <c r="F84" s="41"/>
      <c r="G84" s="118" t="str">
        <f t="shared" si="3"/>
        <v>DataToBuZd[1]</v>
      </c>
      <c r="I84" t="str">
        <f t="shared" si="4"/>
        <v>1.14</v>
      </c>
    </row>
    <row r="85" spans="1:9">
      <c r="A85" s="31" t="s">
        <v>68</v>
      </c>
      <c r="B85" s="1467"/>
      <c r="C85" s="36" t="s">
        <v>66</v>
      </c>
      <c r="D85" s="36">
        <v>15</v>
      </c>
      <c r="E85" s="40" t="s">
        <v>67</v>
      </c>
      <c r="F85" s="41"/>
      <c r="G85" s="118" t="str">
        <f t="shared" si="3"/>
        <v>DataToBuZd[1]</v>
      </c>
      <c r="I85" t="str">
        <f t="shared" si="4"/>
        <v>1.15</v>
      </c>
    </row>
    <row r="86" spans="1:9">
      <c r="A86" s="31" t="s">
        <v>68</v>
      </c>
      <c r="B86" s="1458">
        <v>2</v>
      </c>
      <c r="C86" s="32" t="s">
        <v>66</v>
      </c>
      <c r="D86" s="36">
        <v>0</v>
      </c>
      <c r="E86" s="40" t="s">
        <v>67</v>
      </c>
      <c r="F86" s="41"/>
      <c r="G86" s="118" t="str">
        <f>"DataToBuZd[" &amp; B$86 &amp; "]"</f>
        <v>DataToBuZd[2]</v>
      </c>
    </row>
    <row r="87" spans="1:9">
      <c r="A87" s="31" t="s">
        <v>68</v>
      </c>
      <c r="B87" s="1459"/>
      <c r="C87" s="32" t="s">
        <v>66</v>
      </c>
      <c r="D87" s="36">
        <v>1</v>
      </c>
      <c r="E87" s="40" t="s">
        <v>67</v>
      </c>
      <c r="F87" s="41"/>
      <c r="G87" s="118" t="str">
        <f t="shared" ref="G87:G101" si="5">"DataToBuZd[" &amp; B$86 &amp; "]"</f>
        <v>DataToBuZd[2]</v>
      </c>
    </row>
    <row r="88" spans="1:9">
      <c r="A88" s="31" t="s">
        <v>68</v>
      </c>
      <c r="B88" s="1459"/>
      <c r="C88" s="32" t="s">
        <v>66</v>
      </c>
      <c r="D88" s="36">
        <v>2</v>
      </c>
      <c r="E88" s="40" t="s">
        <v>67</v>
      </c>
      <c r="F88" s="41"/>
      <c r="G88" s="118" t="str">
        <f t="shared" si="5"/>
        <v>DataToBuZd[2]</v>
      </c>
    </row>
    <row r="89" spans="1:9">
      <c r="A89" s="31" t="s">
        <v>68</v>
      </c>
      <c r="B89" s="1459"/>
      <c r="C89" s="32" t="s">
        <v>66</v>
      </c>
      <c r="D89" s="36">
        <v>3</v>
      </c>
      <c r="E89" s="40" t="s">
        <v>67</v>
      </c>
      <c r="F89" s="41"/>
      <c r="G89" s="118" t="str">
        <f t="shared" si="5"/>
        <v>DataToBuZd[2]</v>
      </c>
    </row>
    <row r="90" spans="1:9">
      <c r="A90" s="31" t="s">
        <v>68</v>
      </c>
      <c r="B90" s="1459"/>
      <c r="C90" s="32" t="s">
        <v>66</v>
      </c>
      <c r="D90" s="36">
        <v>4</v>
      </c>
      <c r="E90" s="40" t="s">
        <v>67</v>
      </c>
      <c r="F90" s="41"/>
      <c r="G90" s="118" t="str">
        <f t="shared" si="5"/>
        <v>DataToBuZd[2]</v>
      </c>
    </row>
    <row r="91" spans="1:9">
      <c r="A91" s="31" t="s">
        <v>68</v>
      </c>
      <c r="B91" s="1459"/>
      <c r="C91" s="32" t="s">
        <v>66</v>
      </c>
      <c r="D91" s="36">
        <v>5</v>
      </c>
      <c r="E91" s="40" t="s">
        <v>67</v>
      </c>
      <c r="F91" s="41"/>
      <c r="G91" s="118" t="str">
        <f t="shared" si="5"/>
        <v>DataToBuZd[2]</v>
      </c>
    </row>
    <row r="92" spans="1:9">
      <c r="A92" s="31" t="s">
        <v>68</v>
      </c>
      <c r="B92" s="1459"/>
      <c r="C92" s="32" t="s">
        <v>66</v>
      </c>
      <c r="D92" s="36">
        <v>6</v>
      </c>
      <c r="E92" s="40" t="s">
        <v>67</v>
      </c>
      <c r="F92" s="41"/>
      <c r="G92" s="118" t="str">
        <f t="shared" si="5"/>
        <v>DataToBuZd[2]</v>
      </c>
    </row>
    <row r="93" spans="1:9">
      <c r="A93" s="31" t="s">
        <v>68</v>
      </c>
      <c r="B93" s="1459"/>
      <c r="C93" s="32" t="s">
        <v>66</v>
      </c>
      <c r="D93" s="36">
        <v>7</v>
      </c>
      <c r="E93" s="40" t="s">
        <v>67</v>
      </c>
      <c r="F93" s="41"/>
      <c r="G93" s="118" t="str">
        <f t="shared" si="5"/>
        <v>DataToBuZd[2]</v>
      </c>
    </row>
    <row r="94" spans="1:9">
      <c r="A94" s="31" t="s">
        <v>68</v>
      </c>
      <c r="B94" s="1459"/>
      <c r="C94" s="32" t="s">
        <v>66</v>
      </c>
      <c r="D94" s="36">
        <v>8</v>
      </c>
      <c r="E94" s="40" t="s">
        <v>67</v>
      </c>
      <c r="F94" s="41"/>
      <c r="G94" s="118" t="str">
        <f t="shared" si="5"/>
        <v>DataToBuZd[2]</v>
      </c>
    </row>
    <row r="95" spans="1:9">
      <c r="A95" s="31" t="s">
        <v>68</v>
      </c>
      <c r="B95" s="1459"/>
      <c r="C95" s="32" t="s">
        <v>66</v>
      </c>
      <c r="D95" s="36">
        <v>9</v>
      </c>
      <c r="E95" s="40" t="s">
        <v>67</v>
      </c>
      <c r="F95" s="41"/>
      <c r="G95" s="118" t="str">
        <f t="shared" si="5"/>
        <v>DataToBuZd[2]</v>
      </c>
    </row>
    <row r="96" spans="1:9">
      <c r="A96" s="31" t="s">
        <v>68</v>
      </c>
      <c r="B96" s="1459"/>
      <c r="C96" s="32" t="s">
        <v>66</v>
      </c>
      <c r="D96" s="36">
        <v>10</v>
      </c>
      <c r="E96" s="40" t="s">
        <v>67</v>
      </c>
      <c r="F96" s="41"/>
      <c r="G96" s="118" t="str">
        <f t="shared" si="5"/>
        <v>DataToBuZd[2]</v>
      </c>
    </row>
    <row r="97" spans="1:7">
      <c r="A97" s="31" t="s">
        <v>68</v>
      </c>
      <c r="B97" s="1459"/>
      <c r="C97" s="32" t="s">
        <v>66</v>
      </c>
      <c r="D97" s="36">
        <v>11</v>
      </c>
      <c r="E97" s="40" t="s">
        <v>67</v>
      </c>
      <c r="F97" s="41"/>
      <c r="G97" s="118" t="str">
        <f t="shared" si="5"/>
        <v>DataToBuZd[2]</v>
      </c>
    </row>
    <row r="98" spans="1:7">
      <c r="A98" s="31" t="s">
        <v>68</v>
      </c>
      <c r="B98" s="1459"/>
      <c r="C98" s="32" t="s">
        <v>66</v>
      </c>
      <c r="D98" s="36">
        <v>12</v>
      </c>
      <c r="E98" s="40" t="s">
        <v>67</v>
      </c>
      <c r="F98" s="41"/>
      <c r="G98" s="118" t="str">
        <f t="shared" si="5"/>
        <v>DataToBuZd[2]</v>
      </c>
    </row>
    <row r="99" spans="1:7">
      <c r="A99" s="31" t="s">
        <v>68</v>
      </c>
      <c r="B99" s="1459"/>
      <c r="C99" s="32" t="s">
        <v>66</v>
      </c>
      <c r="D99" s="36">
        <v>13</v>
      </c>
      <c r="E99" s="40" t="s">
        <v>67</v>
      </c>
      <c r="F99" s="41"/>
      <c r="G99" s="118" t="str">
        <f t="shared" si="5"/>
        <v>DataToBuZd[2]</v>
      </c>
    </row>
    <row r="100" spans="1:7">
      <c r="A100" s="31" t="s">
        <v>68</v>
      </c>
      <c r="B100" s="1459"/>
      <c r="C100" s="32" t="s">
        <v>66</v>
      </c>
      <c r="D100" s="36">
        <v>14</v>
      </c>
      <c r="E100" s="40" t="s">
        <v>67</v>
      </c>
      <c r="F100" s="41"/>
      <c r="G100" s="118" t="str">
        <f t="shared" si="5"/>
        <v>DataToBuZd[2]</v>
      </c>
    </row>
    <row r="101" spans="1:7">
      <c r="A101" s="31" t="s">
        <v>68</v>
      </c>
      <c r="B101" s="1460"/>
      <c r="C101" s="32" t="s">
        <v>66</v>
      </c>
      <c r="D101" s="36">
        <v>15</v>
      </c>
      <c r="E101" s="40" t="s">
        <v>67</v>
      </c>
      <c r="F101" s="41"/>
      <c r="G101" s="118" t="str">
        <f t="shared" si="5"/>
        <v>DataToBuZd[2]</v>
      </c>
    </row>
    <row r="102" spans="1:7">
      <c r="A102" s="31" t="s">
        <v>68</v>
      </c>
      <c r="B102" s="1458">
        <v>3</v>
      </c>
      <c r="C102" s="32" t="s">
        <v>66</v>
      </c>
      <c r="D102" s="36">
        <v>0</v>
      </c>
      <c r="E102" s="40" t="s">
        <v>67</v>
      </c>
      <c r="F102" s="41"/>
      <c r="G102" s="118" t="str">
        <f>"DataToBuZd[" &amp; B$102 &amp; "]"</f>
        <v>DataToBuZd[3]</v>
      </c>
    </row>
    <row r="103" spans="1:7">
      <c r="A103" s="31" t="s">
        <v>68</v>
      </c>
      <c r="B103" s="1459"/>
      <c r="C103" s="32" t="s">
        <v>66</v>
      </c>
      <c r="D103" s="36">
        <v>1</v>
      </c>
      <c r="E103" s="40" t="s">
        <v>67</v>
      </c>
      <c r="F103" s="41"/>
      <c r="G103" s="118" t="str">
        <f t="shared" ref="G103:G116" si="6">"DataToBuZd[" &amp; B$102 &amp; "]"</f>
        <v>DataToBuZd[3]</v>
      </c>
    </row>
    <row r="104" spans="1:7">
      <c r="A104" s="31" t="s">
        <v>68</v>
      </c>
      <c r="B104" s="1459"/>
      <c r="C104" s="32" t="s">
        <v>66</v>
      </c>
      <c r="D104" s="36">
        <v>2</v>
      </c>
      <c r="E104" s="40" t="s">
        <v>67</v>
      </c>
      <c r="F104" s="41"/>
      <c r="G104" s="118" t="str">
        <f t="shared" si="6"/>
        <v>DataToBuZd[3]</v>
      </c>
    </row>
    <row r="105" spans="1:7">
      <c r="A105" s="31" t="s">
        <v>68</v>
      </c>
      <c r="B105" s="1459"/>
      <c r="C105" s="32" t="s">
        <v>66</v>
      </c>
      <c r="D105" s="36">
        <v>3</v>
      </c>
      <c r="E105" s="40" t="s">
        <v>67</v>
      </c>
      <c r="F105" s="41"/>
      <c r="G105" s="118" t="str">
        <f t="shared" si="6"/>
        <v>DataToBuZd[3]</v>
      </c>
    </row>
    <row r="106" spans="1:7">
      <c r="A106" s="31" t="s">
        <v>68</v>
      </c>
      <c r="B106" s="1459"/>
      <c r="C106" s="32" t="s">
        <v>66</v>
      </c>
      <c r="D106" s="36">
        <v>4</v>
      </c>
      <c r="E106" s="40" t="s">
        <v>67</v>
      </c>
      <c r="F106" s="41"/>
      <c r="G106" s="118" t="str">
        <f t="shared" si="6"/>
        <v>DataToBuZd[3]</v>
      </c>
    </row>
    <row r="107" spans="1:7">
      <c r="A107" s="31" t="s">
        <v>68</v>
      </c>
      <c r="B107" s="1459"/>
      <c r="C107" s="32" t="s">
        <v>66</v>
      </c>
      <c r="D107" s="36">
        <v>5</v>
      </c>
      <c r="E107" s="40" t="s">
        <v>67</v>
      </c>
      <c r="F107" s="41"/>
      <c r="G107" s="118" t="str">
        <f t="shared" si="6"/>
        <v>DataToBuZd[3]</v>
      </c>
    </row>
    <row r="108" spans="1:7">
      <c r="A108" s="31" t="s">
        <v>68</v>
      </c>
      <c r="B108" s="1459"/>
      <c r="C108" s="32" t="s">
        <v>66</v>
      </c>
      <c r="D108" s="36">
        <v>6</v>
      </c>
      <c r="E108" s="40" t="s">
        <v>67</v>
      </c>
      <c r="F108" s="41"/>
      <c r="G108" s="118" t="str">
        <f t="shared" si="6"/>
        <v>DataToBuZd[3]</v>
      </c>
    </row>
    <row r="109" spans="1:7">
      <c r="A109" s="31" t="s">
        <v>68</v>
      </c>
      <c r="B109" s="1459"/>
      <c r="C109" s="32" t="s">
        <v>66</v>
      </c>
      <c r="D109" s="36">
        <v>7</v>
      </c>
      <c r="E109" s="40" t="s">
        <v>67</v>
      </c>
      <c r="F109" s="41"/>
      <c r="G109" s="118" t="str">
        <f t="shared" si="6"/>
        <v>DataToBuZd[3]</v>
      </c>
    </row>
    <row r="110" spans="1:7">
      <c r="A110" s="31" t="s">
        <v>68</v>
      </c>
      <c r="B110" s="1459"/>
      <c r="C110" s="32" t="s">
        <v>66</v>
      </c>
      <c r="D110" s="36">
        <v>8</v>
      </c>
      <c r="E110" s="40" t="s">
        <v>67</v>
      </c>
      <c r="F110" s="41"/>
      <c r="G110" s="118" t="str">
        <f t="shared" si="6"/>
        <v>DataToBuZd[3]</v>
      </c>
    </row>
    <row r="111" spans="1:7">
      <c r="A111" s="31" t="s">
        <v>68</v>
      </c>
      <c r="B111" s="1459"/>
      <c r="C111" s="32" t="s">
        <v>66</v>
      </c>
      <c r="D111" s="36">
        <v>9</v>
      </c>
      <c r="E111" s="40" t="s">
        <v>67</v>
      </c>
      <c r="F111" s="41"/>
      <c r="G111" s="118" t="str">
        <f t="shared" si="6"/>
        <v>DataToBuZd[3]</v>
      </c>
    </row>
    <row r="112" spans="1:7">
      <c r="A112" s="31" t="s">
        <v>68</v>
      </c>
      <c r="B112" s="1459"/>
      <c r="C112" s="32" t="s">
        <v>66</v>
      </c>
      <c r="D112" s="36">
        <v>10</v>
      </c>
      <c r="E112" s="40" t="s">
        <v>67</v>
      </c>
      <c r="F112" s="41"/>
      <c r="G112" s="118" t="str">
        <f t="shared" si="6"/>
        <v>DataToBuZd[3]</v>
      </c>
    </row>
    <row r="113" spans="1:7">
      <c r="A113" s="31" t="s">
        <v>68</v>
      </c>
      <c r="B113" s="1459"/>
      <c r="C113" s="32" t="s">
        <v>66</v>
      </c>
      <c r="D113" s="36">
        <v>11</v>
      </c>
      <c r="E113" s="40" t="s">
        <v>67</v>
      </c>
      <c r="F113" s="41"/>
      <c r="G113" s="118" t="str">
        <f t="shared" si="6"/>
        <v>DataToBuZd[3]</v>
      </c>
    </row>
    <row r="114" spans="1:7">
      <c r="A114" s="31" t="s">
        <v>68</v>
      </c>
      <c r="B114" s="1459"/>
      <c r="C114" s="32" t="s">
        <v>66</v>
      </c>
      <c r="D114" s="36">
        <v>12</v>
      </c>
      <c r="E114" s="40" t="s">
        <v>67</v>
      </c>
      <c r="F114" s="41"/>
      <c r="G114" s="118" t="str">
        <f t="shared" si="6"/>
        <v>DataToBuZd[3]</v>
      </c>
    </row>
    <row r="115" spans="1:7">
      <c r="A115" s="31" t="s">
        <v>68</v>
      </c>
      <c r="B115" s="1459"/>
      <c r="C115" s="32" t="s">
        <v>66</v>
      </c>
      <c r="D115" s="36">
        <v>13</v>
      </c>
      <c r="E115" s="40" t="s">
        <v>67</v>
      </c>
      <c r="F115" s="41"/>
      <c r="G115" s="118" t="str">
        <f t="shared" si="6"/>
        <v>DataToBuZd[3]</v>
      </c>
    </row>
    <row r="116" spans="1:7">
      <c r="A116" s="31" t="s">
        <v>68</v>
      </c>
      <c r="B116" s="1459"/>
      <c r="C116" s="32" t="s">
        <v>66</v>
      </c>
      <c r="D116" s="36">
        <v>14</v>
      </c>
      <c r="E116" s="40" t="s">
        <v>67</v>
      </c>
      <c r="F116" s="41"/>
      <c r="G116" s="118" t="str">
        <f t="shared" si="6"/>
        <v>DataToBuZd[3]</v>
      </c>
    </row>
    <row r="117" spans="1:7">
      <c r="A117" s="31" t="s">
        <v>68</v>
      </c>
      <c r="B117" s="1460"/>
      <c r="C117" s="32" t="s">
        <v>66</v>
      </c>
      <c r="D117" s="36">
        <v>15</v>
      </c>
      <c r="E117" s="40" t="s">
        <v>67</v>
      </c>
      <c r="F117" s="41"/>
      <c r="G117" s="118" t="str">
        <f>"DataToBuZd[" &amp; B$102 &amp; "]"</f>
        <v>DataToBuZd[3]</v>
      </c>
    </row>
    <row r="118" spans="1:7">
      <c r="A118" s="31" t="s">
        <v>68</v>
      </c>
      <c r="B118" s="32">
        <v>4</v>
      </c>
      <c r="C118" s="32" t="s">
        <v>64</v>
      </c>
      <c r="D118" s="36"/>
      <c r="E118" s="40" t="s">
        <v>67</v>
      </c>
      <c r="F118" s="41"/>
      <c r="G118" s="35" t="str">
        <f>"DataToBuZd[" &amp; B118 &amp; "]"</f>
        <v>DataToBuZd[4]</v>
      </c>
    </row>
    <row r="119" spans="1:7">
      <c r="A119" s="31" t="s">
        <v>68</v>
      </c>
      <c r="B119" s="32">
        <v>5</v>
      </c>
      <c r="C119" s="32" t="s">
        <v>64</v>
      </c>
      <c r="D119" s="36"/>
      <c r="E119" s="40" t="s">
        <v>67</v>
      </c>
      <c r="F119" s="41"/>
      <c r="G119" s="35" t="str">
        <f t="shared" ref="G119:G163" si="7">"DataToBuZd[" &amp; B119 &amp; "]"</f>
        <v>DataToBuZd[5]</v>
      </c>
    </row>
    <row r="120" spans="1:7">
      <c r="A120" s="31" t="s">
        <v>68</v>
      </c>
      <c r="B120" s="32">
        <v>6</v>
      </c>
      <c r="C120" s="32" t="s">
        <v>64</v>
      </c>
      <c r="D120" s="36"/>
      <c r="E120" s="40" t="s">
        <v>67</v>
      </c>
      <c r="F120" s="41"/>
      <c r="G120" s="35" t="str">
        <f t="shared" si="7"/>
        <v>DataToBuZd[6]</v>
      </c>
    </row>
    <row r="121" spans="1:7">
      <c r="A121" s="31" t="s">
        <v>68</v>
      </c>
      <c r="B121" s="32">
        <v>7</v>
      </c>
      <c r="C121" s="32" t="s">
        <v>64</v>
      </c>
      <c r="D121" s="36"/>
      <c r="E121" s="40" t="s">
        <v>67</v>
      </c>
      <c r="F121" s="41"/>
      <c r="G121" s="35" t="str">
        <f t="shared" si="7"/>
        <v>DataToBuZd[7]</v>
      </c>
    </row>
    <row r="122" spans="1:7">
      <c r="A122" s="31" t="s">
        <v>68</v>
      </c>
      <c r="B122" s="32">
        <v>8</v>
      </c>
      <c r="C122" s="32" t="s">
        <v>64</v>
      </c>
      <c r="D122" s="36"/>
      <c r="E122" s="40" t="s">
        <v>67</v>
      </c>
      <c r="F122" s="41"/>
      <c r="G122" s="35" t="str">
        <f t="shared" si="7"/>
        <v>DataToBuZd[8]</v>
      </c>
    </row>
    <row r="123" spans="1:7">
      <c r="A123" s="31" t="s">
        <v>68</v>
      </c>
      <c r="B123" s="32">
        <v>9</v>
      </c>
      <c r="C123" s="32" t="s">
        <v>64</v>
      </c>
      <c r="D123" s="36"/>
      <c r="E123" s="40" t="s">
        <v>67</v>
      </c>
      <c r="F123" s="41"/>
      <c r="G123" s="35" t="str">
        <f t="shared" si="7"/>
        <v>DataToBuZd[9]</v>
      </c>
    </row>
    <row r="124" spans="1:7">
      <c r="A124" s="31" t="s">
        <v>68</v>
      </c>
      <c r="B124" s="32">
        <v>10</v>
      </c>
      <c r="C124" s="32" t="s">
        <v>64</v>
      </c>
      <c r="D124" s="36"/>
      <c r="E124" s="40" t="s">
        <v>67</v>
      </c>
      <c r="F124" s="41"/>
      <c r="G124" s="35" t="str">
        <f t="shared" si="7"/>
        <v>DataToBuZd[10]</v>
      </c>
    </row>
    <row r="125" spans="1:7">
      <c r="A125" s="31" t="s">
        <v>68</v>
      </c>
      <c r="B125" s="32">
        <v>11</v>
      </c>
      <c r="C125" s="32" t="s">
        <v>64</v>
      </c>
      <c r="D125" s="36"/>
      <c r="E125" s="40" t="s">
        <v>67</v>
      </c>
      <c r="F125" s="41"/>
      <c r="G125" s="35" t="str">
        <f t="shared" si="7"/>
        <v>DataToBuZd[11]</v>
      </c>
    </row>
    <row r="126" spans="1:7">
      <c r="A126" s="31" t="s">
        <v>68</v>
      </c>
      <c r="B126" s="32">
        <v>12</v>
      </c>
      <c r="C126" s="32" t="s">
        <v>64</v>
      </c>
      <c r="D126" s="36"/>
      <c r="E126" s="40" t="s">
        <v>67</v>
      </c>
      <c r="F126" s="41"/>
      <c r="G126" s="35" t="str">
        <f t="shared" si="7"/>
        <v>DataToBuZd[12]</v>
      </c>
    </row>
    <row r="127" spans="1:7">
      <c r="A127" s="31" t="s">
        <v>68</v>
      </c>
      <c r="B127" s="32">
        <v>13</v>
      </c>
      <c r="C127" s="32" t="s">
        <v>64</v>
      </c>
      <c r="D127" s="36"/>
      <c r="E127" s="40" t="s">
        <v>67</v>
      </c>
      <c r="F127" s="41"/>
      <c r="G127" s="35" t="str">
        <f t="shared" si="7"/>
        <v>DataToBuZd[13]</v>
      </c>
    </row>
    <row r="128" spans="1:7">
      <c r="A128" s="31" t="s">
        <v>68</v>
      </c>
      <c r="B128" s="32">
        <v>14</v>
      </c>
      <c r="C128" s="32" t="s">
        <v>64</v>
      </c>
      <c r="D128" s="36"/>
      <c r="E128" s="40" t="s">
        <v>67</v>
      </c>
      <c r="F128" s="41"/>
      <c r="G128" s="35" t="str">
        <f t="shared" si="7"/>
        <v>DataToBuZd[14]</v>
      </c>
    </row>
    <row r="129" spans="1:7">
      <c r="A129" s="31" t="s">
        <v>68</v>
      </c>
      <c r="B129" s="32">
        <v>15</v>
      </c>
      <c r="C129" s="32" t="s">
        <v>64</v>
      </c>
      <c r="D129" s="36"/>
      <c r="E129" s="40" t="s">
        <v>67</v>
      </c>
      <c r="F129" s="41"/>
      <c r="G129" s="35" t="str">
        <f t="shared" si="7"/>
        <v>DataToBuZd[15]</v>
      </c>
    </row>
    <row r="130" spans="1:7">
      <c r="A130" s="31" t="s">
        <v>68</v>
      </c>
      <c r="B130" s="32">
        <v>16</v>
      </c>
      <c r="C130" s="32" t="s">
        <v>64</v>
      </c>
      <c r="D130" s="36"/>
      <c r="E130" s="40" t="s">
        <v>67</v>
      </c>
      <c r="F130" s="41"/>
      <c r="G130" s="35" t="str">
        <f t="shared" si="7"/>
        <v>DataToBuZd[16]</v>
      </c>
    </row>
    <row r="131" spans="1:7">
      <c r="A131" s="31" t="s">
        <v>68</v>
      </c>
      <c r="B131" s="32">
        <v>17</v>
      </c>
      <c r="C131" s="32" t="s">
        <v>64</v>
      </c>
      <c r="D131" s="36"/>
      <c r="E131" s="40" t="s">
        <v>67</v>
      </c>
      <c r="F131" s="41"/>
      <c r="G131" s="35" t="str">
        <f t="shared" si="7"/>
        <v>DataToBuZd[17]</v>
      </c>
    </row>
    <row r="132" spans="1:7">
      <c r="A132" s="31" t="s">
        <v>68</v>
      </c>
      <c r="B132" s="32">
        <v>18</v>
      </c>
      <c r="C132" s="32" t="s">
        <v>64</v>
      </c>
      <c r="D132" s="36"/>
      <c r="E132" s="40" t="s">
        <v>67</v>
      </c>
      <c r="F132" s="41"/>
      <c r="G132" s="35" t="str">
        <f t="shared" si="7"/>
        <v>DataToBuZd[18]</v>
      </c>
    </row>
    <row r="133" spans="1:7">
      <c r="A133" s="31" t="s">
        <v>68</v>
      </c>
      <c r="B133" s="32">
        <v>19</v>
      </c>
      <c r="C133" s="32" t="s">
        <v>64</v>
      </c>
      <c r="D133" s="36"/>
      <c r="E133" s="40" t="s">
        <v>67</v>
      </c>
      <c r="F133" s="41"/>
      <c r="G133" s="35" t="str">
        <f t="shared" si="7"/>
        <v>DataToBuZd[19]</v>
      </c>
    </row>
    <row r="134" spans="1:7">
      <c r="A134" s="31" t="s">
        <v>68</v>
      </c>
      <c r="B134" s="32">
        <v>20</v>
      </c>
      <c r="C134" s="32" t="s">
        <v>64</v>
      </c>
      <c r="D134" s="36"/>
      <c r="E134" s="40" t="s">
        <v>67</v>
      </c>
      <c r="F134" s="41"/>
      <c r="G134" s="35" t="str">
        <f t="shared" si="7"/>
        <v>DataToBuZd[20]</v>
      </c>
    </row>
    <row r="135" spans="1:7">
      <c r="A135" s="31" t="s">
        <v>68</v>
      </c>
      <c r="B135" s="32">
        <v>21</v>
      </c>
      <c r="C135" s="32" t="s">
        <v>64</v>
      </c>
      <c r="D135" s="36"/>
      <c r="E135" s="40" t="s">
        <v>67</v>
      </c>
      <c r="F135" s="41"/>
      <c r="G135" s="35" t="str">
        <f t="shared" si="7"/>
        <v>DataToBuZd[21]</v>
      </c>
    </row>
    <row r="136" spans="1:7">
      <c r="A136" s="31" t="s">
        <v>68</v>
      </c>
      <c r="B136" s="32">
        <v>22</v>
      </c>
      <c r="C136" s="32" t="s">
        <v>64</v>
      </c>
      <c r="D136" s="36"/>
      <c r="E136" s="40" t="s">
        <v>67</v>
      </c>
      <c r="F136" s="41"/>
      <c r="G136" s="35" t="str">
        <f t="shared" si="7"/>
        <v>DataToBuZd[22]</v>
      </c>
    </row>
    <row r="137" spans="1:7">
      <c r="A137" s="31" t="s">
        <v>68</v>
      </c>
      <c r="B137" s="32">
        <v>23</v>
      </c>
      <c r="C137" s="32" t="s">
        <v>64</v>
      </c>
      <c r="D137" s="36"/>
      <c r="E137" s="40" t="s">
        <v>67</v>
      </c>
      <c r="F137" s="41"/>
      <c r="G137" s="35" t="str">
        <f t="shared" si="7"/>
        <v>DataToBuZd[23]</v>
      </c>
    </row>
    <row r="138" spans="1:7">
      <c r="A138" s="31" t="s">
        <v>68</v>
      </c>
      <c r="B138" s="32">
        <v>24</v>
      </c>
      <c r="C138" s="32" t="s">
        <v>64</v>
      </c>
      <c r="D138" s="36"/>
      <c r="E138" s="40" t="s">
        <v>67</v>
      </c>
      <c r="F138" s="41"/>
      <c r="G138" s="35" t="str">
        <f t="shared" si="7"/>
        <v>DataToBuZd[24]</v>
      </c>
    </row>
    <row r="139" spans="1:7">
      <c r="A139" s="31" t="s">
        <v>68</v>
      </c>
      <c r="B139" s="32">
        <v>25</v>
      </c>
      <c r="C139" s="32" t="s">
        <v>64</v>
      </c>
      <c r="D139" s="36"/>
      <c r="E139" s="40" t="s">
        <v>67</v>
      </c>
      <c r="F139" s="41"/>
      <c r="G139" s="35" t="str">
        <f t="shared" si="7"/>
        <v>DataToBuZd[25]</v>
      </c>
    </row>
    <row r="140" spans="1:7">
      <c r="A140" s="31" t="s">
        <v>68</v>
      </c>
      <c r="B140" s="32">
        <v>26</v>
      </c>
      <c r="C140" s="32" t="s">
        <v>64</v>
      </c>
      <c r="D140" s="36"/>
      <c r="E140" s="40" t="s">
        <v>67</v>
      </c>
      <c r="F140" s="41"/>
      <c r="G140" s="35" t="str">
        <f t="shared" si="7"/>
        <v>DataToBuZd[26]</v>
      </c>
    </row>
    <row r="141" spans="1:7">
      <c r="A141" s="31" t="s">
        <v>68</v>
      </c>
      <c r="B141" s="32">
        <v>27</v>
      </c>
      <c r="C141" s="32" t="s">
        <v>64</v>
      </c>
      <c r="D141" s="36"/>
      <c r="E141" s="40" t="s">
        <v>67</v>
      </c>
      <c r="F141" s="41"/>
      <c r="G141" s="35" t="str">
        <f t="shared" si="7"/>
        <v>DataToBuZd[27]</v>
      </c>
    </row>
    <row r="142" spans="1:7">
      <c r="A142" s="31" t="s">
        <v>68</v>
      </c>
      <c r="B142" s="32">
        <v>28</v>
      </c>
      <c r="C142" s="32" t="s">
        <v>64</v>
      </c>
      <c r="D142" s="36"/>
      <c r="E142" s="40" t="s">
        <v>67</v>
      </c>
      <c r="F142" s="41"/>
      <c r="G142" s="35" t="str">
        <f t="shared" si="7"/>
        <v>DataToBuZd[28]</v>
      </c>
    </row>
    <row r="143" spans="1:7">
      <c r="A143" s="31" t="s">
        <v>68</v>
      </c>
      <c r="B143" s="32">
        <v>29</v>
      </c>
      <c r="C143" s="32" t="s">
        <v>64</v>
      </c>
      <c r="D143" s="36"/>
      <c r="E143" s="40" t="s">
        <v>67</v>
      </c>
      <c r="F143" s="41"/>
      <c r="G143" s="35" t="str">
        <f t="shared" si="7"/>
        <v>DataToBuZd[29]</v>
      </c>
    </row>
    <row r="144" spans="1:7">
      <c r="A144" s="31" t="s">
        <v>68</v>
      </c>
      <c r="B144" s="32">
        <v>30</v>
      </c>
      <c r="C144" s="32" t="s">
        <v>64</v>
      </c>
      <c r="D144" s="36"/>
      <c r="E144" s="40" t="s">
        <v>67</v>
      </c>
      <c r="F144" s="41"/>
      <c r="G144" s="35" t="str">
        <f t="shared" si="7"/>
        <v>DataToBuZd[30]</v>
      </c>
    </row>
    <row r="145" spans="1:7">
      <c r="A145" s="31" t="s">
        <v>68</v>
      </c>
      <c r="B145" s="32">
        <v>31</v>
      </c>
      <c r="C145" s="32" t="s">
        <v>64</v>
      </c>
      <c r="D145" s="36"/>
      <c r="E145" s="40" t="s">
        <v>67</v>
      </c>
      <c r="F145" s="41"/>
      <c r="G145" s="35" t="str">
        <f t="shared" si="7"/>
        <v>DataToBuZd[31]</v>
      </c>
    </row>
    <row r="146" spans="1:7">
      <c r="A146" s="31" t="s">
        <v>68</v>
      </c>
      <c r="B146" s="32">
        <v>32</v>
      </c>
      <c r="C146" s="32" t="s">
        <v>64</v>
      </c>
      <c r="D146" s="36"/>
      <c r="E146" s="40" t="s">
        <v>67</v>
      </c>
      <c r="F146" s="41"/>
      <c r="G146" s="35" t="str">
        <f t="shared" si="7"/>
        <v>DataToBuZd[32]</v>
      </c>
    </row>
    <row r="147" spans="1:7">
      <c r="A147" s="31" t="s">
        <v>68</v>
      </c>
      <c r="B147" s="32">
        <v>33</v>
      </c>
      <c r="C147" s="32" t="s">
        <v>64</v>
      </c>
      <c r="D147" s="36"/>
      <c r="E147" s="40" t="s">
        <v>67</v>
      </c>
      <c r="F147" s="41"/>
      <c r="G147" s="35" t="str">
        <f t="shared" si="7"/>
        <v>DataToBuZd[33]</v>
      </c>
    </row>
    <row r="148" spans="1:7">
      <c r="A148" s="31" t="s">
        <v>68</v>
      </c>
      <c r="B148" s="32">
        <v>34</v>
      </c>
      <c r="C148" s="32" t="s">
        <v>64</v>
      </c>
      <c r="D148" s="36"/>
      <c r="E148" s="40" t="s">
        <v>67</v>
      </c>
      <c r="F148" s="41"/>
      <c r="G148" s="35" t="str">
        <f t="shared" si="7"/>
        <v>DataToBuZd[34]</v>
      </c>
    </row>
    <row r="149" spans="1:7">
      <c r="A149" s="31" t="s">
        <v>68</v>
      </c>
      <c r="B149" s="32">
        <v>35</v>
      </c>
      <c r="C149" s="32" t="s">
        <v>64</v>
      </c>
      <c r="D149" s="36"/>
      <c r="E149" s="40" t="s">
        <v>67</v>
      </c>
      <c r="F149" s="41"/>
      <c r="G149" s="35" t="str">
        <f t="shared" si="7"/>
        <v>DataToBuZd[35]</v>
      </c>
    </row>
    <row r="150" spans="1:7">
      <c r="A150" s="31" t="s">
        <v>68</v>
      </c>
      <c r="B150" s="32">
        <v>36</v>
      </c>
      <c r="C150" s="32" t="s">
        <v>64</v>
      </c>
      <c r="D150" s="36"/>
      <c r="E150" s="40" t="s">
        <v>67</v>
      </c>
      <c r="F150" s="41"/>
      <c r="G150" s="35" t="str">
        <f t="shared" si="7"/>
        <v>DataToBuZd[36]</v>
      </c>
    </row>
    <row r="151" spans="1:7">
      <c r="A151" s="31" t="s">
        <v>68</v>
      </c>
      <c r="B151" s="32">
        <v>37</v>
      </c>
      <c r="C151" s="32" t="s">
        <v>64</v>
      </c>
      <c r="D151" s="36"/>
      <c r="E151" s="40" t="s">
        <v>67</v>
      </c>
      <c r="F151" s="41"/>
      <c r="G151" s="35" t="str">
        <f t="shared" si="7"/>
        <v>DataToBuZd[37]</v>
      </c>
    </row>
    <row r="152" spans="1:7">
      <c r="A152" s="31" t="s">
        <v>68</v>
      </c>
      <c r="B152" s="32">
        <v>38</v>
      </c>
      <c r="C152" s="32" t="s">
        <v>64</v>
      </c>
      <c r="D152" s="36"/>
      <c r="E152" s="40" t="s">
        <v>67</v>
      </c>
      <c r="F152" s="41"/>
      <c r="G152" s="35" t="str">
        <f t="shared" si="7"/>
        <v>DataToBuZd[38]</v>
      </c>
    </row>
    <row r="153" spans="1:7">
      <c r="A153" s="31" t="s">
        <v>68</v>
      </c>
      <c r="B153" s="32">
        <v>39</v>
      </c>
      <c r="C153" s="32" t="s">
        <v>64</v>
      </c>
      <c r="D153" s="36"/>
      <c r="E153" s="40" t="s">
        <v>67</v>
      </c>
      <c r="F153" s="41"/>
      <c r="G153" s="35" t="str">
        <f t="shared" si="7"/>
        <v>DataToBuZd[39]</v>
      </c>
    </row>
    <row r="154" spans="1:7">
      <c r="A154" s="31" t="s">
        <v>68</v>
      </c>
      <c r="B154" s="32">
        <v>40</v>
      </c>
      <c r="C154" s="32" t="s">
        <v>64</v>
      </c>
      <c r="D154" s="36"/>
      <c r="E154" s="40" t="s">
        <v>67</v>
      </c>
      <c r="F154" s="41"/>
      <c r="G154" s="35" t="str">
        <f t="shared" si="7"/>
        <v>DataToBuZd[40]</v>
      </c>
    </row>
    <row r="155" spans="1:7">
      <c r="A155" s="31" t="s">
        <v>68</v>
      </c>
      <c r="B155" s="32">
        <v>41</v>
      </c>
      <c r="C155" s="32" t="s">
        <v>64</v>
      </c>
      <c r="D155" s="36"/>
      <c r="E155" s="40" t="s">
        <v>67</v>
      </c>
      <c r="F155" s="41"/>
      <c r="G155" s="35" t="str">
        <f t="shared" si="7"/>
        <v>DataToBuZd[41]</v>
      </c>
    </row>
    <row r="156" spans="1:7">
      <c r="A156" s="31" t="s">
        <v>68</v>
      </c>
      <c r="B156" s="32">
        <v>42</v>
      </c>
      <c r="C156" s="32" t="s">
        <v>64</v>
      </c>
      <c r="D156" s="36"/>
      <c r="E156" s="40" t="s">
        <v>67</v>
      </c>
      <c r="F156" s="41"/>
      <c r="G156" s="35" t="str">
        <f t="shared" si="7"/>
        <v>DataToBuZd[42]</v>
      </c>
    </row>
    <row r="157" spans="1:7">
      <c r="A157" s="31" t="s">
        <v>68</v>
      </c>
      <c r="B157" s="32">
        <v>43</v>
      </c>
      <c r="C157" s="32" t="s">
        <v>64</v>
      </c>
      <c r="D157" s="36"/>
      <c r="E157" s="40" t="s">
        <v>67</v>
      </c>
      <c r="F157" s="41"/>
      <c r="G157" s="35" t="str">
        <f t="shared" si="7"/>
        <v>DataToBuZd[43]</v>
      </c>
    </row>
    <row r="158" spans="1:7">
      <c r="A158" s="31" t="s">
        <v>68</v>
      </c>
      <c r="B158" s="32">
        <v>44</v>
      </c>
      <c r="C158" s="32" t="s">
        <v>64</v>
      </c>
      <c r="D158" s="36"/>
      <c r="E158" s="40" t="s">
        <v>67</v>
      </c>
      <c r="F158" s="41"/>
      <c r="G158" s="35" t="str">
        <f t="shared" si="7"/>
        <v>DataToBuZd[44]</v>
      </c>
    </row>
    <row r="159" spans="1:7">
      <c r="A159" s="31" t="s">
        <v>68</v>
      </c>
      <c r="B159" s="32">
        <v>45</v>
      </c>
      <c r="C159" s="32" t="s">
        <v>64</v>
      </c>
      <c r="D159" s="36"/>
      <c r="E159" s="40" t="s">
        <v>67</v>
      </c>
      <c r="F159" s="41"/>
      <c r="G159" s="35" t="str">
        <f t="shared" si="7"/>
        <v>DataToBuZd[45]</v>
      </c>
    </row>
    <row r="160" spans="1:7">
      <c r="A160" s="31" t="s">
        <v>68</v>
      </c>
      <c r="B160" s="32">
        <v>46</v>
      </c>
      <c r="C160" s="32" t="s">
        <v>64</v>
      </c>
      <c r="D160" s="36"/>
      <c r="E160" s="40" t="s">
        <v>67</v>
      </c>
      <c r="F160" s="41"/>
      <c r="G160" s="35" t="str">
        <f t="shared" si="7"/>
        <v>DataToBuZd[46]</v>
      </c>
    </row>
    <row r="161" spans="1:7">
      <c r="A161" s="31" t="s">
        <v>68</v>
      </c>
      <c r="B161" s="32">
        <v>47</v>
      </c>
      <c r="C161" s="32" t="s">
        <v>64</v>
      </c>
      <c r="D161" s="36"/>
      <c r="E161" s="40" t="s">
        <v>67</v>
      </c>
      <c r="F161" s="41"/>
      <c r="G161" s="35" t="str">
        <f t="shared" si="7"/>
        <v>DataToBuZd[47]</v>
      </c>
    </row>
    <row r="162" spans="1:7">
      <c r="A162" s="31" t="s">
        <v>68</v>
      </c>
      <c r="B162" s="32">
        <v>48</v>
      </c>
      <c r="C162" s="32" t="s">
        <v>64</v>
      </c>
      <c r="D162" s="36"/>
      <c r="E162" s="40" t="s">
        <v>67</v>
      </c>
      <c r="F162" s="41"/>
      <c r="G162" s="35" t="str">
        <f t="shared" si="7"/>
        <v>DataToBuZd[48]</v>
      </c>
    </row>
    <row r="163" spans="1:7" ht="15.75" thickBot="1">
      <c r="A163" s="49" t="s">
        <v>68</v>
      </c>
      <c r="B163" s="50">
        <v>49</v>
      </c>
      <c r="C163" s="50" t="s">
        <v>64</v>
      </c>
      <c r="D163" s="51"/>
      <c r="E163" s="52" t="s">
        <v>67</v>
      </c>
      <c r="F163" s="53"/>
      <c r="G163" s="35" t="str">
        <f t="shared" si="7"/>
        <v>DataToBuZd[49]</v>
      </c>
    </row>
  </sheetData>
  <mergeCells count="13">
    <mergeCell ref="B102:B117"/>
    <mergeCell ref="A2:F2"/>
    <mergeCell ref="B4:B19"/>
    <mergeCell ref="G4:G19"/>
    <mergeCell ref="B20:B35"/>
    <mergeCell ref="G20:G35"/>
    <mergeCell ref="B36:B51"/>
    <mergeCell ref="G36:G51"/>
    <mergeCell ref="H36:H51"/>
    <mergeCell ref="I36:I51"/>
    <mergeCell ref="A68:F68"/>
    <mergeCell ref="B70:B85"/>
    <mergeCell ref="B86:B10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75DD0-2FEA-4CC0-B861-86DB2546CC1A}">
  <sheetPr codeName="Лист13">
    <tabColor theme="8" tint="0.39997558519241921"/>
  </sheetPr>
  <dimension ref="A1:I163"/>
  <sheetViews>
    <sheetView topLeftCell="A31" workbookViewId="0">
      <selection activeCell="E52" sqref="E52:E66"/>
    </sheetView>
  </sheetViews>
  <sheetFormatPr defaultRowHeight="15"/>
  <cols>
    <col min="1" max="1" width="13.85546875" bestFit="1" customWidth="1"/>
    <col min="3" max="3" width="12.85546875" bestFit="1" customWidth="1"/>
    <col min="5" max="5" width="83.140625" bestFit="1" customWidth="1"/>
    <col min="6" max="6" width="13.42578125" bestFit="1" customWidth="1"/>
    <col min="7" max="7" width="22.7109375" bestFit="1" customWidth="1"/>
    <col min="8" max="8" width="21.8554687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310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"DataFromRegulator[" &amp; B3-50 &amp; "]"</f>
        <v>DataFromRegulator[0]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s="40" t="s">
        <v>196</v>
      </c>
      <c r="F4" s="39"/>
      <c r="G4" s="1454" t="str">
        <f t="shared" ref="G4:G67" si="0">"DataFromRegulator[" &amp; B4-50 &amp; "]"</f>
        <v>DataFromRegulator[1]</v>
      </c>
      <c r="H4" t="s">
        <v>232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s="40" t="s">
        <v>197</v>
      </c>
      <c r="F5" s="39"/>
      <c r="G5" s="1454" t="str">
        <f t="shared" si="0"/>
        <v>DataFromRegulator[-50]</v>
      </c>
      <c r="H5" t="s">
        <v>233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s="40" t="s">
        <v>302</v>
      </c>
      <c r="F6" s="39"/>
      <c r="G6" s="1454" t="str">
        <f t="shared" si="0"/>
        <v>DataFromRegulator[-50]</v>
      </c>
      <c r="H6" t="s">
        <v>234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s="40" t="s">
        <v>303</v>
      </c>
      <c r="F7" s="39"/>
      <c r="G7" s="1454" t="str">
        <f t="shared" si="0"/>
        <v>DataFromRegulator[-50]</v>
      </c>
      <c r="H7" t="s">
        <v>235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s="40" t="s">
        <v>304</v>
      </c>
      <c r="F8" s="39"/>
      <c r="G8" s="1454" t="str">
        <f t="shared" si="0"/>
        <v>DataFromRegulator[-50]</v>
      </c>
      <c r="H8" t="s">
        <v>236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s="40" t="s">
        <v>305</v>
      </c>
      <c r="F9" s="39"/>
      <c r="G9" s="1454" t="str">
        <f t="shared" si="0"/>
        <v>DataFromRegulator[-50]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s="40" t="s">
        <v>306</v>
      </c>
      <c r="F10" s="39"/>
      <c r="G10" s="1454" t="str">
        <f t="shared" si="0"/>
        <v>DataFromRegulator[-50]</v>
      </c>
      <c r="H10" t="s">
        <v>237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s="40" t="s">
        <v>271</v>
      </c>
      <c r="F11" s="39"/>
      <c r="G11" s="1454" t="str">
        <f t="shared" si="0"/>
        <v>DataFromRegulator[-50]</v>
      </c>
      <c r="H11" t="s">
        <v>238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s="40" t="s">
        <v>206</v>
      </c>
      <c r="F12" s="41"/>
      <c r="G12" s="1454" t="str">
        <f t="shared" si="0"/>
        <v>DataFromRegulator[-50]</v>
      </c>
      <c r="H12" t="s">
        <v>239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s="40" t="s">
        <v>307</v>
      </c>
      <c r="F13" s="41"/>
      <c r="G13" s="1454" t="str">
        <f t="shared" si="0"/>
        <v>DataFromRegulator[-50]</v>
      </c>
      <c r="H13" t="s">
        <v>240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s="40" t="s">
        <v>308</v>
      </c>
      <c r="F14" s="41"/>
      <c r="G14" s="1454" t="str">
        <f t="shared" si="0"/>
        <v>DataFromRegulator[-50]</v>
      </c>
      <c r="H14" t="s">
        <v>241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s="40" t="s">
        <v>309</v>
      </c>
      <c r="F15" s="41"/>
      <c r="G15" s="1454" t="str">
        <f t="shared" si="0"/>
        <v>DataFromRegulator[-50]</v>
      </c>
      <c r="H15" t="s">
        <v>242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s="40" t="s">
        <v>311</v>
      </c>
      <c r="F16" s="41"/>
      <c r="G16" s="1454" t="str">
        <f t="shared" si="0"/>
        <v>DataFromRegulator[-50]</v>
      </c>
      <c r="H16" t="s">
        <v>243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">
        <v>213</v>
      </c>
      <c r="F17" s="41"/>
      <c r="G17" s="1454" t="str">
        <f t="shared" si="0"/>
        <v>DataFromRegulator[-50]</v>
      </c>
      <c r="H17" t="s">
        <v>244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">
        <v>312</v>
      </c>
      <c r="F18" s="41"/>
      <c r="G18" s="1454" t="str">
        <f t="shared" si="0"/>
        <v>DataFromRegulator[-50]</v>
      </c>
      <c r="H18" t="s">
        <v>245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313</v>
      </c>
      <c r="F19" s="41"/>
      <c r="G19" s="1454" t="str">
        <f t="shared" si="0"/>
        <v>DataFromRegulator[-50]</v>
      </c>
      <c r="H19" t="s">
        <v>246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314</v>
      </c>
      <c r="F20" s="34"/>
      <c r="G20" s="1454" t="str">
        <f t="shared" si="0"/>
        <v>DataFromRegulator[2]</v>
      </c>
      <c r="H20" t="s">
        <v>247</v>
      </c>
      <c r="I20" t="str">
        <f>B$20-50&amp;"."&amp;D20</f>
        <v>2.0</v>
      </c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315</v>
      </c>
      <c r="F21" s="34"/>
      <c r="G21" s="1454" t="str">
        <f t="shared" si="0"/>
        <v>DataFromRegulator[-50]</v>
      </c>
      <c r="H21" t="s">
        <v>248</v>
      </c>
      <c r="I21" t="str">
        <f t="shared" ref="I21:I35" si="2">B$20-50&amp;"."&amp;D21</f>
        <v>2.1</v>
      </c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316</v>
      </c>
      <c r="F22" s="34"/>
      <c r="G22" s="1454" t="str">
        <f t="shared" si="0"/>
        <v>DataFromRegulator[-50]</v>
      </c>
      <c r="H22" t="s">
        <v>249</v>
      </c>
      <c r="I22" t="str">
        <f t="shared" si="2"/>
        <v>2.2</v>
      </c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317</v>
      </c>
      <c r="F23" s="34"/>
      <c r="G23" s="1454" t="str">
        <f t="shared" si="0"/>
        <v>DataFromRegulator[-50]</v>
      </c>
      <c r="H23" t="s">
        <v>250</v>
      </c>
      <c r="I23" t="str">
        <f t="shared" si="2"/>
        <v>2.3</v>
      </c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318</v>
      </c>
      <c r="F24" s="34"/>
      <c r="G24" s="1454" t="str">
        <f t="shared" si="0"/>
        <v>DataFromRegulator[-50]</v>
      </c>
      <c r="H24" t="s">
        <v>251</v>
      </c>
      <c r="I24" t="str">
        <f t="shared" si="2"/>
        <v>2.4</v>
      </c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319</v>
      </c>
      <c r="F25" s="34"/>
      <c r="G25" s="1454" t="str">
        <f t="shared" si="0"/>
        <v>DataFromRegulator[-50]</v>
      </c>
      <c r="H25" t="s">
        <v>252</v>
      </c>
      <c r="I25" t="str">
        <f t="shared" si="2"/>
        <v>2.5</v>
      </c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320</v>
      </c>
      <c r="F26" s="34"/>
      <c r="G26" s="1454" t="str">
        <f t="shared" si="0"/>
        <v>DataFromRegulator[-50]</v>
      </c>
      <c r="H26" t="s">
        <v>253</v>
      </c>
      <c r="I26" t="str">
        <f t="shared" si="2"/>
        <v>2.6</v>
      </c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321</v>
      </c>
      <c r="F27" s="34"/>
      <c r="G27" s="1454" t="str">
        <f t="shared" si="0"/>
        <v>DataFromRegulator[-50]</v>
      </c>
      <c r="H27" t="s">
        <v>254</v>
      </c>
      <c r="I27" t="str">
        <f t="shared" si="2"/>
        <v>2.7</v>
      </c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322</v>
      </c>
      <c r="F28" s="34"/>
      <c r="G28" s="1454" t="str">
        <f t="shared" si="0"/>
        <v>DataFromRegulator[-50]</v>
      </c>
      <c r="H28" t="s">
        <v>255</v>
      </c>
      <c r="I28" t="str">
        <f t="shared" si="2"/>
        <v>2.8</v>
      </c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222</v>
      </c>
      <c r="F29" s="34"/>
      <c r="G29" s="1454" t="str">
        <f t="shared" si="0"/>
        <v>DataFromRegulator[-50]</v>
      </c>
      <c r="H29" t="s">
        <v>256</v>
      </c>
      <c r="I29" t="str">
        <f t="shared" si="2"/>
        <v>2.9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DataFromRegulator[-50]</v>
      </c>
      <c r="H30" t="s">
        <v>257</v>
      </c>
      <c r="I30" t="str">
        <f t="shared" si="2"/>
        <v>2.10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DataFromRegulator[-50]</v>
      </c>
      <c r="H31" t="s">
        <v>258</v>
      </c>
      <c r="I31" t="str">
        <f t="shared" si="2"/>
        <v>2.11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DataFromRegulator[-50]</v>
      </c>
      <c r="H32" t="s">
        <v>259</v>
      </c>
      <c r="I32" t="str">
        <f t="shared" si="2"/>
        <v>2.12</v>
      </c>
    </row>
    <row r="33" spans="1:9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DataFromRegulator[-50]</v>
      </c>
      <c r="H33" t="s">
        <v>260</v>
      </c>
      <c r="I33" t="str">
        <f t="shared" si="2"/>
        <v>2.13</v>
      </c>
    </row>
    <row r="34" spans="1:9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DataFromRegulator[-50]</v>
      </c>
      <c r="H34" t="s">
        <v>261</v>
      </c>
      <c r="I34" t="str">
        <f t="shared" si="2"/>
        <v>2.14</v>
      </c>
    </row>
    <row r="35" spans="1:9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DataFromRegulator[-50]</v>
      </c>
      <c r="H35" t="s">
        <v>262</v>
      </c>
      <c r="I35" t="str">
        <f t="shared" si="2"/>
        <v>2.15</v>
      </c>
    </row>
    <row r="36" spans="1:9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DataFromRegulator[3]</v>
      </c>
      <c r="H36" s="1471" t="s">
        <v>263</v>
      </c>
      <c r="I36" s="1471">
        <v>3</v>
      </c>
    </row>
    <row r="37" spans="1:9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DataFromRegulator[-50]</v>
      </c>
      <c r="H37" s="1471"/>
      <c r="I37" s="1471"/>
    </row>
    <row r="38" spans="1:9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DataFromRegulator[-50]</v>
      </c>
      <c r="H38" s="1471"/>
      <c r="I38" s="1471"/>
    </row>
    <row r="39" spans="1:9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DataFromRegulator[-50]</v>
      </c>
      <c r="H39" s="1471"/>
      <c r="I39" s="1471"/>
    </row>
    <row r="40" spans="1:9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DataFromRegulator[-50]</v>
      </c>
      <c r="H40" s="1471"/>
      <c r="I40" s="1471"/>
    </row>
    <row r="41" spans="1:9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DataFromRegulator[-50]</v>
      </c>
      <c r="H41" s="1471"/>
      <c r="I41" s="1471"/>
    </row>
    <row r="42" spans="1:9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DataFromRegulator[-50]</v>
      </c>
      <c r="H42" s="1471"/>
      <c r="I42" s="1471"/>
    </row>
    <row r="43" spans="1:9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DataFromRegulator[-50]</v>
      </c>
      <c r="H43" s="1471"/>
      <c r="I43" s="1471"/>
    </row>
    <row r="44" spans="1:9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DataFromRegulator[-50]</v>
      </c>
      <c r="H44" s="1471"/>
      <c r="I44" s="1471"/>
    </row>
    <row r="45" spans="1:9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DataFromRegulator[-50]</v>
      </c>
      <c r="H45" s="1471"/>
      <c r="I45" s="1471"/>
    </row>
    <row r="46" spans="1:9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DataFromRegulator[-50]</v>
      </c>
      <c r="H46" s="1471"/>
      <c r="I46" s="1471"/>
    </row>
    <row r="47" spans="1:9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DataFromRegulator[-50]</v>
      </c>
      <c r="H47" s="1471"/>
      <c r="I47" s="1471"/>
    </row>
    <row r="48" spans="1:9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DataFromRegulator[-50]</v>
      </c>
      <c r="H48" s="1471"/>
      <c r="I48" s="1471"/>
    </row>
    <row r="49" spans="1:9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DataFromRegulator[-50]</v>
      </c>
      <c r="H49" s="1471"/>
      <c r="I49" s="1471"/>
    </row>
    <row r="50" spans="1:9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DataFromRegulator[-50]</v>
      </c>
      <c r="H50" s="1471"/>
      <c r="I50" s="1471"/>
    </row>
    <row r="51" spans="1:9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DataFromRegulator[-50]</v>
      </c>
      <c r="H51" s="1471"/>
      <c r="I51" s="1471"/>
    </row>
    <row r="52" spans="1:9">
      <c r="A52" s="31" t="s">
        <v>63</v>
      </c>
      <c r="B52" s="36">
        <v>54</v>
      </c>
      <c r="C52" s="36" t="s">
        <v>159</v>
      </c>
      <c r="D52" s="36"/>
      <c r="E52" s="40" t="s">
        <v>323</v>
      </c>
      <c r="F52" s="34"/>
      <c r="G52" s="35" t="str">
        <f t="shared" si="0"/>
        <v>DataFromRegulator[4]</v>
      </c>
      <c r="H52" t="s">
        <v>264</v>
      </c>
      <c r="I52">
        <v>4</v>
      </c>
    </row>
    <row r="53" spans="1:9">
      <c r="A53" s="31" t="s">
        <v>63</v>
      </c>
      <c r="B53" s="36">
        <v>56</v>
      </c>
      <c r="C53" s="36" t="s">
        <v>159</v>
      </c>
      <c r="D53" s="36"/>
      <c r="E53" s="40" t="s">
        <v>324</v>
      </c>
      <c r="F53" s="34"/>
      <c r="G53" s="35" t="str">
        <f t="shared" si="0"/>
        <v>DataFromRegulator[6]</v>
      </c>
    </row>
    <row r="54" spans="1:9">
      <c r="A54" s="31" t="s">
        <v>63</v>
      </c>
      <c r="B54" s="36">
        <v>58</v>
      </c>
      <c r="C54" s="36" t="s">
        <v>159</v>
      </c>
      <c r="D54" s="36"/>
      <c r="E54" s="40" t="s">
        <v>325</v>
      </c>
      <c r="F54" s="34"/>
      <c r="G54" s="35" t="str">
        <f t="shared" si="0"/>
        <v>DataFromRegulator[8]</v>
      </c>
    </row>
    <row r="55" spans="1:9">
      <c r="A55" s="31" t="s">
        <v>63</v>
      </c>
      <c r="B55" s="36">
        <v>60</v>
      </c>
      <c r="C55" s="36" t="s">
        <v>159</v>
      </c>
      <c r="D55" s="36"/>
      <c r="E55" s="40" t="s">
        <v>326</v>
      </c>
      <c r="F55" s="34"/>
      <c r="G55" s="35" t="str">
        <f t="shared" si="0"/>
        <v>DataFromRegulator[10]</v>
      </c>
    </row>
    <row r="56" spans="1:9">
      <c r="A56" s="31" t="s">
        <v>63</v>
      </c>
      <c r="B56" s="36">
        <v>62</v>
      </c>
      <c r="C56" s="36" t="s">
        <v>159</v>
      </c>
      <c r="D56" s="36"/>
      <c r="E56" s="40" t="s">
        <v>327</v>
      </c>
      <c r="F56" s="34"/>
      <c r="G56" s="35" t="str">
        <f t="shared" si="0"/>
        <v>DataFromRegulator[12]</v>
      </c>
    </row>
    <row r="57" spans="1:9">
      <c r="A57" s="31" t="s">
        <v>63</v>
      </c>
      <c r="B57" s="36">
        <v>64</v>
      </c>
      <c r="C57" s="36" t="s">
        <v>159</v>
      </c>
      <c r="D57" s="36"/>
      <c r="E57" s="40" t="s">
        <v>328</v>
      </c>
      <c r="F57" s="34"/>
      <c r="G57" s="35" t="str">
        <f t="shared" si="0"/>
        <v>DataFromRegulator[14]</v>
      </c>
    </row>
    <row r="58" spans="1:9">
      <c r="A58" s="31" t="s">
        <v>63</v>
      </c>
      <c r="B58" s="36">
        <v>66</v>
      </c>
      <c r="C58" s="36" t="s">
        <v>159</v>
      </c>
      <c r="D58" s="36"/>
      <c r="E58" s="40" t="s">
        <v>329</v>
      </c>
      <c r="F58" s="42"/>
      <c r="G58" s="35" t="str">
        <f t="shared" si="0"/>
        <v>DataFromRegulator[16]</v>
      </c>
    </row>
    <row r="59" spans="1:9">
      <c r="A59" s="31" t="s">
        <v>63</v>
      </c>
      <c r="B59" s="36">
        <v>68</v>
      </c>
      <c r="C59" s="36" t="s">
        <v>159</v>
      </c>
      <c r="D59" s="36"/>
      <c r="E59" s="40" t="s">
        <v>330</v>
      </c>
      <c r="F59" s="42"/>
      <c r="G59" s="35" t="str">
        <f t="shared" si="0"/>
        <v>DataFromRegulator[18]</v>
      </c>
    </row>
    <row r="60" spans="1:9">
      <c r="A60" s="31" t="s">
        <v>63</v>
      </c>
      <c r="B60" s="36">
        <v>70</v>
      </c>
      <c r="C60" s="36" t="s">
        <v>159</v>
      </c>
      <c r="D60" s="36"/>
      <c r="E60" s="40" t="s">
        <v>331</v>
      </c>
      <c r="F60" s="42"/>
      <c r="G60" s="35" t="str">
        <f t="shared" si="0"/>
        <v>DataFromRegulator[20]</v>
      </c>
    </row>
    <row r="61" spans="1:9">
      <c r="A61" s="31" t="s">
        <v>63</v>
      </c>
      <c r="B61" s="36">
        <v>72</v>
      </c>
      <c r="C61" s="36" t="s">
        <v>159</v>
      </c>
      <c r="D61" s="36"/>
      <c r="E61" s="40" t="s">
        <v>332</v>
      </c>
      <c r="F61" s="42"/>
      <c r="G61" s="35" t="str">
        <f t="shared" si="0"/>
        <v>DataFromRegulator[22]</v>
      </c>
    </row>
    <row r="62" spans="1:9">
      <c r="A62" s="31" t="s">
        <v>63</v>
      </c>
      <c r="B62" s="36">
        <v>74</v>
      </c>
      <c r="C62" s="36" t="s">
        <v>159</v>
      </c>
      <c r="D62" s="36"/>
      <c r="E62" s="40" t="s">
        <v>333</v>
      </c>
      <c r="F62" s="42"/>
      <c r="G62" s="35" t="str">
        <f t="shared" si="0"/>
        <v>DataFromRegulator[24]</v>
      </c>
    </row>
    <row r="63" spans="1:9">
      <c r="A63" s="31" t="s">
        <v>63</v>
      </c>
      <c r="B63" s="36">
        <v>76</v>
      </c>
      <c r="C63" s="36" t="s">
        <v>159</v>
      </c>
      <c r="D63" s="36"/>
      <c r="E63" s="40" t="s">
        <v>334</v>
      </c>
      <c r="F63" s="42"/>
      <c r="G63" s="35" t="str">
        <f t="shared" si="0"/>
        <v>DataFromRegulator[26]</v>
      </c>
    </row>
    <row r="64" spans="1:9">
      <c r="A64" s="31" t="s">
        <v>63</v>
      </c>
      <c r="B64" s="36">
        <v>78</v>
      </c>
      <c r="C64" s="36" t="s">
        <v>159</v>
      </c>
      <c r="D64" s="36"/>
      <c r="E64" s="40" t="s">
        <v>335</v>
      </c>
      <c r="F64" s="42"/>
      <c r="G64" s="35" t="str">
        <f t="shared" si="0"/>
        <v>DataFromRegulator[28]</v>
      </c>
    </row>
    <row r="65" spans="1:9">
      <c r="A65" s="31" t="s">
        <v>63</v>
      </c>
      <c r="B65" s="36">
        <v>80</v>
      </c>
      <c r="C65" s="36" t="s">
        <v>159</v>
      </c>
      <c r="D65" s="36"/>
      <c r="E65" s="40" t="s">
        <v>336</v>
      </c>
      <c r="F65" s="42"/>
      <c r="G65" s="35" t="str">
        <f t="shared" si="0"/>
        <v>DataFromRegulator[30]</v>
      </c>
    </row>
    <row r="66" spans="1:9">
      <c r="A66" s="31" t="s">
        <v>63</v>
      </c>
      <c r="B66" s="36">
        <v>82</v>
      </c>
      <c r="C66" s="36" t="s">
        <v>159</v>
      </c>
      <c r="D66" s="36"/>
      <c r="E66" s="40" t="s">
        <v>337</v>
      </c>
      <c r="F66" s="43"/>
      <c r="G66" s="35" t="str">
        <f t="shared" si="0"/>
        <v>DataFromRegulator[32]</v>
      </c>
    </row>
    <row r="67" spans="1:9" ht="15.75" thickBot="1">
      <c r="A67" s="31" t="s">
        <v>63</v>
      </c>
      <c r="B67" s="36">
        <v>83</v>
      </c>
      <c r="C67" s="36" t="s">
        <v>64</v>
      </c>
      <c r="D67" s="36"/>
      <c r="E67" s="40" t="s">
        <v>67</v>
      </c>
      <c r="F67" s="43"/>
      <c r="G67" s="35" t="str">
        <f t="shared" si="0"/>
        <v>DataFromRegulator[33]</v>
      </c>
    </row>
    <row r="68" spans="1:9" ht="15.75" thickBot="1">
      <c r="A68" s="1469" t="s">
        <v>344</v>
      </c>
      <c r="B68" s="1465"/>
      <c r="C68" s="1465"/>
      <c r="D68" s="1465"/>
      <c r="E68" s="1465"/>
      <c r="F68" s="1470"/>
      <c r="G68" s="30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"DataToRegulator[" &amp; B69 &amp; "]"</f>
        <v>DataToRegulator[0]</v>
      </c>
      <c r="H69" t="s">
        <v>104</v>
      </c>
      <c r="I69" s="117">
        <f>B69</f>
        <v>0</v>
      </c>
    </row>
    <row r="70" spans="1:9">
      <c r="A70" s="31" t="s">
        <v>68</v>
      </c>
      <c r="B70" s="1467">
        <v>1</v>
      </c>
      <c r="C70" s="36" t="s">
        <v>66</v>
      </c>
      <c r="D70" s="37">
        <v>0</v>
      </c>
      <c r="E70" s="40" t="s">
        <v>338</v>
      </c>
      <c r="F70" s="39"/>
      <c r="G70" s="118" t="str">
        <f>"DataToRegulator[" &amp; B$70 &amp; "]"</f>
        <v>DataToRegulator[1]</v>
      </c>
      <c r="H70" t="s">
        <v>230</v>
      </c>
      <c r="I70" t="str">
        <f>B$70&amp;"."&amp;D70</f>
        <v>1.0</v>
      </c>
    </row>
    <row r="71" spans="1:9">
      <c r="A71" s="31" t="s">
        <v>68</v>
      </c>
      <c r="B71" s="1467"/>
      <c r="C71" s="36" t="s">
        <v>66</v>
      </c>
      <c r="D71" s="37">
        <v>1</v>
      </c>
      <c r="E71" s="40" t="s">
        <v>339</v>
      </c>
      <c r="F71" s="39"/>
      <c r="G71" s="118" t="str">
        <f t="shared" ref="G71:G85" si="3">"DataToRegulator[" &amp; B$70 &amp; "]"</f>
        <v>DataToRegulator[1]</v>
      </c>
      <c r="H71" t="s">
        <v>229</v>
      </c>
      <c r="I71" t="str">
        <f t="shared" ref="I71:I85" si="4">B$70&amp;"."&amp;D71</f>
        <v>1.1</v>
      </c>
    </row>
    <row r="72" spans="1:9">
      <c r="A72" s="31" t="s">
        <v>68</v>
      </c>
      <c r="B72" s="1467"/>
      <c r="C72" s="36" t="s">
        <v>66</v>
      </c>
      <c r="D72" s="37">
        <v>2</v>
      </c>
      <c r="E72" s="40" t="s">
        <v>340</v>
      </c>
      <c r="F72" s="39"/>
      <c r="G72" s="118" t="str">
        <f t="shared" si="3"/>
        <v>DataToRegulator[1]</v>
      </c>
      <c r="H72" t="s">
        <v>228</v>
      </c>
      <c r="I72" t="str">
        <f t="shared" si="4"/>
        <v>1.2</v>
      </c>
    </row>
    <row r="73" spans="1:9">
      <c r="A73" s="31" t="s">
        <v>68</v>
      </c>
      <c r="B73" s="1467"/>
      <c r="C73" s="36" t="s">
        <v>66</v>
      </c>
      <c r="D73" s="37">
        <v>3</v>
      </c>
      <c r="E73" s="40" t="s">
        <v>341</v>
      </c>
      <c r="F73" s="39"/>
      <c r="G73" s="118" t="str">
        <f t="shared" si="3"/>
        <v>DataToRegulator[1]</v>
      </c>
      <c r="H73" t="s">
        <v>343</v>
      </c>
      <c r="I73" t="str">
        <f t="shared" si="4"/>
        <v>1.3</v>
      </c>
    </row>
    <row r="74" spans="1:9">
      <c r="A74" s="31" t="s">
        <v>68</v>
      </c>
      <c r="B74" s="1467"/>
      <c r="C74" s="36" t="s">
        <v>66</v>
      </c>
      <c r="D74" s="37">
        <v>4</v>
      </c>
      <c r="E74" s="40" t="s">
        <v>342</v>
      </c>
      <c r="F74" s="39"/>
      <c r="G74" s="118" t="str">
        <f t="shared" si="3"/>
        <v>DataToRegulator[1]</v>
      </c>
      <c r="H74" t="s">
        <v>231</v>
      </c>
      <c r="I74" t="str">
        <f t="shared" si="4"/>
        <v>1.4</v>
      </c>
    </row>
    <row r="75" spans="1:9">
      <c r="A75" s="31" t="s">
        <v>68</v>
      </c>
      <c r="B75" s="1467"/>
      <c r="C75" s="36" t="s">
        <v>66</v>
      </c>
      <c r="D75" s="37">
        <v>5</v>
      </c>
      <c r="E75" s="40" t="s">
        <v>67</v>
      </c>
      <c r="F75" s="39"/>
      <c r="G75" s="118" t="str">
        <f t="shared" si="3"/>
        <v>DataToRegulator[1]</v>
      </c>
      <c r="I75" t="str">
        <f t="shared" si="4"/>
        <v>1.5</v>
      </c>
    </row>
    <row r="76" spans="1:9">
      <c r="A76" s="31" t="s">
        <v>68</v>
      </c>
      <c r="B76" s="1467"/>
      <c r="C76" s="36" t="s">
        <v>66</v>
      </c>
      <c r="D76" s="37">
        <v>6</v>
      </c>
      <c r="E76" s="40" t="s">
        <v>67</v>
      </c>
      <c r="F76" s="39"/>
      <c r="G76" s="118" t="str">
        <f t="shared" si="3"/>
        <v>DataToRegulator[1]</v>
      </c>
      <c r="I76" t="str">
        <f t="shared" si="4"/>
        <v>1.6</v>
      </c>
    </row>
    <row r="77" spans="1:9">
      <c r="A77" s="31" t="s">
        <v>68</v>
      </c>
      <c r="B77" s="1467"/>
      <c r="C77" s="36" t="s">
        <v>66</v>
      </c>
      <c r="D77" s="37">
        <v>7</v>
      </c>
      <c r="E77" s="40" t="s">
        <v>67</v>
      </c>
      <c r="F77" s="39"/>
      <c r="G77" s="118" t="str">
        <f t="shared" si="3"/>
        <v>DataToRegulator[1]</v>
      </c>
      <c r="I77" t="str">
        <f t="shared" si="4"/>
        <v>1.7</v>
      </c>
    </row>
    <row r="78" spans="1:9">
      <c r="A78" s="31" t="s">
        <v>68</v>
      </c>
      <c r="B78" s="1467"/>
      <c r="C78" s="36" t="s">
        <v>66</v>
      </c>
      <c r="D78" s="37">
        <v>8</v>
      </c>
      <c r="E78" s="40" t="s">
        <v>67</v>
      </c>
      <c r="F78" s="39"/>
      <c r="G78" s="118" t="str">
        <f t="shared" si="3"/>
        <v>DataToRegulator[1]</v>
      </c>
      <c r="I78" t="str">
        <f t="shared" si="4"/>
        <v>1.8</v>
      </c>
    </row>
    <row r="79" spans="1:9">
      <c r="A79" s="31" t="s">
        <v>68</v>
      </c>
      <c r="B79" s="1467"/>
      <c r="C79" s="36" t="s">
        <v>66</v>
      </c>
      <c r="D79" s="37">
        <v>9</v>
      </c>
      <c r="E79" s="40" t="s">
        <v>67</v>
      </c>
      <c r="F79" s="39"/>
      <c r="G79" s="118" t="str">
        <f t="shared" si="3"/>
        <v>DataToRegulator[1]</v>
      </c>
      <c r="I79" t="str">
        <f t="shared" si="4"/>
        <v>1.9</v>
      </c>
    </row>
    <row r="80" spans="1:9">
      <c r="A80" s="31" t="s">
        <v>68</v>
      </c>
      <c r="B80" s="1467"/>
      <c r="C80" s="36" t="s">
        <v>66</v>
      </c>
      <c r="D80" s="37">
        <v>10</v>
      </c>
      <c r="E80" s="40" t="s">
        <v>67</v>
      </c>
      <c r="F80" s="39"/>
      <c r="G80" s="118" t="str">
        <f t="shared" si="3"/>
        <v>DataToRegulator[1]</v>
      </c>
      <c r="I80" t="str">
        <f t="shared" si="4"/>
        <v>1.10</v>
      </c>
    </row>
    <row r="81" spans="1:9">
      <c r="A81" s="31" t="s">
        <v>68</v>
      </c>
      <c r="B81" s="1467"/>
      <c r="C81" s="36" t="s">
        <v>66</v>
      </c>
      <c r="D81" s="36">
        <v>11</v>
      </c>
      <c r="E81" s="40" t="s">
        <v>67</v>
      </c>
      <c r="F81" s="41"/>
      <c r="G81" s="118" t="str">
        <f t="shared" si="3"/>
        <v>DataToRegulator[1]</v>
      </c>
      <c r="I81" t="str">
        <f t="shared" si="4"/>
        <v>1.11</v>
      </c>
    </row>
    <row r="82" spans="1:9">
      <c r="A82" s="31" t="s">
        <v>68</v>
      </c>
      <c r="B82" s="1467"/>
      <c r="C82" s="36" t="s">
        <v>66</v>
      </c>
      <c r="D82" s="36">
        <v>12</v>
      </c>
      <c r="E82" s="40" t="s">
        <v>67</v>
      </c>
      <c r="F82" s="41"/>
      <c r="G82" s="118" t="str">
        <f t="shared" si="3"/>
        <v>DataToRegulator[1]</v>
      </c>
      <c r="I82" t="str">
        <f t="shared" si="4"/>
        <v>1.12</v>
      </c>
    </row>
    <row r="83" spans="1:9">
      <c r="A83" s="31" t="s">
        <v>68</v>
      </c>
      <c r="B83" s="1467"/>
      <c r="C83" s="36" t="s">
        <v>66</v>
      </c>
      <c r="D83" s="36">
        <v>13</v>
      </c>
      <c r="E83" s="40" t="s">
        <v>67</v>
      </c>
      <c r="F83" s="41"/>
      <c r="G83" s="118" t="str">
        <f t="shared" si="3"/>
        <v>DataToRegulator[1]</v>
      </c>
      <c r="I83" t="str">
        <f t="shared" si="4"/>
        <v>1.13</v>
      </c>
    </row>
    <row r="84" spans="1:9">
      <c r="A84" s="31" t="s">
        <v>68</v>
      </c>
      <c r="B84" s="1467"/>
      <c r="C84" s="36" t="s">
        <v>66</v>
      </c>
      <c r="D84" s="36">
        <v>14</v>
      </c>
      <c r="E84" s="40" t="s">
        <v>67</v>
      </c>
      <c r="F84" s="41"/>
      <c r="G84" s="118" t="str">
        <f t="shared" si="3"/>
        <v>DataToRegulator[1]</v>
      </c>
      <c r="I84" t="str">
        <f t="shared" si="4"/>
        <v>1.14</v>
      </c>
    </row>
    <row r="85" spans="1:9">
      <c r="A85" s="31" t="s">
        <v>68</v>
      </c>
      <c r="B85" s="1467"/>
      <c r="C85" s="36" t="s">
        <v>66</v>
      </c>
      <c r="D85" s="36">
        <v>15</v>
      </c>
      <c r="E85" s="40" t="s">
        <v>67</v>
      </c>
      <c r="F85" s="41"/>
      <c r="G85" s="118" t="str">
        <f t="shared" si="3"/>
        <v>DataToRegulator[1]</v>
      </c>
      <c r="I85" t="str">
        <f t="shared" si="4"/>
        <v>1.15</v>
      </c>
    </row>
    <row r="86" spans="1:9">
      <c r="A86" s="31" t="s">
        <v>68</v>
      </c>
      <c r="B86" s="1458">
        <v>2</v>
      </c>
      <c r="C86" s="32" t="s">
        <v>66</v>
      </c>
      <c r="D86" s="36">
        <v>0</v>
      </c>
      <c r="E86" s="40" t="s">
        <v>67</v>
      </c>
      <c r="F86" s="41"/>
      <c r="G86" s="118" t="str">
        <f>"DataToRegulator[" &amp; B$86 &amp; "]"</f>
        <v>DataToRegulator[2]</v>
      </c>
    </row>
    <row r="87" spans="1:9">
      <c r="A87" s="31" t="s">
        <v>68</v>
      </c>
      <c r="B87" s="1459"/>
      <c r="C87" s="32" t="s">
        <v>66</v>
      </c>
      <c r="D87" s="36">
        <v>1</v>
      </c>
      <c r="E87" s="40" t="s">
        <v>67</v>
      </c>
      <c r="F87" s="41"/>
      <c r="G87" s="118" t="str">
        <f t="shared" ref="G87:G100" si="5">"DataToRegulator[" &amp; B$86 &amp; "]"</f>
        <v>DataToRegulator[2]</v>
      </c>
    </row>
    <row r="88" spans="1:9">
      <c r="A88" s="31" t="s">
        <v>68</v>
      </c>
      <c r="B88" s="1459"/>
      <c r="C88" s="32" t="s">
        <v>66</v>
      </c>
      <c r="D88" s="36">
        <v>2</v>
      </c>
      <c r="E88" s="40" t="s">
        <v>67</v>
      </c>
      <c r="F88" s="41"/>
      <c r="G88" s="118" t="str">
        <f t="shared" si="5"/>
        <v>DataToRegulator[2]</v>
      </c>
    </row>
    <row r="89" spans="1:9">
      <c r="A89" s="31" t="s">
        <v>68</v>
      </c>
      <c r="B89" s="1459"/>
      <c r="C89" s="32" t="s">
        <v>66</v>
      </c>
      <c r="D89" s="36">
        <v>3</v>
      </c>
      <c r="E89" s="40" t="s">
        <v>67</v>
      </c>
      <c r="F89" s="41"/>
      <c r="G89" s="118" t="str">
        <f t="shared" si="5"/>
        <v>DataToRegulator[2]</v>
      </c>
    </row>
    <row r="90" spans="1:9">
      <c r="A90" s="31" t="s">
        <v>68</v>
      </c>
      <c r="B90" s="1459"/>
      <c r="C90" s="32" t="s">
        <v>66</v>
      </c>
      <c r="D90" s="36">
        <v>4</v>
      </c>
      <c r="E90" s="40" t="s">
        <v>67</v>
      </c>
      <c r="F90" s="41"/>
      <c r="G90" s="118" t="str">
        <f t="shared" si="5"/>
        <v>DataToRegulator[2]</v>
      </c>
    </row>
    <row r="91" spans="1:9">
      <c r="A91" s="31" t="s">
        <v>68</v>
      </c>
      <c r="B91" s="1459"/>
      <c r="C91" s="32" t="s">
        <v>66</v>
      </c>
      <c r="D91" s="36">
        <v>5</v>
      </c>
      <c r="E91" s="40" t="s">
        <v>67</v>
      </c>
      <c r="F91" s="41"/>
      <c r="G91" s="118" t="str">
        <f t="shared" si="5"/>
        <v>DataToRegulator[2]</v>
      </c>
    </row>
    <row r="92" spans="1:9">
      <c r="A92" s="31" t="s">
        <v>68</v>
      </c>
      <c r="B92" s="1459"/>
      <c r="C92" s="32" t="s">
        <v>66</v>
      </c>
      <c r="D92" s="36">
        <v>6</v>
      </c>
      <c r="E92" s="40" t="s">
        <v>67</v>
      </c>
      <c r="F92" s="41"/>
      <c r="G92" s="118" t="str">
        <f t="shared" si="5"/>
        <v>DataToRegulator[2]</v>
      </c>
    </row>
    <row r="93" spans="1:9">
      <c r="A93" s="31" t="s">
        <v>68</v>
      </c>
      <c r="B93" s="1459"/>
      <c r="C93" s="32" t="s">
        <v>66</v>
      </c>
      <c r="D93" s="36">
        <v>7</v>
      </c>
      <c r="E93" s="40" t="s">
        <v>67</v>
      </c>
      <c r="F93" s="41"/>
      <c r="G93" s="118" t="str">
        <f t="shared" si="5"/>
        <v>DataToRegulator[2]</v>
      </c>
    </row>
    <row r="94" spans="1:9">
      <c r="A94" s="31" t="s">
        <v>68</v>
      </c>
      <c r="B94" s="1459"/>
      <c r="C94" s="32" t="s">
        <v>66</v>
      </c>
      <c r="D94" s="36">
        <v>8</v>
      </c>
      <c r="E94" s="40" t="s">
        <v>67</v>
      </c>
      <c r="F94" s="41"/>
      <c r="G94" s="118" t="str">
        <f t="shared" si="5"/>
        <v>DataToRegulator[2]</v>
      </c>
    </row>
    <row r="95" spans="1:9">
      <c r="A95" s="31" t="s">
        <v>68</v>
      </c>
      <c r="B95" s="1459"/>
      <c r="C95" s="32" t="s">
        <v>66</v>
      </c>
      <c r="D95" s="36">
        <v>9</v>
      </c>
      <c r="E95" s="40" t="s">
        <v>67</v>
      </c>
      <c r="F95" s="41"/>
      <c r="G95" s="118" t="str">
        <f t="shared" si="5"/>
        <v>DataToRegulator[2]</v>
      </c>
    </row>
    <row r="96" spans="1:9">
      <c r="A96" s="31" t="s">
        <v>68</v>
      </c>
      <c r="B96" s="1459"/>
      <c r="C96" s="32" t="s">
        <v>66</v>
      </c>
      <c r="D96" s="36">
        <v>10</v>
      </c>
      <c r="E96" s="40" t="s">
        <v>67</v>
      </c>
      <c r="F96" s="41"/>
      <c r="G96" s="118" t="str">
        <f t="shared" si="5"/>
        <v>DataToRegulator[2]</v>
      </c>
    </row>
    <row r="97" spans="1:7">
      <c r="A97" s="31" t="s">
        <v>68</v>
      </c>
      <c r="B97" s="1459"/>
      <c r="C97" s="32" t="s">
        <v>66</v>
      </c>
      <c r="D97" s="36">
        <v>11</v>
      </c>
      <c r="E97" s="40" t="s">
        <v>67</v>
      </c>
      <c r="F97" s="41"/>
      <c r="G97" s="118" t="str">
        <f t="shared" si="5"/>
        <v>DataToRegulator[2]</v>
      </c>
    </row>
    <row r="98" spans="1:7">
      <c r="A98" s="31" t="s">
        <v>68</v>
      </c>
      <c r="B98" s="1459"/>
      <c r="C98" s="32" t="s">
        <v>66</v>
      </c>
      <c r="D98" s="36">
        <v>12</v>
      </c>
      <c r="E98" s="40" t="s">
        <v>67</v>
      </c>
      <c r="F98" s="41"/>
      <c r="G98" s="118" t="str">
        <f t="shared" si="5"/>
        <v>DataToRegulator[2]</v>
      </c>
    </row>
    <row r="99" spans="1:7">
      <c r="A99" s="31" t="s">
        <v>68</v>
      </c>
      <c r="B99" s="1459"/>
      <c r="C99" s="32" t="s">
        <v>66</v>
      </c>
      <c r="D99" s="36">
        <v>13</v>
      </c>
      <c r="E99" s="40" t="s">
        <v>67</v>
      </c>
      <c r="F99" s="41"/>
      <c r="G99" s="118" t="str">
        <f t="shared" si="5"/>
        <v>DataToRegulator[2]</v>
      </c>
    </row>
    <row r="100" spans="1:7">
      <c r="A100" s="31" t="s">
        <v>68</v>
      </c>
      <c r="B100" s="1459"/>
      <c r="C100" s="32" t="s">
        <v>66</v>
      </c>
      <c r="D100" s="36">
        <v>14</v>
      </c>
      <c r="E100" s="40" t="s">
        <v>67</v>
      </c>
      <c r="F100" s="41"/>
      <c r="G100" s="118" t="str">
        <f t="shared" si="5"/>
        <v>DataToRegulator[2]</v>
      </c>
    </row>
    <row r="101" spans="1:7">
      <c r="A101" s="31" t="s">
        <v>68</v>
      </c>
      <c r="B101" s="1460"/>
      <c r="C101" s="32" t="s">
        <v>66</v>
      </c>
      <c r="D101" s="36">
        <v>15</v>
      </c>
      <c r="E101" s="40" t="s">
        <v>67</v>
      </c>
      <c r="F101" s="41"/>
      <c r="G101" s="118" t="str">
        <f>"DataToRegulator[" &amp; B$86 &amp; "]"</f>
        <v>DataToRegulator[2]</v>
      </c>
    </row>
    <row r="102" spans="1:7">
      <c r="A102" s="31" t="s">
        <v>68</v>
      </c>
      <c r="B102" s="1458">
        <v>3</v>
      </c>
      <c r="C102" s="32" t="s">
        <v>66</v>
      </c>
      <c r="D102" s="36">
        <v>0</v>
      </c>
      <c r="E102" s="40" t="s">
        <v>67</v>
      </c>
      <c r="F102" s="41"/>
      <c r="G102" s="118" t="str">
        <f>"DataToRegulator[" &amp; B$102 &amp; "]"</f>
        <v>DataToRegulator[3]</v>
      </c>
    </row>
    <row r="103" spans="1:7">
      <c r="A103" s="31" t="s">
        <v>68</v>
      </c>
      <c r="B103" s="1459"/>
      <c r="C103" s="32" t="s">
        <v>66</v>
      </c>
      <c r="D103" s="36">
        <v>1</v>
      </c>
      <c r="E103" s="40" t="s">
        <v>67</v>
      </c>
      <c r="F103" s="41"/>
      <c r="G103" s="118" t="str">
        <f t="shared" ref="G103:G117" si="6">"DataToRegulator[" &amp; B$102 &amp; "]"</f>
        <v>DataToRegulator[3]</v>
      </c>
    </row>
    <row r="104" spans="1:7">
      <c r="A104" s="31" t="s">
        <v>68</v>
      </c>
      <c r="B104" s="1459"/>
      <c r="C104" s="32" t="s">
        <v>66</v>
      </c>
      <c r="D104" s="36">
        <v>2</v>
      </c>
      <c r="E104" s="40" t="s">
        <v>67</v>
      </c>
      <c r="F104" s="41"/>
      <c r="G104" s="118" t="str">
        <f t="shared" si="6"/>
        <v>DataToRegulator[3]</v>
      </c>
    </row>
    <row r="105" spans="1:7">
      <c r="A105" s="31" t="s">
        <v>68</v>
      </c>
      <c r="B105" s="1459"/>
      <c r="C105" s="32" t="s">
        <v>66</v>
      </c>
      <c r="D105" s="36">
        <v>3</v>
      </c>
      <c r="E105" s="40" t="s">
        <v>67</v>
      </c>
      <c r="F105" s="41"/>
      <c r="G105" s="118" t="str">
        <f t="shared" si="6"/>
        <v>DataToRegulator[3]</v>
      </c>
    </row>
    <row r="106" spans="1:7">
      <c r="A106" s="31" t="s">
        <v>68</v>
      </c>
      <c r="B106" s="1459"/>
      <c r="C106" s="32" t="s">
        <v>66</v>
      </c>
      <c r="D106" s="36">
        <v>4</v>
      </c>
      <c r="E106" s="40" t="s">
        <v>67</v>
      </c>
      <c r="F106" s="41"/>
      <c r="G106" s="118" t="str">
        <f t="shared" si="6"/>
        <v>DataToRegulator[3]</v>
      </c>
    </row>
    <row r="107" spans="1:7">
      <c r="A107" s="31" t="s">
        <v>68</v>
      </c>
      <c r="B107" s="1459"/>
      <c r="C107" s="32" t="s">
        <v>66</v>
      </c>
      <c r="D107" s="36">
        <v>5</v>
      </c>
      <c r="E107" s="40" t="s">
        <v>67</v>
      </c>
      <c r="F107" s="41"/>
      <c r="G107" s="118" t="str">
        <f t="shared" si="6"/>
        <v>DataToRegulator[3]</v>
      </c>
    </row>
    <row r="108" spans="1:7">
      <c r="A108" s="31" t="s">
        <v>68</v>
      </c>
      <c r="B108" s="1459"/>
      <c r="C108" s="32" t="s">
        <v>66</v>
      </c>
      <c r="D108" s="36">
        <v>6</v>
      </c>
      <c r="E108" s="40" t="s">
        <v>67</v>
      </c>
      <c r="F108" s="41"/>
      <c r="G108" s="118" t="str">
        <f t="shared" si="6"/>
        <v>DataToRegulator[3]</v>
      </c>
    </row>
    <row r="109" spans="1:7">
      <c r="A109" s="31" t="s">
        <v>68</v>
      </c>
      <c r="B109" s="1459"/>
      <c r="C109" s="32" t="s">
        <v>66</v>
      </c>
      <c r="D109" s="36">
        <v>7</v>
      </c>
      <c r="E109" s="40" t="s">
        <v>67</v>
      </c>
      <c r="F109" s="41"/>
      <c r="G109" s="118" t="str">
        <f t="shared" si="6"/>
        <v>DataToRegulator[3]</v>
      </c>
    </row>
    <row r="110" spans="1:7">
      <c r="A110" s="31" t="s">
        <v>68</v>
      </c>
      <c r="B110" s="1459"/>
      <c r="C110" s="32" t="s">
        <v>66</v>
      </c>
      <c r="D110" s="36">
        <v>8</v>
      </c>
      <c r="E110" s="40" t="s">
        <v>67</v>
      </c>
      <c r="F110" s="41"/>
      <c r="G110" s="118" t="str">
        <f t="shared" si="6"/>
        <v>DataToRegulator[3]</v>
      </c>
    </row>
    <row r="111" spans="1:7">
      <c r="A111" s="31" t="s">
        <v>68</v>
      </c>
      <c r="B111" s="1459"/>
      <c r="C111" s="32" t="s">
        <v>66</v>
      </c>
      <c r="D111" s="36">
        <v>9</v>
      </c>
      <c r="E111" s="40" t="s">
        <v>67</v>
      </c>
      <c r="F111" s="41"/>
      <c r="G111" s="118" t="str">
        <f t="shared" si="6"/>
        <v>DataToRegulator[3]</v>
      </c>
    </row>
    <row r="112" spans="1:7">
      <c r="A112" s="31" t="s">
        <v>68</v>
      </c>
      <c r="B112" s="1459"/>
      <c r="C112" s="32" t="s">
        <v>66</v>
      </c>
      <c r="D112" s="36">
        <v>10</v>
      </c>
      <c r="E112" s="40" t="s">
        <v>67</v>
      </c>
      <c r="F112" s="41"/>
      <c r="G112" s="118" t="str">
        <f t="shared" si="6"/>
        <v>DataToRegulator[3]</v>
      </c>
    </row>
    <row r="113" spans="1:7">
      <c r="A113" s="31" t="s">
        <v>68</v>
      </c>
      <c r="B113" s="1459"/>
      <c r="C113" s="32" t="s">
        <v>66</v>
      </c>
      <c r="D113" s="36">
        <v>11</v>
      </c>
      <c r="E113" s="40" t="s">
        <v>67</v>
      </c>
      <c r="F113" s="41"/>
      <c r="G113" s="118" t="str">
        <f t="shared" si="6"/>
        <v>DataToRegulator[3]</v>
      </c>
    </row>
    <row r="114" spans="1:7">
      <c r="A114" s="31" t="s">
        <v>68</v>
      </c>
      <c r="B114" s="1459"/>
      <c r="C114" s="32" t="s">
        <v>66</v>
      </c>
      <c r="D114" s="36">
        <v>12</v>
      </c>
      <c r="E114" s="40" t="s">
        <v>67</v>
      </c>
      <c r="F114" s="41"/>
      <c r="G114" s="118" t="str">
        <f t="shared" si="6"/>
        <v>DataToRegulator[3]</v>
      </c>
    </row>
    <row r="115" spans="1:7">
      <c r="A115" s="31" t="s">
        <v>68</v>
      </c>
      <c r="B115" s="1459"/>
      <c r="C115" s="32" t="s">
        <v>66</v>
      </c>
      <c r="D115" s="36">
        <v>13</v>
      </c>
      <c r="E115" s="40" t="s">
        <v>67</v>
      </c>
      <c r="F115" s="41"/>
      <c r="G115" s="118" t="str">
        <f t="shared" si="6"/>
        <v>DataToRegulator[3]</v>
      </c>
    </row>
    <row r="116" spans="1:7">
      <c r="A116" s="31" t="s">
        <v>68</v>
      </c>
      <c r="B116" s="1459"/>
      <c r="C116" s="32" t="s">
        <v>66</v>
      </c>
      <c r="D116" s="36">
        <v>14</v>
      </c>
      <c r="E116" s="40" t="s">
        <v>67</v>
      </c>
      <c r="F116" s="41"/>
      <c r="G116" s="118" t="str">
        <f t="shared" si="6"/>
        <v>DataToRegulator[3]</v>
      </c>
    </row>
    <row r="117" spans="1:7">
      <c r="A117" s="31" t="s">
        <v>68</v>
      </c>
      <c r="B117" s="1460"/>
      <c r="C117" s="32" t="s">
        <v>66</v>
      </c>
      <c r="D117" s="36">
        <v>15</v>
      </c>
      <c r="E117" s="40" t="s">
        <v>67</v>
      </c>
      <c r="F117" s="41"/>
      <c r="G117" s="118" t="str">
        <f t="shared" si="6"/>
        <v>DataToRegulator[3]</v>
      </c>
    </row>
    <row r="118" spans="1:7">
      <c r="A118" s="31" t="s">
        <v>68</v>
      </c>
      <c r="B118" s="32">
        <v>4</v>
      </c>
      <c r="C118" s="32" t="s">
        <v>64</v>
      </c>
      <c r="D118" s="36"/>
      <c r="E118" s="40" t="s">
        <v>326</v>
      </c>
      <c r="F118" s="41"/>
      <c r="G118" s="35" t="str">
        <f>"DataToRegulator[" &amp; B118 &amp; "]"</f>
        <v>DataToRegulator[4]</v>
      </c>
    </row>
    <row r="119" spans="1:7">
      <c r="A119" s="31" t="s">
        <v>68</v>
      </c>
      <c r="B119" s="32">
        <v>5</v>
      </c>
      <c r="C119" s="32" t="s">
        <v>64</v>
      </c>
      <c r="D119" s="36"/>
      <c r="E119" s="40" t="s">
        <v>327</v>
      </c>
      <c r="F119" s="41"/>
      <c r="G119" s="35" t="str">
        <f t="shared" ref="G119:G163" si="7">"DataToRegulator[" &amp; B119 &amp; "]"</f>
        <v>DataToRegulator[5]</v>
      </c>
    </row>
    <row r="120" spans="1:7">
      <c r="A120" s="31" t="s">
        <v>68</v>
      </c>
      <c r="B120" s="32">
        <v>6</v>
      </c>
      <c r="C120" s="32" t="s">
        <v>64</v>
      </c>
      <c r="D120" s="36"/>
      <c r="E120" s="40" t="s">
        <v>328</v>
      </c>
      <c r="F120" s="41"/>
      <c r="G120" s="35" t="str">
        <f t="shared" si="7"/>
        <v>DataToRegulator[6]</v>
      </c>
    </row>
    <row r="121" spans="1:7">
      <c r="A121" s="31" t="s">
        <v>68</v>
      </c>
      <c r="B121" s="32">
        <v>7</v>
      </c>
      <c r="C121" s="32" t="s">
        <v>64</v>
      </c>
      <c r="D121" s="36"/>
      <c r="E121" s="40" t="s">
        <v>329</v>
      </c>
      <c r="F121" s="41"/>
      <c r="G121" s="35" t="str">
        <f t="shared" si="7"/>
        <v>DataToRegulator[7]</v>
      </c>
    </row>
    <row r="122" spans="1:7">
      <c r="A122" s="31" t="s">
        <v>68</v>
      </c>
      <c r="B122" s="32">
        <v>8</v>
      </c>
      <c r="C122" s="32" t="s">
        <v>64</v>
      </c>
      <c r="D122" s="36"/>
      <c r="E122" s="40" t="s">
        <v>330</v>
      </c>
      <c r="F122" s="41"/>
      <c r="G122" s="35" t="str">
        <f t="shared" si="7"/>
        <v>DataToRegulator[8]</v>
      </c>
    </row>
    <row r="123" spans="1:7">
      <c r="A123" s="31" t="s">
        <v>68</v>
      </c>
      <c r="B123" s="32">
        <v>9</v>
      </c>
      <c r="C123" s="32" t="s">
        <v>64</v>
      </c>
      <c r="D123" s="36"/>
      <c r="E123" s="40" t="s">
        <v>331</v>
      </c>
      <c r="F123" s="41"/>
      <c r="G123" s="35" t="str">
        <f t="shared" si="7"/>
        <v>DataToRegulator[9]</v>
      </c>
    </row>
    <row r="124" spans="1:7">
      <c r="A124" s="31" t="s">
        <v>68</v>
      </c>
      <c r="B124" s="32">
        <v>10</v>
      </c>
      <c r="C124" s="32" t="s">
        <v>64</v>
      </c>
      <c r="D124" s="36"/>
      <c r="E124" s="40" t="s">
        <v>332</v>
      </c>
      <c r="F124" s="41"/>
      <c r="G124" s="35" t="str">
        <f t="shared" si="7"/>
        <v>DataToRegulator[10]</v>
      </c>
    </row>
    <row r="125" spans="1:7">
      <c r="A125" s="31" t="s">
        <v>68</v>
      </c>
      <c r="B125" s="32">
        <v>11</v>
      </c>
      <c r="C125" s="32" t="s">
        <v>64</v>
      </c>
      <c r="D125" s="36"/>
      <c r="E125" s="40" t="s">
        <v>333</v>
      </c>
      <c r="F125" s="41"/>
      <c r="G125" s="35" t="str">
        <f t="shared" si="7"/>
        <v>DataToRegulator[11]</v>
      </c>
    </row>
    <row r="126" spans="1:7">
      <c r="A126" s="31" t="s">
        <v>68</v>
      </c>
      <c r="B126" s="32">
        <v>12</v>
      </c>
      <c r="C126" s="32" t="s">
        <v>64</v>
      </c>
      <c r="D126" s="36"/>
      <c r="E126" s="40" t="s">
        <v>334</v>
      </c>
      <c r="F126" s="41"/>
      <c r="G126" s="35" t="str">
        <f t="shared" si="7"/>
        <v>DataToRegulator[12]</v>
      </c>
    </row>
    <row r="127" spans="1:7">
      <c r="A127" s="31" t="s">
        <v>68</v>
      </c>
      <c r="B127" s="32">
        <v>13</v>
      </c>
      <c r="C127" s="32" t="s">
        <v>64</v>
      </c>
      <c r="D127" s="36"/>
      <c r="E127" s="40" t="s">
        <v>67</v>
      </c>
      <c r="F127" s="41"/>
      <c r="G127" s="35" t="str">
        <f t="shared" si="7"/>
        <v>DataToRegulator[13]</v>
      </c>
    </row>
    <row r="128" spans="1:7">
      <c r="A128" s="31" t="s">
        <v>68</v>
      </c>
      <c r="B128" s="32">
        <v>14</v>
      </c>
      <c r="C128" s="32" t="s">
        <v>64</v>
      </c>
      <c r="D128" s="36"/>
      <c r="E128" s="40" t="s">
        <v>67</v>
      </c>
      <c r="F128" s="41"/>
      <c r="G128" s="35" t="str">
        <f t="shared" si="7"/>
        <v>DataToRegulator[14]</v>
      </c>
    </row>
    <row r="129" spans="1:7">
      <c r="A129" s="31" t="s">
        <v>68</v>
      </c>
      <c r="B129" s="32">
        <v>15</v>
      </c>
      <c r="C129" s="32" t="s">
        <v>64</v>
      </c>
      <c r="D129" s="36"/>
      <c r="E129" s="40" t="s">
        <v>67</v>
      </c>
      <c r="F129" s="41"/>
      <c r="G129" s="35" t="str">
        <f t="shared" si="7"/>
        <v>DataToRegulator[15]</v>
      </c>
    </row>
    <row r="130" spans="1:7">
      <c r="A130" s="31" t="s">
        <v>68</v>
      </c>
      <c r="B130" s="32">
        <v>16</v>
      </c>
      <c r="C130" s="32" t="s">
        <v>64</v>
      </c>
      <c r="D130" s="36"/>
      <c r="E130" s="40" t="s">
        <v>67</v>
      </c>
      <c r="F130" s="41"/>
      <c r="G130" s="35" t="str">
        <f t="shared" si="7"/>
        <v>DataToRegulator[16]</v>
      </c>
    </row>
    <row r="131" spans="1:7">
      <c r="A131" s="31" t="s">
        <v>68</v>
      </c>
      <c r="B131" s="32">
        <v>17</v>
      </c>
      <c r="C131" s="32" t="s">
        <v>64</v>
      </c>
      <c r="D131" s="36"/>
      <c r="E131" s="40" t="s">
        <v>67</v>
      </c>
      <c r="F131" s="41"/>
      <c r="G131" s="35" t="str">
        <f t="shared" si="7"/>
        <v>DataToRegulator[17]</v>
      </c>
    </row>
    <row r="132" spans="1:7">
      <c r="A132" s="31" t="s">
        <v>68</v>
      </c>
      <c r="B132" s="32">
        <v>18</v>
      </c>
      <c r="C132" s="32" t="s">
        <v>64</v>
      </c>
      <c r="D132" s="36"/>
      <c r="E132" s="40" t="s">
        <v>67</v>
      </c>
      <c r="F132" s="41"/>
      <c r="G132" s="35" t="str">
        <f t="shared" si="7"/>
        <v>DataToRegulator[18]</v>
      </c>
    </row>
    <row r="133" spans="1:7">
      <c r="A133" s="31" t="s">
        <v>68</v>
      </c>
      <c r="B133" s="32">
        <v>19</v>
      </c>
      <c r="C133" s="32" t="s">
        <v>64</v>
      </c>
      <c r="D133" s="36"/>
      <c r="E133" s="40" t="s">
        <v>67</v>
      </c>
      <c r="F133" s="41"/>
      <c r="G133" s="35" t="str">
        <f t="shared" si="7"/>
        <v>DataToRegulator[19]</v>
      </c>
    </row>
    <row r="134" spans="1:7">
      <c r="A134" s="31" t="s">
        <v>68</v>
      </c>
      <c r="B134" s="32">
        <v>20</v>
      </c>
      <c r="C134" s="32" t="s">
        <v>64</v>
      </c>
      <c r="D134" s="36"/>
      <c r="E134" s="40" t="s">
        <v>67</v>
      </c>
      <c r="F134" s="41"/>
      <c r="G134" s="35" t="str">
        <f t="shared" si="7"/>
        <v>DataToRegulator[20]</v>
      </c>
    </row>
    <row r="135" spans="1:7">
      <c r="A135" s="31" t="s">
        <v>68</v>
      </c>
      <c r="B135" s="32">
        <v>21</v>
      </c>
      <c r="C135" s="32" t="s">
        <v>64</v>
      </c>
      <c r="D135" s="36"/>
      <c r="E135" s="40" t="s">
        <v>67</v>
      </c>
      <c r="F135" s="41"/>
      <c r="G135" s="35" t="str">
        <f t="shared" si="7"/>
        <v>DataToRegulator[21]</v>
      </c>
    </row>
    <row r="136" spans="1:7">
      <c r="A136" s="31" t="s">
        <v>68</v>
      </c>
      <c r="B136" s="32">
        <v>22</v>
      </c>
      <c r="C136" s="32" t="s">
        <v>64</v>
      </c>
      <c r="D136" s="36"/>
      <c r="E136" s="40" t="s">
        <v>67</v>
      </c>
      <c r="F136" s="41"/>
      <c r="G136" s="35" t="str">
        <f t="shared" si="7"/>
        <v>DataToRegulator[22]</v>
      </c>
    </row>
    <row r="137" spans="1:7">
      <c r="A137" s="31" t="s">
        <v>68</v>
      </c>
      <c r="B137" s="32">
        <v>23</v>
      </c>
      <c r="C137" s="32" t="s">
        <v>64</v>
      </c>
      <c r="D137" s="36"/>
      <c r="E137" s="40" t="s">
        <v>67</v>
      </c>
      <c r="F137" s="41"/>
      <c r="G137" s="35" t="str">
        <f t="shared" si="7"/>
        <v>DataToRegulator[23]</v>
      </c>
    </row>
    <row r="138" spans="1:7">
      <c r="A138" s="31" t="s">
        <v>68</v>
      </c>
      <c r="B138" s="32">
        <v>24</v>
      </c>
      <c r="C138" s="32" t="s">
        <v>64</v>
      </c>
      <c r="D138" s="36"/>
      <c r="E138" s="40" t="s">
        <v>67</v>
      </c>
      <c r="F138" s="41"/>
      <c r="G138" s="35" t="str">
        <f t="shared" si="7"/>
        <v>DataToRegulator[24]</v>
      </c>
    </row>
    <row r="139" spans="1:7">
      <c r="A139" s="31" t="s">
        <v>68</v>
      </c>
      <c r="B139" s="32">
        <v>25</v>
      </c>
      <c r="C139" s="32" t="s">
        <v>64</v>
      </c>
      <c r="D139" s="36"/>
      <c r="E139" s="40" t="s">
        <v>67</v>
      </c>
      <c r="F139" s="41"/>
      <c r="G139" s="35" t="str">
        <f t="shared" si="7"/>
        <v>DataToRegulator[25]</v>
      </c>
    </row>
    <row r="140" spans="1:7">
      <c r="A140" s="31" t="s">
        <v>68</v>
      </c>
      <c r="B140" s="32">
        <v>26</v>
      </c>
      <c r="C140" s="32" t="s">
        <v>64</v>
      </c>
      <c r="D140" s="36"/>
      <c r="E140" s="40" t="s">
        <v>67</v>
      </c>
      <c r="F140" s="41"/>
      <c r="G140" s="35" t="str">
        <f t="shared" si="7"/>
        <v>DataToRegulator[26]</v>
      </c>
    </row>
    <row r="141" spans="1:7">
      <c r="A141" s="31" t="s">
        <v>68</v>
      </c>
      <c r="B141" s="32">
        <v>27</v>
      </c>
      <c r="C141" s="32" t="s">
        <v>64</v>
      </c>
      <c r="D141" s="36"/>
      <c r="E141" s="40" t="s">
        <v>67</v>
      </c>
      <c r="F141" s="41"/>
      <c r="G141" s="35" t="str">
        <f t="shared" si="7"/>
        <v>DataToRegulator[27]</v>
      </c>
    </row>
    <row r="142" spans="1:7">
      <c r="A142" s="31" t="s">
        <v>68</v>
      </c>
      <c r="B142" s="32">
        <v>28</v>
      </c>
      <c r="C142" s="32" t="s">
        <v>64</v>
      </c>
      <c r="D142" s="36"/>
      <c r="E142" s="40" t="s">
        <v>67</v>
      </c>
      <c r="F142" s="41"/>
      <c r="G142" s="35" t="str">
        <f t="shared" si="7"/>
        <v>DataToRegulator[28]</v>
      </c>
    </row>
    <row r="143" spans="1:7">
      <c r="A143" s="31" t="s">
        <v>68</v>
      </c>
      <c r="B143" s="32">
        <v>29</v>
      </c>
      <c r="C143" s="32" t="s">
        <v>64</v>
      </c>
      <c r="D143" s="36"/>
      <c r="E143" s="40" t="s">
        <v>67</v>
      </c>
      <c r="F143" s="41"/>
      <c r="G143" s="35" t="str">
        <f t="shared" si="7"/>
        <v>DataToRegulator[29]</v>
      </c>
    </row>
    <row r="144" spans="1:7">
      <c r="A144" s="31" t="s">
        <v>68</v>
      </c>
      <c r="B144" s="32">
        <v>30</v>
      </c>
      <c r="C144" s="32" t="s">
        <v>64</v>
      </c>
      <c r="D144" s="36"/>
      <c r="E144" s="40" t="s">
        <v>67</v>
      </c>
      <c r="F144" s="41"/>
      <c r="G144" s="35" t="str">
        <f t="shared" si="7"/>
        <v>DataToRegulator[30]</v>
      </c>
    </row>
    <row r="145" spans="1:7">
      <c r="A145" s="31" t="s">
        <v>68</v>
      </c>
      <c r="B145" s="32">
        <v>31</v>
      </c>
      <c r="C145" s="32" t="s">
        <v>64</v>
      </c>
      <c r="D145" s="36"/>
      <c r="E145" s="40" t="s">
        <v>67</v>
      </c>
      <c r="F145" s="41"/>
      <c r="G145" s="35" t="str">
        <f t="shared" si="7"/>
        <v>DataToRegulator[31]</v>
      </c>
    </row>
    <row r="146" spans="1:7">
      <c r="A146" s="31" t="s">
        <v>68</v>
      </c>
      <c r="B146" s="32">
        <v>32</v>
      </c>
      <c r="C146" s="32" t="s">
        <v>64</v>
      </c>
      <c r="D146" s="36"/>
      <c r="E146" s="40" t="s">
        <v>67</v>
      </c>
      <c r="F146" s="41"/>
      <c r="G146" s="35" t="str">
        <f t="shared" si="7"/>
        <v>DataToRegulator[32]</v>
      </c>
    </row>
    <row r="147" spans="1:7">
      <c r="A147" s="31" t="s">
        <v>68</v>
      </c>
      <c r="B147" s="32">
        <v>33</v>
      </c>
      <c r="C147" s="32" t="s">
        <v>64</v>
      </c>
      <c r="D147" s="36"/>
      <c r="E147" s="40" t="s">
        <v>67</v>
      </c>
      <c r="F147" s="41"/>
      <c r="G147" s="35" t="str">
        <f t="shared" si="7"/>
        <v>DataToRegulator[33]</v>
      </c>
    </row>
    <row r="148" spans="1:7">
      <c r="A148" s="31" t="s">
        <v>68</v>
      </c>
      <c r="B148" s="32">
        <v>34</v>
      </c>
      <c r="C148" s="32" t="s">
        <v>64</v>
      </c>
      <c r="D148" s="36"/>
      <c r="E148" s="40" t="s">
        <v>67</v>
      </c>
      <c r="F148" s="41"/>
      <c r="G148" s="35" t="str">
        <f t="shared" si="7"/>
        <v>DataToRegulator[34]</v>
      </c>
    </row>
    <row r="149" spans="1:7">
      <c r="A149" s="31" t="s">
        <v>68</v>
      </c>
      <c r="B149" s="32">
        <v>35</v>
      </c>
      <c r="C149" s="32" t="s">
        <v>64</v>
      </c>
      <c r="D149" s="36"/>
      <c r="E149" s="40" t="s">
        <v>67</v>
      </c>
      <c r="F149" s="41"/>
      <c r="G149" s="35" t="str">
        <f t="shared" si="7"/>
        <v>DataToRegulator[35]</v>
      </c>
    </row>
    <row r="150" spans="1:7">
      <c r="A150" s="31" t="s">
        <v>68</v>
      </c>
      <c r="B150" s="32">
        <v>36</v>
      </c>
      <c r="C150" s="32" t="s">
        <v>64</v>
      </c>
      <c r="D150" s="36"/>
      <c r="E150" s="40" t="s">
        <v>67</v>
      </c>
      <c r="F150" s="41"/>
      <c r="G150" s="35" t="str">
        <f t="shared" si="7"/>
        <v>DataToRegulator[36]</v>
      </c>
    </row>
    <row r="151" spans="1:7">
      <c r="A151" s="31" t="s">
        <v>68</v>
      </c>
      <c r="B151" s="32">
        <v>37</v>
      </c>
      <c r="C151" s="32" t="s">
        <v>64</v>
      </c>
      <c r="D151" s="36"/>
      <c r="E151" s="40" t="s">
        <v>67</v>
      </c>
      <c r="F151" s="41"/>
      <c r="G151" s="35" t="str">
        <f t="shared" si="7"/>
        <v>DataToRegulator[37]</v>
      </c>
    </row>
    <row r="152" spans="1:7">
      <c r="A152" s="31" t="s">
        <v>68</v>
      </c>
      <c r="B152" s="32">
        <v>38</v>
      </c>
      <c r="C152" s="32" t="s">
        <v>64</v>
      </c>
      <c r="D152" s="36"/>
      <c r="E152" s="40" t="s">
        <v>67</v>
      </c>
      <c r="F152" s="41"/>
      <c r="G152" s="35" t="str">
        <f t="shared" si="7"/>
        <v>DataToRegulator[38]</v>
      </c>
    </row>
    <row r="153" spans="1:7">
      <c r="A153" s="31" t="s">
        <v>68</v>
      </c>
      <c r="B153" s="32">
        <v>39</v>
      </c>
      <c r="C153" s="32" t="s">
        <v>64</v>
      </c>
      <c r="D153" s="36"/>
      <c r="E153" s="40" t="s">
        <v>67</v>
      </c>
      <c r="F153" s="41"/>
      <c r="G153" s="35" t="str">
        <f t="shared" si="7"/>
        <v>DataToRegulator[39]</v>
      </c>
    </row>
    <row r="154" spans="1:7">
      <c r="A154" s="31" t="s">
        <v>68</v>
      </c>
      <c r="B154" s="32">
        <v>40</v>
      </c>
      <c r="C154" s="32" t="s">
        <v>64</v>
      </c>
      <c r="D154" s="36"/>
      <c r="E154" s="40" t="s">
        <v>67</v>
      </c>
      <c r="F154" s="41"/>
      <c r="G154" s="35" t="str">
        <f t="shared" si="7"/>
        <v>DataToRegulator[40]</v>
      </c>
    </row>
    <row r="155" spans="1:7">
      <c r="A155" s="31" t="s">
        <v>68</v>
      </c>
      <c r="B155" s="32">
        <v>41</v>
      </c>
      <c r="C155" s="32" t="s">
        <v>64</v>
      </c>
      <c r="D155" s="36"/>
      <c r="E155" s="40" t="s">
        <v>67</v>
      </c>
      <c r="F155" s="41"/>
      <c r="G155" s="35" t="str">
        <f t="shared" si="7"/>
        <v>DataToRegulator[41]</v>
      </c>
    </row>
    <row r="156" spans="1:7">
      <c r="A156" s="31" t="s">
        <v>68</v>
      </c>
      <c r="B156" s="32">
        <v>42</v>
      </c>
      <c r="C156" s="32" t="s">
        <v>64</v>
      </c>
      <c r="D156" s="36"/>
      <c r="E156" s="40" t="s">
        <v>67</v>
      </c>
      <c r="F156" s="41"/>
      <c r="G156" s="35" t="str">
        <f t="shared" si="7"/>
        <v>DataToRegulator[42]</v>
      </c>
    </row>
    <row r="157" spans="1:7">
      <c r="A157" s="31" t="s">
        <v>68</v>
      </c>
      <c r="B157" s="32">
        <v>43</v>
      </c>
      <c r="C157" s="32" t="s">
        <v>64</v>
      </c>
      <c r="D157" s="36"/>
      <c r="E157" s="40" t="s">
        <v>67</v>
      </c>
      <c r="F157" s="41"/>
      <c r="G157" s="35" t="str">
        <f t="shared" si="7"/>
        <v>DataToRegulator[43]</v>
      </c>
    </row>
    <row r="158" spans="1:7">
      <c r="A158" s="31" t="s">
        <v>68</v>
      </c>
      <c r="B158" s="32">
        <v>44</v>
      </c>
      <c r="C158" s="32" t="s">
        <v>64</v>
      </c>
      <c r="D158" s="36"/>
      <c r="E158" s="40" t="s">
        <v>67</v>
      </c>
      <c r="F158" s="41"/>
      <c r="G158" s="35" t="str">
        <f t="shared" si="7"/>
        <v>DataToRegulator[44]</v>
      </c>
    </row>
    <row r="159" spans="1:7">
      <c r="A159" s="31" t="s">
        <v>68</v>
      </c>
      <c r="B159" s="32">
        <v>45</v>
      </c>
      <c r="C159" s="32" t="s">
        <v>64</v>
      </c>
      <c r="D159" s="36"/>
      <c r="E159" s="40" t="s">
        <v>67</v>
      </c>
      <c r="F159" s="41"/>
      <c r="G159" s="35" t="str">
        <f t="shared" si="7"/>
        <v>DataToRegulator[45]</v>
      </c>
    </row>
    <row r="160" spans="1:7">
      <c r="A160" s="31" t="s">
        <v>68</v>
      </c>
      <c r="B160" s="32">
        <v>46</v>
      </c>
      <c r="C160" s="32" t="s">
        <v>64</v>
      </c>
      <c r="D160" s="36"/>
      <c r="E160" s="40" t="s">
        <v>67</v>
      </c>
      <c r="F160" s="41"/>
      <c r="G160" s="35" t="str">
        <f t="shared" si="7"/>
        <v>DataToRegulator[46]</v>
      </c>
    </row>
    <row r="161" spans="1:7">
      <c r="A161" s="31" t="s">
        <v>68</v>
      </c>
      <c r="B161" s="32">
        <v>47</v>
      </c>
      <c r="C161" s="32" t="s">
        <v>64</v>
      </c>
      <c r="D161" s="36"/>
      <c r="E161" s="40" t="s">
        <v>67</v>
      </c>
      <c r="F161" s="41"/>
      <c r="G161" s="35" t="str">
        <f t="shared" si="7"/>
        <v>DataToRegulator[47]</v>
      </c>
    </row>
    <row r="162" spans="1:7">
      <c r="A162" s="31" t="s">
        <v>68</v>
      </c>
      <c r="B162" s="32">
        <v>48</v>
      </c>
      <c r="C162" s="32" t="s">
        <v>64</v>
      </c>
      <c r="D162" s="36"/>
      <c r="E162" s="40" t="s">
        <v>67</v>
      </c>
      <c r="F162" s="41"/>
      <c r="G162" s="35" t="str">
        <f t="shared" si="7"/>
        <v>DataToRegulator[48]</v>
      </c>
    </row>
    <row r="163" spans="1:7" ht="15.75" thickBot="1">
      <c r="A163" s="49" t="s">
        <v>68</v>
      </c>
      <c r="B163" s="50">
        <v>49</v>
      </c>
      <c r="C163" s="50" t="s">
        <v>64</v>
      </c>
      <c r="D163" s="51"/>
      <c r="E163" s="52" t="s">
        <v>67</v>
      </c>
      <c r="F163" s="53"/>
      <c r="G163" s="35" t="str">
        <f t="shared" si="7"/>
        <v>DataToRegulator[49]</v>
      </c>
    </row>
  </sheetData>
  <mergeCells count="13">
    <mergeCell ref="B102:B117"/>
    <mergeCell ref="A2:F2"/>
    <mergeCell ref="B4:B19"/>
    <mergeCell ref="G4:G19"/>
    <mergeCell ref="B20:B35"/>
    <mergeCell ref="G20:G35"/>
    <mergeCell ref="B36:B51"/>
    <mergeCell ref="G36:G51"/>
    <mergeCell ref="H36:H51"/>
    <mergeCell ref="I36:I51"/>
    <mergeCell ref="A68:F68"/>
    <mergeCell ref="B70:B85"/>
    <mergeCell ref="B86:B10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0B66-1FBC-4BFA-9A60-74EA30EB192A}">
  <sheetPr codeName="Лист14">
    <tabColor theme="8" tint="0.39997558519241921"/>
  </sheetPr>
  <dimension ref="A1:I163"/>
  <sheetViews>
    <sheetView workbookViewId="0">
      <selection activeCell="E39" sqref="E39"/>
    </sheetView>
  </sheetViews>
  <sheetFormatPr defaultRowHeight="15"/>
  <cols>
    <col min="1" max="1" width="13.85546875" bestFit="1" customWidth="1"/>
    <col min="3" max="3" width="12.85546875" bestFit="1" customWidth="1"/>
    <col min="5" max="5" width="83.140625" bestFit="1" customWidth="1"/>
    <col min="6" max="6" width="13.42578125" bestFit="1" customWidth="1"/>
    <col min="7" max="7" width="22.7109375" bestFit="1" customWidth="1"/>
    <col min="8" max="8" width="21.85546875" bestFit="1" customWidth="1"/>
  </cols>
  <sheetData>
    <row r="1" spans="1:9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9" ht="15.75" thickBot="1">
      <c r="A2" s="1455" t="s">
        <v>345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9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"DataFromZdRotork[" &amp; B3-50 &amp; "]"</f>
        <v>DataFromZdRotork[0]</v>
      </c>
      <c r="H3" s="35" t="s">
        <v>104</v>
      </c>
      <c r="I3" s="117">
        <f>B3-50</f>
        <v>0</v>
      </c>
    </row>
    <row r="4" spans="1:9">
      <c r="A4" s="31" t="s">
        <v>63</v>
      </c>
      <c r="B4" s="1467">
        <v>51</v>
      </c>
      <c r="C4" s="36" t="s">
        <v>66</v>
      </c>
      <c r="D4" s="37">
        <v>0</v>
      </c>
      <c r="E4" t="s">
        <v>196</v>
      </c>
      <c r="F4" s="39"/>
      <c r="G4" s="1454" t="str">
        <f t="shared" ref="G4:G67" si="0">"DataFromZdRotork[" &amp; B4-50 &amp; "]"</f>
        <v>DataFromZdRotork[1]</v>
      </c>
      <c r="H4" t="s">
        <v>232</v>
      </c>
      <c r="I4" t="str">
        <f>B$4-50&amp;"."&amp;D4</f>
        <v>1.0</v>
      </c>
    </row>
    <row r="5" spans="1:9">
      <c r="A5" s="31" t="s">
        <v>63</v>
      </c>
      <c r="B5" s="1467"/>
      <c r="C5" s="36" t="s">
        <v>66</v>
      </c>
      <c r="D5" s="37">
        <v>1</v>
      </c>
      <c r="E5" t="s">
        <v>197</v>
      </c>
      <c r="F5" s="39"/>
      <c r="G5" s="1454" t="str">
        <f t="shared" si="0"/>
        <v>DataFromZdRotork[-50]</v>
      </c>
      <c r="H5" t="s">
        <v>233</v>
      </c>
      <c r="I5" t="str">
        <f t="shared" ref="I5:I19" si="1">B$4-50&amp;"."&amp;D5</f>
        <v>1.1</v>
      </c>
    </row>
    <row r="6" spans="1:9">
      <c r="A6" s="31" t="s">
        <v>63</v>
      </c>
      <c r="B6" s="1467"/>
      <c r="C6" s="36" t="s">
        <v>66</v>
      </c>
      <c r="D6" s="37">
        <v>2</v>
      </c>
      <c r="E6" t="s">
        <v>198</v>
      </c>
      <c r="F6" s="39"/>
      <c r="G6" s="1454" t="str">
        <f t="shared" si="0"/>
        <v>DataFromZdRotork[-50]</v>
      </c>
      <c r="H6" t="s">
        <v>234</v>
      </c>
      <c r="I6" t="str">
        <f t="shared" si="1"/>
        <v>1.2</v>
      </c>
    </row>
    <row r="7" spans="1:9">
      <c r="A7" s="31" t="s">
        <v>63</v>
      </c>
      <c r="B7" s="1467"/>
      <c r="C7" s="36" t="s">
        <v>66</v>
      </c>
      <c r="D7" s="37">
        <v>3</v>
      </c>
      <c r="E7" t="s">
        <v>199</v>
      </c>
      <c r="F7" s="39"/>
      <c r="G7" s="1454" t="str">
        <f t="shared" si="0"/>
        <v>DataFromZdRotork[-50]</v>
      </c>
      <c r="H7" t="s">
        <v>235</v>
      </c>
      <c r="I7" t="str">
        <f t="shared" si="1"/>
        <v>1.3</v>
      </c>
    </row>
    <row r="8" spans="1:9">
      <c r="A8" s="31" t="s">
        <v>63</v>
      </c>
      <c r="B8" s="1467"/>
      <c r="C8" s="36" t="s">
        <v>66</v>
      </c>
      <c r="D8" s="37">
        <v>4</v>
      </c>
      <c r="E8" t="s">
        <v>200</v>
      </c>
      <c r="F8" s="39"/>
      <c r="G8" s="1454" t="str">
        <f t="shared" si="0"/>
        <v>DataFromZdRotork[-50]</v>
      </c>
      <c r="H8" t="s">
        <v>236</v>
      </c>
      <c r="I8" t="str">
        <f t="shared" si="1"/>
        <v>1.4</v>
      </c>
    </row>
    <row r="9" spans="1:9">
      <c r="A9" s="31" t="s">
        <v>63</v>
      </c>
      <c r="B9" s="1467"/>
      <c r="C9" s="36" t="s">
        <v>66</v>
      </c>
      <c r="D9" s="37">
        <v>5</v>
      </c>
      <c r="E9" t="s">
        <v>201</v>
      </c>
      <c r="F9" s="39"/>
      <c r="G9" s="1454" t="str">
        <f t="shared" si="0"/>
        <v>DataFromZdRotork[-50]</v>
      </c>
      <c r="I9" t="str">
        <f t="shared" si="1"/>
        <v>1.5</v>
      </c>
    </row>
    <row r="10" spans="1:9">
      <c r="A10" s="31" t="s">
        <v>63</v>
      </c>
      <c r="B10" s="1467"/>
      <c r="C10" s="36" t="s">
        <v>66</v>
      </c>
      <c r="D10" s="37">
        <v>6</v>
      </c>
      <c r="E10" t="s">
        <v>202</v>
      </c>
      <c r="F10" s="39"/>
      <c r="G10" s="1454" t="str">
        <f t="shared" si="0"/>
        <v>DataFromZdRotork[-50]</v>
      </c>
      <c r="H10" t="s">
        <v>237</v>
      </c>
      <c r="I10" t="str">
        <f t="shared" si="1"/>
        <v>1.6</v>
      </c>
    </row>
    <row r="11" spans="1:9">
      <c r="A11" s="31" t="s">
        <v>63</v>
      </c>
      <c r="B11" s="1467"/>
      <c r="C11" s="36" t="s">
        <v>66</v>
      </c>
      <c r="D11" s="37">
        <v>7</v>
      </c>
      <c r="E11" t="s">
        <v>203</v>
      </c>
      <c r="F11" s="39"/>
      <c r="G11" s="1454" t="str">
        <f t="shared" si="0"/>
        <v>DataFromZdRotork[-50]</v>
      </c>
      <c r="H11" t="s">
        <v>238</v>
      </c>
      <c r="I11" t="str">
        <f t="shared" si="1"/>
        <v>1.7</v>
      </c>
    </row>
    <row r="12" spans="1:9">
      <c r="A12" s="31" t="s">
        <v>63</v>
      </c>
      <c r="B12" s="1467"/>
      <c r="C12" s="36" t="s">
        <v>66</v>
      </c>
      <c r="D12" s="36">
        <v>8</v>
      </c>
      <c r="E12" t="s">
        <v>204</v>
      </c>
      <c r="F12" s="41"/>
      <c r="G12" s="1454" t="str">
        <f t="shared" si="0"/>
        <v>DataFromZdRotork[-50]</v>
      </c>
      <c r="H12" t="s">
        <v>239</v>
      </c>
      <c r="I12" t="str">
        <f t="shared" si="1"/>
        <v>1.8</v>
      </c>
    </row>
    <row r="13" spans="1:9">
      <c r="A13" s="31" t="s">
        <v>63</v>
      </c>
      <c r="B13" s="1467"/>
      <c r="C13" s="36" t="s">
        <v>66</v>
      </c>
      <c r="D13" s="36">
        <v>9</v>
      </c>
      <c r="E13" t="s">
        <v>205</v>
      </c>
      <c r="F13" s="41"/>
      <c r="G13" s="1454" t="str">
        <f t="shared" si="0"/>
        <v>DataFromZdRotork[-50]</v>
      </c>
      <c r="H13" t="s">
        <v>240</v>
      </c>
      <c r="I13" t="str">
        <f t="shared" si="1"/>
        <v>1.9</v>
      </c>
    </row>
    <row r="14" spans="1:9">
      <c r="A14" s="31" t="s">
        <v>63</v>
      </c>
      <c r="B14" s="1467"/>
      <c r="C14" s="36" t="s">
        <v>66</v>
      </c>
      <c r="D14" s="36">
        <v>10</v>
      </c>
      <c r="E14" t="s">
        <v>206</v>
      </c>
      <c r="F14" s="41"/>
      <c r="G14" s="1454" t="str">
        <f t="shared" si="0"/>
        <v>DataFromZdRotork[-50]</v>
      </c>
      <c r="H14" t="s">
        <v>241</v>
      </c>
      <c r="I14" t="str">
        <f t="shared" si="1"/>
        <v>1.10</v>
      </c>
    </row>
    <row r="15" spans="1:9">
      <c r="A15" s="31" t="s">
        <v>63</v>
      </c>
      <c r="B15" s="1467"/>
      <c r="C15" s="36" t="s">
        <v>66</v>
      </c>
      <c r="D15" s="36">
        <v>11</v>
      </c>
      <c r="E15" t="s">
        <v>207</v>
      </c>
      <c r="F15" s="41"/>
      <c r="G15" s="1454" t="str">
        <f t="shared" si="0"/>
        <v>DataFromZdRotork[-50]</v>
      </c>
      <c r="H15" t="s">
        <v>242</v>
      </c>
      <c r="I15" t="str">
        <f t="shared" si="1"/>
        <v>1.11</v>
      </c>
    </row>
    <row r="16" spans="1:9">
      <c r="A16" s="31" t="s">
        <v>63</v>
      </c>
      <c r="B16" s="1467"/>
      <c r="C16" s="36" t="s">
        <v>66</v>
      </c>
      <c r="D16" s="36">
        <v>12</v>
      </c>
      <c r="E16" t="s">
        <v>208</v>
      </c>
      <c r="F16" s="41"/>
      <c r="G16" s="1454" t="str">
        <f t="shared" si="0"/>
        <v>DataFromZdRotork[-50]</v>
      </c>
      <c r="H16" t="s">
        <v>243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t="s">
        <v>209</v>
      </c>
      <c r="F17" s="41"/>
      <c r="G17" s="1454" t="str">
        <f t="shared" si="0"/>
        <v>DataFromZdRotork[-50]</v>
      </c>
      <c r="H17" t="s">
        <v>244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t="s">
        <v>210</v>
      </c>
      <c r="F18" s="41"/>
      <c r="G18" s="1454" t="str">
        <f t="shared" si="0"/>
        <v>DataFromZdRotork[-50]</v>
      </c>
      <c r="H18" t="s">
        <v>245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t="s">
        <v>211</v>
      </c>
      <c r="F19" s="41"/>
      <c r="G19" s="1454" t="str">
        <f t="shared" si="0"/>
        <v>DataFromZdRotork[-50]</v>
      </c>
      <c r="H19" t="s">
        <v>246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t="s">
        <v>212</v>
      </c>
      <c r="F20" s="34"/>
      <c r="G20" s="1454" t="str">
        <f t="shared" si="0"/>
        <v>DataFromZdRotork[2]</v>
      </c>
      <c r="H20" t="s">
        <v>247</v>
      </c>
      <c r="I20" t="str">
        <f>B$20-50&amp;"."&amp;D20</f>
        <v>2.0</v>
      </c>
    </row>
    <row r="21" spans="1:9">
      <c r="A21" s="31" t="s">
        <v>63</v>
      </c>
      <c r="B21" s="1467"/>
      <c r="C21" s="32" t="s">
        <v>66</v>
      </c>
      <c r="D21" s="32">
        <v>1</v>
      </c>
      <c r="E21" t="s">
        <v>213</v>
      </c>
      <c r="F21" s="34"/>
      <c r="G21" s="1454" t="str">
        <f t="shared" si="0"/>
        <v>DataFromZdRotork[-50]</v>
      </c>
      <c r="H21" t="s">
        <v>248</v>
      </c>
      <c r="I21" t="str">
        <f t="shared" ref="I21:I35" si="2">B$20-50&amp;"."&amp;D21</f>
        <v>2.1</v>
      </c>
    </row>
    <row r="22" spans="1:9">
      <c r="A22" s="31" t="s">
        <v>63</v>
      </c>
      <c r="B22" s="1467"/>
      <c r="C22" s="32" t="s">
        <v>66</v>
      </c>
      <c r="D22" s="32">
        <v>2</v>
      </c>
      <c r="E22" t="s">
        <v>214</v>
      </c>
      <c r="F22" s="34"/>
      <c r="G22" s="1454" t="str">
        <f t="shared" si="0"/>
        <v>DataFromZdRotork[-50]</v>
      </c>
      <c r="H22" t="s">
        <v>249</v>
      </c>
      <c r="I22" t="str">
        <f t="shared" si="2"/>
        <v>2.2</v>
      </c>
    </row>
    <row r="23" spans="1:9">
      <c r="A23" s="31" t="s">
        <v>63</v>
      </c>
      <c r="B23" s="1467"/>
      <c r="C23" s="32" t="s">
        <v>66</v>
      </c>
      <c r="D23" s="32">
        <v>3</v>
      </c>
      <c r="E23" t="s">
        <v>215</v>
      </c>
      <c r="F23" s="34"/>
      <c r="G23" s="1454" t="str">
        <f t="shared" si="0"/>
        <v>DataFromZdRotork[-50]</v>
      </c>
      <c r="H23" t="s">
        <v>250</v>
      </c>
      <c r="I23" t="str">
        <f t="shared" si="2"/>
        <v>2.3</v>
      </c>
    </row>
    <row r="24" spans="1:9">
      <c r="A24" s="31" t="s">
        <v>63</v>
      </c>
      <c r="B24" s="1467"/>
      <c r="C24" s="32" t="s">
        <v>66</v>
      </c>
      <c r="D24" s="32">
        <v>4</v>
      </c>
      <c r="E24" t="s">
        <v>216</v>
      </c>
      <c r="F24" s="34"/>
      <c r="G24" s="1454" t="str">
        <f t="shared" si="0"/>
        <v>DataFromZdRotork[-50]</v>
      </c>
      <c r="H24" t="s">
        <v>251</v>
      </c>
      <c r="I24" t="str">
        <f t="shared" si="2"/>
        <v>2.4</v>
      </c>
    </row>
    <row r="25" spans="1:9">
      <c r="A25" s="31" t="s">
        <v>63</v>
      </c>
      <c r="B25" s="1467"/>
      <c r="C25" s="32" t="s">
        <v>66</v>
      </c>
      <c r="D25" s="32">
        <v>5</v>
      </c>
      <c r="E25" t="s">
        <v>217</v>
      </c>
      <c r="F25" s="34"/>
      <c r="G25" s="1454" t="str">
        <f t="shared" si="0"/>
        <v>DataFromZdRotork[-50]</v>
      </c>
      <c r="H25" t="s">
        <v>252</v>
      </c>
      <c r="I25" t="str">
        <f t="shared" si="2"/>
        <v>2.5</v>
      </c>
    </row>
    <row r="26" spans="1:9">
      <c r="A26" s="31" t="s">
        <v>63</v>
      </c>
      <c r="B26" s="1467"/>
      <c r="C26" s="32" t="s">
        <v>66</v>
      </c>
      <c r="D26" s="32">
        <v>6</v>
      </c>
      <c r="E26" t="s">
        <v>218</v>
      </c>
      <c r="F26" s="34"/>
      <c r="G26" s="1454" t="str">
        <f t="shared" si="0"/>
        <v>DataFromZdRotork[-50]</v>
      </c>
      <c r="H26" t="s">
        <v>253</v>
      </c>
      <c r="I26" t="str">
        <f t="shared" si="2"/>
        <v>2.6</v>
      </c>
    </row>
    <row r="27" spans="1:9">
      <c r="A27" s="31" t="s">
        <v>63</v>
      </c>
      <c r="B27" s="1467"/>
      <c r="C27" s="32" t="s">
        <v>66</v>
      </c>
      <c r="D27" s="32">
        <v>7</v>
      </c>
      <c r="E27" t="s">
        <v>219</v>
      </c>
      <c r="F27" s="34"/>
      <c r="G27" s="1454" t="str">
        <f t="shared" si="0"/>
        <v>DataFromZdRotork[-50]</v>
      </c>
      <c r="H27" t="s">
        <v>254</v>
      </c>
      <c r="I27" t="str">
        <f t="shared" si="2"/>
        <v>2.7</v>
      </c>
    </row>
    <row r="28" spans="1:9">
      <c r="A28" s="31" t="s">
        <v>63</v>
      </c>
      <c r="B28" s="1467"/>
      <c r="C28" s="32" t="s">
        <v>66</v>
      </c>
      <c r="D28" s="32">
        <v>8</v>
      </c>
      <c r="E28" t="s">
        <v>220</v>
      </c>
      <c r="F28" s="34"/>
      <c r="G28" s="1454" t="str">
        <f t="shared" si="0"/>
        <v>DataFromZdRotork[-50]</v>
      </c>
      <c r="H28" t="s">
        <v>255</v>
      </c>
      <c r="I28" t="str">
        <f t="shared" si="2"/>
        <v>2.8</v>
      </c>
    </row>
    <row r="29" spans="1:9">
      <c r="A29" s="31" t="s">
        <v>63</v>
      </c>
      <c r="B29" s="1467"/>
      <c r="C29" s="32" t="s">
        <v>66</v>
      </c>
      <c r="D29" s="32">
        <v>9</v>
      </c>
      <c r="E29" t="s">
        <v>221</v>
      </c>
      <c r="F29" s="34"/>
      <c r="G29" s="1454" t="str">
        <f t="shared" si="0"/>
        <v>DataFromZdRotork[-50]</v>
      </c>
      <c r="H29" t="s">
        <v>256</v>
      </c>
      <c r="I29" t="str">
        <f t="shared" si="2"/>
        <v>2.9</v>
      </c>
    </row>
    <row r="30" spans="1:9">
      <c r="A30" s="31" t="s">
        <v>63</v>
      </c>
      <c r="B30" s="1467"/>
      <c r="C30" s="32" t="s">
        <v>66</v>
      </c>
      <c r="D30" s="32">
        <v>10</v>
      </c>
      <c r="E30" t="s">
        <v>222</v>
      </c>
      <c r="F30" s="34"/>
      <c r="G30" s="1454" t="str">
        <f t="shared" si="0"/>
        <v>DataFromZdRotork[-50]</v>
      </c>
      <c r="H30" t="s">
        <v>257</v>
      </c>
      <c r="I30" t="str">
        <f t="shared" si="2"/>
        <v>2.10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DataFromZdRotork[-50]</v>
      </c>
      <c r="H31" t="s">
        <v>258</v>
      </c>
      <c r="I31" t="str">
        <f t="shared" si="2"/>
        <v>2.11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DataFromZdRotork[-50]</v>
      </c>
      <c r="H32" t="s">
        <v>259</v>
      </c>
      <c r="I32" t="str">
        <f t="shared" si="2"/>
        <v>2.12</v>
      </c>
    </row>
    <row r="33" spans="1:9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DataFromZdRotork[-50]</v>
      </c>
      <c r="H33" t="s">
        <v>260</v>
      </c>
      <c r="I33" t="str">
        <f t="shared" si="2"/>
        <v>2.13</v>
      </c>
    </row>
    <row r="34" spans="1:9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DataFromZdRotork[-50]</v>
      </c>
      <c r="H34" t="s">
        <v>261</v>
      </c>
      <c r="I34" t="str">
        <f t="shared" si="2"/>
        <v>2.14</v>
      </c>
    </row>
    <row r="35" spans="1:9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DataFromZdRotork[-50]</v>
      </c>
      <c r="H35" t="s">
        <v>262</v>
      </c>
      <c r="I35" t="str">
        <f t="shared" si="2"/>
        <v>2.15</v>
      </c>
    </row>
    <row r="36" spans="1:9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DataFromZdRotork[3]</v>
      </c>
      <c r="H36" s="1471" t="s">
        <v>263</v>
      </c>
      <c r="I36" s="1471">
        <v>3</v>
      </c>
    </row>
    <row r="37" spans="1:9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DataFromZdRotork[-50]</v>
      </c>
      <c r="H37" s="1471"/>
      <c r="I37" s="1471"/>
    </row>
    <row r="38" spans="1:9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DataFromZdRotork[-50]</v>
      </c>
      <c r="H38" s="1471"/>
      <c r="I38" s="1471"/>
    </row>
    <row r="39" spans="1:9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DataFromZdRotork[-50]</v>
      </c>
      <c r="H39" s="1471"/>
      <c r="I39" s="1471"/>
    </row>
    <row r="40" spans="1:9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DataFromZdRotork[-50]</v>
      </c>
      <c r="H40" s="1471"/>
      <c r="I40" s="1471"/>
    </row>
    <row r="41" spans="1:9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DataFromZdRotork[-50]</v>
      </c>
      <c r="H41" s="1471"/>
      <c r="I41" s="1471"/>
    </row>
    <row r="42" spans="1:9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DataFromZdRotork[-50]</v>
      </c>
      <c r="H42" s="1471"/>
      <c r="I42" s="1471"/>
    </row>
    <row r="43" spans="1:9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DataFromZdRotork[-50]</v>
      </c>
      <c r="H43" s="1471"/>
      <c r="I43" s="1471"/>
    </row>
    <row r="44" spans="1:9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DataFromZdRotork[-50]</v>
      </c>
      <c r="H44" s="1471"/>
      <c r="I44" s="1471"/>
    </row>
    <row r="45" spans="1:9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DataFromZdRotork[-50]</v>
      </c>
      <c r="H45" s="1471"/>
      <c r="I45" s="1471"/>
    </row>
    <row r="46" spans="1:9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DataFromZdRotork[-50]</v>
      </c>
      <c r="H46" s="1471"/>
      <c r="I46" s="1471"/>
    </row>
    <row r="47" spans="1:9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DataFromZdRotork[-50]</v>
      </c>
      <c r="H47" s="1471"/>
      <c r="I47" s="1471"/>
    </row>
    <row r="48" spans="1:9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DataFromZdRotork[-50]</v>
      </c>
      <c r="H48" s="1471"/>
      <c r="I48" s="1471"/>
    </row>
    <row r="49" spans="1:9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DataFromZdRotork[-50]</v>
      </c>
      <c r="H49" s="1471"/>
      <c r="I49" s="1471"/>
    </row>
    <row r="50" spans="1:9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DataFromZdRotork[-50]</v>
      </c>
      <c r="H50" s="1471"/>
      <c r="I50" s="1471"/>
    </row>
    <row r="51" spans="1:9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DataFromZdRotork[-50]</v>
      </c>
      <c r="H51" s="1471"/>
      <c r="I51" s="1471"/>
    </row>
    <row r="52" spans="1:9">
      <c r="A52" s="31" t="s">
        <v>63</v>
      </c>
      <c r="B52" s="36">
        <v>54</v>
      </c>
      <c r="C52" s="36" t="s">
        <v>159</v>
      </c>
      <c r="D52" s="36"/>
      <c r="E52" t="s">
        <v>223</v>
      </c>
      <c r="F52" s="34"/>
      <c r="G52" s="35" t="str">
        <f t="shared" si="0"/>
        <v>DataFromZdRotork[4]</v>
      </c>
      <c r="H52" t="s">
        <v>264</v>
      </c>
      <c r="I52">
        <v>4</v>
      </c>
    </row>
    <row r="53" spans="1:9">
      <c r="A53" s="31" t="s">
        <v>63</v>
      </c>
      <c r="B53" s="36">
        <v>56</v>
      </c>
      <c r="C53" s="36" t="s">
        <v>159</v>
      </c>
      <c r="D53" s="36"/>
      <c r="E53" s="40" t="s">
        <v>67</v>
      </c>
      <c r="F53" s="34"/>
      <c r="G53" s="35" t="str">
        <f t="shared" si="0"/>
        <v>DataFromZdRotork[6]</v>
      </c>
    </row>
    <row r="54" spans="1:9">
      <c r="A54" s="31" t="s">
        <v>63</v>
      </c>
      <c r="B54" s="36">
        <v>58</v>
      </c>
      <c r="C54" s="36" t="s">
        <v>159</v>
      </c>
      <c r="D54" s="36"/>
      <c r="E54" s="40" t="s">
        <v>67</v>
      </c>
      <c r="F54" s="34"/>
      <c r="G54" s="35" t="str">
        <f t="shared" si="0"/>
        <v>DataFromZdRotork[8]</v>
      </c>
    </row>
    <row r="55" spans="1:9">
      <c r="A55" s="31" t="s">
        <v>63</v>
      </c>
      <c r="B55" s="36">
        <v>60</v>
      </c>
      <c r="C55" s="36" t="s">
        <v>159</v>
      </c>
      <c r="D55" s="36"/>
      <c r="E55" s="40" t="s">
        <v>67</v>
      </c>
      <c r="F55" s="34"/>
      <c r="G55" s="35" t="str">
        <f t="shared" si="0"/>
        <v>DataFromZdRotork[10]</v>
      </c>
    </row>
    <row r="56" spans="1:9">
      <c r="A56" s="31" t="s">
        <v>63</v>
      </c>
      <c r="B56" s="36">
        <v>62</v>
      </c>
      <c r="C56" s="36" t="s">
        <v>159</v>
      </c>
      <c r="D56" s="36"/>
      <c r="E56" s="40" t="s">
        <v>67</v>
      </c>
      <c r="F56" s="34"/>
      <c r="G56" s="35" t="str">
        <f t="shared" si="0"/>
        <v>DataFromZdRotork[12]</v>
      </c>
    </row>
    <row r="57" spans="1:9">
      <c r="A57" s="31" t="s">
        <v>63</v>
      </c>
      <c r="B57" s="36">
        <v>64</v>
      </c>
      <c r="C57" s="36" t="s">
        <v>159</v>
      </c>
      <c r="D57" s="36"/>
      <c r="E57" s="40" t="s">
        <v>67</v>
      </c>
      <c r="F57" s="34"/>
      <c r="G57" s="35" t="str">
        <f t="shared" si="0"/>
        <v>DataFromZdRotork[14]</v>
      </c>
    </row>
    <row r="58" spans="1:9">
      <c r="A58" s="31" t="s">
        <v>63</v>
      </c>
      <c r="B58" s="36">
        <v>66</v>
      </c>
      <c r="C58" s="36" t="s">
        <v>159</v>
      </c>
      <c r="D58" s="36"/>
      <c r="E58" s="40" t="s">
        <v>67</v>
      </c>
      <c r="F58" s="42"/>
      <c r="G58" s="35" t="str">
        <f t="shared" si="0"/>
        <v>DataFromZdRotork[16]</v>
      </c>
    </row>
    <row r="59" spans="1:9">
      <c r="A59" s="31" t="s">
        <v>63</v>
      </c>
      <c r="B59" s="36">
        <v>68</v>
      </c>
      <c r="C59" s="36" t="s">
        <v>159</v>
      </c>
      <c r="D59" s="36"/>
      <c r="E59" s="40" t="s">
        <v>67</v>
      </c>
      <c r="F59" s="42"/>
      <c r="G59" s="35" t="str">
        <f t="shared" si="0"/>
        <v>DataFromZdRotork[18]</v>
      </c>
    </row>
    <row r="60" spans="1:9">
      <c r="A60" s="31" t="s">
        <v>63</v>
      </c>
      <c r="B60" s="36">
        <v>70</v>
      </c>
      <c r="C60" s="36" t="s">
        <v>159</v>
      </c>
      <c r="D60" s="36"/>
      <c r="E60" s="40" t="s">
        <v>67</v>
      </c>
      <c r="F60" s="42"/>
      <c r="G60" s="35" t="str">
        <f t="shared" si="0"/>
        <v>DataFromZdRotork[20]</v>
      </c>
    </row>
    <row r="61" spans="1:9">
      <c r="A61" s="31" t="s">
        <v>63</v>
      </c>
      <c r="B61" s="36">
        <v>72</v>
      </c>
      <c r="C61" s="36" t="s">
        <v>159</v>
      </c>
      <c r="D61" s="36"/>
      <c r="E61" s="40" t="s">
        <v>67</v>
      </c>
      <c r="F61" s="42"/>
      <c r="G61" s="35" t="str">
        <f t="shared" si="0"/>
        <v>DataFromZdRotork[22]</v>
      </c>
    </row>
    <row r="62" spans="1:9">
      <c r="A62" s="31" t="s">
        <v>63</v>
      </c>
      <c r="B62" s="36">
        <v>74</v>
      </c>
      <c r="C62" s="36" t="s">
        <v>159</v>
      </c>
      <c r="D62" s="36"/>
      <c r="E62" s="40" t="s">
        <v>67</v>
      </c>
      <c r="F62" s="42"/>
      <c r="G62" s="35" t="str">
        <f t="shared" si="0"/>
        <v>DataFromZdRotork[24]</v>
      </c>
    </row>
    <row r="63" spans="1:9">
      <c r="A63" s="31" t="s">
        <v>63</v>
      </c>
      <c r="B63" s="36">
        <v>76</v>
      </c>
      <c r="C63" s="36" t="s">
        <v>159</v>
      </c>
      <c r="D63" s="36"/>
      <c r="E63" s="40" t="s">
        <v>67</v>
      </c>
      <c r="F63" s="42"/>
      <c r="G63" s="35" t="str">
        <f t="shared" si="0"/>
        <v>DataFromZdRotork[26]</v>
      </c>
    </row>
    <row r="64" spans="1:9">
      <c r="A64" s="31" t="s">
        <v>63</v>
      </c>
      <c r="B64" s="36">
        <v>78</v>
      </c>
      <c r="C64" s="36" t="s">
        <v>159</v>
      </c>
      <c r="D64" s="36"/>
      <c r="E64" s="40" t="s">
        <v>67</v>
      </c>
      <c r="F64" s="42"/>
      <c r="G64" s="35" t="str">
        <f t="shared" si="0"/>
        <v>DataFromZdRotork[28]</v>
      </c>
    </row>
    <row r="65" spans="1:9">
      <c r="A65" s="31" t="s">
        <v>63</v>
      </c>
      <c r="B65" s="36">
        <v>80</v>
      </c>
      <c r="C65" s="36" t="s">
        <v>159</v>
      </c>
      <c r="D65" s="36"/>
      <c r="E65" s="40" t="s">
        <v>67</v>
      </c>
      <c r="F65" s="42"/>
      <c r="G65" s="35" t="str">
        <f t="shared" si="0"/>
        <v>DataFromZdRotork[30]</v>
      </c>
    </row>
    <row r="66" spans="1:9">
      <c r="A66" s="31" t="s">
        <v>63</v>
      </c>
      <c r="B66" s="36">
        <v>82</v>
      </c>
      <c r="C66" s="36" t="s">
        <v>159</v>
      </c>
      <c r="D66" s="36"/>
      <c r="E66" s="40" t="s">
        <v>67</v>
      </c>
      <c r="F66" s="43"/>
      <c r="G66" s="35" t="str">
        <f t="shared" si="0"/>
        <v>DataFromZdRotork[32]</v>
      </c>
    </row>
    <row r="67" spans="1:9" ht="15.75" thickBot="1">
      <c r="A67" s="31" t="s">
        <v>63</v>
      </c>
      <c r="B67" s="36">
        <v>83</v>
      </c>
      <c r="C67" s="36" t="s">
        <v>64</v>
      </c>
      <c r="D67" s="36"/>
      <c r="E67" s="40" t="s">
        <v>67</v>
      </c>
      <c r="F67" s="43"/>
      <c r="G67" s="35" t="str">
        <f t="shared" si="0"/>
        <v>DataFromZdRotork[33]</v>
      </c>
    </row>
    <row r="68" spans="1:9" ht="15.75" thickBot="1">
      <c r="A68" s="1469" t="s">
        <v>346</v>
      </c>
      <c r="B68" s="1465"/>
      <c r="C68" s="1465"/>
      <c r="D68" s="1465"/>
      <c r="E68" s="1465"/>
      <c r="F68" s="1470"/>
      <c r="G68" s="30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"DataToZdRotork[" &amp; B69 &amp; "]"</f>
        <v>DataToZdRotork[0]</v>
      </c>
      <c r="H69" t="s">
        <v>104</v>
      </c>
      <c r="I69" s="117">
        <f>B69</f>
        <v>0</v>
      </c>
    </row>
    <row r="70" spans="1:9">
      <c r="A70" s="31" t="s">
        <v>68</v>
      </c>
      <c r="B70" s="1467">
        <v>1</v>
      </c>
      <c r="C70" s="36" t="s">
        <v>66</v>
      </c>
      <c r="D70" s="37">
        <v>0</v>
      </c>
      <c r="E70" s="40" t="s">
        <v>224</v>
      </c>
      <c r="F70" s="39"/>
      <c r="G70" s="118" t="str">
        <f>"DataToZdRotork[" &amp; B$70 &amp; "]"</f>
        <v>DataToZdRotork[1]</v>
      </c>
      <c r="H70" t="s">
        <v>229</v>
      </c>
      <c r="I70" t="str">
        <f>B$70&amp;"."&amp;D70</f>
        <v>1.0</v>
      </c>
    </row>
    <row r="71" spans="1:9">
      <c r="A71" s="31" t="s">
        <v>68</v>
      </c>
      <c r="B71" s="1467"/>
      <c r="C71" s="36" t="s">
        <v>66</v>
      </c>
      <c r="D71" s="37">
        <v>1</v>
      </c>
      <c r="E71" s="40" t="s">
        <v>225</v>
      </c>
      <c r="F71" s="39"/>
      <c r="G71" s="118" t="str">
        <f t="shared" ref="G71:G85" si="3">"DataToZdRotork[" &amp; B$70 &amp; "]"</f>
        <v>DataToZdRotork[1]</v>
      </c>
      <c r="H71" t="s">
        <v>228</v>
      </c>
      <c r="I71" t="str">
        <f t="shared" ref="I71:I85" si="4">B$70&amp;"."&amp;D71</f>
        <v>1.1</v>
      </c>
    </row>
    <row r="72" spans="1:9">
      <c r="A72" s="31" t="s">
        <v>68</v>
      </c>
      <c r="B72" s="1467"/>
      <c r="C72" s="36" t="s">
        <v>66</v>
      </c>
      <c r="D72" s="37">
        <v>2</v>
      </c>
      <c r="E72" s="40" t="s">
        <v>226</v>
      </c>
      <c r="F72" s="39"/>
      <c r="G72" s="118" t="str">
        <f t="shared" si="3"/>
        <v>DataToZdRotork[1]</v>
      </c>
      <c r="H72" t="s">
        <v>230</v>
      </c>
      <c r="I72" t="str">
        <f t="shared" si="4"/>
        <v>1.2</v>
      </c>
    </row>
    <row r="73" spans="1:9">
      <c r="A73" s="31" t="s">
        <v>68</v>
      </c>
      <c r="B73" s="1467"/>
      <c r="C73" s="36" t="s">
        <v>66</v>
      </c>
      <c r="D73" s="37">
        <v>3</v>
      </c>
      <c r="E73" s="40" t="s">
        <v>227</v>
      </c>
      <c r="F73" s="39"/>
      <c r="G73" s="118" t="str">
        <f t="shared" si="3"/>
        <v>DataToZdRotork[1]</v>
      </c>
      <c r="H73" t="s">
        <v>231</v>
      </c>
      <c r="I73" t="str">
        <f t="shared" si="4"/>
        <v>1.3</v>
      </c>
    </row>
    <row r="74" spans="1:9">
      <c r="A74" s="31" t="s">
        <v>68</v>
      </c>
      <c r="B74" s="1467"/>
      <c r="C74" s="36" t="s">
        <v>66</v>
      </c>
      <c r="D74" s="37">
        <v>4</v>
      </c>
      <c r="E74" s="40" t="s">
        <v>67</v>
      </c>
      <c r="F74" s="39"/>
      <c r="G74" s="118" t="str">
        <f t="shared" si="3"/>
        <v>DataToZdRotork[1]</v>
      </c>
      <c r="I74" t="str">
        <f t="shared" si="4"/>
        <v>1.4</v>
      </c>
    </row>
    <row r="75" spans="1:9">
      <c r="A75" s="31" t="s">
        <v>68</v>
      </c>
      <c r="B75" s="1467"/>
      <c r="C75" s="36" t="s">
        <v>66</v>
      </c>
      <c r="D75" s="37">
        <v>5</v>
      </c>
      <c r="E75" s="40" t="s">
        <v>67</v>
      </c>
      <c r="F75" s="39"/>
      <c r="G75" s="118" t="str">
        <f t="shared" si="3"/>
        <v>DataToZdRotork[1]</v>
      </c>
      <c r="I75" t="str">
        <f t="shared" si="4"/>
        <v>1.5</v>
      </c>
    </row>
    <row r="76" spans="1:9">
      <c r="A76" s="31" t="s">
        <v>68</v>
      </c>
      <c r="B76" s="1467"/>
      <c r="C76" s="36" t="s">
        <v>66</v>
      </c>
      <c r="D76" s="37">
        <v>6</v>
      </c>
      <c r="E76" s="40" t="s">
        <v>67</v>
      </c>
      <c r="F76" s="39"/>
      <c r="G76" s="118" t="str">
        <f t="shared" si="3"/>
        <v>DataToZdRotork[1]</v>
      </c>
      <c r="I76" t="str">
        <f t="shared" si="4"/>
        <v>1.6</v>
      </c>
    </row>
    <row r="77" spans="1:9">
      <c r="A77" s="31" t="s">
        <v>68</v>
      </c>
      <c r="B77" s="1467"/>
      <c r="C77" s="36" t="s">
        <v>66</v>
      </c>
      <c r="D77" s="37">
        <v>7</v>
      </c>
      <c r="E77" s="40" t="s">
        <v>67</v>
      </c>
      <c r="F77" s="39"/>
      <c r="G77" s="118" t="str">
        <f t="shared" si="3"/>
        <v>DataToZdRotork[1]</v>
      </c>
      <c r="I77" t="str">
        <f t="shared" si="4"/>
        <v>1.7</v>
      </c>
    </row>
    <row r="78" spans="1:9">
      <c r="A78" s="31" t="s">
        <v>68</v>
      </c>
      <c r="B78" s="1467"/>
      <c r="C78" s="36" t="s">
        <v>66</v>
      </c>
      <c r="D78" s="37">
        <v>8</v>
      </c>
      <c r="E78" s="40" t="s">
        <v>67</v>
      </c>
      <c r="F78" s="39"/>
      <c r="G78" s="118" t="str">
        <f t="shared" si="3"/>
        <v>DataToZdRotork[1]</v>
      </c>
      <c r="I78" t="str">
        <f t="shared" si="4"/>
        <v>1.8</v>
      </c>
    </row>
    <row r="79" spans="1:9">
      <c r="A79" s="31" t="s">
        <v>68</v>
      </c>
      <c r="B79" s="1467"/>
      <c r="C79" s="36" t="s">
        <v>66</v>
      </c>
      <c r="D79" s="37">
        <v>9</v>
      </c>
      <c r="E79" s="40" t="s">
        <v>67</v>
      </c>
      <c r="F79" s="39"/>
      <c r="G79" s="118" t="str">
        <f t="shared" si="3"/>
        <v>DataToZdRotork[1]</v>
      </c>
      <c r="I79" t="str">
        <f t="shared" si="4"/>
        <v>1.9</v>
      </c>
    </row>
    <row r="80" spans="1:9">
      <c r="A80" s="31" t="s">
        <v>68</v>
      </c>
      <c r="B80" s="1467"/>
      <c r="C80" s="36" t="s">
        <v>66</v>
      </c>
      <c r="D80" s="37">
        <v>10</v>
      </c>
      <c r="E80" s="40" t="s">
        <v>67</v>
      </c>
      <c r="F80" s="39"/>
      <c r="G80" s="118" t="str">
        <f t="shared" si="3"/>
        <v>DataToZdRotork[1]</v>
      </c>
      <c r="I80" t="str">
        <f t="shared" si="4"/>
        <v>1.10</v>
      </c>
    </row>
    <row r="81" spans="1:9">
      <c r="A81" s="31" t="s">
        <v>68</v>
      </c>
      <c r="B81" s="1467"/>
      <c r="C81" s="36" t="s">
        <v>66</v>
      </c>
      <c r="D81" s="36">
        <v>11</v>
      </c>
      <c r="E81" s="40" t="s">
        <v>67</v>
      </c>
      <c r="F81" s="41"/>
      <c r="G81" s="118" t="str">
        <f t="shared" si="3"/>
        <v>DataToZdRotork[1]</v>
      </c>
      <c r="I81" t="str">
        <f t="shared" si="4"/>
        <v>1.11</v>
      </c>
    </row>
    <row r="82" spans="1:9">
      <c r="A82" s="31" t="s">
        <v>68</v>
      </c>
      <c r="B82" s="1467"/>
      <c r="C82" s="36" t="s">
        <v>66</v>
      </c>
      <c r="D82" s="36">
        <v>12</v>
      </c>
      <c r="E82" s="40" t="s">
        <v>67</v>
      </c>
      <c r="F82" s="41"/>
      <c r="G82" s="118" t="str">
        <f t="shared" si="3"/>
        <v>DataToZdRotork[1]</v>
      </c>
      <c r="I82" t="str">
        <f t="shared" si="4"/>
        <v>1.12</v>
      </c>
    </row>
    <row r="83" spans="1:9">
      <c r="A83" s="31" t="s">
        <v>68</v>
      </c>
      <c r="B83" s="1467"/>
      <c r="C83" s="36" t="s">
        <v>66</v>
      </c>
      <c r="D83" s="36">
        <v>13</v>
      </c>
      <c r="E83" s="40" t="s">
        <v>67</v>
      </c>
      <c r="F83" s="41"/>
      <c r="G83" s="118" t="str">
        <f t="shared" si="3"/>
        <v>DataToZdRotork[1]</v>
      </c>
      <c r="I83" t="str">
        <f t="shared" si="4"/>
        <v>1.13</v>
      </c>
    </row>
    <row r="84" spans="1:9">
      <c r="A84" s="31" t="s">
        <v>68</v>
      </c>
      <c r="B84" s="1467"/>
      <c r="C84" s="36" t="s">
        <v>66</v>
      </c>
      <c r="D84" s="36">
        <v>14</v>
      </c>
      <c r="E84" s="40" t="s">
        <v>67</v>
      </c>
      <c r="F84" s="41"/>
      <c r="G84" s="118" t="str">
        <f t="shared" si="3"/>
        <v>DataToZdRotork[1]</v>
      </c>
      <c r="I84" t="str">
        <f t="shared" si="4"/>
        <v>1.14</v>
      </c>
    </row>
    <row r="85" spans="1:9">
      <c r="A85" s="31" t="s">
        <v>68</v>
      </c>
      <c r="B85" s="1467"/>
      <c r="C85" s="36" t="s">
        <v>66</v>
      </c>
      <c r="D85" s="36">
        <v>15</v>
      </c>
      <c r="E85" s="40" t="s">
        <v>67</v>
      </c>
      <c r="F85" s="41"/>
      <c r="G85" s="118" t="str">
        <f t="shared" si="3"/>
        <v>DataToZdRotork[1]</v>
      </c>
      <c r="I85" t="str">
        <f t="shared" si="4"/>
        <v>1.15</v>
      </c>
    </row>
    <row r="86" spans="1:9">
      <c r="A86" s="31" t="s">
        <v>68</v>
      </c>
      <c r="B86" s="1458">
        <v>2</v>
      </c>
      <c r="C86" s="32" t="s">
        <v>66</v>
      </c>
      <c r="D86" s="36">
        <v>0</v>
      </c>
      <c r="E86" s="40" t="s">
        <v>67</v>
      </c>
      <c r="F86" s="41"/>
      <c r="G86" s="118" t="str">
        <f>"DataToZdRotork[" &amp; B$86 &amp; "]"</f>
        <v>DataToZdRotork[2]</v>
      </c>
    </row>
    <row r="87" spans="1:9">
      <c r="A87" s="31" t="s">
        <v>68</v>
      </c>
      <c r="B87" s="1459"/>
      <c r="C87" s="32" t="s">
        <v>66</v>
      </c>
      <c r="D87" s="36">
        <v>1</v>
      </c>
      <c r="E87" s="40" t="s">
        <v>67</v>
      </c>
      <c r="F87" s="41"/>
      <c r="G87" s="118" t="str">
        <f t="shared" ref="G87:G101" si="5">"DataToZdRotork[" &amp; B$86 &amp; "]"</f>
        <v>DataToZdRotork[2]</v>
      </c>
    </row>
    <row r="88" spans="1:9">
      <c r="A88" s="31" t="s">
        <v>68</v>
      </c>
      <c r="B88" s="1459"/>
      <c r="C88" s="32" t="s">
        <v>66</v>
      </c>
      <c r="D88" s="36">
        <v>2</v>
      </c>
      <c r="E88" s="40" t="s">
        <v>67</v>
      </c>
      <c r="F88" s="41"/>
      <c r="G88" s="118" t="str">
        <f t="shared" si="5"/>
        <v>DataToZdRotork[2]</v>
      </c>
    </row>
    <row r="89" spans="1:9">
      <c r="A89" s="31" t="s">
        <v>68</v>
      </c>
      <c r="B89" s="1459"/>
      <c r="C89" s="32" t="s">
        <v>66</v>
      </c>
      <c r="D89" s="36">
        <v>3</v>
      </c>
      <c r="E89" s="40" t="s">
        <v>67</v>
      </c>
      <c r="F89" s="41"/>
      <c r="G89" s="118" t="str">
        <f t="shared" si="5"/>
        <v>DataToZdRotork[2]</v>
      </c>
    </row>
    <row r="90" spans="1:9">
      <c r="A90" s="31" t="s">
        <v>68</v>
      </c>
      <c r="B90" s="1459"/>
      <c r="C90" s="32" t="s">
        <v>66</v>
      </c>
      <c r="D90" s="36">
        <v>4</v>
      </c>
      <c r="E90" s="40" t="s">
        <v>67</v>
      </c>
      <c r="F90" s="41"/>
      <c r="G90" s="118" t="str">
        <f t="shared" si="5"/>
        <v>DataToZdRotork[2]</v>
      </c>
    </row>
    <row r="91" spans="1:9">
      <c r="A91" s="31" t="s">
        <v>68</v>
      </c>
      <c r="B91" s="1459"/>
      <c r="C91" s="32" t="s">
        <v>66</v>
      </c>
      <c r="D91" s="36">
        <v>5</v>
      </c>
      <c r="E91" s="40" t="s">
        <v>67</v>
      </c>
      <c r="F91" s="41"/>
      <c r="G91" s="118" t="str">
        <f t="shared" si="5"/>
        <v>DataToZdRotork[2]</v>
      </c>
    </row>
    <row r="92" spans="1:9">
      <c r="A92" s="31" t="s">
        <v>68</v>
      </c>
      <c r="B92" s="1459"/>
      <c r="C92" s="32" t="s">
        <v>66</v>
      </c>
      <c r="D92" s="36">
        <v>6</v>
      </c>
      <c r="E92" s="40" t="s">
        <v>67</v>
      </c>
      <c r="F92" s="41"/>
      <c r="G92" s="118" t="str">
        <f t="shared" si="5"/>
        <v>DataToZdRotork[2]</v>
      </c>
    </row>
    <row r="93" spans="1:9">
      <c r="A93" s="31" t="s">
        <v>68</v>
      </c>
      <c r="B93" s="1459"/>
      <c r="C93" s="32" t="s">
        <v>66</v>
      </c>
      <c r="D93" s="36">
        <v>7</v>
      </c>
      <c r="E93" s="40" t="s">
        <v>67</v>
      </c>
      <c r="F93" s="41"/>
      <c r="G93" s="118" t="str">
        <f t="shared" si="5"/>
        <v>DataToZdRotork[2]</v>
      </c>
    </row>
    <row r="94" spans="1:9">
      <c r="A94" s="31" t="s">
        <v>68</v>
      </c>
      <c r="B94" s="1459"/>
      <c r="C94" s="32" t="s">
        <v>66</v>
      </c>
      <c r="D94" s="36">
        <v>8</v>
      </c>
      <c r="E94" s="40" t="s">
        <v>67</v>
      </c>
      <c r="F94" s="41"/>
      <c r="G94" s="118" t="str">
        <f t="shared" si="5"/>
        <v>DataToZdRotork[2]</v>
      </c>
    </row>
    <row r="95" spans="1:9">
      <c r="A95" s="31" t="s">
        <v>68</v>
      </c>
      <c r="B95" s="1459"/>
      <c r="C95" s="32" t="s">
        <v>66</v>
      </c>
      <c r="D95" s="36">
        <v>9</v>
      </c>
      <c r="E95" s="40" t="s">
        <v>67</v>
      </c>
      <c r="F95" s="41"/>
      <c r="G95" s="118" t="str">
        <f t="shared" si="5"/>
        <v>DataToZdRotork[2]</v>
      </c>
    </row>
    <row r="96" spans="1:9">
      <c r="A96" s="31" t="s">
        <v>68</v>
      </c>
      <c r="B96" s="1459"/>
      <c r="C96" s="32" t="s">
        <v>66</v>
      </c>
      <c r="D96" s="36">
        <v>10</v>
      </c>
      <c r="E96" s="40" t="s">
        <v>67</v>
      </c>
      <c r="F96" s="41"/>
      <c r="G96" s="118" t="str">
        <f t="shared" si="5"/>
        <v>DataToZdRotork[2]</v>
      </c>
    </row>
    <row r="97" spans="1:7">
      <c r="A97" s="31" t="s">
        <v>68</v>
      </c>
      <c r="B97" s="1459"/>
      <c r="C97" s="32" t="s">
        <v>66</v>
      </c>
      <c r="D97" s="36">
        <v>11</v>
      </c>
      <c r="E97" s="40" t="s">
        <v>67</v>
      </c>
      <c r="F97" s="41"/>
      <c r="G97" s="118" t="str">
        <f t="shared" si="5"/>
        <v>DataToZdRotork[2]</v>
      </c>
    </row>
    <row r="98" spans="1:7">
      <c r="A98" s="31" t="s">
        <v>68</v>
      </c>
      <c r="B98" s="1459"/>
      <c r="C98" s="32" t="s">
        <v>66</v>
      </c>
      <c r="D98" s="36">
        <v>12</v>
      </c>
      <c r="E98" s="40" t="s">
        <v>67</v>
      </c>
      <c r="F98" s="41"/>
      <c r="G98" s="118" t="str">
        <f t="shared" si="5"/>
        <v>DataToZdRotork[2]</v>
      </c>
    </row>
    <row r="99" spans="1:7">
      <c r="A99" s="31" t="s">
        <v>68</v>
      </c>
      <c r="B99" s="1459"/>
      <c r="C99" s="32" t="s">
        <v>66</v>
      </c>
      <c r="D99" s="36">
        <v>13</v>
      </c>
      <c r="E99" s="40" t="s">
        <v>67</v>
      </c>
      <c r="F99" s="41"/>
      <c r="G99" s="118" t="str">
        <f t="shared" si="5"/>
        <v>DataToZdRotork[2]</v>
      </c>
    </row>
    <row r="100" spans="1:7">
      <c r="A100" s="31" t="s">
        <v>68</v>
      </c>
      <c r="B100" s="1459"/>
      <c r="C100" s="32" t="s">
        <v>66</v>
      </c>
      <c r="D100" s="36">
        <v>14</v>
      </c>
      <c r="E100" s="40" t="s">
        <v>67</v>
      </c>
      <c r="F100" s="41"/>
      <c r="G100" s="118" t="str">
        <f t="shared" si="5"/>
        <v>DataToZdRotork[2]</v>
      </c>
    </row>
    <row r="101" spans="1:7">
      <c r="A101" s="31" t="s">
        <v>68</v>
      </c>
      <c r="B101" s="1460"/>
      <c r="C101" s="32" t="s">
        <v>66</v>
      </c>
      <c r="D101" s="36">
        <v>15</v>
      </c>
      <c r="E101" s="40" t="s">
        <v>67</v>
      </c>
      <c r="F101" s="41"/>
      <c r="G101" s="118" t="str">
        <f t="shared" si="5"/>
        <v>DataToZdRotork[2]</v>
      </c>
    </row>
    <row r="102" spans="1:7">
      <c r="A102" s="31" t="s">
        <v>68</v>
      </c>
      <c r="B102" s="1458">
        <v>3</v>
      </c>
      <c r="C102" s="32" t="s">
        <v>66</v>
      </c>
      <c r="D102" s="36">
        <v>0</v>
      </c>
      <c r="E102" s="40" t="s">
        <v>67</v>
      </c>
      <c r="F102" s="41"/>
      <c r="G102" s="118" t="str">
        <f>"DataToZdRotork[" &amp; B$102 &amp; "]"</f>
        <v>DataToZdRotork[3]</v>
      </c>
    </row>
    <row r="103" spans="1:7">
      <c r="A103" s="31" t="s">
        <v>68</v>
      </c>
      <c r="B103" s="1459"/>
      <c r="C103" s="32" t="s">
        <v>66</v>
      </c>
      <c r="D103" s="36">
        <v>1</v>
      </c>
      <c r="E103" s="40" t="s">
        <v>67</v>
      </c>
      <c r="F103" s="41"/>
      <c r="G103" s="118" t="str">
        <f t="shared" ref="G103:G117" si="6">"DataToZdRotork[" &amp; B$102 &amp; "]"</f>
        <v>DataToZdRotork[3]</v>
      </c>
    </row>
    <row r="104" spans="1:7">
      <c r="A104" s="31" t="s">
        <v>68</v>
      </c>
      <c r="B104" s="1459"/>
      <c r="C104" s="32" t="s">
        <v>66</v>
      </c>
      <c r="D104" s="36">
        <v>2</v>
      </c>
      <c r="E104" s="40" t="s">
        <v>67</v>
      </c>
      <c r="F104" s="41"/>
      <c r="G104" s="118" t="str">
        <f t="shared" si="6"/>
        <v>DataToZdRotork[3]</v>
      </c>
    </row>
    <row r="105" spans="1:7">
      <c r="A105" s="31" t="s">
        <v>68</v>
      </c>
      <c r="B105" s="1459"/>
      <c r="C105" s="32" t="s">
        <v>66</v>
      </c>
      <c r="D105" s="36">
        <v>3</v>
      </c>
      <c r="E105" s="40" t="s">
        <v>67</v>
      </c>
      <c r="F105" s="41"/>
      <c r="G105" s="118" t="str">
        <f t="shared" si="6"/>
        <v>DataToZdRotork[3]</v>
      </c>
    </row>
    <row r="106" spans="1:7">
      <c r="A106" s="31" t="s">
        <v>68</v>
      </c>
      <c r="B106" s="1459"/>
      <c r="C106" s="32" t="s">
        <v>66</v>
      </c>
      <c r="D106" s="36">
        <v>4</v>
      </c>
      <c r="E106" s="40" t="s">
        <v>67</v>
      </c>
      <c r="F106" s="41"/>
      <c r="G106" s="118" t="str">
        <f t="shared" si="6"/>
        <v>DataToZdRotork[3]</v>
      </c>
    </row>
    <row r="107" spans="1:7">
      <c r="A107" s="31" t="s">
        <v>68</v>
      </c>
      <c r="B107" s="1459"/>
      <c r="C107" s="32" t="s">
        <v>66</v>
      </c>
      <c r="D107" s="36">
        <v>5</v>
      </c>
      <c r="E107" s="40" t="s">
        <v>67</v>
      </c>
      <c r="F107" s="41"/>
      <c r="G107" s="118" t="str">
        <f t="shared" si="6"/>
        <v>DataToZdRotork[3]</v>
      </c>
    </row>
    <row r="108" spans="1:7">
      <c r="A108" s="31" t="s">
        <v>68</v>
      </c>
      <c r="B108" s="1459"/>
      <c r="C108" s="32" t="s">
        <v>66</v>
      </c>
      <c r="D108" s="36">
        <v>6</v>
      </c>
      <c r="E108" s="40" t="s">
        <v>67</v>
      </c>
      <c r="F108" s="41"/>
      <c r="G108" s="118" t="str">
        <f t="shared" si="6"/>
        <v>DataToZdRotork[3]</v>
      </c>
    </row>
    <row r="109" spans="1:7">
      <c r="A109" s="31" t="s">
        <v>68</v>
      </c>
      <c r="B109" s="1459"/>
      <c r="C109" s="32" t="s">
        <v>66</v>
      </c>
      <c r="D109" s="36">
        <v>7</v>
      </c>
      <c r="E109" s="40" t="s">
        <v>67</v>
      </c>
      <c r="F109" s="41"/>
      <c r="G109" s="118" t="str">
        <f t="shared" si="6"/>
        <v>DataToZdRotork[3]</v>
      </c>
    </row>
    <row r="110" spans="1:7">
      <c r="A110" s="31" t="s">
        <v>68</v>
      </c>
      <c r="B110" s="1459"/>
      <c r="C110" s="32" t="s">
        <v>66</v>
      </c>
      <c r="D110" s="36">
        <v>8</v>
      </c>
      <c r="E110" s="40" t="s">
        <v>67</v>
      </c>
      <c r="F110" s="41"/>
      <c r="G110" s="118" t="str">
        <f t="shared" si="6"/>
        <v>DataToZdRotork[3]</v>
      </c>
    </row>
    <row r="111" spans="1:7">
      <c r="A111" s="31" t="s">
        <v>68</v>
      </c>
      <c r="B111" s="1459"/>
      <c r="C111" s="32" t="s">
        <v>66</v>
      </c>
      <c r="D111" s="36">
        <v>9</v>
      </c>
      <c r="E111" s="40" t="s">
        <v>67</v>
      </c>
      <c r="F111" s="41"/>
      <c r="G111" s="118" t="str">
        <f t="shared" si="6"/>
        <v>DataToZdRotork[3]</v>
      </c>
    </row>
    <row r="112" spans="1:7">
      <c r="A112" s="31" t="s">
        <v>68</v>
      </c>
      <c r="B112" s="1459"/>
      <c r="C112" s="32" t="s">
        <v>66</v>
      </c>
      <c r="D112" s="36">
        <v>10</v>
      </c>
      <c r="E112" s="40" t="s">
        <v>67</v>
      </c>
      <c r="F112" s="41"/>
      <c r="G112" s="118" t="str">
        <f t="shared" si="6"/>
        <v>DataToZdRotork[3]</v>
      </c>
    </row>
    <row r="113" spans="1:7">
      <c r="A113" s="31" t="s">
        <v>68</v>
      </c>
      <c r="B113" s="1459"/>
      <c r="C113" s="32" t="s">
        <v>66</v>
      </c>
      <c r="D113" s="36">
        <v>11</v>
      </c>
      <c r="E113" s="40" t="s">
        <v>67</v>
      </c>
      <c r="F113" s="41"/>
      <c r="G113" s="118" t="str">
        <f t="shared" si="6"/>
        <v>DataToZdRotork[3]</v>
      </c>
    </row>
    <row r="114" spans="1:7">
      <c r="A114" s="31" t="s">
        <v>68</v>
      </c>
      <c r="B114" s="1459"/>
      <c r="C114" s="32" t="s">
        <v>66</v>
      </c>
      <c r="D114" s="36">
        <v>12</v>
      </c>
      <c r="E114" s="40" t="s">
        <v>67</v>
      </c>
      <c r="F114" s="41"/>
      <c r="G114" s="118" t="str">
        <f t="shared" si="6"/>
        <v>DataToZdRotork[3]</v>
      </c>
    </row>
    <row r="115" spans="1:7">
      <c r="A115" s="31" t="s">
        <v>68</v>
      </c>
      <c r="B115" s="1459"/>
      <c r="C115" s="32" t="s">
        <v>66</v>
      </c>
      <c r="D115" s="36">
        <v>13</v>
      </c>
      <c r="E115" s="40" t="s">
        <v>67</v>
      </c>
      <c r="F115" s="41"/>
      <c r="G115" s="118" t="str">
        <f t="shared" si="6"/>
        <v>DataToZdRotork[3]</v>
      </c>
    </row>
    <row r="116" spans="1:7">
      <c r="A116" s="31" t="s">
        <v>68</v>
      </c>
      <c r="B116" s="1459"/>
      <c r="C116" s="32" t="s">
        <v>66</v>
      </c>
      <c r="D116" s="36">
        <v>14</v>
      </c>
      <c r="E116" s="40" t="s">
        <v>67</v>
      </c>
      <c r="F116" s="41"/>
      <c r="G116" s="118" t="str">
        <f t="shared" si="6"/>
        <v>DataToZdRotork[3]</v>
      </c>
    </row>
    <row r="117" spans="1:7">
      <c r="A117" s="31" t="s">
        <v>68</v>
      </c>
      <c r="B117" s="1460"/>
      <c r="C117" s="32" t="s">
        <v>66</v>
      </c>
      <c r="D117" s="36">
        <v>15</v>
      </c>
      <c r="E117" s="40" t="s">
        <v>67</v>
      </c>
      <c r="F117" s="41"/>
      <c r="G117" s="118" t="str">
        <f t="shared" si="6"/>
        <v>DataToZdRotork[3]</v>
      </c>
    </row>
    <row r="118" spans="1:7">
      <c r="A118" s="31" t="s">
        <v>68</v>
      </c>
      <c r="B118" s="32">
        <v>4</v>
      </c>
      <c r="C118" s="32" t="s">
        <v>64</v>
      </c>
      <c r="D118" s="36"/>
      <c r="E118" s="40" t="s">
        <v>67</v>
      </c>
      <c r="F118" s="41"/>
      <c r="G118" s="35" t="str">
        <f>"DataToZdRotork[" &amp; B118 &amp; "]"</f>
        <v>DataToZdRotork[4]</v>
      </c>
    </row>
    <row r="119" spans="1:7">
      <c r="A119" s="31" t="s">
        <v>68</v>
      </c>
      <c r="B119" s="32">
        <v>5</v>
      </c>
      <c r="C119" s="32" t="s">
        <v>64</v>
      </c>
      <c r="D119" s="36"/>
      <c r="E119" s="40" t="s">
        <v>67</v>
      </c>
      <c r="F119" s="41"/>
      <c r="G119" s="35" t="str">
        <f t="shared" ref="G119:G163" si="7">"DataToZdRotork[" &amp; B119 &amp; "]"</f>
        <v>DataToZdRotork[5]</v>
      </c>
    </row>
    <row r="120" spans="1:7">
      <c r="A120" s="31" t="s">
        <v>68</v>
      </c>
      <c r="B120" s="32">
        <v>6</v>
      </c>
      <c r="C120" s="32" t="s">
        <v>64</v>
      </c>
      <c r="D120" s="36"/>
      <c r="E120" s="40" t="s">
        <v>67</v>
      </c>
      <c r="F120" s="41"/>
      <c r="G120" s="35" t="str">
        <f t="shared" si="7"/>
        <v>DataToZdRotork[6]</v>
      </c>
    </row>
    <row r="121" spans="1:7">
      <c r="A121" s="31" t="s">
        <v>68</v>
      </c>
      <c r="B121" s="32">
        <v>7</v>
      </c>
      <c r="C121" s="32" t="s">
        <v>64</v>
      </c>
      <c r="D121" s="36"/>
      <c r="E121" s="40" t="s">
        <v>67</v>
      </c>
      <c r="F121" s="41"/>
      <c r="G121" s="35" t="str">
        <f t="shared" si="7"/>
        <v>DataToZdRotork[7]</v>
      </c>
    </row>
    <row r="122" spans="1:7">
      <c r="A122" s="31" t="s">
        <v>68</v>
      </c>
      <c r="B122" s="32">
        <v>8</v>
      </c>
      <c r="C122" s="32" t="s">
        <v>64</v>
      </c>
      <c r="D122" s="36"/>
      <c r="E122" s="40" t="s">
        <v>67</v>
      </c>
      <c r="F122" s="41"/>
      <c r="G122" s="35" t="str">
        <f t="shared" si="7"/>
        <v>DataToZdRotork[8]</v>
      </c>
    </row>
    <row r="123" spans="1:7">
      <c r="A123" s="31" t="s">
        <v>68</v>
      </c>
      <c r="B123" s="32">
        <v>9</v>
      </c>
      <c r="C123" s="32" t="s">
        <v>64</v>
      </c>
      <c r="D123" s="36"/>
      <c r="E123" s="40" t="s">
        <v>67</v>
      </c>
      <c r="F123" s="41"/>
      <c r="G123" s="35" t="str">
        <f t="shared" si="7"/>
        <v>DataToZdRotork[9]</v>
      </c>
    </row>
    <row r="124" spans="1:7">
      <c r="A124" s="31" t="s">
        <v>68</v>
      </c>
      <c r="B124" s="32">
        <v>10</v>
      </c>
      <c r="C124" s="32" t="s">
        <v>64</v>
      </c>
      <c r="D124" s="36"/>
      <c r="E124" s="40" t="s">
        <v>67</v>
      </c>
      <c r="F124" s="41"/>
      <c r="G124" s="35" t="str">
        <f t="shared" si="7"/>
        <v>DataToZdRotork[10]</v>
      </c>
    </row>
    <row r="125" spans="1:7">
      <c r="A125" s="31" t="s">
        <v>68</v>
      </c>
      <c r="B125" s="32">
        <v>11</v>
      </c>
      <c r="C125" s="32" t="s">
        <v>64</v>
      </c>
      <c r="D125" s="36"/>
      <c r="E125" s="40" t="s">
        <v>67</v>
      </c>
      <c r="F125" s="41"/>
      <c r="G125" s="35" t="str">
        <f t="shared" si="7"/>
        <v>DataToZdRotork[11]</v>
      </c>
    </row>
    <row r="126" spans="1:7">
      <c r="A126" s="31" t="s">
        <v>68</v>
      </c>
      <c r="B126" s="32">
        <v>12</v>
      </c>
      <c r="C126" s="32" t="s">
        <v>64</v>
      </c>
      <c r="D126" s="36"/>
      <c r="E126" s="40" t="s">
        <v>67</v>
      </c>
      <c r="F126" s="41"/>
      <c r="G126" s="35" t="str">
        <f t="shared" si="7"/>
        <v>DataToZdRotork[12]</v>
      </c>
    </row>
    <row r="127" spans="1:7">
      <c r="A127" s="31" t="s">
        <v>68</v>
      </c>
      <c r="B127" s="32">
        <v>13</v>
      </c>
      <c r="C127" s="32" t="s">
        <v>64</v>
      </c>
      <c r="D127" s="36"/>
      <c r="E127" s="40" t="s">
        <v>67</v>
      </c>
      <c r="F127" s="41"/>
      <c r="G127" s="35" t="str">
        <f t="shared" si="7"/>
        <v>DataToZdRotork[13]</v>
      </c>
    </row>
    <row r="128" spans="1:7">
      <c r="A128" s="31" t="s">
        <v>68</v>
      </c>
      <c r="B128" s="32">
        <v>14</v>
      </c>
      <c r="C128" s="32" t="s">
        <v>64</v>
      </c>
      <c r="D128" s="36"/>
      <c r="E128" s="40" t="s">
        <v>67</v>
      </c>
      <c r="F128" s="41"/>
      <c r="G128" s="35" t="str">
        <f t="shared" si="7"/>
        <v>DataToZdRotork[14]</v>
      </c>
    </row>
    <row r="129" spans="1:7">
      <c r="A129" s="31" t="s">
        <v>68</v>
      </c>
      <c r="B129" s="32">
        <v>15</v>
      </c>
      <c r="C129" s="32" t="s">
        <v>64</v>
      </c>
      <c r="D129" s="36"/>
      <c r="E129" s="40" t="s">
        <v>67</v>
      </c>
      <c r="F129" s="41"/>
      <c r="G129" s="35" t="str">
        <f t="shared" si="7"/>
        <v>DataToZdRotork[15]</v>
      </c>
    </row>
    <row r="130" spans="1:7">
      <c r="A130" s="31" t="s">
        <v>68</v>
      </c>
      <c r="B130" s="32">
        <v>16</v>
      </c>
      <c r="C130" s="32" t="s">
        <v>64</v>
      </c>
      <c r="D130" s="36"/>
      <c r="E130" s="40" t="s">
        <v>67</v>
      </c>
      <c r="F130" s="41"/>
      <c r="G130" s="35" t="str">
        <f t="shared" si="7"/>
        <v>DataToZdRotork[16]</v>
      </c>
    </row>
    <row r="131" spans="1:7">
      <c r="A131" s="31" t="s">
        <v>68</v>
      </c>
      <c r="B131" s="32">
        <v>17</v>
      </c>
      <c r="C131" s="32" t="s">
        <v>64</v>
      </c>
      <c r="D131" s="36"/>
      <c r="E131" s="40" t="s">
        <v>67</v>
      </c>
      <c r="F131" s="41"/>
      <c r="G131" s="35" t="str">
        <f t="shared" si="7"/>
        <v>DataToZdRotork[17]</v>
      </c>
    </row>
    <row r="132" spans="1:7">
      <c r="A132" s="31" t="s">
        <v>68</v>
      </c>
      <c r="B132" s="32">
        <v>18</v>
      </c>
      <c r="C132" s="32" t="s">
        <v>64</v>
      </c>
      <c r="D132" s="36"/>
      <c r="E132" s="40" t="s">
        <v>67</v>
      </c>
      <c r="F132" s="41"/>
      <c r="G132" s="35" t="str">
        <f t="shared" si="7"/>
        <v>DataToZdRotork[18]</v>
      </c>
    </row>
    <row r="133" spans="1:7">
      <c r="A133" s="31" t="s">
        <v>68</v>
      </c>
      <c r="B133" s="32">
        <v>19</v>
      </c>
      <c r="C133" s="32" t="s">
        <v>64</v>
      </c>
      <c r="D133" s="36"/>
      <c r="E133" s="40" t="s">
        <v>67</v>
      </c>
      <c r="F133" s="41"/>
      <c r="G133" s="35" t="str">
        <f t="shared" si="7"/>
        <v>DataToZdRotork[19]</v>
      </c>
    </row>
    <row r="134" spans="1:7">
      <c r="A134" s="31" t="s">
        <v>68</v>
      </c>
      <c r="B134" s="32">
        <v>20</v>
      </c>
      <c r="C134" s="32" t="s">
        <v>64</v>
      </c>
      <c r="D134" s="36"/>
      <c r="E134" s="40" t="s">
        <v>67</v>
      </c>
      <c r="F134" s="41"/>
      <c r="G134" s="35" t="str">
        <f t="shared" si="7"/>
        <v>DataToZdRotork[20]</v>
      </c>
    </row>
    <row r="135" spans="1:7">
      <c r="A135" s="31" t="s">
        <v>68</v>
      </c>
      <c r="B135" s="32">
        <v>21</v>
      </c>
      <c r="C135" s="32" t="s">
        <v>64</v>
      </c>
      <c r="D135" s="36"/>
      <c r="E135" s="40" t="s">
        <v>67</v>
      </c>
      <c r="F135" s="41"/>
      <c r="G135" s="35" t="str">
        <f t="shared" si="7"/>
        <v>DataToZdRotork[21]</v>
      </c>
    </row>
    <row r="136" spans="1:7">
      <c r="A136" s="31" t="s">
        <v>68</v>
      </c>
      <c r="B136" s="32">
        <v>22</v>
      </c>
      <c r="C136" s="32" t="s">
        <v>64</v>
      </c>
      <c r="D136" s="36"/>
      <c r="E136" s="40" t="s">
        <v>67</v>
      </c>
      <c r="F136" s="41"/>
      <c r="G136" s="35" t="str">
        <f t="shared" si="7"/>
        <v>DataToZdRotork[22]</v>
      </c>
    </row>
    <row r="137" spans="1:7">
      <c r="A137" s="31" t="s">
        <v>68</v>
      </c>
      <c r="B137" s="32">
        <v>23</v>
      </c>
      <c r="C137" s="32" t="s">
        <v>64</v>
      </c>
      <c r="D137" s="36"/>
      <c r="E137" s="40" t="s">
        <v>67</v>
      </c>
      <c r="F137" s="41"/>
      <c r="G137" s="35" t="str">
        <f t="shared" si="7"/>
        <v>DataToZdRotork[23]</v>
      </c>
    </row>
    <row r="138" spans="1:7">
      <c r="A138" s="31" t="s">
        <v>68</v>
      </c>
      <c r="B138" s="32">
        <v>24</v>
      </c>
      <c r="C138" s="32" t="s">
        <v>64</v>
      </c>
      <c r="D138" s="36"/>
      <c r="E138" s="40" t="s">
        <v>67</v>
      </c>
      <c r="F138" s="41"/>
      <c r="G138" s="35" t="str">
        <f t="shared" si="7"/>
        <v>DataToZdRotork[24]</v>
      </c>
    </row>
    <row r="139" spans="1:7">
      <c r="A139" s="31" t="s">
        <v>68</v>
      </c>
      <c r="B139" s="32">
        <v>25</v>
      </c>
      <c r="C139" s="32" t="s">
        <v>64</v>
      </c>
      <c r="D139" s="36"/>
      <c r="E139" s="40" t="s">
        <v>67</v>
      </c>
      <c r="F139" s="41"/>
      <c r="G139" s="35" t="str">
        <f t="shared" si="7"/>
        <v>DataToZdRotork[25]</v>
      </c>
    </row>
    <row r="140" spans="1:7">
      <c r="A140" s="31" t="s">
        <v>68</v>
      </c>
      <c r="B140" s="32">
        <v>26</v>
      </c>
      <c r="C140" s="32" t="s">
        <v>64</v>
      </c>
      <c r="D140" s="36"/>
      <c r="E140" s="40" t="s">
        <v>67</v>
      </c>
      <c r="F140" s="41"/>
      <c r="G140" s="35" t="str">
        <f t="shared" si="7"/>
        <v>DataToZdRotork[26]</v>
      </c>
    </row>
    <row r="141" spans="1:7">
      <c r="A141" s="31" t="s">
        <v>68</v>
      </c>
      <c r="B141" s="32">
        <v>27</v>
      </c>
      <c r="C141" s="32" t="s">
        <v>64</v>
      </c>
      <c r="D141" s="36"/>
      <c r="E141" s="40" t="s">
        <v>67</v>
      </c>
      <c r="F141" s="41"/>
      <c r="G141" s="35" t="str">
        <f t="shared" si="7"/>
        <v>DataToZdRotork[27]</v>
      </c>
    </row>
    <row r="142" spans="1:7">
      <c r="A142" s="31" t="s">
        <v>68</v>
      </c>
      <c r="B142" s="32">
        <v>28</v>
      </c>
      <c r="C142" s="32" t="s">
        <v>64</v>
      </c>
      <c r="D142" s="36"/>
      <c r="E142" s="40" t="s">
        <v>67</v>
      </c>
      <c r="F142" s="41"/>
      <c r="G142" s="35" t="str">
        <f t="shared" si="7"/>
        <v>DataToZdRotork[28]</v>
      </c>
    </row>
    <row r="143" spans="1:7">
      <c r="A143" s="31" t="s">
        <v>68</v>
      </c>
      <c r="B143" s="32">
        <v>29</v>
      </c>
      <c r="C143" s="32" t="s">
        <v>64</v>
      </c>
      <c r="D143" s="36"/>
      <c r="E143" s="40" t="s">
        <v>67</v>
      </c>
      <c r="F143" s="41"/>
      <c r="G143" s="35" t="str">
        <f t="shared" si="7"/>
        <v>DataToZdRotork[29]</v>
      </c>
    </row>
    <row r="144" spans="1:7">
      <c r="A144" s="31" t="s">
        <v>68</v>
      </c>
      <c r="B144" s="32">
        <v>30</v>
      </c>
      <c r="C144" s="32" t="s">
        <v>64</v>
      </c>
      <c r="D144" s="36"/>
      <c r="E144" s="40" t="s">
        <v>67</v>
      </c>
      <c r="F144" s="41"/>
      <c r="G144" s="35" t="str">
        <f t="shared" si="7"/>
        <v>DataToZdRotork[30]</v>
      </c>
    </row>
    <row r="145" spans="1:7">
      <c r="A145" s="31" t="s">
        <v>68</v>
      </c>
      <c r="B145" s="32">
        <v>31</v>
      </c>
      <c r="C145" s="32" t="s">
        <v>64</v>
      </c>
      <c r="D145" s="36"/>
      <c r="E145" s="40" t="s">
        <v>67</v>
      </c>
      <c r="F145" s="41"/>
      <c r="G145" s="35" t="str">
        <f t="shared" si="7"/>
        <v>DataToZdRotork[31]</v>
      </c>
    </row>
    <row r="146" spans="1:7">
      <c r="A146" s="31" t="s">
        <v>68</v>
      </c>
      <c r="B146" s="32">
        <v>32</v>
      </c>
      <c r="C146" s="32" t="s">
        <v>64</v>
      </c>
      <c r="D146" s="36"/>
      <c r="E146" s="40" t="s">
        <v>67</v>
      </c>
      <c r="F146" s="41"/>
      <c r="G146" s="35" t="str">
        <f t="shared" si="7"/>
        <v>DataToZdRotork[32]</v>
      </c>
    </row>
    <row r="147" spans="1:7">
      <c r="A147" s="31" t="s">
        <v>68</v>
      </c>
      <c r="B147" s="32">
        <v>33</v>
      </c>
      <c r="C147" s="32" t="s">
        <v>64</v>
      </c>
      <c r="D147" s="36"/>
      <c r="E147" s="40" t="s">
        <v>67</v>
      </c>
      <c r="F147" s="41"/>
      <c r="G147" s="35" t="str">
        <f t="shared" si="7"/>
        <v>DataToZdRotork[33]</v>
      </c>
    </row>
    <row r="148" spans="1:7">
      <c r="A148" s="31" t="s">
        <v>68</v>
      </c>
      <c r="B148" s="32">
        <v>34</v>
      </c>
      <c r="C148" s="32" t="s">
        <v>64</v>
      </c>
      <c r="D148" s="36"/>
      <c r="E148" s="40" t="s">
        <v>67</v>
      </c>
      <c r="F148" s="41"/>
      <c r="G148" s="35" t="str">
        <f t="shared" si="7"/>
        <v>DataToZdRotork[34]</v>
      </c>
    </row>
    <row r="149" spans="1:7">
      <c r="A149" s="31" t="s">
        <v>68</v>
      </c>
      <c r="B149" s="32">
        <v>35</v>
      </c>
      <c r="C149" s="32" t="s">
        <v>64</v>
      </c>
      <c r="D149" s="36"/>
      <c r="E149" s="40" t="s">
        <v>67</v>
      </c>
      <c r="F149" s="41"/>
      <c r="G149" s="35" t="str">
        <f t="shared" si="7"/>
        <v>DataToZdRotork[35]</v>
      </c>
    </row>
    <row r="150" spans="1:7">
      <c r="A150" s="31" t="s">
        <v>68</v>
      </c>
      <c r="B150" s="32">
        <v>36</v>
      </c>
      <c r="C150" s="32" t="s">
        <v>64</v>
      </c>
      <c r="D150" s="36"/>
      <c r="E150" s="40" t="s">
        <v>67</v>
      </c>
      <c r="F150" s="41"/>
      <c r="G150" s="35" t="str">
        <f t="shared" si="7"/>
        <v>DataToZdRotork[36]</v>
      </c>
    </row>
    <row r="151" spans="1:7">
      <c r="A151" s="31" t="s">
        <v>68</v>
      </c>
      <c r="B151" s="32">
        <v>37</v>
      </c>
      <c r="C151" s="32" t="s">
        <v>64</v>
      </c>
      <c r="D151" s="36"/>
      <c r="E151" s="40" t="s">
        <v>67</v>
      </c>
      <c r="F151" s="41"/>
      <c r="G151" s="35" t="str">
        <f t="shared" si="7"/>
        <v>DataToZdRotork[37]</v>
      </c>
    </row>
    <row r="152" spans="1:7">
      <c r="A152" s="31" t="s">
        <v>68</v>
      </c>
      <c r="B152" s="32">
        <v>38</v>
      </c>
      <c r="C152" s="32" t="s">
        <v>64</v>
      </c>
      <c r="D152" s="36"/>
      <c r="E152" s="40" t="s">
        <v>67</v>
      </c>
      <c r="F152" s="41"/>
      <c r="G152" s="35" t="str">
        <f t="shared" si="7"/>
        <v>DataToZdRotork[38]</v>
      </c>
    </row>
    <row r="153" spans="1:7">
      <c r="A153" s="31" t="s">
        <v>68</v>
      </c>
      <c r="B153" s="32">
        <v>39</v>
      </c>
      <c r="C153" s="32" t="s">
        <v>64</v>
      </c>
      <c r="D153" s="36"/>
      <c r="E153" s="40" t="s">
        <v>67</v>
      </c>
      <c r="F153" s="41"/>
      <c r="G153" s="35" t="str">
        <f t="shared" si="7"/>
        <v>DataToZdRotork[39]</v>
      </c>
    </row>
    <row r="154" spans="1:7">
      <c r="A154" s="31" t="s">
        <v>68</v>
      </c>
      <c r="B154" s="32">
        <v>40</v>
      </c>
      <c r="C154" s="32" t="s">
        <v>64</v>
      </c>
      <c r="D154" s="36"/>
      <c r="E154" s="40" t="s">
        <v>67</v>
      </c>
      <c r="F154" s="41"/>
      <c r="G154" s="35" t="str">
        <f t="shared" si="7"/>
        <v>DataToZdRotork[40]</v>
      </c>
    </row>
    <row r="155" spans="1:7">
      <c r="A155" s="31" t="s">
        <v>68</v>
      </c>
      <c r="B155" s="32">
        <v>41</v>
      </c>
      <c r="C155" s="32" t="s">
        <v>64</v>
      </c>
      <c r="D155" s="36"/>
      <c r="E155" s="40" t="s">
        <v>67</v>
      </c>
      <c r="F155" s="41"/>
      <c r="G155" s="35" t="str">
        <f t="shared" si="7"/>
        <v>DataToZdRotork[41]</v>
      </c>
    </row>
    <row r="156" spans="1:7">
      <c r="A156" s="31" t="s">
        <v>68</v>
      </c>
      <c r="B156" s="32">
        <v>42</v>
      </c>
      <c r="C156" s="32" t="s">
        <v>64</v>
      </c>
      <c r="D156" s="36"/>
      <c r="E156" s="40" t="s">
        <v>67</v>
      </c>
      <c r="F156" s="41"/>
      <c r="G156" s="35" t="str">
        <f t="shared" si="7"/>
        <v>DataToZdRotork[42]</v>
      </c>
    </row>
    <row r="157" spans="1:7">
      <c r="A157" s="31" t="s">
        <v>68</v>
      </c>
      <c r="B157" s="32">
        <v>43</v>
      </c>
      <c r="C157" s="32" t="s">
        <v>64</v>
      </c>
      <c r="D157" s="36"/>
      <c r="E157" s="40" t="s">
        <v>67</v>
      </c>
      <c r="F157" s="41"/>
      <c r="G157" s="35" t="str">
        <f t="shared" si="7"/>
        <v>DataToZdRotork[43]</v>
      </c>
    </row>
    <row r="158" spans="1:7">
      <c r="A158" s="31" t="s">
        <v>68</v>
      </c>
      <c r="B158" s="32">
        <v>44</v>
      </c>
      <c r="C158" s="32" t="s">
        <v>64</v>
      </c>
      <c r="D158" s="36"/>
      <c r="E158" s="40" t="s">
        <v>67</v>
      </c>
      <c r="F158" s="41"/>
      <c r="G158" s="35" t="str">
        <f t="shared" si="7"/>
        <v>DataToZdRotork[44]</v>
      </c>
    </row>
    <row r="159" spans="1:7">
      <c r="A159" s="31" t="s">
        <v>68</v>
      </c>
      <c r="B159" s="32">
        <v>45</v>
      </c>
      <c r="C159" s="32" t="s">
        <v>64</v>
      </c>
      <c r="D159" s="36"/>
      <c r="E159" s="40" t="s">
        <v>67</v>
      </c>
      <c r="F159" s="41"/>
      <c r="G159" s="35" t="str">
        <f t="shared" si="7"/>
        <v>DataToZdRotork[45]</v>
      </c>
    </row>
    <row r="160" spans="1:7">
      <c r="A160" s="31" t="s">
        <v>68</v>
      </c>
      <c r="B160" s="32">
        <v>46</v>
      </c>
      <c r="C160" s="32" t="s">
        <v>64</v>
      </c>
      <c r="D160" s="36"/>
      <c r="E160" s="40" t="s">
        <v>67</v>
      </c>
      <c r="F160" s="41"/>
      <c r="G160" s="35" t="str">
        <f t="shared" si="7"/>
        <v>DataToZdRotork[46]</v>
      </c>
    </row>
    <row r="161" spans="1:7">
      <c r="A161" s="31" t="s">
        <v>68</v>
      </c>
      <c r="B161" s="32">
        <v>47</v>
      </c>
      <c r="C161" s="32" t="s">
        <v>64</v>
      </c>
      <c r="D161" s="36"/>
      <c r="E161" s="40" t="s">
        <v>67</v>
      </c>
      <c r="F161" s="41"/>
      <c r="G161" s="35" t="str">
        <f t="shared" si="7"/>
        <v>DataToZdRotork[47]</v>
      </c>
    </row>
    <row r="162" spans="1:7">
      <c r="A162" s="31" t="s">
        <v>68</v>
      </c>
      <c r="B162" s="32">
        <v>48</v>
      </c>
      <c r="C162" s="32" t="s">
        <v>64</v>
      </c>
      <c r="D162" s="36"/>
      <c r="E162" s="40" t="s">
        <v>67</v>
      </c>
      <c r="F162" s="41"/>
      <c r="G162" s="35" t="str">
        <f t="shared" si="7"/>
        <v>DataToZdRotork[48]</v>
      </c>
    </row>
    <row r="163" spans="1:7" ht="15.75" thickBot="1">
      <c r="A163" s="49" t="s">
        <v>68</v>
      </c>
      <c r="B163" s="50">
        <v>49</v>
      </c>
      <c r="C163" s="50" t="s">
        <v>64</v>
      </c>
      <c r="D163" s="51"/>
      <c r="E163" s="52" t="s">
        <v>67</v>
      </c>
      <c r="F163" s="53"/>
      <c r="G163" s="35" t="str">
        <f t="shared" si="7"/>
        <v>DataToZdRotork[49]</v>
      </c>
    </row>
  </sheetData>
  <mergeCells count="13">
    <mergeCell ref="B102:B117"/>
    <mergeCell ref="A2:F2"/>
    <mergeCell ref="B4:B19"/>
    <mergeCell ref="G4:G19"/>
    <mergeCell ref="B20:B35"/>
    <mergeCell ref="G20:G35"/>
    <mergeCell ref="B36:B51"/>
    <mergeCell ref="G36:G51"/>
    <mergeCell ref="H36:H51"/>
    <mergeCell ref="I36:I51"/>
    <mergeCell ref="A68:F68"/>
    <mergeCell ref="B70:B85"/>
    <mergeCell ref="B86:B10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AD7FC-8454-4620-811E-7CAAAEE172AE}">
  <sheetPr codeName="Лист15">
    <tabColor theme="8" tint="0.39997558519241921"/>
  </sheetPr>
  <dimension ref="A1:K163"/>
  <sheetViews>
    <sheetView workbookViewId="0">
      <selection activeCell="E18" sqref="E4:E18"/>
    </sheetView>
  </sheetViews>
  <sheetFormatPr defaultRowHeight="15"/>
  <cols>
    <col min="1" max="1" width="13.85546875" bestFit="1" customWidth="1"/>
    <col min="3" max="3" width="12.85546875" bestFit="1" customWidth="1"/>
    <col min="5" max="5" width="83.140625" bestFit="1" customWidth="1"/>
    <col min="6" max="6" width="13.42578125" bestFit="1" customWidth="1"/>
    <col min="7" max="7" width="22.7109375" bestFit="1" customWidth="1"/>
    <col min="8" max="8" width="21.85546875" bestFit="1" customWidth="1"/>
  </cols>
  <sheetData>
    <row r="1" spans="1:11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11" ht="15.75" thickBot="1">
      <c r="A2" s="1455" t="s">
        <v>355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11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"DataFromStendPrich1[" &amp; B3-50 &amp; "]"</f>
        <v>DataFromStendPrich1[0]</v>
      </c>
      <c r="H3" s="35" t="s">
        <v>104</v>
      </c>
      <c r="I3" s="117">
        <f>B3-50</f>
        <v>0</v>
      </c>
      <c r="J3" t="s">
        <v>350</v>
      </c>
      <c r="K3" t="s">
        <v>347</v>
      </c>
    </row>
    <row r="4" spans="1:11">
      <c r="A4" s="31" t="s">
        <v>63</v>
      </c>
      <c r="B4" s="1467">
        <v>51</v>
      </c>
      <c r="C4" s="36" t="s">
        <v>66</v>
      </c>
      <c r="D4" s="37">
        <v>0</v>
      </c>
      <c r="E4" s="40" t="str">
        <f>"Стендер " &amp; J$3 &amp;". " &amp; K3</f>
        <v>Стендер СТ1. Подключен к манифольду</v>
      </c>
      <c r="F4" s="39"/>
      <c r="G4" s="1454" t="str">
        <f t="shared" ref="G4:G67" si="0">"DataFromStendPrich1[" &amp; B4-50 &amp; "]"</f>
        <v>DataFromStendPrich1[1]</v>
      </c>
      <c r="H4" t="s">
        <v>357</v>
      </c>
      <c r="I4" t="str">
        <f>B$4-50&amp;"."&amp;D4</f>
        <v>1.0</v>
      </c>
      <c r="J4" t="s">
        <v>351</v>
      </c>
      <c r="K4" t="s">
        <v>348</v>
      </c>
    </row>
    <row r="5" spans="1:11">
      <c r="A5" s="31" t="s">
        <v>63</v>
      </c>
      <c r="B5" s="1467"/>
      <c r="C5" s="36" t="s">
        <v>66</v>
      </c>
      <c r="D5" s="37">
        <v>1</v>
      </c>
      <c r="E5" s="40" t="str">
        <f>"Стендер " &amp; J$3 &amp;". " &amp; K4</f>
        <v>Стендер СТ1. В движении</v>
      </c>
      <c r="F5" s="39"/>
      <c r="G5" s="1454" t="str">
        <f t="shared" si="0"/>
        <v>DataFromStendPrich1[-50]</v>
      </c>
      <c r="H5" t="s">
        <v>358</v>
      </c>
      <c r="I5" t="str">
        <f t="shared" ref="I5:I19" si="1">B$4-50&amp;"."&amp;D5</f>
        <v>1.1</v>
      </c>
      <c r="J5" t="s">
        <v>352</v>
      </c>
      <c r="K5" t="s">
        <v>349</v>
      </c>
    </row>
    <row r="6" spans="1:11">
      <c r="A6" s="31" t="s">
        <v>63</v>
      </c>
      <c r="B6" s="1467"/>
      <c r="C6" s="36" t="s">
        <v>66</v>
      </c>
      <c r="D6" s="37">
        <v>2</v>
      </c>
      <c r="E6" s="40" t="str">
        <f>"Стендер " &amp; J$3 &amp;". " &amp; K5</f>
        <v>Стендер СТ1. Гаражное положение</v>
      </c>
      <c r="F6" s="39"/>
      <c r="G6" s="1454" t="str">
        <f t="shared" si="0"/>
        <v>DataFromStendPrich1[-50]</v>
      </c>
      <c r="H6" t="s">
        <v>359</v>
      </c>
      <c r="I6" t="str">
        <f t="shared" si="1"/>
        <v>1.2</v>
      </c>
      <c r="J6" t="s">
        <v>353</v>
      </c>
    </row>
    <row r="7" spans="1:11">
      <c r="A7" s="31" t="s">
        <v>63</v>
      </c>
      <c r="B7" s="1467"/>
      <c r="C7" s="36" t="s">
        <v>66</v>
      </c>
      <c r="D7" s="37">
        <v>3</v>
      </c>
      <c r="E7" s="40" t="str">
        <f>"Стендер " &amp; J$4 &amp;". " &amp; K3</f>
        <v>Стендер СТ2. Подключен к манифольду</v>
      </c>
      <c r="F7" s="39"/>
      <c r="G7" s="1454" t="str">
        <f t="shared" si="0"/>
        <v>DataFromStendPrich1[-50]</v>
      </c>
      <c r="H7" t="s">
        <v>362</v>
      </c>
      <c r="I7" t="str">
        <f t="shared" si="1"/>
        <v>1.3</v>
      </c>
      <c r="J7" t="s">
        <v>354</v>
      </c>
    </row>
    <row r="8" spans="1:11">
      <c r="A8" s="31" t="s">
        <v>63</v>
      </c>
      <c r="B8" s="1467"/>
      <c r="C8" s="36" t="s">
        <v>66</v>
      </c>
      <c r="D8" s="37">
        <v>4</v>
      </c>
      <c r="E8" s="40" t="str">
        <f t="shared" ref="E8:E9" si="2">"Стендер " &amp; J$4 &amp;". " &amp; K4</f>
        <v>Стендер СТ2. В движении</v>
      </c>
      <c r="F8" s="39"/>
      <c r="G8" s="1454" t="str">
        <f t="shared" si="0"/>
        <v>DataFromStendPrich1[-50]</v>
      </c>
      <c r="H8" t="s">
        <v>360</v>
      </c>
      <c r="I8" t="str">
        <f t="shared" si="1"/>
        <v>1.4</v>
      </c>
    </row>
    <row r="9" spans="1:11">
      <c r="A9" s="31" t="s">
        <v>63</v>
      </c>
      <c r="B9" s="1467"/>
      <c r="C9" s="36" t="s">
        <v>66</v>
      </c>
      <c r="D9" s="37">
        <v>5</v>
      </c>
      <c r="E9" s="40" t="str">
        <f t="shared" si="2"/>
        <v>Стендер СТ2. Гаражное положение</v>
      </c>
      <c r="F9" s="39"/>
      <c r="G9" s="1454" t="str">
        <f t="shared" si="0"/>
        <v>DataFromStendPrich1[-50]</v>
      </c>
      <c r="H9" t="s">
        <v>361</v>
      </c>
      <c r="I9" t="str">
        <f t="shared" si="1"/>
        <v>1.5</v>
      </c>
    </row>
    <row r="10" spans="1:11">
      <c r="A10" s="31" t="s">
        <v>63</v>
      </c>
      <c r="B10" s="1467"/>
      <c r="C10" s="36" t="s">
        <v>66</v>
      </c>
      <c r="D10" s="37">
        <v>6</v>
      </c>
      <c r="E10" s="40" t="str">
        <f>"Стендер " &amp; J$5 &amp;". " &amp; K3</f>
        <v>Стендер СТ3. Подключен к манифольду</v>
      </c>
      <c r="F10" s="39"/>
      <c r="G10" s="1454" t="str">
        <f t="shared" si="0"/>
        <v>DataFromStendPrich1[-50]</v>
      </c>
      <c r="H10" t="s">
        <v>363</v>
      </c>
      <c r="I10" t="str">
        <f t="shared" si="1"/>
        <v>1.6</v>
      </c>
    </row>
    <row r="11" spans="1:11">
      <c r="A11" s="31" t="s">
        <v>63</v>
      </c>
      <c r="B11" s="1467"/>
      <c r="C11" s="36" t="s">
        <v>66</v>
      </c>
      <c r="D11" s="37">
        <v>7</v>
      </c>
      <c r="E11" s="40" t="str">
        <f t="shared" ref="E11:E12" si="3">"Стендер " &amp; J$5 &amp;". " &amp; K4</f>
        <v>Стендер СТ3. В движении</v>
      </c>
      <c r="F11" s="39"/>
      <c r="G11" s="1454" t="str">
        <f t="shared" si="0"/>
        <v>DataFromStendPrich1[-50]</v>
      </c>
      <c r="H11" t="s">
        <v>364</v>
      </c>
      <c r="I11" t="str">
        <f t="shared" si="1"/>
        <v>1.7</v>
      </c>
    </row>
    <row r="12" spans="1:11">
      <c r="A12" s="31" t="s">
        <v>63</v>
      </c>
      <c r="B12" s="1467"/>
      <c r="C12" s="36" t="s">
        <v>66</v>
      </c>
      <c r="D12" s="36">
        <v>8</v>
      </c>
      <c r="E12" s="40" t="str">
        <f t="shared" si="3"/>
        <v>Стендер СТ3. Гаражное положение</v>
      </c>
      <c r="F12" s="41"/>
      <c r="G12" s="1454" t="str">
        <f t="shared" si="0"/>
        <v>DataFromStendPrich1[-50]</v>
      </c>
      <c r="H12" t="s">
        <v>365</v>
      </c>
      <c r="I12" t="str">
        <f t="shared" si="1"/>
        <v>1.8</v>
      </c>
    </row>
    <row r="13" spans="1:11">
      <c r="A13" s="31" t="s">
        <v>63</v>
      </c>
      <c r="B13" s="1467"/>
      <c r="C13" s="36" t="s">
        <v>66</v>
      </c>
      <c r="D13" s="36">
        <v>9</v>
      </c>
      <c r="E13" s="40" t="str">
        <f>"Стендер " &amp; J$6 &amp;". " &amp; K3</f>
        <v>Стендер СТ4. Подключен к манифольду</v>
      </c>
      <c r="F13" s="41"/>
      <c r="G13" s="1454" t="str">
        <f t="shared" si="0"/>
        <v>DataFromStendPrich1[-50]</v>
      </c>
      <c r="H13" t="s">
        <v>366</v>
      </c>
      <c r="I13" t="str">
        <f t="shared" si="1"/>
        <v>1.9</v>
      </c>
    </row>
    <row r="14" spans="1:11">
      <c r="A14" s="31" t="s">
        <v>63</v>
      </c>
      <c r="B14" s="1467"/>
      <c r="C14" s="36" t="s">
        <v>66</v>
      </c>
      <c r="D14" s="36">
        <v>10</v>
      </c>
      <c r="E14" s="40" t="str">
        <f t="shared" ref="E14:E15" si="4">"Стендер " &amp; J$6 &amp;". " &amp; K4</f>
        <v>Стендер СТ4. В движении</v>
      </c>
      <c r="F14" s="41"/>
      <c r="G14" s="1454" t="str">
        <f t="shared" si="0"/>
        <v>DataFromStendPrich1[-50]</v>
      </c>
      <c r="H14" t="s">
        <v>367</v>
      </c>
      <c r="I14" t="str">
        <f t="shared" si="1"/>
        <v>1.10</v>
      </c>
    </row>
    <row r="15" spans="1:11">
      <c r="A15" s="31" t="s">
        <v>63</v>
      </c>
      <c r="B15" s="1467"/>
      <c r="C15" s="36" t="s">
        <v>66</v>
      </c>
      <c r="D15" s="36">
        <v>11</v>
      </c>
      <c r="E15" s="40" t="str">
        <f t="shared" si="4"/>
        <v>Стендер СТ4. Гаражное положение</v>
      </c>
      <c r="F15" s="41"/>
      <c r="G15" s="1454" t="str">
        <f t="shared" si="0"/>
        <v>DataFromStendPrich1[-50]</v>
      </c>
      <c r="H15" t="s">
        <v>368</v>
      </c>
      <c r="I15" t="str">
        <f t="shared" si="1"/>
        <v>1.11</v>
      </c>
    </row>
    <row r="16" spans="1:11">
      <c r="A16" s="31" t="s">
        <v>63</v>
      </c>
      <c r="B16" s="1467"/>
      <c r="C16" s="36" t="s">
        <v>66</v>
      </c>
      <c r="D16" s="36">
        <v>12</v>
      </c>
      <c r="E16" s="40" t="str">
        <f>"Стендер " &amp; J$7 &amp;". " &amp; K3</f>
        <v>Стендер СТ5. Подключен к манифольду</v>
      </c>
      <c r="F16" s="41"/>
      <c r="G16" s="1454" t="str">
        <f t="shared" si="0"/>
        <v>DataFromStendPrich1[-50]</v>
      </c>
      <c r="H16" t="s">
        <v>369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tr">
        <f t="shared" ref="E17:E18" si="5">"Стендер " &amp; J$7 &amp;". " &amp; K4</f>
        <v>Стендер СТ5. В движении</v>
      </c>
      <c r="F17" s="41"/>
      <c r="G17" s="1454" t="str">
        <f t="shared" si="0"/>
        <v>DataFromStendPrich1[-50]</v>
      </c>
      <c r="H17" t="s">
        <v>370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tr">
        <f t="shared" si="5"/>
        <v>Стендер СТ5. Гаражное положение</v>
      </c>
      <c r="F18" s="41"/>
      <c r="G18" s="1454" t="str">
        <f t="shared" si="0"/>
        <v>DataFromStendPrich1[-50]</v>
      </c>
      <c r="H18" t="s">
        <v>371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67</v>
      </c>
      <c r="F19" s="41"/>
      <c r="G19" s="1454" t="str">
        <f t="shared" si="0"/>
        <v>DataFromStendPrich1[-50]</v>
      </c>
      <c r="H19" t="s">
        <v>244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67</v>
      </c>
      <c r="F20" s="34"/>
      <c r="G20" s="1454" t="str">
        <f t="shared" si="0"/>
        <v>DataFromStendPrich1[2]</v>
      </c>
      <c r="H20" s="1471"/>
      <c r="I20" s="1471"/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67</v>
      </c>
      <c r="F21" s="34"/>
      <c r="G21" s="1454" t="str">
        <f t="shared" si="0"/>
        <v>DataFromStendPrich1[-50]</v>
      </c>
      <c r="H21" s="1471"/>
      <c r="I21" s="1471"/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67</v>
      </c>
      <c r="F22" s="34"/>
      <c r="G22" s="1454" t="str">
        <f t="shared" si="0"/>
        <v>DataFromStendPrich1[-50]</v>
      </c>
      <c r="H22" s="1471"/>
      <c r="I22" s="1471"/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67</v>
      </c>
      <c r="F23" s="34"/>
      <c r="G23" s="1454" t="str">
        <f t="shared" si="0"/>
        <v>DataFromStendPrich1[-50]</v>
      </c>
      <c r="H23" s="1471"/>
      <c r="I23" s="1471"/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67</v>
      </c>
      <c r="F24" s="34"/>
      <c r="G24" s="1454" t="str">
        <f t="shared" si="0"/>
        <v>DataFromStendPrich1[-50]</v>
      </c>
      <c r="H24" s="1471"/>
      <c r="I24" s="1471"/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67</v>
      </c>
      <c r="F25" s="34"/>
      <c r="G25" s="1454" t="str">
        <f t="shared" si="0"/>
        <v>DataFromStendPrich1[-50]</v>
      </c>
      <c r="H25" s="1471"/>
      <c r="I25" s="1471"/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67</v>
      </c>
      <c r="F26" s="34"/>
      <c r="G26" s="1454" t="str">
        <f t="shared" si="0"/>
        <v>DataFromStendPrich1[-50]</v>
      </c>
      <c r="H26" s="1471"/>
      <c r="I26" s="1471"/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67</v>
      </c>
      <c r="F27" s="34"/>
      <c r="G27" s="1454" t="str">
        <f t="shared" si="0"/>
        <v>DataFromStendPrich1[-50]</v>
      </c>
      <c r="H27" s="1471"/>
      <c r="I27" s="1471"/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67</v>
      </c>
      <c r="F28" s="34"/>
      <c r="G28" s="1454" t="str">
        <f t="shared" si="0"/>
        <v>DataFromStendPrich1[-50]</v>
      </c>
      <c r="H28" s="1471"/>
      <c r="I28" s="1471"/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67</v>
      </c>
      <c r="F29" s="34"/>
      <c r="G29" s="1454" t="str">
        <f t="shared" si="0"/>
        <v>DataFromStendPrich1[-50]</v>
      </c>
      <c r="H29" s="1471"/>
      <c r="I29" s="1471"/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67</v>
      </c>
      <c r="F30" s="34"/>
      <c r="G30" s="1454" t="str">
        <f t="shared" si="0"/>
        <v>DataFromStendPrich1[-50]</v>
      </c>
      <c r="H30" s="1471"/>
      <c r="I30" s="1471"/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67</v>
      </c>
      <c r="F31" s="34"/>
      <c r="G31" s="1454" t="str">
        <f t="shared" si="0"/>
        <v>DataFromStendPrich1[-50]</v>
      </c>
      <c r="H31" s="1471"/>
      <c r="I31" s="1471"/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67</v>
      </c>
      <c r="F32" s="34"/>
      <c r="G32" s="1454" t="str">
        <f t="shared" si="0"/>
        <v>DataFromStendPrich1[-50]</v>
      </c>
      <c r="H32" s="1471"/>
      <c r="I32" s="1471"/>
    </row>
    <row r="33" spans="1:9">
      <c r="A33" s="31" t="s">
        <v>63</v>
      </c>
      <c r="B33" s="1467"/>
      <c r="C33" s="32" t="s">
        <v>66</v>
      </c>
      <c r="D33" s="32">
        <v>13</v>
      </c>
      <c r="E33" s="40" t="s">
        <v>67</v>
      </c>
      <c r="F33" s="34"/>
      <c r="G33" s="1454" t="str">
        <f t="shared" si="0"/>
        <v>DataFromStendPrich1[-50]</v>
      </c>
      <c r="H33" s="1471"/>
      <c r="I33" s="1471"/>
    </row>
    <row r="34" spans="1:9">
      <c r="A34" s="31" t="s">
        <v>63</v>
      </c>
      <c r="B34" s="1467"/>
      <c r="C34" s="32" t="s">
        <v>66</v>
      </c>
      <c r="D34" s="32">
        <v>14</v>
      </c>
      <c r="E34" s="40" t="s">
        <v>67</v>
      </c>
      <c r="F34" s="34"/>
      <c r="G34" s="1454" t="str">
        <f t="shared" si="0"/>
        <v>DataFromStendPrich1[-50]</v>
      </c>
      <c r="H34" s="1471"/>
      <c r="I34" s="1471"/>
    </row>
    <row r="35" spans="1:9">
      <c r="A35" s="31" t="s">
        <v>63</v>
      </c>
      <c r="B35" s="1467"/>
      <c r="C35" s="32" t="s">
        <v>66</v>
      </c>
      <c r="D35" s="32">
        <v>15</v>
      </c>
      <c r="E35" s="40" t="s">
        <v>67</v>
      </c>
      <c r="F35" s="34"/>
      <c r="G35" s="1454" t="str">
        <f t="shared" si="0"/>
        <v>DataFromStendPrich1[-50]</v>
      </c>
      <c r="H35" s="1471"/>
      <c r="I35" s="1471"/>
    </row>
    <row r="36" spans="1:9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DataFromStendPrich1[3]</v>
      </c>
      <c r="H36" s="1471"/>
      <c r="I36" s="1471"/>
    </row>
    <row r="37" spans="1:9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DataFromStendPrich1[-50]</v>
      </c>
      <c r="H37" s="1471"/>
      <c r="I37" s="1471"/>
    </row>
    <row r="38" spans="1:9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DataFromStendPrich1[-50]</v>
      </c>
      <c r="H38" s="1471"/>
      <c r="I38" s="1471"/>
    </row>
    <row r="39" spans="1:9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DataFromStendPrich1[-50]</v>
      </c>
      <c r="H39" s="1471"/>
      <c r="I39" s="1471"/>
    </row>
    <row r="40" spans="1:9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DataFromStendPrich1[-50]</v>
      </c>
      <c r="H40" s="1471"/>
      <c r="I40" s="1471"/>
    </row>
    <row r="41" spans="1:9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DataFromStendPrich1[-50]</v>
      </c>
      <c r="H41" s="1471"/>
      <c r="I41" s="1471"/>
    </row>
    <row r="42" spans="1:9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DataFromStendPrich1[-50]</v>
      </c>
      <c r="H42" s="1471"/>
      <c r="I42" s="1471"/>
    </row>
    <row r="43" spans="1:9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DataFromStendPrich1[-50]</v>
      </c>
      <c r="H43" s="1471"/>
      <c r="I43" s="1471"/>
    </row>
    <row r="44" spans="1:9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DataFromStendPrich1[-50]</v>
      </c>
      <c r="H44" s="1471"/>
      <c r="I44" s="1471"/>
    </row>
    <row r="45" spans="1:9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DataFromStendPrich1[-50]</v>
      </c>
      <c r="H45" s="1471"/>
      <c r="I45" s="1471"/>
    </row>
    <row r="46" spans="1:9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DataFromStendPrich1[-50]</v>
      </c>
      <c r="H46" s="1471"/>
      <c r="I46" s="1471"/>
    </row>
    <row r="47" spans="1:9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DataFromStendPrich1[-50]</v>
      </c>
      <c r="H47" s="1471"/>
      <c r="I47" s="1471"/>
    </row>
    <row r="48" spans="1:9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DataFromStendPrich1[-50]</v>
      </c>
      <c r="H48" s="1471"/>
      <c r="I48" s="1471"/>
    </row>
    <row r="49" spans="1:9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DataFromStendPrich1[-50]</v>
      </c>
      <c r="H49" s="1471"/>
      <c r="I49" s="1471"/>
    </row>
    <row r="50" spans="1:9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DataFromStendPrich1[-50]</v>
      </c>
      <c r="H50" s="1471"/>
      <c r="I50" s="1471"/>
    </row>
    <row r="51" spans="1:9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DataFromStendPrich1[-50]</v>
      </c>
      <c r="H51" s="1471"/>
      <c r="I51" s="1471"/>
    </row>
    <row r="52" spans="1:9">
      <c r="A52" s="31" t="s">
        <v>63</v>
      </c>
      <c r="B52" s="36">
        <v>54</v>
      </c>
      <c r="C52" s="36" t="s">
        <v>159</v>
      </c>
      <c r="D52" s="36"/>
      <c r="E52" s="40" t="s">
        <v>67</v>
      </c>
      <c r="F52" s="34"/>
      <c r="G52" s="35" t="str">
        <f t="shared" si="0"/>
        <v>DataFromStendPrich1[4]</v>
      </c>
    </row>
    <row r="53" spans="1:9">
      <c r="A53" s="31" t="s">
        <v>63</v>
      </c>
      <c r="B53" s="36">
        <v>56</v>
      </c>
      <c r="C53" s="36" t="s">
        <v>159</v>
      </c>
      <c r="D53" s="36"/>
      <c r="E53" s="40" t="s">
        <v>67</v>
      </c>
      <c r="F53" s="34"/>
      <c r="G53" s="35" t="str">
        <f t="shared" si="0"/>
        <v>DataFromStendPrich1[6]</v>
      </c>
    </row>
    <row r="54" spans="1:9">
      <c r="A54" s="31" t="s">
        <v>63</v>
      </c>
      <c r="B54" s="36">
        <v>58</v>
      </c>
      <c r="C54" s="36" t="s">
        <v>159</v>
      </c>
      <c r="D54" s="36"/>
      <c r="E54" s="40" t="s">
        <v>67</v>
      </c>
      <c r="F54" s="34"/>
      <c r="G54" s="35" t="str">
        <f t="shared" si="0"/>
        <v>DataFromStendPrich1[8]</v>
      </c>
    </row>
    <row r="55" spans="1:9">
      <c r="A55" s="31" t="s">
        <v>63</v>
      </c>
      <c r="B55" s="36">
        <v>60</v>
      </c>
      <c r="C55" s="36" t="s">
        <v>159</v>
      </c>
      <c r="D55" s="36"/>
      <c r="E55" s="40" t="s">
        <v>67</v>
      </c>
      <c r="F55" s="34"/>
      <c r="G55" s="35" t="str">
        <f t="shared" si="0"/>
        <v>DataFromStendPrich1[10]</v>
      </c>
    </row>
    <row r="56" spans="1:9">
      <c r="A56" s="31" t="s">
        <v>63</v>
      </c>
      <c r="B56" s="36">
        <v>62</v>
      </c>
      <c r="C56" s="36" t="s">
        <v>159</v>
      </c>
      <c r="D56" s="36"/>
      <c r="E56" s="40" t="s">
        <v>67</v>
      </c>
      <c r="F56" s="34"/>
      <c r="G56" s="35" t="str">
        <f t="shared" si="0"/>
        <v>DataFromStendPrich1[12]</v>
      </c>
    </row>
    <row r="57" spans="1:9">
      <c r="A57" s="31" t="s">
        <v>63</v>
      </c>
      <c r="B57" s="36">
        <v>64</v>
      </c>
      <c r="C57" s="36" t="s">
        <v>159</v>
      </c>
      <c r="D57" s="36"/>
      <c r="E57" s="40" t="s">
        <v>67</v>
      </c>
      <c r="F57" s="34"/>
      <c r="G57" s="35" t="str">
        <f t="shared" si="0"/>
        <v>DataFromStendPrich1[14]</v>
      </c>
    </row>
    <row r="58" spans="1:9">
      <c r="A58" s="31" t="s">
        <v>63</v>
      </c>
      <c r="B58" s="36">
        <v>66</v>
      </c>
      <c r="C58" s="36" t="s">
        <v>159</v>
      </c>
      <c r="D58" s="36"/>
      <c r="E58" s="40" t="s">
        <v>67</v>
      </c>
      <c r="F58" s="42"/>
      <c r="G58" s="35" t="str">
        <f t="shared" si="0"/>
        <v>DataFromStendPrich1[16]</v>
      </c>
    </row>
    <row r="59" spans="1:9">
      <c r="A59" s="31" t="s">
        <v>63</v>
      </c>
      <c r="B59" s="36">
        <v>68</v>
      </c>
      <c r="C59" s="36" t="s">
        <v>159</v>
      </c>
      <c r="D59" s="36"/>
      <c r="E59" s="40" t="s">
        <v>67</v>
      </c>
      <c r="F59" s="42"/>
      <c r="G59" s="35" t="str">
        <f t="shared" si="0"/>
        <v>DataFromStendPrich1[18]</v>
      </c>
    </row>
    <row r="60" spans="1:9">
      <c r="A60" s="31" t="s">
        <v>63</v>
      </c>
      <c r="B60" s="36">
        <v>70</v>
      </c>
      <c r="C60" s="36" t="s">
        <v>159</v>
      </c>
      <c r="D60" s="36"/>
      <c r="E60" s="40" t="s">
        <v>67</v>
      </c>
      <c r="F60" s="42"/>
      <c r="G60" s="35" t="str">
        <f t="shared" si="0"/>
        <v>DataFromStendPrich1[20]</v>
      </c>
    </row>
    <row r="61" spans="1:9">
      <c r="A61" s="31" t="s">
        <v>63</v>
      </c>
      <c r="B61" s="36">
        <v>72</v>
      </c>
      <c r="C61" s="36" t="s">
        <v>159</v>
      </c>
      <c r="D61" s="36"/>
      <c r="E61" s="40" t="s">
        <v>67</v>
      </c>
      <c r="F61" s="42"/>
      <c r="G61" s="35" t="str">
        <f t="shared" si="0"/>
        <v>DataFromStendPrich1[22]</v>
      </c>
    </row>
    <row r="62" spans="1:9">
      <c r="A62" s="31" t="s">
        <v>63</v>
      </c>
      <c r="B62" s="36">
        <v>74</v>
      </c>
      <c r="C62" s="36" t="s">
        <v>159</v>
      </c>
      <c r="D62" s="36"/>
      <c r="E62" s="40" t="s">
        <v>67</v>
      </c>
      <c r="F62" s="42"/>
      <c r="G62" s="35" t="str">
        <f t="shared" si="0"/>
        <v>DataFromStendPrich1[24]</v>
      </c>
    </row>
    <row r="63" spans="1:9">
      <c r="A63" s="31" t="s">
        <v>63</v>
      </c>
      <c r="B63" s="36">
        <v>76</v>
      </c>
      <c r="C63" s="36" t="s">
        <v>159</v>
      </c>
      <c r="D63" s="36"/>
      <c r="E63" s="40" t="s">
        <v>67</v>
      </c>
      <c r="F63" s="42"/>
      <c r="G63" s="35" t="str">
        <f t="shared" si="0"/>
        <v>DataFromStendPrich1[26]</v>
      </c>
    </row>
    <row r="64" spans="1:9">
      <c r="A64" s="31" t="s">
        <v>63</v>
      </c>
      <c r="B64" s="36">
        <v>78</v>
      </c>
      <c r="C64" s="36" t="s">
        <v>159</v>
      </c>
      <c r="D64" s="36"/>
      <c r="E64" s="40" t="s">
        <v>67</v>
      </c>
      <c r="F64" s="42"/>
      <c r="G64" s="35" t="str">
        <f t="shared" si="0"/>
        <v>DataFromStendPrich1[28]</v>
      </c>
    </row>
    <row r="65" spans="1:9">
      <c r="A65" s="31" t="s">
        <v>63</v>
      </c>
      <c r="B65" s="36">
        <v>80</v>
      </c>
      <c r="C65" s="36" t="s">
        <v>159</v>
      </c>
      <c r="D65" s="36"/>
      <c r="E65" s="40" t="s">
        <v>67</v>
      </c>
      <c r="F65" s="42"/>
      <c r="G65" s="35" t="str">
        <f t="shared" si="0"/>
        <v>DataFromStendPrich1[30]</v>
      </c>
    </row>
    <row r="66" spans="1:9">
      <c r="A66" s="31" t="s">
        <v>63</v>
      </c>
      <c r="B66" s="36">
        <v>82</v>
      </c>
      <c r="C66" s="36" t="s">
        <v>159</v>
      </c>
      <c r="D66" s="36"/>
      <c r="E66" s="40" t="s">
        <v>67</v>
      </c>
      <c r="F66" s="43"/>
      <c r="G66" s="35" t="str">
        <f t="shared" si="0"/>
        <v>DataFromStendPrich1[32]</v>
      </c>
    </row>
    <row r="67" spans="1:9" ht="15.75" thickBot="1">
      <c r="A67" s="31" t="s">
        <v>63</v>
      </c>
      <c r="B67" s="36">
        <v>83</v>
      </c>
      <c r="C67" s="36" t="s">
        <v>64</v>
      </c>
      <c r="D67" s="36"/>
      <c r="E67" s="40" t="s">
        <v>67</v>
      </c>
      <c r="F67" s="43"/>
      <c r="G67" s="35" t="str">
        <f t="shared" si="0"/>
        <v>DataFromStendPrich1[33]</v>
      </c>
    </row>
    <row r="68" spans="1:9" ht="15.75" thickBot="1">
      <c r="A68" s="1469" t="s">
        <v>356</v>
      </c>
      <c r="B68" s="1465"/>
      <c r="C68" s="1465"/>
      <c r="D68" s="1465"/>
      <c r="E68" s="1465"/>
      <c r="F68" s="1470"/>
      <c r="G68" s="30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"DataToStendPrich1[" &amp; B69 &amp; "]"</f>
        <v>DataToStendPrich1[0]</v>
      </c>
      <c r="H69" t="s">
        <v>104</v>
      </c>
      <c r="I69" s="117">
        <f>B69</f>
        <v>0</v>
      </c>
    </row>
    <row r="70" spans="1:9">
      <c r="A70" s="31" t="s">
        <v>68</v>
      </c>
      <c r="B70" s="1467">
        <v>1</v>
      </c>
      <c r="C70" s="36" t="s">
        <v>66</v>
      </c>
      <c r="D70" s="37">
        <v>0</v>
      </c>
      <c r="E70" s="40" t="s">
        <v>67</v>
      </c>
      <c r="F70" s="39"/>
      <c r="G70" s="118" t="str">
        <f>"DataToStendPrich1[" &amp; B$70 &amp; "]"</f>
        <v>DataToStendPrich1[1]</v>
      </c>
      <c r="I70" t="str">
        <f>B$70&amp;"."&amp;D70</f>
        <v>1.0</v>
      </c>
    </row>
    <row r="71" spans="1:9">
      <c r="A71" s="31" t="s">
        <v>68</v>
      </c>
      <c r="B71" s="1467"/>
      <c r="C71" s="36" t="s">
        <v>66</v>
      </c>
      <c r="D71" s="37">
        <v>1</v>
      </c>
      <c r="E71" s="40" t="s">
        <v>67</v>
      </c>
      <c r="F71" s="39"/>
      <c r="G71" s="118" t="str">
        <f t="shared" ref="G71:G85" si="6">"DataToStendPrich1[" &amp; B$70 &amp; "]"</f>
        <v>DataToStendPrich1[1]</v>
      </c>
      <c r="I71" t="str">
        <f t="shared" ref="I71:I85" si="7">B$70&amp;"."&amp;D71</f>
        <v>1.1</v>
      </c>
    </row>
    <row r="72" spans="1:9">
      <c r="A72" s="31" t="s">
        <v>68</v>
      </c>
      <c r="B72" s="1467"/>
      <c r="C72" s="36" t="s">
        <v>66</v>
      </c>
      <c r="D72" s="37">
        <v>2</v>
      </c>
      <c r="E72" s="40" t="s">
        <v>67</v>
      </c>
      <c r="F72" s="39"/>
      <c r="G72" s="118" t="str">
        <f t="shared" si="6"/>
        <v>DataToStendPrich1[1]</v>
      </c>
      <c r="I72" t="str">
        <f t="shared" si="7"/>
        <v>1.2</v>
      </c>
    </row>
    <row r="73" spans="1:9">
      <c r="A73" s="31" t="s">
        <v>68</v>
      </c>
      <c r="B73" s="1467"/>
      <c r="C73" s="36" t="s">
        <v>66</v>
      </c>
      <c r="D73" s="37">
        <v>3</v>
      </c>
      <c r="E73" s="40" t="s">
        <v>67</v>
      </c>
      <c r="F73" s="39"/>
      <c r="G73" s="118" t="str">
        <f t="shared" si="6"/>
        <v>DataToStendPrich1[1]</v>
      </c>
      <c r="I73" t="str">
        <f t="shared" si="7"/>
        <v>1.3</v>
      </c>
    </row>
    <row r="74" spans="1:9">
      <c r="A74" s="31" t="s">
        <v>68</v>
      </c>
      <c r="B74" s="1467"/>
      <c r="C74" s="36" t="s">
        <v>66</v>
      </c>
      <c r="D74" s="37">
        <v>4</v>
      </c>
      <c r="E74" s="40" t="s">
        <v>67</v>
      </c>
      <c r="F74" s="39"/>
      <c r="G74" s="118" t="str">
        <f t="shared" si="6"/>
        <v>DataToStendPrich1[1]</v>
      </c>
      <c r="I74" t="str">
        <f t="shared" si="7"/>
        <v>1.4</v>
      </c>
    </row>
    <row r="75" spans="1:9">
      <c r="A75" s="31" t="s">
        <v>68</v>
      </c>
      <c r="B75" s="1467"/>
      <c r="C75" s="36" t="s">
        <v>66</v>
      </c>
      <c r="D75" s="37">
        <v>5</v>
      </c>
      <c r="E75" s="40" t="s">
        <v>67</v>
      </c>
      <c r="F75" s="39"/>
      <c r="G75" s="118" t="str">
        <f t="shared" si="6"/>
        <v>DataToStendPrich1[1]</v>
      </c>
      <c r="I75" t="str">
        <f t="shared" si="7"/>
        <v>1.5</v>
      </c>
    </row>
    <row r="76" spans="1:9">
      <c r="A76" s="31" t="s">
        <v>68</v>
      </c>
      <c r="B76" s="1467"/>
      <c r="C76" s="36" t="s">
        <v>66</v>
      </c>
      <c r="D76" s="37">
        <v>6</v>
      </c>
      <c r="E76" s="40" t="s">
        <v>67</v>
      </c>
      <c r="F76" s="39"/>
      <c r="G76" s="118" t="str">
        <f t="shared" si="6"/>
        <v>DataToStendPrich1[1]</v>
      </c>
      <c r="I76" t="str">
        <f t="shared" si="7"/>
        <v>1.6</v>
      </c>
    </row>
    <row r="77" spans="1:9">
      <c r="A77" s="31" t="s">
        <v>68</v>
      </c>
      <c r="B77" s="1467"/>
      <c r="C77" s="36" t="s">
        <v>66</v>
      </c>
      <c r="D77" s="37">
        <v>7</v>
      </c>
      <c r="E77" s="40" t="s">
        <v>67</v>
      </c>
      <c r="F77" s="39"/>
      <c r="G77" s="118" t="str">
        <f t="shared" si="6"/>
        <v>DataToStendPrich1[1]</v>
      </c>
      <c r="I77" t="str">
        <f t="shared" si="7"/>
        <v>1.7</v>
      </c>
    </row>
    <row r="78" spans="1:9">
      <c r="A78" s="31" t="s">
        <v>68</v>
      </c>
      <c r="B78" s="1467"/>
      <c r="C78" s="36" t="s">
        <v>66</v>
      </c>
      <c r="D78" s="37">
        <v>8</v>
      </c>
      <c r="E78" s="40" t="s">
        <v>67</v>
      </c>
      <c r="F78" s="39"/>
      <c r="G78" s="118" t="str">
        <f t="shared" si="6"/>
        <v>DataToStendPrich1[1]</v>
      </c>
      <c r="I78" t="str">
        <f t="shared" si="7"/>
        <v>1.8</v>
      </c>
    </row>
    <row r="79" spans="1:9">
      <c r="A79" s="31" t="s">
        <v>68</v>
      </c>
      <c r="B79" s="1467"/>
      <c r="C79" s="36" t="s">
        <v>66</v>
      </c>
      <c r="D79" s="37">
        <v>9</v>
      </c>
      <c r="E79" s="40" t="s">
        <v>67</v>
      </c>
      <c r="F79" s="39"/>
      <c r="G79" s="118" t="str">
        <f t="shared" si="6"/>
        <v>DataToStendPrich1[1]</v>
      </c>
      <c r="I79" t="str">
        <f t="shared" si="7"/>
        <v>1.9</v>
      </c>
    </row>
    <row r="80" spans="1:9">
      <c r="A80" s="31" t="s">
        <v>68</v>
      </c>
      <c r="B80" s="1467"/>
      <c r="C80" s="36" t="s">
        <v>66</v>
      </c>
      <c r="D80" s="37">
        <v>10</v>
      </c>
      <c r="E80" s="40" t="s">
        <v>67</v>
      </c>
      <c r="F80" s="39"/>
      <c r="G80" s="118" t="str">
        <f t="shared" si="6"/>
        <v>DataToStendPrich1[1]</v>
      </c>
      <c r="I80" t="str">
        <f t="shared" si="7"/>
        <v>1.10</v>
      </c>
    </row>
    <row r="81" spans="1:9">
      <c r="A81" s="31" t="s">
        <v>68</v>
      </c>
      <c r="B81" s="1467"/>
      <c r="C81" s="36" t="s">
        <v>66</v>
      </c>
      <c r="D81" s="36">
        <v>11</v>
      </c>
      <c r="E81" s="40" t="s">
        <v>67</v>
      </c>
      <c r="F81" s="41"/>
      <c r="G81" s="118" t="str">
        <f t="shared" si="6"/>
        <v>DataToStendPrich1[1]</v>
      </c>
      <c r="I81" t="str">
        <f t="shared" si="7"/>
        <v>1.11</v>
      </c>
    </row>
    <row r="82" spans="1:9">
      <c r="A82" s="31" t="s">
        <v>68</v>
      </c>
      <c r="B82" s="1467"/>
      <c r="C82" s="36" t="s">
        <v>66</v>
      </c>
      <c r="D82" s="36">
        <v>12</v>
      </c>
      <c r="E82" s="40" t="s">
        <v>67</v>
      </c>
      <c r="F82" s="41"/>
      <c r="G82" s="118" t="str">
        <f t="shared" si="6"/>
        <v>DataToStendPrich1[1]</v>
      </c>
      <c r="I82" t="str">
        <f t="shared" si="7"/>
        <v>1.12</v>
      </c>
    </row>
    <row r="83" spans="1:9">
      <c r="A83" s="31" t="s">
        <v>68</v>
      </c>
      <c r="B83" s="1467"/>
      <c r="C83" s="36" t="s">
        <v>66</v>
      </c>
      <c r="D83" s="36">
        <v>13</v>
      </c>
      <c r="E83" s="40" t="s">
        <v>67</v>
      </c>
      <c r="F83" s="41"/>
      <c r="G83" s="118" t="str">
        <f t="shared" si="6"/>
        <v>DataToStendPrich1[1]</v>
      </c>
      <c r="I83" t="str">
        <f t="shared" si="7"/>
        <v>1.13</v>
      </c>
    </row>
    <row r="84" spans="1:9">
      <c r="A84" s="31" t="s">
        <v>68</v>
      </c>
      <c r="B84" s="1467"/>
      <c r="C84" s="36" t="s">
        <v>66</v>
      </c>
      <c r="D84" s="36">
        <v>14</v>
      </c>
      <c r="E84" s="40" t="s">
        <v>67</v>
      </c>
      <c r="F84" s="41"/>
      <c r="G84" s="118" t="str">
        <f t="shared" si="6"/>
        <v>DataToStendPrich1[1]</v>
      </c>
      <c r="I84" t="str">
        <f t="shared" si="7"/>
        <v>1.14</v>
      </c>
    </row>
    <row r="85" spans="1:9">
      <c r="A85" s="31" t="s">
        <v>68</v>
      </c>
      <c r="B85" s="1467"/>
      <c r="C85" s="36" t="s">
        <v>66</v>
      </c>
      <c r="D85" s="36">
        <v>15</v>
      </c>
      <c r="E85" s="40" t="s">
        <v>67</v>
      </c>
      <c r="F85" s="41"/>
      <c r="G85" s="118" t="str">
        <f t="shared" si="6"/>
        <v>DataToStendPrich1[1]</v>
      </c>
      <c r="I85" t="str">
        <f t="shared" si="7"/>
        <v>1.15</v>
      </c>
    </row>
    <row r="86" spans="1:9">
      <c r="A86" s="31" t="s">
        <v>68</v>
      </c>
      <c r="B86" s="1458">
        <v>2</v>
      </c>
      <c r="C86" s="32" t="s">
        <v>66</v>
      </c>
      <c r="D86" s="36">
        <v>0</v>
      </c>
      <c r="E86" s="40" t="s">
        <v>67</v>
      </c>
      <c r="F86" s="41"/>
      <c r="G86" s="118" t="str">
        <f>"DataToStendPrich1[" &amp; B$86 &amp; "]"</f>
        <v>DataToStendPrich1[2]</v>
      </c>
    </row>
    <row r="87" spans="1:9">
      <c r="A87" s="31" t="s">
        <v>68</v>
      </c>
      <c r="B87" s="1459"/>
      <c r="C87" s="32" t="s">
        <v>66</v>
      </c>
      <c r="D87" s="36">
        <v>1</v>
      </c>
      <c r="E87" s="40" t="s">
        <v>67</v>
      </c>
      <c r="F87" s="41"/>
      <c r="G87" s="118" t="str">
        <f t="shared" ref="G87:G101" si="8">"DataToStendPrich1[" &amp; B$86 &amp; "]"</f>
        <v>DataToStendPrich1[2]</v>
      </c>
    </row>
    <row r="88" spans="1:9">
      <c r="A88" s="31" t="s">
        <v>68</v>
      </c>
      <c r="B88" s="1459"/>
      <c r="C88" s="32" t="s">
        <v>66</v>
      </c>
      <c r="D88" s="36">
        <v>2</v>
      </c>
      <c r="E88" s="40" t="s">
        <v>67</v>
      </c>
      <c r="F88" s="41"/>
      <c r="G88" s="118" t="str">
        <f t="shared" si="8"/>
        <v>DataToStendPrich1[2]</v>
      </c>
    </row>
    <row r="89" spans="1:9">
      <c r="A89" s="31" t="s">
        <v>68</v>
      </c>
      <c r="B89" s="1459"/>
      <c r="C89" s="32" t="s">
        <v>66</v>
      </c>
      <c r="D89" s="36">
        <v>3</v>
      </c>
      <c r="E89" s="40" t="s">
        <v>67</v>
      </c>
      <c r="F89" s="41"/>
      <c r="G89" s="118" t="str">
        <f t="shared" si="8"/>
        <v>DataToStendPrich1[2]</v>
      </c>
    </row>
    <row r="90" spans="1:9">
      <c r="A90" s="31" t="s">
        <v>68</v>
      </c>
      <c r="B90" s="1459"/>
      <c r="C90" s="32" t="s">
        <v>66</v>
      </c>
      <c r="D90" s="36">
        <v>4</v>
      </c>
      <c r="E90" s="40" t="s">
        <v>67</v>
      </c>
      <c r="F90" s="41"/>
      <c r="G90" s="118" t="str">
        <f t="shared" si="8"/>
        <v>DataToStendPrich1[2]</v>
      </c>
    </row>
    <row r="91" spans="1:9">
      <c r="A91" s="31" t="s">
        <v>68</v>
      </c>
      <c r="B91" s="1459"/>
      <c r="C91" s="32" t="s">
        <v>66</v>
      </c>
      <c r="D91" s="36">
        <v>5</v>
      </c>
      <c r="E91" s="40" t="s">
        <v>67</v>
      </c>
      <c r="F91" s="41"/>
      <c r="G91" s="118" t="str">
        <f t="shared" si="8"/>
        <v>DataToStendPrich1[2]</v>
      </c>
    </row>
    <row r="92" spans="1:9">
      <c r="A92" s="31" t="s">
        <v>68</v>
      </c>
      <c r="B92" s="1459"/>
      <c r="C92" s="32" t="s">
        <v>66</v>
      </c>
      <c r="D92" s="36">
        <v>6</v>
      </c>
      <c r="E92" s="40" t="s">
        <v>67</v>
      </c>
      <c r="F92" s="41"/>
      <c r="G92" s="118" t="str">
        <f t="shared" si="8"/>
        <v>DataToStendPrich1[2]</v>
      </c>
    </row>
    <row r="93" spans="1:9">
      <c r="A93" s="31" t="s">
        <v>68</v>
      </c>
      <c r="B93" s="1459"/>
      <c r="C93" s="32" t="s">
        <v>66</v>
      </c>
      <c r="D93" s="36">
        <v>7</v>
      </c>
      <c r="E93" s="40" t="s">
        <v>67</v>
      </c>
      <c r="F93" s="41"/>
      <c r="G93" s="118" t="str">
        <f t="shared" si="8"/>
        <v>DataToStendPrich1[2]</v>
      </c>
    </row>
    <row r="94" spans="1:9">
      <c r="A94" s="31" t="s">
        <v>68</v>
      </c>
      <c r="B94" s="1459"/>
      <c r="C94" s="32" t="s">
        <v>66</v>
      </c>
      <c r="D94" s="36">
        <v>8</v>
      </c>
      <c r="E94" s="40" t="s">
        <v>67</v>
      </c>
      <c r="F94" s="41"/>
      <c r="G94" s="118" t="str">
        <f t="shared" si="8"/>
        <v>DataToStendPrich1[2]</v>
      </c>
    </row>
    <row r="95" spans="1:9">
      <c r="A95" s="31" t="s">
        <v>68</v>
      </c>
      <c r="B95" s="1459"/>
      <c r="C95" s="32" t="s">
        <v>66</v>
      </c>
      <c r="D95" s="36">
        <v>9</v>
      </c>
      <c r="E95" s="40" t="s">
        <v>67</v>
      </c>
      <c r="F95" s="41"/>
      <c r="G95" s="118" t="str">
        <f t="shared" si="8"/>
        <v>DataToStendPrich1[2]</v>
      </c>
    </row>
    <row r="96" spans="1:9">
      <c r="A96" s="31" t="s">
        <v>68</v>
      </c>
      <c r="B96" s="1459"/>
      <c r="C96" s="32" t="s">
        <v>66</v>
      </c>
      <c r="D96" s="36">
        <v>10</v>
      </c>
      <c r="E96" s="40" t="s">
        <v>67</v>
      </c>
      <c r="F96" s="41"/>
      <c r="G96" s="118" t="str">
        <f t="shared" si="8"/>
        <v>DataToStendPrich1[2]</v>
      </c>
    </row>
    <row r="97" spans="1:7">
      <c r="A97" s="31" t="s">
        <v>68</v>
      </c>
      <c r="B97" s="1459"/>
      <c r="C97" s="32" t="s">
        <v>66</v>
      </c>
      <c r="D97" s="36">
        <v>11</v>
      </c>
      <c r="E97" s="40" t="s">
        <v>67</v>
      </c>
      <c r="F97" s="41"/>
      <c r="G97" s="118" t="str">
        <f t="shared" si="8"/>
        <v>DataToStendPrich1[2]</v>
      </c>
    </row>
    <row r="98" spans="1:7">
      <c r="A98" s="31" t="s">
        <v>68</v>
      </c>
      <c r="B98" s="1459"/>
      <c r="C98" s="32" t="s">
        <v>66</v>
      </c>
      <c r="D98" s="36">
        <v>12</v>
      </c>
      <c r="E98" s="40" t="s">
        <v>67</v>
      </c>
      <c r="F98" s="41"/>
      <c r="G98" s="118" t="str">
        <f t="shared" si="8"/>
        <v>DataToStendPrich1[2]</v>
      </c>
    </row>
    <row r="99" spans="1:7">
      <c r="A99" s="31" t="s">
        <v>68</v>
      </c>
      <c r="B99" s="1459"/>
      <c r="C99" s="32" t="s">
        <v>66</v>
      </c>
      <c r="D99" s="36">
        <v>13</v>
      </c>
      <c r="E99" s="40" t="s">
        <v>67</v>
      </c>
      <c r="F99" s="41"/>
      <c r="G99" s="118" t="str">
        <f t="shared" si="8"/>
        <v>DataToStendPrich1[2]</v>
      </c>
    </row>
    <row r="100" spans="1:7">
      <c r="A100" s="31" t="s">
        <v>68</v>
      </c>
      <c r="B100" s="1459"/>
      <c r="C100" s="32" t="s">
        <v>66</v>
      </c>
      <c r="D100" s="36">
        <v>14</v>
      </c>
      <c r="E100" s="40" t="s">
        <v>67</v>
      </c>
      <c r="F100" s="41"/>
      <c r="G100" s="118" t="str">
        <f t="shared" si="8"/>
        <v>DataToStendPrich1[2]</v>
      </c>
    </row>
    <row r="101" spans="1:7">
      <c r="A101" s="31" t="s">
        <v>68</v>
      </c>
      <c r="B101" s="1460"/>
      <c r="C101" s="32" t="s">
        <v>66</v>
      </c>
      <c r="D101" s="36">
        <v>15</v>
      </c>
      <c r="E101" s="40" t="s">
        <v>67</v>
      </c>
      <c r="F101" s="41"/>
      <c r="G101" s="118" t="str">
        <f t="shared" si="8"/>
        <v>DataToStendPrich1[2]</v>
      </c>
    </row>
    <row r="102" spans="1:7">
      <c r="A102" s="31" t="s">
        <v>68</v>
      </c>
      <c r="B102" s="1458">
        <v>3</v>
      </c>
      <c r="C102" s="32" t="s">
        <v>66</v>
      </c>
      <c r="D102" s="36">
        <v>0</v>
      </c>
      <c r="E102" s="40" t="s">
        <v>67</v>
      </c>
      <c r="F102" s="41"/>
      <c r="G102" s="118" t="str">
        <f>"DataToStendPrich1[" &amp; B$102 &amp; "]"</f>
        <v>DataToStendPrich1[3]</v>
      </c>
    </row>
    <row r="103" spans="1:7">
      <c r="A103" s="31" t="s">
        <v>68</v>
      </c>
      <c r="B103" s="1459"/>
      <c r="C103" s="32" t="s">
        <v>66</v>
      </c>
      <c r="D103" s="36">
        <v>1</v>
      </c>
      <c r="E103" s="40" t="s">
        <v>67</v>
      </c>
      <c r="F103" s="41"/>
      <c r="G103" s="118" t="str">
        <f t="shared" ref="G103:G117" si="9">"DataToStendPrich1[" &amp; B$102 &amp; "]"</f>
        <v>DataToStendPrich1[3]</v>
      </c>
    </row>
    <row r="104" spans="1:7">
      <c r="A104" s="31" t="s">
        <v>68</v>
      </c>
      <c r="B104" s="1459"/>
      <c r="C104" s="32" t="s">
        <v>66</v>
      </c>
      <c r="D104" s="36">
        <v>2</v>
      </c>
      <c r="E104" s="40" t="s">
        <v>67</v>
      </c>
      <c r="F104" s="41"/>
      <c r="G104" s="118" t="str">
        <f t="shared" si="9"/>
        <v>DataToStendPrich1[3]</v>
      </c>
    </row>
    <row r="105" spans="1:7">
      <c r="A105" s="31" t="s">
        <v>68</v>
      </c>
      <c r="B105" s="1459"/>
      <c r="C105" s="32" t="s">
        <v>66</v>
      </c>
      <c r="D105" s="36">
        <v>3</v>
      </c>
      <c r="E105" s="40" t="s">
        <v>67</v>
      </c>
      <c r="F105" s="41"/>
      <c r="G105" s="118" t="str">
        <f t="shared" si="9"/>
        <v>DataToStendPrich1[3]</v>
      </c>
    </row>
    <row r="106" spans="1:7">
      <c r="A106" s="31" t="s">
        <v>68</v>
      </c>
      <c r="B106" s="1459"/>
      <c r="C106" s="32" t="s">
        <v>66</v>
      </c>
      <c r="D106" s="36">
        <v>4</v>
      </c>
      <c r="E106" s="40" t="s">
        <v>67</v>
      </c>
      <c r="F106" s="41"/>
      <c r="G106" s="118" t="str">
        <f t="shared" si="9"/>
        <v>DataToStendPrich1[3]</v>
      </c>
    </row>
    <row r="107" spans="1:7">
      <c r="A107" s="31" t="s">
        <v>68</v>
      </c>
      <c r="B107" s="1459"/>
      <c r="C107" s="32" t="s">
        <v>66</v>
      </c>
      <c r="D107" s="36">
        <v>5</v>
      </c>
      <c r="E107" s="40" t="s">
        <v>67</v>
      </c>
      <c r="F107" s="41"/>
      <c r="G107" s="118" t="str">
        <f t="shared" si="9"/>
        <v>DataToStendPrich1[3]</v>
      </c>
    </row>
    <row r="108" spans="1:7">
      <c r="A108" s="31" t="s">
        <v>68</v>
      </c>
      <c r="B108" s="1459"/>
      <c r="C108" s="32" t="s">
        <v>66</v>
      </c>
      <c r="D108" s="36">
        <v>6</v>
      </c>
      <c r="E108" s="40" t="s">
        <v>67</v>
      </c>
      <c r="F108" s="41"/>
      <c r="G108" s="118" t="str">
        <f t="shared" si="9"/>
        <v>DataToStendPrich1[3]</v>
      </c>
    </row>
    <row r="109" spans="1:7">
      <c r="A109" s="31" t="s">
        <v>68</v>
      </c>
      <c r="B109" s="1459"/>
      <c r="C109" s="32" t="s">
        <v>66</v>
      </c>
      <c r="D109" s="36">
        <v>7</v>
      </c>
      <c r="E109" s="40" t="s">
        <v>67</v>
      </c>
      <c r="F109" s="41"/>
      <c r="G109" s="118" t="str">
        <f t="shared" si="9"/>
        <v>DataToStendPrich1[3]</v>
      </c>
    </row>
    <row r="110" spans="1:7">
      <c r="A110" s="31" t="s">
        <v>68</v>
      </c>
      <c r="B110" s="1459"/>
      <c r="C110" s="32" t="s">
        <v>66</v>
      </c>
      <c r="D110" s="36">
        <v>8</v>
      </c>
      <c r="E110" s="40" t="s">
        <v>67</v>
      </c>
      <c r="F110" s="41"/>
      <c r="G110" s="118" t="str">
        <f t="shared" si="9"/>
        <v>DataToStendPrich1[3]</v>
      </c>
    </row>
    <row r="111" spans="1:7">
      <c r="A111" s="31" t="s">
        <v>68</v>
      </c>
      <c r="B111" s="1459"/>
      <c r="C111" s="32" t="s">
        <v>66</v>
      </c>
      <c r="D111" s="36">
        <v>9</v>
      </c>
      <c r="E111" s="40" t="s">
        <v>67</v>
      </c>
      <c r="F111" s="41"/>
      <c r="G111" s="118" t="str">
        <f t="shared" si="9"/>
        <v>DataToStendPrich1[3]</v>
      </c>
    </row>
    <row r="112" spans="1:7">
      <c r="A112" s="31" t="s">
        <v>68</v>
      </c>
      <c r="B112" s="1459"/>
      <c r="C112" s="32" t="s">
        <v>66</v>
      </c>
      <c r="D112" s="36">
        <v>10</v>
      </c>
      <c r="E112" s="40" t="s">
        <v>67</v>
      </c>
      <c r="F112" s="41"/>
      <c r="G112" s="118" t="str">
        <f t="shared" si="9"/>
        <v>DataToStendPrich1[3]</v>
      </c>
    </row>
    <row r="113" spans="1:7">
      <c r="A113" s="31" t="s">
        <v>68</v>
      </c>
      <c r="B113" s="1459"/>
      <c r="C113" s="32" t="s">
        <v>66</v>
      </c>
      <c r="D113" s="36">
        <v>11</v>
      </c>
      <c r="E113" s="40" t="s">
        <v>67</v>
      </c>
      <c r="F113" s="41"/>
      <c r="G113" s="118" t="str">
        <f t="shared" si="9"/>
        <v>DataToStendPrich1[3]</v>
      </c>
    </row>
    <row r="114" spans="1:7">
      <c r="A114" s="31" t="s">
        <v>68</v>
      </c>
      <c r="B114" s="1459"/>
      <c r="C114" s="32" t="s">
        <v>66</v>
      </c>
      <c r="D114" s="36">
        <v>12</v>
      </c>
      <c r="E114" s="40" t="s">
        <v>67</v>
      </c>
      <c r="F114" s="41"/>
      <c r="G114" s="118" t="str">
        <f t="shared" si="9"/>
        <v>DataToStendPrich1[3]</v>
      </c>
    </row>
    <row r="115" spans="1:7">
      <c r="A115" s="31" t="s">
        <v>68</v>
      </c>
      <c r="B115" s="1459"/>
      <c r="C115" s="32" t="s">
        <v>66</v>
      </c>
      <c r="D115" s="36">
        <v>13</v>
      </c>
      <c r="E115" s="40" t="s">
        <v>67</v>
      </c>
      <c r="F115" s="41"/>
      <c r="G115" s="118" t="str">
        <f t="shared" si="9"/>
        <v>DataToStendPrich1[3]</v>
      </c>
    </row>
    <row r="116" spans="1:7">
      <c r="A116" s="31" t="s">
        <v>68</v>
      </c>
      <c r="B116" s="1459"/>
      <c r="C116" s="32" t="s">
        <v>66</v>
      </c>
      <c r="D116" s="36">
        <v>14</v>
      </c>
      <c r="E116" s="40" t="s">
        <v>67</v>
      </c>
      <c r="F116" s="41"/>
      <c r="G116" s="118" t="str">
        <f t="shared" si="9"/>
        <v>DataToStendPrich1[3]</v>
      </c>
    </row>
    <row r="117" spans="1:7">
      <c r="A117" s="31" t="s">
        <v>68</v>
      </c>
      <c r="B117" s="1460"/>
      <c r="C117" s="32" t="s">
        <v>66</v>
      </c>
      <c r="D117" s="36">
        <v>15</v>
      </c>
      <c r="E117" s="40" t="s">
        <v>67</v>
      </c>
      <c r="F117" s="41"/>
      <c r="G117" s="118" t="str">
        <f t="shared" si="9"/>
        <v>DataToStendPrich1[3]</v>
      </c>
    </row>
    <row r="118" spans="1:7">
      <c r="A118" s="31" t="s">
        <v>68</v>
      </c>
      <c r="B118" s="32">
        <v>4</v>
      </c>
      <c r="C118" s="32" t="s">
        <v>64</v>
      </c>
      <c r="D118" s="36"/>
      <c r="E118" s="40" t="s">
        <v>67</v>
      </c>
      <c r="F118" s="41"/>
      <c r="G118" s="35" t="str">
        <f>"DataToStendPrich1[" &amp; B118 &amp; "]"</f>
        <v>DataToStendPrich1[4]</v>
      </c>
    </row>
    <row r="119" spans="1:7">
      <c r="A119" s="31" t="s">
        <v>68</v>
      </c>
      <c r="B119" s="32">
        <v>5</v>
      </c>
      <c r="C119" s="32" t="s">
        <v>64</v>
      </c>
      <c r="D119" s="36"/>
      <c r="E119" s="40" t="s">
        <v>67</v>
      </c>
      <c r="F119" s="41"/>
      <c r="G119" s="35" t="str">
        <f t="shared" ref="G119:G163" si="10">"DataToStendPrich1[" &amp; B119 &amp; "]"</f>
        <v>DataToStendPrich1[5]</v>
      </c>
    </row>
    <row r="120" spans="1:7">
      <c r="A120" s="31" t="s">
        <v>68</v>
      </c>
      <c r="B120" s="32">
        <v>6</v>
      </c>
      <c r="C120" s="32" t="s">
        <v>64</v>
      </c>
      <c r="D120" s="36"/>
      <c r="E120" s="40" t="s">
        <v>67</v>
      </c>
      <c r="F120" s="41"/>
      <c r="G120" s="35" t="str">
        <f t="shared" si="10"/>
        <v>DataToStendPrich1[6]</v>
      </c>
    </row>
    <row r="121" spans="1:7">
      <c r="A121" s="31" t="s">
        <v>68</v>
      </c>
      <c r="B121" s="32">
        <v>7</v>
      </c>
      <c r="C121" s="32" t="s">
        <v>64</v>
      </c>
      <c r="D121" s="36"/>
      <c r="E121" s="40" t="s">
        <v>67</v>
      </c>
      <c r="F121" s="41"/>
      <c r="G121" s="35" t="str">
        <f t="shared" si="10"/>
        <v>DataToStendPrich1[7]</v>
      </c>
    </row>
    <row r="122" spans="1:7">
      <c r="A122" s="31" t="s">
        <v>68</v>
      </c>
      <c r="B122" s="32">
        <v>8</v>
      </c>
      <c r="C122" s="32" t="s">
        <v>64</v>
      </c>
      <c r="D122" s="36"/>
      <c r="E122" s="40" t="s">
        <v>67</v>
      </c>
      <c r="F122" s="41"/>
      <c r="G122" s="35" t="str">
        <f t="shared" si="10"/>
        <v>DataToStendPrich1[8]</v>
      </c>
    </row>
    <row r="123" spans="1:7">
      <c r="A123" s="31" t="s">
        <v>68</v>
      </c>
      <c r="B123" s="32">
        <v>9</v>
      </c>
      <c r="C123" s="32" t="s">
        <v>64</v>
      </c>
      <c r="D123" s="36"/>
      <c r="E123" s="40" t="s">
        <v>67</v>
      </c>
      <c r="F123" s="41"/>
      <c r="G123" s="35" t="str">
        <f t="shared" si="10"/>
        <v>DataToStendPrich1[9]</v>
      </c>
    </row>
    <row r="124" spans="1:7">
      <c r="A124" s="31" t="s">
        <v>68</v>
      </c>
      <c r="B124" s="32">
        <v>10</v>
      </c>
      <c r="C124" s="32" t="s">
        <v>64</v>
      </c>
      <c r="D124" s="36"/>
      <c r="E124" s="40" t="s">
        <v>67</v>
      </c>
      <c r="F124" s="41"/>
      <c r="G124" s="35" t="str">
        <f t="shared" si="10"/>
        <v>DataToStendPrich1[10]</v>
      </c>
    </row>
    <row r="125" spans="1:7">
      <c r="A125" s="31" t="s">
        <v>68</v>
      </c>
      <c r="B125" s="32">
        <v>11</v>
      </c>
      <c r="C125" s="32" t="s">
        <v>64</v>
      </c>
      <c r="D125" s="36"/>
      <c r="E125" s="40" t="s">
        <v>67</v>
      </c>
      <c r="F125" s="41"/>
      <c r="G125" s="35" t="str">
        <f t="shared" si="10"/>
        <v>DataToStendPrich1[11]</v>
      </c>
    </row>
    <row r="126" spans="1:7">
      <c r="A126" s="31" t="s">
        <v>68</v>
      </c>
      <c r="B126" s="32">
        <v>12</v>
      </c>
      <c r="C126" s="32" t="s">
        <v>64</v>
      </c>
      <c r="D126" s="36"/>
      <c r="E126" s="40" t="s">
        <v>67</v>
      </c>
      <c r="F126" s="41"/>
      <c r="G126" s="35" t="str">
        <f t="shared" si="10"/>
        <v>DataToStendPrich1[12]</v>
      </c>
    </row>
    <row r="127" spans="1:7">
      <c r="A127" s="31" t="s">
        <v>68</v>
      </c>
      <c r="B127" s="32">
        <v>13</v>
      </c>
      <c r="C127" s="32" t="s">
        <v>64</v>
      </c>
      <c r="D127" s="36"/>
      <c r="E127" s="40" t="s">
        <v>67</v>
      </c>
      <c r="F127" s="41"/>
      <c r="G127" s="35" t="str">
        <f t="shared" si="10"/>
        <v>DataToStendPrich1[13]</v>
      </c>
    </row>
    <row r="128" spans="1:7">
      <c r="A128" s="31" t="s">
        <v>68</v>
      </c>
      <c r="B128" s="32">
        <v>14</v>
      </c>
      <c r="C128" s="32" t="s">
        <v>64</v>
      </c>
      <c r="D128" s="36"/>
      <c r="E128" s="40" t="s">
        <v>67</v>
      </c>
      <c r="F128" s="41"/>
      <c r="G128" s="35" t="str">
        <f t="shared" si="10"/>
        <v>DataToStendPrich1[14]</v>
      </c>
    </row>
    <row r="129" spans="1:7">
      <c r="A129" s="31" t="s">
        <v>68</v>
      </c>
      <c r="B129" s="32">
        <v>15</v>
      </c>
      <c r="C129" s="32" t="s">
        <v>64</v>
      </c>
      <c r="D129" s="36"/>
      <c r="E129" s="40" t="s">
        <v>67</v>
      </c>
      <c r="F129" s="41"/>
      <c r="G129" s="35" t="str">
        <f t="shared" si="10"/>
        <v>DataToStendPrich1[15]</v>
      </c>
    </row>
    <row r="130" spans="1:7">
      <c r="A130" s="31" t="s">
        <v>68</v>
      </c>
      <c r="B130" s="32">
        <v>16</v>
      </c>
      <c r="C130" s="32" t="s">
        <v>64</v>
      </c>
      <c r="D130" s="36"/>
      <c r="E130" s="40" t="s">
        <v>67</v>
      </c>
      <c r="F130" s="41"/>
      <c r="G130" s="35" t="str">
        <f t="shared" si="10"/>
        <v>DataToStendPrich1[16]</v>
      </c>
    </row>
    <row r="131" spans="1:7">
      <c r="A131" s="31" t="s">
        <v>68</v>
      </c>
      <c r="B131" s="32">
        <v>17</v>
      </c>
      <c r="C131" s="32" t="s">
        <v>64</v>
      </c>
      <c r="D131" s="36"/>
      <c r="E131" s="40" t="s">
        <v>67</v>
      </c>
      <c r="F131" s="41"/>
      <c r="G131" s="35" t="str">
        <f t="shared" si="10"/>
        <v>DataToStendPrich1[17]</v>
      </c>
    </row>
    <row r="132" spans="1:7">
      <c r="A132" s="31" t="s">
        <v>68</v>
      </c>
      <c r="B132" s="32">
        <v>18</v>
      </c>
      <c r="C132" s="32" t="s">
        <v>64</v>
      </c>
      <c r="D132" s="36"/>
      <c r="E132" s="40" t="s">
        <v>67</v>
      </c>
      <c r="F132" s="41"/>
      <c r="G132" s="35" t="str">
        <f t="shared" si="10"/>
        <v>DataToStendPrich1[18]</v>
      </c>
    </row>
    <row r="133" spans="1:7">
      <c r="A133" s="31" t="s">
        <v>68</v>
      </c>
      <c r="B133" s="32">
        <v>19</v>
      </c>
      <c r="C133" s="32" t="s">
        <v>64</v>
      </c>
      <c r="D133" s="36"/>
      <c r="E133" s="40" t="s">
        <v>67</v>
      </c>
      <c r="F133" s="41"/>
      <c r="G133" s="35" t="str">
        <f t="shared" si="10"/>
        <v>DataToStendPrich1[19]</v>
      </c>
    </row>
    <row r="134" spans="1:7">
      <c r="A134" s="31" t="s">
        <v>68</v>
      </c>
      <c r="B134" s="32">
        <v>20</v>
      </c>
      <c r="C134" s="32" t="s">
        <v>64</v>
      </c>
      <c r="D134" s="36"/>
      <c r="E134" s="40" t="s">
        <v>67</v>
      </c>
      <c r="F134" s="41"/>
      <c r="G134" s="35" t="str">
        <f t="shared" si="10"/>
        <v>DataToStendPrich1[20]</v>
      </c>
    </row>
    <row r="135" spans="1:7">
      <c r="A135" s="31" t="s">
        <v>68</v>
      </c>
      <c r="B135" s="32">
        <v>21</v>
      </c>
      <c r="C135" s="32" t="s">
        <v>64</v>
      </c>
      <c r="D135" s="36"/>
      <c r="E135" s="40" t="s">
        <v>67</v>
      </c>
      <c r="F135" s="41"/>
      <c r="G135" s="35" t="str">
        <f t="shared" si="10"/>
        <v>DataToStendPrich1[21]</v>
      </c>
    </row>
    <row r="136" spans="1:7">
      <c r="A136" s="31" t="s">
        <v>68</v>
      </c>
      <c r="B136" s="32">
        <v>22</v>
      </c>
      <c r="C136" s="32" t="s">
        <v>64</v>
      </c>
      <c r="D136" s="36"/>
      <c r="E136" s="40" t="s">
        <v>67</v>
      </c>
      <c r="F136" s="41"/>
      <c r="G136" s="35" t="str">
        <f t="shared" si="10"/>
        <v>DataToStendPrich1[22]</v>
      </c>
    </row>
    <row r="137" spans="1:7">
      <c r="A137" s="31" t="s">
        <v>68</v>
      </c>
      <c r="B137" s="32">
        <v>23</v>
      </c>
      <c r="C137" s="32" t="s">
        <v>64</v>
      </c>
      <c r="D137" s="36"/>
      <c r="E137" s="40" t="s">
        <v>67</v>
      </c>
      <c r="F137" s="41"/>
      <c r="G137" s="35" t="str">
        <f t="shared" si="10"/>
        <v>DataToStendPrich1[23]</v>
      </c>
    </row>
    <row r="138" spans="1:7">
      <c r="A138" s="31" t="s">
        <v>68</v>
      </c>
      <c r="B138" s="32">
        <v>24</v>
      </c>
      <c r="C138" s="32" t="s">
        <v>64</v>
      </c>
      <c r="D138" s="36"/>
      <c r="E138" s="40" t="s">
        <v>67</v>
      </c>
      <c r="F138" s="41"/>
      <c r="G138" s="35" t="str">
        <f t="shared" si="10"/>
        <v>DataToStendPrich1[24]</v>
      </c>
    </row>
    <row r="139" spans="1:7">
      <c r="A139" s="31" t="s">
        <v>68</v>
      </c>
      <c r="B139" s="32">
        <v>25</v>
      </c>
      <c r="C139" s="32" t="s">
        <v>64</v>
      </c>
      <c r="D139" s="36"/>
      <c r="E139" s="40" t="s">
        <v>67</v>
      </c>
      <c r="F139" s="41"/>
      <c r="G139" s="35" t="str">
        <f t="shared" si="10"/>
        <v>DataToStendPrich1[25]</v>
      </c>
    </row>
    <row r="140" spans="1:7">
      <c r="A140" s="31" t="s">
        <v>68</v>
      </c>
      <c r="B140" s="32">
        <v>26</v>
      </c>
      <c r="C140" s="32" t="s">
        <v>64</v>
      </c>
      <c r="D140" s="36"/>
      <c r="E140" s="40" t="s">
        <v>67</v>
      </c>
      <c r="F140" s="41"/>
      <c r="G140" s="35" t="str">
        <f t="shared" si="10"/>
        <v>DataToStendPrich1[26]</v>
      </c>
    </row>
    <row r="141" spans="1:7">
      <c r="A141" s="31" t="s">
        <v>68</v>
      </c>
      <c r="B141" s="32">
        <v>27</v>
      </c>
      <c r="C141" s="32" t="s">
        <v>64</v>
      </c>
      <c r="D141" s="36"/>
      <c r="E141" s="40" t="s">
        <v>67</v>
      </c>
      <c r="F141" s="41"/>
      <c r="G141" s="35" t="str">
        <f t="shared" si="10"/>
        <v>DataToStendPrich1[27]</v>
      </c>
    </row>
    <row r="142" spans="1:7">
      <c r="A142" s="31" t="s">
        <v>68</v>
      </c>
      <c r="B142" s="32">
        <v>28</v>
      </c>
      <c r="C142" s="32" t="s">
        <v>64</v>
      </c>
      <c r="D142" s="36"/>
      <c r="E142" s="40" t="s">
        <v>67</v>
      </c>
      <c r="F142" s="41"/>
      <c r="G142" s="35" t="str">
        <f t="shared" si="10"/>
        <v>DataToStendPrich1[28]</v>
      </c>
    </row>
    <row r="143" spans="1:7">
      <c r="A143" s="31" t="s">
        <v>68</v>
      </c>
      <c r="B143" s="32">
        <v>29</v>
      </c>
      <c r="C143" s="32" t="s">
        <v>64</v>
      </c>
      <c r="D143" s="36"/>
      <c r="E143" s="40" t="s">
        <v>67</v>
      </c>
      <c r="F143" s="41"/>
      <c r="G143" s="35" t="str">
        <f t="shared" si="10"/>
        <v>DataToStendPrich1[29]</v>
      </c>
    </row>
    <row r="144" spans="1:7">
      <c r="A144" s="31" t="s">
        <v>68</v>
      </c>
      <c r="B144" s="32">
        <v>30</v>
      </c>
      <c r="C144" s="32" t="s">
        <v>64</v>
      </c>
      <c r="D144" s="36"/>
      <c r="E144" s="40" t="s">
        <v>67</v>
      </c>
      <c r="F144" s="41"/>
      <c r="G144" s="35" t="str">
        <f t="shared" si="10"/>
        <v>DataToStendPrich1[30]</v>
      </c>
    </row>
    <row r="145" spans="1:7">
      <c r="A145" s="31" t="s">
        <v>68</v>
      </c>
      <c r="B145" s="32">
        <v>31</v>
      </c>
      <c r="C145" s="32" t="s">
        <v>64</v>
      </c>
      <c r="D145" s="36"/>
      <c r="E145" s="40" t="s">
        <v>67</v>
      </c>
      <c r="F145" s="41"/>
      <c r="G145" s="35" t="str">
        <f t="shared" si="10"/>
        <v>DataToStendPrich1[31]</v>
      </c>
    </row>
    <row r="146" spans="1:7">
      <c r="A146" s="31" t="s">
        <v>68</v>
      </c>
      <c r="B146" s="32">
        <v>32</v>
      </c>
      <c r="C146" s="32" t="s">
        <v>64</v>
      </c>
      <c r="D146" s="36"/>
      <c r="E146" s="40" t="s">
        <v>67</v>
      </c>
      <c r="F146" s="41"/>
      <c r="G146" s="35" t="str">
        <f t="shared" si="10"/>
        <v>DataToStendPrich1[32]</v>
      </c>
    </row>
    <row r="147" spans="1:7">
      <c r="A147" s="31" t="s">
        <v>68</v>
      </c>
      <c r="B147" s="32">
        <v>33</v>
      </c>
      <c r="C147" s="32" t="s">
        <v>64</v>
      </c>
      <c r="D147" s="36"/>
      <c r="E147" s="40" t="s">
        <v>67</v>
      </c>
      <c r="F147" s="41"/>
      <c r="G147" s="35" t="str">
        <f t="shared" si="10"/>
        <v>DataToStendPrich1[33]</v>
      </c>
    </row>
    <row r="148" spans="1:7">
      <c r="A148" s="31" t="s">
        <v>68</v>
      </c>
      <c r="B148" s="32">
        <v>34</v>
      </c>
      <c r="C148" s="32" t="s">
        <v>64</v>
      </c>
      <c r="D148" s="36"/>
      <c r="E148" s="40" t="s">
        <v>67</v>
      </c>
      <c r="F148" s="41"/>
      <c r="G148" s="35" t="str">
        <f t="shared" si="10"/>
        <v>DataToStendPrich1[34]</v>
      </c>
    </row>
    <row r="149" spans="1:7">
      <c r="A149" s="31" t="s">
        <v>68</v>
      </c>
      <c r="B149" s="32">
        <v>35</v>
      </c>
      <c r="C149" s="32" t="s">
        <v>64</v>
      </c>
      <c r="D149" s="36"/>
      <c r="E149" s="40" t="s">
        <v>67</v>
      </c>
      <c r="F149" s="41"/>
      <c r="G149" s="35" t="str">
        <f t="shared" si="10"/>
        <v>DataToStendPrich1[35]</v>
      </c>
    </row>
    <row r="150" spans="1:7">
      <c r="A150" s="31" t="s">
        <v>68</v>
      </c>
      <c r="B150" s="32">
        <v>36</v>
      </c>
      <c r="C150" s="32" t="s">
        <v>64</v>
      </c>
      <c r="D150" s="36"/>
      <c r="E150" s="40" t="s">
        <v>67</v>
      </c>
      <c r="F150" s="41"/>
      <c r="G150" s="35" t="str">
        <f t="shared" si="10"/>
        <v>DataToStendPrich1[36]</v>
      </c>
    </row>
    <row r="151" spans="1:7">
      <c r="A151" s="31" t="s">
        <v>68</v>
      </c>
      <c r="B151" s="32">
        <v>37</v>
      </c>
      <c r="C151" s="32" t="s">
        <v>64</v>
      </c>
      <c r="D151" s="36"/>
      <c r="E151" s="40" t="s">
        <v>67</v>
      </c>
      <c r="F151" s="41"/>
      <c r="G151" s="35" t="str">
        <f t="shared" si="10"/>
        <v>DataToStendPrich1[37]</v>
      </c>
    </row>
    <row r="152" spans="1:7">
      <c r="A152" s="31" t="s">
        <v>68</v>
      </c>
      <c r="B152" s="32">
        <v>38</v>
      </c>
      <c r="C152" s="32" t="s">
        <v>64</v>
      </c>
      <c r="D152" s="36"/>
      <c r="E152" s="40" t="s">
        <v>67</v>
      </c>
      <c r="F152" s="41"/>
      <c r="G152" s="35" t="str">
        <f t="shared" si="10"/>
        <v>DataToStendPrich1[38]</v>
      </c>
    </row>
    <row r="153" spans="1:7">
      <c r="A153" s="31" t="s">
        <v>68</v>
      </c>
      <c r="B153" s="32">
        <v>39</v>
      </c>
      <c r="C153" s="32" t="s">
        <v>64</v>
      </c>
      <c r="D153" s="36"/>
      <c r="E153" s="40" t="s">
        <v>67</v>
      </c>
      <c r="F153" s="41"/>
      <c r="G153" s="35" t="str">
        <f t="shared" si="10"/>
        <v>DataToStendPrich1[39]</v>
      </c>
    </row>
    <row r="154" spans="1:7">
      <c r="A154" s="31" t="s">
        <v>68</v>
      </c>
      <c r="B154" s="32">
        <v>40</v>
      </c>
      <c r="C154" s="32" t="s">
        <v>64</v>
      </c>
      <c r="D154" s="36"/>
      <c r="E154" s="40" t="s">
        <v>67</v>
      </c>
      <c r="F154" s="41"/>
      <c r="G154" s="35" t="str">
        <f t="shared" si="10"/>
        <v>DataToStendPrich1[40]</v>
      </c>
    </row>
    <row r="155" spans="1:7">
      <c r="A155" s="31" t="s">
        <v>68</v>
      </c>
      <c r="B155" s="32">
        <v>41</v>
      </c>
      <c r="C155" s="32" t="s">
        <v>64</v>
      </c>
      <c r="D155" s="36"/>
      <c r="E155" s="40" t="s">
        <v>67</v>
      </c>
      <c r="F155" s="41"/>
      <c r="G155" s="35" t="str">
        <f t="shared" si="10"/>
        <v>DataToStendPrich1[41]</v>
      </c>
    </row>
    <row r="156" spans="1:7">
      <c r="A156" s="31" t="s">
        <v>68</v>
      </c>
      <c r="B156" s="32">
        <v>42</v>
      </c>
      <c r="C156" s="32" t="s">
        <v>64</v>
      </c>
      <c r="D156" s="36"/>
      <c r="E156" s="40" t="s">
        <v>67</v>
      </c>
      <c r="F156" s="41"/>
      <c r="G156" s="35" t="str">
        <f t="shared" si="10"/>
        <v>DataToStendPrich1[42]</v>
      </c>
    </row>
    <row r="157" spans="1:7">
      <c r="A157" s="31" t="s">
        <v>68</v>
      </c>
      <c r="B157" s="32">
        <v>43</v>
      </c>
      <c r="C157" s="32" t="s">
        <v>64</v>
      </c>
      <c r="D157" s="36"/>
      <c r="E157" s="40" t="s">
        <v>67</v>
      </c>
      <c r="F157" s="41"/>
      <c r="G157" s="35" t="str">
        <f t="shared" si="10"/>
        <v>DataToStendPrich1[43]</v>
      </c>
    </row>
    <row r="158" spans="1:7">
      <c r="A158" s="31" t="s">
        <v>68</v>
      </c>
      <c r="B158" s="32">
        <v>44</v>
      </c>
      <c r="C158" s="32" t="s">
        <v>64</v>
      </c>
      <c r="D158" s="36"/>
      <c r="E158" s="40" t="s">
        <v>67</v>
      </c>
      <c r="F158" s="41"/>
      <c r="G158" s="35" t="str">
        <f t="shared" si="10"/>
        <v>DataToStendPrich1[44]</v>
      </c>
    </row>
    <row r="159" spans="1:7">
      <c r="A159" s="31" t="s">
        <v>68</v>
      </c>
      <c r="B159" s="32">
        <v>45</v>
      </c>
      <c r="C159" s="32" t="s">
        <v>64</v>
      </c>
      <c r="D159" s="36"/>
      <c r="E159" s="40" t="s">
        <v>67</v>
      </c>
      <c r="F159" s="41"/>
      <c r="G159" s="35" t="str">
        <f t="shared" si="10"/>
        <v>DataToStendPrich1[45]</v>
      </c>
    </row>
    <row r="160" spans="1:7">
      <c r="A160" s="31" t="s">
        <v>68</v>
      </c>
      <c r="B160" s="32">
        <v>46</v>
      </c>
      <c r="C160" s="32" t="s">
        <v>64</v>
      </c>
      <c r="D160" s="36"/>
      <c r="E160" s="40" t="s">
        <v>67</v>
      </c>
      <c r="F160" s="41"/>
      <c r="G160" s="35" t="str">
        <f t="shared" si="10"/>
        <v>DataToStendPrich1[46]</v>
      </c>
    </row>
    <row r="161" spans="1:7">
      <c r="A161" s="31" t="s">
        <v>68</v>
      </c>
      <c r="B161" s="32">
        <v>47</v>
      </c>
      <c r="C161" s="32" t="s">
        <v>64</v>
      </c>
      <c r="D161" s="36"/>
      <c r="E161" s="40" t="s">
        <v>67</v>
      </c>
      <c r="F161" s="41"/>
      <c r="G161" s="35" t="str">
        <f t="shared" si="10"/>
        <v>DataToStendPrich1[47]</v>
      </c>
    </row>
    <row r="162" spans="1:7">
      <c r="A162" s="31" t="s">
        <v>68</v>
      </c>
      <c r="B162" s="32">
        <v>48</v>
      </c>
      <c r="C162" s="32" t="s">
        <v>64</v>
      </c>
      <c r="D162" s="36"/>
      <c r="E162" s="40" t="s">
        <v>67</v>
      </c>
      <c r="F162" s="41"/>
      <c r="G162" s="35" t="str">
        <f t="shared" si="10"/>
        <v>DataToStendPrich1[48]</v>
      </c>
    </row>
    <row r="163" spans="1:7" ht="15.75" thickBot="1">
      <c r="A163" s="49" t="s">
        <v>68</v>
      </c>
      <c r="B163" s="50">
        <v>49</v>
      </c>
      <c r="C163" s="50" t="s">
        <v>64</v>
      </c>
      <c r="D163" s="51"/>
      <c r="E163" s="52" t="s">
        <v>67</v>
      </c>
      <c r="F163" s="53"/>
      <c r="G163" s="35" t="str">
        <f t="shared" si="10"/>
        <v>DataToStendPrich1[49]</v>
      </c>
    </row>
  </sheetData>
  <mergeCells count="15">
    <mergeCell ref="G4:G19"/>
    <mergeCell ref="B20:B35"/>
    <mergeCell ref="G20:G35"/>
    <mergeCell ref="B36:B51"/>
    <mergeCell ref="G36:G51"/>
    <mergeCell ref="B70:B85"/>
    <mergeCell ref="B86:B101"/>
    <mergeCell ref="B102:B117"/>
    <mergeCell ref="A2:F2"/>
    <mergeCell ref="B4:B19"/>
    <mergeCell ref="H20:H35"/>
    <mergeCell ref="I20:I35"/>
    <mergeCell ref="H36:H51"/>
    <mergeCell ref="I36:I51"/>
    <mergeCell ref="A68:F68"/>
  </mergeCells>
  <phoneticPr fontId="10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6AC22-BD64-48C8-8DAD-E34B4A5BEC58}">
  <sheetPr codeName="Лист17">
    <tabColor theme="8" tint="0.39997558519241921"/>
  </sheetPr>
  <dimension ref="A1:K163"/>
  <sheetViews>
    <sheetView workbookViewId="0">
      <selection activeCell="J8" sqref="J8:O8"/>
    </sheetView>
  </sheetViews>
  <sheetFormatPr defaultRowHeight="15"/>
  <cols>
    <col min="1" max="1" width="13.85546875" bestFit="1" customWidth="1"/>
    <col min="3" max="3" width="12.85546875" bestFit="1" customWidth="1"/>
    <col min="5" max="5" width="93.5703125" bestFit="1" customWidth="1"/>
    <col min="6" max="6" width="13.42578125" bestFit="1" customWidth="1"/>
    <col min="7" max="7" width="22.7109375" bestFit="1" customWidth="1"/>
    <col min="8" max="8" width="21.85546875" bestFit="1" customWidth="1"/>
  </cols>
  <sheetData>
    <row r="1" spans="1:11" ht="15.75" thickBot="1">
      <c r="A1" s="27" t="s">
        <v>57</v>
      </c>
      <c r="B1" s="28" t="s">
        <v>58</v>
      </c>
      <c r="C1" s="28" t="s">
        <v>59</v>
      </c>
      <c r="D1" s="28" t="s">
        <v>60</v>
      </c>
      <c r="E1" s="28" t="s">
        <v>61</v>
      </c>
      <c r="F1" s="29" t="s">
        <v>62</v>
      </c>
      <c r="G1" s="30"/>
    </row>
    <row r="2" spans="1:11" ht="15.75" thickBot="1">
      <c r="A2" s="1455" t="s">
        <v>372</v>
      </c>
      <c r="B2" s="1456"/>
      <c r="C2" s="1456"/>
      <c r="D2" s="1456"/>
      <c r="E2" s="1456"/>
      <c r="F2" s="1457"/>
      <c r="G2" s="115" t="s">
        <v>102</v>
      </c>
      <c r="H2" s="116" t="s">
        <v>103</v>
      </c>
    </row>
    <row r="3" spans="1:11">
      <c r="A3" s="31" t="s">
        <v>63</v>
      </c>
      <c r="B3" s="32">
        <v>50</v>
      </c>
      <c r="C3" s="32" t="s">
        <v>64</v>
      </c>
      <c r="D3" s="32"/>
      <c r="E3" s="33" t="s">
        <v>65</v>
      </c>
      <c r="F3" s="34"/>
      <c r="G3" s="35" t="str">
        <f>"DataFromStendPrich2[" &amp; B3-50 &amp; "]"</f>
        <v>DataFromStendPrich2[0]</v>
      </c>
      <c r="H3" s="35" t="s">
        <v>104</v>
      </c>
      <c r="I3" s="117">
        <f>B3-50</f>
        <v>0</v>
      </c>
      <c r="J3" t="s">
        <v>374</v>
      </c>
      <c r="K3" t="s">
        <v>347</v>
      </c>
    </row>
    <row r="4" spans="1:11">
      <c r="A4" s="31" t="s">
        <v>63</v>
      </c>
      <c r="B4" s="1467">
        <v>51</v>
      </c>
      <c r="C4" s="36" t="s">
        <v>66</v>
      </c>
      <c r="D4" s="37">
        <v>0</v>
      </c>
      <c r="E4" s="40" t="str">
        <f>"Стендер " &amp; J$3 &amp;". " &amp; K3</f>
        <v>Стендер СТ6. Подключен к манифольду</v>
      </c>
      <c r="F4" s="39"/>
      <c r="G4" s="1454" t="str">
        <f t="shared" ref="G4:G66" si="0">"DataFromStendPrich2[" &amp; B4-50 &amp; "]"</f>
        <v>DataFromStendPrich2[1]</v>
      </c>
      <c r="H4" t="s">
        <v>397</v>
      </c>
      <c r="I4" t="str">
        <f>B$4-50&amp;"."&amp;D4</f>
        <v>1.0</v>
      </c>
      <c r="J4" t="s">
        <v>375</v>
      </c>
      <c r="K4" t="s">
        <v>348</v>
      </c>
    </row>
    <row r="5" spans="1:11">
      <c r="A5" s="31" t="s">
        <v>63</v>
      </c>
      <c r="B5" s="1467"/>
      <c r="C5" s="36" t="s">
        <v>66</v>
      </c>
      <c r="D5" s="37">
        <v>1</v>
      </c>
      <c r="E5" s="40" t="str">
        <f>"Стендер " &amp; J$3 &amp;". " &amp; K4</f>
        <v>Стендер СТ6. В движении</v>
      </c>
      <c r="F5" s="39"/>
      <c r="G5" s="1454" t="str">
        <f t="shared" si="0"/>
        <v>DataFromStendPrich2[-50]</v>
      </c>
      <c r="H5" t="s">
        <v>396</v>
      </c>
      <c r="I5" t="str">
        <f t="shared" ref="I5:I19" si="1">B$4-50&amp;"."&amp;D5</f>
        <v>1.1</v>
      </c>
      <c r="J5" t="s">
        <v>376</v>
      </c>
      <c r="K5" t="s">
        <v>349</v>
      </c>
    </row>
    <row r="6" spans="1:11">
      <c r="A6" s="31" t="s">
        <v>63</v>
      </c>
      <c r="B6" s="1467"/>
      <c r="C6" s="36" t="s">
        <v>66</v>
      </c>
      <c r="D6" s="37">
        <v>2</v>
      </c>
      <c r="E6" s="40" t="str">
        <f>"Стендер " &amp; J$3 &amp;". " &amp; K5</f>
        <v>Стендер СТ6. Гаражное положение</v>
      </c>
      <c r="F6" s="39"/>
      <c r="G6" s="1454" t="str">
        <f t="shared" si="0"/>
        <v>DataFromStendPrich2[-50]</v>
      </c>
      <c r="H6" t="s">
        <v>398</v>
      </c>
      <c r="I6" t="str">
        <f t="shared" si="1"/>
        <v>1.2</v>
      </c>
      <c r="J6" t="s">
        <v>377</v>
      </c>
    </row>
    <row r="7" spans="1:11">
      <c r="A7" s="31" t="s">
        <v>63</v>
      </c>
      <c r="B7" s="1467"/>
      <c r="C7" s="36" t="s">
        <v>66</v>
      </c>
      <c r="D7" s="37">
        <v>3</v>
      </c>
      <c r="E7" s="40" t="str">
        <f>"Стендер " &amp; J$4 &amp;". " &amp; K3</f>
        <v>Стендер СТ7. Подключен к манифольду</v>
      </c>
      <c r="F7" s="39"/>
      <c r="G7" s="1454" t="str">
        <f t="shared" si="0"/>
        <v>DataFromStendPrich2[-50]</v>
      </c>
      <c r="H7" t="s">
        <v>399</v>
      </c>
      <c r="I7" t="str">
        <f t="shared" si="1"/>
        <v>1.3</v>
      </c>
      <c r="J7" t="s">
        <v>378</v>
      </c>
    </row>
    <row r="8" spans="1:11">
      <c r="A8" s="31" t="s">
        <v>63</v>
      </c>
      <c r="B8" s="1467"/>
      <c r="C8" s="36" t="s">
        <v>66</v>
      </c>
      <c r="D8" s="37">
        <v>4</v>
      </c>
      <c r="E8" s="40" t="str">
        <f t="shared" ref="E8:E9" si="2">"Стендер " &amp; J$4 &amp;". " &amp; K4</f>
        <v>Стендер СТ7. В движении</v>
      </c>
      <c r="F8" s="39"/>
      <c r="G8" s="1454" t="str">
        <f t="shared" si="0"/>
        <v>DataFromStendPrich2[-50]</v>
      </c>
      <c r="H8" t="s">
        <v>400</v>
      </c>
      <c r="I8" t="str">
        <f t="shared" si="1"/>
        <v>1.4</v>
      </c>
    </row>
    <row r="9" spans="1:11">
      <c r="A9" s="31" t="s">
        <v>63</v>
      </c>
      <c r="B9" s="1467"/>
      <c r="C9" s="36" t="s">
        <v>66</v>
      </c>
      <c r="D9" s="37">
        <v>5</v>
      </c>
      <c r="E9" s="40" t="str">
        <f t="shared" si="2"/>
        <v>Стендер СТ7. Гаражное положение</v>
      </c>
      <c r="F9" s="39"/>
      <c r="G9" s="1454" t="str">
        <f t="shared" si="0"/>
        <v>DataFromStendPrich2[-50]</v>
      </c>
      <c r="H9" t="s">
        <v>401</v>
      </c>
      <c r="I9" t="str">
        <f t="shared" si="1"/>
        <v>1.5</v>
      </c>
    </row>
    <row r="10" spans="1:11">
      <c r="A10" s="31" t="s">
        <v>63</v>
      </c>
      <c r="B10" s="1467"/>
      <c r="C10" s="36" t="s">
        <v>66</v>
      </c>
      <c r="D10" s="37">
        <v>6</v>
      </c>
      <c r="E10" s="40" t="str">
        <f>"Стендер " &amp; J$5 &amp;". " &amp; K3</f>
        <v>Стендер СТ8. Подключен к манифольду</v>
      </c>
      <c r="F10" s="39"/>
      <c r="G10" s="1454" t="str">
        <f t="shared" si="0"/>
        <v>DataFromStendPrich2[-50]</v>
      </c>
      <c r="H10" t="s">
        <v>402</v>
      </c>
      <c r="I10" t="str">
        <f t="shared" si="1"/>
        <v>1.6</v>
      </c>
    </row>
    <row r="11" spans="1:11">
      <c r="A11" s="31" t="s">
        <v>63</v>
      </c>
      <c r="B11" s="1467"/>
      <c r="C11" s="36" t="s">
        <v>66</v>
      </c>
      <c r="D11" s="37">
        <v>7</v>
      </c>
      <c r="E11" s="40" t="str">
        <f t="shared" ref="E11:E12" si="3">"Стендер " &amp; J$5 &amp;". " &amp; K4</f>
        <v>Стендер СТ8. В движении</v>
      </c>
      <c r="F11" s="39"/>
      <c r="G11" s="1454" t="str">
        <f t="shared" si="0"/>
        <v>DataFromStendPrich2[-50]</v>
      </c>
      <c r="H11" t="s">
        <v>403</v>
      </c>
      <c r="I11" t="str">
        <f t="shared" si="1"/>
        <v>1.7</v>
      </c>
    </row>
    <row r="12" spans="1:11">
      <c r="A12" s="31" t="s">
        <v>63</v>
      </c>
      <c r="B12" s="1467"/>
      <c r="C12" s="36" t="s">
        <v>66</v>
      </c>
      <c r="D12" s="36">
        <v>8</v>
      </c>
      <c r="E12" s="40" t="str">
        <f t="shared" si="3"/>
        <v>Стендер СТ8. Гаражное положение</v>
      </c>
      <c r="F12" s="41"/>
      <c r="G12" s="1454" t="str">
        <f t="shared" si="0"/>
        <v>DataFromStendPrich2[-50]</v>
      </c>
      <c r="H12" t="s">
        <v>404</v>
      </c>
      <c r="I12" t="str">
        <f t="shared" si="1"/>
        <v>1.8</v>
      </c>
    </row>
    <row r="13" spans="1:11">
      <c r="A13" s="31" t="s">
        <v>63</v>
      </c>
      <c r="B13" s="1467"/>
      <c r="C13" s="36" t="s">
        <v>66</v>
      </c>
      <c r="D13" s="36">
        <v>9</v>
      </c>
      <c r="E13" s="40" t="str">
        <f>"Стендер " &amp; J$6 &amp;". " &amp; K3</f>
        <v>Стендер СТ9. Подключен к манифольду</v>
      </c>
      <c r="F13" s="41"/>
      <c r="G13" s="1454" t="str">
        <f t="shared" si="0"/>
        <v>DataFromStendPrich2[-50]</v>
      </c>
      <c r="H13" t="s">
        <v>405</v>
      </c>
      <c r="I13" t="str">
        <f t="shared" si="1"/>
        <v>1.9</v>
      </c>
    </row>
    <row r="14" spans="1:11">
      <c r="A14" s="31" t="s">
        <v>63</v>
      </c>
      <c r="B14" s="1467"/>
      <c r="C14" s="36" t="s">
        <v>66</v>
      </c>
      <c r="D14" s="36">
        <v>10</v>
      </c>
      <c r="E14" s="40" t="str">
        <f t="shared" ref="E14:E15" si="4">"Стендер " &amp; J$6 &amp;". " &amp; K4</f>
        <v>Стендер СТ9. В движении</v>
      </c>
      <c r="F14" s="41"/>
      <c r="G14" s="1454" t="str">
        <f t="shared" si="0"/>
        <v>DataFromStendPrich2[-50]</v>
      </c>
      <c r="H14" t="s">
        <v>406</v>
      </c>
      <c r="I14" t="str">
        <f t="shared" si="1"/>
        <v>1.10</v>
      </c>
    </row>
    <row r="15" spans="1:11">
      <c r="A15" s="31" t="s">
        <v>63</v>
      </c>
      <c r="B15" s="1467"/>
      <c r="C15" s="36" t="s">
        <v>66</v>
      </c>
      <c r="D15" s="36">
        <v>11</v>
      </c>
      <c r="E15" s="40" t="str">
        <f t="shared" si="4"/>
        <v>Стендер СТ9. Гаражное положение</v>
      </c>
      <c r="F15" s="41"/>
      <c r="G15" s="1454" t="str">
        <f t="shared" si="0"/>
        <v>DataFromStendPrich2[-50]</v>
      </c>
      <c r="H15" t="s">
        <v>407</v>
      </c>
      <c r="I15" t="str">
        <f t="shared" si="1"/>
        <v>1.11</v>
      </c>
    </row>
    <row r="16" spans="1:11">
      <c r="A16" s="31" t="s">
        <v>63</v>
      </c>
      <c r="B16" s="1467"/>
      <c r="C16" s="36" t="s">
        <v>66</v>
      </c>
      <c r="D16" s="36">
        <v>12</v>
      </c>
      <c r="E16" s="40" t="str">
        <f>"Стендер " &amp; J$7 &amp;". " &amp; K3</f>
        <v>Стендер СТ10. Подключен к манифольду</v>
      </c>
      <c r="F16" s="41"/>
      <c r="G16" s="1454" t="str">
        <f t="shared" si="0"/>
        <v>DataFromStendPrich2[-50]</v>
      </c>
      <c r="H16" t="s">
        <v>408</v>
      </c>
      <c r="I16" t="str">
        <f t="shared" si="1"/>
        <v>1.12</v>
      </c>
    </row>
    <row r="17" spans="1:9">
      <c r="A17" s="31" t="s">
        <v>63</v>
      </c>
      <c r="B17" s="1467"/>
      <c r="C17" s="36" t="s">
        <v>66</v>
      </c>
      <c r="D17" s="36">
        <v>13</v>
      </c>
      <c r="E17" s="40" t="str">
        <f t="shared" ref="E17:E18" si="5">"Стендер " &amp; J$7 &amp;". " &amp; K4</f>
        <v>Стендер СТ10. В движении</v>
      </c>
      <c r="F17" s="41"/>
      <c r="G17" s="1454" t="str">
        <f t="shared" si="0"/>
        <v>DataFromStendPrich2[-50]</v>
      </c>
      <c r="H17" t="s">
        <v>409</v>
      </c>
      <c r="I17" t="str">
        <f t="shared" si="1"/>
        <v>1.13</v>
      </c>
    </row>
    <row r="18" spans="1:9">
      <c r="A18" s="31" t="s">
        <v>63</v>
      </c>
      <c r="B18" s="1467"/>
      <c r="C18" s="36" t="s">
        <v>66</v>
      </c>
      <c r="D18" s="36">
        <v>14</v>
      </c>
      <c r="E18" s="40" t="str">
        <f t="shared" si="5"/>
        <v>Стендер СТ10. Гаражное положение</v>
      </c>
      <c r="F18" s="41"/>
      <c r="G18" s="1454" t="str">
        <f t="shared" si="0"/>
        <v>DataFromStendPrich2[-50]</v>
      </c>
      <c r="H18" t="s">
        <v>410</v>
      </c>
      <c r="I18" t="str">
        <f t="shared" si="1"/>
        <v>1.14</v>
      </c>
    </row>
    <row r="19" spans="1:9">
      <c r="A19" s="31" t="s">
        <v>63</v>
      </c>
      <c r="B19" s="1467"/>
      <c r="C19" s="36" t="s">
        <v>66</v>
      </c>
      <c r="D19" s="36">
        <v>15</v>
      </c>
      <c r="E19" s="40" t="s">
        <v>379</v>
      </c>
      <c r="F19" s="41"/>
      <c r="G19" s="1454" t="str">
        <f t="shared" si="0"/>
        <v>DataFromStendPrich2[-50]</v>
      </c>
      <c r="H19" t="s">
        <v>411</v>
      </c>
      <c r="I19" t="str">
        <f t="shared" si="1"/>
        <v>1.15</v>
      </c>
    </row>
    <row r="20" spans="1:9">
      <c r="A20" s="31" t="s">
        <v>63</v>
      </c>
      <c r="B20" s="1467">
        <v>52</v>
      </c>
      <c r="C20" s="32" t="s">
        <v>66</v>
      </c>
      <c r="D20" s="32">
        <v>0</v>
      </c>
      <c r="E20" s="40" t="s">
        <v>380</v>
      </c>
      <c r="F20" s="34"/>
      <c r="G20" s="1454" t="str">
        <f t="shared" si="0"/>
        <v>DataFromStendPrich2[2]</v>
      </c>
      <c r="H20" s="120" t="s">
        <v>412</v>
      </c>
      <c r="I20" t="str">
        <f>B$20-50&amp;"."&amp;D20</f>
        <v>2.0</v>
      </c>
    </row>
    <row r="21" spans="1:9">
      <c r="A21" s="31" t="s">
        <v>63</v>
      </c>
      <c r="B21" s="1467"/>
      <c r="C21" s="32" t="s">
        <v>66</v>
      </c>
      <c r="D21" s="32">
        <v>1</v>
      </c>
      <c r="E21" s="40" t="s">
        <v>381</v>
      </c>
      <c r="F21" s="34"/>
      <c r="G21" s="1454" t="str">
        <f t="shared" si="0"/>
        <v>DataFromStendPrich2[-50]</v>
      </c>
      <c r="H21" s="120" t="s">
        <v>413</v>
      </c>
      <c r="I21" t="str">
        <f t="shared" ref="I21:I35" si="6">B$20-50&amp;"."&amp;D21</f>
        <v>2.1</v>
      </c>
    </row>
    <row r="22" spans="1:9">
      <c r="A22" s="31" t="s">
        <v>63</v>
      </c>
      <c r="B22" s="1467"/>
      <c r="C22" s="32" t="s">
        <v>66</v>
      </c>
      <c r="D22" s="32">
        <v>2</v>
      </c>
      <c r="E22" s="40" t="s">
        <v>382</v>
      </c>
      <c r="F22" s="34"/>
      <c r="G22" s="1454" t="str">
        <f t="shared" si="0"/>
        <v>DataFromStendPrich2[-50]</v>
      </c>
      <c r="H22" s="120" t="s">
        <v>414</v>
      </c>
      <c r="I22" t="str">
        <f t="shared" si="6"/>
        <v>2.2</v>
      </c>
    </row>
    <row r="23" spans="1:9">
      <c r="A23" s="31" t="s">
        <v>63</v>
      </c>
      <c r="B23" s="1467"/>
      <c r="C23" s="32" t="s">
        <v>66</v>
      </c>
      <c r="D23" s="32">
        <v>3</v>
      </c>
      <c r="E23" s="40" t="s">
        <v>383</v>
      </c>
      <c r="F23" s="34"/>
      <c r="G23" s="1454" t="str">
        <f t="shared" si="0"/>
        <v>DataFromStendPrich2[-50]</v>
      </c>
      <c r="H23" s="120" t="s">
        <v>415</v>
      </c>
      <c r="I23" t="str">
        <f t="shared" si="6"/>
        <v>2.3</v>
      </c>
    </row>
    <row r="24" spans="1:9">
      <c r="A24" s="31" t="s">
        <v>63</v>
      </c>
      <c r="B24" s="1467"/>
      <c r="C24" s="32" t="s">
        <v>66</v>
      </c>
      <c r="D24" s="32">
        <v>4</v>
      </c>
      <c r="E24" s="40" t="s">
        <v>384</v>
      </c>
      <c r="F24" s="34"/>
      <c r="G24" s="1454" t="str">
        <f t="shared" si="0"/>
        <v>DataFromStendPrich2[-50]</v>
      </c>
      <c r="H24" s="120" t="s">
        <v>416</v>
      </c>
      <c r="I24" t="str">
        <f t="shared" si="6"/>
        <v>2.4</v>
      </c>
    </row>
    <row r="25" spans="1:9">
      <c r="A25" s="31" t="s">
        <v>63</v>
      </c>
      <c r="B25" s="1467"/>
      <c r="C25" s="32" t="s">
        <v>66</v>
      </c>
      <c r="D25" s="32">
        <v>5</v>
      </c>
      <c r="E25" s="40" t="s">
        <v>385</v>
      </c>
      <c r="F25" s="34"/>
      <c r="G25" s="1454" t="str">
        <f t="shared" si="0"/>
        <v>DataFromStendPrich2[-50]</v>
      </c>
      <c r="H25" s="120" t="s">
        <v>418</v>
      </c>
      <c r="I25" t="str">
        <f t="shared" si="6"/>
        <v>2.5</v>
      </c>
    </row>
    <row r="26" spans="1:9">
      <c r="A26" s="31" t="s">
        <v>63</v>
      </c>
      <c r="B26" s="1467"/>
      <c r="C26" s="32" t="s">
        <v>66</v>
      </c>
      <c r="D26" s="32">
        <v>6</v>
      </c>
      <c r="E26" s="40" t="s">
        <v>386</v>
      </c>
      <c r="F26" s="34"/>
      <c r="G26" s="1454" t="str">
        <f t="shared" si="0"/>
        <v>DataFromStendPrich2[-50]</v>
      </c>
      <c r="H26" s="120" t="s">
        <v>417</v>
      </c>
      <c r="I26" t="str">
        <f t="shared" si="6"/>
        <v>2.6</v>
      </c>
    </row>
    <row r="27" spans="1:9">
      <c r="A27" s="31" t="s">
        <v>63</v>
      </c>
      <c r="B27" s="1467"/>
      <c r="C27" s="32" t="s">
        <v>66</v>
      </c>
      <c r="D27" s="32">
        <v>7</v>
      </c>
      <c r="E27" s="40" t="s">
        <v>387</v>
      </c>
      <c r="F27" s="34"/>
      <c r="G27" s="1454" t="str">
        <f t="shared" si="0"/>
        <v>DataFromStendPrich2[-50]</v>
      </c>
      <c r="H27" s="120" t="s">
        <v>419</v>
      </c>
      <c r="I27" t="str">
        <f t="shared" si="6"/>
        <v>2.7</v>
      </c>
    </row>
    <row r="28" spans="1:9">
      <c r="A28" s="31" t="s">
        <v>63</v>
      </c>
      <c r="B28" s="1467"/>
      <c r="C28" s="32" t="s">
        <v>66</v>
      </c>
      <c r="D28" s="32">
        <v>8</v>
      </c>
      <c r="E28" s="40" t="s">
        <v>388</v>
      </c>
      <c r="F28" s="34"/>
      <c r="G28" s="1454" t="str">
        <f t="shared" si="0"/>
        <v>DataFromStendPrich2[-50]</v>
      </c>
      <c r="H28" s="120" t="s">
        <v>420</v>
      </c>
      <c r="I28" t="str">
        <f t="shared" si="6"/>
        <v>2.8</v>
      </c>
    </row>
    <row r="29" spans="1:9">
      <c r="A29" s="31" t="s">
        <v>63</v>
      </c>
      <c r="B29" s="1467"/>
      <c r="C29" s="32" t="s">
        <v>66</v>
      </c>
      <c r="D29" s="32">
        <v>9</v>
      </c>
      <c r="E29" s="40" t="s">
        <v>389</v>
      </c>
      <c r="F29" s="34"/>
      <c r="G29" s="1454" t="str">
        <f t="shared" si="0"/>
        <v>DataFromStendPrich2[-50]</v>
      </c>
      <c r="H29" s="120" t="s">
        <v>421</v>
      </c>
      <c r="I29" t="str">
        <f t="shared" si="6"/>
        <v>2.9</v>
      </c>
    </row>
    <row r="30" spans="1:9">
      <c r="A30" s="31" t="s">
        <v>63</v>
      </c>
      <c r="B30" s="1467"/>
      <c r="C30" s="32" t="s">
        <v>66</v>
      </c>
      <c r="D30" s="32">
        <v>10</v>
      </c>
      <c r="E30" s="40" t="s">
        <v>390</v>
      </c>
      <c r="F30" s="34"/>
      <c r="G30" s="1454" t="str">
        <f t="shared" si="0"/>
        <v>DataFromStendPrich2[-50]</v>
      </c>
      <c r="H30" s="120" t="s">
        <v>422</v>
      </c>
      <c r="I30" t="str">
        <f t="shared" si="6"/>
        <v>2.10</v>
      </c>
    </row>
    <row r="31" spans="1:9">
      <c r="A31" s="31" t="s">
        <v>63</v>
      </c>
      <c r="B31" s="1467"/>
      <c r="C31" s="32" t="s">
        <v>66</v>
      </c>
      <c r="D31" s="32">
        <v>11</v>
      </c>
      <c r="E31" s="40" t="s">
        <v>391</v>
      </c>
      <c r="F31" s="34"/>
      <c r="G31" s="1454" t="str">
        <f t="shared" si="0"/>
        <v>DataFromStendPrich2[-50]</v>
      </c>
      <c r="H31" s="120" t="s">
        <v>423</v>
      </c>
      <c r="I31" t="str">
        <f t="shared" si="6"/>
        <v>2.11</v>
      </c>
    </row>
    <row r="32" spans="1:9">
      <c r="A32" s="31" t="s">
        <v>63</v>
      </c>
      <c r="B32" s="1467"/>
      <c r="C32" s="32" t="s">
        <v>66</v>
      </c>
      <c r="D32" s="32">
        <v>12</v>
      </c>
      <c r="E32" s="40" t="s">
        <v>392</v>
      </c>
      <c r="F32" s="34"/>
      <c r="G32" s="1454" t="str">
        <f t="shared" si="0"/>
        <v>DataFromStendPrich2[-50]</v>
      </c>
      <c r="H32" s="120" t="s">
        <v>424</v>
      </c>
      <c r="I32" t="str">
        <f t="shared" si="6"/>
        <v>2.12</v>
      </c>
    </row>
    <row r="33" spans="1:9">
      <c r="A33" s="31" t="s">
        <v>63</v>
      </c>
      <c r="B33" s="1467"/>
      <c r="C33" s="32" t="s">
        <v>66</v>
      </c>
      <c r="D33" s="32">
        <v>13</v>
      </c>
      <c r="E33" s="40" t="s">
        <v>393</v>
      </c>
      <c r="F33" s="34"/>
      <c r="G33" s="1454" t="str">
        <f t="shared" si="0"/>
        <v>DataFromStendPrich2[-50]</v>
      </c>
      <c r="H33" s="120" t="s">
        <v>425</v>
      </c>
      <c r="I33" t="str">
        <f t="shared" si="6"/>
        <v>2.13</v>
      </c>
    </row>
    <row r="34" spans="1:9">
      <c r="A34" s="31" t="s">
        <v>63</v>
      </c>
      <c r="B34" s="1467"/>
      <c r="C34" s="32" t="s">
        <v>66</v>
      </c>
      <c r="D34" s="32">
        <v>14</v>
      </c>
      <c r="E34" s="40" t="s">
        <v>394</v>
      </c>
      <c r="F34" s="34"/>
      <c r="G34" s="1454" t="str">
        <f t="shared" si="0"/>
        <v>DataFromStendPrich2[-50]</v>
      </c>
      <c r="H34" s="120" t="s">
        <v>426</v>
      </c>
      <c r="I34" t="str">
        <f t="shared" si="6"/>
        <v>2.14</v>
      </c>
    </row>
    <row r="35" spans="1:9">
      <c r="A35" s="31" t="s">
        <v>63</v>
      </c>
      <c r="B35" s="1467"/>
      <c r="C35" s="32" t="s">
        <v>66</v>
      </c>
      <c r="D35" s="32">
        <v>15</v>
      </c>
      <c r="E35" s="40" t="s">
        <v>395</v>
      </c>
      <c r="F35" s="34"/>
      <c r="G35" s="1454" t="str">
        <f t="shared" si="0"/>
        <v>DataFromStendPrich2[-50]</v>
      </c>
      <c r="H35" s="120" t="s">
        <v>427</v>
      </c>
      <c r="I35" t="str">
        <f t="shared" si="6"/>
        <v>2.15</v>
      </c>
    </row>
    <row r="36" spans="1:9">
      <c r="A36" s="31" t="s">
        <v>63</v>
      </c>
      <c r="B36" s="1467">
        <v>53</v>
      </c>
      <c r="C36" s="32" t="s">
        <v>66</v>
      </c>
      <c r="D36" s="32">
        <v>0</v>
      </c>
      <c r="E36" s="40" t="s">
        <v>67</v>
      </c>
      <c r="F36" s="34"/>
      <c r="G36" s="1454" t="str">
        <f t="shared" si="0"/>
        <v>DataFromStendPrich2[3]</v>
      </c>
      <c r="H36" s="1471"/>
      <c r="I36" s="1471"/>
    </row>
    <row r="37" spans="1:9">
      <c r="A37" s="31" t="s">
        <v>63</v>
      </c>
      <c r="B37" s="1467"/>
      <c r="C37" s="32" t="s">
        <v>66</v>
      </c>
      <c r="D37" s="32">
        <v>1</v>
      </c>
      <c r="E37" s="40" t="s">
        <v>67</v>
      </c>
      <c r="F37" s="34"/>
      <c r="G37" s="1454" t="str">
        <f t="shared" si="0"/>
        <v>DataFromStendPrich2[-50]</v>
      </c>
      <c r="H37" s="1471"/>
      <c r="I37" s="1471"/>
    </row>
    <row r="38" spans="1:9">
      <c r="A38" s="31" t="s">
        <v>63</v>
      </c>
      <c r="B38" s="1467"/>
      <c r="C38" s="32" t="s">
        <v>66</v>
      </c>
      <c r="D38" s="32">
        <v>2</v>
      </c>
      <c r="E38" s="40" t="s">
        <v>67</v>
      </c>
      <c r="F38" s="34"/>
      <c r="G38" s="1454" t="str">
        <f t="shared" si="0"/>
        <v>DataFromStendPrich2[-50]</v>
      </c>
      <c r="H38" s="1471"/>
      <c r="I38" s="1471"/>
    </row>
    <row r="39" spans="1:9">
      <c r="A39" s="31" t="s">
        <v>63</v>
      </c>
      <c r="B39" s="1467"/>
      <c r="C39" s="32" t="s">
        <v>66</v>
      </c>
      <c r="D39" s="32">
        <v>3</v>
      </c>
      <c r="E39" s="40" t="s">
        <v>67</v>
      </c>
      <c r="F39" s="34"/>
      <c r="G39" s="1454" t="str">
        <f t="shared" si="0"/>
        <v>DataFromStendPrich2[-50]</v>
      </c>
      <c r="H39" s="1471"/>
      <c r="I39" s="1471"/>
    </row>
    <row r="40" spans="1:9">
      <c r="A40" s="31" t="s">
        <v>63</v>
      </c>
      <c r="B40" s="1467"/>
      <c r="C40" s="32" t="s">
        <v>66</v>
      </c>
      <c r="D40" s="32">
        <v>4</v>
      </c>
      <c r="E40" s="40" t="s">
        <v>67</v>
      </c>
      <c r="F40" s="34"/>
      <c r="G40" s="1454" t="str">
        <f t="shared" si="0"/>
        <v>DataFromStendPrich2[-50]</v>
      </c>
      <c r="H40" s="1471"/>
      <c r="I40" s="1471"/>
    </row>
    <row r="41" spans="1:9">
      <c r="A41" s="31" t="s">
        <v>63</v>
      </c>
      <c r="B41" s="1467"/>
      <c r="C41" s="32" t="s">
        <v>66</v>
      </c>
      <c r="D41" s="32">
        <v>5</v>
      </c>
      <c r="E41" s="40" t="s">
        <v>67</v>
      </c>
      <c r="F41" s="34"/>
      <c r="G41" s="1454" t="str">
        <f t="shared" si="0"/>
        <v>DataFromStendPrich2[-50]</v>
      </c>
      <c r="H41" s="1471"/>
      <c r="I41" s="1471"/>
    </row>
    <row r="42" spans="1:9">
      <c r="A42" s="31" t="s">
        <v>63</v>
      </c>
      <c r="B42" s="1467"/>
      <c r="C42" s="32" t="s">
        <v>66</v>
      </c>
      <c r="D42" s="32">
        <v>6</v>
      </c>
      <c r="E42" s="40" t="s">
        <v>67</v>
      </c>
      <c r="F42" s="34"/>
      <c r="G42" s="1454" t="str">
        <f t="shared" si="0"/>
        <v>DataFromStendPrich2[-50]</v>
      </c>
      <c r="H42" s="1471"/>
      <c r="I42" s="1471"/>
    </row>
    <row r="43" spans="1:9">
      <c r="A43" s="31" t="s">
        <v>63</v>
      </c>
      <c r="B43" s="1467"/>
      <c r="C43" s="32" t="s">
        <v>66</v>
      </c>
      <c r="D43" s="32">
        <v>7</v>
      </c>
      <c r="E43" s="40" t="s">
        <v>67</v>
      </c>
      <c r="F43" s="34"/>
      <c r="G43" s="1454" t="str">
        <f t="shared" si="0"/>
        <v>DataFromStendPrich2[-50]</v>
      </c>
      <c r="H43" s="1471"/>
      <c r="I43" s="1471"/>
    </row>
    <row r="44" spans="1:9">
      <c r="A44" s="31" t="s">
        <v>63</v>
      </c>
      <c r="B44" s="1467"/>
      <c r="C44" s="32" t="s">
        <v>66</v>
      </c>
      <c r="D44" s="32">
        <v>8</v>
      </c>
      <c r="E44" s="40" t="s">
        <v>67</v>
      </c>
      <c r="F44" s="34"/>
      <c r="G44" s="1454" t="str">
        <f t="shared" si="0"/>
        <v>DataFromStendPrich2[-50]</v>
      </c>
      <c r="H44" s="1471"/>
      <c r="I44" s="1471"/>
    </row>
    <row r="45" spans="1:9">
      <c r="A45" s="31" t="s">
        <v>63</v>
      </c>
      <c r="B45" s="1467"/>
      <c r="C45" s="32" t="s">
        <v>66</v>
      </c>
      <c r="D45" s="32">
        <v>9</v>
      </c>
      <c r="E45" s="40" t="s">
        <v>67</v>
      </c>
      <c r="F45" s="34"/>
      <c r="G45" s="1454" t="str">
        <f t="shared" si="0"/>
        <v>DataFromStendPrich2[-50]</v>
      </c>
      <c r="H45" s="1471"/>
      <c r="I45" s="1471"/>
    </row>
    <row r="46" spans="1:9">
      <c r="A46" s="31" t="s">
        <v>63</v>
      </c>
      <c r="B46" s="1467"/>
      <c r="C46" s="32" t="s">
        <v>66</v>
      </c>
      <c r="D46" s="32">
        <v>10</v>
      </c>
      <c r="E46" s="40" t="s">
        <v>67</v>
      </c>
      <c r="F46" s="34"/>
      <c r="G46" s="1454" t="str">
        <f t="shared" si="0"/>
        <v>DataFromStendPrich2[-50]</v>
      </c>
      <c r="H46" s="1471"/>
      <c r="I46" s="1471"/>
    </row>
    <row r="47" spans="1:9">
      <c r="A47" s="31" t="s">
        <v>63</v>
      </c>
      <c r="B47" s="1467"/>
      <c r="C47" s="32" t="s">
        <v>66</v>
      </c>
      <c r="D47" s="32">
        <v>11</v>
      </c>
      <c r="E47" s="40" t="s">
        <v>67</v>
      </c>
      <c r="F47" s="34"/>
      <c r="G47" s="1454" t="str">
        <f t="shared" si="0"/>
        <v>DataFromStendPrich2[-50]</v>
      </c>
      <c r="H47" s="1471"/>
      <c r="I47" s="1471"/>
    </row>
    <row r="48" spans="1:9">
      <c r="A48" s="31" t="s">
        <v>63</v>
      </c>
      <c r="B48" s="1467"/>
      <c r="C48" s="32" t="s">
        <v>66</v>
      </c>
      <c r="D48" s="32">
        <v>12</v>
      </c>
      <c r="E48" s="40" t="s">
        <v>67</v>
      </c>
      <c r="F48" s="34"/>
      <c r="G48" s="1454" t="str">
        <f t="shared" si="0"/>
        <v>DataFromStendPrich2[-50]</v>
      </c>
      <c r="H48" s="1471"/>
      <c r="I48" s="1471"/>
    </row>
    <row r="49" spans="1:9">
      <c r="A49" s="31" t="s">
        <v>63</v>
      </c>
      <c r="B49" s="1467"/>
      <c r="C49" s="32" t="s">
        <v>66</v>
      </c>
      <c r="D49" s="32">
        <v>13</v>
      </c>
      <c r="E49" s="40" t="s">
        <v>67</v>
      </c>
      <c r="F49" s="34"/>
      <c r="G49" s="1454" t="str">
        <f t="shared" si="0"/>
        <v>DataFromStendPrich2[-50]</v>
      </c>
      <c r="H49" s="1471"/>
      <c r="I49" s="1471"/>
    </row>
    <row r="50" spans="1:9">
      <c r="A50" s="31" t="s">
        <v>63</v>
      </c>
      <c r="B50" s="1467"/>
      <c r="C50" s="32" t="s">
        <v>66</v>
      </c>
      <c r="D50" s="32">
        <v>14</v>
      </c>
      <c r="E50" s="40" t="s">
        <v>67</v>
      </c>
      <c r="F50" s="34"/>
      <c r="G50" s="1454" t="str">
        <f t="shared" si="0"/>
        <v>DataFromStendPrich2[-50]</v>
      </c>
      <c r="H50" s="1471"/>
      <c r="I50" s="1471"/>
    </row>
    <row r="51" spans="1:9">
      <c r="A51" s="31" t="s">
        <v>63</v>
      </c>
      <c r="B51" s="1467"/>
      <c r="C51" s="32" t="s">
        <v>66</v>
      </c>
      <c r="D51" s="32">
        <v>15</v>
      </c>
      <c r="E51" s="40" t="s">
        <v>67</v>
      </c>
      <c r="F51" s="34"/>
      <c r="G51" s="1454" t="str">
        <f t="shared" si="0"/>
        <v>DataFromStendPrich2[-50]</v>
      </c>
      <c r="H51" s="1471"/>
      <c r="I51" s="1471"/>
    </row>
    <row r="52" spans="1:9">
      <c r="A52" s="31" t="s">
        <v>63</v>
      </c>
      <c r="B52" s="36">
        <v>54</v>
      </c>
      <c r="C52" s="36" t="s">
        <v>159</v>
      </c>
      <c r="D52" s="36"/>
      <c r="E52" s="40" t="s">
        <v>67</v>
      </c>
      <c r="F52" s="34"/>
      <c r="G52" s="35" t="str">
        <f t="shared" si="0"/>
        <v>DataFromStendPrich2[4]</v>
      </c>
    </row>
    <row r="53" spans="1:9">
      <c r="A53" s="31" t="s">
        <v>63</v>
      </c>
      <c r="B53" s="36">
        <v>56</v>
      </c>
      <c r="C53" s="36" t="s">
        <v>159</v>
      </c>
      <c r="D53" s="36"/>
      <c r="E53" s="40" t="s">
        <v>67</v>
      </c>
      <c r="F53" s="34"/>
      <c r="G53" s="35" t="str">
        <f t="shared" si="0"/>
        <v>DataFromStendPrich2[6]</v>
      </c>
    </row>
    <row r="54" spans="1:9">
      <c r="A54" s="31" t="s">
        <v>63</v>
      </c>
      <c r="B54" s="36">
        <v>58</v>
      </c>
      <c r="C54" s="36" t="s">
        <v>159</v>
      </c>
      <c r="D54" s="36"/>
      <c r="E54" s="40" t="s">
        <v>67</v>
      </c>
      <c r="F54" s="34"/>
      <c r="G54" s="35" t="str">
        <f t="shared" si="0"/>
        <v>DataFromStendPrich2[8]</v>
      </c>
    </row>
    <row r="55" spans="1:9">
      <c r="A55" s="31" t="s">
        <v>63</v>
      </c>
      <c r="B55" s="36">
        <v>60</v>
      </c>
      <c r="C55" s="36" t="s">
        <v>159</v>
      </c>
      <c r="D55" s="36"/>
      <c r="E55" s="40" t="s">
        <v>67</v>
      </c>
      <c r="F55" s="34"/>
      <c r="G55" s="35" t="str">
        <f t="shared" si="0"/>
        <v>DataFromStendPrich2[10]</v>
      </c>
    </row>
    <row r="56" spans="1:9">
      <c r="A56" s="31" t="s">
        <v>63</v>
      </c>
      <c r="B56" s="36">
        <v>62</v>
      </c>
      <c r="C56" s="36" t="s">
        <v>159</v>
      </c>
      <c r="D56" s="36"/>
      <c r="E56" s="40" t="s">
        <v>67</v>
      </c>
      <c r="F56" s="34"/>
      <c r="G56" s="35" t="str">
        <f t="shared" si="0"/>
        <v>DataFromStendPrich2[12]</v>
      </c>
    </row>
    <row r="57" spans="1:9">
      <c r="A57" s="31" t="s">
        <v>63</v>
      </c>
      <c r="B57" s="36">
        <v>64</v>
      </c>
      <c r="C57" s="36" t="s">
        <v>159</v>
      </c>
      <c r="D57" s="36"/>
      <c r="E57" s="40" t="s">
        <v>67</v>
      </c>
      <c r="F57" s="34"/>
      <c r="G57" s="35" t="str">
        <f t="shared" si="0"/>
        <v>DataFromStendPrich2[14]</v>
      </c>
    </row>
    <row r="58" spans="1:9">
      <c r="A58" s="31" t="s">
        <v>63</v>
      </c>
      <c r="B58" s="36">
        <v>66</v>
      </c>
      <c r="C58" s="36" t="s">
        <v>159</v>
      </c>
      <c r="D58" s="36"/>
      <c r="E58" s="40" t="s">
        <v>67</v>
      </c>
      <c r="F58" s="42"/>
      <c r="G58" s="35" t="str">
        <f t="shared" si="0"/>
        <v>DataFromStendPrich2[16]</v>
      </c>
    </row>
    <row r="59" spans="1:9">
      <c r="A59" s="31" t="s">
        <v>63</v>
      </c>
      <c r="B59" s="36">
        <v>68</v>
      </c>
      <c r="C59" s="36" t="s">
        <v>159</v>
      </c>
      <c r="D59" s="36"/>
      <c r="E59" s="40" t="s">
        <v>67</v>
      </c>
      <c r="F59" s="42"/>
      <c r="G59" s="35" t="str">
        <f t="shared" si="0"/>
        <v>DataFromStendPrich2[18]</v>
      </c>
    </row>
    <row r="60" spans="1:9">
      <c r="A60" s="31" t="s">
        <v>63</v>
      </c>
      <c r="B60" s="36">
        <v>70</v>
      </c>
      <c r="C60" s="36" t="s">
        <v>159</v>
      </c>
      <c r="D60" s="36"/>
      <c r="E60" s="40" t="s">
        <v>67</v>
      </c>
      <c r="F60" s="42"/>
      <c r="G60" s="35" t="str">
        <f t="shared" si="0"/>
        <v>DataFromStendPrich2[20]</v>
      </c>
    </row>
    <row r="61" spans="1:9">
      <c r="A61" s="31" t="s">
        <v>63</v>
      </c>
      <c r="B61" s="36">
        <v>72</v>
      </c>
      <c r="C61" s="36" t="s">
        <v>159</v>
      </c>
      <c r="D61" s="36"/>
      <c r="E61" s="40" t="s">
        <v>67</v>
      </c>
      <c r="F61" s="42"/>
      <c r="G61" s="35" t="str">
        <f t="shared" si="0"/>
        <v>DataFromStendPrich2[22]</v>
      </c>
    </row>
    <row r="62" spans="1:9">
      <c r="A62" s="31" t="s">
        <v>63</v>
      </c>
      <c r="B62" s="36">
        <v>74</v>
      </c>
      <c r="C62" s="36" t="s">
        <v>159</v>
      </c>
      <c r="D62" s="36"/>
      <c r="E62" s="40" t="s">
        <v>67</v>
      </c>
      <c r="F62" s="42"/>
      <c r="G62" s="35" t="str">
        <f t="shared" si="0"/>
        <v>DataFromStendPrich2[24]</v>
      </c>
    </row>
    <row r="63" spans="1:9">
      <c r="A63" s="31" t="s">
        <v>63</v>
      </c>
      <c r="B63" s="36">
        <v>76</v>
      </c>
      <c r="C63" s="36" t="s">
        <v>159</v>
      </c>
      <c r="D63" s="36"/>
      <c r="E63" s="40" t="s">
        <v>67</v>
      </c>
      <c r="F63" s="42"/>
      <c r="G63" s="35" t="str">
        <f t="shared" si="0"/>
        <v>DataFromStendPrich2[26]</v>
      </c>
    </row>
    <row r="64" spans="1:9">
      <c r="A64" s="31" t="s">
        <v>63</v>
      </c>
      <c r="B64" s="36">
        <v>78</v>
      </c>
      <c r="C64" s="36" t="s">
        <v>159</v>
      </c>
      <c r="D64" s="36"/>
      <c r="E64" s="40" t="s">
        <v>67</v>
      </c>
      <c r="F64" s="42"/>
      <c r="G64" s="35" t="str">
        <f t="shared" si="0"/>
        <v>DataFromStendPrich2[28]</v>
      </c>
    </row>
    <row r="65" spans="1:9">
      <c r="A65" s="31" t="s">
        <v>63</v>
      </c>
      <c r="B65" s="36">
        <v>80</v>
      </c>
      <c r="C65" s="36" t="s">
        <v>159</v>
      </c>
      <c r="D65" s="36"/>
      <c r="E65" s="40" t="s">
        <v>67</v>
      </c>
      <c r="F65" s="42"/>
      <c r="G65" s="35" t="str">
        <f t="shared" si="0"/>
        <v>DataFromStendPrich2[30]</v>
      </c>
    </row>
    <row r="66" spans="1:9">
      <c r="A66" s="31" t="s">
        <v>63</v>
      </c>
      <c r="B66" s="36">
        <v>82</v>
      </c>
      <c r="C66" s="36" t="s">
        <v>159</v>
      </c>
      <c r="D66" s="36"/>
      <c r="E66" s="40" t="s">
        <v>67</v>
      </c>
      <c r="F66" s="43"/>
      <c r="G66" s="35" t="str">
        <f t="shared" si="0"/>
        <v>DataFromStendPrich2[32]</v>
      </c>
    </row>
    <row r="67" spans="1:9" ht="15.75" thickBot="1">
      <c r="A67" s="31" t="s">
        <v>63</v>
      </c>
      <c r="B67" s="36">
        <v>83</v>
      </c>
      <c r="C67" s="36" t="s">
        <v>64</v>
      </c>
      <c r="D67" s="36"/>
      <c r="E67" s="40" t="s">
        <v>67</v>
      </c>
      <c r="F67" s="43"/>
      <c r="G67" s="35" t="str">
        <f>"DataFromStendPrich2[" &amp; B67-50 &amp; "]"</f>
        <v>DataFromStendPrich2[33]</v>
      </c>
    </row>
    <row r="68" spans="1:9" ht="15.75" thickBot="1">
      <c r="A68" s="1469" t="s">
        <v>373</v>
      </c>
      <c r="B68" s="1465"/>
      <c r="C68" s="1465"/>
      <c r="D68" s="1465"/>
      <c r="E68" s="1465"/>
      <c r="F68" s="1470"/>
      <c r="G68" s="30"/>
    </row>
    <row r="69" spans="1:9">
      <c r="A69" s="44" t="s">
        <v>68</v>
      </c>
      <c r="B69" s="45">
        <v>0</v>
      </c>
      <c r="C69" s="45" t="s">
        <v>64</v>
      </c>
      <c r="D69" s="45"/>
      <c r="E69" s="46" t="s">
        <v>65</v>
      </c>
      <c r="F69" s="47"/>
      <c r="G69" s="35" t="str">
        <f>"DataToStendPrich2[" &amp; B69 &amp; "]"</f>
        <v>DataToStendPrich2[0]</v>
      </c>
      <c r="H69" t="s">
        <v>104</v>
      </c>
      <c r="I69" s="117">
        <f>B69</f>
        <v>0</v>
      </c>
    </row>
    <row r="70" spans="1:9">
      <c r="A70" s="31" t="s">
        <v>68</v>
      </c>
      <c r="B70" s="1467">
        <v>1</v>
      </c>
      <c r="C70" s="36" t="s">
        <v>66</v>
      </c>
      <c r="D70" s="37">
        <v>0</v>
      </c>
      <c r="E70" s="40" t="s">
        <v>67</v>
      </c>
      <c r="F70" s="39"/>
      <c r="G70" s="118" t="str">
        <f>"DataToStendPrich2[" &amp; B$70 &amp; "]"</f>
        <v>DataToStendPrich2[1]</v>
      </c>
      <c r="I70" t="str">
        <f>B$70&amp;"."&amp;D70</f>
        <v>1.0</v>
      </c>
    </row>
    <row r="71" spans="1:9">
      <c r="A71" s="31" t="s">
        <v>68</v>
      </c>
      <c r="B71" s="1467"/>
      <c r="C71" s="36" t="s">
        <v>66</v>
      </c>
      <c r="D71" s="37">
        <v>1</v>
      </c>
      <c r="E71" s="40" t="s">
        <v>67</v>
      </c>
      <c r="F71" s="39"/>
      <c r="G71" s="118" t="str">
        <f t="shared" ref="G71:G85" si="7">"DataToStendPrich2[" &amp; B$70 &amp; "]"</f>
        <v>DataToStendPrich2[1]</v>
      </c>
      <c r="I71" t="str">
        <f t="shared" ref="I71:I85" si="8">B$70&amp;"."&amp;D71</f>
        <v>1.1</v>
      </c>
    </row>
    <row r="72" spans="1:9">
      <c r="A72" s="31" t="s">
        <v>68</v>
      </c>
      <c r="B72" s="1467"/>
      <c r="C72" s="36" t="s">
        <v>66</v>
      </c>
      <c r="D72" s="37">
        <v>2</v>
      </c>
      <c r="E72" s="40" t="s">
        <v>67</v>
      </c>
      <c r="F72" s="39"/>
      <c r="G72" s="118" t="str">
        <f t="shared" si="7"/>
        <v>DataToStendPrich2[1]</v>
      </c>
      <c r="I72" t="str">
        <f t="shared" si="8"/>
        <v>1.2</v>
      </c>
    </row>
    <row r="73" spans="1:9">
      <c r="A73" s="31" t="s">
        <v>68</v>
      </c>
      <c r="B73" s="1467"/>
      <c r="C73" s="36" t="s">
        <v>66</v>
      </c>
      <c r="D73" s="37">
        <v>3</v>
      </c>
      <c r="E73" s="40" t="s">
        <v>67</v>
      </c>
      <c r="F73" s="39"/>
      <c r="G73" s="118" t="str">
        <f t="shared" si="7"/>
        <v>DataToStendPrich2[1]</v>
      </c>
      <c r="I73" t="str">
        <f t="shared" si="8"/>
        <v>1.3</v>
      </c>
    </row>
    <row r="74" spans="1:9">
      <c r="A74" s="31" t="s">
        <v>68</v>
      </c>
      <c r="B74" s="1467"/>
      <c r="C74" s="36" t="s">
        <v>66</v>
      </c>
      <c r="D74" s="37">
        <v>4</v>
      </c>
      <c r="E74" s="40" t="s">
        <v>67</v>
      </c>
      <c r="F74" s="39"/>
      <c r="G74" s="118" t="str">
        <f t="shared" si="7"/>
        <v>DataToStendPrich2[1]</v>
      </c>
      <c r="I74" t="str">
        <f t="shared" si="8"/>
        <v>1.4</v>
      </c>
    </row>
    <row r="75" spans="1:9">
      <c r="A75" s="31" t="s">
        <v>68</v>
      </c>
      <c r="B75" s="1467"/>
      <c r="C75" s="36" t="s">
        <v>66</v>
      </c>
      <c r="D75" s="37">
        <v>5</v>
      </c>
      <c r="E75" s="40" t="s">
        <v>67</v>
      </c>
      <c r="F75" s="39"/>
      <c r="G75" s="118" t="str">
        <f t="shared" si="7"/>
        <v>DataToStendPrich2[1]</v>
      </c>
      <c r="I75" t="str">
        <f t="shared" si="8"/>
        <v>1.5</v>
      </c>
    </row>
    <row r="76" spans="1:9">
      <c r="A76" s="31" t="s">
        <v>68</v>
      </c>
      <c r="B76" s="1467"/>
      <c r="C76" s="36" t="s">
        <v>66</v>
      </c>
      <c r="D76" s="37">
        <v>6</v>
      </c>
      <c r="E76" s="40" t="s">
        <v>67</v>
      </c>
      <c r="F76" s="39"/>
      <c r="G76" s="118" t="str">
        <f t="shared" si="7"/>
        <v>DataToStendPrich2[1]</v>
      </c>
      <c r="I76" t="str">
        <f t="shared" si="8"/>
        <v>1.6</v>
      </c>
    </row>
    <row r="77" spans="1:9">
      <c r="A77" s="31" t="s">
        <v>68</v>
      </c>
      <c r="B77" s="1467"/>
      <c r="C77" s="36" t="s">
        <v>66</v>
      </c>
      <c r="D77" s="37">
        <v>7</v>
      </c>
      <c r="E77" s="40" t="s">
        <v>67</v>
      </c>
      <c r="F77" s="39"/>
      <c r="G77" s="118" t="str">
        <f t="shared" si="7"/>
        <v>DataToStendPrich2[1]</v>
      </c>
      <c r="I77" t="str">
        <f t="shared" si="8"/>
        <v>1.7</v>
      </c>
    </row>
    <row r="78" spans="1:9">
      <c r="A78" s="31" t="s">
        <v>68</v>
      </c>
      <c r="B78" s="1467"/>
      <c r="C78" s="36" t="s">
        <v>66</v>
      </c>
      <c r="D78" s="37">
        <v>8</v>
      </c>
      <c r="E78" s="40" t="s">
        <v>67</v>
      </c>
      <c r="F78" s="39"/>
      <c r="G78" s="118" t="str">
        <f t="shared" si="7"/>
        <v>DataToStendPrich2[1]</v>
      </c>
      <c r="I78" t="str">
        <f t="shared" si="8"/>
        <v>1.8</v>
      </c>
    </row>
    <row r="79" spans="1:9">
      <c r="A79" s="31" t="s">
        <v>68</v>
      </c>
      <c r="B79" s="1467"/>
      <c r="C79" s="36" t="s">
        <v>66</v>
      </c>
      <c r="D79" s="37">
        <v>9</v>
      </c>
      <c r="E79" s="40" t="s">
        <v>67</v>
      </c>
      <c r="F79" s="39"/>
      <c r="G79" s="118" t="str">
        <f t="shared" si="7"/>
        <v>DataToStendPrich2[1]</v>
      </c>
      <c r="I79" t="str">
        <f t="shared" si="8"/>
        <v>1.9</v>
      </c>
    </row>
    <row r="80" spans="1:9">
      <c r="A80" s="31" t="s">
        <v>68</v>
      </c>
      <c r="B80" s="1467"/>
      <c r="C80" s="36" t="s">
        <v>66</v>
      </c>
      <c r="D80" s="37">
        <v>10</v>
      </c>
      <c r="E80" s="40" t="s">
        <v>67</v>
      </c>
      <c r="F80" s="39"/>
      <c r="G80" s="118" t="str">
        <f t="shared" si="7"/>
        <v>DataToStendPrich2[1]</v>
      </c>
      <c r="I80" t="str">
        <f t="shared" si="8"/>
        <v>1.10</v>
      </c>
    </row>
    <row r="81" spans="1:9">
      <c r="A81" s="31" t="s">
        <v>68</v>
      </c>
      <c r="B81" s="1467"/>
      <c r="C81" s="36" t="s">
        <v>66</v>
      </c>
      <c r="D81" s="36">
        <v>11</v>
      </c>
      <c r="E81" s="40" t="s">
        <v>67</v>
      </c>
      <c r="F81" s="41"/>
      <c r="G81" s="118" t="str">
        <f t="shared" si="7"/>
        <v>DataToStendPrich2[1]</v>
      </c>
      <c r="I81" t="str">
        <f t="shared" si="8"/>
        <v>1.11</v>
      </c>
    </row>
    <row r="82" spans="1:9">
      <c r="A82" s="31" t="s">
        <v>68</v>
      </c>
      <c r="B82" s="1467"/>
      <c r="C82" s="36" t="s">
        <v>66</v>
      </c>
      <c r="D82" s="36">
        <v>12</v>
      </c>
      <c r="E82" s="40" t="s">
        <v>67</v>
      </c>
      <c r="F82" s="41"/>
      <c r="G82" s="118" t="str">
        <f t="shared" si="7"/>
        <v>DataToStendPrich2[1]</v>
      </c>
      <c r="I82" t="str">
        <f t="shared" si="8"/>
        <v>1.12</v>
      </c>
    </row>
    <row r="83" spans="1:9">
      <c r="A83" s="31" t="s">
        <v>68</v>
      </c>
      <c r="B83" s="1467"/>
      <c r="C83" s="36" t="s">
        <v>66</v>
      </c>
      <c r="D83" s="36">
        <v>13</v>
      </c>
      <c r="E83" s="40" t="s">
        <v>67</v>
      </c>
      <c r="F83" s="41"/>
      <c r="G83" s="118" t="str">
        <f t="shared" si="7"/>
        <v>DataToStendPrich2[1]</v>
      </c>
      <c r="I83" t="str">
        <f t="shared" si="8"/>
        <v>1.13</v>
      </c>
    </row>
    <row r="84" spans="1:9">
      <c r="A84" s="31" t="s">
        <v>68</v>
      </c>
      <c r="B84" s="1467"/>
      <c r="C84" s="36" t="s">
        <v>66</v>
      </c>
      <c r="D84" s="36">
        <v>14</v>
      </c>
      <c r="E84" s="40" t="s">
        <v>67</v>
      </c>
      <c r="F84" s="41"/>
      <c r="G84" s="118" t="str">
        <f t="shared" si="7"/>
        <v>DataToStendPrich2[1]</v>
      </c>
      <c r="I84" t="str">
        <f t="shared" si="8"/>
        <v>1.14</v>
      </c>
    </row>
    <row r="85" spans="1:9">
      <c r="A85" s="31" t="s">
        <v>68</v>
      </c>
      <c r="B85" s="1467"/>
      <c r="C85" s="36" t="s">
        <v>66</v>
      </c>
      <c r="D85" s="36">
        <v>15</v>
      </c>
      <c r="E85" s="40" t="s">
        <v>67</v>
      </c>
      <c r="F85" s="41"/>
      <c r="G85" s="118" t="str">
        <f t="shared" si="7"/>
        <v>DataToStendPrich2[1]</v>
      </c>
      <c r="I85" t="str">
        <f t="shared" si="8"/>
        <v>1.15</v>
      </c>
    </row>
    <row r="86" spans="1:9">
      <c r="A86" s="31" t="s">
        <v>68</v>
      </c>
      <c r="B86" s="1458">
        <v>2</v>
      </c>
      <c r="C86" s="32" t="s">
        <v>66</v>
      </c>
      <c r="D86" s="36">
        <v>0</v>
      </c>
      <c r="E86" s="40" t="s">
        <v>67</v>
      </c>
      <c r="F86" s="41"/>
      <c r="G86" s="118" t="str">
        <f>"DataToStendPrich2[" &amp; B$86 &amp; "]"</f>
        <v>DataToStendPrich2[2]</v>
      </c>
    </row>
    <row r="87" spans="1:9">
      <c r="A87" s="31" t="s">
        <v>68</v>
      </c>
      <c r="B87" s="1459"/>
      <c r="C87" s="32" t="s">
        <v>66</v>
      </c>
      <c r="D87" s="36">
        <v>1</v>
      </c>
      <c r="E87" s="40" t="s">
        <v>67</v>
      </c>
      <c r="F87" s="41"/>
      <c r="G87" s="118" t="str">
        <f t="shared" ref="G87:G101" si="9">"DataToStendPrich2[" &amp; B$86 &amp; "]"</f>
        <v>DataToStendPrich2[2]</v>
      </c>
    </row>
    <row r="88" spans="1:9">
      <c r="A88" s="31" t="s">
        <v>68</v>
      </c>
      <c r="B88" s="1459"/>
      <c r="C88" s="32" t="s">
        <v>66</v>
      </c>
      <c r="D88" s="36">
        <v>2</v>
      </c>
      <c r="E88" s="40" t="s">
        <v>67</v>
      </c>
      <c r="F88" s="41"/>
      <c r="G88" s="118" t="str">
        <f t="shared" si="9"/>
        <v>DataToStendPrich2[2]</v>
      </c>
    </row>
    <row r="89" spans="1:9">
      <c r="A89" s="31" t="s">
        <v>68</v>
      </c>
      <c r="B89" s="1459"/>
      <c r="C89" s="32" t="s">
        <v>66</v>
      </c>
      <c r="D89" s="36">
        <v>3</v>
      </c>
      <c r="E89" s="40" t="s">
        <v>67</v>
      </c>
      <c r="F89" s="41"/>
      <c r="G89" s="118" t="str">
        <f t="shared" si="9"/>
        <v>DataToStendPrich2[2]</v>
      </c>
    </row>
    <row r="90" spans="1:9">
      <c r="A90" s="31" t="s">
        <v>68</v>
      </c>
      <c r="B90" s="1459"/>
      <c r="C90" s="32" t="s">
        <v>66</v>
      </c>
      <c r="D90" s="36">
        <v>4</v>
      </c>
      <c r="E90" s="40" t="s">
        <v>67</v>
      </c>
      <c r="F90" s="41"/>
      <c r="G90" s="118" t="str">
        <f t="shared" si="9"/>
        <v>DataToStendPrich2[2]</v>
      </c>
    </row>
    <row r="91" spans="1:9">
      <c r="A91" s="31" t="s">
        <v>68</v>
      </c>
      <c r="B91" s="1459"/>
      <c r="C91" s="32" t="s">
        <v>66</v>
      </c>
      <c r="D91" s="36">
        <v>5</v>
      </c>
      <c r="E91" s="40" t="s">
        <v>67</v>
      </c>
      <c r="F91" s="41"/>
      <c r="G91" s="118" t="str">
        <f t="shared" si="9"/>
        <v>DataToStendPrich2[2]</v>
      </c>
    </row>
    <row r="92" spans="1:9">
      <c r="A92" s="31" t="s">
        <v>68</v>
      </c>
      <c r="B92" s="1459"/>
      <c r="C92" s="32" t="s">
        <v>66</v>
      </c>
      <c r="D92" s="36">
        <v>6</v>
      </c>
      <c r="E92" s="40" t="s">
        <v>67</v>
      </c>
      <c r="F92" s="41"/>
      <c r="G92" s="118" t="str">
        <f t="shared" si="9"/>
        <v>DataToStendPrich2[2]</v>
      </c>
    </row>
    <row r="93" spans="1:9">
      <c r="A93" s="31" t="s">
        <v>68</v>
      </c>
      <c r="B93" s="1459"/>
      <c r="C93" s="32" t="s">
        <v>66</v>
      </c>
      <c r="D93" s="36">
        <v>7</v>
      </c>
      <c r="E93" s="40" t="s">
        <v>67</v>
      </c>
      <c r="F93" s="41"/>
      <c r="G93" s="118" t="str">
        <f t="shared" si="9"/>
        <v>DataToStendPrich2[2]</v>
      </c>
    </row>
    <row r="94" spans="1:9">
      <c r="A94" s="31" t="s">
        <v>68</v>
      </c>
      <c r="B94" s="1459"/>
      <c r="C94" s="32" t="s">
        <v>66</v>
      </c>
      <c r="D94" s="36">
        <v>8</v>
      </c>
      <c r="E94" s="40" t="s">
        <v>67</v>
      </c>
      <c r="F94" s="41"/>
      <c r="G94" s="118" t="str">
        <f t="shared" si="9"/>
        <v>DataToStendPrich2[2]</v>
      </c>
    </row>
    <row r="95" spans="1:9">
      <c r="A95" s="31" t="s">
        <v>68</v>
      </c>
      <c r="B95" s="1459"/>
      <c r="C95" s="32" t="s">
        <v>66</v>
      </c>
      <c r="D95" s="36">
        <v>9</v>
      </c>
      <c r="E95" s="40" t="s">
        <v>67</v>
      </c>
      <c r="F95" s="41"/>
      <c r="G95" s="118" t="str">
        <f t="shared" si="9"/>
        <v>DataToStendPrich2[2]</v>
      </c>
    </row>
    <row r="96" spans="1:9">
      <c r="A96" s="31" t="s">
        <v>68</v>
      </c>
      <c r="B96" s="1459"/>
      <c r="C96" s="32" t="s">
        <v>66</v>
      </c>
      <c r="D96" s="36">
        <v>10</v>
      </c>
      <c r="E96" s="40" t="s">
        <v>67</v>
      </c>
      <c r="F96" s="41"/>
      <c r="G96" s="118" t="str">
        <f t="shared" si="9"/>
        <v>DataToStendPrich2[2]</v>
      </c>
    </row>
    <row r="97" spans="1:7">
      <c r="A97" s="31" t="s">
        <v>68</v>
      </c>
      <c r="B97" s="1459"/>
      <c r="C97" s="32" t="s">
        <v>66</v>
      </c>
      <c r="D97" s="36">
        <v>11</v>
      </c>
      <c r="E97" s="40" t="s">
        <v>67</v>
      </c>
      <c r="F97" s="41"/>
      <c r="G97" s="118" t="str">
        <f t="shared" si="9"/>
        <v>DataToStendPrich2[2]</v>
      </c>
    </row>
    <row r="98" spans="1:7">
      <c r="A98" s="31" t="s">
        <v>68</v>
      </c>
      <c r="B98" s="1459"/>
      <c r="C98" s="32" t="s">
        <v>66</v>
      </c>
      <c r="D98" s="36">
        <v>12</v>
      </c>
      <c r="E98" s="40" t="s">
        <v>67</v>
      </c>
      <c r="F98" s="41"/>
      <c r="G98" s="118" t="str">
        <f t="shared" si="9"/>
        <v>DataToStendPrich2[2]</v>
      </c>
    </row>
    <row r="99" spans="1:7">
      <c r="A99" s="31" t="s">
        <v>68</v>
      </c>
      <c r="B99" s="1459"/>
      <c r="C99" s="32" t="s">
        <v>66</v>
      </c>
      <c r="D99" s="36">
        <v>13</v>
      </c>
      <c r="E99" s="40" t="s">
        <v>67</v>
      </c>
      <c r="F99" s="41"/>
      <c r="G99" s="118" t="str">
        <f t="shared" si="9"/>
        <v>DataToStendPrich2[2]</v>
      </c>
    </row>
    <row r="100" spans="1:7">
      <c r="A100" s="31" t="s">
        <v>68</v>
      </c>
      <c r="B100" s="1459"/>
      <c r="C100" s="32" t="s">
        <v>66</v>
      </c>
      <c r="D100" s="36">
        <v>14</v>
      </c>
      <c r="E100" s="40" t="s">
        <v>67</v>
      </c>
      <c r="F100" s="41"/>
      <c r="G100" s="118" t="str">
        <f t="shared" si="9"/>
        <v>DataToStendPrich2[2]</v>
      </c>
    </row>
    <row r="101" spans="1:7">
      <c r="A101" s="31" t="s">
        <v>68</v>
      </c>
      <c r="B101" s="1460"/>
      <c r="C101" s="32" t="s">
        <v>66</v>
      </c>
      <c r="D101" s="36">
        <v>15</v>
      </c>
      <c r="E101" s="40" t="s">
        <v>67</v>
      </c>
      <c r="F101" s="41"/>
      <c r="G101" s="118" t="str">
        <f t="shared" si="9"/>
        <v>DataToStendPrich2[2]</v>
      </c>
    </row>
    <row r="102" spans="1:7">
      <c r="A102" s="31" t="s">
        <v>68</v>
      </c>
      <c r="B102" s="1458">
        <v>3</v>
      </c>
      <c r="C102" s="32" t="s">
        <v>66</v>
      </c>
      <c r="D102" s="36">
        <v>0</v>
      </c>
      <c r="E102" s="40" t="s">
        <v>67</v>
      </c>
      <c r="F102" s="41"/>
      <c r="G102" s="118" t="str">
        <f>"DataToStendPrich2[" &amp; B$102 &amp; "]"</f>
        <v>DataToStendPrich2[3]</v>
      </c>
    </row>
    <row r="103" spans="1:7">
      <c r="A103" s="31" t="s">
        <v>68</v>
      </c>
      <c r="B103" s="1459"/>
      <c r="C103" s="32" t="s">
        <v>66</v>
      </c>
      <c r="D103" s="36">
        <v>1</v>
      </c>
      <c r="E103" s="40" t="s">
        <v>67</v>
      </c>
      <c r="F103" s="41"/>
      <c r="G103" s="118" t="str">
        <f t="shared" ref="G103:G117" si="10">"DataToStendPrich2[" &amp; B$102 &amp; "]"</f>
        <v>DataToStendPrich2[3]</v>
      </c>
    </row>
    <row r="104" spans="1:7">
      <c r="A104" s="31" t="s">
        <v>68</v>
      </c>
      <c r="B104" s="1459"/>
      <c r="C104" s="32" t="s">
        <v>66</v>
      </c>
      <c r="D104" s="36">
        <v>2</v>
      </c>
      <c r="E104" s="40" t="s">
        <v>67</v>
      </c>
      <c r="F104" s="41"/>
      <c r="G104" s="118" t="str">
        <f t="shared" si="10"/>
        <v>DataToStendPrich2[3]</v>
      </c>
    </row>
    <row r="105" spans="1:7">
      <c r="A105" s="31" t="s">
        <v>68</v>
      </c>
      <c r="B105" s="1459"/>
      <c r="C105" s="32" t="s">
        <v>66</v>
      </c>
      <c r="D105" s="36">
        <v>3</v>
      </c>
      <c r="E105" s="40" t="s">
        <v>67</v>
      </c>
      <c r="F105" s="41"/>
      <c r="G105" s="118" t="str">
        <f t="shared" si="10"/>
        <v>DataToStendPrich2[3]</v>
      </c>
    </row>
    <row r="106" spans="1:7">
      <c r="A106" s="31" t="s">
        <v>68</v>
      </c>
      <c r="B106" s="1459"/>
      <c r="C106" s="32" t="s">
        <v>66</v>
      </c>
      <c r="D106" s="36">
        <v>4</v>
      </c>
      <c r="E106" s="40" t="s">
        <v>67</v>
      </c>
      <c r="F106" s="41"/>
      <c r="G106" s="118" t="str">
        <f t="shared" si="10"/>
        <v>DataToStendPrich2[3]</v>
      </c>
    </row>
    <row r="107" spans="1:7">
      <c r="A107" s="31" t="s">
        <v>68</v>
      </c>
      <c r="B107" s="1459"/>
      <c r="C107" s="32" t="s">
        <v>66</v>
      </c>
      <c r="D107" s="36">
        <v>5</v>
      </c>
      <c r="E107" s="40" t="s">
        <v>67</v>
      </c>
      <c r="F107" s="41"/>
      <c r="G107" s="118" t="str">
        <f t="shared" si="10"/>
        <v>DataToStendPrich2[3]</v>
      </c>
    </row>
    <row r="108" spans="1:7">
      <c r="A108" s="31" t="s">
        <v>68</v>
      </c>
      <c r="B108" s="1459"/>
      <c r="C108" s="32" t="s">
        <v>66</v>
      </c>
      <c r="D108" s="36">
        <v>6</v>
      </c>
      <c r="E108" s="40" t="s">
        <v>67</v>
      </c>
      <c r="F108" s="41"/>
      <c r="G108" s="118" t="str">
        <f t="shared" si="10"/>
        <v>DataToStendPrich2[3]</v>
      </c>
    </row>
    <row r="109" spans="1:7">
      <c r="A109" s="31" t="s">
        <v>68</v>
      </c>
      <c r="B109" s="1459"/>
      <c r="C109" s="32" t="s">
        <v>66</v>
      </c>
      <c r="D109" s="36">
        <v>7</v>
      </c>
      <c r="E109" s="40" t="s">
        <v>67</v>
      </c>
      <c r="F109" s="41"/>
      <c r="G109" s="118" t="str">
        <f t="shared" si="10"/>
        <v>DataToStendPrich2[3]</v>
      </c>
    </row>
    <row r="110" spans="1:7">
      <c r="A110" s="31" t="s">
        <v>68</v>
      </c>
      <c r="B110" s="1459"/>
      <c r="C110" s="32" t="s">
        <v>66</v>
      </c>
      <c r="D110" s="36">
        <v>8</v>
      </c>
      <c r="E110" s="40" t="s">
        <v>67</v>
      </c>
      <c r="F110" s="41"/>
      <c r="G110" s="118" t="str">
        <f t="shared" si="10"/>
        <v>DataToStendPrich2[3]</v>
      </c>
    </row>
    <row r="111" spans="1:7">
      <c r="A111" s="31" t="s">
        <v>68</v>
      </c>
      <c r="B111" s="1459"/>
      <c r="C111" s="32" t="s">
        <v>66</v>
      </c>
      <c r="D111" s="36">
        <v>9</v>
      </c>
      <c r="E111" s="40" t="s">
        <v>67</v>
      </c>
      <c r="F111" s="41"/>
      <c r="G111" s="118" t="str">
        <f t="shared" si="10"/>
        <v>DataToStendPrich2[3]</v>
      </c>
    </row>
    <row r="112" spans="1:7">
      <c r="A112" s="31" t="s">
        <v>68</v>
      </c>
      <c r="B112" s="1459"/>
      <c r="C112" s="32" t="s">
        <v>66</v>
      </c>
      <c r="D112" s="36">
        <v>10</v>
      </c>
      <c r="E112" s="40" t="s">
        <v>67</v>
      </c>
      <c r="F112" s="41"/>
      <c r="G112" s="118" t="str">
        <f t="shared" si="10"/>
        <v>DataToStendPrich2[3]</v>
      </c>
    </row>
    <row r="113" spans="1:7">
      <c r="A113" s="31" t="s">
        <v>68</v>
      </c>
      <c r="B113" s="1459"/>
      <c r="C113" s="32" t="s">
        <v>66</v>
      </c>
      <c r="D113" s="36">
        <v>11</v>
      </c>
      <c r="E113" s="40" t="s">
        <v>67</v>
      </c>
      <c r="F113" s="41"/>
      <c r="G113" s="118" t="str">
        <f t="shared" si="10"/>
        <v>DataToStendPrich2[3]</v>
      </c>
    </row>
    <row r="114" spans="1:7">
      <c r="A114" s="31" t="s">
        <v>68</v>
      </c>
      <c r="B114" s="1459"/>
      <c r="C114" s="32" t="s">
        <v>66</v>
      </c>
      <c r="D114" s="36">
        <v>12</v>
      </c>
      <c r="E114" s="40" t="s">
        <v>67</v>
      </c>
      <c r="F114" s="41"/>
      <c r="G114" s="118" t="str">
        <f t="shared" si="10"/>
        <v>DataToStendPrich2[3]</v>
      </c>
    </row>
    <row r="115" spans="1:7">
      <c r="A115" s="31" t="s">
        <v>68</v>
      </c>
      <c r="B115" s="1459"/>
      <c r="C115" s="32" t="s">
        <v>66</v>
      </c>
      <c r="D115" s="36">
        <v>13</v>
      </c>
      <c r="E115" s="40" t="s">
        <v>67</v>
      </c>
      <c r="F115" s="41"/>
      <c r="G115" s="118" t="str">
        <f t="shared" si="10"/>
        <v>DataToStendPrich2[3]</v>
      </c>
    </row>
    <row r="116" spans="1:7">
      <c r="A116" s="31" t="s">
        <v>68</v>
      </c>
      <c r="B116" s="1459"/>
      <c r="C116" s="32" t="s">
        <v>66</v>
      </c>
      <c r="D116" s="36">
        <v>14</v>
      </c>
      <c r="E116" s="40" t="s">
        <v>67</v>
      </c>
      <c r="F116" s="41"/>
      <c r="G116" s="118" t="str">
        <f t="shared" si="10"/>
        <v>DataToStendPrich2[3]</v>
      </c>
    </row>
    <row r="117" spans="1:7">
      <c r="A117" s="31" t="s">
        <v>68</v>
      </c>
      <c r="B117" s="1460"/>
      <c r="C117" s="32" t="s">
        <v>66</v>
      </c>
      <c r="D117" s="36">
        <v>15</v>
      </c>
      <c r="E117" s="40" t="s">
        <v>67</v>
      </c>
      <c r="F117" s="41"/>
      <c r="G117" s="118" t="str">
        <f t="shared" si="10"/>
        <v>DataToStendPrich2[3]</v>
      </c>
    </row>
    <row r="118" spans="1:7">
      <c r="A118" s="31" t="s">
        <v>68</v>
      </c>
      <c r="B118" s="32">
        <v>4</v>
      </c>
      <c r="C118" s="32" t="s">
        <v>64</v>
      </c>
      <c r="D118" s="36"/>
      <c r="E118" s="40" t="s">
        <v>67</v>
      </c>
      <c r="F118" s="41"/>
      <c r="G118" s="35" t="str">
        <f>"DataToStendPrich2[" &amp; B118 &amp; "]"</f>
        <v>DataToStendPrich2[4]</v>
      </c>
    </row>
    <row r="119" spans="1:7">
      <c r="A119" s="31" t="s">
        <v>68</v>
      </c>
      <c r="B119" s="32">
        <v>5</v>
      </c>
      <c r="C119" s="32" t="s">
        <v>64</v>
      </c>
      <c r="D119" s="36"/>
      <c r="E119" s="40" t="s">
        <v>67</v>
      </c>
      <c r="F119" s="41"/>
      <c r="G119" s="35" t="str">
        <f t="shared" ref="G119:G163" si="11">"DataToStendPrich2[" &amp; B119 &amp; "]"</f>
        <v>DataToStendPrich2[5]</v>
      </c>
    </row>
    <row r="120" spans="1:7">
      <c r="A120" s="31" t="s">
        <v>68</v>
      </c>
      <c r="B120" s="32">
        <v>6</v>
      </c>
      <c r="C120" s="32" t="s">
        <v>64</v>
      </c>
      <c r="D120" s="36"/>
      <c r="E120" s="40" t="s">
        <v>67</v>
      </c>
      <c r="F120" s="41"/>
      <c r="G120" s="35" t="str">
        <f t="shared" si="11"/>
        <v>DataToStendPrich2[6]</v>
      </c>
    </row>
    <row r="121" spans="1:7">
      <c r="A121" s="31" t="s">
        <v>68</v>
      </c>
      <c r="B121" s="32">
        <v>7</v>
      </c>
      <c r="C121" s="32" t="s">
        <v>64</v>
      </c>
      <c r="D121" s="36"/>
      <c r="E121" s="40" t="s">
        <v>67</v>
      </c>
      <c r="F121" s="41"/>
      <c r="G121" s="35" t="str">
        <f t="shared" si="11"/>
        <v>DataToStendPrich2[7]</v>
      </c>
    </row>
    <row r="122" spans="1:7">
      <c r="A122" s="31" t="s">
        <v>68</v>
      </c>
      <c r="B122" s="32">
        <v>8</v>
      </c>
      <c r="C122" s="32" t="s">
        <v>64</v>
      </c>
      <c r="D122" s="36"/>
      <c r="E122" s="40" t="s">
        <v>67</v>
      </c>
      <c r="F122" s="41"/>
      <c r="G122" s="35" t="str">
        <f t="shared" si="11"/>
        <v>DataToStendPrich2[8]</v>
      </c>
    </row>
    <row r="123" spans="1:7">
      <c r="A123" s="31" t="s">
        <v>68</v>
      </c>
      <c r="B123" s="32">
        <v>9</v>
      </c>
      <c r="C123" s="32" t="s">
        <v>64</v>
      </c>
      <c r="D123" s="36"/>
      <c r="E123" s="40" t="s">
        <v>67</v>
      </c>
      <c r="F123" s="41"/>
      <c r="G123" s="35" t="str">
        <f t="shared" si="11"/>
        <v>DataToStendPrich2[9]</v>
      </c>
    </row>
    <row r="124" spans="1:7">
      <c r="A124" s="31" t="s">
        <v>68</v>
      </c>
      <c r="B124" s="32">
        <v>10</v>
      </c>
      <c r="C124" s="32" t="s">
        <v>64</v>
      </c>
      <c r="D124" s="36"/>
      <c r="E124" s="40" t="s">
        <v>67</v>
      </c>
      <c r="F124" s="41"/>
      <c r="G124" s="35" t="str">
        <f t="shared" si="11"/>
        <v>DataToStendPrich2[10]</v>
      </c>
    </row>
    <row r="125" spans="1:7">
      <c r="A125" s="31" t="s">
        <v>68</v>
      </c>
      <c r="B125" s="32">
        <v>11</v>
      </c>
      <c r="C125" s="32" t="s">
        <v>64</v>
      </c>
      <c r="D125" s="36"/>
      <c r="E125" s="40" t="s">
        <v>67</v>
      </c>
      <c r="F125" s="41"/>
      <c r="G125" s="35" t="str">
        <f t="shared" si="11"/>
        <v>DataToStendPrich2[11]</v>
      </c>
    </row>
    <row r="126" spans="1:7">
      <c r="A126" s="31" t="s">
        <v>68</v>
      </c>
      <c r="B126" s="32">
        <v>12</v>
      </c>
      <c r="C126" s="32" t="s">
        <v>64</v>
      </c>
      <c r="D126" s="36"/>
      <c r="E126" s="40" t="s">
        <v>67</v>
      </c>
      <c r="F126" s="41"/>
      <c r="G126" s="35" t="str">
        <f t="shared" si="11"/>
        <v>DataToStendPrich2[12]</v>
      </c>
    </row>
    <row r="127" spans="1:7">
      <c r="A127" s="31" t="s">
        <v>68</v>
      </c>
      <c r="B127" s="32">
        <v>13</v>
      </c>
      <c r="C127" s="32" t="s">
        <v>64</v>
      </c>
      <c r="D127" s="36"/>
      <c r="E127" s="40" t="s">
        <v>67</v>
      </c>
      <c r="F127" s="41"/>
      <c r="G127" s="35" t="str">
        <f t="shared" si="11"/>
        <v>DataToStendPrich2[13]</v>
      </c>
    </row>
    <row r="128" spans="1:7">
      <c r="A128" s="31" t="s">
        <v>68</v>
      </c>
      <c r="B128" s="32">
        <v>14</v>
      </c>
      <c r="C128" s="32" t="s">
        <v>64</v>
      </c>
      <c r="D128" s="36"/>
      <c r="E128" s="40" t="s">
        <v>67</v>
      </c>
      <c r="F128" s="41"/>
      <c r="G128" s="35" t="str">
        <f t="shared" si="11"/>
        <v>DataToStendPrich2[14]</v>
      </c>
    </row>
    <row r="129" spans="1:7">
      <c r="A129" s="31" t="s">
        <v>68</v>
      </c>
      <c r="B129" s="32">
        <v>15</v>
      </c>
      <c r="C129" s="32" t="s">
        <v>64</v>
      </c>
      <c r="D129" s="36"/>
      <c r="E129" s="40" t="s">
        <v>67</v>
      </c>
      <c r="F129" s="41"/>
      <c r="G129" s="35" t="str">
        <f t="shared" si="11"/>
        <v>DataToStendPrich2[15]</v>
      </c>
    </row>
    <row r="130" spans="1:7">
      <c r="A130" s="31" t="s">
        <v>68</v>
      </c>
      <c r="B130" s="32">
        <v>16</v>
      </c>
      <c r="C130" s="32" t="s">
        <v>64</v>
      </c>
      <c r="D130" s="36"/>
      <c r="E130" s="40" t="s">
        <v>67</v>
      </c>
      <c r="F130" s="41"/>
      <c r="G130" s="35" t="str">
        <f t="shared" si="11"/>
        <v>DataToStendPrich2[16]</v>
      </c>
    </row>
    <row r="131" spans="1:7">
      <c r="A131" s="31" t="s">
        <v>68</v>
      </c>
      <c r="B131" s="32">
        <v>17</v>
      </c>
      <c r="C131" s="32" t="s">
        <v>64</v>
      </c>
      <c r="D131" s="36"/>
      <c r="E131" s="40" t="s">
        <v>67</v>
      </c>
      <c r="F131" s="41"/>
      <c r="G131" s="35" t="str">
        <f t="shared" si="11"/>
        <v>DataToStendPrich2[17]</v>
      </c>
    </row>
    <row r="132" spans="1:7">
      <c r="A132" s="31" t="s">
        <v>68</v>
      </c>
      <c r="B132" s="32">
        <v>18</v>
      </c>
      <c r="C132" s="32" t="s">
        <v>64</v>
      </c>
      <c r="D132" s="36"/>
      <c r="E132" s="40" t="s">
        <v>67</v>
      </c>
      <c r="F132" s="41"/>
      <c r="G132" s="35" t="str">
        <f t="shared" si="11"/>
        <v>DataToStendPrich2[18]</v>
      </c>
    </row>
    <row r="133" spans="1:7">
      <c r="A133" s="31" t="s">
        <v>68</v>
      </c>
      <c r="B133" s="32">
        <v>19</v>
      </c>
      <c r="C133" s="32" t="s">
        <v>64</v>
      </c>
      <c r="D133" s="36"/>
      <c r="E133" s="40" t="s">
        <v>67</v>
      </c>
      <c r="F133" s="41"/>
      <c r="G133" s="35" t="str">
        <f t="shared" si="11"/>
        <v>DataToStendPrich2[19]</v>
      </c>
    </row>
    <row r="134" spans="1:7">
      <c r="A134" s="31" t="s">
        <v>68</v>
      </c>
      <c r="B134" s="32">
        <v>20</v>
      </c>
      <c r="C134" s="32" t="s">
        <v>64</v>
      </c>
      <c r="D134" s="36"/>
      <c r="E134" s="40" t="s">
        <v>67</v>
      </c>
      <c r="F134" s="41"/>
      <c r="G134" s="35" t="str">
        <f t="shared" si="11"/>
        <v>DataToStendPrich2[20]</v>
      </c>
    </row>
    <row r="135" spans="1:7">
      <c r="A135" s="31" t="s">
        <v>68</v>
      </c>
      <c r="B135" s="32">
        <v>21</v>
      </c>
      <c r="C135" s="32" t="s">
        <v>64</v>
      </c>
      <c r="D135" s="36"/>
      <c r="E135" s="40" t="s">
        <v>67</v>
      </c>
      <c r="F135" s="41"/>
      <c r="G135" s="35" t="str">
        <f t="shared" si="11"/>
        <v>DataToStendPrich2[21]</v>
      </c>
    </row>
    <row r="136" spans="1:7">
      <c r="A136" s="31" t="s">
        <v>68</v>
      </c>
      <c r="B136" s="32">
        <v>22</v>
      </c>
      <c r="C136" s="32" t="s">
        <v>64</v>
      </c>
      <c r="D136" s="36"/>
      <c r="E136" s="40" t="s">
        <v>67</v>
      </c>
      <c r="F136" s="41"/>
      <c r="G136" s="35" t="str">
        <f t="shared" si="11"/>
        <v>DataToStendPrich2[22]</v>
      </c>
    </row>
    <row r="137" spans="1:7">
      <c r="A137" s="31" t="s">
        <v>68</v>
      </c>
      <c r="B137" s="32">
        <v>23</v>
      </c>
      <c r="C137" s="32" t="s">
        <v>64</v>
      </c>
      <c r="D137" s="36"/>
      <c r="E137" s="40" t="s">
        <v>67</v>
      </c>
      <c r="F137" s="41"/>
      <c r="G137" s="35" t="str">
        <f t="shared" si="11"/>
        <v>DataToStendPrich2[23]</v>
      </c>
    </row>
    <row r="138" spans="1:7">
      <c r="A138" s="31" t="s">
        <v>68</v>
      </c>
      <c r="B138" s="32">
        <v>24</v>
      </c>
      <c r="C138" s="32" t="s">
        <v>64</v>
      </c>
      <c r="D138" s="36"/>
      <c r="E138" s="40" t="s">
        <v>67</v>
      </c>
      <c r="F138" s="41"/>
      <c r="G138" s="35" t="str">
        <f t="shared" si="11"/>
        <v>DataToStendPrich2[24]</v>
      </c>
    </row>
    <row r="139" spans="1:7">
      <c r="A139" s="31" t="s">
        <v>68</v>
      </c>
      <c r="B139" s="32">
        <v>25</v>
      </c>
      <c r="C139" s="32" t="s">
        <v>64</v>
      </c>
      <c r="D139" s="36"/>
      <c r="E139" s="40" t="s">
        <v>67</v>
      </c>
      <c r="F139" s="41"/>
      <c r="G139" s="35" t="str">
        <f t="shared" si="11"/>
        <v>DataToStendPrich2[25]</v>
      </c>
    </row>
    <row r="140" spans="1:7">
      <c r="A140" s="31" t="s">
        <v>68</v>
      </c>
      <c r="B140" s="32">
        <v>26</v>
      </c>
      <c r="C140" s="32" t="s">
        <v>64</v>
      </c>
      <c r="D140" s="36"/>
      <c r="E140" s="40" t="s">
        <v>67</v>
      </c>
      <c r="F140" s="41"/>
      <c r="G140" s="35" t="str">
        <f t="shared" si="11"/>
        <v>DataToStendPrich2[26]</v>
      </c>
    </row>
    <row r="141" spans="1:7">
      <c r="A141" s="31" t="s">
        <v>68</v>
      </c>
      <c r="B141" s="32">
        <v>27</v>
      </c>
      <c r="C141" s="32" t="s">
        <v>64</v>
      </c>
      <c r="D141" s="36"/>
      <c r="E141" s="40" t="s">
        <v>67</v>
      </c>
      <c r="F141" s="41"/>
      <c r="G141" s="35" t="str">
        <f t="shared" si="11"/>
        <v>DataToStendPrich2[27]</v>
      </c>
    </row>
    <row r="142" spans="1:7">
      <c r="A142" s="31" t="s">
        <v>68</v>
      </c>
      <c r="B142" s="32">
        <v>28</v>
      </c>
      <c r="C142" s="32" t="s">
        <v>64</v>
      </c>
      <c r="D142" s="36"/>
      <c r="E142" s="40" t="s">
        <v>67</v>
      </c>
      <c r="F142" s="41"/>
      <c r="G142" s="35" t="str">
        <f t="shared" si="11"/>
        <v>DataToStendPrich2[28]</v>
      </c>
    </row>
    <row r="143" spans="1:7">
      <c r="A143" s="31" t="s">
        <v>68</v>
      </c>
      <c r="B143" s="32">
        <v>29</v>
      </c>
      <c r="C143" s="32" t="s">
        <v>64</v>
      </c>
      <c r="D143" s="36"/>
      <c r="E143" s="40" t="s">
        <v>67</v>
      </c>
      <c r="F143" s="41"/>
      <c r="G143" s="35" t="str">
        <f t="shared" si="11"/>
        <v>DataToStendPrich2[29]</v>
      </c>
    </row>
    <row r="144" spans="1:7">
      <c r="A144" s="31" t="s">
        <v>68</v>
      </c>
      <c r="B144" s="32">
        <v>30</v>
      </c>
      <c r="C144" s="32" t="s">
        <v>64</v>
      </c>
      <c r="D144" s="36"/>
      <c r="E144" s="40" t="s">
        <v>67</v>
      </c>
      <c r="F144" s="41"/>
      <c r="G144" s="35" t="str">
        <f t="shared" si="11"/>
        <v>DataToStendPrich2[30]</v>
      </c>
    </row>
    <row r="145" spans="1:7">
      <c r="A145" s="31" t="s">
        <v>68</v>
      </c>
      <c r="B145" s="32">
        <v>31</v>
      </c>
      <c r="C145" s="32" t="s">
        <v>64</v>
      </c>
      <c r="D145" s="36"/>
      <c r="E145" s="40" t="s">
        <v>67</v>
      </c>
      <c r="F145" s="41"/>
      <c r="G145" s="35" t="str">
        <f t="shared" si="11"/>
        <v>DataToStendPrich2[31]</v>
      </c>
    </row>
    <row r="146" spans="1:7">
      <c r="A146" s="31" t="s">
        <v>68</v>
      </c>
      <c r="B146" s="32">
        <v>32</v>
      </c>
      <c r="C146" s="32" t="s">
        <v>64</v>
      </c>
      <c r="D146" s="36"/>
      <c r="E146" s="40" t="s">
        <v>67</v>
      </c>
      <c r="F146" s="41"/>
      <c r="G146" s="35" t="str">
        <f t="shared" si="11"/>
        <v>DataToStendPrich2[32]</v>
      </c>
    </row>
    <row r="147" spans="1:7">
      <c r="A147" s="31" t="s">
        <v>68</v>
      </c>
      <c r="B147" s="32">
        <v>33</v>
      </c>
      <c r="C147" s="32" t="s">
        <v>64</v>
      </c>
      <c r="D147" s="36"/>
      <c r="E147" s="40" t="s">
        <v>67</v>
      </c>
      <c r="F147" s="41"/>
      <c r="G147" s="35" t="str">
        <f t="shared" si="11"/>
        <v>DataToStendPrich2[33]</v>
      </c>
    </row>
    <row r="148" spans="1:7">
      <c r="A148" s="31" t="s">
        <v>68</v>
      </c>
      <c r="B148" s="32">
        <v>34</v>
      </c>
      <c r="C148" s="32" t="s">
        <v>64</v>
      </c>
      <c r="D148" s="36"/>
      <c r="E148" s="40" t="s">
        <v>67</v>
      </c>
      <c r="F148" s="41"/>
      <c r="G148" s="35" t="str">
        <f t="shared" si="11"/>
        <v>DataToStendPrich2[34]</v>
      </c>
    </row>
    <row r="149" spans="1:7">
      <c r="A149" s="31" t="s">
        <v>68</v>
      </c>
      <c r="B149" s="32">
        <v>35</v>
      </c>
      <c r="C149" s="32" t="s">
        <v>64</v>
      </c>
      <c r="D149" s="36"/>
      <c r="E149" s="40" t="s">
        <v>67</v>
      </c>
      <c r="F149" s="41"/>
      <c r="G149" s="35" t="str">
        <f t="shared" si="11"/>
        <v>DataToStendPrich2[35]</v>
      </c>
    </row>
    <row r="150" spans="1:7">
      <c r="A150" s="31" t="s">
        <v>68</v>
      </c>
      <c r="B150" s="32">
        <v>36</v>
      </c>
      <c r="C150" s="32" t="s">
        <v>64</v>
      </c>
      <c r="D150" s="36"/>
      <c r="E150" s="40" t="s">
        <v>67</v>
      </c>
      <c r="F150" s="41"/>
      <c r="G150" s="35" t="str">
        <f t="shared" si="11"/>
        <v>DataToStendPrich2[36]</v>
      </c>
    </row>
    <row r="151" spans="1:7">
      <c r="A151" s="31" t="s">
        <v>68</v>
      </c>
      <c r="B151" s="32">
        <v>37</v>
      </c>
      <c r="C151" s="32" t="s">
        <v>64</v>
      </c>
      <c r="D151" s="36"/>
      <c r="E151" s="40" t="s">
        <v>67</v>
      </c>
      <c r="F151" s="41"/>
      <c r="G151" s="35" t="str">
        <f t="shared" si="11"/>
        <v>DataToStendPrich2[37]</v>
      </c>
    </row>
    <row r="152" spans="1:7">
      <c r="A152" s="31" t="s">
        <v>68</v>
      </c>
      <c r="B152" s="32">
        <v>38</v>
      </c>
      <c r="C152" s="32" t="s">
        <v>64</v>
      </c>
      <c r="D152" s="36"/>
      <c r="E152" s="40" t="s">
        <v>67</v>
      </c>
      <c r="F152" s="41"/>
      <c r="G152" s="35" t="str">
        <f t="shared" si="11"/>
        <v>DataToStendPrich2[38]</v>
      </c>
    </row>
    <row r="153" spans="1:7">
      <c r="A153" s="31" t="s">
        <v>68</v>
      </c>
      <c r="B153" s="32">
        <v>39</v>
      </c>
      <c r="C153" s="32" t="s">
        <v>64</v>
      </c>
      <c r="D153" s="36"/>
      <c r="E153" s="40" t="s">
        <v>67</v>
      </c>
      <c r="F153" s="41"/>
      <c r="G153" s="35" t="str">
        <f t="shared" si="11"/>
        <v>DataToStendPrich2[39]</v>
      </c>
    </row>
    <row r="154" spans="1:7">
      <c r="A154" s="31" t="s">
        <v>68</v>
      </c>
      <c r="B154" s="32">
        <v>40</v>
      </c>
      <c r="C154" s="32" t="s">
        <v>64</v>
      </c>
      <c r="D154" s="36"/>
      <c r="E154" s="40" t="s">
        <v>67</v>
      </c>
      <c r="F154" s="41"/>
      <c r="G154" s="35" t="str">
        <f t="shared" si="11"/>
        <v>DataToStendPrich2[40]</v>
      </c>
    </row>
    <row r="155" spans="1:7">
      <c r="A155" s="31" t="s">
        <v>68</v>
      </c>
      <c r="B155" s="32">
        <v>41</v>
      </c>
      <c r="C155" s="32" t="s">
        <v>64</v>
      </c>
      <c r="D155" s="36"/>
      <c r="E155" s="40" t="s">
        <v>67</v>
      </c>
      <c r="F155" s="41"/>
      <c r="G155" s="35" t="str">
        <f t="shared" si="11"/>
        <v>DataToStendPrich2[41]</v>
      </c>
    </row>
    <row r="156" spans="1:7">
      <c r="A156" s="31" t="s">
        <v>68</v>
      </c>
      <c r="B156" s="32">
        <v>42</v>
      </c>
      <c r="C156" s="32" t="s">
        <v>64</v>
      </c>
      <c r="D156" s="36"/>
      <c r="E156" s="40" t="s">
        <v>67</v>
      </c>
      <c r="F156" s="41"/>
      <c r="G156" s="35" t="str">
        <f t="shared" si="11"/>
        <v>DataToStendPrich2[42]</v>
      </c>
    </row>
    <row r="157" spans="1:7">
      <c r="A157" s="31" t="s">
        <v>68</v>
      </c>
      <c r="B157" s="32">
        <v>43</v>
      </c>
      <c r="C157" s="32" t="s">
        <v>64</v>
      </c>
      <c r="D157" s="36"/>
      <c r="E157" s="40" t="s">
        <v>67</v>
      </c>
      <c r="F157" s="41"/>
      <c r="G157" s="35" t="str">
        <f t="shared" si="11"/>
        <v>DataToStendPrich2[43]</v>
      </c>
    </row>
    <row r="158" spans="1:7">
      <c r="A158" s="31" t="s">
        <v>68</v>
      </c>
      <c r="B158" s="32">
        <v>44</v>
      </c>
      <c r="C158" s="32" t="s">
        <v>64</v>
      </c>
      <c r="D158" s="36"/>
      <c r="E158" s="40" t="s">
        <v>67</v>
      </c>
      <c r="F158" s="41"/>
      <c r="G158" s="35" t="str">
        <f t="shared" si="11"/>
        <v>DataToStendPrich2[44]</v>
      </c>
    </row>
    <row r="159" spans="1:7">
      <c r="A159" s="31" t="s">
        <v>68</v>
      </c>
      <c r="B159" s="32">
        <v>45</v>
      </c>
      <c r="C159" s="32" t="s">
        <v>64</v>
      </c>
      <c r="D159" s="36"/>
      <c r="E159" s="40" t="s">
        <v>67</v>
      </c>
      <c r="F159" s="41"/>
      <c r="G159" s="35" t="str">
        <f t="shared" si="11"/>
        <v>DataToStendPrich2[45]</v>
      </c>
    </row>
    <row r="160" spans="1:7">
      <c r="A160" s="31" t="s">
        <v>68</v>
      </c>
      <c r="B160" s="32">
        <v>46</v>
      </c>
      <c r="C160" s="32" t="s">
        <v>64</v>
      </c>
      <c r="D160" s="36"/>
      <c r="E160" s="40" t="s">
        <v>67</v>
      </c>
      <c r="F160" s="41"/>
      <c r="G160" s="35" t="str">
        <f t="shared" si="11"/>
        <v>DataToStendPrich2[46]</v>
      </c>
    </row>
    <row r="161" spans="1:7">
      <c r="A161" s="31" t="s">
        <v>68</v>
      </c>
      <c r="B161" s="32">
        <v>47</v>
      </c>
      <c r="C161" s="32" t="s">
        <v>64</v>
      </c>
      <c r="D161" s="36"/>
      <c r="E161" s="40" t="s">
        <v>67</v>
      </c>
      <c r="F161" s="41"/>
      <c r="G161" s="35" t="str">
        <f t="shared" si="11"/>
        <v>DataToStendPrich2[47]</v>
      </c>
    </row>
    <row r="162" spans="1:7">
      <c r="A162" s="31" t="s">
        <v>68</v>
      </c>
      <c r="B162" s="32">
        <v>48</v>
      </c>
      <c r="C162" s="32" t="s">
        <v>64</v>
      </c>
      <c r="D162" s="36"/>
      <c r="E162" s="40" t="s">
        <v>67</v>
      </c>
      <c r="F162" s="41"/>
      <c r="G162" s="35" t="str">
        <f t="shared" si="11"/>
        <v>DataToStendPrich2[48]</v>
      </c>
    </row>
    <row r="163" spans="1:7" ht="15.75" thickBot="1">
      <c r="A163" s="49" t="s">
        <v>68</v>
      </c>
      <c r="B163" s="50">
        <v>49</v>
      </c>
      <c r="C163" s="50" t="s">
        <v>64</v>
      </c>
      <c r="D163" s="51"/>
      <c r="E163" s="52" t="s">
        <v>67</v>
      </c>
      <c r="F163" s="53"/>
      <c r="G163" s="35" t="str">
        <f t="shared" si="11"/>
        <v>DataToStendPrich2[49]</v>
      </c>
    </row>
  </sheetData>
  <mergeCells count="13">
    <mergeCell ref="H36:H51"/>
    <mergeCell ref="I36:I51"/>
    <mergeCell ref="A68:F68"/>
    <mergeCell ref="A2:F2"/>
    <mergeCell ref="B4:B19"/>
    <mergeCell ref="G4:G19"/>
    <mergeCell ref="B20:B35"/>
    <mergeCell ref="G20:G35"/>
    <mergeCell ref="B70:B85"/>
    <mergeCell ref="B86:B101"/>
    <mergeCell ref="B102:B117"/>
    <mergeCell ref="B36:B51"/>
    <mergeCell ref="G36:G5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E12B-AEAE-49A9-B9FF-09569932D44E}">
  <sheetPr codeName="Лист42">
    <tabColor rgb="FF92D050"/>
  </sheetPr>
  <dimension ref="A1:N5230"/>
  <sheetViews>
    <sheetView zoomScaleNormal="100" workbookViewId="0">
      <pane ySplit="1" topLeftCell="A239" activePane="bottomLeft" state="frozen"/>
      <selection activeCell="P20" sqref="P20"/>
      <selection pane="bottomLeft" activeCell="I254" sqref="I254"/>
    </sheetView>
  </sheetViews>
  <sheetFormatPr defaultColWidth="9.140625" defaultRowHeight="15.75"/>
  <cols>
    <col min="1" max="1" width="5.42578125" style="505" bestFit="1" customWidth="1"/>
    <col min="2" max="2" width="26.7109375" style="552" bestFit="1" customWidth="1"/>
    <col min="3" max="3" width="48.5703125" style="553" bestFit="1" customWidth="1"/>
    <col min="4" max="4" width="10.28515625" style="554" bestFit="1" customWidth="1"/>
    <col min="5" max="5" width="8" style="552" bestFit="1" customWidth="1"/>
    <col min="6" max="6" width="11.85546875" style="520" bestFit="1" customWidth="1"/>
    <col min="7" max="7" width="56.42578125" style="520" customWidth="1"/>
    <col min="8" max="8" width="14.28515625" style="555" customWidth="1"/>
    <col min="9" max="9" width="24" style="535" customWidth="1"/>
    <col min="10" max="10" width="4.7109375" style="535" customWidth="1"/>
    <col min="11" max="11" width="5" style="535" customWidth="1"/>
    <col min="12" max="12" width="4" style="535" customWidth="1"/>
    <col min="13" max="13" width="4.28515625" style="535" customWidth="1"/>
    <col min="14" max="14" width="4.5703125" style="535" customWidth="1"/>
    <col min="15" max="16384" width="9.140625" style="535"/>
  </cols>
  <sheetData>
    <row r="1" spans="1:14" s="534" customFormat="1" ht="32.25" thickBot="1">
      <c r="A1" s="505" t="s">
        <v>0</v>
      </c>
      <c r="B1" s="921" t="s">
        <v>5468</v>
      </c>
      <c r="C1" s="925" t="s">
        <v>5469</v>
      </c>
      <c r="D1" s="921" t="s">
        <v>5470</v>
      </c>
      <c r="E1" s="921" t="s">
        <v>5471</v>
      </c>
      <c r="F1" s="921" t="s">
        <v>5475</v>
      </c>
      <c r="G1" s="921" t="s">
        <v>5473</v>
      </c>
      <c r="H1" s="921" t="s">
        <v>5474</v>
      </c>
      <c r="I1" s="533"/>
      <c r="J1" s="533"/>
      <c r="K1" s="533"/>
      <c r="L1" s="533"/>
      <c r="M1" s="533"/>
      <c r="N1" s="533"/>
    </row>
    <row r="2" spans="1:14" ht="15" customHeight="1" thickBot="1">
      <c r="A2" s="926">
        <v>1</v>
      </c>
      <c r="B2" s="1486" t="s">
        <v>11621</v>
      </c>
      <c r="C2" s="1489" t="s">
        <v>11622</v>
      </c>
      <c r="D2" s="1489">
        <v>1</v>
      </c>
      <c r="E2" s="927">
        <v>10</v>
      </c>
      <c r="F2" s="928">
        <v>0</v>
      </c>
      <c r="G2" s="929" t="s">
        <v>65</v>
      </c>
      <c r="H2" s="1493">
        <v>10</v>
      </c>
      <c r="I2" s="535" t="s">
        <v>11637</v>
      </c>
    </row>
    <row r="3" spans="1:14">
      <c r="A3" s="926">
        <v>2</v>
      </c>
      <c r="B3" s="1487"/>
      <c r="C3" s="1490"/>
      <c r="D3" s="1492"/>
      <c r="E3" s="1497">
        <v>11</v>
      </c>
      <c r="F3" s="930" t="s">
        <v>11623</v>
      </c>
      <c r="G3" s="931" t="s">
        <v>69</v>
      </c>
      <c r="H3" s="1494"/>
      <c r="I3" s="535" t="e">
        <v>#VALUE!</v>
      </c>
    </row>
    <row r="4" spans="1:14">
      <c r="A4" s="926">
        <v>3</v>
      </c>
      <c r="B4" s="1487"/>
      <c r="C4" s="1490"/>
      <c r="D4" s="1492"/>
      <c r="E4" s="1498"/>
      <c r="F4" s="510" t="s">
        <v>11624</v>
      </c>
      <c r="G4" s="932" t="s">
        <v>70</v>
      </c>
      <c r="H4" s="1494"/>
      <c r="I4" s="535" t="e">
        <v>#VALUE!</v>
      </c>
    </row>
    <row r="5" spans="1:14">
      <c r="A5" s="926">
        <v>4</v>
      </c>
      <c r="B5" s="1487"/>
      <c r="C5" s="1490"/>
      <c r="D5" s="1492"/>
      <c r="E5" s="1498"/>
      <c r="F5" s="510" t="s">
        <v>11625</v>
      </c>
      <c r="G5" s="932" t="s">
        <v>71</v>
      </c>
      <c r="H5" s="1494"/>
      <c r="I5" s="535" t="e">
        <v>#VALUE!</v>
      </c>
    </row>
    <row r="6" spans="1:14">
      <c r="A6" s="926">
        <v>5</v>
      </c>
      <c r="B6" s="1487"/>
      <c r="C6" s="1490"/>
      <c r="D6" s="1492"/>
      <c r="E6" s="1498"/>
      <c r="F6" s="510" t="s">
        <v>1195</v>
      </c>
      <c r="G6" s="932" t="s">
        <v>72</v>
      </c>
      <c r="H6" s="1494"/>
      <c r="I6" s="535" t="e">
        <v>#VALUE!</v>
      </c>
    </row>
    <row r="7" spans="1:14">
      <c r="A7" s="926">
        <v>6</v>
      </c>
      <c r="B7" s="1487"/>
      <c r="C7" s="1490"/>
      <c r="D7" s="1492"/>
      <c r="E7" s="1498"/>
      <c r="F7" s="510" t="s">
        <v>1162</v>
      </c>
      <c r="G7" s="932" t="s">
        <v>67</v>
      </c>
      <c r="H7" s="1494"/>
      <c r="I7" s="535" t="e">
        <v>#VALUE!</v>
      </c>
    </row>
    <row r="8" spans="1:14">
      <c r="A8" s="926">
        <v>7</v>
      </c>
      <c r="B8" s="1487"/>
      <c r="C8" s="1490"/>
      <c r="D8" s="1492"/>
      <c r="E8" s="1498"/>
      <c r="F8" s="510" t="s">
        <v>1163</v>
      </c>
      <c r="G8" s="932" t="s">
        <v>67</v>
      </c>
      <c r="H8" s="1494"/>
      <c r="I8" s="535" t="e">
        <v>#VALUE!</v>
      </c>
    </row>
    <row r="9" spans="1:14">
      <c r="A9" s="926">
        <v>8</v>
      </c>
      <c r="B9" s="1487"/>
      <c r="C9" s="1490"/>
      <c r="D9" s="1492"/>
      <c r="E9" s="1498"/>
      <c r="F9" s="510" t="s">
        <v>1171</v>
      </c>
      <c r="G9" s="932" t="s">
        <v>67</v>
      </c>
      <c r="H9" s="1494"/>
      <c r="I9" s="535" t="e">
        <v>#VALUE!</v>
      </c>
    </row>
    <row r="10" spans="1:14">
      <c r="A10" s="926">
        <v>9</v>
      </c>
      <c r="B10" s="1487"/>
      <c r="C10" s="1490"/>
      <c r="D10" s="1492"/>
      <c r="E10" s="1498"/>
      <c r="F10" s="510" t="s">
        <v>11626</v>
      </c>
      <c r="G10" s="932" t="s">
        <v>67</v>
      </c>
      <c r="H10" s="1494"/>
      <c r="I10" s="535" t="e">
        <v>#VALUE!</v>
      </c>
    </row>
    <row r="11" spans="1:14">
      <c r="A11" s="926">
        <v>10</v>
      </c>
      <c r="B11" s="1487"/>
      <c r="C11" s="1490"/>
      <c r="D11" s="1492"/>
      <c r="E11" s="1498"/>
      <c r="F11" s="510" t="s">
        <v>11627</v>
      </c>
      <c r="G11" s="932" t="s">
        <v>67</v>
      </c>
      <c r="H11" s="1494"/>
      <c r="I11" s="535" t="e">
        <v>#VALUE!</v>
      </c>
    </row>
    <row r="12" spans="1:14">
      <c r="A12" s="926">
        <v>11</v>
      </c>
      <c r="B12" s="1487"/>
      <c r="C12" s="1490"/>
      <c r="D12" s="1492"/>
      <c r="E12" s="1498"/>
      <c r="F12" s="510" t="s">
        <v>11628</v>
      </c>
      <c r="G12" s="932" t="s">
        <v>67</v>
      </c>
      <c r="H12" s="1494"/>
      <c r="I12" s="535" t="e">
        <v>#VALUE!</v>
      </c>
    </row>
    <row r="13" spans="1:14">
      <c r="A13" s="926">
        <v>12</v>
      </c>
      <c r="B13" s="1487"/>
      <c r="C13" s="1490"/>
      <c r="D13" s="1492"/>
      <c r="E13" s="1498"/>
      <c r="F13" s="510" t="s">
        <v>11629</v>
      </c>
      <c r="G13" s="932" t="s">
        <v>67</v>
      </c>
      <c r="H13" s="1494"/>
      <c r="I13" s="535" t="e">
        <v>#VALUE!</v>
      </c>
    </row>
    <row r="14" spans="1:14">
      <c r="A14" s="926">
        <v>13</v>
      </c>
      <c r="B14" s="1487"/>
      <c r="C14" s="1490"/>
      <c r="D14" s="1492"/>
      <c r="E14" s="1498"/>
      <c r="F14" s="510" t="s">
        <v>11630</v>
      </c>
      <c r="G14" s="932" t="s">
        <v>67</v>
      </c>
      <c r="H14" s="1494"/>
      <c r="I14" s="535" t="e">
        <v>#VALUE!</v>
      </c>
    </row>
    <row r="15" spans="1:14">
      <c r="A15" s="926">
        <v>14</v>
      </c>
      <c r="B15" s="1487"/>
      <c r="C15" s="1490"/>
      <c r="D15" s="1492"/>
      <c r="E15" s="1498"/>
      <c r="F15" s="510" t="s">
        <v>11631</v>
      </c>
      <c r="G15" s="932" t="s">
        <v>67</v>
      </c>
      <c r="H15" s="1494"/>
      <c r="I15" s="535" t="e">
        <v>#VALUE!</v>
      </c>
    </row>
    <row r="16" spans="1:14">
      <c r="A16" s="926">
        <v>15</v>
      </c>
      <c r="B16" s="1487"/>
      <c r="C16" s="1490"/>
      <c r="D16" s="1492"/>
      <c r="E16" s="1498"/>
      <c r="F16" s="510" t="s">
        <v>11632</v>
      </c>
      <c r="G16" s="932" t="s">
        <v>67</v>
      </c>
      <c r="H16" s="1494"/>
      <c r="I16" s="535" t="e">
        <v>#VALUE!</v>
      </c>
    </row>
    <row r="17" spans="1:9">
      <c r="A17" s="926">
        <v>16</v>
      </c>
      <c r="B17" s="1487"/>
      <c r="C17" s="1490"/>
      <c r="D17" s="1492"/>
      <c r="E17" s="1498"/>
      <c r="F17" s="510" t="s">
        <v>11633</v>
      </c>
      <c r="G17" s="932" t="s">
        <v>67</v>
      </c>
      <c r="H17" s="1494"/>
      <c r="I17" s="535" t="e">
        <v>#VALUE!</v>
      </c>
    </row>
    <row r="18" spans="1:9" ht="16.5" thickBot="1">
      <c r="A18" s="926">
        <v>17</v>
      </c>
      <c r="B18" s="1487"/>
      <c r="C18" s="1490"/>
      <c r="D18" s="1492"/>
      <c r="E18" s="1499"/>
      <c r="F18" s="933" t="s">
        <v>11634</v>
      </c>
      <c r="G18" s="934" t="s">
        <v>67</v>
      </c>
      <c r="H18" s="1494"/>
      <c r="I18" s="535" t="e">
        <v>#VALUE!</v>
      </c>
    </row>
    <row r="19" spans="1:9">
      <c r="A19" s="926">
        <v>18</v>
      </c>
      <c r="B19" s="1487"/>
      <c r="C19" s="1490"/>
      <c r="D19" s="1490"/>
      <c r="E19" s="935">
        <v>12</v>
      </c>
      <c r="F19" s="526">
        <v>2</v>
      </c>
      <c r="G19" s="936" t="s">
        <v>67</v>
      </c>
      <c r="H19" s="1495"/>
      <c r="I19" s="535" t="s">
        <v>11669</v>
      </c>
    </row>
    <row r="20" spans="1:9">
      <c r="A20" s="926">
        <v>19</v>
      </c>
      <c r="B20" s="1487"/>
      <c r="C20" s="1490"/>
      <c r="D20" s="1490"/>
      <c r="E20" s="509">
        <v>13</v>
      </c>
      <c r="F20" s="510">
        <v>3</v>
      </c>
      <c r="G20" s="512" t="s">
        <v>67</v>
      </c>
      <c r="H20" s="1495"/>
      <c r="I20" s="535" t="s">
        <v>11670</v>
      </c>
    </row>
    <row r="21" spans="1:9">
      <c r="A21" s="926">
        <v>20</v>
      </c>
      <c r="B21" s="1487"/>
      <c r="C21" s="1490"/>
      <c r="D21" s="1490"/>
      <c r="E21" s="509">
        <v>14</v>
      </c>
      <c r="F21" s="510">
        <v>4</v>
      </c>
      <c r="G21" s="512" t="s">
        <v>67</v>
      </c>
      <c r="H21" s="1495"/>
      <c r="I21" s="535" t="s">
        <v>11671</v>
      </c>
    </row>
    <row r="22" spans="1:9">
      <c r="A22" s="926">
        <v>21</v>
      </c>
      <c r="B22" s="1487"/>
      <c r="C22" s="1490"/>
      <c r="D22" s="1490"/>
      <c r="E22" s="509">
        <v>15</v>
      </c>
      <c r="F22" s="510">
        <v>5</v>
      </c>
      <c r="G22" s="512" t="s">
        <v>67</v>
      </c>
      <c r="H22" s="1495"/>
      <c r="I22" s="535" t="s">
        <v>11672</v>
      </c>
    </row>
    <row r="23" spans="1:9">
      <c r="A23" s="926">
        <v>22</v>
      </c>
      <c r="B23" s="1487"/>
      <c r="C23" s="1490"/>
      <c r="D23" s="1490"/>
      <c r="E23" s="509">
        <v>16</v>
      </c>
      <c r="F23" s="510">
        <v>6</v>
      </c>
      <c r="G23" s="512" t="s">
        <v>67</v>
      </c>
      <c r="H23" s="1495"/>
      <c r="I23" s="535" t="s">
        <v>11673</v>
      </c>
    </row>
    <row r="24" spans="1:9">
      <c r="A24" s="926">
        <v>23</v>
      </c>
      <c r="B24" s="1487"/>
      <c r="C24" s="1490"/>
      <c r="D24" s="1490"/>
      <c r="E24" s="509">
        <v>17</v>
      </c>
      <c r="F24" s="510">
        <v>7</v>
      </c>
      <c r="G24" s="512" t="s">
        <v>67</v>
      </c>
      <c r="H24" s="1495"/>
      <c r="I24" s="535" t="s">
        <v>11674</v>
      </c>
    </row>
    <row r="25" spans="1:9">
      <c r="A25" s="926">
        <v>24</v>
      </c>
      <c r="B25" s="1487"/>
      <c r="C25" s="1490"/>
      <c r="D25" s="1490"/>
      <c r="E25" s="509">
        <v>18</v>
      </c>
      <c r="F25" s="510">
        <v>8</v>
      </c>
      <c r="G25" s="512" t="s">
        <v>67</v>
      </c>
      <c r="H25" s="1495"/>
      <c r="I25" s="535" t="s">
        <v>11675</v>
      </c>
    </row>
    <row r="26" spans="1:9" ht="16.5" thickBot="1">
      <c r="A26" s="926">
        <v>25</v>
      </c>
      <c r="B26" s="1488"/>
      <c r="C26" s="1491"/>
      <c r="D26" s="1491"/>
      <c r="E26" s="937">
        <v>19</v>
      </c>
      <c r="F26" s="933">
        <v>9</v>
      </c>
      <c r="G26" s="938" t="e">
        <v>#REF!</v>
      </c>
      <c r="H26" s="1496"/>
      <c r="I26" s="535" t="e">
        <v>#REF!</v>
      </c>
    </row>
    <row r="27" spans="1:9" ht="16.5" thickBot="1">
      <c r="A27" s="505">
        <v>26</v>
      </c>
      <c r="B27" s="1472" t="s">
        <v>11635</v>
      </c>
      <c r="C27" s="1475" t="s">
        <v>11636</v>
      </c>
      <c r="D27" s="1475">
        <v>1</v>
      </c>
      <c r="E27" s="939">
        <v>10</v>
      </c>
      <c r="F27" s="939">
        <v>10</v>
      </c>
      <c r="G27" s="940" t="s">
        <v>65</v>
      </c>
      <c r="H27" s="1479">
        <v>11</v>
      </c>
      <c r="I27" s="535" t="s">
        <v>11637</v>
      </c>
    </row>
    <row r="28" spans="1:9">
      <c r="A28" s="505">
        <v>27</v>
      </c>
      <c r="B28" s="1473"/>
      <c r="C28" s="1476"/>
      <c r="D28" s="1478"/>
      <c r="E28" s="1483">
        <v>11</v>
      </c>
      <c r="F28" s="941" t="s">
        <v>11638</v>
      </c>
      <c r="G28" s="942" t="s">
        <v>69</v>
      </c>
      <c r="H28" s="1480"/>
      <c r="I28" s="535" t="s">
        <v>11639</v>
      </c>
    </row>
    <row r="29" spans="1:9">
      <c r="A29" s="505">
        <v>28</v>
      </c>
      <c r="B29" s="1473"/>
      <c r="C29" s="1476"/>
      <c r="D29" s="1478"/>
      <c r="E29" s="1484"/>
      <c r="F29" s="943" t="s">
        <v>11640</v>
      </c>
      <c r="G29" s="944" t="s">
        <v>70</v>
      </c>
      <c r="H29" s="1480"/>
      <c r="I29" s="535" t="s">
        <v>11641</v>
      </c>
    </row>
    <row r="30" spans="1:9">
      <c r="A30" s="505">
        <v>29</v>
      </c>
      <c r="B30" s="1473"/>
      <c r="C30" s="1476"/>
      <c r="D30" s="1478"/>
      <c r="E30" s="1484"/>
      <c r="F30" s="943" t="s">
        <v>1233</v>
      </c>
      <c r="G30" s="944" t="s">
        <v>71</v>
      </c>
      <c r="H30" s="1480"/>
      <c r="I30" s="535" t="s">
        <v>11642</v>
      </c>
    </row>
    <row r="31" spans="1:9">
      <c r="A31" s="505">
        <v>30</v>
      </c>
      <c r="B31" s="1473"/>
      <c r="C31" s="1476"/>
      <c r="D31" s="1478"/>
      <c r="E31" s="1484"/>
      <c r="F31" s="943" t="s">
        <v>11643</v>
      </c>
      <c r="G31" s="944" t="s">
        <v>72</v>
      </c>
      <c r="H31" s="1480"/>
      <c r="I31" s="535" t="s">
        <v>11644</v>
      </c>
    </row>
    <row r="32" spans="1:9">
      <c r="A32" s="505">
        <v>31</v>
      </c>
      <c r="B32" s="1473"/>
      <c r="C32" s="1476"/>
      <c r="D32" s="1478"/>
      <c r="E32" s="1484"/>
      <c r="F32" s="943" t="s">
        <v>11645</v>
      </c>
      <c r="G32" s="944" t="s">
        <v>67</v>
      </c>
      <c r="H32" s="1480"/>
      <c r="I32" s="535" t="s">
        <v>11646</v>
      </c>
    </row>
    <row r="33" spans="1:9">
      <c r="A33" s="505">
        <v>32</v>
      </c>
      <c r="B33" s="1473"/>
      <c r="C33" s="1476"/>
      <c r="D33" s="1478"/>
      <c r="E33" s="1484"/>
      <c r="F33" s="943" t="s">
        <v>11647</v>
      </c>
      <c r="G33" s="944" t="s">
        <v>67</v>
      </c>
      <c r="H33" s="1480"/>
      <c r="I33" s="535" t="s">
        <v>11648</v>
      </c>
    </row>
    <row r="34" spans="1:9">
      <c r="A34" s="505">
        <v>33</v>
      </c>
      <c r="B34" s="1473"/>
      <c r="C34" s="1476"/>
      <c r="D34" s="1478"/>
      <c r="E34" s="1484"/>
      <c r="F34" s="943" t="s">
        <v>11649</v>
      </c>
      <c r="G34" s="944" t="s">
        <v>67</v>
      </c>
      <c r="H34" s="1480"/>
      <c r="I34" s="535" t="s">
        <v>11650</v>
      </c>
    </row>
    <row r="35" spans="1:9">
      <c r="A35" s="505">
        <v>34</v>
      </c>
      <c r="B35" s="1473"/>
      <c r="C35" s="1476"/>
      <c r="D35" s="1478"/>
      <c r="E35" s="1484"/>
      <c r="F35" s="943" t="s">
        <v>11651</v>
      </c>
      <c r="G35" s="944" t="s">
        <v>67</v>
      </c>
      <c r="H35" s="1480"/>
      <c r="I35" s="535" t="s">
        <v>11652</v>
      </c>
    </row>
    <row r="36" spans="1:9">
      <c r="A36" s="505">
        <v>35</v>
      </c>
      <c r="B36" s="1473"/>
      <c r="C36" s="1476"/>
      <c r="D36" s="1478"/>
      <c r="E36" s="1484"/>
      <c r="F36" s="943" t="s">
        <v>11653</v>
      </c>
      <c r="G36" s="944" t="s">
        <v>67</v>
      </c>
      <c r="H36" s="1480"/>
      <c r="I36" s="535" t="s">
        <v>11654</v>
      </c>
    </row>
    <row r="37" spans="1:9">
      <c r="A37" s="505">
        <v>36</v>
      </c>
      <c r="B37" s="1473"/>
      <c r="C37" s="1476"/>
      <c r="D37" s="1478"/>
      <c r="E37" s="1484"/>
      <c r="F37" s="943" t="s">
        <v>11655</v>
      </c>
      <c r="G37" s="944" t="s">
        <v>67</v>
      </c>
      <c r="H37" s="1480"/>
      <c r="I37" s="535" t="s">
        <v>11656</v>
      </c>
    </row>
    <row r="38" spans="1:9">
      <c r="A38" s="505">
        <v>37</v>
      </c>
      <c r="B38" s="1473"/>
      <c r="C38" s="1476"/>
      <c r="D38" s="1478"/>
      <c r="E38" s="1484"/>
      <c r="F38" s="943" t="s">
        <v>11657</v>
      </c>
      <c r="G38" s="944" t="s">
        <v>67</v>
      </c>
      <c r="H38" s="1480"/>
      <c r="I38" s="535" t="s">
        <v>11658</v>
      </c>
    </row>
    <row r="39" spans="1:9">
      <c r="A39" s="505">
        <v>38</v>
      </c>
      <c r="B39" s="1473"/>
      <c r="C39" s="1476"/>
      <c r="D39" s="1478"/>
      <c r="E39" s="1484"/>
      <c r="F39" s="943" t="s">
        <v>11659</v>
      </c>
      <c r="G39" s="944" t="s">
        <v>67</v>
      </c>
      <c r="H39" s="1480"/>
      <c r="I39" s="535" t="s">
        <v>11660</v>
      </c>
    </row>
    <row r="40" spans="1:9">
      <c r="A40" s="505">
        <v>39</v>
      </c>
      <c r="B40" s="1473"/>
      <c r="C40" s="1476"/>
      <c r="D40" s="1478"/>
      <c r="E40" s="1484"/>
      <c r="F40" s="943" t="s">
        <v>11661</v>
      </c>
      <c r="G40" s="944" t="s">
        <v>67</v>
      </c>
      <c r="H40" s="1480"/>
      <c r="I40" s="535" t="s">
        <v>11662</v>
      </c>
    </row>
    <row r="41" spans="1:9">
      <c r="A41" s="505">
        <v>40</v>
      </c>
      <c r="B41" s="1473"/>
      <c r="C41" s="1476"/>
      <c r="D41" s="1478"/>
      <c r="E41" s="1484"/>
      <c r="F41" s="943" t="s">
        <v>11663</v>
      </c>
      <c r="G41" s="944" t="s">
        <v>67</v>
      </c>
      <c r="H41" s="1480"/>
      <c r="I41" s="535" t="s">
        <v>11664</v>
      </c>
    </row>
    <row r="42" spans="1:9">
      <c r="A42" s="505">
        <v>41</v>
      </c>
      <c r="B42" s="1473"/>
      <c r="C42" s="1476"/>
      <c r="D42" s="1478"/>
      <c r="E42" s="1484"/>
      <c r="F42" s="943" t="s">
        <v>11665</v>
      </c>
      <c r="G42" s="944" t="s">
        <v>67</v>
      </c>
      <c r="H42" s="1480"/>
      <c r="I42" s="535" t="s">
        <v>11666</v>
      </c>
    </row>
    <row r="43" spans="1:9" ht="16.5" thickBot="1">
      <c r="A43" s="505">
        <v>42</v>
      </c>
      <c r="B43" s="1473"/>
      <c r="C43" s="1476"/>
      <c r="D43" s="1478"/>
      <c r="E43" s="1485"/>
      <c r="F43" s="945" t="s">
        <v>11667</v>
      </c>
      <c r="G43" s="946" t="s">
        <v>67</v>
      </c>
      <c r="H43" s="1480"/>
      <c r="I43" s="535" t="s">
        <v>11668</v>
      </c>
    </row>
    <row r="44" spans="1:9">
      <c r="A44" s="505">
        <v>43</v>
      </c>
      <c r="B44" s="1473"/>
      <c r="C44" s="1476"/>
      <c r="D44" s="1476"/>
      <c r="E44" s="947">
        <v>12</v>
      </c>
      <c r="F44" s="947">
        <v>12</v>
      </c>
      <c r="G44" s="948" t="s">
        <v>67</v>
      </c>
      <c r="H44" s="1481"/>
      <c r="I44" s="535" t="s">
        <v>11669</v>
      </c>
    </row>
    <row r="45" spans="1:9">
      <c r="A45" s="505">
        <v>44</v>
      </c>
      <c r="B45" s="1473"/>
      <c r="C45" s="1476"/>
      <c r="D45" s="1476"/>
      <c r="E45" s="949">
        <v>13</v>
      </c>
      <c r="F45" s="949">
        <v>13</v>
      </c>
      <c r="G45" s="950" t="s">
        <v>67</v>
      </c>
      <c r="H45" s="1481"/>
      <c r="I45" s="535" t="s">
        <v>11670</v>
      </c>
    </row>
    <row r="46" spans="1:9">
      <c r="A46" s="505">
        <v>45</v>
      </c>
      <c r="B46" s="1473"/>
      <c r="C46" s="1476"/>
      <c r="D46" s="1476"/>
      <c r="E46" s="949">
        <v>14</v>
      </c>
      <c r="F46" s="947">
        <v>14</v>
      </c>
      <c r="G46" s="950" t="s">
        <v>67</v>
      </c>
      <c r="H46" s="1481"/>
      <c r="I46" s="535" t="s">
        <v>11671</v>
      </c>
    </row>
    <row r="47" spans="1:9">
      <c r="A47" s="505">
        <v>46</v>
      </c>
      <c r="B47" s="1473"/>
      <c r="C47" s="1476"/>
      <c r="D47" s="1476"/>
      <c r="E47" s="949">
        <v>15</v>
      </c>
      <c r="F47" s="949">
        <v>15</v>
      </c>
      <c r="G47" s="950" t="s">
        <v>67</v>
      </c>
      <c r="H47" s="1481"/>
      <c r="I47" s="535" t="s">
        <v>11672</v>
      </c>
    </row>
    <row r="48" spans="1:9">
      <c r="A48" s="505">
        <v>47</v>
      </c>
      <c r="B48" s="1473"/>
      <c r="C48" s="1476"/>
      <c r="D48" s="1476"/>
      <c r="E48" s="949">
        <v>16</v>
      </c>
      <c r="F48" s="947">
        <v>16</v>
      </c>
      <c r="G48" s="950" t="s">
        <v>67</v>
      </c>
      <c r="H48" s="1481"/>
      <c r="I48" s="535" t="s">
        <v>11673</v>
      </c>
    </row>
    <row r="49" spans="1:9">
      <c r="A49" s="505">
        <v>48</v>
      </c>
      <c r="B49" s="1473"/>
      <c r="C49" s="1476"/>
      <c r="D49" s="1476"/>
      <c r="E49" s="949">
        <v>17</v>
      </c>
      <c r="F49" s="949">
        <v>17</v>
      </c>
      <c r="G49" s="950" t="s">
        <v>67</v>
      </c>
      <c r="H49" s="1481"/>
      <c r="I49" s="535" t="s">
        <v>11674</v>
      </c>
    </row>
    <row r="50" spans="1:9">
      <c r="A50" s="505">
        <v>49</v>
      </c>
      <c r="B50" s="1473"/>
      <c r="C50" s="1476"/>
      <c r="D50" s="1476"/>
      <c r="E50" s="949">
        <v>18</v>
      </c>
      <c r="F50" s="947">
        <v>18</v>
      </c>
      <c r="G50" s="950" t="s">
        <v>67</v>
      </c>
      <c r="H50" s="1481"/>
      <c r="I50" s="535" t="s">
        <v>11675</v>
      </c>
    </row>
    <row r="51" spans="1:9" ht="16.5" thickBot="1">
      <c r="A51" s="505">
        <v>50</v>
      </c>
      <c r="B51" s="1474"/>
      <c r="C51" s="1477"/>
      <c r="D51" s="1477"/>
      <c r="E51" s="951">
        <v>19</v>
      </c>
      <c r="F51" s="951">
        <v>19</v>
      </c>
      <c r="G51" s="952" t="s">
        <v>67</v>
      </c>
      <c r="H51" s="1482"/>
      <c r="I51" s="535" t="s">
        <v>11676</v>
      </c>
    </row>
    <row r="52" spans="1:9" ht="15" customHeight="1">
      <c r="A52" s="505">
        <v>51</v>
      </c>
      <c r="B52" s="953"/>
      <c r="C52" s="953"/>
      <c r="D52" s="953"/>
      <c r="E52" s="954"/>
      <c r="F52" s="526">
        <v>35</v>
      </c>
      <c r="G52" s="955"/>
      <c r="H52" s="522"/>
    </row>
    <row r="53" spans="1:9">
      <c r="A53" s="505">
        <v>52</v>
      </c>
      <c r="B53" s="956"/>
      <c r="C53" s="956"/>
      <c r="D53" s="956"/>
      <c r="E53" s="957"/>
      <c r="F53" s="510">
        <v>36</v>
      </c>
      <c r="G53" s="515"/>
      <c r="H53" s="523"/>
    </row>
    <row r="54" spans="1:9">
      <c r="A54" s="505">
        <v>53</v>
      </c>
      <c r="B54" s="956"/>
      <c r="C54" s="956"/>
      <c r="D54" s="956"/>
      <c r="E54" s="957"/>
      <c r="F54" s="510">
        <v>37</v>
      </c>
      <c r="G54" s="515"/>
      <c r="H54" s="523"/>
    </row>
    <row r="55" spans="1:9">
      <c r="A55" s="505">
        <v>54</v>
      </c>
      <c r="B55" s="956"/>
      <c r="C55" s="956"/>
      <c r="D55" s="956"/>
      <c r="E55" s="957"/>
      <c r="F55" s="510">
        <v>38</v>
      </c>
      <c r="G55" s="515"/>
      <c r="H55" s="523"/>
    </row>
    <row r="56" spans="1:9">
      <c r="A56" s="505">
        <v>55</v>
      </c>
      <c r="B56" s="956"/>
      <c r="C56" s="956"/>
      <c r="D56" s="956"/>
      <c r="E56" s="957"/>
      <c r="F56" s="510">
        <v>39</v>
      </c>
      <c r="G56" s="515"/>
      <c r="H56" s="523"/>
    </row>
    <row r="57" spans="1:9">
      <c r="A57" s="505">
        <v>56</v>
      </c>
      <c r="B57" s="956"/>
      <c r="C57" s="956"/>
      <c r="D57" s="956"/>
      <c r="E57" s="957"/>
      <c r="F57" s="510">
        <v>40</v>
      </c>
      <c r="G57" s="515"/>
      <c r="H57" s="523"/>
    </row>
    <row r="58" spans="1:9">
      <c r="A58" s="505">
        <v>57</v>
      </c>
      <c r="B58" s="956"/>
      <c r="C58" s="956"/>
      <c r="D58" s="956"/>
      <c r="E58" s="957"/>
      <c r="F58" s="510">
        <v>41</v>
      </c>
      <c r="G58" s="515"/>
      <c r="H58" s="523"/>
    </row>
    <row r="59" spans="1:9">
      <c r="A59" s="505">
        <v>58</v>
      </c>
      <c r="B59" s="956"/>
      <c r="C59" s="956"/>
      <c r="D59" s="956"/>
      <c r="E59" s="957"/>
      <c r="F59" s="510">
        <v>42</v>
      </c>
      <c r="G59" s="515"/>
      <c r="H59" s="523"/>
    </row>
    <row r="60" spans="1:9">
      <c r="A60" s="505">
        <v>59</v>
      </c>
      <c r="B60" s="956"/>
      <c r="C60" s="956"/>
      <c r="D60" s="956"/>
      <c r="E60" s="957"/>
      <c r="F60" s="510">
        <v>43</v>
      </c>
      <c r="G60" s="515"/>
      <c r="H60" s="523"/>
    </row>
    <row r="61" spans="1:9">
      <c r="A61" s="505">
        <v>60</v>
      </c>
      <c r="B61" s="956"/>
      <c r="C61" s="956"/>
      <c r="D61" s="956"/>
      <c r="E61" s="957"/>
      <c r="F61" s="510">
        <v>44</v>
      </c>
      <c r="G61" s="515"/>
      <c r="H61" s="523"/>
    </row>
    <row r="62" spans="1:9">
      <c r="A62" s="505">
        <v>61</v>
      </c>
      <c r="B62" s="956"/>
      <c r="C62" s="956"/>
      <c r="D62" s="956"/>
      <c r="E62" s="957"/>
      <c r="F62" s="510">
        <v>45</v>
      </c>
      <c r="G62" s="515"/>
      <c r="H62" s="523"/>
    </row>
    <row r="63" spans="1:9">
      <c r="A63" s="505">
        <v>62</v>
      </c>
      <c r="B63" s="956"/>
      <c r="C63" s="956"/>
      <c r="D63" s="956"/>
      <c r="E63" s="957"/>
      <c r="F63" s="510">
        <v>46</v>
      </c>
      <c r="G63" s="515"/>
      <c r="H63" s="523"/>
    </row>
    <row r="64" spans="1:9">
      <c r="A64" s="505">
        <v>63</v>
      </c>
      <c r="B64" s="956"/>
      <c r="C64" s="956"/>
      <c r="D64" s="956"/>
      <c r="E64" s="957"/>
      <c r="F64" s="510">
        <v>47</v>
      </c>
      <c r="G64" s="515"/>
      <c r="H64" s="523"/>
    </row>
    <row r="65" spans="1:8">
      <c r="A65" s="505">
        <v>64</v>
      </c>
      <c r="B65" s="956"/>
      <c r="C65" s="956"/>
      <c r="D65" s="956"/>
      <c r="E65" s="957"/>
      <c r="F65" s="510">
        <v>48</v>
      </c>
      <c r="G65" s="515"/>
      <c r="H65" s="523"/>
    </row>
    <row r="66" spans="1:8">
      <c r="A66" s="505">
        <v>65</v>
      </c>
      <c r="B66" s="956"/>
      <c r="C66" s="956"/>
      <c r="D66" s="956"/>
      <c r="E66" s="957"/>
      <c r="F66" s="510">
        <v>49</v>
      </c>
      <c r="G66" s="515"/>
      <c r="H66" s="523"/>
    </row>
    <row r="67" spans="1:8">
      <c r="A67" s="505">
        <v>66</v>
      </c>
      <c r="B67" s="956"/>
      <c r="C67" s="956"/>
      <c r="D67" s="956"/>
      <c r="E67" s="957"/>
      <c r="F67" s="510">
        <v>50</v>
      </c>
      <c r="G67" s="515"/>
      <c r="H67" s="523"/>
    </row>
    <row r="68" spans="1:8">
      <c r="A68" s="505">
        <v>67</v>
      </c>
      <c r="B68" s="956"/>
      <c r="C68" s="956"/>
      <c r="D68" s="956"/>
      <c r="E68" s="957"/>
      <c r="F68" s="510">
        <v>51</v>
      </c>
      <c r="G68" s="515"/>
      <c r="H68" s="523"/>
    </row>
    <row r="69" spans="1:8">
      <c r="A69" s="505">
        <v>68</v>
      </c>
      <c r="B69" s="956"/>
      <c r="C69" s="956"/>
      <c r="D69" s="956"/>
      <c r="E69" s="957"/>
      <c r="F69" s="510">
        <v>52</v>
      </c>
      <c r="G69" s="515"/>
      <c r="H69" s="523"/>
    </row>
    <row r="70" spans="1:8">
      <c r="A70" s="505">
        <v>69</v>
      </c>
      <c r="B70" s="956"/>
      <c r="C70" s="956"/>
      <c r="D70" s="956"/>
      <c r="E70" s="957"/>
      <c r="F70" s="510">
        <v>53</v>
      </c>
      <c r="G70" s="515"/>
      <c r="H70" s="523"/>
    </row>
    <row r="71" spans="1:8">
      <c r="A71" s="505">
        <v>70</v>
      </c>
      <c r="B71" s="956"/>
      <c r="C71" s="956"/>
      <c r="D71" s="956"/>
      <c r="E71" s="957"/>
      <c r="F71" s="510">
        <v>54</v>
      </c>
      <c r="G71" s="515"/>
      <c r="H71" s="523"/>
    </row>
    <row r="72" spans="1:8">
      <c r="A72" s="505">
        <v>71</v>
      </c>
      <c r="B72" s="956"/>
      <c r="C72" s="956"/>
      <c r="D72" s="956"/>
      <c r="E72" s="957"/>
      <c r="F72" s="510">
        <v>55</v>
      </c>
      <c r="G72" s="514"/>
      <c r="H72" s="523"/>
    </row>
    <row r="73" spans="1:8">
      <c r="A73" s="505">
        <v>72</v>
      </c>
      <c r="B73" s="956"/>
      <c r="C73" s="956"/>
      <c r="D73" s="956"/>
      <c r="E73" s="957"/>
      <c r="F73" s="510">
        <v>56</v>
      </c>
      <c r="G73" s="514"/>
      <c r="H73" s="523"/>
    </row>
    <row r="74" spans="1:8">
      <c r="A74" s="505">
        <v>73</v>
      </c>
      <c r="B74" s="956"/>
      <c r="C74" s="956"/>
      <c r="D74" s="956"/>
      <c r="E74" s="957"/>
      <c r="F74" s="510">
        <v>57</v>
      </c>
      <c r="G74" s="514"/>
      <c r="H74" s="523"/>
    </row>
    <row r="75" spans="1:8">
      <c r="A75" s="505">
        <v>74</v>
      </c>
      <c r="B75" s="956"/>
      <c r="C75" s="956"/>
      <c r="D75" s="956"/>
      <c r="E75" s="957"/>
      <c r="F75" s="510">
        <v>58</v>
      </c>
      <c r="G75" s="514"/>
      <c r="H75" s="523"/>
    </row>
    <row r="76" spans="1:8">
      <c r="A76" s="505">
        <v>75</v>
      </c>
      <c r="B76" s="956"/>
      <c r="C76" s="956"/>
      <c r="D76" s="956"/>
      <c r="E76" s="957"/>
      <c r="F76" s="510">
        <v>59</v>
      </c>
      <c r="G76" s="514"/>
      <c r="H76" s="523"/>
    </row>
    <row r="77" spans="1:8">
      <c r="A77" s="505">
        <v>76</v>
      </c>
      <c r="B77" s="956"/>
      <c r="C77" s="956"/>
      <c r="D77" s="956"/>
      <c r="E77" s="957"/>
      <c r="F77" s="510">
        <v>60</v>
      </c>
      <c r="G77" s="514"/>
      <c r="H77" s="523"/>
    </row>
    <row r="78" spans="1:8">
      <c r="A78" s="505">
        <v>77</v>
      </c>
      <c r="B78" s="956"/>
      <c r="C78" s="956"/>
      <c r="D78" s="956"/>
      <c r="E78" s="957"/>
      <c r="F78" s="510">
        <v>61</v>
      </c>
      <c r="G78" s="514"/>
      <c r="H78" s="523"/>
    </row>
    <row r="79" spans="1:8">
      <c r="A79" s="505">
        <v>78</v>
      </c>
      <c r="B79" s="956"/>
      <c r="C79" s="956"/>
      <c r="D79" s="956"/>
      <c r="E79" s="957"/>
      <c r="F79" s="510">
        <v>62</v>
      </c>
      <c r="G79" s="514"/>
      <c r="H79" s="523"/>
    </row>
    <row r="80" spans="1:8">
      <c r="A80" s="505">
        <v>79</v>
      </c>
      <c r="B80" s="956"/>
      <c r="C80" s="956"/>
      <c r="D80" s="956"/>
      <c r="E80" s="957"/>
      <c r="F80" s="510">
        <v>63</v>
      </c>
      <c r="G80" s="514"/>
      <c r="H80" s="523"/>
    </row>
    <row r="81" spans="1:8">
      <c r="A81" s="505">
        <v>80</v>
      </c>
      <c r="B81" s="956"/>
      <c r="C81" s="956"/>
      <c r="D81" s="956"/>
      <c r="E81" s="957"/>
      <c r="F81" s="510">
        <v>64</v>
      </c>
      <c r="G81" s="514"/>
      <c r="H81" s="523"/>
    </row>
    <row r="82" spans="1:8">
      <c r="A82" s="505">
        <v>81</v>
      </c>
      <c r="B82" s="956"/>
      <c r="C82" s="956"/>
      <c r="D82" s="956"/>
      <c r="E82" s="957"/>
      <c r="F82" s="510">
        <v>65</v>
      </c>
      <c r="G82" s="514"/>
      <c r="H82" s="523"/>
    </row>
    <row r="83" spans="1:8">
      <c r="A83" s="505">
        <v>82</v>
      </c>
      <c r="B83" s="956"/>
      <c r="C83" s="956"/>
      <c r="D83" s="956"/>
      <c r="E83" s="957"/>
      <c r="F83" s="510">
        <v>66</v>
      </c>
      <c r="G83" s="514"/>
      <c r="H83" s="523"/>
    </row>
    <row r="84" spans="1:8">
      <c r="A84" s="505">
        <v>83</v>
      </c>
      <c r="B84" s="956"/>
      <c r="C84" s="956"/>
      <c r="D84" s="956"/>
      <c r="E84" s="957"/>
      <c r="F84" s="510">
        <v>67</v>
      </c>
      <c r="G84" s="514"/>
      <c r="H84" s="523"/>
    </row>
    <row r="85" spans="1:8">
      <c r="A85" s="505">
        <v>84</v>
      </c>
      <c r="B85" s="956"/>
      <c r="C85" s="956"/>
      <c r="D85" s="956"/>
      <c r="E85" s="957"/>
      <c r="F85" s="510">
        <v>68</v>
      </c>
      <c r="G85" s="514"/>
      <c r="H85" s="523"/>
    </row>
    <row r="86" spans="1:8">
      <c r="A86" s="505">
        <v>85</v>
      </c>
      <c r="B86" s="956"/>
      <c r="C86" s="956"/>
      <c r="D86" s="956"/>
      <c r="E86" s="957"/>
      <c r="F86" s="510">
        <v>69</v>
      </c>
      <c r="G86" s="514"/>
      <c r="H86" s="523"/>
    </row>
    <row r="87" spans="1:8">
      <c r="A87" s="505">
        <v>86</v>
      </c>
      <c r="B87" s="956"/>
      <c r="C87" s="956"/>
      <c r="D87" s="956"/>
      <c r="E87" s="957"/>
      <c r="F87" s="510">
        <v>70</v>
      </c>
      <c r="G87" s="514"/>
      <c r="H87" s="523"/>
    </row>
    <row r="88" spans="1:8">
      <c r="A88" s="505">
        <v>87</v>
      </c>
      <c r="B88" s="956"/>
      <c r="C88" s="956"/>
      <c r="D88" s="956"/>
      <c r="E88" s="957"/>
      <c r="F88" s="510">
        <v>71</v>
      </c>
      <c r="G88" s="514"/>
      <c r="H88" s="523"/>
    </row>
    <row r="89" spans="1:8">
      <c r="A89" s="505">
        <v>88</v>
      </c>
      <c r="B89" s="956"/>
      <c r="C89" s="956"/>
      <c r="D89" s="956"/>
      <c r="E89" s="957"/>
      <c r="F89" s="510">
        <v>72</v>
      </c>
      <c r="G89" s="514"/>
      <c r="H89" s="523"/>
    </row>
    <row r="90" spans="1:8">
      <c r="A90" s="505">
        <v>89</v>
      </c>
      <c r="B90" s="956"/>
      <c r="C90" s="956"/>
      <c r="D90" s="956"/>
      <c r="E90" s="957"/>
      <c r="F90" s="510">
        <v>73</v>
      </c>
      <c r="G90" s="514"/>
      <c r="H90" s="523"/>
    </row>
    <row r="91" spans="1:8">
      <c r="A91" s="505">
        <v>90</v>
      </c>
      <c r="B91" s="956"/>
      <c r="C91" s="956"/>
      <c r="D91" s="956"/>
      <c r="E91" s="957"/>
      <c r="F91" s="510">
        <v>74</v>
      </c>
      <c r="G91" s="514"/>
      <c r="H91" s="523"/>
    </row>
    <row r="92" spans="1:8">
      <c r="A92" s="505">
        <v>91</v>
      </c>
      <c r="B92" s="956"/>
      <c r="C92" s="956"/>
      <c r="D92" s="956"/>
      <c r="E92" s="957"/>
      <c r="F92" s="510">
        <v>75</v>
      </c>
      <c r="G92" s="514"/>
      <c r="H92" s="523"/>
    </row>
    <row r="93" spans="1:8">
      <c r="A93" s="505">
        <v>92</v>
      </c>
      <c r="B93" s="956"/>
      <c r="C93" s="956"/>
      <c r="D93" s="956"/>
      <c r="E93" s="957"/>
      <c r="F93" s="510">
        <v>76</v>
      </c>
      <c r="G93" s="514"/>
      <c r="H93" s="523"/>
    </row>
    <row r="94" spans="1:8">
      <c r="A94" s="505">
        <v>93</v>
      </c>
      <c r="B94" s="956"/>
      <c r="C94" s="956"/>
      <c r="D94" s="956"/>
      <c r="E94" s="957"/>
      <c r="F94" s="510">
        <v>77</v>
      </c>
      <c r="G94" s="514"/>
      <c r="H94" s="523"/>
    </row>
    <row r="95" spans="1:8">
      <c r="A95" s="505">
        <v>94</v>
      </c>
      <c r="B95" s="956"/>
      <c r="C95" s="956"/>
      <c r="D95" s="956"/>
      <c r="E95" s="957"/>
      <c r="F95" s="510">
        <v>78</v>
      </c>
      <c r="G95" s="514"/>
      <c r="H95" s="523"/>
    </row>
    <row r="96" spans="1:8">
      <c r="A96" s="505">
        <v>95</v>
      </c>
      <c r="B96" s="956"/>
      <c r="C96" s="956"/>
      <c r="D96" s="956"/>
      <c r="E96" s="957"/>
      <c r="F96" s="510">
        <v>79</v>
      </c>
      <c r="G96" s="514"/>
      <c r="H96" s="523"/>
    </row>
    <row r="97" spans="1:8">
      <c r="A97" s="505">
        <v>96</v>
      </c>
      <c r="B97" s="956"/>
      <c r="C97" s="956"/>
      <c r="D97" s="956"/>
      <c r="E97" s="957"/>
      <c r="F97" s="510">
        <v>80</v>
      </c>
      <c r="G97" s="514"/>
      <c r="H97" s="523"/>
    </row>
    <row r="98" spans="1:8">
      <c r="A98" s="505">
        <v>97</v>
      </c>
      <c r="B98" s="956"/>
      <c r="C98" s="956"/>
      <c r="D98" s="956"/>
      <c r="E98" s="957"/>
      <c r="F98" s="510">
        <v>81</v>
      </c>
      <c r="G98" s="514"/>
      <c r="H98" s="523"/>
    </row>
    <row r="99" spans="1:8">
      <c r="A99" s="505">
        <v>98</v>
      </c>
      <c r="B99" s="956"/>
      <c r="C99" s="956"/>
      <c r="D99" s="956"/>
      <c r="E99" s="957"/>
      <c r="F99" s="510">
        <v>82</v>
      </c>
      <c r="G99" s="514"/>
      <c r="H99" s="523"/>
    </row>
    <row r="100" spans="1:8">
      <c r="A100" s="505">
        <v>99</v>
      </c>
      <c r="B100" s="956"/>
      <c r="C100" s="956"/>
      <c r="D100" s="956"/>
      <c r="E100" s="957"/>
      <c r="F100" s="510">
        <v>83</v>
      </c>
      <c r="G100" s="514"/>
      <c r="H100" s="523"/>
    </row>
    <row r="101" spans="1:8">
      <c r="A101" s="505">
        <v>100</v>
      </c>
      <c r="B101" s="956"/>
      <c r="C101" s="956"/>
      <c r="D101" s="956"/>
      <c r="E101" s="957"/>
      <c r="F101" s="510">
        <v>84</v>
      </c>
      <c r="G101" s="514"/>
      <c r="H101" s="523"/>
    </row>
    <row r="102" spans="1:8" ht="15" customHeight="1">
      <c r="A102" s="505">
        <v>101</v>
      </c>
      <c r="B102" s="956"/>
      <c r="C102" s="956"/>
      <c r="D102" s="956"/>
      <c r="E102" s="957"/>
      <c r="F102" s="510">
        <v>85</v>
      </c>
      <c r="G102" s="514"/>
      <c r="H102" s="523"/>
    </row>
    <row r="103" spans="1:8">
      <c r="A103" s="505">
        <v>102</v>
      </c>
      <c r="B103" s="956"/>
      <c r="C103" s="956"/>
      <c r="D103" s="956"/>
      <c r="E103" s="957"/>
      <c r="F103" s="510">
        <v>86</v>
      </c>
      <c r="G103" s="514"/>
      <c r="H103" s="523"/>
    </row>
    <row r="104" spans="1:8">
      <c r="A104" s="505">
        <v>103</v>
      </c>
      <c r="B104" s="956"/>
      <c r="C104" s="956"/>
      <c r="D104" s="956"/>
      <c r="E104" s="957"/>
      <c r="F104" s="510">
        <v>87</v>
      </c>
      <c r="G104" s="514"/>
      <c r="H104" s="523"/>
    </row>
    <row r="105" spans="1:8">
      <c r="A105" s="505">
        <v>104</v>
      </c>
      <c r="B105" s="956"/>
      <c r="C105" s="956"/>
      <c r="D105" s="956"/>
      <c r="E105" s="957"/>
      <c r="F105" s="510">
        <v>88</v>
      </c>
      <c r="G105" s="514"/>
      <c r="H105" s="523"/>
    </row>
    <row r="106" spans="1:8">
      <c r="A106" s="505">
        <v>105</v>
      </c>
      <c r="B106" s="956"/>
      <c r="C106" s="956"/>
      <c r="D106" s="956"/>
      <c r="E106" s="957"/>
      <c r="F106" s="510">
        <v>89</v>
      </c>
      <c r="G106" s="514"/>
      <c r="H106" s="523"/>
    </row>
    <row r="107" spans="1:8">
      <c r="A107" s="505">
        <v>106</v>
      </c>
      <c r="B107" s="956"/>
      <c r="C107" s="956"/>
      <c r="D107" s="956"/>
      <c r="E107" s="957"/>
      <c r="F107" s="510">
        <v>90</v>
      </c>
      <c r="G107" s="514"/>
      <c r="H107" s="523"/>
    </row>
    <row r="108" spans="1:8">
      <c r="A108" s="505">
        <v>107</v>
      </c>
      <c r="B108" s="956"/>
      <c r="C108" s="956"/>
      <c r="D108" s="956"/>
      <c r="E108" s="957"/>
      <c r="F108" s="510">
        <v>91</v>
      </c>
      <c r="G108" s="514"/>
      <c r="H108" s="523"/>
    </row>
    <row r="109" spans="1:8">
      <c r="A109" s="505">
        <v>108</v>
      </c>
      <c r="B109" s="956"/>
      <c r="C109" s="956"/>
      <c r="D109" s="956"/>
      <c r="E109" s="957"/>
      <c r="F109" s="510">
        <v>92</v>
      </c>
      <c r="G109" s="514"/>
      <c r="H109" s="523"/>
    </row>
    <row r="110" spans="1:8">
      <c r="A110" s="505">
        <v>109</v>
      </c>
      <c r="B110" s="956"/>
      <c r="C110" s="956"/>
      <c r="D110" s="956"/>
      <c r="E110" s="957"/>
      <c r="F110" s="510">
        <v>93</v>
      </c>
      <c r="G110" s="514"/>
      <c r="H110" s="523"/>
    </row>
    <row r="111" spans="1:8">
      <c r="A111" s="505">
        <v>110</v>
      </c>
      <c r="B111" s="956"/>
      <c r="C111" s="956"/>
      <c r="D111" s="956"/>
      <c r="E111" s="957"/>
      <c r="F111" s="510">
        <v>94</v>
      </c>
      <c r="G111" s="514"/>
      <c r="H111" s="523"/>
    </row>
    <row r="112" spans="1:8">
      <c r="A112" s="505">
        <v>111</v>
      </c>
      <c r="B112" s="956"/>
      <c r="C112" s="956"/>
      <c r="D112" s="956"/>
      <c r="E112" s="957"/>
      <c r="F112" s="510">
        <v>95</v>
      </c>
      <c r="G112" s="514"/>
      <c r="H112" s="523"/>
    </row>
    <row r="113" spans="1:8">
      <c r="A113" s="505">
        <v>112</v>
      </c>
      <c r="B113" s="956"/>
      <c r="C113" s="956"/>
      <c r="D113" s="956"/>
      <c r="E113" s="957"/>
      <c r="F113" s="510">
        <v>96</v>
      </c>
      <c r="G113" s="514"/>
      <c r="H113" s="523"/>
    </row>
    <row r="114" spans="1:8">
      <c r="A114" s="505">
        <v>113</v>
      </c>
      <c r="B114" s="956"/>
      <c r="C114" s="956"/>
      <c r="D114" s="956"/>
      <c r="E114" s="957"/>
      <c r="F114" s="510">
        <v>97</v>
      </c>
      <c r="G114" s="514"/>
      <c r="H114" s="523"/>
    </row>
    <row r="115" spans="1:8">
      <c r="A115" s="505">
        <v>114</v>
      </c>
      <c r="B115" s="956"/>
      <c r="C115" s="956"/>
      <c r="D115" s="956"/>
      <c r="E115" s="957"/>
      <c r="F115" s="510">
        <v>98</v>
      </c>
      <c r="G115" s="514"/>
      <c r="H115" s="523"/>
    </row>
    <row r="116" spans="1:8">
      <c r="A116" s="505">
        <v>115</v>
      </c>
      <c r="B116" s="956"/>
      <c r="C116" s="956"/>
      <c r="D116" s="956"/>
      <c r="E116" s="957"/>
      <c r="F116" s="510">
        <v>99</v>
      </c>
      <c r="G116" s="514"/>
      <c r="H116" s="523"/>
    </row>
    <row r="117" spans="1:8">
      <c r="A117" s="505">
        <v>116</v>
      </c>
      <c r="B117" s="956"/>
      <c r="C117" s="956"/>
      <c r="D117" s="956"/>
      <c r="E117" s="957"/>
      <c r="F117" s="510">
        <v>100</v>
      </c>
      <c r="G117" s="514"/>
      <c r="H117" s="523"/>
    </row>
    <row r="118" spans="1:8">
      <c r="A118" s="505">
        <v>117</v>
      </c>
      <c r="B118" s="956"/>
      <c r="C118" s="956"/>
      <c r="D118" s="956"/>
      <c r="E118" s="957"/>
      <c r="F118" s="510">
        <v>101</v>
      </c>
      <c r="G118" s="514"/>
      <c r="H118" s="523"/>
    </row>
    <row r="119" spans="1:8">
      <c r="A119" s="505">
        <v>118</v>
      </c>
      <c r="B119" s="956"/>
      <c r="C119" s="956"/>
      <c r="D119" s="956"/>
      <c r="E119" s="957"/>
      <c r="F119" s="510">
        <v>102</v>
      </c>
      <c r="G119" s="514"/>
      <c r="H119" s="523"/>
    </row>
    <row r="120" spans="1:8">
      <c r="A120" s="505">
        <v>119</v>
      </c>
      <c r="B120" s="956"/>
      <c r="C120" s="956"/>
      <c r="D120" s="956"/>
      <c r="E120" s="957"/>
      <c r="F120" s="510">
        <v>103</v>
      </c>
      <c r="G120" s="514"/>
      <c r="H120" s="523"/>
    </row>
    <row r="121" spans="1:8">
      <c r="A121" s="505">
        <v>120</v>
      </c>
      <c r="B121" s="956"/>
      <c r="C121" s="956"/>
      <c r="D121" s="956"/>
      <c r="E121" s="957"/>
      <c r="F121" s="510">
        <v>104</v>
      </c>
      <c r="G121" s="514"/>
      <c r="H121" s="523"/>
    </row>
    <row r="122" spans="1:8">
      <c r="A122" s="505">
        <v>121</v>
      </c>
      <c r="B122" s="956"/>
      <c r="C122" s="956"/>
      <c r="D122" s="956"/>
      <c r="E122" s="957"/>
      <c r="F122" s="510">
        <v>105</v>
      </c>
      <c r="G122" s="536"/>
      <c r="H122" s="523"/>
    </row>
    <row r="123" spans="1:8">
      <c r="A123" s="505">
        <v>122</v>
      </c>
      <c r="B123" s="956"/>
      <c r="C123" s="956"/>
      <c r="D123" s="956"/>
      <c r="E123" s="957"/>
      <c r="F123" s="510">
        <v>106</v>
      </c>
      <c r="G123" s="536"/>
      <c r="H123" s="523"/>
    </row>
    <row r="124" spans="1:8">
      <c r="A124" s="505">
        <v>123</v>
      </c>
      <c r="B124" s="956"/>
      <c r="C124" s="956"/>
      <c r="D124" s="956"/>
      <c r="E124" s="957"/>
      <c r="F124" s="510">
        <v>107</v>
      </c>
      <c r="G124" s="536"/>
      <c r="H124" s="523"/>
    </row>
    <row r="125" spans="1:8">
      <c r="A125" s="505">
        <v>124</v>
      </c>
      <c r="B125" s="956"/>
      <c r="C125" s="956"/>
      <c r="D125" s="956"/>
      <c r="E125" s="957"/>
      <c r="F125" s="510">
        <v>108</v>
      </c>
      <c r="G125" s="536"/>
      <c r="H125" s="523"/>
    </row>
    <row r="126" spans="1:8">
      <c r="A126" s="505">
        <v>125</v>
      </c>
      <c r="B126" s="956"/>
      <c r="C126" s="956"/>
      <c r="D126" s="956"/>
      <c r="E126" s="957"/>
      <c r="F126" s="510">
        <v>109</v>
      </c>
      <c r="G126" s="536"/>
      <c r="H126" s="523"/>
    </row>
    <row r="127" spans="1:8">
      <c r="A127" s="505">
        <v>126</v>
      </c>
      <c r="B127" s="956"/>
      <c r="C127" s="956"/>
      <c r="D127" s="956"/>
      <c r="E127" s="957"/>
      <c r="F127" s="510">
        <v>110</v>
      </c>
      <c r="G127" s="536"/>
      <c r="H127" s="523"/>
    </row>
    <row r="128" spans="1:8">
      <c r="A128" s="505">
        <v>127</v>
      </c>
      <c r="B128" s="956"/>
      <c r="C128" s="956"/>
      <c r="D128" s="956"/>
      <c r="E128" s="957"/>
      <c r="F128" s="510">
        <v>111</v>
      </c>
      <c r="G128" s="536"/>
      <c r="H128" s="523"/>
    </row>
    <row r="129" spans="1:8">
      <c r="A129" s="505">
        <v>128</v>
      </c>
      <c r="B129" s="956"/>
      <c r="C129" s="956"/>
      <c r="D129" s="956"/>
      <c r="E129" s="957"/>
      <c r="F129" s="510">
        <v>112</v>
      </c>
      <c r="G129" s="536"/>
      <c r="H129" s="523"/>
    </row>
    <row r="130" spans="1:8">
      <c r="A130" s="505">
        <v>129</v>
      </c>
      <c r="B130" s="956"/>
      <c r="C130" s="956"/>
      <c r="D130" s="956"/>
      <c r="E130" s="957"/>
      <c r="F130" s="510">
        <v>113</v>
      </c>
      <c r="G130" s="536"/>
      <c r="H130" s="523"/>
    </row>
    <row r="131" spans="1:8">
      <c r="A131" s="505">
        <v>130</v>
      </c>
      <c r="B131" s="956"/>
      <c r="C131" s="956"/>
      <c r="D131" s="956"/>
      <c r="E131" s="957"/>
      <c r="F131" s="510">
        <v>114</v>
      </c>
      <c r="G131" s="536"/>
      <c r="H131" s="523"/>
    </row>
    <row r="132" spans="1:8">
      <c r="A132" s="505">
        <v>131</v>
      </c>
      <c r="B132" s="956"/>
      <c r="C132" s="956"/>
      <c r="D132" s="956"/>
      <c r="E132" s="957"/>
      <c r="F132" s="510">
        <v>115</v>
      </c>
      <c r="G132" s="536"/>
      <c r="H132" s="523"/>
    </row>
    <row r="133" spans="1:8">
      <c r="A133" s="505">
        <v>132</v>
      </c>
      <c r="B133" s="956"/>
      <c r="C133" s="956"/>
      <c r="D133" s="956"/>
      <c r="E133" s="957"/>
      <c r="F133" s="510">
        <v>116</v>
      </c>
      <c r="G133" s="536"/>
      <c r="H133" s="523"/>
    </row>
    <row r="134" spans="1:8">
      <c r="A134" s="505">
        <v>133</v>
      </c>
      <c r="B134" s="956"/>
      <c r="C134" s="956"/>
      <c r="D134" s="956"/>
      <c r="E134" s="957"/>
      <c r="F134" s="510">
        <v>117</v>
      </c>
      <c r="G134" s="536"/>
      <c r="H134" s="523"/>
    </row>
    <row r="135" spans="1:8">
      <c r="A135" s="505">
        <v>134</v>
      </c>
      <c r="B135" s="956"/>
      <c r="C135" s="956"/>
      <c r="D135" s="956"/>
      <c r="E135" s="957"/>
      <c r="F135" s="510">
        <v>118</v>
      </c>
      <c r="G135" s="536"/>
      <c r="H135" s="523"/>
    </row>
    <row r="136" spans="1:8">
      <c r="A136" s="505">
        <v>135</v>
      </c>
      <c r="B136" s="956"/>
      <c r="C136" s="956"/>
      <c r="D136" s="956"/>
      <c r="E136" s="957"/>
      <c r="F136" s="510">
        <v>119</v>
      </c>
      <c r="G136" s="536"/>
      <c r="H136" s="523"/>
    </row>
    <row r="137" spans="1:8">
      <c r="A137" s="505">
        <v>136</v>
      </c>
      <c r="B137" s="956"/>
      <c r="C137" s="956"/>
      <c r="D137" s="956"/>
      <c r="E137" s="957"/>
      <c r="F137" s="510">
        <v>120</v>
      </c>
      <c r="G137" s="536"/>
      <c r="H137" s="523"/>
    </row>
    <row r="138" spans="1:8">
      <c r="A138" s="505">
        <v>137</v>
      </c>
      <c r="B138" s="956"/>
      <c r="C138" s="956"/>
      <c r="D138" s="956"/>
      <c r="E138" s="957"/>
      <c r="F138" s="510">
        <v>121</v>
      </c>
      <c r="G138" s="536"/>
      <c r="H138" s="523"/>
    </row>
    <row r="139" spans="1:8">
      <c r="A139" s="505">
        <v>138</v>
      </c>
      <c r="B139" s="956"/>
      <c r="C139" s="956"/>
      <c r="D139" s="956"/>
      <c r="E139" s="957"/>
      <c r="F139" s="510">
        <v>122</v>
      </c>
      <c r="G139" s="536"/>
      <c r="H139" s="523"/>
    </row>
    <row r="140" spans="1:8">
      <c r="A140" s="505">
        <v>139</v>
      </c>
      <c r="B140" s="956"/>
      <c r="C140" s="956"/>
      <c r="D140" s="956"/>
      <c r="E140" s="957"/>
      <c r="F140" s="510">
        <v>123</v>
      </c>
      <c r="G140" s="536"/>
      <c r="H140" s="523"/>
    </row>
    <row r="141" spans="1:8">
      <c r="A141" s="505">
        <v>140</v>
      </c>
      <c r="B141" s="956"/>
      <c r="C141" s="956"/>
      <c r="D141" s="956"/>
      <c r="E141" s="957"/>
      <c r="F141" s="510">
        <v>124</v>
      </c>
      <c r="G141" s="536"/>
      <c r="H141" s="523"/>
    </row>
    <row r="142" spans="1:8">
      <c r="A142" s="505">
        <v>141</v>
      </c>
      <c r="B142" s="956"/>
      <c r="C142" s="956"/>
      <c r="D142" s="956"/>
      <c r="E142" s="957"/>
      <c r="F142" s="510">
        <v>125</v>
      </c>
      <c r="G142" s="536"/>
      <c r="H142" s="523"/>
    </row>
    <row r="143" spans="1:8">
      <c r="A143" s="505">
        <v>142</v>
      </c>
      <c r="B143" s="956"/>
      <c r="C143" s="956"/>
      <c r="D143" s="956"/>
      <c r="E143" s="957"/>
      <c r="F143" s="510">
        <v>126</v>
      </c>
      <c r="G143" s="536"/>
      <c r="H143" s="523"/>
    </row>
    <row r="144" spans="1:8">
      <c r="A144" s="505">
        <v>143</v>
      </c>
      <c r="B144" s="956"/>
      <c r="C144" s="956"/>
      <c r="D144" s="956"/>
      <c r="E144" s="957"/>
      <c r="F144" s="510">
        <v>127</v>
      </c>
      <c r="G144" s="536"/>
      <c r="H144" s="523"/>
    </row>
    <row r="145" spans="1:8">
      <c r="A145" s="505">
        <v>144</v>
      </c>
      <c r="B145" s="956"/>
      <c r="C145" s="956"/>
      <c r="D145" s="956"/>
      <c r="E145" s="957"/>
      <c r="F145" s="510">
        <v>128</v>
      </c>
      <c r="G145" s="536"/>
      <c r="H145" s="523"/>
    </row>
    <row r="146" spans="1:8">
      <c r="A146" s="505">
        <v>145</v>
      </c>
      <c r="B146" s="956"/>
      <c r="C146" s="956"/>
      <c r="D146" s="956"/>
      <c r="E146" s="957"/>
      <c r="F146" s="510">
        <v>129</v>
      </c>
      <c r="G146" s="536"/>
      <c r="H146" s="523"/>
    </row>
    <row r="147" spans="1:8">
      <c r="A147" s="505">
        <v>146</v>
      </c>
      <c r="B147" s="956"/>
      <c r="C147" s="956"/>
      <c r="D147" s="956"/>
      <c r="E147" s="957"/>
      <c r="F147" s="510">
        <v>130</v>
      </c>
      <c r="G147" s="536"/>
      <c r="H147" s="523"/>
    </row>
    <row r="148" spans="1:8">
      <c r="A148" s="505">
        <v>147</v>
      </c>
      <c r="B148" s="956"/>
      <c r="C148" s="956"/>
      <c r="D148" s="956"/>
      <c r="E148" s="957"/>
      <c r="F148" s="510">
        <v>131</v>
      </c>
      <c r="G148" s="536"/>
      <c r="H148" s="523"/>
    </row>
    <row r="149" spans="1:8">
      <c r="A149" s="505">
        <v>148</v>
      </c>
      <c r="B149" s="956"/>
      <c r="C149" s="956"/>
      <c r="D149" s="956"/>
      <c r="E149" s="957"/>
      <c r="F149" s="510">
        <v>132</v>
      </c>
      <c r="G149" s="536"/>
      <c r="H149" s="523"/>
    </row>
    <row r="150" spans="1:8">
      <c r="A150" s="505">
        <v>149</v>
      </c>
      <c r="B150" s="956"/>
      <c r="C150" s="956"/>
      <c r="D150" s="956"/>
      <c r="E150" s="957"/>
      <c r="F150" s="510">
        <v>133</v>
      </c>
      <c r="G150" s="536"/>
      <c r="H150" s="523"/>
    </row>
    <row r="151" spans="1:8">
      <c r="A151" s="505">
        <v>150</v>
      </c>
      <c r="B151" s="956"/>
      <c r="C151" s="956"/>
      <c r="D151" s="956"/>
      <c r="E151" s="957"/>
      <c r="F151" s="510">
        <v>134</v>
      </c>
      <c r="G151" s="536"/>
      <c r="H151" s="523"/>
    </row>
    <row r="152" spans="1:8">
      <c r="A152" s="505">
        <v>151</v>
      </c>
      <c r="B152" s="956"/>
      <c r="C152" s="956"/>
      <c r="D152" s="956"/>
      <c r="E152" s="957"/>
      <c r="F152" s="510">
        <v>135</v>
      </c>
      <c r="G152" s="536"/>
      <c r="H152" s="523"/>
    </row>
    <row r="153" spans="1:8">
      <c r="A153" s="505">
        <v>152</v>
      </c>
      <c r="B153" s="956"/>
      <c r="C153" s="956"/>
      <c r="D153" s="956"/>
      <c r="E153" s="957"/>
      <c r="F153" s="510">
        <v>136</v>
      </c>
      <c r="G153" s="536"/>
      <c r="H153" s="523"/>
    </row>
    <row r="154" spans="1:8">
      <c r="A154" s="505">
        <v>153</v>
      </c>
      <c r="B154" s="956"/>
      <c r="C154" s="956"/>
      <c r="D154" s="956"/>
      <c r="E154" s="957"/>
      <c r="F154" s="510">
        <v>137</v>
      </c>
      <c r="G154" s="536"/>
      <c r="H154" s="523"/>
    </row>
    <row r="155" spans="1:8">
      <c r="A155" s="505">
        <v>154</v>
      </c>
      <c r="B155" s="956"/>
      <c r="C155" s="956"/>
      <c r="D155" s="956"/>
      <c r="E155" s="957"/>
      <c r="F155" s="510">
        <v>138</v>
      </c>
      <c r="G155" s="536"/>
      <c r="H155" s="523"/>
    </row>
    <row r="156" spans="1:8">
      <c r="A156" s="505">
        <v>155</v>
      </c>
      <c r="B156" s="956"/>
      <c r="C156" s="956"/>
      <c r="D156" s="956"/>
      <c r="E156" s="957"/>
      <c r="F156" s="510">
        <v>139</v>
      </c>
      <c r="G156" s="536"/>
      <c r="H156" s="523"/>
    </row>
    <row r="157" spans="1:8">
      <c r="A157" s="505">
        <v>156</v>
      </c>
      <c r="B157" s="956"/>
      <c r="C157" s="956"/>
      <c r="D157" s="956"/>
      <c r="E157" s="957"/>
      <c r="F157" s="510">
        <v>140</v>
      </c>
      <c r="G157" s="536"/>
      <c r="H157" s="523"/>
    </row>
    <row r="158" spans="1:8">
      <c r="A158" s="505">
        <v>157</v>
      </c>
      <c r="B158" s="956"/>
      <c r="C158" s="956"/>
      <c r="D158" s="956"/>
      <c r="E158" s="957"/>
      <c r="F158" s="510">
        <v>141</v>
      </c>
      <c r="G158" s="536"/>
      <c r="H158" s="523"/>
    </row>
    <row r="159" spans="1:8">
      <c r="A159" s="505">
        <v>158</v>
      </c>
      <c r="B159" s="956"/>
      <c r="C159" s="956"/>
      <c r="D159" s="956"/>
      <c r="E159" s="957"/>
      <c r="F159" s="510">
        <v>142</v>
      </c>
      <c r="G159" s="536"/>
      <c r="H159" s="523"/>
    </row>
    <row r="160" spans="1:8">
      <c r="A160" s="505">
        <v>159</v>
      </c>
      <c r="B160" s="956"/>
      <c r="C160" s="956"/>
      <c r="D160" s="956"/>
      <c r="E160" s="957"/>
      <c r="F160" s="510">
        <v>143</v>
      </c>
      <c r="G160" s="536"/>
      <c r="H160" s="523"/>
    </row>
    <row r="161" spans="1:8">
      <c r="A161" s="505">
        <v>160</v>
      </c>
      <c r="B161" s="956"/>
      <c r="C161" s="956"/>
      <c r="D161" s="956"/>
      <c r="E161" s="957"/>
      <c r="F161" s="510">
        <v>144</v>
      </c>
      <c r="G161" s="536"/>
      <c r="H161" s="523"/>
    </row>
    <row r="162" spans="1:8">
      <c r="A162" s="505">
        <v>161</v>
      </c>
      <c r="B162" s="956"/>
      <c r="C162" s="956"/>
      <c r="D162" s="956"/>
      <c r="E162" s="957"/>
      <c r="F162" s="510">
        <v>145</v>
      </c>
      <c r="G162" s="536"/>
      <c r="H162" s="523"/>
    </row>
    <row r="163" spans="1:8">
      <c r="A163" s="505">
        <v>162</v>
      </c>
      <c r="B163" s="956"/>
      <c r="C163" s="956"/>
      <c r="D163" s="956"/>
      <c r="E163" s="957"/>
      <c r="F163" s="510">
        <v>146</v>
      </c>
      <c r="G163" s="536"/>
      <c r="H163" s="523"/>
    </row>
    <row r="164" spans="1:8">
      <c r="A164" s="505">
        <v>163</v>
      </c>
      <c r="B164" s="956"/>
      <c r="C164" s="956"/>
      <c r="D164" s="956"/>
      <c r="E164" s="957"/>
      <c r="F164" s="510">
        <v>147</v>
      </c>
      <c r="G164" s="536"/>
      <c r="H164" s="523"/>
    </row>
    <row r="165" spans="1:8">
      <c r="A165" s="505">
        <v>164</v>
      </c>
      <c r="B165" s="956"/>
      <c r="C165" s="956"/>
      <c r="D165" s="956"/>
      <c r="E165" s="957"/>
      <c r="F165" s="510">
        <v>148</v>
      </c>
      <c r="G165" s="536"/>
      <c r="H165" s="523"/>
    </row>
    <row r="166" spans="1:8">
      <c r="A166" s="505">
        <v>165</v>
      </c>
      <c r="B166" s="956"/>
      <c r="C166" s="956"/>
      <c r="D166" s="956"/>
      <c r="E166" s="957"/>
      <c r="F166" s="510">
        <v>149</v>
      </c>
      <c r="G166" s="536"/>
      <c r="H166" s="523"/>
    </row>
    <row r="167" spans="1:8">
      <c r="A167" s="505">
        <v>166</v>
      </c>
      <c r="B167" s="956"/>
      <c r="C167" s="956"/>
      <c r="D167" s="956"/>
      <c r="E167" s="957"/>
      <c r="F167" s="510">
        <v>150</v>
      </c>
      <c r="G167" s="536"/>
      <c r="H167" s="523"/>
    </row>
    <row r="168" spans="1:8">
      <c r="A168" s="505">
        <v>167</v>
      </c>
      <c r="B168" s="956"/>
      <c r="C168" s="956"/>
      <c r="D168" s="956"/>
      <c r="E168" s="957"/>
      <c r="F168" s="510">
        <v>151</v>
      </c>
      <c r="G168" s="536"/>
      <c r="H168" s="523"/>
    </row>
    <row r="169" spans="1:8">
      <c r="A169" s="505">
        <v>168</v>
      </c>
      <c r="B169" s="956"/>
      <c r="C169" s="956"/>
      <c r="D169" s="956"/>
      <c r="E169" s="957"/>
      <c r="F169" s="510">
        <v>152</v>
      </c>
      <c r="G169" s="536"/>
      <c r="H169" s="523"/>
    </row>
    <row r="170" spans="1:8">
      <c r="A170" s="505">
        <v>169</v>
      </c>
      <c r="B170" s="956"/>
      <c r="C170" s="956"/>
      <c r="D170" s="956"/>
      <c r="E170" s="957"/>
      <c r="F170" s="510">
        <v>153</v>
      </c>
      <c r="G170" s="536"/>
      <c r="H170" s="523"/>
    </row>
    <row r="171" spans="1:8">
      <c r="A171" s="505">
        <v>170</v>
      </c>
      <c r="B171" s="956"/>
      <c r="C171" s="956"/>
      <c r="D171" s="956"/>
      <c r="E171" s="957"/>
      <c r="F171" s="510">
        <v>154</v>
      </c>
      <c r="G171" s="536"/>
      <c r="H171" s="523"/>
    </row>
    <row r="172" spans="1:8">
      <c r="A172" s="505">
        <v>171</v>
      </c>
      <c r="B172" s="956"/>
      <c r="C172" s="956"/>
      <c r="D172" s="956"/>
      <c r="E172" s="957"/>
      <c r="F172" s="510">
        <v>155</v>
      </c>
      <c r="G172" s="537"/>
      <c r="H172" s="523"/>
    </row>
    <row r="173" spans="1:8">
      <c r="A173" s="505">
        <v>172</v>
      </c>
      <c r="B173" s="956"/>
      <c r="C173" s="956"/>
      <c r="D173" s="956"/>
      <c r="E173" s="957"/>
      <c r="F173" s="510">
        <v>156</v>
      </c>
      <c r="G173" s="537"/>
      <c r="H173" s="523"/>
    </row>
    <row r="174" spans="1:8">
      <c r="A174" s="505">
        <v>173</v>
      </c>
      <c r="B174" s="956"/>
      <c r="C174" s="956"/>
      <c r="D174" s="956"/>
      <c r="E174" s="957"/>
      <c r="F174" s="510">
        <v>157</v>
      </c>
      <c r="G174" s="537"/>
      <c r="H174" s="523"/>
    </row>
    <row r="175" spans="1:8">
      <c r="A175" s="505">
        <v>174</v>
      </c>
      <c r="B175" s="956"/>
      <c r="C175" s="956"/>
      <c r="D175" s="956"/>
      <c r="E175" s="957"/>
      <c r="F175" s="510">
        <v>158</v>
      </c>
      <c r="G175" s="537"/>
      <c r="H175" s="523"/>
    </row>
    <row r="176" spans="1:8">
      <c r="A176" s="505">
        <v>175</v>
      </c>
      <c r="B176" s="956"/>
      <c r="C176" s="956"/>
      <c r="D176" s="956"/>
      <c r="E176" s="957"/>
      <c r="F176" s="510">
        <v>159</v>
      </c>
      <c r="G176" s="537"/>
      <c r="H176" s="523"/>
    </row>
    <row r="177" spans="1:8">
      <c r="A177" s="505">
        <v>176</v>
      </c>
      <c r="B177" s="956"/>
      <c r="C177" s="956"/>
      <c r="D177" s="956"/>
      <c r="E177" s="957"/>
      <c r="F177" s="510">
        <v>160</v>
      </c>
      <c r="G177" s="537"/>
      <c r="H177" s="523"/>
    </row>
    <row r="178" spans="1:8">
      <c r="A178" s="505">
        <v>177</v>
      </c>
      <c r="B178" s="956"/>
      <c r="C178" s="956"/>
      <c r="D178" s="956"/>
      <c r="E178" s="957"/>
      <c r="F178" s="510">
        <v>161</v>
      </c>
      <c r="G178" s="537"/>
      <c r="H178" s="523"/>
    </row>
    <row r="179" spans="1:8">
      <c r="A179" s="505">
        <v>178</v>
      </c>
      <c r="B179" s="956"/>
      <c r="C179" s="956"/>
      <c r="D179" s="956"/>
      <c r="E179" s="957"/>
      <c r="F179" s="510">
        <v>162</v>
      </c>
      <c r="G179" s="537"/>
      <c r="H179" s="523"/>
    </row>
    <row r="180" spans="1:8">
      <c r="A180" s="505">
        <v>179</v>
      </c>
      <c r="B180" s="956"/>
      <c r="C180" s="956"/>
      <c r="D180" s="956"/>
      <c r="E180" s="957"/>
      <c r="F180" s="510">
        <v>163</v>
      </c>
      <c r="G180" s="537"/>
      <c r="H180" s="523"/>
    </row>
    <row r="181" spans="1:8">
      <c r="A181" s="505">
        <v>180</v>
      </c>
      <c r="B181" s="956"/>
      <c r="C181" s="956"/>
      <c r="D181" s="956"/>
      <c r="E181" s="957"/>
      <c r="F181" s="510">
        <v>164</v>
      </c>
      <c r="G181" s="537"/>
      <c r="H181" s="523"/>
    </row>
    <row r="182" spans="1:8">
      <c r="A182" s="505">
        <v>181</v>
      </c>
      <c r="B182" s="956"/>
      <c r="C182" s="956"/>
      <c r="D182" s="956"/>
      <c r="E182" s="957"/>
      <c r="F182" s="510">
        <v>165</v>
      </c>
      <c r="G182" s="537"/>
      <c r="H182" s="523"/>
    </row>
    <row r="183" spans="1:8">
      <c r="A183" s="505">
        <v>182</v>
      </c>
      <c r="B183" s="956"/>
      <c r="C183" s="956"/>
      <c r="D183" s="956"/>
      <c r="E183" s="957"/>
      <c r="F183" s="510">
        <v>166</v>
      </c>
      <c r="G183" s="537"/>
      <c r="H183" s="523"/>
    </row>
    <row r="184" spans="1:8">
      <c r="A184" s="505">
        <v>183</v>
      </c>
      <c r="B184" s="956"/>
      <c r="C184" s="956"/>
      <c r="D184" s="956"/>
      <c r="E184" s="957"/>
      <c r="F184" s="510">
        <v>167</v>
      </c>
      <c r="G184" s="537"/>
      <c r="H184" s="523"/>
    </row>
    <row r="185" spans="1:8">
      <c r="A185" s="505">
        <v>184</v>
      </c>
      <c r="B185" s="956"/>
      <c r="C185" s="956"/>
      <c r="D185" s="956"/>
      <c r="E185" s="957"/>
      <c r="F185" s="510">
        <v>168</v>
      </c>
      <c r="G185" s="537"/>
      <c r="H185" s="523"/>
    </row>
    <row r="186" spans="1:8">
      <c r="A186" s="505">
        <v>185</v>
      </c>
      <c r="B186" s="956"/>
      <c r="C186" s="956"/>
      <c r="D186" s="956"/>
      <c r="E186" s="957"/>
      <c r="F186" s="510">
        <v>169</v>
      </c>
      <c r="G186" s="537"/>
      <c r="H186" s="523"/>
    </row>
    <row r="187" spans="1:8">
      <c r="A187" s="505">
        <v>186</v>
      </c>
      <c r="B187" s="956"/>
      <c r="C187" s="956"/>
      <c r="D187" s="956"/>
      <c r="E187" s="957"/>
      <c r="F187" s="510">
        <v>170</v>
      </c>
      <c r="G187" s="537"/>
      <c r="H187" s="523"/>
    </row>
    <row r="188" spans="1:8">
      <c r="A188" s="505">
        <v>187</v>
      </c>
      <c r="B188" s="956"/>
      <c r="C188" s="956"/>
      <c r="D188" s="956"/>
      <c r="E188" s="957"/>
      <c r="F188" s="510">
        <v>171</v>
      </c>
      <c r="G188" s="537"/>
      <c r="H188" s="523"/>
    </row>
    <row r="189" spans="1:8">
      <c r="A189" s="505">
        <v>188</v>
      </c>
      <c r="B189" s="956"/>
      <c r="C189" s="956"/>
      <c r="D189" s="956"/>
      <c r="E189" s="957"/>
      <c r="F189" s="510">
        <v>172</v>
      </c>
      <c r="G189" s="537"/>
      <c r="H189" s="523"/>
    </row>
    <row r="190" spans="1:8">
      <c r="A190" s="505">
        <v>189</v>
      </c>
      <c r="B190" s="956"/>
      <c r="C190" s="956"/>
      <c r="D190" s="956"/>
      <c r="E190" s="957"/>
      <c r="F190" s="510">
        <v>173</v>
      </c>
      <c r="G190" s="537"/>
      <c r="H190" s="523"/>
    </row>
    <row r="191" spans="1:8">
      <c r="A191" s="505">
        <v>190</v>
      </c>
      <c r="B191" s="956"/>
      <c r="C191" s="956"/>
      <c r="D191" s="956"/>
      <c r="E191" s="957"/>
      <c r="F191" s="510">
        <v>174</v>
      </c>
      <c r="G191" s="537"/>
      <c r="H191" s="523"/>
    </row>
    <row r="192" spans="1:8">
      <c r="A192" s="505">
        <v>191</v>
      </c>
      <c r="B192" s="956"/>
      <c r="C192" s="956"/>
      <c r="D192" s="956"/>
      <c r="E192" s="957"/>
      <c r="F192" s="510">
        <v>175</v>
      </c>
      <c r="G192" s="537"/>
      <c r="H192" s="523"/>
    </row>
    <row r="193" spans="1:8">
      <c r="A193" s="505">
        <v>192</v>
      </c>
      <c r="B193" s="956"/>
      <c r="C193" s="956"/>
      <c r="D193" s="956"/>
      <c r="E193" s="957"/>
      <c r="F193" s="510">
        <v>176</v>
      </c>
      <c r="G193" s="537"/>
      <c r="H193" s="523"/>
    </row>
    <row r="194" spans="1:8">
      <c r="A194" s="505">
        <v>193</v>
      </c>
      <c r="B194" s="956"/>
      <c r="C194" s="956"/>
      <c r="D194" s="956"/>
      <c r="E194" s="957"/>
      <c r="F194" s="510">
        <v>177</v>
      </c>
      <c r="G194" s="537"/>
      <c r="H194" s="523"/>
    </row>
    <row r="195" spans="1:8">
      <c r="A195" s="505">
        <v>194</v>
      </c>
      <c r="B195" s="956"/>
      <c r="C195" s="956"/>
      <c r="D195" s="956"/>
      <c r="E195" s="957"/>
      <c r="F195" s="510">
        <v>178</v>
      </c>
      <c r="G195" s="537"/>
      <c r="H195" s="523"/>
    </row>
    <row r="196" spans="1:8">
      <c r="A196" s="505">
        <v>195</v>
      </c>
      <c r="B196" s="956"/>
      <c r="C196" s="956"/>
      <c r="D196" s="956"/>
      <c r="E196" s="957"/>
      <c r="F196" s="510">
        <v>179</v>
      </c>
      <c r="G196" s="537"/>
      <c r="H196" s="523"/>
    </row>
    <row r="197" spans="1:8">
      <c r="A197" s="505">
        <v>196</v>
      </c>
      <c r="B197" s="956"/>
      <c r="C197" s="956"/>
      <c r="D197" s="956"/>
      <c r="E197" s="957"/>
      <c r="F197" s="510">
        <v>180</v>
      </c>
      <c r="G197" s="537"/>
      <c r="H197" s="523"/>
    </row>
    <row r="198" spans="1:8">
      <c r="A198" s="505">
        <v>197</v>
      </c>
      <c r="B198" s="956"/>
      <c r="C198" s="956"/>
      <c r="D198" s="956"/>
      <c r="E198" s="957"/>
      <c r="F198" s="510">
        <v>181</v>
      </c>
      <c r="G198" s="537"/>
      <c r="H198" s="523"/>
    </row>
    <row r="199" spans="1:8">
      <c r="A199" s="505">
        <v>198</v>
      </c>
      <c r="B199" s="956"/>
      <c r="C199" s="956"/>
      <c r="D199" s="956"/>
      <c r="E199" s="957"/>
      <c r="F199" s="510">
        <v>182</v>
      </c>
      <c r="G199" s="537"/>
      <c r="H199" s="523"/>
    </row>
    <row r="200" spans="1:8">
      <c r="A200" s="505">
        <v>199</v>
      </c>
      <c r="B200" s="956"/>
      <c r="C200" s="956"/>
      <c r="D200" s="956"/>
      <c r="E200" s="957"/>
      <c r="F200" s="510">
        <v>183</v>
      </c>
      <c r="G200" s="537"/>
      <c r="H200" s="523"/>
    </row>
    <row r="201" spans="1:8">
      <c r="A201" s="505">
        <v>200</v>
      </c>
      <c r="B201" s="956"/>
      <c r="C201" s="956"/>
      <c r="D201" s="956"/>
      <c r="E201" s="957"/>
      <c r="F201" s="510">
        <v>184</v>
      </c>
      <c r="G201" s="537"/>
      <c r="H201" s="523"/>
    </row>
    <row r="202" spans="1:8">
      <c r="A202" s="505">
        <v>201</v>
      </c>
      <c r="B202" s="956"/>
      <c r="C202" s="956"/>
      <c r="D202" s="956"/>
      <c r="E202" s="957"/>
      <c r="F202" s="510">
        <v>185</v>
      </c>
      <c r="G202" s="537"/>
      <c r="H202" s="523"/>
    </row>
    <row r="203" spans="1:8">
      <c r="A203" s="505">
        <v>202</v>
      </c>
      <c r="B203" s="956"/>
      <c r="C203" s="956"/>
      <c r="D203" s="956"/>
      <c r="E203" s="957"/>
      <c r="F203" s="510">
        <v>186</v>
      </c>
      <c r="G203" s="537"/>
      <c r="H203" s="523"/>
    </row>
    <row r="204" spans="1:8">
      <c r="A204" s="505">
        <v>203</v>
      </c>
      <c r="B204" s="956"/>
      <c r="C204" s="956"/>
      <c r="D204" s="956"/>
      <c r="E204" s="957"/>
      <c r="F204" s="510">
        <v>187</v>
      </c>
      <c r="G204" s="537"/>
      <c r="H204" s="523"/>
    </row>
    <row r="205" spans="1:8">
      <c r="A205" s="505">
        <v>204</v>
      </c>
      <c r="B205" s="956"/>
      <c r="C205" s="956"/>
      <c r="D205" s="956"/>
      <c r="E205" s="957"/>
      <c r="F205" s="510">
        <v>188</v>
      </c>
      <c r="G205" s="537"/>
      <c r="H205" s="523"/>
    </row>
    <row r="206" spans="1:8">
      <c r="A206" s="505">
        <v>205</v>
      </c>
      <c r="B206" s="956"/>
      <c r="C206" s="956"/>
      <c r="D206" s="956"/>
      <c r="E206" s="957"/>
      <c r="F206" s="510">
        <v>189</v>
      </c>
      <c r="G206" s="537"/>
      <c r="H206" s="523"/>
    </row>
    <row r="207" spans="1:8">
      <c r="A207" s="505">
        <v>206</v>
      </c>
      <c r="B207" s="956"/>
      <c r="C207" s="956"/>
      <c r="D207" s="956"/>
      <c r="E207" s="957"/>
      <c r="F207" s="510">
        <v>190</v>
      </c>
      <c r="G207" s="537"/>
      <c r="H207" s="523"/>
    </row>
    <row r="208" spans="1:8">
      <c r="A208" s="505">
        <v>207</v>
      </c>
      <c r="B208" s="956"/>
      <c r="C208" s="956"/>
      <c r="D208" s="956"/>
      <c r="E208" s="957"/>
      <c r="F208" s="510">
        <v>191</v>
      </c>
      <c r="G208" s="537"/>
      <c r="H208" s="523"/>
    </row>
    <row r="209" spans="1:8">
      <c r="A209" s="505">
        <v>208</v>
      </c>
      <c r="B209" s="956"/>
      <c r="C209" s="956"/>
      <c r="D209" s="956"/>
      <c r="E209" s="957"/>
      <c r="F209" s="510">
        <v>192</v>
      </c>
      <c r="G209" s="537"/>
      <c r="H209" s="523"/>
    </row>
    <row r="210" spans="1:8">
      <c r="A210" s="505">
        <v>209</v>
      </c>
      <c r="B210" s="956"/>
      <c r="C210" s="956"/>
      <c r="D210" s="956"/>
      <c r="E210" s="957"/>
      <c r="F210" s="510">
        <v>193</v>
      </c>
      <c r="G210" s="537"/>
      <c r="H210" s="523"/>
    </row>
    <row r="211" spans="1:8">
      <c r="A211" s="505">
        <v>210</v>
      </c>
      <c r="B211" s="956"/>
      <c r="C211" s="956"/>
      <c r="D211" s="956"/>
      <c r="E211" s="957"/>
      <c r="F211" s="510">
        <v>194</v>
      </c>
      <c r="G211" s="537"/>
      <c r="H211" s="523"/>
    </row>
    <row r="212" spans="1:8">
      <c r="A212" s="505">
        <v>211</v>
      </c>
      <c r="B212" s="956"/>
      <c r="C212" s="956"/>
      <c r="D212" s="956"/>
      <c r="E212" s="957"/>
      <c r="F212" s="510">
        <v>195</v>
      </c>
      <c r="G212" s="537"/>
      <c r="H212" s="523"/>
    </row>
    <row r="213" spans="1:8">
      <c r="A213" s="505">
        <v>212</v>
      </c>
      <c r="B213" s="956"/>
      <c r="C213" s="956"/>
      <c r="D213" s="956"/>
      <c r="E213" s="957"/>
      <c r="F213" s="510">
        <v>196</v>
      </c>
      <c r="G213" s="537"/>
      <c r="H213" s="523"/>
    </row>
    <row r="214" spans="1:8">
      <c r="A214" s="505">
        <v>213</v>
      </c>
      <c r="B214" s="956"/>
      <c r="C214" s="956"/>
      <c r="D214" s="956"/>
      <c r="E214" s="957"/>
      <c r="F214" s="510">
        <v>197</v>
      </c>
      <c r="G214" s="537"/>
      <c r="H214" s="523"/>
    </row>
    <row r="215" spans="1:8">
      <c r="A215" s="505">
        <v>214</v>
      </c>
      <c r="B215" s="956"/>
      <c r="C215" s="956"/>
      <c r="D215" s="956"/>
      <c r="E215" s="957"/>
      <c r="F215" s="510">
        <v>198</v>
      </c>
      <c r="G215" s="537"/>
      <c r="H215" s="523"/>
    </row>
    <row r="216" spans="1:8">
      <c r="A216" s="505">
        <v>215</v>
      </c>
      <c r="B216" s="956"/>
      <c r="C216" s="956"/>
      <c r="D216" s="956"/>
      <c r="E216" s="957"/>
      <c r="F216" s="510">
        <v>199</v>
      </c>
      <c r="G216" s="537"/>
      <c r="H216" s="523"/>
    </row>
    <row r="217" spans="1:8">
      <c r="A217" s="505">
        <v>216</v>
      </c>
      <c r="B217" s="956"/>
      <c r="C217" s="956"/>
      <c r="D217" s="956"/>
      <c r="E217" s="957"/>
      <c r="F217" s="510">
        <v>200</v>
      </c>
      <c r="G217" s="537"/>
      <c r="H217" s="523"/>
    </row>
    <row r="218" spans="1:8">
      <c r="A218" s="505">
        <v>217</v>
      </c>
      <c r="B218" s="956"/>
      <c r="C218" s="956"/>
      <c r="D218" s="956"/>
      <c r="E218" s="957"/>
      <c r="F218" s="510">
        <v>201</v>
      </c>
      <c r="G218" s="537"/>
      <c r="H218" s="523"/>
    </row>
    <row r="219" spans="1:8">
      <c r="A219" s="505">
        <v>218</v>
      </c>
      <c r="B219" s="956"/>
      <c r="C219" s="956"/>
      <c r="D219" s="956"/>
      <c r="E219" s="957"/>
      <c r="F219" s="510">
        <v>202</v>
      </c>
      <c r="G219" s="537"/>
      <c r="H219" s="523"/>
    </row>
    <row r="220" spans="1:8">
      <c r="A220" s="505">
        <v>219</v>
      </c>
      <c r="B220" s="956"/>
      <c r="C220" s="956"/>
      <c r="D220" s="956"/>
      <c r="E220" s="957"/>
      <c r="F220" s="510">
        <v>203</v>
      </c>
      <c r="G220" s="537"/>
      <c r="H220" s="523"/>
    </row>
    <row r="221" spans="1:8">
      <c r="A221" s="505">
        <v>220</v>
      </c>
      <c r="B221" s="956"/>
      <c r="C221" s="956"/>
      <c r="D221" s="956"/>
      <c r="E221" s="957"/>
      <c r="F221" s="510">
        <v>204</v>
      </c>
      <c r="G221" s="537"/>
      <c r="H221" s="523"/>
    </row>
    <row r="222" spans="1:8">
      <c r="A222" s="505">
        <v>221</v>
      </c>
      <c r="B222" s="956"/>
      <c r="C222" s="956"/>
      <c r="D222" s="956"/>
      <c r="E222" s="957"/>
      <c r="F222" s="510">
        <v>205</v>
      </c>
      <c r="G222" s="538"/>
      <c r="H222" s="523"/>
    </row>
    <row r="223" spans="1:8">
      <c r="A223" s="505">
        <v>222</v>
      </c>
      <c r="B223" s="956"/>
      <c r="C223" s="956"/>
      <c r="D223" s="956"/>
      <c r="E223" s="957"/>
      <c r="F223" s="510">
        <v>206</v>
      </c>
      <c r="G223" s="538"/>
      <c r="H223" s="523"/>
    </row>
    <row r="224" spans="1:8">
      <c r="A224" s="505">
        <v>223</v>
      </c>
      <c r="B224" s="956"/>
      <c r="C224" s="956"/>
      <c r="D224" s="956"/>
      <c r="E224" s="957"/>
      <c r="F224" s="510">
        <v>207</v>
      </c>
      <c r="G224" s="538"/>
      <c r="H224" s="523"/>
    </row>
    <row r="225" spans="1:8">
      <c r="A225" s="505">
        <v>224</v>
      </c>
      <c r="B225" s="956"/>
      <c r="C225" s="956"/>
      <c r="D225" s="956"/>
      <c r="E225" s="957"/>
      <c r="F225" s="510">
        <v>208</v>
      </c>
      <c r="G225" s="538"/>
      <c r="H225" s="523"/>
    </row>
    <row r="226" spans="1:8">
      <c r="A226" s="505">
        <v>225</v>
      </c>
      <c r="B226" s="956"/>
      <c r="C226" s="956"/>
      <c r="D226" s="956"/>
      <c r="E226" s="957"/>
      <c r="F226" s="510">
        <v>209</v>
      </c>
      <c r="G226" s="538"/>
      <c r="H226" s="523"/>
    </row>
    <row r="227" spans="1:8">
      <c r="A227" s="505">
        <v>226</v>
      </c>
      <c r="B227" s="956"/>
      <c r="C227" s="956"/>
      <c r="D227" s="956"/>
      <c r="E227" s="957"/>
      <c r="F227" s="510">
        <v>210</v>
      </c>
      <c r="G227" s="538"/>
      <c r="H227" s="523"/>
    </row>
    <row r="228" spans="1:8">
      <c r="A228" s="505">
        <v>227</v>
      </c>
      <c r="B228" s="956"/>
      <c r="C228" s="956"/>
      <c r="D228" s="956"/>
      <c r="E228" s="957"/>
      <c r="F228" s="510">
        <v>211</v>
      </c>
      <c r="G228" s="538"/>
      <c r="H228" s="523"/>
    </row>
    <row r="229" spans="1:8">
      <c r="A229" s="505">
        <v>228</v>
      </c>
      <c r="B229" s="956"/>
      <c r="C229" s="956"/>
      <c r="D229" s="956"/>
      <c r="E229" s="957"/>
      <c r="F229" s="510">
        <v>212</v>
      </c>
      <c r="G229" s="538"/>
      <c r="H229" s="523"/>
    </row>
    <row r="230" spans="1:8">
      <c r="A230" s="505">
        <v>229</v>
      </c>
      <c r="B230" s="956"/>
      <c r="C230" s="956"/>
      <c r="D230" s="956"/>
      <c r="E230" s="957"/>
      <c r="F230" s="510">
        <v>213</v>
      </c>
      <c r="G230" s="538"/>
      <c r="H230" s="523"/>
    </row>
    <row r="231" spans="1:8">
      <c r="A231" s="505">
        <v>230</v>
      </c>
      <c r="B231" s="956"/>
      <c r="C231" s="956"/>
      <c r="D231" s="956"/>
      <c r="E231" s="957"/>
      <c r="F231" s="510">
        <v>214</v>
      </c>
      <c r="G231" s="538"/>
      <c r="H231" s="523"/>
    </row>
    <row r="232" spans="1:8">
      <c r="A232" s="505">
        <v>231</v>
      </c>
      <c r="B232" s="956"/>
      <c r="C232" s="956"/>
      <c r="D232" s="956"/>
      <c r="E232" s="957"/>
      <c r="F232" s="510">
        <v>215</v>
      </c>
      <c r="G232" s="538"/>
      <c r="H232" s="523"/>
    </row>
    <row r="233" spans="1:8">
      <c r="A233" s="505">
        <v>232</v>
      </c>
      <c r="B233" s="956"/>
      <c r="C233" s="956"/>
      <c r="D233" s="956"/>
      <c r="E233" s="957"/>
      <c r="F233" s="510">
        <v>216</v>
      </c>
      <c r="G233" s="538"/>
      <c r="H233" s="523"/>
    </row>
    <row r="234" spans="1:8">
      <c r="A234" s="505">
        <v>233</v>
      </c>
      <c r="B234" s="956"/>
      <c r="C234" s="956"/>
      <c r="D234" s="956"/>
      <c r="E234" s="957"/>
      <c r="F234" s="510">
        <v>217</v>
      </c>
      <c r="G234" s="538"/>
      <c r="H234" s="523"/>
    </row>
    <row r="235" spans="1:8">
      <c r="A235" s="505">
        <v>234</v>
      </c>
      <c r="B235" s="956"/>
      <c r="C235" s="956"/>
      <c r="D235" s="956"/>
      <c r="E235" s="957"/>
      <c r="F235" s="510">
        <v>218</v>
      </c>
      <c r="G235" s="538"/>
      <c r="H235" s="523"/>
    </row>
    <row r="236" spans="1:8">
      <c r="A236" s="505">
        <v>235</v>
      </c>
      <c r="B236" s="956"/>
      <c r="C236" s="956"/>
      <c r="D236" s="956"/>
      <c r="E236" s="957"/>
      <c r="F236" s="510">
        <v>219</v>
      </c>
      <c r="G236" s="538"/>
      <c r="H236" s="523"/>
    </row>
    <row r="237" spans="1:8">
      <c r="A237" s="505">
        <v>236</v>
      </c>
      <c r="B237" s="956"/>
      <c r="C237" s="956"/>
      <c r="D237" s="956"/>
      <c r="E237" s="957"/>
      <c r="F237" s="510">
        <v>220</v>
      </c>
      <c r="G237" s="538"/>
      <c r="H237" s="523"/>
    </row>
    <row r="238" spans="1:8">
      <c r="A238" s="505">
        <v>237</v>
      </c>
      <c r="B238" s="956"/>
      <c r="C238" s="956"/>
      <c r="D238" s="956"/>
      <c r="E238" s="957"/>
      <c r="F238" s="510">
        <v>221</v>
      </c>
      <c r="G238" s="538"/>
      <c r="H238" s="523"/>
    </row>
    <row r="239" spans="1:8">
      <c r="A239" s="505">
        <v>238</v>
      </c>
      <c r="B239" s="956"/>
      <c r="C239" s="956"/>
      <c r="D239" s="956"/>
      <c r="E239" s="957"/>
      <c r="F239" s="510">
        <v>222</v>
      </c>
      <c r="G239" s="538"/>
      <c r="H239" s="523"/>
    </row>
    <row r="240" spans="1:8">
      <c r="A240" s="505">
        <v>239</v>
      </c>
      <c r="B240" s="956"/>
      <c r="C240" s="956"/>
      <c r="D240" s="956"/>
      <c r="E240" s="957"/>
      <c r="F240" s="510">
        <v>223</v>
      </c>
      <c r="G240" s="538"/>
      <c r="H240" s="523"/>
    </row>
    <row r="241" spans="1:8">
      <c r="A241" s="505">
        <v>240</v>
      </c>
      <c r="B241" s="956"/>
      <c r="C241" s="956"/>
      <c r="D241" s="956"/>
      <c r="E241" s="957"/>
      <c r="F241" s="510">
        <v>224</v>
      </c>
      <c r="G241" s="538"/>
      <c r="H241" s="523"/>
    </row>
    <row r="242" spans="1:8">
      <c r="A242" s="505">
        <v>241</v>
      </c>
      <c r="B242" s="956"/>
      <c r="C242" s="956"/>
      <c r="D242" s="956"/>
      <c r="E242" s="957"/>
      <c r="F242" s="510">
        <v>225</v>
      </c>
      <c r="G242" s="538"/>
      <c r="H242" s="523"/>
    </row>
    <row r="243" spans="1:8">
      <c r="A243" s="505">
        <v>242</v>
      </c>
      <c r="B243" s="956"/>
      <c r="C243" s="956"/>
      <c r="D243" s="956"/>
      <c r="E243" s="957"/>
      <c r="F243" s="510">
        <v>226</v>
      </c>
      <c r="G243" s="538"/>
      <c r="H243" s="523"/>
    </row>
    <row r="244" spans="1:8">
      <c r="A244" s="505">
        <v>243</v>
      </c>
      <c r="B244" s="956"/>
      <c r="C244" s="956"/>
      <c r="D244" s="956"/>
      <c r="E244" s="957"/>
      <c r="F244" s="510">
        <v>227</v>
      </c>
      <c r="G244" s="538"/>
      <c r="H244" s="523"/>
    </row>
    <row r="245" spans="1:8">
      <c r="A245" s="505">
        <v>244</v>
      </c>
      <c r="B245" s="956"/>
      <c r="C245" s="956"/>
      <c r="D245" s="956"/>
      <c r="E245" s="957"/>
      <c r="F245" s="510">
        <v>228</v>
      </c>
      <c r="G245" s="538"/>
      <c r="H245" s="523"/>
    </row>
    <row r="246" spans="1:8">
      <c r="A246" s="505">
        <v>245</v>
      </c>
      <c r="B246" s="956"/>
      <c r="C246" s="956"/>
      <c r="D246" s="956"/>
      <c r="E246" s="957"/>
      <c r="F246" s="510">
        <v>229</v>
      </c>
      <c r="G246" s="538"/>
      <c r="H246" s="523"/>
    </row>
    <row r="247" spans="1:8">
      <c r="A247" s="505">
        <v>246</v>
      </c>
      <c r="B247" s="956"/>
      <c r="C247" s="956"/>
      <c r="D247" s="956"/>
      <c r="E247" s="957"/>
      <c r="F247" s="510">
        <v>230</v>
      </c>
      <c r="G247" s="538"/>
      <c r="H247" s="523"/>
    </row>
    <row r="248" spans="1:8">
      <c r="A248" s="505">
        <v>247</v>
      </c>
      <c r="B248" s="956"/>
      <c r="C248" s="956"/>
      <c r="D248" s="956"/>
      <c r="E248" s="957"/>
      <c r="F248" s="510">
        <v>231</v>
      </c>
      <c r="G248" s="538"/>
      <c r="H248" s="523"/>
    </row>
    <row r="249" spans="1:8">
      <c r="A249" s="505">
        <v>248</v>
      </c>
      <c r="B249" s="956"/>
      <c r="C249" s="956"/>
      <c r="D249" s="956"/>
      <c r="E249" s="957"/>
      <c r="F249" s="510">
        <v>232</v>
      </c>
      <c r="G249" s="538"/>
      <c r="H249" s="523"/>
    </row>
    <row r="250" spans="1:8">
      <c r="A250" s="505">
        <v>249</v>
      </c>
      <c r="B250" s="956"/>
      <c r="C250" s="956"/>
      <c r="D250" s="956"/>
      <c r="E250" s="957"/>
      <c r="F250" s="510">
        <v>233</v>
      </c>
      <c r="G250" s="538"/>
      <c r="H250" s="523"/>
    </row>
    <row r="251" spans="1:8">
      <c r="A251" s="505">
        <v>250</v>
      </c>
      <c r="B251" s="956"/>
      <c r="C251" s="956"/>
      <c r="D251" s="956"/>
      <c r="E251" s="957"/>
      <c r="F251" s="510">
        <v>234</v>
      </c>
      <c r="G251" s="538"/>
      <c r="H251" s="523"/>
    </row>
    <row r="252" spans="1:8">
      <c r="A252" s="505">
        <v>251</v>
      </c>
      <c r="B252" s="956"/>
      <c r="C252" s="956"/>
      <c r="D252" s="956"/>
      <c r="E252" s="957"/>
      <c r="F252" s="510">
        <v>235</v>
      </c>
      <c r="G252" s="538"/>
      <c r="H252" s="523"/>
    </row>
    <row r="253" spans="1:8">
      <c r="A253" s="505">
        <v>252</v>
      </c>
      <c r="B253" s="956"/>
      <c r="C253" s="956"/>
      <c r="D253" s="956"/>
      <c r="E253" s="957"/>
      <c r="F253" s="510">
        <v>236</v>
      </c>
      <c r="G253" s="538"/>
      <c r="H253" s="523"/>
    </row>
    <row r="254" spans="1:8">
      <c r="A254" s="505">
        <v>253</v>
      </c>
      <c r="B254" s="956"/>
      <c r="C254" s="956"/>
      <c r="D254" s="956"/>
      <c r="E254" s="957"/>
      <c r="F254" s="510">
        <v>237</v>
      </c>
      <c r="G254" s="538"/>
      <c r="H254" s="523"/>
    </row>
    <row r="255" spans="1:8">
      <c r="A255" s="505">
        <v>254</v>
      </c>
      <c r="B255" s="956"/>
      <c r="C255" s="956"/>
      <c r="D255" s="956"/>
      <c r="E255" s="957"/>
      <c r="F255" s="510">
        <v>238</v>
      </c>
      <c r="G255" s="538"/>
      <c r="H255" s="523"/>
    </row>
    <row r="256" spans="1:8">
      <c r="A256" s="505">
        <v>255</v>
      </c>
      <c r="B256" s="956"/>
      <c r="C256" s="956"/>
      <c r="D256" s="956"/>
      <c r="E256" s="957"/>
      <c r="F256" s="510">
        <v>239</v>
      </c>
      <c r="G256" s="538"/>
      <c r="H256" s="523"/>
    </row>
    <row r="257" spans="1:8">
      <c r="A257" s="505">
        <v>256</v>
      </c>
      <c r="B257" s="956"/>
      <c r="C257" s="956"/>
      <c r="D257" s="956"/>
      <c r="E257" s="957"/>
      <c r="F257" s="510">
        <v>240</v>
      </c>
      <c r="G257" s="538"/>
      <c r="H257" s="523"/>
    </row>
    <row r="258" spans="1:8">
      <c r="A258" s="505">
        <v>257</v>
      </c>
      <c r="B258" s="956"/>
      <c r="C258" s="956"/>
      <c r="D258" s="956"/>
      <c r="E258" s="957"/>
      <c r="F258" s="510">
        <v>241</v>
      </c>
      <c r="G258" s="538"/>
      <c r="H258" s="523"/>
    </row>
    <row r="259" spans="1:8">
      <c r="A259" s="505">
        <v>258</v>
      </c>
      <c r="B259" s="956"/>
      <c r="C259" s="956"/>
      <c r="D259" s="956"/>
      <c r="E259" s="957"/>
      <c r="F259" s="510">
        <v>242</v>
      </c>
      <c r="G259" s="538"/>
      <c r="H259" s="523"/>
    </row>
    <row r="260" spans="1:8">
      <c r="A260" s="505">
        <v>259</v>
      </c>
      <c r="B260" s="956"/>
      <c r="C260" s="956"/>
      <c r="D260" s="956"/>
      <c r="E260" s="957"/>
      <c r="F260" s="510">
        <v>243</v>
      </c>
      <c r="G260" s="538"/>
      <c r="H260" s="523"/>
    </row>
    <row r="261" spans="1:8">
      <c r="A261" s="505">
        <v>260</v>
      </c>
      <c r="B261" s="956"/>
      <c r="C261" s="956"/>
      <c r="D261" s="956"/>
      <c r="E261" s="957"/>
      <c r="F261" s="510">
        <v>244</v>
      </c>
      <c r="G261" s="538"/>
      <c r="H261" s="523"/>
    </row>
    <row r="262" spans="1:8">
      <c r="A262" s="505">
        <v>261</v>
      </c>
      <c r="B262" s="956"/>
      <c r="C262" s="956"/>
      <c r="D262" s="956"/>
      <c r="E262" s="957"/>
      <c r="F262" s="510">
        <v>245</v>
      </c>
      <c r="G262" s="538"/>
      <c r="H262" s="523"/>
    </row>
    <row r="263" spans="1:8">
      <c r="A263" s="505">
        <v>262</v>
      </c>
      <c r="B263" s="956"/>
      <c r="C263" s="956"/>
      <c r="D263" s="956"/>
      <c r="E263" s="957"/>
      <c r="F263" s="510">
        <v>246</v>
      </c>
      <c r="G263" s="538"/>
      <c r="H263" s="523"/>
    </row>
    <row r="264" spans="1:8">
      <c r="A264" s="505">
        <v>263</v>
      </c>
      <c r="B264" s="956"/>
      <c r="C264" s="956"/>
      <c r="D264" s="956"/>
      <c r="E264" s="957"/>
      <c r="F264" s="510">
        <v>247</v>
      </c>
      <c r="G264" s="538"/>
      <c r="H264" s="523"/>
    </row>
    <row r="265" spans="1:8">
      <c r="A265" s="505">
        <v>264</v>
      </c>
      <c r="B265" s="956"/>
      <c r="C265" s="956"/>
      <c r="D265" s="956"/>
      <c r="E265" s="957"/>
      <c r="F265" s="510">
        <v>248</v>
      </c>
      <c r="G265" s="538"/>
      <c r="H265" s="523"/>
    </row>
    <row r="266" spans="1:8">
      <c r="A266" s="505">
        <v>265</v>
      </c>
      <c r="B266" s="956"/>
      <c r="C266" s="956"/>
      <c r="D266" s="956"/>
      <c r="E266" s="957"/>
      <c r="F266" s="510">
        <v>249</v>
      </c>
      <c r="G266" s="538"/>
      <c r="H266" s="523"/>
    </row>
    <row r="267" spans="1:8">
      <c r="A267" s="505">
        <v>266</v>
      </c>
      <c r="B267" s="956"/>
      <c r="C267" s="956"/>
      <c r="D267" s="956"/>
      <c r="E267" s="957"/>
      <c r="F267" s="510">
        <v>250</v>
      </c>
      <c r="G267" s="538"/>
      <c r="H267" s="523"/>
    </row>
    <row r="268" spans="1:8">
      <c r="A268" s="505">
        <v>267</v>
      </c>
      <c r="B268" s="956"/>
      <c r="C268" s="956"/>
      <c r="D268" s="956"/>
      <c r="E268" s="957"/>
      <c r="F268" s="510">
        <v>251</v>
      </c>
      <c r="G268" s="538"/>
      <c r="H268" s="523"/>
    </row>
    <row r="269" spans="1:8">
      <c r="A269" s="505">
        <v>268</v>
      </c>
      <c r="B269" s="956"/>
      <c r="C269" s="956"/>
      <c r="D269" s="956"/>
      <c r="E269" s="957"/>
      <c r="F269" s="510">
        <v>252</v>
      </c>
      <c r="G269" s="538"/>
      <c r="H269" s="523"/>
    </row>
    <row r="270" spans="1:8">
      <c r="A270" s="505">
        <v>269</v>
      </c>
      <c r="B270" s="956"/>
      <c r="C270" s="956"/>
      <c r="D270" s="956"/>
      <c r="E270" s="957"/>
      <c r="F270" s="510">
        <v>253</v>
      </c>
      <c r="G270" s="538"/>
      <c r="H270" s="523"/>
    </row>
    <row r="271" spans="1:8">
      <c r="A271" s="505">
        <v>270</v>
      </c>
      <c r="B271" s="956"/>
      <c r="C271" s="956"/>
      <c r="D271" s="956"/>
      <c r="E271" s="957"/>
      <c r="F271" s="510">
        <v>254</v>
      </c>
      <c r="G271" s="538"/>
      <c r="H271" s="523"/>
    </row>
    <row r="272" spans="1:8">
      <c r="A272" s="505">
        <v>271</v>
      </c>
      <c r="B272" s="956"/>
      <c r="C272" s="956"/>
      <c r="D272" s="956"/>
      <c r="E272" s="957"/>
      <c r="F272" s="510">
        <v>255</v>
      </c>
      <c r="G272" s="539"/>
      <c r="H272" s="523"/>
    </row>
    <row r="273" spans="1:8">
      <c r="A273" s="505">
        <v>272</v>
      </c>
      <c r="B273" s="956"/>
      <c r="C273" s="956"/>
      <c r="D273" s="956"/>
      <c r="E273" s="957"/>
      <c r="F273" s="510">
        <v>256</v>
      </c>
      <c r="G273" s="539"/>
      <c r="H273" s="523"/>
    </row>
    <row r="274" spans="1:8">
      <c r="A274" s="505">
        <v>273</v>
      </c>
      <c r="B274" s="956"/>
      <c r="C274" s="956"/>
      <c r="D274" s="956"/>
      <c r="E274" s="957"/>
      <c r="F274" s="510">
        <v>257</v>
      </c>
      <c r="G274" s="539"/>
      <c r="H274" s="523"/>
    </row>
    <row r="275" spans="1:8">
      <c r="A275" s="505">
        <v>274</v>
      </c>
      <c r="B275" s="956"/>
      <c r="C275" s="956"/>
      <c r="D275" s="956"/>
      <c r="E275" s="957"/>
      <c r="F275" s="510">
        <v>258</v>
      </c>
      <c r="G275" s="539"/>
      <c r="H275" s="523"/>
    </row>
    <row r="276" spans="1:8">
      <c r="A276" s="505">
        <v>275</v>
      </c>
      <c r="B276" s="956"/>
      <c r="C276" s="956"/>
      <c r="D276" s="956"/>
      <c r="E276" s="957"/>
      <c r="F276" s="510">
        <v>259</v>
      </c>
      <c r="G276" s="539"/>
      <c r="H276" s="523"/>
    </row>
    <row r="277" spans="1:8">
      <c r="A277" s="505">
        <v>276</v>
      </c>
      <c r="B277" s="956"/>
      <c r="C277" s="956"/>
      <c r="D277" s="956"/>
      <c r="E277" s="957"/>
      <c r="F277" s="510">
        <v>260</v>
      </c>
      <c r="G277" s="539"/>
      <c r="H277" s="523"/>
    </row>
    <row r="278" spans="1:8">
      <c r="A278" s="505">
        <v>277</v>
      </c>
      <c r="B278" s="956"/>
      <c r="C278" s="956"/>
      <c r="D278" s="956"/>
      <c r="E278" s="957"/>
      <c r="F278" s="510">
        <v>261</v>
      </c>
      <c r="G278" s="539"/>
      <c r="H278" s="523"/>
    </row>
    <row r="279" spans="1:8">
      <c r="A279" s="505">
        <v>278</v>
      </c>
      <c r="B279" s="956"/>
      <c r="C279" s="956"/>
      <c r="D279" s="956"/>
      <c r="E279" s="957"/>
      <c r="F279" s="510">
        <v>262</v>
      </c>
      <c r="G279" s="539"/>
      <c r="H279" s="523"/>
    </row>
    <row r="280" spans="1:8">
      <c r="A280" s="505">
        <v>279</v>
      </c>
      <c r="B280" s="956"/>
      <c r="C280" s="956"/>
      <c r="D280" s="956"/>
      <c r="E280" s="957"/>
      <c r="F280" s="510">
        <v>263</v>
      </c>
      <c r="G280" s="539"/>
      <c r="H280" s="523"/>
    </row>
    <row r="281" spans="1:8">
      <c r="A281" s="505">
        <v>280</v>
      </c>
      <c r="B281" s="956"/>
      <c r="C281" s="956"/>
      <c r="D281" s="956"/>
      <c r="E281" s="957"/>
      <c r="F281" s="510">
        <v>264</v>
      </c>
      <c r="G281" s="539"/>
      <c r="H281" s="523"/>
    </row>
    <row r="282" spans="1:8">
      <c r="A282" s="505">
        <v>281</v>
      </c>
      <c r="B282" s="956"/>
      <c r="C282" s="956"/>
      <c r="D282" s="956"/>
      <c r="E282" s="957"/>
      <c r="F282" s="510">
        <v>265</v>
      </c>
      <c r="G282" s="539"/>
      <c r="H282" s="523"/>
    </row>
    <row r="283" spans="1:8">
      <c r="A283" s="505">
        <v>282</v>
      </c>
      <c r="B283" s="956"/>
      <c r="C283" s="956"/>
      <c r="D283" s="956"/>
      <c r="E283" s="957"/>
      <c r="F283" s="510">
        <v>266</v>
      </c>
      <c r="G283" s="539"/>
      <c r="H283" s="523"/>
    </row>
    <row r="284" spans="1:8">
      <c r="A284" s="505">
        <v>283</v>
      </c>
      <c r="B284" s="956"/>
      <c r="C284" s="956"/>
      <c r="D284" s="956"/>
      <c r="E284" s="957"/>
      <c r="F284" s="510">
        <v>267</v>
      </c>
      <c r="G284" s="539"/>
      <c r="H284" s="523"/>
    </row>
    <row r="285" spans="1:8">
      <c r="A285" s="505">
        <v>284</v>
      </c>
      <c r="B285" s="956"/>
      <c r="C285" s="956"/>
      <c r="D285" s="956"/>
      <c r="E285" s="957"/>
      <c r="F285" s="510">
        <v>268</v>
      </c>
      <c r="G285" s="539"/>
      <c r="H285" s="523"/>
    </row>
    <row r="286" spans="1:8">
      <c r="A286" s="505">
        <v>285</v>
      </c>
      <c r="B286" s="956"/>
      <c r="C286" s="956"/>
      <c r="D286" s="956"/>
      <c r="E286" s="957"/>
      <c r="F286" s="510">
        <v>269</v>
      </c>
      <c r="G286" s="539"/>
      <c r="H286" s="523"/>
    </row>
    <row r="287" spans="1:8">
      <c r="A287" s="505">
        <v>286</v>
      </c>
      <c r="B287" s="956"/>
      <c r="C287" s="956"/>
      <c r="D287" s="956"/>
      <c r="E287" s="957"/>
      <c r="F287" s="510">
        <v>270</v>
      </c>
      <c r="G287" s="539"/>
      <c r="H287" s="523"/>
    </row>
    <row r="288" spans="1:8">
      <c r="A288" s="505">
        <v>287</v>
      </c>
      <c r="B288" s="956"/>
      <c r="C288" s="956"/>
      <c r="D288" s="956"/>
      <c r="E288" s="957"/>
      <c r="F288" s="510">
        <v>271</v>
      </c>
      <c r="G288" s="539"/>
      <c r="H288" s="523"/>
    </row>
    <row r="289" spans="1:8">
      <c r="A289" s="505">
        <v>288</v>
      </c>
      <c r="B289" s="956"/>
      <c r="C289" s="956"/>
      <c r="D289" s="956"/>
      <c r="E289" s="957"/>
      <c r="F289" s="510">
        <v>272</v>
      </c>
      <c r="G289" s="539"/>
      <c r="H289" s="523"/>
    </row>
    <row r="290" spans="1:8">
      <c r="A290" s="505">
        <v>289</v>
      </c>
      <c r="B290" s="956"/>
      <c r="C290" s="956"/>
      <c r="D290" s="956"/>
      <c r="E290" s="957"/>
      <c r="F290" s="510">
        <v>273</v>
      </c>
      <c r="G290" s="539"/>
      <c r="H290" s="523"/>
    </row>
    <row r="291" spans="1:8">
      <c r="A291" s="505">
        <v>290</v>
      </c>
      <c r="B291" s="956"/>
      <c r="C291" s="956"/>
      <c r="D291" s="956"/>
      <c r="E291" s="957"/>
      <c r="F291" s="510">
        <v>274</v>
      </c>
      <c r="G291" s="539"/>
      <c r="H291" s="523"/>
    </row>
    <row r="292" spans="1:8">
      <c r="A292" s="505">
        <v>291</v>
      </c>
      <c r="B292" s="956"/>
      <c r="C292" s="956"/>
      <c r="D292" s="956"/>
      <c r="E292" s="957"/>
      <c r="F292" s="510">
        <v>275</v>
      </c>
      <c r="G292" s="539"/>
      <c r="H292" s="523"/>
    </row>
    <row r="293" spans="1:8">
      <c r="A293" s="505">
        <v>292</v>
      </c>
      <c r="B293" s="956"/>
      <c r="C293" s="956"/>
      <c r="D293" s="956"/>
      <c r="E293" s="957"/>
      <c r="F293" s="510">
        <v>276</v>
      </c>
      <c r="G293" s="539"/>
      <c r="H293" s="523"/>
    </row>
    <row r="294" spans="1:8">
      <c r="A294" s="505">
        <v>293</v>
      </c>
      <c r="B294" s="956"/>
      <c r="C294" s="956"/>
      <c r="D294" s="956"/>
      <c r="E294" s="957"/>
      <c r="F294" s="510">
        <v>277</v>
      </c>
      <c r="G294" s="539"/>
      <c r="H294" s="523"/>
    </row>
    <row r="295" spans="1:8">
      <c r="A295" s="505">
        <v>294</v>
      </c>
      <c r="B295" s="956"/>
      <c r="C295" s="956"/>
      <c r="D295" s="956"/>
      <c r="E295" s="957"/>
      <c r="F295" s="510">
        <v>278</v>
      </c>
      <c r="G295" s="539"/>
      <c r="H295" s="523"/>
    </row>
    <row r="296" spans="1:8">
      <c r="A296" s="505">
        <v>295</v>
      </c>
      <c r="B296" s="956"/>
      <c r="C296" s="956"/>
      <c r="D296" s="956"/>
      <c r="E296" s="957"/>
      <c r="F296" s="510">
        <v>279</v>
      </c>
      <c r="G296" s="539"/>
      <c r="H296" s="523"/>
    </row>
    <row r="297" spans="1:8">
      <c r="A297" s="505">
        <v>296</v>
      </c>
      <c r="B297" s="956"/>
      <c r="C297" s="956"/>
      <c r="D297" s="956"/>
      <c r="E297" s="957"/>
      <c r="F297" s="510">
        <v>280</v>
      </c>
      <c r="G297" s="539"/>
      <c r="H297" s="523"/>
    </row>
    <row r="298" spans="1:8">
      <c r="A298" s="505">
        <v>297</v>
      </c>
      <c r="B298" s="956"/>
      <c r="C298" s="956"/>
      <c r="D298" s="956"/>
      <c r="E298" s="957"/>
      <c r="F298" s="510">
        <v>281</v>
      </c>
      <c r="G298" s="539"/>
      <c r="H298" s="523"/>
    </row>
    <row r="299" spans="1:8">
      <c r="A299" s="505">
        <v>298</v>
      </c>
      <c r="B299" s="956"/>
      <c r="C299" s="956"/>
      <c r="D299" s="956"/>
      <c r="E299" s="957"/>
      <c r="F299" s="510">
        <v>282</v>
      </c>
      <c r="G299" s="539"/>
      <c r="H299" s="523"/>
    </row>
    <row r="300" spans="1:8">
      <c r="A300" s="505">
        <v>299</v>
      </c>
      <c r="B300" s="956"/>
      <c r="C300" s="956"/>
      <c r="D300" s="956"/>
      <c r="E300" s="957"/>
      <c r="F300" s="510">
        <v>283</v>
      </c>
      <c r="G300" s="540"/>
      <c r="H300" s="523"/>
    </row>
    <row r="301" spans="1:8">
      <c r="A301" s="505">
        <v>300</v>
      </c>
      <c r="B301" s="956"/>
      <c r="C301" s="956"/>
      <c r="D301" s="956"/>
      <c r="E301" s="957"/>
      <c r="F301" s="519">
        <v>284</v>
      </c>
      <c r="G301" s="540"/>
      <c r="H301" s="523"/>
    </row>
    <row r="302" spans="1:8">
      <c r="A302" s="505">
        <v>301</v>
      </c>
      <c r="B302" s="956"/>
      <c r="C302" s="956"/>
      <c r="D302" s="956"/>
      <c r="E302" s="957"/>
      <c r="F302" s="519">
        <v>285</v>
      </c>
      <c r="G302" s="540"/>
      <c r="H302" s="523"/>
    </row>
    <row r="303" spans="1:8">
      <c r="A303" s="505">
        <v>302</v>
      </c>
      <c r="B303" s="956"/>
      <c r="C303" s="956"/>
      <c r="D303" s="956"/>
      <c r="E303" s="957"/>
      <c r="F303" s="519">
        <v>286</v>
      </c>
      <c r="G303" s="540"/>
      <c r="H303" s="523"/>
    </row>
    <row r="304" spans="1:8">
      <c r="A304" s="505">
        <v>303</v>
      </c>
      <c r="B304" s="956"/>
      <c r="C304" s="956"/>
      <c r="D304" s="956"/>
      <c r="E304" s="957"/>
      <c r="F304" s="519">
        <v>287</v>
      </c>
      <c r="G304" s="540"/>
      <c r="H304" s="523"/>
    </row>
    <row r="305" spans="1:8">
      <c r="A305" s="505">
        <v>304</v>
      </c>
      <c r="B305" s="956"/>
      <c r="C305" s="956"/>
      <c r="D305" s="956"/>
      <c r="E305" s="957"/>
      <c r="F305" s="519">
        <v>288</v>
      </c>
      <c r="G305" s="540"/>
      <c r="H305" s="523"/>
    </row>
    <row r="306" spans="1:8">
      <c r="A306" s="505">
        <v>305</v>
      </c>
      <c r="B306" s="956"/>
      <c r="C306" s="956"/>
      <c r="D306" s="956"/>
      <c r="E306" s="957"/>
      <c r="F306" s="519">
        <v>289</v>
      </c>
      <c r="G306" s="540"/>
      <c r="H306" s="523"/>
    </row>
    <row r="307" spans="1:8">
      <c r="A307" s="505">
        <v>306</v>
      </c>
      <c r="B307" s="956"/>
      <c r="C307" s="956"/>
      <c r="D307" s="956"/>
      <c r="E307" s="957"/>
      <c r="F307" s="519">
        <v>290</v>
      </c>
      <c r="G307" s="540"/>
      <c r="H307" s="523"/>
    </row>
    <row r="308" spans="1:8">
      <c r="A308" s="505">
        <v>307</v>
      </c>
      <c r="B308" s="956"/>
      <c r="C308" s="956"/>
      <c r="D308" s="956"/>
      <c r="E308" s="957"/>
      <c r="F308" s="519">
        <v>291</v>
      </c>
      <c r="G308" s="540"/>
      <c r="H308" s="523"/>
    </row>
    <row r="309" spans="1:8">
      <c r="A309" s="505">
        <v>308</v>
      </c>
      <c r="B309" s="956"/>
      <c r="C309" s="956"/>
      <c r="D309" s="956"/>
      <c r="E309" s="957"/>
      <c r="F309" s="519">
        <v>292</v>
      </c>
      <c r="G309" s="540"/>
      <c r="H309" s="523"/>
    </row>
    <row r="310" spans="1:8">
      <c r="A310" s="505">
        <v>309</v>
      </c>
      <c r="B310" s="956"/>
      <c r="C310" s="956"/>
      <c r="D310" s="956"/>
      <c r="E310" s="957"/>
      <c r="F310" s="519">
        <v>293</v>
      </c>
      <c r="G310" s="540"/>
      <c r="H310" s="523"/>
    </row>
    <row r="311" spans="1:8">
      <c r="A311" s="505">
        <v>310</v>
      </c>
      <c r="B311" s="956"/>
      <c r="C311" s="956"/>
      <c r="D311" s="956"/>
      <c r="E311" s="957"/>
      <c r="F311" s="519">
        <v>294</v>
      </c>
      <c r="G311" s="540"/>
      <c r="H311" s="523"/>
    </row>
    <row r="312" spans="1:8">
      <c r="A312" s="505">
        <v>311</v>
      </c>
      <c r="B312" s="956"/>
      <c r="C312" s="956"/>
      <c r="D312" s="956"/>
      <c r="E312" s="957"/>
      <c r="F312" s="519">
        <v>295</v>
      </c>
      <c r="G312" s="540"/>
      <c r="H312" s="523"/>
    </row>
    <row r="313" spans="1:8">
      <c r="A313" s="505">
        <v>312</v>
      </c>
      <c r="B313" s="956"/>
      <c r="C313" s="956"/>
      <c r="D313" s="956"/>
      <c r="E313" s="957"/>
      <c r="F313" s="519">
        <v>296</v>
      </c>
      <c r="G313" s="540"/>
      <c r="H313" s="523"/>
    </row>
    <row r="314" spans="1:8">
      <c r="A314" s="505">
        <v>313</v>
      </c>
      <c r="B314" s="956"/>
      <c r="C314" s="956"/>
      <c r="D314" s="956"/>
      <c r="E314" s="957"/>
      <c r="F314" s="519">
        <v>297</v>
      </c>
      <c r="G314" s="540"/>
      <c r="H314" s="523"/>
    </row>
    <row r="315" spans="1:8">
      <c r="A315" s="505">
        <v>314</v>
      </c>
      <c r="B315" s="956"/>
      <c r="C315" s="956"/>
      <c r="D315" s="956"/>
      <c r="E315" s="957"/>
      <c r="F315" s="519">
        <v>298</v>
      </c>
      <c r="G315" s="540"/>
      <c r="H315" s="523"/>
    </row>
    <row r="316" spans="1:8">
      <c r="A316" s="505">
        <v>315</v>
      </c>
      <c r="B316" s="956"/>
      <c r="C316" s="956"/>
      <c r="D316" s="956"/>
      <c r="E316" s="957"/>
      <c r="F316" s="519">
        <v>299</v>
      </c>
      <c r="G316" s="540"/>
      <c r="H316" s="523"/>
    </row>
    <row r="317" spans="1:8">
      <c r="A317" s="505">
        <v>316</v>
      </c>
      <c r="B317" s="956"/>
      <c r="C317" s="956"/>
      <c r="D317" s="956"/>
      <c r="E317" s="957"/>
      <c r="F317" s="519">
        <v>300</v>
      </c>
      <c r="G317" s="540"/>
      <c r="H317" s="523"/>
    </row>
    <row r="318" spans="1:8">
      <c r="A318" s="505">
        <v>317</v>
      </c>
      <c r="B318" s="956"/>
      <c r="C318" s="956"/>
      <c r="D318" s="956"/>
      <c r="E318" s="957"/>
      <c r="F318" s="519">
        <v>301</v>
      </c>
      <c r="G318" s="540"/>
      <c r="H318" s="523"/>
    </row>
    <row r="319" spans="1:8">
      <c r="A319" s="505">
        <v>318</v>
      </c>
      <c r="B319" s="956"/>
      <c r="C319" s="956"/>
      <c r="D319" s="956"/>
      <c r="E319" s="957"/>
      <c r="F319" s="519">
        <v>302</v>
      </c>
      <c r="G319" s="540"/>
      <c r="H319" s="523"/>
    </row>
    <row r="320" spans="1:8">
      <c r="A320" s="505">
        <v>319</v>
      </c>
      <c r="B320" s="956"/>
      <c r="C320" s="956"/>
      <c r="D320" s="956"/>
      <c r="E320" s="957"/>
      <c r="F320" s="519">
        <v>303</v>
      </c>
      <c r="G320" s="540"/>
      <c r="H320" s="523"/>
    </row>
    <row r="321" spans="1:8">
      <c r="A321" s="505">
        <v>320</v>
      </c>
      <c r="B321" s="956"/>
      <c r="C321" s="956"/>
      <c r="D321" s="956"/>
      <c r="E321" s="957"/>
      <c r="F321" s="519">
        <v>304</v>
      </c>
      <c r="G321" s="540"/>
      <c r="H321" s="523"/>
    </row>
    <row r="322" spans="1:8">
      <c r="A322" s="505">
        <v>321</v>
      </c>
      <c r="B322" s="956"/>
      <c r="C322" s="958"/>
      <c r="D322" s="958"/>
      <c r="E322" s="957"/>
      <c r="F322" s="519">
        <v>305</v>
      </c>
      <c r="G322" s="514"/>
      <c r="H322" s="523"/>
    </row>
    <row r="323" spans="1:8">
      <c r="A323" s="505">
        <v>322</v>
      </c>
      <c r="B323" s="956"/>
      <c r="C323" s="958"/>
      <c r="D323" s="958"/>
      <c r="E323" s="957"/>
      <c r="F323" s="519">
        <v>306</v>
      </c>
      <c r="G323" s="514"/>
      <c r="H323" s="523"/>
    </row>
    <row r="324" spans="1:8">
      <c r="A324" s="505">
        <v>323</v>
      </c>
      <c r="B324" s="956"/>
      <c r="C324" s="958"/>
      <c r="D324" s="958"/>
      <c r="E324" s="957"/>
      <c r="F324" s="519">
        <v>307</v>
      </c>
      <c r="G324" s="514"/>
      <c r="H324" s="523"/>
    </row>
    <row r="325" spans="1:8">
      <c r="A325" s="505">
        <v>324</v>
      </c>
      <c r="B325" s="956"/>
      <c r="C325" s="958"/>
      <c r="D325" s="958"/>
      <c r="E325" s="957"/>
      <c r="F325" s="519">
        <v>308</v>
      </c>
      <c r="G325" s="514"/>
      <c r="H325" s="523"/>
    </row>
    <row r="326" spans="1:8">
      <c r="A326" s="505">
        <v>325</v>
      </c>
      <c r="B326" s="956"/>
      <c r="C326" s="958"/>
      <c r="D326" s="958"/>
      <c r="E326" s="957"/>
      <c r="F326" s="519">
        <v>309</v>
      </c>
      <c r="G326" s="514"/>
      <c r="H326" s="523"/>
    </row>
    <row r="327" spans="1:8">
      <c r="A327" s="505">
        <v>326</v>
      </c>
      <c r="B327" s="956"/>
      <c r="C327" s="958"/>
      <c r="D327" s="958"/>
      <c r="E327" s="957"/>
      <c r="F327" s="519">
        <v>310</v>
      </c>
      <c r="G327" s="514"/>
      <c r="H327" s="523"/>
    </row>
    <row r="328" spans="1:8">
      <c r="A328" s="505">
        <v>327</v>
      </c>
      <c r="B328" s="956"/>
      <c r="C328" s="958"/>
      <c r="D328" s="958"/>
      <c r="E328" s="957"/>
      <c r="F328" s="519">
        <v>311</v>
      </c>
      <c r="G328" s="514"/>
      <c r="H328" s="523"/>
    </row>
    <row r="329" spans="1:8">
      <c r="A329" s="505">
        <v>328</v>
      </c>
      <c r="B329" s="956"/>
      <c r="C329" s="958"/>
      <c r="D329" s="958"/>
      <c r="E329" s="957"/>
      <c r="F329" s="519">
        <v>312</v>
      </c>
      <c r="G329" s="514"/>
      <c r="H329" s="523"/>
    </row>
    <row r="330" spans="1:8">
      <c r="A330" s="505">
        <v>329</v>
      </c>
      <c r="B330" s="956"/>
      <c r="C330" s="958"/>
      <c r="D330" s="958"/>
      <c r="E330" s="957"/>
      <c r="F330" s="519">
        <v>313</v>
      </c>
      <c r="G330" s="514"/>
      <c r="H330" s="523"/>
    </row>
    <row r="331" spans="1:8">
      <c r="A331" s="505">
        <v>330</v>
      </c>
      <c r="B331" s="956"/>
      <c r="C331" s="958"/>
      <c r="D331" s="958"/>
      <c r="E331" s="957"/>
      <c r="F331" s="519">
        <v>314</v>
      </c>
      <c r="G331" s="514"/>
      <c r="H331" s="523"/>
    </row>
    <row r="332" spans="1:8">
      <c r="A332" s="505">
        <v>331</v>
      </c>
      <c r="B332" s="956"/>
      <c r="C332" s="958"/>
      <c r="D332" s="958"/>
      <c r="E332" s="957"/>
      <c r="F332" s="519">
        <v>315</v>
      </c>
      <c r="G332" s="514"/>
      <c r="H332" s="523"/>
    </row>
    <row r="333" spans="1:8">
      <c r="A333" s="505">
        <v>332</v>
      </c>
      <c r="B333" s="956"/>
      <c r="C333" s="958"/>
      <c r="D333" s="958"/>
      <c r="E333" s="957"/>
      <c r="F333" s="519">
        <v>316</v>
      </c>
      <c r="G333" s="514"/>
      <c r="H333" s="523"/>
    </row>
    <row r="334" spans="1:8">
      <c r="A334" s="505">
        <v>333</v>
      </c>
      <c r="B334" s="956"/>
      <c r="C334" s="958"/>
      <c r="D334" s="958"/>
      <c r="E334" s="957"/>
      <c r="F334" s="519">
        <v>317</v>
      </c>
      <c r="G334" s="514"/>
      <c r="H334" s="523"/>
    </row>
    <row r="335" spans="1:8">
      <c r="A335" s="505">
        <v>334</v>
      </c>
      <c r="B335" s="956"/>
      <c r="C335" s="958"/>
      <c r="D335" s="958"/>
      <c r="E335" s="957"/>
      <c r="F335" s="519">
        <v>318</v>
      </c>
      <c r="G335" s="514"/>
      <c r="H335" s="523"/>
    </row>
    <row r="336" spans="1:8">
      <c r="A336" s="505">
        <v>335</v>
      </c>
      <c r="B336" s="956"/>
      <c r="C336" s="958"/>
      <c r="D336" s="958"/>
      <c r="E336" s="957"/>
      <c r="F336" s="519">
        <v>319</v>
      </c>
      <c r="G336" s="514"/>
      <c r="H336" s="523"/>
    </row>
    <row r="337" spans="1:8">
      <c r="A337" s="505">
        <v>336</v>
      </c>
      <c r="B337" s="956"/>
      <c r="C337" s="958"/>
      <c r="D337" s="958"/>
      <c r="E337" s="957"/>
      <c r="F337" s="519">
        <v>320</v>
      </c>
      <c r="G337" s="514"/>
      <c r="H337" s="523"/>
    </row>
    <row r="338" spans="1:8">
      <c r="A338" s="505">
        <v>337</v>
      </c>
      <c r="B338" s="956"/>
      <c r="C338" s="958"/>
      <c r="D338" s="958"/>
      <c r="E338" s="957"/>
      <c r="F338" s="519">
        <v>321</v>
      </c>
      <c r="G338" s="514"/>
      <c r="H338" s="523"/>
    </row>
    <row r="339" spans="1:8">
      <c r="A339" s="505">
        <v>338</v>
      </c>
      <c r="B339" s="956"/>
      <c r="C339" s="958"/>
      <c r="D339" s="958"/>
      <c r="E339" s="957"/>
      <c r="F339" s="519">
        <v>322</v>
      </c>
      <c r="G339" s="514"/>
      <c r="H339" s="523"/>
    </row>
    <row r="340" spans="1:8">
      <c r="A340" s="505">
        <v>339</v>
      </c>
      <c r="B340" s="956"/>
      <c r="C340" s="958"/>
      <c r="D340" s="958"/>
      <c r="E340" s="957"/>
      <c r="F340" s="510">
        <v>323</v>
      </c>
      <c r="G340" s="514"/>
      <c r="H340" s="523"/>
    </row>
    <row r="341" spans="1:8">
      <c r="A341" s="505">
        <v>340</v>
      </c>
      <c r="B341" s="956"/>
      <c r="C341" s="958"/>
      <c r="D341" s="958"/>
      <c r="E341" s="957"/>
      <c r="F341" s="510">
        <v>324</v>
      </c>
      <c r="G341" s="514"/>
      <c r="H341" s="523"/>
    </row>
    <row r="342" spans="1:8">
      <c r="A342" s="505">
        <v>341</v>
      </c>
      <c r="B342" s="956"/>
      <c r="C342" s="958"/>
      <c r="D342" s="958"/>
      <c r="E342" s="957"/>
      <c r="F342" s="510">
        <v>325</v>
      </c>
      <c r="G342" s="514"/>
      <c r="H342" s="523"/>
    </row>
    <row r="343" spans="1:8">
      <c r="A343" s="505">
        <v>342</v>
      </c>
      <c r="B343" s="956"/>
      <c r="C343" s="958"/>
      <c r="D343" s="958"/>
      <c r="E343" s="957"/>
      <c r="F343" s="510">
        <v>326</v>
      </c>
      <c r="G343" s="514"/>
      <c r="H343" s="523"/>
    </row>
    <row r="344" spans="1:8">
      <c r="A344" s="505">
        <v>343</v>
      </c>
      <c r="B344" s="956"/>
      <c r="C344" s="958"/>
      <c r="D344" s="958"/>
      <c r="E344" s="957"/>
      <c r="F344" s="510">
        <v>327</v>
      </c>
      <c r="G344" s="514"/>
      <c r="H344" s="523"/>
    </row>
    <row r="345" spans="1:8">
      <c r="A345" s="505">
        <v>344</v>
      </c>
      <c r="B345" s="956"/>
      <c r="C345" s="958"/>
      <c r="D345" s="958"/>
      <c r="E345" s="957"/>
      <c r="F345" s="510">
        <v>328</v>
      </c>
      <c r="G345" s="514"/>
      <c r="H345" s="523"/>
    </row>
    <row r="346" spans="1:8">
      <c r="A346" s="505">
        <v>345</v>
      </c>
      <c r="B346" s="956"/>
      <c r="C346" s="958"/>
      <c r="D346" s="958"/>
      <c r="E346" s="957"/>
      <c r="F346" s="510">
        <v>329</v>
      </c>
      <c r="G346" s="514"/>
      <c r="H346" s="523"/>
    </row>
    <row r="347" spans="1:8">
      <c r="A347" s="505">
        <v>346</v>
      </c>
      <c r="B347" s="956"/>
      <c r="C347" s="958"/>
      <c r="D347" s="958"/>
      <c r="E347" s="957"/>
      <c r="F347" s="510">
        <v>330</v>
      </c>
      <c r="G347" s="514"/>
      <c r="H347" s="523"/>
    </row>
    <row r="348" spans="1:8">
      <c r="A348" s="505">
        <v>347</v>
      </c>
      <c r="B348" s="956"/>
      <c r="C348" s="958"/>
      <c r="D348" s="958"/>
      <c r="E348" s="957"/>
      <c r="F348" s="510">
        <v>331</v>
      </c>
      <c r="G348" s="514"/>
      <c r="H348" s="523"/>
    </row>
    <row r="349" spans="1:8">
      <c r="A349" s="505">
        <v>348</v>
      </c>
      <c r="B349" s="956"/>
      <c r="C349" s="958"/>
      <c r="D349" s="958"/>
      <c r="E349" s="957"/>
      <c r="F349" s="510">
        <v>332</v>
      </c>
      <c r="G349" s="514"/>
      <c r="H349" s="523"/>
    </row>
    <row r="350" spans="1:8">
      <c r="A350" s="505">
        <v>349</v>
      </c>
      <c r="B350" s="956"/>
      <c r="C350" s="958"/>
      <c r="D350" s="958"/>
      <c r="E350" s="957"/>
      <c r="F350" s="510">
        <v>333</v>
      </c>
      <c r="G350" s="514"/>
      <c r="H350" s="523"/>
    </row>
    <row r="351" spans="1:8">
      <c r="A351" s="505">
        <v>350</v>
      </c>
      <c r="B351" s="956"/>
      <c r="C351" s="958"/>
      <c r="D351" s="958"/>
      <c r="E351" s="957"/>
      <c r="F351" s="510">
        <v>334</v>
      </c>
      <c r="G351" s="514"/>
      <c r="H351" s="523"/>
    </row>
    <row r="352" spans="1:8">
      <c r="A352" s="505">
        <v>351</v>
      </c>
      <c r="B352" s="956"/>
      <c r="C352" s="958"/>
      <c r="D352" s="958"/>
      <c r="E352" s="957"/>
      <c r="F352" s="510">
        <v>335</v>
      </c>
      <c r="G352" s="514"/>
      <c r="H352" s="523"/>
    </row>
    <row r="353" spans="1:8">
      <c r="A353" s="505">
        <v>352</v>
      </c>
      <c r="B353" s="956"/>
      <c r="C353" s="958"/>
      <c r="D353" s="958"/>
      <c r="E353" s="957"/>
      <c r="F353" s="510">
        <v>336</v>
      </c>
      <c r="G353" s="514"/>
      <c r="H353" s="523"/>
    </row>
    <row r="354" spans="1:8">
      <c r="A354" s="505">
        <v>353</v>
      </c>
      <c r="B354" s="956"/>
      <c r="C354" s="958"/>
      <c r="D354" s="958"/>
      <c r="E354" s="957"/>
      <c r="F354" s="510">
        <v>337</v>
      </c>
      <c r="G354" s="514"/>
      <c r="H354" s="523"/>
    </row>
    <row r="355" spans="1:8">
      <c r="A355" s="505">
        <v>354</v>
      </c>
      <c r="B355" s="956"/>
      <c r="C355" s="958"/>
      <c r="D355" s="958"/>
      <c r="E355" s="957"/>
      <c r="F355" s="510">
        <v>338</v>
      </c>
      <c r="G355" s="514"/>
      <c r="H355" s="523"/>
    </row>
    <row r="356" spans="1:8">
      <c r="A356" s="505">
        <v>355</v>
      </c>
      <c r="B356" s="956"/>
      <c r="C356" s="958"/>
      <c r="D356" s="958"/>
      <c r="E356" s="957"/>
      <c r="F356" s="510">
        <v>339</v>
      </c>
      <c r="G356" s="514"/>
      <c r="H356" s="523"/>
    </row>
    <row r="357" spans="1:8">
      <c r="A357" s="505">
        <v>356</v>
      </c>
      <c r="B357" s="956"/>
      <c r="C357" s="958"/>
      <c r="D357" s="958"/>
      <c r="E357" s="957"/>
      <c r="F357" s="510">
        <v>340</v>
      </c>
      <c r="G357" s="514"/>
      <c r="H357" s="523"/>
    </row>
    <row r="358" spans="1:8">
      <c r="A358" s="505">
        <v>357</v>
      </c>
      <c r="B358" s="956"/>
      <c r="C358" s="958"/>
      <c r="D358" s="958"/>
      <c r="E358" s="957"/>
      <c r="F358" s="510">
        <v>341</v>
      </c>
      <c r="G358" s="514"/>
      <c r="H358" s="523"/>
    </row>
    <row r="359" spans="1:8">
      <c r="A359" s="505">
        <v>358</v>
      </c>
      <c r="B359" s="956"/>
      <c r="C359" s="958"/>
      <c r="D359" s="958"/>
      <c r="E359" s="957"/>
      <c r="F359" s="510">
        <v>342</v>
      </c>
      <c r="G359" s="514"/>
      <c r="H359" s="523"/>
    </row>
    <row r="360" spans="1:8">
      <c r="A360" s="505">
        <v>359</v>
      </c>
      <c r="B360" s="956"/>
      <c r="C360" s="958"/>
      <c r="D360" s="958"/>
      <c r="E360" s="957"/>
      <c r="F360" s="510">
        <v>343</v>
      </c>
      <c r="G360" s="514"/>
      <c r="H360" s="523"/>
    </row>
    <row r="361" spans="1:8">
      <c r="A361" s="505">
        <v>360</v>
      </c>
      <c r="B361" s="956"/>
      <c r="C361" s="958"/>
      <c r="D361" s="958"/>
      <c r="E361" s="957"/>
      <c r="F361" s="510">
        <v>344</v>
      </c>
      <c r="G361" s="514"/>
      <c r="H361" s="523"/>
    </row>
    <row r="362" spans="1:8">
      <c r="A362" s="505">
        <v>361</v>
      </c>
      <c r="B362" s="956"/>
      <c r="C362" s="958"/>
      <c r="D362" s="958"/>
      <c r="E362" s="957"/>
      <c r="F362" s="510">
        <v>345</v>
      </c>
      <c r="G362" s="514"/>
      <c r="H362" s="523"/>
    </row>
    <row r="363" spans="1:8">
      <c r="A363" s="505">
        <v>362</v>
      </c>
      <c r="B363" s="956"/>
      <c r="C363" s="958"/>
      <c r="D363" s="958"/>
      <c r="E363" s="957"/>
      <c r="F363" s="510">
        <v>346</v>
      </c>
      <c r="G363" s="514"/>
      <c r="H363" s="523"/>
    </row>
    <row r="364" spans="1:8">
      <c r="A364" s="505">
        <v>363</v>
      </c>
      <c r="B364" s="956"/>
      <c r="C364" s="958"/>
      <c r="D364" s="958"/>
      <c r="E364" s="957"/>
      <c r="F364" s="510">
        <v>347</v>
      </c>
      <c r="G364" s="514"/>
      <c r="H364" s="523"/>
    </row>
    <row r="365" spans="1:8">
      <c r="A365" s="505">
        <v>364</v>
      </c>
      <c r="B365" s="956"/>
      <c r="C365" s="958"/>
      <c r="D365" s="958"/>
      <c r="E365" s="957"/>
      <c r="F365" s="510">
        <v>348</v>
      </c>
      <c r="G365" s="514"/>
      <c r="H365" s="523"/>
    </row>
    <row r="366" spans="1:8">
      <c r="A366" s="505">
        <v>365</v>
      </c>
      <c r="B366" s="956"/>
      <c r="C366" s="958"/>
      <c r="D366" s="958"/>
      <c r="E366" s="957"/>
      <c r="F366" s="510">
        <v>349</v>
      </c>
      <c r="G366" s="514"/>
      <c r="H366" s="523"/>
    </row>
    <row r="367" spans="1:8">
      <c r="A367" s="505">
        <v>366</v>
      </c>
      <c r="B367" s="956"/>
      <c r="C367" s="958"/>
      <c r="D367" s="958"/>
      <c r="E367" s="957"/>
      <c r="F367" s="510">
        <v>350</v>
      </c>
      <c r="G367" s="514"/>
      <c r="H367" s="523"/>
    </row>
    <row r="368" spans="1:8">
      <c r="A368" s="505">
        <v>367</v>
      </c>
      <c r="B368" s="956"/>
      <c r="C368" s="958"/>
      <c r="D368" s="958"/>
      <c r="E368" s="957"/>
      <c r="F368" s="510">
        <v>351</v>
      </c>
      <c r="G368" s="514"/>
      <c r="H368" s="523"/>
    </row>
    <row r="369" spans="1:8">
      <c r="A369" s="505">
        <v>368</v>
      </c>
      <c r="B369" s="956"/>
      <c r="C369" s="958"/>
      <c r="D369" s="958"/>
      <c r="E369" s="957"/>
      <c r="F369" s="510">
        <v>352</v>
      </c>
      <c r="G369" s="514"/>
      <c r="H369" s="523"/>
    </row>
    <row r="370" spans="1:8">
      <c r="A370" s="505">
        <v>369</v>
      </c>
      <c r="B370" s="956"/>
      <c r="C370" s="958"/>
      <c r="D370" s="958"/>
      <c r="E370" s="957"/>
      <c r="F370" s="510">
        <v>353</v>
      </c>
      <c r="G370" s="514"/>
      <c r="H370" s="523"/>
    </row>
    <row r="371" spans="1:8">
      <c r="A371" s="505">
        <v>370</v>
      </c>
      <c r="B371" s="956"/>
      <c r="C371" s="958"/>
      <c r="D371" s="958"/>
      <c r="E371" s="957"/>
      <c r="F371" s="510">
        <v>354</v>
      </c>
      <c r="G371" s="514"/>
      <c r="H371" s="523"/>
    </row>
    <row r="372" spans="1:8">
      <c r="A372" s="505">
        <v>371</v>
      </c>
      <c r="B372" s="956"/>
      <c r="C372" s="958"/>
      <c r="D372" s="958"/>
      <c r="E372" s="957"/>
      <c r="F372" s="510">
        <v>355</v>
      </c>
      <c r="G372" s="514"/>
      <c r="H372" s="523"/>
    </row>
    <row r="373" spans="1:8">
      <c r="A373" s="505">
        <v>372</v>
      </c>
      <c r="B373" s="956"/>
      <c r="C373" s="958"/>
      <c r="D373" s="958"/>
      <c r="E373" s="957"/>
      <c r="F373" s="510">
        <v>356</v>
      </c>
      <c r="G373" s="514"/>
      <c r="H373" s="523"/>
    </row>
    <row r="374" spans="1:8">
      <c r="A374" s="505">
        <v>373</v>
      </c>
      <c r="B374" s="956"/>
      <c r="C374" s="958"/>
      <c r="D374" s="958"/>
      <c r="E374" s="957"/>
      <c r="F374" s="510">
        <v>357</v>
      </c>
      <c r="G374" s="514"/>
      <c r="H374" s="523"/>
    </row>
    <row r="375" spans="1:8">
      <c r="A375" s="505">
        <v>374</v>
      </c>
      <c r="B375" s="956"/>
      <c r="C375" s="958"/>
      <c r="D375" s="958"/>
      <c r="E375" s="957"/>
      <c r="F375" s="510">
        <v>358</v>
      </c>
      <c r="G375" s="514"/>
      <c r="H375" s="523"/>
    </row>
    <row r="376" spans="1:8">
      <c r="A376" s="505">
        <v>375</v>
      </c>
      <c r="B376" s="956"/>
      <c r="C376" s="958"/>
      <c r="D376" s="958"/>
      <c r="E376" s="957"/>
      <c r="F376" s="510">
        <v>359</v>
      </c>
      <c r="G376" s="514"/>
      <c r="H376" s="523"/>
    </row>
    <row r="377" spans="1:8">
      <c r="A377" s="505">
        <v>376</v>
      </c>
      <c r="B377" s="956"/>
      <c r="C377" s="958"/>
      <c r="D377" s="958"/>
      <c r="E377" s="957"/>
      <c r="F377" s="510">
        <v>360</v>
      </c>
      <c r="G377" s="514"/>
      <c r="H377" s="523"/>
    </row>
    <row r="378" spans="1:8">
      <c r="A378" s="505">
        <v>377</v>
      </c>
      <c r="B378" s="956"/>
      <c r="C378" s="958"/>
      <c r="D378" s="958"/>
      <c r="E378" s="957"/>
      <c r="F378" s="510">
        <v>361</v>
      </c>
      <c r="G378" s="514"/>
      <c r="H378" s="523"/>
    </row>
    <row r="379" spans="1:8">
      <c r="A379" s="505">
        <v>378</v>
      </c>
      <c r="B379" s="956"/>
      <c r="C379" s="958"/>
      <c r="D379" s="958"/>
      <c r="E379" s="957"/>
      <c r="F379" s="510">
        <v>362</v>
      </c>
      <c r="G379" s="514"/>
      <c r="H379" s="523"/>
    </row>
    <row r="380" spans="1:8">
      <c r="A380" s="505">
        <v>379</v>
      </c>
      <c r="B380" s="956"/>
      <c r="C380" s="958"/>
      <c r="D380" s="958"/>
      <c r="E380" s="957"/>
      <c r="F380" s="510">
        <v>363</v>
      </c>
      <c r="G380" s="514"/>
      <c r="H380" s="523"/>
    </row>
    <row r="381" spans="1:8">
      <c r="A381" s="505">
        <v>380</v>
      </c>
      <c r="B381" s="956"/>
      <c r="C381" s="958"/>
      <c r="D381" s="958"/>
      <c r="E381" s="957"/>
      <c r="F381" s="510">
        <v>364</v>
      </c>
      <c r="G381" s="514"/>
      <c r="H381" s="523"/>
    </row>
    <row r="382" spans="1:8">
      <c r="A382" s="505">
        <v>381</v>
      </c>
      <c r="B382" s="956"/>
      <c r="C382" s="958"/>
      <c r="D382" s="958"/>
      <c r="E382" s="957"/>
      <c r="F382" s="510">
        <v>365</v>
      </c>
      <c r="G382" s="514"/>
      <c r="H382" s="523"/>
    </row>
    <row r="383" spans="1:8">
      <c r="A383" s="505">
        <v>382</v>
      </c>
      <c r="B383" s="956"/>
      <c r="C383" s="958"/>
      <c r="D383" s="958"/>
      <c r="E383" s="957"/>
      <c r="F383" s="510">
        <v>366</v>
      </c>
      <c r="G383" s="514"/>
      <c r="H383" s="523"/>
    </row>
    <row r="384" spans="1:8">
      <c r="A384" s="505">
        <v>383</v>
      </c>
      <c r="B384" s="956"/>
      <c r="C384" s="958"/>
      <c r="D384" s="958"/>
      <c r="E384" s="957"/>
      <c r="F384" s="510">
        <v>367</v>
      </c>
      <c r="G384" s="514"/>
      <c r="H384" s="523"/>
    </row>
    <row r="385" spans="1:8">
      <c r="A385" s="505">
        <v>384</v>
      </c>
      <c r="B385" s="956"/>
      <c r="C385" s="958"/>
      <c r="D385" s="958"/>
      <c r="E385" s="957"/>
      <c r="F385" s="510">
        <v>368</v>
      </c>
      <c r="G385" s="514"/>
      <c r="H385" s="523"/>
    </row>
    <row r="386" spans="1:8">
      <c r="A386" s="505">
        <v>385</v>
      </c>
      <c r="B386" s="956"/>
      <c r="C386" s="958"/>
      <c r="D386" s="958"/>
      <c r="E386" s="957"/>
      <c r="F386" s="510">
        <v>369</v>
      </c>
      <c r="G386" s="514"/>
      <c r="H386" s="523"/>
    </row>
    <row r="387" spans="1:8">
      <c r="A387" s="505">
        <v>386</v>
      </c>
      <c r="B387" s="956"/>
      <c r="C387" s="958"/>
      <c r="D387" s="958"/>
      <c r="E387" s="957"/>
      <c r="F387" s="510">
        <v>370</v>
      </c>
      <c r="G387" s="514"/>
      <c r="H387" s="523"/>
    </row>
    <row r="388" spans="1:8">
      <c r="A388" s="505">
        <v>387</v>
      </c>
      <c r="B388" s="956"/>
      <c r="C388" s="958"/>
      <c r="D388" s="958"/>
      <c r="E388" s="957"/>
      <c r="F388" s="510">
        <v>371</v>
      </c>
      <c r="G388" s="514"/>
      <c r="H388" s="523"/>
    </row>
    <row r="389" spans="1:8">
      <c r="A389" s="505">
        <v>388</v>
      </c>
      <c r="B389" s="956"/>
      <c r="C389" s="958"/>
      <c r="D389" s="958"/>
      <c r="E389" s="957"/>
      <c r="F389" s="510">
        <v>372</v>
      </c>
      <c r="G389" s="514"/>
      <c r="H389" s="523"/>
    </row>
    <row r="390" spans="1:8">
      <c r="A390" s="505">
        <v>389</v>
      </c>
      <c r="B390" s="956"/>
      <c r="C390" s="958"/>
      <c r="D390" s="958"/>
      <c r="E390" s="957"/>
      <c r="F390" s="510">
        <v>373</v>
      </c>
      <c r="G390" s="514"/>
      <c r="H390" s="523"/>
    </row>
    <row r="391" spans="1:8">
      <c r="A391" s="505">
        <v>390</v>
      </c>
      <c r="B391" s="956"/>
      <c r="C391" s="958"/>
      <c r="D391" s="958"/>
      <c r="E391" s="957"/>
      <c r="F391" s="510">
        <v>374</v>
      </c>
      <c r="G391" s="514"/>
      <c r="H391" s="523"/>
    </row>
    <row r="392" spans="1:8">
      <c r="A392" s="505">
        <v>391</v>
      </c>
      <c r="B392" s="956"/>
      <c r="C392" s="958"/>
      <c r="D392" s="958"/>
      <c r="E392" s="957"/>
      <c r="F392" s="510">
        <v>375</v>
      </c>
      <c r="G392" s="514"/>
      <c r="H392" s="523"/>
    </row>
    <row r="393" spans="1:8">
      <c r="A393" s="505">
        <v>392</v>
      </c>
      <c r="B393" s="956"/>
      <c r="C393" s="958"/>
      <c r="D393" s="958"/>
      <c r="E393" s="957"/>
      <c r="F393" s="510">
        <v>376</v>
      </c>
      <c r="G393" s="514"/>
      <c r="H393" s="523"/>
    </row>
    <row r="394" spans="1:8">
      <c r="A394" s="505">
        <v>393</v>
      </c>
      <c r="B394" s="956"/>
      <c r="C394" s="958"/>
      <c r="D394" s="958"/>
      <c r="E394" s="957"/>
      <c r="F394" s="510">
        <v>377</v>
      </c>
      <c r="G394" s="514"/>
      <c r="H394" s="523"/>
    </row>
    <row r="395" spans="1:8">
      <c r="A395" s="505">
        <v>394</v>
      </c>
      <c r="B395" s="956"/>
      <c r="C395" s="958"/>
      <c r="D395" s="958"/>
      <c r="E395" s="957"/>
      <c r="F395" s="510">
        <v>378</v>
      </c>
      <c r="G395" s="514"/>
      <c r="H395" s="523"/>
    </row>
    <row r="396" spans="1:8">
      <c r="A396" s="505">
        <v>395</v>
      </c>
      <c r="B396" s="956"/>
      <c r="C396" s="958"/>
      <c r="D396" s="958"/>
      <c r="E396" s="957"/>
      <c r="F396" s="510">
        <v>379</v>
      </c>
      <c r="G396" s="514"/>
      <c r="H396" s="523"/>
    </row>
    <row r="397" spans="1:8">
      <c r="A397" s="505">
        <v>396</v>
      </c>
      <c r="B397" s="956"/>
      <c r="C397" s="958"/>
      <c r="D397" s="958"/>
      <c r="E397" s="957"/>
      <c r="F397" s="510">
        <v>380</v>
      </c>
      <c r="G397" s="514"/>
      <c r="H397" s="523"/>
    </row>
    <row r="398" spans="1:8">
      <c r="A398" s="505">
        <v>397</v>
      </c>
      <c r="B398" s="956"/>
      <c r="C398" s="958"/>
      <c r="D398" s="958"/>
      <c r="E398" s="957"/>
      <c r="F398" s="510">
        <v>381</v>
      </c>
      <c r="G398" s="514"/>
      <c r="H398" s="523"/>
    </row>
    <row r="399" spans="1:8">
      <c r="A399" s="505">
        <v>398</v>
      </c>
      <c r="B399" s="956"/>
      <c r="C399" s="958"/>
      <c r="D399" s="958"/>
      <c r="E399" s="957"/>
      <c r="F399" s="510">
        <v>382</v>
      </c>
      <c r="G399" s="514"/>
      <c r="H399" s="523"/>
    </row>
    <row r="400" spans="1:8">
      <c r="A400" s="505">
        <v>399</v>
      </c>
      <c r="B400" s="956"/>
      <c r="C400" s="958"/>
      <c r="D400" s="958"/>
      <c r="E400" s="957"/>
      <c r="F400" s="510">
        <v>383</v>
      </c>
      <c r="G400" s="514"/>
      <c r="H400" s="523"/>
    </row>
    <row r="401" spans="1:8">
      <c r="A401" s="505">
        <v>400</v>
      </c>
      <c r="B401" s="956"/>
      <c r="C401" s="958"/>
      <c r="D401" s="958"/>
      <c r="E401" s="957"/>
      <c r="F401" s="510">
        <v>384</v>
      </c>
      <c r="G401" s="514"/>
      <c r="H401" s="523"/>
    </row>
    <row r="402" spans="1:8">
      <c r="A402" s="505">
        <v>401</v>
      </c>
      <c r="B402" s="956"/>
      <c r="C402" s="958"/>
      <c r="D402" s="958"/>
      <c r="E402" s="957"/>
      <c r="F402" s="510">
        <v>385</v>
      </c>
      <c r="G402" s="514"/>
      <c r="H402" s="523"/>
    </row>
    <row r="403" spans="1:8">
      <c r="A403" s="505">
        <v>402</v>
      </c>
      <c r="B403" s="956"/>
      <c r="C403" s="958"/>
      <c r="D403" s="958"/>
      <c r="E403" s="957"/>
      <c r="F403" s="510">
        <v>386</v>
      </c>
      <c r="G403" s="514"/>
      <c r="H403" s="523"/>
    </row>
    <row r="404" spans="1:8">
      <c r="A404" s="505">
        <v>403</v>
      </c>
      <c r="B404" s="956"/>
      <c r="C404" s="958"/>
      <c r="D404" s="958"/>
      <c r="E404" s="957"/>
      <c r="F404" s="510">
        <v>387</v>
      </c>
      <c r="G404" s="514"/>
      <c r="H404" s="523"/>
    </row>
    <row r="405" spans="1:8">
      <c r="A405" s="505">
        <v>404</v>
      </c>
      <c r="B405" s="956"/>
      <c r="C405" s="958"/>
      <c r="D405" s="958"/>
      <c r="E405" s="957"/>
      <c r="F405" s="510">
        <v>388</v>
      </c>
      <c r="G405" s="514"/>
      <c r="H405" s="523"/>
    </row>
    <row r="406" spans="1:8">
      <c r="A406" s="505">
        <v>405</v>
      </c>
      <c r="B406" s="956"/>
      <c r="C406" s="958"/>
      <c r="D406" s="958"/>
      <c r="E406" s="957"/>
      <c r="F406" s="510">
        <v>389</v>
      </c>
      <c r="G406" s="514"/>
      <c r="H406" s="523"/>
    </row>
    <row r="407" spans="1:8">
      <c r="A407" s="505">
        <v>406</v>
      </c>
      <c r="B407" s="956"/>
      <c r="C407" s="958"/>
      <c r="D407" s="958"/>
      <c r="E407" s="957"/>
      <c r="F407" s="510">
        <v>390</v>
      </c>
      <c r="G407" s="514"/>
      <c r="H407" s="523"/>
    </row>
    <row r="408" spans="1:8">
      <c r="A408" s="505">
        <v>407</v>
      </c>
      <c r="B408" s="956"/>
      <c r="C408" s="958"/>
      <c r="D408" s="958"/>
      <c r="E408" s="957"/>
      <c r="F408" s="510">
        <v>391</v>
      </c>
      <c r="G408" s="514"/>
      <c r="H408" s="523"/>
    </row>
    <row r="409" spans="1:8">
      <c r="A409" s="505">
        <v>408</v>
      </c>
      <c r="B409" s="956"/>
      <c r="C409" s="958"/>
      <c r="D409" s="958"/>
      <c r="E409" s="957"/>
      <c r="F409" s="510">
        <v>392</v>
      </c>
      <c r="G409" s="514"/>
      <c r="H409" s="523"/>
    </row>
    <row r="410" spans="1:8">
      <c r="A410" s="505">
        <v>409</v>
      </c>
      <c r="B410" s="956"/>
      <c r="C410" s="958"/>
      <c r="D410" s="958"/>
      <c r="E410" s="957"/>
      <c r="F410" s="510">
        <v>393</v>
      </c>
      <c r="G410" s="514"/>
      <c r="H410" s="523"/>
    </row>
    <row r="411" spans="1:8">
      <c r="A411" s="505">
        <v>410</v>
      </c>
      <c r="B411" s="956"/>
      <c r="C411" s="958"/>
      <c r="D411" s="958"/>
      <c r="E411" s="957"/>
      <c r="F411" s="510">
        <v>394</v>
      </c>
      <c r="G411" s="514"/>
      <c r="H411" s="523"/>
    </row>
    <row r="412" spans="1:8">
      <c r="A412" s="505">
        <v>411</v>
      </c>
      <c r="B412" s="956"/>
      <c r="C412" s="958"/>
      <c r="D412" s="958"/>
      <c r="E412" s="957"/>
      <c r="F412" s="510">
        <v>395</v>
      </c>
      <c r="G412" s="514"/>
      <c r="H412" s="523"/>
    </row>
    <row r="413" spans="1:8">
      <c r="A413" s="505">
        <v>412</v>
      </c>
      <c r="B413" s="956"/>
      <c r="C413" s="958"/>
      <c r="D413" s="958"/>
      <c r="E413" s="957"/>
      <c r="F413" s="510">
        <v>396</v>
      </c>
      <c r="G413" s="514"/>
      <c r="H413" s="523"/>
    </row>
    <row r="414" spans="1:8">
      <c r="A414" s="505">
        <v>413</v>
      </c>
      <c r="B414" s="956"/>
      <c r="C414" s="958"/>
      <c r="D414" s="958"/>
      <c r="E414" s="957"/>
      <c r="F414" s="510">
        <v>397</v>
      </c>
      <c r="G414" s="514"/>
      <c r="H414" s="523"/>
    </row>
    <row r="415" spans="1:8">
      <c r="A415" s="505">
        <v>414</v>
      </c>
      <c r="B415" s="956"/>
      <c r="C415" s="958"/>
      <c r="D415" s="958"/>
      <c r="E415" s="957"/>
      <c r="F415" s="510">
        <v>398</v>
      </c>
      <c r="G415" s="514"/>
      <c r="H415" s="523"/>
    </row>
    <row r="416" spans="1:8">
      <c r="A416" s="505">
        <v>415</v>
      </c>
      <c r="B416" s="956"/>
      <c r="C416" s="958"/>
      <c r="D416" s="958"/>
      <c r="E416" s="957"/>
      <c r="F416" s="510">
        <v>399</v>
      </c>
      <c r="G416" s="514"/>
      <c r="H416" s="523"/>
    </row>
    <row r="417" spans="1:8">
      <c r="A417" s="505">
        <v>416</v>
      </c>
      <c r="B417" s="956"/>
      <c r="C417" s="958"/>
      <c r="D417" s="958"/>
      <c r="E417" s="957"/>
      <c r="F417" s="510">
        <v>400</v>
      </c>
      <c r="G417" s="514"/>
      <c r="H417" s="523"/>
    </row>
    <row r="418" spans="1:8">
      <c r="A418" s="505">
        <v>417</v>
      </c>
      <c r="B418" s="956"/>
      <c r="C418" s="958"/>
      <c r="D418" s="958"/>
      <c r="E418" s="957"/>
      <c r="F418" s="510">
        <v>401</v>
      </c>
      <c r="G418" s="514"/>
      <c r="H418" s="523"/>
    </row>
    <row r="419" spans="1:8">
      <c r="A419" s="505">
        <v>418</v>
      </c>
      <c r="B419" s="956"/>
      <c r="C419" s="958"/>
      <c r="D419" s="958"/>
      <c r="E419" s="957"/>
      <c r="F419" s="510">
        <v>402</v>
      </c>
      <c r="G419" s="514"/>
      <c r="H419" s="523"/>
    </row>
    <row r="420" spans="1:8">
      <c r="A420" s="505">
        <v>419</v>
      </c>
      <c r="B420" s="956"/>
      <c r="C420" s="958"/>
      <c r="D420" s="958"/>
      <c r="E420" s="957"/>
      <c r="F420" s="510">
        <v>403</v>
      </c>
      <c r="G420" s="514"/>
      <c r="H420" s="523"/>
    </row>
    <row r="421" spans="1:8">
      <c r="A421" s="505">
        <v>420</v>
      </c>
      <c r="B421" s="956"/>
      <c r="C421" s="958"/>
      <c r="D421" s="958"/>
      <c r="E421" s="957"/>
      <c r="F421" s="510">
        <v>404</v>
      </c>
      <c r="G421" s="514"/>
      <c r="H421" s="523"/>
    </row>
    <row r="422" spans="1:8">
      <c r="A422" s="505">
        <v>421</v>
      </c>
      <c r="B422" s="956"/>
      <c r="C422" s="958"/>
      <c r="D422" s="958"/>
      <c r="E422" s="957"/>
      <c r="F422" s="510">
        <v>405</v>
      </c>
      <c r="G422" s="514"/>
      <c r="H422" s="523"/>
    </row>
    <row r="423" spans="1:8">
      <c r="A423" s="505">
        <v>422</v>
      </c>
      <c r="B423" s="956"/>
      <c r="C423" s="958"/>
      <c r="D423" s="958"/>
      <c r="E423" s="957"/>
      <c r="F423" s="510">
        <v>406</v>
      </c>
      <c r="G423" s="514"/>
      <c r="H423" s="523"/>
    </row>
    <row r="424" spans="1:8">
      <c r="A424" s="505">
        <v>423</v>
      </c>
      <c r="B424" s="956"/>
      <c r="C424" s="958"/>
      <c r="D424" s="958"/>
      <c r="E424" s="957"/>
      <c r="F424" s="510">
        <v>407</v>
      </c>
      <c r="G424" s="514"/>
      <c r="H424" s="523"/>
    </row>
    <row r="425" spans="1:8">
      <c r="A425" s="505">
        <v>424</v>
      </c>
      <c r="B425" s="956"/>
      <c r="C425" s="958"/>
      <c r="D425" s="958"/>
      <c r="E425" s="957"/>
      <c r="F425" s="510">
        <v>408</v>
      </c>
      <c r="G425" s="514"/>
      <c r="H425" s="523"/>
    </row>
    <row r="426" spans="1:8">
      <c r="A426" s="505">
        <v>425</v>
      </c>
      <c r="B426" s="956"/>
      <c r="C426" s="958"/>
      <c r="D426" s="958"/>
      <c r="E426" s="957"/>
      <c r="F426" s="510">
        <v>409</v>
      </c>
      <c r="G426" s="514"/>
      <c r="H426" s="523"/>
    </row>
    <row r="427" spans="1:8">
      <c r="A427" s="505">
        <v>426</v>
      </c>
      <c r="B427" s="956"/>
      <c r="C427" s="958"/>
      <c r="D427" s="958"/>
      <c r="E427" s="957"/>
      <c r="F427" s="510">
        <v>410</v>
      </c>
      <c r="G427" s="514"/>
      <c r="H427" s="523"/>
    </row>
    <row r="428" spans="1:8">
      <c r="A428" s="505">
        <v>427</v>
      </c>
      <c r="B428" s="956"/>
      <c r="C428" s="958"/>
      <c r="D428" s="958"/>
      <c r="E428" s="957"/>
      <c r="F428" s="510">
        <v>411</v>
      </c>
      <c r="G428" s="514"/>
      <c r="H428" s="523"/>
    </row>
    <row r="429" spans="1:8">
      <c r="A429" s="505">
        <v>428</v>
      </c>
      <c r="B429" s="956"/>
      <c r="C429" s="958"/>
      <c r="D429" s="958"/>
      <c r="E429" s="957"/>
      <c r="F429" s="510">
        <v>412</v>
      </c>
      <c r="G429" s="514"/>
      <c r="H429" s="523"/>
    </row>
    <row r="430" spans="1:8">
      <c r="A430" s="505">
        <v>429</v>
      </c>
      <c r="B430" s="956"/>
      <c r="C430" s="958"/>
      <c r="D430" s="958"/>
      <c r="E430" s="957"/>
      <c r="F430" s="510">
        <v>413</v>
      </c>
      <c r="G430" s="514"/>
      <c r="H430" s="523"/>
    </row>
    <row r="431" spans="1:8">
      <c r="A431" s="505">
        <v>430</v>
      </c>
      <c r="B431" s="956"/>
      <c r="C431" s="958"/>
      <c r="D431" s="958"/>
      <c r="E431" s="957"/>
      <c r="F431" s="510">
        <v>414</v>
      </c>
      <c r="G431" s="514"/>
      <c r="H431" s="523"/>
    </row>
    <row r="432" spans="1:8">
      <c r="A432" s="505">
        <v>431</v>
      </c>
      <c r="B432" s="956"/>
      <c r="C432" s="958"/>
      <c r="D432" s="958"/>
      <c r="E432" s="957"/>
      <c r="F432" s="510">
        <v>415</v>
      </c>
      <c r="G432" s="514"/>
      <c r="H432" s="523"/>
    </row>
    <row r="433" spans="1:8">
      <c r="A433" s="505">
        <v>432</v>
      </c>
      <c r="B433" s="956"/>
      <c r="C433" s="958"/>
      <c r="D433" s="958"/>
      <c r="E433" s="957"/>
      <c r="F433" s="510">
        <v>416</v>
      </c>
      <c r="G433" s="514"/>
      <c r="H433" s="523"/>
    </row>
    <row r="434" spans="1:8">
      <c r="A434" s="505">
        <v>433</v>
      </c>
      <c r="B434" s="956"/>
      <c r="C434" s="958"/>
      <c r="D434" s="958"/>
      <c r="E434" s="957"/>
      <c r="F434" s="510">
        <v>417</v>
      </c>
      <c r="G434" s="514"/>
      <c r="H434" s="523"/>
    </row>
    <row r="435" spans="1:8">
      <c r="A435" s="505">
        <v>434</v>
      </c>
      <c r="B435" s="956"/>
      <c r="C435" s="958"/>
      <c r="D435" s="958"/>
      <c r="E435" s="957"/>
      <c r="F435" s="510">
        <v>418</v>
      </c>
      <c r="G435" s="514"/>
      <c r="H435" s="523"/>
    </row>
    <row r="436" spans="1:8">
      <c r="A436" s="505">
        <v>435</v>
      </c>
      <c r="B436" s="956"/>
      <c r="C436" s="958"/>
      <c r="D436" s="958"/>
      <c r="E436" s="957"/>
      <c r="F436" s="510">
        <v>419</v>
      </c>
      <c r="G436" s="514"/>
      <c r="H436" s="523"/>
    </row>
    <row r="437" spans="1:8">
      <c r="A437" s="505">
        <v>436</v>
      </c>
      <c r="B437" s="956"/>
      <c r="C437" s="958"/>
      <c r="D437" s="958"/>
      <c r="E437" s="957"/>
      <c r="F437" s="510">
        <v>420</v>
      </c>
      <c r="G437" s="514"/>
      <c r="H437" s="523"/>
    </row>
    <row r="438" spans="1:8">
      <c r="A438" s="505">
        <v>437</v>
      </c>
      <c r="B438" s="956"/>
      <c r="C438" s="958"/>
      <c r="D438" s="958"/>
      <c r="E438" s="957"/>
      <c r="F438" s="510">
        <v>421</v>
      </c>
      <c r="G438" s="514"/>
      <c r="H438" s="523"/>
    </row>
    <row r="439" spans="1:8">
      <c r="A439" s="505">
        <v>438</v>
      </c>
      <c r="B439" s="956"/>
      <c r="C439" s="958"/>
      <c r="D439" s="958"/>
      <c r="E439" s="957"/>
      <c r="F439" s="510">
        <v>422</v>
      </c>
      <c r="G439" s="514"/>
      <c r="H439" s="523"/>
    </row>
    <row r="440" spans="1:8">
      <c r="A440" s="505">
        <v>439</v>
      </c>
      <c r="B440" s="956"/>
      <c r="C440" s="958"/>
      <c r="D440" s="958"/>
      <c r="E440" s="957"/>
      <c r="F440" s="510">
        <v>423</v>
      </c>
      <c r="G440" s="514"/>
      <c r="H440" s="523"/>
    </row>
    <row r="441" spans="1:8">
      <c r="A441" s="505">
        <v>440</v>
      </c>
      <c r="B441" s="956"/>
      <c r="C441" s="958"/>
      <c r="D441" s="958"/>
      <c r="E441" s="957"/>
      <c r="F441" s="510">
        <v>424</v>
      </c>
      <c r="G441" s="514"/>
      <c r="H441" s="523"/>
    </row>
    <row r="442" spans="1:8">
      <c r="A442" s="505">
        <v>441</v>
      </c>
      <c r="B442" s="956"/>
      <c r="C442" s="958"/>
      <c r="D442" s="958"/>
      <c r="E442" s="957"/>
      <c r="F442" s="510">
        <v>425</v>
      </c>
      <c r="G442" s="518"/>
      <c r="H442" s="516"/>
    </row>
    <row r="443" spans="1:8">
      <c r="A443" s="505">
        <v>442</v>
      </c>
      <c r="B443" s="956"/>
      <c r="C443" s="958"/>
      <c r="D443" s="958"/>
      <c r="E443" s="957"/>
      <c r="F443" s="510">
        <v>426</v>
      </c>
      <c r="G443" s="518"/>
      <c r="H443" s="516"/>
    </row>
    <row r="444" spans="1:8">
      <c r="A444" s="505">
        <v>443</v>
      </c>
      <c r="B444" s="956"/>
      <c r="C444" s="958"/>
      <c r="D444" s="958"/>
      <c r="E444" s="957"/>
      <c r="F444" s="510">
        <v>427</v>
      </c>
      <c r="G444" s="518"/>
      <c r="H444" s="516"/>
    </row>
    <row r="445" spans="1:8">
      <c r="A445" s="505">
        <v>444</v>
      </c>
      <c r="B445" s="956"/>
      <c r="C445" s="958"/>
      <c r="D445" s="958"/>
      <c r="E445" s="957"/>
      <c r="F445" s="510">
        <v>428</v>
      </c>
      <c r="G445" s="518"/>
      <c r="H445" s="516"/>
    </row>
    <row r="446" spans="1:8">
      <c r="A446" s="505">
        <v>445</v>
      </c>
      <c r="B446" s="956"/>
      <c r="C446" s="958"/>
      <c r="D446" s="958"/>
      <c r="E446" s="957"/>
      <c r="F446" s="510">
        <v>429</v>
      </c>
      <c r="G446" s="518"/>
      <c r="H446" s="516"/>
    </row>
    <row r="447" spans="1:8">
      <c r="A447" s="505">
        <v>446</v>
      </c>
      <c r="B447" s="956"/>
      <c r="C447" s="958"/>
      <c r="D447" s="958"/>
      <c r="E447" s="957"/>
      <c r="F447" s="510">
        <v>430</v>
      </c>
      <c r="G447" s="518"/>
      <c r="H447" s="516"/>
    </row>
    <row r="448" spans="1:8">
      <c r="A448" s="505">
        <v>447</v>
      </c>
      <c r="B448" s="956"/>
      <c r="C448" s="958"/>
      <c r="D448" s="958"/>
      <c r="E448" s="957"/>
      <c r="F448" s="510">
        <v>431</v>
      </c>
      <c r="G448" s="518"/>
      <c r="H448" s="516"/>
    </row>
    <row r="449" spans="1:8">
      <c r="A449" s="505">
        <v>448</v>
      </c>
      <c r="B449" s="956"/>
      <c r="C449" s="958"/>
      <c r="D449" s="958"/>
      <c r="E449" s="957"/>
      <c r="F449" s="510">
        <v>432</v>
      </c>
      <c r="G449" s="518"/>
      <c r="H449" s="516"/>
    </row>
    <row r="450" spans="1:8">
      <c r="A450" s="505">
        <v>449</v>
      </c>
      <c r="B450" s="956"/>
      <c r="C450" s="958"/>
      <c r="D450" s="958"/>
      <c r="E450" s="957"/>
      <c r="F450" s="510">
        <v>433</v>
      </c>
      <c r="G450" s="518"/>
      <c r="H450" s="516"/>
    </row>
    <row r="451" spans="1:8">
      <c r="A451" s="505">
        <v>450</v>
      </c>
      <c r="B451" s="956"/>
      <c r="C451" s="958"/>
      <c r="D451" s="958"/>
      <c r="E451" s="957"/>
      <c r="F451" s="510">
        <v>434</v>
      </c>
      <c r="G451" s="518"/>
      <c r="H451" s="516"/>
    </row>
    <row r="452" spans="1:8">
      <c r="A452" s="505">
        <v>451</v>
      </c>
      <c r="B452" s="956"/>
      <c r="C452" s="958"/>
      <c r="D452" s="958"/>
      <c r="E452" s="957"/>
      <c r="F452" s="510">
        <v>435</v>
      </c>
      <c r="G452" s="518"/>
      <c r="H452" s="516"/>
    </row>
    <row r="453" spans="1:8">
      <c r="A453" s="505">
        <v>452</v>
      </c>
      <c r="B453" s="956"/>
      <c r="C453" s="958"/>
      <c r="D453" s="958"/>
      <c r="E453" s="957"/>
      <c r="F453" s="510">
        <v>436</v>
      </c>
      <c r="G453" s="518"/>
      <c r="H453" s="516"/>
    </row>
    <row r="454" spans="1:8">
      <c r="A454" s="505">
        <v>453</v>
      </c>
      <c r="B454" s="956"/>
      <c r="C454" s="958"/>
      <c r="D454" s="958"/>
      <c r="E454" s="957"/>
      <c r="F454" s="510">
        <v>437</v>
      </c>
      <c r="G454" s="518"/>
      <c r="H454" s="516"/>
    </row>
    <row r="455" spans="1:8">
      <c r="A455" s="505">
        <v>454</v>
      </c>
      <c r="B455" s="956"/>
      <c r="C455" s="958"/>
      <c r="D455" s="958"/>
      <c r="E455" s="957"/>
      <c r="F455" s="510">
        <v>438</v>
      </c>
      <c r="G455" s="518"/>
      <c r="H455" s="516"/>
    </row>
    <row r="456" spans="1:8">
      <c r="A456" s="505">
        <v>455</v>
      </c>
      <c r="B456" s="956"/>
      <c r="C456" s="958"/>
      <c r="D456" s="958"/>
      <c r="E456" s="957"/>
      <c r="F456" s="510">
        <v>439</v>
      </c>
      <c r="G456" s="518"/>
      <c r="H456" s="516"/>
    </row>
    <row r="457" spans="1:8">
      <c r="A457" s="505">
        <v>456</v>
      </c>
      <c r="B457" s="956"/>
      <c r="C457" s="958"/>
      <c r="D457" s="958"/>
      <c r="E457" s="957"/>
      <c r="F457" s="517">
        <v>440</v>
      </c>
      <c r="G457" s="518"/>
      <c r="H457" s="516"/>
    </row>
    <row r="458" spans="1:8">
      <c r="A458" s="505">
        <v>457</v>
      </c>
      <c r="B458" s="956"/>
      <c r="C458" s="958"/>
      <c r="D458" s="958"/>
      <c r="E458" s="957"/>
      <c r="F458" s="517">
        <v>441</v>
      </c>
      <c r="G458" s="518"/>
      <c r="H458" s="516"/>
    </row>
    <row r="459" spans="1:8">
      <c r="A459" s="505">
        <v>458</v>
      </c>
      <c r="B459" s="956"/>
      <c r="C459" s="958"/>
      <c r="D459" s="958"/>
      <c r="E459" s="957"/>
      <c r="F459" s="517">
        <v>442</v>
      </c>
      <c r="G459" s="518"/>
      <c r="H459" s="516"/>
    </row>
    <row r="460" spans="1:8">
      <c r="A460" s="505">
        <v>459</v>
      </c>
      <c r="B460" s="956"/>
      <c r="C460" s="958"/>
      <c r="D460" s="958"/>
      <c r="E460" s="957"/>
      <c r="F460" s="517">
        <v>443</v>
      </c>
      <c r="G460" s="518"/>
      <c r="H460" s="516"/>
    </row>
    <row r="461" spans="1:8">
      <c r="A461" s="505">
        <v>460</v>
      </c>
      <c r="B461" s="956"/>
      <c r="C461" s="958"/>
      <c r="D461" s="958"/>
      <c r="E461" s="957"/>
      <c r="F461" s="517">
        <v>444</v>
      </c>
      <c r="G461" s="518"/>
      <c r="H461" s="516"/>
    </row>
    <row r="462" spans="1:8">
      <c r="A462" s="505">
        <v>461</v>
      </c>
      <c r="B462" s="956"/>
      <c r="C462" s="958"/>
      <c r="D462" s="958"/>
      <c r="E462" s="957"/>
      <c r="F462" s="517">
        <v>445</v>
      </c>
      <c r="G462" s="518"/>
      <c r="H462" s="516"/>
    </row>
    <row r="463" spans="1:8">
      <c r="A463" s="505">
        <v>462</v>
      </c>
      <c r="B463" s="956"/>
      <c r="C463" s="958"/>
      <c r="D463" s="958"/>
      <c r="E463" s="957"/>
      <c r="F463" s="517">
        <v>446</v>
      </c>
      <c r="G463" s="518"/>
      <c r="H463" s="516"/>
    </row>
    <row r="464" spans="1:8">
      <c r="A464" s="505">
        <v>463</v>
      </c>
      <c r="B464" s="956"/>
      <c r="C464" s="958"/>
      <c r="D464" s="958"/>
      <c r="E464" s="957"/>
      <c r="F464" s="517">
        <v>447</v>
      </c>
      <c r="G464" s="518"/>
      <c r="H464" s="516"/>
    </row>
    <row r="465" spans="1:8">
      <c r="A465" s="505">
        <v>464</v>
      </c>
      <c r="B465" s="956"/>
      <c r="C465" s="958"/>
      <c r="D465" s="958"/>
      <c r="E465" s="957"/>
      <c r="F465" s="517">
        <v>448</v>
      </c>
      <c r="G465" s="518"/>
      <c r="H465" s="516"/>
    </row>
    <row r="466" spans="1:8">
      <c r="A466" s="505">
        <v>465</v>
      </c>
      <c r="B466" s="956"/>
      <c r="C466" s="958"/>
      <c r="D466" s="958"/>
      <c r="E466" s="957"/>
      <c r="F466" s="517">
        <v>449</v>
      </c>
      <c r="G466" s="518"/>
      <c r="H466" s="516"/>
    </row>
    <row r="467" spans="1:8">
      <c r="A467" s="505">
        <v>466</v>
      </c>
      <c r="B467" s="956"/>
      <c r="C467" s="958"/>
      <c r="D467" s="958"/>
      <c r="E467" s="957"/>
      <c r="F467" s="517">
        <v>450</v>
      </c>
      <c r="G467" s="518"/>
      <c r="H467" s="516"/>
    </row>
    <row r="468" spans="1:8">
      <c r="A468" s="505">
        <v>467</v>
      </c>
      <c r="B468" s="956"/>
      <c r="C468" s="958"/>
      <c r="D468" s="958"/>
      <c r="E468" s="957"/>
      <c r="F468" s="517">
        <v>451</v>
      </c>
      <c r="G468" s="518"/>
      <c r="H468" s="516"/>
    </row>
    <row r="469" spans="1:8">
      <c r="A469" s="505">
        <v>468</v>
      </c>
      <c r="B469" s="956"/>
      <c r="C469" s="958"/>
      <c r="D469" s="958"/>
      <c r="E469" s="957"/>
      <c r="F469" s="517">
        <v>452</v>
      </c>
      <c r="G469" s="518"/>
      <c r="H469" s="516"/>
    </row>
    <row r="470" spans="1:8">
      <c r="A470" s="505">
        <v>469</v>
      </c>
      <c r="B470" s="956"/>
      <c r="C470" s="958"/>
      <c r="D470" s="958"/>
      <c r="E470" s="957"/>
      <c r="F470" s="517">
        <v>453</v>
      </c>
      <c r="G470" s="518"/>
      <c r="H470" s="516"/>
    </row>
    <row r="471" spans="1:8">
      <c r="A471" s="505">
        <v>470</v>
      </c>
      <c r="B471" s="956"/>
      <c r="C471" s="958"/>
      <c r="D471" s="958"/>
      <c r="E471" s="957"/>
      <c r="F471" s="517">
        <v>454</v>
      </c>
      <c r="G471" s="518"/>
      <c r="H471" s="516"/>
    </row>
    <row r="472" spans="1:8">
      <c r="A472" s="505">
        <v>471</v>
      </c>
      <c r="B472" s="956"/>
      <c r="C472" s="958"/>
      <c r="D472" s="958"/>
      <c r="E472" s="957"/>
      <c r="F472" s="517">
        <v>455</v>
      </c>
      <c r="G472" s="541"/>
      <c r="H472" s="523"/>
    </row>
    <row r="473" spans="1:8">
      <c r="A473" s="505">
        <v>472</v>
      </c>
      <c r="B473" s="956"/>
      <c r="C473" s="958"/>
      <c r="D473" s="958"/>
      <c r="E473" s="957"/>
      <c r="F473" s="517">
        <v>456</v>
      </c>
      <c r="G473" s="541"/>
      <c r="H473" s="523"/>
    </row>
    <row r="474" spans="1:8">
      <c r="A474" s="505">
        <v>473</v>
      </c>
      <c r="B474" s="956"/>
      <c r="C474" s="958"/>
      <c r="D474" s="958"/>
      <c r="E474" s="957"/>
      <c r="F474" s="517">
        <v>457</v>
      </c>
      <c r="G474" s="541"/>
      <c r="H474" s="523"/>
    </row>
    <row r="475" spans="1:8">
      <c r="A475" s="505">
        <v>474</v>
      </c>
      <c r="B475" s="956"/>
      <c r="C475" s="958"/>
      <c r="D475" s="958"/>
      <c r="E475" s="957"/>
      <c r="F475" s="517">
        <v>458</v>
      </c>
      <c r="G475" s="541"/>
      <c r="H475" s="523"/>
    </row>
    <row r="476" spans="1:8">
      <c r="A476" s="505">
        <v>475</v>
      </c>
      <c r="B476" s="956"/>
      <c r="C476" s="958"/>
      <c r="D476" s="958"/>
      <c r="E476" s="957"/>
      <c r="F476" s="517">
        <v>459</v>
      </c>
      <c r="G476" s="541"/>
      <c r="H476" s="523"/>
    </row>
    <row r="477" spans="1:8">
      <c r="A477" s="505">
        <v>476</v>
      </c>
      <c r="B477" s="956"/>
      <c r="C477" s="958"/>
      <c r="D477" s="958"/>
      <c r="E477" s="957"/>
      <c r="F477" s="517">
        <v>460</v>
      </c>
      <c r="G477" s="541"/>
      <c r="H477" s="523"/>
    </row>
    <row r="478" spans="1:8">
      <c r="A478" s="505">
        <v>477</v>
      </c>
      <c r="B478" s="956"/>
      <c r="C478" s="958"/>
      <c r="D478" s="958"/>
      <c r="E478" s="957"/>
      <c r="F478" s="517">
        <v>461</v>
      </c>
      <c r="G478" s="541"/>
      <c r="H478" s="523"/>
    </row>
    <row r="479" spans="1:8">
      <c r="A479" s="505">
        <v>478</v>
      </c>
      <c r="B479" s="956"/>
      <c r="C479" s="958"/>
      <c r="D479" s="958"/>
      <c r="E479" s="957"/>
      <c r="F479" s="517">
        <v>462</v>
      </c>
      <c r="G479" s="541"/>
      <c r="H479" s="523"/>
    </row>
    <row r="480" spans="1:8">
      <c r="A480" s="505">
        <v>479</v>
      </c>
      <c r="B480" s="956"/>
      <c r="C480" s="958"/>
      <c r="D480" s="958"/>
      <c r="E480" s="957"/>
      <c r="F480" s="517">
        <v>463</v>
      </c>
      <c r="G480" s="541"/>
      <c r="H480" s="523"/>
    </row>
    <row r="481" spans="1:8">
      <c r="A481" s="505">
        <v>480</v>
      </c>
      <c r="B481" s="956"/>
      <c r="C481" s="958"/>
      <c r="D481" s="958"/>
      <c r="E481" s="957"/>
      <c r="F481" s="517">
        <v>464</v>
      </c>
      <c r="G481" s="541"/>
      <c r="H481" s="523"/>
    </row>
    <row r="482" spans="1:8">
      <c r="A482" s="505">
        <v>481</v>
      </c>
      <c r="B482" s="956"/>
      <c r="C482" s="958"/>
      <c r="D482" s="958"/>
      <c r="E482" s="957"/>
      <c r="F482" s="517">
        <v>465</v>
      </c>
      <c r="G482" s="541"/>
      <c r="H482" s="523"/>
    </row>
    <row r="483" spans="1:8">
      <c r="A483" s="505">
        <v>482</v>
      </c>
      <c r="B483" s="956"/>
      <c r="C483" s="958"/>
      <c r="D483" s="958"/>
      <c r="E483" s="957"/>
      <c r="F483" s="517">
        <v>466</v>
      </c>
      <c r="G483" s="541"/>
      <c r="H483" s="523"/>
    </row>
    <row r="484" spans="1:8">
      <c r="A484" s="505">
        <v>483</v>
      </c>
      <c r="B484" s="956"/>
      <c r="C484" s="958"/>
      <c r="D484" s="958"/>
      <c r="E484" s="957"/>
      <c r="F484" s="517">
        <v>467</v>
      </c>
      <c r="G484" s="541"/>
      <c r="H484" s="523"/>
    </row>
    <row r="485" spans="1:8">
      <c r="A485" s="505">
        <v>484</v>
      </c>
      <c r="B485" s="956"/>
      <c r="C485" s="958"/>
      <c r="D485" s="958"/>
      <c r="E485" s="957"/>
      <c r="F485" s="517">
        <v>468</v>
      </c>
      <c r="G485" s="541"/>
      <c r="H485" s="523"/>
    </row>
    <row r="486" spans="1:8">
      <c r="A486" s="505">
        <v>485</v>
      </c>
      <c r="B486" s="956"/>
      <c r="C486" s="958"/>
      <c r="D486" s="958"/>
      <c r="E486" s="957"/>
      <c r="F486" s="517">
        <v>469</v>
      </c>
      <c r="G486" s="541"/>
      <c r="H486" s="523"/>
    </row>
    <row r="487" spans="1:8">
      <c r="A487" s="505">
        <v>486</v>
      </c>
      <c r="B487" s="956"/>
      <c r="C487" s="958"/>
      <c r="D487" s="958"/>
      <c r="E487" s="957"/>
      <c r="F487" s="510">
        <v>470</v>
      </c>
      <c r="G487" s="541"/>
      <c r="H487" s="523"/>
    </row>
    <row r="488" spans="1:8">
      <c r="A488" s="505">
        <v>487</v>
      </c>
      <c r="B488" s="956"/>
      <c r="C488" s="958"/>
      <c r="D488" s="958"/>
      <c r="E488" s="957"/>
      <c r="F488" s="510">
        <v>471</v>
      </c>
      <c r="G488" s="541"/>
      <c r="H488" s="523"/>
    </row>
    <row r="489" spans="1:8">
      <c r="A489" s="505">
        <v>488</v>
      </c>
      <c r="B489" s="956"/>
      <c r="C489" s="958"/>
      <c r="D489" s="958"/>
      <c r="E489" s="957"/>
      <c r="F489" s="510">
        <v>472</v>
      </c>
      <c r="G489" s="541"/>
      <c r="H489" s="523"/>
    </row>
    <row r="490" spans="1:8">
      <c r="A490" s="505">
        <v>489</v>
      </c>
      <c r="B490" s="956"/>
      <c r="C490" s="958"/>
      <c r="D490" s="958"/>
      <c r="E490" s="957"/>
      <c r="F490" s="510">
        <v>473</v>
      </c>
      <c r="G490" s="541"/>
      <c r="H490" s="523"/>
    </row>
    <row r="491" spans="1:8">
      <c r="A491" s="505">
        <v>490</v>
      </c>
      <c r="B491" s="956"/>
      <c r="C491" s="958"/>
      <c r="D491" s="958"/>
      <c r="E491" s="957"/>
      <c r="F491" s="510">
        <v>474</v>
      </c>
      <c r="G491" s="541"/>
      <c r="H491" s="523"/>
    </row>
    <row r="492" spans="1:8">
      <c r="A492" s="505">
        <v>491</v>
      </c>
      <c r="B492" s="956"/>
      <c r="C492" s="958"/>
      <c r="D492" s="958"/>
      <c r="E492" s="957"/>
      <c r="F492" s="510">
        <v>475</v>
      </c>
      <c r="G492" s="541"/>
      <c r="H492" s="523"/>
    </row>
    <row r="493" spans="1:8">
      <c r="A493" s="505">
        <v>492</v>
      </c>
      <c r="B493" s="956"/>
      <c r="C493" s="958"/>
      <c r="D493" s="958"/>
      <c r="E493" s="957"/>
      <c r="F493" s="510">
        <v>476</v>
      </c>
      <c r="G493" s="541"/>
      <c r="H493" s="523"/>
    </row>
    <row r="494" spans="1:8">
      <c r="A494" s="505">
        <v>493</v>
      </c>
      <c r="B494" s="956"/>
      <c r="C494" s="958"/>
      <c r="D494" s="958"/>
      <c r="E494" s="957"/>
      <c r="F494" s="510">
        <v>477</v>
      </c>
      <c r="G494" s="541"/>
      <c r="H494" s="523"/>
    </row>
    <row r="495" spans="1:8">
      <c r="A495" s="505">
        <v>494</v>
      </c>
      <c r="B495" s="956"/>
      <c r="C495" s="958"/>
      <c r="D495" s="958"/>
      <c r="E495" s="957"/>
      <c r="F495" s="510">
        <v>478</v>
      </c>
      <c r="G495" s="541"/>
      <c r="H495" s="523"/>
    </row>
    <row r="496" spans="1:8">
      <c r="A496" s="505">
        <v>495</v>
      </c>
      <c r="B496" s="956"/>
      <c r="C496" s="958"/>
      <c r="D496" s="958"/>
      <c r="E496" s="957"/>
      <c r="F496" s="510">
        <v>479</v>
      </c>
      <c r="G496" s="541"/>
      <c r="H496" s="523"/>
    </row>
    <row r="497" spans="1:8">
      <c r="A497" s="505">
        <v>496</v>
      </c>
      <c r="B497" s="956"/>
      <c r="C497" s="958"/>
      <c r="D497" s="958"/>
      <c r="E497" s="957"/>
      <c r="F497" s="510">
        <v>480</v>
      </c>
      <c r="G497" s="541"/>
      <c r="H497" s="523"/>
    </row>
    <row r="498" spans="1:8">
      <c r="A498" s="505">
        <v>497</v>
      </c>
      <c r="B498" s="956"/>
      <c r="C498" s="958"/>
      <c r="D498" s="958"/>
      <c r="E498" s="957"/>
      <c r="F498" s="510">
        <v>481</v>
      </c>
      <c r="G498" s="541"/>
      <c r="H498" s="523"/>
    </row>
    <row r="499" spans="1:8">
      <c r="A499" s="505">
        <v>498</v>
      </c>
      <c r="B499" s="956"/>
      <c r="C499" s="958"/>
      <c r="D499" s="958"/>
      <c r="E499" s="957"/>
      <c r="F499" s="510">
        <v>482</v>
      </c>
      <c r="G499" s="541"/>
      <c r="H499" s="523"/>
    </row>
    <row r="500" spans="1:8">
      <c r="A500" s="505">
        <v>499</v>
      </c>
      <c r="B500" s="956"/>
      <c r="C500" s="958"/>
      <c r="D500" s="958"/>
      <c r="E500" s="957"/>
      <c r="F500" s="510">
        <v>483</v>
      </c>
      <c r="G500" s="541"/>
      <c r="H500" s="523"/>
    </row>
    <row r="501" spans="1:8">
      <c r="A501" s="505">
        <v>500</v>
      </c>
      <c r="B501" s="956"/>
      <c r="C501" s="958"/>
      <c r="D501" s="958"/>
      <c r="E501" s="957"/>
      <c r="F501" s="510">
        <v>484</v>
      </c>
      <c r="G501" s="541"/>
      <c r="H501" s="523"/>
    </row>
    <row r="502" spans="1:8">
      <c r="A502" s="505">
        <v>501</v>
      </c>
      <c r="B502" s="956"/>
      <c r="C502" s="958"/>
      <c r="D502" s="958"/>
      <c r="E502" s="957"/>
      <c r="F502" s="510">
        <v>485</v>
      </c>
      <c r="G502" s="541"/>
      <c r="H502" s="523"/>
    </row>
    <row r="503" spans="1:8">
      <c r="A503" s="505">
        <v>502</v>
      </c>
      <c r="B503" s="956"/>
      <c r="C503" s="958"/>
      <c r="D503" s="958"/>
      <c r="E503" s="957"/>
      <c r="F503" s="510">
        <v>486</v>
      </c>
      <c r="G503" s="541"/>
      <c r="H503" s="523"/>
    </row>
    <row r="504" spans="1:8">
      <c r="A504" s="505">
        <v>503</v>
      </c>
      <c r="B504" s="956"/>
      <c r="C504" s="958"/>
      <c r="D504" s="958"/>
      <c r="E504" s="957"/>
      <c r="F504" s="510">
        <v>487</v>
      </c>
      <c r="G504" s="541"/>
      <c r="H504" s="523"/>
    </row>
    <row r="505" spans="1:8">
      <c r="A505" s="505">
        <v>504</v>
      </c>
      <c r="B505" s="956"/>
      <c r="C505" s="958"/>
      <c r="D505" s="958"/>
      <c r="E505" s="957"/>
      <c r="F505" s="510">
        <v>488</v>
      </c>
      <c r="G505" s="541"/>
      <c r="H505" s="523"/>
    </row>
    <row r="506" spans="1:8">
      <c r="A506" s="505">
        <v>505</v>
      </c>
      <c r="B506" s="956"/>
      <c r="C506" s="958"/>
      <c r="D506" s="958"/>
      <c r="E506" s="957"/>
      <c r="F506" s="510">
        <v>489</v>
      </c>
      <c r="G506" s="541"/>
      <c r="H506" s="523"/>
    </row>
    <row r="507" spans="1:8">
      <c r="A507" s="505">
        <v>506</v>
      </c>
      <c r="B507" s="956"/>
      <c r="C507" s="958"/>
      <c r="D507" s="958"/>
      <c r="E507" s="957"/>
      <c r="F507" s="510">
        <v>490</v>
      </c>
      <c r="G507" s="541"/>
      <c r="H507" s="523"/>
    </row>
    <row r="508" spans="1:8">
      <c r="A508" s="505">
        <v>507</v>
      </c>
      <c r="B508" s="956"/>
      <c r="C508" s="958"/>
      <c r="D508" s="958"/>
      <c r="E508" s="957"/>
      <c r="F508" s="510">
        <v>491</v>
      </c>
      <c r="G508" s="541"/>
      <c r="H508" s="523"/>
    </row>
    <row r="509" spans="1:8">
      <c r="A509" s="505">
        <v>508</v>
      </c>
      <c r="B509" s="956"/>
      <c r="C509" s="958"/>
      <c r="D509" s="958"/>
      <c r="E509" s="957"/>
      <c r="F509" s="510">
        <v>492</v>
      </c>
      <c r="G509" s="541"/>
      <c r="H509" s="523"/>
    </row>
    <row r="510" spans="1:8">
      <c r="A510" s="505">
        <v>509</v>
      </c>
      <c r="B510" s="956"/>
      <c r="C510" s="958"/>
      <c r="D510" s="958"/>
      <c r="E510" s="957"/>
      <c r="F510" s="510">
        <v>493</v>
      </c>
      <c r="G510" s="541"/>
      <c r="H510" s="523"/>
    </row>
    <row r="511" spans="1:8">
      <c r="A511" s="505">
        <v>510</v>
      </c>
      <c r="B511" s="956"/>
      <c r="C511" s="958"/>
      <c r="D511" s="958"/>
      <c r="E511" s="957"/>
      <c r="F511" s="510">
        <v>494</v>
      </c>
      <c r="G511" s="541"/>
      <c r="H511" s="523"/>
    </row>
    <row r="512" spans="1:8">
      <c r="A512" s="505">
        <v>511</v>
      </c>
      <c r="B512" s="956"/>
      <c r="C512" s="958"/>
      <c r="D512" s="958"/>
      <c r="E512" s="957"/>
      <c r="F512" s="510">
        <v>495</v>
      </c>
      <c r="G512" s="541"/>
      <c r="H512" s="523"/>
    </row>
    <row r="513" spans="1:8">
      <c r="A513" s="505">
        <v>512</v>
      </c>
      <c r="B513" s="956"/>
      <c r="C513" s="958"/>
      <c r="D513" s="958"/>
      <c r="E513" s="957"/>
      <c r="F513" s="510">
        <v>496</v>
      </c>
      <c r="G513" s="541"/>
      <c r="H513" s="523"/>
    </row>
    <row r="514" spans="1:8">
      <c r="A514" s="505">
        <v>513</v>
      </c>
      <c r="B514" s="956"/>
      <c r="C514" s="958"/>
      <c r="D514" s="958"/>
      <c r="E514" s="957"/>
      <c r="F514" s="510">
        <v>497</v>
      </c>
      <c r="G514" s="541"/>
      <c r="H514" s="523"/>
    </row>
    <row r="515" spans="1:8">
      <c r="A515" s="505">
        <v>514</v>
      </c>
      <c r="B515" s="956"/>
      <c r="C515" s="958"/>
      <c r="D515" s="958"/>
      <c r="E515" s="957"/>
      <c r="F515" s="510">
        <v>498</v>
      </c>
      <c r="G515" s="541"/>
      <c r="H515" s="523"/>
    </row>
    <row r="516" spans="1:8">
      <c r="A516" s="505">
        <v>515</v>
      </c>
      <c r="B516" s="956"/>
      <c r="C516" s="958"/>
      <c r="D516" s="958"/>
      <c r="E516" s="957"/>
      <c r="F516" s="510">
        <v>499</v>
      </c>
      <c r="G516" s="541"/>
      <c r="H516" s="523"/>
    </row>
    <row r="517" spans="1:8">
      <c r="A517" s="505">
        <v>516</v>
      </c>
      <c r="B517" s="956"/>
      <c r="C517" s="958"/>
      <c r="D517" s="958"/>
      <c r="E517" s="957"/>
      <c r="F517" s="510">
        <v>500</v>
      </c>
      <c r="G517" s="541"/>
      <c r="H517" s="523"/>
    </row>
    <row r="518" spans="1:8">
      <c r="A518" s="505">
        <v>517</v>
      </c>
      <c r="B518" s="956"/>
      <c r="C518" s="958"/>
      <c r="D518" s="958"/>
      <c r="E518" s="957"/>
      <c r="F518" s="510">
        <v>501</v>
      </c>
      <c r="G518" s="541"/>
      <c r="H518" s="523"/>
    </row>
    <row r="519" spans="1:8">
      <c r="A519" s="505">
        <v>518</v>
      </c>
      <c r="B519" s="956"/>
      <c r="C519" s="958"/>
      <c r="D519" s="958"/>
      <c r="E519" s="957"/>
      <c r="F519" s="510">
        <v>502</v>
      </c>
      <c r="G519" s="541"/>
      <c r="H519" s="523"/>
    </row>
    <row r="520" spans="1:8">
      <c r="A520" s="505">
        <v>519</v>
      </c>
      <c r="B520" s="956"/>
      <c r="C520" s="958"/>
      <c r="D520" s="958"/>
      <c r="E520" s="957"/>
      <c r="F520" s="510">
        <v>503</v>
      </c>
      <c r="G520" s="541"/>
      <c r="H520" s="523"/>
    </row>
    <row r="521" spans="1:8">
      <c r="A521" s="505">
        <v>520</v>
      </c>
      <c r="B521" s="956"/>
      <c r="C521" s="958"/>
      <c r="D521" s="958"/>
      <c r="E521" s="957"/>
      <c r="F521" s="510">
        <v>504</v>
      </c>
      <c r="G521" s="541"/>
      <c r="H521" s="523"/>
    </row>
    <row r="522" spans="1:8">
      <c r="A522" s="505">
        <v>521</v>
      </c>
      <c r="B522" s="956"/>
      <c r="C522" s="958"/>
      <c r="D522" s="958"/>
      <c r="E522" s="957"/>
      <c r="F522" s="510">
        <v>505</v>
      </c>
      <c r="G522" s="541"/>
      <c r="H522" s="523"/>
    </row>
    <row r="523" spans="1:8">
      <c r="A523" s="505">
        <v>522</v>
      </c>
      <c r="B523" s="956"/>
      <c r="C523" s="958"/>
      <c r="D523" s="958"/>
      <c r="E523" s="957"/>
      <c r="F523" s="510">
        <v>506</v>
      </c>
      <c r="G523" s="541"/>
      <c r="H523" s="523"/>
    </row>
    <row r="524" spans="1:8">
      <c r="A524" s="505">
        <v>523</v>
      </c>
      <c r="B524" s="956"/>
      <c r="C524" s="958"/>
      <c r="D524" s="958"/>
      <c r="E524" s="957"/>
      <c r="F524" s="510">
        <v>507</v>
      </c>
      <c r="G524" s="541"/>
      <c r="H524" s="523"/>
    </row>
    <row r="525" spans="1:8">
      <c r="A525" s="505">
        <v>524</v>
      </c>
      <c r="B525" s="956"/>
      <c r="C525" s="958"/>
      <c r="D525" s="958"/>
      <c r="E525" s="957"/>
      <c r="F525" s="510">
        <v>508</v>
      </c>
      <c r="G525" s="541"/>
      <c r="H525" s="523"/>
    </row>
    <row r="526" spans="1:8">
      <c r="A526" s="505">
        <v>525</v>
      </c>
      <c r="B526" s="956"/>
      <c r="C526" s="958"/>
      <c r="D526" s="958"/>
      <c r="E526" s="957"/>
      <c r="F526" s="510">
        <v>509</v>
      </c>
      <c r="G526" s="541"/>
      <c r="H526" s="523"/>
    </row>
    <row r="527" spans="1:8">
      <c r="A527" s="505">
        <v>526</v>
      </c>
      <c r="B527" s="956"/>
      <c r="C527" s="958"/>
      <c r="D527" s="958"/>
      <c r="E527" s="957"/>
      <c r="F527" s="510">
        <v>510</v>
      </c>
      <c r="G527" s="541"/>
      <c r="H527" s="523"/>
    </row>
    <row r="528" spans="1:8">
      <c r="A528" s="505">
        <v>527</v>
      </c>
      <c r="B528" s="956"/>
      <c r="C528" s="958"/>
      <c r="D528" s="958"/>
      <c r="E528" s="957"/>
      <c r="F528" s="510">
        <v>511</v>
      </c>
      <c r="G528" s="541"/>
      <c r="H528" s="523"/>
    </row>
    <row r="529" spans="1:8">
      <c r="A529" s="505">
        <v>528</v>
      </c>
      <c r="B529" s="956"/>
      <c r="C529" s="958"/>
      <c r="D529" s="958"/>
      <c r="E529" s="957"/>
      <c r="F529" s="510">
        <v>512</v>
      </c>
      <c r="G529" s="541"/>
      <c r="H529" s="523"/>
    </row>
    <row r="530" spans="1:8">
      <c r="A530" s="505">
        <v>529</v>
      </c>
      <c r="B530" s="956"/>
      <c r="C530" s="958"/>
      <c r="D530" s="958"/>
      <c r="E530" s="957"/>
      <c r="F530" s="510">
        <v>513</v>
      </c>
      <c r="G530" s="541"/>
      <c r="H530" s="523"/>
    </row>
    <row r="531" spans="1:8">
      <c r="A531" s="505">
        <v>530</v>
      </c>
      <c r="B531" s="956"/>
      <c r="C531" s="958"/>
      <c r="D531" s="958"/>
      <c r="E531" s="957"/>
      <c r="F531" s="510">
        <v>514</v>
      </c>
      <c r="G531" s="541"/>
      <c r="H531" s="523"/>
    </row>
    <row r="532" spans="1:8">
      <c r="A532" s="505">
        <v>531</v>
      </c>
      <c r="B532" s="956"/>
      <c r="C532" s="958"/>
      <c r="D532" s="958"/>
      <c r="E532" s="957"/>
      <c r="F532" s="510">
        <v>515</v>
      </c>
      <c r="G532" s="541"/>
      <c r="H532" s="523"/>
    </row>
    <row r="533" spans="1:8">
      <c r="A533" s="505">
        <v>532</v>
      </c>
      <c r="B533" s="956"/>
      <c r="C533" s="958"/>
      <c r="D533" s="958"/>
      <c r="E533" s="957"/>
      <c r="F533" s="510">
        <v>516</v>
      </c>
      <c r="G533" s="541"/>
      <c r="H533" s="523"/>
    </row>
    <row r="534" spans="1:8">
      <c r="A534" s="505">
        <v>533</v>
      </c>
      <c r="B534" s="956"/>
      <c r="C534" s="958"/>
      <c r="D534" s="958"/>
      <c r="E534" s="957"/>
      <c r="F534" s="510">
        <v>517</v>
      </c>
      <c r="G534" s="541"/>
      <c r="H534" s="523"/>
    </row>
    <row r="535" spans="1:8">
      <c r="A535" s="505">
        <v>534</v>
      </c>
      <c r="B535" s="956"/>
      <c r="C535" s="958"/>
      <c r="D535" s="958"/>
      <c r="E535" s="957"/>
      <c r="F535" s="510">
        <v>518</v>
      </c>
      <c r="G535" s="541"/>
      <c r="H535" s="523"/>
    </row>
    <row r="536" spans="1:8">
      <c r="A536" s="505">
        <v>535</v>
      </c>
      <c r="B536" s="956"/>
      <c r="C536" s="958"/>
      <c r="D536" s="958"/>
      <c r="E536" s="957"/>
      <c r="F536" s="510">
        <v>519</v>
      </c>
      <c r="G536" s="541"/>
      <c r="H536" s="523"/>
    </row>
    <row r="537" spans="1:8">
      <c r="A537" s="505">
        <v>536</v>
      </c>
      <c r="B537" s="956"/>
      <c r="C537" s="958"/>
      <c r="D537" s="958"/>
      <c r="E537" s="957"/>
      <c r="F537" s="510">
        <v>520</v>
      </c>
      <c r="G537" s="541"/>
      <c r="H537" s="523"/>
    </row>
    <row r="538" spans="1:8">
      <c r="A538" s="505">
        <v>537</v>
      </c>
      <c r="B538" s="956"/>
      <c r="C538" s="958"/>
      <c r="D538" s="958"/>
      <c r="E538" s="957"/>
      <c r="F538" s="510">
        <v>521</v>
      </c>
      <c r="G538" s="541"/>
      <c r="H538" s="523"/>
    </row>
    <row r="539" spans="1:8">
      <c r="A539" s="505">
        <v>538</v>
      </c>
      <c r="B539" s="956"/>
      <c r="C539" s="958"/>
      <c r="D539" s="958"/>
      <c r="E539" s="957"/>
      <c r="F539" s="510">
        <v>522</v>
      </c>
      <c r="G539" s="541"/>
      <c r="H539" s="523"/>
    </row>
    <row r="540" spans="1:8">
      <c r="A540" s="505">
        <v>539</v>
      </c>
      <c r="B540" s="956"/>
      <c r="C540" s="958"/>
      <c r="D540" s="958"/>
      <c r="E540" s="957"/>
      <c r="F540" s="510">
        <v>523</v>
      </c>
      <c r="G540" s="541"/>
      <c r="H540" s="523"/>
    </row>
    <row r="541" spans="1:8">
      <c r="A541" s="505">
        <v>540</v>
      </c>
      <c r="B541" s="956"/>
      <c r="C541" s="958"/>
      <c r="D541" s="958"/>
      <c r="E541" s="957"/>
      <c r="F541" s="510">
        <v>524</v>
      </c>
      <c r="G541" s="541"/>
      <c r="H541" s="523"/>
    </row>
    <row r="542" spans="1:8">
      <c r="A542" s="505">
        <v>541</v>
      </c>
      <c r="B542" s="956"/>
      <c r="C542" s="958"/>
      <c r="D542" s="958"/>
      <c r="E542" s="957"/>
      <c r="F542" s="510">
        <v>525</v>
      </c>
      <c r="G542" s="541"/>
      <c r="H542" s="523"/>
    </row>
    <row r="543" spans="1:8">
      <c r="A543" s="505">
        <v>542</v>
      </c>
      <c r="B543" s="956"/>
      <c r="C543" s="958"/>
      <c r="D543" s="958"/>
      <c r="E543" s="957"/>
      <c r="F543" s="510">
        <v>526</v>
      </c>
      <c r="G543" s="541"/>
      <c r="H543" s="523"/>
    </row>
    <row r="544" spans="1:8">
      <c r="A544" s="505">
        <v>543</v>
      </c>
      <c r="B544" s="956"/>
      <c r="C544" s="958"/>
      <c r="D544" s="958"/>
      <c r="E544" s="957"/>
      <c r="F544" s="510">
        <v>527</v>
      </c>
      <c r="G544" s="541"/>
      <c r="H544" s="523"/>
    </row>
    <row r="545" spans="1:8">
      <c r="A545" s="505">
        <v>544</v>
      </c>
      <c r="B545" s="956"/>
      <c r="C545" s="958"/>
      <c r="D545" s="958"/>
      <c r="E545" s="957"/>
      <c r="F545" s="510">
        <v>528</v>
      </c>
      <c r="G545" s="541"/>
      <c r="H545" s="523"/>
    </row>
    <row r="546" spans="1:8">
      <c r="A546" s="505">
        <v>545</v>
      </c>
      <c r="B546" s="956"/>
      <c r="C546" s="958"/>
      <c r="D546" s="958"/>
      <c r="E546" s="957"/>
      <c r="F546" s="510">
        <v>529</v>
      </c>
      <c r="G546" s="541"/>
      <c r="H546" s="523"/>
    </row>
    <row r="547" spans="1:8">
      <c r="A547" s="505">
        <v>546</v>
      </c>
      <c r="B547" s="956"/>
      <c r="C547" s="958"/>
      <c r="D547" s="958"/>
      <c r="E547" s="957"/>
      <c r="F547" s="510">
        <v>530</v>
      </c>
      <c r="G547" s="541"/>
      <c r="H547" s="523"/>
    </row>
    <row r="548" spans="1:8">
      <c r="A548" s="505">
        <v>547</v>
      </c>
      <c r="B548" s="956"/>
      <c r="C548" s="958"/>
      <c r="D548" s="958"/>
      <c r="E548" s="957"/>
      <c r="F548" s="510">
        <v>531</v>
      </c>
      <c r="G548" s="541"/>
      <c r="H548" s="523"/>
    </row>
    <row r="549" spans="1:8">
      <c r="A549" s="505">
        <v>548</v>
      </c>
      <c r="B549" s="956"/>
      <c r="C549" s="958"/>
      <c r="D549" s="958"/>
      <c r="E549" s="957"/>
      <c r="F549" s="510">
        <v>532</v>
      </c>
      <c r="G549" s="541"/>
      <c r="H549" s="523"/>
    </row>
    <row r="550" spans="1:8">
      <c r="A550" s="505">
        <v>549</v>
      </c>
      <c r="B550" s="956"/>
      <c r="C550" s="958"/>
      <c r="D550" s="958"/>
      <c r="E550" s="957"/>
      <c r="F550" s="510">
        <v>533</v>
      </c>
      <c r="G550" s="541"/>
      <c r="H550" s="523"/>
    </row>
    <row r="551" spans="1:8">
      <c r="A551" s="505">
        <v>550</v>
      </c>
      <c r="B551" s="956"/>
      <c r="C551" s="958"/>
      <c r="D551" s="958"/>
      <c r="E551" s="957"/>
      <c r="F551" s="510">
        <v>534</v>
      </c>
      <c r="G551" s="541"/>
      <c r="H551" s="523"/>
    </row>
    <row r="552" spans="1:8">
      <c r="A552" s="505">
        <v>551</v>
      </c>
      <c r="B552" s="956"/>
      <c r="C552" s="958"/>
      <c r="D552" s="958"/>
      <c r="E552" s="957"/>
      <c r="F552" s="510">
        <v>535</v>
      </c>
      <c r="G552" s="541"/>
      <c r="H552" s="523"/>
    </row>
    <row r="553" spans="1:8">
      <c r="A553" s="505">
        <v>552</v>
      </c>
      <c r="B553" s="956"/>
      <c r="C553" s="958"/>
      <c r="D553" s="958"/>
      <c r="E553" s="957"/>
      <c r="F553" s="510">
        <v>536</v>
      </c>
      <c r="G553" s="541"/>
      <c r="H553" s="523"/>
    </row>
    <row r="554" spans="1:8">
      <c r="A554" s="505">
        <v>553</v>
      </c>
      <c r="B554" s="956"/>
      <c r="C554" s="958"/>
      <c r="D554" s="958"/>
      <c r="E554" s="957"/>
      <c r="F554" s="510">
        <v>537</v>
      </c>
      <c r="G554" s="541"/>
      <c r="H554" s="523"/>
    </row>
    <row r="555" spans="1:8">
      <c r="A555" s="505">
        <v>554</v>
      </c>
      <c r="B555" s="956"/>
      <c r="C555" s="958"/>
      <c r="D555" s="958"/>
      <c r="E555" s="957"/>
      <c r="F555" s="510">
        <v>538</v>
      </c>
      <c r="G555" s="541"/>
      <c r="H555" s="523"/>
    </row>
    <row r="556" spans="1:8">
      <c r="A556" s="505">
        <v>555</v>
      </c>
      <c r="B556" s="956"/>
      <c r="C556" s="958"/>
      <c r="D556" s="958"/>
      <c r="E556" s="957"/>
      <c r="F556" s="510">
        <v>539</v>
      </c>
      <c r="G556" s="541"/>
      <c r="H556" s="523"/>
    </row>
    <row r="557" spans="1:8">
      <c r="A557" s="505">
        <v>556</v>
      </c>
      <c r="B557" s="956"/>
      <c r="C557" s="958"/>
      <c r="D557" s="958"/>
      <c r="E557" s="957"/>
      <c r="F557" s="510">
        <v>540</v>
      </c>
      <c r="G557" s="541"/>
      <c r="H557" s="523"/>
    </row>
    <row r="558" spans="1:8">
      <c r="A558" s="505">
        <v>557</v>
      </c>
      <c r="B558" s="956"/>
      <c r="C558" s="958"/>
      <c r="D558" s="958"/>
      <c r="E558" s="957"/>
      <c r="F558" s="510">
        <v>541</v>
      </c>
      <c r="G558" s="541"/>
      <c r="H558" s="523"/>
    </row>
    <row r="559" spans="1:8">
      <c r="A559" s="505">
        <v>558</v>
      </c>
      <c r="B559" s="956"/>
      <c r="C559" s="958"/>
      <c r="D559" s="958"/>
      <c r="E559" s="957"/>
      <c r="F559" s="510">
        <v>542</v>
      </c>
      <c r="G559" s="541"/>
      <c r="H559" s="523"/>
    </row>
    <row r="560" spans="1:8">
      <c r="A560" s="505">
        <v>559</v>
      </c>
      <c r="B560" s="956"/>
      <c r="C560" s="958"/>
      <c r="D560" s="958"/>
      <c r="E560" s="957"/>
      <c r="F560" s="510">
        <v>543</v>
      </c>
      <c r="G560" s="541"/>
      <c r="H560" s="523"/>
    </row>
    <row r="561" spans="1:8">
      <c r="A561" s="505">
        <v>560</v>
      </c>
      <c r="B561" s="956"/>
      <c r="C561" s="958"/>
      <c r="D561" s="958"/>
      <c r="E561" s="957"/>
      <c r="F561" s="510">
        <v>544</v>
      </c>
      <c r="G561" s="541"/>
      <c r="H561" s="523"/>
    </row>
    <row r="562" spans="1:8">
      <c r="A562" s="505">
        <v>561</v>
      </c>
      <c r="B562" s="956"/>
      <c r="C562" s="958"/>
      <c r="D562" s="958"/>
      <c r="E562" s="957"/>
      <c r="F562" s="510">
        <v>545</v>
      </c>
      <c r="G562" s="541"/>
      <c r="H562" s="523"/>
    </row>
    <row r="563" spans="1:8">
      <c r="A563" s="505">
        <v>562</v>
      </c>
      <c r="B563" s="956"/>
      <c r="C563" s="958"/>
      <c r="D563" s="958"/>
      <c r="E563" s="957"/>
      <c r="F563" s="510">
        <v>546</v>
      </c>
      <c r="G563" s="541"/>
      <c r="H563" s="523"/>
    </row>
    <row r="564" spans="1:8">
      <c r="A564" s="505">
        <v>563</v>
      </c>
      <c r="B564" s="956"/>
      <c r="C564" s="958"/>
      <c r="D564" s="958"/>
      <c r="E564" s="957"/>
      <c r="F564" s="510">
        <v>547</v>
      </c>
      <c r="G564" s="541"/>
      <c r="H564" s="523"/>
    </row>
    <row r="565" spans="1:8">
      <c r="A565" s="505">
        <v>564</v>
      </c>
      <c r="B565" s="956"/>
      <c r="C565" s="958"/>
      <c r="D565" s="958"/>
      <c r="E565" s="957"/>
      <c r="F565" s="510">
        <v>548</v>
      </c>
      <c r="G565" s="541"/>
      <c r="H565" s="523"/>
    </row>
    <row r="566" spans="1:8">
      <c r="A566" s="505">
        <v>565</v>
      </c>
      <c r="B566" s="956"/>
      <c r="C566" s="958"/>
      <c r="D566" s="958"/>
      <c r="E566" s="957"/>
      <c r="F566" s="510">
        <v>549</v>
      </c>
      <c r="G566" s="541"/>
      <c r="H566" s="523"/>
    </row>
    <row r="567" spans="1:8">
      <c r="A567" s="505">
        <v>566</v>
      </c>
      <c r="B567" s="956"/>
      <c r="C567" s="958"/>
      <c r="D567" s="958"/>
      <c r="E567" s="957"/>
      <c r="F567" s="510">
        <v>550</v>
      </c>
      <c r="G567" s="541"/>
      <c r="H567" s="523"/>
    </row>
    <row r="568" spans="1:8">
      <c r="A568" s="505">
        <v>567</v>
      </c>
      <c r="B568" s="956"/>
      <c r="C568" s="958"/>
      <c r="D568" s="958"/>
      <c r="E568" s="957"/>
      <c r="F568" s="510">
        <v>551</v>
      </c>
      <c r="G568" s="541"/>
      <c r="H568" s="523"/>
    </row>
    <row r="569" spans="1:8">
      <c r="A569" s="505">
        <v>568</v>
      </c>
      <c r="B569" s="956"/>
      <c r="C569" s="958"/>
      <c r="D569" s="958"/>
      <c r="E569" s="957"/>
      <c r="F569" s="510">
        <v>552</v>
      </c>
      <c r="G569" s="541"/>
      <c r="H569" s="523"/>
    </row>
    <row r="570" spans="1:8">
      <c r="A570" s="505">
        <v>569</v>
      </c>
      <c r="B570" s="956"/>
      <c r="C570" s="958"/>
      <c r="D570" s="958"/>
      <c r="E570" s="957"/>
      <c r="F570" s="510">
        <v>553</v>
      </c>
      <c r="G570" s="541"/>
      <c r="H570" s="523"/>
    </row>
    <row r="571" spans="1:8">
      <c r="A571" s="505">
        <v>570</v>
      </c>
      <c r="B571" s="956"/>
      <c r="C571" s="958"/>
      <c r="D571" s="958"/>
      <c r="E571" s="957"/>
      <c r="F571" s="510">
        <v>554</v>
      </c>
      <c r="G571" s="541"/>
      <c r="H571" s="523"/>
    </row>
    <row r="572" spans="1:8">
      <c r="A572" s="505">
        <v>571</v>
      </c>
      <c r="B572" s="956"/>
      <c r="C572" s="958"/>
      <c r="D572" s="958"/>
      <c r="E572" s="957"/>
      <c r="F572" s="510">
        <v>555</v>
      </c>
      <c r="G572" s="541"/>
      <c r="H572" s="523"/>
    </row>
    <row r="573" spans="1:8">
      <c r="A573" s="505">
        <v>572</v>
      </c>
      <c r="B573" s="956"/>
      <c r="C573" s="958"/>
      <c r="D573" s="958"/>
      <c r="E573" s="957"/>
      <c r="F573" s="510">
        <v>556</v>
      </c>
      <c r="G573" s="541"/>
      <c r="H573" s="523"/>
    </row>
    <row r="574" spans="1:8">
      <c r="A574" s="505">
        <v>573</v>
      </c>
      <c r="B574" s="956"/>
      <c r="C574" s="958"/>
      <c r="D574" s="958"/>
      <c r="E574" s="957"/>
      <c r="F574" s="510">
        <v>557</v>
      </c>
      <c r="G574" s="541"/>
      <c r="H574" s="523"/>
    </row>
    <row r="575" spans="1:8">
      <c r="A575" s="505">
        <v>574</v>
      </c>
      <c r="B575" s="956"/>
      <c r="C575" s="958"/>
      <c r="D575" s="958"/>
      <c r="E575" s="957"/>
      <c r="F575" s="510">
        <v>558</v>
      </c>
      <c r="G575" s="541"/>
      <c r="H575" s="523"/>
    </row>
    <row r="576" spans="1:8">
      <c r="A576" s="505">
        <v>575</v>
      </c>
      <c r="B576" s="956"/>
      <c r="C576" s="958"/>
      <c r="D576" s="958"/>
      <c r="E576" s="957"/>
      <c r="F576" s="510">
        <v>559</v>
      </c>
      <c r="G576" s="541"/>
      <c r="H576" s="523"/>
    </row>
    <row r="577" spans="1:8">
      <c r="A577" s="505">
        <v>576</v>
      </c>
      <c r="B577" s="956"/>
      <c r="C577" s="958"/>
      <c r="D577" s="958"/>
      <c r="E577" s="957"/>
      <c r="F577" s="510">
        <v>560</v>
      </c>
      <c r="G577" s="541"/>
      <c r="H577" s="523"/>
    </row>
    <row r="578" spans="1:8">
      <c r="A578" s="505">
        <v>577</v>
      </c>
      <c r="B578" s="956"/>
      <c r="C578" s="958"/>
      <c r="D578" s="958"/>
      <c r="E578" s="957"/>
      <c r="F578" s="510">
        <v>561</v>
      </c>
      <c r="G578" s="541"/>
      <c r="H578" s="523"/>
    </row>
    <row r="579" spans="1:8">
      <c r="A579" s="505">
        <v>578</v>
      </c>
      <c r="B579" s="956"/>
      <c r="C579" s="958"/>
      <c r="D579" s="958"/>
      <c r="E579" s="957"/>
      <c r="F579" s="510">
        <v>562</v>
      </c>
      <c r="G579" s="541"/>
      <c r="H579" s="523"/>
    </row>
    <row r="580" spans="1:8">
      <c r="A580" s="505">
        <v>579</v>
      </c>
      <c r="B580" s="956"/>
      <c r="C580" s="958"/>
      <c r="D580" s="958"/>
      <c r="E580" s="957"/>
      <c r="F580" s="510">
        <v>563</v>
      </c>
      <c r="G580" s="541"/>
      <c r="H580" s="523"/>
    </row>
    <row r="581" spans="1:8">
      <c r="A581" s="505">
        <v>580</v>
      </c>
      <c r="B581" s="956"/>
      <c r="C581" s="958"/>
      <c r="D581" s="958"/>
      <c r="E581" s="957"/>
      <c r="F581" s="510">
        <v>564</v>
      </c>
      <c r="G581" s="541"/>
      <c r="H581" s="523"/>
    </row>
    <row r="582" spans="1:8">
      <c r="A582" s="505">
        <v>581</v>
      </c>
      <c r="B582" s="956"/>
      <c r="C582" s="958"/>
      <c r="D582" s="958"/>
      <c r="E582" s="957"/>
      <c r="F582" s="510">
        <v>565</v>
      </c>
      <c r="G582" s="541"/>
      <c r="H582" s="523"/>
    </row>
    <row r="583" spans="1:8">
      <c r="A583" s="505">
        <v>582</v>
      </c>
      <c r="B583" s="956"/>
      <c r="C583" s="958"/>
      <c r="D583" s="958"/>
      <c r="E583" s="957"/>
      <c r="F583" s="510">
        <v>566</v>
      </c>
      <c r="G583" s="541"/>
      <c r="H583" s="523"/>
    </row>
    <row r="584" spans="1:8">
      <c r="A584" s="505">
        <v>583</v>
      </c>
      <c r="B584" s="956"/>
      <c r="C584" s="958"/>
      <c r="D584" s="958"/>
      <c r="E584" s="957"/>
      <c r="F584" s="510">
        <v>567</v>
      </c>
      <c r="G584" s="541"/>
      <c r="H584" s="523"/>
    </row>
    <row r="585" spans="1:8">
      <c r="A585" s="505">
        <v>584</v>
      </c>
      <c r="B585" s="956"/>
      <c r="C585" s="958"/>
      <c r="D585" s="958"/>
      <c r="E585" s="957"/>
      <c r="F585" s="510">
        <v>568</v>
      </c>
      <c r="G585" s="541"/>
      <c r="H585" s="523"/>
    </row>
    <row r="586" spans="1:8">
      <c r="A586" s="505">
        <v>585</v>
      </c>
      <c r="B586" s="956"/>
      <c r="C586" s="958"/>
      <c r="D586" s="958"/>
      <c r="E586" s="957"/>
      <c r="F586" s="510">
        <v>569</v>
      </c>
      <c r="G586" s="541"/>
      <c r="H586" s="523"/>
    </row>
    <row r="587" spans="1:8">
      <c r="A587" s="505">
        <v>586</v>
      </c>
      <c r="B587" s="956"/>
      <c r="C587" s="958"/>
      <c r="D587" s="958"/>
      <c r="E587" s="957"/>
      <c r="F587" s="510">
        <v>570</v>
      </c>
      <c r="G587" s="541"/>
      <c r="H587" s="523"/>
    </row>
    <row r="588" spans="1:8">
      <c r="A588" s="505">
        <v>587</v>
      </c>
      <c r="B588" s="956"/>
      <c r="C588" s="958"/>
      <c r="D588" s="958"/>
      <c r="E588" s="957"/>
      <c r="F588" s="510">
        <v>571</v>
      </c>
      <c r="G588" s="541"/>
      <c r="H588" s="523"/>
    </row>
    <row r="589" spans="1:8">
      <c r="A589" s="505">
        <v>588</v>
      </c>
      <c r="B589" s="956"/>
      <c r="C589" s="958"/>
      <c r="D589" s="958"/>
      <c r="E589" s="957"/>
      <c r="F589" s="510">
        <v>572</v>
      </c>
      <c r="G589" s="541"/>
      <c r="H589" s="523"/>
    </row>
    <row r="590" spans="1:8">
      <c r="A590" s="505">
        <v>589</v>
      </c>
      <c r="B590" s="956"/>
      <c r="C590" s="958"/>
      <c r="D590" s="958"/>
      <c r="E590" s="957"/>
      <c r="F590" s="510">
        <v>573</v>
      </c>
      <c r="G590" s="541"/>
      <c r="H590" s="523"/>
    </row>
    <row r="591" spans="1:8">
      <c r="A591" s="505">
        <v>590</v>
      </c>
      <c r="B591" s="956"/>
      <c r="C591" s="958"/>
      <c r="D591" s="958"/>
      <c r="E591" s="957"/>
      <c r="F591" s="510">
        <v>574</v>
      </c>
      <c r="G591" s="541"/>
      <c r="H591" s="523"/>
    </row>
    <row r="592" spans="1:8">
      <c r="A592" s="505">
        <v>591</v>
      </c>
      <c r="B592" s="959"/>
      <c r="C592" s="960"/>
      <c r="D592" s="961"/>
      <c r="E592" s="957"/>
      <c r="F592" s="510">
        <v>575</v>
      </c>
      <c r="G592" s="518"/>
      <c r="H592" s="516"/>
    </row>
    <row r="593" spans="1:8">
      <c r="A593" s="505">
        <v>592</v>
      </c>
      <c r="B593" s="959"/>
      <c r="C593" s="960"/>
      <c r="D593" s="961"/>
      <c r="E593" s="957"/>
      <c r="F593" s="510">
        <v>576</v>
      </c>
      <c r="G593" s="518"/>
      <c r="H593" s="516"/>
    </row>
    <row r="594" spans="1:8">
      <c r="A594" s="505">
        <v>593</v>
      </c>
      <c r="B594" s="959"/>
      <c r="C594" s="960"/>
      <c r="D594" s="961"/>
      <c r="E594" s="957"/>
      <c r="F594" s="510">
        <v>577</v>
      </c>
      <c r="G594" s="518"/>
      <c r="H594" s="516"/>
    </row>
    <row r="595" spans="1:8">
      <c r="A595" s="505">
        <v>594</v>
      </c>
      <c r="B595" s="959"/>
      <c r="C595" s="960"/>
      <c r="D595" s="961"/>
      <c r="E595" s="957"/>
      <c r="F595" s="510">
        <v>578</v>
      </c>
      <c r="G595" s="518"/>
      <c r="H595" s="516"/>
    </row>
    <row r="596" spans="1:8">
      <c r="A596" s="505">
        <v>595</v>
      </c>
      <c r="B596" s="959"/>
      <c r="C596" s="960"/>
      <c r="D596" s="961"/>
      <c r="E596" s="957"/>
      <c r="F596" s="510">
        <v>579</v>
      </c>
      <c r="G596" s="518"/>
      <c r="H596" s="516"/>
    </row>
    <row r="597" spans="1:8">
      <c r="A597" s="505">
        <v>596</v>
      </c>
      <c r="B597" s="959"/>
      <c r="C597" s="960"/>
      <c r="D597" s="961"/>
      <c r="E597" s="957"/>
      <c r="F597" s="510">
        <v>580</v>
      </c>
      <c r="G597" s="518"/>
      <c r="H597" s="516"/>
    </row>
    <row r="598" spans="1:8">
      <c r="A598" s="505">
        <v>597</v>
      </c>
      <c r="B598" s="959"/>
      <c r="C598" s="960"/>
      <c r="D598" s="961"/>
      <c r="E598" s="957"/>
      <c r="F598" s="510">
        <v>581</v>
      </c>
      <c r="G598" s="518"/>
      <c r="H598" s="516"/>
    </row>
    <row r="599" spans="1:8">
      <c r="A599" s="505">
        <v>598</v>
      </c>
      <c r="B599" s="959"/>
      <c r="C599" s="960"/>
      <c r="D599" s="961"/>
      <c r="E599" s="957"/>
      <c r="F599" s="510">
        <v>582</v>
      </c>
      <c r="G599" s="518"/>
      <c r="H599" s="516"/>
    </row>
    <row r="600" spans="1:8">
      <c r="A600" s="505">
        <v>599</v>
      </c>
      <c r="B600" s="959"/>
      <c r="C600" s="960"/>
      <c r="D600" s="961"/>
      <c r="E600" s="957"/>
      <c r="F600" s="510">
        <v>583</v>
      </c>
      <c r="G600" s="518"/>
      <c r="H600" s="516"/>
    </row>
    <row r="601" spans="1:8">
      <c r="A601" s="505">
        <v>600</v>
      </c>
      <c r="B601" s="959"/>
      <c r="C601" s="960"/>
      <c r="D601" s="961"/>
      <c r="E601" s="957"/>
      <c r="F601" s="510">
        <v>584</v>
      </c>
      <c r="G601" s="518"/>
      <c r="H601" s="516"/>
    </row>
    <row r="602" spans="1:8">
      <c r="A602" s="505">
        <v>601</v>
      </c>
      <c r="B602" s="962"/>
      <c r="C602" s="956"/>
      <c r="D602" s="963"/>
      <c r="E602" s="957"/>
      <c r="F602" s="510">
        <v>585</v>
      </c>
      <c r="G602" s="518"/>
      <c r="H602" s="516"/>
    </row>
    <row r="603" spans="1:8">
      <c r="A603" s="505">
        <v>602</v>
      </c>
      <c r="B603" s="962"/>
      <c r="C603" s="956"/>
      <c r="D603" s="963"/>
      <c r="E603" s="957"/>
      <c r="F603" s="510">
        <v>586</v>
      </c>
      <c r="G603" s="518"/>
      <c r="H603" s="516"/>
    </row>
    <row r="604" spans="1:8">
      <c r="A604" s="505">
        <v>603</v>
      </c>
      <c r="B604" s="962"/>
      <c r="C604" s="956"/>
      <c r="D604" s="963"/>
      <c r="E604" s="957"/>
      <c r="F604" s="510">
        <v>587</v>
      </c>
      <c r="G604" s="518"/>
      <c r="H604" s="516"/>
    </row>
    <row r="605" spans="1:8">
      <c r="A605" s="505">
        <v>604</v>
      </c>
      <c r="B605" s="962"/>
      <c r="C605" s="956"/>
      <c r="D605" s="963"/>
      <c r="E605" s="957"/>
      <c r="F605" s="510">
        <v>588</v>
      </c>
      <c r="G605" s="518"/>
      <c r="H605" s="516"/>
    </row>
    <row r="606" spans="1:8">
      <c r="A606" s="505">
        <v>605</v>
      </c>
      <c r="B606" s="962"/>
      <c r="C606" s="956"/>
      <c r="D606" s="963"/>
      <c r="E606" s="957"/>
      <c r="F606" s="510">
        <v>589</v>
      </c>
      <c r="G606" s="518"/>
      <c r="H606" s="516"/>
    </row>
    <row r="607" spans="1:8">
      <c r="A607" s="505">
        <v>606</v>
      </c>
      <c r="B607" s="962"/>
      <c r="C607" s="956"/>
      <c r="D607" s="963"/>
      <c r="E607" s="957"/>
      <c r="F607" s="517">
        <v>590</v>
      </c>
      <c r="G607" s="518"/>
      <c r="H607" s="516"/>
    </row>
    <row r="608" spans="1:8">
      <c r="A608" s="505">
        <v>607</v>
      </c>
      <c r="B608" s="962"/>
      <c r="C608" s="956"/>
      <c r="D608" s="963"/>
      <c r="E608" s="957"/>
      <c r="F608" s="517">
        <v>591</v>
      </c>
      <c r="G608" s="518"/>
      <c r="H608" s="516"/>
    </row>
    <row r="609" spans="1:8">
      <c r="A609" s="505">
        <v>608</v>
      </c>
      <c r="B609" s="962"/>
      <c r="C609" s="956"/>
      <c r="D609" s="963"/>
      <c r="E609" s="957"/>
      <c r="F609" s="517">
        <v>592</v>
      </c>
      <c r="G609" s="518"/>
      <c r="H609" s="516"/>
    </row>
    <row r="610" spans="1:8">
      <c r="A610" s="505">
        <v>609</v>
      </c>
      <c r="B610" s="962"/>
      <c r="C610" s="956"/>
      <c r="D610" s="963"/>
      <c r="E610" s="957"/>
      <c r="F610" s="517">
        <v>593</v>
      </c>
      <c r="G610" s="518"/>
      <c r="H610" s="516"/>
    </row>
    <row r="611" spans="1:8">
      <c r="A611" s="505">
        <v>610</v>
      </c>
      <c r="B611" s="962"/>
      <c r="C611" s="956"/>
      <c r="D611" s="963"/>
      <c r="E611" s="957"/>
      <c r="F611" s="517">
        <v>594</v>
      </c>
      <c r="G611" s="518"/>
      <c r="H611" s="516"/>
    </row>
    <row r="612" spans="1:8">
      <c r="A612" s="505">
        <v>611</v>
      </c>
      <c r="B612" s="962"/>
      <c r="C612" s="956"/>
      <c r="D612" s="963"/>
      <c r="E612" s="957"/>
      <c r="F612" s="517">
        <v>595</v>
      </c>
      <c r="G612" s="518"/>
      <c r="H612" s="516"/>
    </row>
    <row r="613" spans="1:8">
      <c r="A613" s="505">
        <v>612</v>
      </c>
      <c r="B613" s="962"/>
      <c r="C613" s="956"/>
      <c r="D613" s="963"/>
      <c r="E613" s="957"/>
      <c r="F613" s="517">
        <v>596</v>
      </c>
      <c r="G613" s="518"/>
      <c r="H613" s="516"/>
    </row>
    <row r="614" spans="1:8">
      <c r="A614" s="505">
        <v>613</v>
      </c>
      <c r="B614" s="962"/>
      <c r="C614" s="956"/>
      <c r="D614" s="963"/>
      <c r="E614" s="957"/>
      <c r="F614" s="517">
        <v>597</v>
      </c>
      <c r="G614" s="518"/>
      <c r="H614" s="516"/>
    </row>
    <row r="615" spans="1:8">
      <c r="A615" s="505">
        <v>614</v>
      </c>
      <c r="B615" s="962"/>
      <c r="C615" s="956"/>
      <c r="D615" s="963"/>
      <c r="E615" s="957"/>
      <c r="F615" s="517">
        <v>598</v>
      </c>
      <c r="G615" s="518"/>
      <c r="H615" s="516"/>
    </row>
    <row r="616" spans="1:8">
      <c r="A616" s="505">
        <v>615</v>
      </c>
      <c r="B616" s="962"/>
      <c r="C616" s="956"/>
      <c r="D616" s="963"/>
      <c r="E616" s="957"/>
      <c r="F616" s="517">
        <v>599</v>
      </c>
      <c r="G616" s="518"/>
      <c r="H616" s="516"/>
    </row>
    <row r="617" spans="1:8">
      <c r="A617" s="505">
        <v>616</v>
      </c>
      <c r="B617" s="962"/>
      <c r="C617" s="956"/>
      <c r="D617" s="963"/>
      <c r="E617" s="957"/>
      <c r="F617" s="517">
        <v>600</v>
      </c>
      <c r="G617" s="518"/>
      <c r="H617" s="516"/>
    </row>
    <row r="618" spans="1:8">
      <c r="A618" s="505">
        <v>617</v>
      </c>
      <c r="B618" s="962"/>
      <c r="C618" s="956"/>
      <c r="D618" s="963"/>
      <c r="E618" s="957"/>
      <c r="F618" s="517">
        <v>601</v>
      </c>
      <c r="G618" s="518"/>
      <c r="H618" s="516"/>
    </row>
    <row r="619" spans="1:8">
      <c r="A619" s="505">
        <v>618</v>
      </c>
      <c r="B619" s="962"/>
      <c r="C619" s="956"/>
      <c r="D619" s="963"/>
      <c r="E619" s="957"/>
      <c r="F619" s="517">
        <v>602</v>
      </c>
      <c r="G619" s="518"/>
      <c r="H619" s="516"/>
    </row>
    <row r="620" spans="1:8">
      <c r="A620" s="505">
        <v>619</v>
      </c>
      <c r="B620" s="962"/>
      <c r="C620" s="956"/>
      <c r="D620" s="963"/>
      <c r="E620" s="957"/>
      <c r="F620" s="517">
        <v>603</v>
      </c>
      <c r="G620" s="518"/>
      <c r="H620" s="516"/>
    </row>
    <row r="621" spans="1:8">
      <c r="A621" s="505">
        <v>620</v>
      </c>
      <c r="B621" s="962"/>
      <c r="C621" s="956"/>
      <c r="D621" s="963"/>
      <c r="E621" s="957"/>
      <c r="F621" s="517">
        <v>604</v>
      </c>
      <c r="G621" s="518"/>
      <c r="H621" s="516"/>
    </row>
    <row r="622" spans="1:8">
      <c r="A622" s="505">
        <v>621</v>
      </c>
      <c r="B622" s="956"/>
      <c r="C622" s="956"/>
      <c r="D622" s="963"/>
      <c r="E622" s="957"/>
      <c r="F622" s="517">
        <v>605</v>
      </c>
      <c r="G622" s="543"/>
      <c r="H622" s="551"/>
    </row>
    <row r="623" spans="1:8">
      <c r="A623" s="505">
        <v>622</v>
      </c>
      <c r="B623" s="956"/>
      <c r="C623" s="956"/>
      <c r="D623" s="963"/>
      <c r="E623" s="957"/>
      <c r="F623" s="517">
        <v>606</v>
      </c>
      <c r="G623" s="543"/>
      <c r="H623" s="551"/>
    </row>
    <row r="624" spans="1:8">
      <c r="A624" s="505">
        <v>623</v>
      </c>
      <c r="B624" s="956"/>
      <c r="C624" s="956"/>
      <c r="D624" s="963"/>
      <c r="E624" s="957"/>
      <c r="F624" s="517">
        <v>607</v>
      </c>
      <c r="G624" s="543"/>
      <c r="H624" s="551"/>
    </row>
    <row r="625" spans="1:8">
      <c r="A625" s="505">
        <v>624</v>
      </c>
      <c r="B625" s="956"/>
      <c r="C625" s="956"/>
      <c r="D625" s="963"/>
      <c r="E625" s="957"/>
      <c r="F625" s="517">
        <v>608</v>
      </c>
      <c r="G625" s="543"/>
      <c r="H625" s="551"/>
    </row>
    <row r="626" spans="1:8">
      <c r="A626" s="505">
        <v>625</v>
      </c>
      <c r="B626" s="956"/>
      <c r="C626" s="956"/>
      <c r="D626" s="963"/>
      <c r="E626" s="957"/>
      <c r="F626" s="517">
        <v>609</v>
      </c>
      <c r="G626" s="543"/>
      <c r="H626" s="551"/>
    </row>
    <row r="627" spans="1:8">
      <c r="A627" s="505">
        <v>626</v>
      </c>
      <c r="B627" s="956"/>
      <c r="C627" s="956"/>
      <c r="D627" s="963"/>
      <c r="E627" s="957"/>
      <c r="F627" s="517">
        <v>610</v>
      </c>
      <c r="G627" s="543"/>
      <c r="H627" s="551"/>
    </row>
    <row r="628" spans="1:8">
      <c r="A628" s="505">
        <v>627</v>
      </c>
      <c r="B628" s="956"/>
      <c r="C628" s="956"/>
      <c r="D628" s="963"/>
      <c r="E628" s="957"/>
      <c r="F628" s="517">
        <v>611</v>
      </c>
      <c r="G628" s="543"/>
      <c r="H628" s="551"/>
    </row>
    <row r="629" spans="1:8">
      <c r="A629" s="505">
        <v>628</v>
      </c>
      <c r="B629" s="956"/>
      <c r="C629" s="956"/>
      <c r="D629" s="963"/>
      <c r="E629" s="957"/>
      <c r="F629" s="517">
        <v>612</v>
      </c>
      <c r="G629" s="543"/>
      <c r="H629" s="551"/>
    </row>
    <row r="630" spans="1:8">
      <c r="A630" s="505">
        <v>629</v>
      </c>
      <c r="B630" s="956"/>
      <c r="C630" s="956"/>
      <c r="D630" s="963"/>
      <c r="E630" s="957"/>
      <c r="F630" s="517">
        <v>613</v>
      </c>
      <c r="G630" s="543"/>
      <c r="H630" s="551"/>
    </row>
    <row r="631" spans="1:8">
      <c r="A631" s="505">
        <v>630</v>
      </c>
      <c r="B631" s="956"/>
      <c r="C631" s="956"/>
      <c r="D631" s="963"/>
      <c r="E631" s="957"/>
      <c r="F631" s="517">
        <v>614</v>
      </c>
      <c r="G631" s="543"/>
      <c r="H631" s="551"/>
    </row>
    <row r="632" spans="1:8">
      <c r="A632" s="505">
        <v>631</v>
      </c>
      <c r="B632" s="956"/>
      <c r="C632" s="956"/>
      <c r="D632" s="963"/>
      <c r="E632" s="957"/>
      <c r="F632" s="517">
        <v>615</v>
      </c>
      <c r="G632" s="543"/>
      <c r="H632" s="551"/>
    </row>
    <row r="633" spans="1:8">
      <c r="A633" s="505">
        <v>632</v>
      </c>
      <c r="B633" s="956"/>
      <c r="C633" s="956"/>
      <c r="D633" s="963"/>
      <c r="E633" s="957"/>
      <c r="F633" s="517">
        <v>616</v>
      </c>
      <c r="G633" s="543"/>
      <c r="H633" s="551"/>
    </row>
    <row r="634" spans="1:8">
      <c r="A634" s="505">
        <v>633</v>
      </c>
      <c r="B634" s="956"/>
      <c r="C634" s="956"/>
      <c r="D634" s="963"/>
      <c r="E634" s="957"/>
      <c r="F634" s="517">
        <v>617</v>
      </c>
      <c r="G634" s="543"/>
      <c r="H634" s="551"/>
    </row>
    <row r="635" spans="1:8">
      <c r="A635" s="505">
        <v>634</v>
      </c>
      <c r="B635" s="956"/>
      <c r="C635" s="956"/>
      <c r="D635" s="963"/>
      <c r="E635" s="957"/>
      <c r="F635" s="517">
        <v>618</v>
      </c>
      <c r="G635" s="543"/>
      <c r="H635" s="551"/>
    </row>
    <row r="636" spans="1:8">
      <c r="A636" s="505">
        <v>635</v>
      </c>
      <c r="B636" s="956"/>
      <c r="C636" s="956"/>
      <c r="D636" s="963"/>
      <c r="E636" s="957"/>
      <c r="F636" s="517">
        <v>619</v>
      </c>
      <c r="G636" s="543"/>
      <c r="H636" s="551"/>
    </row>
    <row r="637" spans="1:8">
      <c r="A637" s="505">
        <v>636</v>
      </c>
      <c r="B637" s="956"/>
      <c r="C637" s="956"/>
      <c r="D637" s="963"/>
      <c r="E637" s="957"/>
      <c r="F637" s="542">
        <v>620</v>
      </c>
      <c r="G637" s="543"/>
      <c r="H637" s="551"/>
    </row>
    <row r="638" spans="1:8">
      <c r="A638" s="505">
        <v>637</v>
      </c>
      <c r="B638" s="956"/>
      <c r="C638" s="956"/>
      <c r="D638" s="963"/>
      <c r="E638" s="957"/>
      <c r="F638" s="542">
        <v>621</v>
      </c>
      <c r="G638" s="543"/>
      <c r="H638" s="551"/>
    </row>
    <row r="639" spans="1:8">
      <c r="A639" s="505">
        <v>638</v>
      </c>
      <c r="B639" s="956"/>
      <c r="C639" s="956"/>
      <c r="D639" s="963"/>
      <c r="E639" s="957"/>
      <c r="F639" s="542">
        <v>622</v>
      </c>
      <c r="G639" s="543"/>
      <c r="H639" s="551"/>
    </row>
    <row r="640" spans="1:8">
      <c r="A640" s="505">
        <v>639</v>
      </c>
      <c r="B640" s="956"/>
      <c r="C640" s="956"/>
      <c r="D640" s="963"/>
      <c r="E640" s="957"/>
      <c r="F640" s="542">
        <v>623</v>
      </c>
      <c r="G640" s="543"/>
      <c r="H640" s="551"/>
    </row>
    <row r="641" spans="1:8">
      <c r="A641" s="505">
        <v>640</v>
      </c>
      <c r="B641" s="956"/>
      <c r="C641" s="956"/>
      <c r="D641" s="963"/>
      <c r="E641" s="957"/>
      <c r="F641" s="542">
        <v>624</v>
      </c>
      <c r="G641" s="543"/>
      <c r="H641" s="551"/>
    </row>
    <row r="642" spans="1:8">
      <c r="A642" s="505">
        <v>641</v>
      </c>
      <c r="B642" s="956"/>
      <c r="C642" s="956"/>
      <c r="D642" s="963"/>
      <c r="E642" s="957"/>
      <c r="F642" s="542">
        <v>625</v>
      </c>
      <c r="G642" s="543"/>
      <c r="H642" s="551"/>
    </row>
    <row r="643" spans="1:8">
      <c r="A643" s="505">
        <v>642</v>
      </c>
      <c r="B643" s="956"/>
      <c r="C643" s="956"/>
      <c r="D643" s="963"/>
      <c r="E643" s="957"/>
      <c r="F643" s="542">
        <v>626</v>
      </c>
      <c r="G643" s="543"/>
      <c r="H643" s="551"/>
    </row>
    <row r="644" spans="1:8">
      <c r="A644" s="505">
        <v>643</v>
      </c>
      <c r="B644" s="956"/>
      <c r="C644" s="956"/>
      <c r="D644" s="963"/>
      <c r="E644" s="957"/>
      <c r="F644" s="542">
        <v>627</v>
      </c>
      <c r="G644" s="543"/>
      <c r="H644" s="551"/>
    </row>
    <row r="645" spans="1:8">
      <c r="A645" s="505">
        <v>644</v>
      </c>
      <c r="B645" s="956"/>
      <c r="C645" s="956"/>
      <c r="D645" s="963"/>
      <c r="E645" s="957"/>
      <c r="F645" s="542">
        <v>628</v>
      </c>
      <c r="G645" s="543"/>
      <c r="H645" s="551"/>
    </row>
    <row r="646" spans="1:8">
      <c r="A646" s="505">
        <v>645</v>
      </c>
      <c r="B646" s="956"/>
      <c r="C646" s="956"/>
      <c r="D646" s="963"/>
      <c r="E646" s="957"/>
      <c r="F646" s="542">
        <v>629</v>
      </c>
      <c r="G646" s="543"/>
      <c r="H646" s="551"/>
    </row>
    <row r="647" spans="1:8">
      <c r="A647" s="505">
        <v>646</v>
      </c>
      <c r="B647" s="956"/>
      <c r="C647" s="956"/>
      <c r="D647" s="963"/>
      <c r="E647" s="957"/>
      <c r="F647" s="542">
        <v>630</v>
      </c>
      <c r="G647" s="543"/>
      <c r="H647" s="551"/>
    </row>
    <row r="648" spans="1:8">
      <c r="A648" s="505">
        <v>647</v>
      </c>
      <c r="B648" s="956"/>
      <c r="C648" s="956"/>
      <c r="D648" s="963"/>
      <c r="E648" s="957"/>
      <c r="F648" s="542">
        <v>631</v>
      </c>
      <c r="G648" s="543"/>
      <c r="H648" s="551"/>
    </row>
    <row r="649" spans="1:8">
      <c r="A649" s="505">
        <v>648</v>
      </c>
      <c r="B649" s="956"/>
      <c r="C649" s="956"/>
      <c r="D649" s="963"/>
      <c r="E649" s="957"/>
      <c r="F649" s="542">
        <v>632</v>
      </c>
      <c r="G649" s="543"/>
      <c r="H649" s="551"/>
    </row>
    <row r="650" spans="1:8">
      <c r="A650" s="505">
        <v>649</v>
      </c>
      <c r="B650" s="956"/>
      <c r="C650" s="956"/>
      <c r="D650" s="963"/>
      <c r="E650" s="957"/>
      <c r="F650" s="542">
        <v>633</v>
      </c>
      <c r="G650" s="543"/>
      <c r="H650" s="551"/>
    </row>
    <row r="651" spans="1:8">
      <c r="A651" s="505">
        <v>650</v>
      </c>
      <c r="B651" s="956"/>
      <c r="C651" s="956"/>
      <c r="D651" s="963"/>
      <c r="E651" s="957"/>
      <c r="F651" s="542">
        <v>634</v>
      </c>
      <c r="G651" s="543"/>
      <c r="H651" s="551"/>
    </row>
    <row r="652" spans="1:8">
      <c r="A652" s="505">
        <v>651</v>
      </c>
      <c r="B652" s="956"/>
      <c r="C652" s="956"/>
      <c r="D652" s="963"/>
      <c r="E652" s="957"/>
      <c r="F652" s="542">
        <v>635</v>
      </c>
      <c r="G652" s="543"/>
      <c r="H652" s="551"/>
    </row>
    <row r="653" spans="1:8">
      <c r="A653" s="505">
        <v>652</v>
      </c>
      <c r="B653" s="956"/>
      <c r="C653" s="956"/>
      <c r="D653" s="963"/>
      <c r="E653" s="957"/>
      <c r="F653" s="542">
        <v>636</v>
      </c>
      <c r="G653" s="543"/>
      <c r="H653" s="551"/>
    </row>
    <row r="654" spans="1:8">
      <c r="A654" s="505">
        <v>653</v>
      </c>
      <c r="B654" s="956"/>
      <c r="C654" s="956"/>
      <c r="D654" s="963"/>
      <c r="E654" s="957"/>
      <c r="F654" s="542">
        <v>637</v>
      </c>
      <c r="G654" s="543"/>
      <c r="H654" s="551"/>
    </row>
    <row r="655" spans="1:8">
      <c r="A655" s="505">
        <v>654</v>
      </c>
      <c r="B655" s="956"/>
      <c r="C655" s="956"/>
      <c r="D655" s="963"/>
      <c r="E655" s="957"/>
      <c r="F655" s="542">
        <v>638</v>
      </c>
      <c r="G655" s="543"/>
      <c r="H655" s="551"/>
    </row>
    <row r="656" spans="1:8">
      <c r="A656" s="505">
        <v>655</v>
      </c>
      <c r="B656" s="956"/>
      <c r="C656" s="956"/>
      <c r="D656" s="963"/>
      <c r="E656" s="957"/>
      <c r="F656" s="542">
        <v>639</v>
      </c>
      <c r="G656" s="543"/>
      <c r="H656" s="551"/>
    </row>
    <row r="657" spans="1:8">
      <c r="A657" s="505">
        <v>656</v>
      </c>
      <c r="B657" s="956"/>
      <c r="C657" s="956"/>
      <c r="D657" s="963"/>
      <c r="E657" s="957"/>
      <c r="F657" s="542">
        <v>640</v>
      </c>
      <c r="G657" s="543"/>
      <c r="H657" s="551"/>
    </row>
    <row r="658" spans="1:8">
      <c r="A658" s="505">
        <v>657</v>
      </c>
      <c r="B658" s="956"/>
      <c r="C658" s="956"/>
      <c r="D658" s="963"/>
      <c r="E658" s="957"/>
      <c r="F658" s="542">
        <v>641</v>
      </c>
      <c r="G658" s="543"/>
      <c r="H658" s="551"/>
    </row>
    <row r="659" spans="1:8">
      <c r="A659" s="505">
        <v>658</v>
      </c>
      <c r="B659" s="956"/>
      <c r="C659" s="956"/>
      <c r="D659" s="963"/>
      <c r="E659" s="957"/>
      <c r="F659" s="542">
        <v>642</v>
      </c>
      <c r="G659" s="543"/>
      <c r="H659" s="551"/>
    </row>
    <row r="660" spans="1:8">
      <c r="A660" s="505">
        <v>659</v>
      </c>
      <c r="B660" s="956"/>
      <c r="C660" s="956"/>
      <c r="D660" s="963"/>
      <c r="E660" s="957"/>
      <c r="F660" s="542">
        <v>643</v>
      </c>
      <c r="G660" s="543"/>
      <c r="H660" s="551"/>
    </row>
    <row r="661" spans="1:8">
      <c r="A661" s="505">
        <v>660</v>
      </c>
      <c r="B661" s="956"/>
      <c r="C661" s="956"/>
      <c r="D661" s="963"/>
      <c r="E661" s="957"/>
      <c r="F661" s="542">
        <v>644</v>
      </c>
      <c r="G661" s="543"/>
      <c r="H661" s="551"/>
    </row>
    <row r="662" spans="1:8">
      <c r="A662" s="505">
        <v>661</v>
      </c>
      <c r="B662" s="956"/>
      <c r="C662" s="956"/>
      <c r="D662" s="963"/>
      <c r="E662" s="957"/>
      <c r="F662" s="542">
        <v>645</v>
      </c>
      <c r="G662" s="543"/>
      <c r="H662" s="551"/>
    </row>
    <row r="663" spans="1:8">
      <c r="A663" s="505">
        <v>662</v>
      </c>
      <c r="B663" s="956"/>
      <c r="C663" s="956"/>
      <c r="D663" s="963"/>
      <c r="E663" s="957"/>
      <c r="F663" s="542">
        <v>646</v>
      </c>
      <c r="G663" s="543"/>
      <c r="H663" s="551"/>
    </row>
    <row r="664" spans="1:8">
      <c r="A664" s="505">
        <v>663</v>
      </c>
      <c r="B664" s="956"/>
      <c r="C664" s="956"/>
      <c r="D664" s="963"/>
      <c r="E664" s="957"/>
      <c r="F664" s="542">
        <v>647</v>
      </c>
      <c r="G664" s="543"/>
      <c r="H664" s="551"/>
    </row>
    <row r="665" spans="1:8">
      <c r="A665" s="505">
        <v>664</v>
      </c>
      <c r="B665" s="956"/>
      <c r="C665" s="956"/>
      <c r="D665" s="963"/>
      <c r="E665" s="957"/>
      <c r="F665" s="542">
        <v>648</v>
      </c>
      <c r="G665" s="543"/>
      <c r="H665" s="551"/>
    </row>
    <row r="666" spans="1:8">
      <c r="A666" s="505">
        <v>665</v>
      </c>
      <c r="B666" s="956"/>
      <c r="C666" s="956"/>
      <c r="D666" s="963"/>
      <c r="E666" s="957"/>
      <c r="F666" s="542">
        <v>649</v>
      </c>
      <c r="G666" s="543"/>
      <c r="H666" s="551"/>
    </row>
    <row r="667" spans="1:8">
      <c r="A667" s="505">
        <v>666</v>
      </c>
      <c r="B667" s="956"/>
      <c r="C667" s="956"/>
      <c r="D667" s="963"/>
      <c r="E667" s="957"/>
      <c r="F667" s="542">
        <v>650</v>
      </c>
      <c r="G667" s="543"/>
      <c r="H667" s="551"/>
    </row>
    <row r="668" spans="1:8">
      <c r="A668" s="505">
        <v>667</v>
      </c>
      <c r="B668" s="956"/>
      <c r="C668" s="956"/>
      <c r="D668" s="963"/>
      <c r="E668" s="957"/>
      <c r="F668" s="542">
        <v>651</v>
      </c>
      <c r="G668" s="543"/>
      <c r="H668" s="551"/>
    </row>
    <row r="669" spans="1:8">
      <c r="A669" s="505">
        <v>668</v>
      </c>
      <c r="B669" s="956"/>
      <c r="C669" s="956"/>
      <c r="D669" s="963"/>
      <c r="E669" s="957"/>
      <c r="F669" s="542">
        <v>652</v>
      </c>
      <c r="G669" s="543"/>
      <c r="H669" s="551"/>
    </row>
    <row r="670" spans="1:8">
      <c r="A670" s="505">
        <v>669</v>
      </c>
      <c r="B670" s="956"/>
      <c r="C670" s="956"/>
      <c r="D670" s="963"/>
      <c r="E670" s="957"/>
      <c r="F670" s="542">
        <v>653</v>
      </c>
      <c r="G670" s="543"/>
      <c r="H670" s="551"/>
    </row>
    <row r="671" spans="1:8">
      <c r="A671" s="505">
        <v>670</v>
      </c>
      <c r="B671" s="956"/>
      <c r="C671" s="956"/>
      <c r="D671" s="963"/>
      <c r="E671" s="957"/>
      <c r="F671" s="542">
        <v>654</v>
      </c>
      <c r="G671" s="543"/>
      <c r="H671" s="551"/>
    </row>
    <row r="672" spans="1:8">
      <c r="A672" s="505">
        <v>671</v>
      </c>
      <c r="B672" s="956"/>
      <c r="C672" s="956"/>
      <c r="D672" s="963"/>
      <c r="E672" s="957"/>
      <c r="F672" s="542">
        <v>655</v>
      </c>
      <c r="G672" s="543"/>
      <c r="H672" s="551"/>
    </row>
    <row r="673" spans="1:8">
      <c r="A673" s="505">
        <v>672</v>
      </c>
      <c r="B673" s="956"/>
      <c r="C673" s="956"/>
      <c r="D673" s="963"/>
      <c r="E673" s="957"/>
      <c r="F673" s="542">
        <v>656</v>
      </c>
      <c r="G673" s="543"/>
      <c r="H673" s="551"/>
    </row>
    <row r="674" spans="1:8">
      <c r="A674" s="505">
        <v>673</v>
      </c>
      <c r="B674" s="956"/>
      <c r="C674" s="956"/>
      <c r="D674" s="963"/>
      <c r="E674" s="957"/>
      <c r="F674" s="542">
        <v>657</v>
      </c>
      <c r="G674" s="543"/>
      <c r="H674" s="551"/>
    </row>
    <row r="675" spans="1:8">
      <c r="A675" s="505">
        <v>674</v>
      </c>
      <c r="B675" s="956"/>
      <c r="C675" s="956"/>
      <c r="D675" s="963"/>
      <c r="E675" s="957"/>
      <c r="F675" s="542">
        <v>658</v>
      </c>
      <c r="G675" s="543"/>
      <c r="H675" s="551"/>
    </row>
    <row r="676" spans="1:8">
      <c r="A676" s="505">
        <v>675</v>
      </c>
      <c r="B676" s="956"/>
      <c r="C676" s="956"/>
      <c r="D676" s="963"/>
      <c r="E676" s="957"/>
      <c r="F676" s="542">
        <v>659</v>
      </c>
      <c r="G676" s="543"/>
      <c r="H676" s="551"/>
    </row>
    <row r="677" spans="1:8">
      <c r="A677" s="505">
        <v>676</v>
      </c>
      <c r="B677" s="956"/>
      <c r="C677" s="956"/>
      <c r="D677" s="963"/>
      <c r="E677" s="957"/>
      <c r="F677" s="542">
        <v>660</v>
      </c>
      <c r="G677" s="543"/>
      <c r="H677" s="551"/>
    </row>
    <row r="678" spans="1:8">
      <c r="A678" s="505">
        <v>677</v>
      </c>
      <c r="B678" s="956"/>
      <c r="C678" s="956"/>
      <c r="D678" s="963"/>
      <c r="E678" s="957"/>
      <c r="F678" s="542">
        <v>661</v>
      </c>
      <c r="G678" s="543"/>
      <c r="H678" s="551"/>
    </row>
    <row r="679" spans="1:8">
      <c r="A679" s="505">
        <v>678</v>
      </c>
      <c r="B679" s="956"/>
      <c r="C679" s="956"/>
      <c r="D679" s="963"/>
      <c r="E679" s="957"/>
      <c r="F679" s="542">
        <v>662</v>
      </c>
      <c r="G679" s="543"/>
      <c r="H679" s="551"/>
    </row>
    <row r="680" spans="1:8">
      <c r="A680" s="505">
        <v>679</v>
      </c>
      <c r="B680" s="956"/>
      <c r="C680" s="956"/>
      <c r="D680" s="963"/>
      <c r="E680" s="957"/>
      <c r="F680" s="542">
        <v>663</v>
      </c>
      <c r="G680" s="543"/>
      <c r="H680" s="551"/>
    </row>
    <row r="681" spans="1:8">
      <c r="A681" s="505">
        <v>680</v>
      </c>
      <c r="B681" s="956"/>
      <c r="C681" s="956"/>
      <c r="D681" s="963"/>
      <c r="E681" s="957"/>
      <c r="F681" s="542">
        <v>664</v>
      </c>
      <c r="G681" s="543"/>
      <c r="H681" s="551"/>
    </row>
    <row r="682" spans="1:8">
      <c r="A682" s="505">
        <v>681</v>
      </c>
      <c r="B682" s="956"/>
      <c r="C682" s="956"/>
      <c r="D682" s="963"/>
      <c r="E682" s="957"/>
      <c r="F682" s="542">
        <v>665</v>
      </c>
      <c r="G682" s="543"/>
      <c r="H682" s="551"/>
    </row>
    <row r="683" spans="1:8">
      <c r="A683" s="505">
        <v>682</v>
      </c>
      <c r="B683" s="956"/>
      <c r="C683" s="956"/>
      <c r="D683" s="963"/>
      <c r="E683" s="957"/>
      <c r="F683" s="542">
        <v>666</v>
      </c>
      <c r="G683" s="543"/>
      <c r="H683" s="551"/>
    </row>
    <row r="684" spans="1:8">
      <c r="A684" s="505">
        <v>683</v>
      </c>
      <c r="B684" s="956"/>
      <c r="C684" s="956"/>
      <c r="D684" s="963"/>
      <c r="E684" s="957"/>
      <c r="F684" s="542">
        <v>667</v>
      </c>
      <c r="G684" s="543"/>
      <c r="H684" s="551"/>
    </row>
    <row r="685" spans="1:8">
      <c r="A685" s="505">
        <v>684</v>
      </c>
      <c r="B685" s="956"/>
      <c r="C685" s="956"/>
      <c r="D685" s="963"/>
      <c r="E685" s="957"/>
      <c r="F685" s="542">
        <v>668</v>
      </c>
      <c r="G685" s="543"/>
      <c r="H685" s="551"/>
    </row>
    <row r="686" spans="1:8">
      <c r="A686" s="505">
        <v>685</v>
      </c>
      <c r="B686" s="956"/>
      <c r="C686" s="956"/>
      <c r="D686" s="963"/>
      <c r="E686" s="957"/>
      <c r="F686" s="542">
        <v>669</v>
      </c>
      <c r="G686" s="543"/>
      <c r="H686" s="551"/>
    </row>
    <row r="687" spans="1:8">
      <c r="A687" s="505">
        <v>686</v>
      </c>
      <c r="B687" s="956"/>
      <c r="C687" s="956"/>
      <c r="D687" s="963"/>
      <c r="E687" s="957"/>
      <c r="F687" s="542">
        <v>670</v>
      </c>
      <c r="G687" s="543"/>
      <c r="H687" s="551"/>
    </row>
    <row r="688" spans="1:8">
      <c r="A688" s="505">
        <v>687</v>
      </c>
      <c r="B688" s="956"/>
      <c r="C688" s="956"/>
      <c r="D688" s="963"/>
      <c r="E688" s="957"/>
      <c r="F688" s="542">
        <v>671</v>
      </c>
      <c r="G688" s="543"/>
      <c r="H688" s="551"/>
    </row>
    <row r="689" spans="1:8">
      <c r="A689" s="505">
        <v>688</v>
      </c>
      <c r="B689" s="956"/>
      <c r="C689" s="956"/>
      <c r="D689" s="963"/>
      <c r="E689" s="957"/>
      <c r="F689" s="542">
        <v>672</v>
      </c>
      <c r="G689" s="543"/>
      <c r="H689" s="551"/>
    </row>
    <row r="690" spans="1:8">
      <c r="A690" s="505">
        <v>689</v>
      </c>
      <c r="B690" s="956"/>
      <c r="C690" s="956"/>
      <c r="D690" s="963"/>
      <c r="E690" s="957"/>
      <c r="F690" s="542">
        <v>673</v>
      </c>
      <c r="G690" s="543"/>
      <c r="H690" s="551"/>
    </row>
    <row r="691" spans="1:8">
      <c r="A691" s="505">
        <v>690</v>
      </c>
      <c r="B691" s="956"/>
      <c r="C691" s="956"/>
      <c r="D691" s="963"/>
      <c r="E691" s="957"/>
      <c r="F691" s="542">
        <v>674</v>
      </c>
      <c r="G691" s="543"/>
      <c r="H691" s="551"/>
    </row>
    <row r="692" spans="1:8">
      <c r="A692" s="505">
        <v>691</v>
      </c>
      <c r="B692" s="956"/>
      <c r="C692" s="956"/>
      <c r="D692" s="963"/>
      <c r="E692" s="957"/>
      <c r="F692" s="542">
        <v>675</v>
      </c>
      <c r="G692" s="543"/>
      <c r="H692" s="551"/>
    </row>
    <row r="693" spans="1:8">
      <c r="A693" s="505">
        <v>692</v>
      </c>
      <c r="B693" s="956"/>
      <c r="C693" s="956"/>
      <c r="D693" s="963"/>
      <c r="E693" s="957"/>
      <c r="F693" s="542">
        <v>676</v>
      </c>
      <c r="G693" s="543"/>
      <c r="H693" s="551"/>
    </row>
    <row r="694" spans="1:8">
      <c r="A694" s="505">
        <v>693</v>
      </c>
      <c r="B694" s="956"/>
      <c r="C694" s="956"/>
      <c r="D694" s="963"/>
      <c r="E694" s="957"/>
      <c r="F694" s="542">
        <v>677</v>
      </c>
      <c r="G694" s="543"/>
      <c r="H694" s="551"/>
    </row>
    <row r="695" spans="1:8">
      <c r="A695" s="505">
        <v>694</v>
      </c>
      <c r="B695" s="956"/>
      <c r="C695" s="956"/>
      <c r="D695" s="963"/>
      <c r="E695" s="957"/>
      <c r="F695" s="542">
        <v>678</v>
      </c>
      <c r="G695" s="543"/>
      <c r="H695" s="551"/>
    </row>
    <row r="696" spans="1:8">
      <c r="A696" s="505">
        <v>695</v>
      </c>
      <c r="B696" s="956"/>
      <c r="C696" s="956"/>
      <c r="D696" s="963"/>
      <c r="E696" s="957"/>
      <c r="F696" s="542">
        <v>679</v>
      </c>
      <c r="G696" s="543"/>
      <c r="H696" s="551"/>
    </row>
    <row r="697" spans="1:8">
      <c r="A697" s="505">
        <v>696</v>
      </c>
      <c r="B697" s="956"/>
      <c r="C697" s="956"/>
      <c r="D697" s="963"/>
      <c r="E697" s="957"/>
      <c r="F697" s="542">
        <v>680</v>
      </c>
      <c r="G697" s="543"/>
      <c r="H697" s="551"/>
    </row>
    <row r="698" spans="1:8">
      <c r="A698" s="505">
        <v>697</v>
      </c>
      <c r="B698" s="956"/>
      <c r="C698" s="956"/>
      <c r="D698" s="963"/>
      <c r="E698" s="957"/>
      <c r="F698" s="542">
        <v>681</v>
      </c>
      <c r="G698" s="543"/>
      <c r="H698" s="551"/>
    </row>
    <row r="699" spans="1:8">
      <c r="A699" s="505">
        <v>698</v>
      </c>
      <c r="B699" s="956"/>
      <c r="C699" s="956"/>
      <c r="D699" s="963"/>
      <c r="E699" s="957"/>
      <c r="F699" s="542">
        <v>682</v>
      </c>
      <c r="G699" s="543"/>
      <c r="H699" s="551"/>
    </row>
    <row r="700" spans="1:8">
      <c r="A700" s="505">
        <v>699</v>
      </c>
      <c r="B700" s="956"/>
      <c r="C700" s="956"/>
      <c r="D700" s="963"/>
      <c r="E700" s="957"/>
      <c r="F700" s="542">
        <v>683</v>
      </c>
      <c r="G700" s="543"/>
      <c r="H700" s="551"/>
    </row>
    <row r="701" spans="1:8">
      <c r="A701" s="505">
        <v>700</v>
      </c>
      <c r="B701" s="956"/>
      <c r="C701" s="956"/>
      <c r="D701" s="963"/>
      <c r="E701" s="957"/>
      <c r="F701" s="542">
        <v>684</v>
      </c>
      <c r="G701" s="543"/>
      <c r="H701" s="551"/>
    </row>
    <row r="702" spans="1:8">
      <c r="A702" s="505">
        <v>701</v>
      </c>
      <c r="B702" s="956"/>
      <c r="C702" s="956"/>
      <c r="D702" s="963"/>
      <c r="E702" s="957"/>
      <c r="F702" s="542">
        <v>685</v>
      </c>
      <c r="G702" s="543"/>
      <c r="H702" s="551"/>
    </row>
    <row r="703" spans="1:8">
      <c r="A703" s="505">
        <v>702</v>
      </c>
      <c r="B703" s="956"/>
      <c r="C703" s="956"/>
      <c r="D703" s="963"/>
      <c r="E703" s="957"/>
      <c r="F703" s="542">
        <v>686</v>
      </c>
      <c r="G703" s="543"/>
      <c r="H703" s="551"/>
    </row>
    <row r="704" spans="1:8">
      <c r="A704" s="505">
        <v>703</v>
      </c>
      <c r="B704" s="956"/>
      <c r="C704" s="956"/>
      <c r="D704" s="963"/>
      <c r="E704" s="957"/>
      <c r="F704" s="542">
        <v>687</v>
      </c>
      <c r="G704" s="543"/>
      <c r="H704" s="551"/>
    </row>
    <row r="705" spans="1:8">
      <c r="A705" s="505">
        <v>704</v>
      </c>
      <c r="B705" s="956"/>
      <c r="C705" s="956"/>
      <c r="D705" s="963"/>
      <c r="E705" s="957"/>
      <c r="F705" s="542">
        <v>688</v>
      </c>
      <c r="G705" s="543"/>
      <c r="H705" s="551"/>
    </row>
    <row r="706" spans="1:8">
      <c r="A706" s="505">
        <v>705</v>
      </c>
      <c r="B706" s="956"/>
      <c r="C706" s="956"/>
      <c r="D706" s="963"/>
      <c r="E706" s="957"/>
      <c r="F706" s="542">
        <v>689</v>
      </c>
      <c r="G706" s="543"/>
      <c r="H706" s="551"/>
    </row>
    <row r="707" spans="1:8">
      <c r="A707" s="505">
        <v>706</v>
      </c>
      <c r="B707" s="956"/>
      <c r="C707" s="956"/>
      <c r="D707" s="963"/>
      <c r="E707" s="957"/>
      <c r="F707" s="542">
        <v>690</v>
      </c>
      <c r="G707" s="543"/>
      <c r="H707" s="551"/>
    </row>
    <row r="708" spans="1:8">
      <c r="A708" s="505">
        <v>707</v>
      </c>
      <c r="B708" s="956"/>
      <c r="C708" s="956"/>
      <c r="D708" s="963"/>
      <c r="E708" s="957"/>
      <c r="F708" s="542">
        <v>691</v>
      </c>
      <c r="G708" s="543"/>
      <c r="H708" s="551"/>
    </row>
    <row r="709" spans="1:8">
      <c r="A709" s="505">
        <v>708</v>
      </c>
      <c r="B709" s="956"/>
      <c r="C709" s="956"/>
      <c r="D709" s="963"/>
      <c r="E709" s="957"/>
      <c r="F709" s="542">
        <v>692</v>
      </c>
      <c r="G709" s="543"/>
      <c r="H709" s="551"/>
    </row>
    <row r="710" spans="1:8">
      <c r="A710" s="505">
        <v>709</v>
      </c>
      <c r="B710" s="956"/>
      <c r="C710" s="956"/>
      <c r="D710" s="963"/>
      <c r="E710" s="957"/>
      <c r="F710" s="542">
        <v>693</v>
      </c>
      <c r="G710" s="543"/>
      <c r="H710" s="551"/>
    </row>
    <row r="711" spans="1:8">
      <c r="A711" s="505">
        <v>710</v>
      </c>
      <c r="B711" s="956"/>
      <c r="C711" s="956"/>
      <c r="D711" s="963"/>
      <c r="E711" s="957"/>
      <c r="F711" s="542">
        <v>694</v>
      </c>
      <c r="G711" s="543"/>
      <c r="H711" s="551"/>
    </row>
    <row r="712" spans="1:8">
      <c r="A712" s="505">
        <v>711</v>
      </c>
      <c r="B712" s="956"/>
      <c r="C712" s="956"/>
      <c r="D712" s="963"/>
      <c r="E712" s="957"/>
      <c r="F712" s="542">
        <v>695</v>
      </c>
      <c r="G712" s="543"/>
      <c r="H712" s="551"/>
    </row>
    <row r="713" spans="1:8">
      <c r="A713" s="505">
        <v>712</v>
      </c>
      <c r="B713" s="956"/>
      <c r="C713" s="956"/>
      <c r="D713" s="963"/>
      <c r="E713" s="957"/>
      <c r="F713" s="542">
        <v>696</v>
      </c>
      <c r="G713" s="543"/>
      <c r="H713" s="551"/>
    </row>
    <row r="714" spans="1:8">
      <c r="A714" s="505">
        <v>713</v>
      </c>
      <c r="B714" s="956"/>
      <c r="C714" s="956"/>
      <c r="D714" s="963"/>
      <c r="E714" s="957"/>
      <c r="F714" s="542">
        <v>697</v>
      </c>
      <c r="G714" s="543"/>
      <c r="H714" s="551"/>
    </row>
    <row r="715" spans="1:8">
      <c r="A715" s="505">
        <v>714</v>
      </c>
      <c r="B715" s="956"/>
      <c r="C715" s="956"/>
      <c r="D715" s="963"/>
      <c r="E715" s="957"/>
      <c r="F715" s="542">
        <v>698</v>
      </c>
      <c r="G715" s="543"/>
      <c r="H715" s="551"/>
    </row>
    <row r="716" spans="1:8">
      <c r="A716" s="505">
        <v>715</v>
      </c>
      <c r="B716" s="956"/>
      <c r="C716" s="956"/>
      <c r="D716" s="963"/>
      <c r="E716" s="957"/>
      <c r="F716" s="542">
        <v>699</v>
      </c>
      <c r="G716" s="543"/>
      <c r="H716" s="551"/>
    </row>
    <row r="717" spans="1:8">
      <c r="A717" s="505">
        <v>716</v>
      </c>
      <c r="B717" s="956"/>
      <c r="C717" s="956"/>
      <c r="D717" s="963"/>
      <c r="E717" s="957"/>
      <c r="F717" s="542">
        <v>700</v>
      </c>
      <c r="G717" s="543"/>
      <c r="H717" s="551"/>
    </row>
    <row r="718" spans="1:8">
      <c r="A718" s="505">
        <v>717</v>
      </c>
      <c r="B718" s="956"/>
      <c r="C718" s="956"/>
      <c r="D718" s="963"/>
      <c r="E718" s="957"/>
      <c r="F718" s="542">
        <v>701</v>
      </c>
      <c r="G718" s="543"/>
      <c r="H718" s="551"/>
    </row>
    <row r="719" spans="1:8">
      <c r="A719" s="505">
        <v>718</v>
      </c>
      <c r="B719" s="956"/>
      <c r="C719" s="956"/>
      <c r="D719" s="963"/>
      <c r="E719" s="957"/>
      <c r="F719" s="542">
        <v>702</v>
      </c>
      <c r="G719" s="543"/>
      <c r="H719" s="551"/>
    </row>
    <row r="720" spans="1:8">
      <c r="A720" s="505">
        <v>719</v>
      </c>
      <c r="B720" s="956"/>
      <c r="C720" s="956"/>
      <c r="D720" s="963"/>
      <c r="E720" s="957"/>
      <c r="F720" s="542">
        <v>703</v>
      </c>
      <c r="G720" s="543"/>
      <c r="H720" s="551"/>
    </row>
    <row r="721" spans="1:8">
      <c r="A721" s="505">
        <v>720</v>
      </c>
      <c r="B721" s="956"/>
      <c r="C721" s="956"/>
      <c r="D721" s="963"/>
      <c r="E721" s="957"/>
      <c r="F721" s="542">
        <v>704</v>
      </c>
      <c r="G721" s="543"/>
      <c r="H721" s="551"/>
    </row>
    <row r="722" spans="1:8">
      <c r="A722" s="505">
        <v>721</v>
      </c>
      <c r="B722" s="956"/>
      <c r="C722" s="956"/>
      <c r="D722" s="963"/>
      <c r="E722" s="957"/>
      <c r="F722" s="542">
        <v>705</v>
      </c>
      <c r="G722" s="543"/>
      <c r="H722" s="551"/>
    </row>
    <row r="723" spans="1:8">
      <c r="A723" s="505">
        <v>722</v>
      </c>
      <c r="B723" s="956"/>
      <c r="C723" s="956"/>
      <c r="D723" s="963"/>
      <c r="E723" s="957"/>
      <c r="F723" s="542">
        <v>706</v>
      </c>
      <c r="G723" s="543"/>
      <c r="H723" s="551"/>
    </row>
    <row r="724" spans="1:8">
      <c r="A724" s="505">
        <v>723</v>
      </c>
      <c r="B724" s="956"/>
      <c r="C724" s="956"/>
      <c r="D724" s="963"/>
      <c r="E724" s="957"/>
      <c r="F724" s="542">
        <v>707</v>
      </c>
      <c r="G724" s="543"/>
      <c r="H724" s="551"/>
    </row>
    <row r="725" spans="1:8">
      <c r="A725" s="505">
        <v>724</v>
      </c>
      <c r="B725" s="956"/>
      <c r="C725" s="956"/>
      <c r="D725" s="963"/>
      <c r="E725" s="957"/>
      <c r="F725" s="542">
        <v>708</v>
      </c>
      <c r="G725" s="543"/>
      <c r="H725" s="551"/>
    </row>
    <row r="726" spans="1:8">
      <c r="A726" s="505">
        <v>725</v>
      </c>
      <c r="B726" s="956"/>
      <c r="C726" s="956"/>
      <c r="D726" s="963"/>
      <c r="E726" s="957"/>
      <c r="F726" s="542">
        <v>709</v>
      </c>
      <c r="G726" s="543"/>
      <c r="H726" s="551"/>
    </row>
    <row r="727" spans="1:8">
      <c r="A727" s="505">
        <v>726</v>
      </c>
      <c r="B727" s="956"/>
      <c r="C727" s="956"/>
      <c r="D727" s="963"/>
      <c r="E727" s="957"/>
      <c r="F727" s="542">
        <v>710</v>
      </c>
      <c r="G727" s="543"/>
      <c r="H727" s="551"/>
    </row>
    <row r="728" spans="1:8">
      <c r="A728" s="505">
        <v>727</v>
      </c>
      <c r="B728" s="956"/>
      <c r="C728" s="956"/>
      <c r="D728" s="963"/>
      <c r="E728" s="957"/>
      <c r="F728" s="542">
        <v>711</v>
      </c>
      <c r="G728" s="543"/>
      <c r="H728" s="551"/>
    </row>
    <row r="729" spans="1:8">
      <c r="A729" s="505">
        <v>728</v>
      </c>
      <c r="B729" s="956"/>
      <c r="C729" s="956"/>
      <c r="D729" s="963"/>
      <c r="E729" s="957"/>
      <c r="F729" s="542">
        <v>712</v>
      </c>
      <c r="G729" s="543"/>
      <c r="H729" s="551"/>
    </row>
    <row r="730" spans="1:8">
      <c r="A730" s="505">
        <v>729</v>
      </c>
      <c r="B730" s="956"/>
      <c r="C730" s="956"/>
      <c r="D730" s="963"/>
      <c r="E730" s="957"/>
      <c r="F730" s="542">
        <v>713</v>
      </c>
      <c r="G730" s="543"/>
      <c r="H730" s="551"/>
    </row>
    <row r="731" spans="1:8">
      <c r="A731" s="505">
        <v>730</v>
      </c>
      <c r="B731" s="956"/>
      <c r="C731" s="956"/>
      <c r="D731" s="963"/>
      <c r="E731" s="957"/>
      <c r="F731" s="542">
        <v>714</v>
      </c>
      <c r="G731" s="543"/>
      <c r="H731" s="551"/>
    </row>
    <row r="732" spans="1:8">
      <c r="A732" s="505">
        <v>731</v>
      </c>
      <c r="B732" s="956"/>
      <c r="C732" s="956"/>
      <c r="D732" s="963"/>
      <c r="E732" s="957"/>
      <c r="F732" s="542">
        <v>715</v>
      </c>
      <c r="G732" s="543"/>
      <c r="H732" s="551"/>
    </row>
    <row r="733" spans="1:8">
      <c r="A733" s="505">
        <v>732</v>
      </c>
      <c r="B733" s="956"/>
      <c r="C733" s="956"/>
      <c r="D733" s="963"/>
      <c r="E733" s="957"/>
      <c r="F733" s="542">
        <v>716</v>
      </c>
      <c r="G733" s="543"/>
      <c r="H733" s="551"/>
    </row>
    <row r="734" spans="1:8">
      <c r="A734" s="505">
        <v>733</v>
      </c>
      <c r="B734" s="956"/>
      <c r="C734" s="956"/>
      <c r="D734" s="963"/>
      <c r="E734" s="957"/>
      <c r="F734" s="542">
        <v>717</v>
      </c>
      <c r="G734" s="543"/>
      <c r="H734" s="551"/>
    </row>
    <row r="735" spans="1:8">
      <c r="A735" s="505">
        <v>734</v>
      </c>
      <c r="B735" s="956"/>
      <c r="C735" s="956"/>
      <c r="D735" s="963"/>
      <c r="E735" s="957"/>
      <c r="F735" s="542">
        <v>718</v>
      </c>
      <c r="G735" s="543"/>
      <c r="H735" s="551"/>
    </row>
    <row r="736" spans="1:8">
      <c r="A736" s="505">
        <v>735</v>
      </c>
      <c r="B736" s="956"/>
      <c r="C736" s="956"/>
      <c r="D736" s="963"/>
      <c r="E736" s="957"/>
      <c r="F736" s="542">
        <v>719</v>
      </c>
      <c r="G736" s="543"/>
      <c r="H736" s="551"/>
    </row>
    <row r="737" spans="1:8">
      <c r="A737" s="505">
        <v>736</v>
      </c>
      <c r="B737" s="956"/>
      <c r="C737" s="956"/>
      <c r="D737" s="963"/>
      <c r="E737" s="957"/>
      <c r="F737" s="542">
        <v>720</v>
      </c>
      <c r="G737" s="543"/>
      <c r="H737" s="551"/>
    </row>
    <row r="738" spans="1:8">
      <c r="A738" s="505">
        <v>737</v>
      </c>
      <c r="B738" s="956"/>
      <c r="C738" s="956"/>
      <c r="D738" s="963"/>
      <c r="E738" s="957"/>
      <c r="F738" s="542">
        <v>721</v>
      </c>
      <c r="G738" s="543"/>
      <c r="H738" s="551"/>
    </row>
    <row r="739" spans="1:8">
      <c r="A739" s="505">
        <v>738</v>
      </c>
      <c r="B739" s="956"/>
      <c r="C739" s="956"/>
      <c r="D739" s="963"/>
      <c r="E739" s="957"/>
      <c r="F739" s="542">
        <v>722</v>
      </c>
      <c r="G739" s="543"/>
      <c r="H739" s="551"/>
    </row>
    <row r="740" spans="1:8">
      <c r="A740" s="505">
        <v>739</v>
      </c>
      <c r="B740" s="956"/>
      <c r="C740" s="956"/>
      <c r="D740" s="963"/>
      <c r="E740" s="957"/>
      <c r="F740" s="542">
        <v>723</v>
      </c>
      <c r="G740" s="543"/>
      <c r="H740" s="551"/>
    </row>
    <row r="741" spans="1:8">
      <c r="A741" s="505">
        <v>740</v>
      </c>
      <c r="B741" s="956"/>
      <c r="C741" s="956"/>
      <c r="D741" s="963"/>
      <c r="E741" s="957"/>
      <c r="F741" s="542">
        <v>724</v>
      </c>
      <c r="G741" s="543"/>
      <c r="H741" s="551"/>
    </row>
    <row r="742" spans="1:8">
      <c r="A742" s="505">
        <v>741</v>
      </c>
      <c r="B742" s="956"/>
      <c r="C742" s="956"/>
      <c r="D742" s="963"/>
      <c r="E742" s="957"/>
      <c r="F742" s="542">
        <v>725</v>
      </c>
      <c r="G742" s="543"/>
      <c r="H742" s="551"/>
    </row>
    <row r="743" spans="1:8">
      <c r="A743" s="505">
        <v>742</v>
      </c>
      <c r="B743" s="956"/>
      <c r="C743" s="956"/>
      <c r="D743" s="963"/>
      <c r="E743" s="957"/>
      <c r="F743" s="542">
        <v>726</v>
      </c>
      <c r="G743" s="543"/>
      <c r="H743" s="551"/>
    </row>
    <row r="744" spans="1:8">
      <c r="A744" s="521">
        <v>743</v>
      </c>
      <c r="B744" s="957"/>
      <c r="C744" s="960"/>
      <c r="D744" s="961"/>
      <c r="E744" s="957"/>
      <c r="F744" s="542">
        <v>727</v>
      </c>
      <c r="G744" s="518"/>
      <c r="H744" s="516"/>
    </row>
    <row r="745" spans="1:8">
      <c r="A745" s="521">
        <v>744</v>
      </c>
      <c r="B745" s="957"/>
      <c r="C745" s="960"/>
      <c r="D745" s="961"/>
      <c r="E745" s="957"/>
      <c r="F745" s="542">
        <v>728</v>
      </c>
      <c r="G745" s="518"/>
      <c r="H745" s="516"/>
    </row>
    <row r="746" spans="1:8">
      <c r="A746" s="521">
        <v>745</v>
      </c>
      <c r="B746" s="957"/>
      <c r="C746" s="960"/>
      <c r="D746" s="961"/>
      <c r="E746" s="957"/>
      <c r="F746" s="542">
        <v>729</v>
      </c>
      <c r="G746" s="518"/>
      <c r="H746" s="516"/>
    </row>
    <row r="747" spans="1:8">
      <c r="A747" s="521">
        <v>746</v>
      </c>
      <c r="B747" s="957"/>
      <c r="C747" s="960"/>
      <c r="D747" s="961"/>
      <c r="E747" s="957"/>
      <c r="F747" s="542">
        <v>730</v>
      </c>
      <c r="G747" s="518"/>
      <c r="H747" s="516"/>
    </row>
    <row r="748" spans="1:8">
      <c r="A748" s="521">
        <v>747</v>
      </c>
      <c r="B748" s="957"/>
      <c r="C748" s="960"/>
      <c r="D748" s="961"/>
      <c r="E748" s="957"/>
      <c r="F748" s="542">
        <v>731</v>
      </c>
      <c r="G748" s="518"/>
      <c r="H748" s="516"/>
    </row>
    <row r="749" spans="1:8">
      <c r="A749" s="521">
        <v>748</v>
      </c>
      <c r="B749" s="957"/>
      <c r="C749" s="960"/>
      <c r="D749" s="961"/>
      <c r="E749" s="957"/>
      <c r="F749" s="542">
        <v>732</v>
      </c>
      <c r="G749" s="518"/>
      <c r="H749" s="516"/>
    </row>
    <row r="750" spans="1:8">
      <c r="A750" s="521">
        <v>749</v>
      </c>
      <c r="B750" s="957"/>
      <c r="C750" s="960"/>
      <c r="D750" s="961"/>
      <c r="E750" s="957"/>
      <c r="F750" s="542">
        <v>733</v>
      </c>
      <c r="G750" s="518"/>
      <c r="H750" s="516"/>
    </row>
    <row r="751" spans="1:8">
      <c r="A751" s="521">
        <v>750</v>
      </c>
      <c r="B751" s="957"/>
      <c r="C751" s="960"/>
      <c r="D751" s="961"/>
      <c r="E751" s="957"/>
      <c r="F751" s="542">
        <v>734</v>
      </c>
      <c r="G751" s="518"/>
      <c r="H751" s="516"/>
    </row>
    <row r="752" spans="1:8">
      <c r="A752" s="521">
        <v>751</v>
      </c>
      <c r="B752" s="957"/>
      <c r="C752" s="960"/>
      <c r="D752" s="961"/>
      <c r="E752" s="957"/>
      <c r="F752" s="542">
        <v>735</v>
      </c>
      <c r="G752" s="518"/>
      <c r="H752" s="516"/>
    </row>
    <row r="753" spans="1:8">
      <c r="A753" s="521">
        <v>752</v>
      </c>
      <c r="B753" s="957"/>
      <c r="C753" s="960"/>
      <c r="D753" s="961"/>
      <c r="E753" s="957"/>
      <c r="F753" s="542">
        <v>736</v>
      </c>
      <c r="G753" s="518"/>
      <c r="H753" s="516"/>
    </row>
    <row r="754" spans="1:8">
      <c r="A754" s="521">
        <v>753</v>
      </c>
      <c r="B754" s="957"/>
      <c r="C754" s="960"/>
      <c r="D754" s="961"/>
      <c r="E754" s="957"/>
      <c r="F754" s="542">
        <v>737</v>
      </c>
      <c r="G754" s="518"/>
      <c r="H754" s="516"/>
    </row>
    <row r="755" spans="1:8">
      <c r="A755" s="521">
        <v>754</v>
      </c>
      <c r="B755" s="957"/>
      <c r="C755" s="960"/>
      <c r="D755" s="961"/>
      <c r="E755" s="957"/>
      <c r="F755" s="542">
        <v>738</v>
      </c>
      <c r="G755" s="518"/>
      <c r="H755" s="516"/>
    </row>
    <row r="756" spans="1:8">
      <c r="A756" s="521">
        <v>755</v>
      </c>
      <c r="B756" s="957"/>
      <c r="C756" s="960"/>
      <c r="D756" s="961"/>
      <c r="E756" s="957"/>
      <c r="F756" s="542">
        <v>739</v>
      </c>
      <c r="G756" s="518"/>
      <c r="H756" s="516"/>
    </row>
    <row r="757" spans="1:8">
      <c r="A757" s="521">
        <v>756</v>
      </c>
      <c r="B757" s="957"/>
      <c r="C757" s="960"/>
      <c r="D757" s="961"/>
      <c r="E757" s="957"/>
      <c r="F757" s="542">
        <v>740</v>
      </c>
      <c r="G757" s="518"/>
      <c r="H757" s="516"/>
    </row>
    <row r="758" spans="1:8">
      <c r="A758" s="521">
        <v>757</v>
      </c>
      <c r="B758" s="957"/>
      <c r="C758" s="960"/>
      <c r="D758" s="961"/>
      <c r="E758" s="957"/>
      <c r="F758" s="542">
        <v>741</v>
      </c>
      <c r="G758" s="518"/>
      <c r="H758" s="516"/>
    </row>
    <row r="759" spans="1:8">
      <c r="A759" s="521">
        <v>758</v>
      </c>
      <c r="B759" s="957"/>
      <c r="C759" s="960"/>
      <c r="D759" s="961"/>
      <c r="E759" s="957"/>
      <c r="F759" s="517">
        <v>742</v>
      </c>
      <c r="G759" s="518"/>
      <c r="H759" s="516"/>
    </row>
    <row r="760" spans="1:8">
      <c r="A760" s="521">
        <v>759</v>
      </c>
      <c r="B760" s="957"/>
      <c r="C760" s="960"/>
      <c r="D760" s="961"/>
      <c r="E760" s="957"/>
      <c r="F760" s="517">
        <v>743</v>
      </c>
      <c r="G760" s="518"/>
      <c r="H760" s="516"/>
    </row>
    <row r="761" spans="1:8">
      <c r="A761" s="521">
        <v>760</v>
      </c>
      <c r="B761" s="957"/>
      <c r="C761" s="960"/>
      <c r="D761" s="961"/>
      <c r="E761" s="957"/>
      <c r="F761" s="517">
        <v>744</v>
      </c>
      <c r="G761" s="518"/>
      <c r="H761" s="516"/>
    </row>
    <row r="762" spans="1:8">
      <c r="A762" s="521">
        <v>761</v>
      </c>
      <c r="B762" s="957"/>
      <c r="C762" s="960"/>
      <c r="D762" s="961"/>
      <c r="E762" s="957"/>
      <c r="F762" s="517">
        <v>745</v>
      </c>
      <c r="G762" s="518"/>
      <c r="H762" s="516"/>
    </row>
    <row r="763" spans="1:8">
      <c r="A763" s="521">
        <v>762</v>
      </c>
      <c r="B763" s="957"/>
      <c r="C763" s="960"/>
      <c r="D763" s="961"/>
      <c r="E763" s="957"/>
      <c r="F763" s="517">
        <v>746</v>
      </c>
      <c r="G763" s="518"/>
      <c r="H763" s="516"/>
    </row>
    <row r="764" spans="1:8">
      <c r="A764" s="521">
        <v>763</v>
      </c>
      <c r="B764" s="957"/>
      <c r="C764" s="960"/>
      <c r="D764" s="961"/>
      <c r="E764" s="957"/>
      <c r="F764" s="517">
        <v>747</v>
      </c>
      <c r="G764" s="518"/>
      <c r="H764" s="516"/>
    </row>
    <row r="765" spans="1:8">
      <c r="A765" s="521">
        <v>764</v>
      </c>
      <c r="B765" s="957"/>
      <c r="C765" s="960"/>
      <c r="D765" s="961"/>
      <c r="E765" s="957"/>
      <c r="F765" s="517">
        <v>748</v>
      </c>
      <c r="G765" s="518"/>
      <c r="H765" s="516"/>
    </row>
    <row r="766" spans="1:8">
      <c r="A766" s="521">
        <v>765</v>
      </c>
      <c r="B766" s="957"/>
      <c r="C766" s="960"/>
      <c r="D766" s="961"/>
      <c r="E766" s="957"/>
      <c r="F766" s="517">
        <v>749</v>
      </c>
      <c r="G766" s="518"/>
      <c r="H766" s="516"/>
    </row>
    <row r="767" spans="1:8">
      <c r="A767" s="521">
        <v>766</v>
      </c>
      <c r="B767" s="957"/>
      <c r="C767" s="960"/>
      <c r="D767" s="961"/>
      <c r="E767" s="957"/>
      <c r="F767" s="517">
        <v>750</v>
      </c>
      <c r="G767" s="518"/>
      <c r="H767" s="516"/>
    </row>
    <row r="768" spans="1:8">
      <c r="A768" s="521">
        <v>767</v>
      </c>
      <c r="B768" s="957"/>
      <c r="C768" s="960"/>
      <c r="D768" s="961"/>
      <c r="E768" s="957"/>
      <c r="F768" s="517">
        <v>751</v>
      </c>
      <c r="G768" s="518"/>
      <c r="H768" s="516"/>
    </row>
    <row r="769" spans="1:8">
      <c r="A769" s="521">
        <v>768</v>
      </c>
      <c r="B769" s="957"/>
      <c r="C769" s="960"/>
      <c r="D769" s="961"/>
      <c r="E769" s="957"/>
      <c r="F769" s="517">
        <v>752</v>
      </c>
      <c r="G769" s="518"/>
      <c r="H769" s="516"/>
    </row>
    <row r="770" spans="1:8">
      <c r="A770" s="521">
        <v>769</v>
      </c>
      <c r="B770" s="957"/>
      <c r="C770" s="960"/>
      <c r="D770" s="961"/>
      <c r="E770" s="957"/>
      <c r="F770" s="517">
        <v>753</v>
      </c>
      <c r="G770" s="518"/>
      <c r="H770" s="516"/>
    </row>
    <row r="771" spans="1:8">
      <c r="A771" s="521">
        <v>770</v>
      </c>
      <c r="B771" s="957"/>
      <c r="C771" s="960"/>
      <c r="D771" s="961"/>
      <c r="E771" s="957"/>
      <c r="F771" s="517">
        <v>754</v>
      </c>
      <c r="G771" s="518"/>
      <c r="H771" s="516"/>
    </row>
    <row r="772" spans="1:8">
      <c r="A772" s="505">
        <v>771</v>
      </c>
      <c r="B772" s="956"/>
      <c r="C772" s="956"/>
      <c r="D772" s="963"/>
      <c r="E772" s="957"/>
      <c r="F772" s="517">
        <v>755</v>
      </c>
      <c r="G772" s="514"/>
      <c r="H772" s="964"/>
    </row>
    <row r="773" spans="1:8">
      <c r="A773" s="505">
        <v>772</v>
      </c>
      <c r="B773" s="956"/>
      <c r="C773" s="956"/>
      <c r="D773" s="963"/>
      <c r="E773" s="957"/>
      <c r="F773" s="517">
        <v>756</v>
      </c>
      <c r="G773" s="514"/>
      <c r="H773" s="964"/>
    </row>
    <row r="774" spans="1:8">
      <c r="A774" s="505">
        <v>773</v>
      </c>
      <c r="B774" s="956"/>
      <c r="C774" s="956"/>
      <c r="D774" s="963"/>
      <c r="E774" s="957"/>
      <c r="F774" s="517">
        <v>757</v>
      </c>
      <c r="G774" s="514"/>
      <c r="H774" s="964"/>
    </row>
    <row r="775" spans="1:8">
      <c r="A775" s="505">
        <v>774</v>
      </c>
      <c r="B775" s="956"/>
      <c r="C775" s="956"/>
      <c r="D775" s="963"/>
      <c r="E775" s="957"/>
      <c r="F775" s="517">
        <v>758</v>
      </c>
      <c r="G775" s="514"/>
      <c r="H775" s="964"/>
    </row>
    <row r="776" spans="1:8">
      <c r="A776" s="505">
        <v>775</v>
      </c>
      <c r="B776" s="956"/>
      <c r="C776" s="956"/>
      <c r="D776" s="963"/>
      <c r="E776" s="957"/>
      <c r="F776" s="517">
        <v>759</v>
      </c>
      <c r="G776" s="514"/>
      <c r="H776" s="964"/>
    </row>
    <row r="777" spans="1:8">
      <c r="A777" s="505">
        <v>776</v>
      </c>
      <c r="B777" s="956"/>
      <c r="C777" s="956"/>
      <c r="D777" s="963"/>
      <c r="E777" s="957"/>
      <c r="F777" s="517">
        <v>760</v>
      </c>
      <c r="G777" s="514"/>
      <c r="H777" s="964"/>
    </row>
    <row r="778" spans="1:8">
      <c r="A778" s="505">
        <v>777</v>
      </c>
      <c r="B778" s="956"/>
      <c r="C778" s="956"/>
      <c r="D778" s="963"/>
      <c r="E778" s="957"/>
      <c r="F778" s="517">
        <v>761</v>
      </c>
      <c r="G778" s="514"/>
      <c r="H778" s="964"/>
    </row>
    <row r="779" spans="1:8">
      <c r="A779" s="505">
        <v>778</v>
      </c>
      <c r="B779" s="956"/>
      <c r="C779" s="956"/>
      <c r="D779" s="963"/>
      <c r="E779" s="957"/>
      <c r="F779" s="517">
        <v>762</v>
      </c>
      <c r="G779" s="514"/>
      <c r="H779" s="964"/>
    </row>
    <row r="780" spans="1:8">
      <c r="A780" s="505">
        <v>779</v>
      </c>
      <c r="B780" s="956"/>
      <c r="C780" s="956"/>
      <c r="D780" s="963"/>
      <c r="E780" s="957"/>
      <c r="F780" s="517">
        <v>763</v>
      </c>
      <c r="G780" s="514"/>
      <c r="H780" s="964"/>
    </row>
    <row r="781" spans="1:8">
      <c r="A781" s="505">
        <v>780</v>
      </c>
      <c r="B781" s="956"/>
      <c r="C781" s="956"/>
      <c r="D781" s="963"/>
      <c r="E781" s="957"/>
      <c r="F781" s="517">
        <v>764</v>
      </c>
      <c r="G781" s="514"/>
      <c r="H781" s="964"/>
    </row>
    <row r="782" spans="1:8">
      <c r="A782" s="505">
        <v>781</v>
      </c>
      <c r="B782" s="956"/>
      <c r="C782" s="956"/>
      <c r="D782" s="963"/>
      <c r="E782" s="957"/>
      <c r="F782" s="517">
        <v>765</v>
      </c>
      <c r="G782" s="514"/>
      <c r="H782" s="964"/>
    </row>
    <row r="783" spans="1:8">
      <c r="A783" s="505">
        <v>782</v>
      </c>
      <c r="B783" s="956"/>
      <c r="C783" s="956"/>
      <c r="D783" s="963"/>
      <c r="E783" s="957"/>
      <c r="F783" s="517">
        <v>766</v>
      </c>
      <c r="G783" s="514"/>
      <c r="H783" s="964"/>
    </row>
    <row r="784" spans="1:8">
      <c r="A784" s="505">
        <v>783</v>
      </c>
      <c r="B784" s="956"/>
      <c r="C784" s="956"/>
      <c r="D784" s="963"/>
      <c r="E784" s="957"/>
      <c r="F784" s="517">
        <v>767</v>
      </c>
      <c r="G784" s="514"/>
      <c r="H784" s="964"/>
    </row>
    <row r="785" spans="1:8">
      <c r="A785" s="505">
        <v>784</v>
      </c>
      <c r="B785" s="956"/>
      <c r="C785" s="956"/>
      <c r="D785" s="963"/>
      <c r="E785" s="957"/>
      <c r="F785" s="517">
        <v>768</v>
      </c>
      <c r="G785" s="514"/>
      <c r="H785" s="964"/>
    </row>
    <row r="786" spans="1:8">
      <c r="A786" s="505">
        <v>785</v>
      </c>
      <c r="B786" s="956"/>
      <c r="C786" s="956"/>
      <c r="D786" s="963"/>
      <c r="E786" s="957"/>
      <c r="F786" s="517">
        <v>769</v>
      </c>
      <c r="G786" s="514"/>
      <c r="H786" s="964"/>
    </row>
    <row r="787" spans="1:8">
      <c r="A787" s="505">
        <v>786</v>
      </c>
      <c r="B787" s="956"/>
      <c r="C787" s="956"/>
      <c r="D787" s="963"/>
      <c r="E787" s="957"/>
      <c r="F787" s="513">
        <v>770</v>
      </c>
      <c r="G787" s="514"/>
      <c r="H787" s="964"/>
    </row>
    <row r="788" spans="1:8">
      <c r="A788" s="505">
        <v>787</v>
      </c>
      <c r="B788" s="956"/>
      <c r="C788" s="956"/>
      <c r="D788" s="963"/>
      <c r="E788" s="957"/>
      <c r="F788" s="513">
        <v>771</v>
      </c>
      <c r="G788" s="514"/>
      <c r="H788" s="964"/>
    </row>
    <row r="789" spans="1:8">
      <c r="A789" s="505">
        <v>788</v>
      </c>
      <c r="B789" s="956"/>
      <c r="C789" s="956"/>
      <c r="D789" s="963"/>
      <c r="E789" s="957"/>
      <c r="F789" s="513">
        <v>772</v>
      </c>
      <c r="G789" s="514"/>
      <c r="H789" s="964"/>
    </row>
    <row r="790" spans="1:8">
      <c r="A790" s="505">
        <v>789</v>
      </c>
      <c r="B790" s="956"/>
      <c r="C790" s="956"/>
      <c r="D790" s="963"/>
      <c r="E790" s="957"/>
      <c r="F790" s="513">
        <v>773</v>
      </c>
      <c r="G790" s="514"/>
      <c r="H790" s="964"/>
    </row>
    <row r="791" spans="1:8">
      <c r="A791" s="505">
        <v>790</v>
      </c>
      <c r="B791" s="956"/>
      <c r="C791" s="956"/>
      <c r="D791" s="963"/>
      <c r="E791" s="957"/>
      <c r="F791" s="513">
        <v>774</v>
      </c>
      <c r="G791" s="514"/>
      <c r="H791" s="964"/>
    </row>
    <row r="792" spans="1:8">
      <c r="A792" s="505">
        <v>791</v>
      </c>
      <c r="B792" s="956"/>
      <c r="C792" s="956"/>
      <c r="D792" s="963"/>
      <c r="E792" s="957"/>
      <c r="F792" s="513">
        <v>775</v>
      </c>
      <c r="G792" s="514"/>
      <c r="H792" s="964"/>
    </row>
    <row r="793" spans="1:8">
      <c r="A793" s="505">
        <v>792</v>
      </c>
      <c r="B793" s="956"/>
      <c r="C793" s="956"/>
      <c r="D793" s="963"/>
      <c r="E793" s="957"/>
      <c r="F793" s="513">
        <v>776</v>
      </c>
      <c r="G793" s="514"/>
      <c r="H793" s="964"/>
    </row>
    <row r="794" spans="1:8">
      <c r="A794" s="505">
        <v>793</v>
      </c>
      <c r="B794" s="956"/>
      <c r="C794" s="956"/>
      <c r="D794" s="963"/>
      <c r="E794" s="957"/>
      <c r="F794" s="513">
        <v>777</v>
      </c>
      <c r="G794" s="514"/>
      <c r="H794" s="964"/>
    </row>
    <row r="795" spans="1:8">
      <c r="A795" s="505">
        <v>794</v>
      </c>
      <c r="B795" s="956"/>
      <c r="C795" s="956"/>
      <c r="D795" s="963"/>
      <c r="E795" s="957"/>
      <c r="F795" s="513">
        <v>778</v>
      </c>
      <c r="G795" s="514"/>
      <c r="H795" s="964"/>
    </row>
    <row r="796" spans="1:8">
      <c r="A796" s="505">
        <v>795</v>
      </c>
      <c r="B796" s="956"/>
      <c r="C796" s="956"/>
      <c r="D796" s="963"/>
      <c r="E796" s="957"/>
      <c r="F796" s="513">
        <v>779</v>
      </c>
      <c r="G796" s="514"/>
      <c r="H796" s="964"/>
    </row>
    <row r="797" spans="1:8">
      <c r="A797" s="505">
        <v>796</v>
      </c>
      <c r="B797" s="956"/>
      <c r="C797" s="956"/>
      <c r="D797" s="963"/>
      <c r="E797" s="957"/>
      <c r="F797" s="513">
        <v>780</v>
      </c>
      <c r="G797" s="514"/>
      <c r="H797" s="964"/>
    </row>
    <row r="798" spans="1:8">
      <c r="A798" s="505">
        <v>797</v>
      </c>
      <c r="B798" s="956"/>
      <c r="C798" s="956"/>
      <c r="D798" s="963"/>
      <c r="E798" s="957"/>
      <c r="F798" s="513">
        <v>781</v>
      </c>
      <c r="G798" s="514"/>
      <c r="H798" s="964"/>
    </row>
    <row r="799" spans="1:8">
      <c r="A799" s="505">
        <v>798</v>
      </c>
      <c r="B799" s="956"/>
      <c r="C799" s="956"/>
      <c r="D799" s="963"/>
      <c r="E799" s="957"/>
      <c r="F799" s="513">
        <v>782</v>
      </c>
      <c r="G799" s="514"/>
      <c r="H799" s="964"/>
    </row>
    <row r="800" spans="1:8">
      <c r="A800" s="505">
        <v>799</v>
      </c>
      <c r="B800" s="956"/>
      <c r="C800" s="956"/>
      <c r="D800" s="963"/>
      <c r="E800" s="957"/>
      <c r="F800" s="513">
        <v>783</v>
      </c>
      <c r="G800" s="514"/>
      <c r="H800" s="964"/>
    </row>
    <row r="801" spans="1:8">
      <c r="A801" s="505">
        <v>800</v>
      </c>
      <c r="B801" s="956"/>
      <c r="C801" s="956"/>
      <c r="D801" s="963"/>
      <c r="E801" s="957"/>
      <c r="F801" s="513">
        <v>784</v>
      </c>
      <c r="G801" s="514"/>
      <c r="H801" s="964"/>
    </row>
    <row r="802" spans="1:8">
      <c r="A802" s="505">
        <v>801</v>
      </c>
      <c r="B802" s="956"/>
      <c r="C802" s="956"/>
      <c r="D802" s="963"/>
      <c r="E802" s="957"/>
      <c r="F802" s="513">
        <v>785</v>
      </c>
      <c r="G802" s="514"/>
      <c r="H802" s="964"/>
    </row>
    <row r="803" spans="1:8">
      <c r="A803" s="505">
        <v>802</v>
      </c>
      <c r="B803" s="956"/>
      <c r="C803" s="956"/>
      <c r="D803" s="963"/>
      <c r="E803" s="957"/>
      <c r="F803" s="513">
        <v>786</v>
      </c>
      <c r="G803" s="514"/>
      <c r="H803" s="964"/>
    </row>
    <row r="804" spans="1:8">
      <c r="A804" s="505">
        <v>803</v>
      </c>
      <c r="B804" s="956"/>
      <c r="C804" s="956"/>
      <c r="D804" s="963"/>
      <c r="E804" s="957"/>
      <c r="F804" s="513">
        <v>787</v>
      </c>
      <c r="G804" s="514"/>
      <c r="H804" s="964"/>
    </row>
    <row r="805" spans="1:8">
      <c r="A805" s="505">
        <v>804</v>
      </c>
      <c r="B805" s="956"/>
      <c r="C805" s="956"/>
      <c r="D805" s="963"/>
      <c r="E805" s="957"/>
      <c r="F805" s="513">
        <v>788</v>
      </c>
      <c r="G805" s="514"/>
      <c r="H805" s="964"/>
    </row>
    <row r="806" spans="1:8">
      <c r="A806" s="505">
        <v>805</v>
      </c>
      <c r="B806" s="956"/>
      <c r="C806" s="956"/>
      <c r="D806" s="963"/>
      <c r="E806" s="957"/>
      <c r="F806" s="513">
        <v>789</v>
      </c>
      <c r="G806" s="514"/>
      <c r="H806" s="964"/>
    </row>
    <row r="807" spans="1:8">
      <c r="A807" s="505">
        <v>806</v>
      </c>
      <c r="B807" s="956"/>
      <c r="C807" s="956"/>
      <c r="D807" s="963"/>
      <c r="E807" s="957"/>
      <c r="F807" s="513">
        <v>790</v>
      </c>
      <c r="G807" s="514"/>
      <c r="H807" s="964"/>
    </row>
    <row r="808" spans="1:8">
      <c r="A808" s="505">
        <v>807</v>
      </c>
      <c r="B808" s="956"/>
      <c r="C808" s="956"/>
      <c r="D808" s="963"/>
      <c r="E808" s="957"/>
      <c r="F808" s="513">
        <v>791</v>
      </c>
      <c r="G808" s="514"/>
      <c r="H808" s="964"/>
    </row>
    <row r="809" spans="1:8">
      <c r="A809" s="505">
        <v>808</v>
      </c>
      <c r="B809" s="956"/>
      <c r="C809" s="956"/>
      <c r="D809" s="963"/>
      <c r="E809" s="957"/>
      <c r="F809" s="513">
        <v>792</v>
      </c>
      <c r="G809" s="514"/>
      <c r="H809" s="964"/>
    </row>
    <row r="810" spans="1:8">
      <c r="A810" s="505">
        <v>809</v>
      </c>
      <c r="B810" s="956"/>
      <c r="C810" s="956"/>
      <c r="D810" s="963"/>
      <c r="E810" s="957"/>
      <c r="F810" s="513">
        <v>793</v>
      </c>
      <c r="G810" s="514"/>
      <c r="H810" s="964"/>
    </row>
    <row r="811" spans="1:8">
      <c r="A811" s="505">
        <v>810</v>
      </c>
      <c r="B811" s="956"/>
      <c r="C811" s="956"/>
      <c r="D811" s="963"/>
      <c r="E811" s="957"/>
      <c r="F811" s="513">
        <v>794</v>
      </c>
      <c r="G811" s="514"/>
      <c r="H811" s="964"/>
    </row>
    <row r="812" spans="1:8">
      <c r="A812" s="505">
        <v>811</v>
      </c>
      <c r="B812" s="956"/>
      <c r="C812" s="956"/>
      <c r="D812" s="963"/>
      <c r="E812" s="957"/>
      <c r="F812" s="513">
        <v>795</v>
      </c>
      <c r="G812" s="514"/>
      <c r="H812" s="964"/>
    </row>
    <row r="813" spans="1:8">
      <c r="A813" s="505">
        <v>812</v>
      </c>
      <c r="B813" s="956"/>
      <c r="C813" s="956"/>
      <c r="D813" s="963"/>
      <c r="E813" s="957"/>
      <c r="F813" s="513">
        <v>796</v>
      </c>
      <c r="G813" s="514"/>
      <c r="H813" s="964"/>
    </row>
    <row r="814" spans="1:8">
      <c r="A814" s="505">
        <v>813</v>
      </c>
      <c r="B814" s="956"/>
      <c r="C814" s="956"/>
      <c r="D814" s="963"/>
      <c r="E814" s="957"/>
      <c r="F814" s="513">
        <v>797</v>
      </c>
      <c r="G814" s="514"/>
      <c r="H814" s="964"/>
    </row>
    <row r="815" spans="1:8">
      <c r="A815" s="505">
        <v>814</v>
      </c>
      <c r="B815" s="956"/>
      <c r="C815" s="956"/>
      <c r="D815" s="963"/>
      <c r="E815" s="957"/>
      <c r="F815" s="513">
        <v>798</v>
      </c>
      <c r="G815" s="514"/>
      <c r="H815" s="964"/>
    </row>
    <row r="816" spans="1:8">
      <c r="A816" s="505">
        <v>815</v>
      </c>
      <c r="B816" s="956"/>
      <c r="C816" s="956"/>
      <c r="D816" s="963"/>
      <c r="E816" s="957"/>
      <c r="F816" s="513">
        <v>799</v>
      </c>
      <c r="G816" s="514"/>
      <c r="H816" s="964"/>
    </row>
    <row r="817" spans="1:8">
      <c r="A817" s="505">
        <v>816</v>
      </c>
      <c r="B817" s="956"/>
      <c r="C817" s="956"/>
      <c r="D817" s="963"/>
      <c r="E817" s="957"/>
      <c r="F817" s="513">
        <v>800</v>
      </c>
      <c r="G817" s="514"/>
      <c r="H817" s="964"/>
    </row>
    <row r="818" spans="1:8">
      <c r="A818" s="505">
        <v>817</v>
      </c>
      <c r="B818" s="956"/>
      <c r="C818" s="956"/>
      <c r="D818" s="963"/>
      <c r="E818" s="957"/>
      <c r="F818" s="513">
        <v>801</v>
      </c>
      <c r="G818" s="514"/>
      <c r="H818" s="964"/>
    </row>
    <row r="819" spans="1:8">
      <c r="A819" s="505">
        <v>818</v>
      </c>
      <c r="B819" s="956"/>
      <c r="C819" s="956"/>
      <c r="D819" s="963"/>
      <c r="E819" s="957"/>
      <c r="F819" s="513">
        <v>802</v>
      </c>
      <c r="G819" s="514"/>
      <c r="H819" s="964"/>
    </row>
    <row r="820" spans="1:8">
      <c r="A820" s="505">
        <v>819</v>
      </c>
      <c r="B820" s="956"/>
      <c r="C820" s="956"/>
      <c r="D820" s="963"/>
      <c r="E820" s="957"/>
      <c r="F820" s="513">
        <v>803</v>
      </c>
      <c r="G820" s="514"/>
      <c r="H820" s="964"/>
    </row>
    <row r="821" spans="1:8">
      <c r="A821" s="505">
        <v>820</v>
      </c>
      <c r="B821" s="956"/>
      <c r="C821" s="956"/>
      <c r="D821" s="963"/>
      <c r="E821" s="957"/>
      <c r="F821" s="513">
        <v>804</v>
      </c>
      <c r="G821" s="514"/>
      <c r="H821" s="964"/>
    </row>
    <row r="822" spans="1:8">
      <c r="A822" s="505">
        <v>821</v>
      </c>
      <c r="B822" s="956"/>
      <c r="C822" s="956"/>
      <c r="D822" s="963"/>
      <c r="E822" s="957"/>
      <c r="F822" s="513">
        <v>805</v>
      </c>
      <c r="G822" s="514"/>
      <c r="H822" s="964"/>
    </row>
    <row r="823" spans="1:8">
      <c r="A823" s="505">
        <v>822</v>
      </c>
      <c r="B823" s="956"/>
      <c r="C823" s="956"/>
      <c r="D823" s="963"/>
      <c r="E823" s="957"/>
      <c r="F823" s="513">
        <v>806</v>
      </c>
      <c r="G823" s="514"/>
      <c r="H823" s="964"/>
    </row>
    <row r="824" spans="1:8">
      <c r="A824" s="505">
        <v>823</v>
      </c>
      <c r="B824" s="956"/>
      <c r="C824" s="956"/>
      <c r="D824" s="963"/>
      <c r="E824" s="957"/>
      <c r="F824" s="513">
        <v>807</v>
      </c>
      <c r="G824" s="514"/>
      <c r="H824" s="964"/>
    </row>
    <row r="825" spans="1:8">
      <c r="A825" s="505">
        <v>824</v>
      </c>
      <c r="B825" s="956"/>
      <c r="C825" s="956"/>
      <c r="D825" s="963"/>
      <c r="E825" s="957"/>
      <c r="F825" s="513">
        <v>808</v>
      </c>
      <c r="G825" s="514"/>
      <c r="H825" s="964"/>
    </row>
    <row r="826" spans="1:8">
      <c r="A826" s="505">
        <v>825</v>
      </c>
      <c r="B826" s="956"/>
      <c r="C826" s="956"/>
      <c r="D826" s="963"/>
      <c r="E826" s="957"/>
      <c r="F826" s="513">
        <v>809</v>
      </c>
      <c r="G826" s="514"/>
      <c r="H826" s="964"/>
    </row>
    <row r="827" spans="1:8">
      <c r="A827" s="505">
        <v>826</v>
      </c>
      <c r="B827" s="956"/>
      <c r="C827" s="956"/>
      <c r="D827" s="963"/>
      <c r="E827" s="957"/>
      <c r="F827" s="513">
        <v>810</v>
      </c>
      <c r="G827" s="514"/>
      <c r="H827" s="964"/>
    </row>
    <row r="828" spans="1:8">
      <c r="A828" s="505">
        <v>827</v>
      </c>
      <c r="B828" s="956"/>
      <c r="C828" s="956"/>
      <c r="D828" s="963"/>
      <c r="E828" s="957"/>
      <c r="F828" s="513">
        <v>811</v>
      </c>
      <c r="G828" s="514"/>
      <c r="H828" s="964"/>
    </row>
    <row r="829" spans="1:8">
      <c r="A829" s="505">
        <v>828</v>
      </c>
      <c r="B829" s="956"/>
      <c r="C829" s="956"/>
      <c r="D829" s="963"/>
      <c r="E829" s="957"/>
      <c r="F829" s="513">
        <v>812</v>
      </c>
      <c r="G829" s="514"/>
      <c r="H829" s="964"/>
    </row>
    <row r="830" spans="1:8">
      <c r="A830" s="505">
        <v>829</v>
      </c>
      <c r="B830" s="956"/>
      <c r="C830" s="956"/>
      <c r="D830" s="963"/>
      <c r="E830" s="957"/>
      <c r="F830" s="513">
        <v>813</v>
      </c>
      <c r="G830" s="514"/>
      <c r="H830" s="964"/>
    </row>
    <row r="831" spans="1:8">
      <c r="A831" s="505">
        <v>830</v>
      </c>
      <c r="B831" s="956"/>
      <c r="C831" s="956"/>
      <c r="D831" s="963"/>
      <c r="E831" s="957"/>
      <c r="F831" s="513">
        <v>814</v>
      </c>
      <c r="G831" s="514"/>
      <c r="H831" s="964"/>
    </row>
    <row r="832" spans="1:8">
      <c r="A832" s="505">
        <v>831</v>
      </c>
      <c r="B832" s="956"/>
      <c r="C832" s="956"/>
      <c r="D832" s="963"/>
      <c r="E832" s="957"/>
      <c r="F832" s="513">
        <v>815</v>
      </c>
      <c r="G832" s="514"/>
      <c r="H832" s="964"/>
    </row>
    <row r="833" spans="1:8">
      <c r="A833" s="505">
        <v>832</v>
      </c>
      <c r="B833" s="956"/>
      <c r="C833" s="956"/>
      <c r="D833" s="963"/>
      <c r="E833" s="957"/>
      <c r="F833" s="513">
        <v>816</v>
      </c>
      <c r="G833" s="514"/>
      <c r="H833" s="964"/>
    </row>
    <row r="834" spans="1:8">
      <c r="A834" s="505">
        <v>833</v>
      </c>
      <c r="B834" s="956"/>
      <c r="C834" s="956"/>
      <c r="D834" s="963"/>
      <c r="E834" s="957"/>
      <c r="F834" s="513">
        <v>817</v>
      </c>
      <c r="G834" s="514"/>
      <c r="H834" s="964"/>
    </row>
    <row r="835" spans="1:8">
      <c r="A835" s="505">
        <v>834</v>
      </c>
      <c r="B835" s="956"/>
      <c r="C835" s="956"/>
      <c r="D835" s="963"/>
      <c r="E835" s="957"/>
      <c r="F835" s="513">
        <v>818</v>
      </c>
      <c r="G835" s="514"/>
      <c r="H835" s="964"/>
    </row>
    <row r="836" spans="1:8">
      <c r="A836" s="505">
        <v>835</v>
      </c>
      <c r="B836" s="956"/>
      <c r="C836" s="956"/>
      <c r="D836" s="963"/>
      <c r="E836" s="957"/>
      <c r="F836" s="513">
        <v>819</v>
      </c>
      <c r="G836" s="514"/>
      <c r="H836" s="964"/>
    </row>
    <row r="837" spans="1:8">
      <c r="A837" s="505">
        <v>836</v>
      </c>
      <c r="B837" s="956"/>
      <c r="C837" s="956"/>
      <c r="D837" s="963"/>
      <c r="E837" s="957"/>
      <c r="F837" s="513">
        <v>820</v>
      </c>
      <c r="G837" s="514"/>
      <c r="H837" s="964"/>
    </row>
    <row r="838" spans="1:8">
      <c r="A838" s="505">
        <v>837</v>
      </c>
      <c r="B838" s="956"/>
      <c r="C838" s="956"/>
      <c r="D838" s="963"/>
      <c r="E838" s="957"/>
      <c r="F838" s="513">
        <v>821</v>
      </c>
      <c r="G838" s="514"/>
      <c r="H838" s="964"/>
    </row>
    <row r="839" spans="1:8">
      <c r="A839" s="505">
        <v>838</v>
      </c>
      <c r="B839" s="956"/>
      <c r="C839" s="956"/>
      <c r="D839" s="963"/>
      <c r="E839" s="957"/>
      <c r="F839" s="513">
        <v>822</v>
      </c>
      <c r="G839" s="514"/>
      <c r="H839" s="964"/>
    </row>
    <row r="840" spans="1:8">
      <c r="A840" s="505">
        <v>839</v>
      </c>
      <c r="B840" s="956"/>
      <c r="C840" s="956"/>
      <c r="D840" s="963"/>
      <c r="E840" s="957"/>
      <c r="F840" s="513">
        <v>823</v>
      </c>
      <c r="G840" s="514"/>
      <c r="H840" s="964"/>
    </row>
    <row r="841" spans="1:8">
      <c r="A841" s="505">
        <v>840</v>
      </c>
      <c r="B841" s="956"/>
      <c r="C841" s="956"/>
      <c r="D841" s="963"/>
      <c r="E841" s="957"/>
      <c r="F841" s="513">
        <v>824</v>
      </c>
      <c r="G841" s="514"/>
      <c r="H841" s="964"/>
    </row>
    <row r="842" spans="1:8">
      <c r="A842" s="505">
        <v>841</v>
      </c>
      <c r="B842" s="956"/>
      <c r="C842" s="956"/>
      <c r="D842" s="963"/>
      <c r="E842" s="957"/>
      <c r="F842" s="513">
        <v>825</v>
      </c>
      <c r="G842" s="514"/>
      <c r="H842" s="964"/>
    </row>
    <row r="843" spans="1:8">
      <c r="A843" s="505">
        <v>842</v>
      </c>
      <c r="B843" s="956"/>
      <c r="C843" s="956"/>
      <c r="D843" s="963"/>
      <c r="E843" s="957"/>
      <c r="F843" s="513">
        <v>826</v>
      </c>
      <c r="G843" s="514"/>
      <c r="H843" s="964"/>
    </row>
    <row r="844" spans="1:8">
      <c r="A844" s="505">
        <v>843</v>
      </c>
      <c r="B844" s="956"/>
      <c r="C844" s="956"/>
      <c r="D844" s="963"/>
      <c r="E844" s="957"/>
      <c r="F844" s="513">
        <v>827</v>
      </c>
      <c r="G844" s="514"/>
      <c r="H844" s="964"/>
    </row>
    <row r="845" spans="1:8">
      <c r="A845" s="505">
        <v>844</v>
      </c>
      <c r="B845" s="956"/>
      <c r="C845" s="956"/>
      <c r="D845" s="963"/>
      <c r="E845" s="957"/>
      <c r="F845" s="513">
        <v>828</v>
      </c>
      <c r="G845" s="514"/>
      <c r="H845" s="964"/>
    </row>
    <row r="846" spans="1:8">
      <c r="A846" s="505">
        <v>845</v>
      </c>
      <c r="B846" s="956"/>
      <c r="C846" s="956"/>
      <c r="D846" s="963"/>
      <c r="E846" s="957"/>
      <c r="F846" s="513">
        <v>829</v>
      </c>
      <c r="G846" s="514"/>
      <c r="H846" s="964"/>
    </row>
    <row r="847" spans="1:8">
      <c r="A847" s="505">
        <v>846</v>
      </c>
      <c r="B847" s="956"/>
      <c r="C847" s="956"/>
      <c r="D847" s="963"/>
      <c r="E847" s="957"/>
      <c r="F847" s="513">
        <v>830</v>
      </c>
      <c r="G847" s="514"/>
      <c r="H847" s="964"/>
    </row>
    <row r="848" spans="1:8">
      <c r="A848" s="505">
        <v>847</v>
      </c>
      <c r="B848" s="956"/>
      <c r="C848" s="956"/>
      <c r="D848" s="963"/>
      <c r="E848" s="957"/>
      <c r="F848" s="513">
        <v>831</v>
      </c>
      <c r="G848" s="514"/>
      <c r="H848" s="964"/>
    </row>
    <row r="849" spans="1:8">
      <c r="A849" s="505">
        <v>848</v>
      </c>
      <c r="B849" s="956"/>
      <c r="C849" s="956"/>
      <c r="D849" s="963"/>
      <c r="E849" s="957"/>
      <c r="F849" s="513">
        <v>832</v>
      </c>
      <c r="G849" s="514"/>
      <c r="H849" s="964"/>
    </row>
    <row r="850" spans="1:8">
      <c r="A850" s="505">
        <v>849</v>
      </c>
      <c r="B850" s="956"/>
      <c r="C850" s="956"/>
      <c r="D850" s="963"/>
      <c r="E850" s="957"/>
      <c r="F850" s="513">
        <v>833</v>
      </c>
      <c r="G850" s="514"/>
      <c r="H850" s="964"/>
    </row>
    <row r="851" spans="1:8">
      <c r="A851" s="505">
        <v>850</v>
      </c>
      <c r="B851" s="956"/>
      <c r="C851" s="956"/>
      <c r="D851" s="963"/>
      <c r="E851" s="957"/>
      <c r="F851" s="513">
        <v>834</v>
      </c>
      <c r="G851" s="514"/>
      <c r="H851" s="964"/>
    </row>
    <row r="852" spans="1:8">
      <c r="A852" s="505">
        <v>851</v>
      </c>
      <c r="B852" s="956"/>
      <c r="C852" s="956"/>
      <c r="D852" s="963"/>
      <c r="E852" s="957"/>
      <c r="F852" s="513">
        <v>835</v>
      </c>
      <c r="G852" s="514"/>
      <c r="H852" s="964"/>
    </row>
    <row r="853" spans="1:8">
      <c r="A853" s="505">
        <v>852</v>
      </c>
      <c r="B853" s="956"/>
      <c r="C853" s="956"/>
      <c r="D853" s="963"/>
      <c r="E853" s="957"/>
      <c r="F853" s="513">
        <v>836</v>
      </c>
      <c r="G853" s="514"/>
      <c r="H853" s="964"/>
    </row>
    <row r="854" spans="1:8">
      <c r="A854" s="505">
        <v>853</v>
      </c>
      <c r="B854" s="956"/>
      <c r="C854" s="956"/>
      <c r="D854" s="963"/>
      <c r="E854" s="957"/>
      <c r="F854" s="513">
        <v>837</v>
      </c>
      <c r="G854" s="514"/>
      <c r="H854" s="964"/>
    </row>
    <row r="855" spans="1:8">
      <c r="A855" s="505">
        <v>854</v>
      </c>
      <c r="B855" s="956"/>
      <c r="C855" s="956"/>
      <c r="D855" s="963"/>
      <c r="E855" s="957"/>
      <c r="F855" s="513">
        <v>838</v>
      </c>
      <c r="G855" s="514"/>
      <c r="H855" s="964"/>
    </row>
    <row r="856" spans="1:8">
      <c r="A856" s="505">
        <v>855</v>
      </c>
      <c r="B856" s="956"/>
      <c r="C856" s="956"/>
      <c r="D856" s="963"/>
      <c r="E856" s="957"/>
      <c r="F856" s="513">
        <v>839</v>
      </c>
      <c r="G856" s="514"/>
      <c r="H856" s="964"/>
    </row>
    <row r="857" spans="1:8">
      <c r="A857" s="505">
        <v>856</v>
      </c>
      <c r="B857" s="956"/>
      <c r="C857" s="956"/>
      <c r="D857" s="963"/>
      <c r="E857" s="957"/>
      <c r="F857" s="513">
        <v>840</v>
      </c>
      <c r="G857" s="514"/>
      <c r="H857" s="964"/>
    </row>
    <row r="858" spans="1:8">
      <c r="A858" s="505">
        <v>857</v>
      </c>
      <c r="B858" s="956"/>
      <c r="C858" s="956"/>
      <c r="D858" s="963"/>
      <c r="E858" s="957"/>
      <c r="F858" s="513">
        <v>841</v>
      </c>
      <c r="G858" s="514"/>
      <c r="H858" s="964"/>
    </row>
    <row r="859" spans="1:8">
      <c r="A859" s="505">
        <v>858</v>
      </c>
      <c r="B859" s="956"/>
      <c r="C859" s="956"/>
      <c r="D859" s="963"/>
      <c r="E859" s="957"/>
      <c r="F859" s="513">
        <v>842</v>
      </c>
      <c r="G859" s="514"/>
      <c r="H859" s="964"/>
    </row>
    <row r="860" spans="1:8">
      <c r="A860" s="505">
        <v>859</v>
      </c>
      <c r="B860" s="956"/>
      <c r="C860" s="956"/>
      <c r="D860" s="963"/>
      <c r="E860" s="957"/>
      <c r="F860" s="513">
        <v>843</v>
      </c>
      <c r="G860" s="514"/>
      <c r="H860" s="964"/>
    </row>
    <row r="861" spans="1:8">
      <c r="A861" s="505">
        <v>860</v>
      </c>
      <c r="B861" s="956"/>
      <c r="C861" s="956"/>
      <c r="D861" s="963"/>
      <c r="E861" s="957"/>
      <c r="F861" s="513">
        <v>844</v>
      </c>
      <c r="G861" s="514"/>
      <c r="H861" s="964"/>
    </row>
    <row r="862" spans="1:8">
      <c r="A862" s="505">
        <v>861</v>
      </c>
      <c r="B862" s="956"/>
      <c r="C862" s="956"/>
      <c r="D862" s="963"/>
      <c r="E862" s="957"/>
      <c r="F862" s="513">
        <v>845</v>
      </c>
      <c r="G862" s="514"/>
      <c r="H862" s="964"/>
    </row>
    <row r="863" spans="1:8">
      <c r="A863" s="505">
        <v>862</v>
      </c>
      <c r="B863" s="956"/>
      <c r="C863" s="956"/>
      <c r="D863" s="963"/>
      <c r="E863" s="957"/>
      <c r="F863" s="513">
        <v>846</v>
      </c>
      <c r="G863" s="514"/>
      <c r="H863" s="964"/>
    </row>
    <row r="864" spans="1:8">
      <c r="A864" s="505">
        <v>863</v>
      </c>
      <c r="B864" s="956"/>
      <c r="C864" s="956"/>
      <c r="D864" s="963"/>
      <c r="E864" s="957"/>
      <c r="F864" s="513">
        <v>847</v>
      </c>
      <c r="G864" s="514"/>
      <c r="H864" s="964"/>
    </row>
    <row r="865" spans="1:8">
      <c r="A865" s="505">
        <v>864</v>
      </c>
      <c r="B865" s="956"/>
      <c r="C865" s="956"/>
      <c r="D865" s="963"/>
      <c r="E865" s="957"/>
      <c r="F865" s="513">
        <v>848</v>
      </c>
      <c r="G865" s="514"/>
      <c r="H865" s="964"/>
    </row>
    <row r="866" spans="1:8">
      <c r="A866" s="505">
        <v>865</v>
      </c>
      <c r="B866" s="956"/>
      <c r="C866" s="956"/>
      <c r="D866" s="963"/>
      <c r="E866" s="957"/>
      <c r="F866" s="513">
        <v>849</v>
      </c>
      <c r="G866" s="514"/>
      <c r="H866" s="964"/>
    </row>
    <row r="867" spans="1:8">
      <c r="A867" s="505">
        <v>866</v>
      </c>
      <c r="B867" s="956"/>
      <c r="C867" s="956"/>
      <c r="D867" s="963"/>
      <c r="E867" s="957"/>
      <c r="F867" s="513">
        <v>850</v>
      </c>
      <c r="G867" s="514"/>
      <c r="H867" s="964"/>
    </row>
    <row r="868" spans="1:8">
      <c r="A868" s="505">
        <v>867</v>
      </c>
      <c r="B868" s="956"/>
      <c r="C868" s="956"/>
      <c r="D868" s="963"/>
      <c r="E868" s="957"/>
      <c r="F868" s="513">
        <v>851</v>
      </c>
      <c r="G868" s="514"/>
      <c r="H868" s="964"/>
    </row>
    <row r="869" spans="1:8">
      <c r="A869" s="505">
        <v>868</v>
      </c>
      <c r="B869" s="956"/>
      <c r="C869" s="956"/>
      <c r="D869" s="963"/>
      <c r="E869" s="957"/>
      <c r="F869" s="513">
        <v>852</v>
      </c>
      <c r="G869" s="514"/>
      <c r="H869" s="964"/>
    </row>
    <row r="870" spans="1:8">
      <c r="A870" s="505">
        <v>869</v>
      </c>
      <c r="B870" s="956"/>
      <c r="C870" s="956"/>
      <c r="D870" s="963"/>
      <c r="E870" s="957"/>
      <c r="F870" s="513">
        <v>853</v>
      </c>
      <c r="G870" s="514"/>
      <c r="H870" s="964"/>
    </row>
    <row r="871" spans="1:8">
      <c r="A871" s="505">
        <v>870</v>
      </c>
      <c r="B871" s="956"/>
      <c r="C871" s="956"/>
      <c r="D871" s="963"/>
      <c r="E871" s="957"/>
      <c r="F871" s="513">
        <v>854</v>
      </c>
      <c r="G871" s="514"/>
      <c r="H871" s="964"/>
    </row>
    <row r="872" spans="1:8">
      <c r="A872" s="505">
        <v>871</v>
      </c>
      <c r="B872" s="956"/>
      <c r="C872" s="956"/>
      <c r="D872" s="963"/>
      <c r="E872" s="957"/>
      <c r="F872" s="513">
        <v>855</v>
      </c>
      <c r="G872" s="514"/>
      <c r="H872" s="964"/>
    </row>
    <row r="873" spans="1:8">
      <c r="A873" s="505">
        <v>872</v>
      </c>
      <c r="B873" s="956"/>
      <c r="C873" s="956"/>
      <c r="D873" s="963"/>
      <c r="E873" s="957"/>
      <c r="F873" s="513">
        <v>856</v>
      </c>
      <c r="G873" s="514"/>
      <c r="H873" s="964"/>
    </row>
    <row r="874" spans="1:8">
      <c r="A874" s="505">
        <v>873</v>
      </c>
      <c r="B874" s="956"/>
      <c r="C874" s="956"/>
      <c r="D874" s="963"/>
      <c r="E874" s="957"/>
      <c r="F874" s="513">
        <v>857</v>
      </c>
      <c r="G874" s="514"/>
      <c r="H874" s="964"/>
    </row>
    <row r="875" spans="1:8">
      <c r="A875" s="505">
        <v>874</v>
      </c>
      <c r="B875" s="956"/>
      <c r="C875" s="956"/>
      <c r="D875" s="963"/>
      <c r="E875" s="957"/>
      <c r="F875" s="513">
        <v>858</v>
      </c>
      <c r="G875" s="514"/>
      <c r="H875" s="964"/>
    </row>
    <row r="876" spans="1:8">
      <c r="A876" s="505">
        <v>875</v>
      </c>
      <c r="B876" s="956"/>
      <c r="C876" s="956"/>
      <c r="D876" s="963"/>
      <c r="E876" s="957"/>
      <c r="F876" s="513">
        <v>859</v>
      </c>
      <c r="G876" s="514"/>
      <c r="H876" s="964"/>
    </row>
    <row r="877" spans="1:8">
      <c r="A877" s="505">
        <v>876</v>
      </c>
      <c r="B877" s="956"/>
      <c r="C877" s="956"/>
      <c r="D877" s="963"/>
      <c r="E877" s="957"/>
      <c r="F877" s="513">
        <v>860</v>
      </c>
      <c r="G877" s="514"/>
      <c r="H877" s="964"/>
    </row>
    <row r="878" spans="1:8">
      <c r="A878" s="505">
        <v>877</v>
      </c>
      <c r="B878" s="956"/>
      <c r="C878" s="956"/>
      <c r="D878" s="963"/>
      <c r="E878" s="957"/>
      <c r="F878" s="513">
        <v>861</v>
      </c>
      <c r="G878" s="514"/>
      <c r="H878" s="964"/>
    </row>
    <row r="879" spans="1:8">
      <c r="A879" s="505">
        <v>878</v>
      </c>
      <c r="B879" s="956"/>
      <c r="C879" s="956"/>
      <c r="D879" s="963"/>
      <c r="E879" s="957"/>
      <c r="F879" s="513">
        <v>862</v>
      </c>
      <c r="G879" s="514"/>
      <c r="H879" s="964"/>
    </row>
    <row r="880" spans="1:8">
      <c r="A880" s="505">
        <v>879</v>
      </c>
      <c r="B880" s="956"/>
      <c r="C880" s="956"/>
      <c r="D880" s="963"/>
      <c r="E880" s="957"/>
      <c r="F880" s="513">
        <v>863</v>
      </c>
      <c r="G880" s="514"/>
      <c r="H880" s="964"/>
    </row>
    <row r="881" spans="1:8">
      <c r="A881" s="505">
        <v>880</v>
      </c>
      <c r="B881" s="956"/>
      <c r="C881" s="956"/>
      <c r="D881" s="963"/>
      <c r="E881" s="957"/>
      <c r="F881" s="513">
        <v>864</v>
      </c>
      <c r="G881" s="514"/>
      <c r="H881" s="964"/>
    </row>
    <row r="882" spans="1:8">
      <c r="A882" s="505">
        <v>881</v>
      </c>
      <c r="B882" s="956"/>
      <c r="C882" s="956"/>
      <c r="D882" s="963"/>
      <c r="E882" s="957"/>
      <c r="F882" s="513">
        <v>865</v>
      </c>
      <c r="G882" s="514"/>
      <c r="H882" s="964"/>
    </row>
    <row r="883" spans="1:8">
      <c r="A883" s="505">
        <v>882</v>
      </c>
      <c r="B883" s="956"/>
      <c r="C883" s="956"/>
      <c r="D883" s="963"/>
      <c r="E883" s="957"/>
      <c r="F883" s="513">
        <v>866</v>
      </c>
      <c r="G883" s="514"/>
      <c r="H883" s="964"/>
    </row>
    <row r="884" spans="1:8">
      <c r="A884" s="505">
        <v>883</v>
      </c>
      <c r="B884" s="956"/>
      <c r="C884" s="956"/>
      <c r="D884" s="963"/>
      <c r="E884" s="957"/>
      <c r="F884" s="513">
        <v>867</v>
      </c>
      <c r="G884" s="514"/>
      <c r="H884" s="964"/>
    </row>
    <row r="885" spans="1:8">
      <c r="A885" s="505">
        <v>884</v>
      </c>
      <c r="B885" s="956"/>
      <c r="C885" s="956"/>
      <c r="D885" s="963"/>
      <c r="E885" s="957"/>
      <c r="F885" s="513">
        <v>868</v>
      </c>
      <c r="G885" s="514"/>
      <c r="H885" s="964"/>
    </row>
    <row r="886" spans="1:8">
      <c r="A886" s="505">
        <v>885</v>
      </c>
      <c r="B886" s="956"/>
      <c r="C886" s="956"/>
      <c r="D886" s="963"/>
      <c r="E886" s="957"/>
      <c r="F886" s="513">
        <v>869</v>
      </c>
      <c r="G886" s="514"/>
      <c r="H886" s="964"/>
    </row>
    <row r="887" spans="1:8">
      <c r="A887" s="505">
        <v>886</v>
      </c>
      <c r="B887" s="956"/>
      <c r="C887" s="956"/>
      <c r="D887" s="963"/>
      <c r="E887" s="957"/>
      <c r="F887" s="513">
        <v>870</v>
      </c>
      <c r="G887" s="514"/>
      <c r="H887" s="964"/>
    </row>
    <row r="888" spans="1:8">
      <c r="A888" s="505">
        <v>887</v>
      </c>
      <c r="B888" s="956"/>
      <c r="C888" s="956"/>
      <c r="D888" s="963"/>
      <c r="E888" s="957"/>
      <c r="F888" s="513">
        <v>871</v>
      </c>
      <c r="G888" s="514"/>
      <c r="H888" s="964"/>
    </row>
    <row r="889" spans="1:8">
      <c r="A889" s="505">
        <v>888</v>
      </c>
      <c r="B889" s="956"/>
      <c r="C889" s="956"/>
      <c r="D889" s="963"/>
      <c r="E889" s="957"/>
      <c r="F889" s="513">
        <v>872</v>
      </c>
      <c r="G889" s="514"/>
      <c r="H889" s="964"/>
    </row>
    <row r="890" spans="1:8">
      <c r="A890" s="505">
        <v>889</v>
      </c>
      <c r="B890" s="956"/>
      <c r="C890" s="956"/>
      <c r="D890" s="963"/>
      <c r="E890" s="957"/>
      <c r="F890" s="513">
        <v>873</v>
      </c>
      <c r="G890" s="514"/>
      <c r="H890" s="964"/>
    </row>
    <row r="891" spans="1:8">
      <c r="A891" s="505">
        <v>890</v>
      </c>
      <c r="B891" s="956"/>
      <c r="C891" s="956"/>
      <c r="D891" s="963"/>
      <c r="E891" s="957"/>
      <c r="F891" s="513">
        <v>874</v>
      </c>
      <c r="G891" s="514"/>
      <c r="H891" s="964"/>
    </row>
    <row r="892" spans="1:8">
      <c r="A892" s="505">
        <v>891</v>
      </c>
      <c r="B892" s="956"/>
      <c r="C892" s="956"/>
      <c r="D892" s="963"/>
      <c r="E892" s="957"/>
      <c r="F892" s="513">
        <v>875</v>
      </c>
      <c r="G892" s="514"/>
      <c r="H892" s="964"/>
    </row>
    <row r="893" spans="1:8">
      <c r="A893" s="505">
        <v>892</v>
      </c>
      <c r="B893" s="956"/>
      <c r="C893" s="956"/>
      <c r="D893" s="963"/>
      <c r="E893" s="957"/>
      <c r="F893" s="513">
        <v>876</v>
      </c>
      <c r="G893" s="514"/>
      <c r="H893" s="964"/>
    </row>
    <row r="894" spans="1:8">
      <c r="A894" s="505">
        <v>893</v>
      </c>
      <c r="B894" s="957"/>
      <c r="C894" s="960"/>
      <c r="D894" s="961"/>
      <c r="E894" s="957"/>
      <c r="F894" s="513">
        <v>877</v>
      </c>
      <c r="G894" s="545"/>
      <c r="H894" s="546"/>
    </row>
    <row r="895" spans="1:8">
      <c r="A895" s="505">
        <v>894</v>
      </c>
      <c r="B895" s="957"/>
      <c r="C895" s="960"/>
      <c r="D895" s="961"/>
      <c r="E895" s="957"/>
      <c r="F895" s="513">
        <v>878</v>
      </c>
      <c r="G895" s="545"/>
      <c r="H895" s="546"/>
    </row>
    <row r="896" spans="1:8">
      <c r="A896" s="505">
        <v>895</v>
      </c>
      <c r="B896" s="957"/>
      <c r="C896" s="960"/>
      <c r="D896" s="961"/>
      <c r="E896" s="957"/>
      <c r="F896" s="513">
        <v>879</v>
      </c>
      <c r="G896" s="545"/>
      <c r="H896" s="546"/>
    </row>
    <row r="897" spans="1:8">
      <c r="A897" s="505">
        <v>896</v>
      </c>
      <c r="B897" s="957"/>
      <c r="C897" s="960"/>
      <c r="D897" s="961"/>
      <c r="E897" s="957"/>
      <c r="F897" s="513">
        <v>880</v>
      </c>
      <c r="G897" s="545"/>
      <c r="H897" s="546"/>
    </row>
    <row r="898" spans="1:8">
      <c r="A898" s="505">
        <v>897</v>
      </c>
      <c r="B898" s="957"/>
      <c r="C898" s="960"/>
      <c r="D898" s="961"/>
      <c r="E898" s="957"/>
      <c r="F898" s="513">
        <v>881</v>
      </c>
      <c r="G898" s="545"/>
      <c r="H898" s="546"/>
    </row>
    <row r="899" spans="1:8">
      <c r="A899" s="505">
        <v>898</v>
      </c>
      <c r="B899" s="957"/>
      <c r="C899" s="960"/>
      <c r="D899" s="961"/>
      <c r="E899" s="957"/>
      <c r="F899" s="513">
        <v>882</v>
      </c>
      <c r="G899" s="545"/>
      <c r="H899" s="546"/>
    </row>
    <row r="900" spans="1:8">
      <c r="A900" s="505">
        <v>899</v>
      </c>
      <c r="B900" s="957"/>
      <c r="C900" s="960"/>
      <c r="D900" s="961"/>
      <c r="E900" s="957"/>
      <c r="F900" s="513">
        <v>883</v>
      </c>
      <c r="G900" s="545"/>
      <c r="H900" s="546"/>
    </row>
    <row r="901" spans="1:8">
      <c r="A901" s="505">
        <v>900</v>
      </c>
      <c r="B901" s="957"/>
      <c r="C901" s="960"/>
      <c r="D901" s="961"/>
      <c r="E901" s="957"/>
      <c r="F901" s="513">
        <v>884</v>
      </c>
      <c r="G901" s="545"/>
      <c r="H901" s="546"/>
    </row>
    <row r="902" spans="1:8">
      <c r="A902" s="505">
        <v>901</v>
      </c>
      <c r="B902" s="957"/>
      <c r="C902" s="960"/>
      <c r="D902" s="961"/>
      <c r="E902" s="957"/>
      <c r="F902" s="513">
        <v>885</v>
      </c>
      <c r="G902" s="545"/>
      <c r="H902" s="546"/>
    </row>
    <row r="903" spans="1:8">
      <c r="A903" s="505">
        <v>902</v>
      </c>
      <c r="B903" s="957"/>
      <c r="C903" s="960"/>
      <c r="D903" s="961"/>
      <c r="E903" s="957"/>
      <c r="F903" s="513">
        <v>886</v>
      </c>
      <c r="G903" s="545"/>
      <c r="H903" s="546"/>
    </row>
    <row r="904" spans="1:8">
      <c r="A904" s="505">
        <v>903</v>
      </c>
      <c r="B904" s="957"/>
      <c r="C904" s="960"/>
      <c r="D904" s="961"/>
      <c r="E904" s="957"/>
      <c r="F904" s="513">
        <v>887</v>
      </c>
      <c r="G904" s="545"/>
      <c r="H904" s="546"/>
    </row>
    <row r="905" spans="1:8">
      <c r="A905" s="505">
        <v>904</v>
      </c>
      <c r="B905" s="957"/>
      <c r="C905" s="960"/>
      <c r="D905" s="961"/>
      <c r="E905" s="957"/>
      <c r="F905" s="513">
        <v>888</v>
      </c>
      <c r="G905" s="545"/>
      <c r="H905" s="546"/>
    </row>
    <row r="906" spans="1:8">
      <c r="A906" s="505">
        <v>905</v>
      </c>
      <c r="B906" s="957"/>
      <c r="C906" s="960"/>
      <c r="D906" s="961"/>
      <c r="E906" s="957"/>
      <c r="F906" s="513">
        <v>889</v>
      </c>
      <c r="G906" s="545"/>
      <c r="H906" s="546"/>
    </row>
    <row r="907" spans="1:8">
      <c r="A907" s="505">
        <v>906</v>
      </c>
      <c r="B907" s="957"/>
      <c r="C907" s="960"/>
      <c r="D907" s="961"/>
      <c r="E907" s="957"/>
      <c r="F907" s="513">
        <v>890</v>
      </c>
      <c r="G907" s="545"/>
      <c r="H907" s="546"/>
    </row>
    <row r="908" spans="1:8">
      <c r="A908" s="505">
        <v>907</v>
      </c>
      <c r="B908" s="957"/>
      <c r="C908" s="960"/>
      <c r="D908" s="961"/>
      <c r="E908" s="957"/>
      <c r="F908" s="513">
        <v>891</v>
      </c>
      <c r="G908" s="545"/>
      <c r="H908" s="546"/>
    </row>
    <row r="909" spans="1:8">
      <c r="A909" s="505">
        <v>908</v>
      </c>
      <c r="B909" s="957"/>
      <c r="C909" s="960"/>
      <c r="D909" s="961"/>
      <c r="E909" s="957"/>
      <c r="F909" s="544">
        <v>892</v>
      </c>
      <c r="G909" s="545"/>
      <c r="H909" s="546"/>
    </row>
    <row r="910" spans="1:8">
      <c r="A910" s="505">
        <v>909</v>
      </c>
      <c r="B910" s="957"/>
      <c r="C910" s="960"/>
      <c r="D910" s="961"/>
      <c r="E910" s="957"/>
      <c r="F910" s="544">
        <v>893</v>
      </c>
      <c r="G910" s="545"/>
      <c r="H910" s="546"/>
    </row>
    <row r="911" spans="1:8">
      <c r="A911" s="505">
        <v>910</v>
      </c>
      <c r="B911" s="957"/>
      <c r="C911" s="960"/>
      <c r="D911" s="961"/>
      <c r="E911" s="957"/>
      <c r="F911" s="544">
        <v>894</v>
      </c>
      <c r="G911" s="545"/>
      <c r="H911" s="546"/>
    </row>
    <row r="912" spans="1:8">
      <c r="A912" s="505">
        <v>911</v>
      </c>
      <c r="B912" s="957"/>
      <c r="C912" s="960"/>
      <c r="D912" s="961"/>
      <c r="E912" s="957"/>
      <c r="F912" s="544">
        <v>895</v>
      </c>
      <c r="G912" s="545"/>
      <c r="H912" s="546"/>
    </row>
    <row r="913" spans="1:8">
      <c r="A913" s="505">
        <v>912</v>
      </c>
      <c r="B913" s="957"/>
      <c r="C913" s="960"/>
      <c r="D913" s="961"/>
      <c r="E913" s="957"/>
      <c r="F913" s="544">
        <v>896</v>
      </c>
      <c r="G913" s="545"/>
      <c r="H913" s="546"/>
    </row>
    <row r="914" spans="1:8">
      <c r="A914" s="505">
        <v>913</v>
      </c>
      <c r="B914" s="957"/>
      <c r="C914" s="960"/>
      <c r="D914" s="961"/>
      <c r="E914" s="957"/>
      <c r="F914" s="544">
        <v>897</v>
      </c>
      <c r="G914" s="545"/>
      <c r="H914" s="546"/>
    </row>
    <row r="915" spans="1:8">
      <c r="A915" s="505">
        <v>914</v>
      </c>
      <c r="B915" s="957"/>
      <c r="C915" s="960"/>
      <c r="D915" s="961"/>
      <c r="E915" s="957"/>
      <c r="F915" s="544">
        <v>898</v>
      </c>
      <c r="G915" s="545"/>
      <c r="H915" s="546"/>
    </row>
    <row r="916" spans="1:8">
      <c r="A916" s="505">
        <v>915</v>
      </c>
      <c r="B916" s="957"/>
      <c r="C916" s="960"/>
      <c r="D916" s="961"/>
      <c r="E916" s="957"/>
      <c r="F916" s="544">
        <v>899</v>
      </c>
      <c r="G916" s="545"/>
      <c r="H916" s="546"/>
    </row>
    <row r="917" spans="1:8">
      <c r="A917" s="505">
        <v>916</v>
      </c>
      <c r="B917" s="957"/>
      <c r="C917" s="960"/>
      <c r="D917" s="961"/>
      <c r="E917" s="957"/>
      <c r="F917" s="544">
        <v>900</v>
      </c>
      <c r="G917" s="545"/>
      <c r="H917" s="546"/>
    </row>
    <row r="918" spans="1:8">
      <c r="A918" s="505">
        <v>917</v>
      </c>
      <c r="B918" s="957"/>
      <c r="C918" s="960"/>
      <c r="D918" s="961"/>
      <c r="E918" s="957"/>
      <c r="F918" s="544">
        <v>901</v>
      </c>
      <c r="G918" s="545"/>
      <c r="H918" s="546"/>
    </row>
    <row r="919" spans="1:8">
      <c r="A919" s="505">
        <v>918</v>
      </c>
      <c r="B919" s="957"/>
      <c r="C919" s="960"/>
      <c r="D919" s="961"/>
      <c r="E919" s="957"/>
      <c r="F919" s="544">
        <v>902</v>
      </c>
      <c r="G919" s="545"/>
      <c r="H919" s="546"/>
    </row>
    <row r="920" spans="1:8">
      <c r="A920" s="505">
        <v>919</v>
      </c>
      <c r="B920" s="957"/>
      <c r="C920" s="960"/>
      <c r="D920" s="961"/>
      <c r="E920" s="957"/>
      <c r="F920" s="544">
        <v>903</v>
      </c>
      <c r="G920" s="545"/>
      <c r="H920" s="546"/>
    </row>
    <row r="921" spans="1:8">
      <c r="A921" s="505">
        <v>920</v>
      </c>
      <c r="B921" s="957"/>
      <c r="C921" s="960"/>
      <c r="D921" s="961"/>
      <c r="E921" s="957"/>
      <c r="F921" s="544">
        <v>904</v>
      </c>
      <c r="G921" s="545"/>
      <c r="H921" s="546"/>
    </row>
    <row r="922" spans="1:8">
      <c r="A922" s="505">
        <v>921</v>
      </c>
      <c r="B922" s="956"/>
      <c r="C922" s="956"/>
      <c r="D922" s="963"/>
      <c r="E922" s="957"/>
      <c r="F922" s="544">
        <v>905</v>
      </c>
      <c r="G922" s="548"/>
      <c r="H922" s="965"/>
    </row>
    <row r="923" spans="1:8">
      <c r="A923" s="505">
        <v>922</v>
      </c>
      <c r="B923" s="956"/>
      <c r="C923" s="956"/>
      <c r="D923" s="963"/>
      <c r="E923" s="957"/>
      <c r="F923" s="544">
        <v>906</v>
      </c>
      <c r="G923" s="548"/>
      <c r="H923" s="965"/>
    </row>
    <row r="924" spans="1:8">
      <c r="A924" s="505">
        <v>923</v>
      </c>
      <c r="B924" s="956"/>
      <c r="C924" s="956"/>
      <c r="D924" s="963"/>
      <c r="E924" s="957"/>
      <c r="F924" s="544">
        <v>907</v>
      </c>
      <c r="G924" s="548"/>
      <c r="H924" s="965"/>
    </row>
    <row r="925" spans="1:8">
      <c r="A925" s="505">
        <v>924</v>
      </c>
      <c r="B925" s="956"/>
      <c r="C925" s="956"/>
      <c r="D925" s="963"/>
      <c r="E925" s="957"/>
      <c r="F925" s="544">
        <v>908</v>
      </c>
      <c r="G925" s="548"/>
      <c r="H925" s="965"/>
    </row>
    <row r="926" spans="1:8">
      <c r="A926" s="505">
        <v>925</v>
      </c>
      <c r="B926" s="956"/>
      <c r="C926" s="956"/>
      <c r="D926" s="963"/>
      <c r="E926" s="957"/>
      <c r="F926" s="544">
        <v>909</v>
      </c>
      <c r="G926" s="548"/>
      <c r="H926" s="965"/>
    </row>
    <row r="927" spans="1:8">
      <c r="A927" s="505">
        <v>926</v>
      </c>
      <c r="B927" s="956"/>
      <c r="C927" s="956"/>
      <c r="D927" s="963"/>
      <c r="E927" s="957"/>
      <c r="F927" s="544">
        <v>910</v>
      </c>
      <c r="G927" s="548"/>
      <c r="H927" s="965"/>
    </row>
    <row r="928" spans="1:8">
      <c r="A928" s="505">
        <v>927</v>
      </c>
      <c r="B928" s="956"/>
      <c r="C928" s="956"/>
      <c r="D928" s="963"/>
      <c r="E928" s="957"/>
      <c r="F928" s="544">
        <v>911</v>
      </c>
      <c r="G928" s="548"/>
      <c r="H928" s="965"/>
    </row>
    <row r="929" spans="1:8">
      <c r="A929" s="505">
        <v>928</v>
      </c>
      <c r="B929" s="956"/>
      <c r="C929" s="956"/>
      <c r="D929" s="963"/>
      <c r="E929" s="957"/>
      <c r="F929" s="544">
        <v>912</v>
      </c>
      <c r="G929" s="548"/>
      <c r="H929" s="965"/>
    </row>
    <row r="930" spans="1:8">
      <c r="A930" s="505">
        <v>929</v>
      </c>
      <c r="B930" s="956"/>
      <c r="C930" s="956"/>
      <c r="D930" s="963"/>
      <c r="E930" s="957"/>
      <c r="F930" s="544">
        <v>913</v>
      </c>
      <c r="G930" s="548"/>
      <c r="H930" s="965"/>
    </row>
    <row r="931" spans="1:8">
      <c r="A931" s="505">
        <v>930</v>
      </c>
      <c r="B931" s="956"/>
      <c r="C931" s="956"/>
      <c r="D931" s="963"/>
      <c r="E931" s="957"/>
      <c r="F931" s="544">
        <v>914</v>
      </c>
      <c r="G931" s="548"/>
      <c r="H931" s="965"/>
    </row>
    <row r="932" spans="1:8">
      <c r="A932" s="505">
        <v>931</v>
      </c>
      <c r="B932" s="956"/>
      <c r="C932" s="956"/>
      <c r="D932" s="963"/>
      <c r="E932" s="957"/>
      <c r="F932" s="544">
        <v>915</v>
      </c>
      <c r="G932" s="548"/>
      <c r="H932" s="965"/>
    </row>
    <row r="933" spans="1:8">
      <c r="A933" s="505">
        <v>932</v>
      </c>
      <c r="B933" s="956"/>
      <c r="C933" s="956"/>
      <c r="D933" s="963"/>
      <c r="E933" s="957"/>
      <c r="F933" s="544">
        <v>916</v>
      </c>
      <c r="G933" s="548"/>
      <c r="H933" s="965"/>
    </row>
    <row r="934" spans="1:8">
      <c r="A934" s="505">
        <v>933</v>
      </c>
      <c r="B934" s="956"/>
      <c r="C934" s="956"/>
      <c r="D934" s="963"/>
      <c r="E934" s="957"/>
      <c r="F934" s="544">
        <v>917</v>
      </c>
      <c r="G934" s="548"/>
      <c r="H934" s="965"/>
    </row>
    <row r="935" spans="1:8">
      <c r="A935" s="505">
        <v>934</v>
      </c>
      <c r="B935" s="956"/>
      <c r="C935" s="956"/>
      <c r="D935" s="963"/>
      <c r="E935" s="957"/>
      <c r="F935" s="544">
        <v>918</v>
      </c>
      <c r="G935" s="548"/>
      <c r="H935" s="965"/>
    </row>
    <row r="936" spans="1:8">
      <c r="A936" s="505">
        <v>935</v>
      </c>
      <c r="B936" s="956"/>
      <c r="C936" s="956"/>
      <c r="D936" s="963"/>
      <c r="E936" s="957"/>
      <c r="F936" s="544">
        <v>919</v>
      </c>
      <c r="G936" s="548"/>
      <c r="H936" s="965"/>
    </row>
    <row r="937" spans="1:8">
      <c r="A937" s="505">
        <v>936</v>
      </c>
      <c r="B937" s="956"/>
      <c r="C937" s="956"/>
      <c r="D937" s="963"/>
      <c r="E937" s="957"/>
      <c r="F937" s="547">
        <v>920</v>
      </c>
      <c r="G937" s="548"/>
      <c r="H937" s="965"/>
    </row>
    <row r="938" spans="1:8">
      <c r="A938" s="505">
        <v>937</v>
      </c>
      <c r="B938" s="956"/>
      <c r="C938" s="956"/>
      <c r="D938" s="963"/>
      <c r="E938" s="957"/>
      <c r="F938" s="547">
        <v>921</v>
      </c>
      <c r="G938" s="548"/>
      <c r="H938" s="965"/>
    </row>
    <row r="939" spans="1:8">
      <c r="A939" s="505">
        <v>938</v>
      </c>
      <c r="B939" s="956"/>
      <c r="C939" s="956"/>
      <c r="D939" s="963"/>
      <c r="E939" s="957"/>
      <c r="F939" s="547">
        <v>922</v>
      </c>
      <c r="G939" s="548"/>
      <c r="H939" s="965"/>
    </row>
    <row r="940" spans="1:8">
      <c r="A940" s="505">
        <v>939</v>
      </c>
      <c r="B940" s="956"/>
      <c r="C940" s="956"/>
      <c r="D940" s="963"/>
      <c r="E940" s="957"/>
      <c r="F940" s="547">
        <v>923</v>
      </c>
      <c r="G940" s="548"/>
      <c r="H940" s="965"/>
    </row>
    <row r="941" spans="1:8">
      <c r="A941" s="505">
        <v>940</v>
      </c>
      <c r="B941" s="956"/>
      <c r="C941" s="956"/>
      <c r="D941" s="963"/>
      <c r="E941" s="957"/>
      <c r="F941" s="547">
        <v>924</v>
      </c>
      <c r="G941" s="548"/>
      <c r="H941" s="965"/>
    </row>
    <row r="942" spans="1:8">
      <c r="A942" s="505">
        <v>941</v>
      </c>
      <c r="B942" s="956"/>
      <c r="C942" s="956"/>
      <c r="D942" s="963"/>
      <c r="E942" s="957"/>
      <c r="F942" s="547">
        <v>925</v>
      </c>
      <c r="G942" s="548"/>
      <c r="H942" s="965"/>
    </row>
    <row r="943" spans="1:8">
      <c r="A943" s="505">
        <v>942</v>
      </c>
      <c r="B943" s="956"/>
      <c r="C943" s="956"/>
      <c r="D943" s="963"/>
      <c r="E943" s="957"/>
      <c r="F943" s="547">
        <v>926</v>
      </c>
      <c r="G943" s="548"/>
      <c r="H943" s="965"/>
    </row>
    <row r="944" spans="1:8">
      <c r="A944" s="505">
        <v>943</v>
      </c>
      <c r="B944" s="956"/>
      <c r="C944" s="956"/>
      <c r="D944" s="963"/>
      <c r="E944" s="957"/>
      <c r="F944" s="547">
        <v>927</v>
      </c>
      <c r="G944" s="548"/>
      <c r="H944" s="965"/>
    </row>
    <row r="945" spans="1:8">
      <c r="A945" s="505">
        <v>944</v>
      </c>
      <c r="B945" s="956"/>
      <c r="C945" s="956"/>
      <c r="D945" s="963"/>
      <c r="E945" s="957"/>
      <c r="F945" s="547">
        <v>928</v>
      </c>
      <c r="G945" s="548"/>
      <c r="H945" s="965"/>
    </row>
    <row r="946" spans="1:8">
      <c r="A946" s="505">
        <v>945</v>
      </c>
      <c r="B946" s="956"/>
      <c r="C946" s="956"/>
      <c r="D946" s="963"/>
      <c r="E946" s="957"/>
      <c r="F946" s="547">
        <v>929</v>
      </c>
      <c r="G946" s="548"/>
      <c r="H946" s="965"/>
    </row>
    <row r="947" spans="1:8">
      <c r="A947" s="505">
        <v>946</v>
      </c>
      <c r="B947" s="956"/>
      <c r="C947" s="956"/>
      <c r="D947" s="963"/>
      <c r="E947" s="957"/>
      <c r="F947" s="547">
        <v>930</v>
      </c>
      <c r="G947" s="548"/>
      <c r="H947" s="965"/>
    </row>
    <row r="948" spans="1:8">
      <c r="A948" s="505">
        <v>947</v>
      </c>
      <c r="B948" s="956"/>
      <c r="C948" s="956"/>
      <c r="D948" s="963"/>
      <c r="E948" s="957"/>
      <c r="F948" s="547">
        <v>931</v>
      </c>
      <c r="G948" s="548"/>
      <c r="H948" s="965"/>
    </row>
    <row r="949" spans="1:8">
      <c r="A949" s="505">
        <v>948</v>
      </c>
      <c r="B949" s="956"/>
      <c r="C949" s="956"/>
      <c r="D949" s="963"/>
      <c r="E949" s="957"/>
      <c r="F949" s="547">
        <v>932</v>
      </c>
      <c r="G949" s="548"/>
      <c r="H949" s="965"/>
    </row>
    <row r="950" spans="1:8">
      <c r="A950" s="505">
        <v>949</v>
      </c>
      <c r="B950" s="956"/>
      <c r="C950" s="956"/>
      <c r="D950" s="963"/>
      <c r="E950" s="957"/>
      <c r="F950" s="547">
        <v>933</v>
      </c>
      <c r="G950" s="548"/>
      <c r="H950" s="965"/>
    </row>
    <row r="951" spans="1:8">
      <c r="A951" s="505">
        <v>950</v>
      </c>
      <c r="B951" s="956"/>
      <c r="C951" s="956"/>
      <c r="D951" s="963"/>
      <c r="E951" s="957"/>
      <c r="F951" s="547">
        <v>934</v>
      </c>
      <c r="G951" s="548"/>
      <c r="H951" s="965"/>
    </row>
    <row r="952" spans="1:8">
      <c r="A952" s="505">
        <v>951</v>
      </c>
      <c r="B952" s="956"/>
      <c r="C952" s="956"/>
      <c r="D952" s="963"/>
      <c r="E952" s="957"/>
      <c r="F952" s="547">
        <v>935</v>
      </c>
      <c r="G952" s="548"/>
      <c r="H952" s="965"/>
    </row>
    <row r="953" spans="1:8">
      <c r="A953" s="505">
        <v>952</v>
      </c>
      <c r="B953" s="956"/>
      <c r="C953" s="956"/>
      <c r="D953" s="963"/>
      <c r="E953" s="957"/>
      <c r="F953" s="547">
        <v>936</v>
      </c>
      <c r="G953" s="548"/>
      <c r="H953" s="965"/>
    </row>
    <row r="954" spans="1:8">
      <c r="A954" s="505">
        <v>953</v>
      </c>
      <c r="B954" s="956"/>
      <c r="C954" s="956"/>
      <c r="D954" s="963"/>
      <c r="E954" s="957"/>
      <c r="F954" s="547">
        <v>937</v>
      </c>
      <c r="G954" s="548"/>
      <c r="H954" s="965"/>
    </row>
    <row r="955" spans="1:8">
      <c r="A955" s="505">
        <v>954</v>
      </c>
      <c r="B955" s="956"/>
      <c r="C955" s="956"/>
      <c r="D955" s="963"/>
      <c r="E955" s="957"/>
      <c r="F955" s="547">
        <v>938</v>
      </c>
      <c r="G955" s="548"/>
      <c r="H955" s="965"/>
    </row>
    <row r="956" spans="1:8">
      <c r="A956" s="505">
        <v>955</v>
      </c>
      <c r="B956" s="956"/>
      <c r="C956" s="956"/>
      <c r="D956" s="963"/>
      <c r="E956" s="957"/>
      <c r="F956" s="547">
        <v>939</v>
      </c>
      <c r="G956" s="548"/>
      <c r="H956" s="965"/>
    </row>
    <row r="957" spans="1:8">
      <c r="A957" s="505">
        <v>956</v>
      </c>
      <c r="B957" s="956"/>
      <c r="C957" s="956"/>
      <c r="D957" s="963"/>
      <c r="E957" s="957"/>
      <c r="F957" s="547">
        <v>940</v>
      </c>
      <c r="G957" s="548"/>
      <c r="H957" s="965"/>
    </row>
    <row r="958" spans="1:8">
      <c r="A958" s="505">
        <v>957</v>
      </c>
      <c r="B958" s="956"/>
      <c r="C958" s="956"/>
      <c r="D958" s="963"/>
      <c r="E958" s="957"/>
      <c r="F958" s="547">
        <v>941</v>
      </c>
      <c r="G958" s="548"/>
      <c r="H958" s="965"/>
    </row>
    <row r="959" spans="1:8">
      <c r="A959" s="505">
        <v>958</v>
      </c>
      <c r="B959" s="956"/>
      <c r="C959" s="956"/>
      <c r="D959" s="963"/>
      <c r="E959" s="957"/>
      <c r="F959" s="547">
        <v>942</v>
      </c>
      <c r="G959" s="548"/>
      <c r="H959" s="965"/>
    </row>
    <row r="960" spans="1:8">
      <c r="A960" s="505">
        <v>959</v>
      </c>
      <c r="B960" s="956"/>
      <c r="C960" s="956"/>
      <c r="D960" s="963"/>
      <c r="E960" s="957"/>
      <c r="F960" s="547">
        <v>943</v>
      </c>
      <c r="G960" s="548"/>
      <c r="H960" s="965"/>
    </row>
    <row r="961" spans="1:8">
      <c r="A961" s="505">
        <v>960</v>
      </c>
      <c r="B961" s="956"/>
      <c r="C961" s="956"/>
      <c r="D961" s="963"/>
      <c r="E961" s="957"/>
      <c r="F961" s="547">
        <v>944</v>
      </c>
      <c r="G961" s="548"/>
      <c r="H961" s="965"/>
    </row>
    <row r="962" spans="1:8">
      <c r="A962" s="505">
        <v>961</v>
      </c>
      <c r="B962" s="956"/>
      <c r="C962" s="956"/>
      <c r="D962" s="963"/>
      <c r="E962" s="957"/>
      <c r="F962" s="547">
        <v>945</v>
      </c>
      <c r="G962" s="548"/>
      <c r="H962" s="965"/>
    </row>
    <row r="963" spans="1:8">
      <c r="A963" s="505">
        <v>962</v>
      </c>
      <c r="B963" s="956"/>
      <c r="C963" s="956"/>
      <c r="D963" s="963"/>
      <c r="E963" s="957"/>
      <c r="F963" s="547">
        <v>946</v>
      </c>
      <c r="G963" s="548"/>
      <c r="H963" s="965"/>
    </row>
    <row r="964" spans="1:8">
      <c r="A964" s="505">
        <v>963</v>
      </c>
      <c r="B964" s="956"/>
      <c r="C964" s="956"/>
      <c r="D964" s="963"/>
      <c r="E964" s="957"/>
      <c r="F964" s="547">
        <v>947</v>
      </c>
      <c r="G964" s="548"/>
      <c r="H964" s="965"/>
    </row>
    <row r="965" spans="1:8">
      <c r="A965" s="505">
        <v>964</v>
      </c>
      <c r="B965" s="956"/>
      <c r="C965" s="956"/>
      <c r="D965" s="963"/>
      <c r="E965" s="957"/>
      <c r="F965" s="547">
        <v>948</v>
      </c>
      <c r="G965" s="548"/>
      <c r="H965" s="965"/>
    </row>
    <row r="966" spans="1:8">
      <c r="A966" s="505">
        <v>965</v>
      </c>
      <c r="B966" s="956"/>
      <c r="C966" s="956"/>
      <c r="D966" s="963"/>
      <c r="E966" s="957"/>
      <c r="F966" s="547">
        <v>949</v>
      </c>
      <c r="G966" s="548"/>
      <c r="H966" s="965"/>
    </row>
    <row r="967" spans="1:8">
      <c r="A967" s="505">
        <v>966</v>
      </c>
      <c r="B967" s="956"/>
      <c r="C967" s="956"/>
      <c r="D967" s="963"/>
      <c r="E967" s="957"/>
      <c r="F967" s="547">
        <v>950</v>
      </c>
      <c r="G967" s="548"/>
      <c r="H967" s="965"/>
    </row>
    <row r="968" spans="1:8">
      <c r="A968" s="505">
        <v>967</v>
      </c>
      <c r="B968" s="956"/>
      <c r="C968" s="956"/>
      <c r="D968" s="963"/>
      <c r="E968" s="957"/>
      <c r="F968" s="547">
        <v>951</v>
      </c>
      <c r="G968" s="548"/>
      <c r="H968" s="965"/>
    </row>
    <row r="969" spans="1:8">
      <c r="A969" s="505">
        <v>968</v>
      </c>
      <c r="B969" s="956"/>
      <c r="C969" s="956"/>
      <c r="D969" s="963"/>
      <c r="E969" s="957"/>
      <c r="F969" s="547">
        <v>952</v>
      </c>
      <c r="G969" s="548"/>
      <c r="H969" s="965"/>
    </row>
    <row r="970" spans="1:8">
      <c r="A970" s="505">
        <v>969</v>
      </c>
      <c r="B970" s="956"/>
      <c r="C970" s="956"/>
      <c r="D970" s="963"/>
      <c r="E970" s="957"/>
      <c r="F970" s="547">
        <v>953</v>
      </c>
      <c r="G970" s="548"/>
      <c r="H970" s="965"/>
    </row>
    <row r="971" spans="1:8">
      <c r="A971" s="505">
        <v>970</v>
      </c>
      <c r="B971" s="956"/>
      <c r="C971" s="956"/>
      <c r="D971" s="963"/>
      <c r="E971" s="957"/>
      <c r="F971" s="547">
        <v>954</v>
      </c>
      <c r="G971" s="548"/>
      <c r="H971" s="965"/>
    </row>
    <row r="972" spans="1:8">
      <c r="A972" s="505">
        <v>971</v>
      </c>
      <c r="B972" s="956"/>
      <c r="C972" s="956"/>
      <c r="D972" s="963"/>
      <c r="E972" s="957"/>
      <c r="F972" s="547">
        <v>955</v>
      </c>
      <c r="G972" s="548"/>
      <c r="H972" s="965"/>
    </row>
    <row r="973" spans="1:8">
      <c r="A973" s="505">
        <v>972</v>
      </c>
      <c r="B973" s="956"/>
      <c r="C973" s="956"/>
      <c r="D973" s="963"/>
      <c r="E973" s="957"/>
      <c r="F973" s="547">
        <v>956</v>
      </c>
      <c r="G973" s="548"/>
      <c r="H973" s="965"/>
    </row>
    <row r="974" spans="1:8">
      <c r="A974" s="505">
        <v>973</v>
      </c>
      <c r="B974" s="956"/>
      <c r="C974" s="956"/>
      <c r="D974" s="963"/>
      <c r="E974" s="957"/>
      <c r="F974" s="547">
        <v>957</v>
      </c>
      <c r="G974" s="548"/>
      <c r="H974" s="965"/>
    </row>
    <row r="975" spans="1:8">
      <c r="A975" s="505">
        <v>974</v>
      </c>
      <c r="B975" s="956"/>
      <c r="C975" s="956"/>
      <c r="D975" s="963"/>
      <c r="E975" s="957"/>
      <c r="F975" s="547">
        <v>958</v>
      </c>
      <c r="G975" s="548"/>
      <c r="H975" s="965"/>
    </row>
    <row r="976" spans="1:8">
      <c r="A976" s="505">
        <v>975</v>
      </c>
      <c r="B976" s="956"/>
      <c r="C976" s="956"/>
      <c r="D976" s="963"/>
      <c r="E976" s="957"/>
      <c r="F976" s="547">
        <v>959</v>
      </c>
      <c r="G976" s="548"/>
      <c r="H976" s="965"/>
    </row>
    <row r="977" spans="1:8">
      <c r="A977" s="505">
        <v>976</v>
      </c>
      <c r="B977" s="956"/>
      <c r="C977" s="956"/>
      <c r="D977" s="963"/>
      <c r="E977" s="957"/>
      <c r="F977" s="547">
        <v>960</v>
      </c>
      <c r="G977" s="548"/>
      <c r="H977" s="965"/>
    </row>
    <row r="978" spans="1:8">
      <c r="A978" s="505">
        <v>977</v>
      </c>
      <c r="B978" s="956"/>
      <c r="C978" s="956"/>
      <c r="D978" s="963"/>
      <c r="E978" s="957"/>
      <c r="F978" s="547">
        <v>961</v>
      </c>
      <c r="G978" s="548"/>
      <c r="H978" s="965"/>
    </row>
    <row r="979" spans="1:8">
      <c r="A979" s="505">
        <v>978</v>
      </c>
      <c r="B979" s="957"/>
      <c r="C979" s="960"/>
      <c r="D979" s="961"/>
      <c r="E979" s="957"/>
      <c r="F979" s="547">
        <v>962</v>
      </c>
      <c r="G979" s="518"/>
      <c r="H979" s="516"/>
    </row>
    <row r="980" spans="1:8">
      <c r="A980" s="505">
        <v>979</v>
      </c>
      <c r="B980" s="957"/>
      <c r="C980" s="960"/>
      <c r="D980" s="961"/>
      <c r="E980" s="957"/>
      <c r="F980" s="547">
        <v>963</v>
      </c>
      <c r="G980" s="518"/>
      <c r="H980" s="516"/>
    </row>
    <row r="981" spans="1:8">
      <c r="A981" s="505">
        <v>980</v>
      </c>
      <c r="B981" s="957"/>
      <c r="C981" s="960"/>
      <c r="D981" s="961"/>
      <c r="E981" s="957"/>
      <c r="F981" s="547">
        <v>964</v>
      </c>
      <c r="G981" s="518"/>
      <c r="H981" s="516"/>
    </row>
    <row r="982" spans="1:8">
      <c r="A982" s="505">
        <v>981</v>
      </c>
      <c r="B982" s="962"/>
      <c r="C982" s="956"/>
      <c r="D982" s="963"/>
      <c r="E982" s="957"/>
      <c r="F982" s="547">
        <v>965</v>
      </c>
      <c r="G982" s="518"/>
      <c r="H982" s="516"/>
    </row>
    <row r="983" spans="1:8">
      <c r="A983" s="505">
        <v>982</v>
      </c>
      <c r="B983" s="962"/>
      <c r="C983" s="956"/>
      <c r="D983" s="963"/>
      <c r="E983" s="957"/>
      <c r="F983" s="547">
        <v>966</v>
      </c>
      <c r="G983" s="518"/>
      <c r="H983" s="516"/>
    </row>
    <row r="984" spans="1:8">
      <c r="A984" s="505">
        <v>983</v>
      </c>
      <c r="B984" s="962"/>
      <c r="C984" s="956"/>
      <c r="D984" s="963"/>
      <c r="E984" s="957"/>
      <c r="F984" s="547">
        <v>967</v>
      </c>
      <c r="G984" s="518"/>
      <c r="H984" s="516"/>
    </row>
    <row r="985" spans="1:8">
      <c r="A985" s="505">
        <v>984</v>
      </c>
      <c r="B985" s="962"/>
      <c r="C985" s="956"/>
      <c r="D985" s="963"/>
      <c r="E985" s="957"/>
      <c r="F985" s="547">
        <v>968</v>
      </c>
      <c r="G985" s="518"/>
      <c r="H985" s="516"/>
    </row>
    <row r="986" spans="1:8">
      <c r="A986" s="505">
        <v>985</v>
      </c>
      <c r="B986" s="962"/>
      <c r="C986" s="956"/>
      <c r="D986" s="963"/>
      <c r="E986" s="957"/>
      <c r="F986" s="547">
        <v>969</v>
      </c>
      <c r="G986" s="518"/>
      <c r="H986" s="516"/>
    </row>
    <row r="987" spans="1:8">
      <c r="A987" s="505">
        <v>986</v>
      </c>
      <c r="B987" s="962"/>
      <c r="C987" s="956"/>
      <c r="D987" s="963"/>
      <c r="E987" s="957"/>
      <c r="F987" s="547">
        <v>970</v>
      </c>
      <c r="G987" s="518"/>
      <c r="H987" s="516"/>
    </row>
    <row r="988" spans="1:8">
      <c r="A988" s="505">
        <v>987</v>
      </c>
      <c r="B988" s="962"/>
      <c r="C988" s="956"/>
      <c r="D988" s="963"/>
      <c r="E988" s="957"/>
      <c r="F988" s="547">
        <v>971</v>
      </c>
      <c r="G988" s="518"/>
      <c r="H988" s="516"/>
    </row>
    <row r="989" spans="1:8">
      <c r="A989" s="505">
        <v>988</v>
      </c>
      <c r="B989" s="962"/>
      <c r="C989" s="956"/>
      <c r="D989" s="963"/>
      <c r="E989" s="957"/>
      <c r="F989" s="547">
        <v>972</v>
      </c>
      <c r="G989" s="518"/>
      <c r="H989" s="516"/>
    </row>
    <row r="990" spans="1:8">
      <c r="A990" s="505">
        <v>989</v>
      </c>
      <c r="B990" s="962"/>
      <c r="C990" s="956"/>
      <c r="D990" s="963"/>
      <c r="E990" s="957"/>
      <c r="F990" s="547">
        <v>973</v>
      </c>
      <c r="G990" s="518"/>
      <c r="H990" s="516"/>
    </row>
    <row r="991" spans="1:8">
      <c r="A991" s="505">
        <v>990</v>
      </c>
      <c r="B991" s="962"/>
      <c r="C991" s="956"/>
      <c r="D991" s="963"/>
      <c r="E991" s="957"/>
      <c r="F991" s="547">
        <v>974</v>
      </c>
      <c r="G991" s="518"/>
      <c r="H991" s="516"/>
    </row>
    <row r="992" spans="1:8">
      <c r="A992" s="505">
        <v>991</v>
      </c>
      <c r="B992" s="962"/>
      <c r="C992" s="956"/>
      <c r="D992" s="963"/>
      <c r="E992" s="957"/>
      <c r="F992" s="547">
        <v>975</v>
      </c>
      <c r="G992" s="518"/>
      <c r="H992" s="516"/>
    </row>
    <row r="993" spans="1:8">
      <c r="A993" s="505">
        <v>992</v>
      </c>
      <c r="B993" s="962"/>
      <c r="C993" s="956"/>
      <c r="D993" s="963"/>
      <c r="E993" s="957"/>
      <c r="F993" s="547">
        <v>976</v>
      </c>
      <c r="G993" s="518"/>
      <c r="H993" s="516"/>
    </row>
    <row r="994" spans="1:8">
      <c r="A994" s="505">
        <v>993</v>
      </c>
      <c r="B994" s="962"/>
      <c r="C994" s="956"/>
      <c r="D994" s="963"/>
      <c r="E994" s="957"/>
      <c r="F994" s="517">
        <v>977</v>
      </c>
      <c r="G994" s="518"/>
      <c r="H994" s="516"/>
    </row>
    <row r="995" spans="1:8">
      <c r="A995" s="505">
        <v>994</v>
      </c>
      <c r="B995" s="962"/>
      <c r="C995" s="956"/>
      <c r="D995" s="963"/>
      <c r="E995" s="957"/>
      <c r="F995" s="517">
        <v>978</v>
      </c>
      <c r="G995" s="518"/>
      <c r="H995" s="516"/>
    </row>
    <row r="996" spans="1:8">
      <c r="A996" s="505">
        <v>995</v>
      </c>
      <c r="B996" s="962"/>
      <c r="C996" s="956"/>
      <c r="D996" s="963"/>
      <c r="E996" s="957"/>
      <c r="F996" s="517">
        <v>979</v>
      </c>
      <c r="G996" s="518"/>
      <c r="H996" s="516"/>
    </row>
    <row r="997" spans="1:8">
      <c r="A997" s="505">
        <v>996</v>
      </c>
      <c r="B997" s="957"/>
      <c r="C997" s="960"/>
      <c r="D997" s="961"/>
      <c r="E997" s="957"/>
      <c r="F997" s="517">
        <v>980</v>
      </c>
      <c r="G997" s="518"/>
      <c r="H997" s="516"/>
    </row>
    <row r="998" spans="1:8">
      <c r="A998" s="505">
        <v>997</v>
      </c>
      <c r="B998" s="957"/>
      <c r="C998" s="960"/>
      <c r="D998" s="961"/>
      <c r="E998" s="957"/>
      <c r="F998" s="517">
        <v>981</v>
      </c>
      <c r="G998" s="518"/>
      <c r="H998" s="516"/>
    </row>
    <row r="999" spans="1:8">
      <c r="A999" s="505">
        <v>998</v>
      </c>
      <c r="B999" s="957"/>
      <c r="C999" s="960"/>
      <c r="D999" s="961"/>
      <c r="E999" s="957"/>
      <c r="F999" s="517">
        <v>982</v>
      </c>
      <c r="G999" s="518"/>
      <c r="H999" s="516"/>
    </row>
    <row r="1000" spans="1:8">
      <c r="A1000" s="505">
        <v>999</v>
      </c>
      <c r="B1000" s="957"/>
      <c r="C1000" s="960"/>
      <c r="D1000" s="961"/>
      <c r="E1000" s="957"/>
      <c r="F1000" s="517">
        <v>983</v>
      </c>
      <c r="G1000" s="518"/>
      <c r="H1000" s="516"/>
    </row>
    <row r="1001" spans="1:8">
      <c r="A1001" s="505">
        <v>1000</v>
      </c>
      <c r="B1001" s="957"/>
      <c r="C1001" s="960"/>
      <c r="D1001" s="961"/>
      <c r="E1001" s="957"/>
      <c r="F1001" s="517">
        <v>984</v>
      </c>
      <c r="G1001" s="518"/>
      <c r="H1001" s="516"/>
    </row>
    <row r="1002" spans="1:8">
      <c r="A1002" s="505">
        <v>1001</v>
      </c>
      <c r="B1002" s="957"/>
      <c r="C1002" s="960"/>
      <c r="D1002" s="961"/>
      <c r="E1002" s="957"/>
      <c r="F1002" s="517">
        <v>985</v>
      </c>
      <c r="G1002" s="518"/>
      <c r="H1002" s="516"/>
    </row>
    <row r="1003" spans="1:8">
      <c r="A1003" s="505">
        <v>1002</v>
      </c>
      <c r="B1003" s="957"/>
      <c r="C1003" s="960"/>
      <c r="D1003" s="961"/>
      <c r="E1003" s="957"/>
      <c r="F1003" s="517">
        <v>986</v>
      </c>
      <c r="G1003" s="518"/>
      <c r="H1003" s="516"/>
    </row>
    <row r="1004" spans="1:8">
      <c r="A1004" s="505">
        <v>1003</v>
      </c>
      <c r="B1004" s="957"/>
      <c r="C1004" s="960"/>
      <c r="D1004" s="961"/>
      <c r="E1004" s="957"/>
      <c r="F1004" s="517">
        <v>987</v>
      </c>
      <c r="G1004" s="518"/>
      <c r="H1004" s="516"/>
    </row>
    <row r="1005" spans="1:8">
      <c r="A1005" s="505">
        <v>1004</v>
      </c>
      <c r="B1005" s="957"/>
      <c r="C1005" s="960"/>
      <c r="D1005" s="961"/>
      <c r="E1005" s="957"/>
      <c r="F1005" s="517">
        <v>988</v>
      </c>
      <c r="G1005" s="518"/>
      <c r="H1005" s="516"/>
    </row>
    <row r="1006" spans="1:8">
      <c r="A1006" s="505">
        <v>1005</v>
      </c>
      <c r="B1006" s="957"/>
      <c r="C1006" s="960"/>
      <c r="D1006" s="961"/>
      <c r="E1006" s="957"/>
      <c r="F1006" s="517">
        <v>989</v>
      </c>
      <c r="G1006" s="518"/>
      <c r="H1006" s="516"/>
    </row>
    <row r="1007" spans="1:8">
      <c r="A1007" s="505">
        <v>1006</v>
      </c>
      <c r="B1007" s="957"/>
      <c r="C1007" s="960"/>
      <c r="D1007" s="961"/>
      <c r="E1007" s="957"/>
      <c r="F1007" s="517">
        <v>990</v>
      </c>
      <c r="G1007" s="518"/>
      <c r="H1007" s="516"/>
    </row>
    <row r="1008" spans="1:8">
      <c r="A1008" s="505">
        <v>1007</v>
      </c>
      <c r="B1008" s="957"/>
      <c r="C1008" s="960"/>
      <c r="D1008" s="961"/>
      <c r="E1008" s="957"/>
      <c r="F1008" s="517">
        <v>991</v>
      </c>
      <c r="G1008" s="518"/>
      <c r="H1008" s="516"/>
    </row>
    <row r="1009" spans="1:8">
      <c r="A1009" s="505">
        <v>1008</v>
      </c>
      <c r="B1009" s="957"/>
      <c r="C1009" s="960"/>
      <c r="D1009" s="961"/>
      <c r="E1009" s="957"/>
      <c r="F1009" s="517">
        <v>992</v>
      </c>
      <c r="G1009" s="518"/>
      <c r="H1009" s="516"/>
    </row>
    <row r="1010" spans="1:8">
      <c r="A1010" s="505">
        <v>1009</v>
      </c>
      <c r="B1010" s="957"/>
      <c r="C1010" s="960"/>
      <c r="D1010" s="961"/>
      <c r="E1010" s="957"/>
      <c r="F1010" s="517">
        <v>993</v>
      </c>
      <c r="G1010" s="518"/>
      <c r="H1010" s="516"/>
    </row>
    <row r="1011" spans="1:8">
      <c r="A1011" s="505">
        <v>1010</v>
      </c>
      <c r="B1011" s="957"/>
      <c r="C1011" s="960"/>
      <c r="D1011" s="961"/>
      <c r="E1011" s="957"/>
      <c r="F1011" s="517">
        <v>994</v>
      </c>
      <c r="G1011" s="518"/>
      <c r="H1011" s="516"/>
    </row>
    <row r="1012" spans="1:8">
      <c r="A1012" s="505">
        <v>1011</v>
      </c>
      <c r="B1012" s="962"/>
      <c r="C1012" s="956"/>
      <c r="D1012" s="963"/>
      <c r="E1012" s="957"/>
      <c r="F1012" s="517">
        <v>995</v>
      </c>
      <c r="G1012" s="518"/>
      <c r="H1012" s="516"/>
    </row>
    <row r="1013" spans="1:8">
      <c r="A1013" s="505">
        <v>1012</v>
      </c>
      <c r="B1013" s="962"/>
      <c r="C1013" s="956"/>
      <c r="D1013" s="963"/>
      <c r="E1013" s="957"/>
      <c r="F1013" s="517">
        <v>996</v>
      </c>
      <c r="G1013" s="518"/>
      <c r="H1013" s="516"/>
    </row>
    <row r="1014" spans="1:8">
      <c r="A1014" s="505">
        <v>1013</v>
      </c>
      <c r="B1014" s="962"/>
      <c r="C1014" s="956"/>
      <c r="D1014" s="963"/>
      <c r="E1014" s="957"/>
      <c r="F1014" s="517">
        <v>997</v>
      </c>
      <c r="G1014" s="518"/>
      <c r="H1014" s="516"/>
    </row>
    <row r="1015" spans="1:8">
      <c r="A1015" s="505">
        <v>1014</v>
      </c>
      <c r="B1015" s="962"/>
      <c r="C1015" s="956"/>
      <c r="D1015" s="963"/>
      <c r="E1015" s="957"/>
      <c r="F1015" s="517">
        <v>998</v>
      </c>
      <c r="G1015" s="518"/>
      <c r="H1015" s="516"/>
    </row>
    <row r="1016" spans="1:8">
      <c r="A1016" s="505">
        <v>1015</v>
      </c>
      <c r="B1016" s="962"/>
      <c r="C1016" s="956"/>
      <c r="D1016" s="963"/>
      <c r="E1016" s="957"/>
      <c r="F1016" s="517">
        <v>999</v>
      </c>
      <c r="G1016" s="518"/>
      <c r="H1016" s="516"/>
    </row>
    <row r="1017" spans="1:8">
      <c r="A1017" s="505">
        <v>1016</v>
      </c>
      <c r="B1017" s="962"/>
      <c r="C1017" s="956"/>
      <c r="D1017" s="963"/>
      <c r="E1017" s="957"/>
      <c r="F1017" s="517">
        <v>1000</v>
      </c>
      <c r="G1017" s="518"/>
      <c r="H1017" s="516"/>
    </row>
    <row r="1018" spans="1:8">
      <c r="A1018" s="505">
        <v>1017</v>
      </c>
      <c r="B1018" s="962"/>
      <c r="C1018" s="956"/>
      <c r="D1018" s="963"/>
      <c r="E1018" s="957"/>
      <c r="F1018" s="517">
        <v>1001</v>
      </c>
      <c r="G1018" s="518"/>
      <c r="H1018" s="516"/>
    </row>
    <row r="1019" spans="1:8">
      <c r="A1019" s="505">
        <v>1018</v>
      </c>
      <c r="B1019" s="957"/>
      <c r="C1019" s="960"/>
      <c r="D1019" s="961"/>
      <c r="E1019" s="957"/>
      <c r="F1019" s="517">
        <v>1002</v>
      </c>
      <c r="G1019" s="518"/>
      <c r="H1019" s="516"/>
    </row>
    <row r="1020" spans="1:8">
      <c r="A1020" s="505">
        <v>1019</v>
      </c>
      <c r="B1020" s="957"/>
      <c r="C1020" s="960"/>
      <c r="D1020" s="961"/>
      <c r="E1020" s="957"/>
      <c r="F1020" s="517">
        <v>1003</v>
      </c>
      <c r="G1020" s="518"/>
      <c r="H1020" s="516"/>
    </row>
    <row r="1021" spans="1:8">
      <c r="A1021" s="505">
        <v>1020</v>
      </c>
      <c r="B1021" s="957"/>
      <c r="C1021" s="960"/>
      <c r="D1021" s="961"/>
      <c r="E1021" s="957"/>
      <c r="F1021" s="517">
        <v>1004</v>
      </c>
      <c r="G1021" s="518"/>
      <c r="H1021" s="516"/>
    </row>
    <row r="1022" spans="1:8">
      <c r="A1022" s="505">
        <v>1021</v>
      </c>
      <c r="B1022" s="956"/>
      <c r="C1022" s="956"/>
      <c r="D1022" s="963"/>
      <c r="E1022" s="957"/>
      <c r="F1022" s="517">
        <v>1005</v>
      </c>
      <c r="G1022" s="550"/>
      <c r="H1022" s="966"/>
    </row>
    <row r="1023" spans="1:8">
      <c r="A1023" s="505">
        <v>1022</v>
      </c>
      <c r="B1023" s="956"/>
      <c r="C1023" s="956"/>
      <c r="D1023" s="963"/>
      <c r="E1023" s="957"/>
      <c r="F1023" s="517">
        <v>1006</v>
      </c>
      <c r="G1023" s="550"/>
      <c r="H1023" s="966"/>
    </row>
    <row r="1024" spans="1:8">
      <c r="A1024" s="505">
        <v>1023</v>
      </c>
      <c r="B1024" s="956"/>
      <c r="C1024" s="956"/>
      <c r="D1024" s="963"/>
      <c r="E1024" s="957"/>
      <c r="F1024" s="517">
        <v>1007</v>
      </c>
      <c r="G1024" s="550"/>
      <c r="H1024" s="966"/>
    </row>
    <row r="1025" spans="1:8">
      <c r="A1025" s="505">
        <v>1024</v>
      </c>
      <c r="B1025" s="956"/>
      <c r="C1025" s="956"/>
      <c r="D1025" s="963"/>
      <c r="E1025" s="957"/>
      <c r="F1025" s="517">
        <v>1008</v>
      </c>
      <c r="G1025" s="550"/>
      <c r="H1025" s="966"/>
    </row>
    <row r="1026" spans="1:8">
      <c r="A1026" s="505">
        <v>1025</v>
      </c>
      <c r="B1026" s="956"/>
      <c r="C1026" s="956"/>
      <c r="D1026" s="963"/>
      <c r="E1026" s="957"/>
      <c r="F1026" s="517">
        <v>1009</v>
      </c>
      <c r="G1026" s="550"/>
      <c r="H1026" s="966"/>
    </row>
    <row r="1027" spans="1:8">
      <c r="A1027" s="505">
        <v>1026</v>
      </c>
      <c r="B1027" s="956"/>
      <c r="C1027" s="956"/>
      <c r="D1027" s="963"/>
      <c r="E1027" s="957"/>
      <c r="F1027" s="517">
        <v>1010</v>
      </c>
      <c r="G1027" s="550"/>
      <c r="H1027" s="966"/>
    </row>
    <row r="1028" spans="1:8">
      <c r="A1028" s="505">
        <v>1027</v>
      </c>
      <c r="B1028" s="956"/>
      <c r="C1028" s="956"/>
      <c r="D1028" s="963"/>
      <c r="E1028" s="957"/>
      <c r="F1028" s="517">
        <v>1011</v>
      </c>
      <c r="G1028" s="550"/>
      <c r="H1028" s="966"/>
    </row>
    <row r="1029" spans="1:8">
      <c r="A1029" s="505">
        <v>1028</v>
      </c>
      <c r="B1029" s="956"/>
      <c r="C1029" s="956"/>
      <c r="D1029" s="963"/>
      <c r="E1029" s="957"/>
      <c r="F1029" s="517">
        <v>1012</v>
      </c>
      <c r="G1029" s="550"/>
      <c r="H1029" s="966"/>
    </row>
    <row r="1030" spans="1:8">
      <c r="A1030" s="505">
        <v>1029</v>
      </c>
      <c r="B1030" s="956"/>
      <c r="C1030" s="956"/>
      <c r="D1030" s="963"/>
      <c r="E1030" s="957"/>
      <c r="F1030" s="517">
        <v>1013</v>
      </c>
      <c r="G1030" s="550"/>
      <c r="H1030" s="966"/>
    </row>
    <row r="1031" spans="1:8">
      <c r="A1031" s="505">
        <v>1030</v>
      </c>
      <c r="B1031" s="956"/>
      <c r="C1031" s="956"/>
      <c r="D1031" s="963"/>
      <c r="E1031" s="957"/>
      <c r="F1031" s="517">
        <v>1014</v>
      </c>
      <c r="G1031" s="550"/>
      <c r="H1031" s="966"/>
    </row>
    <row r="1032" spans="1:8">
      <c r="A1032" s="505">
        <v>1031</v>
      </c>
      <c r="B1032" s="956"/>
      <c r="C1032" s="956"/>
      <c r="D1032" s="963"/>
      <c r="E1032" s="957"/>
      <c r="F1032" s="517">
        <v>1015</v>
      </c>
      <c r="G1032" s="550"/>
      <c r="H1032" s="966"/>
    </row>
    <row r="1033" spans="1:8">
      <c r="A1033" s="505">
        <v>1032</v>
      </c>
      <c r="B1033" s="956"/>
      <c r="C1033" s="956"/>
      <c r="D1033" s="963"/>
      <c r="E1033" s="957"/>
      <c r="F1033" s="517">
        <v>1016</v>
      </c>
      <c r="G1033" s="550"/>
      <c r="H1033" s="966"/>
    </row>
    <row r="1034" spans="1:8">
      <c r="A1034" s="505">
        <v>1033</v>
      </c>
      <c r="B1034" s="956"/>
      <c r="C1034" s="956"/>
      <c r="D1034" s="963"/>
      <c r="E1034" s="957"/>
      <c r="F1034" s="517">
        <v>1017</v>
      </c>
      <c r="G1034" s="550"/>
      <c r="H1034" s="966"/>
    </row>
    <row r="1035" spans="1:8">
      <c r="A1035" s="505">
        <v>1034</v>
      </c>
      <c r="B1035" s="956"/>
      <c r="C1035" s="956"/>
      <c r="D1035" s="963"/>
      <c r="E1035" s="957"/>
      <c r="F1035" s="517">
        <v>1018</v>
      </c>
      <c r="G1035" s="550"/>
      <c r="H1035" s="966"/>
    </row>
    <row r="1036" spans="1:8">
      <c r="A1036" s="505">
        <v>1035</v>
      </c>
      <c r="B1036" s="956"/>
      <c r="C1036" s="956"/>
      <c r="D1036" s="963"/>
      <c r="E1036" s="957"/>
      <c r="F1036" s="517">
        <v>1019</v>
      </c>
      <c r="G1036" s="550"/>
      <c r="H1036" s="966"/>
    </row>
    <row r="1037" spans="1:8">
      <c r="A1037" s="505">
        <v>1036</v>
      </c>
      <c r="B1037" s="956"/>
      <c r="C1037" s="956"/>
      <c r="D1037" s="963"/>
      <c r="E1037" s="957"/>
      <c r="F1037" s="549">
        <v>1020</v>
      </c>
      <c r="G1037" s="550"/>
      <c r="H1037" s="966"/>
    </row>
    <row r="1038" spans="1:8">
      <c r="A1038" s="505">
        <v>1037</v>
      </c>
      <c r="B1038" s="956"/>
      <c r="C1038" s="956"/>
      <c r="D1038" s="963"/>
      <c r="E1038" s="957"/>
      <c r="F1038" s="549">
        <v>1021</v>
      </c>
      <c r="G1038" s="550"/>
      <c r="H1038" s="966"/>
    </row>
    <row r="1039" spans="1:8">
      <c r="A1039" s="505">
        <v>1038</v>
      </c>
      <c r="B1039" s="956"/>
      <c r="C1039" s="956"/>
      <c r="D1039" s="963"/>
      <c r="E1039" s="957"/>
      <c r="F1039" s="549">
        <v>1022</v>
      </c>
      <c r="G1039" s="550"/>
      <c r="H1039" s="966"/>
    </row>
    <row r="1040" spans="1:8">
      <c r="A1040" s="505">
        <v>1039</v>
      </c>
      <c r="B1040" s="956"/>
      <c r="C1040" s="956"/>
      <c r="D1040" s="963"/>
      <c r="E1040" s="957"/>
      <c r="F1040" s="549">
        <v>1023</v>
      </c>
      <c r="G1040" s="550"/>
      <c r="H1040" s="966"/>
    </row>
    <row r="1041" spans="1:8">
      <c r="A1041" s="505">
        <v>1040</v>
      </c>
      <c r="B1041" s="956"/>
      <c r="C1041" s="956"/>
      <c r="D1041" s="963"/>
      <c r="E1041" s="957"/>
      <c r="F1041" s="549">
        <v>1024</v>
      </c>
      <c r="G1041" s="550"/>
      <c r="H1041" s="966"/>
    </row>
    <row r="1042" spans="1:8">
      <c r="A1042" s="505">
        <v>1041</v>
      </c>
      <c r="B1042" s="956"/>
      <c r="C1042" s="956"/>
      <c r="D1042" s="963"/>
      <c r="E1042" s="957"/>
      <c r="F1042" s="549">
        <v>1025</v>
      </c>
      <c r="G1042" s="550"/>
      <c r="H1042" s="966"/>
    </row>
    <row r="1043" spans="1:8">
      <c r="A1043" s="505">
        <v>1042</v>
      </c>
      <c r="B1043" s="956"/>
      <c r="C1043" s="956"/>
      <c r="D1043" s="963"/>
      <c r="E1043" s="957"/>
      <c r="F1043" s="549">
        <v>1026</v>
      </c>
      <c r="G1043" s="550"/>
      <c r="H1043" s="966"/>
    </row>
    <row r="1044" spans="1:8">
      <c r="A1044" s="505">
        <v>1043</v>
      </c>
      <c r="B1044" s="956"/>
      <c r="C1044" s="956"/>
      <c r="D1044" s="963"/>
      <c r="E1044" s="957"/>
      <c r="F1044" s="549">
        <v>1027</v>
      </c>
      <c r="G1044" s="550"/>
      <c r="H1044" s="966"/>
    </row>
    <row r="1045" spans="1:8">
      <c r="A1045" s="505">
        <v>1044</v>
      </c>
      <c r="B1045" s="956"/>
      <c r="C1045" s="956"/>
      <c r="D1045" s="963"/>
      <c r="E1045" s="957"/>
      <c r="F1045" s="549">
        <v>1028</v>
      </c>
      <c r="G1045" s="550"/>
      <c r="H1045" s="966"/>
    </row>
    <row r="1046" spans="1:8">
      <c r="A1046" s="505">
        <v>1045</v>
      </c>
      <c r="B1046" s="956"/>
      <c r="C1046" s="956"/>
      <c r="D1046" s="963"/>
      <c r="E1046" s="957"/>
      <c r="F1046" s="549">
        <v>1029</v>
      </c>
      <c r="G1046" s="550"/>
      <c r="H1046" s="966"/>
    </row>
    <row r="1047" spans="1:8">
      <c r="A1047" s="505">
        <v>1046</v>
      </c>
      <c r="B1047" s="956"/>
      <c r="C1047" s="956"/>
      <c r="D1047" s="963"/>
      <c r="E1047" s="957"/>
      <c r="F1047" s="549">
        <v>1030</v>
      </c>
      <c r="G1047" s="550"/>
      <c r="H1047" s="966"/>
    </row>
    <row r="1048" spans="1:8">
      <c r="A1048" s="505">
        <v>1047</v>
      </c>
      <c r="B1048" s="956"/>
      <c r="C1048" s="956"/>
      <c r="D1048" s="963"/>
      <c r="E1048" s="957"/>
      <c r="F1048" s="549">
        <v>1031</v>
      </c>
      <c r="G1048" s="550"/>
      <c r="H1048" s="966"/>
    </row>
    <row r="1049" spans="1:8">
      <c r="A1049" s="505">
        <v>1048</v>
      </c>
      <c r="B1049" s="956"/>
      <c r="C1049" s="956"/>
      <c r="D1049" s="963"/>
      <c r="E1049" s="957"/>
      <c r="F1049" s="549">
        <v>1032</v>
      </c>
      <c r="G1049" s="550"/>
      <c r="H1049" s="966"/>
    </row>
    <row r="1050" spans="1:8">
      <c r="A1050" s="505">
        <v>1049</v>
      </c>
      <c r="B1050" s="956"/>
      <c r="C1050" s="956"/>
      <c r="D1050" s="963"/>
      <c r="E1050" s="957"/>
      <c r="F1050" s="549">
        <v>1033</v>
      </c>
      <c r="G1050" s="550"/>
      <c r="H1050" s="966"/>
    </row>
    <row r="1051" spans="1:8">
      <c r="A1051" s="505">
        <v>1050</v>
      </c>
      <c r="B1051" s="956"/>
      <c r="C1051" s="956"/>
      <c r="D1051" s="963"/>
      <c r="E1051" s="957"/>
      <c r="F1051" s="549">
        <v>1034</v>
      </c>
      <c r="G1051" s="550"/>
      <c r="H1051" s="966"/>
    </row>
    <row r="1052" spans="1:8">
      <c r="A1052" s="505">
        <v>1051</v>
      </c>
      <c r="B1052" s="956"/>
      <c r="C1052" s="956"/>
      <c r="D1052" s="963"/>
      <c r="E1052" s="957"/>
      <c r="F1052" s="549">
        <v>1035</v>
      </c>
      <c r="G1052" s="550"/>
      <c r="H1052" s="966"/>
    </row>
    <row r="1053" spans="1:8">
      <c r="A1053" s="505">
        <v>1052</v>
      </c>
      <c r="B1053" s="956"/>
      <c r="C1053" s="956"/>
      <c r="D1053" s="963"/>
      <c r="E1053" s="957"/>
      <c r="F1053" s="549">
        <v>1036</v>
      </c>
      <c r="G1053" s="550"/>
      <c r="H1053" s="966"/>
    </row>
    <row r="1054" spans="1:8">
      <c r="A1054" s="505">
        <v>1053</v>
      </c>
      <c r="B1054" s="956"/>
      <c r="C1054" s="956"/>
      <c r="D1054" s="963"/>
      <c r="E1054" s="957"/>
      <c r="F1054" s="549">
        <v>1037</v>
      </c>
      <c r="G1054" s="550"/>
      <c r="H1054" s="966"/>
    </row>
    <row r="1055" spans="1:8">
      <c r="A1055" s="505">
        <v>1054</v>
      </c>
      <c r="B1055" s="956"/>
      <c r="C1055" s="956"/>
      <c r="D1055" s="963"/>
      <c r="E1055" s="957"/>
      <c r="F1055" s="549">
        <v>1038</v>
      </c>
      <c r="G1055" s="550"/>
      <c r="H1055" s="966"/>
    </row>
    <row r="1056" spans="1:8">
      <c r="A1056" s="505">
        <v>1055</v>
      </c>
      <c r="B1056" s="956"/>
      <c r="C1056" s="956"/>
      <c r="D1056" s="963"/>
      <c r="E1056" s="957"/>
      <c r="F1056" s="549">
        <v>1039</v>
      </c>
      <c r="G1056" s="550"/>
      <c r="H1056" s="966"/>
    </row>
    <row r="1057" spans="1:8">
      <c r="A1057" s="505">
        <v>1056</v>
      </c>
      <c r="B1057" s="956"/>
      <c r="C1057" s="956"/>
      <c r="D1057" s="963"/>
      <c r="E1057" s="957"/>
      <c r="F1057" s="549">
        <v>1040</v>
      </c>
      <c r="G1057" s="550"/>
      <c r="H1057" s="966"/>
    </row>
    <row r="1058" spans="1:8">
      <c r="A1058" s="505">
        <v>1057</v>
      </c>
      <c r="B1058" s="956"/>
      <c r="C1058" s="956"/>
      <c r="D1058" s="963"/>
      <c r="E1058" s="957"/>
      <c r="F1058" s="549">
        <v>1041</v>
      </c>
      <c r="G1058" s="550"/>
      <c r="H1058" s="966"/>
    </row>
    <row r="1059" spans="1:8">
      <c r="A1059" s="505">
        <v>1058</v>
      </c>
      <c r="B1059" s="956"/>
      <c r="C1059" s="956"/>
      <c r="D1059" s="963"/>
      <c r="E1059" s="957"/>
      <c r="F1059" s="549">
        <v>1042</v>
      </c>
      <c r="G1059" s="550"/>
      <c r="H1059" s="966"/>
    </row>
    <row r="1060" spans="1:8">
      <c r="A1060" s="505">
        <v>1059</v>
      </c>
      <c r="B1060" s="956"/>
      <c r="C1060" s="956"/>
      <c r="D1060" s="963"/>
      <c r="E1060" s="957"/>
      <c r="F1060" s="549">
        <v>1043</v>
      </c>
      <c r="G1060" s="550"/>
      <c r="H1060" s="966"/>
    </row>
    <row r="1061" spans="1:8">
      <c r="A1061" s="505">
        <v>1060</v>
      </c>
      <c r="B1061" s="956"/>
      <c r="C1061" s="956"/>
      <c r="D1061" s="963"/>
      <c r="E1061" s="957"/>
      <c r="F1061" s="549">
        <v>1044</v>
      </c>
      <c r="G1061" s="550"/>
      <c r="H1061" s="966"/>
    </row>
    <row r="1062" spans="1:8">
      <c r="A1062" s="505">
        <v>1061</v>
      </c>
      <c r="B1062" s="956"/>
      <c r="C1062" s="956"/>
      <c r="D1062" s="963"/>
      <c r="E1062" s="957"/>
      <c r="F1062" s="549">
        <v>1045</v>
      </c>
      <c r="G1062" s="550"/>
      <c r="H1062" s="966"/>
    </row>
    <row r="1063" spans="1:8">
      <c r="A1063" s="505">
        <v>1062</v>
      </c>
      <c r="B1063" s="956"/>
      <c r="C1063" s="956"/>
      <c r="D1063" s="963"/>
      <c r="E1063" s="957"/>
      <c r="F1063" s="549">
        <v>1046</v>
      </c>
      <c r="G1063" s="550"/>
      <c r="H1063" s="966"/>
    </row>
    <row r="1064" spans="1:8">
      <c r="A1064" s="505">
        <v>1063</v>
      </c>
      <c r="B1064" s="956"/>
      <c r="C1064" s="956"/>
      <c r="D1064" s="963"/>
      <c r="E1064" s="957"/>
      <c r="F1064" s="549">
        <v>1047</v>
      </c>
      <c r="G1064" s="550"/>
      <c r="H1064" s="966"/>
    </row>
    <row r="1065" spans="1:8">
      <c r="A1065" s="505">
        <v>1064</v>
      </c>
      <c r="B1065" s="956"/>
      <c r="C1065" s="956"/>
      <c r="D1065" s="963"/>
      <c r="E1065" s="957"/>
      <c r="F1065" s="549">
        <v>1048</v>
      </c>
      <c r="G1065" s="550"/>
      <c r="H1065" s="966"/>
    </row>
    <row r="1066" spans="1:8">
      <c r="A1066" s="505">
        <v>1065</v>
      </c>
      <c r="B1066" s="956"/>
      <c r="C1066" s="956"/>
      <c r="D1066" s="963"/>
      <c r="E1066" s="957"/>
      <c r="F1066" s="549">
        <v>1049</v>
      </c>
      <c r="G1066" s="550"/>
      <c r="H1066" s="966"/>
    </row>
    <row r="1067" spans="1:8">
      <c r="A1067" s="505">
        <v>1066</v>
      </c>
      <c r="B1067" s="956"/>
      <c r="C1067" s="956"/>
      <c r="D1067" s="963"/>
      <c r="E1067" s="957"/>
      <c r="F1067" s="549">
        <v>1050</v>
      </c>
      <c r="G1067" s="550"/>
      <c r="H1067" s="966"/>
    </row>
    <row r="1068" spans="1:8">
      <c r="A1068" s="505">
        <v>1067</v>
      </c>
      <c r="B1068" s="956"/>
      <c r="C1068" s="956"/>
      <c r="D1068" s="963"/>
      <c r="E1068" s="957"/>
      <c r="F1068" s="549">
        <v>1051</v>
      </c>
      <c r="G1068" s="550"/>
      <c r="H1068" s="966"/>
    </row>
    <row r="1069" spans="1:8">
      <c r="A1069" s="505">
        <v>1068</v>
      </c>
      <c r="B1069" s="956"/>
      <c r="C1069" s="956"/>
      <c r="D1069" s="963"/>
      <c r="E1069" s="957"/>
      <c r="F1069" s="549">
        <v>1052</v>
      </c>
      <c r="G1069" s="550"/>
      <c r="H1069" s="966"/>
    </row>
    <row r="1070" spans="1:8">
      <c r="A1070" s="505">
        <v>1069</v>
      </c>
      <c r="B1070" s="956"/>
      <c r="C1070" s="956"/>
      <c r="D1070" s="963"/>
      <c r="E1070" s="957"/>
      <c r="F1070" s="549">
        <v>1053</v>
      </c>
      <c r="G1070" s="550"/>
      <c r="H1070" s="966"/>
    </row>
    <row r="1071" spans="1:8">
      <c r="A1071" s="505">
        <v>1070</v>
      </c>
      <c r="B1071" s="956"/>
      <c r="C1071" s="956"/>
      <c r="D1071" s="963"/>
      <c r="E1071" s="957"/>
      <c r="F1071" s="549">
        <v>1054</v>
      </c>
      <c r="G1071" s="550"/>
      <c r="H1071" s="966"/>
    </row>
    <row r="1072" spans="1:8">
      <c r="A1072" s="505">
        <v>1071</v>
      </c>
      <c r="B1072" s="956"/>
      <c r="C1072" s="956"/>
      <c r="D1072" s="963"/>
      <c r="E1072" s="957"/>
      <c r="F1072" s="549">
        <v>1055</v>
      </c>
      <c r="G1072" s="550"/>
      <c r="H1072" s="966"/>
    </row>
    <row r="1073" spans="1:8">
      <c r="A1073" s="505">
        <v>1072</v>
      </c>
      <c r="B1073" s="956"/>
      <c r="C1073" s="956"/>
      <c r="D1073" s="963"/>
      <c r="E1073" s="957"/>
      <c r="F1073" s="549">
        <v>1056</v>
      </c>
      <c r="G1073" s="550"/>
      <c r="H1073" s="966"/>
    </row>
    <row r="1074" spans="1:8">
      <c r="A1074" s="505">
        <v>1073</v>
      </c>
      <c r="B1074" s="956"/>
      <c r="C1074" s="956"/>
      <c r="D1074" s="963"/>
      <c r="E1074" s="957"/>
      <c r="F1074" s="549">
        <v>1057</v>
      </c>
      <c r="G1074" s="550"/>
      <c r="H1074" s="966"/>
    </row>
    <row r="1075" spans="1:8">
      <c r="A1075" s="505">
        <v>1074</v>
      </c>
      <c r="B1075" s="956"/>
      <c r="C1075" s="956"/>
      <c r="D1075" s="963"/>
      <c r="E1075" s="957"/>
      <c r="F1075" s="549">
        <v>1058</v>
      </c>
      <c r="G1075" s="550"/>
      <c r="H1075" s="966"/>
    </row>
    <row r="1076" spans="1:8">
      <c r="A1076" s="505">
        <v>1075</v>
      </c>
      <c r="B1076" s="956"/>
      <c r="C1076" s="956"/>
      <c r="D1076" s="963"/>
      <c r="E1076" s="957"/>
      <c r="F1076" s="549">
        <v>1059</v>
      </c>
      <c r="G1076" s="550"/>
      <c r="H1076" s="966"/>
    </row>
    <row r="1077" spans="1:8">
      <c r="A1077" s="505">
        <v>1076</v>
      </c>
      <c r="B1077" s="956"/>
      <c r="C1077" s="956"/>
      <c r="D1077" s="963"/>
      <c r="E1077" s="957"/>
      <c r="F1077" s="549">
        <v>1060</v>
      </c>
      <c r="G1077" s="550"/>
      <c r="H1077" s="966"/>
    </row>
    <row r="1078" spans="1:8">
      <c r="A1078" s="505">
        <v>1077</v>
      </c>
      <c r="B1078" s="956"/>
      <c r="C1078" s="956"/>
      <c r="D1078" s="963"/>
      <c r="E1078" s="957"/>
      <c r="F1078" s="549">
        <v>1061</v>
      </c>
      <c r="G1078" s="550"/>
      <c r="H1078" s="966"/>
    </row>
    <row r="1079" spans="1:8">
      <c r="A1079" s="505">
        <v>1078</v>
      </c>
      <c r="B1079" s="957"/>
      <c r="C1079" s="960"/>
      <c r="D1079" s="961"/>
      <c r="E1079" s="957"/>
      <c r="F1079" s="549">
        <v>1062</v>
      </c>
      <c r="G1079" s="518"/>
      <c r="H1079" s="516"/>
    </row>
    <row r="1080" spans="1:8">
      <c r="A1080" s="505">
        <v>1079</v>
      </c>
      <c r="B1080" s="957"/>
      <c r="C1080" s="960"/>
      <c r="D1080" s="961"/>
      <c r="E1080" s="957"/>
      <c r="F1080" s="549">
        <v>1063</v>
      </c>
      <c r="G1080" s="518"/>
      <c r="H1080" s="516"/>
    </row>
    <row r="1081" spans="1:8">
      <c r="A1081" s="505">
        <v>1080</v>
      </c>
      <c r="B1081" s="957"/>
      <c r="C1081" s="960"/>
      <c r="D1081" s="961"/>
      <c r="E1081" s="957"/>
      <c r="F1081" s="549">
        <v>1064</v>
      </c>
      <c r="G1081" s="518"/>
      <c r="H1081" s="516"/>
    </row>
    <row r="1082" spans="1:8">
      <c r="A1082" s="505">
        <v>1081</v>
      </c>
      <c r="B1082" s="962"/>
      <c r="C1082" s="956"/>
      <c r="D1082" s="963"/>
      <c r="E1082" s="957"/>
      <c r="F1082" s="549">
        <v>1065</v>
      </c>
      <c r="G1082" s="518"/>
      <c r="H1082" s="516"/>
    </row>
    <row r="1083" spans="1:8">
      <c r="A1083" s="505">
        <v>1082</v>
      </c>
      <c r="B1083" s="962"/>
      <c r="C1083" s="956"/>
      <c r="D1083" s="963"/>
      <c r="E1083" s="957"/>
      <c r="F1083" s="549">
        <v>1066</v>
      </c>
      <c r="G1083" s="518"/>
      <c r="H1083" s="516"/>
    </row>
    <row r="1084" spans="1:8">
      <c r="A1084" s="505">
        <v>1083</v>
      </c>
      <c r="B1084" s="962"/>
      <c r="C1084" s="956"/>
      <c r="D1084" s="963"/>
      <c r="E1084" s="957"/>
      <c r="F1084" s="549">
        <v>1067</v>
      </c>
      <c r="G1084" s="518"/>
      <c r="H1084" s="516"/>
    </row>
    <row r="1085" spans="1:8">
      <c r="A1085" s="505">
        <v>1084</v>
      </c>
      <c r="B1085" s="962"/>
      <c r="C1085" s="956"/>
      <c r="D1085" s="963"/>
      <c r="E1085" s="957"/>
      <c r="F1085" s="549">
        <v>1068</v>
      </c>
      <c r="G1085" s="518"/>
      <c r="H1085" s="516"/>
    </row>
    <row r="1086" spans="1:8">
      <c r="A1086" s="505">
        <v>1085</v>
      </c>
      <c r="B1086" s="962"/>
      <c r="C1086" s="956"/>
      <c r="D1086" s="963"/>
      <c r="E1086" s="957"/>
      <c r="F1086" s="549">
        <v>1069</v>
      </c>
      <c r="G1086" s="518"/>
      <c r="H1086" s="516"/>
    </row>
    <row r="1087" spans="1:8">
      <c r="A1087" s="505">
        <v>1086</v>
      </c>
      <c r="B1087" s="962"/>
      <c r="C1087" s="956"/>
      <c r="D1087" s="963"/>
      <c r="E1087" s="957"/>
      <c r="F1087" s="549">
        <v>1070</v>
      </c>
      <c r="G1087" s="518"/>
      <c r="H1087" s="516"/>
    </row>
    <row r="1088" spans="1:8">
      <c r="A1088" s="505">
        <v>1087</v>
      </c>
      <c r="B1088" s="962"/>
      <c r="C1088" s="956"/>
      <c r="D1088" s="963"/>
      <c r="E1088" s="957"/>
      <c r="F1088" s="549">
        <v>1071</v>
      </c>
      <c r="G1088" s="518"/>
      <c r="H1088" s="516"/>
    </row>
    <row r="1089" spans="1:8">
      <c r="A1089" s="505">
        <v>1088</v>
      </c>
      <c r="B1089" s="962"/>
      <c r="C1089" s="956"/>
      <c r="D1089" s="963"/>
      <c r="E1089" s="957"/>
      <c r="F1089" s="549">
        <v>1072</v>
      </c>
      <c r="G1089" s="518"/>
      <c r="H1089" s="516"/>
    </row>
    <row r="1090" spans="1:8">
      <c r="A1090" s="505">
        <v>1089</v>
      </c>
      <c r="B1090" s="962"/>
      <c r="C1090" s="956"/>
      <c r="D1090" s="963"/>
      <c r="E1090" s="957"/>
      <c r="F1090" s="549">
        <v>1073</v>
      </c>
      <c r="G1090" s="518"/>
      <c r="H1090" s="516"/>
    </row>
    <row r="1091" spans="1:8">
      <c r="A1091" s="505">
        <v>1090</v>
      </c>
      <c r="B1091" s="962"/>
      <c r="C1091" s="956"/>
      <c r="D1091" s="963"/>
      <c r="E1091" s="957"/>
      <c r="F1091" s="549">
        <v>1074</v>
      </c>
      <c r="G1091" s="518"/>
      <c r="H1091" s="516"/>
    </row>
    <row r="1092" spans="1:8">
      <c r="A1092" s="505">
        <v>1091</v>
      </c>
      <c r="B1092" s="962"/>
      <c r="C1092" s="956"/>
      <c r="D1092" s="963"/>
      <c r="E1092" s="957"/>
      <c r="F1092" s="549">
        <v>1075</v>
      </c>
      <c r="G1092" s="518"/>
      <c r="H1092" s="516"/>
    </row>
    <row r="1093" spans="1:8">
      <c r="A1093" s="505">
        <v>1092</v>
      </c>
      <c r="B1093" s="962"/>
      <c r="C1093" s="956"/>
      <c r="D1093" s="963"/>
      <c r="E1093" s="957"/>
      <c r="F1093" s="549">
        <v>1076</v>
      </c>
      <c r="G1093" s="518"/>
      <c r="H1093" s="516"/>
    </row>
    <row r="1094" spans="1:8">
      <c r="A1094" s="505">
        <v>1093</v>
      </c>
      <c r="B1094" s="962"/>
      <c r="C1094" s="956"/>
      <c r="D1094" s="963"/>
      <c r="E1094" s="957"/>
      <c r="F1094" s="517">
        <v>1077</v>
      </c>
      <c r="G1094" s="518"/>
      <c r="H1094" s="516"/>
    </row>
    <row r="1095" spans="1:8">
      <c r="A1095" s="505">
        <v>1094</v>
      </c>
      <c r="B1095" s="962"/>
      <c r="C1095" s="956"/>
      <c r="D1095" s="963"/>
      <c r="E1095" s="957"/>
      <c r="F1095" s="517">
        <v>1078</v>
      </c>
      <c r="G1095" s="518"/>
      <c r="H1095" s="516"/>
    </row>
    <row r="1096" spans="1:8">
      <c r="A1096" s="505">
        <v>1095</v>
      </c>
      <c r="B1096" s="962"/>
      <c r="C1096" s="956"/>
      <c r="D1096" s="963"/>
      <c r="E1096" s="957"/>
      <c r="F1096" s="517">
        <v>1079</v>
      </c>
      <c r="G1096" s="518"/>
      <c r="H1096" s="516"/>
    </row>
    <row r="1097" spans="1:8">
      <c r="A1097" s="505">
        <v>1096</v>
      </c>
      <c r="B1097" s="957"/>
      <c r="C1097" s="960"/>
      <c r="D1097" s="961"/>
      <c r="E1097" s="957"/>
      <c r="F1097" s="517">
        <v>1080</v>
      </c>
      <c r="G1097" s="518"/>
      <c r="H1097" s="516"/>
    </row>
    <row r="1098" spans="1:8">
      <c r="A1098" s="505">
        <v>1097</v>
      </c>
      <c r="B1098" s="957"/>
      <c r="C1098" s="960"/>
      <c r="D1098" s="961"/>
      <c r="E1098" s="957"/>
      <c r="F1098" s="517">
        <v>1081</v>
      </c>
      <c r="G1098" s="518"/>
      <c r="H1098" s="516"/>
    </row>
    <row r="1099" spans="1:8">
      <c r="A1099" s="505">
        <v>1098</v>
      </c>
      <c r="B1099" s="957"/>
      <c r="C1099" s="960"/>
      <c r="D1099" s="961"/>
      <c r="E1099" s="957"/>
      <c r="F1099" s="517">
        <v>1082</v>
      </c>
      <c r="G1099" s="518"/>
      <c r="H1099" s="516"/>
    </row>
    <row r="1100" spans="1:8">
      <c r="A1100" s="505">
        <v>1099</v>
      </c>
      <c r="B1100" s="957"/>
      <c r="C1100" s="960"/>
      <c r="D1100" s="961"/>
      <c r="E1100" s="957"/>
      <c r="F1100" s="517">
        <v>1083</v>
      </c>
      <c r="G1100" s="518"/>
      <c r="H1100" s="516"/>
    </row>
    <row r="1101" spans="1:8">
      <c r="A1101" s="505">
        <v>1100</v>
      </c>
      <c r="B1101" s="957"/>
      <c r="C1101" s="960"/>
      <c r="D1101" s="961"/>
      <c r="E1101" s="957"/>
      <c r="F1101" s="517">
        <v>1084</v>
      </c>
      <c r="G1101" s="518"/>
      <c r="H1101" s="516"/>
    </row>
    <row r="1102" spans="1:8">
      <c r="A1102" s="505">
        <v>1101</v>
      </c>
      <c r="B1102" s="957"/>
      <c r="C1102" s="960"/>
      <c r="D1102" s="961"/>
      <c r="E1102" s="957"/>
      <c r="F1102" s="517">
        <v>1085</v>
      </c>
      <c r="G1102" s="518"/>
      <c r="H1102" s="516"/>
    </row>
    <row r="1103" spans="1:8">
      <c r="A1103" s="505">
        <v>1102</v>
      </c>
      <c r="B1103" s="957"/>
      <c r="C1103" s="960"/>
      <c r="D1103" s="961"/>
      <c r="E1103" s="957"/>
      <c r="F1103" s="517">
        <v>1086</v>
      </c>
      <c r="G1103" s="518"/>
      <c r="H1103" s="516"/>
    </row>
    <row r="1104" spans="1:8">
      <c r="A1104" s="505">
        <v>1103</v>
      </c>
      <c r="B1104" s="957"/>
      <c r="C1104" s="960"/>
      <c r="D1104" s="961"/>
      <c r="E1104" s="957"/>
      <c r="F1104" s="517">
        <v>1087</v>
      </c>
      <c r="G1104" s="518"/>
      <c r="H1104" s="516"/>
    </row>
    <row r="1105" spans="1:8">
      <c r="A1105" s="505">
        <v>1104</v>
      </c>
      <c r="B1105" s="957"/>
      <c r="C1105" s="960"/>
      <c r="D1105" s="961"/>
      <c r="E1105" s="957"/>
      <c r="F1105" s="517">
        <v>1088</v>
      </c>
      <c r="G1105" s="518"/>
      <c r="H1105" s="516"/>
    </row>
    <row r="1106" spans="1:8">
      <c r="A1106" s="505">
        <v>1105</v>
      </c>
      <c r="B1106" s="957"/>
      <c r="C1106" s="960"/>
      <c r="D1106" s="961"/>
      <c r="E1106" s="957"/>
      <c r="F1106" s="517">
        <v>1089</v>
      </c>
      <c r="G1106" s="518"/>
      <c r="H1106" s="516"/>
    </row>
    <row r="1107" spans="1:8">
      <c r="A1107" s="505">
        <v>1106</v>
      </c>
      <c r="B1107" s="957"/>
      <c r="C1107" s="960"/>
      <c r="D1107" s="961"/>
      <c r="E1107" s="957"/>
      <c r="F1107" s="517">
        <v>1090</v>
      </c>
      <c r="G1107" s="518"/>
      <c r="H1107" s="516"/>
    </row>
    <row r="1108" spans="1:8">
      <c r="A1108" s="505">
        <v>1107</v>
      </c>
      <c r="B1108" s="957"/>
      <c r="C1108" s="960"/>
      <c r="D1108" s="961"/>
      <c r="E1108" s="957"/>
      <c r="F1108" s="517">
        <v>1091</v>
      </c>
      <c r="G1108" s="518"/>
      <c r="H1108" s="516"/>
    </row>
    <row r="1109" spans="1:8">
      <c r="A1109" s="505">
        <v>1108</v>
      </c>
      <c r="B1109" s="957"/>
      <c r="C1109" s="960"/>
      <c r="D1109" s="961"/>
      <c r="E1109" s="957"/>
      <c r="F1109" s="517">
        <v>1092</v>
      </c>
      <c r="G1109" s="518"/>
      <c r="H1109" s="516"/>
    </row>
    <row r="1110" spans="1:8">
      <c r="A1110" s="505">
        <v>1109</v>
      </c>
      <c r="B1110" s="957"/>
      <c r="C1110" s="960"/>
      <c r="D1110" s="961"/>
      <c r="E1110" s="957"/>
      <c r="F1110" s="517">
        <v>1093</v>
      </c>
      <c r="G1110" s="518"/>
      <c r="H1110" s="516"/>
    </row>
    <row r="1111" spans="1:8">
      <c r="A1111" s="505">
        <v>1110</v>
      </c>
      <c r="B1111" s="957"/>
      <c r="C1111" s="960"/>
      <c r="D1111" s="961"/>
      <c r="E1111" s="957"/>
      <c r="F1111" s="517">
        <v>1094</v>
      </c>
      <c r="G1111" s="518"/>
      <c r="H1111" s="516"/>
    </row>
    <row r="1112" spans="1:8">
      <c r="A1112" s="505">
        <v>1111</v>
      </c>
      <c r="B1112" s="962"/>
      <c r="C1112" s="956"/>
      <c r="D1112" s="963"/>
      <c r="E1112" s="957"/>
      <c r="F1112" s="517">
        <v>1095</v>
      </c>
      <c r="G1112" s="518"/>
      <c r="H1112" s="516"/>
    </row>
    <row r="1113" spans="1:8">
      <c r="A1113" s="505">
        <v>1112</v>
      </c>
      <c r="B1113" s="962"/>
      <c r="C1113" s="956"/>
      <c r="D1113" s="963"/>
      <c r="E1113" s="957"/>
      <c r="F1113" s="517">
        <v>1096</v>
      </c>
      <c r="G1113" s="518"/>
      <c r="H1113" s="516"/>
    </row>
    <row r="1114" spans="1:8">
      <c r="A1114" s="505">
        <v>1113</v>
      </c>
      <c r="B1114" s="962"/>
      <c r="C1114" s="956"/>
      <c r="D1114" s="963"/>
      <c r="E1114" s="957"/>
      <c r="F1114" s="517">
        <v>1097</v>
      </c>
      <c r="G1114" s="518"/>
      <c r="H1114" s="516"/>
    </row>
    <row r="1115" spans="1:8">
      <c r="A1115" s="505">
        <v>1114</v>
      </c>
      <c r="B1115" s="962"/>
      <c r="C1115" s="956"/>
      <c r="D1115" s="963"/>
      <c r="E1115" s="957"/>
      <c r="F1115" s="517">
        <v>1098</v>
      </c>
      <c r="G1115" s="518"/>
      <c r="H1115" s="516"/>
    </row>
    <row r="1116" spans="1:8">
      <c r="A1116" s="505">
        <v>1115</v>
      </c>
      <c r="B1116" s="962"/>
      <c r="C1116" s="956"/>
      <c r="D1116" s="963"/>
      <c r="E1116" s="957"/>
      <c r="F1116" s="517">
        <v>1099</v>
      </c>
      <c r="G1116" s="518"/>
      <c r="H1116" s="516"/>
    </row>
    <row r="1117" spans="1:8">
      <c r="A1117" s="505">
        <v>1116</v>
      </c>
      <c r="B1117" s="962"/>
      <c r="C1117" s="956"/>
      <c r="D1117" s="963"/>
      <c r="E1117" s="957"/>
      <c r="F1117" s="517">
        <v>1100</v>
      </c>
      <c r="G1117" s="518"/>
      <c r="H1117" s="516"/>
    </row>
    <row r="1118" spans="1:8">
      <c r="A1118" s="505">
        <v>1117</v>
      </c>
      <c r="B1118" s="962"/>
      <c r="C1118" s="956"/>
      <c r="D1118" s="963"/>
      <c r="E1118" s="957"/>
      <c r="F1118" s="517">
        <v>1101</v>
      </c>
      <c r="G1118" s="518"/>
      <c r="H1118" s="516"/>
    </row>
    <row r="1119" spans="1:8">
      <c r="A1119" s="505">
        <v>1118</v>
      </c>
      <c r="B1119" s="957"/>
      <c r="C1119" s="960"/>
      <c r="D1119" s="961"/>
      <c r="E1119" s="957"/>
      <c r="F1119" s="517">
        <v>1102</v>
      </c>
      <c r="G1119" s="518"/>
      <c r="H1119" s="516"/>
    </row>
    <row r="1120" spans="1:8">
      <c r="A1120" s="505">
        <v>1119</v>
      </c>
      <c r="B1120" s="957"/>
      <c r="C1120" s="960"/>
      <c r="D1120" s="961"/>
      <c r="E1120" s="957"/>
      <c r="F1120" s="517">
        <v>1103</v>
      </c>
      <c r="G1120" s="518"/>
      <c r="H1120" s="516"/>
    </row>
    <row r="1121" spans="1:8">
      <c r="A1121" s="505">
        <v>1120</v>
      </c>
      <c r="B1121" s="957"/>
      <c r="C1121" s="960"/>
      <c r="D1121" s="961"/>
      <c r="E1121" s="957"/>
      <c r="F1121" s="517">
        <v>1104</v>
      </c>
      <c r="G1121" s="518"/>
      <c r="H1121" s="516"/>
    </row>
    <row r="1122" spans="1:8">
      <c r="A1122" s="505">
        <v>1121</v>
      </c>
      <c r="B1122" s="956"/>
      <c r="C1122" s="956"/>
      <c r="D1122" s="958"/>
      <c r="E1122" s="957"/>
      <c r="F1122" s="517">
        <v>1105</v>
      </c>
      <c r="H1122" s="523"/>
    </row>
    <row r="1123" spans="1:8">
      <c r="A1123" s="505">
        <v>1122</v>
      </c>
      <c r="B1123" s="956"/>
      <c r="C1123" s="956"/>
      <c r="D1123" s="958"/>
      <c r="E1123" s="957"/>
      <c r="F1123" s="517">
        <v>1106</v>
      </c>
      <c r="H1123" s="523"/>
    </row>
    <row r="1124" spans="1:8">
      <c r="A1124" s="505">
        <v>1123</v>
      </c>
      <c r="B1124" s="956"/>
      <c r="C1124" s="956"/>
      <c r="D1124" s="958"/>
      <c r="E1124" s="957"/>
      <c r="F1124" s="517">
        <v>1107</v>
      </c>
      <c r="H1124" s="523"/>
    </row>
    <row r="1125" spans="1:8">
      <c r="A1125" s="505">
        <v>1124</v>
      </c>
      <c r="B1125" s="956"/>
      <c r="C1125" s="956"/>
      <c r="D1125" s="958"/>
      <c r="E1125" s="957"/>
      <c r="F1125" s="517">
        <v>1108</v>
      </c>
      <c r="H1125" s="523"/>
    </row>
    <row r="1126" spans="1:8">
      <c r="A1126" s="505">
        <v>1125</v>
      </c>
      <c r="B1126" s="956"/>
      <c r="C1126" s="956"/>
      <c r="D1126" s="958"/>
      <c r="E1126" s="957"/>
      <c r="F1126" s="517">
        <v>1109</v>
      </c>
      <c r="H1126" s="523"/>
    </row>
    <row r="1127" spans="1:8">
      <c r="A1127" s="505">
        <v>1126</v>
      </c>
      <c r="B1127" s="956"/>
      <c r="C1127" s="956"/>
      <c r="D1127" s="958"/>
      <c r="E1127" s="957"/>
      <c r="F1127" s="517">
        <v>1110</v>
      </c>
      <c r="H1127" s="523"/>
    </row>
    <row r="1128" spans="1:8">
      <c r="A1128" s="505">
        <v>1127</v>
      </c>
      <c r="B1128" s="956"/>
      <c r="C1128" s="956"/>
      <c r="D1128" s="958"/>
      <c r="E1128" s="957"/>
      <c r="F1128" s="517">
        <v>1111</v>
      </c>
      <c r="H1128" s="523"/>
    </row>
    <row r="1129" spans="1:8">
      <c r="A1129" s="505">
        <v>1128</v>
      </c>
      <c r="B1129" s="956"/>
      <c r="C1129" s="956"/>
      <c r="D1129" s="958"/>
      <c r="E1129" s="957"/>
      <c r="F1129" s="517">
        <v>1112</v>
      </c>
      <c r="H1129" s="523"/>
    </row>
    <row r="1130" spans="1:8">
      <c r="A1130" s="505">
        <v>1129</v>
      </c>
      <c r="B1130" s="956"/>
      <c r="C1130" s="956"/>
      <c r="D1130" s="958"/>
      <c r="E1130" s="957"/>
      <c r="F1130" s="517">
        <v>1113</v>
      </c>
      <c r="H1130" s="523"/>
    </row>
    <row r="1131" spans="1:8">
      <c r="A1131" s="505">
        <v>1130</v>
      </c>
      <c r="B1131" s="956"/>
      <c r="C1131" s="956"/>
      <c r="D1131" s="958"/>
      <c r="E1131" s="957"/>
      <c r="F1131" s="517">
        <v>1114</v>
      </c>
      <c r="H1131" s="523"/>
    </row>
    <row r="1132" spans="1:8">
      <c r="A1132" s="505">
        <v>1131</v>
      </c>
      <c r="B1132" s="956"/>
      <c r="C1132" s="956"/>
      <c r="D1132" s="958"/>
      <c r="E1132" s="957"/>
      <c r="F1132" s="517">
        <v>1115</v>
      </c>
      <c r="H1132" s="523"/>
    </row>
    <row r="1133" spans="1:8">
      <c r="A1133" s="505">
        <v>1132</v>
      </c>
      <c r="B1133" s="956"/>
      <c r="C1133" s="956"/>
      <c r="D1133" s="958"/>
      <c r="E1133" s="957"/>
      <c r="F1133" s="517">
        <v>1116</v>
      </c>
      <c r="H1133" s="523"/>
    </row>
    <row r="1134" spans="1:8">
      <c r="A1134" s="505">
        <v>1133</v>
      </c>
      <c r="B1134" s="956"/>
      <c r="C1134" s="956"/>
      <c r="D1134" s="958"/>
      <c r="E1134" s="957"/>
      <c r="F1134" s="517">
        <v>1117</v>
      </c>
      <c r="H1134" s="523"/>
    </row>
    <row r="1135" spans="1:8">
      <c r="A1135" s="505">
        <v>1134</v>
      </c>
      <c r="B1135" s="956"/>
      <c r="C1135" s="956"/>
      <c r="D1135" s="958"/>
      <c r="E1135" s="957"/>
      <c r="F1135" s="517">
        <v>1118</v>
      </c>
      <c r="H1135" s="523"/>
    </row>
    <row r="1136" spans="1:8">
      <c r="A1136" s="505">
        <v>1135</v>
      </c>
      <c r="B1136" s="956"/>
      <c r="C1136" s="956"/>
      <c r="D1136" s="958"/>
      <c r="E1136" s="957"/>
      <c r="F1136" s="517">
        <v>1119</v>
      </c>
      <c r="H1136" s="523"/>
    </row>
    <row r="1137" spans="1:8">
      <c r="A1137" s="505">
        <v>1136</v>
      </c>
      <c r="B1137" s="956"/>
      <c r="C1137" s="956"/>
      <c r="D1137" s="958"/>
      <c r="E1137" s="957"/>
      <c r="F1137" s="510">
        <v>1120</v>
      </c>
      <c r="H1137" s="523"/>
    </row>
    <row r="1138" spans="1:8">
      <c r="A1138" s="505">
        <v>1137</v>
      </c>
      <c r="B1138" s="956"/>
      <c r="C1138" s="956"/>
      <c r="D1138" s="958"/>
      <c r="E1138" s="957"/>
      <c r="F1138" s="510">
        <v>1121</v>
      </c>
      <c r="H1138" s="523"/>
    </row>
    <row r="1139" spans="1:8">
      <c r="A1139" s="505">
        <v>1138</v>
      </c>
      <c r="B1139" s="956"/>
      <c r="C1139" s="956"/>
      <c r="D1139" s="958"/>
      <c r="E1139" s="957"/>
      <c r="F1139" s="510">
        <v>1122</v>
      </c>
      <c r="H1139" s="523"/>
    </row>
    <row r="1140" spans="1:8">
      <c r="A1140" s="505">
        <v>1139</v>
      </c>
      <c r="B1140" s="956"/>
      <c r="C1140" s="960"/>
      <c r="D1140" s="961"/>
      <c r="E1140" s="957"/>
      <c r="F1140" s="510">
        <v>1123</v>
      </c>
      <c r="G1140" s="518"/>
      <c r="H1140" s="516"/>
    </row>
    <row r="1141" spans="1:8">
      <c r="A1141" s="505">
        <v>1140</v>
      </c>
      <c r="B1141" s="956"/>
      <c r="C1141" s="960"/>
      <c r="D1141" s="961"/>
      <c r="E1141" s="957"/>
      <c r="F1141" s="510">
        <v>1124</v>
      </c>
      <c r="G1141" s="518"/>
      <c r="H1141" s="516"/>
    </row>
    <row r="1142" spans="1:8">
      <c r="A1142" s="505">
        <v>1141</v>
      </c>
      <c r="B1142" s="956"/>
      <c r="C1142" s="963"/>
      <c r="D1142" s="958"/>
      <c r="E1142" s="957"/>
      <c r="F1142" s="510">
        <v>1125</v>
      </c>
      <c r="H1142" s="523"/>
    </row>
    <row r="1143" spans="1:8">
      <c r="A1143" s="505">
        <v>1142</v>
      </c>
      <c r="B1143" s="956"/>
      <c r="C1143" s="963"/>
      <c r="D1143" s="958"/>
      <c r="E1143" s="957"/>
      <c r="F1143" s="510">
        <v>1126</v>
      </c>
      <c r="H1143" s="523"/>
    </row>
    <row r="1144" spans="1:8">
      <c r="A1144" s="505">
        <v>1143</v>
      </c>
      <c r="B1144" s="956"/>
      <c r="C1144" s="963"/>
      <c r="D1144" s="958"/>
      <c r="E1144" s="957"/>
      <c r="F1144" s="510">
        <v>1127</v>
      </c>
      <c r="H1144" s="523"/>
    </row>
    <row r="1145" spans="1:8">
      <c r="A1145" s="505">
        <v>1144</v>
      </c>
      <c r="B1145" s="956"/>
      <c r="C1145" s="963"/>
      <c r="D1145" s="958"/>
      <c r="E1145" s="957"/>
      <c r="F1145" s="510">
        <v>1128</v>
      </c>
      <c r="H1145" s="523"/>
    </row>
    <row r="1146" spans="1:8">
      <c r="A1146" s="505">
        <v>1145</v>
      </c>
      <c r="B1146" s="956"/>
      <c r="C1146" s="963"/>
      <c r="D1146" s="958"/>
      <c r="E1146" s="957"/>
      <c r="F1146" s="510">
        <v>1129</v>
      </c>
      <c r="H1146" s="523"/>
    </row>
    <row r="1147" spans="1:8">
      <c r="A1147" s="505">
        <v>1146</v>
      </c>
      <c r="B1147" s="956"/>
      <c r="C1147" s="963"/>
      <c r="D1147" s="958"/>
      <c r="E1147" s="957"/>
      <c r="F1147" s="510">
        <v>1130</v>
      </c>
      <c r="H1147" s="523"/>
    </row>
    <row r="1148" spans="1:8">
      <c r="A1148" s="505">
        <v>1147</v>
      </c>
      <c r="B1148" s="956"/>
      <c r="C1148" s="963"/>
      <c r="D1148" s="958"/>
      <c r="E1148" s="957"/>
      <c r="F1148" s="510">
        <v>1131</v>
      </c>
      <c r="H1148" s="523"/>
    </row>
    <row r="1149" spans="1:8">
      <c r="A1149" s="505">
        <v>1148</v>
      </c>
      <c r="B1149" s="956"/>
      <c r="C1149" s="963"/>
      <c r="D1149" s="958"/>
      <c r="E1149" s="957"/>
      <c r="F1149" s="510">
        <v>1132</v>
      </c>
      <c r="H1149" s="523"/>
    </row>
    <row r="1150" spans="1:8">
      <c r="A1150" s="505">
        <v>1149</v>
      </c>
      <c r="B1150" s="956"/>
      <c r="C1150" s="963"/>
      <c r="D1150" s="958"/>
      <c r="E1150" s="957"/>
      <c r="F1150" s="510">
        <v>1133</v>
      </c>
      <c r="H1150" s="523"/>
    </row>
    <row r="1151" spans="1:8">
      <c r="A1151" s="505">
        <v>1150</v>
      </c>
      <c r="B1151" s="956"/>
      <c r="C1151" s="963"/>
      <c r="D1151" s="958"/>
      <c r="E1151" s="957"/>
      <c r="F1151" s="510">
        <v>1134</v>
      </c>
      <c r="H1151" s="523"/>
    </row>
    <row r="1152" spans="1:8">
      <c r="A1152" s="505">
        <v>1151</v>
      </c>
      <c r="B1152" s="956"/>
      <c r="C1152" s="963"/>
      <c r="D1152" s="958"/>
      <c r="E1152" s="957"/>
      <c r="F1152" s="510">
        <v>1135</v>
      </c>
      <c r="H1152" s="523"/>
    </row>
    <row r="1153" spans="1:8">
      <c r="A1153" s="505">
        <v>1152</v>
      </c>
      <c r="B1153" s="956"/>
      <c r="C1153" s="963"/>
      <c r="D1153" s="958"/>
      <c r="E1153" s="957"/>
      <c r="F1153" s="510">
        <v>1136</v>
      </c>
      <c r="H1153" s="523"/>
    </row>
    <row r="1154" spans="1:8">
      <c r="A1154" s="505">
        <v>1153</v>
      </c>
      <c r="B1154" s="956"/>
      <c r="C1154" s="963"/>
      <c r="D1154" s="958"/>
      <c r="E1154" s="957"/>
      <c r="F1154" s="510">
        <v>1137</v>
      </c>
      <c r="H1154" s="523"/>
    </row>
    <row r="1155" spans="1:8">
      <c r="A1155" s="505">
        <v>1154</v>
      </c>
      <c r="B1155" s="956"/>
      <c r="C1155" s="963"/>
      <c r="D1155" s="958"/>
      <c r="E1155" s="957"/>
      <c r="F1155" s="517">
        <v>1138</v>
      </c>
      <c r="H1155" s="523"/>
    </row>
    <row r="1156" spans="1:8">
      <c r="A1156" s="505">
        <v>1155</v>
      </c>
      <c r="B1156" s="956"/>
      <c r="C1156" s="963"/>
      <c r="D1156" s="958"/>
      <c r="E1156" s="957"/>
      <c r="F1156" s="517">
        <v>1139</v>
      </c>
      <c r="H1156" s="523"/>
    </row>
    <row r="1157" spans="1:8">
      <c r="A1157" s="505">
        <v>1156</v>
      </c>
      <c r="B1157" s="956"/>
      <c r="C1157" s="963"/>
      <c r="D1157" s="958"/>
      <c r="E1157" s="957"/>
      <c r="F1157" s="510">
        <v>1140</v>
      </c>
      <c r="H1157" s="523"/>
    </row>
    <row r="1158" spans="1:8">
      <c r="A1158" s="505">
        <v>1157</v>
      </c>
      <c r="B1158" s="956"/>
      <c r="C1158" s="963"/>
      <c r="D1158" s="958"/>
      <c r="E1158" s="957"/>
      <c r="F1158" s="510">
        <v>1141</v>
      </c>
      <c r="H1158" s="523"/>
    </row>
    <row r="1159" spans="1:8">
      <c r="A1159" s="505">
        <v>1158</v>
      </c>
      <c r="B1159" s="956"/>
      <c r="C1159" s="963"/>
      <c r="D1159" s="958"/>
      <c r="E1159" s="957"/>
      <c r="F1159" s="510">
        <v>1142</v>
      </c>
      <c r="H1159" s="523"/>
    </row>
    <row r="1160" spans="1:8">
      <c r="A1160" s="505">
        <v>1159</v>
      </c>
      <c r="B1160" s="956"/>
      <c r="C1160" s="963"/>
      <c r="D1160" s="958"/>
      <c r="E1160" s="957"/>
      <c r="F1160" s="510">
        <v>1143</v>
      </c>
      <c r="H1160" s="523"/>
    </row>
    <row r="1161" spans="1:8">
      <c r="A1161" s="505">
        <v>1160</v>
      </c>
      <c r="B1161" s="956"/>
      <c r="C1161" s="963"/>
      <c r="D1161" s="958"/>
      <c r="E1161" s="957"/>
      <c r="F1161" s="510">
        <v>1144</v>
      </c>
      <c r="H1161" s="523"/>
    </row>
    <row r="1162" spans="1:8">
      <c r="A1162" s="505">
        <v>1161</v>
      </c>
      <c r="B1162" s="956"/>
      <c r="C1162" s="963"/>
      <c r="D1162" s="958"/>
      <c r="E1162" s="957"/>
      <c r="F1162" s="510">
        <v>1145</v>
      </c>
      <c r="H1162" s="523"/>
    </row>
    <row r="1163" spans="1:8">
      <c r="A1163" s="505">
        <v>1162</v>
      </c>
      <c r="B1163" s="956"/>
      <c r="C1163" s="963"/>
      <c r="D1163" s="958"/>
      <c r="E1163" s="957"/>
      <c r="F1163" s="510">
        <v>1146</v>
      </c>
      <c r="H1163" s="523"/>
    </row>
    <row r="1164" spans="1:8">
      <c r="A1164" s="505">
        <v>1163</v>
      </c>
      <c r="B1164" s="956"/>
      <c r="C1164" s="963"/>
      <c r="D1164" s="958"/>
      <c r="E1164" s="957"/>
      <c r="F1164" s="510">
        <v>1147</v>
      </c>
      <c r="H1164" s="523"/>
    </row>
    <row r="1165" spans="1:8">
      <c r="A1165" s="505">
        <v>1164</v>
      </c>
      <c r="B1165" s="956"/>
      <c r="C1165" s="963"/>
      <c r="D1165" s="958"/>
      <c r="E1165" s="957"/>
      <c r="F1165" s="510">
        <v>1148</v>
      </c>
      <c r="H1165" s="523"/>
    </row>
    <row r="1166" spans="1:8">
      <c r="A1166" s="505">
        <v>1165</v>
      </c>
      <c r="B1166" s="956"/>
      <c r="C1166" s="963"/>
      <c r="D1166" s="958"/>
      <c r="E1166" s="957"/>
      <c r="F1166" s="510">
        <v>1149</v>
      </c>
      <c r="H1166" s="523"/>
    </row>
    <row r="1167" spans="1:8">
      <c r="A1167" s="505">
        <v>1166</v>
      </c>
      <c r="B1167" s="956"/>
      <c r="C1167" s="963"/>
      <c r="D1167" s="958"/>
      <c r="E1167" s="957"/>
      <c r="F1167" s="510">
        <v>1150</v>
      </c>
      <c r="H1167" s="523"/>
    </row>
    <row r="1168" spans="1:8">
      <c r="A1168" s="505">
        <v>1167</v>
      </c>
      <c r="B1168" s="956"/>
      <c r="C1168" s="963"/>
      <c r="D1168" s="958"/>
      <c r="E1168" s="957"/>
      <c r="F1168" s="510">
        <v>1151</v>
      </c>
      <c r="H1168" s="523"/>
    </row>
    <row r="1169" spans="1:8">
      <c r="A1169" s="505">
        <v>1168</v>
      </c>
      <c r="B1169" s="956"/>
      <c r="C1169" s="963"/>
      <c r="D1169" s="958"/>
      <c r="E1169" s="957"/>
      <c r="F1169" s="510">
        <v>1152</v>
      </c>
      <c r="H1169" s="523"/>
    </row>
    <row r="1170" spans="1:8">
      <c r="A1170" s="505">
        <v>1169</v>
      </c>
      <c r="B1170" s="956"/>
      <c r="C1170" s="963"/>
      <c r="D1170" s="958"/>
      <c r="E1170" s="957"/>
      <c r="F1170" s="510">
        <v>1153</v>
      </c>
      <c r="H1170" s="523"/>
    </row>
    <row r="1171" spans="1:8">
      <c r="A1171" s="505">
        <v>1170</v>
      </c>
      <c r="B1171" s="956"/>
      <c r="C1171" s="963"/>
      <c r="D1171" s="958"/>
      <c r="E1171" s="957"/>
      <c r="F1171" s="510">
        <v>1154</v>
      </c>
      <c r="H1171" s="523"/>
    </row>
    <row r="1172" spans="1:8">
      <c r="A1172" s="505">
        <v>1171</v>
      </c>
      <c r="B1172" s="956"/>
      <c r="C1172" s="963"/>
      <c r="D1172" s="958"/>
      <c r="E1172" s="957"/>
      <c r="F1172" s="510">
        <v>1155</v>
      </c>
      <c r="H1172" s="523"/>
    </row>
    <row r="1173" spans="1:8">
      <c r="A1173" s="505">
        <v>1172</v>
      </c>
      <c r="B1173" s="956"/>
      <c r="C1173" s="963"/>
      <c r="D1173" s="958"/>
      <c r="E1173" s="957"/>
      <c r="F1173" s="510">
        <v>1156</v>
      </c>
      <c r="H1173" s="523"/>
    </row>
    <row r="1174" spans="1:8">
      <c r="A1174" s="505">
        <v>1173</v>
      </c>
      <c r="B1174" s="956"/>
      <c r="C1174" s="963"/>
      <c r="D1174" s="958"/>
      <c r="E1174" s="957"/>
      <c r="F1174" s="510">
        <v>1157</v>
      </c>
      <c r="H1174" s="523"/>
    </row>
    <row r="1175" spans="1:8">
      <c r="A1175" s="505">
        <v>1174</v>
      </c>
      <c r="B1175" s="956"/>
      <c r="C1175" s="963"/>
      <c r="D1175" s="958"/>
      <c r="E1175" s="957"/>
      <c r="F1175" s="510">
        <v>1158</v>
      </c>
      <c r="H1175" s="523"/>
    </row>
    <row r="1176" spans="1:8">
      <c r="A1176" s="505">
        <v>1175</v>
      </c>
      <c r="B1176" s="956"/>
      <c r="C1176" s="963"/>
      <c r="D1176" s="958"/>
      <c r="E1176" s="957"/>
      <c r="F1176" s="510">
        <v>1159</v>
      </c>
      <c r="H1176" s="523"/>
    </row>
    <row r="1177" spans="1:8">
      <c r="A1177" s="505">
        <v>1176</v>
      </c>
      <c r="B1177" s="956"/>
      <c r="C1177" s="963"/>
      <c r="D1177" s="958"/>
      <c r="E1177" s="957"/>
      <c r="F1177" s="510">
        <v>1160</v>
      </c>
      <c r="H1177" s="523"/>
    </row>
    <row r="1178" spans="1:8">
      <c r="A1178" s="505">
        <v>1177</v>
      </c>
      <c r="B1178" s="956"/>
      <c r="C1178" s="963"/>
      <c r="D1178" s="958"/>
      <c r="E1178" s="957"/>
      <c r="F1178" s="510">
        <v>1161</v>
      </c>
      <c r="H1178" s="523"/>
    </row>
    <row r="1179" spans="1:8">
      <c r="A1179" s="505">
        <v>1178</v>
      </c>
      <c r="B1179" s="956"/>
      <c r="C1179" s="963"/>
      <c r="D1179" s="958"/>
      <c r="E1179" s="957"/>
      <c r="F1179" s="510">
        <v>1162</v>
      </c>
      <c r="H1179" s="523"/>
    </row>
    <row r="1180" spans="1:8">
      <c r="A1180" s="505">
        <v>1179</v>
      </c>
      <c r="B1180" s="956"/>
      <c r="C1180" s="963"/>
      <c r="D1180" s="958"/>
      <c r="E1180" s="957"/>
      <c r="F1180" s="510">
        <v>1163</v>
      </c>
      <c r="H1180" s="523"/>
    </row>
    <row r="1181" spans="1:8">
      <c r="A1181" s="505">
        <v>1180</v>
      </c>
      <c r="B1181" s="956"/>
      <c r="C1181" s="963"/>
      <c r="D1181" s="958"/>
      <c r="E1181" s="957"/>
      <c r="F1181" s="510">
        <v>1164</v>
      </c>
      <c r="H1181" s="523"/>
    </row>
    <row r="1182" spans="1:8">
      <c r="A1182" s="505">
        <v>1181</v>
      </c>
      <c r="B1182" s="956"/>
      <c r="C1182" s="963"/>
      <c r="D1182" s="958"/>
      <c r="E1182" s="957"/>
      <c r="F1182" s="510">
        <v>1165</v>
      </c>
      <c r="H1182" s="523"/>
    </row>
    <row r="1183" spans="1:8">
      <c r="A1183" s="505">
        <v>1182</v>
      </c>
      <c r="B1183" s="956"/>
      <c r="C1183" s="963"/>
      <c r="D1183" s="958"/>
      <c r="E1183" s="957"/>
      <c r="F1183" s="510">
        <v>1166</v>
      </c>
      <c r="H1183" s="523"/>
    </row>
    <row r="1184" spans="1:8">
      <c r="A1184" s="505">
        <v>1183</v>
      </c>
      <c r="B1184" s="956"/>
      <c r="C1184" s="963"/>
      <c r="D1184" s="958"/>
      <c r="E1184" s="957"/>
      <c r="F1184" s="510">
        <v>1167</v>
      </c>
      <c r="H1184" s="523"/>
    </row>
    <row r="1185" spans="1:8">
      <c r="A1185" s="505">
        <v>1184</v>
      </c>
      <c r="B1185" s="956"/>
      <c r="C1185" s="963"/>
      <c r="D1185" s="958"/>
      <c r="E1185" s="957"/>
      <c r="F1185" s="510">
        <v>1168</v>
      </c>
      <c r="H1185" s="523"/>
    </row>
    <row r="1186" spans="1:8">
      <c r="A1186" s="505">
        <v>1185</v>
      </c>
      <c r="B1186" s="956"/>
      <c r="C1186" s="963"/>
      <c r="D1186" s="958"/>
      <c r="E1186" s="957"/>
      <c r="F1186" s="510">
        <v>1169</v>
      </c>
      <c r="H1186" s="523"/>
    </row>
    <row r="1187" spans="1:8">
      <c r="A1187" s="505">
        <v>1186</v>
      </c>
      <c r="B1187" s="956"/>
      <c r="C1187" s="963"/>
      <c r="D1187" s="958"/>
      <c r="E1187" s="957"/>
      <c r="F1187" s="510">
        <v>1170</v>
      </c>
      <c r="H1187" s="523"/>
    </row>
    <row r="1188" spans="1:8">
      <c r="A1188" s="505">
        <v>1187</v>
      </c>
      <c r="B1188" s="956"/>
      <c r="C1188" s="963"/>
      <c r="D1188" s="958"/>
      <c r="E1188" s="957"/>
      <c r="F1188" s="510">
        <v>1171</v>
      </c>
      <c r="H1188" s="523"/>
    </row>
    <row r="1189" spans="1:8">
      <c r="A1189" s="505">
        <v>1188</v>
      </c>
      <c r="B1189" s="956"/>
      <c r="C1189" s="963"/>
      <c r="D1189" s="958"/>
      <c r="E1189" s="957"/>
      <c r="F1189" s="510">
        <v>1172</v>
      </c>
      <c r="H1189" s="523"/>
    </row>
    <row r="1190" spans="1:8">
      <c r="A1190" s="505">
        <v>1189</v>
      </c>
      <c r="B1190" s="956"/>
      <c r="C1190" s="963"/>
      <c r="D1190" s="958"/>
      <c r="E1190" s="957"/>
      <c r="F1190" s="510">
        <v>1173</v>
      </c>
      <c r="H1190" s="523"/>
    </row>
    <row r="1191" spans="1:8">
      <c r="A1191" s="505">
        <v>1190</v>
      </c>
      <c r="B1191" s="956"/>
      <c r="C1191" s="963"/>
      <c r="D1191" s="958"/>
      <c r="E1191" s="957"/>
      <c r="F1191" s="510">
        <v>1174</v>
      </c>
      <c r="H1191" s="523"/>
    </row>
    <row r="1192" spans="1:8">
      <c r="A1192" s="505">
        <v>1191</v>
      </c>
      <c r="B1192" s="956"/>
      <c r="C1192" s="963"/>
      <c r="D1192" s="958"/>
      <c r="E1192" s="957"/>
      <c r="F1192" s="510">
        <v>1175</v>
      </c>
      <c r="H1192" s="523"/>
    </row>
    <row r="1193" spans="1:8">
      <c r="A1193" s="505">
        <v>1192</v>
      </c>
      <c r="B1193" s="956"/>
      <c r="C1193" s="963"/>
      <c r="D1193" s="958"/>
      <c r="E1193" s="957"/>
      <c r="F1193" s="510">
        <v>1176</v>
      </c>
      <c r="H1193" s="523"/>
    </row>
    <row r="1194" spans="1:8">
      <c r="A1194" s="505">
        <v>1193</v>
      </c>
      <c r="B1194" s="956"/>
      <c r="C1194" s="963"/>
      <c r="D1194" s="958"/>
      <c r="E1194" s="957"/>
      <c r="F1194" s="510">
        <v>1177</v>
      </c>
      <c r="H1194" s="523"/>
    </row>
    <row r="1195" spans="1:8">
      <c r="A1195" s="505">
        <v>1194</v>
      </c>
      <c r="B1195" s="956"/>
      <c r="C1195" s="963"/>
      <c r="D1195" s="958"/>
      <c r="E1195" s="957"/>
      <c r="F1195" s="510">
        <v>1178</v>
      </c>
      <c r="H1195" s="523"/>
    </row>
    <row r="1196" spans="1:8">
      <c r="A1196" s="505">
        <v>1195</v>
      </c>
      <c r="B1196" s="956"/>
      <c r="C1196" s="963"/>
      <c r="D1196" s="958"/>
      <c r="E1196" s="957"/>
      <c r="F1196" s="510">
        <v>1179</v>
      </c>
      <c r="H1196" s="523"/>
    </row>
    <row r="1197" spans="1:8">
      <c r="A1197" s="505">
        <v>1196</v>
      </c>
      <c r="B1197" s="956"/>
      <c r="C1197" s="963"/>
      <c r="D1197" s="958"/>
      <c r="E1197" s="957"/>
      <c r="F1197" s="510">
        <v>1180</v>
      </c>
      <c r="H1197" s="523"/>
    </row>
    <row r="1198" spans="1:8">
      <c r="A1198" s="505">
        <v>1197</v>
      </c>
      <c r="B1198" s="956"/>
      <c r="C1198" s="963"/>
      <c r="D1198" s="958"/>
      <c r="E1198" s="957"/>
      <c r="F1198" s="510">
        <v>1181</v>
      </c>
      <c r="H1198" s="523"/>
    </row>
    <row r="1199" spans="1:8">
      <c r="A1199" s="505">
        <v>1198</v>
      </c>
      <c r="B1199" s="956"/>
      <c r="C1199" s="963"/>
      <c r="D1199" s="958"/>
      <c r="E1199" s="957"/>
      <c r="F1199" s="510">
        <v>1182</v>
      </c>
      <c r="H1199" s="523"/>
    </row>
    <row r="1200" spans="1:8">
      <c r="A1200" s="505">
        <v>1199</v>
      </c>
      <c r="B1200" s="956"/>
      <c r="C1200" s="963"/>
      <c r="D1200" s="958"/>
      <c r="E1200" s="957"/>
      <c r="F1200" s="510">
        <v>1183</v>
      </c>
      <c r="H1200" s="523"/>
    </row>
    <row r="1201" spans="1:8">
      <c r="A1201" s="505">
        <v>1200</v>
      </c>
      <c r="B1201" s="956"/>
      <c r="C1201" s="963"/>
      <c r="D1201" s="958"/>
      <c r="E1201" s="957"/>
      <c r="F1201" s="510">
        <v>1184</v>
      </c>
      <c r="H1201" s="523"/>
    </row>
    <row r="1202" spans="1:8">
      <c r="A1202" s="505">
        <v>1201</v>
      </c>
      <c r="B1202" s="956"/>
      <c r="C1202" s="963"/>
      <c r="D1202" s="958"/>
      <c r="E1202" s="957"/>
      <c r="F1202" s="510">
        <v>1185</v>
      </c>
      <c r="H1202" s="523"/>
    </row>
    <row r="1203" spans="1:8">
      <c r="A1203" s="505">
        <v>1202</v>
      </c>
      <c r="B1203" s="956"/>
      <c r="C1203" s="963"/>
      <c r="D1203" s="958"/>
      <c r="E1203" s="957"/>
      <c r="F1203" s="510">
        <v>1186</v>
      </c>
      <c r="H1203" s="523"/>
    </row>
    <row r="1204" spans="1:8">
      <c r="A1204" s="505">
        <v>1203</v>
      </c>
      <c r="B1204" s="956"/>
      <c r="C1204" s="956"/>
      <c r="D1204" s="958"/>
      <c r="E1204" s="957"/>
      <c r="F1204" s="510">
        <v>1187</v>
      </c>
      <c r="G1204" s="518"/>
      <c r="H1204" s="516"/>
    </row>
    <row r="1205" spans="1:8">
      <c r="A1205" s="505">
        <v>1204</v>
      </c>
      <c r="B1205" s="956"/>
      <c r="C1205" s="956"/>
      <c r="D1205" s="958"/>
      <c r="E1205" s="957"/>
      <c r="F1205" s="510">
        <v>1188</v>
      </c>
      <c r="G1205" s="518"/>
      <c r="H1205" s="516"/>
    </row>
    <row r="1206" spans="1:8">
      <c r="A1206" s="505">
        <v>1205</v>
      </c>
      <c r="B1206" s="956"/>
      <c r="C1206" s="956"/>
      <c r="D1206" s="958"/>
      <c r="E1206" s="957"/>
      <c r="F1206" s="510">
        <v>1189</v>
      </c>
      <c r="H1206" s="523"/>
    </row>
    <row r="1207" spans="1:8">
      <c r="A1207" s="505">
        <v>1206</v>
      </c>
      <c r="B1207" s="956"/>
      <c r="C1207" s="956"/>
      <c r="D1207" s="958"/>
      <c r="E1207" s="957"/>
      <c r="F1207" s="510">
        <v>1190</v>
      </c>
      <c r="H1207" s="523"/>
    </row>
    <row r="1208" spans="1:8">
      <c r="A1208" s="505">
        <v>1207</v>
      </c>
      <c r="B1208" s="956"/>
      <c r="C1208" s="956"/>
      <c r="D1208" s="958"/>
      <c r="E1208" s="957"/>
      <c r="F1208" s="510">
        <v>1191</v>
      </c>
      <c r="H1208" s="523"/>
    </row>
    <row r="1209" spans="1:8">
      <c r="A1209" s="505">
        <v>1208</v>
      </c>
      <c r="B1209" s="956"/>
      <c r="C1209" s="956"/>
      <c r="D1209" s="958"/>
      <c r="E1209" s="957"/>
      <c r="F1209" s="510">
        <v>1192</v>
      </c>
      <c r="H1209" s="523"/>
    </row>
    <row r="1210" spans="1:8">
      <c r="A1210" s="505">
        <v>1209</v>
      </c>
      <c r="B1210" s="956"/>
      <c r="C1210" s="956"/>
      <c r="D1210" s="958"/>
      <c r="E1210" s="957"/>
      <c r="F1210" s="510">
        <v>1193</v>
      </c>
      <c r="H1210" s="523"/>
    </row>
    <row r="1211" spans="1:8">
      <c r="A1211" s="505">
        <v>1210</v>
      </c>
      <c r="B1211" s="956"/>
      <c r="C1211" s="956"/>
      <c r="D1211" s="958"/>
      <c r="E1211" s="957"/>
      <c r="F1211" s="510">
        <v>1194</v>
      </c>
      <c r="H1211" s="523"/>
    </row>
    <row r="1212" spans="1:8">
      <c r="A1212" s="505">
        <v>1211</v>
      </c>
      <c r="B1212" s="956"/>
      <c r="C1212" s="956"/>
      <c r="D1212" s="958"/>
      <c r="E1212" s="957"/>
      <c r="F1212" s="510">
        <v>1195</v>
      </c>
      <c r="H1212" s="523"/>
    </row>
    <row r="1213" spans="1:8">
      <c r="A1213" s="505">
        <v>1212</v>
      </c>
      <c r="B1213" s="956"/>
      <c r="C1213" s="956"/>
      <c r="D1213" s="958"/>
      <c r="E1213" s="957"/>
      <c r="F1213" s="510">
        <v>1196</v>
      </c>
      <c r="H1213" s="523"/>
    </row>
    <row r="1214" spans="1:8">
      <c r="A1214" s="505">
        <v>1213</v>
      </c>
      <c r="B1214" s="956"/>
      <c r="C1214" s="956"/>
      <c r="D1214" s="958"/>
      <c r="E1214" s="957"/>
      <c r="F1214" s="510">
        <v>1197</v>
      </c>
      <c r="H1214" s="523"/>
    </row>
    <row r="1215" spans="1:8">
      <c r="A1215" s="505">
        <v>1214</v>
      </c>
      <c r="B1215" s="956"/>
      <c r="C1215" s="956"/>
      <c r="D1215" s="958"/>
      <c r="E1215" s="957"/>
      <c r="F1215" s="510">
        <v>1198</v>
      </c>
      <c r="H1215" s="523"/>
    </row>
    <row r="1216" spans="1:8">
      <c r="A1216" s="505">
        <v>1215</v>
      </c>
      <c r="B1216" s="956"/>
      <c r="C1216" s="956"/>
      <c r="D1216" s="958"/>
      <c r="E1216" s="957"/>
      <c r="F1216" s="510">
        <v>1199</v>
      </c>
      <c r="H1216" s="523"/>
    </row>
    <row r="1217" spans="1:8">
      <c r="A1217" s="505">
        <v>1216</v>
      </c>
      <c r="B1217" s="956"/>
      <c r="C1217" s="956"/>
      <c r="D1217" s="958"/>
      <c r="E1217" s="957"/>
      <c r="F1217" s="510">
        <v>1200</v>
      </c>
      <c r="H1217" s="523"/>
    </row>
    <row r="1218" spans="1:8">
      <c r="A1218" s="505">
        <v>1217</v>
      </c>
      <c r="B1218" s="956"/>
      <c r="C1218" s="956"/>
      <c r="D1218" s="958"/>
      <c r="E1218" s="957"/>
      <c r="F1218" s="510">
        <v>1201</v>
      </c>
      <c r="H1218" s="523"/>
    </row>
    <row r="1219" spans="1:8">
      <c r="A1219" s="505">
        <v>1218</v>
      </c>
      <c r="B1219" s="956"/>
      <c r="C1219" s="956"/>
      <c r="D1219" s="958"/>
      <c r="E1219" s="957"/>
      <c r="F1219" s="517">
        <v>1202</v>
      </c>
      <c r="H1219" s="523"/>
    </row>
    <row r="1220" spans="1:8">
      <c r="A1220" s="505">
        <v>1219</v>
      </c>
      <c r="B1220" s="956"/>
      <c r="C1220" s="956"/>
      <c r="D1220" s="958"/>
      <c r="E1220" s="957"/>
      <c r="F1220" s="517">
        <v>1203</v>
      </c>
      <c r="H1220" s="523"/>
    </row>
    <row r="1221" spans="1:8">
      <c r="A1221" s="505">
        <v>1220</v>
      </c>
      <c r="B1221" s="956"/>
      <c r="C1221" s="956"/>
      <c r="D1221" s="958"/>
      <c r="E1221" s="957"/>
      <c r="F1221" s="510">
        <v>1204</v>
      </c>
      <c r="H1221" s="523"/>
    </row>
    <row r="1222" spans="1:8">
      <c r="A1222" s="505">
        <v>1221</v>
      </c>
      <c r="B1222" s="956"/>
      <c r="C1222" s="956"/>
      <c r="D1222" s="958"/>
      <c r="E1222" s="957"/>
      <c r="F1222" s="510">
        <v>1205</v>
      </c>
      <c r="H1222" s="523"/>
    </row>
    <row r="1223" spans="1:8">
      <c r="A1223" s="505">
        <v>1222</v>
      </c>
      <c r="B1223" s="956"/>
      <c r="C1223" s="956"/>
      <c r="D1223" s="958"/>
      <c r="E1223" s="957"/>
      <c r="F1223" s="510">
        <v>1206</v>
      </c>
      <c r="H1223" s="523"/>
    </row>
    <row r="1224" spans="1:8">
      <c r="A1224" s="505">
        <v>1223</v>
      </c>
      <c r="B1224" s="956"/>
      <c r="C1224" s="956"/>
      <c r="D1224" s="958"/>
      <c r="E1224" s="957"/>
      <c r="F1224" s="510">
        <v>1207</v>
      </c>
      <c r="H1224" s="523"/>
    </row>
    <row r="1225" spans="1:8">
      <c r="A1225" s="505">
        <v>1224</v>
      </c>
      <c r="B1225" s="956"/>
      <c r="C1225" s="956"/>
      <c r="D1225" s="958"/>
      <c r="E1225" s="957"/>
      <c r="F1225" s="510">
        <v>1208</v>
      </c>
      <c r="H1225" s="523"/>
    </row>
    <row r="1226" spans="1:8">
      <c r="A1226" s="505">
        <v>1225</v>
      </c>
      <c r="B1226" s="956"/>
      <c r="C1226" s="956"/>
      <c r="D1226" s="958"/>
      <c r="E1226" s="957"/>
      <c r="F1226" s="510">
        <v>1209</v>
      </c>
      <c r="H1226" s="523"/>
    </row>
    <row r="1227" spans="1:8">
      <c r="A1227" s="505">
        <v>1226</v>
      </c>
      <c r="B1227" s="956"/>
      <c r="C1227" s="956"/>
      <c r="D1227" s="958"/>
      <c r="E1227" s="957"/>
      <c r="F1227" s="510">
        <v>1210</v>
      </c>
      <c r="H1227" s="523"/>
    </row>
    <row r="1228" spans="1:8">
      <c r="A1228" s="505">
        <v>1227</v>
      </c>
      <c r="B1228" s="956"/>
      <c r="C1228" s="956"/>
      <c r="D1228" s="958"/>
      <c r="E1228" s="957"/>
      <c r="F1228" s="510">
        <v>1211</v>
      </c>
      <c r="H1228" s="523"/>
    </row>
    <row r="1229" spans="1:8">
      <c r="A1229" s="505">
        <v>1228</v>
      </c>
      <c r="B1229" s="956"/>
      <c r="C1229" s="956"/>
      <c r="D1229" s="958"/>
      <c r="E1229" s="957"/>
      <c r="F1229" s="510">
        <v>1212</v>
      </c>
      <c r="H1229" s="523"/>
    </row>
    <row r="1230" spans="1:8">
      <c r="A1230" s="505">
        <v>1229</v>
      </c>
      <c r="B1230" s="956"/>
      <c r="C1230" s="956"/>
      <c r="D1230" s="958"/>
      <c r="E1230" s="957"/>
      <c r="F1230" s="510">
        <v>1213</v>
      </c>
      <c r="H1230" s="523"/>
    </row>
    <row r="1231" spans="1:8">
      <c r="A1231" s="505">
        <v>1230</v>
      </c>
      <c r="B1231" s="956"/>
      <c r="C1231" s="956"/>
      <c r="D1231" s="958"/>
      <c r="E1231" s="957"/>
      <c r="F1231" s="510">
        <v>1214</v>
      </c>
      <c r="H1231" s="523"/>
    </row>
    <row r="1232" spans="1:8">
      <c r="A1232" s="505">
        <v>1231</v>
      </c>
      <c r="B1232" s="956"/>
      <c r="C1232" s="956"/>
      <c r="D1232" s="958"/>
      <c r="E1232" s="957"/>
      <c r="F1232" s="510">
        <v>1215</v>
      </c>
      <c r="H1232" s="523"/>
    </row>
    <row r="1233" spans="1:8">
      <c r="A1233" s="505">
        <v>1232</v>
      </c>
      <c r="B1233" s="956"/>
      <c r="C1233" s="956"/>
      <c r="D1233" s="958"/>
      <c r="E1233" s="957"/>
      <c r="F1233" s="510">
        <v>1216</v>
      </c>
      <c r="H1233" s="523"/>
    </row>
    <row r="1234" spans="1:8">
      <c r="A1234" s="505">
        <v>1233</v>
      </c>
      <c r="B1234" s="956"/>
      <c r="C1234" s="956"/>
      <c r="D1234" s="958"/>
      <c r="E1234" s="957"/>
      <c r="F1234" s="510">
        <v>1217</v>
      </c>
      <c r="H1234" s="523"/>
    </row>
    <row r="1235" spans="1:8">
      <c r="A1235" s="505">
        <v>1234</v>
      </c>
      <c r="B1235" s="956"/>
      <c r="C1235" s="956"/>
      <c r="D1235" s="958"/>
      <c r="E1235" s="957"/>
      <c r="F1235" s="510">
        <v>1218</v>
      </c>
      <c r="H1235" s="523"/>
    </row>
    <row r="1236" spans="1:8">
      <c r="A1236" s="505">
        <v>1235</v>
      </c>
      <c r="B1236" s="956"/>
      <c r="C1236" s="956"/>
      <c r="D1236" s="958"/>
      <c r="E1236" s="957"/>
      <c r="F1236" s="510">
        <v>1219</v>
      </c>
      <c r="H1236" s="523"/>
    </row>
    <row r="1237" spans="1:8">
      <c r="A1237" s="505">
        <v>1236</v>
      </c>
      <c r="B1237" s="956"/>
      <c r="C1237" s="956"/>
      <c r="D1237" s="958"/>
      <c r="E1237" s="957"/>
      <c r="F1237" s="510">
        <v>1220</v>
      </c>
      <c r="H1237" s="523"/>
    </row>
    <row r="1238" spans="1:8">
      <c r="A1238" s="505">
        <v>1237</v>
      </c>
      <c r="B1238" s="956"/>
      <c r="C1238" s="960"/>
      <c r="D1238" s="961"/>
      <c r="E1238" s="957"/>
      <c r="F1238" s="510">
        <v>1221</v>
      </c>
      <c r="G1238" s="518"/>
      <c r="H1238" s="516"/>
    </row>
    <row r="1239" spans="1:8">
      <c r="A1239" s="505">
        <v>1238</v>
      </c>
      <c r="B1239" s="956"/>
      <c r="C1239" s="960"/>
      <c r="D1239" s="961"/>
      <c r="E1239" s="957"/>
      <c r="F1239" s="510">
        <v>1222</v>
      </c>
      <c r="G1239" s="518"/>
      <c r="H1239" s="516"/>
    </row>
    <row r="1240" spans="1:8">
      <c r="A1240" s="505">
        <v>1239</v>
      </c>
      <c r="B1240" s="956"/>
      <c r="C1240" s="963"/>
      <c r="D1240" s="958"/>
      <c r="E1240" s="957"/>
      <c r="F1240" s="510">
        <v>1223</v>
      </c>
      <c r="H1240" s="523"/>
    </row>
    <row r="1241" spans="1:8">
      <c r="A1241" s="505">
        <v>1240</v>
      </c>
      <c r="B1241" s="956"/>
      <c r="C1241" s="963"/>
      <c r="D1241" s="958"/>
      <c r="E1241" s="957"/>
      <c r="F1241" s="510">
        <v>1224</v>
      </c>
      <c r="H1241" s="523"/>
    </row>
    <row r="1242" spans="1:8">
      <c r="A1242" s="505">
        <v>1241</v>
      </c>
      <c r="B1242" s="956"/>
      <c r="C1242" s="963"/>
      <c r="D1242" s="958"/>
      <c r="E1242" s="957"/>
      <c r="F1242" s="510">
        <v>1225</v>
      </c>
      <c r="H1242" s="523"/>
    </row>
    <row r="1243" spans="1:8">
      <c r="A1243" s="505">
        <v>1242</v>
      </c>
      <c r="B1243" s="956"/>
      <c r="C1243" s="963"/>
      <c r="D1243" s="958"/>
      <c r="E1243" s="957"/>
      <c r="F1243" s="510">
        <v>1226</v>
      </c>
      <c r="H1243" s="523"/>
    </row>
    <row r="1244" spans="1:8">
      <c r="A1244" s="505">
        <v>1243</v>
      </c>
      <c r="B1244" s="956"/>
      <c r="C1244" s="963"/>
      <c r="D1244" s="958"/>
      <c r="E1244" s="957"/>
      <c r="F1244" s="510">
        <v>1227</v>
      </c>
      <c r="H1244" s="523"/>
    </row>
    <row r="1245" spans="1:8">
      <c r="A1245" s="505">
        <v>1244</v>
      </c>
      <c r="B1245" s="956"/>
      <c r="C1245" s="963"/>
      <c r="D1245" s="958"/>
      <c r="E1245" s="957"/>
      <c r="F1245" s="510">
        <v>1228</v>
      </c>
      <c r="H1245" s="523"/>
    </row>
    <row r="1246" spans="1:8">
      <c r="A1246" s="505">
        <v>1245</v>
      </c>
      <c r="B1246" s="956"/>
      <c r="C1246" s="963"/>
      <c r="D1246" s="958"/>
      <c r="E1246" s="957"/>
      <c r="F1246" s="510">
        <v>1229</v>
      </c>
      <c r="H1246" s="523"/>
    </row>
    <row r="1247" spans="1:8">
      <c r="A1247" s="505">
        <v>1246</v>
      </c>
      <c r="B1247" s="956"/>
      <c r="C1247" s="963"/>
      <c r="D1247" s="958"/>
      <c r="E1247" s="957"/>
      <c r="F1247" s="510">
        <v>1230</v>
      </c>
      <c r="H1247" s="523"/>
    </row>
    <row r="1248" spans="1:8">
      <c r="A1248" s="505">
        <v>1247</v>
      </c>
      <c r="B1248" s="956"/>
      <c r="C1248" s="963"/>
      <c r="D1248" s="958"/>
      <c r="E1248" s="957"/>
      <c r="F1248" s="510">
        <v>1231</v>
      </c>
      <c r="H1248" s="523"/>
    </row>
    <row r="1249" spans="1:8">
      <c r="A1249" s="505">
        <v>1248</v>
      </c>
      <c r="B1249" s="956"/>
      <c r="C1249" s="963"/>
      <c r="D1249" s="958"/>
      <c r="E1249" s="957"/>
      <c r="F1249" s="510">
        <v>1232</v>
      </c>
      <c r="H1249" s="523"/>
    </row>
    <row r="1250" spans="1:8">
      <c r="A1250" s="505">
        <v>1249</v>
      </c>
      <c r="B1250" s="956"/>
      <c r="C1250" s="963"/>
      <c r="D1250" s="958"/>
      <c r="E1250" s="957"/>
      <c r="F1250" s="510">
        <v>1233</v>
      </c>
      <c r="H1250" s="523"/>
    </row>
    <row r="1251" spans="1:8">
      <c r="A1251" s="505">
        <v>1250</v>
      </c>
      <c r="B1251" s="956"/>
      <c r="C1251" s="963"/>
      <c r="D1251" s="958"/>
      <c r="E1251" s="957"/>
      <c r="F1251" s="510">
        <v>1234</v>
      </c>
      <c r="H1251" s="523"/>
    </row>
    <row r="1252" spans="1:8">
      <c r="A1252" s="505">
        <v>1251</v>
      </c>
      <c r="B1252" s="956"/>
      <c r="C1252" s="963"/>
      <c r="D1252" s="958"/>
      <c r="E1252" s="957"/>
      <c r="F1252" s="510">
        <v>1235</v>
      </c>
      <c r="H1252" s="523"/>
    </row>
    <row r="1253" spans="1:8">
      <c r="A1253" s="505">
        <v>1252</v>
      </c>
      <c r="B1253" s="956"/>
      <c r="C1253" s="963"/>
      <c r="D1253" s="958"/>
      <c r="E1253" s="957"/>
      <c r="F1253" s="517">
        <v>1236</v>
      </c>
      <c r="H1253" s="523"/>
    </row>
    <row r="1254" spans="1:8">
      <c r="A1254" s="505">
        <v>1253</v>
      </c>
      <c r="B1254" s="956"/>
      <c r="C1254" s="963"/>
      <c r="D1254" s="958"/>
      <c r="E1254" s="957"/>
      <c r="F1254" s="517">
        <v>1237</v>
      </c>
      <c r="H1254" s="523"/>
    </row>
    <row r="1255" spans="1:8">
      <c r="A1255" s="505">
        <v>1254</v>
      </c>
      <c r="B1255" s="956"/>
      <c r="C1255" s="963"/>
      <c r="D1255" s="958"/>
      <c r="E1255" s="957"/>
      <c r="F1255" s="510">
        <v>1238</v>
      </c>
      <c r="H1255" s="523"/>
    </row>
    <row r="1256" spans="1:8">
      <c r="A1256" s="505">
        <v>1255</v>
      </c>
      <c r="B1256" s="956"/>
      <c r="C1256" s="956"/>
      <c r="D1256" s="958"/>
      <c r="E1256" s="957"/>
      <c r="F1256" s="510">
        <v>1239</v>
      </c>
      <c r="G1256" s="518"/>
      <c r="H1256" s="516"/>
    </row>
    <row r="1257" spans="1:8">
      <c r="A1257" s="505">
        <v>1256</v>
      </c>
      <c r="B1257" s="956"/>
      <c r="C1257" s="956"/>
      <c r="D1257" s="958"/>
      <c r="E1257" s="957"/>
      <c r="F1257" s="510">
        <v>1240</v>
      </c>
      <c r="G1257" s="518"/>
      <c r="H1257" s="516"/>
    </row>
    <row r="1258" spans="1:8">
      <c r="A1258" s="505">
        <v>1257</v>
      </c>
      <c r="B1258" s="956"/>
      <c r="C1258" s="956"/>
      <c r="D1258" s="958"/>
      <c r="E1258" s="957"/>
      <c r="F1258" s="510">
        <v>1241</v>
      </c>
      <c r="H1258" s="523"/>
    </row>
    <row r="1259" spans="1:8">
      <c r="A1259" s="505">
        <v>1258</v>
      </c>
      <c r="B1259" s="956"/>
      <c r="C1259" s="956"/>
      <c r="D1259" s="958"/>
      <c r="E1259" s="957"/>
      <c r="F1259" s="510">
        <v>1242</v>
      </c>
      <c r="H1259" s="523"/>
    </row>
    <row r="1260" spans="1:8">
      <c r="A1260" s="505">
        <v>1259</v>
      </c>
      <c r="B1260" s="956"/>
      <c r="C1260" s="956"/>
      <c r="D1260" s="958"/>
      <c r="E1260" s="957"/>
      <c r="F1260" s="510">
        <v>1243</v>
      </c>
      <c r="H1260" s="523"/>
    </row>
    <row r="1261" spans="1:8">
      <c r="A1261" s="505">
        <v>1260</v>
      </c>
      <c r="B1261" s="956"/>
      <c r="C1261" s="956"/>
      <c r="D1261" s="958"/>
      <c r="E1261" s="957"/>
      <c r="F1261" s="510">
        <v>1244</v>
      </c>
      <c r="H1261" s="523"/>
    </row>
    <row r="1262" spans="1:8">
      <c r="A1262" s="505">
        <v>1261</v>
      </c>
      <c r="B1262" s="956"/>
      <c r="C1262" s="956"/>
      <c r="D1262" s="958"/>
      <c r="E1262" s="957"/>
      <c r="F1262" s="510">
        <v>1245</v>
      </c>
      <c r="H1262" s="523"/>
    </row>
    <row r="1263" spans="1:8">
      <c r="A1263" s="505">
        <v>1262</v>
      </c>
      <c r="B1263" s="956"/>
      <c r="C1263" s="956"/>
      <c r="D1263" s="958"/>
      <c r="E1263" s="957"/>
      <c r="F1263" s="510">
        <v>1246</v>
      </c>
      <c r="H1263" s="523"/>
    </row>
    <row r="1264" spans="1:8">
      <c r="A1264" s="505">
        <v>1263</v>
      </c>
      <c r="B1264" s="956"/>
      <c r="C1264" s="956"/>
      <c r="D1264" s="958"/>
      <c r="E1264" s="957"/>
      <c r="F1264" s="510">
        <v>1247</v>
      </c>
      <c r="H1264" s="523"/>
    </row>
    <row r="1265" spans="1:8">
      <c r="A1265" s="505">
        <v>1264</v>
      </c>
      <c r="B1265" s="956"/>
      <c r="C1265" s="956"/>
      <c r="D1265" s="958"/>
      <c r="E1265" s="957"/>
      <c r="F1265" s="510">
        <v>1248</v>
      </c>
      <c r="H1265" s="523"/>
    </row>
    <row r="1266" spans="1:8">
      <c r="A1266" s="505">
        <v>1265</v>
      </c>
      <c r="B1266" s="956"/>
      <c r="C1266" s="956"/>
      <c r="D1266" s="958"/>
      <c r="E1266" s="957"/>
      <c r="F1266" s="510">
        <v>1249</v>
      </c>
      <c r="H1266" s="523"/>
    </row>
    <row r="1267" spans="1:8">
      <c r="A1267" s="505">
        <v>1266</v>
      </c>
      <c r="B1267" s="956"/>
      <c r="C1267" s="956"/>
      <c r="D1267" s="958"/>
      <c r="E1267" s="957"/>
      <c r="F1267" s="510">
        <v>1250</v>
      </c>
      <c r="H1267" s="523"/>
    </row>
    <row r="1268" spans="1:8">
      <c r="A1268" s="505">
        <v>1267</v>
      </c>
      <c r="B1268" s="956"/>
      <c r="C1268" s="956"/>
      <c r="D1268" s="958"/>
      <c r="E1268" s="957"/>
      <c r="F1268" s="510">
        <v>1251</v>
      </c>
      <c r="H1268" s="523"/>
    </row>
    <row r="1269" spans="1:8">
      <c r="A1269" s="505">
        <v>1268</v>
      </c>
      <c r="B1269" s="956"/>
      <c r="C1269" s="956"/>
      <c r="D1269" s="958"/>
      <c r="E1269" s="957"/>
      <c r="F1269" s="510">
        <v>1252</v>
      </c>
      <c r="H1269" s="523"/>
    </row>
    <row r="1270" spans="1:8">
      <c r="A1270" s="505">
        <v>1269</v>
      </c>
      <c r="B1270" s="956"/>
      <c r="C1270" s="956"/>
      <c r="D1270" s="958"/>
      <c r="E1270" s="957"/>
      <c r="F1270" s="510">
        <v>1253</v>
      </c>
      <c r="H1270" s="523"/>
    </row>
    <row r="1271" spans="1:8">
      <c r="A1271" s="505">
        <v>1270</v>
      </c>
      <c r="B1271" s="956"/>
      <c r="C1271" s="956"/>
      <c r="D1271" s="958"/>
      <c r="E1271" s="957"/>
      <c r="F1271" s="517">
        <v>1254</v>
      </c>
      <c r="H1271" s="523"/>
    </row>
    <row r="1272" spans="1:8">
      <c r="A1272" s="505">
        <v>1271</v>
      </c>
      <c r="B1272" s="956"/>
      <c r="C1272" s="956"/>
      <c r="D1272" s="958"/>
      <c r="E1272" s="957"/>
      <c r="F1272" s="517">
        <v>1255</v>
      </c>
      <c r="H1272" s="523"/>
    </row>
    <row r="1273" spans="1:8">
      <c r="A1273" s="505">
        <v>1272</v>
      </c>
      <c r="B1273" s="956"/>
      <c r="C1273" s="956"/>
      <c r="D1273" s="958"/>
      <c r="E1273" s="957"/>
      <c r="F1273" s="510">
        <v>1256</v>
      </c>
      <c r="H1273" s="523"/>
    </row>
    <row r="1274" spans="1:8">
      <c r="A1274" s="505">
        <v>1273</v>
      </c>
      <c r="B1274" s="956"/>
      <c r="C1274" s="956"/>
      <c r="D1274" s="958"/>
      <c r="E1274" s="957"/>
      <c r="F1274" s="510">
        <v>1257</v>
      </c>
      <c r="G1274" s="518"/>
      <c r="H1274" s="516"/>
    </row>
    <row r="1275" spans="1:8">
      <c r="A1275" s="505">
        <v>1274</v>
      </c>
      <c r="B1275" s="956"/>
      <c r="C1275" s="956"/>
      <c r="D1275" s="958"/>
      <c r="E1275" s="957"/>
      <c r="F1275" s="510">
        <v>1258</v>
      </c>
      <c r="G1275" s="518"/>
      <c r="H1275" s="516"/>
    </row>
    <row r="1276" spans="1:8">
      <c r="A1276" s="505">
        <v>1275</v>
      </c>
      <c r="B1276" s="956"/>
      <c r="C1276" s="956"/>
      <c r="D1276" s="958"/>
      <c r="E1276" s="957"/>
      <c r="F1276" s="510">
        <v>1259</v>
      </c>
      <c r="H1276" s="523"/>
    </row>
    <row r="1277" spans="1:8">
      <c r="A1277" s="505">
        <v>1276</v>
      </c>
      <c r="B1277" s="956"/>
      <c r="C1277" s="956"/>
      <c r="D1277" s="958"/>
      <c r="E1277" s="957"/>
      <c r="F1277" s="510">
        <v>1260</v>
      </c>
      <c r="H1277" s="523"/>
    </row>
    <row r="1278" spans="1:8">
      <c r="A1278" s="505">
        <v>1277</v>
      </c>
      <c r="B1278" s="956"/>
      <c r="C1278" s="956"/>
      <c r="D1278" s="958"/>
      <c r="E1278" s="957"/>
      <c r="F1278" s="510">
        <v>1261</v>
      </c>
      <c r="H1278" s="523"/>
    </row>
    <row r="1279" spans="1:8">
      <c r="A1279" s="505">
        <v>1278</v>
      </c>
      <c r="B1279" s="956"/>
      <c r="C1279" s="956"/>
      <c r="D1279" s="958"/>
      <c r="E1279" s="957"/>
      <c r="F1279" s="510">
        <v>1262</v>
      </c>
      <c r="H1279" s="523"/>
    </row>
    <row r="1280" spans="1:8">
      <c r="A1280" s="505">
        <v>1279</v>
      </c>
      <c r="B1280" s="956"/>
      <c r="C1280" s="956"/>
      <c r="D1280" s="958"/>
      <c r="E1280" s="957"/>
      <c r="F1280" s="510">
        <v>1263</v>
      </c>
      <c r="H1280" s="523"/>
    </row>
    <row r="1281" spans="1:8">
      <c r="A1281" s="505">
        <v>1280</v>
      </c>
      <c r="B1281" s="956"/>
      <c r="C1281" s="956"/>
      <c r="D1281" s="958"/>
      <c r="E1281" s="957"/>
      <c r="F1281" s="510">
        <v>1264</v>
      </c>
      <c r="H1281" s="523"/>
    </row>
    <row r="1282" spans="1:8">
      <c r="A1282" s="505">
        <v>1281</v>
      </c>
      <c r="B1282" s="956"/>
      <c r="C1282" s="956"/>
      <c r="D1282" s="958"/>
      <c r="E1282" s="957"/>
      <c r="F1282" s="510">
        <v>1265</v>
      </c>
      <c r="H1282" s="523"/>
    </row>
    <row r="1283" spans="1:8">
      <c r="A1283" s="505">
        <v>1282</v>
      </c>
      <c r="B1283" s="956"/>
      <c r="C1283" s="956"/>
      <c r="D1283" s="958"/>
      <c r="E1283" s="957"/>
      <c r="F1283" s="510">
        <v>1266</v>
      </c>
      <c r="H1283" s="523"/>
    </row>
    <row r="1284" spans="1:8">
      <c r="A1284" s="505">
        <v>1283</v>
      </c>
      <c r="B1284" s="956"/>
      <c r="C1284" s="960"/>
      <c r="D1284" s="961"/>
      <c r="E1284" s="957"/>
      <c r="F1284" s="510">
        <v>1267</v>
      </c>
      <c r="G1284" s="518"/>
      <c r="H1284" s="516"/>
    </row>
    <row r="1285" spans="1:8">
      <c r="A1285" s="505">
        <v>1284</v>
      </c>
      <c r="B1285" s="956"/>
      <c r="C1285" s="960"/>
      <c r="D1285" s="961"/>
      <c r="E1285" s="957"/>
      <c r="F1285" s="510">
        <v>1268</v>
      </c>
      <c r="G1285" s="518"/>
      <c r="H1285" s="516"/>
    </row>
    <row r="1286" spans="1:8">
      <c r="A1286" s="505">
        <v>1285</v>
      </c>
      <c r="B1286" s="956"/>
      <c r="C1286" s="963"/>
      <c r="D1286" s="958"/>
      <c r="E1286" s="957"/>
      <c r="F1286" s="510">
        <v>1269</v>
      </c>
      <c r="H1286" s="523"/>
    </row>
    <row r="1287" spans="1:8">
      <c r="A1287" s="505">
        <v>1286</v>
      </c>
      <c r="B1287" s="956"/>
      <c r="C1287" s="963"/>
      <c r="D1287" s="958"/>
      <c r="E1287" s="957"/>
      <c r="F1287" s="510">
        <v>1270</v>
      </c>
      <c r="H1287" s="523"/>
    </row>
    <row r="1288" spans="1:8">
      <c r="A1288" s="505">
        <v>1287</v>
      </c>
      <c r="B1288" s="956"/>
      <c r="C1288" s="963"/>
      <c r="D1288" s="958"/>
      <c r="E1288" s="957"/>
      <c r="F1288" s="510">
        <v>1271</v>
      </c>
      <c r="H1288" s="523"/>
    </row>
    <row r="1289" spans="1:8">
      <c r="A1289" s="505">
        <v>1288</v>
      </c>
      <c r="B1289" s="956"/>
      <c r="C1289" s="963"/>
      <c r="D1289" s="958"/>
      <c r="E1289" s="957"/>
      <c r="F1289" s="517">
        <v>1272</v>
      </c>
      <c r="H1289" s="523"/>
    </row>
    <row r="1290" spans="1:8">
      <c r="A1290" s="505">
        <v>1289</v>
      </c>
      <c r="B1290" s="956"/>
      <c r="C1290" s="963"/>
      <c r="D1290" s="958"/>
      <c r="E1290" s="957"/>
      <c r="F1290" s="517">
        <v>1273</v>
      </c>
      <c r="H1290" s="523"/>
    </row>
    <row r="1291" spans="1:8">
      <c r="A1291" s="505">
        <v>1290</v>
      </c>
      <c r="B1291" s="956"/>
      <c r="C1291" s="963"/>
      <c r="D1291" s="958"/>
      <c r="E1291" s="957"/>
      <c r="F1291" s="510">
        <v>1274</v>
      </c>
      <c r="H1291" s="523"/>
    </row>
    <row r="1292" spans="1:8">
      <c r="A1292" s="505">
        <v>1291</v>
      </c>
      <c r="B1292" s="956"/>
      <c r="C1292" s="963"/>
      <c r="D1292" s="958"/>
      <c r="E1292" s="957"/>
      <c r="F1292" s="510">
        <v>1275</v>
      </c>
      <c r="H1292" s="523"/>
    </row>
    <row r="1293" spans="1:8">
      <c r="A1293" s="505">
        <v>1292</v>
      </c>
      <c r="B1293" s="956"/>
      <c r="C1293" s="963"/>
      <c r="D1293" s="958"/>
      <c r="E1293" s="957"/>
      <c r="F1293" s="510">
        <v>1276</v>
      </c>
      <c r="H1293" s="523"/>
    </row>
    <row r="1294" spans="1:8">
      <c r="A1294" s="505">
        <v>1293</v>
      </c>
      <c r="B1294" s="956"/>
      <c r="C1294" s="963"/>
      <c r="D1294" s="958"/>
      <c r="E1294" s="957"/>
      <c r="F1294" s="510">
        <v>1277</v>
      </c>
      <c r="H1294" s="523"/>
    </row>
    <row r="1295" spans="1:8">
      <c r="A1295" s="505">
        <v>1294</v>
      </c>
      <c r="B1295" s="956"/>
      <c r="C1295" s="963"/>
      <c r="D1295" s="958"/>
      <c r="E1295" s="957"/>
      <c r="F1295" s="510">
        <v>1278</v>
      </c>
      <c r="H1295" s="523"/>
    </row>
    <row r="1296" spans="1:8">
      <c r="A1296" s="505">
        <v>1295</v>
      </c>
      <c r="B1296" s="956"/>
      <c r="C1296" s="963"/>
      <c r="D1296" s="958"/>
      <c r="E1296" s="957"/>
      <c r="F1296" s="510">
        <v>1279</v>
      </c>
      <c r="H1296" s="523"/>
    </row>
    <row r="1297" spans="1:8">
      <c r="A1297" s="505">
        <v>1296</v>
      </c>
      <c r="B1297" s="956"/>
      <c r="C1297" s="963"/>
      <c r="D1297" s="958"/>
      <c r="E1297" s="957"/>
      <c r="F1297" s="510">
        <v>1280</v>
      </c>
      <c r="H1297" s="523"/>
    </row>
    <row r="1298" spans="1:8">
      <c r="A1298" s="505">
        <v>1297</v>
      </c>
      <c r="B1298" s="956"/>
      <c r="C1298" s="963"/>
      <c r="D1298" s="958"/>
      <c r="E1298" s="957"/>
      <c r="F1298" s="510">
        <v>1281</v>
      </c>
      <c r="H1298" s="523"/>
    </row>
    <row r="1299" spans="1:8">
      <c r="A1299" s="505">
        <v>1298</v>
      </c>
      <c r="B1299" s="956"/>
      <c r="C1299" s="963"/>
      <c r="D1299" s="958"/>
      <c r="E1299" s="957"/>
      <c r="F1299" s="517">
        <v>1282</v>
      </c>
      <c r="H1299" s="523"/>
    </row>
    <row r="1300" spans="1:8">
      <c r="A1300" s="505">
        <v>1299</v>
      </c>
      <c r="B1300" s="956"/>
      <c r="C1300" s="963"/>
      <c r="D1300" s="958"/>
      <c r="E1300" s="957"/>
      <c r="F1300" s="517">
        <v>1283</v>
      </c>
      <c r="H1300" s="523"/>
    </row>
    <row r="1301" spans="1:8">
      <c r="A1301" s="505">
        <v>1300</v>
      </c>
      <c r="B1301" s="956"/>
      <c r="C1301" s="963"/>
      <c r="D1301" s="958"/>
      <c r="E1301" s="957"/>
      <c r="F1301" s="510">
        <v>1284</v>
      </c>
      <c r="H1301" s="523"/>
    </row>
    <row r="1302" spans="1:8">
      <c r="A1302" s="505">
        <v>1301</v>
      </c>
      <c r="B1302" s="956"/>
      <c r="C1302" s="963"/>
      <c r="D1302" s="958"/>
      <c r="E1302" s="957"/>
      <c r="F1302" s="510">
        <v>1285</v>
      </c>
      <c r="H1302" s="523"/>
    </row>
    <row r="1303" spans="1:8">
      <c r="A1303" s="505">
        <v>1302</v>
      </c>
      <c r="B1303" s="956"/>
      <c r="C1303" s="963"/>
      <c r="D1303" s="958"/>
      <c r="E1303" s="957"/>
      <c r="F1303" s="510">
        <v>1286</v>
      </c>
      <c r="H1303" s="523"/>
    </row>
    <row r="1304" spans="1:8">
      <c r="A1304" s="505">
        <v>1303</v>
      </c>
      <c r="B1304" s="956"/>
      <c r="C1304" s="963"/>
      <c r="D1304" s="958"/>
      <c r="E1304" s="957"/>
      <c r="F1304" s="510">
        <v>1287</v>
      </c>
      <c r="H1304" s="523"/>
    </row>
    <row r="1305" spans="1:8">
      <c r="A1305" s="505">
        <v>1304</v>
      </c>
      <c r="B1305" s="956"/>
      <c r="C1305" s="963"/>
      <c r="D1305" s="958"/>
      <c r="E1305" s="957"/>
      <c r="F1305" s="510">
        <v>1288</v>
      </c>
      <c r="H1305" s="523"/>
    </row>
    <row r="1306" spans="1:8">
      <c r="A1306" s="505">
        <v>1305</v>
      </c>
      <c r="B1306" s="956"/>
      <c r="C1306" s="963"/>
      <c r="D1306" s="958"/>
      <c r="E1306" s="957"/>
      <c r="F1306" s="510">
        <v>1289</v>
      </c>
      <c r="H1306" s="523"/>
    </row>
    <row r="1307" spans="1:8">
      <c r="A1307" s="505">
        <v>1306</v>
      </c>
      <c r="B1307" s="956"/>
      <c r="C1307" s="963"/>
      <c r="D1307" s="958"/>
      <c r="E1307" s="957"/>
      <c r="F1307" s="510">
        <v>1290</v>
      </c>
      <c r="H1307" s="523"/>
    </row>
    <row r="1308" spans="1:8">
      <c r="A1308" s="505">
        <v>1307</v>
      </c>
      <c r="B1308" s="956"/>
      <c r="C1308" s="963"/>
      <c r="D1308" s="958"/>
      <c r="E1308" s="957"/>
      <c r="F1308" s="510">
        <v>1291</v>
      </c>
      <c r="H1308" s="523"/>
    </row>
    <row r="1309" spans="1:8">
      <c r="A1309" s="505">
        <v>1308</v>
      </c>
      <c r="B1309" s="956"/>
      <c r="C1309" s="963"/>
      <c r="D1309" s="958"/>
      <c r="E1309" s="957"/>
      <c r="F1309" s="510">
        <v>1292</v>
      </c>
      <c r="H1309" s="523"/>
    </row>
    <row r="1310" spans="1:8">
      <c r="A1310" s="505">
        <v>1309</v>
      </c>
      <c r="B1310" s="956"/>
      <c r="C1310" s="963"/>
      <c r="D1310" s="958"/>
      <c r="E1310" s="957"/>
      <c r="F1310" s="510">
        <v>1293</v>
      </c>
      <c r="H1310" s="523"/>
    </row>
    <row r="1311" spans="1:8">
      <c r="A1311" s="505">
        <v>1310</v>
      </c>
      <c r="B1311" s="956"/>
      <c r="C1311" s="963"/>
      <c r="D1311" s="958"/>
      <c r="E1311" s="957"/>
      <c r="F1311" s="510">
        <v>1294</v>
      </c>
      <c r="H1311" s="523"/>
    </row>
    <row r="1312" spans="1:8">
      <c r="A1312" s="505">
        <v>1311</v>
      </c>
      <c r="B1312" s="956"/>
      <c r="C1312" s="963"/>
      <c r="D1312" s="958"/>
      <c r="E1312" s="957"/>
      <c r="F1312" s="510">
        <v>1295</v>
      </c>
      <c r="H1312" s="523"/>
    </row>
    <row r="1313" spans="1:8">
      <c r="A1313" s="505">
        <v>1312</v>
      </c>
      <c r="B1313" s="956"/>
      <c r="C1313" s="963"/>
      <c r="D1313" s="958"/>
      <c r="E1313" s="957"/>
      <c r="F1313" s="510">
        <v>1296</v>
      </c>
      <c r="H1313" s="523"/>
    </row>
    <row r="1314" spans="1:8">
      <c r="A1314" s="505">
        <v>1313</v>
      </c>
      <c r="B1314" s="956"/>
      <c r="C1314" s="963"/>
      <c r="D1314" s="958"/>
      <c r="E1314" s="957"/>
      <c r="F1314" s="510">
        <v>1297</v>
      </c>
      <c r="H1314" s="523"/>
    </row>
    <row r="1315" spans="1:8">
      <c r="A1315" s="505">
        <v>1314</v>
      </c>
      <c r="B1315" s="956"/>
      <c r="C1315" s="963"/>
      <c r="D1315" s="958"/>
      <c r="E1315" s="957"/>
      <c r="F1315" s="510">
        <v>1298</v>
      </c>
      <c r="H1315" s="523"/>
    </row>
    <row r="1316" spans="1:8">
      <c r="A1316" s="505">
        <v>1315</v>
      </c>
      <c r="B1316" s="956"/>
      <c r="C1316" s="963"/>
      <c r="D1316" s="958"/>
      <c r="E1316" s="957"/>
      <c r="F1316" s="510">
        <v>1299</v>
      </c>
      <c r="H1316" s="523"/>
    </row>
    <row r="1317" spans="1:8">
      <c r="A1317" s="505">
        <v>1316</v>
      </c>
      <c r="B1317" s="956"/>
      <c r="C1317" s="963"/>
      <c r="D1317" s="958"/>
      <c r="E1317" s="957"/>
      <c r="F1317" s="510">
        <v>1300</v>
      </c>
      <c r="H1317" s="523"/>
    </row>
    <row r="1318" spans="1:8">
      <c r="A1318" s="505">
        <v>1317</v>
      </c>
      <c r="B1318" s="956"/>
      <c r="C1318" s="963"/>
      <c r="D1318" s="958"/>
      <c r="E1318" s="957"/>
      <c r="F1318" s="510">
        <v>1301</v>
      </c>
      <c r="H1318" s="523"/>
    </row>
    <row r="1319" spans="1:8">
      <c r="A1319" s="505">
        <v>1318</v>
      </c>
      <c r="B1319" s="956"/>
      <c r="C1319" s="963"/>
      <c r="D1319" s="958"/>
      <c r="E1319" s="957"/>
      <c r="F1319" s="510">
        <v>1302</v>
      </c>
      <c r="H1319" s="523"/>
    </row>
    <row r="1320" spans="1:8">
      <c r="A1320" s="505">
        <v>1319</v>
      </c>
      <c r="B1320" s="956"/>
      <c r="C1320" s="963"/>
      <c r="D1320" s="958"/>
      <c r="E1320" s="957"/>
      <c r="F1320" s="510">
        <v>1303</v>
      </c>
      <c r="H1320" s="523"/>
    </row>
    <row r="1321" spans="1:8">
      <c r="A1321" s="505">
        <v>1320</v>
      </c>
      <c r="B1321" s="956"/>
      <c r="C1321" s="963"/>
      <c r="D1321" s="958"/>
      <c r="E1321" s="957"/>
      <c r="F1321" s="510">
        <v>1304</v>
      </c>
      <c r="H1321" s="523"/>
    </row>
    <row r="1322" spans="1:8">
      <c r="A1322" s="505">
        <v>1321</v>
      </c>
      <c r="B1322" s="956"/>
      <c r="C1322" s="956"/>
      <c r="D1322" s="958"/>
      <c r="E1322" s="957"/>
      <c r="F1322" s="510">
        <v>1305</v>
      </c>
      <c r="G1322" s="518"/>
      <c r="H1322" s="516"/>
    </row>
    <row r="1323" spans="1:8">
      <c r="A1323" s="505">
        <v>1322</v>
      </c>
      <c r="B1323" s="956"/>
      <c r="C1323" s="956"/>
      <c r="D1323" s="958"/>
      <c r="E1323" s="957"/>
      <c r="F1323" s="510">
        <v>1306</v>
      </c>
      <c r="G1323" s="518"/>
      <c r="H1323" s="516"/>
    </row>
    <row r="1324" spans="1:8">
      <c r="A1324" s="505">
        <v>1323</v>
      </c>
      <c r="B1324" s="956"/>
      <c r="C1324" s="956"/>
      <c r="D1324" s="958"/>
      <c r="E1324" s="957"/>
      <c r="F1324" s="510">
        <v>1307</v>
      </c>
      <c r="H1324" s="523"/>
    </row>
    <row r="1325" spans="1:8">
      <c r="A1325" s="505">
        <v>1324</v>
      </c>
      <c r="B1325" s="956"/>
      <c r="C1325" s="956"/>
      <c r="D1325" s="958"/>
      <c r="E1325" s="957"/>
      <c r="F1325" s="510">
        <v>1308</v>
      </c>
      <c r="H1325" s="523"/>
    </row>
    <row r="1326" spans="1:8">
      <c r="A1326" s="505">
        <v>1325</v>
      </c>
      <c r="B1326" s="956"/>
      <c r="C1326" s="956"/>
      <c r="D1326" s="958"/>
      <c r="E1326" s="957"/>
      <c r="F1326" s="510">
        <v>1309</v>
      </c>
      <c r="H1326" s="523"/>
    </row>
    <row r="1327" spans="1:8">
      <c r="A1327" s="505">
        <v>1326</v>
      </c>
      <c r="B1327" s="956"/>
      <c r="C1327" s="956"/>
      <c r="D1327" s="958"/>
      <c r="E1327" s="957"/>
      <c r="F1327" s="510">
        <v>1310</v>
      </c>
      <c r="H1327" s="523"/>
    </row>
    <row r="1328" spans="1:8">
      <c r="A1328" s="505">
        <v>1327</v>
      </c>
      <c r="B1328" s="956"/>
      <c r="C1328" s="956"/>
      <c r="D1328" s="958"/>
      <c r="E1328" s="957"/>
      <c r="F1328" s="510">
        <v>1311</v>
      </c>
      <c r="H1328" s="523"/>
    </row>
    <row r="1329" spans="1:8">
      <c r="A1329" s="505">
        <v>1328</v>
      </c>
      <c r="B1329" s="956"/>
      <c r="C1329" s="956"/>
      <c r="D1329" s="958"/>
      <c r="E1329" s="957"/>
      <c r="F1329" s="510">
        <v>1312</v>
      </c>
      <c r="H1329" s="523"/>
    </row>
    <row r="1330" spans="1:8">
      <c r="A1330" s="505">
        <v>1329</v>
      </c>
      <c r="B1330" s="956"/>
      <c r="C1330" s="956"/>
      <c r="D1330" s="958"/>
      <c r="E1330" s="957"/>
      <c r="F1330" s="510">
        <v>1313</v>
      </c>
      <c r="H1330" s="523"/>
    </row>
    <row r="1331" spans="1:8">
      <c r="A1331" s="505">
        <v>1330</v>
      </c>
      <c r="B1331" s="956"/>
      <c r="C1331" s="956"/>
      <c r="D1331" s="958"/>
      <c r="E1331" s="957"/>
      <c r="F1331" s="510">
        <v>1314</v>
      </c>
      <c r="H1331" s="523"/>
    </row>
    <row r="1332" spans="1:8">
      <c r="A1332" s="505">
        <v>1331</v>
      </c>
      <c r="B1332" s="956"/>
      <c r="C1332" s="956"/>
      <c r="D1332" s="958"/>
      <c r="E1332" s="957"/>
      <c r="F1332" s="510">
        <v>1315</v>
      </c>
      <c r="H1332" s="523"/>
    </row>
    <row r="1333" spans="1:8">
      <c r="A1333" s="505">
        <v>1332</v>
      </c>
      <c r="B1333" s="956"/>
      <c r="C1333" s="956"/>
      <c r="D1333" s="958"/>
      <c r="E1333" s="957"/>
      <c r="F1333" s="510">
        <v>1316</v>
      </c>
      <c r="H1333" s="523"/>
    </row>
    <row r="1334" spans="1:8">
      <c r="A1334" s="505">
        <v>1333</v>
      </c>
      <c r="B1334" s="956"/>
      <c r="C1334" s="956"/>
      <c r="D1334" s="958"/>
      <c r="E1334" s="957"/>
      <c r="F1334" s="510">
        <v>1317</v>
      </c>
      <c r="H1334" s="523"/>
    </row>
    <row r="1335" spans="1:8">
      <c r="A1335" s="505">
        <v>1334</v>
      </c>
      <c r="B1335" s="956"/>
      <c r="C1335" s="956"/>
      <c r="D1335" s="958"/>
      <c r="E1335" s="957"/>
      <c r="F1335" s="510">
        <v>1318</v>
      </c>
      <c r="H1335" s="523"/>
    </row>
    <row r="1336" spans="1:8">
      <c r="A1336" s="505">
        <v>1335</v>
      </c>
      <c r="B1336" s="956"/>
      <c r="C1336" s="956"/>
      <c r="D1336" s="958"/>
      <c r="E1336" s="957"/>
      <c r="F1336" s="510">
        <v>1319</v>
      </c>
      <c r="H1336" s="523"/>
    </row>
    <row r="1337" spans="1:8">
      <c r="A1337" s="505">
        <v>1336</v>
      </c>
      <c r="B1337" s="956"/>
      <c r="C1337" s="956"/>
      <c r="D1337" s="958"/>
      <c r="E1337" s="957"/>
      <c r="F1337" s="517">
        <v>1320</v>
      </c>
      <c r="H1337" s="523"/>
    </row>
    <row r="1338" spans="1:8">
      <c r="A1338" s="505">
        <v>1337</v>
      </c>
      <c r="B1338" s="956"/>
      <c r="C1338" s="956"/>
      <c r="D1338" s="958"/>
      <c r="E1338" s="957"/>
      <c r="F1338" s="517">
        <v>1321</v>
      </c>
      <c r="H1338" s="523"/>
    </row>
    <row r="1339" spans="1:8">
      <c r="A1339" s="505">
        <v>1338</v>
      </c>
      <c r="B1339" s="956"/>
      <c r="C1339" s="956"/>
      <c r="D1339" s="958"/>
      <c r="E1339" s="957"/>
      <c r="F1339" s="510">
        <v>1322</v>
      </c>
      <c r="H1339" s="523"/>
    </row>
    <row r="1340" spans="1:8">
      <c r="A1340" s="505">
        <v>1339</v>
      </c>
      <c r="B1340" s="956"/>
      <c r="C1340" s="956"/>
      <c r="D1340" s="958"/>
      <c r="E1340" s="957"/>
      <c r="F1340" s="510">
        <v>1323</v>
      </c>
      <c r="H1340" s="523"/>
    </row>
    <row r="1341" spans="1:8">
      <c r="A1341" s="505">
        <v>1340</v>
      </c>
      <c r="B1341" s="956"/>
      <c r="C1341" s="956"/>
      <c r="D1341" s="958"/>
      <c r="E1341" s="957"/>
      <c r="F1341" s="510">
        <v>1324</v>
      </c>
      <c r="H1341" s="523"/>
    </row>
    <row r="1342" spans="1:8">
      <c r="A1342" s="505">
        <v>1341</v>
      </c>
      <c r="B1342" s="956"/>
      <c r="C1342" s="956"/>
      <c r="D1342" s="958"/>
      <c r="E1342" s="957"/>
      <c r="F1342" s="510">
        <v>1325</v>
      </c>
      <c r="H1342" s="523"/>
    </row>
    <row r="1343" spans="1:8">
      <c r="A1343" s="505">
        <v>1342</v>
      </c>
      <c r="B1343" s="956"/>
      <c r="C1343" s="956"/>
      <c r="D1343" s="958"/>
      <c r="E1343" s="957"/>
      <c r="F1343" s="510">
        <v>1326</v>
      </c>
      <c r="H1343" s="523"/>
    </row>
    <row r="1344" spans="1:8">
      <c r="A1344" s="505">
        <v>1343</v>
      </c>
      <c r="B1344" s="956"/>
      <c r="C1344" s="956"/>
      <c r="D1344" s="958"/>
      <c r="E1344" s="957"/>
      <c r="F1344" s="510">
        <v>1327</v>
      </c>
      <c r="H1344" s="523"/>
    </row>
    <row r="1345" spans="1:8">
      <c r="A1345" s="505">
        <v>1344</v>
      </c>
      <c r="B1345" s="956"/>
      <c r="C1345" s="956"/>
      <c r="D1345" s="958"/>
      <c r="E1345" s="957"/>
      <c r="F1345" s="510">
        <v>1328</v>
      </c>
      <c r="H1345" s="523"/>
    </row>
    <row r="1346" spans="1:8">
      <c r="A1346" s="505">
        <v>1345</v>
      </c>
      <c r="B1346" s="956"/>
      <c r="C1346" s="956"/>
      <c r="D1346" s="958"/>
      <c r="E1346" s="957"/>
      <c r="F1346" s="510">
        <v>1329</v>
      </c>
      <c r="H1346" s="523"/>
    </row>
    <row r="1347" spans="1:8">
      <c r="A1347" s="505">
        <v>1346</v>
      </c>
      <c r="B1347" s="956"/>
      <c r="C1347" s="956"/>
      <c r="D1347" s="958"/>
      <c r="E1347" s="957"/>
      <c r="F1347" s="510">
        <v>1330</v>
      </c>
      <c r="H1347" s="523"/>
    </row>
    <row r="1348" spans="1:8">
      <c r="A1348" s="505">
        <v>1347</v>
      </c>
      <c r="B1348" s="956"/>
      <c r="C1348" s="956"/>
      <c r="D1348" s="958"/>
      <c r="E1348" s="957"/>
      <c r="F1348" s="510">
        <v>1331</v>
      </c>
      <c r="H1348" s="523"/>
    </row>
    <row r="1349" spans="1:8">
      <c r="A1349" s="505">
        <v>1348</v>
      </c>
      <c r="B1349" s="956"/>
      <c r="C1349" s="956"/>
      <c r="D1349" s="958"/>
      <c r="E1349" s="957"/>
      <c r="F1349" s="510">
        <v>1332</v>
      </c>
      <c r="H1349" s="523"/>
    </row>
    <row r="1350" spans="1:8">
      <c r="A1350" s="505">
        <v>1349</v>
      </c>
      <c r="B1350" s="956"/>
      <c r="C1350" s="956"/>
      <c r="D1350" s="958"/>
      <c r="E1350" s="957"/>
      <c r="F1350" s="510">
        <v>1333</v>
      </c>
      <c r="H1350" s="523"/>
    </row>
    <row r="1351" spans="1:8">
      <c r="A1351" s="505">
        <v>1350</v>
      </c>
      <c r="B1351" s="956"/>
      <c r="C1351" s="956"/>
      <c r="D1351" s="958"/>
      <c r="E1351" s="957"/>
      <c r="F1351" s="510">
        <v>1334</v>
      </c>
      <c r="H1351" s="523"/>
    </row>
    <row r="1352" spans="1:8">
      <c r="A1352" s="505">
        <v>1351</v>
      </c>
      <c r="B1352" s="956"/>
      <c r="C1352" s="956"/>
      <c r="D1352" s="958"/>
      <c r="E1352" s="957"/>
      <c r="F1352" s="510">
        <v>1335</v>
      </c>
      <c r="H1352" s="523"/>
    </row>
    <row r="1353" spans="1:8">
      <c r="A1353" s="505">
        <v>1352</v>
      </c>
      <c r="B1353" s="956"/>
      <c r="C1353" s="956"/>
      <c r="D1353" s="958"/>
      <c r="E1353" s="957"/>
      <c r="F1353" s="510">
        <v>1336</v>
      </c>
      <c r="H1353" s="523"/>
    </row>
    <row r="1354" spans="1:8">
      <c r="A1354" s="505">
        <v>1353</v>
      </c>
      <c r="B1354" s="956"/>
      <c r="C1354" s="956"/>
      <c r="D1354" s="958"/>
      <c r="E1354" s="957"/>
      <c r="F1354" s="510">
        <v>1337</v>
      </c>
      <c r="H1354" s="523"/>
    </row>
    <row r="1355" spans="1:8">
      <c r="A1355" s="505">
        <v>1354</v>
      </c>
      <c r="B1355" s="956"/>
      <c r="C1355" s="956"/>
      <c r="D1355" s="958"/>
      <c r="E1355" s="957"/>
      <c r="F1355" s="510">
        <v>1338</v>
      </c>
      <c r="H1355" s="523"/>
    </row>
    <row r="1356" spans="1:8">
      <c r="A1356" s="505">
        <v>1355</v>
      </c>
      <c r="B1356" s="956"/>
      <c r="C1356" s="956"/>
      <c r="D1356" s="958"/>
      <c r="E1356" s="957"/>
      <c r="F1356" s="510">
        <v>1339</v>
      </c>
      <c r="H1356" s="523"/>
    </row>
    <row r="1357" spans="1:8">
      <c r="A1357" s="505">
        <v>1356</v>
      </c>
      <c r="B1357" s="956"/>
      <c r="C1357" s="956"/>
      <c r="D1357" s="958"/>
      <c r="E1357" s="957"/>
      <c r="F1357" s="510">
        <v>1340</v>
      </c>
      <c r="H1357" s="523"/>
    </row>
    <row r="1358" spans="1:8">
      <c r="A1358" s="505">
        <v>1357</v>
      </c>
      <c r="B1358" s="956"/>
      <c r="C1358" s="956"/>
      <c r="D1358" s="958"/>
      <c r="E1358" s="957"/>
      <c r="F1358" s="510">
        <v>1341</v>
      </c>
      <c r="H1358" s="523"/>
    </row>
    <row r="1359" spans="1:8">
      <c r="A1359" s="505">
        <v>1358</v>
      </c>
      <c r="B1359" s="956"/>
      <c r="C1359" s="956"/>
      <c r="D1359" s="958"/>
      <c r="E1359" s="957"/>
      <c r="F1359" s="510">
        <v>1342</v>
      </c>
      <c r="H1359" s="523"/>
    </row>
    <row r="1360" spans="1:8">
      <c r="A1360" s="505">
        <v>1359</v>
      </c>
      <c r="B1360" s="956"/>
      <c r="C1360" s="956"/>
      <c r="D1360" s="958"/>
      <c r="E1360" s="957"/>
      <c r="F1360" s="510">
        <v>1343</v>
      </c>
      <c r="H1360" s="523"/>
    </row>
    <row r="1361" spans="1:8">
      <c r="A1361" s="505">
        <v>1360</v>
      </c>
      <c r="B1361" s="956"/>
      <c r="C1361" s="956"/>
      <c r="D1361" s="958"/>
      <c r="E1361" s="957"/>
      <c r="F1361" s="510">
        <v>1344</v>
      </c>
      <c r="H1361" s="523"/>
    </row>
    <row r="1362" spans="1:8">
      <c r="A1362" s="505">
        <v>1361</v>
      </c>
      <c r="B1362" s="956"/>
      <c r="C1362" s="956"/>
      <c r="D1362" s="958"/>
      <c r="E1362" s="957"/>
      <c r="F1362" s="510">
        <v>1345</v>
      </c>
      <c r="H1362" s="523"/>
    </row>
    <row r="1363" spans="1:8">
      <c r="A1363" s="505">
        <v>1362</v>
      </c>
      <c r="B1363" s="956"/>
      <c r="C1363" s="956"/>
      <c r="D1363" s="958"/>
      <c r="E1363" s="957"/>
      <c r="F1363" s="510">
        <v>1346</v>
      </c>
      <c r="H1363" s="523"/>
    </row>
    <row r="1364" spans="1:8">
      <c r="A1364" s="505">
        <v>1363</v>
      </c>
      <c r="B1364" s="956"/>
      <c r="C1364" s="956"/>
      <c r="D1364" s="958"/>
      <c r="E1364" s="957"/>
      <c r="F1364" s="510">
        <v>1347</v>
      </c>
      <c r="H1364" s="523"/>
    </row>
    <row r="1365" spans="1:8">
      <c r="A1365" s="505">
        <v>1364</v>
      </c>
      <c r="B1365" s="956"/>
      <c r="C1365" s="956"/>
      <c r="D1365" s="958"/>
      <c r="E1365" s="957"/>
      <c r="F1365" s="510">
        <v>1348</v>
      </c>
      <c r="H1365" s="523"/>
    </row>
    <row r="1366" spans="1:8">
      <c r="A1366" s="505">
        <v>1365</v>
      </c>
      <c r="B1366" s="956"/>
      <c r="C1366" s="956"/>
      <c r="D1366" s="958"/>
      <c r="E1366" s="957"/>
      <c r="F1366" s="510">
        <v>1349</v>
      </c>
      <c r="H1366" s="523"/>
    </row>
    <row r="1367" spans="1:8">
      <c r="A1367" s="505">
        <v>1366</v>
      </c>
      <c r="B1367" s="956"/>
      <c r="C1367" s="956"/>
      <c r="D1367" s="958"/>
      <c r="E1367" s="957"/>
      <c r="F1367" s="510">
        <v>1350</v>
      </c>
      <c r="H1367" s="523"/>
    </row>
    <row r="1368" spans="1:8">
      <c r="A1368" s="505">
        <v>1367</v>
      </c>
      <c r="B1368" s="956"/>
      <c r="C1368" s="956"/>
      <c r="D1368" s="958"/>
      <c r="E1368" s="957"/>
      <c r="F1368" s="510">
        <v>1351</v>
      </c>
      <c r="H1368" s="523"/>
    </row>
    <row r="1369" spans="1:8">
      <c r="A1369" s="505">
        <v>1368</v>
      </c>
      <c r="B1369" s="956"/>
      <c r="C1369" s="956"/>
      <c r="D1369" s="958"/>
      <c r="E1369" s="957"/>
      <c r="F1369" s="510">
        <v>1352</v>
      </c>
      <c r="H1369" s="523"/>
    </row>
    <row r="1370" spans="1:8">
      <c r="A1370" s="505">
        <v>1369</v>
      </c>
      <c r="B1370" s="956"/>
      <c r="C1370" s="956"/>
      <c r="D1370" s="958"/>
      <c r="E1370" s="957"/>
      <c r="F1370" s="510">
        <v>1353</v>
      </c>
      <c r="H1370" s="523"/>
    </row>
    <row r="1371" spans="1:8">
      <c r="A1371" s="505">
        <v>1370</v>
      </c>
      <c r="B1371" s="956"/>
      <c r="C1371" s="956"/>
      <c r="D1371" s="958"/>
      <c r="E1371" s="957"/>
      <c r="F1371" s="510">
        <v>1354</v>
      </c>
      <c r="H1371" s="523"/>
    </row>
    <row r="1372" spans="1:8">
      <c r="A1372" s="505">
        <v>1371</v>
      </c>
      <c r="B1372" s="956"/>
      <c r="C1372" s="956"/>
      <c r="D1372" s="958"/>
      <c r="E1372" s="957"/>
      <c r="F1372" s="510">
        <v>1355</v>
      </c>
      <c r="H1372" s="523"/>
    </row>
    <row r="1373" spans="1:8">
      <c r="A1373" s="505">
        <v>1372</v>
      </c>
      <c r="B1373" s="956"/>
      <c r="C1373" s="956"/>
      <c r="D1373" s="958"/>
      <c r="E1373" s="957"/>
      <c r="F1373" s="510">
        <v>1356</v>
      </c>
      <c r="H1373" s="523"/>
    </row>
    <row r="1374" spans="1:8">
      <c r="A1374" s="505">
        <v>1373</v>
      </c>
      <c r="B1374" s="956"/>
      <c r="C1374" s="956"/>
      <c r="D1374" s="958"/>
      <c r="E1374" s="957"/>
      <c r="F1374" s="510">
        <v>1357</v>
      </c>
      <c r="H1374" s="523"/>
    </row>
    <row r="1375" spans="1:8">
      <c r="A1375" s="505">
        <v>1374</v>
      </c>
      <c r="B1375" s="956"/>
      <c r="C1375" s="956"/>
      <c r="D1375" s="958"/>
      <c r="E1375" s="957"/>
      <c r="F1375" s="510">
        <v>1358</v>
      </c>
      <c r="H1375" s="523"/>
    </row>
    <row r="1376" spans="1:8">
      <c r="A1376" s="505">
        <v>1375</v>
      </c>
      <c r="B1376" s="956"/>
      <c r="C1376" s="956"/>
      <c r="D1376" s="958"/>
      <c r="E1376" s="957"/>
      <c r="F1376" s="510">
        <v>1359</v>
      </c>
      <c r="H1376" s="523"/>
    </row>
    <row r="1377" spans="1:8">
      <c r="A1377" s="505">
        <v>1376</v>
      </c>
      <c r="B1377" s="956"/>
      <c r="C1377" s="956"/>
      <c r="D1377" s="958"/>
      <c r="E1377" s="957"/>
      <c r="F1377" s="510">
        <v>1360</v>
      </c>
      <c r="H1377" s="523"/>
    </row>
    <row r="1378" spans="1:8">
      <c r="A1378" s="505">
        <v>1377</v>
      </c>
      <c r="B1378" s="956"/>
      <c r="C1378" s="956"/>
      <c r="D1378" s="958"/>
      <c r="E1378" s="957"/>
      <c r="F1378" s="510">
        <v>1361</v>
      </c>
      <c r="G1378" s="518"/>
      <c r="H1378" s="516"/>
    </row>
    <row r="1379" spans="1:8">
      <c r="A1379" s="505">
        <v>1378</v>
      </c>
      <c r="B1379" s="956"/>
      <c r="C1379" s="956"/>
      <c r="D1379" s="958"/>
      <c r="E1379" s="957"/>
      <c r="F1379" s="510">
        <v>1362</v>
      </c>
      <c r="G1379" s="518"/>
      <c r="H1379" s="516"/>
    </row>
    <row r="1380" spans="1:8">
      <c r="A1380" s="505">
        <v>1379</v>
      </c>
      <c r="B1380" s="956"/>
      <c r="C1380" s="956"/>
      <c r="D1380" s="958"/>
      <c r="E1380" s="957"/>
      <c r="F1380" s="510">
        <v>1363</v>
      </c>
      <c r="H1380" s="523"/>
    </row>
    <row r="1381" spans="1:8">
      <c r="A1381" s="505">
        <v>1380</v>
      </c>
      <c r="B1381" s="956"/>
      <c r="C1381" s="956"/>
      <c r="D1381" s="958"/>
      <c r="E1381" s="957"/>
      <c r="F1381" s="510">
        <v>1364</v>
      </c>
      <c r="H1381" s="523"/>
    </row>
    <row r="1382" spans="1:8">
      <c r="A1382" s="505">
        <v>1381</v>
      </c>
      <c r="B1382" s="956"/>
      <c r="C1382" s="956"/>
      <c r="D1382" s="958"/>
      <c r="E1382" s="957"/>
      <c r="F1382" s="510">
        <v>1365</v>
      </c>
      <c r="H1382" s="523"/>
    </row>
    <row r="1383" spans="1:8">
      <c r="A1383" s="505">
        <v>1382</v>
      </c>
      <c r="B1383" s="956"/>
      <c r="C1383" s="956"/>
      <c r="D1383" s="958"/>
      <c r="E1383" s="957"/>
      <c r="F1383" s="510">
        <v>1366</v>
      </c>
      <c r="H1383" s="523"/>
    </row>
    <row r="1384" spans="1:8">
      <c r="A1384" s="505">
        <v>1383</v>
      </c>
      <c r="B1384" s="956"/>
      <c r="C1384" s="956"/>
      <c r="D1384" s="958"/>
      <c r="E1384" s="957"/>
      <c r="F1384" s="510">
        <v>1367</v>
      </c>
      <c r="H1384" s="523"/>
    </row>
    <row r="1385" spans="1:8">
      <c r="A1385" s="505">
        <v>1384</v>
      </c>
      <c r="B1385" s="956"/>
      <c r="C1385" s="956"/>
      <c r="D1385" s="958"/>
      <c r="E1385" s="957"/>
      <c r="F1385" s="510">
        <v>1368</v>
      </c>
      <c r="H1385" s="523"/>
    </row>
    <row r="1386" spans="1:8">
      <c r="A1386" s="505">
        <v>1385</v>
      </c>
      <c r="B1386" s="956"/>
      <c r="C1386" s="956"/>
      <c r="D1386" s="958"/>
      <c r="E1386" s="957"/>
      <c r="F1386" s="510">
        <v>1369</v>
      </c>
      <c r="H1386" s="523"/>
    </row>
    <row r="1387" spans="1:8">
      <c r="A1387" s="505">
        <v>1386</v>
      </c>
      <c r="B1387" s="956"/>
      <c r="C1387" s="956"/>
      <c r="D1387" s="958"/>
      <c r="E1387" s="957"/>
      <c r="F1387" s="510">
        <v>1370</v>
      </c>
      <c r="H1387" s="523"/>
    </row>
    <row r="1388" spans="1:8">
      <c r="A1388" s="505">
        <v>1387</v>
      </c>
      <c r="B1388" s="956"/>
      <c r="C1388" s="956"/>
      <c r="D1388" s="958"/>
      <c r="E1388" s="957"/>
      <c r="F1388" s="510">
        <v>1371</v>
      </c>
      <c r="H1388" s="523"/>
    </row>
    <row r="1389" spans="1:8">
      <c r="A1389" s="505">
        <v>1388</v>
      </c>
      <c r="B1389" s="956"/>
      <c r="C1389" s="956"/>
      <c r="D1389" s="958"/>
      <c r="E1389" s="957"/>
      <c r="F1389" s="510">
        <v>1372</v>
      </c>
      <c r="H1389" s="523"/>
    </row>
    <row r="1390" spans="1:8">
      <c r="A1390" s="505">
        <v>1389</v>
      </c>
      <c r="B1390" s="956"/>
      <c r="C1390" s="956"/>
      <c r="D1390" s="958"/>
      <c r="E1390" s="957"/>
      <c r="F1390" s="510">
        <v>1373</v>
      </c>
      <c r="H1390" s="523"/>
    </row>
    <row r="1391" spans="1:8">
      <c r="A1391" s="505">
        <v>1390</v>
      </c>
      <c r="B1391" s="956"/>
      <c r="C1391" s="956"/>
      <c r="D1391" s="958"/>
      <c r="E1391" s="957"/>
      <c r="F1391" s="510">
        <v>1374</v>
      </c>
      <c r="H1391" s="523"/>
    </row>
    <row r="1392" spans="1:8">
      <c r="A1392" s="505">
        <v>1391</v>
      </c>
      <c r="B1392" s="956"/>
      <c r="C1392" s="956"/>
      <c r="D1392" s="958"/>
      <c r="E1392" s="957"/>
      <c r="F1392" s="510">
        <v>1375</v>
      </c>
      <c r="H1392" s="523"/>
    </row>
    <row r="1393" spans="1:8">
      <c r="A1393" s="505">
        <v>1392</v>
      </c>
      <c r="B1393" s="956"/>
      <c r="C1393" s="956"/>
      <c r="D1393" s="958"/>
      <c r="E1393" s="957"/>
      <c r="F1393" s="517">
        <v>1376</v>
      </c>
      <c r="H1393" s="523"/>
    </row>
    <row r="1394" spans="1:8">
      <c r="A1394" s="505">
        <v>1393</v>
      </c>
      <c r="B1394" s="956"/>
      <c r="C1394" s="956"/>
      <c r="D1394" s="958"/>
      <c r="E1394" s="957"/>
      <c r="F1394" s="517">
        <v>1377</v>
      </c>
      <c r="H1394" s="523"/>
    </row>
    <row r="1395" spans="1:8">
      <c r="A1395" s="505">
        <v>1394</v>
      </c>
      <c r="B1395" s="956"/>
      <c r="C1395" s="956"/>
      <c r="D1395" s="958"/>
      <c r="E1395" s="957"/>
      <c r="F1395" s="510">
        <v>1378</v>
      </c>
      <c r="H1395" s="523"/>
    </row>
    <row r="1396" spans="1:8">
      <c r="A1396" s="505">
        <v>1395</v>
      </c>
      <c r="B1396" s="956"/>
      <c r="C1396" s="956"/>
      <c r="D1396" s="958"/>
      <c r="E1396" s="957"/>
      <c r="F1396" s="510">
        <v>1379</v>
      </c>
      <c r="H1396" s="523"/>
    </row>
    <row r="1397" spans="1:8">
      <c r="A1397" s="505">
        <v>1396</v>
      </c>
      <c r="B1397" s="956"/>
      <c r="C1397" s="956"/>
      <c r="D1397" s="958"/>
      <c r="E1397" s="957"/>
      <c r="F1397" s="510">
        <v>1380</v>
      </c>
      <c r="H1397" s="523"/>
    </row>
    <row r="1398" spans="1:8">
      <c r="A1398" s="505">
        <v>1397</v>
      </c>
      <c r="B1398" s="956"/>
      <c r="C1398" s="956"/>
      <c r="D1398" s="958"/>
      <c r="E1398" s="957"/>
      <c r="F1398" s="510">
        <v>1381</v>
      </c>
      <c r="H1398" s="523"/>
    </row>
    <row r="1399" spans="1:8">
      <c r="A1399" s="505">
        <v>1398</v>
      </c>
      <c r="B1399" s="956"/>
      <c r="C1399" s="956"/>
      <c r="D1399" s="958"/>
      <c r="E1399" s="957"/>
      <c r="F1399" s="510">
        <v>1382</v>
      </c>
      <c r="H1399" s="523"/>
    </row>
    <row r="1400" spans="1:8">
      <c r="A1400" s="505">
        <v>1399</v>
      </c>
      <c r="B1400" s="956"/>
      <c r="C1400" s="956"/>
      <c r="D1400" s="958"/>
      <c r="E1400" s="957"/>
      <c r="F1400" s="510">
        <v>1383</v>
      </c>
      <c r="H1400" s="523"/>
    </row>
    <row r="1401" spans="1:8">
      <c r="A1401" s="505">
        <v>1400</v>
      </c>
      <c r="B1401" s="956"/>
      <c r="C1401" s="956"/>
      <c r="D1401" s="958"/>
      <c r="E1401" s="957"/>
      <c r="F1401" s="510">
        <v>1384</v>
      </c>
      <c r="H1401" s="523"/>
    </row>
    <row r="1402" spans="1:8">
      <c r="A1402" s="505">
        <v>1401</v>
      </c>
      <c r="B1402" s="956"/>
      <c r="C1402" s="956"/>
      <c r="D1402" s="958"/>
      <c r="E1402" s="957"/>
      <c r="F1402" s="510">
        <v>1385</v>
      </c>
      <c r="H1402" s="523"/>
    </row>
    <row r="1403" spans="1:8">
      <c r="A1403" s="505">
        <v>1402</v>
      </c>
      <c r="B1403" s="956"/>
      <c r="C1403" s="956"/>
      <c r="D1403" s="958"/>
      <c r="E1403" s="957"/>
      <c r="F1403" s="510">
        <v>1386</v>
      </c>
      <c r="H1403" s="523"/>
    </row>
    <row r="1404" spans="1:8">
      <c r="A1404" s="505">
        <v>1403</v>
      </c>
      <c r="B1404" s="956"/>
      <c r="C1404" s="956"/>
      <c r="D1404" s="958"/>
      <c r="E1404" s="957"/>
      <c r="F1404" s="510">
        <v>1387</v>
      </c>
      <c r="H1404" s="523"/>
    </row>
    <row r="1405" spans="1:8">
      <c r="A1405" s="505">
        <v>1404</v>
      </c>
      <c r="B1405" s="956"/>
      <c r="C1405" s="956"/>
      <c r="D1405" s="958"/>
      <c r="E1405" s="957"/>
      <c r="F1405" s="510">
        <v>1388</v>
      </c>
      <c r="H1405" s="523"/>
    </row>
    <row r="1406" spans="1:8">
      <c r="A1406" s="505">
        <v>1405</v>
      </c>
      <c r="B1406" s="956"/>
      <c r="C1406" s="956"/>
      <c r="D1406" s="958"/>
      <c r="E1406" s="957"/>
      <c r="F1406" s="510">
        <v>1389</v>
      </c>
      <c r="H1406" s="523"/>
    </row>
    <row r="1407" spans="1:8">
      <c r="A1407" s="505">
        <v>1406</v>
      </c>
      <c r="B1407" s="956"/>
      <c r="C1407" s="956"/>
      <c r="D1407" s="958"/>
      <c r="E1407" s="957"/>
      <c r="F1407" s="510">
        <v>1390</v>
      </c>
      <c r="H1407" s="523"/>
    </row>
    <row r="1408" spans="1:8">
      <c r="A1408" s="505">
        <v>1407</v>
      </c>
      <c r="B1408" s="956"/>
      <c r="C1408" s="956"/>
      <c r="D1408" s="958"/>
      <c r="E1408" s="957"/>
      <c r="F1408" s="510">
        <v>1391</v>
      </c>
      <c r="H1408" s="523"/>
    </row>
    <row r="1409" spans="1:8">
      <c r="A1409" s="505">
        <v>1408</v>
      </c>
      <c r="B1409" s="956"/>
      <c r="C1409" s="956"/>
      <c r="D1409" s="958"/>
      <c r="E1409" s="957"/>
      <c r="F1409" s="510">
        <v>1392</v>
      </c>
      <c r="H1409" s="523"/>
    </row>
    <row r="1410" spans="1:8">
      <c r="A1410" s="505">
        <v>1409</v>
      </c>
      <c r="B1410" s="956"/>
      <c r="C1410" s="956"/>
      <c r="D1410" s="958"/>
      <c r="E1410" s="957"/>
      <c r="F1410" s="510">
        <v>1393</v>
      </c>
      <c r="H1410" s="523"/>
    </row>
    <row r="1411" spans="1:8">
      <c r="A1411" s="505">
        <v>1410</v>
      </c>
      <c r="B1411" s="956"/>
      <c r="C1411" s="956"/>
      <c r="D1411" s="958"/>
      <c r="E1411" s="957"/>
      <c r="F1411" s="510">
        <v>1394</v>
      </c>
      <c r="H1411" s="523"/>
    </row>
    <row r="1412" spans="1:8">
      <c r="A1412" s="505">
        <v>1411</v>
      </c>
      <c r="B1412" s="956"/>
      <c r="C1412" s="956"/>
      <c r="D1412" s="958"/>
      <c r="E1412" s="957"/>
      <c r="F1412" s="510">
        <v>1395</v>
      </c>
      <c r="H1412" s="523"/>
    </row>
    <row r="1413" spans="1:8">
      <c r="A1413" s="505">
        <v>1412</v>
      </c>
      <c r="B1413" s="956"/>
      <c r="C1413" s="956"/>
      <c r="D1413" s="958"/>
      <c r="E1413" s="957"/>
      <c r="F1413" s="510">
        <v>1396</v>
      </c>
      <c r="H1413" s="523"/>
    </row>
    <row r="1414" spans="1:8">
      <c r="A1414" s="505">
        <v>1413</v>
      </c>
      <c r="B1414" s="956"/>
      <c r="C1414" s="956"/>
      <c r="D1414" s="958"/>
      <c r="E1414" s="957"/>
      <c r="F1414" s="510">
        <v>1397</v>
      </c>
      <c r="H1414" s="523"/>
    </row>
    <row r="1415" spans="1:8">
      <c r="A1415" s="505">
        <v>1414</v>
      </c>
      <c r="B1415" s="956"/>
      <c r="C1415" s="956"/>
      <c r="D1415" s="958"/>
      <c r="E1415" s="957"/>
      <c r="F1415" s="510">
        <v>1398</v>
      </c>
      <c r="H1415" s="523"/>
    </row>
    <row r="1416" spans="1:8">
      <c r="A1416" s="505">
        <v>1415</v>
      </c>
      <c r="B1416" s="956"/>
      <c r="C1416" s="956"/>
      <c r="D1416" s="958"/>
      <c r="E1416" s="957"/>
      <c r="F1416" s="510">
        <v>1399</v>
      </c>
      <c r="H1416" s="523"/>
    </row>
    <row r="1417" spans="1:8">
      <c r="A1417" s="505">
        <v>1416</v>
      </c>
      <c r="B1417" s="956"/>
      <c r="C1417" s="956"/>
      <c r="D1417" s="958"/>
      <c r="E1417" s="957"/>
      <c r="F1417" s="510">
        <v>1400</v>
      </c>
      <c r="H1417" s="523"/>
    </row>
    <row r="1418" spans="1:8">
      <c r="A1418" s="505">
        <v>1417</v>
      </c>
      <c r="B1418" s="956"/>
      <c r="C1418" s="956"/>
      <c r="D1418" s="958"/>
      <c r="E1418" s="957"/>
      <c r="F1418" s="510">
        <v>1401</v>
      </c>
      <c r="H1418" s="523"/>
    </row>
    <row r="1419" spans="1:8">
      <c r="A1419" s="505">
        <v>1418</v>
      </c>
      <c r="B1419" s="956"/>
      <c r="C1419" s="956"/>
      <c r="D1419" s="958"/>
      <c r="E1419" s="957"/>
      <c r="F1419" s="510">
        <v>1402</v>
      </c>
      <c r="H1419" s="523"/>
    </row>
    <row r="1420" spans="1:8">
      <c r="A1420" s="505">
        <v>1419</v>
      </c>
      <c r="B1420" s="956"/>
      <c r="C1420" s="956"/>
      <c r="D1420" s="958"/>
      <c r="E1420" s="957"/>
      <c r="F1420" s="510">
        <v>1403</v>
      </c>
      <c r="H1420" s="523"/>
    </row>
    <row r="1421" spans="1:8">
      <c r="A1421" s="505">
        <v>1420</v>
      </c>
      <c r="B1421" s="956"/>
      <c r="C1421" s="956"/>
      <c r="D1421" s="958"/>
      <c r="E1421" s="957"/>
      <c r="F1421" s="510">
        <v>1404</v>
      </c>
      <c r="H1421" s="523"/>
    </row>
    <row r="1422" spans="1:8">
      <c r="A1422" s="505">
        <v>1421</v>
      </c>
      <c r="B1422" s="956"/>
      <c r="C1422" s="956"/>
      <c r="D1422" s="958"/>
      <c r="E1422" s="957"/>
      <c r="F1422" s="510">
        <v>1405</v>
      </c>
      <c r="H1422" s="523"/>
    </row>
    <row r="1423" spans="1:8">
      <c r="A1423" s="505">
        <v>1422</v>
      </c>
      <c r="B1423" s="956"/>
      <c r="C1423" s="956"/>
      <c r="D1423" s="958"/>
      <c r="E1423" s="957"/>
      <c r="F1423" s="510">
        <v>1406</v>
      </c>
      <c r="H1423" s="523"/>
    </row>
    <row r="1424" spans="1:8">
      <c r="A1424" s="505">
        <v>1423</v>
      </c>
      <c r="B1424" s="956"/>
      <c r="C1424" s="956"/>
      <c r="D1424" s="958"/>
      <c r="E1424" s="957"/>
      <c r="F1424" s="510">
        <v>1407</v>
      </c>
      <c r="H1424" s="523"/>
    </row>
    <row r="1425" spans="1:8">
      <c r="A1425" s="505">
        <v>1424</v>
      </c>
      <c r="B1425" s="956"/>
      <c r="C1425" s="956"/>
      <c r="D1425" s="958"/>
      <c r="E1425" s="957"/>
      <c r="F1425" s="510">
        <v>1408</v>
      </c>
      <c r="H1425" s="523"/>
    </row>
    <row r="1426" spans="1:8">
      <c r="A1426" s="505">
        <v>1425</v>
      </c>
      <c r="B1426" s="956"/>
      <c r="C1426" s="956"/>
      <c r="D1426" s="958"/>
      <c r="E1426" s="957"/>
      <c r="F1426" s="510">
        <v>1409</v>
      </c>
      <c r="H1426" s="523"/>
    </row>
    <row r="1427" spans="1:8">
      <c r="A1427" s="505">
        <v>1426</v>
      </c>
      <c r="B1427" s="956"/>
      <c r="C1427" s="956"/>
      <c r="D1427" s="958"/>
      <c r="E1427" s="957"/>
      <c r="F1427" s="510">
        <v>1410</v>
      </c>
      <c r="H1427" s="523"/>
    </row>
    <row r="1428" spans="1:8">
      <c r="A1428" s="505">
        <v>1427</v>
      </c>
      <c r="B1428" s="956"/>
      <c r="C1428" s="956"/>
      <c r="D1428" s="958"/>
      <c r="E1428" s="957"/>
      <c r="F1428" s="510">
        <v>1411</v>
      </c>
      <c r="G1428" s="518"/>
      <c r="H1428" s="516"/>
    </row>
    <row r="1429" spans="1:8">
      <c r="A1429" s="505">
        <v>1428</v>
      </c>
      <c r="B1429" s="956"/>
      <c r="C1429" s="956"/>
      <c r="D1429" s="958"/>
      <c r="E1429" s="957"/>
      <c r="F1429" s="510">
        <v>1412</v>
      </c>
      <c r="G1429" s="518"/>
      <c r="H1429" s="516"/>
    </row>
    <row r="1430" spans="1:8">
      <c r="A1430" s="505">
        <v>1429</v>
      </c>
      <c r="B1430" s="956"/>
      <c r="C1430" s="956"/>
      <c r="D1430" s="958"/>
      <c r="E1430" s="957"/>
      <c r="F1430" s="510">
        <v>1413</v>
      </c>
      <c r="H1430" s="523"/>
    </row>
    <row r="1431" spans="1:8">
      <c r="A1431" s="505">
        <v>1430</v>
      </c>
      <c r="B1431" s="956"/>
      <c r="C1431" s="956"/>
      <c r="D1431" s="958"/>
      <c r="E1431" s="957"/>
      <c r="F1431" s="510">
        <v>1414</v>
      </c>
      <c r="H1431" s="523"/>
    </row>
    <row r="1432" spans="1:8">
      <c r="A1432" s="505">
        <v>1431</v>
      </c>
      <c r="B1432" s="956"/>
      <c r="C1432" s="956"/>
      <c r="D1432" s="958"/>
      <c r="E1432" s="957"/>
      <c r="F1432" s="510">
        <v>1415</v>
      </c>
      <c r="H1432" s="523"/>
    </row>
    <row r="1433" spans="1:8">
      <c r="A1433" s="505">
        <v>1432</v>
      </c>
      <c r="B1433" s="956"/>
      <c r="C1433" s="956"/>
      <c r="D1433" s="958"/>
      <c r="E1433" s="957"/>
      <c r="F1433" s="510">
        <v>1416</v>
      </c>
      <c r="H1433" s="523"/>
    </row>
    <row r="1434" spans="1:8">
      <c r="A1434" s="505">
        <v>1433</v>
      </c>
      <c r="B1434" s="956"/>
      <c r="C1434" s="956"/>
      <c r="D1434" s="958"/>
      <c r="E1434" s="957"/>
      <c r="F1434" s="510">
        <v>1417</v>
      </c>
      <c r="H1434" s="523"/>
    </row>
    <row r="1435" spans="1:8">
      <c r="A1435" s="505">
        <v>1434</v>
      </c>
      <c r="B1435" s="956"/>
      <c r="C1435" s="956"/>
      <c r="D1435" s="958"/>
      <c r="E1435" s="957"/>
      <c r="F1435" s="510">
        <v>1418</v>
      </c>
      <c r="H1435" s="523"/>
    </row>
    <row r="1436" spans="1:8">
      <c r="A1436" s="505">
        <v>1435</v>
      </c>
      <c r="B1436" s="956"/>
      <c r="C1436" s="956"/>
      <c r="D1436" s="958"/>
      <c r="E1436" s="957"/>
      <c r="F1436" s="510">
        <v>1419</v>
      </c>
      <c r="H1436" s="523"/>
    </row>
    <row r="1437" spans="1:8">
      <c r="A1437" s="505">
        <v>1436</v>
      </c>
      <c r="B1437" s="956"/>
      <c r="C1437" s="956"/>
      <c r="D1437" s="958"/>
      <c r="E1437" s="957"/>
      <c r="F1437" s="510">
        <v>1420</v>
      </c>
      <c r="H1437" s="523"/>
    </row>
    <row r="1438" spans="1:8">
      <c r="A1438" s="505">
        <v>1437</v>
      </c>
      <c r="B1438" s="956"/>
      <c r="C1438" s="956"/>
      <c r="D1438" s="958"/>
      <c r="E1438" s="957"/>
      <c r="F1438" s="510">
        <v>1421</v>
      </c>
      <c r="H1438" s="523"/>
    </row>
    <row r="1439" spans="1:8">
      <c r="A1439" s="505">
        <v>1438</v>
      </c>
      <c r="B1439" s="956"/>
      <c r="C1439" s="956"/>
      <c r="D1439" s="958"/>
      <c r="E1439" s="957"/>
      <c r="F1439" s="510">
        <v>1422</v>
      </c>
      <c r="H1439" s="523"/>
    </row>
    <row r="1440" spans="1:8">
      <c r="A1440" s="505">
        <v>1439</v>
      </c>
      <c r="B1440" s="956"/>
      <c r="C1440" s="956"/>
      <c r="D1440" s="958"/>
      <c r="E1440" s="957"/>
      <c r="F1440" s="510">
        <v>1423</v>
      </c>
      <c r="H1440" s="523"/>
    </row>
    <row r="1441" spans="1:8">
      <c r="A1441" s="505">
        <v>1440</v>
      </c>
      <c r="B1441" s="956"/>
      <c r="C1441" s="956"/>
      <c r="D1441" s="958"/>
      <c r="E1441" s="957"/>
      <c r="F1441" s="510">
        <v>1424</v>
      </c>
      <c r="H1441" s="523"/>
    </row>
    <row r="1442" spans="1:8">
      <c r="A1442" s="505">
        <v>1441</v>
      </c>
      <c r="B1442" s="956"/>
      <c r="C1442" s="956"/>
      <c r="D1442" s="958"/>
      <c r="E1442" s="957"/>
      <c r="F1442" s="510">
        <v>1425</v>
      </c>
      <c r="H1442" s="523"/>
    </row>
    <row r="1443" spans="1:8">
      <c r="A1443" s="505">
        <v>1442</v>
      </c>
      <c r="B1443" s="956"/>
      <c r="C1443" s="956"/>
      <c r="D1443" s="958"/>
      <c r="E1443" s="957"/>
      <c r="F1443" s="517">
        <v>1426</v>
      </c>
      <c r="H1443" s="523"/>
    </row>
    <row r="1444" spans="1:8">
      <c r="A1444" s="505">
        <v>1443</v>
      </c>
      <c r="B1444" s="956"/>
      <c r="C1444" s="956"/>
      <c r="D1444" s="958"/>
      <c r="E1444" s="957"/>
      <c r="F1444" s="517">
        <v>1427</v>
      </c>
      <c r="H1444" s="523"/>
    </row>
    <row r="1445" spans="1:8">
      <c r="A1445" s="505">
        <v>1444</v>
      </c>
      <c r="B1445" s="956"/>
      <c r="C1445" s="956"/>
      <c r="D1445" s="958"/>
      <c r="E1445" s="957"/>
      <c r="F1445" s="510">
        <v>1428</v>
      </c>
      <c r="H1445" s="523"/>
    </row>
    <row r="1446" spans="1:8">
      <c r="A1446" s="505">
        <v>1445</v>
      </c>
      <c r="B1446" s="956"/>
      <c r="C1446" s="956"/>
      <c r="D1446" s="958"/>
      <c r="E1446" s="957"/>
      <c r="F1446" s="510">
        <v>1429</v>
      </c>
      <c r="H1446" s="523"/>
    </row>
    <row r="1447" spans="1:8">
      <c r="A1447" s="505">
        <v>1446</v>
      </c>
      <c r="B1447" s="956"/>
      <c r="C1447" s="956"/>
      <c r="D1447" s="958"/>
      <c r="E1447" s="957"/>
      <c r="F1447" s="510">
        <v>1430</v>
      </c>
      <c r="H1447" s="523"/>
    </row>
    <row r="1448" spans="1:8">
      <c r="A1448" s="505">
        <v>1447</v>
      </c>
      <c r="B1448" s="956"/>
      <c r="C1448" s="956"/>
      <c r="D1448" s="958"/>
      <c r="E1448" s="957"/>
      <c r="F1448" s="510">
        <v>1431</v>
      </c>
      <c r="H1448" s="523"/>
    </row>
    <row r="1449" spans="1:8">
      <c r="A1449" s="505">
        <v>1448</v>
      </c>
      <c r="B1449" s="956"/>
      <c r="C1449" s="956"/>
      <c r="D1449" s="958"/>
      <c r="E1449" s="957"/>
      <c r="F1449" s="510">
        <v>1432</v>
      </c>
      <c r="H1449" s="523"/>
    </row>
    <row r="1450" spans="1:8">
      <c r="A1450" s="505">
        <v>1449</v>
      </c>
      <c r="B1450" s="956"/>
      <c r="C1450" s="956"/>
      <c r="D1450" s="958"/>
      <c r="E1450" s="957"/>
      <c r="F1450" s="510">
        <v>1433</v>
      </c>
      <c r="H1450" s="523"/>
    </row>
    <row r="1451" spans="1:8">
      <c r="A1451" s="505">
        <v>1450</v>
      </c>
      <c r="B1451" s="956"/>
      <c r="C1451" s="956"/>
      <c r="D1451" s="958"/>
      <c r="E1451" s="957"/>
      <c r="F1451" s="510">
        <v>1434</v>
      </c>
      <c r="H1451" s="523"/>
    </row>
    <row r="1452" spans="1:8">
      <c r="A1452" s="505">
        <v>1451</v>
      </c>
      <c r="B1452" s="956"/>
      <c r="C1452" s="956"/>
      <c r="D1452" s="958"/>
      <c r="E1452" s="957"/>
      <c r="F1452" s="510">
        <v>1435</v>
      </c>
      <c r="H1452" s="523"/>
    </row>
    <row r="1453" spans="1:8">
      <c r="A1453" s="505">
        <v>1452</v>
      </c>
      <c r="B1453" s="956"/>
      <c r="C1453" s="956"/>
      <c r="D1453" s="958"/>
      <c r="E1453" s="957"/>
      <c r="F1453" s="510">
        <v>1436</v>
      </c>
      <c r="H1453" s="523"/>
    </row>
    <row r="1454" spans="1:8">
      <c r="A1454" s="505">
        <v>1453</v>
      </c>
      <c r="B1454" s="956"/>
      <c r="C1454" s="956"/>
      <c r="D1454" s="958"/>
      <c r="E1454" s="957"/>
      <c r="F1454" s="510">
        <v>1437</v>
      </c>
      <c r="H1454" s="523"/>
    </row>
    <row r="1455" spans="1:8">
      <c r="A1455" s="505">
        <v>1454</v>
      </c>
      <c r="B1455" s="956"/>
      <c r="C1455" s="956"/>
      <c r="D1455" s="958"/>
      <c r="E1455" s="957"/>
      <c r="F1455" s="510">
        <v>1438</v>
      </c>
      <c r="H1455" s="523"/>
    </row>
    <row r="1456" spans="1:8">
      <c r="A1456" s="505">
        <v>1455</v>
      </c>
      <c r="B1456" s="956"/>
      <c r="C1456" s="956"/>
      <c r="D1456" s="958"/>
      <c r="E1456" s="957"/>
      <c r="F1456" s="510">
        <v>1439</v>
      </c>
      <c r="H1456" s="523"/>
    </row>
    <row r="1457" spans="1:8">
      <c r="A1457" s="505">
        <v>1456</v>
      </c>
      <c r="B1457" s="956"/>
      <c r="C1457" s="956"/>
      <c r="D1457" s="958"/>
      <c r="E1457" s="957"/>
      <c r="F1457" s="510">
        <v>1440</v>
      </c>
      <c r="H1457" s="523"/>
    </row>
    <row r="1458" spans="1:8">
      <c r="A1458" s="505">
        <v>1457</v>
      </c>
      <c r="B1458" s="956"/>
      <c r="C1458" s="956"/>
      <c r="D1458" s="958"/>
      <c r="E1458" s="957"/>
      <c r="F1458" s="510">
        <v>1441</v>
      </c>
      <c r="H1458" s="523"/>
    </row>
    <row r="1459" spans="1:8">
      <c r="A1459" s="505">
        <v>1458</v>
      </c>
      <c r="B1459" s="956"/>
      <c r="C1459" s="956"/>
      <c r="D1459" s="958"/>
      <c r="E1459" s="957"/>
      <c r="F1459" s="510">
        <v>1442</v>
      </c>
      <c r="H1459" s="523"/>
    </row>
    <row r="1460" spans="1:8">
      <c r="A1460" s="505">
        <v>1459</v>
      </c>
      <c r="B1460" s="956"/>
      <c r="C1460" s="956"/>
      <c r="D1460" s="958"/>
      <c r="E1460" s="957"/>
      <c r="F1460" s="510">
        <v>1443</v>
      </c>
      <c r="H1460" s="523"/>
    </row>
    <row r="1461" spans="1:8">
      <c r="A1461" s="505">
        <v>1460</v>
      </c>
      <c r="B1461" s="956"/>
      <c r="C1461" s="956"/>
      <c r="D1461" s="958"/>
      <c r="E1461" s="957"/>
      <c r="F1461" s="510">
        <v>1444</v>
      </c>
      <c r="H1461" s="523"/>
    </row>
    <row r="1462" spans="1:8">
      <c r="A1462" s="505">
        <v>1461</v>
      </c>
      <c r="B1462" s="956"/>
      <c r="C1462" s="956"/>
      <c r="D1462" s="958"/>
      <c r="E1462" s="957"/>
      <c r="F1462" s="510">
        <v>1445</v>
      </c>
      <c r="G1462" s="518"/>
      <c r="H1462" s="516"/>
    </row>
    <row r="1463" spans="1:8">
      <c r="A1463" s="505">
        <v>1462</v>
      </c>
      <c r="B1463" s="956"/>
      <c r="C1463" s="956"/>
      <c r="D1463" s="958"/>
      <c r="E1463" s="957"/>
      <c r="F1463" s="510">
        <v>1446</v>
      </c>
      <c r="G1463" s="518"/>
      <c r="H1463" s="516"/>
    </row>
    <row r="1464" spans="1:8">
      <c r="A1464" s="505">
        <v>1463</v>
      </c>
      <c r="B1464" s="956"/>
      <c r="C1464" s="956"/>
      <c r="D1464" s="958"/>
      <c r="E1464" s="957"/>
      <c r="F1464" s="510">
        <v>1447</v>
      </c>
      <c r="H1464" s="523"/>
    </row>
    <row r="1465" spans="1:8">
      <c r="A1465" s="505">
        <v>1464</v>
      </c>
      <c r="B1465" s="956"/>
      <c r="C1465" s="956"/>
      <c r="D1465" s="958"/>
      <c r="E1465" s="957"/>
      <c r="F1465" s="510">
        <v>1448</v>
      </c>
      <c r="H1465" s="523"/>
    </row>
    <row r="1466" spans="1:8">
      <c r="A1466" s="505">
        <v>1465</v>
      </c>
      <c r="B1466" s="956"/>
      <c r="C1466" s="956"/>
      <c r="D1466" s="958"/>
      <c r="E1466" s="957"/>
      <c r="F1466" s="510">
        <v>1449</v>
      </c>
      <c r="H1466" s="523"/>
    </row>
    <row r="1467" spans="1:8">
      <c r="A1467" s="505">
        <v>1466</v>
      </c>
      <c r="B1467" s="956"/>
      <c r="C1467" s="956"/>
      <c r="D1467" s="958"/>
      <c r="E1467" s="957"/>
      <c r="F1467" s="510">
        <v>1450</v>
      </c>
      <c r="H1467" s="523"/>
    </row>
    <row r="1468" spans="1:8">
      <c r="A1468" s="505">
        <v>1467</v>
      </c>
      <c r="B1468" s="956"/>
      <c r="C1468" s="956"/>
      <c r="D1468" s="958"/>
      <c r="E1468" s="957"/>
      <c r="F1468" s="510">
        <v>1451</v>
      </c>
      <c r="H1468" s="523"/>
    </row>
    <row r="1469" spans="1:8">
      <c r="A1469" s="505">
        <v>1468</v>
      </c>
      <c r="B1469" s="956"/>
      <c r="C1469" s="956"/>
      <c r="D1469" s="958"/>
      <c r="E1469" s="957"/>
      <c r="F1469" s="510">
        <v>1452</v>
      </c>
      <c r="H1469" s="523"/>
    </row>
    <row r="1470" spans="1:8">
      <c r="A1470" s="505">
        <v>1469</v>
      </c>
      <c r="B1470" s="956"/>
      <c r="C1470" s="956"/>
      <c r="D1470" s="958"/>
      <c r="E1470" s="957"/>
      <c r="F1470" s="510">
        <v>1453</v>
      </c>
      <c r="H1470" s="523"/>
    </row>
    <row r="1471" spans="1:8">
      <c r="A1471" s="505">
        <v>1470</v>
      </c>
      <c r="B1471" s="956"/>
      <c r="C1471" s="956"/>
      <c r="D1471" s="958"/>
      <c r="E1471" s="957"/>
      <c r="F1471" s="510">
        <v>1454</v>
      </c>
      <c r="H1471" s="523"/>
    </row>
    <row r="1472" spans="1:8">
      <c r="A1472" s="505">
        <v>1471</v>
      </c>
      <c r="B1472" s="956"/>
      <c r="C1472" s="956"/>
      <c r="D1472" s="958"/>
      <c r="E1472" s="957"/>
      <c r="F1472" s="510">
        <v>1455</v>
      </c>
      <c r="H1472" s="523"/>
    </row>
    <row r="1473" spans="1:8">
      <c r="A1473" s="505">
        <v>1472</v>
      </c>
      <c r="B1473" s="956"/>
      <c r="C1473" s="956"/>
      <c r="D1473" s="958"/>
      <c r="E1473" s="957"/>
      <c r="F1473" s="510">
        <v>1456</v>
      </c>
      <c r="H1473" s="523"/>
    </row>
    <row r="1474" spans="1:8">
      <c r="A1474" s="505">
        <v>1473</v>
      </c>
      <c r="B1474" s="956"/>
      <c r="C1474" s="956"/>
      <c r="D1474" s="958"/>
      <c r="E1474" s="957"/>
      <c r="F1474" s="510">
        <v>1457</v>
      </c>
      <c r="H1474" s="523"/>
    </row>
    <row r="1475" spans="1:8">
      <c r="A1475" s="505">
        <v>1474</v>
      </c>
      <c r="B1475" s="956"/>
      <c r="C1475" s="956"/>
      <c r="D1475" s="958"/>
      <c r="E1475" s="957"/>
      <c r="F1475" s="510">
        <v>1458</v>
      </c>
      <c r="H1475" s="523"/>
    </row>
    <row r="1476" spans="1:8">
      <c r="A1476" s="505">
        <v>1475</v>
      </c>
      <c r="B1476" s="956"/>
      <c r="C1476" s="956"/>
      <c r="D1476" s="958"/>
      <c r="E1476" s="957"/>
      <c r="F1476" s="510">
        <v>1459</v>
      </c>
      <c r="H1476" s="523"/>
    </row>
    <row r="1477" spans="1:8">
      <c r="A1477" s="505">
        <v>1476</v>
      </c>
      <c r="B1477" s="956"/>
      <c r="C1477" s="956"/>
      <c r="D1477" s="958"/>
      <c r="E1477" s="957"/>
      <c r="F1477" s="517">
        <v>1460</v>
      </c>
      <c r="H1477" s="523"/>
    </row>
    <row r="1478" spans="1:8">
      <c r="A1478" s="505">
        <v>1477</v>
      </c>
      <c r="B1478" s="956"/>
      <c r="C1478" s="956"/>
      <c r="D1478" s="958"/>
      <c r="E1478" s="957"/>
      <c r="F1478" s="517">
        <v>1461</v>
      </c>
      <c r="H1478" s="523"/>
    </row>
    <row r="1479" spans="1:8">
      <c r="A1479" s="505">
        <v>1478</v>
      </c>
      <c r="B1479" s="956"/>
      <c r="C1479" s="956"/>
      <c r="D1479" s="958"/>
      <c r="E1479" s="957"/>
      <c r="F1479" s="510">
        <v>1462</v>
      </c>
      <c r="H1479" s="523"/>
    </row>
    <row r="1480" spans="1:8">
      <c r="A1480" s="505">
        <v>1479</v>
      </c>
      <c r="B1480" s="956"/>
      <c r="C1480" s="956"/>
      <c r="D1480" s="958"/>
      <c r="E1480" s="957"/>
      <c r="F1480" s="510">
        <v>1463</v>
      </c>
      <c r="H1480" s="523"/>
    </row>
    <row r="1481" spans="1:8">
      <c r="A1481" s="505">
        <v>1480</v>
      </c>
      <c r="B1481" s="956"/>
      <c r="C1481" s="956"/>
      <c r="D1481" s="958"/>
      <c r="E1481" s="957"/>
      <c r="F1481" s="510">
        <v>1464</v>
      </c>
      <c r="H1481" s="523"/>
    </row>
    <row r="1482" spans="1:8">
      <c r="A1482" s="505">
        <v>1481</v>
      </c>
      <c r="B1482" s="956"/>
      <c r="C1482" s="956"/>
      <c r="D1482" s="958"/>
      <c r="E1482" s="957"/>
      <c r="F1482" s="510">
        <v>1465</v>
      </c>
      <c r="H1482" s="523"/>
    </row>
    <row r="1483" spans="1:8">
      <c r="A1483" s="505">
        <v>1482</v>
      </c>
      <c r="B1483" s="956"/>
      <c r="C1483" s="956"/>
      <c r="D1483" s="958"/>
      <c r="E1483" s="957"/>
      <c r="F1483" s="510">
        <v>1466</v>
      </c>
      <c r="H1483" s="523"/>
    </row>
    <row r="1484" spans="1:8">
      <c r="A1484" s="505">
        <v>1483</v>
      </c>
      <c r="B1484" s="956"/>
      <c r="C1484" s="956"/>
      <c r="D1484" s="958"/>
      <c r="E1484" s="957"/>
      <c r="F1484" s="510">
        <v>1467</v>
      </c>
      <c r="H1484" s="523"/>
    </row>
    <row r="1485" spans="1:8">
      <c r="A1485" s="505">
        <v>1484</v>
      </c>
      <c r="B1485" s="956"/>
      <c r="C1485" s="956"/>
      <c r="D1485" s="958"/>
      <c r="E1485" s="957"/>
      <c r="F1485" s="510">
        <v>1468</v>
      </c>
      <c r="H1485" s="523"/>
    </row>
    <row r="1486" spans="1:8">
      <c r="A1486" s="505">
        <v>1485</v>
      </c>
      <c r="B1486" s="956"/>
      <c r="C1486" s="956"/>
      <c r="D1486" s="958"/>
      <c r="E1486" s="957"/>
      <c r="F1486" s="510">
        <v>1469</v>
      </c>
      <c r="H1486" s="523"/>
    </row>
    <row r="1487" spans="1:8">
      <c r="A1487" s="505">
        <v>1486</v>
      </c>
      <c r="B1487" s="956"/>
      <c r="C1487" s="956"/>
      <c r="D1487" s="958"/>
      <c r="E1487" s="957"/>
      <c r="F1487" s="510">
        <v>1470</v>
      </c>
      <c r="H1487" s="523"/>
    </row>
    <row r="1488" spans="1:8">
      <c r="A1488" s="505">
        <v>1487</v>
      </c>
      <c r="B1488" s="956"/>
      <c r="C1488" s="956"/>
      <c r="D1488" s="958"/>
      <c r="E1488" s="957"/>
      <c r="F1488" s="510">
        <v>1471</v>
      </c>
      <c r="H1488" s="523"/>
    </row>
    <row r="1489" spans="1:8">
      <c r="A1489" s="505">
        <v>1488</v>
      </c>
      <c r="B1489" s="956"/>
      <c r="C1489" s="956"/>
      <c r="D1489" s="958"/>
      <c r="E1489" s="957"/>
      <c r="F1489" s="510">
        <v>1472</v>
      </c>
      <c r="H1489" s="523"/>
    </row>
    <row r="1490" spans="1:8">
      <c r="A1490" s="505">
        <v>1489</v>
      </c>
      <c r="B1490" s="956"/>
      <c r="C1490" s="956"/>
      <c r="D1490" s="958"/>
      <c r="E1490" s="957"/>
      <c r="F1490" s="510">
        <v>1473</v>
      </c>
      <c r="H1490" s="523"/>
    </row>
    <row r="1491" spans="1:8">
      <c r="A1491" s="505">
        <v>1490</v>
      </c>
      <c r="B1491" s="956"/>
      <c r="C1491" s="956"/>
      <c r="D1491" s="958"/>
      <c r="E1491" s="957"/>
      <c r="F1491" s="510">
        <v>1474</v>
      </c>
      <c r="H1491" s="523"/>
    </row>
    <row r="1492" spans="1:8">
      <c r="A1492" s="505">
        <v>1491</v>
      </c>
      <c r="B1492" s="956"/>
      <c r="C1492" s="956"/>
      <c r="D1492" s="958"/>
      <c r="E1492" s="957"/>
      <c r="F1492" s="510">
        <v>1475</v>
      </c>
      <c r="H1492" s="523"/>
    </row>
    <row r="1493" spans="1:8">
      <c r="A1493" s="505">
        <v>1492</v>
      </c>
      <c r="B1493" s="956"/>
      <c r="C1493" s="956"/>
      <c r="D1493" s="958"/>
      <c r="E1493" s="957"/>
      <c r="F1493" s="510">
        <v>1476</v>
      </c>
      <c r="H1493" s="523"/>
    </row>
    <row r="1494" spans="1:8">
      <c r="A1494" s="505">
        <v>1493</v>
      </c>
      <c r="B1494" s="956"/>
      <c r="C1494" s="956"/>
      <c r="D1494" s="958"/>
      <c r="E1494" s="957"/>
      <c r="F1494" s="510">
        <v>1477</v>
      </c>
      <c r="H1494" s="523"/>
    </row>
    <row r="1495" spans="1:8">
      <c r="A1495" s="505">
        <v>1494</v>
      </c>
      <c r="B1495" s="956"/>
      <c r="C1495" s="956"/>
      <c r="D1495" s="958"/>
      <c r="E1495" s="957"/>
      <c r="F1495" s="510">
        <v>1478</v>
      </c>
      <c r="H1495" s="523"/>
    </row>
    <row r="1496" spans="1:8">
      <c r="A1496" s="505">
        <v>1495</v>
      </c>
      <c r="B1496" s="956"/>
      <c r="C1496" s="956"/>
      <c r="D1496" s="958"/>
      <c r="E1496" s="957"/>
      <c r="F1496" s="510">
        <v>1479</v>
      </c>
      <c r="H1496" s="523"/>
    </row>
    <row r="1497" spans="1:8">
      <c r="A1497" s="505">
        <v>1496</v>
      </c>
      <c r="B1497" s="956"/>
      <c r="C1497" s="956"/>
      <c r="D1497" s="958"/>
      <c r="E1497" s="957"/>
      <c r="F1497" s="510">
        <v>1480</v>
      </c>
      <c r="H1497" s="523"/>
    </row>
    <row r="1498" spans="1:8">
      <c r="A1498" s="505">
        <v>1497</v>
      </c>
      <c r="B1498" s="956"/>
      <c r="C1498" s="956"/>
      <c r="D1498" s="958"/>
      <c r="E1498" s="957"/>
      <c r="F1498" s="510">
        <v>1481</v>
      </c>
      <c r="H1498" s="523"/>
    </row>
    <row r="1499" spans="1:8">
      <c r="A1499" s="505">
        <v>1498</v>
      </c>
      <c r="B1499" s="956"/>
      <c r="C1499" s="956"/>
      <c r="D1499" s="958"/>
      <c r="E1499" s="957"/>
      <c r="F1499" s="510">
        <v>1482</v>
      </c>
      <c r="H1499" s="523"/>
    </row>
    <row r="1500" spans="1:8">
      <c r="A1500" s="505">
        <v>1499</v>
      </c>
      <c r="B1500" s="956"/>
      <c r="C1500" s="956"/>
      <c r="D1500" s="958"/>
      <c r="E1500" s="957"/>
      <c r="F1500" s="510">
        <v>1483</v>
      </c>
      <c r="H1500" s="523"/>
    </row>
    <row r="1501" spans="1:8">
      <c r="A1501" s="505">
        <v>1500</v>
      </c>
      <c r="B1501" s="956"/>
      <c r="C1501" s="956"/>
      <c r="D1501" s="958"/>
      <c r="E1501" s="957"/>
      <c r="F1501" s="510">
        <v>1484</v>
      </c>
      <c r="H1501" s="523"/>
    </row>
    <row r="1502" spans="1:8">
      <c r="A1502" s="505">
        <v>1501</v>
      </c>
      <c r="B1502" s="956"/>
      <c r="C1502" s="956"/>
      <c r="D1502" s="958"/>
      <c r="E1502" s="957"/>
      <c r="F1502" s="510">
        <v>1485</v>
      </c>
      <c r="H1502" s="523"/>
    </row>
    <row r="1503" spans="1:8">
      <c r="A1503" s="505">
        <v>1502</v>
      </c>
      <c r="B1503" s="956"/>
      <c r="C1503" s="956"/>
      <c r="D1503" s="958"/>
      <c r="E1503" s="957"/>
      <c r="F1503" s="510">
        <v>1486</v>
      </c>
      <c r="H1503" s="523"/>
    </row>
    <row r="1504" spans="1:8">
      <c r="A1504" s="505">
        <v>1503</v>
      </c>
      <c r="B1504" s="956"/>
      <c r="C1504" s="956"/>
      <c r="D1504" s="958"/>
      <c r="E1504" s="957"/>
      <c r="F1504" s="510">
        <v>1487</v>
      </c>
      <c r="H1504" s="523"/>
    </row>
    <row r="1505" spans="1:8">
      <c r="A1505" s="505">
        <v>1504</v>
      </c>
      <c r="B1505" s="956"/>
      <c r="C1505" s="956"/>
      <c r="D1505" s="958"/>
      <c r="E1505" s="957"/>
      <c r="F1505" s="510">
        <v>1488</v>
      </c>
      <c r="H1505" s="523"/>
    </row>
    <row r="1506" spans="1:8">
      <c r="A1506" s="505">
        <v>1505</v>
      </c>
      <c r="B1506" s="956"/>
      <c r="C1506" s="956"/>
      <c r="D1506" s="958"/>
      <c r="E1506" s="957"/>
      <c r="F1506" s="510">
        <v>1489</v>
      </c>
      <c r="H1506" s="523"/>
    </row>
    <row r="1507" spans="1:8">
      <c r="A1507" s="505">
        <v>1506</v>
      </c>
      <c r="B1507" s="956"/>
      <c r="C1507" s="956"/>
      <c r="D1507" s="958"/>
      <c r="E1507" s="957"/>
      <c r="F1507" s="510">
        <v>1490</v>
      </c>
      <c r="H1507" s="523"/>
    </row>
    <row r="1508" spans="1:8">
      <c r="A1508" s="505">
        <v>1507</v>
      </c>
      <c r="B1508" s="956"/>
      <c r="C1508" s="956"/>
      <c r="D1508" s="958"/>
      <c r="E1508" s="957"/>
      <c r="F1508" s="510">
        <v>1491</v>
      </c>
      <c r="H1508" s="523"/>
    </row>
    <row r="1509" spans="1:8">
      <c r="A1509" s="505">
        <v>1508</v>
      </c>
      <c r="B1509" s="956"/>
      <c r="C1509" s="956"/>
      <c r="D1509" s="958"/>
      <c r="E1509" s="957"/>
      <c r="F1509" s="510">
        <v>1492</v>
      </c>
      <c r="H1509" s="523"/>
    </row>
    <row r="1510" spans="1:8">
      <c r="A1510" s="505">
        <v>1509</v>
      </c>
      <c r="B1510" s="956"/>
      <c r="C1510" s="956"/>
      <c r="D1510" s="958"/>
      <c r="E1510" s="957"/>
      <c r="F1510" s="510">
        <v>1493</v>
      </c>
      <c r="H1510" s="523"/>
    </row>
    <row r="1511" spans="1:8">
      <c r="A1511" s="505">
        <v>1510</v>
      </c>
      <c r="B1511" s="956"/>
      <c r="C1511" s="956"/>
      <c r="D1511" s="958"/>
      <c r="E1511" s="957"/>
      <c r="F1511" s="510">
        <v>1494</v>
      </c>
      <c r="H1511" s="523"/>
    </row>
    <row r="1512" spans="1:8">
      <c r="A1512" s="505">
        <v>1511</v>
      </c>
      <c r="B1512" s="956"/>
      <c r="C1512" s="956"/>
      <c r="D1512" s="958"/>
      <c r="E1512" s="957"/>
      <c r="F1512" s="510">
        <v>1495</v>
      </c>
      <c r="H1512" s="523"/>
    </row>
    <row r="1513" spans="1:8">
      <c r="A1513" s="505">
        <v>1512</v>
      </c>
      <c r="B1513" s="956"/>
      <c r="C1513" s="956"/>
      <c r="D1513" s="958"/>
      <c r="E1513" s="957"/>
      <c r="F1513" s="510">
        <v>1496</v>
      </c>
      <c r="H1513" s="523"/>
    </row>
    <row r="1514" spans="1:8">
      <c r="A1514" s="505">
        <v>1513</v>
      </c>
      <c r="B1514" s="956"/>
      <c r="C1514" s="956"/>
      <c r="D1514" s="958"/>
      <c r="E1514" s="957"/>
      <c r="F1514" s="510">
        <v>1497</v>
      </c>
      <c r="H1514" s="523"/>
    </row>
    <row r="1515" spans="1:8">
      <c r="A1515" s="505">
        <v>1514</v>
      </c>
      <c r="B1515" s="956"/>
      <c r="C1515" s="956"/>
      <c r="D1515" s="958"/>
      <c r="E1515" s="957"/>
      <c r="F1515" s="510">
        <v>1498</v>
      </c>
      <c r="H1515" s="523"/>
    </row>
    <row r="1516" spans="1:8">
      <c r="A1516" s="505">
        <v>1515</v>
      </c>
      <c r="B1516" s="956"/>
      <c r="C1516" s="956"/>
      <c r="D1516" s="958"/>
      <c r="E1516" s="957"/>
      <c r="F1516" s="510">
        <v>1499</v>
      </c>
      <c r="G1516" s="518"/>
      <c r="H1516" s="516"/>
    </row>
    <row r="1517" spans="1:8">
      <c r="A1517" s="505">
        <v>1516</v>
      </c>
      <c r="B1517" s="956"/>
      <c r="C1517" s="956"/>
      <c r="D1517" s="958"/>
      <c r="E1517" s="957"/>
      <c r="F1517" s="510">
        <v>1500</v>
      </c>
      <c r="G1517" s="518"/>
      <c r="H1517" s="516"/>
    </row>
    <row r="1518" spans="1:8">
      <c r="A1518" s="505">
        <v>1517</v>
      </c>
      <c r="B1518" s="956"/>
      <c r="C1518" s="956"/>
      <c r="D1518" s="958"/>
      <c r="E1518" s="957"/>
      <c r="F1518" s="510">
        <v>1501</v>
      </c>
      <c r="H1518" s="523"/>
    </row>
    <row r="1519" spans="1:8">
      <c r="A1519" s="505">
        <v>1518</v>
      </c>
      <c r="B1519" s="956"/>
      <c r="C1519" s="956"/>
      <c r="D1519" s="958"/>
      <c r="E1519" s="957"/>
      <c r="F1519" s="510">
        <v>1502</v>
      </c>
      <c r="H1519" s="523"/>
    </row>
    <row r="1520" spans="1:8">
      <c r="A1520" s="505">
        <v>1519</v>
      </c>
      <c r="B1520" s="956"/>
      <c r="C1520" s="956"/>
      <c r="D1520" s="958"/>
      <c r="E1520" s="957"/>
      <c r="F1520" s="510">
        <v>1503</v>
      </c>
      <c r="H1520" s="523"/>
    </row>
    <row r="1521" spans="1:8">
      <c r="A1521" s="505">
        <v>1520</v>
      </c>
      <c r="B1521" s="956"/>
      <c r="C1521" s="956"/>
      <c r="D1521" s="958"/>
      <c r="E1521" s="957"/>
      <c r="F1521" s="510">
        <v>1504</v>
      </c>
      <c r="H1521" s="523"/>
    </row>
    <row r="1522" spans="1:8">
      <c r="A1522" s="505">
        <v>1521</v>
      </c>
      <c r="B1522" s="956"/>
      <c r="C1522" s="956"/>
      <c r="D1522" s="958"/>
      <c r="E1522" s="957"/>
      <c r="F1522" s="510">
        <v>1505</v>
      </c>
      <c r="H1522" s="523"/>
    </row>
    <row r="1523" spans="1:8">
      <c r="A1523" s="505">
        <v>1522</v>
      </c>
      <c r="B1523" s="956"/>
      <c r="C1523" s="956"/>
      <c r="D1523" s="958"/>
      <c r="E1523" s="957"/>
      <c r="F1523" s="510">
        <v>1506</v>
      </c>
      <c r="H1523" s="523"/>
    </row>
    <row r="1524" spans="1:8">
      <c r="A1524" s="505">
        <v>1523</v>
      </c>
      <c r="B1524" s="956"/>
      <c r="C1524" s="956"/>
      <c r="D1524" s="958"/>
      <c r="E1524" s="957"/>
      <c r="F1524" s="510">
        <v>1507</v>
      </c>
      <c r="H1524" s="523"/>
    </row>
    <row r="1525" spans="1:8">
      <c r="A1525" s="505">
        <v>1524</v>
      </c>
      <c r="B1525" s="956"/>
      <c r="C1525" s="956"/>
      <c r="D1525" s="958"/>
      <c r="E1525" s="957"/>
      <c r="F1525" s="510">
        <v>1508</v>
      </c>
      <c r="H1525" s="523"/>
    </row>
    <row r="1526" spans="1:8">
      <c r="A1526" s="505">
        <v>1525</v>
      </c>
      <c r="B1526" s="956"/>
      <c r="C1526" s="956"/>
      <c r="D1526" s="958"/>
      <c r="E1526" s="957"/>
      <c r="F1526" s="510">
        <v>1509</v>
      </c>
      <c r="H1526" s="523"/>
    </row>
    <row r="1527" spans="1:8">
      <c r="A1527" s="505">
        <v>1526</v>
      </c>
      <c r="B1527" s="956"/>
      <c r="C1527" s="956"/>
      <c r="D1527" s="958"/>
      <c r="E1527" s="957"/>
      <c r="F1527" s="510">
        <v>1510</v>
      </c>
      <c r="H1527" s="523"/>
    </row>
    <row r="1528" spans="1:8">
      <c r="A1528" s="505">
        <v>1527</v>
      </c>
      <c r="B1528" s="956"/>
      <c r="C1528" s="956"/>
      <c r="D1528" s="958"/>
      <c r="E1528" s="957"/>
      <c r="F1528" s="510">
        <v>1511</v>
      </c>
      <c r="H1528" s="523"/>
    </row>
    <row r="1529" spans="1:8">
      <c r="A1529" s="505">
        <v>1528</v>
      </c>
      <c r="B1529" s="956"/>
      <c r="C1529" s="956"/>
      <c r="D1529" s="958"/>
      <c r="E1529" s="957"/>
      <c r="F1529" s="510">
        <v>1512</v>
      </c>
      <c r="H1529" s="523"/>
    </row>
    <row r="1530" spans="1:8">
      <c r="A1530" s="505">
        <v>1529</v>
      </c>
      <c r="B1530" s="956"/>
      <c r="C1530" s="956"/>
      <c r="D1530" s="958"/>
      <c r="E1530" s="957"/>
      <c r="F1530" s="510">
        <v>1513</v>
      </c>
      <c r="H1530" s="523"/>
    </row>
    <row r="1531" spans="1:8">
      <c r="A1531" s="505">
        <v>1530</v>
      </c>
      <c r="B1531" s="956"/>
      <c r="C1531" s="956"/>
      <c r="D1531" s="958"/>
      <c r="E1531" s="957"/>
      <c r="F1531" s="517">
        <v>1514</v>
      </c>
      <c r="H1531" s="523"/>
    </row>
    <row r="1532" spans="1:8">
      <c r="A1532" s="505">
        <v>1531</v>
      </c>
      <c r="B1532" s="956"/>
      <c r="C1532" s="956"/>
      <c r="D1532" s="958"/>
      <c r="E1532" s="957"/>
      <c r="F1532" s="517">
        <v>1515</v>
      </c>
      <c r="H1532" s="523"/>
    </row>
    <row r="1533" spans="1:8">
      <c r="A1533" s="505">
        <v>1532</v>
      </c>
      <c r="B1533" s="956"/>
      <c r="C1533" s="956"/>
      <c r="D1533" s="958"/>
      <c r="E1533" s="957"/>
      <c r="F1533" s="510">
        <v>1516</v>
      </c>
      <c r="H1533" s="523"/>
    </row>
    <row r="1534" spans="1:8">
      <c r="A1534" s="505">
        <v>1533</v>
      </c>
      <c r="B1534" s="956"/>
      <c r="C1534" s="956"/>
      <c r="D1534" s="958"/>
      <c r="E1534" s="957"/>
      <c r="F1534" s="510">
        <v>1517</v>
      </c>
      <c r="H1534" s="523"/>
    </row>
    <row r="1535" spans="1:8">
      <c r="A1535" s="505">
        <v>1534</v>
      </c>
      <c r="B1535" s="956"/>
      <c r="C1535" s="956"/>
      <c r="D1535" s="958"/>
      <c r="E1535" s="957"/>
      <c r="F1535" s="510">
        <v>1518</v>
      </c>
      <c r="H1535" s="523"/>
    </row>
    <row r="1536" spans="1:8">
      <c r="A1536" s="505">
        <v>1535</v>
      </c>
      <c r="B1536" s="956"/>
      <c r="C1536" s="956"/>
      <c r="D1536" s="958"/>
      <c r="E1536" s="957"/>
      <c r="F1536" s="510">
        <v>1519</v>
      </c>
      <c r="H1536" s="523"/>
    </row>
    <row r="1537" spans="1:8">
      <c r="A1537" s="505">
        <v>1536</v>
      </c>
      <c r="B1537" s="956"/>
      <c r="C1537" s="956"/>
      <c r="D1537" s="958"/>
      <c r="E1537" s="957"/>
      <c r="F1537" s="510">
        <v>1520</v>
      </c>
      <c r="H1537" s="523"/>
    </row>
    <row r="1538" spans="1:8">
      <c r="A1538" s="505">
        <v>1537</v>
      </c>
      <c r="B1538" s="956"/>
      <c r="C1538" s="956"/>
      <c r="D1538" s="958"/>
      <c r="E1538" s="957"/>
      <c r="F1538" s="510">
        <v>1521</v>
      </c>
      <c r="H1538" s="523"/>
    </row>
    <row r="1539" spans="1:8">
      <c r="A1539" s="505">
        <v>1538</v>
      </c>
      <c r="B1539" s="956"/>
      <c r="C1539" s="956"/>
      <c r="D1539" s="958"/>
      <c r="E1539" s="957"/>
      <c r="F1539" s="510">
        <v>1522</v>
      </c>
      <c r="H1539" s="523"/>
    </row>
    <row r="1540" spans="1:8">
      <c r="A1540" s="505">
        <v>1539</v>
      </c>
      <c r="B1540" s="956"/>
      <c r="C1540" s="956"/>
      <c r="D1540" s="958"/>
      <c r="E1540" s="957"/>
      <c r="F1540" s="510">
        <v>1523</v>
      </c>
      <c r="H1540" s="523"/>
    </row>
    <row r="1541" spans="1:8">
      <c r="A1541" s="505">
        <v>1540</v>
      </c>
      <c r="B1541" s="956"/>
      <c r="C1541" s="956"/>
      <c r="D1541" s="958"/>
      <c r="E1541" s="957"/>
      <c r="F1541" s="510">
        <v>1524</v>
      </c>
      <c r="H1541" s="523"/>
    </row>
    <row r="1542" spans="1:8">
      <c r="A1542" s="505">
        <v>1541</v>
      </c>
      <c r="B1542" s="956"/>
      <c r="C1542" s="956"/>
      <c r="D1542" s="958"/>
      <c r="E1542" s="957"/>
      <c r="F1542" s="510">
        <v>1525</v>
      </c>
      <c r="H1542" s="523"/>
    </row>
    <row r="1543" spans="1:8">
      <c r="A1543" s="505">
        <v>1542</v>
      </c>
      <c r="B1543" s="956"/>
      <c r="C1543" s="956"/>
      <c r="D1543" s="958"/>
      <c r="E1543" s="957"/>
      <c r="F1543" s="510">
        <v>1526</v>
      </c>
      <c r="H1543" s="523"/>
    </row>
    <row r="1544" spans="1:8">
      <c r="A1544" s="505">
        <v>1543</v>
      </c>
      <c r="B1544" s="956"/>
      <c r="C1544" s="956"/>
      <c r="D1544" s="958"/>
      <c r="E1544" s="957"/>
      <c r="F1544" s="510">
        <v>1527</v>
      </c>
      <c r="H1544" s="523"/>
    </row>
    <row r="1545" spans="1:8">
      <c r="A1545" s="505">
        <v>1544</v>
      </c>
      <c r="B1545" s="956"/>
      <c r="C1545" s="956"/>
      <c r="D1545" s="958"/>
      <c r="E1545" s="957"/>
      <c r="F1545" s="510">
        <v>1528</v>
      </c>
      <c r="H1545" s="523"/>
    </row>
    <row r="1546" spans="1:8">
      <c r="A1546" s="505">
        <v>1545</v>
      </c>
      <c r="B1546" s="956"/>
      <c r="C1546" s="956"/>
      <c r="D1546" s="958"/>
      <c r="E1546" s="957"/>
      <c r="F1546" s="510">
        <v>1529</v>
      </c>
      <c r="H1546" s="523"/>
    </row>
    <row r="1547" spans="1:8">
      <c r="A1547" s="505">
        <v>1546</v>
      </c>
      <c r="B1547" s="956"/>
      <c r="C1547" s="956"/>
      <c r="D1547" s="958"/>
      <c r="E1547" s="957"/>
      <c r="F1547" s="510">
        <v>1530</v>
      </c>
      <c r="H1547" s="523"/>
    </row>
    <row r="1548" spans="1:8">
      <c r="A1548" s="505">
        <v>1547</v>
      </c>
      <c r="B1548" s="956"/>
      <c r="C1548" s="956"/>
      <c r="D1548" s="958"/>
      <c r="E1548" s="957"/>
      <c r="F1548" s="510">
        <v>1531</v>
      </c>
      <c r="H1548" s="523"/>
    </row>
    <row r="1549" spans="1:8">
      <c r="A1549" s="505">
        <v>1548</v>
      </c>
      <c r="B1549" s="956"/>
      <c r="C1549" s="956"/>
      <c r="D1549" s="958"/>
      <c r="E1549" s="957"/>
      <c r="F1549" s="510">
        <v>1532</v>
      </c>
      <c r="H1549" s="523"/>
    </row>
    <row r="1550" spans="1:8">
      <c r="A1550" s="505">
        <v>1549</v>
      </c>
      <c r="B1550" s="956"/>
      <c r="C1550" s="956"/>
      <c r="D1550" s="958"/>
      <c r="E1550" s="957"/>
      <c r="F1550" s="510">
        <v>1533</v>
      </c>
      <c r="H1550" s="523"/>
    </row>
    <row r="1551" spans="1:8">
      <c r="A1551" s="505">
        <v>1550</v>
      </c>
      <c r="B1551" s="956"/>
      <c r="C1551" s="956"/>
      <c r="D1551" s="958"/>
      <c r="E1551" s="957"/>
      <c r="F1551" s="510">
        <v>1534</v>
      </c>
      <c r="H1551" s="523"/>
    </row>
    <row r="1552" spans="1:8">
      <c r="A1552" s="505">
        <v>1551</v>
      </c>
      <c r="B1552" s="956"/>
      <c r="C1552" s="956"/>
      <c r="D1552" s="958"/>
      <c r="E1552" s="957"/>
      <c r="F1552" s="510">
        <v>1535</v>
      </c>
      <c r="H1552" s="523"/>
    </row>
    <row r="1553" spans="1:8">
      <c r="A1553" s="505">
        <v>1552</v>
      </c>
      <c r="B1553" s="956"/>
      <c r="C1553" s="956"/>
      <c r="D1553" s="958"/>
      <c r="E1553" s="957"/>
      <c r="F1553" s="510">
        <v>1536</v>
      </c>
      <c r="H1553" s="523"/>
    </row>
    <row r="1554" spans="1:8">
      <c r="A1554" s="505">
        <v>1553</v>
      </c>
      <c r="B1554" s="956"/>
      <c r="C1554" s="956"/>
      <c r="D1554" s="958"/>
      <c r="E1554" s="957"/>
      <c r="F1554" s="510">
        <v>1537</v>
      </c>
      <c r="H1554" s="523"/>
    </row>
    <row r="1555" spans="1:8">
      <c r="A1555" s="505">
        <v>1554</v>
      </c>
      <c r="B1555" s="956"/>
      <c r="C1555" s="956"/>
      <c r="D1555" s="958"/>
      <c r="E1555" s="957"/>
      <c r="F1555" s="510">
        <v>1538</v>
      </c>
      <c r="H1555" s="523"/>
    </row>
    <row r="1556" spans="1:8">
      <c r="A1556" s="505">
        <v>1555</v>
      </c>
      <c r="B1556" s="956"/>
      <c r="C1556" s="956"/>
      <c r="D1556" s="958"/>
      <c r="E1556" s="957"/>
      <c r="F1556" s="510">
        <v>1539</v>
      </c>
      <c r="H1556" s="523"/>
    </row>
    <row r="1557" spans="1:8">
      <c r="A1557" s="505">
        <v>1556</v>
      </c>
      <c r="B1557" s="956"/>
      <c r="C1557" s="956"/>
      <c r="D1557" s="958"/>
      <c r="E1557" s="957"/>
      <c r="F1557" s="510">
        <v>1540</v>
      </c>
      <c r="H1557" s="523"/>
    </row>
    <row r="1558" spans="1:8">
      <c r="A1558" s="505">
        <v>1557</v>
      </c>
      <c r="B1558" s="956"/>
      <c r="C1558" s="956"/>
      <c r="D1558" s="958"/>
      <c r="E1558" s="957"/>
      <c r="F1558" s="510">
        <v>1541</v>
      </c>
      <c r="H1558" s="523"/>
    </row>
    <row r="1559" spans="1:8">
      <c r="A1559" s="505">
        <v>1558</v>
      </c>
      <c r="B1559" s="956"/>
      <c r="C1559" s="956"/>
      <c r="D1559" s="958"/>
      <c r="E1559" s="957"/>
      <c r="F1559" s="510">
        <v>1542</v>
      </c>
      <c r="H1559" s="523"/>
    </row>
    <row r="1560" spans="1:8">
      <c r="A1560" s="505">
        <v>1559</v>
      </c>
      <c r="B1560" s="956"/>
      <c r="C1560" s="956"/>
      <c r="D1560" s="958"/>
      <c r="E1560" s="957"/>
      <c r="F1560" s="510">
        <v>1543</v>
      </c>
      <c r="H1560" s="523"/>
    </row>
    <row r="1561" spans="1:8">
      <c r="A1561" s="505">
        <v>1560</v>
      </c>
      <c r="B1561" s="956"/>
      <c r="C1561" s="956"/>
      <c r="D1561" s="958"/>
      <c r="E1561" s="957"/>
      <c r="F1561" s="510">
        <v>1544</v>
      </c>
      <c r="H1561" s="523"/>
    </row>
    <row r="1562" spans="1:8">
      <c r="A1562" s="505">
        <v>1561</v>
      </c>
      <c r="B1562" s="956"/>
      <c r="C1562" s="956"/>
      <c r="D1562" s="958"/>
      <c r="E1562" s="957"/>
      <c r="F1562" s="510">
        <v>1545</v>
      </c>
      <c r="H1562" s="523"/>
    </row>
    <row r="1563" spans="1:8">
      <c r="A1563" s="505">
        <v>1562</v>
      </c>
      <c r="B1563" s="956"/>
      <c r="C1563" s="956"/>
      <c r="D1563" s="958"/>
      <c r="E1563" s="957"/>
      <c r="F1563" s="510">
        <v>1546</v>
      </c>
      <c r="H1563" s="523"/>
    </row>
    <row r="1564" spans="1:8">
      <c r="A1564" s="505">
        <v>1563</v>
      </c>
      <c r="B1564" s="956"/>
      <c r="C1564" s="956"/>
      <c r="D1564" s="958"/>
      <c r="E1564" s="957"/>
      <c r="F1564" s="510">
        <v>1547</v>
      </c>
      <c r="H1564" s="523"/>
    </row>
    <row r="1565" spans="1:8">
      <c r="A1565" s="505">
        <v>1564</v>
      </c>
      <c r="B1565" s="956"/>
      <c r="C1565" s="956"/>
      <c r="D1565" s="958"/>
      <c r="E1565" s="957"/>
      <c r="F1565" s="510">
        <v>1548</v>
      </c>
      <c r="H1565" s="523"/>
    </row>
    <row r="1566" spans="1:8">
      <c r="A1566" s="505">
        <v>1565</v>
      </c>
      <c r="B1566" s="956"/>
      <c r="C1566" s="956"/>
      <c r="D1566" s="958"/>
      <c r="E1566" s="957"/>
      <c r="F1566" s="510">
        <v>1549</v>
      </c>
      <c r="H1566" s="523"/>
    </row>
    <row r="1567" spans="1:8">
      <c r="A1567" s="505">
        <v>1566</v>
      </c>
      <c r="B1567" s="956"/>
      <c r="C1567" s="956"/>
      <c r="D1567" s="958"/>
      <c r="E1567" s="957"/>
      <c r="F1567" s="510">
        <v>1550</v>
      </c>
      <c r="H1567" s="523"/>
    </row>
    <row r="1568" spans="1:8">
      <c r="A1568" s="505">
        <v>1567</v>
      </c>
      <c r="B1568" s="956"/>
      <c r="C1568" s="956"/>
      <c r="D1568" s="958"/>
      <c r="E1568" s="957"/>
      <c r="F1568" s="510">
        <v>1551</v>
      </c>
      <c r="H1568" s="523"/>
    </row>
    <row r="1569" spans="1:8">
      <c r="A1569" s="505">
        <v>1568</v>
      </c>
      <c r="B1569" s="956"/>
      <c r="C1569" s="956"/>
      <c r="D1569" s="958"/>
      <c r="E1569" s="957"/>
      <c r="F1569" s="510">
        <v>1552</v>
      </c>
      <c r="H1569" s="523"/>
    </row>
    <row r="1570" spans="1:8">
      <c r="A1570" s="505">
        <v>1569</v>
      </c>
      <c r="B1570" s="956"/>
      <c r="C1570" s="956"/>
      <c r="D1570" s="958"/>
      <c r="E1570" s="957"/>
      <c r="F1570" s="510">
        <v>1553</v>
      </c>
      <c r="G1570" s="518"/>
      <c r="H1570" s="516"/>
    </row>
    <row r="1571" spans="1:8">
      <c r="A1571" s="505">
        <v>1570</v>
      </c>
      <c r="B1571" s="956"/>
      <c r="C1571" s="956"/>
      <c r="D1571" s="958"/>
      <c r="E1571" s="957"/>
      <c r="F1571" s="510">
        <v>1554</v>
      </c>
      <c r="G1571" s="518"/>
      <c r="H1571" s="516"/>
    </row>
    <row r="1572" spans="1:8">
      <c r="A1572" s="505">
        <v>1571</v>
      </c>
      <c r="B1572" s="956"/>
      <c r="C1572" s="956"/>
      <c r="D1572" s="958"/>
      <c r="E1572" s="957"/>
      <c r="F1572" s="510">
        <v>1555</v>
      </c>
      <c r="H1572" s="523"/>
    </row>
    <row r="1573" spans="1:8">
      <c r="A1573" s="505">
        <v>1572</v>
      </c>
      <c r="B1573" s="956"/>
      <c r="C1573" s="956"/>
      <c r="D1573" s="958"/>
      <c r="E1573" s="957"/>
      <c r="F1573" s="510">
        <v>1556</v>
      </c>
      <c r="H1573" s="523"/>
    </row>
    <row r="1574" spans="1:8">
      <c r="A1574" s="505">
        <v>1573</v>
      </c>
      <c r="B1574" s="956"/>
      <c r="C1574" s="956"/>
      <c r="D1574" s="958"/>
      <c r="E1574" s="957"/>
      <c r="F1574" s="510">
        <v>1557</v>
      </c>
      <c r="H1574" s="523"/>
    </row>
    <row r="1575" spans="1:8">
      <c r="A1575" s="505">
        <v>1574</v>
      </c>
      <c r="B1575" s="956"/>
      <c r="C1575" s="956"/>
      <c r="D1575" s="958"/>
      <c r="E1575" s="957"/>
      <c r="F1575" s="510">
        <v>1558</v>
      </c>
      <c r="H1575" s="523"/>
    </row>
    <row r="1576" spans="1:8">
      <c r="A1576" s="505">
        <v>1575</v>
      </c>
      <c r="B1576" s="956"/>
      <c r="C1576" s="956"/>
      <c r="D1576" s="958"/>
      <c r="E1576" s="957"/>
      <c r="F1576" s="510">
        <v>1559</v>
      </c>
      <c r="H1576" s="523"/>
    </row>
    <row r="1577" spans="1:8">
      <c r="A1577" s="505">
        <v>1576</v>
      </c>
      <c r="B1577" s="956"/>
      <c r="C1577" s="956"/>
      <c r="D1577" s="958"/>
      <c r="E1577" s="957"/>
      <c r="F1577" s="510">
        <v>1560</v>
      </c>
      <c r="H1577" s="523"/>
    </row>
    <row r="1578" spans="1:8">
      <c r="A1578" s="505">
        <v>1577</v>
      </c>
      <c r="B1578" s="956"/>
      <c r="C1578" s="956"/>
      <c r="D1578" s="958"/>
      <c r="E1578" s="957"/>
      <c r="F1578" s="510">
        <v>1561</v>
      </c>
      <c r="H1578" s="523"/>
    </row>
    <row r="1579" spans="1:8">
      <c r="A1579" s="505">
        <v>1578</v>
      </c>
      <c r="B1579" s="956"/>
      <c r="C1579" s="956"/>
      <c r="D1579" s="958"/>
      <c r="E1579" s="957"/>
      <c r="F1579" s="510">
        <v>1562</v>
      </c>
      <c r="H1579" s="523"/>
    </row>
    <row r="1580" spans="1:8">
      <c r="A1580" s="505">
        <v>1579</v>
      </c>
      <c r="B1580" s="956"/>
      <c r="C1580" s="956"/>
      <c r="D1580" s="958"/>
      <c r="E1580" s="957"/>
      <c r="F1580" s="510">
        <v>1563</v>
      </c>
      <c r="H1580" s="523"/>
    </row>
    <row r="1581" spans="1:8">
      <c r="A1581" s="505">
        <v>1580</v>
      </c>
      <c r="B1581" s="956"/>
      <c r="C1581" s="956"/>
      <c r="D1581" s="958"/>
      <c r="E1581" s="957"/>
      <c r="F1581" s="510">
        <v>1564</v>
      </c>
      <c r="H1581" s="523"/>
    </row>
    <row r="1582" spans="1:8">
      <c r="A1582" s="505">
        <v>1581</v>
      </c>
      <c r="B1582" s="956"/>
      <c r="C1582" s="956"/>
      <c r="D1582" s="958"/>
      <c r="E1582" s="957"/>
      <c r="F1582" s="510">
        <v>1565</v>
      </c>
      <c r="H1582" s="523"/>
    </row>
    <row r="1583" spans="1:8">
      <c r="A1583" s="505">
        <v>1582</v>
      </c>
      <c r="B1583" s="956"/>
      <c r="C1583" s="956"/>
      <c r="D1583" s="958"/>
      <c r="E1583" s="957"/>
      <c r="F1583" s="510">
        <v>1566</v>
      </c>
      <c r="H1583" s="523"/>
    </row>
    <row r="1584" spans="1:8">
      <c r="A1584" s="505">
        <v>1583</v>
      </c>
      <c r="B1584" s="956"/>
      <c r="C1584" s="956"/>
      <c r="D1584" s="958"/>
      <c r="E1584" s="957"/>
      <c r="F1584" s="510">
        <v>1567</v>
      </c>
      <c r="H1584" s="523"/>
    </row>
    <row r="1585" spans="1:8">
      <c r="A1585" s="505">
        <v>1584</v>
      </c>
      <c r="B1585" s="956"/>
      <c r="C1585" s="956"/>
      <c r="D1585" s="958"/>
      <c r="E1585" s="957"/>
      <c r="F1585" s="517">
        <v>1568</v>
      </c>
      <c r="H1585" s="523"/>
    </row>
    <row r="1586" spans="1:8">
      <c r="A1586" s="505">
        <v>1585</v>
      </c>
      <c r="B1586" s="956"/>
      <c r="C1586" s="956"/>
      <c r="D1586" s="958"/>
      <c r="E1586" s="957"/>
      <c r="F1586" s="517">
        <v>1569</v>
      </c>
      <c r="H1586" s="523"/>
    </row>
    <row r="1587" spans="1:8">
      <c r="A1587" s="505">
        <v>1586</v>
      </c>
      <c r="B1587" s="956"/>
      <c r="C1587" s="956"/>
      <c r="D1587" s="958"/>
      <c r="E1587" s="957"/>
      <c r="F1587" s="510">
        <v>1570</v>
      </c>
      <c r="H1587" s="523"/>
    </row>
    <row r="1588" spans="1:8">
      <c r="A1588" s="505">
        <v>1587</v>
      </c>
      <c r="B1588" s="956"/>
      <c r="C1588" s="956"/>
      <c r="D1588" s="958"/>
      <c r="E1588" s="957"/>
      <c r="F1588" s="510">
        <v>1571</v>
      </c>
      <c r="H1588" s="523"/>
    </row>
    <row r="1589" spans="1:8">
      <c r="A1589" s="505">
        <v>1588</v>
      </c>
      <c r="B1589" s="956"/>
      <c r="C1589" s="956"/>
      <c r="D1589" s="958"/>
      <c r="E1589" s="957"/>
      <c r="F1589" s="510">
        <v>1572</v>
      </c>
      <c r="H1589" s="523"/>
    </row>
    <row r="1590" spans="1:8">
      <c r="A1590" s="505">
        <v>1589</v>
      </c>
      <c r="B1590" s="956"/>
      <c r="C1590" s="956"/>
      <c r="D1590" s="958"/>
      <c r="E1590" s="957"/>
      <c r="F1590" s="510">
        <v>1573</v>
      </c>
      <c r="H1590" s="523"/>
    </row>
    <row r="1591" spans="1:8">
      <c r="A1591" s="505">
        <v>1590</v>
      </c>
      <c r="B1591" s="956"/>
      <c r="C1591" s="956"/>
      <c r="D1591" s="958"/>
      <c r="E1591" s="957"/>
      <c r="F1591" s="510">
        <v>1574</v>
      </c>
      <c r="H1591" s="523"/>
    </row>
    <row r="1592" spans="1:8">
      <c r="A1592" s="505">
        <v>1591</v>
      </c>
      <c r="B1592" s="956"/>
      <c r="C1592" s="956"/>
      <c r="D1592" s="958"/>
      <c r="E1592" s="957"/>
      <c r="F1592" s="510">
        <v>1575</v>
      </c>
      <c r="H1592" s="523"/>
    </row>
    <row r="1593" spans="1:8">
      <c r="A1593" s="505">
        <v>1592</v>
      </c>
      <c r="B1593" s="956"/>
      <c r="C1593" s="956"/>
      <c r="D1593" s="958"/>
      <c r="E1593" s="957"/>
      <c r="F1593" s="510">
        <v>1576</v>
      </c>
      <c r="H1593" s="523"/>
    </row>
    <row r="1594" spans="1:8">
      <c r="A1594" s="505">
        <v>1593</v>
      </c>
      <c r="B1594" s="956"/>
      <c r="C1594" s="956"/>
      <c r="D1594" s="958"/>
      <c r="E1594" s="957"/>
      <c r="F1594" s="510">
        <v>1577</v>
      </c>
      <c r="H1594" s="523"/>
    </row>
    <row r="1595" spans="1:8">
      <c r="A1595" s="505">
        <v>1594</v>
      </c>
      <c r="B1595" s="956"/>
      <c r="C1595" s="956"/>
      <c r="D1595" s="958"/>
      <c r="E1595" s="957"/>
      <c r="F1595" s="510">
        <v>1578</v>
      </c>
      <c r="H1595" s="523"/>
    </row>
    <row r="1596" spans="1:8">
      <c r="A1596" s="505">
        <v>1595</v>
      </c>
      <c r="B1596" s="956"/>
      <c r="C1596" s="956"/>
      <c r="D1596" s="958"/>
      <c r="E1596" s="957"/>
      <c r="F1596" s="510">
        <v>1579</v>
      </c>
      <c r="H1596" s="523"/>
    </row>
    <row r="1597" spans="1:8">
      <c r="A1597" s="505">
        <v>1596</v>
      </c>
      <c r="B1597" s="956"/>
      <c r="C1597" s="956"/>
      <c r="D1597" s="958"/>
      <c r="E1597" s="957"/>
      <c r="F1597" s="510">
        <v>1580</v>
      </c>
      <c r="H1597" s="523"/>
    </row>
    <row r="1598" spans="1:8">
      <c r="A1598" s="505">
        <v>1597</v>
      </c>
      <c r="B1598" s="956"/>
      <c r="C1598" s="956"/>
      <c r="D1598" s="958"/>
      <c r="E1598" s="957"/>
      <c r="F1598" s="510">
        <v>1581</v>
      </c>
      <c r="H1598" s="523"/>
    </row>
    <row r="1599" spans="1:8">
      <c r="A1599" s="505">
        <v>1598</v>
      </c>
      <c r="B1599" s="956"/>
      <c r="C1599" s="956"/>
      <c r="D1599" s="958"/>
      <c r="E1599" s="957"/>
      <c r="F1599" s="510">
        <v>1582</v>
      </c>
      <c r="H1599" s="523"/>
    </row>
    <row r="1600" spans="1:8">
      <c r="A1600" s="505">
        <v>1599</v>
      </c>
      <c r="B1600" s="956"/>
      <c r="C1600" s="956"/>
      <c r="D1600" s="958"/>
      <c r="E1600" s="957"/>
      <c r="F1600" s="510">
        <v>1583</v>
      </c>
      <c r="H1600" s="523"/>
    </row>
    <row r="1601" spans="1:8">
      <c r="A1601" s="505">
        <v>1600</v>
      </c>
      <c r="B1601" s="956"/>
      <c r="C1601" s="956"/>
      <c r="D1601" s="958"/>
      <c r="E1601" s="957"/>
      <c r="F1601" s="510">
        <v>1584</v>
      </c>
      <c r="H1601" s="523"/>
    </row>
    <row r="1602" spans="1:8">
      <c r="A1602" s="505">
        <v>1601</v>
      </c>
      <c r="B1602" s="956"/>
      <c r="C1602" s="956"/>
      <c r="D1602" s="958"/>
      <c r="E1602" s="957"/>
      <c r="F1602" s="510">
        <v>1585</v>
      </c>
      <c r="H1602" s="523"/>
    </row>
    <row r="1603" spans="1:8">
      <c r="A1603" s="505">
        <v>1602</v>
      </c>
      <c r="B1603" s="956"/>
      <c r="C1603" s="956"/>
      <c r="D1603" s="958"/>
      <c r="E1603" s="957"/>
      <c r="F1603" s="510">
        <v>1586</v>
      </c>
      <c r="H1603" s="523"/>
    </row>
    <row r="1604" spans="1:8">
      <c r="A1604" s="505">
        <v>1603</v>
      </c>
      <c r="B1604" s="956"/>
      <c r="C1604" s="956"/>
      <c r="D1604" s="958"/>
      <c r="E1604" s="957"/>
      <c r="F1604" s="510">
        <v>1587</v>
      </c>
      <c r="H1604" s="523"/>
    </row>
    <row r="1605" spans="1:8">
      <c r="A1605" s="505">
        <v>1604</v>
      </c>
      <c r="B1605" s="956"/>
      <c r="C1605" s="956"/>
      <c r="D1605" s="958"/>
      <c r="E1605" s="957"/>
      <c r="F1605" s="510">
        <v>1588</v>
      </c>
      <c r="H1605" s="523"/>
    </row>
    <row r="1606" spans="1:8">
      <c r="A1606" s="505">
        <v>1605</v>
      </c>
      <c r="B1606" s="956"/>
      <c r="C1606" s="956"/>
      <c r="D1606" s="958"/>
      <c r="E1606" s="957"/>
      <c r="F1606" s="510">
        <v>1589</v>
      </c>
      <c r="H1606" s="523"/>
    </row>
    <row r="1607" spans="1:8">
      <c r="A1607" s="505">
        <v>1606</v>
      </c>
      <c r="B1607" s="956"/>
      <c r="C1607" s="956"/>
      <c r="D1607" s="958"/>
      <c r="E1607" s="957"/>
      <c r="F1607" s="510">
        <v>1590</v>
      </c>
      <c r="H1607" s="523"/>
    </row>
    <row r="1608" spans="1:8">
      <c r="A1608" s="505">
        <v>1607</v>
      </c>
      <c r="B1608" s="956"/>
      <c r="C1608" s="956"/>
      <c r="D1608" s="958"/>
      <c r="E1608" s="957"/>
      <c r="F1608" s="510">
        <v>1591</v>
      </c>
      <c r="H1608" s="523"/>
    </row>
    <row r="1609" spans="1:8">
      <c r="A1609" s="505">
        <v>1608</v>
      </c>
      <c r="B1609" s="956"/>
      <c r="C1609" s="956"/>
      <c r="D1609" s="958"/>
      <c r="E1609" s="957"/>
      <c r="F1609" s="510">
        <v>1592</v>
      </c>
      <c r="H1609" s="523"/>
    </row>
    <row r="1610" spans="1:8">
      <c r="A1610" s="505">
        <v>1609</v>
      </c>
      <c r="B1610" s="956"/>
      <c r="C1610" s="956"/>
      <c r="D1610" s="958"/>
      <c r="E1610" s="957"/>
      <c r="F1610" s="510">
        <v>1593</v>
      </c>
      <c r="H1610" s="523"/>
    </row>
    <row r="1611" spans="1:8">
      <c r="A1611" s="505">
        <v>1610</v>
      </c>
      <c r="B1611" s="956"/>
      <c r="C1611" s="956"/>
      <c r="D1611" s="958"/>
      <c r="E1611" s="957"/>
      <c r="F1611" s="510">
        <v>1594</v>
      </c>
      <c r="H1611" s="523"/>
    </row>
    <row r="1612" spans="1:8">
      <c r="A1612" s="505">
        <v>1611</v>
      </c>
      <c r="B1612" s="956"/>
      <c r="C1612" s="956"/>
      <c r="D1612" s="958"/>
      <c r="E1612" s="957"/>
      <c r="F1612" s="510">
        <v>1595</v>
      </c>
      <c r="H1612" s="523"/>
    </row>
    <row r="1613" spans="1:8">
      <c r="A1613" s="505">
        <v>1612</v>
      </c>
      <c r="B1613" s="956"/>
      <c r="C1613" s="956"/>
      <c r="D1613" s="958"/>
      <c r="E1613" s="957"/>
      <c r="F1613" s="510">
        <v>1596</v>
      </c>
      <c r="H1613" s="523"/>
    </row>
    <row r="1614" spans="1:8">
      <c r="A1614" s="505">
        <v>1613</v>
      </c>
      <c r="B1614" s="956"/>
      <c r="C1614" s="956"/>
      <c r="D1614" s="958"/>
      <c r="E1614" s="957"/>
      <c r="F1614" s="510">
        <v>1597</v>
      </c>
      <c r="H1614" s="523"/>
    </row>
    <row r="1615" spans="1:8">
      <c r="A1615" s="505">
        <v>1614</v>
      </c>
      <c r="B1615" s="956"/>
      <c r="C1615" s="956"/>
      <c r="D1615" s="958"/>
      <c r="E1615" s="957"/>
      <c r="F1615" s="510">
        <v>1598</v>
      </c>
      <c r="H1615" s="523"/>
    </row>
    <row r="1616" spans="1:8">
      <c r="A1616" s="505">
        <v>1615</v>
      </c>
      <c r="B1616" s="956"/>
      <c r="C1616" s="956"/>
      <c r="D1616" s="958"/>
      <c r="E1616" s="957"/>
      <c r="F1616" s="510">
        <v>1599</v>
      </c>
      <c r="H1616" s="523"/>
    </row>
    <row r="1617" spans="1:8">
      <c r="A1617" s="505">
        <v>1616</v>
      </c>
      <c r="B1617" s="956"/>
      <c r="C1617" s="956"/>
      <c r="D1617" s="958"/>
      <c r="E1617" s="957"/>
      <c r="F1617" s="510">
        <v>1600</v>
      </c>
      <c r="H1617" s="523"/>
    </row>
    <row r="1618" spans="1:8">
      <c r="A1618" s="505">
        <v>1617</v>
      </c>
      <c r="B1618" s="956"/>
      <c r="C1618" s="956"/>
      <c r="D1618" s="958"/>
      <c r="E1618" s="957"/>
      <c r="F1618" s="510">
        <v>1601</v>
      </c>
      <c r="H1618" s="523"/>
    </row>
    <row r="1619" spans="1:8">
      <c r="A1619" s="505">
        <v>1618</v>
      </c>
      <c r="B1619" s="956"/>
      <c r="C1619" s="956"/>
      <c r="D1619" s="958"/>
      <c r="E1619" s="957"/>
      <c r="F1619" s="510">
        <v>1602</v>
      </c>
      <c r="H1619" s="523"/>
    </row>
    <row r="1620" spans="1:8">
      <c r="A1620" s="505">
        <v>1619</v>
      </c>
      <c r="B1620" s="956"/>
      <c r="C1620" s="956"/>
      <c r="D1620" s="958"/>
      <c r="E1620" s="957"/>
      <c r="F1620" s="510">
        <v>1603</v>
      </c>
      <c r="H1620" s="523"/>
    </row>
    <row r="1621" spans="1:8">
      <c r="A1621" s="505">
        <v>1620</v>
      </c>
      <c r="B1621" s="956"/>
      <c r="C1621" s="956"/>
      <c r="D1621" s="958"/>
      <c r="E1621" s="957"/>
      <c r="F1621" s="510">
        <v>1604</v>
      </c>
      <c r="H1621" s="523"/>
    </row>
    <row r="1622" spans="1:8">
      <c r="A1622" s="505">
        <v>1621</v>
      </c>
      <c r="B1622" s="956"/>
      <c r="C1622" s="956"/>
      <c r="D1622" s="958"/>
      <c r="E1622" s="957"/>
      <c r="F1622" s="510">
        <v>1605</v>
      </c>
      <c r="H1622" s="523"/>
    </row>
    <row r="1623" spans="1:8">
      <c r="A1623" s="505">
        <v>1622</v>
      </c>
      <c r="B1623" s="956"/>
      <c r="C1623" s="956"/>
      <c r="D1623" s="958"/>
      <c r="E1623" s="957"/>
      <c r="F1623" s="510">
        <v>1606</v>
      </c>
      <c r="H1623" s="523"/>
    </row>
    <row r="1624" spans="1:8">
      <c r="A1624" s="505">
        <v>1623</v>
      </c>
      <c r="B1624" s="956"/>
      <c r="C1624" s="956"/>
      <c r="D1624" s="958"/>
      <c r="E1624" s="957"/>
      <c r="F1624" s="510">
        <v>1607</v>
      </c>
      <c r="G1624" s="518"/>
      <c r="H1624" s="516"/>
    </row>
    <row r="1625" spans="1:8">
      <c r="A1625" s="505">
        <v>1624</v>
      </c>
      <c r="B1625" s="956"/>
      <c r="C1625" s="956"/>
      <c r="D1625" s="958"/>
      <c r="E1625" s="957"/>
      <c r="F1625" s="510">
        <v>1608</v>
      </c>
      <c r="G1625" s="518"/>
      <c r="H1625" s="516"/>
    </row>
    <row r="1626" spans="1:8">
      <c r="A1626" s="505">
        <v>1625</v>
      </c>
      <c r="B1626" s="956"/>
      <c r="C1626" s="956"/>
      <c r="D1626" s="958"/>
      <c r="E1626" s="957"/>
      <c r="F1626" s="510">
        <v>1609</v>
      </c>
      <c r="H1626" s="523"/>
    </row>
    <row r="1627" spans="1:8">
      <c r="A1627" s="505">
        <v>1626</v>
      </c>
      <c r="B1627" s="956"/>
      <c r="C1627" s="956"/>
      <c r="D1627" s="958"/>
      <c r="E1627" s="957"/>
      <c r="F1627" s="510">
        <v>1610</v>
      </c>
      <c r="H1627" s="523"/>
    </row>
    <row r="1628" spans="1:8">
      <c r="A1628" s="505">
        <v>1627</v>
      </c>
      <c r="B1628" s="956"/>
      <c r="C1628" s="956"/>
      <c r="D1628" s="958"/>
      <c r="E1628" s="957"/>
      <c r="F1628" s="510">
        <v>1611</v>
      </c>
      <c r="H1628" s="523"/>
    </row>
    <row r="1629" spans="1:8">
      <c r="A1629" s="505">
        <v>1628</v>
      </c>
      <c r="B1629" s="956"/>
      <c r="C1629" s="956"/>
      <c r="D1629" s="958"/>
      <c r="E1629" s="957"/>
      <c r="F1629" s="510">
        <v>1612</v>
      </c>
      <c r="H1629" s="523"/>
    </row>
    <row r="1630" spans="1:8">
      <c r="A1630" s="505">
        <v>1629</v>
      </c>
      <c r="B1630" s="956"/>
      <c r="C1630" s="956"/>
      <c r="D1630" s="958"/>
      <c r="E1630" s="957"/>
      <c r="F1630" s="510">
        <v>1613</v>
      </c>
      <c r="H1630" s="523"/>
    </row>
    <row r="1631" spans="1:8">
      <c r="A1631" s="505">
        <v>1630</v>
      </c>
      <c r="B1631" s="956"/>
      <c r="C1631" s="956"/>
      <c r="D1631" s="958"/>
      <c r="E1631" s="957"/>
      <c r="F1631" s="510">
        <v>1614</v>
      </c>
      <c r="H1631" s="523"/>
    </row>
    <row r="1632" spans="1:8">
      <c r="A1632" s="505">
        <v>1631</v>
      </c>
      <c r="B1632" s="956"/>
      <c r="C1632" s="956"/>
      <c r="D1632" s="958"/>
      <c r="E1632" s="957"/>
      <c r="F1632" s="510">
        <v>1615</v>
      </c>
      <c r="H1632" s="523"/>
    </row>
    <row r="1633" spans="1:8">
      <c r="A1633" s="505">
        <v>1632</v>
      </c>
      <c r="B1633" s="956"/>
      <c r="C1633" s="956"/>
      <c r="D1633" s="958"/>
      <c r="E1633" s="957"/>
      <c r="F1633" s="510">
        <v>1616</v>
      </c>
      <c r="H1633" s="523"/>
    </row>
    <row r="1634" spans="1:8">
      <c r="A1634" s="505">
        <v>1633</v>
      </c>
      <c r="B1634" s="956"/>
      <c r="C1634" s="956"/>
      <c r="D1634" s="958"/>
      <c r="E1634" s="957"/>
      <c r="F1634" s="510">
        <v>1617</v>
      </c>
      <c r="H1634" s="523"/>
    </row>
    <row r="1635" spans="1:8">
      <c r="A1635" s="505">
        <v>1634</v>
      </c>
      <c r="B1635" s="956"/>
      <c r="C1635" s="956"/>
      <c r="D1635" s="958"/>
      <c r="E1635" s="957"/>
      <c r="F1635" s="510">
        <v>1618</v>
      </c>
      <c r="H1635" s="523"/>
    </row>
    <row r="1636" spans="1:8">
      <c r="A1636" s="505">
        <v>1635</v>
      </c>
      <c r="B1636" s="956"/>
      <c r="C1636" s="956"/>
      <c r="D1636" s="958"/>
      <c r="E1636" s="957"/>
      <c r="F1636" s="510">
        <v>1619</v>
      </c>
      <c r="H1636" s="523"/>
    </row>
    <row r="1637" spans="1:8">
      <c r="A1637" s="505">
        <v>1636</v>
      </c>
      <c r="B1637" s="956"/>
      <c r="C1637" s="956"/>
      <c r="D1637" s="958"/>
      <c r="E1637" s="957"/>
      <c r="F1637" s="510">
        <v>1620</v>
      </c>
      <c r="H1637" s="523"/>
    </row>
    <row r="1638" spans="1:8">
      <c r="A1638" s="505">
        <v>1637</v>
      </c>
      <c r="B1638" s="956"/>
      <c r="C1638" s="956"/>
      <c r="D1638" s="958"/>
      <c r="E1638" s="957"/>
      <c r="F1638" s="510">
        <v>1621</v>
      </c>
      <c r="H1638" s="523"/>
    </row>
    <row r="1639" spans="1:8">
      <c r="A1639" s="505">
        <v>1638</v>
      </c>
      <c r="B1639" s="956"/>
      <c r="C1639" s="956"/>
      <c r="D1639" s="958"/>
      <c r="E1639" s="957"/>
      <c r="F1639" s="517">
        <v>1622</v>
      </c>
      <c r="H1639" s="523"/>
    </row>
    <row r="1640" spans="1:8">
      <c r="A1640" s="505">
        <v>1639</v>
      </c>
      <c r="B1640" s="956"/>
      <c r="C1640" s="956"/>
      <c r="D1640" s="958"/>
      <c r="E1640" s="957"/>
      <c r="F1640" s="517">
        <v>1623</v>
      </c>
      <c r="H1640" s="523"/>
    </row>
    <row r="1641" spans="1:8">
      <c r="A1641" s="505">
        <v>1640</v>
      </c>
      <c r="B1641" s="956"/>
      <c r="C1641" s="956"/>
      <c r="D1641" s="958"/>
      <c r="E1641" s="957"/>
      <c r="F1641" s="510">
        <v>1624</v>
      </c>
      <c r="H1641" s="523"/>
    </row>
    <row r="1642" spans="1:8">
      <c r="A1642" s="505">
        <v>1641</v>
      </c>
      <c r="B1642" s="956"/>
      <c r="C1642" s="956"/>
      <c r="D1642" s="958"/>
      <c r="E1642" s="957"/>
      <c r="F1642" s="510">
        <v>1625</v>
      </c>
      <c r="H1642" s="523"/>
    </row>
    <row r="1643" spans="1:8">
      <c r="A1643" s="505">
        <v>1642</v>
      </c>
      <c r="B1643" s="956"/>
      <c r="C1643" s="956"/>
      <c r="D1643" s="958"/>
      <c r="E1643" s="957"/>
      <c r="F1643" s="510">
        <v>1626</v>
      </c>
      <c r="H1643" s="523"/>
    </row>
    <row r="1644" spans="1:8">
      <c r="A1644" s="505">
        <v>1643</v>
      </c>
      <c r="B1644" s="956"/>
      <c r="C1644" s="956"/>
      <c r="D1644" s="958"/>
      <c r="E1644" s="957"/>
      <c r="F1644" s="510">
        <v>1627</v>
      </c>
      <c r="H1644" s="523"/>
    </row>
    <row r="1645" spans="1:8">
      <c r="A1645" s="505">
        <v>1644</v>
      </c>
      <c r="B1645" s="956"/>
      <c r="C1645" s="956"/>
      <c r="D1645" s="958"/>
      <c r="E1645" s="957"/>
      <c r="F1645" s="510">
        <v>1628</v>
      </c>
      <c r="H1645" s="523"/>
    </row>
    <row r="1646" spans="1:8">
      <c r="A1646" s="505">
        <v>1645</v>
      </c>
      <c r="B1646" s="956"/>
      <c r="C1646" s="956"/>
      <c r="D1646" s="958"/>
      <c r="E1646" s="957"/>
      <c r="F1646" s="510">
        <v>1629</v>
      </c>
      <c r="H1646" s="523"/>
    </row>
    <row r="1647" spans="1:8">
      <c r="A1647" s="505">
        <v>1646</v>
      </c>
      <c r="B1647" s="956"/>
      <c r="C1647" s="956"/>
      <c r="D1647" s="958"/>
      <c r="E1647" s="957"/>
      <c r="F1647" s="510">
        <v>1630</v>
      </c>
      <c r="H1647" s="523"/>
    </row>
    <row r="1648" spans="1:8">
      <c r="A1648" s="505">
        <v>1647</v>
      </c>
      <c r="B1648" s="956"/>
      <c r="C1648" s="956"/>
      <c r="D1648" s="958"/>
      <c r="E1648" s="957"/>
      <c r="F1648" s="510">
        <v>1631</v>
      </c>
      <c r="H1648" s="523"/>
    </row>
    <row r="1649" spans="1:8">
      <c r="A1649" s="505">
        <v>1648</v>
      </c>
      <c r="B1649" s="956"/>
      <c r="C1649" s="956"/>
      <c r="D1649" s="958"/>
      <c r="E1649" s="957"/>
      <c r="F1649" s="510">
        <v>1632</v>
      </c>
      <c r="H1649" s="523"/>
    </row>
    <row r="1650" spans="1:8">
      <c r="A1650" s="505">
        <v>1649</v>
      </c>
      <c r="B1650" s="956"/>
      <c r="C1650" s="956"/>
      <c r="D1650" s="958"/>
      <c r="E1650" s="957"/>
      <c r="F1650" s="510">
        <v>1633</v>
      </c>
      <c r="H1650" s="523"/>
    </row>
    <row r="1651" spans="1:8">
      <c r="A1651" s="505">
        <v>1650</v>
      </c>
      <c r="B1651" s="956"/>
      <c r="C1651" s="956"/>
      <c r="D1651" s="958"/>
      <c r="E1651" s="957"/>
      <c r="F1651" s="510">
        <v>1634</v>
      </c>
      <c r="H1651" s="523"/>
    </row>
    <row r="1652" spans="1:8">
      <c r="A1652" s="505">
        <v>1651</v>
      </c>
      <c r="B1652" s="956"/>
      <c r="C1652" s="956"/>
      <c r="D1652" s="958"/>
      <c r="E1652" s="957"/>
      <c r="F1652" s="510">
        <v>1635</v>
      </c>
      <c r="G1652" s="524"/>
      <c r="H1652" s="523"/>
    </row>
    <row r="1653" spans="1:8">
      <c r="A1653" s="505">
        <v>1652</v>
      </c>
      <c r="B1653" s="956"/>
      <c r="C1653" s="956"/>
      <c r="D1653" s="958"/>
      <c r="E1653" s="957"/>
      <c r="F1653" s="510">
        <v>1636</v>
      </c>
      <c r="G1653" s="524"/>
      <c r="H1653" s="523"/>
    </row>
    <row r="1654" spans="1:8">
      <c r="A1654" s="505">
        <v>1653</v>
      </c>
      <c r="B1654" s="956"/>
      <c r="C1654" s="956"/>
      <c r="D1654" s="958"/>
      <c r="E1654" s="957"/>
      <c r="F1654" s="510">
        <v>1637</v>
      </c>
      <c r="H1654" s="523"/>
    </row>
    <row r="1655" spans="1:8">
      <c r="A1655" s="505">
        <v>1654</v>
      </c>
      <c r="B1655" s="956"/>
      <c r="C1655" s="956"/>
      <c r="D1655" s="958"/>
      <c r="E1655" s="957"/>
      <c r="F1655" s="510">
        <v>1638</v>
      </c>
      <c r="H1655" s="523"/>
    </row>
    <row r="1656" spans="1:8">
      <c r="A1656" s="505">
        <v>1655</v>
      </c>
      <c r="B1656" s="956"/>
      <c r="C1656" s="956"/>
      <c r="D1656" s="958"/>
      <c r="E1656" s="957"/>
      <c r="F1656" s="510">
        <v>1639</v>
      </c>
      <c r="H1656" s="523"/>
    </row>
    <row r="1657" spans="1:8">
      <c r="A1657" s="505">
        <v>1656</v>
      </c>
      <c r="B1657" s="956"/>
      <c r="C1657" s="956"/>
      <c r="D1657" s="958"/>
      <c r="E1657" s="957"/>
      <c r="F1657" s="510">
        <v>1640</v>
      </c>
      <c r="H1657" s="523"/>
    </row>
    <row r="1658" spans="1:8">
      <c r="A1658" s="505">
        <v>1657</v>
      </c>
      <c r="B1658" s="956"/>
      <c r="C1658" s="956"/>
      <c r="D1658" s="958"/>
      <c r="E1658" s="957"/>
      <c r="F1658" s="510">
        <v>1641</v>
      </c>
      <c r="H1658" s="523"/>
    </row>
    <row r="1659" spans="1:8">
      <c r="A1659" s="505">
        <v>1658</v>
      </c>
      <c r="B1659" s="956"/>
      <c r="C1659" s="956"/>
      <c r="D1659" s="958"/>
      <c r="E1659" s="957"/>
      <c r="F1659" s="510">
        <v>1642</v>
      </c>
      <c r="H1659" s="523"/>
    </row>
    <row r="1660" spans="1:8">
      <c r="A1660" s="505">
        <v>1659</v>
      </c>
      <c r="B1660" s="956"/>
      <c r="C1660" s="956"/>
      <c r="D1660" s="958"/>
      <c r="E1660" s="957"/>
      <c r="F1660" s="510">
        <v>1643</v>
      </c>
      <c r="H1660" s="523"/>
    </row>
    <row r="1661" spans="1:8">
      <c r="A1661" s="505">
        <v>1660</v>
      </c>
      <c r="B1661" s="956"/>
      <c r="C1661" s="956"/>
      <c r="D1661" s="958"/>
      <c r="E1661" s="957"/>
      <c r="F1661" s="510">
        <v>1644</v>
      </c>
      <c r="H1661" s="523"/>
    </row>
    <row r="1662" spans="1:8">
      <c r="A1662" s="505">
        <v>1661</v>
      </c>
      <c r="B1662" s="956"/>
      <c r="C1662" s="956"/>
      <c r="D1662" s="958"/>
      <c r="E1662" s="957"/>
      <c r="F1662" s="510">
        <v>1645</v>
      </c>
      <c r="H1662" s="523"/>
    </row>
    <row r="1663" spans="1:8">
      <c r="A1663" s="505">
        <v>1662</v>
      </c>
      <c r="B1663" s="956"/>
      <c r="C1663" s="956"/>
      <c r="D1663" s="958"/>
      <c r="E1663" s="957"/>
      <c r="F1663" s="510">
        <v>1646</v>
      </c>
      <c r="H1663" s="523"/>
    </row>
    <row r="1664" spans="1:8">
      <c r="A1664" s="505">
        <v>1663</v>
      </c>
      <c r="B1664" s="956"/>
      <c r="C1664" s="956"/>
      <c r="D1664" s="958"/>
      <c r="E1664" s="957"/>
      <c r="F1664" s="510">
        <v>1647</v>
      </c>
      <c r="H1664" s="523"/>
    </row>
    <row r="1665" spans="1:8">
      <c r="A1665" s="505">
        <v>1664</v>
      </c>
      <c r="B1665" s="956"/>
      <c r="C1665" s="956"/>
      <c r="D1665" s="958"/>
      <c r="E1665" s="957"/>
      <c r="F1665" s="510">
        <v>1648</v>
      </c>
      <c r="H1665" s="523"/>
    </row>
    <row r="1666" spans="1:8">
      <c r="A1666" s="505">
        <v>1665</v>
      </c>
      <c r="B1666" s="956"/>
      <c r="C1666" s="956"/>
      <c r="D1666" s="958"/>
      <c r="E1666" s="957"/>
      <c r="F1666" s="510">
        <v>1649</v>
      </c>
      <c r="H1666" s="523"/>
    </row>
    <row r="1667" spans="1:8">
      <c r="A1667" s="505">
        <v>1666</v>
      </c>
      <c r="B1667" s="956"/>
      <c r="C1667" s="956"/>
      <c r="D1667" s="958"/>
      <c r="E1667" s="957"/>
      <c r="F1667" s="510">
        <v>1650</v>
      </c>
      <c r="H1667" s="523"/>
    </row>
    <row r="1668" spans="1:8">
      <c r="A1668" s="505">
        <v>1667</v>
      </c>
      <c r="B1668" s="956"/>
      <c r="C1668" s="956"/>
      <c r="D1668" s="958"/>
      <c r="E1668" s="957"/>
      <c r="F1668" s="510">
        <v>1651</v>
      </c>
      <c r="H1668" s="523"/>
    </row>
    <row r="1669" spans="1:8">
      <c r="A1669" s="505">
        <v>1668</v>
      </c>
      <c r="B1669" s="956"/>
      <c r="C1669" s="956"/>
      <c r="D1669" s="958"/>
      <c r="E1669" s="957"/>
      <c r="F1669" s="510">
        <v>1652</v>
      </c>
      <c r="H1669" s="523"/>
    </row>
    <row r="1670" spans="1:8">
      <c r="A1670" s="505">
        <v>1669</v>
      </c>
      <c r="B1670" s="956"/>
      <c r="C1670" s="956"/>
      <c r="D1670" s="958"/>
      <c r="E1670" s="957"/>
      <c r="F1670" s="510">
        <v>1653</v>
      </c>
      <c r="H1670" s="523"/>
    </row>
    <row r="1671" spans="1:8">
      <c r="A1671" s="505">
        <v>1670</v>
      </c>
      <c r="B1671" s="956"/>
      <c r="C1671" s="956"/>
      <c r="D1671" s="958"/>
      <c r="E1671" s="957"/>
      <c r="F1671" s="510">
        <v>1654</v>
      </c>
      <c r="H1671" s="523"/>
    </row>
    <row r="1672" spans="1:8">
      <c r="A1672" s="505">
        <v>1671</v>
      </c>
      <c r="B1672" s="956"/>
      <c r="C1672" s="956"/>
      <c r="D1672" s="958"/>
      <c r="E1672" s="957"/>
      <c r="F1672" s="510">
        <v>1655</v>
      </c>
      <c r="G1672" s="524"/>
      <c r="H1672" s="523"/>
    </row>
    <row r="1673" spans="1:8">
      <c r="A1673" s="505">
        <v>1672</v>
      </c>
      <c r="B1673" s="956"/>
      <c r="C1673" s="956"/>
      <c r="D1673" s="958"/>
      <c r="E1673" s="957"/>
      <c r="F1673" s="510">
        <v>1656</v>
      </c>
      <c r="G1673" s="524"/>
      <c r="H1673" s="523"/>
    </row>
    <row r="1674" spans="1:8">
      <c r="A1674" s="505">
        <v>1673</v>
      </c>
      <c r="B1674" s="956"/>
      <c r="C1674" s="956"/>
      <c r="D1674" s="958"/>
      <c r="E1674" s="957"/>
      <c r="F1674" s="510">
        <v>1657</v>
      </c>
      <c r="H1674" s="523"/>
    </row>
    <row r="1675" spans="1:8">
      <c r="A1675" s="505">
        <v>1674</v>
      </c>
      <c r="B1675" s="956"/>
      <c r="C1675" s="956"/>
      <c r="D1675" s="958"/>
      <c r="E1675" s="957"/>
      <c r="F1675" s="510">
        <v>1658</v>
      </c>
      <c r="H1675" s="523"/>
    </row>
    <row r="1676" spans="1:8">
      <c r="A1676" s="505">
        <v>1675</v>
      </c>
      <c r="B1676" s="956"/>
      <c r="C1676" s="956"/>
      <c r="D1676" s="958"/>
      <c r="E1676" s="957"/>
      <c r="F1676" s="510">
        <v>1659</v>
      </c>
      <c r="H1676" s="523"/>
    </row>
    <row r="1677" spans="1:8">
      <c r="A1677" s="505">
        <v>1676</v>
      </c>
      <c r="B1677" s="956"/>
      <c r="C1677" s="956"/>
      <c r="D1677" s="958"/>
      <c r="E1677" s="957"/>
      <c r="F1677" s="510">
        <v>1660</v>
      </c>
      <c r="H1677" s="523"/>
    </row>
    <row r="1678" spans="1:8">
      <c r="A1678" s="505">
        <v>1677</v>
      </c>
      <c r="B1678" s="956"/>
      <c r="C1678" s="956"/>
      <c r="D1678" s="958"/>
      <c r="E1678" s="957"/>
      <c r="F1678" s="510">
        <v>1661</v>
      </c>
      <c r="H1678" s="523"/>
    </row>
    <row r="1679" spans="1:8">
      <c r="A1679" s="505">
        <v>1678</v>
      </c>
      <c r="B1679" s="956"/>
      <c r="C1679" s="956"/>
      <c r="D1679" s="958"/>
      <c r="E1679" s="957"/>
      <c r="F1679" s="510">
        <v>1662</v>
      </c>
      <c r="H1679" s="523"/>
    </row>
    <row r="1680" spans="1:8">
      <c r="A1680" s="505">
        <v>1679</v>
      </c>
      <c r="B1680" s="956"/>
      <c r="C1680" s="960"/>
      <c r="D1680" s="961"/>
      <c r="E1680" s="957"/>
      <c r="F1680" s="510">
        <v>1663</v>
      </c>
      <c r="G1680" s="518"/>
      <c r="H1680" s="516"/>
    </row>
    <row r="1681" spans="1:8">
      <c r="A1681" s="505">
        <v>1680</v>
      </c>
      <c r="B1681" s="956"/>
      <c r="C1681" s="960"/>
      <c r="D1681" s="961"/>
      <c r="E1681" s="957"/>
      <c r="F1681" s="510">
        <v>1664</v>
      </c>
      <c r="G1681" s="518"/>
      <c r="H1681" s="516"/>
    </row>
    <row r="1682" spans="1:8">
      <c r="A1682" s="505">
        <v>1681</v>
      </c>
      <c r="B1682" s="956"/>
      <c r="C1682" s="963"/>
      <c r="D1682" s="958"/>
      <c r="E1682" s="957"/>
      <c r="F1682" s="510">
        <v>1665</v>
      </c>
      <c r="H1682" s="523"/>
    </row>
    <row r="1683" spans="1:8">
      <c r="A1683" s="505">
        <v>1682</v>
      </c>
      <c r="B1683" s="956"/>
      <c r="C1683" s="963"/>
      <c r="D1683" s="958"/>
      <c r="E1683" s="957"/>
      <c r="F1683" s="510">
        <v>1666</v>
      </c>
      <c r="H1683" s="523"/>
    </row>
    <row r="1684" spans="1:8">
      <c r="A1684" s="505">
        <v>1683</v>
      </c>
      <c r="B1684" s="956"/>
      <c r="C1684" s="963"/>
      <c r="D1684" s="958"/>
      <c r="E1684" s="957"/>
      <c r="F1684" s="510">
        <v>1667</v>
      </c>
      <c r="H1684" s="523"/>
    </row>
    <row r="1685" spans="1:8">
      <c r="A1685" s="505">
        <v>1684</v>
      </c>
      <c r="B1685" s="956"/>
      <c r="C1685" s="963"/>
      <c r="D1685" s="958"/>
      <c r="E1685" s="957"/>
      <c r="F1685" s="510">
        <v>1668</v>
      </c>
      <c r="H1685" s="523"/>
    </row>
    <row r="1686" spans="1:8">
      <c r="A1686" s="505">
        <v>1685</v>
      </c>
      <c r="B1686" s="956"/>
      <c r="C1686" s="963"/>
      <c r="D1686" s="958"/>
      <c r="E1686" s="957"/>
      <c r="F1686" s="510">
        <v>1669</v>
      </c>
      <c r="H1686" s="523"/>
    </row>
    <row r="1687" spans="1:8">
      <c r="A1687" s="505">
        <v>1686</v>
      </c>
      <c r="B1687" s="956"/>
      <c r="C1687" s="963"/>
      <c r="D1687" s="958"/>
      <c r="E1687" s="957"/>
      <c r="F1687" s="510">
        <v>1670</v>
      </c>
      <c r="H1687" s="523"/>
    </row>
    <row r="1688" spans="1:8">
      <c r="A1688" s="505">
        <v>1687</v>
      </c>
      <c r="B1688" s="956"/>
      <c r="C1688" s="963"/>
      <c r="D1688" s="958"/>
      <c r="E1688" s="957"/>
      <c r="F1688" s="510">
        <v>1671</v>
      </c>
      <c r="H1688" s="523"/>
    </row>
    <row r="1689" spans="1:8">
      <c r="A1689" s="505">
        <v>1688</v>
      </c>
      <c r="B1689" s="956"/>
      <c r="C1689" s="963"/>
      <c r="D1689" s="958"/>
      <c r="E1689" s="957"/>
      <c r="F1689" s="510">
        <v>1672</v>
      </c>
      <c r="H1689" s="523"/>
    </row>
    <row r="1690" spans="1:8">
      <c r="A1690" s="505">
        <v>1689</v>
      </c>
      <c r="B1690" s="956"/>
      <c r="C1690" s="963"/>
      <c r="D1690" s="958"/>
      <c r="E1690" s="957"/>
      <c r="F1690" s="510">
        <v>1673</v>
      </c>
      <c r="H1690" s="523"/>
    </row>
    <row r="1691" spans="1:8">
      <c r="A1691" s="505">
        <v>1690</v>
      </c>
      <c r="B1691" s="956"/>
      <c r="C1691" s="963"/>
      <c r="D1691" s="958"/>
      <c r="E1691" s="957"/>
      <c r="F1691" s="510">
        <v>1674</v>
      </c>
      <c r="H1691" s="523"/>
    </row>
    <row r="1692" spans="1:8">
      <c r="A1692" s="505">
        <v>1691</v>
      </c>
      <c r="B1692" s="956"/>
      <c r="C1692" s="963"/>
      <c r="D1692" s="958"/>
      <c r="E1692" s="957"/>
      <c r="F1692" s="510">
        <v>1675</v>
      </c>
      <c r="G1692" s="524"/>
      <c r="H1692" s="523"/>
    </row>
    <row r="1693" spans="1:8">
      <c r="A1693" s="505">
        <v>1692</v>
      </c>
      <c r="B1693" s="956"/>
      <c r="C1693" s="963"/>
      <c r="D1693" s="958"/>
      <c r="E1693" s="957"/>
      <c r="F1693" s="510">
        <v>1676</v>
      </c>
      <c r="G1693" s="524"/>
      <c r="H1693" s="523"/>
    </row>
    <row r="1694" spans="1:8">
      <c r="A1694" s="505">
        <v>1693</v>
      </c>
      <c r="B1694" s="956"/>
      <c r="C1694" s="963"/>
      <c r="D1694" s="958"/>
      <c r="E1694" s="957"/>
      <c r="F1694" s="510">
        <v>1677</v>
      </c>
      <c r="H1694" s="523"/>
    </row>
    <row r="1695" spans="1:8">
      <c r="A1695" s="505">
        <v>1694</v>
      </c>
      <c r="B1695" s="956"/>
      <c r="C1695" s="963"/>
      <c r="D1695" s="958"/>
      <c r="E1695" s="957"/>
      <c r="F1695" s="517">
        <v>1678</v>
      </c>
      <c r="H1695" s="523"/>
    </row>
    <row r="1696" spans="1:8">
      <c r="A1696" s="505">
        <v>1695</v>
      </c>
      <c r="B1696" s="956"/>
      <c r="C1696" s="963"/>
      <c r="D1696" s="958"/>
      <c r="E1696" s="957"/>
      <c r="F1696" s="517">
        <v>1679</v>
      </c>
      <c r="H1696" s="523"/>
    </row>
    <row r="1697" spans="1:8">
      <c r="A1697" s="505">
        <v>1696</v>
      </c>
      <c r="B1697" s="956"/>
      <c r="C1697" s="963"/>
      <c r="D1697" s="958"/>
      <c r="E1697" s="957"/>
      <c r="F1697" s="510">
        <v>1680</v>
      </c>
      <c r="H1697" s="523"/>
    </row>
    <row r="1698" spans="1:8">
      <c r="A1698" s="505">
        <v>1697</v>
      </c>
      <c r="B1698" s="956"/>
      <c r="C1698" s="963"/>
      <c r="D1698" s="958"/>
      <c r="E1698" s="957"/>
      <c r="F1698" s="510">
        <v>1681</v>
      </c>
      <c r="H1698" s="523"/>
    </row>
    <row r="1699" spans="1:8">
      <c r="A1699" s="505">
        <v>1698</v>
      </c>
      <c r="B1699" s="956"/>
      <c r="C1699" s="963"/>
      <c r="D1699" s="958"/>
      <c r="E1699" s="957"/>
      <c r="F1699" s="510">
        <v>1682</v>
      </c>
      <c r="H1699" s="523"/>
    </row>
    <row r="1700" spans="1:8">
      <c r="A1700" s="505">
        <v>1699</v>
      </c>
      <c r="B1700" s="956"/>
      <c r="C1700" s="963"/>
      <c r="D1700" s="958"/>
      <c r="E1700" s="957"/>
      <c r="F1700" s="510">
        <v>1683</v>
      </c>
      <c r="H1700" s="523"/>
    </row>
    <row r="1701" spans="1:8">
      <c r="A1701" s="505">
        <v>1700</v>
      </c>
      <c r="B1701" s="956"/>
      <c r="C1701" s="963"/>
      <c r="D1701" s="958"/>
      <c r="E1701" s="957"/>
      <c r="F1701" s="510">
        <v>1684</v>
      </c>
      <c r="H1701" s="523"/>
    </row>
    <row r="1702" spans="1:8">
      <c r="A1702" s="505">
        <v>1701</v>
      </c>
      <c r="B1702" s="956"/>
      <c r="C1702" s="963"/>
      <c r="D1702" s="958"/>
      <c r="E1702" s="957"/>
      <c r="F1702" s="510">
        <v>1685</v>
      </c>
      <c r="H1702" s="523"/>
    </row>
    <row r="1703" spans="1:8">
      <c r="A1703" s="505">
        <v>1702</v>
      </c>
      <c r="B1703" s="956"/>
      <c r="C1703" s="963"/>
      <c r="D1703" s="958"/>
      <c r="E1703" s="957"/>
      <c r="F1703" s="510">
        <v>1686</v>
      </c>
      <c r="H1703" s="523"/>
    </row>
    <row r="1704" spans="1:8">
      <c r="A1704" s="505">
        <v>1703</v>
      </c>
      <c r="B1704" s="956"/>
      <c r="C1704" s="963"/>
      <c r="D1704" s="958"/>
      <c r="E1704" s="957"/>
      <c r="F1704" s="510">
        <v>1687</v>
      </c>
      <c r="H1704" s="523"/>
    </row>
    <row r="1705" spans="1:8">
      <c r="A1705" s="505">
        <v>1704</v>
      </c>
      <c r="B1705" s="956"/>
      <c r="C1705" s="963"/>
      <c r="D1705" s="958"/>
      <c r="E1705" s="957"/>
      <c r="F1705" s="510">
        <v>1688</v>
      </c>
      <c r="H1705" s="523"/>
    </row>
    <row r="1706" spans="1:8">
      <c r="A1706" s="505">
        <v>1705</v>
      </c>
      <c r="B1706" s="956"/>
      <c r="C1706" s="963"/>
      <c r="D1706" s="958"/>
      <c r="E1706" s="957"/>
      <c r="F1706" s="510">
        <v>1689</v>
      </c>
      <c r="H1706" s="523"/>
    </row>
    <row r="1707" spans="1:8">
      <c r="A1707" s="505">
        <v>1706</v>
      </c>
      <c r="B1707" s="956"/>
      <c r="C1707" s="963"/>
      <c r="D1707" s="958"/>
      <c r="E1707" s="957"/>
      <c r="F1707" s="510">
        <v>1690</v>
      </c>
      <c r="H1707" s="523"/>
    </row>
    <row r="1708" spans="1:8">
      <c r="A1708" s="505">
        <v>1707</v>
      </c>
      <c r="B1708" s="956"/>
      <c r="C1708" s="963"/>
      <c r="D1708" s="958"/>
      <c r="E1708" s="957"/>
      <c r="F1708" s="510">
        <v>1691</v>
      </c>
      <c r="H1708" s="523"/>
    </row>
    <row r="1709" spans="1:8">
      <c r="A1709" s="505">
        <v>1708</v>
      </c>
      <c r="B1709" s="956"/>
      <c r="C1709" s="963"/>
      <c r="D1709" s="958"/>
      <c r="E1709" s="957"/>
      <c r="F1709" s="510">
        <v>1692</v>
      </c>
      <c r="H1709" s="523"/>
    </row>
    <row r="1710" spans="1:8">
      <c r="A1710" s="505">
        <v>1709</v>
      </c>
      <c r="B1710" s="956"/>
      <c r="C1710" s="963"/>
      <c r="D1710" s="958"/>
      <c r="E1710" s="957"/>
      <c r="F1710" s="510">
        <v>1693</v>
      </c>
      <c r="H1710" s="523"/>
    </row>
    <row r="1711" spans="1:8">
      <c r="A1711" s="505">
        <v>1710</v>
      </c>
      <c r="B1711" s="956"/>
      <c r="C1711" s="963"/>
      <c r="D1711" s="958"/>
      <c r="E1711" s="957"/>
      <c r="F1711" s="510">
        <v>1694</v>
      </c>
      <c r="H1711" s="523"/>
    </row>
    <row r="1712" spans="1:8">
      <c r="A1712" s="505">
        <v>1711</v>
      </c>
      <c r="B1712" s="956"/>
      <c r="C1712" s="963"/>
      <c r="D1712" s="958"/>
      <c r="E1712" s="957"/>
      <c r="F1712" s="510">
        <v>1695</v>
      </c>
      <c r="H1712" s="523"/>
    </row>
    <row r="1713" spans="1:8">
      <c r="A1713" s="505">
        <v>1712</v>
      </c>
      <c r="B1713" s="956"/>
      <c r="C1713" s="963"/>
      <c r="D1713" s="958"/>
      <c r="E1713" s="957"/>
      <c r="F1713" s="510">
        <v>1696</v>
      </c>
      <c r="H1713" s="523"/>
    </row>
    <row r="1714" spans="1:8">
      <c r="A1714" s="505">
        <v>1713</v>
      </c>
      <c r="B1714" s="956"/>
      <c r="C1714" s="963"/>
      <c r="D1714" s="958"/>
      <c r="E1714" s="957"/>
      <c r="F1714" s="510">
        <v>1697</v>
      </c>
      <c r="H1714" s="523"/>
    </row>
    <row r="1715" spans="1:8">
      <c r="A1715" s="505">
        <v>1714</v>
      </c>
      <c r="B1715" s="956"/>
      <c r="C1715" s="963"/>
      <c r="D1715" s="958"/>
      <c r="E1715" s="957"/>
      <c r="F1715" s="510">
        <v>1698</v>
      </c>
      <c r="H1715" s="523"/>
    </row>
    <row r="1716" spans="1:8">
      <c r="A1716" s="505">
        <v>1715</v>
      </c>
      <c r="B1716" s="956"/>
      <c r="C1716" s="963"/>
      <c r="D1716" s="958"/>
      <c r="E1716" s="957"/>
      <c r="F1716" s="510">
        <v>1699</v>
      </c>
      <c r="H1716" s="523"/>
    </row>
    <row r="1717" spans="1:8">
      <c r="A1717" s="505">
        <v>1716</v>
      </c>
      <c r="B1717" s="956"/>
      <c r="C1717" s="963"/>
      <c r="D1717" s="958"/>
      <c r="E1717" s="957"/>
      <c r="F1717" s="510">
        <v>1700</v>
      </c>
      <c r="H1717" s="523"/>
    </row>
    <row r="1718" spans="1:8">
      <c r="A1718" s="505">
        <v>1717</v>
      </c>
      <c r="B1718" s="956"/>
      <c r="C1718" s="963"/>
      <c r="D1718" s="958"/>
      <c r="E1718" s="957"/>
      <c r="F1718" s="510">
        <v>1701</v>
      </c>
      <c r="H1718" s="523"/>
    </row>
    <row r="1719" spans="1:8">
      <c r="A1719" s="505">
        <v>1718</v>
      </c>
      <c r="B1719" s="956"/>
      <c r="C1719" s="963"/>
      <c r="D1719" s="958"/>
      <c r="E1719" s="957"/>
      <c r="F1719" s="510">
        <v>1702</v>
      </c>
      <c r="H1719" s="523"/>
    </row>
    <row r="1720" spans="1:8">
      <c r="A1720" s="505">
        <v>1719</v>
      </c>
      <c r="B1720" s="956"/>
      <c r="C1720" s="963"/>
      <c r="D1720" s="958"/>
      <c r="E1720" s="957"/>
      <c r="F1720" s="510">
        <v>1703</v>
      </c>
      <c r="H1720" s="523"/>
    </row>
    <row r="1721" spans="1:8">
      <c r="A1721" s="505">
        <v>1720</v>
      </c>
      <c r="B1721" s="956"/>
      <c r="C1721" s="963"/>
      <c r="D1721" s="958"/>
      <c r="E1721" s="957"/>
      <c r="F1721" s="510">
        <v>1704</v>
      </c>
      <c r="H1721" s="523"/>
    </row>
    <row r="1722" spans="1:8">
      <c r="A1722" s="505">
        <v>1721</v>
      </c>
      <c r="B1722" s="956"/>
      <c r="C1722" s="963"/>
      <c r="D1722" s="958"/>
      <c r="E1722" s="957"/>
      <c r="F1722" s="510">
        <v>1705</v>
      </c>
      <c r="H1722" s="523"/>
    </row>
    <row r="1723" spans="1:8">
      <c r="A1723" s="505">
        <v>1722</v>
      </c>
      <c r="B1723" s="956"/>
      <c r="C1723" s="963"/>
      <c r="D1723" s="958"/>
      <c r="E1723" s="957"/>
      <c r="F1723" s="510">
        <v>1706</v>
      </c>
      <c r="H1723" s="523"/>
    </row>
    <row r="1724" spans="1:8">
      <c r="A1724" s="505">
        <v>1723</v>
      </c>
      <c r="B1724" s="956"/>
      <c r="C1724" s="963"/>
      <c r="D1724" s="958"/>
      <c r="E1724" s="957"/>
      <c r="F1724" s="510">
        <v>1707</v>
      </c>
      <c r="H1724" s="523"/>
    </row>
    <row r="1725" spans="1:8">
      <c r="A1725" s="505">
        <v>1724</v>
      </c>
      <c r="B1725" s="956"/>
      <c r="C1725" s="963"/>
      <c r="D1725" s="958"/>
      <c r="E1725" s="957"/>
      <c r="F1725" s="510">
        <v>1708</v>
      </c>
      <c r="H1725" s="523"/>
    </row>
    <row r="1726" spans="1:8">
      <c r="A1726" s="505">
        <v>1725</v>
      </c>
      <c r="B1726" s="956"/>
      <c r="C1726" s="963"/>
      <c r="D1726" s="958"/>
      <c r="E1726" s="957"/>
      <c r="F1726" s="510">
        <v>1709</v>
      </c>
      <c r="H1726" s="523"/>
    </row>
    <row r="1727" spans="1:8">
      <c r="A1727" s="505">
        <v>1726</v>
      </c>
      <c r="B1727" s="956"/>
      <c r="C1727" s="963"/>
      <c r="D1727" s="958"/>
      <c r="E1727" s="957"/>
      <c r="F1727" s="510">
        <v>1710</v>
      </c>
      <c r="H1727" s="523"/>
    </row>
    <row r="1728" spans="1:8">
      <c r="A1728" s="505">
        <v>1727</v>
      </c>
      <c r="B1728" s="956"/>
      <c r="C1728" s="963"/>
      <c r="D1728" s="958"/>
      <c r="E1728" s="957"/>
      <c r="F1728" s="510">
        <v>1711</v>
      </c>
      <c r="H1728" s="523"/>
    </row>
    <row r="1729" spans="1:8">
      <c r="A1729" s="505">
        <v>1728</v>
      </c>
      <c r="B1729" s="956"/>
      <c r="C1729" s="963"/>
      <c r="D1729" s="958"/>
      <c r="E1729" s="957"/>
      <c r="F1729" s="510">
        <v>1712</v>
      </c>
      <c r="H1729" s="523"/>
    </row>
    <row r="1730" spans="1:8">
      <c r="A1730" s="505">
        <v>1729</v>
      </c>
      <c r="B1730" s="956"/>
      <c r="C1730" s="963"/>
      <c r="D1730" s="958"/>
      <c r="E1730" s="957"/>
      <c r="F1730" s="510">
        <v>1713</v>
      </c>
      <c r="H1730" s="523"/>
    </row>
    <row r="1731" spans="1:8">
      <c r="A1731" s="505">
        <v>1730</v>
      </c>
      <c r="B1731" s="956"/>
      <c r="C1731" s="963"/>
      <c r="D1731" s="958"/>
      <c r="E1731" s="957"/>
      <c r="F1731" s="510">
        <v>1714</v>
      </c>
      <c r="H1731" s="523"/>
    </row>
    <row r="1732" spans="1:8">
      <c r="A1732" s="505">
        <v>1731</v>
      </c>
      <c r="B1732" s="956"/>
      <c r="C1732" s="963"/>
      <c r="D1732" s="958"/>
      <c r="E1732" s="957"/>
      <c r="F1732" s="510">
        <v>1715</v>
      </c>
      <c r="H1732" s="523"/>
    </row>
    <row r="1733" spans="1:8">
      <c r="A1733" s="505">
        <v>1732</v>
      </c>
      <c r="B1733" s="956"/>
      <c r="C1733" s="963"/>
      <c r="D1733" s="958"/>
      <c r="E1733" s="957"/>
      <c r="F1733" s="510">
        <v>1716</v>
      </c>
      <c r="H1733" s="523"/>
    </row>
    <row r="1734" spans="1:8">
      <c r="A1734" s="505">
        <v>1733</v>
      </c>
      <c r="B1734" s="956"/>
      <c r="C1734" s="960"/>
      <c r="D1734" s="961"/>
      <c r="E1734" s="957"/>
      <c r="F1734" s="510">
        <v>1717</v>
      </c>
      <c r="G1734" s="518"/>
      <c r="H1734" s="516"/>
    </row>
    <row r="1735" spans="1:8">
      <c r="A1735" s="505">
        <v>1734</v>
      </c>
      <c r="B1735" s="956"/>
      <c r="C1735" s="960"/>
      <c r="D1735" s="961"/>
      <c r="E1735" s="957"/>
      <c r="F1735" s="510">
        <v>1718</v>
      </c>
      <c r="G1735" s="518"/>
      <c r="H1735" s="516"/>
    </row>
    <row r="1736" spans="1:8">
      <c r="A1736" s="505">
        <v>1735</v>
      </c>
      <c r="B1736" s="956"/>
      <c r="C1736" s="963"/>
      <c r="D1736" s="958"/>
      <c r="E1736" s="957"/>
      <c r="F1736" s="510">
        <v>1719</v>
      </c>
      <c r="H1736" s="523"/>
    </row>
    <row r="1737" spans="1:8">
      <c r="A1737" s="505">
        <v>1736</v>
      </c>
      <c r="B1737" s="956"/>
      <c r="C1737" s="963"/>
      <c r="D1737" s="958"/>
      <c r="E1737" s="957"/>
      <c r="F1737" s="510">
        <v>1720</v>
      </c>
      <c r="H1737" s="523"/>
    </row>
    <row r="1738" spans="1:8">
      <c r="A1738" s="505">
        <v>1737</v>
      </c>
      <c r="B1738" s="956"/>
      <c r="C1738" s="963"/>
      <c r="D1738" s="958"/>
      <c r="E1738" s="957"/>
      <c r="F1738" s="510">
        <v>1721</v>
      </c>
      <c r="H1738" s="523"/>
    </row>
    <row r="1739" spans="1:8">
      <c r="A1739" s="505">
        <v>1738</v>
      </c>
      <c r="B1739" s="956"/>
      <c r="C1739" s="963"/>
      <c r="D1739" s="958"/>
      <c r="E1739" s="957"/>
      <c r="F1739" s="510">
        <v>1722</v>
      </c>
      <c r="H1739" s="523"/>
    </row>
    <row r="1740" spans="1:8">
      <c r="A1740" s="505">
        <v>1739</v>
      </c>
      <c r="B1740" s="956"/>
      <c r="C1740" s="963"/>
      <c r="D1740" s="958"/>
      <c r="E1740" s="957"/>
      <c r="F1740" s="510">
        <v>1723</v>
      </c>
      <c r="H1740" s="523"/>
    </row>
    <row r="1741" spans="1:8">
      <c r="A1741" s="505">
        <v>1740</v>
      </c>
      <c r="B1741" s="956"/>
      <c r="C1741" s="963"/>
      <c r="D1741" s="958"/>
      <c r="E1741" s="957"/>
      <c r="F1741" s="510">
        <v>1724</v>
      </c>
      <c r="H1741" s="523"/>
    </row>
    <row r="1742" spans="1:8">
      <c r="A1742" s="505">
        <v>1741</v>
      </c>
      <c r="B1742" s="956"/>
      <c r="C1742" s="963"/>
      <c r="D1742" s="958"/>
      <c r="E1742" s="957"/>
      <c r="F1742" s="510">
        <v>1725</v>
      </c>
      <c r="H1742" s="523"/>
    </row>
    <row r="1743" spans="1:8">
      <c r="A1743" s="505">
        <v>1742</v>
      </c>
      <c r="B1743" s="956"/>
      <c r="C1743" s="963"/>
      <c r="D1743" s="958"/>
      <c r="E1743" s="957"/>
      <c r="F1743" s="510">
        <v>1726</v>
      </c>
      <c r="H1743" s="523"/>
    </row>
    <row r="1744" spans="1:8">
      <c r="A1744" s="505">
        <v>1743</v>
      </c>
      <c r="B1744" s="956"/>
      <c r="C1744" s="963"/>
      <c r="D1744" s="958"/>
      <c r="E1744" s="957"/>
      <c r="F1744" s="510">
        <v>1727</v>
      </c>
      <c r="H1744" s="523"/>
    </row>
    <row r="1745" spans="1:8">
      <c r="A1745" s="505">
        <v>1744</v>
      </c>
      <c r="B1745" s="956"/>
      <c r="C1745" s="963"/>
      <c r="D1745" s="958"/>
      <c r="E1745" s="957"/>
      <c r="F1745" s="510">
        <v>1728</v>
      </c>
      <c r="H1745" s="523"/>
    </row>
    <row r="1746" spans="1:8">
      <c r="A1746" s="505">
        <v>1745</v>
      </c>
      <c r="B1746" s="956"/>
      <c r="C1746" s="963"/>
      <c r="D1746" s="958"/>
      <c r="E1746" s="957"/>
      <c r="F1746" s="510">
        <v>1729</v>
      </c>
      <c r="H1746" s="523"/>
    </row>
    <row r="1747" spans="1:8">
      <c r="A1747" s="505">
        <v>1746</v>
      </c>
      <c r="B1747" s="956"/>
      <c r="C1747" s="963"/>
      <c r="D1747" s="958"/>
      <c r="E1747" s="957"/>
      <c r="F1747" s="510">
        <v>1730</v>
      </c>
      <c r="H1747" s="523"/>
    </row>
    <row r="1748" spans="1:8">
      <c r="A1748" s="505">
        <v>1747</v>
      </c>
      <c r="B1748" s="956"/>
      <c r="C1748" s="963"/>
      <c r="D1748" s="958"/>
      <c r="E1748" s="957"/>
      <c r="F1748" s="510">
        <v>1731</v>
      </c>
      <c r="H1748" s="523"/>
    </row>
    <row r="1749" spans="1:8">
      <c r="A1749" s="505">
        <v>1748</v>
      </c>
      <c r="B1749" s="956"/>
      <c r="C1749" s="963"/>
      <c r="D1749" s="958"/>
      <c r="E1749" s="957"/>
      <c r="F1749" s="517">
        <v>1732</v>
      </c>
      <c r="H1749" s="523"/>
    </row>
    <row r="1750" spans="1:8">
      <c r="A1750" s="505">
        <v>1749</v>
      </c>
      <c r="B1750" s="956"/>
      <c r="C1750" s="963"/>
      <c r="D1750" s="958"/>
      <c r="E1750" s="957"/>
      <c r="F1750" s="517">
        <v>1733</v>
      </c>
      <c r="H1750" s="523"/>
    </row>
    <row r="1751" spans="1:8">
      <c r="A1751" s="505">
        <v>1750</v>
      </c>
      <c r="B1751" s="956"/>
      <c r="C1751" s="963"/>
      <c r="D1751" s="958"/>
      <c r="E1751" s="957"/>
      <c r="F1751" s="510">
        <v>1734</v>
      </c>
      <c r="H1751" s="523"/>
    </row>
    <row r="1752" spans="1:8">
      <c r="A1752" s="505">
        <v>1751</v>
      </c>
      <c r="B1752" s="956"/>
      <c r="C1752" s="963"/>
      <c r="D1752" s="958"/>
      <c r="E1752" s="957"/>
      <c r="F1752" s="510">
        <v>1735</v>
      </c>
      <c r="H1752" s="523"/>
    </row>
    <row r="1753" spans="1:8">
      <c r="A1753" s="505">
        <v>1752</v>
      </c>
      <c r="B1753" s="956"/>
      <c r="C1753" s="963"/>
      <c r="D1753" s="958"/>
      <c r="E1753" s="957"/>
      <c r="F1753" s="510">
        <v>1736</v>
      </c>
      <c r="H1753" s="523"/>
    </row>
    <row r="1754" spans="1:8">
      <c r="A1754" s="505">
        <v>1753</v>
      </c>
      <c r="B1754" s="956"/>
      <c r="C1754" s="963"/>
      <c r="D1754" s="958"/>
      <c r="E1754" s="957"/>
      <c r="F1754" s="510">
        <v>1737</v>
      </c>
      <c r="H1754" s="523"/>
    </row>
    <row r="1755" spans="1:8">
      <c r="A1755" s="505">
        <v>1754</v>
      </c>
      <c r="B1755" s="956"/>
      <c r="C1755" s="963"/>
      <c r="D1755" s="958"/>
      <c r="E1755" s="957"/>
      <c r="F1755" s="510">
        <v>1738</v>
      </c>
      <c r="H1755" s="523"/>
    </row>
    <row r="1756" spans="1:8">
      <c r="A1756" s="505">
        <v>1755</v>
      </c>
      <c r="B1756" s="956"/>
      <c r="C1756" s="963"/>
      <c r="D1756" s="958"/>
      <c r="E1756" s="957"/>
      <c r="F1756" s="510">
        <v>1739</v>
      </c>
      <c r="H1756" s="523"/>
    </row>
    <row r="1757" spans="1:8">
      <c r="A1757" s="505">
        <v>1756</v>
      </c>
      <c r="B1757" s="956"/>
      <c r="C1757" s="963"/>
      <c r="D1757" s="958"/>
      <c r="E1757" s="957"/>
      <c r="F1757" s="510">
        <v>1740</v>
      </c>
      <c r="H1757" s="523"/>
    </row>
    <row r="1758" spans="1:8">
      <c r="A1758" s="505">
        <v>1757</v>
      </c>
      <c r="B1758" s="956"/>
      <c r="C1758" s="963"/>
      <c r="D1758" s="958"/>
      <c r="E1758" s="957"/>
      <c r="F1758" s="510">
        <v>1741</v>
      </c>
      <c r="H1758" s="523"/>
    </row>
    <row r="1759" spans="1:8">
      <c r="A1759" s="505">
        <v>1758</v>
      </c>
      <c r="B1759" s="956"/>
      <c r="C1759" s="963"/>
      <c r="D1759" s="958"/>
      <c r="E1759" s="957"/>
      <c r="F1759" s="510">
        <v>1742</v>
      </c>
      <c r="H1759" s="523"/>
    </row>
    <row r="1760" spans="1:8">
      <c r="A1760" s="505">
        <v>1759</v>
      </c>
      <c r="B1760" s="956"/>
      <c r="C1760" s="963"/>
      <c r="D1760" s="958"/>
      <c r="E1760" s="957"/>
      <c r="F1760" s="510">
        <v>1743</v>
      </c>
      <c r="H1760" s="523"/>
    </row>
    <row r="1761" spans="1:8">
      <c r="A1761" s="505">
        <v>1760</v>
      </c>
      <c r="B1761" s="956"/>
      <c r="C1761" s="963"/>
      <c r="D1761" s="958"/>
      <c r="E1761" s="957"/>
      <c r="F1761" s="510">
        <v>1744</v>
      </c>
      <c r="H1761" s="523"/>
    </row>
    <row r="1762" spans="1:8">
      <c r="A1762" s="505">
        <v>1761</v>
      </c>
      <c r="B1762" s="956"/>
      <c r="C1762" s="963"/>
      <c r="D1762" s="958"/>
      <c r="E1762" s="957"/>
      <c r="F1762" s="510">
        <v>1745</v>
      </c>
      <c r="H1762" s="523"/>
    </row>
    <row r="1763" spans="1:8">
      <c r="A1763" s="505">
        <v>1762</v>
      </c>
      <c r="B1763" s="956"/>
      <c r="C1763" s="963"/>
      <c r="D1763" s="958"/>
      <c r="E1763" s="957"/>
      <c r="F1763" s="510">
        <v>1746</v>
      </c>
      <c r="H1763" s="523"/>
    </row>
    <row r="1764" spans="1:8">
      <c r="A1764" s="505">
        <v>1763</v>
      </c>
      <c r="B1764" s="956"/>
      <c r="C1764" s="963"/>
      <c r="D1764" s="958"/>
      <c r="E1764" s="957"/>
      <c r="F1764" s="510">
        <v>1747</v>
      </c>
      <c r="H1764" s="523"/>
    </row>
    <row r="1765" spans="1:8">
      <c r="A1765" s="505">
        <v>1764</v>
      </c>
      <c r="B1765" s="956"/>
      <c r="C1765" s="963"/>
      <c r="D1765" s="958"/>
      <c r="E1765" s="957"/>
      <c r="F1765" s="510">
        <v>1748</v>
      </c>
      <c r="H1765" s="523"/>
    </row>
    <row r="1766" spans="1:8">
      <c r="A1766" s="505">
        <v>1765</v>
      </c>
      <c r="B1766" s="956"/>
      <c r="C1766" s="963"/>
      <c r="D1766" s="958"/>
      <c r="E1766" s="957"/>
      <c r="F1766" s="510">
        <v>1749</v>
      </c>
      <c r="H1766" s="523"/>
    </row>
    <row r="1767" spans="1:8">
      <c r="A1767" s="505">
        <v>1766</v>
      </c>
      <c r="B1767" s="956"/>
      <c r="C1767" s="963"/>
      <c r="D1767" s="958"/>
      <c r="E1767" s="957"/>
      <c r="F1767" s="510">
        <v>1750</v>
      </c>
      <c r="H1767" s="523"/>
    </row>
    <row r="1768" spans="1:8">
      <c r="A1768" s="505">
        <v>1767</v>
      </c>
      <c r="B1768" s="956"/>
      <c r="C1768" s="963"/>
      <c r="D1768" s="958"/>
      <c r="E1768" s="957"/>
      <c r="F1768" s="510">
        <v>1751</v>
      </c>
      <c r="H1768" s="523"/>
    </row>
    <row r="1769" spans="1:8">
      <c r="A1769" s="505">
        <v>1768</v>
      </c>
      <c r="B1769" s="956"/>
      <c r="C1769" s="963"/>
      <c r="D1769" s="958"/>
      <c r="E1769" s="957"/>
      <c r="F1769" s="510">
        <v>1752</v>
      </c>
      <c r="H1769" s="523"/>
    </row>
    <row r="1770" spans="1:8">
      <c r="A1770" s="505">
        <v>1769</v>
      </c>
      <c r="B1770" s="956"/>
      <c r="C1770" s="963"/>
      <c r="D1770" s="958"/>
      <c r="E1770" s="957"/>
      <c r="F1770" s="510">
        <v>1753</v>
      </c>
      <c r="H1770" s="523"/>
    </row>
    <row r="1771" spans="1:8">
      <c r="A1771" s="505">
        <v>1770</v>
      </c>
      <c r="B1771" s="956"/>
      <c r="C1771" s="963"/>
      <c r="D1771" s="958"/>
      <c r="E1771" s="957"/>
      <c r="F1771" s="510">
        <v>1754</v>
      </c>
      <c r="H1771" s="523"/>
    </row>
    <row r="1772" spans="1:8">
      <c r="A1772" s="505">
        <v>1771</v>
      </c>
      <c r="B1772" s="956"/>
      <c r="C1772" s="963"/>
      <c r="D1772" s="958"/>
      <c r="E1772" s="957"/>
      <c r="F1772" s="510">
        <v>1755</v>
      </c>
      <c r="H1772" s="523"/>
    </row>
    <row r="1773" spans="1:8">
      <c r="A1773" s="505">
        <v>1772</v>
      </c>
      <c r="B1773" s="956"/>
      <c r="C1773" s="963"/>
      <c r="D1773" s="958"/>
      <c r="E1773" s="957"/>
      <c r="F1773" s="510">
        <v>1756</v>
      </c>
      <c r="H1773" s="523"/>
    </row>
    <row r="1774" spans="1:8">
      <c r="A1774" s="505">
        <v>1773</v>
      </c>
      <c r="B1774" s="956"/>
      <c r="C1774" s="963"/>
      <c r="D1774" s="958"/>
      <c r="E1774" s="957"/>
      <c r="F1774" s="510">
        <v>1757</v>
      </c>
      <c r="H1774" s="523"/>
    </row>
    <row r="1775" spans="1:8">
      <c r="A1775" s="505">
        <v>1774</v>
      </c>
      <c r="B1775" s="956"/>
      <c r="C1775" s="963"/>
      <c r="D1775" s="958"/>
      <c r="E1775" s="957"/>
      <c r="F1775" s="510">
        <v>1758</v>
      </c>
      <c r="H1775" s="523"/>
    </row>
    <row r="1776" spans="1:8">
      <c r="A1776" s="505">
        <v>1775</v>
      </c>
      <c r="B1776" s="956"/>
      <c r="C1776" s="963"/>
      <c r="D1776" s="958"/>
      <c r="E1776" s="957"/>
      <c r="F1776" s="510">
        <v>1759</v>
      </c>
      <c r="H1776" s="523"/>
    </row>
    <row r="1777" spans="1:8">
      <c r="A1777" s="505">
        <v>1776</v>
      </c>
      <c r="B1777" s="956"/>
      <c r="C1777" s="963"/>
      <c r="D1777" s="958"/>
      <c r="E1777" s="957"/>
      <c r="F1777" s="510">
        <v>1760</v>
      </c>
      <c r="H1777" s="523"/>
    </row>
    <row r="1778" spans="1:8">
      <c r="A1778" s="505">
        <v>1777</v>
      </c>
      <c r="B1778" s="956"/>
      <c r="C1778" s="963"/>
      <c r="D1778" s="958"/>
      <c r="E1778" s="957"/>
      <c r="F1778" s="510">
        <v>1761</v>
      </c>
      <c r="H1778" s="523"/>
    </row>
    <row r="1779" spans="1:8">
      <c r="A1779" s="505">
        <v>1778</v>
      </c>
      <c r="B1779" s="956"/>
      <c r="C1779" s="963"/>
      <c r="D1779" s="958"/>
      <c r="E1779" s="957"/>
      <c r="F1779" s="510">
        <v>1762</v>
      </c>
      <c r="H1779" s="523"/>
    </row>
    <row r="1780" spans="1:8">
      <c r="A1780" s="505">
        <v>1779</v>
      </c>
      <c r="B1780" s="956"/>
      <c r="C1780" s="963"/>
      <c r="D1780" s="958"/>
      <c r="E1780" s="957"/>
      <c r="F1780" s="510">
        <v>1763</v>
      </c>
      <c r="H1780" s="523"/>
    </row>
    <row r="1781" spans="1:8">
      <c r="A1781" s="505">
        <v>1780</v>
      </c>
      <c r="B1781" s="956"/>
      <c r="C1781" s="963"/>
      <c r="D1781" s="958"/>
      <c r="E1781" s="957"/>
      <c r="F1781" s="510">
        <v>1764</v>
      </c>
      <c r="H1781" s="523"/>
    </row>
    <row r="1782" spans="1:8">
      <c r="A1782" s="505">
        <v>1781</v>
      </c>
      <c r="B1782" s="956"/>
      <c r="C1782" s="963"/>
      <c r="D1782" s="958"/>
      <c r="E1782" s="957"/>
      <c r="F1782" s="510">
        <v>1765</v>
      </c>
      <c r="H1782" s="523"/>
    </row>
    <row r="1783" spans="1:8">
      <c r="A1783" s="505">
        <v>1782</v>
      </c>
      <c r="B1783" s="956"/>
      <c r="C1783" s="963"/>
      <c r="D1783" s="958"/>
      <c r="E1783" s="957"/>
      <c r="F1783" s="510">
        <v>1766</v>
      </c>
      <c r="H1783" s="523"/>
    </row>
    <row r="1784" spans="1:8">
      <c r="A1784" s="505">
        <v>1783</v>
      </c>
      <c r="B1784" s="956"/>
      <c r="C1784" s="960"/>
      <c r="D1784" s="961"/>
      <c r="E1784" s="957"/>
      <c r="F1784" s="510">
        <v>1767</v>
      </c>
      <c r="G1784" s="518"/>
      <c r="H1784" s="516"/>
    </row>
    <row r="1785" spans="1:8">
      <c r="A1785" s="505">
        <v>1784</v>
      </c>
      <c r="B1785" s="956"/>
      <c r="C1785" s="960"/>
      <c r="D1785" s="961"/>
      <c r="E1785" s="957"/>
      <c r="F1785" s="510">
        <v>1768</v>
      </c>
      <c r="G1785" s="518"/>
      <c r="H1785" s="516"/>
    </row>
    <row r="1786" spans="1:8">
      <c r="A1786" s="505">
        <v>1785</v>
      </c>
      <c r="B1786" s="956"/>
      <c r="C1786" s="963"/>
      <c r="D1786" s="958"/>
      <c r="E1786" s="957"/>
      <c r="F1786" s="510">
        <v>1769</v>
      </c>
      <c r="H1786" s="523"/>
    </row>
    <row r="1787" spans="1:8">
      <c r="A1787" s="505">
        <v>1786</v>
      </c>
      <c r="B1787" s="956"/>
      <c r="C1787" s="963"/>
      <c r="D1787" s="958"/>
      <c r="E1787" s="957"/>
      <c r="F1787" s="510">
        <v>1770</v>
      </c>
      <c r="H1787" s="523"/>
    </row>
    <row r="1788" spans="1:8">
      <c r="A1788" s="505">
        <v>1787</v>
      </c>
      <c r="B1788" s="956"/>
      <c r="C1788" s="963"/>
      <c r="D1788" s="958"/>
      <c r="E1788" s="957"/>
      <c r="F1788" s="510">
        <v>1771</v>
      </c>
      <c r="H1788" s="523"/>
    </row>
    <row r="1789" spans="1:8">
      <c r="A1789" s="505">
        <v>1788</v>
      </c>
      <c r="B1789" s="956"/>
      <c r="C1789" s="963"/>
      <c r="D1789" s="958"/>
      <c r="E1789" s="957"/>
      <c r="F1789" s="510">
        <v>1772</v>
      </c>
      <c r="H1789" s="523"/>
    </row>
    <row r="1790" spans="1:8">
      <c r="A1790" s="505">
        <v>1789</v>
      </c>
      <c r="B1790" s="956"/>
      <c r="C1790" s="963"/>
      <c r="D1790" s="958"/>
      <c r="E1790" s="957"/>
      <c r="F1790" s="510">
        <v>1773</v>
      </c>
      <c r="H1790" s="523"/>
    </row>
    <row r="1791" spans="1:8">
      <c r="A1791" s="505">
        <v>1790</v>
      </c>
      <c r="B1791" s="956"/>
      <c r="C1791" s="963"/>
      <c r="D1791" s="958"/>
      <c r="E1791" s="957"/>
      <c r="F1791" s="510">
        <v>1774</v>
      </c>
      <c r="H1791" s="523"/>
    </row>
    <row r="1792" spans="1:8">
      <c r="A1792" s="505">
        <v>1791</v>
      </c>
      <c r="B1792" s="956"/>
      <c r="C1792" s="963"/>
      <c r="D1792" s="958"/>
      <c r="E1792" s="957"/>
      <c r="F1792" s="510">
        <v>1775</v>
      </c>
      <c r="H1792" s="523"/>
    </row>
    <row r="1793" spans="1:8">
      <c r="A1793" s="505">
        <v>1792</v>
      </c>
      <c r="B1793" s="956"/>
      <c r="C1793" s="963"/>
      <c r="D1793" s="958"/>
      <c r="E1793" s="957"/>
      <c r="F1793" s="510">
        <v>1776</v>
      </c>
      <c r="H1793" s="523"/>
    </row>
    <row r="1794" spans="1:8">
      <c r="A1794" s="505">
        <v>1793</v>
      </c>
      <c r="B1794" s="956"/>
      <c r="C1794" s="963"/>
      <c r="D1794" s="958"/>
      <c r="E1794" s="957"/>
      <c r="F1794" s="510">
        <v>1777</v>
      </c>
      <c r="H1794" s="523"/>
    </row>
    <row r="1795" spans="1:8">
      <c r="A1795" s="505">
        <v>1794</v>
      </c>
      <c r="B1795" s="956"/>
      <c r="C1795" s="963"/>
      <c r="D1795" s="958"/>
      <c r="E1795" s="957"/>
      <c r="F1795" s="510">
        <v>1778</v>
      </c>
      <c r="H1795" s="523"/>
    </row>
    <row r="1796" spans="1:8">
      <c r="A1796" s="505">
        <v>1795</v>
      </c>
      <c r="B1796" s="956"/>
      <c r="C1796" s="963"/>
      <c r="D1796" s="958"/>
      <c r="E1796" s="957"/>
      <c r="F1796" s="510">
        <v>1779</v>
      </c>
      <c r="H1796" s="523"/>
    </row>
    <row r="1797" spans="1:8">
      <c r="A1797" s="505">
        <v>1796</v>
      </c>
      <c r="B1797" s="956"/>
      <c r="C1797" s="963"/>
      <c r="D1797" s="958"/>
      <c r="E1797" s="957"/>
      <c r="F1797" s="510">
        <v>1780</v>
      </c>
      <c r="H1797" s="523"/>
    </row>
    <row r="1798" spans="1:8">
      <c r="A1798" s="505">
        <v>1797</v>
      </c>
      <c r="B1798" s="956"/>
      <c r="C1798" s="963"/>
      <c r="D1798" s="958"/>
      <c r="E1798" s="957"/>
      <c r="F1798" s="510">
        <v>1781</v>
      </c>
      <c r="H1798" s="523"/>
    </row>
    <row r="1799" spans="1:8">
      <c r="A1799" s="505">
        <v>1798</v>
      </c>
      <c r="B1799" s="956"/>
      <c r="C1799" s="963"/>
      <c r="D1799" s="958"/>
      <c r="E1799" s="957"/>
      <c r="F1799" s="517">
        <v>1782</v>
      </c>
      <c r="H1799" s="523"/>
    </row>
    <row r="1800" spans="1:8">
      <c r="A1800" s="505">
        <v>1799</v>
      </c>
      <c r="B1800" s="956"/>
      <c r="C1800" s="963"/>
      <c r="D1800" s="958"/>
      <c r="E1800" s="957"/>
      <c r="F1800" s="517">
        <v>1783</v>
      </c>
      <c r="H1800" s="523"/>
    </row>
    <row r="1801" spans="1:8">
      <c r="A1801" s="505">
        <v>1800</v>
      </c>
      <c r="B1801" s="956"/>
      <c r="C1801" s="963"/>
      <c r="D1801" s="958"/>
      <c r="E1801" s="957"/>
      <c r="F1801" s="510">
        <v>1784</v>
      </c>
      <c r="H1801" s="523"/>
    </row>
    <row r="1802" spans="1:8">
      <c r="A1802" s="505">
        <v>1801</v>
      </c>
      <c r="B1802" s="956"/>
      <c r="C1802" s="963"/>
      <c r="D1802" s="958"/>
      <c r="E1802" s="957"/>
      <c r="F1802" s="510">
        <v>1785</v>
      </c>
      <c r="H1802" s="523"/>
    </row>
    <row r="1803" spans="1:8">
      <c r="A1803" s="505">
        <v>1802</v>
      </c>
      <c r="B1803" s="956"/>
      <c r="C1803" s="963"/>
      <c r="D1803" s="958"/>
      <c r="E1803" s="957"/>
      <c r="F1803" s="510">
        <v>1786</v>
      </c>
      <c r="H1803" s="523"/>
    </row>
    <row r="1804" spans="1:8">
      <c r="A1804" s="505">
        <v>1803</v>
      </c>
      <c r="B1804" s="956"/>
      <c r="C1804" s="963"/>
      <c r="D1804" s="958"/>
      <c r="E1804" s="957"/>
      <c r="F1804" s="510">
        <v>1787</v>
      </c>
      <c r="H1804" s="523"/>
    </row>
    <row r="1805" spans="1:8">
      <c r="A1805" s="505">
        <v>1804</v>
      </c>
      <c r="B1805" s="956"/>
      <c r="C1805" s="963"/>
      <c r="D1805" s="958"/>
      <c r="E1805" s="957"/>
      <c r="F1805" s="510">
        <v>1788</v>
      </c>
      <c r="H1805" s="523"/>
    </row>
    <row r="1806" spans="1:8">
      <c r="A1806" s="505">
        <v>1805</v>
      </c>
      <c r="B1806" s="956"/>
      <c r="C1806" s="963"/>
      <c r="D1806" s="958"/>
      <c r="E1806" s="957"/>
      <c r="F1806" s="510">
        <v>1789</v>
      </c>
      <c r="H1806" s="523"/>
    </row>
    <row r="1807" spans="1:8">
      <c r="A1807" s="505">
        <v>1806</v>
      </c>
      <c r="B1807" s="956"/>
      <c r="C1807" s="963"/>
      <c r="D1807" s="958"/>
      <c r="E1807" s="957"/>
      <c r="F1807" s="510">
        <v>1790</v>
      </c>
      <c r="H1807" s="523"/>
    </row>
    <row r="1808" spans="1:8">
      <c r="A1808" s="505">
        <v>1807</v>
      </c>
      <c r="B1808" s="956"/>
      <c r="C1808" s="963"/>
      <c r="D1808" s="958"/>
      <c r="E1808" s="957"/>
      <c r="F1808" s="510">
        <v>1791</v>
      </c>
      <c r="H1808" s="523"/>
    </row>
    <row r="1809" spans="1:8">
      <c r="A1809" s="505">
        <v>1808</v>
      </c>
      <c r="B1809" s="956"/>
      <c r="C1809" s="963"/>
      <c r="D1809" s="958"/>
      <c r="E1809" s="957"/>
      <c r="F1809" s="510">
        <v>1792</v>
      </c>
      <c r="H1809" s="523"/>
    </row>
    <row r="1810" spans="1:8">
      <c r="A1810" s="505">
        <v>1809</v>
      </c>
      <c r="B1810" s="956"/>
      <c r="C1810" s="963"/>
      <c r="D1810" s="958"/>
      <c r="E1810" s="957"/>
      <c r="F1810" s="510">
        <v>1793</v>
      </c>
      <c r="H1810" s="523"/>
    </row>
    <row r="1811" spans="1:8">
      <c r="A1811" s="505">
        <v>1810</v>
      </c>
      <c r="B1811" s="956"/>
      <c r="C1811" s="963"/>
      <c r="D1811" s="958"/>
      <c r="E1811" s="957"/>
      <c r="F1811" s="510">
        <v>1794</v>
      </c>
      <c r="H1811" s="523"/>
    </row>
    <row r="1812" spans="1:8">
      <c r="A1812" s="505">
        <v>1811</v>
      </c>
      <c r="B1812" s="956"/>
      <c r="C1812" s="963"/>
      <c r="D1812" s="958"/>
      <c r="E1812" s="957"/>
      <c r="F1812" s="510">
        <v>1795</v>
      </c>
      <c r="H1812" s="523"/>
    </row>
    <row r="1813" spans="1:8">
      <c r="A1813" s="505">
        <v>1812</v>
      </c>
      <c r="B1813" s="956"/>
      <c r="C1813" s="963"/>
      <c r="D1813" s="958"/>
      <c r="E1813" s="957"/>
      <c r="F1813" s="510">
        <v>1796</v>
      </c>
      <c r="H1813" s="523"/>
    </row>
    <row r="1814" spans="1:8">
      <c r="A1814" s="505">
        <v>1813</v>
      </c>
      <c r="B1814" s="956"/>
      <c r="C1814" s="963"/>
      <c r="D1814" s="958"/>
      <c r="E1814" s="957"/>
      <c r="F1814" s="510">
        <v>1797</v>
      </c>
      <c r="H1814" s="523"/>
    </row>
    <row r="1815" spans="1:8">
      <c r="A1815" s="505">
        <v>1814</v>
      </c>
      <c r="B1815" s="956"/>
      <c r="C1815" s="963"/>
      <c r="D1815" s="958"/>
      <c r="E1815" s="957"/>
      <c r="F1815" s="510">
        <v>1798</v>
      </c>
      <c r="H1815" s="523"/>
    </row>
    <row r="1816" spans="1:8">
      <c r="A1816" s="505">
        <v>1815</v>
      </c>
      <c r="B1816" s="956"/>
      <c r="C1816" s="963"/>
      <c r="D1816" s="958"/>
      <c r="E1816" s="957"/>
      <c r="F1816" s="510">
        <v>1799</v>
      </c>
      <c r="H1816" s="523"/>
    </row>
    <row r="1817" spans="1:8">
      <c r="A1817" s="505">
        <v>1816</v>
      </c>
      <c r="B1817" s="956"/>
      <c r="C1817" s="963"/>
      <c r="D1817" s="958"/>
      <c r="E1817" s="957"/>
      <c r="F1817" s="510">
        <v>1800</v>
      </c>
      <c r="H1817" s="523"/>
    </row>
    <row r="1818" spans="1:8">
      <c r="A1818" s="505">
        <v>1817</v>
      </c>
      <c r="B1818" s="956"/>
      <c r="C1818" s="963"/>
      <c r="D1818" s="958"/>
      <c r="E1818" s="957"/>
      <c r="F1818" s="510">
        <v>1801</v>
      </c>
      <c r="H1818" s="523"/>
    </row>
    <row r="1819" spans="1:8">
      <c r="A1819" s="505">
        <v>1818</v>
      </c>
      <c r="B1819" s="956"/>
      <c r="C1819" s="963"/>
      <c r="D1819" s="958"/>
      <c r="E1819" s="957"/>
      <c r="F1819" s="510">
        <v>1802</v>
      </c>
      <c r="H1819" s="523"/>
    </row>
    <row r="1820" spans="1:8">
      <c r="A1820" s="505">
        <v>1819</v>
      </c>
      <c r="B1820" s="956"/>
      <c r="C1820" s="963"/>
      <c r="D1820" s="958"/>
      <c r="E1820" s="957"/>
      <c r="F1820" s="510">
        <v>1803</v>
      </c>
      <c r="H1820" s="523"/>
    </row>
    <row r="1821" spans="1:8">
      <c r="A1821" s="505">
        <v>1820</v>
      </c>
      <c r="B1821" s="956"/>
      <c r="C1821" s="963"/>
      <c r="D1821" s="958"/>
      <c r="E1821" s="957"/>
      <c r="F1821" s="510">
        <v>1804</v>
      </c>
      <c r="H1821" s="523"/>
    </row>
    <row r="1822" spans="1:8">
      <c r="A1822" s="505">
        <v>1821</v>
      </c>
      <c r="B1822" s="956"/>
      <c r="C1822" s="963"/>
      <c r="D1822" s="958"/>
      <c r="E1822" s="957"/>
      <c r="F1822" s="510">
        <v>1805</v>
      </c>
      <c r="H1822" s="523"/>
    </row>
    <row r="1823" spans="1:8">
      <c r="A1823" s="505">
        <v>1822</v>
      </c>
      <c r="B1823" s="956"/>
      <c r="C1823" s="963"/>
      <c r="D1823" s="958"/>
      <c r="E1823" s="957"/>
      <c r="F1823" s="510">
        <v>1806</v>
      </c>
      <c r="H1823" s="523"/>
    </row>
    <row r="1824" spans="1:8">
      <c r="A1824" s="505">
        <v>1823</v>
      </c>
      <c r="B1824" s="956"/>
      <c r="C1824" s="963"/>
      <c r="D1824" s="958"/>
      <c r="E1824" s="957"/>
      <c r="F1824" s="510">
        <v>1807</v>
      </c>
      <c r="H1824" s="523"/>
    </row>
    <row r="1825" spans="1:8">
      <c r="A1825" s="505">
        <v>1824</v>
      </c>
      <c r="B1825" s="956"/>
      <c r="C1825" s="963"/>
      <c r="D1825" s="958"/>
      <c r="E1825" s="957"/>
      <c r="F1825" s="510">
        <v>1808</v>
      </c>
      <c r="H1825" s="523"/>
    </row>
    <row r="1826" spans="1:8">
      <c r="A1826" s="505">
        <v>1825</v>
      </c>
      <c r="B1826" s="956"/>
      <c r="C1826" s="963"/>
      <c r="D1826" s="958"/>
      <c r="E1826" s="957"/>
      <c r="F1826" s="510">
        <v>1809</v>
      </c>
      <c r="H1826" s="523"/>
    </row>
    <row r="1827" spans="1:8">
      <c r="A1827" s="505">
        <v>1826</v>
      </c>
      <c r="B1827" s="956"/>
      <c r="C1827" s="963"/>
      <c r="D1827" s="958"/>
      <c r="E1827" s="957"/>
      <c r="F1827" s="510">
        <v>1810</v>
      </c>
      <c r="H1827" s="523"/>
    </row>
    <row r="1828" spans="1:8">
      <c r="A1828" s="505">
        <v>1827</v>
      </c>
      <c r="B1828" s="956"/>
      <c r="C1828" s="963"/>
      <c r="D1828" s="958"/>
      <c r="E1828" s="957"/>
      <c r="F1828" s="510">
        <v>1811</v>
      </c>
      <c r="H1828" s="523"/>
    </row>
    <row r="1829" spans="1:8">
      <c r="A1829" s="505">
        <v>1828</v>
      </c>
      <c r="B1829" s="956"/>
      <c r="C1829" s="963"/>
      <c r="D1829" s="958"/>
      <c r="E1829" s="957"/>
      <c r="F1829" s="510">
        <v>1812</v>
      </c>
      <c r="H1829" s="523"/>
    </row>
    <row r="1830" spans="1:8">
      <c r="A1830" s="505">
        <v>1829</v>
      </c>
      <c r="B1830" s="956"/>
      <c r="C1830" s="963"/>
      <c r="D1830" s="958"/>
      <c r="E1830" s="957"/>
      <c r="F1830" s="510">
        <v>1813</v>
      </c>
      <c r="H1830" s="523"/>
    </row>
    <row r="1831" spans="1:8">
      <c r="A1831" s="505">
        <v>1830</v>
      </c>
      <c r="B1831" s="956"/>
      <c r="C1831" s="963"/>
      <c r="D1831" s="958"/>
      <c r="E1831" s="957"/>
      <c r="F1831" s="510">
        <v>1814</v>
      </c>
      <c r="H1831" s="523"/>
    </row>
    <row r="1832" spans="1:8">
      <c r="A1832" s="505">
        <v>1831</v>
      </c>
      <c r="B1832" s="956"/>
      <c r="C1832" s="963"/>
      <c r="D1832" s="958"/>
      <c r="E1832" s="957"/>
      <c r="F1832" s="510">
        <v>1815</v>
      </c>
      <c r="H1832" s="523"/>
    </row>
    <row r="1833" spans="1:8">
      <c r="A1833" s="505">
        <v>1832</v>
      </c>
      <c r="B1833" s="956"/>
      <c r="C1833" s="963"/>
      <c r="D1833" s="958"/>
      <c r="E1833" s="957"/>
      <c r="F1833" s="510">
        <v>1816</v>
      </c>
      <c r="H1833" s="523"/>
    </row>
    <row r="1834" spans="1:8">
      <c r="A1834" s="505">
        <v>1833</v>
      </c>
      <c r="B1834" s="956"/>
      <c r="C1834" s="960"/>
      <c r="D1834" s="961"/>
      <c r="E1834" s="957"/>
      <c r="F1834" s="510">
        <v>1817</v>
      </c>
      <c r="G1834" s="518"/>
      <c r="H1834" s="516"/>
    </row>
    <row r="1835" spans="1:8">
      <c r="A1835" s="505">
        <v>1834</v>
      </c>
      <c r="B1835" s="956"/>
      <c r="C1835" s="960"/>
      <c r="D1835" s="961"/>
      <c r="E1835" s="957"/>
      <c r="F1835" s="510">
        <v>1818</v>
      </c>
      <c r="G1835" s="518"/>
      <c r="H1835" s="516"/>
    </row>
    <row r="1836" spans="1:8">
      <c r="A1836" s="505">
        <v>1835</v>
      </c>
      <c r="B1836" s="956"/>
      <c r="C1836" s="963"/>
      <c r="D1836" s="958"/>
      <c r="E1836" s="957"/>
      <c r="F1836" s="510">
        <v>1819</v>
      </c>
      <c r="H1836" s="523"/>
    </row>
    <row r="1837" spans="1:8">
      <c r="A1837" s="505">
        <v>1836</v>
      </c>
      <c r="B1837" s="956"/>
      <c r="C1837" s="963"/>
      <c r="D1837" s="958"/>
      <c r="E1837" s="957"/>
      <c r="F1837" s="510">
        <v>1820</v>
      </c>
      <c r="H1837" s="523"/>
    </row>
    <row r="1838" spans="1:8">
      <c r="A1838" s="505">
        <v>1837</v>
      </c>
      <c r="B1838" s="956"/>
      <c r="C1838" s="963"/>
      <c r="D1838" s="958"/>
      <c r="E1838" s="957"/>
      <c r="F1838" s="510">
        <v>1821</v>
      </c>
      <c r="H1838" s="523"/>
    </row>
    <row r="1839" spans="1:8">
      <c r="A1839" s="505">
        <v>1838</v>
      </c>
      <c r="B1839" s="956"/>
      <c r="C1839" s="963"/>
      <c r="D1839" s="958"/>
      <c r="E1839" s="957"/>
      <c r="F1839" s="510">
        <v>1822</v>
      </c>
      <c r="H1839" s="523"/>
    </row>
    <row r="1840" spans="1:8">
      <c r="A1840" s="505">
        <v>1839</v>
      </c>
      <c r="B1840" s="956"/>
      <c r="C1840" s="963"/>
      <c r="D1840" s="958"/>
      <c r="E1840" s="957"/>
      <c r="F1840" s="510">
        <v>1823</v>
      </c>
      <c r="H1840" s="523"/>
    </row>
    <row r="1841" spans="1:8">
      <c r="A1841" s="505">
        <v>1840</v>
      </c>
      <c r="B1841" s="956"/>
      <c r="C1841" s="963"/>
      <c r="D1841" s="958"/>
      <c r="E1841" s="957"/>
      <c r="F1841" s="510">
        <v>1824</v>
      </c>
      <c r="H1841" s="523"/>
    </row>
    <row r="1842" spans="1:8">
      <c r="A1842" s="505">
        <v>1841</v>
      </c>
      <c r="B1842" s="956"/>
      <c r="C1842" s="963"/>
      <c r="D1842" s="958"/>
      <c r="E1842" s="957"/>
      <c r="F1842" s="510">
        <v>1825</v>
      </c>
      <c r="H1842" s="523"/>
    </row>
    <row r="1843" spans="1:8">
      <c r="A1843" s="505">
        <v>1842</v>
      </c>
      <c r="B1843" s="956"/>
      <c r="C1843" s="963"/>
      <c r="D1843" s="958"/>
      <c r="E1843" s="957"/>
      <c r="F1843" s="510">
        <v>1826</v>
      </c>
      <c r="H1843" s="523"/>
    </row>
    <row r="1844" spans="1:8">
      <c r="A1844" s="505">
        <v>1843</v>
      </c>
      <c r="B1844" s="956"/>
      <c r="C1844" s="963"/>
      <c r="D1844" s="958"/>
      <c r="E1844" s="957"/>
      <c r="F1844" s="510">
        <v>1827</v>
      </c>
      <c r="H1844" s="523"/>
    </row>
    <row r="1845" spans="1:8">
      <c r="A1845" s="505">
        <v>1844</v>
      </c>
      <c r="B1845" s="956"/>
      <c r="C1845" s="963"/>
      <c r="D1845" s="958"/>
      <c r="E1845" s="957"/>
      <c r="F1845" s="510">
        <v>1828</v>
      </c>
      <c r="H1845" s="523"/>
    </row>
    <row r="1846" spans="1:8">
      <c r="A1846" s="505">
        <v>1845</v>
      </c>
      <c r="B1846" s="956"/>
      <c r="C1846" s="963"/>
      <c r="D1846" s="958"/>
      <c r="E1846" s="957"/>
      <c r="F1846" s="510">
        <v>1829</v>
      </c>
      <c r="H1846" s="523"/>
    </row>
    <row r="1847" spans="1:8">
      <c r="A1847" s="505">
        <v>1846</v>
      </c>
      <c r="B1847" s="956"/>
      <c r="C1847" s="963"/>
      <c r="D1847" s="958"/>
      <c r="E1847" s="957"/>
      <c r="F1847" s="510">
        <v>1830</v>
      </c>
      <c r="H1847" s="523"/>
    </row>
    <row r="1848" spans="1:8">
      <c r="A1848" s="505">
        <v>1847</v>
      </c>
      <c r="B1848" s="956"/>
      <c r="C1848" s="963"/>
      <c r="D1848" s="958"/>
      <c r="E1848" s="957"/>
      <c r="F1848" s="510">
        <v>1831</v>
      </c>
      <c r="H1848" s="523"/>
    </row>
    <row r="1849" spans="1:8">
      <c r="A1849" s="505">
        <v>1848</v>
      </c>
      <c r="B1849" s="956"/>
      <c r="C1849" s="963"/>
      <c r="D1849" s="958"/>
      <c r="E1849" s="957"/>
      <c r="F1849" s="517">
        <v>1832</v>
      </c>
      <c r="H1849" s="523"/>
    </row>
    <row r="1850" spans="1:8">
      <c r="A1850" s="505">
        <v>1849</v>
      </c>
      <c r="B1850" s="956"/>
      <c r="C1850" s="963"/>
      <c r="D1850" s="958"/>
      <c r="E1850" s="957"/>
      <c r="F1850" s="517">
        <v>1833</v>
      </c>
      <c r="H1850" s="523"/>
    </row>
    <row r="1851" spans="1:8">
      <c r="A1851" s="505">
        <v>1850</v>
      </c>
      <c r="B1851" s="956"/>
      <c r="C1851" s="963"/>
      <c r="D1851" s="958"/>
      <c r="E1851" s="957"/>
      <c r="F1851" s="510">
        <v>1834</v>
      </c>
      <c r="H1851" s="523"/>
    </row>
    <row r="1852" spans="1:8">
      <c r="A1852" s="505">
        <v>1851</v>
      </c>
      <c r="B1852" s="956"/>
      <c r="C1852" s="963"/>
      <c r="D1852" s="958"/>
      <c r="E1852" s="957"/>
      <c r="F1852" s="510">
        <v>1835</v>
      </c>
      <c r="H1852" s="523"/>
    </row>
    <row r="1853" spans="1:8">
      <c r="A1853" s="505">
        <v>1852</v>
      </c>
      <c r="B1853" s="956"/>
      <c r="C1853" s="963"/>
      <c r="D1853" s="958"/>
      <c r="E1853" s="957"/>
      <c r="F1853" s="510">
        <v>1836</v>
      </c>
      <c r="H1853" s="523"/>
    </row>
    <row r="1854" spans="1:8">
      <c r="A1854" s="505">
        <v>1853</v>
      </c>
      <c r="B1854" s="956"/>
      <c r="C1854" s="963"/>
      <c r="D1854" s="958"/>
      <c r="E1854" s="957"/>
      <c r="F1854" s="510">
        <v>1837</v>
      </c>
      <c r="H1854" s="523"/>
    </row>
    <row r="1855" spans="1:8">
      <c r="A1855" s="505">
        <v>1854</v>
      </c>
      <c r="B1855" s="956"/>
      <c r="C1855" s="963"/>
      <c r="D1855" s="958"/>
      <c r="E1855" s="957"/>
      <c r="F1855" s="510">
        <v>1838</v>
      </c>
      <c r="H1855" s="523"/>
    </row>
    <row r="1856" spans="1:8">
      <c r="A1856" s="505">
        <v>1855</v>
      </c>
      <c r="B1856" s="956"/>
      <c r="C1856" s="963"/>
      <c r="D1856" s="958"/>
      <c r="E1856" s="957"/>
      <c r="F1856" s="510">
        <v>1839</v>
      </c>
      <c r="H1856" s="523"/>
    </row>
    <row r="1857" spans="1:8">
      <c r="A1857" s="505">
        <v>1856</v>
      </c>
      <c r="B1857" s="956"/>
      <c r="C1857" s="963"/>
      <c r="D1857" s="958"/>
      <c r="E1857" s="957"/>
      <c r="F1857" s="510">
        <v>1840</v>
      </c>
      <c r="H1857" s="523"/>
    </row>
    <row r="1858" spans="1:8">
      <c r="A1858" s="505">
        <v>1857</v>
      </c>
      <c r="B1858" s="956"/>
      <c r="C1858" s="963"/>
      <c r="D1858" s="958"/>
      <c r="E1858" s="957"/>
      <c r="F1858" s="510">
        <v>1841</v>
      </c>
      <c r="H1858" s="523"/>
    </row>
    <row r="1859" spans="1:8">
      <c r="A1859" s="505">
        <v>1858</v>
      </c>
      <c r="B1859" s="956"/>
      <c r="C1859" s="963"/>
      <c r="D1859" s="958"/>
      <c r="E1859" s="957"/>
      <c r="F1859" s="510">
        <v>1842</v>
      </c>
      <c r="H1859" s="523"/>
    </row>
    <row r="1860" spans="1:8">
      <c r="A1860" s="505">
        <v>1859</v>
      </c>
      <c r="B1860" s="956"/>
      <c r="C1860" s="963"/>
      <c r="D1860" s="958"/>
      <c r="E1860" s="957"/>
      <c r="F1860" s="510">
        <v>1843</v>
      </c>
      <c r="H1860" s="523"/>
    </row>
    <row r="1861" spans="1:8">
      <c r="A1861" s="505">
        <v>1860</v>
      </c>
      <c r="B1861" s="956"/>
      <c r="C1861" s="963"/>
      <c r="D1861" s="958"/>
      <c r="E1861" s="957"/>
      <c r="F1861" s="510">
        <v>1844</v>
      </c>
      <c r="H1861" s="523"/>
    </row>
    <row r="1862" spans="1:8">
      <c r="A1862" s="505">
        <v>1861</v>
      </c>
      <c r="B1862" s="956"/>
      <c r="C1862" s="963"/>
      <c r="D1862" s="958"/>
      <c r="E1862" s="957"/>
      <c r="F1862" s="510">
        <v>1845</v>
      </c>
      <c r="H1862" s="523"/>
    </row>
    <row r="1863" spans="1:8">
      <c r="A1863" s="505">
        <v>1862</v>
      </c>
      <c r="B1863" s="956"/>
      <c r="C1863" s="963"/>
      <c r="D1863" s="958"/>
      <c r="E1863" s="957"/>
      <c r="F1863" s="510">
        <v>1846</v>
      </c>
      <c r="H1863" s="523"/>
    </row>
    <row r="1864" spans="1:8">
      <c r="A1864" s="505">
        <v>1863</v>
      </c>
      <c r="B1864" s="956"/>
      <c r="C1864" s="963"/>
      <c r="D1864" s="958"/>
      <c r="E1864" s="957"/>
      <c r="F1864" s="510">
        <v>1847</v>
      </c>
      <c r="H1864" s="523"/>
    </row>
    <row r="1865" spans="1:8">
      <c r="A1865" s="505">
        <v>1864</v>
      </c>
      <c r="B1865" s="956"/>
      <c r="C1865" s="963"/>
      <c r="D1865" s="958"/>
      <c r="E1865" s="957"/>
      <c r="F1865" s="510">
        <v>1848</v>
      </c>
      <c r="H1865" s="523"/>
    </row>
    <row r="1866" spans="1:8">
      <c r="A1866" s="505">
        <v>1865</v>
      </c>
      <c r="B1866" s="956"/>
      <c r="C1866" s="963"/>
      <c r="D1866" s="958"/>
      <c r="E1866" s="957"/>
      <c r="F1866" s="510">
        <v>1849</v>
      </c>
      <c r="H1866" s="523"/>
    </row>
    <row r="1867" spans="1:8">
      <c r="A1867" s="505">
        <v>1866</v>
      </c>
      <c r="B1867" s="956"/>
      <c r="C1867" s="963"/>
      <c r="D1867" s="958"/>
      <c r="E1867" s="957"/>
      <c r="F1867" s="510">
        <v>1850</v>
      </c>
      <c r="H1867" s="523"/>
    </row>
    <row r="1868" spans="1:8">
      <c r="A1868" s="505">
        <v>1867</v>
      </c>
      <c r="B1868" s="956"/>
      <c r="C1868" s="963"/>
      <c r="D1868" s="958"/>
      <c r="E1868" s="957"/>
      <c r="F1868" s="510">
        <v>1851</v>
      </c>
      <c r="H1868" s="523"/>
    </row>
    <row r="1869" spans="1:8">
      <c r="A1869" s="505">
        <v>1868</v>
      </c>
      <c r="B1869" s="956"/>
      <c r="C1869" s="963"/>
      <c r="D1869" s="958"/>
      <c r="E1869" s="957"/>
      <c r="F1869" s="510">
        <v>1852</v>
      </c>
      <c r="H1869" s="523"/>
    </row>
    <row r="1870" spans="1:8">
      <c r="A1870" s="505">
        <v>1869</v>
      </c>
      <c r="B1870" s="956"/>
      <c r="C1870" s="963"/>
      <c r="D1870" s="958"/>
      <c r="E1870" s="957"/>
      <c r="F1870" s="510">
        <v>1853</v>
      </c>
      <c r="H1870" s="523"/>
    </row>
    <row r="1871" spans="1:8">
      <c r="A1871" s="505">
        <v>1870</v>
      </c>
      <c r="B1871" s="956"/>
      <c r="C1871" s="963"/>
      <c r="D1871" s="958"/>
      <c r="E1871" s="957"/>
      <c r="F1871" s="510">
        <v>1854</v>
      </c>
      <c r="H1871" s="523"/>
    </row>
    <row r="1872" spans="1:8">
      <c r="A1872" s="505">
        <v>1871</v>
      </c>
      <c r="B1872" s="956"/>
      <c r="C1872" s="963"/>
      <c r="D1872" s="958"/>
      <c r="E1872" s="957"/>
      <c r="F1872" s="510">
        <v>1855</v>
      </c>
      <c r="H1872" s="523"/>
    </row>
    <row r="1873" spans="1:8">
      <c r="A1873" s="505">
        <v>1872</v>
      </c>
      <c r="B1873" s="956"/>
      <c r="C1873" s="963"/>
      <c r="D1873" s="958"/>
      <c r="E1873" s="957"/>
      <c r="F1873" s="510">
        <v>1856</v>
      </c>
      <c r="H1873" s="523"/>
    </row>
    <row r="1874" spans="1:8">
      <c r="A1874" s="505">
        <v>1873</v>
      </c>
      <c r="B1874" s="956"/>
      <c r="C1874" s="963"/>
      <c r="D1874" s="958"/>
      <c r="E1874" s="957"/>
      <c r="F1874" s="510">
        <v>1857</v>
      </c>
      <c r="H1874" s="523"/>
    </row>
    <row r="1875" spans="1:8">
      <c r="A1875" s="505">
        <v>1874</v>
      </c>
      <c r="B1875" s="956"/>
      <c r="C1875" s="963"/>
      <c r="D1875" s="958"/>
      <c r="E1875" s="957"/>
      <c r="F1875" s="510">
        <v>1858</v>
      </c>
      <c r="H1875" s="523"/>
    </row>
    <row r="1876" spans="1:8">
      <c r="A1876" s="505">
        <v>1875</v>
      </c>
      <c r="B1876" s="956"/>
      <c r="C1876" s="963"/>
      <c r="D1876" s="958"/>
      <c r="E1876" s="957"/>
      <c r="F1876" s="510">
        <v>1859</v>
      </c>
      <c r="H1876" s="523"/>
    </row>
    <row r="1877" spans="1:8">
      <c r="A1877" s="505">
        <v>1876</v>
      </c>
      <c r="B1877" s="956"/>
      <c r="C1877" s="963"/>
      <c r="D1877" s="958"/>
      <c r="E1877" s="957"/>
      <c r="F1877" s="510">
        <v>1860</v>
      </c>
      <c r="H1877" s="523"/>
    </row>
    <row r="1878" spans="1:8">
      <c r="A1878" s="505">
        <v>1877</v>
      </c>
      <c r="B1878" s="956"/>
      <c r="C1878" s="963"/>
      <c r="D1878" s="958"/>
      <c r="E1878" s="957"/>
      <c r="F1878" s="510">
        <v>1861</v>
      </c>
      <c r="H1878" s="523"/>
    </row>
    <row r="1879" spans="1:8">
      <c r="A1879" s="505">
        <v>1878</v>
      </c>
      <c r="B1879" s="956"/>
      <c r="C1879" s="963"/>
      <c r="D1879" s="958"/>
      <c r="E1879" s="957"/>
      <c r="F1879" s="510">
        <v>1862</v>
      </c>
      <c r="H1879" s="523"/>
    </row>
    <row r="1880" spans="1:8">
      <c r="A1880" s="505">
        <v>1879</v>
      </c>
      <c r="B1880" s="956"/>
      <c r="C1880" s="963"/>
      <c r="D1880" s="958"/>
      <c r="E1880" s="957"/>
      <c r="F1880" s="510">
        <v>1863</v>
      </c>
      <c r="H1880" s="523"/>
    </row>
    <row r="1881" spans="1:8">
      <c r="A1881" s="505">
        <v>1880</v>
      </c>
      <c r="B1881" s="956"/>
      <c r="C1881" s="963"/>
      <c r="D1881" s="958"/>
      <c r="E1881" s="957"/>
      <c r="F1881" s="510">
        <v>1864</v>
      </c>
      <c r="H1881" s="523"/>
    </row>
    <row r="1882" spans="1:8">
      <c r="A1882" s="505">
        <v>1881</v>
      </c>
      <c r="B1882" s="956"/>
      <c r="C1882" s="963"/>
      <c r="D1882" s="958"/>
      <c r="E1882" s="957"/>
      <c r="F1882" s="510">
        <v>1865</v>
      </c>
      <c r="H1882" s="523"/>
    </row>
    <row r="1883" spans="1:8">
      <c r="A1883" s="505">
        <v>1882</v>
      </c>
      <c r="B1883" s="956"/>
      <c r="C1883" s="963"/>
      <c r="D1883" s="958"/>
      <c r="E1883" s="957"/>
      <c r="F1883" s="510">
        <v>1866</v>
      </c>
      <c r="H1883" s="523"/>
    </row>
    <row r="1884" spans="1:8">
      <c r="A1884" s="505">
        <v>1883</v>
      </c>
      <c r="B1884" s="956"/>
      <c r="C1884" s="960"/>
      <c r="D1884" s="961"/>
      <c r="E1884" s="957"/>
      <c r="F1884" s="510">
        <v>1867</v>
      </c>
      <c r="G1884" s="518"/>
      <c r="H1884" s="516"/>
    </row>
    <row r="1885" spans="1:8">
      <c r="A1885" s="505">
        <v>1884</v>
      </c>
      <c r="B1885" s="956"/>
      <c r="C1885" s="960"/>
      <c r="D1885" s="961"/>
      <c r="E1885" s="957"/>
      <c r="F1885" s="510">
        <v>1868</v>
      </c>
      <c r="G1885" s="518"/>
      <c r="H1885" s="516"/>
    </row>
    <row r="1886" spans="1:8">
      <c r="A1886" s="505">
        <v>1885</v>
      </c>
      <c r="B1886" s="956"/>
      <c r="C1886" s="963"/>
      <c r="D1886" s="958"/>
      <c r="E1886" s="957"/>
      <c r="F1886" s="510">
        <v>1869</v>
      </c>
      <c r="H1886" s="523"/>
    </row>
    <row r="1887" spans="1:8">
      <c r="A1887" s="505">
        <v>1886</v>
      </c>
      <c r="B1887" s="956"/>
      <c r="C1887" s="963"/>
      <c r="D1887" s="958"/>
      <c r="E1887" s="957"/>
      <c r="F1887" s="510">
        <v>1870</v>
      </c>
      <c r="H1887" s="523"/>
    </row>
    <row r="1888" spans="1:8">
      <c r="A1888" s="505">
        <v>1887</v>
      </c>
      <c r="B1888" s="956"/>
      <c r="C1888" s="963"/>
      <c r="D1888" s="958"/>
      <c r="E1888" s="957"/>
      <c r="F1888" s="510">
        <v>1871</v>
      </c>
      <c r="H1888" s="523"/>
    </row>
    <row r="1889" spans="1:8">
      <c r="A1889" s="505">
        <v>1888</v>
      </c>
      <c r="B1889" s="956"/>
      <c r="C1889" s="963"/>
      <c r="D1889" s="958"/>
      <c r="E1889" s="957"/>
      <c r="F1889" s="510">
        <v>1872</v>
      </c>
      <c r="H1889" s="523"/>
    </row>
    <row r="1890" spans="1:8">
      <c r="A1890" s="505">
        <v>1889</v>
      </c>
      <c r="B1890" s="956"/>
      <c r="C1890" s="963"/>
      <c r="D1890" s="958"/>
      <c r="E1890" s="957"/>
      <c r="F1890" s="510">
        <v>1873</v>
      </c>
      <c r="H1890" s="523"/>
    </row>
    <row r="1891" spans="1:8">
      <c r="A1891" s="505">
        <v>1890</v>
      </c>
      <c r="B1891" s="956"/>
      <c r="C1891" s="963"/>
      <c r="D1891" s="958"/>
      <c r="E1891" s="957"/>
      <c r="F1891" s="510">
        <v>1874</v>
      </c>
      <c r="H1891" s="523"/>
    </row>
    <row r="1892" spans="1:8">
      <c r="A1892" s="505">
        <v>1891</v>
      </c>
      <c r="B1892" s="956"/>
      <c r="C1892" s="963"/>
      <c r="D1892" s="958"/>
      <c r="E1892" s="957"/>
      <c r="F1892" s="510">
        <v>1875</v>
      </c>
      <c r="H1892" s="523"/>
    </row>
    <row r="1893" spans="1:8">
      <c r="A1893" s="505">
        <v>1892</v>
      </c>
      <c r="B1893" s="956"/>
      <c r="C1893" s="963"/>
      <c r="D1893" s="958"/>
      <c r="E1893" s="957"/>
      <c r="F1893" s="510">
        <v>1876</v>
      </c>
      <c r="H1893" s="523"/>
    </row>
    <row r="1894" spans="1:8">
      <c r="A1894" s="505">
        <v>1893</v>
      </c>
      <c r="B1894" s="956"/>
      <c r="C1894" s="963"/>
      <c r="D1894" s="958"/>
      <c r="E1894" s="957"/>
      <c r="F1894" s="510">
        <v>1877</v>
      </c>
      <c r="H1894" s="523"/>
    </row>
    <row r="1895" spans="1:8">
      <c r="A1895" s="505">
        <v>1894</v>
      </c>
      <c r="B1895" s="956"/>
      <c r="C1895" s="963"/>
      <c r="D1895" s="958"/>
      <c r="E1895" s="957"/>
      <c r="F1895" s="510">
        <v>1878</v>
      </c>
      <c r="H1895" s="523"/>
    </row>
    <row r="1896" spans="1:8">
      <c r="A1896" s="505">
        <v>1895</v>
      </c>
      <c r="B1896" s="956"/>
      <c r="C1896" s="963"/>
      <c r="D1896" s="958"/>
      <c r="E1896" s="957"/>
      <c r="F1896" s="510">
        <v>1879</v>
      </c>
      <c r="H1896" s="523"/>
    </row>
    <row r="1897" spans="1:8">
      <c r="A1897" s="505">
        <v>1896</v>
      </c>
      <c r="B1897" s="956"/>
      <c r="C1897" s="963"/>
      <c r="D1897" s="958"/>
      <c r="E1897" s="957"/>
      <c r="F1897" s="510">
        <v>1880</v>
      </c>
      <c r="H1897" s="523"/>
    </row>
    <row r="1898" spans="1:8">
      <c r="A1898" s="505">
        <v>1897</v>
      </c>
      <c r="B1898" s="956"/>
      <c r="C1898" s="963"/>
      <c r="D1898" s="958"/>
      <c r="E1898" s="957"/>
      <c r="F1898" s="510">
        <v>1881</v>
      </c>
      <c r="H1898" s="523"/>
    </row>
    <row r="1899" spans="1:8">
      <c r="A1899" s="505">
        <v>1898</v>
      </c>
      <c r="B1899" s="956"/>
      <c r="C1899" s="963"/>
      <c r="D1899" s="958"/>
      <c r="E1899" s="957"/>
      <c r="F1899" s="517">
        <v>1882</v>
      </c>
      <c r="H1899" s="523"/>
    </row>
    <row r="1900" spans="1:8">
      <c r="A1900" s="505">
        <v>1899</v>
      </c>
      <c r="B1900" s="956"/>
      <c r="C1900" s="963"/>
      <c r="D1900" s="958"/>
      <c r="E1900" s="957"/>
      <c r="F1900" s="517">
        <v>1883</v>
      </c>
      <c r="H1900" s="523"/>
    </row>
    <row r="1901" spans="1:8">
      <c r="A1901" s="505">
        <v>1900</v>
      </c>
      <c r="B1901" s="956"/>
      <c r="C1901" s="963"/>
      <c r="D1901" s="958"/>
      <c r="E1901" s="957"/>
      <c r="F1901" s="510">
        <v>1884</v>
      </c>
      <c r="H1901" s="523"/>
    </row>
    <row r="1902" spans="1:8">
      <c r="A1902" s="505">
        <v>1901</v>
      </c>
      <c r="B1902" s="956"/>
      <c r="C1902" s="963"/>
      <c r="D1902" s="958"/>
      <c r="E1902" s="957"/>
      <c r="F1902" s="510">
        <v>1885</v>
      </c>
      <c r="H1902" s="523"/>
    </row>
    <row r="1903" spans="1:8">
      <c r="A1903" s="505">
        <v>1902</v>
      </c>
      <c r="B1903" s="956"/>
      <c r="C1903" s="963"/>
      <c r="D1903" s="958"/>
      <c r="E1903" s="957"/>
      <c r="F1903" s="510">
        <v>1886</v>
      </c>
      <c r="H1903" s="523"/>
    </row>
    <row r="1904" spans="1:8">
      <c r="A1904" s="505">
        <v>1903</v>
      </c>
      <c r="B1904" s="956"/>
      <c r="C1904" s="963"/>
      <c r="D1904" s="958"/>
      <c r="E1904" s="957"/>
      <c r="F1904" s="510">
        <v>1887</v>
      </c>
      <c r="H1904" s="523"/>
    </row>
    <row r="1905" spans="1:8">
      <c r="A1905" s="505">
        <v>1904</v>
      </c>
      <c r="B1905" s="956"/>
      <c r="C1905" s="963"/>
      <c r="D1905" s="958"/>
      <c r="E1905" s="957"/>
      <c r="F1905" s="510">
        <v>1888</v>
      </c>
      <c r="H1905" s="523"/>
    </row>
    <row r="1906" spans="1:8">
      <c r="A1906" s="505">
        <v>1905</v>
      </c>
      <c r="B1906" s="956"/>
      <c r="C1906" s="963"/>
      <c r="D1906" s="958"/>
      <c r="E1906" s="957"/>
      <c r="F1906" s="510">
        <v>1889</v>
      </c>
      <c r="H1906" s="523"/>
    </row>
    <row r="1907" spans="1:8">
      <c r="A1907" s="505">
        <v>1906</v>
      </c>
      <c r="B1907" s="956"/>
      <c r="C1907" s="963"/>
      <c r="D1907" s="958"/>
      <c r="E1907" s="957"/>
      <c r="F1907" s="510">
        <v>1890</v>
      </c>
      <c r="H1907" s="523"/>
    </row>
    <row r="1908" spans="1:8">
      <c r="A1908" s="505">
        <v>1907</v>
      </c>
      <c r="B1908" s="956"/>
      <c r="C1908" s="963"/>
      <c r="D1908" s="958"/>
      <c r="E1908" s="957"/>
      <c r="F1908" s="510">
        <v>1891</v>
      </c>
      <c r="H1908" s="523"/>
    </row>
    <row r="1909" spans="1:8">
      <c r="A1909" s="505">
        <v>1908</v>
      </c>
      <c r="B1909" s="956"/>
      <c r="C1909" s="963"/>
      <c r="D1909" s="958"/>
      <c r="E1909" s="957"/>
      <c r="F1909" s="510">
        <v>1892</v>
      </c>
      <c r="H1909" s="523"/>
    </row>
    <row r="1910" spans="1:8">
      <c r="A1910" s="505">
        <v>1909</v>
      </c>
      <c r="B1910" s="956"/>
      <c r="C1910" s="963"/>
      <c r="D1910" s="958"/>
      <c r="E1910" s="957"/>
      <c r="F1910" s="510">
        <v>1893</v>
      </c>
      <c r="H1910" s="523"/>
    </row>
    <row r="1911" spans="1:8">
      <c r="A1911" s="505">
        <v>1910</v>
      </c>
      <c r="B1911" s="956"/>
      <c r="C1911" s="963"/>
      <c r="D1911" s="958"/>
      <c r="E1911" s="957"/>
      <c r="F1911" s="510">
        <v>1894</v>
      </c>
      <c r="H1911" s="523"/>
    </row>
    <row r="1912" spans="1:8">
      <c r="A1912" s="505">
        <v>1911</v>
      </c>
      <c r="B1912" s="956"/>
      <c r="C1912" s="963"/>
      <c r="D1912" s="958"/>
      <c r="E1912" s="957"/>
      <c r="F1912" s="510">
        <v>1895</v>
      </c>
      <c r="H1912" s="523"/>
    </row>
    <row r="1913" spans="1:8">
      <c r="A1913" s="505">
        <v>1912</v>
      </c>
      <c r="B1913" s="956"/>
      <c r="C1913" s="963"/>
      <c r="D1913" s="958"/>
      <c r="E1913" s="957"/>
      <c r="F1913" s="510">
        <v>1896</v>
      </c>
      <c r="H1913" s="523"/>
    </row>
    <row r="1914" spans="1:8">
      <c r="A1914" s="505">
        <v>1913</v>
      </c>
      <c r="B1914" s="956"/>
      <c r="C1914" s="963"/>
      <c r="D1914" s="958"/>
      <c r="E1914" s="957"/>
      <c r="F1914" s="510">
        <v>1897</v>
      </c>
      <c r="H1914" s="523"/>
    </row>
    <row r="1915" spans="1:8">
      <c r="A1915" s="505">
        <v>1914</v>
      </c>
      <c r="B1915" s="956"/>
      <c r="C1915" s="963"/>
      <c r="D1915" s="958"/>
      <c r="E1915" s="957"/>
      <c r="F1915" s="510">
        <v>1898</v>
      </c>
      <c r="H1915" s="523"/>
    </row>
    <row r="1916" spans="1:8">
      <c r="A1916" s="505">
        <v>1915</v>
      </c>
      <c r="B1916" s="956"/>
      <c r="C1916" s="963"/>
      <c r="D1916" s="958"/>
      <c r="E1916" s="957"/>
      <c r="F1916" s="510">
        <v>1899</v>
      </c>
      <c r="H1916" s="523"/>
    </row>
    <row r="1917" spans="1:8">
      <c r="A1917" s="505">
        <v>1916</v>
      </c>
      <c r="B1917" s="956"/>
      <c r="C1917" s="963"/>
      <c r="D1917" s="958"/>
      <c r="E1917" s="957"/>
      <c r="F1917" s="510">
        <v>1900</v>
      </c>
      <c r="H1917" s="523"/>
    </row>
    <row r="1918" spans="1:8">
      <c r="A1918" s="505">
        <v>1917</v>
      </c>
      <c r="B1918" s="956"/>
      <c r="C1918" s="963"/>
      <c r="D1918" s="958"/>
      <c r="E1918" s="957"/>
      <c r="F1918" s="510">
        <v>1901</v>
      </c>
      <c r="H1918" s="523"/>
    </row>
    <row r="1919" spans="1:8">
      <c r="A1919" s="505">
        <v>1918</v>
      </c>
      <c r="B1919" s="956"/>
      <c r="C1919" s="963"/>
      <c r="D1919" s="958"/>
      <c r="E1919" s="957"/>
      <c r="F1919" s="510">
        <v>1902</v>
      </c>
      <c r="H1919" s="523"/>
    </row>
    <row r="1920" spans="1:8">
      <c r="A1920" s="505">
        <v>1919</v>
      </c>
      <c r="B1920" s="956"/>
      <c r="C1920" s="963"/>
      <c r="D1920" s="958"/>
      <c r="E1920" s="957"/>
      <c r="F1920" s="510">
        <v>1903</v>
      </c>
      <c r="H1920" s="523"/>
    </row>
    <row r="1921" spans="1:8">
      <c r="A1921" s="505">
        <v>1920</v>
      </c>
      <c r="B1921" s="956"/>
      <c r="C1921" s="963"/>
      <c r="D1921" s="958"/>
      <c r="E1921" s="957"/>
      <c r="F1921" s="510">
        <v>1904</v>
      </c>
      <c r="H1921" s="523"/>
    </row>
    <row r="1922" spans="1:8">
      <c r="A1922" s="505">
        <v>1921</v>
      </c>
      <c r="B1922" s="956"/>
      <c r="C1922" s="963"/>
      <c r="D1922" s="958"/>
      <c r="E1922" s="957"/>
      <c r="F1922" s="510">
        <v>1905</v>
      </c>
      <c r="H1922" s="523"/>
    </row>
    <row r="1923" spans="1:8">
      <c r="A1923" s="505">
        <v>1922</v>
      </c>
      <c r="B1923" s="956"/>
      <c r="C1923" s="963"/>
      <c r="D1923" s="958"/>
      <c r="E1923" s="957"/>
      <c r="F1923" s="510">
        <v>1906</v>
      </c>
      <c r="H1923" s="523"/>
    </row>
    <row r="1924" spans="1:8">
      <c r="A1924" s="505">
        <v>1923</v>
      </c>
      <c r="B1924" s="956"/>
      <c r="C1924" s="963"/>
      <c r="D1924" s="958"/>
      <c r="E1924" s="957"/>
      <c r="F1924" s="510">
        <v>1907</v>
      </c>
      <c r="H1924" s="523"/>
    </row>
    <row r="1925" spans="1:8">
      <c r="A1925" s="505">
        <v>1924</v>
      </c>
      <c r="B1925" s="956"/>
      <c r="C1925" s="963"/>
      <c r="D1925" s="958"/>
      <c r="E1925" s="957"/>
      <c r="F1925" s="510">
        <v>1908</v>
      </c>
      <c r="H1925" s="523"/>
    </row>
    <row r="1926" spans="1:8">
      <c r="A1926" s="505">
        <v>1925</v>
      </c>
      <c r="B1926" s="956"/>
      <c r="C1926" s="963"/>
      <c r="D1926" s="958"/>
      <c r="E1926" s="957"/>
      <c r="F1926" s="510">
        <v>1909</v>
      </c>
      <c r="H1926" s="523"/>
    </row>
    <row r="1927" spans="1:8">
      <c r="A1927" s="505">
        <v>1926</v>
      </c>
      <c r="B1927" s="956"/>
      <c r="C1927" s="963"/>
      <c r="D1927" s="958"/>
      <c r="E1927" s="957"/>
      <c r="F1927" s="510">
        <v>1910</v>
      </c>
      <c r="H1927" s="523"/>
    </row>
    <row r="1928" spans="1:8">
      <c r="A1928" s="505">
        <v>1927</v>
      </c>
      <c r="B1928" s="956"/>
      <c r="C1928" s="963"/>
      <c r="D1928" s="958"/>
      <c r="E1928" s="957"/>
      <c r="F1928" s="510">
        <v>1911</v>
      </c>
      <c r="H1928" s="523"/>
    </row>
    <row r="1929" spans="1:8">
      <c r="A1929" s="505">
        <v>1928</v>
      </c>
      <c r="B1929" s="956"/>
      <c r="C1929" s="963"/>
      <c r="D1929" s="958"/>
      <c r="E1929" s="957"/>
      <c r="F1929" s="510">
        <v>1912</v>
      </c>
      <c r="H1929" s="523"/>
    </row>
    <row r="1930" spans="1:8">
      <c r="A1930" s="505">
        <v>1929</v>
      </c>
      <c r="B1930" s="956"/>
      <c r="C1930" s="963"/>
      <c r="D1930" s="958"/>
      <c r="E1930" s="957"/>
      <c r="F1930" s="510">
        <v>1913</v>
      </c>
      <c r="H1930" s="523"/>
    </row>
    <row r="1931" spans="1:8">
      <c r="A1931" s="505">
        <v>1930</v>
      </c>
      <c r="B1931" s="956"/>
      <c r="C1931" s="963"/>
      <c r="D1931" s="958"/>
      <c r="E1931" s="957"/>
      <c r="F1931" s="510">
        <v>1914</v>
      </c>
      <c r="H1931" s="523"/>
    </row>
    <row r="1932" spans="1:8">
      <c r="A1932" s="505">
        <v>1931</v>
      </c>
      <c r="B1932" s="956"/>
      <c r="C1932" s="963"/>
      <c r="D1932" s="958"/>
      <c r="E1932" s="957"/>
      <c r="F1932" s="510">
        <v>1915</v>
      </c>
      <c r="H1932" s="523"/>
    </row>
    <row r="1933" spans="1:8">
      <c r="A1933" s="505">
        <v>1932</v>
      </c>
      <c r="B1933" s="956"/>
      <c r="C1933" s="963"/>
      <c r="D1933" s="958"/>
      <c r="E1933" s="957"/>
      <c r="F1933" s="510">
        <v>1916</v>
      </c>
      <c r="H1933" s="523"/>
    </row>
    <row r="1934" spans="1:8">
      <c r="A1934" s="505">
        <v>1933</v>
      </c>
      <c r="B1934" s="956"/>
      <c r="C1934" s="963"/>
      <c r="D1934" s="958"/>
      <c r="E1934" s="957"/>
      <c r="F1934" s="510">
        <v>1917</v>
      </c>
      <c r="H1934" s="523"/>
    </row>
    <row r="1935" spans="1:8">
      <c r="A1935" s="505">
        <v>1934</v>
      </c>
      <c r="B1935" s="956"/>
      <c r="C1935" s="963"/>
      <c r="D1935" s="958"/>
      <c r="E1935" s="957"/>
      <c r="F1935" s="510">
        <v>1918</v>
      </c>
      <c r="H1935" s="523"/>
    </row>
    <row r="1936" spans="1:8">
      <c r="A1936" s="505">
        <v>1935</v>
      </c>
      <c r="B1936" s="956"/>
      <c r="C1936" s="960"/>
      <c r="D1936" s="961"/>
      <c r="E1936" s="957"/>
      <c r="F1936" s="510">
        <v>1919</v>
      </c>
      <c r="G1936" s="518"/>
      <c r="H1936" s="516"/>
    </row>
    <row r="1937" spans="1:8">
      <c r="A1937" s="505">
        <v>1936</v>
      </c>
      <c r="B1937" s="956"/>
      <c r="C1937" s="960"/>
      <c r="D1937" s="961"/>
      <c r="E1937" s="957"/>
      <c r="F1937" s="510">
        <v>1920</v>
      </c>
      <c r="G1937" s="518"/>
      <c r="H1937" s="516"/>
    </row>
    <row r="1938" spans="1:8">
      <c r="A1938" s="505">
        <v>1937</v>
      </c>
      <c r="B1938" s="956"/>
      <c r="C1938" s="963"/>
      <c r="D1938" s="958"/>
      <c r="E1938" s="957"/>
      <c r="F1938" s="510">
        <v>1921</v>
      </c>
      <c r="H1938" s="523"/>
    </row>
    <row r="1939" spans="1:8">
      <c r="A1939" s="505">
        <v>1938</v>
      </c>
      <c r="B1939" s="956"/>
      <c r="C1939" s="963"/>
      <c r="D1939" s="958"/>
      <c r="E1939" s="957"/>
      <c r="F1939" s="510">
        <v>1922</v>
      </c>
      <c r="H1939" s="523"/>
    </row>
    <row r="1940" spans="1:8">
      <c r="A1940" s="505">
        <v>1939</v>
      </c>
      <c r="B1940" s="956"/>
      <c r="C1940" s="963"/>
      <c r="D1940" s="958"/>
      <c r="E1940" s="957"/>
      <c r="F1940" s="510">
        <v>1923</v>
      </c>
      <c r="H1940" s="523"/>
    </row>
    <row r="1941" spans="1:8">
      <c r="A1941" s="505">
        <v>1940</v>
      </c>
      <c r="B1941" s="956"/>
      <c r="C1941" s="963"/>
      <c r="D1941" s="958"/>
      <c r="E1941" s="957"/>
      <c r="F1941" s="510">
        <v>1924</v>
      </c>
      <c r="H1941" s="523"/>
    </row>
    <row r="1942" spans="1:8">
      <c r="A1942" s="505">
        <v>1941</v>
      </c>
      <c r="B1942" s="956"/>
      <c r="C1942" s="963"/>
      <c r="D1942" s="958"/>
      <c r="E1942" s="957"/>
      <c r="F1942" s="510">
        <v>1925</v>
      </c>
      <c r="H1942" s="523"/>
    </row>
    <row r="1943" spans="1:8">
      <c r="A1943" s="505">
        <v>1942</v>
      </c>
      <c r="B1943" s="956"/>
      <c r="C1943" s="963"/>
      <c r="D1943" s="958"/>
      <c r="E1943" s="957"/>
      <c r="F1943" s="510">
        <v>1926</v>
      </c>
      <c r="H1943" s="523"/>
    </row>
    <row r="1944" spans="1:8">
      <c r="A1944" s="505">
        <v>1943</v>
      </c>
      <c r="B1944" s="956"/>
      <c r="C1944" s="963"/>
      <c r="D1944" s="958"/>
      <c r="E1944" s="957"/>
      <c r="F1944" s="510">
        <v>1927</v>
      </c>
      <c r="H1944" s="523"/>
    </row>
    <row r="1945" spans="1:8">
      <c r="A1945" s="505">
        <v>1944</v>
      </c>
      <c r="B1945" s="956"/>
      <c r="C1945" s="963"/>
      <c r="D1945" s="958"/>
      <c r="E1945" s="957"/>
      <c r="F1945" s="510">
        <v>1928</v>
      </c>
      <c r="H1945" s="523"/>
    </row>
    <row r="1946" spans="1:8">
      <c r="A1946" s="505">
        <v>1945</v>
      </c>
      <c r="B1946" s="956"/>
      <c r="C1946" s="963"/>
      <c r="D1946" s="958"/>
      <c r="E1946" s="957"/>
      <c r="F1946" s="510">
        <v>1929</v>
      </c>
      <c r="H1946" s="523"/>
    </row>
    <row r="1947" spans="1:8">
      <c r="A1947" s="505">
        <v>1946</v>
      </c>
      <c r="B1947" s="956"/>
      <c r="C1947" s="963"/>
      <c r="D1947" s="958"/>
      <c r="E1947" s="957"/>
      <c r="F1947" s="510">
        <v>1930</v>
      </c>
      <c r="H1947" s="523"/>
    </row>
    <row r="1948" spans="1:8">
      <c r="A1948" s="505">
        <v>1947</v>
      </c>
      <c r="B1948" s="956"/>
      <c r="C1948" s="963"/>
      <c r="D1948" s="958"/>
      <c r="E1948" s="957"/>
      <c r="F1948" s="510">
        <v>1931</v>
      </c>
      <c r="H1948" s="523"/>
    </row>
    <row r="1949" spans="1:8">
      <c r="A1949" s="505">
        <v>1948</v>
      </c>
      <c r="B1949" s="956"/>
      <c r="C1949" s="963"/>
      <c r="D1949" s="958"/>
      <c r="E1949" s="957"/>
      <c r="F1949" s="510">
        <v>1932</v>
      </c>
      <c r="H1949" s="523"/>
    </row>
    <row r="1950" spans="1:8">
      <c r="A1950" s="505">
        <v>1949</v>
      </c>
      <c r="B1950" s="956"/>
      <c r="C1950" s="963"/>
      <c r="D1950" s="958"/>
      <c r="E1950" s="957"/>
      <c r="F1950" s="510">
        <v>1933</v>
      </c>
      <c r="H1950" s="523"/>
    </row>
    <row r="1951" spans="1:8">
      <c r="A1951" s="505">
        <v>1950</v>
      </c>
      <c r="B1951" s="956"/>
      <c r="C1951" s="963"/>
      <c r="D1951" s="958"/>
      <c r="E1951" s="957"/>
      <c r="F1951" s="517">
        <v>1934</v>
      </c>
      <c r="H1951" s="523"/>
    </row>
    <row r="1952" spans="1:8">
      <c r="A1952" s="505">
        <v>1951</v>
      </c>
      <c r="B1952" s="956"/>
      <c r="C1952" s="963"/>
      <c r="D1952" s="958"/>
      <c r="E1952" s="957"/>
      <c r="F1952" s="517">
        <v>1935</v>
      </c>
      <c r="H1952" s="523"/>
    </row>
    <row r="1953" spans="1:8">
      <c r="A1953" s="505">
        <v>1952</v>
      </c>
      <c r="B1953" s="956"/>
      <c r="C1953" s="963"/>
      <c r="D1953" s="958"/>
      <c r="E1953" s="957"/>
      <c r="F1953" s="510">
        <v>1936</v>
      </c>
      <c r="H1953" s="523"/>
    </row>
    <row r="1954" spans="1:8">
      <c r="A1954" s="505">
        <v>1953</v>
      </c>
      <c r="B1954" s="956"/>
      <c r="C1954" s="963"/>
      <c r="D1954" s="958"/>
      <c r="E1954" s="957"/>
      <c r="F1954" s="510">
        <v>1937</v>
      </c>
      <c r="H1954" s="523"/>
    </row>
    <row r="1955" spans="1:8">
      <c r="A1955" s="505">
        <v>1954</v>
      </c>
      <c r="B1955" s="956"/>
      <c r="C1955" s="963"/>
      <c r="D1955" s="958"/>
      <c r="E1955" s="957"/>
      <c r="F1955" s="510">
        <v>1938</v>
      </c>
      <c r="H1955" s="523"/>
    </row>
    <row r="1956" spans="1:8">
      <c r="A1956" s="505">
        <v>1955</v>
      </c>
      <c r="B1956" s="956"/>
      <c r="C1956" s="963"/>
      <c r="D1956" s="958"/>
      <c r="E1956" s="957"/>
      <c r="F1956" s="510">
        <v>1939</v>
      </c>
      <c r="H1956" s="523"/>
    </row>
    <row r="1957" spans="1:8">
      <c r="A1957" s="505">
        <v>1956</v>
      </c>
      <c r="B1957" s="956"/>
      <c r="C1957" s="963"/>
      <c r="D1957" s="958"/>
      <c r="E1957" s="957"/>
      <c r="F1957" s="510">
        <v>1940</v>
      </c>
      <c r="H1957" s="523"/>
    </row>
    <row r="1958" spans="1:8">
      <c r="A1958" s="505">
        <v>1957</v>
      </c>
      <c r="B1958" s="956"/>
      <c r="C1958" s="963"/>
      <c r="D1958" s="958"/>
      <c r="E1958" s="957"/>
      <c r="F1958" s="510">
        <v>1941</v>
      </c>
      <c r="H1958" s="523"/>
    </row>
    <row r="1959" spans="1:8">
      <c r="A1959" s="505">
        <v>1958</v>
      </c>
      <c r="B1959" s="956"/>
      <c r="C1959" s="963"/>
      <c r="D1959" s="958"/>
      <c r="E1959" s="957"/>
      <c r="F1959" s="510">
        <v>1942</v>
      </c>
      <c r="H1959" s="523"/>
    </row>
    <row r="1960" spans="1:8">
      <c r="A1960" s="505">
        <v>1959</v>
      </c>
      <c r="B1960" s="956"/>
      <c r="C1960" s="963"/>
      <c r="D1960" s="958"/>
      <c r="E1960" s="957"/>
      <c r="F1960" s="510">
        <v>1943</v>
      </c>
      <c r="H1960" s="523"/>
    </row>
    <row r="1961" spans="1:8">
      <c r="A1961" s="505">
        <v>1960</v>
      </c>
      <c r="B1961" s="956"/>
      <c r="C1961" s="963"/>
      <c r="D1961" s="958"/>
      <c r="E1961" s="957"/>
      <c r="F1961" s="510">
        <v>1944</v>
      </c>
      <c r="H1961" s="523"/>
    </row>
    <row r="1962" spans="1:8">
      <c r="A1962" s="505">
        <v>1961</v>
      </c>
      <c r="B1962" s="956"/>
      <c r="C1962" s="963"/>
      <c r="D1962" s="958"/>
      <c r="E1962" s="957"/>
      <c r="F1962" s="510">
        <v>1945</v>
      </c>
      <c r="H1962" s="523"/>
    </row>
    <row r="1963" spans="1:8">
      <c r="A1963" s="505">
        <v>1962</v>
      </c>
      <c r="B1963" s="956"/>
      <c r="C1963" s="963"/>
      <c r="D1963" s="958"/>
      <c r="E1963" s="957"/>
      <c r="F1963" s="510">
        <v>1946</v>
      </c>
      <c r="H1963" s="523"/>
    </row>
    <row r="1964" spans="1:8">
      <c r="A1964" s="505">
        <v>1963</v>
      </c>
      <c r="B1964" s="956"/>
      <c r="C1964" s="963"/>
      <c r="D1964" s="958"/>
      <c r="E1964" s="957"/>
      <c r="F1964" s="510">
        <v>1947</v>
      </c>
      <c r="H1964" s="523"/>
    </row>
    <row r="1965" spans="1:8">
      <c r="A1965" s="505">
        <v>1964</v>
      </c>
      <c r="B1965" s="956"/>
      <c r="C1965" s="963"/>
      <c r="D1965" s="958"/>
      <c r="E1965" s="957"/>
      <c r="F1965" s="510">
        <v>1948</v>
      </c>
      <c r="H1965" s="523"/>
    </row>
    <row r="1966" spans="1:8">
      <c r="A1966" s="505">
        <v>1965</v>
      </c>
      <c r="B1966" s="956"/>
      <c r="C1966" s="963"/>
      <c r="D1966" s="958"/>
      <c r="E1966" s="957"/>
      <c r="F1966" s="510">
        <v>1949</v>
      </c>
      <c r="H1966" s="523"/>
    </row>
    <row r="1967" spans="1:8">
      <c r="A1967" s="505">
        <v>1966</v>
      </c>
      <c r="B1967" s="956"/>
      <c r="C1967" s="963"/>
      <c r="D1967" s="958"/>
      <c r="E1967" s="957"/>
      <c r="F1967" s="510">
        <v>1950</v>
      </c>
      <c r="H1967" s="523"/>
    </row>
    <row r="1968" spans="1:8">
      <c r="A1968" s="505">
        <v>1967</v>
      </c>
      <c r="B1968" s="956"/>
      <c r="C1968" s="963"/>
      <c r="D1968" s="958"/>
      <c r="E1968" s="957"/>
      <c r="F1968" s="510">
        <v>1951</v>
      </c>
      <c r="H1968" s="523"/>
    </row>
    <row r="1969" spans="1:8">
      <c r="A1969" s="505">
        <v>1968</v>
      </c>
      <c r="B1969" s="956"/>
      <c r="C1969" s="963"/>
      <c r="D1969" s="958"/>
      <c r="E1969" s="957"/>
      <c r="F1969" s="510">
        <v>1952</v>
      </c>
      <c r="H1969" s="523"/>
    </row>
    <row r="1970" spans="1:8">
      <c r="A1970" s="505">
        <v>1969</v>
      </c>
      <c r="B1970" s="956"/>
      <c r="C1970" s="963"/>
      <c r="D1970" s="958"/>
      <c r="E1970" s="957"/>
      <c r="F1970" s="510">
        <v>1953</v>
      </c>
      <c r="H1970" s="523"/>
    </row>
    <row r="1971" spans="1:8">
      <c r="A1971" s="505">
        <v>1970</v>
      </c>
      <c r="B1971" s="956"/>
      <c r="C1971" s="963"/>
      <c r="D1971" s="958"/>
      <c r="E1971" s="957"/>
      <c r="F1971" s="510">
        <v>1954</v>
      </c>
      <c r="H1971" s="523"/>
    </row>
    <row r="1972" spans="1:8">
      <c r="A1972" s="505">
        <v>1971</v>
      </c>
      <c r="B1972" s="956"/>
      <c r="C1972" s="963"/>
      <c r="D1972" s="958"/>
      <c r="E1972" s="957"/>
      <c r="F1972" s="510">
        <v>1955</v>
      </c>
      <c r="H1972" s="523"/>
    </row>
    <row r="1973" spans="1:8">
      <c r="A1973" s="505">
        <v>1972</v>
      </c>
      <c r="B1973" s="956"/>
      <c r="C1973" s="963"/>
      <c r="D1973" s="958"/>
      <c r="E1973" s="957"/>
      <c r="F1973" s="510">
        <v>1956</v>
      </c>
      <c r="H1973" s="523"/>
    </row>
    <row r="1974" spans="1:8">
      <c r="A1974" s="505">
        <v>1973</v>
      </c>
      <c r="B1974" s="956"/>
      <c r="C1974" s="963"/>
      <c r="D1974" s="958"/>
      <c r="E1974" s="957"/>
      <c r="F1974" s="510">
        <v>1957</v>
      </c>
      <c r="H1974" s="523"/>
    </row>
    <row r="1975" spans="1:8">
      <c r="A1975" s="505">
        <v>1974</v>
      </c>
      <c r="B1975" s="956"/>
      <c r="C1975" s="963"/>
      <c r="D1975" s="958"/>
      <c r="E1975" s="957"/>
      <c r="F1975" s="510">
        <v>1958</v>
      </c>
      <c r="H1975" s="523"/>
    </row>
    <row r="1976" spans="1:8">
      <c r="A1976" s="505">
        <v>1975</v>
      </c>
      <c r="B1976" s="956"/>
      <c r="C1976" s="963"/>
      <c r="D1976" s="958"/>
      <c r="E1976" s="957"/>
      <c r="F1976" s="510">
        <v>1959</v>
      </c>
      <c r="H1976" s="523"/>
    </row>
    <row r="1977" spans="1:8">
      <c r="A1977" s="505">
        <v>1976</v>
      </c>
      <c r="B1977" s="956"/>
      <c r="C1977" s="963"/>
      <c r="D1977" s="958"/>
      <c r="E1977" s="957"/>
      <c r="F1977" s="510">
        <v>1960</v>
      </c>
      <c r="H1977" s="523"/>
    </row>
    <row r="1978" spans="1:8">
      <c r="A1978" s="505">
        <v>1977</v>
      </c>
      <c r="B1978" s="956"/>
      <c r="C1978" s="963"/>
      <c r="D1978" s="958"/>
      <c r="E1978" s="957"/>
      <c r="F1978" s="510">
        <v>1961</v>
      </c>
      <c r="H1978" s="523"/>
    </row>
    <row r="1979" spans="1:8">
      <c r="A1979" s="505">
        <v>1978</v>
      </c>
      <c r="B1979" s="956"/>
      <c r="C1979" s="963"/>
      <c r="D1979" s="958"/>
      <c r="E1979" s="957"/>
      <c r="F1979" s="510">
        <v>1962</v>
      </c>
      <c r="H1979" s="523"/>
    </row>
    <row r="1980" spans="1:8">
      <c r="A1980" s="505">
        <v>1979</v>
      </c>
      <c r="B1980" s="956"/>
      <c r="C1980" s="963"/>
      <c r="D1980" s="958"/>
      <c r="E1980" s="957"/>
      <c r="F1980" s="510">
        <v>1963</v>
      </c>
      <c r="H1980" s="523"/>
    </row>
    <row r="1981" spans="1:8">
      <c r="A1981" s="505">
        <v>1980</v>
      </c>
      <c r="B1981" s="956"/>
      <c r="C1981" s="963"/>
      <c r="D1981" s="958"/>
      <c r="E1981" s="957"/>
      <c r="F1981" s="510">
        <v>1964</v>
      </c>
      <c r="H1981" s="523"/>
    </row>
    <row r="1982" spans="1:8">
      <c r="A1982" s="505">
        <v>1981</v>
      </c>
      <c r="B1982" s="956"/>
      <c r="C1982" s="963"/>
      <c r="D1982" s="958"/>
      <c r="E1982" s="957"/>
      <c r="F1982" s="510">
        <v>1965</v>
      </c>
      <c r="H1982" s="523"/>
    </row>
    <row r="1983" spans="1:8">
      <c r="A1983" s="505">
        <v>1982</v>
      </c>
      <c r="B1983" s="956"/>
      <c r="C1983" s="963"/>
      <c r="D1983" s="958"/>
      <c r="E1983" s="957"/>
      <c r="F1983" s="510">
        <v>1966</v>
      </c>
      <c r="H1983" s="523"/>
    </row>
    <row r="1984" spans="1:8">
      <c r="A1984" s="505">
        <v>1983</v>
      </c>
      <c r="B1984" s="956"/>
      <c r="C1984" s="963"/>
      <c r="D1984" s="958"/>
      <c r="E1984" s="957"/>
      <c r="F1984" s="510">
        <v>1967</v>
      </c>
      <c r="H1984" s="523"/>
    </row>
    <row r="1985" spans="1:8">
      <c r="A1985" s="505">
        <v>1984</v>
      </c>
      <c r="B1985" s="956"/>
      <c r="C1985" s="963"/>
      <c r="D1985" s="958"/>
      <c r="E1985" s="957"/>
      <c r="F1985" s="510">
        <v>1968</v>
      </c>
      <c r="H1985" s="523"/>
    </row>
    <row r="1986" spans="1:8">
      <c r="A1986" s="505">
        <v>1985</v>
      </c>
      <c r="B1986" s="956"/>
      <c r="C1986" s="956"/>
      <c r="D1986" s="958"/>
      <c r="E1986" s="957"/>
      <c r="F1986" s="510">
        <v>1969</v>
      </c>
      <c r="H1986" s="523"/>
    </row>
    <row r="1987" spans="1:8">
      <c r="A1987" s="505">
        <v>1986</v>
      </c>
      <c r="B1987" s="956"/>
      <c r="C1987" s="956"/>
      <c r="D1987" s="958"/>
      <c r="E1987" s="957"/>
      <c r="F1987" s="510">
        <v>1970</v>
      </c>
      <c r="H1987" s="523"/>
    </row>
    <row r="1988" spans="1:8">
      <c r="A1988" s="505">
        <v>1987</v>
      </c>
      <c r="B1988" s="956"/>
      <c r="C1988" s="956"/>
      <c r="D1988" s="958"/>
      <c r="E1988" s="957"/>
      <c r="F1988" s="510">
        <v>1971</v>
      </c>
      <c r="H1988" s="523"/>
    </row>
    <row r="1989" spans="1:8">
      <c r="A1989" s="505">
        <v>1988</v>
      </c>
      <c r="B1989" s="956"/>
      <c r="C1989" s="956"/>
      <c r="D1989" s="958"/>
      <c r="E1989" s="957"/>
      <c r="F1989" s="510">
        <v>1972</v>
      </c>
      <c r="H1989" s="523"/>
    </row>
    <row r="1990" spans="1:8">
      <c r="A1990" s="505">
        <v>1989</v>
      </c>
      <c r="B1990" s="956"/>
      <c r="C1990" s="956"/>
      <c r="D1990" s="958"/>
      <c r="E1990" s="957"/>
      <c r="F1990" s="510">
        <v>1973</v>
      </c>
      <c r="H1990" s="523"/>
    </row>
    <row r="1991" spans="1:8">
      <c r="A1991" s="505">
        <v>1990</v>
      </c>
      <c r="B1991" s="956"/>
      <c r="C1991" s="956"/>
      <c r="D1991" s="958"/>
      <c r="E1991" s="957"/>
      <c r="F1991" s="510">
        <v>1974</v>
      </c>
      <c r="H1991" s="523"/>
    </row>
    <row r="1992" spans="1:8">
      <c r="A1992" s="505">
        <v>1991</v>
      </c>
      <c r="B1992" s="956"/>
      <c r="C1992" s="956"/>
      <c r="D1992" s="958"/>
      <c r="E1992" s="957"/>
      <c r="F1992" s="510">
        <v>1975</v>
      </c>
      <c r="H1992" s="523"/>
    </row>
    <row r="1993" spans="1:8">
      <c r="A1993" s="505">
        <v>1992</v>
      </c>
      <c r="B1993" s="956"/>
      <c r="C1993" s="956"/>
      <c r="D1993" s="958"/>
      <c r="E1993" s="957"/>
      <c r="F1993" s="510">
        <v>1976</v>
      </c>
      <c r="H1993" s="523"/>
    </row>
    <row r="1994" spans="1:8">
      <c r="A1994" s="505">
        <v>1993</v>
      </c>
      <c r="B1994" s="956"/>
      <c r="C1994" s="956"/>
      <c r="D1994" s="958"/>
      <c r="E1994" s="957"/>
      <c r="F1994" s="510">
        <v>1977</v>
      </c>
      <c r="H1994" s="523"/>
    </row>
    <row r="1995" spans="1:8">
      <c r="A1995" s="505">
        <v>1994</v>
      </c>
      <c r="B1995" s="956"/>
      <c r="C1995" s="956"/>
      <c r="D1995" s="958"/>
      <c r="E1995" s="957"/>
      <c r="F1995" s="510">
        <v>1978</v>
      </c>
      <c r="H1995" s="523"/>
    </row>
    <row r="1996" spans="1:8">
      <c r="A1996" s="505">
        <v>1995</v>
      </c>
      <c r="B1996" s="956"/>
      <c r="C1996" s="956"/>
      <c r="D1996" s="958"/>
      <c r="E1996" s="957"/>
      <c r="F1996" s="510">
        <v>1979</v>
      </c>
      <c r="H1996" s="523"/>
    </row>
    <row r="1997" spans="1:8">
      <c r="A1997" s="505">
        <v>1996</v>
      </c>
      <c r="B1997" s="956"/>
      <c r="C1997" s="956"/>
      <c r="D1997" s="958"/>
      <c r="E1997" s="957"/>
      <c r="F1997" s="510">
        <v>1980</v>
      </c>
      <c r="H1997" s="523"/>
    </row>
    <row r="1998" spans="1:8">
      <c r="A1998" s="505">
        <v>1997</v>
      </c>
      <c r="B1998" s="956"/>
      <c r="C1998" s="956"/>
      <c r="D1998" s="958"/>
      <c r="E1998" s="957"/>
      <c r="F1998" s="510">
        <v>1981</v>
      </c>
      <c r="H1998" s="523"/>
    </row>
    <row r="1999" spans="1:8">
      <c r="A1999" s="505">
        <v>1998</v>
      </c>
      <c r="B1999" s="956"/>
      <c r="C1999" s="956"/>
      <c r="D1999" s="958"/>
      <c r="E1999" s="957"/>
      <c r="F1999" s="510">
        <v>1982</v>
      </c>
      <c r="H1999" s="523"/>
    </row>
    <row r="2000" spans="1:8">
      <c r="A2000" s="505">
        <v>1999</v>
      </c>
      <c r="B2000" s="956"/>
      <c r="C2000" s="956"/>
      <c r="D2000" s="958"/>
      <c r="E2000" s="957"/>
      <c r="F2000" s="510">
        <v>1983</v>
      </c>
      <c r="H2000" s="523"/>
    </row>
    <row r="2001" spans="1:8">
      <c r="A2001" s="505">
        <v>2000</v>
      </c>
      <c r="B2001" s="956"/>
      <c r="C2001" s="956"/>
      <c r="D2001" s="958"/>
      <c r="E2001" s="957"/>
      <c r="F2001" s="510">
        <v>1984</v>
      </c>
      <c r="H2001" s="523"/>
    </row>
    <row r="2002" spans="1:8">
      <c r="A2002" s="505">
        <v>2001</v>
      </c>
      <c r="B2002" s="956"/>
      <c r="C2002" s="956"/>
      <c r="D2002" s="958"/>
      <c r="E2002" s="957"/>
      <c r="F2002" s="510">
        <v>1985</v>
      </c>
      <c r="H2002" s="523"/>
    </row>
    <row r="2003" spans="1:8">
      <c r="A2003" s="505">
        <v>2002</v>
      </c>
      <c r="B2003" s="956"/>
      <c r="C2003" s="956"/>
      <c r="D2003" s="958"/>
      <c r="E2003" s="957"/>
      <c r="F2003" s="510">
        <v>1986</v>
      </c>
      <c r="H2003" s="523"/>
    </row>
    <row r="2004" spans="1:8">
      <c r="A2004" s="505">
        <v>2003</v>
      </c>
      <c r="B2004" s="956"/>
      <c r="C2004" s="960"/>
      <c r="D2004" s="961"/>
      <c r="E2004" s="957"/>
      <c r="F2004" s="510">
        <v>1987</v>
      </c>
      <c r="G2004" s="518"/>
      <c r="H2004" s="516"/>
    </row>
    <row r="2005" spans="1:8">
      <c r="A2005" s="505">
        <v>2004</v>
      </c>
      <c r="B2005" s="956"/>
      <c r="C2005" s="960"/>
      <c r="D2005" s="961"/>
      <c r="E2005" s="957"/>
      <c r="F2005" s="510">
        <v>1988</v>
      </c>
      <c r="G2005" s="518"/>
      <c r="H2005" s="516"/>
    </row>
    <row r="2006" spans="1:8">
      <c r="A2006" s="505">
        <v>2005</v>
      </c>
      <c r="B2006" s="956"/>
      <c r="C2006" s="963"/>
      <c r="D2006" s="958"/>
      <c r="E2006" s="957"/>
      <c r="F2006" s="510">
        <v>1989</v>
      </c>
      <c r="H2006" s="523"/>
    </row>
    <row r="2007" spans="1:8">
      <c r="A2007" s="505">
        <v>2006</v>
      </c>
      <c r="B2007" s="956"/>
      <c r="C2007" s="963"/>
      <c r="D2007" s="958"/>
      <c r="E2007" s="957"/>
      <c r="F2007" s="510">
        <v>1990</v>
      </c>
      <c r="H2007" s="523"/>
    </row>
    <row r="2008" spans="1:8">
      <c r="A2008" s="505">
        <v>2007</v>
      </c>
      <c r="B2008" s="956"/>
      <c r="C2008" s="963"/>
      <c r="D2008" s="958"/>
      <c r="E2008" s="957"/>
      <c r="F2008" s="510">
        <v>1991</v>
      </c>
      <c r="H2008" s="523"/>
    </row>
    <row r="2009" spans="1:8">
      <c r="A2009" s="505">
        <v>2008</v>
      </c>
      <c r="B2009" s="956"/>
      <c r="C2009" s="963"/>
      <c r="D2009" s="958"/>
      <c r="E2009" s="957"/>
      <c r="F2009" s="510">
        <v>1992</v>
      </c>
      <c r="H2009" s="523"/>
    </row>
    <row r="2010" spans="1:8">
      <c r="A2010" s="505">
        <v>2009</v>
      </c>
      <c r="B2010" s="956"/>
      <c r="C2010" s="963"/>
      <c r="D2010" s="958"/>
      <c r="E2010" s="957"/>
      <c r="F2010" s="510">
        <v>1993</v>
      </c>
      <c r="H2010" s="523"/>
    </row>
    <row r="2011" spans="1:8">
      <c r="A2011" s="505">
        <v>2010</v>
      </c>
      <c r="B2011" s="956"/>
      <c r="C2011" s="963"/>
      <c r="D2011" s="958"/>
      <c r="E2011" s="957"/>
      <c r="F2011" s="510">
        <v>1994</v>
      </c>
      <c r="H2011" s="523"/>
    </row>
    <row r="2012" spans="1:8">
      <c r="A2012" s="505">
        <v>2011</v>
      </c>
      <c r="B2012" s="956"/>
      <c r="C2012" s="963"/>
      <c r="D2012" s="958"/>
      <c r="E2012" s="957"/>
      <c r="F2012" s="510">
        <v>1995</v>
      </c>
      <c r="H2012" s="523"/>
    </row>
    <row r="2013" spans="1:8">
      <c r="A2013" s="505">
        <v>2012</v>
      </c>
      <c r="B2013" s="956"/>
      <c r="C2013" s="963"/>
      <c r="D2013" s="958"/>
      <c r="E2013" s="957"/>
      <c r="F2013" s="510">
        <v>1996</v>
      </c>
      <c r="H2013" s="523"/>
    </row>
    <row r="2014" spans="1:8">
      <c r="A2014" s="505">
        <v>2013</v>
      </c>
      <c r="B2014" s="956"/>
      <c r="C2014" s="963"/>
      <c r="D2014" s="958"/>
      <c r="E2014" s="957"/>
      <c r="F2014" s="510">
        <v>1997</v>
      </c>
      <c r="H2014" s="523"/>
    </row>
    <row r="2015" spans="1:8">
      <c r="A2015" s="505">
        <v>2014</v>
      </c>
      <c r="B2015" s="956"/>
      <c r="C2015" s="963"/>
      <c r="D2015" s="958"/>
      <c r="E2015" s="957"/>
      <c r="F2015" s="510">
        <v>1998</v>
      </c>
      <c r="H2015" s="523"/>
    </row>
    <row r="2016" spans="1:8">
      <c r="A2016" s="505">
        <v>2015</v>
      </c>
      <c r="B2016" s="956"/>
      <c r="C2016" s="963"/>
      <c r="D2016" s="958"/>
      <c r="E2016" s="957"/>
      <c r="F2016" s="510">
        <v>1999</v>
      </c>
      <c r="H2016" s="523"/>
    </row>
    <row r="2017" spans="1:8">
      <c r="A2017" s="505">
        <v>2016</v>
      </c>
      <c r="B2017" s="956"/>
      <c r="C2017" s="963"/>
      <c r="D2017" s="958"/>
      <c r="E2017" s="957"/>
      <c r="F2017" s="510">
        <v>2000</v>
      </c>
      <c r="H2017" s="523"/>
    </row>
    <row r="2018" spans="1:8">
      <c r="A2018" s="505">
        <v>2017</v>
      </c>
      <c r="B2018" s="956"/>
      <c r="C2018" s="963"/>
      <c r="D2018" s="958"/>
      <c r="E2018" s="957"/>
      <c r="F2018" s="510">
        <v>2001</v>
      </c>
      <c r="H2018" s="523"/>
    </row>
    <row r="2019" spans="1:8">
      <c r="A2019" s="505">
        <v>2018</v>
      </c>
      <c r="B2019" s="956"/>
      <c r="C2019" s="963"/>
      <c r="D2019" s="958"/>
      <c r="E2019" s="957"/>
      <c r="F2019" s="517">
        <v>2002</v>
      </c>
      <c r="H2019" s="523"/>
    </row>
    <row r="2020" spans="1:8">
      <c r="A2020" s="505">
        <v>2019</v>
      </c>
      <c r="B2020" s="956"/>
      <c r="C2020" s="963"/>
      <c r="D2020" s="958"/>
      <c r="E2020" s="957"/>
      <c r="F2020" s="517">
        <v>2003</v>
      </c>
      <c r="H2020" s="523"/>
    </row>
    <row r="2021" spans="1:8">
      <c r="A2021" s="505">
        <v>2020</v>
      </c>
      <c r="B2021" s="956"/>
      <c r="C2021" s="963"/>
      <c r="D2021" s="958"/>
      <c r="E2021" s="957"/>
      <c r="F2021" s="510">
        <v>2004</v>
      </c>
      <c r="H2021" s="523"/>
    </row>
    <row r="2022" spans="1:8">
      <c r="A2022" s="505">
        <v>2021</v>
      </c>
      <c r="B2022" s="956"/>
      <c r="C2022" s="963"/>
      <c r="D2022" s="958"/>
      <c r="E2022" s="957"/>
      <c r="F2022" s="510">
        <v>2005</v>
      </c>
      <c r="H2022" s="523"/>
    </row>
    <row r="2023" spans="1:8">
      <c r="A2023" s="505">
        <v>2022</v>
      </c>
      <c r="B2023" s="956"/>
      <c r="C2023" s="963"/>
      <c r="D2023" s="958"/>
      <c r="E2023" s="957"/>
      <c r="F2023" s="510">
        <v>2006</v>
      </c>
      <c r="H2023" s="523"/>
    </row>
    <row r="2024" spans="1:8">
      <c r="A2024" s="505">
        <v>2023</v>
      </c>
      <c r="B2024" s="956"/>
      <c r="C2024" s="963"/>
      <c r="D2024" s="958"/>
      <c r="E2024" s="957"/>
      <c r="F2024" s="510">
        <v>2007</v>
      </c>
      <c r="H2024" s="523"/>
    </row>
    <row r="2025" spans="1:8">
      <c r="A2025" s="505">
        <v>2024</v>
      </c>
      <c r="B2025" s="956"/>
      <c r="C2025" s="963"/>
      <c r="D2025" s="958"/>
      <c r="E2025" s="957"/>
      <c r="F2025" s="510">
        <v>2008</v>
      </c>
      <c r="H2025" s="523"/>
    </row>
    <row r="2026" spans="1:8">
      <c r="A2026" s="505">
        <v>2025</v>
      </c>
      <c r="B2026" s="956"/>
      <c r="C2026" s="963"/>
      <c r="D2026" s="958"/>
      <c r="E2026" s="957"/>
      <c r="F2026" s="510">
        <v>2009</v>
      </c>
      <c r="H2026" s="523"/>
    </row>
    <row r="2027" spans="1:8">
      <c r="A2027" s="505">
        <v>2026</v>
      </c>
      <c r="B2027" s="956"/>
      <c r="C2027" s="963"/>
      <c r="D2027" s="958"/>
      <c r="E2027" s="957"/>
      <c r="F2027" s="510">
        <v>2010</v>
      </c>
      <c r="H2027" s="523"/>
    </row>
    <row r="2028" spans="1:8">
      <c r="A2028" s="505">
        <v>2027</v>
      </c>
      <c r="B2028" s="956"/>
      <c r="C2028" s="963"/>
      <c r="D2028" s="958"/>
      <c r="E2028" s="957"/>
      <c r="F2028" s="510">
        <v>2011</v>
      </c>
      <c r="H2028" s="523"/>
    </row>
    <row r="2029" spans="1:8">
      <c r="A2029" s="505">
        <v>2028</v>
      </c>
      <c r="B2029" s="956"/>
      <c r="C2029" s="963"/>
      <c r="D2029" s="958"/>
      <c r="E2029" s="957"/>
      <c r="F2029" s="510">
        <v>2012</v>
      </c>
      <c r="H2029" s="523"/>
    </row>
    <row r="2030" spans="1:8">
      <c r="A2030" s="505">
        <v>2029</v>
      </c>
      <c r="B2030" s="956"/>
      <c r="C2030" s="963"/>
      <c r="D2030" s="958"/>
      <c r="E2030" s="957"/>
      <c r="F2030" s="510">
        <v>2013</v>
      </c>
      <c r="H2030" s="523"/>
    </row>
    <row r="2031" spans="1:8">
      <c r="A2031" s="505">
        <v>2030</v>
      </c>
      <c r="B2031" s="956"/>
      <c r="C2031" s="963"/>
      <c r="D2031" s="958"/>
      <c r="E2031" s="957"/>
      <c r="F2031" s="510">
        <v>2014</v>
      </c>
      <c r="H2031" s="523"/>
    </row>
    <row r="2032" spans="1:8">
      <c r="A2032" s="505">
        <v>2031</v>
      </c>
      <c r="B2032" s="956"/>
      <c r="C2032" s="963"/>
      <c r="D2032" s="958"/>
      <c r="E2032" s="957"/>
      <c r="F2032" s="510">
        <v>2015</v>
      </c>
      <c r="H2032" s="523"/>
    </row>
    <row r="2033" spans="1:8">
      <c r="A2033" s="505">
        <v>2032</v>
      </c>
      <c r="B2033" s="956"/>
      <c r="C2033" s="963"/>
      <c r="D2033" s="958"/>
      <c r="E2033" s="957"/>
      <c r="F2033" s="510">
        <v>2016</v>
      </c>
      <c r="H2033" s="523"/>
    </row>
    <row r="2034" spans="1:8">
      <c r="A2034" s="505">
        <v>2033</v>
      </c>
      <c r="B2034" s="956"/>
      <c r="C2034" s="963"/>
      <c r="D2034" s="958"/>
      <c r="E2034" s="957"/>
      <c r="F2034" s="510">
        <v>2017</v>
      </c>
      <c r="H2034" s="523"/>
    </row>
    <row r="2035" spans="1:8">
      <c r="A2035" s="505">
        <v>2034</v>
      </c>
      <c r="B2035" s="956"/>
      <c r="C2035" s="963"/>
      <c r="D2035" s="958"/>
      <c r="E2035" s="957"/>
      <c r="F2035" s="510">
        <v>2018</v>
      </c>
      <c r="H2035" s="523"/>
    </row>
    <row r="2036" spans="1:8">
      <c r="A2036" s="505">
        <v>2035</v>
      </c>
      <c r="B2036" s="956"/>
      <c r="C2036" s="963"/>
      <c r="D2036" s="958"/>
      <c r="E2036" s="957"/>
      <c r="F2036" s="510">
        <v>2019</v>
      </c>
      <c r="H2036" s="523"/>
    </row>
    <row r="2037" spans="1:8">
      <c r="A2037" s="505">
        <v>2036</v>
      </c>
      <c r="B2037" s="956"/>
      <c r="C2037" s="963"/>
      <c r="D2037" s="958"/>
      <c r="E2037" s="957"/>
      <c r="F2037" s="510">
        <v>2020</v>
      </c>
      <c r="H2037" s="523"/>
    </row>
    <row r="2038" spans="1:8">
      <c r="A2038" s="505">
        <v>2037</v>
      </c>
      <c r="B2038" s="956"/>
      <c r="C2038" s="963"/>
      <c r="D2038" s="958"/>
      <c r="E2038" s="957"/>
      <c r="F2038" s="510">
        <v>2021</v>
      </c>
      <c r="H2038" s="523"/>
    </row>
    <row r="2039" spans="1:8">
      <c r="A2039" s="505">
        <v>2038</v>
      </c>
      <c r="B2039" s="956"/>
      <c r="C2039" s="963"/>
      <c r="D2039" s="958"/>
      <c r="E2039" s="957"/>
      <c r="F2039" s="510">
        <v>2022</v>
      </c>
      <c r="H2039" s="523"/>
    </row>
    <row r="2040" spans="1:8">
      <c r="A2040" s="505">
        <v>2039</v>
      </c>
      <c r="B2040" s="956"/>
      <c r="C2040" s="963"/>
      <c r="D2040" s="958"/>
      <c r="E2040" s="957"/>
      <c r="F2040" s="510">
        <v>2023</v>
      </c>
      <c r="H2040" s="523"/>
    </row>
    <row r="2041" spans="1:8">
      <c r="A2041" s="505">
        <v>2040</v>
      </c>
      <c r="B2041" s="956"/>
      <c r="C2041" s="963"/>
      <c r="D2041" s="958"/>
      <c r="E2041" s="957"/>
      <c r="F2041" s="510">
        <v>2024</v>
      </c>
      <c r="H2041" s="523"/>
    </row>
    <row r="2042" spans="1:8">
      <c r="A2042" s="505">
        <v>2041</v>
      </c>
      <c r="B2042" s="956"/>
      <c r="C2042" s="963"/>
      <c r="D2042" s="958"/>
      <c r="E2042" s="957"/>
      <c r="F2042" s="510">
        <v>2025</v>
      </c>
      <c r="H2042" s="523"/>
    </row>
    <row r="2043" spans="1:8">
      <c r="A2043" s="505">
        <v>2042</v>
      </c>
      <c r="B2043" s="956"/>
      <c r="C2043" s="963"/>
      <c r="D2043" s="958"/>
      <c r="E2043" s="957"/>
      <c r="F2043" s="510">
        <v>2026</v>
      </c>
      <c r="H2043" s="523"/>
    </row>
    <row r="2044" spans="1:8">
      <c r="A2044" s="505">
        <v>2043</v>
      </c>
      <c r="B2044" s="956"/>
      <c r="C2044" s="963"/>
      <c r="D2044" s="958"/>
      <c r="E2044" s="957"/>
      <c r="F2044" s="510">
        <v>2027</v>
      </c>
      <c r="H2044" s="523"/>
    </row>
    <row r="2045" spans="1:8">
      <c r="A2045" s="505">
        <v>2044</v>
      </c>
      <c r="B2045" s="956"/>
      <c r="C2045" s="963"/>
      <c r="D2045" s="958"/>
      <c r="E2045" s="957"/>
      <c r="F2045" s="510">
        <v>2028</v>
      </c>
      <c r="H2045" s="523"/>
    </row>
    <row r="2046" spans="1:8">
      <c r="A2046" s="505">
        <v>2045</v>
      </c>
      <c r="B2046" s="956"/>
      <c r="C2046" s="963"/>
      <c r="D2046" s="958"/>
      <c r="E2046" s="957"/>
      <c r="F2046" s="510">
        <v>2029</v>
      </c>
      <c r="H2046" s="523"/>
    </row>
    <row r="2047" spans="1:8">
      <c r="A2047" s="505">
        <v>2046</v>
      </c>
      <c r="B2047" s="956"/>
      <c r="C2047" s="963"/>
      <c r="D2047" s="958"/>
      <c r="E2047" s="957"/>
      <c r="F2047" s="510">
        <v>2030</v>
      </c>
      <c r="H2047" s="523"/>
    </row>
    <row r="2048" spans="1:8">
      <c r="A2048" s="505">
        <v>2047</v>
      </c>
      <c r="B2048" s="956"/>
      <c r="C2048" s="963"/>
      <c r="D2048" s="958"/>
      <c r="E2048" s="957"/>
      <c r="F2048" s="510">
        <v>2031</v>
      </c>
      <c r="H2048" s="523"/>
    </row>
    <row r="2049" spans="1:8">
      <c r="A2049" s="505">
        <v>2048</v>
      </c>
      <c r="B2049" s="956"/>
      <c r="C2049" s="963"/>
      <c r="D2049" s="958"/>
      <c r="E2049" s="957"/>
      <c r="F2049" s="510">
        <v>2032</v>
      </c>
      <c r="H2049" s="523"/>
    </row>
    <row r="2050" spans="1:8">
      <c r="A2050" s="505">
        <v>2049</v>
      </c>
      <c r="B2050" s="956"/>
      <c r="C2050" s="963"/>
      <c r="D2050" s="958"/>
      <c r="E2050" s="957"/>
      <c r="F2050" s="510">
        <v>2033</v>
      </c>
      <c r="H2050" s="523"/>
    </row>
    <row r="2051" spans="1:8">
      <c r="A2051" s="505">
        <v>2050</v>
      </c>
      <c r="B2051" s="956"/>
      <c r="C2051" s="963"/>
      <c r="D2051" s="958"/>
      <c r="E2051" s="957"/>
      <c r="F2051" s="510">
        <v>2034</v>
      </c>
      <c r="H2051" s="523"/>
    </row>
    <row r="2052" spans="1:8">
      <c r="A2052" s="505">
        <v>2051</v>
      </c>
      <c r="B2052" s="956"/>
      <c r="C2052" s="963"/>
      <c r="D2052" s="958"/>
      <c r="E2052" s="957"/>
      <c r="F2052" s="510">
        <v>2035</v>
      </c>
      <c r="H2052" s="523"/>
    </row>
    <row r="2053" spans="1:8">
      <c r="A2053" s="505">
        <v>2052</v>
      </c>
      <c r="B2053" s="956"/>
      <c r="C2053" s="963"/>
      <c r="D2053" s="958"/>
      <c r="E2053" s="957"/>
      <c r="F2053" s="510">
        <v>2036</v>
      </c>
      <c r="H2053" s="523"/>
    </row>
    <row r="2054" spans="1:8">
      <c r="A2054" s="505">
        <v>2053</v>
      </c>
      <c r="B2054" s="956"/>
      <c r="C2054" s="963"/>
      <c r="D2054" s="958"/>
      <c r="E2054" s="957"/>
      <c r="F2054" s="510">
        <v>2037</v>
      </c>
      <c r="H2054" s="523"/>
    </row>
    <row r="2055" spans="1:8">
      <c r="A2055" s="505">
        <v>2054</v>
      </c>
      <c r="B2055" s="956"/>
      <c r="C2055" s="963"/>
      <c r="D2055" s="958"/>
      <c r="E2055" s="957"/>
      <c r="F2055" s="510">
        <v>2038</v>
      </c>
      <c r="H2055" s="523"/>
    </row>
    <row r="2056" spans="1:8">
      <c r="A2056" s="505">
        <v>2055</v>
      </c>
      <c r="B2056" s="956"/>
      <c r="C2056" s="963"/>
      <c r="D2056" s="958"/>
      <c r="E2056" s="957"/>
      <c r="F2056" s="510">
        <v>2039</v>
      </c>
      <c r="H2056" s="523"/>
    </row>
    <row r="2057" spans="1:8">
      <c r="A2057" s="505">
        <v>2056</v>
      </c>
      <c r="B2057" s="956"/>
      <c r="C2057" s="963"/>
      <c r="D2057" s="958"/>
      <c r="E2057" s="957"/>
      <c r="F2057" s="510">
        <v>2040</v>
      </c>
      <c r="H2057" s="523"/>
    </row>
    <row r="2058" spans="1:8">
      <c r="A2058" s="505">
        <v>2057</v>
      </c>
      <c r="B2058" s="956"/>
      <c r="C2058" s="963"/>
      <c r="D2058" s="958"/>
      <c r="E2058" s="957"/>
      <c r="F2058" s="510">
        <v>2041</v>
      </c>
      <c r="H2058" s="523"/>
    </row>
    <row r="2059" spans="1:8">
      <c r="A2059" s="505">
        <v>2058</v>
      </c>
      <c r="B2059" s="956"/>
      <c r="C2059" s="963"/>
      <c r="D2059" s="958"/>
      <c r="E2059" s="957"/>
      <c r="F2059" s="510">
        <v>2042</v>
      </c>
      <c r="H2059" s="523"/>
    </row>
    <row r="2060" spans="1:8">
      <c r="A2060" s="505">
        <v>2059</v>
      </c>
      <c r="B2060" s="956"/>
      <c r="C2060" s="963"/>
      <c r="D2060" s="958"/>
      <c r="E2060" s="957"/>
      <c r="F2060" s="510">
        <v>2043</v>
      </c>
      <c r="H2060" s="523"/>
    </row>
    <row r="2061" spans="1:8">
      <c r="A2061" s="505">
        <v>2060</v>
      </c>
      <c r="B2061" s="956"/>
      <c r="C2061" s="963"/>
      <c r="D2061" s="958"/>
      <c r="E2061" s="957"/>
      <c r="F2061" s="510">
        <v>2044</v>
      </c>
      <c r="H2061" s="523"/>
    </row>
    <row r="2062" spans="1:8">
      <c r="A2062" s="505">
        <v>2061</v>
      </c>
      <c r="B2062" s="956"/>
      <c r="C2062" s="963"/>
      <c r="D2062" s="958"/>
      <c r="E2062" s="957"/>
      <c r="F2062" s="510">
        <v>2045</v>
      </c>
      <c r="H2062" s="523"/>
    </row>
    <row r="2063" spans="1:8">
      <c r="A2063" s="505">
        <v>2062</v>
      </c>
      <c r="B2063" s="956"/>
      <c r="C2063" s="963"/>
      <c r="D2063" s="958"/>
      <c r="E2063" s="957"/>
      <c r="F2063" s="510">
        <v>2046</v>
      </c>
      <c r="H2063" s="523"/>
    </row>
    <row r="2064" spans="1:8">
      <c r="A2064" s="505">
        <v>2063</v>
      </c>
      <c r="B2064" s="956"/>
      <c r="C2064" s="963"/>
      <c r="D2064" s="958"/>
      <c r="E2064" s="957"/>
      <c r="F2064" s="510">
        <v>2047</v>
      </c>
      <c r="H2064" s="523"/>
    </row>
    <row r="2065" spans="1:8">
      <c r="A2065" s="505">
        <v>2064</v>
      </c>
      <c r="B2065" s="956"/>
      <c r="C2065" s="963"/>
      <c r="D2065" s="958"/>
      <c r="E2065" s="957"/>
      <c r="F2065" s="510">
        <v>2048</v>
      </c>
      <c r="H2065" s="523"/>
    </row>
    <row r="2066" spans="1:8">
      <c r="A2066" s="505">
        <v>2065</v>
      </c>
      <c r="B2066" s="956"/>
      <c r="C2066" s="963"/>
      <c r="D2066" s="958"/>
      <c r="E2066" s="957"/>
      <c r="F2066" s="510">
        <v>2049</v>
      </c>
      <c r="H2066" s="523"/>
    </row>
    <row r="2067" spans="1:8">
      <c r="A2067" s="505">
        <v>2066</v>
      </c>
      <c r="B2067" s="956"/>
      <c r="C2067" s="963"/>
      <c r="D2067" s="958"/>
      <c r="E2067" s="957"/>
      <c r="F2067" s="510">
        <v>2050</v>
      </c>
      <c r="H2067" s="523"/>
    </row>
    <row r="2068" spans="1:8">
      <c r="A2068" s="505">
        <v>2067</v>
      </c>
      <c r="B2068" s="956"/>
      <c r="C2068" s="956"/>
      <c r="D2068" s="958"/>
      <c r="E2068" s="957"/>
      <c r="F2068" s="510">
        <v>2051</v>
      </c>
      <c r="G2068" s="518"/>
      <c r="H2068" s="516"/>
    </row>
    <row r="2069" spans="1:8">
      <c r="A2069" s="505">
        <v>2068</v>
      </c>
      <c r="B2069" s="956"/>
      <c r="C2069" s="956"/>
      <c r="D2069" s="958"/>
      <c r="E2069" s="957"/>
      <c r="F2069" s="510">
        <v>2052</v>
      </c>
      <c r="G2069" s="518"/>
      <c r="H2069" s="516"/>
    </row>
    <row r="2070" spans="1:8">
      <c r="A2070" s="505">
        <v>2069</v>
      </c>
      <c r="B2070" s="956"/>
      <c r="C2070" s="956"/>
      <c r="D2070" s="958"/>
      <c r="E2070" s="957"/>
      <c r="F2070" s="510">
        <v>2053</v>
      </c>
      <c r="H2070" s="523"/>
    </row>
    <row r="2071" spans="1:8">
      <c r="A2071" s="505">
        <v>2070</v>
      </c>
      <c r="B2071" s="956"/>
      <c r="C2071" s="956"/>
      <c r="D2071" s="958"/>
      <c r="E2071" s="957"/>
      <c r="F2071" s="510">
        <v>2054</v>
      </c>
      <c r="H2071" s="523"/>
    </row>
    <row r="2072" spans="1:8">
      <c r="A2072" s="505">
        <v>2071</v>
      </c>
      <c r="B2072" s="956"/>
      <c r="C2072" s="956"/>
      <c r="D2072" s="958"/>
      <c r="E2072" s="957"/>
      <c r="F2072" s="510">
        <v>2055</v>
      </c>
      <c r="H2072" s="523"/>
    </row>
    <row r="2073" spans="1:8">
      <c r="A2073" s="505">
        <v>2072</v>
      </c>
      <c r="B2073" s="956"/>
      <c r="C2073" s="956"/>
      <c r="D2073" s="958"/>
      <c r="E2073" s="957"/>
      <c r="F2073" s="510">
        <v>2056</v>
      </c>
      <c r="H2073" s="523"/>
    </row>
    <row r="2074" spans="1:8">
      <c r="A2074" s="505">
        <v>2073</v>
      </c>
      <c r="B2074" s="956"/>
      <c r="C2074" s="956"/>
      <c r="D2074" s="958"/>
      <c r="E2074" s="957"/>
      <c r="F2074" s="510">
        <v>2057</v>
      </c>
      <c r="H2074" s="523"/>
    </row>
    <row r="2075" spans="1:8">
      <c r="A2075" s="505">
        <v>2074</v>
      </c>
      <c r="B2075" s="956"/>
      <c r="C2075" s="956"/>
      <c r="D2075" s="958"/>
      <c r="E2075" s="957"/>
      <c r="F2075" s="510">
        <v>2058</v>
      </c>
      <c r="H2075" s="523"/>
    </row>
    <row r="2076" spans="1:8">
      <c r="A2076" s="505">
        <v>2075</v>
      </c>
      <c r="B2076" s="956"/>
      <c r="C2076" s="956"/>
      <c r="D2076" s="958"/>
      <c r="E2076" s="957"/>
      <c r="F2076" s="510">
        <v>2059</v>
      </c>
      <c r="H2076" s="523"/>
    </row>
    <row r="2077" spans="1:8">
      <c r="A2077" s="505">
        <v>2076</v>
      </c>
      <c r="B2077" s="956"/>
      <c r="C2077" s="956"/>
      <c r="D2077" s="958"/>
      <c r="E2077" s="957"/>
      <c r="F2077" s="510">
        <v>2060</v>
      </c>
      <c r="H2077" s="523"/>
    </row>
    <row r="2078" spans="1:8">
      <c r="A2078" s="505">
        <v>2077</v>
      </c>
      <c r="B2078" s="956"/>
      <c r="C2078" s="956"/>
      <c r="D2078" s="958"/>
      <c r="E2078" s="957"/>
      <c r="F2078" s="510">
        <v>2061</v>
      </c>
      <c r="H2078" s="523"/>
    </row>
    <row r="2079" spans="1:8">
      <c r="A2079" s="505">
        <v>2078</v>
      </c>
      <c r="B2079" s="956"/>
      <c r="C2079" s="956"/>
      <c r="D2079" s="958"/>
      <c r="E2079" s="957"/>
      <c r="F2079" s="510">
        <v>2062</v>
      </c>
      <c r="H2079" s="523"/>
    </row>
    <row r="2080" spans="1:8">
      <c r="A2080" s="505">
        <v>2079</v>
      </c>
      <c r="B2080" s="956"/>
      <c r="C2080" s="956"/>
      <c r="D2080" s="958"/>
      <c r="E2080" s="957"/>
      <c r="F2080" s="510">
        <v>2063</v>
      </c>
      <c r="H2080" s="523"/>
    </row>
    <row r="2081" spans="1:8">
      <c r="A2081" s="505">
        <v>2080</v>
      </c>
      <c r="B2081" s="956"/>
      <c r="C2081" s="956"/>
      <c r="D2081" s="958"/>
      <c r="E2081" s="957"/>
      <c r="F2081" s="510">
        <v>2064</v>
      </c>
      <c r="H2081" s="523"/>
    </row>
    <row r="2082" spans="1:8">
      <c r="A2082" s="505">
        <v>2081</v>
      </c>
      <c r="B2082" s="956"/>
      <c r="C2082" s="956"/>
      <c r="D2082" s="958"/>
      <c r="E2082" s="957"/>
      <c r="F2082" s="510">
        <v>2065</v>
      </c>
      <c r="H2082" s="523"/>
    </row>
    <row r="2083" spans="1:8">
      <c r="A2083" s="505">
        <v>2082</v>
      </c>
      <c r="B2083" s="956"/>
      <c r="C2083" s="956"/>
      <c r="D2083" s="958"/>
      <c r="E2083" s="957"/>
      <c r="F2083" s="517">
        <v>2066</v>
      </c>
      <c r="H2083" s="523"/>
    </row>
    <row r="2084" spans="1:8">
      <c r="A2084" s="505">
        <v>2083</v>
      </c>
      <c r="B2084" s="956"/>
      <c r="C2084" s="956"/>
      <c r="D2084" s="958"/>
      <c r="E2084" s="957"/>
      <c r="F2084" s="517">
        <v>2067</v>
      </c>
      <c r="H2084" s="523"/>
    </row>
    <row r="2085" spans="1:8">
      <c r="A2085" s="505">
        <v>2084</v>
      </c>
      <c r="B2085" s="956"/>
      <c r="C2085" s="956"/>
      <c r="D2085" s="958"/>
      <c r="E2085" s="957"/>
      <c r="F2085" s="510">
        <v>2068</v>
      </c>
      <c r="H2085" s="523"/>
    </row>
    <row r="2086" spans="1:8">
      <c r="A2086" s="505">
        <v>2085</v>
      </c>
      <c r="B2086" s="956"/>
      <c r="C2086" s="956"/>
      <c r="D2086" s="958"/>
      <c r="E2086" s="957"/>
      <c r="F2086" s="510">
        <v>2069</v>
      </c>
      <c r="H2086" s="523"/>
    </row>
    <row r="2087" spans="1:8">
      <c r="A2087" s="505">
        <v>2086</v>
      </c>
      <c r="B2087" s="956"/>
      <c r="C2087" s="956"/>
      <c r="D2087" s="958"/>
      <c r="E2087" s="957"/>
      <c r="F2087" s="510">
        <v>2070</v>
      </c>
      <c r="H2087" s="523"/>
    </row>
    <row r="2088" spans="1:8">
      <c r="A2088" s="505">
        <v>2087</v>
      </c>
      <c r="B2088" s="956"/>
      <c r="C2088" s="956"/>
      <c r="D2088" s="958"/>
      <c r="E2088" s="957"/>
      <c r="F2088" s="510">
        <v>2071</v>
      </c>
      <c r="H2088" s="523"/>
    </row>
    <row r="2089" spans="1:8">
      <c r="A2089" s="505">
        <v>2088</v>
      </c>
      <c r="B2089" s="956"/>
      <c r="C2089" s="956"/>
      <c r="D2089" s="958"/>
      <c r="E2089" s="957"/>
      <c r="F2089" s="510">
        <v>2072</v>
      </c>
      <c r="H2089" s="523"/>
    </row>
    <row r="2090" spans="1:8">
      <c r="A2090" s="505">
        <v>2089</v>
      </c>
      <c r="B2090" s="956"/>
      <c r="C2090" s="956"/>
      <c r="D2090" s="958"/>
      <c r="E2090" s="957"/>
      <c r="F2090" s="510">
        <v>2073</v>
      </c>
      <c r="H2090" s="523"/>
    </row>
    <row r="2091" spans="1:8">
      <c r="A2091" s="505">
        <v>2090</v>
      </c>
      <c r="B2091" s="956"/>
      <c r="C2091" s="956"/>
      <c r="D2091" s="958"/>
      <c r="E2091" s="957"/>
      <c r="F2091" s="510">
        <v>2074</v>
      </c>
      <c r="H2091" s="523"/>
    </row>
    <row r="2092" spans="1:8">
      <c r="A2092" s="505">
        <v>2091</v>
      </c>
      <c r="B2092" s="956"/>
      <c r="C2092" s="956"/>
      <c r="D2092" s="958"/>
      <c r="E2092" s="957"/>
      <c r="F2092" s="510">
        <v>2075</v>
      </c>
      <c r="H2092" s="523"/>
    </row>
    <row r="2093" spans="1:8">
      <c r="A2093" s="505">
        <v>2092</v>
      </c>
      <c r="B2093" s="956"/>
      <c r="C2093" s="956"/>
      <c r="D2093" s="958"/>
      <c r="E2093" s="957"/>
      <c r="F2093" s="510">
        <v>2076</v>
      </c>
      <c r="H2093" s="523"/>
    </row>
    <row r="2094" spans="1:8">
      <c r="A2094" s="505">
        <v>2093</v>
      </c>
      <c r="B2094" s="956"/>
      <c r="C2094" s="956"/>
      <c r="D2094" s="958"/>
      <c r="E2094" s="957"/>
      <c r="F2094" s="510">
        <v>2077</v>
      </c>
      <c r="H2094" s="523"/>
    </row>
    <row r="2095" spans="1:8">
      <c r="A2095" s="505">
        <v>2094</v>
      </c>
      <c r="B2095" s="956"/>
      <c r="C2095" s="956"/>
      <c r="D2095" s="958"/>
      <c r="E2095" s="957"/>
      <c r="F2095" s="510">
        <v>2078</v>
      </c>
      <c r="H2095" s="523"/>
    </row>
    <row r="2096" spans="1:8">
      <c r="A2096" s="505">
        <v>2095</v>
      </c>
      <c r="B2096" s="956"/>
      <c r="C2096" s="956"/>
      <c r="D2096" s="958"/>
      <c r="E2096" s="957"/>
      <c r="F2096" s="510">
        <v>2079</v>
      </c>
      <c r="H2096" s="523"/>
    </row>
    <row r="2097" spans="1:8">
      <c r="A2097" s="505">
        <v>2096</v>
      </c>
      <c r="B2097" s="956"/>
      <c r="C2097" s="956"/>
      <c r="D2097" s="958"/>
      <c r="E2097" s="957"/>
      <c r="F2097" s="510">
        <v>2080</v>
      </c>
      <c r="H2097" s="523"/>
    </row>
    <row r="2098" spans="1:8">
      <c r="A2098" s="505">
        <v>2097</v>
      </c>
      <c r="B2098" s="956"/>
      <c r="C2098" s="956"/>
      <c r="D2098" s="958"/>
      <c r="E2098" s="957"/>
      <c r="F2098" s="510">
        <v>2081</v>
      </c>
      <c r="H2098" s="523"/>
    </row>
    <row r="2099" spans="1:8">
      <c r="A2099" s="505">
        <v>2098</v>
      </c>
      <c r="B2099" s="956"/>
      <c r="C2099" s="956"/>
      <c r="D2099" s="958"/>
      <c r="E2099" s="957"/>
      <c r="F2099" s="510">
        <v>2082</v>
      </c>
      <c r="H2099" s="523"/>
    </row>
    <row r="2100" spans="1:8">
      <c r="A2100" s="505">
        <v>2099</v>
      </c>
      <c r="B2100" s="956"/>
      <c r="C2100" s="956"/>
      <c r="D2100" s="958"/>
      <c r="E2100" s="957"/>
      <c r="F2100" s="510">
        <v>2083</v>
      </c>
      <c r="H2100" s="523"/>
    </row>
    <row r="2101" spans="1:8">
      <c r="A2101" s="505">
        <v>2100</v>
      </c>
      <c r="B2101" s="956"/>
      <c r="C2101" s="956"/>
      <c r="D2101" s="958"/>
      <c r="E2101" s="957"/>
      <c r="F2101" s="510">
        <v>2084</v>
      </c>
      <c r="H2101" s="523"/>
    </row>
    <row r="2102" spans="1:8">
      <c r="A2102" s="505">
        <v>2101</v>
      </c>
      <c r="B2102" s="956"/>
      <c r="C2102" s="960"/>
      <c r="D2102" s="961"/>
      <c r="E2102" s="957"/>
      <c r="F2102" s="510">
        <v>2085</v>
      </c>
      <c r="G2102" s="518"/>
      <c r="H2102" s="516"/>
    </row>
    <row r="2103" spans="1:8">
      <c r="A2103" s="505">
        <v>2102</v>
      </c>
      <c r="B2103" s="956"/>
      <c r="C2103" s="960"/>
      <c r="D2103" s="961"/>
      <c r="E2103" s="957"/>
      <c r="F2103" s="510">
        <v>2086</v>
      </c>
      <c r="G2103" s="518"/>
      <c r="H2103" s="516"/>
    </row>
    <row r="2104" spans="1:8">
      <c r="A2104" s="505">
        <v>2103</v>
      </c>
      <c r="B2104" s="956"/>
      <c r="C2104" s="963"/>
      <c r="D2104" s="958"/>
      <c r="E2104" s="957"/>
      <c r="F2104" s="510">
        <v>2087</v>
      </c>
      <c r="H2104" s="523"/>
    </row>
    <row r="2105" spans="1:8">
      <c r="A2105" s="505">
        <v>2104</v>
      </c>
      <c r="B2105" s="956"/>
      <c r="C2105" s="963"/>
      <c r="D2105" s="958"/>
      <c r="E2105" s="957"/>
      <c r="F2105" s="510">
        <v>2088</v>
      </c>
      <c r="H2105" s="523"/>
    </row>
    <row r="2106" spans="1:8">
      <c r="A2106" s="505">
        <v>2105</v>
      </c>
      <c r="B2106" s="956"/>
      <c r="C2106" s="963"/>
      <c r="D2106" s="958"/>
      <c r="E2106" s="957"/>
      <c r="F2106" s="510">
        <v>2089</v>
      </c>
      <c r="H2106" s="523"/>
    </row>
    <row r="2107" spans="1:8">
      <c r="A2107" s="505">
        <v>2106</v>
      </c>
      <c r="B2107" s="956"/>
      <c r="C2107" s="963"/>
      <c r="D2107" s="958"/>
      <c r="E2107" s="957"/>
      <c r="F2107" s="510">
        <v>2090</v>
      </c>
      <c r="H2107" s="523"/>
    </row>
    <row r="2108" spans="1:8">
      <c r="A2108" s="505">
        <v>2107</v>
      </c>
      <c r="B2108" s="956"/>
      <c r="C2108" s="963"/>
      <c r="D2108" s="958"/>
      <c r="E2108" s="957"/>
      <c r="F2108" s="510">
        <v>2091</v>
      </c>
      <c r="H2108" s="523"/>
    </row>
    <row r="2109" spans="1:8">
      <c r="A2109" s="505">
        <v>2108</v>
      </c>
      <c r="B2109" s="956"/>
      <c r="C2109" s="963"/>
      <c r="D2109" s="958"/>
      <c r="E2109" s="957"/>
      <c r="F2109" s="510">
        <v>2092</v>
      </c>
      <c r="H2109" s="523"/>
    </row>
    <row r="2110" spans="1:8">
      <c r="A2110" s="505">
        <v>2109</v>
      </c>
      <c r="B2110" s="956"/>
      <c r="C2110" s="963"/>
      <c r="D2110" s="958"/>
      <c r="E2110" s="957"/>
      <c r="F2110" s="510">
        <v>2093</v>
      </c>
      <c r="H2110" s="523"/>
    </row>
    <row r="2111" spans="1:8">
      <c r="A2111" s="505">
        <v>2110</v>
      </c>
      <c r="B2111" s="956"/>
      <c r="C2111" s="963"/>
      <c r="D2111" s="958"/>
      <c r="E2111" s="957"/>
      <c r="F2111" s="510">
        <v>2094</v>
      </c>
      <c r="H2111" s="523"/>
    </row>
    <row r="2112" spans="1:8">
      <c r="A2112" s="505">
        <v>2111</v>
      </c>
      <c r="B2112" s="956"/>
      <c r="C2112" s="963"/>
      <c r="D2112" s="958"/>
      <c r="E2112" s="957"/>
      <c r="F2112" s="510">
        <v>2095</v>
      </c>
      <c r="H2112" s="523"/>
    </row>
    <row r="2113" spans="1:8">
      <c r="A2113" s="505">
        <v>2112</v>
      </c>
      <c r="B2113" s="956"/>
      <c r="C2113" s="963"/>
      <c r="D2113" s="958"/>
      <c r="E2113" s="957"/>
      <c r="F2113" s="510">
        <v>2096</v>
      </c>
      <c r="H2113" s="523"/>
    </row>
    <row r="2114" spans="1:8">
      <c r="A2114" s="505">
        <v>2113</v>
      </c>
      <c r="B2114" s="956"/>
      <c r="C2114" s="963"/>
      <c r="D2114" s="958"/>
      <c r="E2114" s="957"/>
      <c r="F2114" s="510">
        <v>2097</v>
      </c>
      <c r="H2114" s="523"/>
    </row>
    <row r="2115" spans="1:8">
      <c r="A2115" s="505">
        <v>2114</v>
      </c>
      <c r="B2115" s="956"/>
      <c r="C2115" s="963"/>
      <c r="D2115" s="958"/>
      <c r="E2115" s="957"/>
      <c r="F2115" s="510">
        <v>2098</v>
      </c>
      <c r="H2115" s="523"/>
    </row>
    <row r="2116" spans="1:8">
      <c r="A2116" s="505">
        <v>2115</v>
      </c>
      <c r="B2116" s="956"/>
      <c r="C2116" s="963"/>
      <c r="D2116" s="958"/>
      <c r="E2116" s="957"/>
      <c r="F2116" s="510">
        <v>2099</v>
      </c>
      <c r="H2116" s="523"/>
    </row>
    <row r="2117" spans="1:8">
      <c r="A2117" s="505">
        <v>2116</v>
      </c>
      <c r="B2117" s="956"/>
      <c r="C2117" s="963"/>
      <c r="D2117" s="958"/>
      <c r="E2117" s="957"/>
      <c r="F2117" s="517">
        <v>2100</v>
      </c>
      <c r="H2117" s="523"/>
    </row>
    <row r="2118" spans="1:8">
      <c r="A2118" s="505">
        <v>2117</v>
      </c>
      <c r="B2118" s="956"/>
      <c r="C2118" s="963"/>
      <c r="D2118" s="958"/>
      <c r="E2118" s="957"/>
      <c r="F2118" s="517">
        <v>2101</v>
      </c>
      <c r="H2118" s="523"/>
    </row>
    <row r="2119" spans="1:8">
      <c r="A2119" s="505">
        <v>2118</v>
      </c>
      <c r="B2119" s="956"/>
      <c r="C2119" s="963"/>
      <c r="D2119" s="958"/>
      <c r="E2119" s="957"/>
      <c r="F2119" s="510">
        <v>2102</v>
      </c>
      <c r="H2119" s="523"/>
    </row>
    <row r="2120" spans="1:8">
      <c r="A2120" s="505">
        <v>2119</v>
      </c>
      <c r="B2120" s="956"/>
      <c r="C2120" s="956"/>
      <c r="D2120" s="958"/>
      <c r="E2120" s="957"/>
      <c r="F2120" s="510">
        <v>2103</v>
      </c>
      <c r="G2120" s="518"/>
      <c r="H2120" s="516"/>
    </row>
    <row r="2121" spans="1:8">
      <c r="A2121" s="505">
        <v>2120</v>
      </c>
      <c r="B2121" s="956"/>
      <c r="C2121" s="956"/>
      <c r="D2121" s="958"/>
      <c r="E2121" s="957"/>
      <c r="F2121" s="510">
        <v>2104</v>
      </c>
      <c r="G2121" s="518"/>
      <c r="H2121" s="516"/>
    </row>
    <row r="2122" spans="1:8">
      <c r="A2122" s="505">
        <v>2121</v>
      </c>
      <c r="B2122" s="956"/>
      <c r="C2122" s="956"/>
      <c r="D2122" s="958"/>
      <c r="E2122" s="957"/>
      <c r="F2122" s="510">
        <v>2105</v>
      </c>
      <c r="H2122" s="523"/>
    </row>
    <row r="2123" spans="1:8">
      <c r="A2123" s="505">
        <v>2122</v>
      </c>
      <c r="B2123" s="956"/>
      <c r="C2123" s="956"/>
      <c r="D2123" s="958"/>
      <c r="E2123" s="957"/>
      <c r="F2123" s="510">
        <v>2106</v>
      </c>
      <c r="H2123" s="523"/>
    </row>
    <row r="2124" spans="1:8">
      <c r="A2124" s="505">
        <v>2123</v>
      </c>
      <c r="B2124" s="956"/>
      <c r="C2124" s="956"/>
      <c r="D2124" s="958"/>
      <c r="E2124" s="957"/>
      <c r="F2124" s="510">
        <v>2107</v>
      </c>
      <c r="H2124" s="523"/>
    </row>
    <row r="2125" spans="1:8">
      <c r="A2125" s="505">
        <v>2124</v>
      </c>
      <c r="B2125" s="956"/>
      <c r="C2125" s="956"/>
      <c r="D2125" s="958"/>
      <c r="E2125" s="957"/>
      <c r="F2125" s="510">
        <v>2108</v>
      </c>
      <c r="H2125" s="523"/>
    </row>
    <row r="2126" spans="1:8">
      <c r="A2126" s="505">
        <v>2125</v>
      </c>
      <c r="B2126" s="956"/>
      <c r="C2126" s="956"/>
      <c r="D2126" s="958"/>
      <c r="E2126" s="957"/>
      <c r="F2126" s="510">
        <v>2109</v>
      </c>
      <c r="H2126" s="523"/>
    </row>
    <row r="2127" spans="1:8">
      <c r="A2127" s="505">
        <v>2126</v>
      </c>
      <c r="B2127" s="956"/>
      <c r="C2127" s="956"/>
      <c r="D2127" s="958"/>
      <c r="E2127" s="957"/>
      <c r="F2127" s="510">
        <v>2110</v>
      </c>
      <c r="H2127" s="523"/>
    </row>
    <row r="2128" spans="1:8">
      <c r="A2128" s="505">
        <v>2127</v>
      </c>
      <c r="B2128" s="956"/>
      <c r="C2128" s="956"/>
      <c r="D2128" s="958"/>
      <c r="E2128" s="957"/>
      <c r="F2128" s="510">
        <v>2111</v>
      </c>
      <c r="H2128" s="523"/>
    </row>
    <row r="2129" spans="1:8">
      <c r="A2129" s="505">
        <v>2128</v>
      </c>
      <c r="B2129" s="956"/>
      <c r="C2129" s="956"/>
      <c r="D2129" s="958"/>
      <c r="E2129" s="957"/>
      <c r="F2129" s="510">
        <v>2112</v>
      </c>
      <c r="H2129" s="523"/>
    </row>
    <row r="2130" spans="1:8">
      <c r="A2130" s="505">
        <v>2129</v>
      </c>
      <c r="B2130" s="956"/>
      <c r="C2130" s="956"/>
      <c r="D2130" s="958"/>
      <c r="E2130" s="957"/>
      <c r="F2130" s="510">
        <v>2113</v>
      </c>
      <c r="H2130" s="523"/>
    </row>
    <row r="2131" spans="1:8">
      <c r="A2131" s="505">
        <v>2130</v>
      </c>
      <c r="B2131" s="956"/>
      <c r="C2131" s="956"/>
      <c r="D2131" s="958"/>
      <c r="E2131" s="957"/>
      <c r="F2131" s="510">
        <v>2114</v>
      </c>
      <c r="H2131" s="523"/>
    </row>
    <row r="2132" spans="1:8">
      <c r="A2132" s="505">
        <v>2131</v>
      </c>
      <c r="B2132" s="956"/>
      <c r="C2132" s="956"/>
      <c r="D2132" s="958"/>
      <c r="E2132" s="957"/>
      <c r="F2132" s="510">
        <v>2115</v>
      </c>
      <c r="H2132" s="523"/>
    </row>
    <row r="2133" spans="1:8">
      <c r="A2133" s="505">
        <v>2132</v>
      </c>
      <c r="B2133" s="956"/>
      <c r="C2133" s="956"/>
      <c r="D2133" s="958"/>
      <c r="E2133" s="957"/>
      <c r="F2133" s="510">
        <v>2116</v>
      </c>
      <c r="H2133" s="523"/>
    </row>
    <row r="2134" spans="1:8">
      <c r="A2134" s="505">
        <v>2133</v>
      </c>
      <c r="B2134" s="956"/>
      <c r="C2134" s="956"/>
      <c r="D2134" s="958"/>
      <c r="E2134" s="957"/>
      <c r="F2134" s="510">
        <v>2117</v>
      </c>
      <c r="H2134" s="523"/>
    </row>
    <row r="2135" spans="1:8">
      <c r="A2135" s="505">
        <v>2134</v>
      </c>
      <c r="B2135" s="956"/>
      <c r="C2135" s="956"/>
      <c r="D2135" s="958"/>
      <c r="E2135" s="957"/>
      <c r="F2135" s="517">
        <v>2118</v>
      </c>
      <c r="H2135" s="523"/>
    </row>
    <row r="2136" spans="1:8">
      <c r="A2136" s="505">
        <v>2135</v>
      </c>
      <c r="B2136" s="956"/>
      <c r="C2136" s="956"/>
      <c r="D2136" s="958"/>
      <c r="E2136" s="957"/>
      <c r="F2136" s="517">
        <v>2119</v>
      </c>
      <c r="H2136" s="523"/>
    </row>
    <row r="2137" spans="1:8">
      <c r="A2137" s="505">
        <v>2136</v>
      </c>
      <c r="B2137" s="956"/>
      <c r="C2137" s="956"/>
      <c r="D2137" s="958"/>
      <c r="E2137" s="957"/>
      <c r="F2137" s="510">
        <v>2120</v>
      </c>
      <c r="H2137" s="523"/>
    </row>
    <row r="2138" spans="1:8">
      <c r="A2138" s="505">
        <v>2137</v>
      </c>
      <c r="B2138" s="956"/>
      <c r="C2138" s="956"/>
      <c r="D2138" s="958"/>
      <c r="E2138" s="957"/>
      <c r="F2138" s="510">
        <v>2121</v>
      </c>
      <c r="G2138" s="518"/>
      <c r="H2138" s="516"/>
    </row>
    <row r="2139" spans="1:8">
      <c r="A2139" s="505">
        <v>2138</v>
      </c>
      <c r="B2139" s="956"/>
      <c r="C2139" s="956"/>
      <c r="D2139" s="958"/>
      <c r="E2139" s="957"/>
      <c r="F2139" s="510">
        <v>2122</v>
      </c>
      <c r="G2139" s="518"/>
      <c r="H2139" s="516"/>
    </row>
    <row r="2140" spans="1:8">
      <c r="A2140" s="505">
        <v>2139</v>
      </c>
      <c r="B2140" s="956"/>
      <c r="C2140" s="956"/>
      <c r="D2140" s="958"/>
      <c r="E2140" s="957"/>
      <c r="F2140" s="510">
        <v>2123</v>
      </c>
      <c r="H2140" s="523"/>
    </row>
    <row r="2141" spans="1:8">
      <c r="A2141" s="505">
        <v>2140</v>
      </c>
      <c r="B2141" s="956"/>
      <c r="C2141" s="956"/>
      <c r="D2141" s="958"/>
      <c r="E2141" s="957"/>
      <c r="F2141" s="510">
        <v>2124</v>
      </c>
      <c r="H2141" s="523"/>
    </row>
    <row r="2142" spans="1:8">
      <c r="A2142" s="505">
        <v>2141</v>
      </c>
      <c r="B2142" s="956"/>
      <c r="C2142" s="956"/>
      <c r="D2142" s="958"/>
      <c r="E2142" s="957"/>
      <c r="F2142" s="510">
        <v>2125</v>
      </c>
      <c r="H2142" s="523"/>
    </row>
    <row r="2143" spans="1:8">
      <c r="A2143" s="505">
        <v>2142</v>
      </c>
      <c r="B2143" s="956"/>
      <c r="C2143" s="956"/>
      <c r="D2143" s="958"/>
      <c r="E2143" s="957"/>
      <c r="F2143" s="510">
        <v>2126</v>
      </c>
      <c r="H2143" s="523"/>
    </row>
    <row r="2144" spans="1:8">
      <c r="A2144" s="505">
        <v>2143</v>
      </c>
      <c r="B2144" s="956"/>
      <c r="C2144" s="956"/>
      <c r="D2144" s="958"/>
      <c r="E2144" s="957"/>
      <c r="F2144" s="510">
        <v>2127</v>
      </c>
      <c r="H2144" s="523"/>
    </row>
    <row r="2145" spans="1:8">
      <c r="A2145" s="505">
        <v>2144</v>
      </c>
      <c r="B2145" s="956"/>
      <c r="C2145" s="956"/>
      <c r="D2145" s="958"/>
      <c r="E2145" s="957"/>
      <c r="F2145" s="510">
        <v>2128</v>
      </c>
      <c r="H2145" s="523"/>
    </row>
    <row r="2146" spans="1:8">
      <c r="A2146" s="505">
        <v>2145</v>
      </c>
      <c r="B2146" s="956"/>
      <c r="C2146" s="956"/>
      <c r="D2146" s="958"/>
      <c r="E2146" s="957"/>
      <c r="F2146" s="510">
        <v>2129</v>
      </c>
      <c r="H2146" s="523"/>
    </row>
    <row r="2147" spans="1:8">
      <c r="A2147" s="505">
        <v>2146</v>
      </c>
      <c r="B2147" s="956"/>
      <c r="C2147" s="956"/>
      <c r="D2147" s="958"/>
      <c r="E2147" s="957"/>
      <c r="F2147" s="510">
        <v>2130</v>
      </c>
      <c r="H2147" s="523"/>
    </row>
    <row r="2148" spans="1:8">
      <c r="A2148" s="505">
        <v>2147</v>
      </c>
      <c r="B2148" s="956"/>
      <c r="C2148" s="960"/>
      <c r="D2148" s="961"/>
      <c r="E2148" s="957"/>
      <c r="F2148" s="510">
        <v>2131</v>
      </c>
      <c r="G2148" s="518"/>
      <c r="H2148" s="516"/>
    </row>
    <row r="2149" spans="1:8">
      <c r="A2149" s="505">
        <v>2148</v>
      </c>
      <c r="B2149" s="956"/>
      <c r="C2149" s="960"/>
      <c r="D2149" s="961"/>
      <c r="E2149" s="957"/>
      <c r="F2149" s="510">
        <v>2132</v>
      </c>
      <c r="G2149" s="518"/>
      <c r="H2149" s="516"/>
    </row>
    <row r="2150" spans="1:8">
      <c r="A2150" s="505">
        <v>2149</v>
      </c>
      <c r="B2150" s="956"/>
      <c r="C2150" s="963"/>
      <c r="D2150" s="958"/>
      <c r="E2150" s="957"/>
      <c r="F2150" s="510">
        <v>2133</v>
      </c>
      <c r="H2150" s="523"/>
    </row>
    <row r="2151" spans="1:8">
      <c r="A2151" s="505">
        <v>2150</v>
      </c>
      <c r="B2151" s="956"/>
      <c r="C2151" s="963"/>
      <c r="D2151" s="958"/>
      <c r="E2151" s="957"/>
      <c r="F2151" s="510">
        <v>2134</v>
      </c>
      <c r="H2151" s="523"/>
    </row>
    <row r="2152" spans="1:8">
      <c r="A2152" s="505">
        <v>2151</v>
      </c>
      <c r="B2152" s="956"/>
      <c r="C2152" s="963"/>
      <c r="D2152" s="958"/>
      <c r="E2152" s="957"/>
      <c r="F2152" s="510">
        <v>2135</v>
      </c>
      <c r="H2152" s="523"/>
    </row>
    <row r="2153" spans="1:8">
      <c r="A2153" s="505">
        <v>2152</v>
      </c>
      <c r="B2153" s="956"/>
      <c r="C2153" s="963"/>
      <c r="D2153" s="958"/>
      <c r="E2153" s="957"/>
      <c r="F2153" s="517">
        <v>2136</v>
      </c>
      <c r="H2153" s="523"/>
    </row>
    <row r="2154" spans="1:8">
      <c r="A2154" s="505">
        <v>2153</v>
      </c>
      <c r="B2154" s="956"/>
      <c r="C2154" s="963"/>
      <c r="D2154" s="958"/>
      <c r="E2154" s="957"/>
      <c r="F2154" s="517">
        <v>2137</v>
      </c>
      <c r="H2154" s="523"/>
    </row>
    <row r="2155" spans="1:8">
      <c r="A2155" s="505">
        <v>2154</v>
      </c>
      <c r="B2155" s="956"/>
      <c r="C2155" s="963"/>
      <c r="D2155" s="958"/>
      <c r="E2155" s="957"/>
      <c r="F2155" s="510">
        <v>2138</v>
      </c>
      <c r="H2155" s="523"/>
    </row>
    <row r="2156" spans="1:8">
      <c r="A2156" s="505">
        <v>2155</v>
      </c>
      <c r="B2156" s="956"/>
      <c r="C2156" s="963"/>
      <c r="D2156" s="958"/>
      <c r="E2156" s="957"/>
      <c r="F2156" s="510">
        <v>2139</v>
      </c>
      <c r="H2156" s="523"/>
    </row>
    <row r="2157" spans="1:8">
      <c r="A2157" s="505">
        <v>2156</v>
      </c>
      <c r="B2157" s="956"/>
      <c r="C2157" s="963"/>
      <c r="D2157" s="958"/>
      <c r="E2157" s="957"/>
      <c r="F2157" s="510">
        <v>2140</v>
      </c>
      <c r="H2157" s="523"/>
    </row>
    <row r="2158" spans="1:8">
      <c r="A2158" s="505">
        <v>2157</v>
      </c>
      <c r="B2158" s="956"/>
      <c r="C2158" s="963"/>
      <c r="D2158" s="958"/>
      <c r="E2158" s="957"/>
      <c r="F2158" s="510">
        <v>2141</v>
      </c>
      <c r="H2158" s="523"/>
    </row>
    <row r="2159" spans="1:8">
      <c r="A2159" s="505">
        <v>2158</v>
      </c>
      <c r="B2159" s="956"/>
      <c r="C2159" s="963"/>
      <c r="D2159" s="958"/>
      <c r="E2159" s="957"/>
      <c r="F2159" s="510">
        <v>2142</v>
      </c>
      <c r="H2159" s="523"/>
    </row>
    <row r="2160" spans="1:8">
      <c r="A2160" s="505">
        <v>2159</v>
      </c>
      <c r="B2160" s="956"/>
      <c r="C2160" s="963"/>
      <c r="D2160" s="958"/>
      <c r="E2160" s="957"/>
      <c r="F2160" s="510">
        <v>2143</v>
      </c>
      <c r="H2160" s="523"/>
    </row>
    <row r="2161" spans="1:8">
      <c r="A2161" s="505">
        <v>2160</v>
      </c>
      <c r="B2161" s="956"/>
      <c r="C2161" s="963"/>
      <c r="D2161" s="958"/>
      <c r="E2161" s="957"/>
      <c r="F2161" s="510">
        <v>2144</v>
      </c>
      <c r="H2161" s="523"/>
    </row>
    <row r="2162" spans="1:8">
      <c r="A2162" s="505">
        <v>2161</v>
      </c>
      <c r="B2162" s="956"/>
      <c r="C2162" s="963"/>
      <c r="D2162" s="958"/>
      <c r="E2162" s="957"/>
      <c r="F2162" s="510">
        <v>2145</v>
      </c>
      <c r="H2162" s="523"/>
    </row>
    <row r="2163" spans="1:8">
      <c r="A2163" s="505">
        <v>2162</v>
      </c>
      <c r="B2163" s="956"/>
      <c r="C2163" s="963"/>
      <c r="D2163" s="958"/>
      <c r="E2163" s="957"/>
      <c r="F2163" s="517">
        <v>2146</v>
      </c>
      <c r="H2163" s="523"/>
    </row>
    <row r="2164" spans="1:8">
      <c r="A2164" s="505">
        <v>2163</v>
      </c>
      <c r="B2164" s="956"/>
      <c r="C2164" s="963"/>
      <c r="D2164" s="958"/>
      <c r="E2164" s="957"/>
      <c r="F2164" s="517">
        <v>2147</v>
      </c>
      <c r="H2164" s="523"/>
    </row>
    <row r="2165" spans="1:8">
      <c r="A2165" s="505">
        <v>2164</v>
      </c>
      <c r="B2165" s="956"/>
      <c r="C2165" s="963"/>
      <c r="D2165" s="958"/>
      <c r="E2165" s="957"/>
      <c r="F2165" s="510">
        <v>2148</v>
      </c>
      <c r="H2165" s="523"/>
    </row>
    <row r="2166" spans="1:8">
      <c r="A2166" s="505">
        <v>2165</v>
      </c>
      <c r="B2166" s="956"/>
      <c r="C2166" s="963"/>
      <c r="D2166" s="958"/>
      <c r="E2166" s="957"/>
      <c r="F2166" s="510">
        <v>2149</v>
      </c>
      <c r="H2166" s="523"/>
    </row>
    <row r="2167" spans="1:8">
      <c r="A2167" s="505">
        <v>2166</v>
      </c>
      <c r="B2167" s="956"/>
      <c r="C2167" s="963"/>
      <c r="D2167" s="958"/>
      <c r="E2167" s="957"/>
      <c r="F2167" s="510">
        <v>2150</v>
      </c>
      <c r="H2167" s="523"/>
    </row>
    <row r="2168" spans="1:8">
      <c r="A2168" s="505">
        <v>2167</v>
      </c>
      <c r="B2168" s="956"/>
      <c r="C2168" s="963"/>
      <c r="D2168" s="958"/>
      <c r="E2168" s="957"/>
      <c r="F2168" s="510">
        <v>2151</v>
      </c>
      <c r="H2168" s="523"/>
    </row>
    <row r="2169" spans="1:8">
      <c r="A2169" s="505">
        <v>2168</v>
      </c>
      <c r="B2169" s="956"/>
      <c r="C2169" s="963"/>
      <c r="D2169" s="958"/>
      <c r="E2169" s="957"/>
      <c r="F2169" s="510">
        <v>2152</v>
      </c>
      <c r="H2169" s="523"/>
    </row>
    <row r="2170" spans="1:8">
      <c r="A2170" s="505">
        <v>2169</v>
      </c>
      <c r="B2170" s="956"/>
      <c r="C2170" s="963"/>
      <c r="D2170" s="958"/>
      <c r="E2170" s="957"/>
      <c r="F2170" s="510">
        <v>2153</v>
      </c>
      <c r="H2170" s="523"/>
    </row>
    <row r="2171" spans="1:8">
      <c r="A2171" s="505">
        <v>2170</v>
      </c>
      <c r="B2171" s="956"/>
      <c r="C2171" s="963"/>
      <c r="D2171" s="958"/>
      <c r="E2171" s="957"/>
      <c r="F2171" s="510">
        <v>2154</v>
      </c>
      <c r="H2171" s="523"/>
    </row>
    <row r="2172" spans="1:8">
      <c r="A2172" s="505">
        <v>2171</v>
      </c>
      <c r="B2172" s="956"/>
      <c r="C2172" s="963"/>
      <c r="D2172" s="958"/>
      <c r="E2172" s="957"/>
      <c r="F2172" s="510">
        <v>2155</v>
      </c>
      <c r="H2172" s="523"/>
    </row>
    <row r="2173" spans="1:8">
      <c r="A2173" s="505">
        <v>2172</v>
      </c>
      <c r="B2173" s="956"/>
      <c r="C2173" s="963"/>
      <c r="D2173" s="958"/>
      <c r="E2173" s="957"/>
      <c r="F2173" s="510">
        <v>2156</v>
      </c>
      <c r="H2173" s="523"/>
    </row>
    <row r="2174" spans="1:8">
      <c r="A2174" s="505">
        <v>2173</v>
      </c>
      <c r="B2174" s="956"/>
      <c r="C2174" s="963"/>
      <c r="D2174" s="958"/>
      <c r="E2174" s="957"/>
      <c r="F2174" s="510">
        <v>2157</v>
      </c>
      <c r="H2174" s="523"/>
    </row>
    <row r="2175" spans="1:8">
      <c r="A2175" s="505">
        <v>2174</v>
      </c>
      <c r="B2175" s="956"/>
      <c r="C2175" s="963"/>
      <c r="D2175" s="958"/>
      <c r="E2175" s="957"/>
      <c r="F2175" s="510">
        <v>2158</v>
      </c>
      <c r="H2175" s="523"/>
    </row>
    <row r="2176" spans="1:8">
      <c r="A2176" s="505">
        <v>2175</v>
      </c>
      <c r="B2176" s="956"/>
      <c r="C2176" s="963"/>
      <c r="D2176" s="958"/>
      <c r="E2176" s="957"/>
      <c r="F2176" s="510">
        <v>2159</v>
      </c>
      <c r="H2176" s="523"/>
    </row>
    <row r="2177" spans="1:8">
      <c r="A2177" s="505">
        <v>2176</v>
      </c>
      <c r="B2177" s="956"/>
      <c r="C2177" s="963"/>
      <c r="D2177" s="958"/>
      <c r="E2177" s="957"/>
      <c r="F2177" s="510">
        <v>2160</v>
      </c>
      <c r="H2177" s="523"/>
    </row>
    <row r="2178" spans="1:8">
      <c r="A2178" s="505">
        <v>2177</v>
      </c>
      <c r="B2178" s="956"/>
      <c r="C2178" s="963"/>
      <c r="D2178" s="958"/>
      <c r="E2178" s="957"/>
      <c r="F2178" s="510">
        <v>2161</v>
      </c>
      <c r="H2178" s="523"/>
    </row>
    <row r="2179" spans="1:8">
      <c r="A2179" s="505">
        <v>2178</v>
      </c>
      <c r="B2179" s="956"/>
      <c r="C2179" s="963"/>
      <c r="D2179" s="958"/>
      <c r="E2179" s="957"/>
      <c r="F2179" s="510">
        <v>2162</v>
      </c>
      <c r="H2179" s="523"/>
    </row>
    <row r="2180" spans="1:8">
      <c r="A2180" s="505">
        <v>2179</v>
      </c>
      <c r="B2180" s="956"/>
      <c r="C2180" s="963"/>
      <c r="D2180" s="958"/>
      <c r="E2180" s="957"/>
      <c r="F2180" s="510">
        <v>2163</v>
      </c>
      <c r="H2180" s="523"/>
    </row>
    <row r="2181" spans="1:8">
      <c r="A2181" s="505">
        <v>2180</v>
      </c>
      <c r="B2181" s="956"/>
      <c r="C2181" s="963"/>
      <c r="D2181" s="958"/>
      <c r="E2181" s="957"/>
      <c r="F2181" s="510">
        <v>2164</v>
      </c>
      <c r="H2181" s="523"/>
    </row>
    <row r="2182" spans="1:8">
      <c r="A2182" s="505">
        <v>2181</v>
      </c>
      <c r="B2182" s="956"/>
      <c r="C2182" s="963"/>
      <c r="D2182" s="958"/>
      <c r="E2182" s="957"/>
      <c r="F2182" s="510">
        <v>2165</v>
      </c>
      <c r="H2182" s="523"/>
    </row>
    <row r="2183" spans="1:8">
      <c r="A2183" s="505">
        <v>2182</v>
      </c>
      <c r="B2183" s="956"/>
      <c r="C2183" s="963"/>
      <c r="D2183" s="958"/>
      <c r="E2183" s="957"/>
      <c r="F2183" s="510">
        <v>2166</v>
      </c>
      <c r="H2183" s="523"/>
    </row>
    <row r="2184" spans="1:8">
      <c r="A2184" s="505">
        <v>2183</v>
      </c>
      <c r="B2184" s="956"/>
      <c r="C2184" s="963"/>
      <c r="D2184" s="958"/>
      <c r="E2184" s="957"/>
      <c r="F2184" s="510">
        <v>2167</v>
      </c>
      <c r="H2184" s="523"/>
    </row>
    <row r="2185" spans="1:8">
      <c r="A2185" s="505">
        <v>2184</v>
      </c>
      <c r="B2185" s="956"/>
      <c r="C2185" s="963"/>
      <c r="D2185" s="958"/>
      <c r="E2185" s="957"/>
      <c r="F2185" s="510">
        <v>2168</v>
      </c>
      <c r="H2185" s="523"/>
    </row>
    <row r="2186" spans="1:8">
      <c r="A2186" s="505">
        <v>2185</v>
      </c>
      <c r="B2186" s="956"/>
      <c r="C2186" s="956"/>
      <c r="D2186" s="958"/>
      <c r="E2186" s="957"/>
      <c r="F2186" s="510">
        <v>2169</v>
      </c>
      <c r="G2186" s="518"/>
      <c r="H2186" s="516"/>
    </row>
    <row r="2187" spans="1:8">
      <c r="A2187" s="505">
        <v>2186</v>
      </c>
      <c r="B2187" s="956"/>
      <c r="C2187" s="956"/>
      <c r="D2187" s="958"/>
      <c r="E2187" s="957"/>
      <c r="F2187" s="510">
        <v>2170</v>
      </c>
      <c r="G2187" s="518"/>
      <c r="H2187" s="516"/>
    </row>
    <row r="2188" spans="1:8">
      <c r="A2188" s="505">
        <v>2187</v>
      </c>
      <c r="B2188" s="956"/>
      <c r="C2188" s="956"/>
      <c r="D2188" s="958"/>
      <c r="E2188" s="957"/>
      <c r="F2188" s="510">
        <v>2171</v>
      </c>
      <c r="H2188" s="523"/>
    </row>
    <row r="2189" spans="1:8">
      <c r="A2189" s="505">
        <v>2188</v>
      </c>
      <c r="B2189" s="956"/>
      <c r="C2189" s="956"/>
      <c r="D2189" s="958"/>
      <c r="E2189" s="957"/>
      <c r="F2189" s="510">
        <v>2172</v>
      </c>
      <c r="H2189" s="523"/>
    </row>
    <row r="2190" spans="1:8">
      <c r="A2190" s="505">
        <v>2189</v>
      </c>
      <c r="B2190" s="956"/>
      <c r="C2190" s="956"/>
      <c r="D2190" s="958"/>
      <c r="E2190" s="957"/>
      <c r="F2190" s="510">
        <v>2173</v>
      </c>
      <c r="H2190" s="523"/>
    </row>
    <row r="2191" spans="1:8">
      <c r="A2191" s="505">
        <v>2190</v>
      </c>
      <c r="B2191" s="956"/>
      <c r="C2191" s="956"/>
      <c r="D2191" s="958"/>
      <c r="E2191" s="957"/>
      <c r="F2191" s="510">
        <v>2174</v>
      </c>
      <c r="H2191" s="523"/>
    </row>
    <row r="2192" spans="1:8">
      <c r="A2192" s="505">
        <v>2191</v>
      </c>
      <c r="B2192" s="956"/>
      <c r="C2192" s="956"/>
      <c r="D2192" s="958"/>
      <c r="E2192" s="957"/>
      <c r="F2192" s="510">
        <v>2175</v>
      </c>
      <c r="H2192" s="523"/>
    </row>
    <row r="2193" spans="1:8">
      <c r="A2193" s="505">
        <v>2192</v>
      </c>
      <c r="B2193" s="956"/>
      <c r="C2193" s="956"/>
      <c r="D2193" s="958"/>
      <c r="E2193" s="957"/>
      <c r="F2193" s="510">
        <v>2176</v>
      </c>
      <c r="H2193" s="523"/>
    </row>
    <row r="2194" spans="1:8">
      <c r="A2194" s="505">
        <v>2193</v>
      </c>
      <c r="B2194" s="956"/>
      <c r="C2194" s="956"/>
      <c r="D2194" s="958"/>
      <c r="E2194" s="957"/>
      <c r="F2194" s="510">
        <v>2177</v>
      </c>
      <c r="H2194" s="523"/>
    </row>
    <row r="2195" spans="1:8">
      <c r="A2195" s="505">
        <v>2194</v>
      </c>
      <c r="B2195" s="956"/>
      <c r="C2195" s="956"/>
      <c r="D2195" s="958"/>
      <c r="E2195" s="957"/>
      <c r="F2195" s="510">
        <v>2178</v>
      </c>
      <c r="H2195" s="523"/>
    </row>
    <row r="2196" spans="1:8">
      <c r="A2196" s="505">
        <v>2195</v>
      </c>
      <c r="B2196" s="956"/>
      <c r="C2196" s="956"/>
      <c r="D2196" s="958"/>
      <c r="E2196" s="957"/>
      <c r="F2196" s="510">
        <v>2179</v>
      </c>
      <c r="H2196" s="523"/>
    </row>
    <row r="2197" spans="1:8">
      <c r="A2197" s="505">
        <v>2196</v>
      </c>
      <c r="B2197" s="956"/>
      <c r="C2197" s="956"/>
      <c r="D2197" s="958"/>
      <c r="E2197" s="957"/>
      <c r="F2197" s="510">
        <v>2180</v>
      </c>
      <c r="H2197" s="523"/>
    </row>
    <row r="2198" spans="1:8">
      <c r="A2198" s="505">
        <v>2197</v>
      </c>
      <c r="B2198" s="956"/>
      <c r="C2198" s="956"/>
      <c r="D2198" s="958"/>
      <c r="E2198" s="957"/>
      <c r="F2198" s="510">
        <v>2181</v>
      </c>
      <c r="H2198" s="523"/>
    </row>
    <row r="2199" spans="1:8">
      <c r="A2199" s="505">
        <v>2198</v>
      </c>
      <c r="B2199" s="956"/>
      <c r="C2199" s="956"/>
      <c r="D2199" s="958"/>
      <c r="E2199" s="957"/>
      <c r="F2199" s="510">
        <v>2182</v>
      </c>
      <c r="H2199" s="523"/>
    </row>
    <row r="2200" spans="1:8">
      <c r="A2200" s="505">
        <v>2199</v>
      </c>
      <c r="B2200" s="956"/>
      <c r="C2200" s="956"/>
      <c r="D2200" s="958"/>
      <c r="E2200" s="957"/>
      <c r="F2200" s="510">
        <v>2183</v>
      </c>
      <c r="H2200" s="523"/>
    </row>
    <row r="2201" spans="1:8">
      <c r="A2201" s="505">
        <v>2200</v>
      </c>
      <c r="B2201" s="956"/>
      <c r="C2201" s="956"/>
      <c r="D2201" s="958"/>
      <c r="E2201" s="957"/>
      <c r="F2201" s="517">
        <v>2184</v>
      </c>
      <c r="H2201" s="523"/>
    </row>
    <row r="2202" spans="1:8">
      <c r="A2202" s="505">
        <v>2201</v>
      </c>
      <c r="B2202" s="956"/>
      <c r="C2202" s="956"/>
      <c r="D2202" s="958"/>
      <c r="E2202" s="957"/>
      <c r="F2202" s="517">
        <v>2185</v>
      </c>
      <c r="H2202" s="523"/>
    </row>
    <row r="2203" spans="1:8">
      <c r="A2203" s="505">
        <v>2202</v>
      </c>
      <c r="B2203" s="956"/>
      <c r="C2203" s="956"/>
      <c r="D2203" s="958"/>
      <c r="E2203" s="957"/>
      <c r="F2203" s="510">
        <v>2186</v>
      </c>
      <c r="H2203" s="523"/>
    </row>
    <row r="2204" spans="1:8">
      <c r="A2204" s="505">
        <v>2203</v>
      </c>
      <c r="B2204" s="956"/>
      <c r="C2204" s="956"/>
      <c r="D2204" s="958"/>
      <c r="E2204" s="957"/>
      <c r="F2204" s="510">
        <v>2187</v>
      </c>
      <c r="H2204" s="523"/>
    </row>
    <row r="2205" spans="1:8">
      <c r="A2205" s="505">
        <v>2204</v>
      </c>
      <c r="B2205" s="956"/>
      <c r="C2205" s="956"/>
      <c r="D2205" s="958"/>
      <c r="E2205" s="957"/>
      <c r="F2205" s="510">
        <v>2188</v>
      </c>
      <c r="H2205" s="523"/>
    </row>
    <row r="2206" spans="1:8">
      <c r="A2206" s="505">
        <v>2205</v>
      </c>
      <c r="B2206" s="956"/>
      <c r="C2206" s="956"/>
      <c r="D2206" s="958"/>
      <c r="E2206" s="957"/>
      <c r="F2206" s="510">
        <v>2189</v>
      </c>
      <c r="H2206" s="523"/>
    </row>
    <row r="2207" spans="1:8">
      <c r="A2207" s="505">
        <v>2206</v>
      </c>
      <c r="B2207" s="956"/>
      <c r="C2207" s="956"/>
      <c r="D2207" s="958"/>
      <c r="E2207" s="957"/>
      <c r="F2207" s="510">
        <v>2190</v>
      </c>
      <c r="H2207" s="523"/>
    </row>
    <row r="2208" spans="1:8">
      <c r="A2208" s="505">
        <v>2207</v>
      </c>
      <c r="B2208" s="956"/>
      <c r="C2208" s="956"/>
      <c r="D2208" s="958"/>
      <c r="E2208" s="957"/>
      <c r="F2208" s="510">
        <v>2191</v>
      </c>
      <c r="H2208" s="523"/>
    </row>
    <row r="2209" spans="1:8">
      <c r="A2209" s="505">
        <v>2208</v>
      </c>
      <c r="B2209" s="956"/>
      <c r="C2209" s="956"/>
      <c r="D2209" s="958"/>
      <c r="E2209" s="957"/>
      <c r="F2209" s="510">
        <v>2192</v>
      </c>
      <c r="H2209" s="523"/>
    </row>
    <row r="2210" spans="1:8">
      <c r="A2210" s="505">
        <v>2209</v>
      </c>
      <c r="B2210" s="956"/>
      <c r="C2210" s="956"/>
      <c r="D2210" s="958"/>
      <c r="E2210" s="957"/>
      <c r="F2210" s="510">
        <v>2193</v>
      </c>
      <c r="H2210" s="523"/>
    </row>
    <row r="2211" spans="1:8">
      <c r="A2211" s="505">
        <v>2210</v>
      </c>
      <c r="B2211" s="956"/>
      <c r="C2211" s="956"/>
      <c r="D2211" s="958"/>
      <c r="E2211" s="957"/>
      <c r="F2211" s="510">
        <v>2194</v>
      </c>
      <c r="H2211" s="523"/>
    </row>
    <row r="2212" spans="1:8">
      <c r="A2212" s="505">
        <v>2211</v>
      </c>
      <c r="B2212" s="956"/>
      <c r="C2212" s="956"/>
      <c r="D2212" s="958"/>
      <c r="E2212" s="957"/>
      <c r="F2212" s="510">
        <v>2195</v>
      </c>
      <c r="H2212" s="523"/>
    </row>
    <row r="2213" spans="1:8">
      <c r="A2213" s="505">
        <v>2212</v>
      </c>
      <c r="B2213" s="956"/>
      <c r="C2213" s="956"/>
      <c r="D2213" s="958"/>
      <c r="E2213" s="957"/>
      <c r="F2213" s="510">
        <v>2196</v>
      </c>
      <c r="H2213" s="523"/>
    </row>
    <row r="2214" spans="1:8">
      <c r="A2214" s="505">
        <v>2213</v>
      </c>
      <c r="B2214" s="956"/>
      <c r="C2214" s="956"/>
      <c r="D2214" s="958"/>
      <c r="E2214" s="957"/>
      <c r="F2214" s="510">
        <v>2197</v>
      </c>
      <c r="H2214" s="523"/>
    </row>
    <row r="2215" spans="1:8">
      <c r="A2215" s="505">
        <v>2214</v>
      </c>
      <c r="B2215" s="956"/>
      <c r="C2215" s="956"/>
      <c r="D2215" s="958"/>
      <c r="E2215" s="957"/>
      <c r="F2215" s="510">
        <v>2198</v>
      </c>
      <c r="H2215" s="523"/>
    </row>
    <row r="2216" spans="1:8">
      <c r="A2216" s="505">
        <v>2215</v>
      </c>
      <c r="B2216" s="956"/>
      <c r="C2216" s="956"/>
      <c r="D2216" s="958"/>
      <c r="E2216" s="957"/>
      <c r="F2216" s="510">
        <v>2199</v>
      </c>
      <c r="H2216" s="523"/>
    </row>
    <row r="2217" spans="1:8">
      <c r="A2217" s="505">
        <v>2216</v>
      </c>
      <c r="B2217" s="956"/>
      <c r="C2217" s="956"/>
      <c r="D2217" s="958"/>
      <c r="E2217" s="957"/>
      <c r="F2217" s="510">
        <v>2200</v>
      </c>
      <c r="H2217" s="523"/>
    </row>
    <row r="2218" spans="1:8">
      <c r="A2218" s="505">
        <v>2217</v>
      </c>
      <c r="B2218" s="956"/>
      <c r="C2218" s="956"/>
      <c r="D2218" s="958"/>
      <c r="E2218" s="957"/>
      <c r="F2218" s="510">
        <v>2201</v>
      </c>
      <c r="H2218" s="523"/>
    </row>
    <row r="2219" spans="1:8">
      <c r="A2219" s="505">
        <v>2218</v>
      </c>
      <c r="B2219" s="956"/>
      <c r="C2219" s="956"/>
      <c r="D2219" s="958"/>
      <c r="E2219" s="957"/>
      <c r="F2219" s="510">
        <v>2202</v>
      </c>
      <c r="H2219" s="523"/>
    </row>
    <row r="2220" spans="1:8">
      <c r="A2220" s="505">
        <v>2219</v>
      </c>
      <c r="B2220" s="956"/>
      <c r="C2220" s="956"/>
      <c r="D2220" s="958"/>
      <c r="E2220" s="957"/>
      <c r="F2220" s="510">
        <v>2203</v>
      </c>
      <c r="H2220" s="523"/>
    </row>
    <row r="2221" spans="1:8">
      <c r="A2221" s="505">
        <v>2220</v>
      </c>
      <c r="B2221" s="956"/>
      <c r="C2221" s="956"/>
      <c r="D2221" s="958"/>
      <c r="E2221" s="957"/>
      <c r="F2221" s="510">
        <v>2204</v>
      </c>
      <c r="H2221" s="523"/>
    </row>
    <row r="2222" spans="1:8">
      <c r="A2222" s="505">
        <v>2221</v>
      </c>
      <c r="B2222" s="956"/>
      <c r="C2222" s="956"/>
      <c r="D2222" s="958"/>
      <c r="E2222" s="957"/>
      <c r="F2222" s="510">
        <v>2205</v>
      </c>
      <c r="H2222" s="523"/>
    </row>
    <row r="2223" spans="1:8">
      <c r="A2223" s="505">
        <v>2222</v>
      </c>
      <c r="B2223" s="956"/>
      <c r="C2223" s="956"/>
      <c r="D2223" s="958"/>
      <c r="E2223" s="957"/>
      <c r="F2223" s="510">
        <v>2206</v>
      </c>
      <c r="H2223" s="523"/>
    </row>
    <row r="2224" spans="1:8">
      <c r="A2224" s="505">
        <v>2223</v>
      </c>
      <c r="B2224" s="956"/>
      <c r="C2224" s="956"/>
      <c r="D2224" s="958"/>
      <c r="E2224" s="957"/>
      <c r="F2224" s="510">
        <v>2207</v>
      </c>
      <c r="H2224" s="523"/>
    </row>
    <row r="2225" spans="1:8">
      <c r="A2225" s="505">
        <v>2224</v>
      </c>
      <c r="B2225" s="956"/>
      <c r="C2225" s="956"/>
      <c r="D2225" s="958"/>
      <c r="E2225" s="957"/>
      <c r="F2225" s="510">
        <v>2208</v>
      </c>
      <c r="H2225" s="523"/>
    </row>
    <row r="2226" spans="1:8">
      <c r="A2226" s="505">
        <v>2225</v>
      </c>
      <c r="B2226" s="956"/>
      <c r="C2226" s="956"/>
      <c r="D2226" s="958"/>
      <c r="E2226" s="957"/>
      <c r="F2226" s="510">
        <v>2209</v>
      </c>
      <c r="H2226" s="523"/>
    </row>
    <row r="2227" spans="1:8">
      <c r="A2227" s="505">
        <v>2226</v>
      </c>
      <c r="B2227" s="956"/>
      <c r="C2227" s="956"/>
      <c r="D2227" s="958"/>
      <c r="E2227" s="957"/>
      <c r="F2227" s="510">
        <v>2210</v>
      </c>
      <c r="H2227" s="523"/>
    </row>
    <row r="2228" spans="1:8">
      <c r="A2228" s="505">
        <v>2227</v>
      </c>
      <c r="B2228" s="956"/>
      <c r="C2228" s="956"/>
      <c r="D2228" s="958"/>
      <c r="E2228" s="957"/>
      <c r="F2228" s="510">
        <v>2211</v>
      </c>
      <c r="H2228" s="523"/>
    </row>
    <row r="2229" spans="1:8">
      <c r="A2229" s="505">
        <v>2228</v>
      </c>
      <c r="B2229" s="956"/>
      <c r="C2229" s="956"/>
      <c r="D2229" s="958"/>
      <c r="E2229" s="957"/>
      <c r="F2229" s="510">
        <v>2212</v>
      </c>
      <c r="H2229" s="523"/>
    </row>
    <row r="2230" spans="1:8">
      <c r="A2230" s="505">
        <v>2229</v>
      </c>
      <c r="B2230" s="956"/>
      <c r="C2230" s="956"/>
      <c r="D2230" s="958"/>
      <c r="E2230" s="957"/>
      <c r="F2230" s="510">
        <v>2213</v>
      </c>
      <c r="H2230" s="523"/>
    </row>
    <row r="2231" spans="1:8">
      <c r="A2231" s="505">
        <v>2230</v>
      </c>
      <c r="B2231" s="956"/>
      <c r="C2231" s="956"/>
      <c r="D2231" s="958"/>
      <c r="E2231" s="957"/>
      <c r="F2231" s="510">
        <v>2214</v>
      </c>
      <c r="H2231" s="523"/>
    </row>
    <row r="2232" spans="1:8">
      <c r="A2232" s="505">
        <v>2231</v>
      </c>
      <c r="B2232" s="956"/>
      <c r="C2232" s="956"/>
      <c r="D2232" s="958"/>
      <c r="E2232" s="957"/>
      <c r="F2232" s="510">
        <v>2215</v>
      </c>
      <c r="H2232" s="523"/>
    </row>
    <row r="2233" spans="1:8">
      <c r="A2233" s="505">
        <v>2232</v>
      </c>
      <c r="B2233" s="956"/>
      <c r="C2233" s="956"/>
      <c r="D2233" s="958"/>
      <c r="E2233" s="957"/>
      <c r="F2233" s="510">
        <v>2216</v>
      </c>
      <c r="H2233" s="523"/>
    </row>
    <row r="2234" spans="1:8">
      <c r="A2234" s="505">
        <v>2233</v>
      </c>
      <c r="B2234" s="956"/>
      <c r="C2234" s="956"/>
      <c r="D2234" s="958"/>
      <c r="E2234" s="957"/>
      <c r="F2234" s="510">
        <v>2217</v>
      </c>
      <c r="H2234" s="523"/>
    </row>
    <row r="2235" spans="1:8">
      <c r="A2235" s="505">
        <v>2234</v>
      </c>
      <c r="B2235" s="956"/>
      <c r="C2235" s="956"/>
      <c r="D2235" s="958"/>
      <c r="E2235" s="957"/>
      <c r="F2235" s="510">
        <v>2218</v>
      </c>
      <c r="H2235" s="523"/>
    </row>
    <row r="2236" spans="1:8">
      <c r="A2236" s="505">
        <v>2235</v>
      </c>
      <c r="B2236" s="956"/>
      <c r="C2236" s="956"/>
      <c r="D2236" s="958"/>
      <c r="E2236" s="957"/>
      <c r="F2236" s="510">
        <v>2219</v>
      </c>
      <c r="H2236" s="523"/>
    </row>
    <row r="2237" spans="1:8">
      <c r="A2237" s="505">
        <v>2236</v>
      </c>
      <c r="B2237" s="956"/>
      <c r="C2237" s="956"/>
      <c r="D2237" s="958"/>
      <c r="E2237" s="957"/>
      <c r="F2237" s="510">
        <v>2220</v>
      </c>
      <c r="H2237" s="523"/>
    </row>
    <row r="2238" spans="1:8">
      <c r="A2238" s="505">
        <v>2237</v>
      </c>
      <c r="B2238" s="956"/>
      <c r="C2238" s="956"/>
      <c r="D2238" s="958"/>
      <c r="E2238" s="957"/>
      <c r="F2238" s="510">
        <v>2221</v>
      </c>
      <c r="H2238" s="523"/>
    </row>
    <row r="2239" spans="1:8">
      <c r="A2239" s="505">
        <v>2238</v>
      </c>
      <c r="B2239" s="956"/>
      <c r="C2239" s="956"/>
      <c r="D2239" s="958"/>
      <c r="E2239" s="957"/>
      <c r="F2239" s="510">
        <v>2222</v>
      </c>
      <c r="H2239" s="523"/>
    </row>
    <row r="2240" spans="1:8">
      <c r="A2240" s="505">
        <v>2239</v>
      </c>
      <c r="B2240" s="956"/>
      <c r="C2240" s="956"/>
      <c r="D2240" s="958"/>
      <c r="E2240" s="957"/>
      <c r="F2240" s="510">
        <v>2223</v>
      </c>
      <c r="H2240" s="523"/>
    </row>
    <row r="2241" spans="1:8">
      <c r="A2241" s="505">
        <v>2240</v>
      </c>
      <c r="B2241" s="956"/>
      <c r="C2241" s="956"/>
      <c r="D2241" s="958"/>
      <c r="E2241" s="957"/>
      <c r="F2241" s="510">
        <v>2224</v>
      </c>
      <c r="H2241" s="523"/>
    </row>
    <row r="2242" spans="1:8">
      <c r="A2242" s="505">
        <v>2241</v>
      </c>
      <c r="B2242" s="956"/>
      <c r="C2242" s="956"/>
      <c r="D2242" s="958"/>
      <c r="E2242" s="957"/>
      <c r="F2242" s="510">
        <v>2225</v>
      </c>
      <c r="G2242" s="518"/>
      <c r="H2242" s="516"/>
    </row>
    <row r="2243" spans="1:8">
      <c r="A2243" s="505">
        <v>2242</v>
      </c>
      <c r="B2243" s="956"/>
      <c r="C2243" s="956"/>
      <c r="D2243" s="958"/>
      <c r="E2243" s="957"/>
      <c r="F2243" s="510">
        <v>2226</v>
      </c>
      <c r="G2243" s="518"/>
      <c r="H2243" s="516"/>
    </row>
    <row r="2244" spans="1:8">
      <c r="A2244" s="505">
        <v>2243</v>
      </c>
      <c r="B2244" s="956"/>
      <c r="C2244" s="956"/>
      <c r="D2244" s="958"/>
      <c r="E2244" s="957"/>
      <c r="F2244" s="510">
        <v>2227</v>
      </c>
      <c r="H2244" s="523"/>
    </row>
    <row r="2245" spans="1:8">
      <c r="A2245" s="505">
        <v>2244</v>
      </c>
      <c r="B2245" s="956"/>
      <c r="C2245" s="956"/>
      <c r="D2245" s="958"/>
      <c r="E2245" s="957"/>
      <c r="F2245" s="510">
        <v>2228</v>
      </c>
      <c r="H2245" s="523"/>
    </row>
    <row r="2246" spans="1:8">
      <c r="A2246" s="505">
        <v>2245</v>
      </c>
      <c r="B2246" s="956"/>
      <c r="C2246" s="956"/>
      <c r="D2246" s="958"/>
      <c r="E2246" s="957"/>
      <c r="F2246" s="510">
        <v>2229</v>
      </c>
      <c r="H2246" s="523"/>
    </row>
    <row r="2247" spans="1:8">
      <c r="A2247" s="505">
        <v>2246</v>
      </c>
      <c r="B2247" s="956"/>
      <c r="C2247" s="956"/>
      <c r="D2247" s="958"/>
      <c r="E2247" s="957"/>
      <c r="F2247" s="510">
        <v>2230</v>
      </c>
      <c r="H2247" s="523"/>
    </row>
    <row r="2248" spans="1:8">
      <c r="A2248" s="505">
        <v>2247</v>
      </c>
      <c r="B2248" s="956"/>
      <c r="C2248" s="956"/>
      <c r="D2248" s="958"/>
      <c r="E2248" s="957"/>
      <c r="F2248" s="510">
        <v>2231</v>
      </c>
      <c r="H2248" s="523"/>
    </row>
    <row r="2249" spans="1:8">
      <c r="A2249" s="505">
        <v>2248</v>
      </c>
      <c r="B2249" s="956"/>
      <c r="C2249" s="956"/>
      <c r="D2249" s="958"/>
      <c r="E2249" s="957"/>
      <c r="F2249" s="510">
        <v>2232</v>
      </c>
      <c r="H2249" s="523"/>
    </row>
    <row r="2250" spans="1:8">
      <c r="A2250" s="505">
        <v>2249</v>
      </c>
      <c r="B2250" s="956"/>
      <c r="C2250" s="956"/>
      <c r="D2250" s="958"/>
      <c r="E2250" s="957"/>
      <c r="F2250" s="510">
        <v>2233</v>
      </c>
      <c r="H2250" s="523"/>
    </row>
    <row r="2251" spans="1:8">
      <c r="A2251" s="505">
        <v>2250</v>
      </c>
      <c r="B2251" s="956"/>
      <c r="C2251" s="956"/>
      <c r="D2251" s="958"/>
      <c r="E2251" s="957"/>
      <c r="F2251" s="510">
        <v>2234</v>
      </c>
      <c r="H2251" s="523"/>
    </row>
    <row r="2252" spans="1:8">
      <c r="A2252" s="505">
        <v>2251</v>
      </c>
      <c r="B2252" s="956"/>
      <c r="C2252" s="956"/>
      <c r="D2252" s="958"/>
      <c r="E2252" s="957"/>
      <c r="F2252" s="510">
        <v>2235</v>
      </c>
      <c r="H2252" s="523"/>
    </row>
    <row r="2253" spans="1:8">
      <c r="A2253" s="505">
        <v>2252</v>
      </c>
      <c r="B2253" s="956"/>
      <c r="C2253" s="956"/>
      <c r="D2253" s="958"/>
      <c r="E2253" s="957"/>
      <c r="F2253" s="510">
        <v>2236</v>
      </c>
      <c r="H2253" s="523"/>
    </row>
    <row r="2254" spans="1:8">
      <c r="A2254" s="505">
        <v>2253</v>
      </c>
      <c r="B2254" s="956"/>
      <c r="C2254" s="956"/>
      <c r="D2254" s="958"/>
      <c r="E2254" s="957"/>
      <c r="F2254" s="510">
        <v>2237</v>
      </c>
      <c r="H2254" s="523"/>
    </row>
    <row r="2255" spans="1:8">
      <c r="A2255" s="505">
        <v>2254</v>
      </c>
      <c r="B2255" s="956"/>
      <c r="C2255" s="956"/>
      <c r="D2255" s="958"/>
      <c r="E2255" s="957"/>
      <c r="F2255" s="510">
        <v>2238</v>
      </c>
      <c r="H2255" s="523"/>
    </row>
    <row r="2256" spans="1:8">
      <c r="A2256" s="505">
        <v>2255</v>
      </c>
      <c r="B2256" s="956"/>
      <c r="C2256" s="956"/>
      <c r="D2256" s="958"/>
      <c r="E2256" s="957"/>
      <c r="F2256" s="510">
        <v>2239</v>
      </c>
      <c r="H2256" s="523"/>
    </row>
    <row r="2257" spans="1:8">
      <c r="A2257" s="505">
        <v>2256</v>
      </c>
      <c r="B2257" s="956"/>
      <c r="C2257" s="956"/>
      <c r="D2257" s="958"/>
      <c r="E2257" s="957"/>
      <c r="F2257" s="517">
        <v>2240</v>
      </c>
      <c r="H2257" s="523"/>
    </row>
    <row r="2258" spans="1:8">
      <c r="A2258" s="505">
        <v>2257</v>
      </c>
      <c r="B2258" s="956"/>
      <c r="C2258" s="956"/>
      <c r="D2258" s="958"/>
      <c r="E2258" s="957"/>
      <c r="F2258" s="517">
        <v>2241</v>
      </c>
      <c r="H2258" s="523"/>
    </row>
    <row r="2259" spans="1:8">
      <c r="A2259" s="505">
        <v>2258</v>
      </c>
      <c r="B2259" s="956"/>
      <c r="C2259" s="956"/>
      <c r="D2259" s="958"/>
      <c r="E2259" s="957"/>
      <c r="F2259" s="510">
        <v>2242</v>
      </c>
      <c r="H2259" s="523"/>
    </row>
    <row r="2260" spans="1:8">
      <c r="A2260" s="505">
        <v>2259</v>
      </c>
      <c r="B2260" s="956"/>
      <c r="C2260" s="956"/>
      <c r="D2260" s="958"/>
      <c r="E2260" s="957"/>
      <c r="F2260" s="510">
        <v>2243</v>
      </c>
      <c r="H2260" s="523"/>
    </row>
    <row r="2261" spans="1:8">
      <c r="A2261" s="505">
        <v>2260</v>
      </c>
      <c r="B2261" s="956"/>
      <c r="C2261" s="956"/>
      <c r="D2261" s="958"/>
      <c r="E2261" s="957"/>
      <c r="F2261" s="510">
        <v>2244</v>
      </c>
      <c r="H2261" s="523"/>
    </row>
    <row r="2262" spans="1:8">
      <c r="A2262" s="505">
        <v>2261</v>
      </c>
      <c r="B2262" s="956"/>
      <c r="C2262" s="956"/>
      <c r="D2262" s="958"/>
      <c r="E2262" s="957"/>
      <c r="F2262" s="510">
        <v>2245</v>
      </c>
      <c r="H2262" s="523"/>
    </row>
    <row r="2263" spans="1:8">
      <c r="A2263" s="505">
        <v>2262</v>
      </c>
      <c r="B2263" s="956"/>
      <c r="C2263" s="956"/>
      <c r="D2263" s="958"/>
      <c r="E2263" s="957"/>
      <c r="F2263" s="510">
        <v>2246</v>
      </c>
      <c r="H2263" s="523"/>
    </row>
    <row r="2264" spans="1:8">
      <c r="A2264" s="505">
        <v>2263</v>
      </c>
      <c r="B2264" s="956"/>
      <c r="C2264" s="956"/>
      <c r="D2264" s="958"/>
      <c r="E2264" s="957"/>
      <c r="F2264" s="510">
        <v>2247</v>
      </c>
      <c r="H2264" s="523"/>
    </row>
    <row r="2265" spans="1:8">
      <c r="A2265" s="505">
        <v>2264</v>
      </c>
      <c r="B2265" s="956"/>
      <c r="C2265" s="956"/>
      <c r="D2265" s="958"/>
      <c r="E2265" s="957"/>
      <c r="F2265" s="510">
        <v>2248</v>
      </c>
      <c r="H2265" s="523"/>
    </row>
    <row r="2266" spans="1:8">
      <c r="A2266" s="505">
        <v>2265</v>
      </c>
      <c r="B2266" s="956"/>
      <c r="C2266" s="956"/>
      <c r="D2266" s="958"/>
      <c r="E2266" s="957"/>
      <c r="F2266" s="510">
        <v>2249</v>
      </c>
      <c r="H2266" s="523"/>
    </row>
    <row r="2267" spans="1:8">
      <c r="A2267" s="505">
        <v>2266</v>
      </c>
      <c r="B2267" s="956"/>
      <c r="C2267" s="956"/>
      <c r="D2267" s="958"/>
      <c r="E2267" s="957"/>
      <c r="F2267" s="510">
        <v>2250</v>
      </c>
      <c r="H2267" s="523"/>
    </row>
    <row r="2268" spans="1:8">
      <c r="A2268" s="505">
        <v>2267</v>
      </c>
      <c r="B2268" s="956"/>
      <c r="C2268" s="956"/>
      <c r="D2268" s="958"/>
      <c r="E2268" s="957"/>
      <c r="F2268" s="510">
        <v>2251</v>
      </c>
      <c r="H2268" s="523"/>
    </row>
    <row r="2269" spans="1:8">
      <c r="A2269" s="505">
        <v>2268</v>
      </c>
      <c r="B2269" s="956"/>
      <c r="C2269" s="956"/>
      <c r="D2269" s="958"/>
      <c r="E2269" s="957"/>
      <c r="F2269" s="510">
        <v>2252</v>
      </c>
      <c r="H2269" s="523"/>
    </row>
    <row r="2270" spans="1:8">
      <c r="A2270" s="505">
        <v>2269</v>
      </c>
      <c r="B2270" s="956"/>
      <c r="C2270" s="956"/>
      <c r="D2270" s="958"/>
      <c r="E2270" s="957"/>
      <c r="F2270" s="510">
        <v>2253</v>
      </c>
      <c r="H2270" s="523"/>
    </row>
    <row r="2271" spans="1:8">
      <c r="A2271" s="505">
        <v>2270</v>
      </c>
      <c r="B2271" s="956"/>
      <c r="C2271" s="956"/>
      <c r="D2271" s="958"/>
      <c r="E2271" s="957"/>
      <c r="F2271" s="510">
        <v>2254</v>
      </c>
      <c r="H2271" s="523"/>
    </row>
    <row r="2272" spans="1:8">
      <c r="A2272" s="505">
        <v>2271</v>
      </c>
      <c r="B2272" s="956"/>
      <c r="C2272" s="956"/>
      <c r="D2272" s="958"/>
      <c r="E2272" s="957"/>
      <c r="F2272" s="510">
        <v>2255</v>
      </c>
      <c r="H2272" s="523"/>
    </row>
    <row r="2273" spans="1:8">
      <c r="A2273" s="505">
        <v>2272</v>
      </c>
      <c r="B2273" s="956"/>
      <c r="C2273" s="956"/>
      <c r="D2273" s="958"/>
      <c r="E2273" s="957"/>
      <c r="F2273" s="510">
        <v>2256</v>
      </c>
      <c r="H2273" s="523"/>
    </row>
    <row r="2274" spans="1:8">
      <c r="A2274" s="505">
        <v>2273</v>
      </c>
      <c r="B2274" s="956"/>
      <c r="C2274" s="956"/>
      <c r="D2274" s="958"/>
      <c r="E2274" s="957"/>
      <c r="F2274" s="510">
        <v>2257</v>
      </c>
      <c r="H2274" s="523"/>
    </row>
    <row r="2275" spans="1:8">
      <c r="A2275" s="505">
        <v>2274</v>
      </c>
      <c r="B2275" s="956"/>
      <c r="C2275" s="956"/>
      <c r="D2275" s="958"/>
      <c r="E2275" s="957"/>
      <c r="F2275" s="510">
        <v>2258</v>
      </c>
      <c r="H2275" s="523"/>
    </row>
    <row r="2276" spans="1:8">
      <c r="A2276" s="505">
        <v>2275</v>
      </c>
      <c r="B2276" s="956"/>
      <c r="C2276" s="956"/>
      <c r="D2276" s="958"/>
      <c r="E2276" s="957"/>
      <c r="F2276" s="510">
        <v>2259</v>
      </c>
      <c r="H2276" s="523"/>
    </row>
    <row r="2277" spans="1:8">
      <c r="A2277" s="505">
        <v>2276</v>
      </c>
      <c r="B2277" s="956"/>
      <c r="C2277" s="956"/>
      <c r="D2277" s="958"/>
      <c r="E2277" s="957"/>
      <c r="F2277" s="510">
        <v>2260</v>
      </c>
      <c r="H2277" s="523"/>
    </row>
    <row r="2278" spans="1:8">
      <c r="A2278" s="505">
        <v>2277</v>
      </c>
      <c r="B2278" s="956"/>
      <c r="C2278" s="956"/>
      <c r="D2278" s="958"/>
      <c r="E2278" s="957"/>
      <c r="F2278" s="510">
        <v>2261</v>
      </c>
      <c r="H2278" s="523"/>
    </row>
    <row r="2279" spans="1:8">
      <c r="A2279" s="505">
        <v>2278</v>
      </c>
      <c r="B2279" s="956"/>
      <c r="C2279" s="956"/>
      <c r="D2279" s="958"/>
      <c r="E2279" s="957"/>
      <c r="F2279" s="510">
        <v>2262</v>
      </c>
      <c r="H2279" s="523"/>
    </row>
    <row r="2280" spans="1:8">
      <c r="A2280" s="505">
        <v>2279</v>
      </c>
      <c r="B2280" s="956"/>
      <c r="C2280" s="956"/>
      <c r="D2280" s="958"/>
      <c r="E2280" s="957"/>
      <c r="F2280" s="510">
        <v>2263</v>
      </c>
      <c r="H2280" s="523"/>
    </row>
    <row r="2281" spans="1:8">
      <c r="A2281" s="505">
        <v>2280</v>
      </c>
      <c r="B2281" s="956"/>
      <c r="C2281" s="956"/>
      <c r="D2281" s="958"/>
      <c r="E2281" s="957"/>
      <c r="F2281" s="510">
        <v>2264</v>
      </c>
      <c r="H2281" s="523"/>
    </row>
    <row r="2282" spans="1:8">
      <c r="A2282" s="505">
        <v>2281</v>
      </c>
      <c r="B2282" s="956"/>
      <c r="C2282" s="956"/>
      <c r="D2282" s="958"/>
      <c r="E2282" s="957"/>
      <c r="F2282" s="510">
        <v>2265</v>
      </c>
      <c r="H2282" s="523"/>
    </row>
    <row r="2283" spans="1:8">
      <c r="A2283" s="505">
        <v>2282</v>
      </c>
      <c r="B2283" s="956"/>
      <c r="C2283" s="956"/>
      <c r="D2283" s="958"/>
      <c r="E2283" s="957"/>
      <c r="F2283" s="510">
        <v>2266</v>
      </c>
      <c r="H2283" s="523"/>
    </row>
    <row r="2284" spans="1:8">
      <c r="A2284" s="505">
        <v>2283</v>
      </c>
      <c r="B2284" s="956"/>
      <c r="C2284" s="956"/>
      <c r="D2284" s="958"/>
      <c r="E2284" s="957"/>
      <c r="F2284" s="510">
        <v>2267</v>
      </c>
      <c r="H2284" s="523"/>
    </row>
    <row r="2285" spans="1:8">
      <c r="A2285" s="505">
        <v>2284</v>
      </c>
      <c r="B2285" s="956"/>
      <c r="C2285" s="956"/>
      <c r="D2285" s="958"/>
      <c r="E2285" s="957"/>
      <c r="F2285" s="510">
        <v>2268</v>
      </c>
      <c r="H2285" s="523"/>
    </row>
    <row r="2286" spans="1:8">
      <c r="A2286" s="505">
        <v>2285</v>
      </c>
      <c r="B2286" s="956"/>
      <c r="C2286" s="956"/>
      <c r="D2286" s="958"/>
      <c r="E2286" s="957"/>
      <c r="F2286" s="510">
        <v>2269</v>
      </c>
      <c r="H2286" s="523"/>
    </row>
    <row r="2287" spans="1:8">
      <c r="A2287" s="505">
        <v>2286</v>
      </c>
      <c r="B2287" s="956"/>
      <c r="C2287" s="956"/>
      <c r="D2287" s="958"/>
      <c r="E2287" s="957"/>
      <c r="F2287" s="510">
        <v>2270</v>
      </c>
      <c r="H2287" s="523"/>
    </row>
    <row r="2288" spans="1:8">
      <c r="A2288" s="505">
        <v>2287</v>
      </c>
      <c r="B2288" s="956"/>
      <c r="C2288" s="956"/>
      <c r="D2288" s="958"/>
      <c r="E2288" s="957"/>
      <c r="F2288" s="510">
        <v>2271</v>
      </c>
      <c r="H2288" s="523"/>
    </row>
    <row r="2289" spans="1:8">
      <c r="A2289" s="505">
        <v>2288</v>
      </c>
      <c r="B2289" s="956"/>
      <c r="C2289" s="956"/>
      <c r="D2289" s="958"/>
      <c r="E2289" s="957"/>
      <c r="F2289" s="510">
        <v>2272</v>
      </c>
      <c r="H2289" s="523"/>
    </row>
    <row r="2290" spans="1:8">
      <c r="A2290" s="505">
        <v>2289</v>
      </c>
      <c r="B2290" s="956"/>
      <c r="C2290" s="956"/>
      <c r="D2290" s="958"/>
      <c r="E2290" s="957"/>
      <c r="F2290" s="510">
        <v>2273</v>
      </c>
      <c r="H2290" s="523"/>
    </row>
    <row r="2291" spans="1:8">
      <c r="A2291" s="505">
        <v>2290</v>
      </c>
      <c r="B2291" s="956"/>
      <c r="C2291" s="956"/>
      <c r="D2291" s="958"/>
      <c r="E2291" s="957"/>
      <c r="F2291" s="510">
        <v>2274</v>
      </c>
      <c r="H2291" s="523"/>
    </row>
    <row r="2292" spans="1:8">
      <c r="A2292" s="505">
        <v>2291</v>
      </c>
      <c r="B2292" s="956"/>
      <c r="C2292" s="956"/>
      <c r="D2292" s="958"/>
      <c r="E2292" s="957"/>
      <c r="F2292" s="510">
        <v>2275</v>
      </c>
      <c r="G2292" s="518"/>
      <c r="H2292" s="516"/>
    </row>
    <row r="2293" spans="1:8">
      <c r="A2293" s="505">
        <v>2292</v>
      </c>
      <c r="B2293" s="956"/>
      <c r="C2293" s="956"/>
      <c r="D2293" s="958"/>
      <c r="E2293" s="957"/>
      <c r="F2293" s="510">
        <v>2276</v>
      </c>
      <c r="G2293" s="518"/>
      <c r="H2293" s="516"/>
    </row>
    <row r="2294" spans="1:8">
      <c r="A2294" s="505">
        <v>2293</v>
      </c>
      <c r="B2294" s="956"/>
      <c r="C2294" s="956"/>
      <c r="D2294" s="958"/>
      <c r="E2294" s="957"/>
      <c r="F2294" s="510">
        <v>2277</v>
      </c>
      <c r="H2294" s="523"/>
    </row>
    <row r="2295" spans="1:8">
      <c r="A2295" s="505">
        <v>2294</v>
      </c>
      <c r="B2295" s="956"/>
      <c r="C2295" s="956"/>
      <c r="D2295" s="958"/>
      <c r="E2295" s="957"/>
      <c r="F2295" s="510">
        <v>2278</v>
      </c>
      <c r="H2295" s="523"/>
    </row>
    <row r="2296" spans="1:8">
      <c r="A2296" s="505">
        <v>2295</v>
      </c>
      <c r="B2296" s="956"/>
      <c r="C2296" s="956"/>
      <c r="D2296" s="958"/>
      <c r="E2296" s="957"/>
      <c r="F2296" s="510">
        <v>2279</v>
      </c>
      <c r="H2296" s="523"/>
    </row>
    <row r="2297" spans="1:8">
      <c r="A2297" s="505">
        <v>2296</v>
      </c>
      <c r="B2297" s="956"/>
      <c r="C2297" s="956"/>
      <c r="D2297" s="958"/>
      <c r="E2297" s="957"/>
      <c r="F2297" s="510">
        <v>2280</v>
      </c>
      <c r="H2297" s="523"/>
    </row>
    <row r="2298" spans="1:8">
      <c r="A2298" s="505">
        <v>2297</v>
      </c>
      <c r="B2298" s="956"/>
      <c r="C2298" s="956"/>
      <c r="D2298" s="958"/>
      <c r="E2298" s="957"/>
      <c r="F2298" s="510">
        <v>2281</v>
      </c>
      <c r="H2298" s="523"/>
    </row>
    <row r="2299" spans="1:8">
      <c r="A2299" s="505">
        <v>2298</v>
      </c>
      <c r="B2299" s="956"/>
      <c r="C2299" s="956"/>
      <c r="D2299" s="958"/>
      <c r="E2299" s="957"/>
      <c r="F2299" s="510">
        <v>2282</v>
      </c>
      <c r="H2299" s="523"/>
    </row>
    <row r="2300" spans="1:8">
      <c r="A2300" s="505">
        <v>2299</v>
      </c>
      <c r="B2300" s="956"/>
      <c r="C2300" s="956"/>
      <c r="D2300" s="958"/>
      <c r="E2300" s="957"/>
      <c r="F2300" s="510">
        <v>2283</v>
      </c>
      <c r="H2300" s="523"/>
    </row>
    <row r="2301" spans="1:8">
      <c r="A2301" s="505">
        <v>2300</v>
      </c>
      <c r="B2301" s="956"/>
      <c r="C2301" s="956"/>
      <c r="D2301" s="958"/>
      <c r="E2301" s="957"/>
      <c r="F2301" s="510">
        <v>2284</v>
      </c>
      <c r="H2301" s="523"/>
    </row>
    <row r="2302" spans="1:8">
      <c r="A2302" s="505">
        <v>2301</v>
      </c>
      <c r="B2302" s="956"/>
      <c r="C2302" s="956"/>
      <c r="D2302" s="958"/>
      <c r="E2302" s="957"/>
      <c r="F2302" s="510">
        <v>2285</v>
      </c>
      <c r="H2302" s="523"/>
    </row>
    <row r="2303" spans="1:8">
      <c r="A2303" s="505">
        <v>2302</v>
      </c>
      <c r="B2303" s="956"/>
      <c r="C2303" s="956"/>
      <c r="D2303" s="958"/>
      <c r="E2303" s="957"/>
      <c r="F2303" s="510">
        <v>2286</v>
      </c>
      <c r="H2303" s="523"/>
    </row>
    <row r="2304" spans="1:8">
      <c r="A2304" s="505">
        <v>2303</v>
      </c>
      <c r="B2304" s="956"/>
      <c r="C2304" s="956"/>
      <c r="D2304" s="958"/>
      <c r="E2304" s="957"/>
      <c r="F2304" s="510">
        <v>2287</v>
      </c>
      <c r="H2304" s="523"/>
    </row>
    <row r="2305" spans="1:8">
      <c r="A2305" s="505">
        <v>2304</v>
      </c>
      <c r="B2305" s="956"/>
      <c r="C2305" s="956"/>
      <c r="D2305" s="958"/>
      <c r="E2305" s="957"/>
      <c r="F2305" s="510">
        <v>2288</v>
      </c>
      <c r="H2305" s="523"/>
    </row>
    <row r="2306" spans="1:8">
      <c r="A2306" s="505">
        <v>2305</v>
      </c>
      <c r="B2306" s="956"/>
      <c r="C2306" s="956"/>
      <c r="D2306" s="958"/>
      <c r="E2306" s="957"/>
      <c r="F2306" s="510">
        <v>2289</v>
      </c>
      <c r="H2306" s="523"/>
    </row>
    <row r="2307" spans="1:8">
      <c r="A2307" s="505">
        <v>2306</v>
      </c>
      <c r="B2307" s="956"/>
      <c r="C2307" s="956"/>
      <c r="D2307" s="958"/>
      <c r="E2307" s="957"/>
      <c r="F2307" s="517">
        <v>2290</v>
      </c>
      <c r="H2307" s="523"/>
    </row>
    <row r="2308" spans="1:8">
      <c r="A2308" s="505">
        <v>2307</v>
      </c>
      <c r="B2308" s="956"/>
      <c r="C2308" s="956"/>
      <c r="D2308" s="958"/>
      <c r="E2308" s="957"/>
      <c r="F2308" s="517">
        <v>2291</v>
      </c>
      <c r="H2308" s="523"/>
    </row>
    <row r="2309" spans="1:8">
      <c r="A2309" s="505">
        <v>2308</v>
      </c>
      <c r="B2309" s="956"/>
      <c r="C2309" s="956"/>
      <c r="D2309" s="958"/>
      <c r="E2309" s="957"/>
      <c r="F2309" s="510">
        <v>2292</v>
      </c>
      <c r="H2309" s="523"/>
    </row>
    <row r="2310" spans="1:8">
      <c r="A2310" s="505">
        <v>2309</v>
      </c>
      <c r="B2310" s="956"/>
      <c r="C2310" s="956"/>
      <c r="D2310" s="958"/>
      <c r="E2310" s="957"/>
      <c r="F2310" s="510">
        <v>2293</v>
      </c>
      <c r="H2310" s="523"/>
    </row>
    <row r="2311" spans="1:8">
      <c r="A2311" s="505">
        <v>2310</v>
      </c>
      <c r="B2311" s="956"/>
      <c r="C2311" s="956"/>
      <c r="D2311" s="958"/>
      <c r="E2311" s="957"/>
      <c r="F2311" s="510">
        <v>2294</v>
      </c>
      <c r="H2311" s="523"/>
    </row>
    <row r="2312" spans="1:8">
      <c r="A2312" s="505">
        <v>2311</v>
      </c>
      <c r="B2312" s="956"/>
      <c r="C2312" s="956"/>
      <c r="D2312" s="958"/>
      <c r="E2312" s="957"/>
      <c r="F2312" s="510">
        <v>2295</v>
      </c>
      <c r="H2312" s="523"/>
    </row>
    <row r="2313" spans="1:8">
      <c r="A2313" s="505">
        <v>2312</v>
      </c>
      <c r="B2313" s="956"/>
      <c r="C2313" s="956"/>
      <c r="D2313" s="958"/>
      <c r="E2313" s="957"/>
      <c r="F2313" s="510">
        <v>2296</v>
      </c>
      <c r="H2313" s="523"/>
    </row>
    <row r="2314" spans="1:8">
      <c r="A2314" s="505">
        <v>2313</v>
      </c>
      <c r="B2314" s="956"/>
      <c r="C2314" s="956"/>
      <c r="D2314" s="958"/>
      <c r="E2314" s="957"/>
      <c r="F2314" s="510">
        <v>2297</v>
      </c>
      <c r="H2314" s="523"/>
    </row>
    <row r="2315" spans="1:8">
      <c r="A2315" s="505">
        <v>2314</v>
      </c>
      <c r="B2315" s="956"/>
      <c r="C2315" s="956"/>
      <c r="D2315" s="958"/>
      <c r="E2315" s="957"/>
      <c r="F2315" s="510">
        <v>2298</v>
      </c>
      <c r="H2315" s="523"/>
    </row>
    <row r="2316" spans="1:8">
      <c r="A2316" s="505">
        <v>2315</v>
      </c>
      <c r="B2316" s="956"/>
      <c r="C2316" s="956"/>
      <c r="D2316" s="958"/>
      <c r="E2316" s="957"/>
      <c r="F2316" s="510">
        <v>2299</v>
      </c>
      <c r="H2316" s="523"/>
    </row>
    <row r="2317" spans="1:8">
      <c r="A2317" s="505">
        <v>2316</v>
      </c>
      <c r="B2317" s="956"/>
      <c r="C2317" s="956"/>
      <c r="D2317" s="958"/>
      <c r="E2317" s="957"/>
      <c r="F2317" s="510">
        <v>2300</v>
      </c>
      <c r="H2317" s="523"/>
    </row>
    <row r="2318" spans="1:8">
      <c r="A2318" s="505">
        <v>2317</v>
      </c>
      <c r="B2318" s="956"/>
      <c r="C2318" s="956"/>
      <c r="D2318" s="958"/>
      <c r="E2318" s="957"/>
      <c r="F2318" s="510">
        <v>2301</v>
      </c>
      <c r="H2318" s="523"/>
    </row>
    <row r="2319" spans="1:8">
      <c r="A2319" s="505">
        <v>2318</v>
      </c>
      <c r="B2319" s="956"/>
      <c r="C2319" s="956"/>
      <c r="D2319" s="958"/>
      <c r="E2319" s="957"/>
      <c r="F2319" s="510">
        <v>2302</v>
      </c>
      <c r="H2319" s="523"/>
    </row>
    <row r="2320" spans="1:8">
      <c r="A2320" s="505">
        <v>2319</v>
      </c>
      <c r="B2320" s="956"/>
      <c r="C2320" s="956"/>
      <c r="D2320" s="958"/>
      <c r="E2320" s="957"/>
      <c r="F2320" s="510">
        <v>2303</v>
      </c>
      <c r="H2320" s="523"/>
    </row>
    <row r="2321" spans="1:8">
      <c r="A2321" s="505">
        <v>2320</v>
      </c>
      <c r="B2321" s="956"/>
      <c r="C2321" s="956"/>
      <c r="D2321" s="958"/>
      <c r="E2321" s="957"/>
      <c r="F2321" s="510">
        <v>2304</v>
      </c>
      <c r="H2321" s="523"/>
    </row>
    <row r="2322" spans="1:8">
      <c r="A2322" s="505">
        <v>2321</v>
      </c>
      <c r="B2322" s="956"/>
      <c r="C2322" s="956"/>
      <c r="D2322" s="958"/>
      <c r="E2322" s="957"/>
      <c r="F2322" s="510">
        <v>2305</v>
      </c>
      <c r="H2322" s="523"/>
    </row>
    <row r="2323" spans="1:8">
      <c r="A2323" s="505">
        <v>2322</v>
      </c>
      <c r="B2323" s="956"/>
      <c r="C2323" s="956"/>
      <c r="D2323" s="958"/>
      <c r="E2323" s="957"/>
      <c r="F2323" s="510">
        <v>2306</v>
      </c>
      <c r="H2323" s="523"/>
    </row>
    <row r="2324" spans="1:8">
      <c r="A2324" s="505">
        <v>2323</v>
      </c>
      <c r="B2324" s="956"/>
      <c r="C2324" s="956"/>
      <c r="D2324" s="958"/>
      <c r="E2324" s="957"/>
      <c r="F2324" s="510">
        <v>2307</v>
      </c>
      <c r="H2324" s="523"/>
    </row>
    <row r="2325" spans="1:8">
      <c r="A2325" s="505">
        <v>2324</v>
      </c>
      <c r="B2325" s="956"/>
      <c r="C2325" s="956"/>
      <c r="D2325" s="958"/>
      <c r="E2325" s="957"/>
      <c r="F2325" s="510">
        <v>2308</v>
      </c>
      <c r="H2325" s="523"/>
    </row>
    <row r="2326" spans="1:8">
      <c r="A2326" s="505">
        <v>2325</v>
      </c>
      <c r="B2326" s="956"/>
      <c r="C2326" s="956"/>
      <c r="D2326" s="958"/>
      <c r="E2326" s="957"/>
      <c r="F2326" s="510">
        <v>2309</v>
      </c>
      <c r="G2326" s="518"/>
      <c r="H2326" s="516"/>
    </row>
    <row r="2327" spans="1:8">
      <c r="A2327" s="505">
        <v>2326</v>
      </c>
      <c r="B2327" s="956"/>
      <c r="C2327" s="956"/>
      <c r="D2327" s="958"/>
      <c r="E2327" s="957"/>
      <c r="F2327" s="510">
        <v>2310</v>
      </c>
      <c r="G2327" s="518"/>
      <c r="H2327" s="516"/>
    </row>
    <row r="2328" spans="1:8">
      <c r="A2328" s="505">
        <v>2327</v>
      </c>
      <c r="B2328" s="956"/>
      <c r="C2328" s="956"/>
      <c r="D2328" s="958"/>
      <c r="E2328" s="957"/>
      <c r="F2328" s="510">
        <v>2311</v>
      </c>
      <c r="H2328" s="523"/>
    </row>
    <row r="2329" spans="1:8">
      <c r="A2329" s="505">
        <v>2328</v>
      </c>
      <c r="B2329" s="956"/>
      <c r="C2329" s="956"/>
      <c r="D2329" s="958"/>
      <c r="E2329" s="957"/>
      <c r="F2329" s="510">
        <v>2312</v>
      </c>
      <c r="H2329" s="523"/>
    </row>
    <row r="2330" spans="1:8">
      <c r="A2330" s="505">
        <v>2329</v>
      </c>
      <c r="B2330" s="956"/>
      <c r="C2330" s="956"/>
      <c r="D2330" s="958"/>
      <c r="E2330" s="957"/>
      <c r="F2330" s="510">
        <v>2313</v>
      </c>
      <c r="H2330" s="523"/>
    </row>
    <row r="2331" spans="1:8">
      <c r="A2331" s="505">
        <v>2330</v>
      </c>
      <c r="B2331" s="956"/>
      <c r="C2331" s="956"/>
      <c r="D2331" s="958"/>
      <c r="E2331" s="957"/>
      <c r="F2331" s="510">
        <v>2314</v>
      </c>
      <c r="H2331" s="523"/>
    </row>
    <row r="2332" spans="1:8">
      <c r="A2332" s="505">
        <v>2331</v>
      </c>
      <c r="B2332" s="956"/>
      <c r="C2332" s="956"/>
      <c r="D2332" s="958"/>
      <c r="E2332" s="957"/>
      <c r="F2332" s="510">
        <v>2315</v>
      </c>
      <c r="H2332" s="523"/>
    </row>
    <row r="2333" spans="1:8">
      <c r="A2333" s="505">
        <v>2332</v>
      </c>
      <c r="B2333" s="956"/>
      <c r="C2333" s="956"/>
      <c r="D2333" s="958"/>
      <c r="E2333" s="957"/>
      <c r="F2333" s="510">
        <v>2316</v>
      </c>
      <c r="H2333" s="523"/>
    </row>
    <row r="2334" spans="1:8">
      <c r="A2334" s="505">
        <v>2333</v>
      </c>
      <c r="B2334" s="956"/>
      <c r="C2334" s="956"/>
      <c r="D2334" s="958"/>
      <c r="E2334" s="957"/>
      <c r="F2334" s="510">
        <v>2317</v>
      </c>
      <c r="H2334" s="523"/>
    </row>
    <row r="2335" spans="1:8">
      <c r="A2335" s="505">
        <v>2334</v>
      </c>
      <c r="B2335" s="956"/>
      <c r="C2335" s="956"/>
      <c r="D2335" s="958"/>
      <c r="E2335" s="957"/>
      <c r="F2335" s="510">
        <v>2318</v>
      </c>
      <c r="H2335" s="523"/>
    </row>
    <row r="2336" spans="1:8">
      <c r="A2336" s="505">
        <v>2335</v>
      </c>
      <c r="B2336" s="956"/>
      <c r="C2336" s="956"/>
      <c r="D2336" s="958"/>
      <c r="E2336" s="957"/>
      <c r="F2336" s="510">
        <v>2319</v>
      </c>
      <c r="H2336" s="523"/>
    </row>
    <row r="2337" spans="1:8">
      <c r="A2337" s="505">
        <v>2336</v>
      </c>
      <c r="B2337" s="956"/>
      <c r="C2337" s="956"/>
      <c r="D2337" s="958"/>
      <c r="E2337" s="957"/>
      <c r="F2337" s="510">
        <v>2320</v>
      </c>
      <c r="H2337" s="523"/>
    </row>
    <row r="2338" spans="1:8">
      <c r="A2338" s="505">
        <v>2337</v>
      </c>
      <c r="B2338" s="956"/>
      <c r="C2338" s="956"/>
      <c r="D2338" s="958"/>
      <c r="E2338" s="957"/>
      <c r="F2338" s="510">
        <v>2321</v>
      </c>
      <c r="H2338" s="523"/>
    </row>
    <row r="2339" spans="1:8">
      <c r="A2339" s="505">
        <v>2338</v>
      </c>
      <c r="B2339" s="956"/>
      <c r="C2339" s="956"/>
      <c r="D2339" s="958"/>
      <c r="E2339" s="957"/>
      <c r="F2339" s="510">
        <v>2322</v>
      </c>
      <c r="H2339" s="523"/>
    </row>
    <row r="2340" spans="1:8">
      <c r="A2340" s="505">
        <v>2339</v>
      </c>
      <c r="B2340" s="956"/>
      <c r="C2340" s="956"/>
      <c r="D2340" s="958"/>
      <c r="E2340" s="957"/>
      <c r="F2340" s="510">
        <v>2323</v>
      </c>
      <c r="H2340" s="523"/>
    </row>
    <row r="2341" spans="1:8">
      <c r="A2341" s="505">
        <v>2340</v>
      </c>
      <c r="B2341" s="956"/>
      <c r="C2341" s="956"/>
      <c r="D2341" s="958"/>
      <c r="E2341" s="957"/>
      <c r="F2341" s="517">
        <v>2324</v>
      </c>
      <c r="H2341" s="523"/>
    </row>
    <row r="2342" spans="1:8">
      <c r="A2342" s="505">
        <v>2341</v>
      </c>
      <c r="B2342" s="956"/>
      <c r="C2342" s="956"/>
      <c r="D2342" s="958"/>
      <c r="E2342" s="957"/>
      <c r="F2342" s="517">
        <v>2325</v>
      </c>
      <c r="H2342" s="523"/>
    </row>
    <row r="2343" spans="1:8">
      <c r="A2343" s="505">
        <v>2342</v>
      </c>
      <c r="B2343" s="956"/>
      <c r="C2343" s="956"/>
      <c r="D2343" s="958"/>
      <c r="E2343" s="957"/>
      <c r="F2343" s="510">
        <v>2326</v>
      </c>
      <c r="H2343" s="523"/>
    </row>
    <row r="2344" spans="1:8">
      <c r="A2344" s="505">
        <v>2343</v>
      </c>
      <c r="B2344" s="956"/>
      <c r="C2344" s="956"/>
      <c r="D2344" s="958"/>
      <c r="E2344" s="957"/>
      <c r="F2344" s="510">
        <v>2327</v>
      </c>
      <c r="H2344" s="523"/>
    </row>
    <row r="2345" spans="1:8">
      <c r="A2345" s="505">
        <v>2344</v>
      </c>
      <c r="B2345" s="956"/>
      <c r="C2345" s="956"/>
      <c r="D2345" s="958"/>
      <c r="E2345" s="957"/>
      <c r="F2345" s="510">
        <v>2328</v>
      </c>
      <c r="H2345" s="523"/>
    </row>
    <row r="2346" spans="1:8">
      <c r="A2346" s="505">
        <v>2345</v>
      </c>
      <c r="B2346" s="956"/>
      <c r="C2346" s="956"/>
      <c r="D2346" s="958"/>
      <c r="E2346" s="957"/>
      <c r="F2346" s="510">
        <v>2329</v>
      </c>
      <c r="H2346" s="523"/>
    </row>
    <row r="2347" spans="1:8">
      <c r="A2347" s="505">
        <v>2346</v>
      </c>
      <c r="B2347" s="956"/>
      <c r="C2347" s="956"/>
      <c r="D2347" s="958"/>
      <c r="E2347" s="957"/>
      <c r="F2347" s="510">
        <v>2330</v>
      </c>
      <c r="H2347" s="523"/>
    </row>
    <row r="2348" spans="1:8">
      <c r="A2348" s="505">
        <v>2347</v>
      </c>
      <c r="B2348" s="956"/>
      <c r="C2348" s="956"/>
      <c r="D2348" s="958"/>
      <c r="E2348" s="957"/>
      <c r="F2348" s="510">
        <v>2331</v>
      </c>
      <c r="H2348" s="523"/>
    </row>
    <row r="2349" spans="1:8">
      <c r="A2349" s="505">
        <v>2348</v>
      </c>
      <c r="B2349" s="956"/>
      <c r="C2349" s="956"/>
      <c r="D2349" s="958"/>
      <c r="E2349" s="957"/>
      <c r="F2349" s="510">
        <v>2332</v>
      </c>
      <c r="H2349" s="523"/>
    </row>
    <row r="2350" spans="1:8">
      <c r="A2350" s="505">
        <v>2349</v>
      </c>
      <c r="B2350" s="956"/>
      <c r="C2350" s="956"/>
      <c r="D2350" s="958"/>
      <c r="E2350" s="957"/>
      <c r="F2350" s="510">
        <v>2333</v>
      </c>
      <c r="H2350" s="523"/>
    </row>
    <row r="2351" spans="1:8">
      <c r="A2351" s="505">
        <v>2350</v>
      </c>
      <c r="B2351" s="956"/>
      <c r="C2351" s="956"/>
      <c r="D2351" s="958"/>
      <c r="E2351" s="957"/>
      <c r="F2351" s="510">
        <v>2334</v>
      </c>
      <c r="H2351" s="523"/>
    </row>
    <row r="2352" spans="1:8">
      <c r="A2352" s="505">
        <v>2351</v>
      </c>
      <c r="B2352" s="956"/>
      <c r="C2352" s="956"/>
      <c r="D2352" s="958"/>
      <c r="E2352" s="957"/>
      <c r="F2352" s="510">
        <v>2335</v>
      </c>
      <c r="H2352" s="523"/>
    </row>
    <row r="2353" spans="1:8">
      <c r="A2353" s="505">
        <v>2352</v>
      </c>
      <c r="B2353" s="956"/>
      <c r="C2353" s="956"/>
      <c r="D2353" s="958"/>
      <c r="E2353" s="957"/>
      <c r="F2353" s="510">
        <v>2336</v>
      </c>
      <c r="H2353" s="523"/>
    </row>
    <row r="2354" spans="1:8">
      <c r="A2354" s="505">
        <v>2353</v>
      </c>
      <c r="B2354" s="956"/>
      <c r="C2354" s="956"/>
      <c r="D2354" s="958"/>
      <c r="E2354" s="957"/>
      <c r="F2354" s="510">
        <v>2337</v>
      </c>
      <c r="H2354" s="523"/>
    </row>
    <row r="2355" spans="1:8">
      <c r="A2355" s="505">
        <v>2354</v>
      </c>
      <c r="B2355" s="956"/>
      <c r="C2355" s="956"/>
      <c r="D2355" s="958"/>
      <c r="E2355" s="957"/>
      <c r="F2355" s="510">
        <v>2338</v>
      </c>
      <c r="H2355" s="523"/>
    </row>
    <row r="2356" spans="1:8">
      <c r="A2356" s="505">
        <v>2355</v>
      </c>
      <c r="B2356" s="956"/>
      <c r="C2356" s="956"/>
      <c r="D2356" s="958"/>
      <c r="E2356" s="957"/>
      <c r="F2356" s="510">
        <v>2339</v>
      </c>
      <c r="H2356" s="523"/>
    </row>
    <row r="2357" spans="1:8">
      <c r="A2357" s="505">
        <v>2356</v>
      </c>
      <c r="B2357" s="956"/>
      <c r="C2357" s="956"/>
      <c r="D2357" s="958"/>
      <c r="E2357" s="957"/>
      <c r="F2357" s="510">
        <v>2340</v>
      </c>
      <c r="H2357" s="523"/>
    </row>
    <row r="2358" spans="1:8">
      <c r="A2358" s="505">
        <v>2357</v>
      </c>
      <c r="B2358" s="956"/>
      <c r="C2358" s="956"/>
      <c r="D2358" s="958"/>
      <c r="E2358" s="957"/>
      <c r="F2358" s="510">
        <v>2341</v>
      </c>
      <c r="H2358" s="523"/>
    </row>
    <row r="2359" spans="1:8">
      <c r="A2359" s="505">
        <v>2358</v>
      </c>
      <c r="B2359" s="956"/>
      <c r="C2359" s="956"/>
      <c r="D2359" s="958"/>
      <c r="E2359" s="957"/>
      <c r="F2359" s="510">
        <v>2342</v>
      </c>
      <c r="H2359" s="523"/>
    </row>
    <row r="2360" spans="1:8">
      <c r="A2360" s="505">
        <v>2359</v>
      </c>
      <c r="B2360" s="956"/>
      <c r="C2360" s="956"/>
      <c r="D2360" s="958"/>
      <c r="E2360" s="957"/>
      <c r="F2360" s="510">
        <v>2343</v>
      </c>
      <c r="H2360" s="523"/>
    </row>
    <row r="2361" spans="1:8">
      <c r="A2361" s="505">
        <v>2360</v>
      </c>
      <c r="B2361" s="956"/>
      <c r="C2361" s="956"/>
      <c r="D2361" s="958"/>
      <c r="E2361" s="957"/>
      <c r="F2361" s="510">
        <v>2344</v>
      </c>
      <c r="H2361" s="523"/>
    </row>
    <row r="2362" spans="1:8">
      <c r="A2362" s="505">
        <v>2361</v>
      </c>
      <c r="B2362" s="956"/>
      <c r="C2362" s="956"/>
      <c r="D2362" s="958"/>
      <c r="E2362" s="957"/>
      <c r="F2362" s="510">
        <v>2345</v>
      </c>
      <c r="H2362" s="523"/>
    </row>
    <row r="2363" spans="1:8">
      <c r="A2363" s="505">
        <v>2362</v>
      </c>
      <c r="B2363" s="956"/>
      <c r="C2363" s="956"/>
      <c r="D2363" s="958"/>
      <c r="E2363" s="957"/>
      <c r="F2363" s="510">
        <v>2346</v>
      </c>
      <c r="H2363" s="523"/>
    </row>
    <row r="2364" spans="1:8">
      <c r="A2364" s="505">
        <v>2363</v>
      </c>
      <c r="B2364" s="956"/>
      <c r="C2364" s="956"/>
      <c r="D2364" s="958"/>
      <c r="E2364" s="957"/>
      <c r="F2364" s="510">
        <v>2347</v>
      </c>
      <c r="H2364" s="523"/>
    </row>
    <row r="2365" spans="1:8">
      <c r="A2365" s="505">
        <v>2364</v>
      </c>
      <c r="B2365" s="956"/>
      <c r="C2365" s="956"/>
      <c r="D2365" s="958"/>
      <c r="E2365" s="957"/>
      <c r="F2365" s="510">
        <v>2348</v>
      </c>
      <c r="H2365" s="523"/>
    </row>
    <row r="2366" spans="1:8">
      <c r="A2366" s="505">
        <v>2365</v>
      </c>
      <c r="B2366" s="956"/>
      <c r="C2366" s="956"/>
      <c r="D2366" s="958"/>
      <c r="E2366" s="957"/>
      <c r="F2366" s="510">
        <v>2349</v>
      </c>
      <c r="H2366" s="523"/>
    </row>
    <row r="2367" spans="1:8">
      <c r="A2367" s="505">
        <v>2366</v>
      </c>
      <c r="B2367" s="956"/>
      <c r="C2367" s="956"/>
      <c r="D2367" s="958"/>
      <c r="E2367" s="957"/>
      <c r="F2367" s="510">
        <v>2350</v>
      </c>
      <c r="H2367" s="523"/>
    </row>
    <row r="2368" spans="1:8">
      <c r="A2368" s="505">
        <v>2367</v>
      </c>
      <c r="B2368" s="956"/>
      <c r="C2368" s="956"/>
      <c r="D2368" s="958"/>
      <c r="E2368" s="957"/>
      <c r="F2368" s="510">
        <v>2351</v>
      </c>
      <c r="H2368" s="523"/>
    </row>
    <row r="2369" spans="1:8">
      <c r="A2369" s="505">
        <v>2368</v>
      </c>
      <c r="B2369" s="956"/>
      <c r="C2369" s="956"/>
      <c r="D2369" s="958"/>
      <c r="E2369" s="957"/>
      <c r="F2369" s="510">
        <v>2352</v>
      </c>
      <c r="H2369" s="523"/>
    </row>
    <row r="2370" spans="1:8">
      <c r="A2370" s="505">
        <v>2369</v>
      </c>
      <c r="B2370" s="956"/>
      <c r="C2370" s="956"/>
      <c r="D2370" s="958"/>
      <c r="E2370" s="957"/>
      <c r="F2370" s="510">
        <v>2353</v>
      </c>
      <c r="H2370" s="523"/>
    </row>
    <row r="2371" spans="1:8">
      <c r="A2371" s="505">
        <v>2370</v>
      </c>
      <c r="B2371" s="956"/>
      <c r="C2371" s="956"/>
      <c r="D2371" s="958"/>
      <c r="E2371" s="957"/>
      <c r="F2371" s="510">
        <v>2354</v>
      </c>
      <c r="H2371" s="523"/>
    </row>
    <row r="2372" spans="1:8">
      <c r="A2372" s="505">
        <v>2371</v>
      </c>
      <c r="B2372" s="956"/>
      <c r="C2372" s="956"/>
      <c r="D2372" s="958"/>
      <c r="E2372" s="957"/>
      <c r="F2372" s="510">
        <v>2355</v>
      </c>
      <c r="H2372" s="523"/>
    </row>
    <row r="2373" spans="1:8">
      <c r="A2373" s="505">
        <v>2372</v>
      </c>
      <c r="B2373" s="956"/>
      <c r="C2373" s="956"/>
      <c r="D2373" s="958"/>
      <c r="E2373" s="957"/>
      <c r="F2373" s="510">
        <v>2356</v>
      </c>
      <c r="H2373" s="523"/>
    </row>
    <row r="2374" spans="1:8">
      <c r="A2374" s="505">
        <v>2373</v>
      </c>
      <c r="B2374" s="956"/>
      <c r="C2374" s="956"/>
      <c r="D2374" s="958"/>
      <c r="E2374" s="957"/>
      <c r="F2374" s="510">
        <v>2357</v>
      </c>
      <c r="H2374" s="523"/>
    </row>
    <row r="2375" spans="1:8">
      <c r="A2375" s="505">
        <v>2374</v>
      </c>
      <c r="B2375" s="956"/>
      <c r="C2375" s="956"/>
      <c r="D2375" s="958"/>
      <c r="E2375" s="957"/>
      <c r="F2375" s="510">
        <v>2358</v>
      </c>
      <c r="H2375" s="523"/>
    </row>
    <row r="2376" spans="1:8">
      <c r="A2376" s="505">
        <v>2375</v>
      </c>
      <c r="B2376" s="956"/>
      <c r="C2376" s="956"/>
      <c r="D2376" s="958"/>
      <c r="E2376" s="957"/>
      <c r="F2376" s="510">
        <v>2359</v>
      </c>
      <c r="H2376" s="523"/>
    </row>
    <row r="2377" spans="1:8">
      <c r="A2377" s="505">
        <v>2376</v>
      </c>
      <c r="B2377" s="956"/>
      <c r="C2377" s="956"/>
      <c r="D2377" s="958"/>
      <c r="E2377" s="957"/>
      <c r="F2377" s="510">
        <v>2360</v>
      </c>
      <c r="H2377" s="523"/>
    </row>
    <row r="2378" spans="1:8">
      <c r="A2378" s="505">
        <v>2377</v>
      </c>
      <c r="B2378" s="956"/>
      <c r="C2378" s="956"/>
      <c r="D2378" s="958"/>
      <c r="E2378" s="957"/>
      <c r="F2378" s="510">
        <v>2361</v>
      </c>
      <c r="H2378" s="523"/>
    </row>
    <row r="2379" spans="1:8">
      <c r="A2379" s="505">
        <v>2378</v>
      </c>
      <c r="B2379" s="956"/>
      <c r="C2379" s="956"/>
      <c r="D2379" s="958"/>
      <c r="E2379" s="957"/>
      <c r="F2379" s="510">
        <v>2362</v>
      </c>
      <c r="H2379" s="523"/>
    </row>
    <row r="2380" spans="1:8">
      <c r="A2380" s="505">
        <v>2379</v>
      </c>
      <c r="B2380" s="956"/>
      <c r="C2380" s="956"/>
      <c r="D2380" s="958"/>
      <c r="E2380" s="957"/>
      <c r="F2380" s="510">
        <v>2363</v>
      </c>
      <c r="G2380" s="518"/>
      <c r="H2380" s="516"/>
    </row>
    <row r="2381" spans="1:8">
      <c r="A2381" s="505">
        <v>2380</v>
      </c>
      <c r="B2381" s="956"/>
      <c r="C2381" s="956"/>
      <c r="D2381" s="958"/>
      <c r="E2381" s="957"/>
      <c r="F2381" s="510">
        <v>2364</v>
      </c>
      <c r="G2381" s="518"/>
      <c r="H2381" s="516"/>
    </row>
    <row r="2382" spans="1:8">
      <c r="A2382" s="505">
        <v>2381</v>
      </c>
      <c r="B2382" s="956"/>
      <c r="C2382" s="956"/>
      <c r="D2382" s="958"/>
      <c r="E2382" s="957"/>
      <c r="F2382" s="510">
        <v>2365</v>
      </c>
      <c r="H2382" s="523"/>
    </row>
    <row r="2383" spans="1:8">
      <c r="A2383" s="505">
        <v>2382</v>
      </c>
      <c r="B2383" s="956"/>
      <c r="C2383" s="956"/>
      <c r="D2383" s="958"/>
      <c r="E2383" s="957"/>
      <c r="F2383" s="510">
        <v>2366</v>
      </c>
      <c r="H2383" s="523"/>
    </row>
    <row r="2384" spans="1:8">
      <c r="A2384" s="505">
        <v>2383</v>
      </c>
      <c r="B2384" s="956"/>
      <c r="C2384" s="956"/>
      <c r="D2384" s="958"/>
      <c r="E2384" s="957"/>
      <c r="F2384" s="510">
        <v>2367</v>
      </c>
      <c r="H2384" s="523"/>
    </row>
    <row r="2385" spans="1:8">
      <c r="A2385" s="505">
        <v>2384</v>
      </c>
      <c r="B2385" s="956"/>
      <c r="C2385" s="956"/>
      <c r="D2385" s="958"/>
      <c r="E2385" s="957"/>
      <c r="F2385" s="510">
        <v>2368</v>
      </c>
      <c r="H2385" s="523"/>
    </row>
    <row r="2386" spans="1:8">
      <c r="A2386" s="505">
        <v>2385</v>
      </c>
      <c r="B2386" s="956"/>
      <c r="C2386" s="956"/>
      <c r="D2386" s="958"/>
      <c r="E2386" s="957"/>
      <c r="F2386" s="510">
        <v>2369</v>
      </c>
      <c r="H2386" s="523"/>
    </row>
    <row r="2387" spans="1:8">
      <c r="A2387" s="505">
        <v>2386</v>
      </c>
      <c r="B2387" s="956"/>
      <c r="C2387" s="956"/>
      <c r="D2387" s="958"/>
      <c r="E2387" s="957"/>
      <c r="F2387" s="510">
        <v>2370</v>
      </c>
      <c r="H2387" s="523"/>
    </row>
    <row r="2388" spans="1:8">
      <c r="A2388" s="505">
        <v>2387</v>
      </c>
      <c r="B2388" s="956"/>
      <c r="C2388" s="956"/>
      <c r="D2388" s="958"/>
      <c r="E2388" s="957"/>
      <c r="F2388" s="510">
        <v>2371</v>
      </c>
      <c r="H2388" s="523"/>
    </row>
    <row r="2389" spans="1:8">
      <c r="A2389" s="505">
        <v>2388</v>
      </c>
      <c r="B2389" s="956"/>
      <c r="C2389" s="956"/>
      <c r="D2389" s="958"/>
      <c r="E2389" s="957"/>
      <c r="F2389" s="510">
        <v>2372</v>
      </c>
      <c r="H2389" s="523"/>
    </row>
    <row r="2390" spans="1:8">
      <c r="A2390" s="505">
        <v>2389</v>
      </c>
      <c r="B2390" s="956"/>
      <c r="C2390" s="956"/>
      <c r="D2390" s="958"/>
      <c r="E2390" s="957"/>
      <c r="F2390" s="510">
        <v>2373</v>
      </c>
      <c r="H2390" s="523"/>
    </row>
    <row r="2391" spans="1:8">
      <c r="A2391" s="505">
        <v>2390</v>
      </c>
      <c r="B2391" s="956"/>
      <c r="C2391" s="956"/>
      <c r="D2391" s="958"/>
      <c r="E2391" s="957"/>
      <c r="F2391" s="510">
        <v>2374</v>
      </c>
      <c r="H2391" s="523"/>
    </row>
    <row r="2392" spans="1:8">
      <c r="A2392" s="505">
        <v>2391</v>
      </c>
      <c r="B2392" s="956"/>
      <c r="C2392" s="956"/>
      <c r="D2392" s="958"/>
      <c r="E2392" s="957"/>
      <c r="F2392" s="510">
        <v>2375</v>
      </c>
      <c r="H2392" s="523"/>
    </row>
    <row r="2393" spans="1:8">
      <c r="A2393" s="505">
        <v>2392</v>
      </c>
      <c r="B2393" s="956"/>
      <c r="C2393" s="956"/>
      <c r="D2393" s="958"/>
      <c r="E2393" s="957"/>
      <c r="F2393" s="510">
        <v>2376</v>
      </c>
      <c r="H2393" s="523"/>
    </row>
    <row r="2394" spans="1:8">
      <c r="A2394" s="505">
        <v>2393</v>
      </c>
      <c r="B2394" s="956"/>
      <c r="C2394" s="956"/>
      <c r="D2394" s="958"/>
      <c r="E2394" s="957"/>
      <c r="F2394" s="510">
        <v>2377</v>
      </c>
      <c r="H2394" s="523"/>
    </row>
    <row r="2395" spans="1:8">
      <c r="A2395" s="505">
        <v>2394</v>
      </c>
      <c r="B2395" s="956"/>
      <c r="C2395" s="956"/>
      <c r="D2395" s="958"/>
      <c r="E2395" s="957"/>
      <c r="F2395" s="517">
        <v>2378</v>
      </c>
      <c r="H2395" s="523"/>
    </row>
    <row r="2396" spans="1:8">
      <c r="A2396" s="505">
        <v>2395</v>
      </c>
      <c r="B2396" s="956"/>
      <c r="C2396" s="956"/>
      <c r="D2396" s="958"/>
      <c r="E2396" s="957"/>
      <c r="F2396" s="517">
        <v>2379</v>
      </c>
      <c r="H2396" s="523"/>
    </row>
    <row r="2397" spans="1:8">
      <c r="A2397" s="505">
        <v>2396</v>
      </c>
      <c r="B2397" s="956"/>
      <c r="C2397" s="956"/>
      <c r="D2397" s="958"/>
      <c r="E2397" s="957"/>
      <c r="F2397" s="510">
        <v>2380</v>
      </c>
      <c r="H2397" s="523"/>
    </row>
    <row r="2398" spans="1:8">
      <c r="A2398" s="505">
        <v>2397</v>
      </c>
      <c r="B2398" s="956"/>
      <c r="C2398" s="956"/>
      <c r="D2398" s="958"/>
      <c r="E2398" s="957"/>
      <c r="F2398" s="510">
        <v>2381</v>
      </c>
      <c r="H2398" s="523"/>
    </row>
    <row r="2399" spans="1:8">
      <c r="A2399" s="505">
        <v>2398</v>
      </c>
      <c r="B2399" s="956"/>
      <c r="C2399" s="956"/>
      <c r="D2399" s="958"/>
      <c r="E2399" s="957"/>
      <c r="F2399" s="510">
        <v>2382</v>
      </c>
      <c r="H2399" s="523"/>
    </row>
    <row r="2400" spans="1:8">
      <c r="A2400" s="505">
        <v>2399</v>
      </c>
      <c r="B2400" s="956"/>
      <c r="C2400" s="956"/>
      <c r="D2400" s="958"/>
      <c r="E2400" s="957"/>
      <c r="F2400" s="510">
        <v>2383</v>
      </c>
      <c r="H2400" s="523"/>
    </row>
    <row r="2401" spans="1:8">
      <c r="A2401" s="505">
        <v>2400</v>
      </c>
      <c r="B2401" s="956"/>
      <c r="C2401" s="956"/>
      <c r="D2401" s="958"/>
      <c r="E2401" s="957"/>
      <c r="F2401" s="510">
        <v>2384</v>
      </c>
      <c r="H2401" s="523"/>
    </row>
    <row r="2402" spans="1:8">
      <c r="A2402" s="505">
        <v>2401</v>
      </c>
      <c r="B2402" s="956"/>
      <c r="C2402" s="956"/>
      <c r="D2402" s="958"/>
      <c r="E2402" s="957"/>
      <c r="F2402" s="510">
        <v>2385</v>
      </c>
      <c r="H2402" s="523"/>
    </row>
    <row r="2403" spans="1:8">
      <c r="A2403" s="505">
        <v>2402</v>
      </c>
      <c r="B2403" s="956"/>
      <c r="C2403" s="956"/>
      <c r="D2403" s="958"/>
      <c r="E2403" s="957"/>
      <c r="F2403" s="510">
        <v>2386</v>
      </c>
      <c r="H2403" s="523"/>
    </row>
    <row r="2404" spans="1:8">
      <c r="A2404" s="505">
        <v>2403</v>
      </c>
      <c r="B2404" s="956"/>
      <c r="C2404" s="956"/>
      <c r="D2404" s="958"/>
      <c r="E2404" s="957"/>
      <c r="F2404" s="510">
        <v>2387</v>
      </c>
      <c r="H2404" s="523"/>
    </row>
    <row r="2405" spans="1:8">
      <c r="A2405" s="505">
        <v>2404</v>
      </c>
      <c r="B2405" s="956"/>
      <c r="C2405" s="956"/>
      <c r="D2405" s="958"/>
      <c r="E2405" s="957"/>
      <c r="F2405" s="510">
        <v>2388</v>
      </c>
      <c r="H2405" s="523"/>
    </row>
    <row r="2406" spans="1:8">
      <c r="A2406" s="505">
        <v>2405</v>
      </c>
      <c r="B2406" s="956"/>
      <c r="C2406" s="956"/>
      <c r="D2406" s="958"/>
      <c r="E2406" s="957"/>
      <c r="F2406" s="510">
        <v>2389</v>
      </c>
      <c r="H2406" s="523"/>
    </row>
    <row r="2407" spans="1:8">
      <c r="A2407" s="505">
        <v>2406</v>
      </c>
      <c r="B2407" s="956"/>
      <c r="C2407" s="956"/>
      <c r="D2407" s="958"/>
      <c r="E2407" s="957"/>
      <c r="F2407" s="510">
        <v>2390</v>
      </c>
      <c r="H2407" s="523"/>
    </row>
    <row r="2408" spans="1:8">
      <c r="A2408" s="505">
        <v>2407</v>
      </c>
      <c r="B2408" s="956"/>
      <c r="C2408" s="956"/>
      <c r="D2408" s="958"/>
      <c r="E2408" s="957"/>
      <c r="F2408" s="510">
        <v>2391</v>
      </c>
      <c r="H2408" s="523"/>
    </row>
    <row r="2409" spans="1:8">
      <c r="A2409" s="505">
        <v>2408</v>
      </c>
      <c r="B2409" s="956"/>
      <c r="C2409" s="956"/>
      <c r="D2409" s="958"/>
      <c r="E2409" s="957"/>
      <c r="F2409" s="510">
        <v>2392</v>
      </c>
      <c r="H2409" s="523"/>
    </row>
    <row r="2410" spans="1:8">
      <c r="A2410" s="505">
        <v>2409</v>
      </c>
      <c r="B2410" s="956"/>
      <c r="C2410" s="956"/>
      <c r="D2410" s="958"/>
      <c r="E2410" s="957"/>
      <c r="F2410" s="510">
        <v>2393</v>
      </c>
      <c r="H2410" s="523"/>
    </row>
    <row r="2411" spans="1:8">
      <c r="A2411" s="505">
        <v>2410</v>
      </c>
      <c r="B2411" s="956"/>
      <c r="C2411" s="956"/>
      <c r="D2411" s="958"/>
      <c r="E2411" s="957"/>
      <c r="F2411" s="510">
        <v>2394</v>
      </c>
      <c r="H2411" s="523"/>
    </row>
    <row r="2412" spans="1:8">
      <c r="A2412" s="505">
        <v>2411</v>
      </c>
      <c r="B2412" s="956"/>
      <c r="C2412" s="956"/>
      <c r="D2412" s="958"/>
      <c r="E2412" s="957"/>
      <c r="F2412" s="510">
        <v>2395</v>
      </c>
      <c r="H2412" s="523"/>
    </row>
    <row r="2413" spans="1:8">
      <c r="A2413" s="505">
        <v>2412</v>
      </c>
      <c r="B2413" s="956"/>
      <c r="C2413" s="956"/>
      <c r="D2413" s="958"/>
      <c r="E2413" s="957"/>
      <c r="F2413" s="510">
        <v>2396</v>
      </c>
      <c r="H2413" s="523"/>
    </row>
    <row r="2414" spans="1:8">
      <c r="A2414" s="505">
        <v>2413</v>
      </c>
      <c r="B2414" s="956"/>
      <c r="C2414" s="956"/>
      <c r="D2414" s="958"/>
      <c r="E2414" s="957"/>
      <c r="F2414" s="510">
        <v>2397</v>
      </c>
      <c r="H2414" s="523"/>
    </row>
    <row r="2415" spans="1:8">
      <c r="A2415" s="505">
        <v>2414</v>
      </c>
      <c r="B2415" s="956"/>
      <c r="C2415" s="956"/>
      <c r="D2415" s="958"/>
      <c r="E2415" s="957"/>
      <c r="F2415" s="510">
        <v>2398</v>
      </c>
      <c r="H2415" s="523"/>
    </row>
    <row r="2416" spans="1:8">
      <c r="A2416" s="505">
        <v>2415</v>
      </c>
      <c r="B2416" s="956"/>
      <c r="C2416" s="956"/>
      <c r="D2416" s="958"/>
      <c r="E2416" s="957"/>
      <c r="F2416" s="510">
        <v>2399</v>
      </c>
      <c r="H2416" s="523"/>
    </row>
    <row r="2417" spans="1:8">
      <c r="A2417" s="505">
        <v>2416</v>
      </c>
      <c r="B2417" s="956"/>
      <c r="C2417" s="956"/>
      <c r="D2417" s="958"/>
      <c r="E2417" s="957"/>
      <c r="F2417" s="510">
        <v>2400</v>
      </c>
      <c r="H2417" s="523"/>
    </row>
    <row r="2418" spans="1:8">
      <c r="A2418" s="505">
        <v>2417</v>
      </c>
      <c r="B2418" s="956"/>
      <c r="C2418" s="956"/>
      <c r="D2418" s="958"/>
      <c r="E2418" s="957"/>
      <c r="F2418" s="510">
        <v>2401</v>
      </c>
      <c r="H2418" s="523"/>
    </row>
    <row r="2419" spans="1:8">
      <c r="A2419" s="505">
        <v>2418</v>
      </c>
      <c r="B2419" s="956"/>
      <c r="C2419" s="956"/>
      <c r="D2419" s="958"/>
      <c r="E2419" s="957"/>
      <c r="F2419" s="510">
        <v>2402</v>
      </c>
      <c r="H2419" s="523"/>
    </row>
    <row r="2420" spans="1:8">
      <c r="A2420" s="505">
        <v>2419</v>
      </c>
      <c r="B2420" s="956"/>
      <c r="C2420" s="956"/>
      <c r="D2420" s="958"/>
      <c r="E2420" s="957"/>
      <c r="F2420" s="510">
        <v>2403</v>
      </c>
      <c r="H2420" s="523"/>
    </row>
    <row r="2421" spans="1:8">
      <c r="A2421" s="505">
        <v>2420</v>
      </c>
      <c r="B2421" s="956"/>
      <c r="C2421" s="956"/>
      <c r="D2421" s="958"/>
      <c r="E2421" s="957"/>
      <c r="F2421" s="510">
        <v>2404</v>
      </c>
      <c r="H2421" s="523"/>
    </row>
    <row r="2422" spans="1:8">
      <c r="A2422" s="505">
        <v>2421</v>
      </c>
      <c r="B2422" s="956"/>
      <c r="C2422" s="956"/>
      <c r="D2422" s="958"/>
      <c r="E2422" s="957"/>
      <c r="F2422" s="510">
        <v>2405</v>
      </c>
      <c r="H2422" s="523"/>
    </row>
    <row r="2423" spans="1:8">
      <c r="A2423" s="505">
        <v>2422</v>
      </c>
      <c r="B2423" s="956"/>
      <c r="C2423" s="956"/>
      <c r="D2423" s="958"/>
      <c r="E2423" s="957"/>
      <c r="F2423" s="510">
        <v>2406</v>
      </c>
      <c r="H2423" s="523"/>
    </row>
    <row r="2424" spans="1:8">
      <c r="A2424" s="505">
        <v>2423</v>
      </c>
      <c r="B2424" s="956"/>
      <c r="C2424" s="956"/>
      <c r="D2424" s="958"/>
      <c r="E2424" s="957"/>
      <c r="F2424" s="510">
        <v>2407</v>
      </c>
      <c r="H2424" s="523"/>
    </row>
    <row r="2425" spans="1:8">
      <c r="A2425" s="505">
        <v>2424</v>
      </c>
      <c r="B2425" s="956"/>
      <c r="C2425" s="956"/>
      <c r="D2425" s="958"/>
      <c r="E2425" s="957"/>
      <c r="F2425" s="510">
        <v>2408</v>
      </c>
      <c r="H2425" s="523"/>
    </row>
    <row r="2426" spans="1:8">
      <c r="A2426" s="505">
        <v>2425</v>
      </c>
      <c r="B2426" s="956"/>
      <c r="C2426" s="956"/>
      <c r="D2426" s="958"/>
      <c r="E2426" s="957"/>
      <c r="F2426" s="510">
        <v>2409</v>
      </c>
      <c r="H2426" s="523"/>
    </row>
    <row r="2427" spans="1:8">
      <c r="A2427" s="505">
        <v>2426</v>
      </c>
      <c r="B2427" s="956"/>
      <c r="C2427" s="956"/>
      <c r="D2427" s="958"/>
      <c r="E2427" s="957"/>
      <c r="F2427" s="510">
        <v>2410</v>
      </c>
      <c r="H2427" s="523"/>
    </row>
    <row r="2428" spans="1:8">
      <c r="A2428" s="505">
        <v>2427</v>
      </c>
      <c r="B2428" s="956"/>
      <c r="C2428" s="956"/>
      <c r="D2428" s="958"/>
      <c r="E2428" s="957"/>
      <c r="F2428" s="510">
        <v>2411</v>
      </c>
      <c r="H2428" s="523"/>
    </row>
    <row r="2429" spans="1:8">
      <c r="A2429" s="505">
        <v>2428</v>
      </c>
      <c r="B2429" s="956"/>
      <c r="C2429" s="956"/>
      <c r="D2429" s="958"/>
      <c r="E2429" s="957"/>
      <c r="F2429" s="510">
        <v>2412</v>
      </c>
      <c r="H2429" s="523"/>
    </row>
    <row r="2430" spans="1:8">
      <c r="A2430" s="505">
        <v>2429</v>
      </c>
      <c r="B2430" s="956"/>
      <c r="C2430" s="956"/>
      <c r="D2430" s="958"/>
      <c r="E2430" s="957"/>
      <c r="F2430" s="510">
        <v>2413</v>
      </c>
      <c r="H2430" s="523"/>
    </row>
    <row r="2431" spans="1:8">
      <c r="A2431" s="505">
        <v>2430</v>
      </c>
      <c r="B2431" s="956"/>
      <c r="C2431" s="956"/>
      <c r="D2431" s="958"/>
      <c r="E2431" s="957"/>
      <c r="F2431" s="510">
        <v>2414</v>
      </c>
      <c r="H2431" s="523"/>
    </row>
    <row r="2432" spans="1:8">
      <c r="A2432" s="505">
        <v>2431</v>
      </c>
      <c r="B2432" s="956"/>
      <c r="C2432" s="956"/>
      <c r="D2432" s="958"/>
      <c r="E2432" s="957"/>
      <c r="F2432" s="510">
        <v>2415</v>
      </c>
      <c r="H2432" s="523"/>
    </row>
    <row r="2433" spans="1:8">
      <c r="A2433" s="505">
        <v>2432</v>
      </c>
      <c r="B2433" s="956"/>
      <c r="C2433" s="956"/>
      <c r="D2433" s="958"/>
      <c r="E2433" s="957"/>
      <c r="F2433" s="510">
        <v>2416</v>
      </c>
      <c r="H2433" s="523"/>
    </row>
    <row r="2434" spans="1:8">
      <c r="A2434" s="505">
        <v>2433</v>
      </c>
      <c r="B2434" s="956"/>
      <c r="C2434" s="956"/>
      <c r="D2434" s="958"/>
      <c r="E2434" s="957"/>
      <c r="F2434" s="510">
        <v>2417</v>
      </c>
      <c r="G2434" s="518"/>
      <c r="H2434" s="516"/>
    </row>
    <row r="2435" spans="1:8">
      <c r="A2435" s="505">
        <v>2434</v>
      </c>
      <c r="B2435" s="956"/>
      <c r="C2435" s="956"/>
      <c r="D2435" s="958"/>
      <c r="E2435" s="957"/>
      <c r="F2435" s="510">
        <v>2418</v>
      </c>
      <c r="G2435" s="518"/>
      <c r="H2435" s="516"/>
    </row>
    <row r="2436" spans="1:8">
      <c r="A2436" s="505">
        <v>2435</v>
      </c>
      <c r="B2436" s="956"/>
      <c r="C2436" s="956"/>
      <c r="D2436" s="958"/>
      <c r="E2436" s="957"/>
      <c r="F2436" s="510">
        <v>2419</v>
      </c>
      <c r="H2436" s="523"/>
    </row>
    <row r="2437" spans="1:8">
      <c r="A2437" s="505">
        <v>2436</v>
      </c>
      <c r="B2437" s="956"/>
      <c r="C2437" s="956"/>
      <c r="D2437" s="958"/>
      <c r="E2437" s="957"/>
      <c r="F2437" s="510">
        <v>2420</v>
      </c>
      <c r="H2437" s="523"/>
    </row>
    <row r="2438" spans="1:8">
      <c r="A2438" s="505">
        <v>2437</v>
      </c>
      <c r="B2438" s="956"/>
      <c r="C2438" s="956"/>
      <c r="D2438" s="958"/>
      <c r="E2438" s="957"/>
      <c r="F2438" s="510">
        <v>2421</v>
      </c>
      <c r="H2438" s="523"/>
    </row>
    <row r="2439" spans="1:8">
      <c r="A2439" s="505">
        <v>2438</v>
      </c>
      <c r="B2439" s="956"/>
      <c r="C2439" s="956"/>
      <c r="D2439" s="958"/>
      <c r="E2439" s="957"/>
      <c r="F2439" s="510">
        <v>2422</v>
      </c>
      <c r="H2439" s="523"/>
    </row>
    <row r="2440" spans="1:8">
      <c r="A2440" s="505">
        <v>2439</v>
      </c>
      <c r="B2440" s="956"/>
      <c r="C2440" s="956"/>
      <c r="D2440" s="958"/>
      <c r="E2440" s="957"/>
      <c r="F2440" s="510">
        <v>2423</v>
      </c>
      <c r="H2440" s="523"/>
    </row>
    <row r="2441" spans="1:8">
      <c r="A2441" s="505">
        <v>2440</v>
      </c>
      <c r="B2441" s="956"/>
      <c r="C2441" s="956"/>
      <c r="D2441" s="958"/>
      <c r="E2441" s="957"/>
      <c r="F2441" s="510">
        <v>2424</v>
      </c>
      <c r="H2441" s="523"/>
    </row>
    <row r="2442" spans="1:8">
      <c r="A2442" s="505">
        <v>2441</v>
      </c>
      <c r="B2442" s="956"/>
      <c r="C2442" s="956"/>
      <c r="D2442" s="958"/>
      <c r="E2442" s="957"/>
      <c r="F2442" s="510">
        <v>2425</v>
      </c>
      <c r="H2442" s="523"/>
    </row>
    <row r="2443" spans="1:8">
      <c r="A2443" s="505">
        <v>2442</v>
      </c>
      <c r="B2443" s="956"/>
      <c r="C2443" s="956"/>
      <c r="D2443" s="958"/>
      <c r="E2443" s="957"/>
      <c r="F2443" s="510">
        <v>2426</v>
      </c>
      <c r="H2443" s="523"/>
    </row>
    <row r="2444" spans="1:8">
      <c r="A2444" s="505">
        <v>2443</v>
      </c>
      <c r="B2444" s="956"/>
      <c r="C2444" s="956"/>
      <c r="D2444" s="958"/>
      <c r="E2444" s="957"/>
      <c r="F2444" s="510">
        <v>2427</v>
      </c>
      <c r="H2444" s="523"/>
    </row>
    <row r="2445" spans="1:8">
      <c r="A2445" s="505">
        <v>2444</v>
      </c>
      <c r="B2445" s="956"/>
      <c r="C2445" s="956"/>
      <c r="D2445" s="958"/>
      <c r="E2445" s="957"/>
      <c r="F2445" s="510">
        <v>2428</v>
      </c>
      <c r="H2445" s="523"/>
    </row>
    <row r="2446" spans="1:8">
      <c r="A2446" s="505">
        <v>2445</v>
      </c>
      <c r="B2446" s="956"/>
      <c r="C2446" s="956"/>
      <c r="D2446" s="958"/>
      <c r="E2446" s="957"/>
      <c r="F2446" s="510">
        <v>2429</v>
      </c>
      <c r="H2446" s="523"/>
    </row>
    <row r="2447" spans="1:8">
      <c r="A2447" s="505">
        <v>2446</v>
      </c>
      <c r="B2447" s="956"/>
      <c r="C2447" s="956"/>
      <c r="D2447" s="958"/>
      <c r="E2447" s="957"/>
      <c r="F2447" s="510">
        <v>2430</v>
      </c>
      <c r="H2447" s="523"/>
    </row>
    <row r="2448" spans="1:8">
      <c r="A2448" s="505">
        <v>2447</v>
      </c>
      <c r="B2448" s="956"/>
      <c r="C2448" s="956"/>
      <c r="D2448" s="958"/>
      <c r="E2448" s="957"/>
      <c r="F2448" s="510">
        <v>2431</v>
      </c>
      <c r="H2448" s="523"/>
    </row>
    <row r="2449" spans="1:8">
      <c r="A2449" s="505">
        <v>2448</v>
      </c>
      <c r="B2449" s="956"/>
      <c r="C2449" s="956"/>
      <c r="D2449" s="958"/>
      <c r="E2449" s="957"/>
      <c r="F2449" s="517">
        <v>2432</v>
      </c>
      <c r="H2449" s="523"/>
    </row>
    <row r="2450" spans="1:8">
      <c r="A2450" s="505">
        <v>2449</v>
      </c>
      <c r="B2450" s="956"/>
      <c r="C2450" s="956"/>
      <c r="D2450" s="958"/>
      <c r="E2450" s="957"/>
      <c r="F2450" s="517">
        <v>2433</v>
      </c>
      <c r="H2450" s="523"/>
    </row>
    <row r="2451" spans="1:8">
      <c r="A2451" s="505">
        <v>2450</v>
      </c>
      <c r="B2451" s="956"/>
      <c r="C2451" s="956"/>
      <c r="D2451" s="958"/>
      <c r="E2451" s="957"/>
      <c r="F2451" s="510">
        <v>2434</v>
      </c>
      <c r="H2451" s="523"/>
    </row>
    <row r="2452" spans="1:8">
      <c r="A2452" s="505">
        <v>2451</v>
      </c>
      <c r="B2452" s="956"/>
      <c r="C2452" s="956"/>
      <c r="D2452" s="958"/>
      <c r="E2452" s="957"/>
      <c r="F2452" s="510">
        <v>2435</v>
      </c>
      <c r="H2452" s="523"/>
    </row>
    <row r="2453" spans="1:8">
      <c r="A2453" s="505">
        <v>2452</v>
      </c>
      <c r="B2453" s="956"/>
      <c r="C2453" s="956"/>
      <c r="D2453" s="958"/>
      <c r="E2453" s="957"/>
      <c r="F2453" s="510">
        <v>2436</v>
      </c>
      <c r="H2453" s="523"/>
    </row>
    <row r="2454" spans="1:8">
      <c r="A2454" s="505">
        <v>2453</v>
      </c>
      <c r="B2454" s="956"/>
      <c r="C2454" s="956"/>
      <c r="D2454" s="958"/>
      <c r="E2454" s="957"/>
      <c r="F2454" s="510">
        <v>2437</v>
      </c>
      <c r="H2454" s="523"/>
    </row>
    <row r="2455" spans="1:8">
      <c r="A2455" s="505">
        <v>2454</v>
      </c>
      <c r="B2455" s="956"/>
      <c r="C2455" s="956"/>
      <c r="D2455" s="958"/>
      <c r="E2455" s="957"/>
      <c r="F2455" s="510">
        <v>2438</v>
      </c>
      <c r="H2455" s="523"/>
    </row>
    <row r="2456" spans="1:8">
      <c r="A2456" s="505">
        <v>2455</v>
      </c>
      <c r="B2456" s="956"/>
      <c r="C2456" s="956"/>
      <c r="D2456" s="958"/>
      <c r="E2456" s="957"/>
      <c r="F2456" s="510">
        <v>2439</v>
      </c>
      <c r="H2456" s="523"/>
    </row>
    <row r="2457" spans="1:8">
      <c r="A2457" s="505">
        <v>2456</v>
      </c>
      <c r="B2457" s="956"/>
      <c r="C2457" s="956"/>
      <c r="D2457" s="958"/>
      <c r="E2457" s="957"/>
      <c r="F2457" s="510">
        <v>2440</v>
      </c>
      <c r="H2457" s="523"/>
    </row>
    <row r="2458" spans="1:8">
      <c r="A2458" s="505">
        <v>2457</v>
      </c>
      <c r="B2458" s="956"/>
      <c r="C2458" s="956"/>
      <c r="D2458" s="958"/>
      <c r="E2458" s="957"/>
      <c r="F2458" s="510">
        <v>2441</v>
      </c>
      <c r="H2458" s="523"/>
    </row>
    <row r="2459" spans="1:8">
      <c r="A2459" s="505">
        <v>2458</v>
      </c>
      <c r="B2459" s="956"/>
      <c r="C2459" s="956"/>
      <c r="D2459" s="958"/>
      <c r="E2459" s="957"/>
      <c r="F2459" s="510">
        <v>2442</v>
      </c>
      <c r="H2459" s="523"/>
    </row>
    <row r="2460" spans="1:8">
      <c r="A2460" s="505">
        <v>2459</v>
      </c>
      <c r="B2460" s="956"/>
      <c r="C2460" s="956"/>
      <c r="D2460" s="958"/>
      <c r="E2460" s="957"/>
      <c r="F2460" s="510">
        <v>2443</v>
      </c>
      <c r="H2460" s="523"/>
    </row>
    <row r="2461" spans="1:8">
      <c r="A2461" s="505">
        <v>2460</v>
      </c>
      <c r="B2461" s="956"/>
      <c r="C2461" s="956"/>
      <c r="D2461" s="958"/>
      <c r="E2461" s="957"/>
      <c r="F2461" s="510">
        <v>2444</v>
      </c>
      <c r="H2461" s="523"/>
    </row>
    <row r="2462" spans="1:8">
      <c r="A2462" s="505">
        <v>2461</v>
      </c>
      <c r="B2462" s="956"/>
      <c r="C2462" s="956"/>
      <c r="D2462" s="958"/>
      <c r="E2462" s="957"/>
      <c r="F2462" s="510">
        <v>2445</v>
      </c>
      <c r="H2462" s="523"/>
    </row>
    <row r="2463" spans="1:8">
      <c r="A2463" s="505">
        <v>2462</v>
      </c>
      <c r="B2463" s="956"/>
      <c r="C2463" s="956"/>
      <c r="D2463" s="958"/>
      <c r="E2463" s="957"/>
      <c r="F2463" s="510">
        <v>2446</v>
      </c>
      <c r="H2463" s="523"/>
    </row>
    <row r="2464" spans="1:8">
      <c r="A2464" s="505">
        <v>2463</v>
      </c>
      <c r="B2464" s="956"/>
      <c r="C2464" s="956"/>
      <c r="D2464" s="958"/>
      <c r="E2464" s="957"/>
      <c r="F2464" s="510">
        <v>2447</v>
      </c>
      <c r="H2464" s="523"/>
    </row>
    <row r="2465" spans="1:8">
      <c r="A2465" s="505">
        <v>2464</v>
      </c>
      <c r="B2465" s="956"/>
      <c r="C2465" s="956"/>
      <c r="D2465" s="958"/>
      <c r="E2465" s="957"/>
      <c r="F2465" s="510">
        <v>2448</v>
      </c>
      <c r="H2465" s="523"/>
    </row>
    <row r="2466" spans="1:8">
      <c r="A2466" s="505">
        <v>2465</v>
      </c>
      <c r="B2466" s="956"/>
      <c r="C2466" s="956"/>
      <c r="D2466" s="958"/>
      <c r="E2466" s="957"/>
      <c r="F2466" s="510">
        <v>2449</v>
      </c>
      <c r="H2466" s="523"/>
    </row>
    <row r="2467" spans="1:8">
      <c r="A2467" s="505">
        <v>2466</v>
      </c>
      <c r="B2467" s="956"/>
      <c r="C2467" s="956"/>
      <c r="D2467" s="958"/>
      <c r="E2467" s="957"/>
      <c r="F2467" s="510">
        <v>2450</v>
      </c>
      <c r="H2467" s="523"/>
    </row>
    <row r="2468" spans="1:8">
      <c r="A2468" s="505">
        <v>2467</v>
      </c>
      <c r="B2468" s="956"/>
      <c r="C2468" s="956"/>
      <c r="D2468" s="958"/>
      <c r="E2468" s="957"/>
      <c r="F2468" s="510">
        <v>2451</v>
      </c>
      <c r="H2468" s="523"/>
    </row>
    <row r="2469" spans="1:8">
      <c r="A2469" s="505">
        <v>2468</v>
      </c>
      <c r="B2469" s="956"/>
      <c r="C2469" s="956"/>
      <c r="D2469" s="958"/>
      <c r="E2469" s="957"/>
      <c r="F2469" s="510">
        <v>2452</v>
      </c>
      <c r="H2469" s="523"/>
    </row>
    <row r="2470" spans="1:8">
      <c r="A2470" s="505">
        <v>2469</v>
      </c>
      <c r="B2470" s="956"/>
      <c r="C2470" s="956"/>
      <c r="D2470" s="958"/>
      <c r="E2470" s="957"/>
      <c r="F2470" s="510">
        <v>2453</v>
      </c>
      <c r="H2470" s="523"/>
    </row>
    <row r="2471" spans="1:8">
      <c r="A2471" s="505">
        <v>2470</v>
      </c>
      <c r="B2471" s="956"/>
      <c r="C2471" s="956"/>
      <c r="D2471" s="958"/>
      <c r="E2471" s="957"/>
      <c r="F2471" s="510">
        <v>2454</v>
      </c>
      <c r="H2471" s="523"/>
    </row>
    <row r="2472" spans="1:8">
      <c r="A2472" s="505">
        <v>2471</v>
      </c>
      <c r="B2472" s="956"/>
      <c r="C2472" s="956"/>
      <c r="D2472" s="958"/>
      <c r="E2472" s="957"/>
      <c r="F2472" s="510">
        <v>2455</v>
      </c>
      <c r="H2472" s="523"/>
    </row>
    <row r="2473" spans="1:8">
      <c r="A2473" s="505">
        <v>2472</v>
      </c>
      <c r="B2473" s="956"/>
      <c r="C2473" s="956"/>
      <c r="D2473" s="958"/>
      <c r="E2473" s="957"/>
      <c r="F2473" s="510">
        <v>2456</v>
      </c>
      <c r="H2473" s="523"/>
    </row>
    <row r="2474" spans="1:8">
      <c r="A2474" s="505">
        <v>2473</v>
      </c>
      <c r="B2474" s="956"/>
      <c r="C2474" s="956"/>
      <c r="D2474" s="958"/>
      <c r="E2474" s="957"/>
      <c r="F2474" s="510">
        <v>2457</v>
      </c>
      <c r="H2474" s="523"/>
    </row>
    <row r="2475" spans="1:8">
      <c r="A2475" s="505">
        <v>2474</v>
      </c>
      <c r="B2475" s="956"/>
      <c r="C2475" s="956"/>
      <c r="D2475" s="958"/>
      <c r="E2475" s="957"/>
      <c r="F2475" s="510">
        <v>2458</v>
      </c>
      <c r="H2475" s="523"/>
    </row>
    <row r="2476" spans="1:8">
      <c r="A2476" s="505">
        <v>2475</v>
      </c>
      <c r="B2476" s="956"/>
      <c r="C2476" s="956"/>
      <c r="D2476" s="958"/>
      <c r="E2476" s="957"/>
      <c r="F2476" s="510">
        <v>2459</v>
      </c>
      <c r="H2476" s="523"/>
    </row>
    <row r="2477" spans="1:8">
      <c r="A2477" s="505">
        <v>2476</v>
      </c>
      <c r="B2477" s="956"/>
      <c r="C2477" s="956"/>
      <c r="D2477" s="958"/>
      <c r="E2477" s="957"/>
      <c r="F2477" s="510">
        <v>2460</v>
      </c>
      <c r="H2477" s="523"/>
    </row>
    <row r="2478" spans="1:8">
      <c r="A2478" s="505">
        <v>2477</v>
      </c>
      <c r="B2478" s="956"/>
      <c r="C2478" s="956"/>
      <c r="D2478" s="958"/>
      <c r="E2478" s="957"/>
      <c r="F2478" s="510">
        <v>2461</v>
      </c>
      <c r="H2478" s="523"/>
    </row>
    <row r="2479" spans="1:8">
      <c r="A2479" s="505">
        <v>2478</v>
      </c>
      <c r="B2479" s="956"/>
      <c r="C2479" s="956"/>
      <c r="D2479" s="958"/>
      <c r="E2479" s="957"/>
      <c r="F2479" s="510">
        <v>2462</v>
      </c>
      <c r="H2479" s="523"/>
    </row>
    <row r="2480" spans="1:8">
      <c r="A2480" s="505">
        <v>2479</v>
      </c>
      <c r="B2480" s="956"/>
      <c r="C2480" s="956"/>
      <c r="D2480" s="958"/>
      <c r="E2480" s="957"/>
      <c r="F2480" s="510">
        <v>2463</v>
      </c>
      <c r="H2480" s="523"/>
    </row>
    <row r="2481" spans="1:8">
      <c r="A2481" s="505">
        <v>2480</v>
      </c>
      <c r="B2481" s="956"/>
      <c r="C2481" s="956"/>
      <c r="D2481" s="958"/>
      <c r="E2481" s="957"/>
      <c r="F2481" s="510">
        <v>2464</v>
      </c>
      <c r="H2481" s="523"/>
    </row>
    <row r="2482" spans="1:8">
      <c r="A2482" s="505">
        <v>2481</v>
      </c>
      <c r="B2482" s="956"/>
      <c r="C2482" s="956"/>
      <c r="D2482" s="958"/>
      <c r="E2482" s="957"/>
      <c r="F2482" s="510">
        <v>2465</v>
      </c>
      <c r="H2482" s="523"/>
    </row>
    <row r="2483" spans="1:8">
      <c r="A2483" s="505">
        <v>2482</v>
      </c>
      <c r="B2483" s="956"/>
      <c r="C2483" s="956"/>
      <c r="D2483" s="958"/>
      <c r="E2483" s="957"/>
      <c r="F2483" s="510">
        <v>2466</v>
      </c>
      <c r="H2483" s="523"/>
    </row>
    <row r="2484" spans="1:8">
      <c r="A2484" s="505">
        <v>2483</v>
      </c>
      <c r="B2484" s="956"/>
      <c r="C2484" s="956"/>
      <c r="D2484" s="958"/>
      <c r="E2484" s="957"/>
      <c r="F2484" s="510">
        <v>2467</v>
      </c>
      <c r="H2484" s="523"/>
    </row>
    <row r="2485" spans="1:8">
      <c r="A2485" s="505">
        <v>2484</v>
      </c>
      <c r="B2485" s="956"/>
      <c r="C2485" s="956"/>
      <c r="D2485" s="958"/>
      <c r="E2485" s="957"/>
      <c r="F2485" s="510">
        <v>2468</v>
      </c>
      <c r="H2485" s="523"/>
    </row>
    <row r="2486" spans="1:8">
      <c r="A2486" s="505">
        <v>2485</v>
      </c>
      <c r="B2486" s="956"/>
      <c r="C2486" s="956"/>
      <c r="D2486" s="958"/>
      <c r="E2486" s="957"/>
      <c r="F2486" s="510">
        <v>2469</v>
      </c>
      <c r="H2486" s="523"/>
    </row>
    <row r="2487" spans="1:8">
      <c r="A2487" s="505">
        <v>2486</v>
      </c>
      <c r="B2487" s="956"/>
      <c r="C2487" s="956"/>
      <c r="D2487" s="958"/>
      <c r="E2487" s="957"/>
      <c r="F2487" s="510">
        <v>2470</v>
      </c>
      <c r="H2487" s="523"/>
    </row>
    <row r="2488" spans="1:8">
      <c r="A2488" s="505">
        <v>2487</v>
      </c>
      <c r="B2488" s="956"/>
      <c r="C2488" s="956"/>
      <c r="D2488" s="958"/>
      <c r="E2488" s="957"/>
      <c r="F2488" s="510">
        <v>2471</v>
      </c>
      <c r="G2488" s="518"/>
      <c r="H2488" s="516"/>
    </row>
    <row r="2489" spans="1:8">
      <c r="A2489" s="505">
        <v>2488</v>
      </c>
      <c r="B2489" s="956"/>
      <c r="C2489" s="956"/>
      <c r="D2489" s="958"/>
      <c r="E2489" s="957"/>
      <c r="F2489" s="510">
        <v>2472</v>
      </c>
      <c r="G2489" s="518"/>
      <c r="H2489" s="516"/>
    </row>
    <row r="2490" spans="1:8">
      <c r="A2490" s="505">
        <v>2489</v>
      </c>
      <c r="B2490" s="956"/>
      <c r="C2490" s="956"/>
      <c r="D2490" s="958"/>
      <c r="E2490" s="957"/>
      <c r="F2490" s="510">
        <v>2473</v>
      </c>
      <c r="H2490" s="523"/>
    </row>
    <row r="2491" spans="1:8">
      <c r="A2491" s="505">
        <v>2490</v>
      </c>
      <c r="B2491" s="956"/>
      <c r="C2491" s="956"/>
      <c r="D2491" s="958"/>
      <c r="E2491" s="957"/>
      <c r="F2491" s="510">
        <v>2474</v>
      </c>
      <c r="H2491" s="523"/>
    </row>
    <row r="2492" spans="1:8">
      <c r="A2492" s="505">
        <v>2491</v>
      </c>
      <c r="B2492" s="956"/>
      <c r="C2492" s="956"/>
      <c r="D2492" s="958"/>
      <c r="E2492" s="957"/>
      <c r="F2492" s="510">
        <v>2475</v>
      </c>
      <c r="H2492" s="523"/>
    </row>
    <row r="2493" spans="1:8">
      <c r="A2493" s="505">
        <v>2492</v>
      </c>
      <c r="B2493" s="956"/>
      <c r="C2493" s="956"/>
      <c r="D2493" s="958"/>
      <c r="E2493" s="957"/>
      <c r="F2493" s="510">
        <v>2476</v>
      </c>
      <c r="H2493" s="523"/>
    </row>
    <row r="2494" spans="1:8">
      <c r="A2494" s="505">
        <v>2493</v>
      </c>
      <c r="B2494" s="956"/>
      <c r="C2494" s="956"/>
      <c r="D2494" s="958"/>
      <c r="E2494" s="957"/>
      <c r="F2494" s="510">
        <v>2477</v>
      </c>
      <c r="H2494" s="523"/>
    </row>
    <row r="2495" spans="1:8">
      <c r="A2495" s="505">
        <v>2494</v>
      </c>
      <c r="B2495" s="956"/>
      <c r="C2495" s="956"/>
      <c r="D2495" s="958"/>
      <c r="E2495" s="957"/>
      <c r="F2495" s="510">
        <v>2478</v>
      </c>
      <c r="H2495" s="523"/>
    </row>
    <row r="2496" spans="1:8">
      <c r="A2496" s="505">
        <v>2495</v>
      </c>
      <c r="B2496" s="956"/>
      <c r="C2496" s="956"/>
      <c r="D2496" s="958"/>
      <c r="E2496" s="957"/>
      <c r="F2496" s="510">
        <v>2479</v>
      </c>
      <c r="H2496" s="523"/>
    </row>
    <row r="2497" spans="1:8">
      <c r="A2497" s="505">
        <v>2496</v>
      </c>
      <c r="B2497" s="956"/>
      <c r="C2497" s="956"/>
      <c r="D2497" s="958"/>
      <c r="E2497" s="957"/>
      <c r="F2497" s="510">
        <v>2480</v>
      </c>
      <c r="H2497" s="523"/>
    </row>
    <row r="2498" spans="1:8">
      <c r="A2498" s="505">
        <v>2497</v>
      </c>
      <c r="B2498" s="956"/>
      <c r="C2498" s="956"/>
      <c r="D2498" s="958"/>
      <c r="E2498" s="957"/>
      <c r="F2498" s="510">
        <v>2481</v>
      </c>
      <c r="H2498" s="523"/>
    </row>
    <row r="2499" spans="1:8">
      <c r="A2499" s="505">
        <v>2498</v>
      </c>
      <c r="B2499" s="956"/>
      <c r="C2499" s="956"/>
      <c r="D2499" s="958"/>
      <c r="E2499" s="957"/>
      <c r="F2499" s="510">
        <v>2482</v>
      </c>
      <c r="H2499" s="523"/>
    </row>
    <row r="2500" spans="1:8">
      <c r="A2500" s="505">
        <v>2499</v>
      </c>
      <c r="B2500" s="956"/>
      <c r="C2500" s="956"/>
      <c r="D2500" s="958"/>
      <c r="E2500" s="957"/>
      <c r="F2500" s="510">
        <v>2483</v>
      </c>
      <c r="H2500" s="523"/>
    </row>
    <row r="2501" spans="1:8">
      <c r="A2501" s="505">
        <v>2500</v>
      </c>
      <c r="B2501" s="956"/>
      <c r="C2501" s="956"/>
      <c r="D2501" s="958"/>
      <c r="E2501" s="957"/>
      <c r="F2501" s="510">
        <v>2484</v>
      </c>
      <c r="H2501" s="523"/>
    </row>
    <row r="2502" spans="1:8">
      <c r="A2502" s="505">
        <v>2501</v>
      </c>
      <c r="B2502" s="956"/>
      <c r="C2502" s="956"/>
      <c r="D2502" s="958"/>
      <c r="E2502" s="957"/>
      <c r="F2502" s="510">
        <v>2485</v>
      </c>
      <c r="H2502" s="523"/>
    </row>
    <row r="2503" spans="1:8">
      <c r="A2503" s="505">
        <v>2502</v>
      </c>
      <c r="B2503" s="956"/>
      <c r="C2503" s="956"/>
      <c r="D2503" s="958"/>
      <c r="E2503" s="957"/>
      <c r="F2503" s="517">
        <v>2486</v>
      </c>
      <c r="H2503" s="523"/>
    </row>
    <row r="2504" spans="1:8">
      <c r="A2504" s="505">
        <v>2503</v>
      </c>
      <c r="B2504" s="956"/>
      <c r="C2504" s="956"/>
      <c r="D2504" s="958"/>
      <c r="E2504" s="957"/>
      <c r="F2504" s="517">
        <v>2487</v>
      </c>
      <c r="H2504" s="523"/>
    </row>
    <row r="2505" spans="1:8">
      <c r="A2505" s="505">
        <v>2504</v>
      </c>
      <c r="B2505" s="956"/>
      <c r="C2505" s="956"/>
      <c r="D2505" s="958"/>
      <c r="E2505" s="957"/>
      <c r="F2505" s="510">
        <v>2488</v>
      </c>
      <c r="H2505" s="523"/>
    </row>
    <row r="2506" spans="1:8">
      <c r="A2506" s="505">
        <v>2505</v>
      </c>
      <c r="B2506" s="956"/>
      <c r="C2506" s="956"/>
      <c r="D2506" s="958"/>
      <c r="E2506" s="957"/>
      <c r="F2506" s="510">
        <v>2489</v>
      </c>
      <c r="H2506" s="523"/>
    </row>
    <row r="2507" spans="1:8">
      <c r="A2507" s="505">
        <v>2506</v>
      </c>
      <c r="B2507" s="956"/>
      <c r="C2507" s="956"/>
      <c r="D2507" s="958"/>
      <c r="E2507" s="957"/>
      <c r="F2507" s="510">
        <v>2490</v>
      </c>
      <c r="H2507" s="523"/>
    </row>
    <row r="2508" spans="1:8">
      <c r="A2508" s="505">
        <v>2507</v>
      </c>
      <c r="B2508" s="956"/>
      <c r="C2508" s="956"/>
      <c r="D2508" s="958"/>
      <c r="E2508" s="957"/>
      <c r="F2508" s="510">
        <v>2491</v>
      </c>
      <c r="H2508" s="523"/>
    </row>
    <row r="2509" spans="1:8">
      <c r="A2509" s="505">
        <v>2508</v>
      </c>
      <c r="B2509" s="956"/>
      <c r="C2509" s="956"/>
      <c r="D2509" s="958"/>
      <c r="E2509" s="957"/>
      <c r="F2509" s="510">
        <v>2492</v>
      </c>
      <c r="H2509" s="523"/>
    </row>
    <row r="2510" spans="1:8">
      <c r="A2510" s="505">
        <v>2509</v>
      </c>
      <c r="B2510" s="956"/>
      <c r="C2510" s="956"/>
      <c r="D2510" s="958"/>
      <c r="E2510" s="957"/>
      <c r="F2510" s="510">
        <v>2493</v>
      </c>
      <c r="H2510" s="523"/>
    </row>
    <row r="2511" spans="1:8">
      <c r="A2511" s="505">
        <v>2510</v>
      </c>
      <c r="B2511" s="956"/>
      <c r="C2511" s="956"/>
      <c r="D2511" s="958"/>
      <c r="E2511" s="957"/>
      <c r="F2511" s="510">
        <v>2494</v>
      </c>
      <c r="H2511" s="523"/>
    </row>
    <row r="2512" spans="1:8">
      <c r="A2512" s="505">
        <v>2511</v>
      </c>
      <c r="B2512" s="956"/>
      <c r="C2512" s="956"/>
      <c r="D2512" s="958"/>
      <c r="E2512" s="957"/>
      <c r="F2512" s="510">
        <v>2495</v>
      </c>
      <c r="H2512" s="523"/>
    </row>
    <row r="2513" spans="1:8">
      <c r="A2513" s="505">
        <v>2512</v>
      </c>
      <c r="B2513" s="956"/>
      <c r="C2513" s="956"/>
      <c r="D2513" s="958"/>
      <c r="E2513" s="957"/>
      <c r="F2513" s="510">
        <v>2496</v>
      </c>
      <c r="H2513" s="523"/>
    </row>
    <row r="2514" spans="1:8">
      <c r="A2514" s="505">
        <v>2513</v>
      </c>
      <c r="B2514" s="956"/>
      <c r="C2514" s="956"/>
      <c r="D2514" s="958"/>
      <c r="E2514" s="957"/>
      <c r="F2514" s="510">
        <v>2497</v>
      </c>
      <c r="H2514" s="523"/>
    </row>
    <row r="2515" spans="1:8">
      <c r="A2515" s="505">
        <v>2514</v>
      </c>
      <c r="B2515" s="956"/>
      <c r="C2515" s="956"/>
      <c r="D2515" s="958"/>
      <c r="E2515" s="957"/>
      <c r="F2515" s="510">
        <v>2498</v>
      </c>
      <c r="H2515" s="523"/>
    </row>
    <row r="2516" spans="1:8">
      <c r="A2516" s="505">
        <v>2515</v>
      </c>
      <c r="B2516" s="956"/>
      <c r="C2516" s="956"/>
      <c r="D2516" s="958"/>
      <c r="E2516" s="957"/>
      <c r="F2516" s="510">
        <v>2499</v>
      </c>
      <c r="H2516" s="523"/>
    </row>
    <row r="2517" spans="1:8">
      <c r="A2517" s="505">
        <v>2516</v>
      </c>
      <c r="B2517" s="956"/>
      <c r="C2517" s="956"/>
      <c r="D2517" s="958"/>
      <c r="E2517" s="957"/>
      <c r="F2517" s="510">
        <v>2500</v>
      </c>
      <c r="H2517" s="523"/>
    </row>
    <row r="2518" spans="1:8">
      <c r="A2518" s="505">
        <v>2517</v>
      </c>
      <c r="B2518" s="956"/>
      <c r="C2518" s="956"/>
      <c r="D2518" s="958"/>
      <c r="E2518" s="957"/>
      <c r="F2518" s="510">
        <v>2501</v>
      </c>
      <c r="H2518" s="523"/>
    </row>
    <row r="2519" spans="1:8">
      <c r="A2519" s="505">
        <v>2518</v>
      </c>
      <c r="B2519" s="956"/>
      <c r="C2519" s="956"/>
      <c r="D2519" s="958"/>
      <c r="E2519" s="957"/>
      <c r="F2519" s="510">
        <v>2502</v>
      </c>
      <c r="H2519" s="523"/>
    </row>
    <row r="2520" spans="1:8">
      <c r="A2520" s="505">
        <v>2519</v>
      </c>
      <c r="B2520" s="956"/>
      <c r="C2520" s="956"/>
      <c r="D2520" s="958"/>
      <c r="E2520" s="957"/>
      <c r="F2520" s="510">
        <v>2503</v>
      </c>
      <c r="H2520" s="523"/>
    </row>
    <row r="2521" spans="1:8">
      <c r="A2521" s="505">
        <v>2520</v>
      </c>
      <c r="B2521" s="956"/>
      <c r="C2521" s="956"/>
      <c r="D2521" s="958"/>
      <c r="E2521" s="957"/>
      <c r="F2521" s="510">
        <v>2504</v>
      </c>
      <c r="H2521" s="523"/>
    </row>
    <row r="2522" spans="1:8">
      <c r="A2522" s="505">
        <v>2521</v>
      </c>
      <c r="B2522" s="956"/>
      <c r="C2522" s="956"/>
      <c r="D2522" s="958"/>
      <c r="E2522" s="957"/>
      <c r="F2522" s="510">
        <v>2505</v>
      </c>
      <c r="H2522" s="523"/>
    </row>
    <row r="2523" spans="1:8">
      <c r="A2523" s="505">
        <v>2522</v>
      </c>
      <c r="B2523" s="956"/>
      <c r="C2523" s="956"/>
      <c r="D2523" s="958"/>
      <c r="E2523" s="957"/>
      <c r="F2523" s="510">
        <v>2506</v>
      </c>
      <c r="H2523" s="523"/>
    </row>
    <row r="2524" spans="1:8">
      <c r="A2524" s="505">
        <v>2523</v>
      </c>
      <c r="B2524" s="956"/>
      <c r="C2524" s="956"/>
      <c r="D2524" s="958"/>
      <c r="E2524" s="957"/>
      <c r="F2524" s="510">
        <v>2507</v>
      </c>
      <c r="H2524" s="523"/>
    </row>
    <row r="2525" spans="1:8">
      <c r="A2525" s="505">
        <v>2524</v>
      </c>
      <c r="B2525" s="956"/>
      <c r="C2525" s="956"/>
      <c r="D2525" s="958"/>
      <c r="E2525" s="957"/>
      <c r="F2525" s="510">
        <v>2508</v>
      </c>
      <c r="H2525" s="523"/>
    </row>
    <row r="2526" spans="1:8">
      <c r="A2526" s="505">
        <v>2525</v>
      </c>
      <c r="B2526" s="956"/>
      <c r="C2526" s="956"/>
      <c r="D2526" s="958"/>
      <c r="E2526" s="957"/>
      <c r="F2526" s="510">
        <v>2509</v>
      </c>
      <c r="H2526" s="523"/>
    </row>
    <row r="2527" spans="1:8">
      <c r="A2527" s="505">
        <v>2526</v>
      </c>
      <c r="B2527" s="956"/>
      <c r="C2527" s="956"/>
      <c r="D2527" s="958"/>
      <c r="E2527" s="957"/>
      <c r="F2527" s="510">
        <v>2510</v>
      </c>
      <c r="H2527" s="523"/>
    </row>
    <row r="2528" spans="1:8">
      <c r="A2528" s="505">
        <v>2527</v>
      </c>
      <c r="B2528" s="956"/>
      <c r="C2528" s="956"/>
      <c r="D2528" s="958"/>
      <c r="E2528" s="957"/>
      <c r="F2528" s="510">
        <v>2511</v>
      </c>
      <c r="H2528" s="523"/>
    </row>
    <row r="2529" spans="1:8">
      <c r="A2529" s="505">
        <v>2528</v>
      </c>
      <c r="B2529" s="956"/>
      <c r="C2529" s="956"/>
      <c r="D2529" s="958"/>
      <c r="E2529" s="957"/>
      <c r="F2529" s="510">
        <v>2512</v>
      </c>
      <c r="H2529" s="523"/>
    </row>
    <row r="2530" spans="1:8">
      <c r="A2530" s="505">
        <v>2529</v>
      </c>
      <c r="B2530" s="956"/>
      <c r="C2530" s="956"/>
      <c r="D2530" s="958"/>
      <c r="E2530" s="957"/>
      <c r="F2530" s="510">
        <v>2513</v>
      </c>
      <c r="H2530" s="523"/>
    </row>
    <row r="2531" spans="1:8">
      <c r="A2531" s="505">
        <v>2530</v>
      </c>
      <c r="B2531" s="956"/>
      <c r="C2531" s="956"/>
      <c r="D2531" s="958"/>
      <c r="E2531" s="957"/>
      <c r="F2531" s="510">
        <v>2514</v>
      </c>
      <c r="H2531" s="523"/>
    </row>
    <row r="2532" spans="1:8">
      <c r="A2532" s="505">
        <v>2531</v>
      </c>
      <c r="B2532" s="956"/>
      <c r="C2532" s="956"/>
      <c r="D2532" s="958"/>
      <c r="E2532" s="957"/>
      <c r="F2532" s="510">
        <v>2515</v>
      </c>
      <c r="H2532" s="523"/>
    </row>
    <row r="2533" spans="1:8">
      <c r="A2533" s="505">
        <v>2532</v>
      </c>
      <c r="B2533" s="956"/>
      <c r="C2533" s="956"/>
      <c r="D2533" s="958"/>
      <c r="E2533" s="957"/>
      <c r="F2533" s="510">
        <v>2516</v>
      </c>
      <c r="H2533" s="523"/>
    </row>
    <row r="2534" spans="1:8">
      <c r="A2534" s="505">
        <v>2533</v>
      </c>
      <c r="B2534" s="956"/>
      <c r="C2534" s="956"/>
      <c r="D2534" s="958"/>
      <c r="E2534" s="957"/>
      <c r="F2534" s="510">
        <v>2517</v>
      </c>
      <c r="H2534" s="523"/>
    </row>
    <row r="2535" spans="1:8">
      <c r="A2535" s="505">
        <v>2534</v>
      </c>
      <c r="B2535" s="956"/>
      <c r="C2535" s="956"/>
      <c r="D2535" s="958"/>
      <c r="E2535" s="957"/>
      <c r="F2535" s="510">
        <v>2518</v>
      </c>
      <c r="H2535" s="523"/>
    </row>
    <row r="2536" spans="1:8">
      <c r="A2536" s="505">
        <v>2535</v>
      </c>
      <c r="B2536" s="956"/>
      <c r="C2536" s="956"/>
      <c r="D2536" s="958"/>
      <c r="E2536" s="957"/>
      <c r="F2536" s="510">
        <v>2519</v>
      </c>
      <c r="H2536" s="523"/>
    </row>
    <row r="2537" spans="1:8">
      <c r="A2537" s="505">
        <v>2536</v>
      </c>
      <c r="B2537" s="956"/>
      <c r="C2537" s="956"/>
      <c r="D2537" s="958"/>
      <c r="E2537" s="957"/>
      <c r="F2537" s="510">
        <v>2520</v>
      </c>
      <c r="H2537" s="523"/>
    </row>
    <row r="2538" spans="1:8">
      <c r="A2538" s="505">
        <v>2537</v>
      </c>
      <c r="B2538" s="956"/>
      <c r="C2538" s="956"/>
      <c r="D2538" s="958"/>
      <c r="E2538" s="957"/>
      <c r="F2538" s="510">
        <v>2521</v>
      </c>
      <c r="H2538" s="523"/>
    </row>
    <row r="2539" spans="1:8">
      <c r="A2539" s="505">
        <v>2538</v>
      </c>
      <c r="B2539" s="956"/>
      <c r="C2539" s="956"/>
      <c r="D2539" s="958"/>
      <c r="E2539" s="957"/>
      <c r="F2539" s="510">
        <v>2522</v>
      </c>
      <c r="H2539" s="523"/>
    </row>
    <row r="2540" spans="1:8">
      <c r="A2540" s="505">
        <v>2539</v>
      </c>
      <c r="B2540" s="956"/>
      <c r="C2540" s="956"/>
      <c r="D2540" s="958"/>
      <c r="E2540" s="957"/>
      <c r="F2540" s="510">
        <v>2523</v>
      </c>
      <c r="H2540" s="523"/>
    </row>
    <row r="2541" spans="1:8">
      <c r="A2541" s="505">
        <v>2540</v>
      </c>
      <c r="B2541" s="956"/>
      <c r="C2541" s="956"/>
      <c r="D2541" s="958"/>
      <c r="E2541" s="957"/>
      <c r="F2541" s="510">
        <v>2524</v>
      </c>
      <c r="H2541" s="523"/>
    </row>
    <row r="2542" spans="1:8">
      <c r="A2542" s="505">
        <v>2541</v>
      </c>
      <c r="B2542" s="956"/>
      <c r="C2542" s="956"/>
      <c r="D2542" s="958"/>
      <c r="E2542" s="957"/>
      <c r="F2542" s="510">
        <v>2525</v>
      </c>
      <c r="H2542" s="523"/>
    </row>
    <row r="2543" spans="1:8">
      <c r="A2543" s="505">
        <v>2542</v>
      </c>
      <c r="B2543" s="956"/>
      <c r="C2543" s="956"/>
      <c r="D2543" s="958"/>
      <c r="E2543" s="957"/>
      <c r="F2543" s="510">
        <v>2526</v>
      </c>
      <c r="H2543" s="523"/>
    </row>
    <row r="2544" spans="1:8">
      <c r="A2544" s="505">
        <v>2543</v>
      </c>
      <c r="B2544" s="956"/>
      <c r="C2544" s="960"/>
      <c r="D2544" s="961"/>
      <c r="E2544" s="957"/>
      <c r="F2544" s="510">
        <v>2527</v>
      </c>
      <c r="G2544" s="518"/>
      <c r="H2544" s="516"/>
    </row>
    <row r="2545" spans="1:8">
      <c r="A2545" s="505">
        <v>2544</v>
      </c>
      <c r="B2545" s="956"/>
      <c r="C2545" s="960"/>
      <c r="D2545" s="961"/>
      <c r="E2545" s="957"/>
      <c r="F2545" s="510">
        <v>2528</v>
      </c>
      <c r="G2545" s="518"/>
      <c r="H2545" s="516"/>
    </row>
    <row r="2546" spans="1:8">
      <c r="A2546" s="505">
        <v>2545</v>
      </c>
      <c r="B2546" s="956"/>
      <c r="C2546" s="963"/>
      <c r="D2546" s="958"/>
      <c r="E2546" s="957"/>
      <c r="F2546" s="510">
        <v>2529</v>
      </c>
      <c r="H2546" s="523"/>
    </row>
    <row r="2547" spans="1:8">
      <c r="A2547" s="505">
        <v>2546</v>
      </c>
      <c r="B2547" s="956"/>
      <c r="C2547" s="963"/>
      <c r="D2547" s="958"/>
      <c r="E2547" s="957"/>
      <c r="F2547" s="510">
        <v>2530</v>
      </c>
      <c r="H2547" s="523"/>
    </row>
    <row r="2548" spans="1:8">
      <c r="A2548" s="505">
        <v>2547</v>
      </c>
      <c r="B2548" s="956"/>
      <c r="C2548" s="963"/>
      <c r="D2548" s="958"/>
      <c r="E2548" s="957"/>
      <c r="F2548" s="510">
        <v>2531</v>
      </c>
      <c r="H2548" s="523"/>
    </row>
    <row r="2549" spans="1:8">
      <c r="A2549" s="505">
        <v>2548</v>
      </c>
      <c r="B2549" s="956"/>
      <c r="C2549" s="963"/>
      <c r="D2549" s="958"/>
      <c r="E2549" s="957"/>
      <c r="F2549" s="510">
        <v>2532</v>
      </c>
      <c r="H2549" s="523"/>
    </row>
    <row r="2550" spans="1:8">
      <c r="A2550" s="505">
        <v>2549</v>
      </c>
      <c r="B2550" s="956"/>
      <c r="C2550" s="963"/>
      <c r="D2550" s="958"/>
      <c r="E2550" s="957"/>
      <c r="F2550" s="510">
        <v>2533</v>
      </c>
      <c r="H2550" s="523"/>
    </row>
    <row r="2551" spans="1:8">
      <c r="A2551" s="505">
        <v>2550</v>
      </c>
      <c r="B2551" s="956"/>
      <c r="C2551" s="963"/>
      <c r="D2551" s="958"/>
      <c r="E2551" s="957"/>
      <c r="F2551" s="510">
        <v>2534</v>
      </c>
      <c r="H2551" s="523"/>
    </row>
    <row r="2552" spans="1:8">
      <c r="A2552" s="505">
        <v>2551</v>
      </c>
      <c r="B2552" s="956"/>
      <c r="C2552" s="963"/>
      <c r="D2552" s="958"/>
      <c r="E2552" s="957"/>
      <c r="F2552" s="510">
        <v>2535</v>
      </c>
      <c r="H2552" s="523"/>
    </row>
    <row r="2553" spans="1:8">
      <c r="A2553" s="505">
        <v>2552</v>
      </c>
      <c r="B2553" s="956"/>
      <c r="C2553" s="963"/>
      <c r="D2553" s="958"/>
      <c r="E2553" s="957"/>
      <c r="F2553" s="510">
        <v>2536</v>
      </c>
      <c r="H2553" s="523"/>
    </row>
    <row r="2554" spans="1:8">
      <c r="A2554" s="505">
        <v>2553</v>
      </c>
      <c r="B2554" s="956"/>
      <c r="C2554" s="963"/>
      <c r="D2554" s="958"/>
      <c r="E2554" s="957"/>
      <c r="F2554" s="510">
        <v>2537</v>
      </c>
      <c r="H2554" s="523"/>
    </row>
    <row r="2555" spans="1:8">
      <c r="A2555" s="505">
        <v>2554</v>
      </c>
      <c r="B2555" s="956"/>
      <c r="C2555" s="963"/>
      <c r="D2555" s="958"/>
      <c r="E2555" s="957"/>
      <c r="F2555" s="510">
        <v>2538</v>
      </c>
      <c r="H2555" s="523"/>
    </row>
    <row r="2556" spans="1:8">
      <c r="A2556" s="505">
        <v>2555</v>
      </c>
      <c r="B2556" s="956"/>
      <c r="C2556" s="963"/>
      <c r="D2556" s="958"/>
      <c r="E2556" s="957"/>
      <c r="F2556" s="510">
        <v>2539</v>
      </c>
      <c r="H2556" s="523"/>
    </row>
    <row r="2557" spans="1:8">
      <c r="A2557" s="505">
        <v>2556</v>
      </c>
      <c r="B2557" s="956"/>
      <c r="C2557" s="963"/>
      <c r="D2557" s="958"/>
      <c r="E2557" s="957"/>
      <c r="F2557" s="510">
        <v>2540</v>
      </c>
      <c r="H2557" s="523"/>
    </row>
    <row r="2558" spans="1:8">
      <c r="A2558" s="505">
        <v>2557</v>
      </c>
      <c r="B2558" s="956"/>
      <c r="C2558" s="963"/>
      <c r="D2558" s="958"/>
      <c r="E2558" s="957"/>
      <c r="F2558" s="510">
        <v>2541</v>
      </c>
      <c r="H2558" s="523"/>
    </row>
    <row r="2559" spans="1:8">
      <c r="A2559" s="505">
        <v>2558</v>
      </c>
      <c r="B2559" s="956"/>
      <c r="C2559" s="963"/>
      <c r="D2559" s="958"/>
      <c r="E2559" s="957"/>
      <c r="F2559" s="517">
        <v>2542</v>
      </c>
      <c r="H2559" s="523"/>
    </row>
    <row r="2560" spans="1:8">
      <c r="A2560" s="505">
        <v>2559</v>
      </c>
      <c r="B2560" s="956"/>
      <c r="C2560" s="963"/>
      <c r="D2560" s="958"/>
      <c r="E2560" s="957"/>
      <c r="F2560" s="517">
        <v>2543</v>
      </c>
      <c r="H2560" s="523"/>
    </row>
    <row r="2561" spans="1:8">
      <c r="A2561" s="505">
        <v>2560</v>
      </c>
      <c r="B2561" s="956"/>
      <c r="C2561" s="963"/>
      <c r="D2561" s="958"/>
      <c r="E2561" s="957"/>
      <c r="F2561" s="510">
        <v>2544</v>
      </c>
      <c r="H2561" s="523"/>
    </row>
    <row r="2562" spans="1:8">
      <c r="A2562" s="505">
        <v>2561</v>
      </c>
      <c r="B2562" s="956"/>
      <c r="C2562" s="963"/>
      <c r="D2562" s="958"/>
      <c r="E2562" s="957"/>
      <c r="F2562" s="510">
        <v>2545</v>
      </c>
      <c r="H2562" s="523"/>
    </row>
    <row r="2563" spans="1:8">
      <c r="A2563" s="505">
        <v>2562</v>
      </c>
      <c r="B2563" s="956"/>
      <c r="C2563" s="963"/>
      <c r="D2563" s="958"/>
      <c r="E2563" s="957"/>
      <c r="F2563" s="510">
        <v>2546</v>
      </c>
      <c r="H2563" s="523"/>
    </row>
    <row r="2564" spans="1:8">
      <c r="A2564" s="505">
        <v>2563</v>
      </c>
      <c r="B2564" s="956"/>
      <c r="C2564" s="963"/>
      <c r="D2564" s="958"/>
      <c r="E2564" s="957"/>
      <c r="F2564" s="510">
        <v>2547</v>
      </c>
      <c r="H2564" s="523"/>
    </row>
    <row r="2565" spans="1:8">
      <c r="A2565" s="505">
        <v>2564</v>
      </c>
      <c r="B2565" s="956"/>
      <c r="C2565" s="963"/>
      <c r="D2565" s="958"/>
      <c r="E2565" s="957"/>
      <c r="F2565" s="510">
        <v>2548</v>
      </c>
      <c r="H2565" s="523"/>
    </row>
    <row r="2566" spans="1:8">
      <c r="A2566" s="505">
        <v>2565</v>
      </c>
      <c r="B2566" s="956"/>
      <c r="C2566" s="963"/>
      <c r="D2566" s="958"/>
      <c r="E2566" s="957"/>
      <c r="F2566" s="510">
        <v>2549</v>
      </c>
      <c r="H2566" s="523"/>
    </row>
    <row r="2567" spans="1:8">
      <c r="A2567" s="505">
        <v>2566</v>
      </c>
      <c r="B2567" s="956"/>
      <c r="C2567" s="963"/>
      <c r="D2567" s="958"/>
      <c r="E2567" s="957"/>
      <c r="F2567" s="510">
        <v>2550</v>
      </c>
      <c r="H2567" s="523"/>
    </row>
    <row r="2568" spans="1:8">
      <c r="A2568" s="505">
        <v>2567</v>
      </c>
      <c r="B2568" s="956"/>
      <c r="C2568" s="963"/>
      <c r="D2568" s="958"/>
      <c r="E2568" s="957"/>
      <c r="F2568" s="510">
        <v>2551</v>
      </c>
      <c r="H2568" s="523"/>
    </row>
    <row r="2569" spans="1:8">
      <c r="A2569" s="505">
        <v>2568</v>
      </c>
      <c r="B2569" s="956"/>
      <c r="C2569" s="963"/>
      <c r="D2569" s="958"/>
      <c r="E2569" s="957"/>
      <c r="F2569" s="510">
        <v>2552</v>
      </c>
      <c r="H2569" s="523"/>
    </row>
    <row r="2570" spans="1:8">
      <c r="A2570" s="505">
        <v>2569</v>
      </c>
      <c r="B2570" s="956"/>
      <c r="C2570" s="963"/>
      <c r="D2570" s="958"/>
      <c r="E2570" s="957"/>
      <c r="F2570" s="510">
        <v>2553</v>
      </c>
      <c r="H2570" s="523"/>
    </row>
    <row r="2571" spans="1:8">
      <c r="A2571" s="505">
        <v>2570</v>
      </c>
      <c r="B2571" s="956"/>
      <c r="C2571" s="963"/>
      <c r="D2571" s="958"/>
      <c r="E2571" s="957"/>
      <c r="F2571" s="510">
        <v>2554</v>
      </c>
      <c r="H2571" s="523"/>
    </row>
    <row r="2572" spans="1:8">
      <c r="A2572" s="505">
        <v>2571</v>
      </c>
      <c r="B2572" s="956"/>
      <c r="C2572" s="963"/>
      <c r="D2572" s="958"/>
      <c r="E2572" s="957"/>
      <c r="F2572" s="510">
        <v>2555</v>
      </c>
      <c r="H2572" s="523"/>
    </row>
    <row r="2573" spans="1:8">
      <c r="A2573" s="505">
        <v>2572</v>
      </c>
      <c r="B2573" s="956"/>
      <c r="C2573" s="963"/>
      <c r="D2573" s="958"/>
      <c r="E2573" s="957"/>
      <c r="F2573" s="510">
        <v>2556</v>
      </c>
      <c r="H2573" s="523"/>
    </row>
    <row r="2574" spans="1:8">
      <c r="A2574" s="505">
        <v>2573</v>
      </c>
      <c r="B2574" s="956"/>
      <c r="C2574" s="963"/>
      <c r="D2574" s="958"/>
      <c r="E2574" s="957"/>
      <c r="F2574" s="510">
        <v>2557</v>
      </c>
      <c r="H2574" s="523"/>
    </row>
    <row r="2575" spans="1:8">
      <c r="A2575" s="505">
        <v>2574</v>
      </c>
      <c r="B2575" s="956"/>
      <c r="C2575" s="963"/>
      <c r="D2575" s="958"/>
      <c r="E2575" s="957"/>
      <c r="F2575" s="510">
        <v>2558</v>
      </c>
      <c r="H2575" s="523"/>
    </row>
    <row r="2576" spans="1:8">
      <c r="A2576" s="505">
        <v>2575</v>
      </c>
      <c r="B2576" s="956"/>
      <c r="C2576" s="963"/>
      <c r="D2576" s="958"/>
      <c r="E2576" s="957"/>
      <c r="F2576" s="510">
        <v>2559</v>
      </c>
      <c r="H2576" s="523"/>
    </row>
    <row r="2577" spans="1:8">
      <c r="A2577" s="505">
        <v>2576</v>
      </c>
      <c r="B2577" s="956"/>
      <c r="C2577" s="963"/>
      <c r="D2577" s="958"/>
      <c r="E2577" s="957"/>
      <c r="F2577" s="510">
        <v>2560</v>
      </c>
      <c r="H2577" s="523"/>
    </row>
    <row r="2578" spans="1:8">
      <c r="A2578" s="505">
        <v>2577</v>
      </c>
      <c r="B2578" s="956"/>
      <c r="C2578" s="963"/>
      <c r="D2578" s="958"/>
      <c r="E2578" s="957"/>
      <c r="F2578" s="510">
        <v>2561</v>
      </c>
      <c r="H2578" s="523"/>
    </row>
    <row r="2579" spans="1:8">
      <c r="A2579" s="505">
        <v>2578</v>
      </c>
      <c r="B2579" s="956"/>
      <c r="C2579" s="963"/>
      <c r="D2579" s="958"/>
      <c r="E2579" s="957"/>
      <c r="F2579" s="510">
        <v>2562</v>
      </c>
      <c r="H2579" s="523"/>
    </row>
    <row r="2580" spans="1:8">
      <c r="A2580" s="505">
        <v>2579</v>
      </c>
      <c r="B2580" s="956"/>
      <c r="C2580" s="963"/>
      <c r="D2580" s="958"/>
      <c r="E2580" s="957"/>
      <c r="F2580" s="510">
        <v>2563</v>
      </c>
      <c r="H2580" s="523"/>
    </row>
    <row r="2581" spans="1:8">
      <c r="A2581" s="505">
        <v>2580</v>
      </c>
      <c r="B2581" s="956"/>
      <c r="C2581" s="963"/>
      <c r="D2581" s="958"/>
      <c r="E2581" s="957"/>
      <c r="F2581" s="510">
        <v>2564</v>
      </c>
      <c r="H2581" s="523"/>
    </row>
    <row r="2582" spans="1:8">
      <c r="A2582" s="505">
        <v>2581</v>
      </c>
      <c r="B2582" s="956"/>
      <c r="C2582" s="963"/>
      <c r="D2582" s="958"/>
      <c r="E2582" s="957"/>
      <c r="F2582" s="510">
        <v>2565</v>
      </c>
      <c r="H2582" s="523"/>
    </row>
    <row r="2583" spans="1:8">
      <c r="A2583" s="505">
        <v>2582</v>
      </c>
      <c r="B2583" s="956"/>
      <c r="C2583" s="963"/>
      <c r="D2583" s="958"/>
      <c r="E2583" s="957"/>
      <c r="F2583" s="510">
        <v>2566</v>
      </c>
      <c r="H2583" s="523"/>
    </row>
    <row r="2584" spans="1:8">
      <c r="A2584" s="505">
        <v>2583</v>
      </c>
      <c r="B2584" s="956"/>
      <c r="C2584" s="963"/>
      <c r="D2584" s="958"/>
      <c r="E2584" s="957"/>
      <c r="F2584" s="510">
        <v>2567</v>
      </c>
      <c r="H2584" s="523"/>
    </row>
    <row r="2585" spans="1:8">
      <c r="A2585" s="505">
        <v>2584</v>
      </c>
      <c r="B2585" s="956"/>
      <c r="C2585" s="963"/>
      <c r="D2585" s="958"/>
      <c r="E2585" s="957"/>
      <c r="F2585" s="510">
        <v>2568</v>
      </c>
      <c r="H2585" s="523"/>
    </row>
    <row r="2586" spans="1:8">
      <c r="A2586" s="505">
        <v>2585</v>
      </c>
      <c r="B2586" s="956"/>
      <c r="C2586" s="963"/>
      <c r="D2586" s="958"/>
      <c r="E2586" s="957"/>
      <c r="F2586" s="510">
        <v>2569</v>
      </c>
      <c r="H2586" s="523"/>
    </row>
    <row r="2587" spans="1:8">
      <c r="A2587" s="505">
        <v>2586</v>
      </c>
      <c r="B2587" s="956"/>
      <c r="C2587" s="963"/>
      <c r="D2587" s="958"/>
      <c r="E2587" s="957"/>
      <c r="F2587" s="510">
        <v>2570</v>
      </c>
      <c r="H2587" s="523"/>
    </row>
    <row r="2588" spans="1:8">
      <c r="A2588" s="505">
        <v>2587</v>
      </c>
      <c r="B2588" s="956"/>
      <c r="C2588" s="963"/>
      <c r="D2588" s="958"/>
      <c r="E2588" s="957"/>
      <c r="F2588" s="510">
        <v>2571</v>
      </c>
      <c r="H2588" s="523"/>
    </row>
    <row r="2589" spans="1:8">
      <c r="A2589" s="505">
        <v>2588</v>
      </c>
      <c r="B2589" s="956"/>
      <c r="C2589" s="963"/>
      <c r="D2589" s="958"/>
      <c r="E2589" s="957"/>
      <c r="F2589" s="510">
        <v>2572</v>
      </c>
      <c r="H2589" s="523"/>
    </row>
    <row r="2590" spans="1:8">
      <c r="A2590" s="505">
        <v>2589</v>
      </c>
      <c r="B2590" s="956"/>
      <c r="C2590" s="963"/>
      <c r="D2590" s="958"/>
      <c r="E2590" s="957"/>
      <c r="F2590" s="510">
        <v>2573</v>
      </c>
      <c r="H2590" s="523"/>
    </row>
    <row r="2591" spans="1:8">
      <c r="A2591" s="505">
        <v>2590</v>
      </c>
      <c r="B2591" s="956"/>
      <c r="C2591" s="963"/>
      <c r="D2591" s="958"/>
      <c r="E2591" s="957"/>
      <c r="F2591" s="510">
        <v>2574</v>
      </c>
      <c r="H2591" s="523"/>
    </row>
    <row r="2592" spans="1:8">
      <c r="A2592" s="505">
        <v>2591</v>
      </c>
      <c r="B2592" s="956"/>
      <c r="C2592" s="963"/>
      <c r="D2592" s="958"/>
      <c r="E2592" s="957"/>
      <c r="F2592" s="510">
        <v>2575</v>
      </c>
      <c r="H2592" s="523"/>
    </row>
    <row r="2593" spans="1:8">
      <c r="A2593" s="505">
        <v>2592</v>
      </c>
      <c r="B2593" s="956"/>
      <c r="C2593" s="963"/>
      <c r="D2593" s="958"/>
      <c r="E2593" s="957"/>
      <c r="F2593" s="510">
        <v>2576</v>
      </c>
      <c r="H2593" s="523"/>
    </row>
    <row r="2594" spans="1:8">
      <c r="A2594" s="505">
        <v>2593</v>
      </c>
      <c r="B2594" s="956"/>
      <c r="C2594" s="963"/>
      <c r="D2594" s="958"/>
      <c r="E2594" s="957"/>
      <c r="F2594" s="510">
        <v>2577</v>
      </c>
      <c r="H2594" s="523"/>
    </row>
    <row r="2595" spans="1:8">
      <c r="A2595" s="505">
        <v>2594</v>
      </c>
      <c r="B2595" s="956"/>
      <c r="C2595" s="963"/>
      <c r="D2595" s="958"/>
      <c r="E2595" s="957"/>
      <c r="F2595" s="510">
        <v>2578</v>
      </c>
      <c r="H2595" s="523"/>
    </row>
    <row r="2596" spans="1:8">
      <c r="A2596" s="505">
        <v>2595</v>
      </c>
      <c r="B2596" s="956"/>
      <c r="C2596" s="963"/>
      <c r="D2596" s="958"/>
      <c r="E2596" s="957"/>
      <c r="F2596" s="510">
        <v>2579</v>
      </c>
      <c r="H2596" s="523"/>
    </row>
    <row r="2597" spans="1:8">
      <c r="A2597" s="505">
        <v>2596</v>
      </c>
      <c r="B2597" s="956"/>
      <c r="C2597" s="963"/>
      <c r="D2597" s="958"/>
      <c r="E2597" s="957"/>
      <c r="F2597" s="510">
        <v>2580</v>
      </c>
      <c r="H2597" s="523"/>
    </row>
    <row r="2598" spans="1:8">
      <c r="A2598" s="505">
        <v>2597</v>
      </c>
      <c r="B2598" s="956"/>
      <c r="C2598" s="960"/>
      <c r="D2598" s="961"/>
      <c r="E2598" s="957"/>
      <c r="F2598" s="510">
        <v>2581</v>
      </c>
      <c r="G2598" s="518"/>
      <c r="H2598" s="516"/>
    </row>
    <row r="2599" spans="1:8">
      <c r="A2599" s="505">
        <v>2598</v>
      </c>
      <c r="B2599" s="956"/>
      <c r="C2599" s="960"/>
      <c r="D2599" s="961"/>
      <c r="E2599" s="957"/>
      <c r="F2599" s="510">
        <v>2582</v>
      </c>
      <c r="G2599" s="518"/>
      <c r="H2599" s="516"/>
    </row>
    <row r="2600" spans="1:8">
      <c r="A2600" s="505">
        <v>2599</v>
      </c>
      <c r="B2600" s="956"/>
      <c r="C2600" s="963"/>
      <c r="D2600" s="958"/>
      <c r="E2600" s="957"/>
      <c r="F2600" s="510">
        <v>2583</v>
      </c>
      <c r="H2600" s="523"/>
    </row>
    <row r="2601" spans="1:8">
      <c r="A2601" s="505">
        <v>2600</v>
      </c>
      <c r="B2601" s="956"/>
      <c r="C2601" s="963"/>
      <c r="D2601" s="958"/>
      <c r="E2601" s="957"/>
      <c r="F2601" s="510">
        <v>2584</v>
      </c>
      <c r="H2601" s="523"/>
    </row>
    <row r="2602" spans="1:8">
      <c r="A2602" s="505">
        <v>2601</v>
      </c>
      <c r="B2602" s="956"/>
      <c r="C2602" s="963"/>
      <c r="D2602" s="958"/>
      <c r="E2602" s="957"/>
      <c r="F2602" s="510">
        <v>2585</v>
      </c>
      <c r="H2602" s="523"/>
    </row>
    <row r="2603" spans="1:8">
      <c r="A2603" s="505">
        <v>2602</v>
      </c>
      <c r="B2603" s="956"/>
      <c r="C2603" s="963"/>
      <c r="D2603" s="958"/>
      <c r="E2603" s="957"/>
      <c r="F2603" s="510">
        <v>2586</v>
      </c>
      <c r="H2603" s="523"/>
    </row>
    <row r="2604" spans="1:8">
      <c r="A2604" s="505">
        <v>2603</v>
      </c>
      <c r="B2604" s="956"/>
      <c r="C2604" s="963"/>
      <c r="D2604" s="958"/>
      <c r="E2604" s="957"/>
      <c r="F2604" s="510">
        <v>2587</v>
      </c>
      <c r="H2604" s="523"/>
    </row>
    <row r="2605" spans="1:8">
      <c r="A2605" s="505">
        <v>2604</v>
      </c>
      <c r="B2605" s="956"/>
      <c r="C2605" s="963"/>
      <c r="D2605" s="958"/>
      <c r="E2605" s="957"/>
      <c r="F2605" s="510">
        <v>2588</v>
      </c>
      <c r="H2605" s="523"/>
    </row>
    <row r="2606" spans="1:8">
      <c r="A2606" s="505">
        <v>2605</v>
      </c>
      <c r="B2606" s="956"/>
      <c r="C2606" s="963"/>
      <c r="D2606" s="958"/>
      <c r="E2606" s="957"/>
      <c r="F2606" s="510">
        <v>2589</v>
      </c>
      <c r="H2606" s="523"/>
    </row>
    <row r="2607" spans="1:8">
      <c r="A2607" s="505">
        <v>2606</v>
      </c>
      <c r="B2607" s="956"/>
      <c r="C2607" s="963"/>
      <c r="D2607" s="958"/>
      <c r="E2607" s="957"/>
      <c r="F2607" s="510">
        <v>2590</v>
      </c>
      <c r="H2607" s="523"/>
    </row>
    <row r="2608" spans="1:8">
      <c r="A2608" s="505">
        <v>2607</v>
      </c>
      <c r="B2608" s="956"/>
      <c r="C2608" s="963"/>
      <c r="D2608" s="958"/>
      <c r="E2608" s="957"/>
      <c r="F2608" s="510">
        <v>2591</v>
      </c>
      <c r="H2608" s="523"/>
    </row>
    <row r="2609" spans="1:8">
      <c r="A2609" s="505">
        <v>2608</v>
      </c>
      <c r="B2609" s="956"/>
      <c r="C2609" s="963"/>
      <c r="D2609" s="958"/>
      <c r="E2609" s="957"/>
      <c r="F2609" s="510">
        <v>2592</v>
      </c>
      <c r="H2609" s="523"/>
    </row>
    <row r="2610" spans="1:8">
      <c r="A2610" s="505">
        <v>2609</v>
      </c>
      <c r="B2610" s="956"/>
      <c r="C2610" s="963"/>
      <c r="D2610" s="958"/>
      <c r="E2610" s="957"/>
      <c r="F2610" s="510">
        <v>2593</v>
      </c>
      <c r="H2610" s="523"/>
    </row>
    <row r="2611" spans="1:8">
      <c r="A2611" s="505">
        <v>2610</v>
      </c>
      <c r="B2611" s="956"/>
      <c r="C2611" s="963"/>
      <c r="D2611" s="958"/>
      <c r="E2611" s="957"/>
      <c r="F2611" s="510">
        <v>2594</v>
      </c>
      <c r="H2611" s="523"/>
    </row>
    <row r="2612" spans="1:8">
      <c r="A2612" s="505">
        <v>2611</v>
      </c>
      <c r="B2612" s="956"/>
      <c r="C2612" s="963"/>
      <c r="D2612" s="958"/>
      <c r="E2612" s="957"/>
      <c r="F2612" s="510">
        <v>2595</v>
      </c>
      <c r="H2612" s="523"/>
    </row>
    <row r="2613" spans="1:8">
      <c r="A2613" s="505">
        <v>2612</v>
      </c>
      <c r="B2613" s="956"/>
      <c r="C2613" s="963"/>
      <c r="D2613" s="958"/>
      <c r="E2613" s="957"/>
      <c r="F2613" s="517">
        <v>2596</v>
      </c>
      <c r="H2613" s="523"/>
    </row>
    <row r="2614" spans="1:8">
      <c r="A2614" s="505">
        <v>2613</v>
      </c>
      <c r="B2614" s="956"/>
      <c r="C2614" s="963"/>
      <c r="D2614" s="958"/>
      <c r="E2614" s="957"/>
      <c r="F2614" s="517">
        <v>2597</v>
      </c>
      <c r="H2614" s="523"/>
    </row>
    <row r="2615" spans="1:8">
      <c r="A2615" s="505">
        <v>2614</v>
      </c>
      <c r="B2615" s="956"/>
      <c r="C2615" s="963"/>
      <c r="D2615" s="958"/>
      <c r="E2615" s="957"/>
      <c r="F2615" s="510">
        <v>2598</v>
      </c>
      <c r="H2615" s="523"/>
    </row>
    <row r="2616" spans="1:8">
      <c r="A2616" s="505">
        <v>2615</v>
      </c>
      <c r="B2616" s="956"/>
      <c r="C2616" s="963"/>
      <c r="D2616" s="958"/>
      <c r="E2616" s="957"/>
      <c r="F2616" s="510">
        <v>2599</v>
      </c>
      <c r="H2616" s="523"/>
    </row>
    <row r="2617" spans="1:8">
      <c r="A2617" s="505">
        <v>2616</v>
      </c>
      <c r="B2617" s="956"/>
      <c r="C2617" s="963"/>
      <c r="D2617" s="958"/>
      <c r="E2617" s="957"/>
      <c r="F2617" s="510">
        <v>2600</v>
      </c>
      <c r="H2617" s="523"/>
    </row>
    <row r="2618" spans="1:8">
      <c r="A2618" s="505">
        <v>2617</v>
      </c>
      <c r="B2618" s="956"/>
      <c r="C2618" s="963"/>
      <c r="D2618" s="958"/>
      <c r="E2618" s="957"/>
      <c r="F2618" s="510">
        <v>2601</v>
      </c>
      <c r="H2618" s="523"/>
    </row>
    <row r="2619" spans="1:8">
      <c r="A2619" s="505">
        <v>2618</v>
      </c>
      <c r="B2619" s="956"/>
      <c r="C2619" s="963"/>
      <c r="D2619" s="958"/>
      <c r="E2619" s="957"/>
      <c r="F2619" s="510">
        <v>2602</v>
      </c>
      <c r="H2619" s="523"/>
    </row>
    <row r="2620" spans="1:8">
      <c r="A2620" s="505">
        <v>2619</v>
      </c>
      <c r="B2620" s="956"/>
      <c r="C2620" s="963"/>
      <c r="D2620" s="958"/>
      <c r="E2620" s="957"/>
      <c r="F2620" s="510">
        <v>2603</v>
      </c>
      <c r="H2620" s="523"/>
    </row>
    <row r="2621" spans="1:8">
      <c r="A2621" s="505">
        <v>2620</v>
      </c>
      <c r="B2621" s="956"/>
      <c r="C2621" s="963"/>
      <c r="D2621" s="958"/>
      <c r="E2621" s="957"/>
      <c r="F2621" s="510">
        <v>2604</v>
      </c>
      <c r="H2621" s="523"/>
    </row>
    <row r="2622" spans="1:8">
      <c r="A2622" s="505">
        <v>2621</v>
      </c>
      <c r="B2622" s="956"/>
      <c r="C2622" s="963"/>
      <c r="D2622" s="958"/>
      <c r="E2622" s="957"/>
      <c r="F2622" s="510">
        <v>2605</v>
      </c>
      <c r="H2622" s="523"/>
    </row>
    <row r="2623" spans="1:8">
      <c r="A2623" s="505">
        <v>2622</v>
      </c>
      <c r="B2623" s="956"/>
      <c r="C2623" s="963"/>
      <c r="D2623" s="958"/>
      <c r="E2623" s="957"/>
      <c r="F2623" s="510">
        <v>2606</v>
      </c>
      <c r="H2623" s="523"/>
    </row>
    <row r="2624" spans="1:8">
      <c r="A2624" s="505">
        <v>2623</v>
      </c>
      <c r="B2624" s="956"/>
      <c r="C2624" s="963"/>
      <c r="D2624" s="958"/>
      <c r="E2624" s="957"/>
      <c r="F2624" s="510">
        <v>2607</v>
      </c>
      <c r="H2624" s="523"/>
    </row>
    <row r="2625" spans="1:8">
      <c r="A2625" s="505">
        <v>2624</v>
      </c>
      <c r="B2625" s="956"/>
      <c r="C2625" s="963"/>
      <c r="D2625" s="958"/>
      <c r="E2625" s="957"/>
      <c r="F2625" s="510">
        <v>2608</v>
      </c>
      <c r="H2625" s="523"/>
    </row>
    <row r="2626" spans="1:8">
      <c r="A2626" s="505">
        <v>2625</v>
      </c>
      <c r="B2626" s="956"/>
      <c r="C2626" s="963"/>
      <c r="D2626" s="958"/>
      <c r="E2626" s="957"/>
      <c r="F2626" s="510">
        <v>2609</v>
      </c>
      <c r="H2626" s="523"/>
    </row>
    <row r="2627" spans="1:8">
      <c r="A2627" s="505">
        <v>2626</v>
      </c>
      <c r="B2627" s="956"/>
      <c r="C2627" s="963"/>
      <c r="D2627" s="958"/>
      <c r="E2627" s="957"/>
      <c r="F2627" s="510">
        <v>2610</v>
      </c>
      <c r="H2627" s="523"/>
    </row>
    <row r="2628" spans="1:8">
      <c r="A2628" s="505">
        <v>2627</v>
      </c>
      <c r="B2628" s="956"/>
      <c r="C2628" s="963"/>
      <c r="D2628" s="958"/>
      <c r="E2628" s="957"/>
      <c r="F2628" s="510">
        <v>2611</v>
      </c>
      <c r="H2628" s="523"/>
    </row>
    <row r="2629" spans="1:8">
      <c r="A2629" s="505">
        <v>2628</v>
      </c>
      <c r="B2629" s="956"/>
      <c r="C2629" s="963"/>
      <c r="D2629" s="958"/>
      <c r="E2629" s="957"/>
      <c r="F2629" s="510">
        <v>2612</v>
      </c>
      <c r="H2629" s="523"/>
    </row>
    <row r="2630" spans="1:8">
      <c r="A2630" s="505">
        <v>2629</v>
      </c>
      <c r="B2630" s="956"/>
      <c r="C2630" s="963"/>
      <c r="D2630" s="958"/>
      <c r="E2630" s="957"/>
      <c r="F2630" s="510">
        <v>2613</v>
      </c>
      <c r="H2630" s="523"/>
    </row>
    <row r="2631" spans="1:8">
      <c r="A2631" s="505">
        <v>2630</v>
      </c>
      <c r="B2631" s="956"/>
      <c r="C2631" s="963"/>
      <c r="D2631" s="958"/>
      <c r="E2631" s="957"/>
      <c r="F2631" s="510">
        <v>2614</v>
      </c>
      <c r="H2631" s="523"/>
    </row>
    <row r="2632" spans="1:8">
      <c r="A2632" s="505">
        <v>2631</v>
      </c>
      <c r="B2632" s="956"/>
      <c r="C2632" s="963"/>
      <c r="D2632" s="958"/>
      <c r="E2632" s="957"/>
      <c r="F2632" s="510">
        <v>2615</v>
      </c>
      <c r="H2632" s="523"/>
    </row>
    <row r="2633" spans="1:8">
      <c r="A2633" s="505">
        <v>2632</v>
      </c>
      <c r="B2633" s="956"/>
      <c r="C2633" s="963"/>
      <c r="D2633" s="958"/>
      <c r="E2633" s="957"/>
      <c r="F2633" s="510">
        <v>2616</v>
      </c>
      <c r="H2633" s="523"/>
    </row>
    <row r="2634" spans="1:8">
      <c r="A2634" s="505">
        <v>2633</v>
      </c>
      <c r="B2634" s="956"/>
      <c r="C2634" s="963"/>
      <c r="D2634" s="958"/>
      <c r="E2634" s="957"/>
      <c r="F2634" s="510">
        <v>2617</v>
      </c>
      <c r="H2634" s="523"/>
    </row>
    <row r="2635" spans="1:8">
      <c r="A2635" s="505">
        <v>2634</v>
      </c>
      <c r="B2635" s="956"/>
      <c r="C2635" s="963"/>
      <c r="D2635" s="958"/>
      <c r="E2635" s="957"/>
      <c r="F2635" s="510">
        <v>2618</v>
      </c>
      <c r="H2635" s="523"/>
    </row>
    <row r="2636" spans="1:8">
      <c r="A2636" s="505">
        <v>2635</v>
      </c>
      <c r="B2636" s="956"/>
      <c r="C2636" s="963"/>
      <c r="D2636" s="958"/>
      <c r="E2636" s="957"/>
      <c r="F2636" s="510">
        <v>2619</v>
      </c>
      <c r="H2636" s="523"/>
    </row>
    <row r="2637" spans="1:8">
      <c r="A2637" s="505">
        <v>2636</v>
      </c>
      <c r="B2637" s="956"/>
      <c r="C2637" s="963"/>
      <c r="D2637" s="958"/>
      <c r="E2637" s="957"/>
      <c r="F2637" s="510">
        <v>2620</v>
      </c>
      <c r="H2637" s="523"/>
    </row>
    <row r="2638" spans="1:8">
      <c r="A2638" s="505">
        <v>2637</v>
      </c>
      <c r="B2638" s="956"/>
      <c r="C2638" s="963"/>
      <c r="D2638" s="958"/>
      <c r="E2638" s="957"/>
      <c r="F2638" s="510">
        <v>2621</v>
      </c>
      <c r="H2638" s="523"/>
    </row>
    <row r="2639" spans="1:8">
      <c r="A2639" s="505">
        <v>2638</v>
      </c>
      <c r="B2639" s="956"/>
      <c r="C2639" s="963"/>
      <c r="D2639" s="958"/>
      <c r="E2639" s="957"/>
      <c r="F2639" s="510">
        <v>2622</v>
      </c>
      <c r="H2639" s="523"/>
    </row>
    <row r="2640" spans="1:8">
      <c r="A2640" s="505">
        <v>2639</v>
      </c>
      <c r="B2640" s="956"/>
      <c r="C2640" s="963"/>
      <c r="D2640" s="958"/>
      <c r="E2640" s="957"/>
      <c r="F2640" s="510">
        <v>2623</v>
      </c>
      <c r="H2640" s="523"/>
    </row>
    <row r="2641" spans="1:8">
      <c r="A2641" s="505">
        <v>2640</v>
      </c>
      <c r="B2641" s="956"/>
      <c r="C2641" s="963"/>
      <c r="D2641" s="958"/>
      <c r="E2641" s="957"/>
      <c r="F2641" s="510">
        <v>2624</v>
      </c>
      <c r="H2641" s="523"/>
    </row>
    <row r="2642" spans="1:8">
      <c r="A2642" s="505">
        <v>2641</v>
      </c>
      <c r="B2642" s="956"/>
      <c r="C2642" s="963"/>
      <c r="D2642" s="958"/>
      <c r="E2642" s="957"/>
      <c r="F2642" s="510">
        <v>2625</v>
      </c>
      <c r="H2642" s="523"/>
    </row>
    <row r="2643" spans="1:8">
      <c r="A2643" s="505">
        <v>2642</v>
      </c>
      <c r="B2643" s="956"/>
      <c r="C2643" s="963"/>
      <c r="D2643" s="958"/>
      <c r="E2643" s="957"/>
      <c r="F2643" s="510">
        <v>2626</v>
      </c>
      <c r="H2643" s="523"/>
    </row>
    <row r="2644" spans="1:8">
      <c r="A2644" s="505">
        <v>2643</v>
      </c>
      <c r="B2644" s="956"/>
      <c r="C2644" s="963"/>
      <c r="D2644" s="958"/>
      <c r="E2644" s="957"/>
      <c r="F2644" s="510">
        <v>2627</v>
      </c>
      <c r="H2644" s="523"/>
    </row>
    <row r="2645" spans="1:8">
      <c r="A2645" s="505">
        <v>2644</v>
      </c>
      <c r="B2645" s="956"/>
      <c r="C2645" s="963"/>
      <c r="D2645" s="958"/>
      <c r="E2645" s="957"/>
      <c r="F2645" s="510">
        <v>2628</v>
      </c>
      <c r="H2645" s="523"/>
    </row>
    <row r="2646" spans="1:8">
      <c r="A2646" s="505">
        <v>2645</v>
      </c>
      <c r="B2646" s="956"/>
      <c r="C2646" s="963"/>
      <c r="D2646" s="958"/>
      <c r="E2646" s="957"/>
      <c r="F2646" s="510">
        <v>2629</v>
      </c>
      <c r="H2646" s="523"/>
    </row>
    <row r="2647" spans="1:8">
      <c r="A2647" s="505">
        <v>2646</v>
      </c>
      <c r="B2647" s="956"/>
      <c r="C2647" s="963"/>
      <c r="D2647" s="958"/>
      <c r="E2647" s="957"/>
      <c r="F2647" s="510">
        <v>2630</v>
      </c>
      <c r="H2647" s="523"/>
    </row>
    <row r="2648" spans="1:8">
      <c r="A2648" s="505">
        <v>2647</v>
      </c>
      <c r="B2648" s="956"/>
      <c r="C2648" s="960"/>
      <c r="D2648" s="961"/>
      <c r="E2648" s="957"/>
      <c r="F2648" s="510">
        <v>2631</v>
      </c>
      <c r="G2648" s="518"/>
      <c r="H2648" s="516"/>
    </row>
    <row r="2649" spans="1:8">
      <c r="A2649" s="505">
        <v>2648</v>
      </c>
      <c r="B2649" s="956"/>
      <c r="C2649" s="960"/>
      <c r="D2649" s="961"/>
      <c r="E2649" s="957"/>
      <c r="F2649" s="510">
        <v>2632</v>
      </c>
      <c r="G2649" s="518"/>
      <c r="H2649" s="516"/>
    </row>
    <row r="2650" spans="1:8">
      <c r="A2650" s="505">
        <v>2649</v>
      </c>
      <c r="B2650" s="956"/>
      <c r="C2650" s="963"/>
      <c r="D2650" s="958"/>
      <c r="E2650" s="957"/>
      <c r="F2650" s="510">
        <v>2633</v>
      </c>
      <c r="H2650" s="523"/>
    </row>
    <row r="2651" spans="1:8">
      <c r="A2651" s="505">
        <v>2650</v>
      </c>
      <c r="B2651" s="956"/>
      <c r="C2651" s="963"/>
      <c r="D2651" s="958"/>
      <c r="E2651" s="957"/>
      <c r="F2651" s="510">
        <v>2634</v>
      </c>
      <c r="H2651" s="523"/>
    </row>
    <row r="2652" spans="1:8">
      <c r="A2652" s="505">
        <v>2651</v>
      </c>
      <c r="B2652" s="956"/>
      <c r="C2652" s="963"/>
      <c r="D2652" s="958"/>
      <c r="E2652" s="957"/>
      <c r="F2652" s="510">
        <v>2635</v>
      </c>
      <c r="H2652" s="523"/>
    </row>
    <row r="2653" spans="1:8">
      <c r="A2653" s="505">
        <v>2652</v>
      </c>
      <c r="B2653" s="956"/>
      <c r="C2653" s="963"/>
      <c r="D2653" s="958"/>
      <c r="E2653" s="957"/>
      <c r="F2653" s="510">
        <v>2636</v>
      </c>
      <c r="H2653" s="523"/>
    </row>
    <row r="2654" spans="1:8">
      <c r="A2654" s="505">
        <v>2653</v>
      </c>
      <c r="B2654" s="956"/>
      <c r="C2654" s="963"/>
      <c r="D2654" s="958"/>
      <c r="E2654" s="957"/>
      <c r="F2654" s="510">
        <v>2637</v>
      </c>
      <c r="H2654" s="523"/>
    </row>
    <row r="2655" spans="1:8">
      <c r="A2655" s="505">
        <v>2654</v>
      </c>
      <c r="B2655" s="956"/>
      <c r="C2655" s="963"/>
      <c r="D2655" s="958"/>
      <c r="E2655" s="957"/>
      <c r="F2655" s="510">
        <v>2638</v>
      </c>
      <c r="H2655" s="523"/>
    </row>
    <row r="2656" spans="1:8">
      <c r="A2656" s="505">
        <v>2655</v>
      </c>
      <c r="B2656" s="956"/>
      <c r="C2656" s="963"/>
      <c r="D2656" s="958"/>
      <c r="E2656" s="957"/>
      <c r="F2656" s="510">
        <v>2639</v>
      </c>
      <c r="H2656" s="523"/>
    </row>
    <row r="2657" spans="1:8">
      <c r="A2657" s="505">
        <v>2656</v>
      </c>
      <c r="B2657" s="956"/>
      <c r="C2657" s="963"/>
      <c r="D2657" s="958"/>
      <c r="E2657" s="957"/>
      <c r="F2657" s="510">
        <v>2640</v>
      </c>
      <c r="H2657" s="523"/>
    </row>
    <row r="2658" spans="1:8">
      <c r="A2658" s="505">
        <v>2657</v>
      </c>
      <c r="B2658" s="956"/>
      <c r="C2658" s="963"/>
      <c r="D2658" s="958"/>
      <c r="E2658" s="957"/>
      <c r="F2658" s="510">
        <v>2641</v>
      </c>
      <c r="H2658" s="523"/>
    </row>
    <row r="2659" spans="1:8">
      <c r="A2659" s="505">
        <v>2658</v>
      </c>
      <c r="B2659" s="956"/>
      <c r="C2659" s="963"/>
      <c r="D2659" s="958"/>
      <c r="E2659" s="957"/>
      <c r="F2659" s="510">
        <v>2642</v>
      </c>
      <c r="H2659" s="523"/>
    </row>
    <row r="2660" spans="1:8">
      <c r="A2660" s="505">
        <v>2659</v>
      </c>
      <c r="B2660" s="956"/>
      <c r="C2660" s="963"/>
      <c r="D2660" s="958"/>
      <c r="E2660" s="957"/>
      <c r="F2660" s="510">
        <v>2643</v>
      </c>
      <c r="H2660" s="523"/>
    </row>
    <row r="2661" spans="1:8">
      <c r="A2661" s="505">
        <v>2660</v>
      </c>
      <c r="B2661" s="956"/>
      <c r="C2661" s="963"/>
      <c r="D2661" s="958"/>
      <c r="E2661" s="957"/>
      <c r="F2661" s="510">
        <v>2644</v>
      </c>
      <c r="H2661" s="523"/>
    </row>
    <row r="2662" spans="1:8">
      <c r="A2662" s="505">
        <v>2661</v>
      </c>
      <c r="B2662" s="956"/>
      <c r="C2662" s="963"/>
      <c r="D2662" s="958"/>
      <c r="E2662" s="957"/>
      <c r="F2662" s="510">
        <v>2645</v>
      </c>
      <c r="H2662" s="523"/>
    </row>
    <row r="2663" spans="1:8">
      <c r="A2663" s="505">
        <v>2662</v>
      </c>
      <c r="B2663" s="956"/>
      <c r="C2663" s="963"/>
      <c r="D2663" s="958"/>
      <c r="E2663" s="957"/>
      <c r="F2663" s="517">
        <v>2646</v>
      </c>
      <c r="H2663" s="523"/>
    </row>
    <row r="2664" spans="1:8">
      <c r="A2664" s="505">
        <v>2663</v>
      </c>
      <c r="B2664" s="956"/>
      <c r="C2664" s="963"/>
      <c r="D2664" s="958"/>
      <c r="E2664" s="957"/>
      <c r="F2664" s="517">
        <v>2647</v>
      </c>
      <c r="H2664" s="523"/>
    </row>
    <row r="2665" spans="1:8">
      <c r="A2665" s="505">
        <v>2664</v>
      </c>
      <c r="B2665" s="956"/>
      <c r="C2665" s="963"/>
      <c r="D2665" s="958"/>
      <c r="E2665" s="957"/>
      <c r="F2665" s="510">
        <v>2648</v>
      </c>
      <c r="H2665" s="523"/>
    </row>
    <row r="2666" spans="1:8">
      <c r="A2666" s="505">
        <v>2665</v>
      </c>
      <c r="B2666" s="956"/>
      <c r="C2666" s="963"/>
      <c r="D2666" s="958"/>
      <c r="E2666" s="957"/>
      <c r="F2666" s="510">
        <v>2649</v>
      </c>
      <c r="H2666" s="523"/>
    </row>
    <row r="2667" spans="1:8">
      <c r="A2667" s="505">
        <v>2666</v>
      </c>
      <c r="B2667" s="956"/>
      <c r="C2667" s="963"/>
      <c r="D2667" s="958"/>
      <c r="E2667" s="957"/>
      <c r="F2667" s="510">
        <v>2650</v>
      </c>
      <c r="H2667" s="523"/>
    </row>
    <row r="2668" spans="1:8">
      <c r="A2668" s="505">
        <v>2667</v>
      </c>
      <c r="B2668" s="956"/>
      <c r="C2668" s="963"/>
      <c r="D2668" s="958"/>
      <c r="E2668" s="957"/>
      <c r="F2668" s="510">
        <v>2651</v>
      </c>
      <c r="H2668" s="523"/>
    </row>
    <row r="2669" spans="1:8">
      <c r="A2669" s="505">
        <v>2668</v>
      </c>
      <c r="B2669" s="956"/>
      <c r="C2669" s="963"/>
      <c r="D2669" s="958"/>
      <c r="E2669" s="957"/>
      <c r="F2669" s="510">
        <v>2652</v>
      </c>
      <c r="H2669" s="523"/>
    </row>
    <row r="2670" spans="1:8">
      <c r="A2670" s="505">
        <v>2669</v>
      </c>
      <c r="B2670" s="956"/>
      <c r="C2670" s="963"/>
      <c r="D2670" s="958"/>
      <c r="E2670" s="957"/>
      <c r="F2670" s="510">
        <v>2653</v>
      </c>
      <c r="H2670" s="523"/>
    </row>
    <row r="2671" spans="1:8">
      <c r="A2671" s="505">
        <v>2670</v>
      </c>
      <c r="B2671" s="956"/>
      <c r="C2671" s="963"/>
      <c r="D2671" s="958"/>
      <c r="E2671" s="957"/>
      <c r="F2671" s="510">
        <v>2654</v>
      </c>
      <c r="H2671" s="523"/>
    </row>
    <row r="2672" spans="1:8">
      <c r="A2672" s="505">
        <v>2671</v>
      </c>
      <c r="B2672" s="956"/>
      <c r="C2672" s="963"/>
      <c r="D2672" s="958"/>
      <c r="E2672" s="957"/>
      <c r="F2672" s="510">
        <v>2655</v>
      </c>
      <c r="H2672" s="523"/>
    </row>
    <row r="2673" spans="1:8">
      <c r="A2673" s="505">
        <v>2672</v>
      </c>
      <c r="B2673" s="956"/>
      <c r="C2673" s="963"/>
      <c r="D2673" s="958"/>
      <c r="E2673" s="957"/>
      <c r="F2673" s="510">
        <v>2656</v>
      </c>
      <c r="H2673" s="523"/>
    </row>
    <row r="2674" spans="1:8">
      <c r="A2674" s="505">
        <v>2673</v>
      </c>
      <c r="B2674" s="956"/>
      <c r="C2674" s="963"/>
      <c r="D2674" s="958"/>
      <c r="E2674" s="957"/>
      <c r="F2674" s="510">
        <v>2657</v>
      </c>
      <c r="H2674" s="523"/>
    </row>
    <row r="2675" spans="1:8">
      <c r="A2675" s="505">
        <v>2674</v>
      </c>
      <c r="B2675" s="956"/>
      <c r="C2675" s="963"/>
      <c r="D2675" s="958"/>
      <c r="E2675" s="957"/>
      <c r="F2675" s="510">
        <v>2658</v>
      </c>
      <c r="H2675" s="523"/>
    </row>
    <row r="2676" spans="1:8">
      <c r="A2676" s="505">
        <v>2675</v>
      </c>
      <c r="B2676" s="956"/>
      <c r="C2676" s="963"/>
      <c r="D2676" s="958"/>
      <c r="E2676" s="957"/>
      <c r="F2676" s="510">
        <v>2659</v>
      </c>
      <c r="H2676" s="523"/>
    </row>
    <row r="2677" spans="1:8">
      <c r="A2677" s="505">
        <v>2676</v>
      </c>
      <c r="B2677" s="956"/>
      <c r="C2677" s="963"/>
      <c r="D2677" s="958"/>
      <c r="E2677" s="957"/>
      <c r="F2677" s="510">
        <v>2660</v>
      </c>
      <c r="H2677" s="523"/>
    </row>
    <row r="2678" spans="1:8">
      <c r="A2678" s="505">
        <v>2677</v>
      </c>
      <c r="B2678" s="956"/>
      <c r="C2678" s="963"/>
      <c r="D2678" s="958"/>
      <c r="E2678" s="957"/>
      <c r="F2678" s="510">
        <v>2661</v>
      </c>
      <c r="H2678" s="523"/>
    </row>
    <row r="2679" spans="1:8">
      <c r="A2679" s="505">
        <v>2678</v>
      </c>
      <c r="B2679" s="956"/>
      <c r="C2679" s="963"/>
      <c r="D2679" s="958"/>
      <c r="E2679" s="957"/>
      <c r="F2679" s="510">
        <v>2662</v>
      </c>
      <c r="H2679" s="523"/>
    </row>
    <row r="2680" spans="1:8">
      <c r="A2680" s="505">
        <v>2679</v>
      </c>
      <c r="B2680" s="956"/>
      <c r="C2680" s="963"/>
      <c r="D2680" s="958"/>
      <c r="E2680" s="957"/>
      <c r="F2680" s="510">
        <v>2663</v>
      </c>
      <c r="H2680" s="523"/>
    </row>
    <row r="2681" spans="1:8">
      <c r="A2681" s="505">
        <v>2680</v>
      </c>
      <c r="B2681" s="956"/>
      <c r="C2681" s="963"/>
      <c r="D2681" s="958"/>
      <c r="E2681" s="957"/>
      <c r="F2681" s="510">
        <v>2664</v>
      </c>
      <c r="H2681" s="523"/>
    </row>
    <row r="2682" spans="1:8">
      <c r="A2682" s="505">
        <v>2681</v>
      </c>
      <c r="B2682" s="956"/>
      <c r="C2682" s="963"/>
      <c r="D2682" s="958"/>
      <c r="E2682" s="957"/>
      <c r="F2682" s="510">
        <v>2665</v>
      </c>
      <c r="H2682" s="523"/>
    </row>
    <row r="2683" spans="1:8">
      <c r="A2683" s="505">
        <v>2682</v>
      </c>
      <c r="B2683" s="956"/>
      <c r="C2683" s="963"/>
      <c r="D2683" s="958"/>
      <c r="E2683" s="957"/>
      <c r="F2683" s="510">
        <v>2666</v>
      </c>
      <c r="H2683" s="523"/>
    </row>
    <row r="2684" spans="1:8">
      <c r="A2684" s="505">
        <v>2683</v>
      </c>
      <c r="B2684" s="956"/>
      <c r="C2684" s="963"/>
      <c r="D2684" s="958"/>
      <c r="E2684" s="957"/>
      <c r="F2684" s="510">
        <v>2667</v>
      </c>
      <c r="H2684" s="523"/>
    </row>
    <row r="2685" spans="1:8">
      <c r="A2685" s="505">
        <v>2684</v>
      </c>
      <c r="B2685" s="956"/>
      <c r="C2685" s="963"/>
      <c r="D2685" s="958"/>
      <c r="E2685" s="957"/>
      <c r="F2685" s="510">
        <v>2668</v>
      </c>
      <c r="H2685" s="523"/>
    </row>
    <row r="2686" spans="1:8">
      <c r="A2686" s="505">
        <v>2685</v>
      </c>
      <c r="B2686" s="956"/>
      <c r="C2686" s="963"/>
      <c r="D2686" s="958"/>
      <c r="E2686" s="957"/>
      <c r="F2686" s="510">
        <v>2669</v>
      </c>
      <c r="H2686" s="523"/>
    </row>
    <row r="2687" spans="1:8">
      <c r="A2687" s="505">
        <v>2686</v>
      </c>
      <c r="B2687" s="956"/>
      <c r="C2687" s="963"/>
      <c r="D2687" s="958"/>
      <c r="E2687" s="957"/>
      <c r="F2687" s="510">
        <v>2670</v>
      </c>
      <c r="H2687" s="523"/>
    </row>
    <row r="2688" spans="1:8">
      <c r="A2688" s="505">
        <v>2687</v>
      </c>
      <c r="B2688" s="956"/>
      <c r="C2688" s="963"/>
      <c r="D2688" s="958"/>
      <c r="E2688" s="957"/>
      <c r="F2688" s="510">
        <v>2671</v>
      </c>
      <c r="H2688" s="523"/>
    </row>
    <row r="2689" spans="1:8">
      <c r="A2689" s="505">
        <v>2688</v>
      </c>
      <c r="B2689" s="956"/>
      <c r="C2689" s="963"/>
      <c r="D2689" s="958"/>
      <c r="E2689" s="957"/>
      <c r="F2689" s="510">
        <v>2672</v>
      </c>
      <c r="H2689" s="523"/>
    </row>
    <row r="2690" spans="1:8">
      <c r="A2690" s="505">
        <v>2689</v>
      </c>
      <c r="B2690" s="956"/>
      <c r="C2690" s="963"/>
      <c r="D2690" s="958"/>
      <c r="E2690" s="957"/>
      <c r="F2690" s="510">
        <v>2673</v>
      </c>
      <c r="H2690" s="523"/>
    </row>
    <row r="2691" spans="1:8">
      <c r="A2691" s="505">
        <v>2690</v>
      </c>
      <c r="B2691" s="956"/>
      <c r="C2691" s="963"/>
      <c r="D2691" s="958"/>
      <c r="E2691" s="957"/>
      <c r="F2691" s="510">
        <v>2674</v>
      </c>
      <c r="H2691" s="523"/>
    </row>
    <row r="2692" spans="1:8">
      <c r="A2692" s="505">
        <v>2691</v>
      </c>
      <c r="B2692" s="956"/>
      <c r="C2692" s="963"/>
      <c r="D2692" s="958"/>
      <c r="E2692" s="957"/>
      <c r="F2692" s="510">
        <v>2675</v>
      </c>
      <c r="H2692" s="523"/>
    </row>
    <row r="2693" spans="1:8">
      <c r="A2693" s="505">
        <v>2692</v>
      </c>
      <c r="B2693" s="956"/>
      <c r="C2693" s="963"/>
      <c r="D2693" s="958"/>
      <c r="E2693" s="957"/>
      <c r="F2693" s="510">
        <v>2676</v>
      </c>
      <c r="H2693" s="523"/>
    </row>
    <row r="2694" spans="1:8">
      <c r="A2694" s="505">
        <v>2693</v>
      </c>
      <c r="B2694" s="956"/>
      <c r="C2694" s="963"/>
      <c r="D2694" s="958"/>
      <c r="E2694" s="957"/>
      <c r="F2694" s="510">
        <v>2677</v>
      </c>
      <c r="H2694" s="523"/>
    </row>
    <row r="2695" spans="1:8">
      <c r="A2695" s="505">
        <v>2694</v>
      </c>
      <c r="B2695" s="956"/>
      <c r="C2695" s="963"/>
      <c r="D2695" s="958"/>
      <c r="E2695" s="957"/>
      <c r="F2695" s="510">
        <v>2678</v>
      </c>
      <c r="H2695" s="523"/>
    </row>
    <row r="2696" spans="1:8">
      <c r="A2696" s="505">
        <v>2695</v>
      </c>
      <c r="B2696" s="956"/>
      <c r="C2696" s="963"/>
      <c r="D2696" s="958"/>
      <c r="E2696" s="957"/>
      <c r="F2696" s="510">
        <v>2679</v>
      </c>
      <c r="H2696" s="523"/>
    </row>
    <row r="2697" spans="1:8">
      <c r="A2697" s="505">
        <v>2696</v>
      </c>
      <c r="B2697" s="956"/>
      <c r="C2697" s="963"/>
      <c r="D2697" s="958"/>
      <c r="E2697" s="957"/>
      <c r="F2697" s="510">
        <v>2680</v>
      </c>
      <c r="H2697" s="523"/>
    </row>
    <row r="2698" spans="1:8">
      <c r="A2698" s="505">
        <v>2697</v>
      </c>
      <c r="B2698" s="956"/>
      <c r="C2698" s="960"/>
      <c r="D2698" s="961"/>
      <c r="E2698" s="957"/>
      <c r="F2698" s="510">
        <v>2681</v>
      </c>
      <c r="G2698" s="518"/>
      <c r="H2698" s="516"/>
    </row>
    <row r="2699" spans="1:8">
      <c r="A2699" s="505">
        <v>2698</v>
      </c>
      <c r="B2699" s="956"/>
      <c r="C2699" s="960"/>
      <c r="D2699" s="961"/>
      <c r="E2699" s="957"/>
      <c r="F2699" s="510">
        <v>2682</v>
      </c>
      <c r="G2699" s="518"/>
      <c r="H2699" s="516"/>
    </row>
    <row r="2700" spans="1:8">
      <c r="A2700" s="505">
        <v>2699</v>
      </c>
      <c r="B2700" s="956"/>
      <c r="C2700" s="963"/>
      <c r="D2700" s="958"/>
      <c r="E2700" s="957"/>
      <c r="F2700" s="510">
        <v>2683</v>
      </c>
      <c r="H2700" s="523"/>
    </row>
    <row r="2701" spans="1:8">
      <c r="A2701" s="505">
        <v>2700</v>
      </c>
      <c r="B2701" s="956"/>
      <c r="C2701" s="963"/>
      <c r="D2701" s="958"/>
      <c r="E2701" s="957"/>
      <c r="F2701" s="510">
        <v>2684</v>
      </c>
      <c r="H2701" s="523"/>
    </row>
    <row r="2702" spans="1:8">
      <c r="A2702" s="505">
        <v>2701</v>
      </c>
      <c r="B2702" s="956"/>
      <c r="C2702" s="963"/>
      <c r="D2702" s="958"/>
      <c r="E2702" s="957"/>
      <c r="F2702" s="510">
        <v>2685</v>
      </c>
      <c r="H2702" s="523"/>
    </row>
    <row r="2703" spans="1:8">
      <c r="A2703" s="505">
        <v>2702</v>
      </c>
      <c r="B2703" s="956"/>
      <c r="C2703" s="963"/>
      <c r="D2703" s="958"/>
      <c r="E2703" s="957"/>
      <c r="F2703" s="510">
        <v>2686</v>
      </c>
      <c r="H2703" s="523"/>
    </row>
    <row r="2704" spans="1:8">
      <c r="A2704" s="505">
        <v>2703</v>
      </c>
      <c r="B2704" s="956"/>
      <c r="C2704" s="963"/>
      <c r="D2704" s="958"/>
      <c r="E2704" s="957"/>
      <c r="F2704" s="510">
        <v>2687</v>
      </c>
      <c r="H2704" s="523"/>
    </row>
    <row r="2705" spans="1:8">
      <c r="A2705" s="505">
        <v>2704</v>
      </c>
      <c r="B2705" s="956"/>
      <c r="C2705" s="963"/>
      <c r="D2705" s="958"/>
      <c r="E2705" s="957"/>
      <c r="F2705" s="510">
        <v>2688</v>
      </c>
      <c r="H2705" s="523"/>
    </row>
    <row r="2706" spans="1:8">
      <c r="A2706" s="505">
        <v>2705</v>
      </c>
      <c r="B2706" s="956"/>
      <c r="C2706" s="963"/>
      <c r="D2706" s="958"/>
      <c r="E2706" s="957"/>
      <c r="F2706" s="510">
        <v>2689</v>
      </c>
      <c r="H2706" s="523"/>
    </row>
    <row r="2707" spans="1:8">
      <c r="A2707" s="505">
        <v>2706</v>
      </c>
      <c r="B2707" s="956"/>
      <c r="C2707" s="963"/>
      <c r="D2707" s="958"/>
      <c r="E2707" s="957"/>
      <c r="F2707" s="510">
        <v>2690</v>
      </c>
      <c r="H2707" s="523"/>
    </row>
    <row r="2708" spans="1:8">
      <c r="A2708" s="505">
        <v>2707</v>
      </c>
      <c r="B2708" s="956"/>
      <c r="C2708" s="963"/>
      <c r="D2708" s="958"/>
      <c r="E2708" s="957"/>
      <c r="F2708" s="510">
        <v>2691</v>
      </c>
      <c r="H2708" s="523"/>
    </row>
    <row r="2709" spans="1:8">
      <c r="A2709" s="505">
        <v>2708</v>
      </c>
      <c r="B2709" s="956"/>
      <c r="C2709" s="963"/>
      <c r="D2709" s="958"/>
      <c r="E2709" s="957"/>
      <c r="F2709" s="510">
        <v>2692</v>
      </c>
      <c r="H2709" s="523"/>
    </row>
    <row r="2710" spans="1:8">
      <c r="A2710" s="505">
        <v>2709</v>
      </c>
      <c r="B2710" s="956"/>
      <c r="C2710" s="963"/>
      <c r="D2710" s="958"/>
      <c r="E2710" s="957"/>
      <c r="F2710" s="510">
        <v>2693</v>
      </c>
      <c r="H2710" s="523"/>
    </row>
    <row r="2711" spans="1:8">
      <c r="A2711" s="505">
        <v>2710</v>
      </c>
      <c r="B2711" s="956"/>
      <c r="C2711" s="963"/>
      <c r="D2711" s="958"/>
      <c r="E2711" s="957"/>
      <c r="F2711" s="510">
        <v>2694</v>
      </c>
      <c r="H2711" s="523"/>
    </row>
    <row r="2712" spans="1:8">
      <c r="A2712" s="505">
        <v>2711</v>
      </c>
      <c r="B2712" s="956"/>
      <c r="C2712" s="963"/>
      <c r="D2712" s="958"/>
      <c r="E2712" s="957"/>
      <c r="F2712" s="510">
        <v>2695</v>
      </c>
      <c r="H2712" s="523"/>
    </row>
    <row r="2713" spans="1:8">
      <c r="A2713" s="505">
        <v>2712</v>
      </c>
      <c r="B2713" s="956"/>
      <c r="C2713" s="963"/>
      <c r="D2713" s="958"/>
      <c r="E2713" s="957"/>
      <c r="F2713" s="517">
        <v>2696</v>
      </c>
      <c r="H2713" s="523"/>
    </row>
    <row r="2714" spans="1:8">
      <c r="A2714" s="505">
        <v>2713</v>
      </c>
      <c r="B2714" s="956"/>
      <c r="C2714" s="963"/>
      <c r="D2714" s="958"/>
      <c r="E2714" s="957"/>
      <c r="F2714" s="517">
        <v>2697</v>
      </c>
      <c r="H2714" s="523"/>
    </row>
    <row r="2715" spans="1:8">
      <c r="A2715" s="505">
        <v>2714</v>
      </c>
      <c r="B2715" s="956"/>
      <c r="C2715" s="963"/>
      <c r="D2715" s="958"/>
      <c r="E2715" s="957"/>
      <c r="F2715" s="510">
        <v>2698</v>
      </c>
      <c r="H2715" s="523"/>
    </row>
    <row r="2716" spans="1:8">
      <c r="A2716" s="505">
        <v>2715</v>
      </c>
      <c r="B2716" s="956"/>
      <c r="C2716" s="963"/>
      <c r="D2716" s="958"/>
      <c r="E2716" s="957"/>
      <c r="F2716" s="510">
        <v>2699</v>
      </c>
      <c r="H2716" s="523"/>
    </row>
    <row r="2717" spans="1:8">
      <c r="A2717" s="505">
        <v>2716</v>
      </c>
      <c r="B2717" s="956"/>
      <c r="C2717" s="963"/>
      <c r="D2717" s="958"/>
      <c r="E2717" s="957"/>
      <c r="F2717" s="510">
        <v>2700</v>
      </c>
      <c r="H2717" s="523"/>
    </row>
    <row r="2718" spans="1:8">
      <c r="A2718" s="505">
        <v>2717</v>
      </c>
      <c r="B2718" s="956"/>
      <c r="C2718" s="963"/>
      <c r="D2718" s="958"/>
      <c r="E2718" s="957"/>
      <c r="F2718" s="510">
        <v>2701</v>
      </c>
      <c r="H2718" s="523"/>
    </row>
    <row r="2719" spans="1:8">
      <c r="A2719" s="505">
        <v>2718</v>
      </c>
      <c r="B2719" s="956"/>
      <c r="C2719" s="963"/>
      <c r="D2719" s="958"/>
      <c r="E2719" s="957"/>
      <c r="F2719" s="510">
        <v>2702</v>
      </c>
      <c r="H2719" s="523"/>
    </row>
    <row r="2720" spans="1:8">
      <c r="A2720" s="505">
        <v>2719</v>
      </c>
      <c r="B2720" s="956"/>
      <c r="C2720" s="963"/>
      <c r="D2720" s="958"/>
      <c r="E2720" s="957"/>
      <c r="F2720" s="510">
        <v>2703</v>
      </c>
      <c r="H2720" s="523"/>
    </row>
    <row r="2721" spans="1:8">
      <c r="A2721" s="505">
        <v>2720</v>
      </c>
      <c r="B2721" s="956"/>
      <c r="C2721" s="963"/>
      <c r="D2721" s="958"/>
      <c r="E2721" s="957"/>
      <c r="F2721" s="510">
        <v>2704</v>
      </c>
      <c r="H2721" s="523"/>
    </row>
    <row r="2722" spans="1:8">
      <c r="A2722" s="505">
        <v>2721</v>
      </c>
      <c r="B2722" s="956"/>
      <c r="C2722" s="963"/>
      <c r="D2722" s="958"/>
      <c r="E2722" s="957"/>
      <c r="F2722" s="510">
        <v>2705</v>
      </c>
      <c r="H2722" s="523"/>
    </row>
    <row r="2723" spans="1:8">
      <c r="A2723" s="505">
        <v>2722</v>
      </c>
      <c r="B2723" s="956"/>
      <c r="C2723" s="963"/>
      <c r="D2723" s="958"/>
      <c r="E2723" s="957"/>
      <c r="F2723" s="510">
        <v>2706</v>
      </c>
      <c r="H2723" s="523"/>
    </row>
    <row r="2724" spans="1:8">
      <c r="A2724" s="505">
        <v>2723</v>
      </c>
      <c r="B2724" s="956"/>
      <c r="C2724" s="963"/>
      <c r="D2724" s="958"/>
      <c r="E2724" s="957"/>
      <c r="F2724" s="510">
        <v>2707</v>
      </c>
      <c r="H2724" s="523"/>
    </row>
    <row r="2725" spans="1:8">
      <c r="A2725" s="505">
        <v>2724</v>
      </c>
      <c r="B2725" s="956"/>
      <c r="C2725" s="963"/>
      <c r="D2725" s="958"/>
      <c r="E2725" s="957"/>
      <c r="F2725" s="510">
        <v>2708</v>
      </c>
      <c r="H2725" s="523"/>
    </row>
    <row r="2726" spans="1:8">
      <c r="A2726" s="505">
        <v>2725</v>
      </c>
      <c r="B2726" s="956"/>
      <c r="C2726" s="963"/>
      <c r="D2726" s="958"/>
      <c r="E2726" s="957"/>
      <c r="F2726" s="510">
        <v>2709</v>
      </c>
      <c r="H2726" s="523"/>
    </row>
    <row r="2727" spans="1:8">
      <c r="A2727" s="505">
        <v>2726</v>
      </c>
      <c r="B2727" s="956"/>
      <c r="C2727" s="963"/>
      <c r="D2727" s="958"/>
      <c r="E2727" s="957"/>
      <c r="F2727" s="510">
        <v>2710</v>
      </c>
      <c r="H2727" s="523"/>
    </row>
    <row r="2728" spans="1:8">
      <c r="A2728" s="505">
        <v>2727</v>
      </c>
      <c r="B2728" s="956"/>
      <c r="C2728" s="963"/>
      <c r="D2728" s="958"/>
      <c r="E2728" s="957"/>
      <c r="F2728" s="510">
        <v>2711</v>
      </c>
      <c r="H2728" s="523"/>
    </row>
    <row r="2729" spans="1:8">
      <c r="A2729" s="505">
        <v>2728</v>
      </c>
      <c r="B2729" s="956"/>
      <c r="C2729" s="963"/>
      <c r="D2729" s="958"/>
      <c r="E2729" s="957"/>
      <c r="F2729" s="510">
        <v>2712</v>
      </c>
      <c r="H2729" s="523"/>
    </row>
    <row r="2730" spans="1:8">
      <c r="A2730" s="505">
        <v>2729</v>
      </c>
      <c r="B2730" s="956"/>
      <c r="C2730" s="963"/>
      <c r="D2730" s="958"/>
      <c r="E2730" s="957"/>
      <c r="F2730" s="510">
        <v>2713</v>
      </c>
      <c r="H2730" s="523"/>
    </row>
    <row r="2731" spans="1:8">
      <c r="A2731" s="505">
        <v>2730</v>
      </c>
      <c r="B2731" s="956"/>
      <c r="C2731" s="963"/>
      <c r="D2731" s="958"/>
      <c r="E2731" s="957"/>
      <c r="F2731" s="510">
        <v>2714</v>
      </c>
      <c r="H2731" s="523"/>
    </row>
    <row r="2732" spans="1:8">
      <c r="A2732" s="505">
        <v>2731</v>
      </c>
      <c r="B2732" s="956"/>
      <c r="C2732" s="963"/>
      <c r="D2732" s="958"/>
      <c r="E2732" s="957"/>
      <c r="F2732" s="510">
        <v>2715</v>
      </c>
      <c r="H2732" s="523"/>
    </row>
    <row r="2733" spans="1:8">
      <c r="A2733" s="505">
        <v>2732</v>
      </c>
      <c r="B2733" s="956"/>
      <c r="C2733" s="963"/>
      <c r="D2733" s="958"/>
      <c r="E2733" s="957"/>
      <c r="F2733" s="510">
        <v>2716</v>
      </c>
      <c r="H2733" s="523"/>
    </row>
    <row r="2734" spans="1:8">
      <c r="A2734" s="505">
        <v>2733</v>
      </c>
      <c r="B2734" s="956"/>
      <c r="C2734" s="963"/>
      <c r="D2734" s="958"/>
      <c r="E2734" s="957"/>
      <c r="F2734" s="510">
        <v>2717</v>
      </c>
      <c r="H2734" s="523"/>
    </row>
    <row r="2735" spans="1:8">
      <c r="A2735" s="505">
        <v>2734</v>
      </c>
      <c r="B2735" s="956"/>
      <c r="C2735" s="963"/>
      <c r="D2735" s="958"/>
      <c r="E2735" s="957"/>
      <c r="F2735" s="510">
        <v>2718</v>
      </c>
      <c r="H2735" s="523"/>
    </row>
    <row r="2736" spans="1:8">
      <c r="A2736" s="505">
        <v>2735</v>
      </c>
      <c r="B2736" s="956"/>
      <c r="C2736" s="963"/>
      <c r="D2736" s="958"/>
      <c r="E2736" s="957"/>
      <c r="F2736" s="510">
        <v>2719</v>
      </c>
      <c r="H2736" s="523"/>
    </row>
    <row r="2737" spans="1:8">
      <c r="A2737" s="505">
        <v>2736</v>
      </c>
      <c r="B2737" s="956"/>
      <c r="C2737" s="963"/>
      <c r="D2737" s="958"/>
      <c r="E2737" s="957"/>
      <c r="F2737" s="510">
        <v>2720</v>
      </c>
      <c r="H2737" s="523"/>
    </row>
    <row r="2738" spans="1:8">
      <c r="A2738" s="505">
        <v>2737</v>
      </c>
      <c r="B2738" s="956"/>
      <c r="C2738" s="963"/>
      <c r="D2738" s="958"/>
      <c r="E2738" s="957"/>
      <c r="F2738" s="510">
        <v>2721</v>
      </c>
      <c r="H2738" s="523"/>
    </row>
    <row r="2739" spans="1:8">
      <c r="A2739" s="505">
        <v>2738</v>
      </c>
      <c r="B2739" s="956"/>
      <c r="C2739" s="963"/>
      <c r="D2739" s="958"/>
      <c r="E2739" s="957"/>
      <c r="F2739" s="510">
        <v>2722</v>
      </c>
      <c r="H2739" s="523"/>
    </row>
    <row r="2740" spans="1:8">
      <c r="A2740" s="505">
        <v>2739</v>
      </c>
      <c r="B2740" s="956"/>
      <c r="C2740" s="963"/>
      <c r="D2740" s="958"/>
      <c r="E2740" s="957"/>
      <c r="F2740" s="510">
        <v>2723</v>
      </c>
      <c r="H2740" s="523"/>
    </row>
    <row r="2741" spans="1:8">
      <c r="A2741" s="505">
        <v>2740</v>
      </c>
      <c r="B2741" s="956"/>
      <c r="C2741" s="963"/>
      <c r="D2741" s="958"/>
      <c r="E2741" s="957"/>
      <c r="F2741" s="510">
        <v>2724</v>
      </c>
      <c r="H2741" s="523"/>
    </row>
    <row r="2742" spans="1:8">
      <c r="A2742" s="505">
        <v>2741</v>
      </c>
      <c r="B2742" s="956"/>
      <c r="C2742" s="963"/>
      <c r="D2742" s="958"/>
      <c r="E2742" s="957"/>
      <c r="F2742" s="510">
        <v>2725</v>
      </c>
      <c r="H2742" s="523"/>
    </row>
    <row r="2743" spans="1:8">
      <c r="A2743" s="505">
        <v>2742</v>
      </c>
      <c r="B2743" s="956"/>
      <c r="C2743" s="963"/>
      <c r="D2743" s="958"/>
      <c r="E2743" s="957"/>
      <c r="F2743" s="510">
        <v>2726</v>
      </c>
      <c r="H2743" s="523"/>
    </row>
    <row r="2744" spans="1:8">
      <c r="A2744" s="505">
        <v>2743</v>
      </c>
      <c r="B2744" s="956"/>
      <c r="C2744" s="963"/>
      <c r="D2744" s="958"/>
      <c r="E2744" s="957"/>
      <c r="F2744" s="510">
        <v>2727</v>
      </c>
      <c r="H2744" s="523"/>
    </row>
    <row r="2745" spans="1:8">
      <c r="A2745" s="505">
        <v>2744</v>
      </c>
      <c r="B2745" s="956"/>
      <c r="C2745" s="963"/>
      <c r="D2745" s="958"/>
      <c r="E2745" s="957"/>
      <c r="F2745" s="510">
        <v>2728</v>
      </c>
      <c r="H2745" s="523"/>
    </row>
    <row r="2746" spans="1:8">
      <c r="A2746" s="505">
        <v>2745</v>
      </c>
      <c r="B2746" s="956"/>
      <c r="C2746" s="963"/>
      <c r="D2746" s="958"/>
      <c r="E2746" s="957"/>
      <c r="F2746" s="510">
        <v>2729</v>
      </c>
      <c r="H2746" s="523"/>
    </row>
    <row r="2747" spans="1:8">
      <c r="A2747" s="505">
        <v>2746</v>
      </c>
      <c r="B2747" s="956"/>
      <c r="C2747" s="963"/>
      <c r="D2747" s="958"/>
      <c r="E2747" s="957"/>
      <c r="F2747" s="510">
        <v>2730</v>
      </c>
      <c r="H2747" s="523"/>
    </row>
    <row r="2748" spans="1:8">
      <c r="A2748" s="505">
        <v>2747</v>
      </c>
      <c r="B2748" s="956"/>
      <c r="C2748" s="960"/>
      <c r="D2748" s="961"/>
      <c r="E2748" s="957"/>
      <c r="F2748" s="510">
        <v>2731</v>
      </c>
      <c r="G2748" s="518"/>
      <c r="H2748" s="516"/>
    </row>
    <row r="2749" spans="1:8">
      <c r="A2749" s="505">
        <v>2748</v>
      </c>
      <c r="B2749" s="956"/>
      <c r="C2749" s="960"/>
      <c r="D2749" s="961"/>
      <c r="E2749" s="957"/>
      <c r="F2749" s="510">
        <v>2732</v>
      </c>
      <c r="G2749" s="518"/>
      <c r="H2749" s="516"/>
    </row>
    <row r="2750" spans="1:8">
      <c r="A2750" s="505">
        <v>2749</v>
      </c>
      <c r="B2750" s="956"/>
      <c r="C2750" s="963"/>
      <c r="D2750" s="958"/>
      <c r="E2750" s="957"/>
      <c r="F2750" s="510">
        <v>2733</v>
      </c>
      <c r="H2750" s="523"/>
    </row>
    <row r="2751" spans="1:8">
      <c r="A2751" s="505">
        <v>2750</v>
      </c>
      <c r="B2751" s="956"/>
      <c r="C2751" s="963"/>
      <c r="D2751" s="958"/>
      <c r="E2751" s="957"/>
      <c r="F2751" s="510">
        <v>2734</v>
      </c>
      <c r="H2751" s="523"/>
    </row>
    <row r="2752" spans="1:8">
      <c r="A2752" s="505">
        <v>2751</v>
      </c>
      <c r="B2752" s="956"/>
      <c r="C2752" s="963"/>
      <c r="D2752" s="958"/>
      <c r="E2752" s="957"/>
      <c r="F2752" s="510">
        <v>2735</v>
      </c>
      <c r="H2752" s="523"/>
    </row>
    <row r="2753" spans="1:8">
      <c r="A2753" s="505">
        <v>2752</v>
      </c>
      <c r="B2753" s="956"/>
      <c r="C2753" s="963"/>
      <c r="D2753" s="958"/>
      <c r="E2753" s="957"/>
      <c r="F2753" s="510">
        <v>2736</v>
      </c>
      <c r="H2753" s="523"/>
    </row>
    <row r="2754" spans="1:8">
      <c r="A2754" s="505">
        <v>2753</v>
      </c>
      <c r="B2754" s="956"/>
      <c r="C2754" s="963"/>
      <c r="D2754" s="958"/>
      <c r="E2754" s="957"/>
      <c r="F2754" s="510">
        <v>2737</v>
      </c>
      <c r="H2754" s="523"/>
    </row>
    <row r="2755" spans="1:8">
      <c r="A2755" s="505">
        <v>2754</v>
      </c>
      <c r="B2755" s="956"/>
      <c r="C2755" s="963"/>
      <c r="D2755" s="958"/>
      <c r="E2755" s="957"/>
      <c r="F2755" s="510">
        <v>2738</v>
      </c>
      <c r="H2755" s="523"/>
    </row>
    <row r="2756" spans="1:8">
      <c r="A2756" s="505">
        <v>2755</v>
      </c>
      <c r="B2756" s="956"/>
      <c r="C2756" s="963"/>
      <c r="D2756" s="958"/>
      <c r="E2756" s="957"/>
      <c r="F2756" s="510">
        <v>2739</v>
      </c>
      <c r="H2756" s="523"/>
    </row>
    <row r="2757" spans="1:8">
      <c r="A2757" s="505">
        <v>2756</v>
      </c>
      <c r="B2757" s="956"/>
      <c r="C2757" s="963"/>
      <c r="D2757" s="958"/>
      <c r="E2757" s="957"/>
      <c r="F2757" s="510">
        <v>2740</v>
      </c>
      <c r="H2757" s="523"/>
    </row>
    <row r="2758" spans="1:8">
      <c r="A2758" s="505">
        <v>2757</v>
      </c>
      <c r="B2758" s="956"/>
      <c r="C2758" s="963"/>
      <c r="D2758" s="958"/>
      <c r="E2758" s="957"/>
      <c r="F2758" s="510">
        <v>2741</v>
      </c>
      <c r="H2758" s="523"/>
    </row>
    <row r="2759" spans="1:8">
      <c r="A2759" s="505">
        <v>2758</v>
      </c>
      <c r="B2759" s="956"/>
      <c r="C2759" s="963"/>
      <c r="D2759" s="958"/>
      <c r="E2759" s="957"/>
      <c r="F2759" s="510">
        <v>2742</v>
      </c>
      <c r="H2759" s="523"/>
    </row>
    <row r="2760" spans="1:8">
      <c r="A2760" s="505">
        <v>2759</v>
      </c>
      <c r="B2760" s="956"/>
      <c r="C2760" s="963"/>
      <c r="D2760" s="958"/>
      <c r="E2760" s="957"/>
      <c r="F2760" s="510">
        <v>2743</v>
      </c>
      <c r="H2760" s="523"/>
    </row>
    <row r="2761" spans="1:8">
      <c r="A2761" s="505">
        <v>2760</v>
      </c>
      <c r="B2761" s="956"/>
      <c r="C2761" s="963"/>
      <c r="D2761" s="958"/>
      <c r="E2761" s="957"/>
      <c r="F2761" s="510">
        <v>2744</v>
      </c>
      <c r="H2761" s="523"/>
    </row>
    <row r="2762" spans="1:8">
      <c r="A2762" s="505">
        <v>2761</v>
      </c>
      <c r="B2762" s="956"/>
      <c r="C2762" s="963"/>
      <c r="D2762" s="958"/>
      <c r="E2762" s="957"/>
      <c r="F2762" s="510">
        <v>2745</v>
      </c>
      <c r="H2762" s="523"/>
    </row>
    <row r="2763" spans="1:8">
      <c r="A2763" s="505">
        <v>2762</v>
      </c>
      <c r="B2763" s="956"/>
      <c r="C2763" s="963"/>
      <c r="D2763" s="958"/>
      <c r="E2763" s="957"/>
      <c r="F2763" s="517">
        <v>2746</v>
      </c>
      <c r="H2763" s="523"/>
    </row>
    <row r="2764" spans="1:8">
      <c r="A2764" s="505">
        <v>2763</v>
      </c>
      <c r="B2764" s="956"/>
      <c r="C2764" s="963"/>
      <c r="D2764" s="958"/>
      <c r="E2764" s="957"/>
      <c r="F2764" s="517">
        <v>2747</v>
      </c>
      <c r="H2764" s="523"/>
    </row>
    <row r="2765" spans="1:8">
      <c r="A2765" s="505">
        <v>2764</v>
      </c>
      <c r="B2765" s="956"/>
      <c r="C2765" s="963"/>
      <c r="D2765" s="958"/>
      <c r="E2765" s="957"/>
      <c r="F2765" s="510">
        <v>2748</v>
      </c>
      <c r="H2765" s="523"/>
    </row>
    <row r="2766" spans="1:8">
      <c r="A2766" s="505">
        <v>2765</v>
      </c>
      <c r="B2766" s="956"/>
      <c r="C2766" s="963"/>
      <c r="D2766" s="958"/>
      <c r="E2766" s="957"/>
      <c r="F2766" s="510">
        <v>2749</v>
      </c>
      <c r="H2766" s="523"/>
    </row>
    <row r="2767" spans="1:8">
      <c r="A2767" s="505">
        <v>2766</v>
      </c>
      <c r="B2767" s="956"/>
      <c r="C2767" s="963"/>
      <c r="D2767" s="958"/>
      <c r="E2767" s="957"/>
      <c r="F2767" s="510">
        <v>2750</v>
      </c>
      <c r="H2767" s="523"/>
    </row>
    <row r="2768" spans="1:8">
      <c r="A2768" s="505">
        <v>2767</v>
      </c>
      <c r="B2768" s="956"/>
      <c r="C2768" s="963"/>
      <c r="D2768" s="958"/>
      <c r="E2768" s="957"/>
      <c r="F2768" s="510">
        <v>2751</v>
      </c>
      <c r="H2768" s="523"/>
    </row>
    <row r="2769" spans="1:8">
      <c r="A2769" s="505">
        <v>2768</v>
      </c>
      <c r="B2769" s="956"/>
      <c r="C2769" s="963"/>
      <c r="D2769" s="958"/>
      <c r="E2769" s="957"/>
      <c r="F2769" s="510">
        <v>2752</v>
      </c>
      <c r="H2769" s="523"/>
    </row>
    <row r="2770" spans="1:8">
      <c r="A2770" s="505">
        <v>2769</v>
      </c>
      <c r="B2770" s="956"/>
      <c r="C2770" s="963"/>
      <c r="D2770" s="958"/>
      <c r="E2770" s="957"/>
      <c r="F2770" s="510">
        <v>2753</v>
      </c>
      <c r="H2770" s="523"/>
    </row>
    <row r="2771" spans="1:8">
      <c r="A2771" s="505">
        <v>2770</v>
      </c>
      <c r="B2771" s="956"/>
      <c r="C2771" s="963"/>
      <c r="D2771" s="958"/>
      <c r="E2771" s="957"/>
      <c r="F2771" s="510">
        <v>2754</v>
      </c>
      <c r="H2771" s="523"/>
    </row>
    <row r="2772" spans="1:8">
      <c r="A2772" s="505">
        <v>2771</v>
      </c>
      <c r="B2772" s="956"/>
      <c r="C2772" s="963"/>
      <c r="D2772" s="958"/>
      <c r="E2772" s="957"/>
      <c r="F2772" s="510">
        <v>2755</v>
      </c>
      <c r="H2772" s="523"/>
    </row>
    <row r="2773" spans="1:8">
      <c r="A2773" s="505">
        <v>2772</v>
      </c>
      <c r="B2773" s="956"/>
      <c r="C2773" s="963"/>
      <c r="D2773" s="958"/>
      <c r="E2773" s="957"/>
      <c r="F2773" s="510">
        <v>2756</v>
      </c>
      <c r="H2773" s="523"/>
    </row>
    <row r="2774" spans="1:8">
      <c r="A2774" s="505">
        <v>2773</v>
      </c>
      <c r="B2774" s="956"/>
      <c r="C2774" s="963"/>
      <c r="D2774" s="958"/>
      <c r="E2774" s="957"/>
      <c r="F2774" s="510">
        <v>2757</v>
      </c>
      <c r="H2774" s="523"/>
    </row>
    <row r="2775" spans="1:8">
      <c r="A2775" s="505">
        <v>2774</v>
      </c>
      <c r="B2775" s="956"/>
      <c r="C2775" s="963"/>
      <c r="D2775" s="958"/>
      <c r="E2775" s="957"/>
      <c r="F2775" s="510">
        <v>2758</v>
      </c>
      <c r="H2775" s="523"/>
    </row>
    <row r="2776" spans="1:8">
      <c r="A2776" s="505">
        <v>2775</v>
      </c>
      <c r="B2776" s="956"/>
      <c r="C2776" s="963"/>
      <c r="D2776" s="958"/>
      <c r="E2776" s="957"/>
      <c r="F2776" s="510">
        <v>2759</v>
      </c>
      <c r="H2776" s="523"/>
    </row>
    <row r="2777" spans="1:8">
      <c r="A2777" s="505">
        <v>2776</v>
      </c>
      <c r="B2777" s="956"/>
      <c r="C2777" s="963"/>
      <c r="D2777" s="958"/>
      <c r="E2777" s="957"/>
      <c r="F2777" s="510">
        <v>2760</v>
      </c>
      <c r="H2777" s="523"/>
    </row>
    <row r="2778" spans="1:8">
      <c r="A2778" s="505">
        <v>2777</v>
      </c>
      <c r="B2778" s="956"/>
      <c r="C2778" s="963"/>
      <c r="D2778" s="958"/>
      <c r="E2778" s="957"/>
      <c r="F2778" s="510">
        <v>2761</v>
      </c>
      <c r="H2778" s="523"/>
    </row>
    <row r="2779" spans="1:8">
      <c r="A2779" s="505">
        <v>2778</v>
      </c>
      <c r="B2779" s="956"/>
      <c r="C2779" s="963"/>
      <c r="D2779" s="958"/>
      <c r="E2779" s="957"/>
      <c r="F2779" s="510">
        <v>2762</v>
      </c>
      <c r="H2779" s="523"/>
    </row>
    <row r="2780" spans="1:8">
      <c r="A2780" s="505">
        <v>2779</v>
      </c>
      <c r="B2780" s="956"/>
      <c r="C2780" s="963"/>
      <c r="D2780" s="958"/>
      <c r="E2780" s="957"/>
      <c r="F2780" s="510">
        <v>2763</v>
      </c>
      <c r="H2780" s="523"/>
    </row>
    <row r="2781" spans="1:8">
      <c r="A2781" s="505">
        <v>2780</v>
      </c>
      <c r="B2781" s="956"/>
      <c r="C2781" s="963"/>
      <c r="D2781" s="958"/>
      <c r="E2781" s="957"/>
      <c r="F2781" s="510">
        <v>2764</v>
      </c>
      <c r="H2781" s="523"/>
    </row>
    <row r="2782" spans="1:8">
      <c r="A2782" s="505">
        <v>2781</v>
      </c>
      <c r="B2782" s="956"/>
      <c r="C2782" s="963"/>
      <c r="D2782" s="958"/>
      <c r="E2782" s="957"/>
      <c r="F2782" s="510">
        <v>2765</v>
      </c>
      <c r="H2782" s="523"/>
    </row>
    <row r="2783" spans="1:8">
      <c r="A2783" s="505">
        <v>2782</v>
      </c>
      <c r="B2783" s="956"/>
      <c r="C2783" s="963"/>
      <c r="D2783" s="958"/>
      <c r="E2783" s="957"/>
      <c r="F2783" s="510">
        <v>2766</v>
      </c>
      <c r="H2783" s="523"/>
    </row>
    <row r="2784" spans="1:8">
      <c r="A2784" s="505">
        <v>2783</v>
      </c>
      <c r="B2784" s="956"/>
      <c r="C2784" s="963"/>
      <c r="D2784" s="958"/>
      <c r="E2784" s="957"/>
      <c r="F2784" s="510">
        <v>2767</v>
      </c>
      <c r="H2784" s="523"/>
    </row>
    <row r="2785" spans="1:8">
      <c r="A2785" s="505">
        <v>2784</v>
      </c>
      <c r="B2785" s="956"/>
      <c r="C2785" s="963"/>
      <c r="D2785" s="958"/>
      <c r="E2785" s="957"/>
      <c r="F2785" s="510">
        <v>2768</v>
      </c>
      <c r="H2785" s="523"/>
    </row>
    <row r="2786" spans="1:8">
      <c r="A2786" s="505">
        <v>2785</v>
      </c>
      <c r="B2786" s="956"/>
      <c r="C2786" s="963"/>
      <c r="D2786" s="958"/>
      <c r="E2786" s="957"/>
      <c r="F2786" s="510">
        <v>2769</v>
      </c>
      <c r="H2786" s="523"/>
    </row>
    <row r="2787" spans="1:8">
      <c r="A2787" s="505">
        <v>2786</v>
      </c>
      <c r="B2787" s="956"/>
      <c r="C2787" s="963"/>
      <c r="D2787" s="958"/>
      <c r="E2787" s="957"/>
      <c r="F2787" s="510">
        <v>2770</v>
      </c>
      <c r="H2787" s="523"/>
    </row>
    <row r="2788" spans="1:8">
      <c r="A2788" s="505">
        <v>2787</v>
      </c>
      <c r="B2788" s="956"/>
      <c r="C2788" s="963"/>
      <c r="D2788" s="958"/>
      <c r="E2788" s="957"/>
      <c r="F2788" s="510">
        <v>2771</v>
      </c>
      <c r="H2788" s="523"/>
    </row>
    <row r="2789" spans="1:8">
      <c r="A2789" s="505">
        <v>2788</v>
      </c>
      <c r="B2789" s="956"/>
      <c r="C2789" s="963"/>
      <c r="D2789" s="958"/>
      <c r="E2789" s="957"/>
      <c r="F2789" s="510">
        <v>2772</v>
      </c>
      <c r="H2789" s="523"/>
    </row>
    <row r="2790" spans="1:8">
      <c r="A2790" s="505">
        <v>2789</v>
      </c>
      <c r="B2790" s="956"/>
      <c r="C2790" s="963"/>
      <c r="D2790" s="958"/>
      <c r="E2790" s="957"/>
      <c r="F2790" s="510">
        <v>2773</v>
      </c>
      <c r="H2790" s="523"/>
    </row>
    <row r="2791" spans="1:8">
      <c r="A2791" s="505">
        <v>2790</v>
      </c>
      <c r="B2791" s="956"/>
      <c r="C2791" s="963"/>
      <c r="D2791" s="958"/>
      <c r="E2791" s="957"/>
      <c r="F2791" s="510">
        <v>2774</v>
      </c>
      <c r="H2791" s="523"/>
    </row>
    <row r="2792" spans="1:8">
      <c r="A2792" s="505">
        <v>2791</v>
      </c>
      <c r="B2792" s="956"/>
      <c r="C2792" s="963"/>
      <c r="D2792" s="958"/>
      <c r="E2792" s="957"/>
      <c r="F2792" s="510">
        <v>2775</v>
      </c>
      <c r="H2792" s="523"/>
    </row>
    <row r="2793" spans="1:8">
      <c r="A2793" s="505">
        <v>2792</v>
      </c>
      <c r="B2793" s="956"/>
      <c r="C2793" s="963"/>
      <c r="D2793" s="958"/>
      <c r="E2793" s="957"/>
      <c r="F2793" s="510">
        <v>2776</v>
      </c>
      <c r="H2793" s="523"/>
    </row>
    <row r="2794" spans="1:8">
      <c r="A2794" s="505">
        <v>2793</v>
      </c>
      <c r="B2794" s="956"/>
      <c r="C2794" s="963"/>
      <c r="D2794" s="958"/>
      <c r="E2794" s="957"/>
      <c r="F2794" s="510">
        <v>2777</v>
      </c>
      <c r="H2794" s="523"/>
    </row>
    <row r="2795" spans="1:8">
      <c r="A2795" s="505">
        <v>2794</v>
      </c>
      <c r="B2795" s="956"/>
      <c r="C2795" s="963"/>
      <c r="D2795" s="958"/>
      <c r="E2795" s="957"/>
      <c r="F2795" s="510">
        <v>2778</v>
      </c>
      <c r="H2795" s="523"/>
    </row>
    <row r="2796" spans="1:8">
      <c r="A2796" s="505">
        <v>2795</v>
      </c>
      <c r="B2796" s="956"/>
      <c r="C2796" s="963"/>
      <c r="D2796" s="958"/>
      <c r="E2796" s="957"/>
      <c r="F2796" s="510">
        <v>2779</v>
      </c>
      <c r="H2796" s="523"/>
    </row>
    <row r="2797" spans="1:8">
      <c r="A2797" s="505">
        <v>2796</v>
      </c>
      <c r="B2797" s="956"/>
      <c r="C2797" s="963"/>
      <c r="D2797" s="958"/>
      <c r="E2797" s="957"/>
      <c r="F2797" s="510">
        <v>2780</v>
      </c>
      <c r="H2797" s="523"/>
    </row>
    <row r="2798" spans="1:8">
      <c r="A2798" s="505">
        <v>2797</v>
      </c>
      <c r="B2798" s="956"/>
      <c r="C2798" s="963"/>
      <c r="D2798" s="958"/>
      <c r="E2798" s="957"/>
      <c r="F2798" s="510">
        <v>2781</v>
      </c>
      <c r="H2798" s="523"/>
    </row>
    <row r="2799" spans="1:8">
      <c r="A2799" s="505">
        <v>2798</v>
      </c>
      <c r="B2799" s="956"/>
      <c r="C2799" s="963"/>
      <c r="D2799" s="958"/>
      <c r="E2799" s="957"/>
      <c r="F2799" s="510">
        <v>2782</v>
      </c>
      <c r="H2799" s="523"/>
    </row>
    <row r="2800" spans="1:8">
      <c r="A2800" s="505">
        <v>2799</v>
      </c>
      <c r="B2800" s="956"/>
      <c r="C2800" s="960"/>
      <c r="D2800" s="961"/>
      <c r="E2800" s="957"/>
      <c r="F2800" s="510">
        <v>2783</v>
      </c>
      <c r="G2800" s="518"/>
      <c r="H2800" s="516"/>
    </row>
    <row r="2801" spans="1:8">
      <c r="A2801" s="505">
        <v>2800</v>
      </c>
      <c r="B2801" s="956"/>
      <c r="C2801" s="960"/>
      <c r="D2801" s="961"/>
      <c r="E2801" s="957"/>
      <c r="F2801" s="510">
        <v>2784</v>
      </c>
      <c r="G2801" s="518"/>
      <c r="H2801" s="516"/>
    </row>
    <row r="2802" spans="1:8">
      <c r="A2802" s="505">
        <v>2801</v>
      </c>
      <c r="B2802" s="956"/>
      <c r="C2802" s="963"/>
      <c r="D2802" s="958"/>
      <c r="E2802" s="957"/>
      <c r="F2802" s="510">
        <v>2785</v>
      </c>
      <c r="H2802" s="523"/>
    </row>
    <row r="2803" spans="1:8">
      <c r="A2803" s="505">
        <v>2802</v>
      </c>
      <c r="B2803" s="956"/>
      <c r="C2803" s="963"/>
      <c r="D2803" s="958"/>
      <c r="E2803" s="957"/>
      <c r="F2803" s="510">
        <v>2786</v>
      </c>
      <c r="H2803" s="523"/>
    </row>
    <row r="2804" spans="1:8">
      <c r="A2804" s="505">
        <v>2803</v>
      </c>
      <c r="B2804" s="956"/>
      <c r="C2804" s="963"/>
      <c r="D2804" s="958"/>
      <c r="E2804" s="957"/>
      <c r="F2804" s="510">
        <v>2787</v>
      </c>
      <c r="H2804" s="523"/>
    </row>
    <row r="2805" spans="1:8">
      <c r="A2805" s="505">
        <v>2804</v>
      </c>
      <c r="B2805" s="956"/>
      <c r="C2805" s="963"/>
      <c r="D2805" s="958"/>
      <c r="E2805" s="957"/>
      <c r="F2805" s="510">
        <v>2788</v>
      </c>
      <c r="H2805" s="523"/>
    </row>
    <row r="2806" spans="1:8">
      <c r="A2806" s="505">
        <v>2805</v>
      </c>
      <c r="B2806" s="956"/>
      <c r="C2806" s="963"/>
      <c r="D2806" s="958"/>
      <c r="E2806" s="957"/>
      <c r="F2806" s="510">
        <v>2789</v>
      </c>
      <c r="H2806" s="523"/>
    </row>
    <row r="2807" spans="1:8">
      <c r="A2807" s="505">
        <v>2806</v>
      </c>
      <c r="B2807" s="956"/>
      <c r="C2807" s="963"/>
      <c r="D2807" s="958"/>
      <c r="E2807" s="957"/>
      <c r="F2807" s="510">
        <v>2790</v>
      </c>
      <c r="H2807" s="523"/>
    </row>
    <row r="2808" spans="1:8">
      <c r="A2808" s="505">
        <v>2807</v>
      </c>
      <c r="B2808" s="956"/>
      <c r="C2808" s="963"/>
      <c r="D2808" s="958"/>
      <c r="E2808" s="957"/>
      <c r="F2808" s="510">
        <v>2791</v>
      </c>
      <c r="H2808" s="523"/>
    </row>
    <row r="2809" spans="1:8">
      <c r="A2809" s="505">
        <v>2808</v>
      </c>
      <c r="B2809" s="956"/>
      <c r="C2809" s="963"/>
      <c r="D2809" s="958"/>
      <c r="E2809" s="957"/>
      <c r="F2809" s="510">
        <v>2792</v>
      </c>
      <c r="H2809" s="523"/>
    </row>
    <row r="2810" spans="1:8">
      <c r="A2810" s="505">
        <v>2809</v>
      </c>
      <c r="B2810" s="956"/>
      <c r="C2810" s="963"/>
      <c r="D2810" s="958"/>
      <c r="E2810" s="957"/>
      <c r="F2810" s="510">
        <v>2793</v>
      </c>
      <c r="H2810" s="523"/>
    </row>
    <row r="2811" spans="1:8">
      <c r="A2811" s="505">
        <v>2810</v>
      </c>
      <c r="B2811" s="956"/>
      <c r="C2811" s="963"/>
      <c r="D2811" s="958"/>
      <c r="E2811" s="957"/>
      <c r="F2811" s="510">
        <v>2794</v>
      </c>
      <c r="H2811" s="523"/>
    </row>
    <row r="2812" spans="1:8">
      <c r="A2812" s="505">
        <v>2811</v>
      </c>
      <c r="B2812" s="956"/>
      <c r="C2812" s="963"/>
      <c r="D2812" s="958"/>
      <c r="E2812" s="957"/>
      <c r="F2812" s="510">
        <v>2795</v>
      </c>
      <c r="H2812" s="523"/>
    </row>
    <row r="2813" spans="1:8">
      <c r="A2813" s="505">
        <v>2812</v>
      </c>
      <c r="B2813" s="956"/>
      <c r="C2813" s="963"/>
      <c r="D2813" s="958"/>
      <c r="E2813" s="957"/>
      <c r="F2813" s="510">
        <v>2796</v>
      </c>
      <c r="H2813" s="523"/>
    </row>
    <row r="2814" spans="1:8">
      <c r="A2814" s="505">
        <v>2813</v>
      </c>
      <c r="B2814" s="956"/>
      <c r="C2814" s="963"/>
      <c r="D2814" s="958"/>
      <c r="E2814" s="957"/>
      <c r="F2814" s="510">
        <v>2797</v>
      </c>
      <c r="H2814" s="523"/>
    </row>
    <row r="2815" spans="1:8">
      <c r="A2815" s="505">
        <v>2814</v>
      </c>
      <c r="B2815" s="956"/>
      <c r="C2815" s="963"/>
      <c r="D2815" s="958"/>
      <c r="E2815" s="957"/>
      <c r="F2815" s="517">
        <v>2798</v>
      </c>
      <c r="H2815" s="523"/>
    </row>
    <row r="2816" spans="1:8">
      <c r="A2816" s="505">
        <v>2815</v>
      </c>
      <c r="B2816" s="956"/>
      <c r="C2816" s="963"/>
      <c r="D2816" s="958"/>
      <c r="E2816" s="957"/>
      <c r="F2816" s="517">
        <v>2799</v>
      </c>
      <c r="H2816" s="523"/>
    </row>
    <row r="2817" spans="1:8">
      <c r="A2817" s="505">
        <v>2816</v>
      </c>
      <c r="B2817" s="956"/>
      <c r="C2817" s="963"/>
      <c r="D2817" s="958"/>
      <c r="E2817" s="957"/>
      <c r="F2817" s="510">
        <v>2800</v>
      </c>
      <c r="H2817" s="523"/>
    </row>
    <row r="2818" spans="1:8">
      <c r="A2818" s="505">
        <v>2817</v>
      </c>
      <c r="B2818" s="956"/>
      <c r="C2818" s="963"/>
      <c r="D2818" s="958"/>
      <c r="E2818" s="957"/>
      <c r="F2818" s="510">
        <v>2801</v>
      </c>
      <c r="H2818" s="523"/>
    </row>
    <row r="2819" spans="1:8">
      <c r="A2819" s="505">
        <v>2818</v>
      </c>
      <c r="B2819" s="956"/>
      <c r="C2819" s="963"/>
      <c r="D2819" s="958"/>
      <c r="E2819" s="957"/>
      <c r="F2819" s="510">
        <v>2802</v>
      </c>
      <c r="H2819" s="523"/>
    </row>
    <row r="2820" spans="1:8">
      <c r="A2820" s="505">
        <v>2819</v>
      </c>
      <c r="B2820" s="956"/>
      <c r="C2820" s="963"/>
      <c r="D2820" s="958"/>
      <c r="E2820" s="957"/>
      <c r="F2820" s="510">
        <v>2803</v>
      </c>
      <c r="H2820" s="523"/>
    </row>
    <row r="2821" spans="1:8">
      <c r="A2821" s="505">
        <v>2820</v>
      </c>
      <c r="B2821" s="956"/>
      <c r="C2821" s="963"/>
      <c r="D2821" s="958"/>
      <c r="E2821" s="957"/>
      <c r="F2821" s="510">
        <v>2804</v>
      </c>
      <c r="H2821" s="523"/>
    </row>
    <row r="2822" spans="1:8">
      <c r="A2822" s="505">
        <v>2821</v>
      </c>
      <c r="B2822" s="956"/>
      <c r="C2822" s="963"/>
      <c r="D2822" s="958"/>
      <c r="E2822" s="957"/>
      <c r="F2822" s="510">
        <v>2805</v>
      </c>
      <c r="H2822" s="523"/>
    </row>
    <row r="2823" spans="1:8">
      <c r="A2823" s="505">
        <v>2822</v>
      </c>
      <c r="B2823" s="956"/>
      <c r="C2823" s="963"/>
      <c r="D2823" s="958"/>
      <c r="E2823" s="957"/>
      <c r="F2823" s="510">
        <v>2806</v>
      </c>
      <c r="H2823" s="523"/>
    </row>
    <row r="2824" spans="1:8">
      <c r="A2824" s="505">
        <v>2823</v>
      </c>
      <c r="B2824" s="956"/>
      <c r="C2824" s="963"/>
      <c r="D2824" s="958"/>
      <c r="E2824" s="957"/>
      <c r="F2824" s="510">
        <v>2807</v>
      </c>
      <c r="H2824" s="523"/>
    </row>
    <row r="2825" spans="1:8">
      <c r="A2825" s="505">
        <v>2824</v>
      </c>
      <c r="B2825" s="956"/>
      <c r="C2825" s="963"/>
      <c r="D2825" s="958"/>
      <c r="E2825" s="957"/>
      <c r="F2825" s="510">
        <v>2808</v>
      </c>
      <c r="H2825" s="523"/>
    </row>
    <row r="2826" spans="1:8">
      <c r="A2826" s="505">
        <v>2825</v>
      </c>
      <c r="B2826" s="956"/>
      <c r="C2826" s="963"/>
      <c r="D2826" s="958"/>
      <c r="E2826" s="957"/>
      <c r="F2826" s="510">
        <v>2809</v>
      </c>
      <c r="H2826" s="523"/>
    </row>
    <row r="2827" spans="1:8">
      <c r="A2827" s="505">
        <v>2826</v>
      </c>
      <c r="B2827" s="956"/>
      <c r="C2827" s="963"/>
      <c r="D2827" s="958"/>
      <c r="E2827" s="957"/>
      <c r="F2827" s="510">
        <v>2810</v>
      </c>
      <c r="H2827" s="523"/>
    </row>
    <row r="2828" spans="1:8">
      <c r="A2828" s="505">
        <v>2827</v>
      </c>
      <c r="B2828" s="956"/>
      <c r="C2828" s="963"/>
      <c r="D2828" s="958"/>
      <c r="E2828" s="957"/>
      <c r="F2828" s="510">
        <v>2811</v>
      </c>
      <c r="H2828" s="523"/>
    </row>
    <row r="2829" spans="1:8">
      <c r="A2829" s="505">
        <v>2828</v>
      </c>
      <c r="B2829" s="956"/>
      <c r="C2829" s="963"/>
      <c r="D2829" s="958"/>
      <c r="E2829" s="957"/>
      <c r="F2829" s="510">
        <v>2812</v>
      </c>
      <c r="H2829" s="523"/>
    </row>
    <row r="2830" spans="1:8">
      <c r="A2830" s="505">
        <v>2829</v>
      </c>
      <c r="B2830" s="956"/>
      <c r="C2830" s="963"/>
      <c r="D2830" s="958"/>
      <c r="E2830" s="957"/>
      <c r="F2830" s="510">
        <v>2813</v>
      </c>
      <c r="H2830" s="523"/>
    </row>
    <row r="2831" spans="1:8">
      <c r="A2831" s="505">
        <v>2830</v>
      </c>
      <c r="B2831" s="956"/>
      <c r="C2831" s="963"/>
      <c r="D2831" s="958"/>
      <c r="E2831" s="957"/>
      <c r="F2831" s="510">
        <v>2814</v>
      </c>
      <c r="H2831" s="523"/>
    </row>
    <row r="2832" spans="1:8">
      <c r="A2832" s="505">
        <v>2831</v>
      </c>
      <c r="B2832" s="956"/>
      <c r="C2832" s="963"/>
      <c r="D2832" s="958"/>
      <c r="E2832" s="957"/>
      <c r="F2832" s="510">
        <v>2815</v>
      </c>
      <c r="H2832" s="523"/>
    </row>
    <row r="2833" spans="1:8">
      <c r="A2833" s="505">
        <v>2832</v>
      </c>
      <c r="B2833" s="956"/>
      <c r="C2833" s="963"/>
      <c r="D2833" s="958"/>
      <c r="E2833" s="957"/>
      <c r="F2833" s="510">
        <v>2816</v>
      </c>
      <c r="H2833" s="523"/>
    </row>
    <row r="2834" spans="1:8">
      <c r="A2834" s="505">
        <v>2833</v>
      </c>
      <c r="B2834" s="956"/>
      <c r="C2834" s="963"/>
      <c r="D2834" s="958"/>
      <c r="E2834" s="957"/>
      <c r="F2834" s="510">
        <v>2817</v>
      </c>
      <c r="H2834" s="523"/>
    </row>
    <row r="2835" spans="1:8">
      <c r="A2835" s="505">
        <v>2834</v>
      </c>
      <c r="B2835" s="956"/>
      <c r="C2835" s="963"/>
      <c r="D2835" s="958"/>
      <c r="E2835" s="957"/>
      <c r="F2835" s="510">
        <v>2818</v>
      </c>
      <c r="H2835" s="523"/>
    </row>
    <row r="2836" spans="1:8">
      <c r="A2836" s="505">
        <v>2835</v>
      </c>
      <c r="B2836" s="956"/>
      <c r="C2836" s="963"/>
      <c r="D2836" s="958"/>
      <c r="E2836" s="957"/>
      <c r="F2836" s="510">
        <v>2819</v>
      </c>
      <c r="H2836" s="523"/>
    </row>
    <row r="2837" spans="1:8">
      <c r="A2837" s="505">
        <v>2836</v>
      </c>
      <c r="B2837" s="956"/>
      <c r="C2837" s="963"/>
      <c r="D2837" s="958"/>
      <c r="E2837" s="957"/>
      <c r="F2837" s="510">
        <v>2820</v>
      </c>
      <c r="H2837" s="523"/>
    </row>
    <row r="2838" spans="1:8">
      <c r="A2838" s="505">
        <v>2837</v>
      </c>
      <c r="B2838" s="956"/>
      <c r="C2838" s="963"/>
      <c r="D2838" s="958"/>
      <c r="E2838" s="957"/>
      <c r="F2838" s="510">
        <v>2821</v>
      </c>
      <c r="H2838" s="523"/>
    </row>
    <row r="2839" spans="1:8">
      <c r="A2839" s="505">
        <v>2838</v>
      </c>
      <c r="B2839" s="956"/>
      <c r="C2839" s="963"/>
      <c r="D2839" s="958"/>
      <c r="E2839" s="957"/>
      <c r="F2839" s="510">
        <v>2822</v>
      </c>
      <c r="H2839" s="523"/>
    </row>
    <row r="2840" spans="1:8">
      <c r="A2840" s="505">
        <v>2839</v>
      </c>
      <c r="B2840" s="956"/>
      <c r="C2840" s="963"/>
      <c r="D2840" s="958"/>
      <c r="E2840" s="957"/>
      <c r="F2840" s="510">
        <v>2823</v>
      </c>
      <c r="H2840" s="523"/>
    </row>
    <row r="2841" spans="1:8">
      <c r="A2841" s="505">
        <v>2840</v>
      </c>
      <c r="B2841" s="956"/>
      <c r="C2841" s="963"/>
      <c r="D2841" s="958"/>
      <c r="E2841" s="957"/>
      <c r="F2841" s="510">
        <v>2824</v>
      </c>
      <c r="H2841" s="523"/>
    </row>
    <row r="2842" spans="1:8">
      <c r="A2842" s="505">
        <v>2841</v>
      </c>
      <c r="B2842" s="956"/>
      <c r="C2842" s="963"/>
      <c r="D2842" s="958"/>
      <c r="E2842" s="957"/>
      <c r="F2842" s="510">
        <v>2825</v>
      </c>
      <c r="H2842" s="523"/>
    </row>
    <row r="2843" spans="1:8">
      <c r="A2843" s="505">
        <v>2842</v>
      </c>
      <c r="B2843" s="956"/>
      <c r="C2843" s="963"/>
      <c r="D2843" s="958"/>
      <c r="E2843" s="957"/>
      <c r="F2843" s="510">
        <v>2826</v>
      </c>
      <c r="H2843" s="523"/>
    </row>
    <row r="2844" spans="1:8">
      <c r="A2844" s="505">
        <v>2843</v>
      </c>
      <c r="B2844" s="956"/>
      <c r="C2844" s="963"/>
      <c r="D2844" s="958"/>
      <c r="E2844" s="957"/>
      <c r="F2844" s="510">
        <v>2827</v>
      </c>
      <c r="H2844" s="523"/>
    </row>
    <row r="2845" spans="1:8">
      <c r="A2845" s="505">
        <v>2844</v>
      </c>
      <c r="B2845" s="956"/>
      <c r="C2845" s="963"/>
      <c r="D2845" s="958"/>
      <c r="E2845" s="957"/>
      <c r="F2845" s="510">
        <v>2828</v>
      </c>
      <c r="H2845" s="523"/>
    </row>
    <row r="2846" spans="1:8">
      <c r="A2846" s="505">
        <v>2845</v>
      </c>
      <c r="B2846" s="956"/>
      <c r="C2846" s="963"/>
      <c r="D2846" s="958"/>
      <c r="E2846" s="957"/>
      <c r="F2846" s="510">
        <v>2829</v>
      </c>
      <c r="H2846" s="523"/>
    </row>
    <row r="2847" spans="1:8">
      <c r="A2847" s="505">
        <v>2846</v>
      </c>
      <c r="B2847" s="956"/>
      <c r="C2847" s="963"/>
      <c r="D2847" s="958"/>
      <c r="E2847" s="957"/>
      <c r="F2847" s="510">
        <v>2830</v>
      </c>
      <c r="H2847" s="523"/>
    </row>
    <row r="2848" spans="1:8">
      <c r="A2848" s="505">
        <v>2847</v>
      </c>
      <c r="B2848" s="956"/>
      <c r="C2848" s="963"/>
      <c r="D2848" s="958"/>
      <c r="E2848" s="957"/>
      <c r="F2848" s="510">
        <v>2831</v>
      </c>
      <c r="H2848" s="523"/>
    </row>
    <row r="2849" spans="1:8">
      <c r="A2849" s="505">
        <v>2848</v>
      </c>
      <c r="B2849" s="956"/>
      <c r="C2849" s="963"/>
      <c r="D2849" s="958"/>
      <c r="E2849" s="957"/>
      <c r="F2849" s="510">
        <v>2832</v>
      </c>
      <c r="H2849" s="523"/>
    </row>
    <row r="2850" spans="1:8">
      <c r="A2850" s="505">
        <v>2849</v>
      </c>
      <c r="B2850" s="957"/>
      <c r="C2850" s="960"/>
      <c r="D2850" s="961"/>
      <c r="E2850" s="957"/>
      <c r="F2850" s="510">
        <v>2833</v>
      </c>
      <c r="H2850" s="523"/>
    </row>
    <row r="2851" spans="1:8">
      <c r="A2851" s="505">
        <v>2850</v>
      </c>
      <c r="B2851" s="957"/>
      <c r="C2851" s="960"/>
      <c r="D2851" s="961"/>
      <c r="E2851" s="957"/>
      <c r="F2851" s="510">
        <v>2834</v>
      </c>
      <c r="H2851" s="523"/>
    </row>
    <row r="2852" spans="1:8">
      <c r="A2852" s="505">
        <v>2851</v>
      </c>
      <c r="B2852" s="957"/>
      <c r="C2852" s="960"/>
      <c r="D2852" s="961"/>
      <c r="E2852" s="957"/>
      <c r="F2852" s="510">
        <v>2835</v>
      </c>
      <c r="H2852" s="523"/>
    </row>
    <row r="2853" spans="1:8">
      <c r="A2853" s="505">
        <v>2852</v>
      </c>
      <c r="B2853" s="957"/>
      <c r="C2853" s="960"/>
      <c r="D2853" s="961"/>
      <c r="E2853" s="957"/>
      <c r="F2853" s="510">
        <v>2836</v>
      </c>
      <c r="H2853" s="523"/>
    </row>
    <row r="2854" spans="1:8">
      <c r="A2854" s="505">
        <v>2853</v>
      </c>
      <c r="B2854" s="957"/>
      <c r="C2854" s="960"/>
      <c r="D2854" s="961"/>
      <c r="E2854" s="957"/>
      <c r="F2854" s="510">
        <v>2837</v>
      </c>
      <c r="H2854" s="523"/>
    </row>
    <row r="2855" spans="1:8">
      <c r="A2855" s="505">
        <v>2854</v>
      </c>
      <c r="B2855" s="957"/>
      <c r="C2855" s="960"/>
      <c r="D2855" s="961"/>
      <c r="E2855" s="957"/>
      <c r="F2855" s="510">
        <v>2838</v>
      </c>
      <c r="H2855" s="523"/>
    </row>
    <row r="2856" spans="1:8">
      <c r="A2856" s="505">
        <v>2855</v>
      </c>
      <c r="B2856" s="957"/>
      <c r="C2856" s="960"/>
      <c r="D2856" s="961"/>
      <c r="E2856" s="957"/>
      <c r="F2856" s="510">
        <v>2839</v>
      </c>
      <c r="H2856" s="523"/>
    </row>
    <row r="2857" spans="1:8">
      <c r="A2857" s="505">
        <v>2856</v>
      </c>
      <c r="B2857" s="957"/>
      <c r="C2857" s="960"/>
      <c r="D2857" s="961"/>
      <c r="E2857" s="957"/>
      <c r="F2857" s="510">
        <v>2840</v>
      </c>
      <c r="H2857" s="523"/>
    </row>
    <row r="2858" spans="1:8">
      <c r="A2858" s="505">
        <v>2857</v>
      </c>
      <c r="B2858" s="957"/>
      <c r="C2858" s="960"/>
      <c r="D2858" s="961"/>
      <c r="E2858" s="957"/>
      <c r="F2858" s="510">
        <v>2841</v>
      </c>
      <c r="H2858" s="523"/>
    </row>
    <row r="2859" spans="1:8">
      <c r="A2859" s="505">
        <v>2858</v>
      </c>
      <c r="B2859" s="957"/>
      <c r="C2859" s="960"/>
      <c r="D2859" s="961"/>
      <c r="E2859" s="957"/>
      <c r="F2859" s="510">
        <v>2842</v>
      </c>
      <c r="H2859" s="523"/>
    </row>
    <row r="2860" spans="1:8">
      <c r="A2860" s="505">
        <v>2859</v>
      </c>
      <c r="B2860" s="957"/>
      <c r="C2860" s="960"/>
      <c r="D2860" s="961"/>
      <c r="E2860" s="957"/>
      <c r="F2860" s="510">
        <v>2843</v>
      </c>
      <c r="H2860" s="523"/>
    </row>
    <row r="2861" spans="1:8">
      <c r="A2861" s="505">
        <v>2860</v>
      </c>
      <c r="B2861" s="957"/>
      <c r="C2861" s="960"/>
      <c r="D2861" s="961"/>
      <c r="E2861" s="957"/>
      <c r="F2861" s="510">
        <v>2844</v>
      </c>
      <c r="H2861" s="523"/>
    </row>
    <row r="2862" spans="1:8">
      <c r="A2862" s="505">
        <v>2861</v>
      </c>
      <c r="B2862" s="957"/>
      <c r="C2862" s="960"/>
      <c r="D2862" s="961"/>
      <c r="E2862" s="957"/>
      <c r="F2862" s="510">
        <v>2845</v>
      </c>
      <c r="H2862" s="523"/>
    </row>
    <row r="2863" spans="1:8">
      <c r="A2863" s="505">
        <v>2862</v>
      </c>
      <c r="B2863" s="957"/>
      <c r="C2863" s="960"/>
      <c r="D2863" s="961"/>
      <c r="E2863" s="957"/>
      <c r="F2863" s="510">
        <v>2846</v>
      </c>
      <c r="H2863" s="523"/>
    </row>
    <row r="2864" spans="1:8">
      <c r="A2864" s="505">
        <v>2863</v>
      </c>
      <c r="B2864" s="957"/>
      <c r="C2864" s="960"/>
      <c r="D2864" s="961"/>
      <c r="E2864" s="957"/>
      <c r="F2864" s="510">
        <v>2847</v>
      </c>
      <c r="H2864" s="523"/>
    </row>
    <row r="2865" spans="1:8">
      <c r="A2865" s="505">
        <v>2864</v>
      </c>
      <c r="B2865" s="957"/>
      <c r="C2865" s="960"/>
      <c r="D2865" s="961"/>
      <c r="E2865" s="957"/>
      <c r="F2865" s="510">
        <v>2848</v>
      </c>
      <c r="H2865" s="523"/>
    </row>
    <row r="2866" spans="1:8">
      <c r="A2866" s="505">
        <v>2865</v>
      </c>
      <c r="B2866" s="957"/>
      <c r="C2866" s="960"/>
      <c r="D2866" s="961"/>
      <c r="E2866" s="957"/>
      <c r="F2866" s="510">
        <v>2849</v>
      </c>
      <c r="H2866" s="523"/>
    </row>
    <row r="2867" spans="1:8">
      <c r="A2867" s="505">
        <v>2866</v>
      </c>
      <c r="B2867" s="957"/>
      <c r="C2867" s="960"/>
      <c r="D2867" s="961"/>
      <c r="E2867" s="957"/>
      <c r="F2867" s="510">
        <v>2850</v>
      </c>
      <c r="H2867" s="523"/>
    </row>
    <row r="2868" spans="1:8">
      <c r="A2868" s="505">
        <v>2867</v>
      </c>
      <c r="B2868" s="957"/>
      <c r="C2868" s="960"/>
      <c r="D2868" s="961"/>
      <c r="E2868" s="957"/>
      <c r="F2868" s="510">
        <v>2851</v>
      </c>
      <c r="H2868" s="523"/>
    </row>
    <row r="2869" spans="1:8">
      <c r="A2869" s="505">
        <v>2868</v>
      </c>
      <c r="B2869" s="957"/>
      <c r="C2869" s="960"/>
      <c r="D2869" s="961"/>
      <c r="E2869" s="957"/>
      <c r="F2869" s="510">
        <v>2852</v>
      </c>
      <c r="H2869" s="523"/>
    </row>
    <row r="2870" spans="1:8">
      <c r="A2870" s="505">
        <v>2869</v>
      </c>
      <c r="B2870" s="957"/>
      <c r="C2870" s="960"/>
      <c r="D2870" s="961"/>
      <c r="E2870" s="957"/>
      <c r="F2870" s="510">
        <v>2853</v>
      </c>
      <c r="H2870" s="523"/>
    </row>
    <row r="2871" spans="1:8">
      <c r="A2871" s="505">
        <v>2870</v>
      </c>
      <c r="B2871" s="957"/>
      <c r="C2871" s="960"/>
      <c r="D2871" s="961"/>
      <c r="E2871" s="957"/>
      <c r="F2871" s="510">
        <v>2854</v>
      </c>
      <c r="H2871" s="523"/>
    </row>
    <row r="2872" spans="1:8">
      <c r="A2872" s="505">
        <v>2871</v>
      </c>
      <c r="B2872" s="957"/>
      <c r="C2872" s="960"/>
      <c r="D2872" s="961"/>
      <c r="E2872" s="957"/>
      <c r="F2872" s="510">
        <v>2855</v>
      </c>
      <c r="H2872" s="523"/>
    </row>
    <row r="2873" spans="1:8">
      <c r="A2873" s="505">
        <v>2872</v>
      </c>
      <c r="B2873" s="957"/>
      <c r="C2873" s="960"/>
      <c r="D2873" s="961"/>
      <c r="E2873" s="957"/>
      <c r="F2873" s="510">
        <v>2856</v>
      </c>
      <c r="H2873" s="523"/>
    </row>
    <row r="2874" spans="1:8">
      <c r="A2874" s="505">
        <v>2873</v>
      </c>
      <c r="B2874" s="957"/>
      <c r="C2874" s="960"/>
      <c r="D2874" s="961"/>
      <c r="E2874" s="957"/>
      <c r="F2874" s="510">
        <v>2857</v>
      </c>
      <c r="H2874" s="523"/>
    </row>
    <row r="2875" spans="1:8">
      <c r="A2875" s="505">
        <v>2874</v>
      </c>
      <c r="B2875" s="957"/>
      <c r="C2875" s="960"/>
      <c r="D2875" s="961"/>
      <c r="E2875" s="957"/>
      <c r="F2875" s="510">
        <v>2858</v>
      </c>
      <c r="H2875" s="523"/>
    </row>
    <row r="2876" spans="1:8">
      <c r="A2876" s="505">
        <v>2875</v>
      </c>
      <c r="B2876" s="957"/>
      <c r="C2876" s="960"/>
      <c r="D2876" s="961"/>
      <c r="E2876" s="957"/>
      <c r="F2876" s="510">
        <v>2859</v>
      </c>
      <c r="H2876" s="523"/>
    </row>
    <row r="2877" spans="1:8">
      <c r="A2877" s="505">
        <v>2876</v>
      </c>
      <c r="B2877" s="957"/>
      <c r="C2877" s="960"/>
      <c r="D2877" s="961"/>
      <c r="E2877" s="957"/>
      <c r="F2877" s="510">
        <v>2860</v>
      </c>
      <c r="H2877" s="523"/>
    </row>
    <row r="2878" spans="1:8">
      <c r="A2878" s="505">
        <v>2877</v>
      </c>
      <c r="B2878" s="957"/>
      <c r="C2878" s="960"/>
      <c r="D2878" s="961"/>
      <c r="E2878" s="957"/>
      <c r="F2878" s="510">
        <v>2861</v>
      </c>
      <c r="H2878" s="523"/>
    </row>
    <row r="2879" spans="1:8">
      <c r="A2879" s="505">
        <v>2878</v>
      </c>
      <c r="B2879" s="957"/>
      <c r="C2879" s="960"/>
      <c r="D2879" s="961"/>
      <c r="E2879" s="957"/>
      <c r="F2879" s="510">
        <v>2862</v>
      </c>
      <c r="H2879" s="523"/>
    </row>
    <row r="2880" spans="1:8">
      <c r="A2880" s="505">
        <v>2879</v>
      </c>
      <c r="B2880" s="957"/>
      <c r="C2880" s="960"/>
      <c r="D2880" s="961"/>
      <c r="E2880" s="957"/>
      <c r="F2880" s="510">
        <v>2863</v>
      </c>
      <c r="H2880" s="523"/>
    </row>
    <row r="2881" spans="1:8">
      <c r="A2881" s="505">
        <v>2880</v>
      </c>
      <c r="B2881" s="957"/>
      <c r="C2881" s="960"/>
      <c r="D2881" s="961"/>
      <c r="E2881" s="957"/>
      <c r="F2881" s="510">
        <v>2864</v>
      </c>
      <c r="H2881" s="523"/>
    </row>
    <row r="2882" spans="1:8">
      <c r="A2882" s="505">
        <v>2881</v>
      </c>
      <c r="B2882" s="957"/>
      <c r="C2882" s="960"/>
      <c r="D2882" s="961"/>
      <c r="E2882" s="957"/>
      <c r="F2882" s="510">
        <v>2865</v>
      </c>
      <c r="H2882" s="523"/>
    </row>
    <row r="2883" spans="1:8">
      <c r="A2883" s="505">
        <v>2882</v>
      </c>
      <c r="B2883" s="957"/>
      <c r="C2883" s="960"/>
      <c r="D2883" s="961"/>
      <c r="E2883" s="957"/>
      <c r="F2883" s="510">
        <v>2866</v>
      </c>
      <c r="H2883" s="523"/>
    </row>
    <row r="2884" spans="1:8">
      <c r="A2884" s="505">
        <v>2883</v>
      </c>
      <c r="B2884" s="957"/>
      <c r="C2884" s="960"/>
      <c r="D2884" s="961"/>
      <c r="E2884" s="957"/>
      <c r="F2884" s="510">
        <v>2867</v>
      </c>
      <c r="H2884" s="523"/>
    </row>
    <row r="2885" spans="1:8">
      <c r="A2885" s="505">
        <v>2884</v>
      </c>
      <c r="B2885" s="957"/>
      <c r="C2885" s="960"/>
      <c r="D2885" s="961"/>
      <c r="E2885" s="957"/>
      <c r="F2885" s="510">
        <v>2868</v>
      </c>
      <c r="H2885" s="523"/>
    </row>
    <row r="2886" spans="1:8">
      <c r="A2886" s="505">
        <v>2885</v>
      </c>
      <c r="B2886" s="957"/>
      <c r="C2886" s="960"/>
      <c r="D2886" s="961"/>
      <c r="E2886" s="957"/>
      <c r="F2886" s="510">
        <v>2869</v>
      </c>
      <c r="H2886" s="523"/>
    </row>
    <row r="2887" spans="1:8">
      <c r="A2887" s="505">
        <v>2886</v>
      </c>
      <c r="B2887" s="957"/>
      <c r="C2887" s="960"/>
      <c r="D2887" s="961"/>
      <c r="E2887" s="957"/>
      <c r="F2887" s="510">
        <v>2870</v>
      </c>
      <c r="H2887" s="523"/>
    </row>
    <row r="2888" spans="1:8">
      <c r="A2888" s="505">
        <v>2887</v>
      </c>
      <c r="B2888" s="957"/>
      <c r="C2888" s="960"/>
      <c r="D2888" s="961"/>
      <c r="E2888" s="957"/>
      <c r="F2888" s="510">
        <v>2871</v>
      </c>
      <c r="H2888" s="523"/>
    </row>
    <row r="2889" spans="1:8">
      <c r="A2889" s="505">
        <v>2888</v>
      </c>
      <c r="B2889" s="957"/>
      <c r="C2889" s="960"/>
      <c r="D2889" s="961"/>
      <c r="E2889" s="957"/>
      <c r="F2889" s="510">
        <v>2872</v>
      </c>
      <c r="H2889" s="523"/>
    </row>
    <row r="2890" spans="1:8">
      <c r="A2890" s="505">
        <v>2889</v>
      </c>
      <c r="B2890" s="957"/>
      <c r="C2890" s="960"/>
      <c r="D2890" s="961"/>
      <c r="E2890" s="957"/>
      <c r="F2890" s="510">
        <v>2873</v>
      </c>
      <c r="H2890" s="523"/>
    </row>
    <row r="2891" spans="1:8">
      <c r="A2891" s="505">
        <v>2890</v>
      </c>
      <c r="B2891" s="957"/>
      <c r="C2891" s="960"/>
      <c r="D2891" s="961"/>
      <c r="E2891" s="957"/>
      <c r="F2891" s="510">
        <v>2874</v>
      </c>
      <c r="H2891" s="523"/>
    </row>
    <row r="2892" spans="1:8">
      <c r="A2892" s="505">
        <v>2891</v>
      </c>
      <c r="B2892" s="957"/>
      <c r="C2892" s="960"/>
      <c r="D2892" s="961"/>
      <c r="E2892" s="957"/>
      <c r="F2892" s="510">
        <v>2875</v>
      </c>
      <c r="H2892" s="523"/>
    </row>
    <row r="2893" spans="1:8">
      <c r="A2893" s="505">
        <v>2892</v>
      </c>
      <c r="B2893" s="957"/>
      <c r="C2893" s="960"/>
      <c r="D2893" s="961"/>
      <c r="E2893" s="957"/>
      <c r="F2893" s="510">
        <v>2876</v>
      </c>
      <c r="H2893" s="523"/>
    </row>
    <row r="2894" spans="1:8">
      <c r="A2894" s="505">
        <v>2893</v>
      </c>
      <c r="B2894" s="957"/>
      <c r="C2894" s="960"/>
      <c r="D2894" s="961"/>
      <c r="E2894" s="957"/>
      <c r="F2894" s="510">
        <v>2877</v>
      </c>
      <c r="H2894" s="523"/>
    </row>
    <row r="2895" spans="1:8">
      <c r="A2895" s="505">
        <v>2894</v>
      </c>
      <c r="B2895" s="957"/>
      <c r="C2895" s="960"/>
      <c r="D2895" s="961"/>
      <c r="E2895" s="957"/>
      <c r="F2895" s="510">
        <v>2878</v>
      </c>
      <c r="H2895" s="523"/>
    </row>
    <row r="2896" spans="1:8">
      <c r="A2896" s="505">
        <v>2895</v>
      </c>
      <c r="B2896" s="957"/>
      <c r="C2896" s="960"/>
      <c r="D2896" s="961"/>
      <c r="E2896" s="957"/>
      <c r="F2896" s="510">
        <v>2879</v>
      </c>
      <c r="H2896" s="523"/>
    </row>
    <row r="2897" spans="1:8">
      <c r="A2897" s="505">
        <v>2896</v>
      </c>
      <c r="B2897" s="957"/>
      <c r="C2897" s="960"/>
      <c r="D2897" s="961"/>
      <c r="E2897" s="957"/>
      <c r="F2897" s="510">
        <v>2880</v>
      </c>
      <c r="H2897" s="523"/>
    </row>
    <row r="2898" spans="1:8">
      <c r="A2898" s="505">
        <v>2897</v>
      </c>
      <c r="B2898" s="957"/>
      <c r="C2898" s="960"/>
      <c r="D2898" s="961"/>
      <c r="E2898" s="957"/>
      <c r="F2898" s="510">
        <v>2881</v>
      </c>
      <c r="H2898" s="523"/>
    </row>
    <row r="2899" spans="1:8">
      <c r="A2899" s="505">
        <v>2898</v>
      </c>
      <c r="B2899" s="957"/>
      <c r="C2899" s="960"/>
      <c r="D2899" s="961"/>
      <c r="E2899" s="957"/>
      <c r="F2899" s="510">
        <v>2882</v>
      </c>
      <c r="H2899" s="523"/>
    </row>
    <row r="2900" spans="1:8">
      <c r="A2900" s="505">
        <v>2899</v>
      </c>
      <c r="B2900" s="957"/>
      <c r="C2900" s="960"/>
      <c r="D2900" s="961"/>
      <c r="E2900" s="957"/>
      <c r="F2900" s="510">
        <v>2883</v>
      </c>
      <c r="H2900" s="523"/>
    </row>
    <row r="2901" spans="1:8">
      <c r="A2901" s="505">
        <v>2900</v>
      </c>
      <c r="B2901" s="957"/>
      <c r="C2901" s="960"/>
      <c r="D2901" s="961"/>
      <c r="E2901" s="957"/>
      <c r="F2901" s="510">
        <v>2884</v>
      </c>
      <c r="H2901" s="523"/>
    </row>
    <row r="2902" spans="1:8">
      <c r="A2902" s="505">
        <v>2901</v>
      </c>
      <c r="B2902" s="957"/>
      <c r="C2902" s="960"/>
      <c r="D2902" s="961"/>
      <c r="E2902" s="957"/>
      <c r="F2902" s="510">
        <v>2885</v>
      </c>
      <c r="H2902" s="523"/>
    </row>
    <row r="2903" spans="1:8">
      <c r="A2903" s="505">
        <v>2902</v>
      </c>
      <c r="B2903" s="957"/>
      <c r="C2903" s="960"/>
      <c r="D2903" s="961"/>
      <c r="E2903" s="957"/>
      <c r="F2903" s="510">
        <v>2886</v>
      </c>
      <c r="H2903" s="523"/>
    </row>
    <row r="2904" spans="1:8">
      <c r="A2904" s="505">
        <v>2903</v>
      </c>
      <c r="B2904" s="957"/>
      <c r="C2904" s="960"/>
      <c r="D2904" s="961"/>
      <c r="E2904" s="957"/>
      <c r="F2904" s="510">
        <v>2887</v>
      </c>
      <c r="H2904" s="523"/>
    </row>
    <row r="2905" spans="1:8">
      <c r="A2905" s="505">
        <v>2904</v>
      </c>
      <c r="B2905" s="957"/>
      <c r="C2905" s="960"/>
      <c r="D2905" s="961"/>
      <c r="E2905" s="957"/>
      <c r="F2905" s="510">
        <v>2888</v>
      </c>
      <c r="H2905" s="523"/>
    </row>
    <row r="2906" spans="1:8">
      <c r="A2906" s="505">
        <v>2905</v>
      </c>
      <c r="B2906" s="957"/>
      <c r="C2906" s="960"/>
      <c r="D2906" s="961"/>
      <c r="E2906" s="957"/>
      <c r="F2906" s="510">
        <v>2889</v>
      </c>
      <c r="H2906" s="523"/>
    </row>
    <row r="2907" spans="1:8">
      <c r="A2907" s="505">
        <v>2906</v>
      </c>
      <c r="B2907" s="957"/>
      <c r="C2907" s="960"/>
      <c r="D2907" s="961"/>
      <c r="E2907" s="957"/>
      <c r="F2907" s="510">
        <v>2890</v>
      </c>
      <c r="H2907" s="523"/>
    </row>
    <row r="2908" spans="1:8">
      <c r="A2908" s="505">
        <v>2907</v>
      </c>
      <c r="B2908" s="957"/>
      <c r="C2908" s="960"/>
      <c r="D2908" s="961"/>
      <c r="E2908" s="957"/>
      <c r="F2908" s="510">
        <v>2891</v>
      </c>
      <c r="H2908" s="523"/>
    </row>
    <row r="2909" spans="1:8">
      <c r="A2909" s="505">
        <v>2908</v>
      </c>
      <c r="B2909" s="957"/>
      <c r="C2909" s="960"/>
      <c r="D2909" s="961"/>
      <c r="E2909" s="957"/>
      <c r="F2909" s="510">
        <v>2892</v>
      </c>
      <c r="H2909" s="523"/>
    </row>
    <row r="2910" spans="1:8">
      <c r="A2910" s="505">
        <v>2909</v>
      </c>
      <c r="B2910" s="957"/>
      <c r="C2910" s="960"/>
      <c r="D2910" s="961"/>
      <c r="E2910" s="957"/>
      <c r="F2910" s="510">
        <v>2893</v>
      </c>
      <c r="H2910" s="523"/>
    </row>
    <row r="2911" spans="1:8">
      <c r="A2911" s="505">
        <v>2910</v>
      </c>
      <c r="B2911" s="957"/>
      <c r="C2911" s="960"/>
      <c r="D2911" s="961"/>
      <c r="E2911" s="957"/>
      <c r="F2911" s="510">
        <v>2894</v>
      </c>
      <c r="H2911" s="523"/>
    </row>
    <row r="2912" spans="1:8">
      <c r="A2912" s="505">
        <v>2911</v>
      </c>
      <c r="B2912" s="957"/>
      <c r="C2912" s="960"/>
      <c r="D2912" s="961"/>
      <c r="E2912" s="957"/>
      <c r="F2912" s="510">
        <v>2895</v>
      </c>
      <c r="H2912" s="523"/>
    </row>
    <row r="2913" spans="1:8">
      <c r="A2913" s="505">
        <v>2912</v>
      </c>
      <c r="B2913" s="957"/>
      <c r="C2913" s="960"/>
      <c r="D2913" s="961"/>
      <c r="E2913" s="957"/>
      <c r="F2913" s="510">
        <v>2896</v>
      </c>
      <c r="H2913" s="523"/>
    </row>
    <row r="2914" spans="1:8">
      <c r="A2914" s="505">
        <v>2913</v>
      </c>
      <c r="B2914" s="957"/>
      <c r="C2914" s="960"/>
      <c r="D2914" s="961"/>
      <c r="E2914" s="957"/>
      <c r="F2914" s="510">
        <v>2897</v>
      </c>
      <c r="H2914" s="523"/>
    </row>
    <row r="2915" spans="1:8">
      <c r="A2915" s="505">
        <v>2914</v>
      </c>
      <c r="B2915" s="957"/>
      <c r="C2915" s="960"/>
      <c r="D2915" s="961"/>
      <c r="E2915" s="957"/>
      <c r="F2915" s="510">
        <v>2898</v>
      </c>
      <c r="H2915" s="523"/>
    </row>
    <row r="2916" spans="1:8">
      <c r="A2916" s="505">
        <v>2915</v>
      </c>
      <c r="B2916" s="957"/>
      <c r="C2916" s="960"/>
      <c r="D2916" s="961"/>
      <c r="E2916" s="957"/>
      <c r="F2916" s="510">
        <v>2899</v>
      </c>
      <c r="H2916" s="523"/>
    </row>
    <row r="2917" spans="1:8">
      <c r="A2917" s="505">
        <v>2916</v>
      </c>
      <c r="B2917" s="957"/>
      <c r="C2917" s="960"/>
      <c r="D2917" s="961"/>
      <c r="E2917" s="957"/>
      <c r="F2917" s="510">
        <v>2900</v>
      </c>
      <c r="H2917" s="523"/>
    </row>
    <row r="2918" spans="1:8">
      <c r="A2918" s="505">
        <v>2917</v>
      </c>
      <c r="B2918" s="957"/>
      <c r="C2918" s="960"/>
      <c r="D2918" s="961"/>
      <c r="E2918" s="957"/>
      <c r="F2918" s="510">
        <v>2901</v>
      </c>
      <c r="H2918" s="523"/>
    </row>
    <row r="2919" spans="1:8">
      <c r="A2919" s="505">
        <v>2918</v>
      </c>
      <c r="B2919" s="957"/>
      <c r="C2919" s="960"/>
      <c r="D2919" s="961"/>
      <c r="E2919" s="957"/>
      <c r="F2919" s="510">
        <v>2902</v>
      </c>
      <c r="H2919" s="523"/>
    </row>
    <row r="2920" spans="1:8">
      <c r="A2920" s="505">
        <v>2919</v>
      </c>
      <c r="B2920" s="957"/>
      <c r="C2920" s="960"/>
      <c r="D2920" s="961"/>
      <c r="E2920" s="957"/>
      <c r="F2920" s="510">
        <v>2903</v>
      </c>
      <c r="H2920" s="523"/>
    </row>
    <row r="2921" spans="1:8">
      <c r="A2921" s="505">
        <v>2920</v>
      </c>
      <c r="B2921" s="957"/>
      <c r="C2921" s="960"/>
      <c r="D2921" s="961"/>
      <c r="E2921" s="957"/>
      <c r="F2921" s="510">
        <v>2904</v>
      </c>
      <c r="H2921" s="523"/>
    </row>
    <row r="2922" spans="1:8">
      <c r="A2922" s="505">
        <v>2921</v>
      </c>
      <c r="B2922" s="957"/>
      <c r="C2922" s="960"/>
      <c r="D2922" s="961"/>
      <c r="E2922" s="957"/>
      <c r="F2922" s="510">
        <v>2905</v>
      </c>
      <c r="H2922" s="523"/>
    </row>
    <row r="2923" spans="1:8">
      <c r="A2923" s="505">
        <v>2922</v>
      </c>
      <c r="B2923" s="957"/>
      <c r="C2923" s="960"/>
      <c r="D2923" s="961"/>
      <c r="E2923" s="957"/>
      <c r="F2923" s="510">
        <v>2906</v>
      </c>
      <c r="H2923" s="523"/>
    </row>
    <row r="2924" spans="1:8">
      <c r="A2924" s="505">
        <v>2923</v>
      </c>
      <c r="B2924" s="957"/>
      <c r="C2924" s="960"/>
      <c r="D2924" s="961"/>
      <c r="E2924" s="957"/>
      <c r="F2924" s="510">
        <v>2907</v>
      </c>
      <c r="H2924" s="523"/>
    </row>
    <row r="2925" spans="1:8">
      <c r="A2925" s="505">
        <v>2924</v>
      </c>
      <c r="B2925" s="957"/>
      <c r="C2925" s="960"/>
      <c r="D2925" s="961"/>
      <c r="E2925" s="957"/>
      <c r="F2925" s="510">
        <v>2908</v>
      </c>
      <c r="H2925" s="523"/>
    </row>
    <row r="2926" spans="1:8">
      <c r="A2926" s="505">
        <v>2925</v>
      </c>
      <c r="B2926" s="957"/>
      <c r="C2926" s="960"/>
      <c r="D2926" s="961"/>
      <c r="E2926" s="957"/>
      <c r="F2926" s="510">
        <v>2909</v>
      </c>
      <c r="H2926" s="523"/>
    </row>
    <row r="2927" spans="1:8">
      <c r="A2927" s="505">
        <v>2926</v>
      </c>
      <c r="B2927" s="957"/>
      <c r="C2927" s="960"/>
      <c r="D2927" s="961"/>
      <c r="E2927" s="957"/>
      <c r="F2927" s="510">
        <v>2910</v>
      </c>
      <c r="H2927" s="523"/>
    </row>
    <row r="2928" spans="1:8">
      <c r="A2928" s="505">
        <v>2927</v>
      </c>
      <c r="B2928" s="957"/>
      <c r="C2928" s="960"/>
      <c r="D2928" s="961"/>
      <c r="E2928" s="957"/>
      <c r="F2928" s="510">
        <v>2911</v>
      </c>
      <c r="H2928" s="523"/>
    </row>
    <row r="2929" spans="1:8">
      <c r="A2929" s="505">
        <v>2928</v>
      </c>
      <c r="B2929" s="957"/>
      <c r="C2929" s="960"/>
      <c r="D2929" s="961"/>
      <c r="E2929" s="957"/>
      <c r="F2929" s="510">
        <v>2912</v>
      </c>
      <c r="H2929" s="523"/>
    </row>
    <row r="2930" spans="1:8">
      <c r="A2930" s="505">
        <v>2929</v>
      </c>
      <c r="B2930" s="957"/>
      <c r="C2930" s="960"/>
      <c r="D2930" s="961"/>
      <c r="E2930" s="957"/>
      <c r="F2930" s="510">
        <v>2913</v>
      </c>
      <c r="H2930" s="523"/>
    </row>
    <row r="2931" spans="1:8">
      <c r="A2931" s="505">
        <v>2930</v>
      </c>
      <c r="B2931" s="957"/>
      <c r="C2931" s="960"/>
      <c r="D2931" s="961"/>
      <c r="E2931" s="957"/>
      <c r="F2931" s="510">
        <v>2914</v>
      </c>
      <c r="H2931" s="523"/>
    </row>
    <row r="2932" spans="1:8">
      <c r="A2932" s="505">
        <v>2931</v>
      </c>
      <c r="B2932" s="957"/>
      <c r="C2932" s="960"/>
      <c r="D2932" s="961"/>
      <c r="E2932" s="957"/>
      <c r="F2932" s="510">
        <v>2915</v>
      </c>
      <c r="H2932" s="523"/>
    </row>
    <row r="2933" spans="1:8">
      <c r="A2933" s="505">
        <v>2932</v>
      </c>
      <c r="B2933" s="957"/>
      <c r="C2933" s="960"/>
      <c r="D2933" s="961"/>
      <c r="E2933" s="957"/>
      <c r="F2933" s="510">
        <v>2916</v>
      </c>
      <c r="H2933" s="523"/>
    </row>
    <row r="2934" spans="1:8">
      <c r="A2934" s="505">
        <v>2933</v>
      </c>
      <c r="B2934" s="957"/>
      <c r="C2934" s="960"/>
      <c r="D2934" s="961"/>
      <c r="E2934" s="957"/>
      <c r="F2934" s="510">
        <v>2917</v>
      </c>
      <c r="H2934" s="523"/>
    </row>
    <row r="2935" spans="1:8">
      <c r="A2935" s="505">
        <v>2934</v>
      </c>
      <c r="B2935" s="957"/>
      <c r="C2935" s="960"/>
      <c r="D2935" s="961"/>
      <c r="E2935" s="957"/>
      <c r="F2935" s="510">
        <v>2918</v>
      </c>
      <c r="H2935" s="523"/>
    </row>
    <row r="2936" spans="1:8">
      <c r="A2936" s="505">
        <v>2935</v>
      </c>
      <c r="B2936" s="957"/>
      <c r="C2936" s="960"/>
      <c r="D2936" s="961"/>
      <c r="E2936" s="957"/>
      <c r="F2936" s="510">
        <v>2919</v>
      </c>
      <c r="H2936" s="523"/>
    </row>
    <row r="2937" spans="1:8">
      <c r="A2937" s="505">
        <v>2936</v>
      </c>
      <c r="B2937" s="957"/>
      <c r="C2937" s="960"/>
      <c r="D2937" s="961"/>
      <c r="E2937" s="957"/>
      <c r="F2937" s="510">
        <v>2920</v>
      </c>
      <c r="H2937" s="523"/>
    </row>
    <row r="2938" spans="1:8">
      <c r="A2938" s="505">
        <v>2937</v>
      </c>
      <c r="B2938" s="957"/>
      <c r="C2938" s="960"/>
      <c r="D2938" s="961"/>
      <c r="E2938" s="957"/>
      <c r="F2938" s="510">
        <v>2921</v>
      </c>
      <c r="H2938" s="523"/>
    </row>
    <row r="2939" spans="1:8">
      <c r="A2939" s="505">
        <v>2938</v>
      </c>
      <c r="B2939" s="957"/>
      <c r="C2939" s="960"/>
      <c r="D2939" s="961"/>
      <c r="E2939" s="957"/>
      <c r="F2939" s="510">
        <v>2922</v>
      </c>
      <c r="H2939" s="523"/>
    </row>
    <row r="2940" spans="1:8">
      <c r="A2940" s="505">
        <v>2939</v>
      </c>
      <c r="B2940" s="957"/>
      <c r="C2940" s="960"/>
      <c r="D2940" s="961"/>
      <c r="E2940" s="957"/>
      <c r="F2940" s="510">
        <v>2923</v>
      </c>
      <c r="H2940" s="523"/>
    </row>
    <row r="2941" spans="1:8">
      <c r="A2941" s="505">
        <v>2940</v>
      </c>
      <c r="B2941" s="957"/>
      <c r="C2941" s="960"/>
      <c r="D2941" s="961"/>
      <c r="E2941" s="957"/>
      <c r="F2941" s="510">
        <v>2924</v>
      </c>
      <c r="H2941" s="523"/>
    </row>
    <row r="2942" spans="1:8">
      <c r="A2942" s="505">
        <v>2941</v>
      </c>
      <c r="B2942" s="957"/>
      <c r="C2942" s="960"/>
      <c r="D2942" s="961"/>
      <c r="E2942" s="957"/>
      <c r="F2942" s="510">
        <v>2925</v>
      </c>
      <c r="H2942" s="523"/>
    </row>
    <row r="2943" spans="1:8">
      <c r="A2943" s="505">
        <v>2942</v>
      </c>
      <c r="B2943" s="957"/>
      <c r="C2943" s="960"/>
      <c r="D2943" s="961"/>
      <c r="E2943" s="957"/>
      <c r="F2943" s="510">
        <v>2926</v>
      </c>
      <c r="H2943" s="523"/>
    </row>
    <row r="2944" spans="1:8">
      <c r="A2944" s="505">
        <v>2943</v>
      </c>
      <c r="B2944" s="957"/>
      <c r="C2944" s="960"/>
      <c r="D2944" s="961"/>
      <c r="E2944" s="957"/>
      <c r="F2944" s="510">
        <v>2927</v>
      </c>
      <c r="H2944" s="523"/>
    </row>
    <row r="2945" spans="1:8">
      <c r="A2945" s="505">
        <v>2944</v>
      </c>
      <c r="B2945" s="957"/>
      <c r="C2945" s="960"/>
      <c r="D2945" s="961"/>
      <c r="E2945" s="957"/>
      <c r="F2945" s="510">
        <v>2928</v>
      </c>
      <c r="H2945" s="523"/>
    </row>
    <row r="2946" spans="1:8">
      <c r="A2946" s="505">
        <v>2945</v>
      </c>
      <c r="B2946" s="957"/>
      <c r="C2946" s="960"/>
      <c r="D2946" s="961"/>
      <c r="E2946" s="957"/>
      <c r="F2946" s="510">
        <v>2929</v>
      </c>
      <c r="H2946" s="523"/>
    </row>
    <row r="2947" spans="1:8">
      <c r="A2947" s="505">
        <v>2946</v>
      </c>
      <c r="B2947" s="957"/>
      <c r="C2947" s="960"/>
      <c r="D2947" s="961"/>
      <c r="E2947" s="957"/>
      <c r="F2947" s="510">
        <v>2930</v>
      </c>
      <c r="H2947" s="523"/>
    </row>
    <row r="2948" spans="1:8">
      <c r="A2948" s="505">
        <v>2947</v>
      </c>
      <c r="B2948" s="957"/>
      <c r="C2948" s="960"/>
      <c r="D2948" s="961"/>
      <c r="E2948" s="957"/>
      <c r="F2948" s="510">
        <v>2931</v>
      </c>
      <c r="H2948" s="523"/>
    </row>
    <row r="2949" spans="1:8">
      <c r="A2949" s="505">
        <v>2948</v>
      </c>
      <c r="B2949" s="957"/>
      <c r="C2949" s="960"/>
      <c r="D2949" s="961"/>
      <c r="E2949" s="957"/>
      <c r="F2949" s="510">
        <v>2932</v>
      </c>
      <c r="H2949" s="523"/>
    </row>
    <row r="2950" spans="1:8">
      <c r="A2950" s="505">
        <v>2949</v>
      </c>
      <c r="B2950" s="957"/>
      <c r="C2950" s="960"/>
      <c r="D2950" s="961"/>
      <c r="E2950" s="957"/>
      <c r="F2950" s="510">
        <v>2933</v>
      </c>
      <c r="H2950" s="523"/>
    </row>
    <row r="2951" spans="1:8">
      <c r="A2951" s="505">
        <v>2950</v>
      </c>
      <c r="B2951" s="957"/>
      <c r="C2951" s="960"/>
      <c r="D2951" s="961"/>
      <c r="E2951" s="957"/>
      <c r="F2951" s="510">
        <v>2934</v>
      </c>
      <c r="H2951" s="523"/>
    </row>
    <row r="2952" spans="1:8">
      <c r="A2952" s="505">
        <v>2951</v>
      </c>
      <c r="B2952" s="957"/>
      <c r="C2952" s="960"/>
      <c r="D2952" s="961"/>
      <c r="E2952" s="957"/>
      <c r="F2952" s="510">
        <v>2935</v>
      </c>
      <c r="H2952" s="523"/>
    </row>
    <row r="2953" spans="1:8">
      <c r="A2953" s="505">
        <v>2952</v>
      </c>
      <c r="B2953" s="957"/>
      <c r="C2953" s="960"/>
      <c r="D2953" s="961"/>
      <c r="E2953" s="957"/>
      <c r="F2953" s="510">
        <v>2936</v>
      </c>
      <c r="H2953" s="523"/>
    </row>
    <row r="2954" spans="1:8">
      <c r="A2954" s="505">
        <v>2953</v>
      </c>
      <c r="B2954" s="510"/>
      <c r="C2954" s="524"/>
      <c r="D2954" s="525"/>
      <c r="E2954" s="510"/>
      <c r="F2954" s="510">
        <v>2937</v>
      </c>
      <c r="H2954" s="523"/>
    </row>
    <row r="2955" spans="1:8">
      <c r="A2955" s="505">
        <v>2954</v>
      </c>
      <c r="B2955" s="510"/>
      <c r="C2955" s="524"/>
      <c r="D2955" s="525"/>
      <c r="E2955" s="510"/>
      <c r="F2955" s="510">
        <v>2938</v>
      </c>
      <c r="H2955" s="523"/>
    </row>
    <row r="2956" spans="1:8">
      <c r="A2956" s="505">
        <v>2955</v>
      </c>
      <c r="B2956" s="510"/>
      <c r="C2956" s="524"/>
      <c r="D2956" s="525"/>
      <c r="E2956" s="510"/>
      <c r="F2956" s="510">
        <v>2939</v>
      </c>
      <c r="H2956" s="523"/>
    </row>
    <row r="2957" spans="1:8">
      <c r="A2957" s="505">
        <v>2956</v>
      </c>
      <c r="B2957" s="510"/>
      <c r="C2957" s="524"/>
      <c r="D2957" s="525"/>
      <c r="E2957" s="510"/>
      <c r="F2957" s="510">
        <v>2940</v>
      </c>
      <c r="H2957" s="523"/>
    </row>
    <row r="2958" spans="1:8">
      <c r="A2958" s="505">
        <v>2957</v>
      </c>
      <c r="B2958" s="510"/>
      <c r="C2958" s="524"/>
      <c r="D2958" s="525"/>
      <c r="E2958" s="510"/>
      <c r="F2958" s="510">
        <v>2941</v>
      </c>
      <c r="H2958" s="523"/>
    </row>
    <row r="2959" spans="1:8">
      <c r="A2959" s="505">
        <v>2958</v>
      </c>
      <c r="B2959" s="510"/>
      <c r="C2959" s="524"/>
      <c r="D2959" s="525"/>
      <c r="E2959" s="510"/>
      <c r="F2959" s="510">
        <v>2942</v>
      </c>
      <c r="H2959" s="523"/>
    </row>
    <row r="2960" spans="1:8">
      <c r="A2960" s="505">
        <v>2959</v>
      </c>
      <c r="B2960" s="510"/>
      <c r="C2960" s="524"/>
      <c r="D2960" s="525"/>
      <c r="E2960" s="510"/>
      <c r="F2960" s="510">
        <v>2943</v>
      </c>
      <c r="H2960" s="523"/>
    </row>
    <row r="2961" spans="1:8">
      <c r="A2961" s="505">
        <v>2960</v>
      </c>
      <c r="B2961" s="510"/>
      <c r="C2961" s="524"/>
      <c r="D2961" s="525"/>
      <c r="E2961" s="510"/>
      <c r="F2961" s="510">
        <v>2944</v>
      </c>
      <c r="H2961" s="523"/>
    </row>
    <row r="2962" spans="1:8">
      <c r="A2962" s="505">
        <v>2961</v>
      </c>
      <c r="B2962" s="510"/>
      <c r="C2962" s="524"/>
      <c r="D2962" s="525"/>
      <c r="E2962" s="510"/>
      <c r="F2962" s="510">
        <v>2945</v>
      </c>
      <c r="H2962" s="523"/>
    </row>
    <row r="2963" spans="1:8">
      <c r="A2963" s="505">
        <v>2962</v>
      </c>
      <c r="B2963" s="510"/>
      <c r="C2963" s="524"/>
      <c r="D2963" s="525"/>
      <c r="E2963" s="510"/>
      <c r="F2963" s="510">
        <v>2946</v>
      </c>
      <c r="H2963" s="523"/>
    </row>
    <row r="2964" spans="1:8">
      <c r="A2964" s="505">
        <v>2963</v>
      </c>
      <c r="B2964" s="510"/>
      <c r="C2964" s="524"/>
      <c r="D2964" s="525"/>
      <c r="E2964" s="510"/>
      <c r="F2964" s="510">
        <v>2947</v>
      </c>
      <c r="H2964" s="523"/>
    </row>
    <row r="2965" spans="1:8">
      <c r="A2965" s="505">
        <v>2964</v>
      </c>
      <c r="B2965" s="510"/>
      <c r="C2965" s="524"/>
      <c r="D2965" s="525"/>
      <c r="E2965" s="510"/>
      <c r="F2965" s="510">
        <v>2948</v>
      </c>
      <c r="H2965" s="523"/>
    </row>
    <row r="2966" spans="1:8">
      <c r="A2966" s="505">
        <v>2965</v>
      </c>
      <c r="B2966" s="510"/>
      <c r="C2966" s="524"/>
      <c r="D2966" s="525"/>
      <c r="E2966" s="510"/>
      <c r="F2966" s="510">
        <v>2949</v>
      </c>
      <c r="H2966" s="523"/>
    </row>
    <row r="2967" spans="1:8">
      <c r="A2967" s="505">
        <v>2966</v>
      </c>
      <c r="B2967" s="510"/>
      <c r="C2967" s="524"/>
      <c r="D2967" s="525"/>
      <c r="E2967" s="510"/>
      <c r="F2967" s="510">
        <v>2950</v>
      </c>
      <c r="H2967" s="523"/>
    </row>
    <row r="2968" spans="1:8">
      <c r="A2968" s="505">
        <v>2967</v>
      </c>
      <c r="B2968" s="510"/>
      <c r="C2968" s="524"/>
      <c r="D2968" s="525"/>
      <c r="E2968" s="510"/>
      <c r="F2968" s="510">
        <v>2951</v>
      </c>
      <c r="H2968" s="523"/>
    </row>
    <row r="2969" spans="1:8">
      <c r="A2969" s="505">
        <v>2968</v>
      </c>
      <c r="B2969" s="510"/>
      <c r="C2969" s="524"/>
      <c r="D2969" s="525"/>
      <c r="E2969" s="510"/>
      <c r="F2969" s="510">
        <v>2952</v>
      </c>
      <c r="H2969" s="523"/>
    </row>
    <row r="2970" spans="1:8">
      <c r="A2970" s="505">
        <v>2969</v>
      </c>
      <c r="B2970" s="510"/>
      <c r="C2970" s="524"/>
      <c r="D2970" s="525"/>
      <c r="E2970" s="510"/>
      <c r="F2970" s="510">
        <v>2953</v>
      </c>
      <c r="H2970" s="523"/>
    </row>
    <row r="2971" spans="1:8">
      <c r="A2971" s="505">
        <v>2970</v>
      </c>
      <c r="B2971" s="510"/>
      <c r="C2971" s="524"/>
      <c r="D2971" s="525"/>
      <c r="E2971" s="510"/>
      <c r="F2971" s="510">
        <v>2954</v>
      </c>
      <c r="H2971" s="523"/>
    </row>
    <row r="2972" spans="1:8">
      <c r="A2972" s="505">
        <v>2971</v>
      </c>
      <c r="B2972" s="510"/>
      <c r="C2972" s="524"/>
      <c r="D2972" s="525"/>
      <c r="E2972" s="510"/>
      <c r="F2972" s="510">
        <v>2955</v>
      </c>
      <c r="H2972" s="523"/>
    </row>
    <row r="2973" spans="1:8">
      <c r="A2973" s="505">
        <v>2972</v>
      </c>
      <c r="B2973" s="510"/>
      <c r="C2973" s="524"/>
      <c r="D2973" s="525"/>
      <c r="E2973" s="510"/>
      <c r="F2973" s="510">
        <v>2956</v>
      </c>
      <c r="H2973" s="523"/>
    </row>
    <row r="2974" spans="1:8">
      <c r="A2974" s="505">
        <v>2973</v>
      </c>
      <c r="B2974" s="510"/>
      <c r="C2974" s="524"/>
      <c r="D2974" s="525"/>
      <c r="E2974" s="510"/>
      <c r="F2974" s="510">
        <v>2957</v>
      </c>
      <c r="H2974" s="523"/>
    </row>
    <row r="2975" spans="1:8">
      <c r="A2975" s="505">
        <v>2974</v>
      </c>
      <c r="B2975" s="510"/>
      <c r="C2975" s="524"/>
      <c r="D2975" s="525"/>
      <c r="E2975" s="510"/>
      <c r="F2975" s="510">
        <v>2958</v>
      </c>
      <c r="H2975" s="523"/>
    </row>
    <row r="2976" spans="1:8">
      <c r="A2976" s="505">
        <v>2975</v>
      </c>
      <c r="B2976" s="510"/>
      <c r="C2976" s="524"/>
      <c r="D2976" s="525"/>
      <c r="E2976" s="510"/>
      <c r="F2976" s="510">
        <v>2959</v>
      </c>
      <c r="H2976" s="523"/>
    </row>
    <row r="2977" spans="1:8">
      <c r="A2977" s="505">
        <v>2976</v>
      </c>
      <c r="B2977" s="510"/>
      <c r="C2977" s="524"/>
      <c r="D2977" s="525"/>
      <c r="E2977" s="510"/>
      <c r="F2977" s="510">
        <v>2960</v>
      </c>
      <c r="H2977" s="523"/>
    </row>
    <row r="2978" spans="1:8">
      <c r="A2978" s="505">
        <v>2977</v>
      </c>
      <c r="B2978" s="510"/>
      <c r="C2978" s="524"/>
      <c r="D2978" s="525"/>
      <c r="E2978" s="510"/>
      <c r="F2978" s="510">
        <v>2961</v>
      </c>
      <c r="H2978" s="523"/>
    </row>
    <row r="2979" spans="1:8">
      <c r="A2979" s="505">
        <v>2978</v>
      </c>
      <c r="B2979" s="510"/>
      <c r="C2979" s="524"/>
      <c r="D2979" s="525"/>
      <c r="E2979" s="510"/>
      <c r="F2979" s="510">
        <v>2962</v>
      </c>
      <c r="H2979" s="523"/>
    </row>
    <row r="2980" spans="1:8">
      <c r="A2980" s="505">
        <v>2979</v>
      </c>
      <c r="B2980" s="510"/>
      <c r="C2980" s="524"/>
      <c r="D2980" s="525"/>
      <c r="E2980" s="510"/>
      <c r="F2980" s="510">
        <v>2963</v>
      </c>
      <c r="H2980" s="523"/>
    </row>
    <row r="2981" spans="1:8">
      <c r="A2981" s="505">
        <v>2980</v>
      </c>
      <c r="B2981" s="510"/>
      <c r="C2981" s="524"/>
      <c r="D2981" s="525"/>
      <c r="E2981" s="510"/>
      <c r="F2981" s="510">
        <v>2964</v>
      </c>
      <c r="H2981" s="523"/>
    </row>
    <row r="2982" spans="1:8">
      <c r="A2982" s="505">
        <v>2981</v>
      </c>
      <c r="B2982" s="510"/>
      <c r="C2982" s="524"/>
      <c r="D2982" s="525"/>
      <c r="E2982" s="510"/>
      <c r="F2982" s="510">
        <v>2965</v>
      </c>
      <c r="H2982" s="523"/>
    </row>
    <row r="2983" spans="1:8">
      <c r="A2983" s="505">
        <v>2982</v>
      </c>
      <c r="B2983" s="510"/>
      <c r="C2983" s="524"/>
      <c r="D2983" s="525"/>
      <c r="E2983" s="510"/>
      <c r="F2983" s="510">
        <v>2966</v>
      </c>
      <c r="H2983" s="523"/>
    </row>
    <row r="2984" spans="1:8">
      <c r="A2984" s="505">
        <v>2983</v>
      </c>
      <c r="B2984" s="510"/>
      <c r="C2984" s="524"/>
      <c r="D2984" s="525"/>
      <c r="E2984" s="510"/>
      <c r="F2984" s="510">
        <v>2967</v>
      </c>
      <c r="H2984" s="523"/>
    </row>
    <row r="2985" spans="1:8">
      <c r="A2985" s="505">
        <v>2984</v>
      </c>
      <c r="B2985" s="510"/>
      <c r="C2985" s="524"/>
      <c r="D2985" s="525"/>
      <c r="E2985" s="510"/>
      <c r="F2985" s="510">
        <v>2968</v>
      </c>
      <c r="H2985" s="523"/>
    </row>
    <row r="2986" spans="1:8">
      <c r="A2986" s="505">
        <v>2985</v>
      </c>
      <c r="B2986" s="510"/>
      <c r="C2986" s="524"/>
      <c r="D2986" s="525"/>
      <c r="E2986" s="510"/>
      <c r="F2986" s="510">
        <v>2969</v>
      </c>
      <c r="H2986" s="523"/>
    </row>
    <row r="2987" spans="1:8">
      <c r="A2987" s="505">
        <v>2986</v>
      </c>
      <c r="B2987" s="510"/>
      <c r="C2987" s="524"/>
      <c r="D2987" s="525"/>
      <c r="E2987" s="510"/>
      <c r="F2987" s="510">
        <v>2970</v>
      </c>
      <c r="H2987" s="523"/>
    </row>
    <row r="2988" spans="1:8">
      <c r="A2988" s="505">
        <v>2987</v>
      </c>
      <c r="B2988" s="510"/>
      <c r="C2988" s="524"/>
      <c r="D2988" s="525"/>
      <c r="E2988" s="510"/>
      <c r="F2988" s="510">
        <v>2971</v>
      </c>
      <c r="H2988" s="523"/>
    </row>
    <row r="2989" spans="1:8">
      <c r="A2989" s="505">
        <v>2988</v>
      </c>
      <c r="B2989" s="510"/>
      <c r="C2989" s="524"/>
      <c r="D2989" s="525"/>
      <c r="E2989" s="510"/>
      <c r="F2989" s="510">
        <v>2972</v>
      </c>
      <c r="H2989" s="523"/>
    </row>
    <row r="2990" spans="1:8">
      <c r="A2990" s="505">
        <v>2989</v>
      </c>
      <c r="B2990" s="510"/>
      <c r="C2990" s="524"/>
      <c r="D2990" s="525"/>
      <c r="E2990" s="510"/>
      <c r="F2990" s="510">
        <v>2973</v>
      </c>
      <c r="H2990" s="523"/>
    </row>
    <row r="2991" spans="1:8">
      <c r="A2991" s="505">
        <v>2990</v>
      </c>
      <c r="B2991" s="510"/>
      <c r="C2991" s="524"/>
      <c r="D2991" s="525"/>
      <c r="E2991" s="510"/>
      <c r="F2991" s="510">
        <v>2974</v>
      </c>
      <c r="H2991" s="523"/>
    </row>
    <row r="2992" spans="1:8">
      <c r="A2992" s="505">
        <v>2991</v>
      </c>
      <c r="B2992" s="510"/>
      <c r="C2992" s="524"/>
      <c r="D2992" s="525"/>
      <c r="E2992" s="510"/>
      <c r="F2992" s="510">
        <v>2975</v>
      </c>
      <c r="H2992" s="523"/>
    </row>
    <row r="2993" spans="1:8">
      <c r="A2993" s="505">
        <v>2992</v>
      </c>
      <c r="B2993" s="510"/>
      <c r="C2993" s="524"/>
      <c r="D2993" s="525"/>
      <c r="E2993" s="510"/>
      <c r="F2993" s="510">
        <v>2976</v>
      </c>
      <c r="H2993" s="523"/>
    </row>
    <row r="2994" spans="1:8">
      <c r="A2994" s="505">
        <v>2993</v>
      </c>
      <c r="B2994" s="510"/>
      <c r="C2994" s="524"/>
      <c r="D2994" s="525"/>
      <c r="E2994" s="510"/>
      <c r="F2994" s="510">
        <v>2977</v>
      </c>
      <c r="H2994" s="523"/>
    </row>
    <row r="2995" spans="1:8">
      <c r="A2995" s="505">
        <v>2994</v>
      </c>
      <c r="B2995" s="510"/>
      <c r="C2995" s="524"/>
      <c r="D2995" s="525"/>
      <c r="E2995" s="510"/>
      <c r="F2995" s="510">
        <v>2978</v>
      </c>
      <c r="H2995" s="523"/>
    </row>
    <row r="2996" spans="1:8">
      <c r="A2996" s="505">
        <v>2995</v>
      </c>
      <c r="B2996" s="510"/>
      <c r="C2996" s="524"/>
      <c r="D2996" s="525"/>
      <c r="E2996" s="510"/>
      <c r="F2996" s="510">
        <v>2979</v>
      </c>
      <c r="H2996" s="523"/>
    </row>
    <row r="2997" spans="1:8">
      <c r="A2997" s="505">
        <v>2996</v>
      </c>
      <c r="B2997" s="510"/>
      <c r="C2997" s="524"/>
      <c r="D2997" s="525"/>
      <c r="E2997" s="510"/>
      <c r="F2997" s="510">
        <v>2980</v>
      </c>
      <c r="H2997" s="523"/>
    </row>
    <row r="2998" spans="1:8">
      <c r="A2998" s="505">
        <v>2997</v>
      </c>
      <c r="B2998" s="510"/>
      <c r="C2998" s="524"/>
      <c r="D2998" s="525"/>
      <c r="E2998" s="510"/>
      <c r="F2998" s="510">
        <v>2981</v>
      </c>
      <c r="H2998" s="523"/>
    </row>
    <row r="2999" spans="1:8">
      <c r="A2999" s="505">
        <v>2998</v>
      </c>
      <c r="B2999" s="510"/>
      <c r="C2999" s="524"/>
      <c r="D2999" s="525"/>
      <c r="E2999" s="510"/>
      <c r="F2999" s="510">
        <v>2982</v>
      </c>
      <c r="H2999" s="523"/>
    </row>
    <row r="3000" spans="1:8">
      <c r="A3000" s="505">
        <v>2999</v>
      </c>
      <c r="B3000" s="510"/>
      <c r="C3000" s="524"/>
      <c r="D3000" s="525"/>
      <c r="E3000" s="510"/>
      <c r="F3000" s="510">
        <v>2983</v>
      </c>
      <c r="H3000" s="523"/>
    </row>
    <row r="3001" spans="1:8">
      <c r="A3001" s="505">
        <v>3000</v>
      </c>
      <c r="B3001" s="510"/>
      <c r="C3001" s="524"/>
      <c r="D3001" s="525"/>
      <c r="E3001" s="510"/>
      <c r="F3001" s="510">
        <v>2984</v>
      </c>
      <c r="H3001" s="523"/>
    </row>
    <row r="3002" spans="1:8">
      <c r="A3002" s="505">
        <v>3001</v>
      </c>
      <c r="B3002" s="510"/>
      <c r="C3002" s="524"/>
      <c r="D3002" s="525"/>
      <c r="E3002" s="510"/>
      <c r="F3002" s="510">
        <v>2985</v>
      </c>
      <c r="H3002" s="523"/>
    </row>
    <row r="3003" spans="1:8">
      <c r="A3003" s="505">
        <v>3002</v>
      </c>
      <c r="B3003" s="510"/>
      <c r="C3003" s="524"/>
      <c r="D3003" s="525"/>
      <c r="E3003" s="510"/>
      <c r="F3003" s="510">
        <v>2986</v>
      </c>
      <c r="H3003" s="523"/>
    </row>
    <row r="3004" spans="1:8">
      <c r="A3004" s="505">
        <v>3003</v>
      </c>
      <c r="B3004" s="510"/>
      <c r="C3004" s="524"/>
      <c r="D3004" s="525"/>
      <c r="E3004" s="510"/>
      <c r="F3004" s="510">
        <v>2987</v>
      </c>
      <c r="H3004" s="523"/>
    </row>
    <row r="3005" spans="1:8">
      <c r="A3005" s="505">
        <v>3004</v>
      </c>
      <c r="B3005" s="510"/>
      <c r="C3005" s="524"/>
      <c r="D3005" s="525"/>
      <c r="E3005" s="510"/>
      <c r="F3005" s="510">
        <v>2988</v>
      </c>
      <c r="H3005" s="523"/>
    </row>
    <row r="3006" spans="1:8">
      <c r="A3006" s="505">
        <v>3005</v>
      </c>
      <c r="B3006" s="510"/>
      <c r="C3006" s="524"/>
      <c r="D3006" s="525"/>
      <c r="E3006" s="510"/>
      <c r="F3006" s="510">
        <v>2989</v>
      </c>
      <c r="H3006" s="523"/>
    </row>
    <row r="3007" spans="1:8">
      <c r="A3007" s="505">
        <v>3006</v>
      </c>
      <c r="B3007" s="510"/>
      <c r="C3007" s="524"/>
      <c r="D3007" s="525"/>
      <c r="E3007" s="510"/>
      <c r="F3007" s="510">
        <v>2990</v>
      </c>
      <c r="H3007" s="523"/>
    </row>
    <row r="3008" spans="1:8">
      <c r="A3008" s="505">
        <v>3007</v>
      </c>
      <c r="B3008" s="510"/>
      <c r="C3008" s="524"/>
      <c r="D3008" s="525"/>
      <c r="E3008" s="510"/>
      <c r="F3008" s="510">
        <v>2991</v>
      </c>
      <c r="H3008" s="523"/>
    </row>
    <row r="3009" spans="1:8">
      <c r="A3009" s="505">
        <v>3008</v>
      </c>
      <c r="B3009" s="510"/>
      <c r="C3009" s="524"/>
      <c r="D3009" s="525"/>
      <c r="E3009" s="510"/>
      <c r="F3009" s="510">
        <v>2992</v>
      </c>
      <c r="H3009" s="523"/>
    </row>
    <row r="3010" spans="1:8">
      <c r="A3010" s="505">
        <v>3009</v>
      </c>
      <c r="B3010" s="510"/>
      <c r="C3010" s="524"/>
      <c r="D3010" s="525"/>
      <c r="E3010" s="510"/>
      <c r="F3010" s="510">
        <v>2993</v>
      </c>
      <c r="H3010" s="523"/>
    </row>
    <row r="3011" spans="1:8">
      <c r="A3011" s="505">
        <v>3010</v>
      </c>
      <c r="B3011" s="510"/>
      <c r="C3011" s="524"/>
      <c r="D3011" s="525"/>
      <c r="E3011" s="510"/>
      <c r="F3011" s="510">
        <v>2994</v>
      </c>
      <c r="H3011" s="523"/>
    </row>
    <row r="3012" spans="1:8">
      <c r="A3012" s="505">
        <v>3011</v>
      </c>
      <c r="B3012" s="510"/>
      <c r="C3012" s="524"/>
      <c r="D3012" s="525"/>
      <c r="E3012" s="510"/>
      <c r="F3012" s="510">
        <v>2995</v>
      </c>
      <c r="H3012" s="523"/>
    </row>
    <row r="3013" spans="1:8">
      <c r="A3013" s="505">
        <v>3012</v>
      </c>
      <c r="B3013" s="510"/>
      <c r="C3013" s="524"/>
      <c r="D3013" s="525"/>
      <c r="E3013" s="510"/>
      <c r="F3013" s="510">
        <v>2996</v>
      </c>
      <c r="H3013" s="523"/>
    </row>
    <row r="3014" spans="1:8">
      <c r="A3014" s="505">
        <v>3013</v>
      </c>
      <c r="B3014" s="510"/>
      <c r="C3014" s="524"/>
      <c r="D3014" s="525"/>
      <c r="E3014" s="510"/>
      <c r="F3014" s="510">
        <v>2997</v>
      </c>
      <c r="H3014" s="523"/>
    </row>
    <row r="3015" spans="1:8">
      <c r="A3015" s="505">
        <v>3014</v>
      </c>
      <c r="B3015" s="510"/>
      <c r="C3015" s="524"/>
      <c r="D3015" s="525"/>
      <c r="E3015" s="510"/>
      <c r="F3015" s="510">
        <v>2998</v>
      </c>
      <c r="H3015" s="523"/>
    </row>
    <row r="3016" spans="1:8">
      <c r="A3016" s="505">
        <v>3015</v>
      </c>
      <c r="B3016" s="510"/>
      <c r="C3016" s="524"/>
      <c r="D3016" s="525"/>
      <c r="E3016" s="510"/>
      <c r="F3016" s="510">
        <v>2999</v>
      </c>
      <c r="H3016" s="523"/>
    </row>
    <row r="3017" spans="1:8">
      <c r="A3017" s="505">
        <v>3016</v>
      </c>
      <c r="B3017" s="510"/>
      <c r="C3017" s="524"/>
      <c r="D3017" s="525"/>
      <c r="E3017" s="510"/>
      <c r="F3017" s="510">
        <v>3000</v>
      </c>
      <c r="H3017" s="523"/>
    </row>
    <row r="3018" spans="1:8">
      <c r="A3018" s="505">
        <v>3017</v>
      </c>
      <c r="B3018" s="510"/>
      <c r="C3018" s="524"/>
      <c r="D3018" s="525"/>
      <c r="E3018" s="510"/>
      <c r="F3018" s="510">
        <v>3001</v>
      </c>
      <c r="H3018" s="523"/>
    </row>
    <row r="3019" spans="1:8">
      <c r="A3019" s="505">
        <v>3018</v>
      </c>
      <c r="B3019" s="510"/>
      <c r="C3019" s="524"/>
      <c r="D3019" s="525"/>
      <c r="E3019" s="510"/>
      <c r="F3019" s="510">
        <v>3002</v>
      </c>
      <c r="H3019" s="523"/>
    </row>
    <row r="3020" spans="1:8">
      <c r="A3020" s="505">
        <v>3019</v>
      </c>
      <c r="B3020" s="510"/>
      <c r="C3020" s="524"/>
      <c r="D3020" s="525"/>
      <c r="E3020" s="510"/>
      <c r="F3020" s="510">
        <v>3003</v>
      </c>
      <c r="H3020" s="523"/>
    </row>
    <row r="3021" spans="1:8">
      <c r="A3021" s="505">
        <v>3020</v>
      </c>
      <c r="B3021" s="510"/>
      <c r="C3021" s="524"/>
      <c r="D3021" s="525"/>
      <c r="E3021" s="510"/>
      <c r="F3021" s="510">
        <v>3004</v>
      </c>
      <c r="H3021" s="523"/>
    </row>
    <row r="3022" spans="1:8">
      <c r="A3022" s="505">
        <v>3021</v>
      </c>
      <c r="B3022" s="510"/>
      <c r="C3022" s="524"/>
      <c r="D3022" s="525"/>
      <c r="E3022" s="510"/>
      <c r="F3022" s="510">
        <v>3005</v>
      </c>
      <c r="H3022" s="523"/>
    </row>
    <row r="3023" spans="1:8">
      <c r="A3023" s="505">
        <v>3022</v>
      </c>
      <c r="B3023" s="510"/>
      <c r="C3023" s="524"/>
      <c r="D3023" s="525"/>
      <c r="E3023" s="510"/>
      <c r="F3023" s="510">
        <v>3006</v>
      </c>
      <c r="H3023" s="523"/>
    </row>
    <row r="3024" spans="1:8">
      <c r="A3024" s="505">
        <v>3023</v>
      </c>
      <c r="B3024" s="510"/>
      <c r="C3024" s="524"/>
      <c r="D3024" s="525"/>
      <c r="E3024" s="510"/>
      <c r="F3024" s="510">
        <v>3007</v>
      </c>
      <c r="H3024" s="523"/>
    </row>
    <row r="3025" spans="1:8">
      <c r="A3025" s="505">
        <v>3024</v>
      </c>
      <c r="B3025" s="510"/>
      <c r="C3025" s="524"/>
      <c r="D3025" s="525"/>
      <c r="E3025" s="510"/>
      <c r="F3025" s="510">
        <v>3008</v>
      </c>
      <c r="H3025" s="523"/>
    </row>
    <row r="3026" spans="1:8">
      <c r="A3026" s="505">
        <v>3025</v>
      </c>
      <c r="B3026" s="510"/>
      <c r="C3026" s="524"/>
      <c r="D3026" s="525"/>
      <c r="E3026" s="510"/>
      <c r="F3026" s="510">
        <v>3009</v>
      </c>
      <c r="H3026" s="523"/>
    </row>
    <row r="3027" spans="1:8">
      <c r="A3027" s="505">
        <v>3026</v>
      </c>
      <c r="B3027" s="510"/>
      <c r="C3027" s="524"/>
      <c r="D3027" s="525"/>
      <c r="E3027" s="510"/>
      <c r="F3027" s="510">
        <v>3010</v>
      </c>
      <c r="H3027" s="523"/>
    </row>
    <row r="3028" spans="1:8">
      <c r="A3028" s="505">
        <v>3027</v>
      </c>
      <c r="B3028" s="510"/>
      <c r="C3028" s="524"/>
      <c r="D3028" s="525"/>
      <c r="E3028" s="510"/>
      <c r="F3028" s="510">
        <v>3011</v>
      </c>
      <c r="H3028" s="523"/>
    </row>
    <row r="3029" spans="1:8">
      <c r="A3029" s="505">
        <v>3028</v>
      </c>
      <c r="B3029" s="510"/>
      <c r="C3029" s="524"/>
      <c r="D3029" s="525"/>
      <c r="E3029" s="510"/>
      <c r="F3029" s="510">
        <v>3012</v>
      </c>
      <c r="H3029" s="523"/>
    </row>
    <row r="3030" spans="1:8">
      <c r="A3030" s="505">
        <v>3029</v>
      </c>
      <c r="B3030" s="510"/>
      <c r="C3030" s="524"/>
      <c r="D3030" s="525"/>
      <c r="E3030" s="510"/>
      <c r="F3030" s="510">
        <v>3013</v>
      </c>
      <c r="H3030" s="523"/>
    </row>
    <row r="3031" spans="1:8">
      <c r="A3031" s="505">
        <v>3030</v>
      </c>
      <c r="B3031" s="510"/>
      <c r="C3031" s="524"/>
      <c r="D3031" s="525"/>
      <c r="E3031" s="510"/>
      <c r="F3031" s="510">
        <v>3014</v>
      </c>
      <c r="H3031" s="523"/>
    </row>
    <row r="3032" spans="1:8">
      <c r="A3032" s="505">
        <v>3031</v>
      </c>
      <c r="B3032" s="510"/>
      <c r="C3032" s="524"/>
      <c r="D3032" s="525"/>
      <c r="E3032" s="510"/>
      <c r="F3032" s="510">
        <v>3015</v>
      </c>
      <c r="H3032" s="523"/>
    </row>
    <row r="3033" spans="1:8">
      <c r="A3033" s="505">
        <v>3032</v>
      </c>
      <c r="B3033" s="510"/>
      <c r="C3033" s="524"/>
      <c r="D3033" s="525"/>
      <c r="E3033" s="510"/>
      <c r="F3033" s="510">
        <v>3016</v>
      </c>
      <c r="H3033" s="523"/>
    </row>
    <row r="3034" spans="1:8">
      <c r="A3034" s="505">
        <v>3033</v>
      </c>
      <c r="B3034" s="510"/>
      <c r="C3034" s="524"/>
      <c r="D3034" s="525"/>
      <c r="E3034" s="510"/>
      <c r="F3034" s="510">
        <v>3017</v>
      </c>
      <c r="H3034" s="523"/>
    </row>
    <row r="3035" spans="1:8">
      <c r="A3035" s="505">
        <v>3034</v>
      </c>
      <c r="B3035" s="510"/>
      <c r="C3035" s="524"/>
      <c r="D3035" s="525"/>
      <c r="E3035" s="510"/>
      <c r="F3035" s="510">
        <v>3018</v>
      </c>
      <c r="H3035" s="523"/>
    </row>
    <row r="3036" spans="1:8">
      <c r="A3036" s="505">
        <v>3035</v>
      </c>
      <c r="B3036" s="510"/>
      <c r="C3036" s="524"/>
      <c r="D3036" s="525"/>
      <c r="E3036" s="510"/>
      <c r="F3036" s="510">
        <v>3019</v>
      </c>
      <c r="H3036" s="523"/>
    </row>
    <row r="3037" spans="1:8">
      <c r="A3037" s="505">
        <v>3036</v>
      </c>
      <c r="B3037" s="510"/>
      <c r="C3037" s="524"/>
      <c r="D3037" s="525"/>
      <c r="E3037" s="510"/>
      <c r="F3037" s="510">
        <v>3020</v>
      </c>
      <c r="H3037" s="523"/>
    </row>
    <row r="3038" spans="1:8">
      <c r="A3038" s="505">
        <v>3037</v>
      </c>
      <c r="B3038" s="510"/>
      <c r="C3038" s="524"/>
      <c r="D3038" s="525"/>
      <c r="E3038" s="510"/>
      <c r="F3038" s="510">
        <v>3021</v>
      </c>
      <c r="H3038" s="523"/>
    </row>
    <row r="3039" spans="1:8">
      <c r="A3039" s="505">
        <v>3038</v>
      </c>
      <c r="B3039" s="510"/>
      <c r="C3039" s="524"/>
      <c r="D3039" s="525"/>
      <c r="E3039" s="510"/>
      <c r="F3039" s="510">
        <v>3022</v>
      </c>
      <c r="H3039" s="523"/>
    </row>
    <row r="3040" spans="1:8">
      <c r="A3040" s="505">
        <v>3039</v>
      </c>
      <c r="B3040" s="510"/>
      <c r="C3040" s="524"/>
      <c r="D3040" s="525"/>
      <c r="E3040" s="510"/>
      <c r="F3040" s="510">
        <v>3023</v>
      </c>
      <c r="H3040" s="523"/>
    </row>
    <row r="3041" spans="1:8">
      <c r="A3041" s="505">
        <v>3040</v>
      </c>
      <c r="B3041" s="510"/>
      <c r="C3041" s="524"/>
      <c r="D3041" s="525"/>
      <c r="E3041" s="510"/>
      <c r="F3041" s="510">
        <v>3024</v>
      </c>
      <c r="H3041" s="523"/>
    </row>
    <row r="3042" spans="1:8">
      <c r="A3042" s="505">
        <v>3041</v>
      </c>
      <c r="B3042" s="510"/>
      <c r="C3042" s="524"/>
      <c r="D3042" s="525"/>
      <c r="E3042" s="510"/>
      <c r="F3042" s="510">
        <v>3025</v>
      </c>
      <c r="H3042" s="523"/>
    </row>
    <row r="3043" spans="1:8">
      <c r="A3043" s="505">
        <v>3042</v>
      </c>
      <c r="B3043" s="510"/>
      <c r="C3043" s="524"/>
      <c r="D3043" s="525"/>
      <c r="E3043" s="510"/>
      <c r="F3043" s="510">
        <v>3026</v>
      </c>
      <c r="H3043" s="523"/>
    </row>
    <row r="3044" spans="1:8">
      <c r="A3044" s="505">
        <v>3043</v>
      </c>
      <c r="B3044" s="510"/>
      <c r="C3044" s="524"/>
      <c r="D3044" s="525"/>
      <c r="E3044" s="510"/>
      <c r="F3044" s="510">
        <v>3027</v>
      </c>
      <c r="H3044" s="523"/>
    </row>
    <row r="3045" spans="1:8">
      <c r="A3045" s="505">
        <v>3044</v>
      </c>
      <c r="B3045" s="510"/>
      <c r="C3045" s="524"/>
      <c r="D3045" s="525"/>
      <c r="E3045" s="510"/>
      <c r="F3045" s="510">
        <v>3028</v>
      </c>
      <c r="H3045" s="523"/>
    </row>
    <row r="3046" spans="1:8">
      <c r="A3046" s="505">
        <v>3045</v>
      </c>
      <c r="B3046" s="510"/>
      <c r="C3046" s="524"/>
      <c r="D3046" s="525"/>
      <c r="E3046" s="510"/>
      <c r="F3046" s="510">
        <v>3029</v>
      </c>
      <c r="H3046" s="523"/>
    </row>
    <row r="3047" spans="1:8">
      <c r="A3047" s="505">
        <v>3046</v>
      </c>
      <c r="B3047" s="510"/>
      <c r="C3047" s="524"/>
      <c r="D3047" s="525"/>
      <c r="E3047" s="510"/>
      <c r="F3047" s="510">
        <v>3030</v>
      </c>
      <c r="H3047" s="523"/>
    </row>
    <row r="3048" spans="1:8">
      <c r="A3048" s="505">
        <v>3047</v>
      </c>
      <c r="B3048" s="510"/>
      <c r="C3048" s="524"/>
      <c r="D3048" s="525"/>
      <c r="E3048" s="510"/>
      <c r="F3048" s="510">
        <v>3031</v>
      </c>
      <c r="H3048" s="523"/>
    </row>
    <row r="3049" spans="1:8">
      <c r="A3049" s="505">
        <v>3048</v>
      </c>
      <c r="B3049" s="510"/>
      <c r="C3049" s="524"/>
      <c r="D3049" s="525"/>
      <c r="E3049" s="510"/>
      <c r="F3049" s="510">
        <v>3032</v>
      </c>
      <c r="H3049" s="523"/>
    </row>
    <row r="3050" spans="1:8">
      <c r="A3050" s="505">
        <v>3049</v>
      </c>
      <c r="B3050" s="510"/>
      <c r="C3050" s="524"/>
      <c r="D3050" s="525"/>
      <c r="E3050" s="510"/>
      <c r="F3050" s="510">
        <v>3033</v>
      </c>
      <c r="H3050" s="523"/>
    </row>
    <row r="3051" spans="1:8">
      <c r="A3051" s="505">
        <v>3050</v>
      </c>
      <c r="B3051" s="510"/>
      <c r="C3051" s="524"/>
      <c r="D3051" s="525"/>
      <c r="E3051" s="510"/>
      <c r="F3051" s="510">
        <v>3034</v>
      </c>
      <c r="H3051" s="523"/>
    </row>
    <row r="3052" spans="1:8">
      <c r="A3052" s="505">
        <v>3051</v>
      </c>
      <c r="B3052" s="510"/>
      <c r="C3052" s="524"/>
      <c r="D3052" s="525"/>
      <c r="E3052" s="510"/>
      <c r="F3052" s="510">
        <v>3035</v>
      </c>
      <c r="H3052" s="523"/>
    </row>
    <row r="3053" spans="1:8">
      <c r="A3053" s="505">
        <v>3052</v>
      </c>
      <c r="B3053" s="510"/>
      <c r="C3053" s="524"/>
      <c r="D3053" s="525"/>
      <c r="E3053" s="510"/>
      <c r="F3053" s="510">
        <v>3036</v>
      </c>
      <c r="H3053" s="523"/>
    </row>
    <row r="3054" spans="1:8">
      <c r="A3054" s="505">
        <v>3053</v>
      </c>
      <c r="B3054" s="510"/>
      <c r="C3054" s="524"/>
      <c r="D3054" s="525"/>
      <c r="E3054" s="510"/>
      <c r="F3054" s="510">
        <v>3037</v>
      </c>
      <c r="H3054" s="523"/>
    </row>
    <row r="3055" spans="1:8">
      <c r="A3055" s="505">
        <v>3054</v>
      </c>
      <c r="B3055" s="510"/>
      <c r="C3055" s="524"/>
      <c r="D3055" s="525"/>
      <c r="E3055" s="510"/>
      <c r="F3055" s="510">
        <v>3038</v>
      </c>
      <c r="H3055" s="523"/>
    </row>
    <row r="3056" spans="1:8">
      <c r="A3056" s="505">
        <v>3055</v>
      </c>
      <c r="B3056" s="510"/>
      <c r="C3056" s="524"/>
      <c r="D3056" s="525"/>
      <c r="E3056" s="510"/>
      <c r="F3056" s="510">
        <v>3039</v>
      </c>
      <c r="H3056" s="523"/>
    </row>
    <row r="3057" spans="1:8">
      <c r="A3057" s="505">
        <v>3056</v>
      </c>
      <c r="B3057" s="510"/>
      <c r="C3057" s="524"/>
      <c r="D3057" s="525"/>
      <c r="E3057" s="510"/>
      <c r="F3057" s="510">
        <v>3040</v>
      </c>
      <c r="H3057" s="523"/>
    </row>
    <row r="3058" spans="1:8">
      <c r="A3058" s="505">
        <v>3057</v>
      </c>
      <c r="B3058" s="510"/>
      <c r="C3058" s="524"/>
      <c r="D3058" s="525"/>
      <c r="E3058" s="510"/>
      <c r="F3058" s="510">
        <v>3041</v>
      </c>
      <c r="H3058" s="523"/>
    </row>
    <row r="3059" spans="1:8">
      <c r="A3059" s="505">
        <v>3058</v>
      </c>
      <c r="B3059" s="510"/>
      <c r="C3059" s="524"/>
      <c r="D3059" s="525"/>
      <c r="E3059" s="510"/>
      <c r="F3059" s="510">
        <v>3042</v>
      </c>
      <c r="H3059" s="523"/>
    </row>
    <row r="3060" spans="1:8">
      <c r="A3060" s="505">
        <v>3059</v>
      </c>
      <c r="B3060" s="510"/>
      <c r="C3060" s="524"/>
      <c r="D3060" s="525"/>
      <c r="E3060" s="510"/>
      <c r="F3060" s="510">
        <v>3043</v>
      </c>
      <c r="H3060" s="523"/>
    </row>
    <row r="3061" spans="1:8">
      <c r="A3061" s="505">
        <v>3060</v>
      </c>
      <c r="B3061" s="510"/>
      <c r="C3061" s="524"/>
      <c r="D3061" s="525"/>
      <c r="E3061" s="510"/>
      <c r="F3061" s="510">
        <v>3044</v>
      </c>
      <c r="H3061" s="523"/>
    </row>
    <row r="3062" spans="1:8">
      <c r="A3062" s="505">
        <v>3061</v>
      </c>
      <c r="B3062" s="510"/>
      <c r="C3062" s="524"/>
      <c r="D3062" s="525"/>
      <c r="E3062" s="510"/>
      <c r="F3062" s="510">
        <v>3045</v>
      </c>
      <c r="H3062" s="523"/>
    </row>
    <row r="3063" spans="1:8">
      <c r="A3063" s="505">
        <v>3062</v>
      </c>
      <c r="B3063" s="510"/>
      <c r="C3063" s="524"/>
      <c r="D3063" s="525"/>
      <c r="E3063" s="510"/>
      <c r="F3063" s="510">
        <v>3046</v>
      </c>
      <c r="H3063" s="523"/>
    </row>
    <row r="3064" spans="1:8">
      <c r="A3064" s="505">
        <v>3063</v>
      </c>
      <c r="B3064" s="510"/>
      <c r="C3064" s="524"/>
      <c r="D3064" s="525"/>
      <c r="E3064" s="510"/>
      <c r="F3064" s="510">
        <v>3047</v>
      </c>
      <c r="H3064" s="523"/>
    </row>
    <row r="3065" spans="1:8">
      <c r="A3065" s="505">
        <v>3064</v>
      </c>
      <c r="B3065" s="510"/>
      <c r="C3065" s="524"/>
      <c r="D3065" s="525"/>
      <c r="E3065" s="510"/>
      <c r="F3065" s="510">
        <v>3048</v>
      </c>
      <c r="H3065" s="523"/>
    </row>
    <row r="3066" spans="1:8">
      <c r="A3066" s="505">
        <v>3065</v>
      </c>
      <c r="B3066" s="510"/>
      <c r="C3066" s="524"/>
      <c r="D3066" s="525"/>
      <c r="E3066" s="510"/>
      <c r="F3066" s="510">
        <v>3049</v>
      </c>
      <c r="H3066" s="523"/>
    </row>
    <row r="3067" spans="1:8">
      <c r="A3067" s="505">
        <v>3066</v>
      </c>
      <c r="B3067" s="510"/>
      <c r="C3067" s="524"/>
      <c r="D3067" s="525"/>
      <c r="E3067" s="510"/>
      <c r="F3067" s="510">
        <v>3050</v>
      </c>
      <c r="H3067" s="523"/>
    </row>
    <row r="3068" spans="1:8">
      <c r="A3068" s="505">
        <v>3067</v>
      </c>
      <c r="B3068" s="510"/>
      <c r="C3068" s="524"/>
      <c r="D3068" s="525"/>
      <c r="E3068" s="510"/>
      <c r="F3068" s="510">
        <v>3051</v>
      </c>
      <c r="H3068" s="523"/>
    </row>
    <row r="3069" spans="1:8">
      <c r="A3069" s="505">
        <v>3068</v>
      </c>
      <c r="B3069" s="510"/>
      <c r="C3069" s="524"/>
      <c r="D3069" s="525"/>
      <c r="E3069" s="510"/>
      <c r="F3069" s="510">
        <v>3052</v>
      </c>
      <c r="H3069" s="523"/>
    </row>
    <row r="3070" spans="1:8">
      <c r="A3070" s="505">
        <v>3069</v>
      </c>
      <c r="B3070" s="510"/>
      <c r="C3070" s="524"/>
      <c r="D3070" s="525"/>
      <c r="E3070" s="510"/>
      <c r="F3070" s="510">
        <v>3053</v>
      </c>
      <c r="H3070" s="523"/>
    </row>
    <row r="3071" spans="1:8">
      <c r="A3071" s="505">
        <v>3070</v>
      </c>
      <c r="B3071" s="510"/>
      <c r="C3071" s="524"/>
      <c r="D3071" s="525"/>
      <c r="E3071" s="510"/>
      <c r="F3071" s="510">
        <v>3054</v>
      </c>
      <c r="H3071" s="523"/>
    </row>
    <row r="3072" spans="1:8">
      <c r="A3072" s="505">
        <v>3071</v>
      </c>
      <c r="B3072" s="510"/>
      <c r="C3072" s="524"/>
      <c r="D3072" s="525"/>
      <c r="E3072" s="510"/>
      <c r="F3072" s="510">
        <v>3055</v>
      </c>
      <c r="H3072" s="523"/>
    </row>
    <row r="3073" spans="1:8">
      <c r="A3073" s="505">
        <v>3072</v>
      </c>
      <c r="B3073" s="510"/>
      <c r="C3073" s="524"/>
      <c r="D3073" s="525"/>
      <c r="E3073" s="510"/>
      <c r="F3073" s="510">
        <v>3056</v>
      </c>
      <c r="H3073" s="523"/>
    </row>
    <row r="3074" spans="1:8">
      <c r="A3074" s="505">
        <v>3073</v>
      </c>
      <c r="B3074" s="510"/>
      <c r="C3074" s="524"/>
      <c r="D3074" s="525"/>
      <c r="E3074" s="510"/>
      <c r="F3074" s="510">
        <v>3057</v>
      </c>
      <c r="H3074" s="523"/>
    </row>
    <row r="3075" spans="1:8">
      <c r="A3075" s="505">
        <v>3074</v>
      </c>
      <c r="B3075" s="510"/>
      <c r="C3075" s="524"/>
      <c r="D3075" s="525"/>
      <c r="E3075" s="510"/>
      <c r="F3075" s="510">
        <v>3058</v>
      </c>
      <c r="H3075" s="523"/>
    </row>
    <row r="3076" spans="1:8">
      <c r="A3076" s="505">
        <v>3075</v>
      </c>
      <c r="B3076" s="510"/>
      <c r="C3076" s="524"/>
      <c r="D3076" s="525"/>
      <c r="E3076" s="510"/>
      <c r="F3076" s="510">
        <v>3059</v>
      </c>
      <c r="H3076" s="523"/>
    </row>
    <row r="3077" spans="1:8">
      <c r="A3077" s="505">
        <v>3076</v>
      </c>
      <c r="B3077" s="510"/>
      <c r="C3077" s="524"/>
      <c r="D3077" s="525"/>
      <c r="E3077" s="510"/>
      <c r="F3077" s="510">
        <v>3060</v>
      </c>
      <c r="H3077" s="523"/>
    </row>
    <row r="3078" spans="1:8">
      <c r="A3078" s="505">
        <v>3077</v>
      </c>
      <c r="B3078" s="510"/>
      <c r="C3078" s="524"/>
      <c r="D3078" s="525"/>
      <c r="E3078" s="510"/>
      <c r="F3078" s="510">
        <v>3061</v>
      </c>
      <c r="H3078" s="523"/>
    </row>
    <row r="3079" spans="1:8">
      <c r="A3079" s="505">
        <v>3078</v>
      </c>
      <c r="B3079" s="510"/>
      <c r="C3079" s="524"/>
      <c r="D3079" s="525"/>
      <c r="E3079" s="510"/>
      <c r="F3079" s="510">
        <v>3062</v>
      </c>
      <c r="H3079" s="523"/>
    </row>
    <row r="3080" spans="1:8">
      <c r="A3080" s="505">
        <v>3079</v>
      </c>
      <c r="B3080" s="510"/>
      <c r="C3080" s="524"/>
      <c r="D3080" s="525"/>
      <c r="E3080" s="510"/>
      <c r="F3080" s="510">
        <v>3063</v>
      </c>
      <c r="H3080" s="523"/>
    </row>
    <row r="3081" spans="1:8">
      <c r="A3081" s="505">
        <v>3080</v>
      </c>
      <c r="B3081" s="510"/>
      <c r="C3081" s="524"/>
      <c r="D3081" s="525"/>
      <c r="E3081" s="510"/>
      <c r="F3081" s="510">
        <v>3064</v>
      </c>
      <c r="H3081" s="523"/>
    </row>
    <row r="3082" spans="1:8">
      <c r="A3082" s="505">
        <v>3081</v>
      </c>
      <c r="B3082" s="510"/>
      <c r="C3082" s="524"/>
      <c r="D3082" s="525"/>
      <c r="E3082" s="510"/>
      <c r="F3082" s="510">
        <v>3065</v>
      </c>
      <c r="H3082" s="523"/>
    </row>
    <row r="3083" spans="1:8">
      <c r="A3083" s="505">
        <v>3082</v>
      </c>
      <c r="B3083" s="510"/>
      <c r="C3083" s="524"/>
      <c r="D3083" s="525"/>
      <c r="E3083" s="510"/>
      <c r="F3083" s="510">
        <v>3066</v>
      </c>
      <c r="H3083" s="523"/>
    </row>
    <row r="3084" spans="1:8">
      <c r="A3084" s="505">
        <v>3083</v>
      </c>
      <c r="B3084" s="510"/>
      <c r="C3084" s="524"/>
      <c r="D3084" s="525"/>
      <c r="E3084" s="510"/>
      <c r="F3084" s="510">
        <v>3067</v>
      </c>
      <c r="H3084" s="523"/>
    </row>
    <row r="3085" spans="1:8">
      <c r="A3085" s="505">
        <v>3084</v>
      </c>
      <c r="B3085" s="510"/>
      <c r="C3085" s="524"/>
      <c r="D3085" s="525"/>
      <c r="E3085" s="510"/>
      <c r="F3085" s="510">
        <v>3068</v>
      </c>
      <c r="H3085" s="523"/>
    </row>
    <row r="3086" spans="1:8">
      <c r="A3086" s="505">
        <v>3085</v>
      </c>
      <c r="B3086" s="510"/>
      <c r="C3086" s="524"/>
      <c r="D3086" s="525"/>
      <c r="E3086" s="510"/>
      <c r="F3086" s="510">
        <v>3069</v>
      </c>
      <c r="H3086" s="523"/>
    </row>
    <row r="3087" spans="1:8">
      <c r="A3087" s="505">
        <v>3086</v>
      </c>
      <c r="B3087" s="510"/>
      <c r="C3087" s="524"/>
      <c r="D3087" s="525"/>
      <c r="E3087" s="510"/>
      <c r="F3087" s="510">
        <v>3070</v>
      </c>
      <c r="H3087" s="523"/>
    </row>
    <row r="3088" spans="1:8">
      <c r="A3088" s="505">
        <v>3087</v>
      </c>
      <c r="B3088" s="510"/>
      <c r="C3088" s="524"/>
      <c r="D3088" s="525"/>
      <c r="E3088" s="510"/>
      <c r="F3088" s="510">
        <v>3071</v>
      </c>
      <c r="H3088" s="523"/>
    </row>
    <row r="3089" spans="1:8">
      <c r="A3089" s="505">
        <v>3088</v>
      </c>
      <c r="B3089" s="510"/>
      <c r="C3089" s="524"/>
      <c r="D3089" s="525"/>
      <c r="E3089" s="510"/>
      <c r="F3089" s="510">
        <v>3072</v>
      </c>
      <c r="H3089" s="523"/>
    </row>
    <row r="3090" spans="1:8">
      <c r="A3090" s="505">
        <v>3089</v>
      </c>
      <c r="B3090" s="510"/>
      <c r="C3090" s="524"/>
      <c r="D3090" s="525"/>
      <c r="E3090" s="510"/>
      <c r="F3090" s="510">
        <v>3073</v>
      </c>
      <c r="H3090" s="523"/>
    </row>
    <row r="3091" spans="1:8">
      <c r="A3091" s="505">
        <v>3090</v>
      </c>
      <c r="B3091" s="510"/>
      <c r="C3091" s="524"/>
      <c r="D3091" s="525"/>
      <c r="E3091" s="510"/>
      <c r="F3091" s="510">
        <v>3074</v>
      </c>
      <c r="H3091" s="523"/>
    </row>
    <row r="3092" spans="1:8">
      <c r="A3092" s="505">
        <v>3091</v>
      </c>
      <c r="B3092" s="510"/>
      <c r="C3092" s="524"/>
      <c r="D3092" s="525"/>
      <c r="E3092" s="510"/>
      <c r="F3092" s="510">
        <v>3075</v>
      </c>
      <c r="H3092" s="523"/>
    </row>
    <row r="3093" spans="1:8">
      <c r="A3093" s="505">
        <v>3092</v>
      </c>
      <c r="B3093" s="510"/>
      <c r="C3093" s="524"/>
      <c r="D3093" s="525"/>
      <c r="E3093" s="510"/>
      <c r="F3093" s="510">
        <v>3076</v>
      </c>
      <c r="H3093" s="523"/>
    </row>
    <row r="3094" spans="1:8">
      <c r="A3094" s="505">
        <v>3093</v>
      </c>
      <c r="B3094" s="510"/>
      <c r="C3094" s="524"/>
      <c r="D3094" s="525"/>
      <c r="E3094" s="510"/>
      <c r="F3094" s="510">
        <v>3077</v>
      </c>
      <c r="H3094" s="523"/>
    </row>
    <row r="3095" spans="1:8">
      <c r="A3095" s="505">
        <v>3094</v>
      </c>
      <c r="B3095" s="510"/>
      <c r="C3095" s="524"/>
      <c r="D3095" s="525"/>
      <c r="E3095" s="510"/>
      <c r="F3095" s="510">
        <v>3078</v>
      </c>
      <c r="H3095" s="523"/>
    </row>
    <row r="3096" spans="1:8">
      <c r="A3096" s="505">
        <v>3095</v>
      </c>
      <c r="B3096" s="510"/>
      <c r="C3096" s="524"/>
      <c r="D3096" s="525"/>
      <c r="E3096" s="510"/>
      <c r="F3096" s="510">
        <v>3079</v>
      </c>
      <c r="H3096" s="523"/>
    </row>
    <row r="3097" spans="1:8">
      <c r="A3097" s="505">
        <v>3096</v>
      </c>
      <c r="B3097" s="510"/>
      <c r="C3097" s="524"/>
      <c r="D3097" s="525"/>
      <c r="E3097" s="510"/>
      <c r="F3097" s="510">
        <v>3080</v>
      </c>
      <c r="H3097" s="523"/>
    </row>
    <row r="3098" spans="1:8">
      <c r="A3098" s="505">
        <v>3097</v>
      </c>
      <c r="B3098" s="510"/>
      <c r="C3098" s="524"/>
      <c r="D3098" s="525"/>
      <c r="E3098" s="510"/>
      <c r="F3098" s="510">
        <v>3081</v>
      </c>
      <c r="H3098" s="523"/>
    </row>
    <row r="3099" spans="1:8">
      <c r="A3099" s="505">
        <v>3098</v>
      </c>
      <c r="B3099" s="510"/>
      <c r="C3099" s="524"/>
      <c r="D3099" s="525"/>
      <c r="E3099" s="510"/>
      <c r="F3099" s="510">
        <v>3082</v>
      </c>
      <c r="H3099" s="523"/>
    </row>
    <row r="3100" spans="1:8">
      <c r="A3100" s="505">
        <v>3099</v>
      </c>
      <c r="B3100" s="510"/>
      <c r="C3100" s="524"/>
      <c r="D3100" s="525"/>
      <c r="E3100" s="510"/>
      <c r="F3100" s="510">
        <v>3083</v>
      </c>
      <c r="H3100" s="523"/>
    </row>
    <row r="3101" spans="1:8">
      <c r="A3101" s="505">
        <v>3100</v>
      </c>
      <c r="B3101" s="510"/>
      <c r="C3101" s="524"/>
      <c r="D3101" s="525"/>
      <c r="E3101" s="510"/>
      <c r="F3101" s="510">
        <v>3084</v>
      </c>
      <c r="H3101" s="523"/>
    </row>
    <row r="3102" spans="1:8">
      <c r="A3102" s="505">
        <v>3101</v>
      </c>
      <c r="B3102" s="510"/>
      <c r="C3102" s="524"/>
      <c r="D3102" s="525"/>
      <c r="E3102" s="510"/>
      <c r="F3102" s="510">
        <v>3085</v>
      </c>
      <c r="H3102" s="523"/>
    </row>
    <row r="3103" spans="1:8">
      <c r="A3103" s="505">
        <v>3102</v>
      </c>
      <c r="B3103" s="510"/>
      <c r="C3103" s="524"/>
      <c r="D3103" s="525"/>
      <c r="E3103" s="510"/>
      <c r="F3103" s="510">
        <v>3086</v>
      </c>
      <c r="H3103" s="523"/>
    </row>
    <row r="3104" spans="1:8">
      <c r="A3104" s="505">
        <v>3103</v>
      </c>
      <c r="B3104" s="510"/>
      <c r="C3104" s="524"/>
      <c r="D3104" s="525"/>
      <c r="E3104" s="510"/>
      <c r="F3104" s="510">
        <v>3087</v>
      </c>
      <c r="H3104" s="523"/>
    </row>
    <row r="3105" spans="1:8">
      <c r="A3105" s="505">
        <v>3104</v>
      </c>
      <c r="B3105" s="510"/>
      <c r="C3105" s="524"/>
      <c r="D3105" s="525"/>
      <c r="E3105" s="510"/>
      <c r="F3105" s="510">
        <v>3088</v>
      </c>
      <c r="H3105" s="523"/>
    </row>
    <row r="3106" spans="1:8">
      <c r="A3106" s="505">
        <v>3105</v>
      </c>
      <c r="B3106" s="510"/>
      <c r="C3106" s="524"/>
      <c r="D3106" s="525"/>
      <c r="E3106" s="510"/>
      <c r="F3106" s="510">
        <v>3089</v>
      </c>
      <c r="H3106" s="523"/>
    </row>
    <row r="3107" spans="1:8">
      <c r="A3107" s="505">
        <v>3106</v>
      </c>
      <c r="B3107" s="510"/>
      <c r="C3107" s="524"/>
      <c r="D3107" s="525"/>
      <c r="E3107" s="510"/>
      <c r="F3107" s="510">
        <v>3090</v>
      </c>
      <c r="H3107" s="523"/>
    </row>
    <row r="3108" spans="1:8">
      <c r="A3108" s="505">
        <v>3107</v>
      </c>
      <c r="B3108" s="510"/>
      <c r="C3108" s="524"/>
      <c r="D3108" s="525"/>
      <c r="E3108" s="510"/>
      <c r="F3108" s="510">
        <v>3091</v>
      </c>
      <c r="H3108" s="523"/>
    </row>
    <row r="3109" spans="1:8">
      <c r="A3109" s="505">
        <v>3108</v>
      </c>
      <c r="B3109" s="510"/>
      <c r="C3109" s="524"/>
      <c r="D3109" s="525"/>
      <c r="E3109" s="510"/>
      <c r="F3109" s="510">
        <v>3092</v>
      </c>
      <c r="H3109" s="523"/>
    </row>
    <row r="3110" spans="1:8">
      <c r="A3110" s="505">
        <v>3109</v>
      </c>
      <c r="B3110" s="510"/>
      <c r="C3110" s="524"/>
      <c r="D3110" s="525"/>
      <c r="E3110" s="510"/>
      <c r="F3110" s="510">
        <v>3093</v>
      </c>
      <c r="H3110" s="523"/>
    </row>
    <row r="3111" spans="1:8">
      <c r="A3111" s="505">
        <v>3110</v>
      </c>
      <c r="B3111" s="510"/>
      <c r="C3111" s="524"/>
      <c r="D3111" s="525"/>
      <c r="E3111" s="510"/>
      <c r="F3111" s="510">
        <v>3094</v>
      </c>
      <c r="H3111" s="523"/>
    </row>
    <row r="3112" spans="1:8">
      <c r="A3112" s="505">
        <v>3111</v>
      </c>
      <c r="B3112" s="510"/>
      <c r="C3112" s="524"/>
      <c r="D3112" s="525"/>
      <c r="E3112" s="510"/>
      <c r="F3112" s="510">
        <v>3095</v>
      </c>
      <c r="H3112" s="523"/>
    </row>
    <row r="3113" spans="1:8">
      <c r="A3113" s="505">
        <v>3112</v>
      </c>
      <c r="B3113" s="510"/>
      <c r="C3113" s="524"/>
      <c r="D3113" s="525"/>
      <c r="E3113" s="510"/>
      <c r="F3113" s="510">
        <v>3096</v>
      </c>
      <c r="H3113" s="523"/>
    </row>
    <row r="3114" spans="1:8">
      <c r="A3114" s="505">
        <v>3113</v>
      </c>
      <c r="B3114" s="510"/>
      <c r="C3114" s="524"/>
      <c r="D3114" s="525"/>
      <c r="E3114" s="510"/>
      <c r="F3114" s="510">
        <v>3097</v>
      </c>
      <c r="H3114" s="523"/>
    </row>
    <row r="3115" spans="1:8">
      <c r="A3115" s="505">
        <v>3114</v>
      </c>
      <c r="B3115" s="510"/>
      <c r="C3115" s="524"/>
      <c r="D3115" s="525"/>
      <c r="E3115" s="510"/>
      <c r="F3115" s="510">
        <v>3098</v>
      </c>
      <c r="H3115" s="523"/>
    </row>
    <row r="3116" spans="1:8">
      <c r="A3116" s="505">
        <v>3115</v>
      </c>
      <c r="B3116" s="510"/>
      <c r="C3116" s="524"/>
      <c r="D3116" s="525"/>
      <c r="E3116" s="510"/>
      <c r="F3116" s="510">
        <v>3099</v>
      </c>
      <c r="H3116" s="523"/>
    </row>
    <row r="3117" spans="1:8">
      <c r="A3117" s="505">
        <v>3116</v>
      </c>
      <c r="B3117" s="510"/>
      <c r="C3117" s="524"/>
      <c r="D3117" s="525"/>
      <c r="E3117" s="510"/>
      <c r="F3117" s="510">
        <v>3100</v>
      </c>
      <c r="H3117" s="523"/>
    </row>
    <row r="3118" spans="1:8">
      <c r="A3118" s="505">
        <v>3117</v>
      </c>
      <c r="B3118" s="510"/>
      <c r="C3118" s="524"/>
      <c r="D3118" s="525"/>
      <c r="E3118" s="510"/>
      <c r="F3118" s="510">
        <v>3101</v>
      </c>
      <c r="H3118" s="523"/>
    </row>
    <row r="3119" spans="1:8">
      <c r="A3119" s="505">
        <v>3118</v>
      </c>
      <c r="B3119" s="510"/>
      <c r="C3119" s="524"/>
      <c r="D3119" s="525"/>
      <c r="E3119" s="510"/>
      <c r="F3119" s="510">
        <v>3102</v>
      </c>
      <c r="H3119" s="523"/>
    </row>
    <row r="3120" spans="1:8">
      <c r="A3120" s="505">
        <v>3119</v>
      </c>
      <c r="B3120" s="510"/>
      <c r="C3120" s="524"/>
      <c r="D3120" s="525"/>
      <c r="E3120" s="510"/>
      <c r="F3120" s="510">
        <v>3103</v>
      </c>
      <c r="H3120" s="523"/>
    </row>
    <row r="3121" spans="1:8">
      <c r="A3121" s="505">
        <v>3120</v>
      </c>
      <c r="B3121" s="510"/>
      <c r="C3121" s="524"/>
      <c r="D3121" s="525"/>
      <c r="E3121" s="510"/>
      <c r="F3121" s="510">
        <v>3104</v>
      </c>
      <c r="H3121" s="523"/>
    </row>
    <row r="3122" spans="1:8">
      <c r="A3122" s="505">
        <v>3121</v>
      </c>
      <c r="B3122" s="510"/>
      <c r="C3122" s="524"/>
      <c r="D3122" s="525"/>
      <c r="E3122" s="510"/>
      <c r="F3122" s="510">
        <v>3105</v>
      </c>
      <c r="H3122" s="523"/>
    </row>
    <row r="3123" spans="1:8">
      <c r="A3123" s="505">
        <v>3122</v>
      </c>
      <c r="B3123" s="510"/>
      <c r="C3123" s="524"/>
      <c r="D3123" s="525"/>
      <c r="E3123" s="510"/>
      <c r="F3123" s="510">
        <v>3106</v>
      </c>
      <c r="H3123" s="523"/>
    </row>
    <row r="3124" spans="1:8">
      <c r="A3124" s="505">
        <v>3123</v>
      </c>
      <c r="B3124" s="510"/>
      <c r="C3124" s="524"/>
      <c r="D3124" s="525"/>
      <c r="E3124" s="510"/>
      <c r="F3124" s="510">
        <v>3107</v>
      </c>
      <c r="H3124" s="523"/>
    </row>
    <row r="3125" spans="1:8">
      <c r="A3125" s="505">
        <v>3124</v>
      </c>
      <c r="B3125" s="510"/>
      <c r="C3125" s="524"/>
      <c r="D3125" s="525"/>
      <c r="E3125" s="510"/>
      <c r="F3125" s="510">
        <v>3108</v>
      </c>
      <c r="H3125" s="523"/>
    </row>
    <row r="3126" spans="1:8">
      <c r="A3126" s="505">
        <v>3125</v>
      </c>
      <c r="B3126" s="510"/>
      <c r="C3126" s="524"/>
      <c r="D3126" s="525"/>
      <c r="E3126" s="510"/>
      <c r="F3126" s="510">
        <v>3109</v>
      </c>
      <c r="H3126" s="523"/>
    </row>
    <row r="3127" spans="1:8">
      <c r="A3127" s="505">
        <v>3126</v>
      </c>
      <c r="B3127" s="510"/>
      <c r="C3127" s="524"/>
      <c r="D3127" s="525"/>
      <c r="E3127" s="510"/>
      <c r="F3127" s="510">
        <v>3110</v>
      </c>
      <c r="H3127" s="523"/>
    </row>
    <row r="3128" spans="1:8">
      <c r="A3128" s="505">
        <v>3127</v>
      </c>
      <c r="B3128" s="510"/>
      <c r="C3128" s="524"/>
      <c r="D3128" s="525"/>
      <c r="E3128" s="510"/>
      <c r="F3128" s="510">
        <v>3111</v>
      </c>
      <c r="H3128" s="523"/>
    </row>
    <row r="3129" spans="1:8">
      <c r="A3129" s="505">
        <v>3128</v>
      </c>
      <c r="B3129" s="510"/>
      <c r="C3129" s="524"/>
      <c r="D3129" s="525"/>
      <c r="E3129" s="510"/>
      <c r="F3129" s="510">
        <v>3112</v>
      </c>
      <c r="H3129" s="523"/>
    </row>
    <row r="3130" spans="1:8">
      <c r="A3130" s="505">
        <v>3129</v>
      </c>
      <c r="B3130" s="510"/>
      <c r="C3130" s="524"/>
      <c r="D3130" s="525"/>
      <c r="E3130" s="510"/>
      <c r="F3130" s="510">
        <v>3113</v>
      </c>
      <c r="H3130" s="523"/>
    </row>
    <row r="3131" spans="1:8">
      <c r="A3131" s="505">
        <v>3130</v>
      </c>
      <c r="B3131" s="510"/>
      <c r="C3131" s="524"/>
      <c r="D3131" s="525"/>
      <c r="E3131" s="510"/>
      <c r="F3131" s="510">
        <v>3114</v>
      </c>
      <c r="H3131" s="523"/>
    </row>
    <row r="3132" spans="1:8">
      <c r="A3132" s="505">
        <v>3131</v>
      </c>
      <c r="B3132" s="510"/>
      <c r="C3132" s="524"/>
      <c r="D3132" s="525"/>
      <c r="E3132" s="510"/>
      <c r="F3132" s="510">
        <v>3115</v>
      </c>
      <c r="H3132" s="523"/>
    </row>
    <row r="3133" spans="1:8">
      <c r="A3133" s="505">
        <v>3132</v>
      </c>
      <c r="B3133" s="510"/>
      <c r="C3133" s="524"/>
      <c r="D3133" s="525"/>
      <c r="E3133" s="510"/>
      <c r="F3133" s="510">
        <v>3116</v>
      </c>
      <c r="H3133" s="523"/>
    </row>
    <row r="3134" spans="1:8">
      <c r="A3134" s="505">
        <v>3133</v>
      </c>
      <c r="B3134" s="510"/>
      <c r="C3134" s="524"/>
      <c r="D3134" s="525"/>
      <c r="E3134" s="510"/>
      <c r="F3134" s="510">
        <v>3117</v>
      </c>
      <c r="H3134" s="523"/>
    </row>
    <row r="3135" spans="1:8">
      <c r="A3135" s="505">
        <v>3134</v>
      </c>
      <c r="B3135" s="510"/>
      <c r="C3135" s="524"/>
      <c r="D3135" s="525"/>
      <c r="E3135" s="510"/>
      <c r="F3135" s="510">
        <v>3118</v>
      </c>
      <c r="H3135" s="523"/>
    </row>
    <row r="3136" spans="1:8">
      <c r="A3136" s="505">
        <v>3135</v>
      </c>
      <c r="B3136" s="510"/>
      <c r="C3136" s="524"/>
      <c r="D3136" s="525"/>
      <c r="E3136" s="510"/>
      <c r="F3136" s="510">
        <v>3119</v>
      </c>
      <c r="H3136" s="523"/>
    </row>
    <row r="3137" spans="1:8">
      <c r="A3137" s="505">
        <v>3136</v>
      </c>
      <c r="B3137" s="510"/>
      <c r="C3137" s="524"/>
      <c r="D3137" s="525"/>
      <c r="E3137" s="510"/>
      <c r="F3137" s="510">
        <v>3120</v>
      </c>
      <c r="H3137" s="523"/>
    </row>
    <row r="3138" spans="1:8">
      <c r="A3138" s="505">
        <v>3137</v>
      </c>
      <c r="B3138" s="510"/>
      <c r="C3138" s="524"/>
      <c r="D3138" s="525"/>
      <c r="E3138" s="510"/>
      <c r="F3138" s="510">
        <v>3121</v>
      </c>
      <c r="H3138" s="523"/>
    </row>
    <row r="3139" spans="1:8">
      <c r="A3139" s="505">
        <v>3138</v>
      </c>
      <c r="B3139" s="510"/>
      <c r="C3139" s="524"/>
      <c r="D3139" s="525"/>
      <c r="E3139" s="510"/>
      <c r="F3139" s="510">
        <v>3122</v>
      </c>
      <c r="H3139" s="523"/>
    </row>
    <row r="3140" spans="1:8">
      <c r="A3140" s="505">
        <v>3139</v>
      </c>
      <c r="B3140" s="510"/>
      <c r="C3140" s="524"/>
      <c r="D3140" s="525"/>
      <c r="E3140" s="510"/>
      <c r="F3140" s="510">
        <v>3123</v>
      </c>
      <c r="H3140" s="523"/>
    </row>
    <row r="3141" spans="1:8">
      <c r="A3141" s="505">
        <v>3140</v>
      </c>
      <c r="B3141" s="510"/>
      <c r="C3141" s="524"/>
      <c r="D3141" s="525"/>
      <c r="E3141" s="510"/>
      <c r="F3141" s="510">
        <v>3124</v>
      </c>
      <c r="H3141" s="523"/>
    </row>
    <row r="3142" spans="1:8">
      <c r="A3142" s="505">
        <v>3141</v>
      </c>
      <c r="B3142" s="510"/>
      <c r="C3142" s="524"/>
      <c r="D3142" s="525"/>
      <c r="E3142" s="510"/>
      <c r="F3142" s="510">
        <v>3125</v>
      </c>
      <c r="H3142" s="523"/>
    </row>
    <row r="3143" spans="1:8">
      <c r="A3143" s="505">
        <v>3142</v>
      </c>
      <c r="B3143" s="510"/>
      <c r="C3143" s="524"/>
      <c r="D3143" s="525"/>
      <c r="E3143" s="510"/>
      <c r="F3143" s="510">
        <v>3126</v>
      </c>
      <c r="H3143" s="523"/>
    </row>
    <row r="3144" spans="1:8">
      <c r="A3144" s="505">
        <v>3143</v>
      </c>
      <c r="B3144" s="510"/>
      <c r="C3144" s="524"/>
      <c r="D3144" s="525"/>
      <c r="E3144" s="510"/>
      <c r="F3144" s="510">
        <v>3127</v>
      </c>
      <c r="H3144" s="523"/>
    </row>
    <row r="3145" spans="1:8">
      <c r="A3145" s="505">
        <v>3144</v>
      </c>
      <c r="B3145" s="510"/>
      <c r="C3145" s="524"/>
      <c r="D3145" s="525"/>
      <c r="E3145" s="510"/>
      <c r="F3145" s="510">
        <v>3128</v>
      </c>
      <c r="H3145" s="523"/>
    </row>
    <row r="3146" spans="1:8">
      <c r="A3146" s="505">
        <v>3145</v>
      </c>
      <c r="B3146" s="510"/>
      <c r="C3146" s="524"/>
      <c r="D3146" s="525"/>
      <c r="E3146" s="510"/>
      <c r="F3146" s="510">
        <v>3129</v>
      </c>
      <c r="H3146" s="523"/>
    </row>
    <row r="3147" spans="1:8">
      <c r="A3147" s="505">
        <v>3146</v>
      </c>
      <c r="B3147" s="510"/>
      <c r="C3147" s="524"/>
      <c r="D3147" s="525"/>
      <c r="E3147" s="510"/>
      <c r="F3147" s="510">
        <v>3130</v>
      </c>
      <c r="H3147" s="523"/>
    </row>
    <row r="3148" spans="1:8">
      <c r="A3148" s="505">
        <v>3147</v>
      </c>
      <c r="B3148" s="510"/>
      <c r="C3148" s="524"/>
      <c r="D3148" s="525"/>
      <c r="E3148" s="510"/>
      <c r="F3148" s="510">
        <v>3131</v>
      </c>
      <c r="H3148" s="523"/>
    </row>
    <row r="3149" spans="1:8">
      <c r="A3149" s="505">
        <v>3148</v>
      </c>
      <c r="B3149" s="510"/>
      <c r="C3149" s="524"/>
      <c r="D3149" s="525"/>
      <c r="E3149" s="510"/>
      <c r="F3149" s="510">
        <v>3132</v>
      </c>
      <c r="H3149" s="523"/>
    </row>
    <row r="3150" spans="1:8">
      <c r="A3150" s="505">
        <v>3149</v>
      </c>
      <c r="B3150" s="510"/>
      <c r="C3150" s="524"/>
      <c r="D3150" s="525"/>
      <c r="E3150" s="510"/>
      <c r="F3150" s="510">
        <v>3133</v>
      </c>
      <c r="H3150" s="523"/>
    </row>
    <row r="3151" spans="1:8">
      <c r="A3151" s="505">
        <v>3150</v>
      </c>
      <c r="B3151" s="510"/>
      <c r="C3151" s="524"/>
      <c r="D3151" s="525"/>
      <c r="E3151" s="510"/>
      <c r="F3151" s="510">
        <v>3134</v>
      </c>
      <c r="H3151" s="523"/>
    </row>
    <row r="3152" spans="1:8">
      <c r="A3152" s="505">
        <v>3151</v>
      </c>
      <c r="B3152" s="510"/>
      <c r="C3152" s="524"/>
      <c r="D3152" s="525"/>
      <c r="E3152" s="510"/>
      <c r="F3152" s="510">
        <v>3135</v>
      </c>
      <c r="H3152" s="523"/>
    </row>
    <row r="3153" spans="1:8">
      <c r="A3153" s="505">
        <v>3152</v>
      </c>
      <c r="B3153" s="510"/>
      <c r="C3153" s="524"/>
      <c r="D3153" s="525"/>
      <c r="E3153" s="510"/>
      <c r="F3153" s="510">
        <v>3136</v>
      </c>
      <c r="H3153" s="523"/>
    </row>
    <row r="3154" spans="1:8">
      <c r="A3154" s="505">
        <v>3153</v>
      </c>
      <c r="B3154" s="510"/>
      <c r="C3154" s="524"/>
      <c r="D3154" s="525"/>
      <c r="E3154" s="510"/>
      <c r="F3154" s="510">
        <v>3137</v>
      </c>
      <c r="H3154" s="523"/>
    </row>
    <row r="3155" spans="1:8">
      <c r="A3155" s="505">
        <v>3154</v>
      </c>
      <c r="B3155" s="510"/>
      <c r="C3155" s="524"/>
      <c r="D3155" s="525"/>
      <c r="E3155" s="510"/>
      <c r="F3155" s="510">
        <v>3138</v>
      </c>
      <c r="H3155" s="523"/>
    </row>
    <row r="3156" spans="1:8">
      <c r="A3156" s="505">
        <v>3155</v>
      </c>
      <c r="B3156" s="510"/>
      <c r="C3156" s="524"/>
      <c r="D3156" s="525"/>
      <c r="E3156" s="510"/>
      <c r="F3156" s="510">
        <v>3139</v>
      </c>
      <c r="H3156" s="523"/>
    </row>
    <row r="3157" spans="1:8">
      <c r="A3157" s="505">
        <v>3156</v>
      </c>
      <c r="B3157" s="510"/>
      <c r="C3157" s="524"/>
      <c r="D3157" s="525"/>
      <c r="E3157" s="510"/>
      <c r="F3157" s="510">
        <v>3140</v>
      </c>
      <c r="H3157" s="523"/>
    </row>
    <row r="3158" spans="1:8">
      <c r="A3158" s="505">
        <v>3157</v>
      </c>
      <c r="B3158" s="510"/>
      <c r="C3158" s="524"/>
      <c r="D3158" s="525"/>
      <c r="E3158" s="510"/>
      <c r="F3158" s="510">
        <v>3141</v>
      </c>
      <c r="H3158" s="523"/>
    </row>
    <row r="3159" spans="1:8">
      <c r="A3159" s="505">
        <v>3158</v>
      </c>
      <c r="B3159" s="510"/>
      <c r="C3159" s="524"/>
      <c r="D3159" s="525"/>
      <c r="E3159" s="510"/>
      <c r="F3159" s="510">
        <v>3142</v>
      </c>
      <c r="H3159" s="523"/>
    </row>
    <row r="3160" spans="1:8">
      <c r="A3160" s="505">
        <v>3159</v>
      </c>
      <c r="B3160" s="510"/>
      <c r="C3160" s="524"/>
      <c r="D3160" s="525"/>
      <c r="E3160" s="510"/>
      <c r="F3160" s="510">
        <v>3143</v>
      </c>
      <c r="H3160" s="523"/>
    </row>
    <row r="3161" spans="1:8">
      <c r="A3161" s="505">
        <v>3160</v>
      </c>
      <c r="B3161" s="510"/>
      <c r="C3161" s="524"/>
      <c r="D3161" s="525"/>
      <c r="E3161" s="510"/>
      <c r="F3161" s="510">
        <v>3144</v>
      </c>
      <c r="H3161" s="523"/>
    </row>
    <row r="3162" spans="1:8">
      <c r="A3162" s="505">
        <v>3161</v>
      </c>
      <c r="B3162" s="510"/>
      <c r="C3162" s="524"/>
      <c r="D3162" s="525"/>
      <c r="E3162" s="510"/>
      <c r="F3162" s="510">
        <v>3145</v>
      </c>
      <c r="H3162" s="523"/>
    </row>
    <row r="3163" spans="1:8">
      <c r="A3163" s="505">
        <v>3162</v>
      </c>
      <c r="B3163" s="510"/>
      <c r="C3163" s="524"/>
      <c r="D3163" s="525"/>
      <c r="E3163" s="510"/>
      <c r="F3163" s="510">
        <v>3146</v>
      </c>
      <c r="H3163" s="523"/>
    </row>
    <row r="3164" spans="1:8">
      <c r="A3164" s="505">
        <v>3163</v>
      </c>
      <c r="B3164" s="510"/>
      <c r="C3164" s="524"/>
      <c r="D3164" s="525"/>
      <c r="E3164" s="510"/>
      <c r="F3164" s="510">
        <v>3147</v>
      </c>
      <c r="H3164" s="523"/>
    </row>
    <row r="3165" spans="1:8">
      <c r="A3165" s="505">
        <v>3164</v>
      </c>
      <c r="B3165" s="510"/>
      <c r="C3165" s="524"/>
      <c r="D3165" s="525"/>
      <c r="E3165" s="510"/>
      <c r="F3165" s="510">
        <v>3148</v>
      </c>
      <c r="H3165" s="523"/>
    </row>
    <row r="3166" spans="1:8">
      <c r="A3166" s="505">
        <v>3165</v>
      </c>
      <c r="B3166" s="510"/>
      <c r="C3166" s="524"/>
      <c r="D3166" s="525"/>
      <c r="E3166" s="510"/>
      <c r="F3166" s="510">
        <v>3149</v>
      </c>
      <c r="H3166" s="523"/>
    </row>
    <row r="3167" spans="1:8">
      <c r="A3167" s="505">
        <v>3166</v>
      </c>
      <c r="B3167" s="510"/>
      <c r="C3167" s="524"/>
      <c r="D3167" s="525"/>
      <c r="E3167" s="510"/>
      <c r="F3167" s="510">
        <v>3150</v>
      </c>
      <c r="H3167" s="523"/>
    </row>
    <row r="3168" spans="1:8">
      <c r="A3168" s="505">
        <v>3167</v>
      </c>
      <c r="B3168" s="510"/>
      <c r="C3168" s="524"/>
      <c r="D3168" s="525"/>
      <c r="E3168" s="510"/>
      <c r="F3168" s="510">
        <v>3151</v>
      </c>
      <c r="H3168" s="523"/>
    </row>
    <row r="3169" spans="1:8">
      <c r="A3169" s="505">
        <v>3168</v>
      </c>
      <c r="B3169" s="510"/>
      <c r="C3169" s="524"/>
      <c r="D3169" s="525"/>
      <c r="E3169" s="510"/>
      <c r="F3169" s="510">
        <v>3152</v>
      </c>
      <c r="H3169" s="523"/>
    </row>
    <row r="3170" spans="1:8">
      <c r="A3170" s="505">
        <v>3169</v>
      </c>
      <c r="B3170" s="510"/>
      <c r="C3170" s="524"/>
      <c r="D3170" s="525"/>
      <c r="E3170" s="510"/>
      <c r="F3170" s="510">
        <v>3153</v>
      </c>
      <c r="H3170" s="523"/>
    </row>
    <row r="3171" spans="1:8">
      <c r="A3171" s="505">
        <v>3170</v>
      </c>
      <c r="B3171" s="510"/>
      <c r="C3171" s="524"/>
      <c r="D3171" s="525"/>
      <c r="E3171" s="510"/>
      <c r="F3171" s="510">
        <v>3154</v>
      </c>
      <c r="H3171" s="523"/>
    </row>
    <row r="3172" spans="1:8">
      <c r="A3172" s="505">
        <v>3171</v>
      </c>
      <c r="B3172" s="510"/>
      <c r="C3172" s="524"/>
      <c r="D3172" s="525"/>
      <c r="E3172" s="510"/>
      <c r="F3172" s="510">
        <v>3155</v>
      </c>
      <c r="H3172" s="523"/>
    </row>
    <row r="3173" spans="1:8">
      <c r="A3173" s="505">
        <v>3172</v>
      </c>
      <c r="B3173" s="510"/>
      <c r="C3173" s="524"/>
      <c r="D3173" s="525"/>
      <c r="E3173" s="510"/>
      <c r="F3173" s="510">
        <v>3156</v>
      </c>
      <c r="H3173" s="523"/>
    </row>
    <row r="3174" spans="1:8">
      <c r="A3174" s="505">
        <v>3173</v>
      </c>
      <c r="B3174" s="510"/>
      <c r="C3174" s="524"/>
      <c r="D3174" s="525"/>
      <c r="E3174" s="510"/>
      <c r="F3174" s="510">
        <v>3157</v>
      </c>
      <c r="H3174" s="523"/>
    </row>
    <row r="3175" spans="1:8">
      <c r="A3175" s="505">
        <v>3174</v>
      </c>
      <c r="B3175" s="510"/>
      <c r="C3175" s="524"/>
      <c r="D3175" s="525"/>
      <c r="E3175" s="510"/>
      <c r="F3175" s="510">
        <v>3158</v>
      </c>
      <c r="H3175" s="523"/>
    </row>
    <row r="3176" spans="1:8">
      <c r="A3176" s="505">
        <v>3175</v>
      </c>
      <c r="B3176" s="510"/>
      <c r="C3176" s="524"/>
      <c r="D3176" s="525"/>
      <c r="E3176" s="510"/>
      <c r="F3176" s="510">
        <v>3159</v>
      </c>
      <c r="H3176" s="523"/>
    </row>
    <row r="3177" spans="1:8">
      <c r="A3177" s="505">
        <v>3176</v>
      </c>
      <c r="B3177" s="510"/>
      <c r="C3177" s="524"/>
      <c r="D3177" s="525"/>
      <c r="E3177" s="510"/>
      <c r="F3177" s="510">
        <v>3160</v>
      </c>
      <c r="H3177" s="523"/>
    </row>
    <row r="3178" spans="1:8">
      <c r="A3178" s="505">
        <v>3177</v>
      </c>
      <c r="B3178" s="510"/>
      <c r="C3178" s="524"/>
      <c r="D3178" s="525"/>
      <c r="E3178" s="510"/>
      <c r="F3178" s="510">
        <v>3161</v>
      </c>
      <c r="H3178" s="523"/>
    </row>
    <row r="3179" spans="1:8">
      <c r="A3179" s="505">
        <v>3178</v>
      </c>
      <c r="B3179" s="510"/>
      <c r="C3179" s="524"/>
      <c r="D3179" s="525"/>
      <c r="E3179" s="510"/>
      <c r="F3179" s="510">
        <v>3162</v>
      </c>
      <c r="H3179" s="523"/>
    </row>
    <row r="3180" spans="1:8">
      <c r="A3180" s="505">
        <v>3179</v>
      </c>
      <c r="B3180" s="510"/>
      <c r="C3180" s="524"/>
      <c r="D3180" s="525"/>
      <c r="E3180" s="510"/>
      <c r="F3180" s="510">
        <v>3163</v>
      </c>
      <c r="H3180" s="523"/>
    </row>
    <row r="3181" spans="1:8">
      <c r="A3181" s="505">
        <v>3180</v>
      </c>
      <c r="B3181" s="510"/>
      <c r="C3181" s="524"/>
      <c r="D3181" s="525"/>
      <c r="E3181" s="510"/>
      <c r="F3181" s="510">
        <v>3164</v>
      </c>
      <c r="H3181" s="523"/>
    </row>
    <row r="3182" spans="1:8">
      <c r="A3182" s="505">
        <v>3181</v>
      </c>
      <c r="B3182" s="510"/>
      <c r="C3182" s="524"/>
      <c r="D3182" s="525"/>
      <c r="E3182" s="510"/>
      <c r="F3182" s="510">
        <v>3165</v>
      </c>
      <c r="H3182" s="523"/>
    </row>
    <row r="3183" spans="1:8">
      <c r="A3183" s="505">
        <v>3182</v>
      </c>
      <c r="B3183" s="510"/>
      <c r="C3183" s="524"/>
      <c r="D3183" s="525"/>
      <c r="E3183" s="510"/>
      <c r="F3183" s="510">
        <v>3166</v>
      </c>
      <c r="H3183" s="523"/>
    </row>
    <row r="3184" spans="1:8">
      <c r="A3184" s="505">
        <v>3183</v>
      </c>
      <c r="B3184" s="510"/>
      <c r="C3184" s="524"/>
      <c r="D3184" s="525"/>
      <c r="E3184" s="510"/>
      <c r="F3184" s="510">
        <v>3167</v>
      </c>
      <c r="H3184" s="523"/>
    </row>
    <row r="3185" spans="1:8">
      <c r="A3185" s="505">
        <v>3184</v>
      </c>
      <c r="B3185" s="510"/>
      <c r="C3185" s="524"/>
      <c r="D3185" s="525"/>
      <c r="E3185" s="510"/>
      <c r="F3185" s="510">
        <v>3168</v>
      </c>
      <c r="H3185" s="523"/>
    </row>
    <row r="3186" spans="1:8">
      <c r="A3186" s="505">
        <v>3185</v>
      </c>
      <c r="B3186" s="510"/>
      <c r="C3186" s="524"/>
      <c r="D3186" s="525"/>
      <c r="E3186" s="510"/>
      <c r="F3186" s="510">
        <v>3169</v>
      </c>
      <c r="H3186" s="523"/>
    </row>
    <row r="3187" spans="1:8">
      <c r="A3187" s="505">
        <v>3186</v>
      </c>
      <c r="B3187" s="510"/>
      <c r="C3187" s="524"/>
      <c r="D3187" s="525"/>
      <c r="E3187" s="510"/>
      <c r="F3187" s="510">
        <v>3170</v>
      </c>
      <c r="H3187" s="523"/>
    </row>
    <row r="3188" spans="1:8">
      <c r="A3188" s="505">
        <v>3187</v>
      </c>
      <c r="B3188" s="510"/>
      <c r="C3188" s="524"/>
      <c r="D3188" s="525"/>
      <c r="E3188" s="510"/>
      <c r="F3188" s="510">
        <v>3171</v>
      </c>
      <c r="H3188" s="523"/>
    </row>
    <row r="3189" spans="1:8">
      <c r="A3189" s="505">
        <v>3188</v>
      </c>
      <c r="B3189" s="510"/>
      <c r="C3189" s="524"/>
      <c r="D3189" s="525"/>
      <c r="E3189" s="510"/>
      <c r="F3189" s="510">
        <v>3172</v>
      </c>
      <c r="H3189" s="523"/>
    </row>
    <row r="3190" spans="1:8">
      <c r="A3190" s="505">
        <v>3189</v>
      </c>
      <c r="B3190" s="510"/>
      <c r="C3190" s="524"/>
      <c r="D3190" s="525"/>
      <c r="E3190" s="510"/>
      <c r="F3190" s="510">
        <v>3173</v>
      </c>
      <c r="H3190" s="523"/>
    </row>
    <row r="3191" spans="1:8">
      <c r="A3191" s="505">
        <v>3190</v>
      </c>
      <c r="B3191" s="510"/>
      <c r="C3191" s="524"/>
      <c r="D3191" s="525"/>
      <c r="E3191" s="510"/>
      <c r="F3191" s="510">
        <v>3174</v>
      </c>
      <c r="H3191" s="523"/>
    </row>
    <row r="3192" spans="1:8">
      <c r="A3192" s="505">
        <v>3191</v>
      </c>
      <c r="B3192" s="510"/>
      <c r="C3192" s="524"/>
      <c r="D3192" s="525"/>
      <c r="E3192" s="510"/>
      <c r="F3192" s="510">
        <v>3175</v>
      </c>
      <c r="H3192" s="523"/>
    </row>
    <row r="3193" spans="1:8">
      <c r="A3193" s="505">
        <v>3192</v>
      </c>
      <c r="B3193" s="510"/>
      <c r="C3193" s="524"/>
      <c r="D3193" s="525"/>
      <c r="E3193" s="510"/>
      <c r="F3193" s="510">
        <v>3176</v>
      </c>
      <c r="H3193" s="523"/>
    </row>
    <row r="3194" spans="1:8">
      <c r="A3194" s="505">
        <v>3193</v>
      </c>
      <c r="B3194" s="510"/>
      <c r="C3194" s="524"/>
      <c r="D3194" s="525"/>
      <c r="E3194" s="510"/>
      <c r="F3194" s="510">
        <v>3177</v>
      </c>
      <c r="H3194" s="523"/>
    </row>
    <row r="3195" spans="1:8">
      <c r="A3195" s="505">
        <v>3194</v>
      </c>
      <c r="B3195" s="510"/>
      <c r="C3195" s="524"/>
      <c r="D3195" s="525"/>
      <c r="E3195" s="510"/>
      <c r="F3195" s="510">
        <v>3178</v>
      </c>
      <c r="H3195" s="523"/>
    </row>
    <row r="3196" spans="1:8">
      <c r="A3196" s="505">
        <v>3195</v>
      </c>
      <c r="B3196" s="510"/>
      <c r="C3196" s="524"/>
      <c r="D3196" s="525"/>
      <c r="E3196" s="510"/>
      <c r="F3196" s="510">
        <v>3179</v>
      </c>
      <c r="H3196" s="523"/>
    </row>
    <row r="3197" spans="1:8">
      <c r="A3197" s="505">
        <v>3196</v>
      </c>
      <c r="B3197" s="510"/>
      <c r="C3197" s="524"/>
      <c r="D3197" s="525"/>
      <c r="E3197" s="510"/>
      <c r="F3197" s="510">
        <v>3180</v>
      </c>
      <c r="H3197" s="523"/>
    </row>
    <row r="3198" spans="1:8">
      <c r="A3198" s="505">
        <v>3197</v>
      </c>
      <c r="B3198" s="510"/>
      <c r="C3198" s="524"/>
      <c r="D3198" s="525"/>
      <c r="E3198" s="510"/>
      <c r="F3198" s="510">
        <v>3181</v>
      </c>
      <c r="H3198" s="523"/>
    </row>
    <row r="3199" spans="1:8">
      <c r="A3199" s="505">
        <v>3198</v>
      </c>
      <c r="B3199" s="510"/>
      <c r="C3199" s="524"/>
      <c r="D3199" s="525"/>
      <c r="E3199" s="510"/>
      <c r="F3199" s="510">
        <v>3182</v>
      </c>
      <c r="H3199" s="523"/>
    </row>
    <row r="3200" spans="1:8">
      <c r="A3200" s="505">
        <v>3199</v>
      </c>
      <c r="B3200" s="510"/>
      <c r="C3200" s="524"/>
      <c r="D3200" s="525"/>
      <c r="E3200" s="510"/>
      <c r="F3200" s="510">
        <v>3183</v>
      </c>
      <c r="H3200" s="523"/>
    </row>
    <row r="3201" spans="1:8">
      <c r="A3201" s="505">
        <v>3200</v>
      </c>
      <c r="B3201" s="510"/>
      <c r="C3201" s="524"/>
      <c r="D3201" s="525"/>
      <c r="E3201" s="510"/>
      <c r="F3201" s="510">
        <v>3184</v>
      </c>
      <c r="H3201" s="523"/>
    </row>
    <row r="3202" spans="1:8">
      <c r="A3202" s="505">
        <v>3201</v>
      </c>
      <c r="B3202" s="510"/>
      <c r="C3202" s="524"/>
      <c r="D3202" s="525"/>
      <c r="E3202" s="510"/>
      <c r="F3202" s="510">
        <v>3185</v>
      </c>
      <c r="H3202" s="523"/>
    </row>
    <row r="3203" spans="1:8">
      <c r="A3203" s="505">
        <v>3202</v>
      </c>
      <c r="B3203" s="510"/>
      <c r="C3203" s="524"/>
      <c r="D3203" s="525"/>
      <c r="E3203" s="510"/>
      <c r="F3203" s="510">
        <v>3186</v>
      </c>
      <c r="H3203" s="523"/>
    </row>
    <row r="3204" spans="1:8">
      <c r="A3204" s="505">
        <v>3203</v>
      </c>
      <c r="B3204" s="510"/>
      <c r="C3204" s="524"/>
      <c r="D3204" s="525"/>
      <c r="E3204" s="510"/>
      <c r="F3204" s="510">
        <v>3187</v>
      </c>
      <c r="H3204" s="523"/>
    </row>
    <row r="3205" spans="1:8">
      <c r="A3205" s="505">
        <v>3204</v>
      </c>
      <c r="B3205" s="510"/>
      <c r="C3205" s="524"/>
      <c r="D3205" s="525"/>
      <c r="E3205" s="510"/>
      <c r="F3205" s="510">
        <v>3188</v>
      </c>
      <c r="H3205" s="523"/>
    </row>
    <row r="3206" spans="1:8">
      <c r="A3206" s="505">
        <v>3205</v>
      </c>
      <c r="B3206" s="510"/>
      <c r="C3206" s="524"/>
      <c r="D3206" s="525"/>
      <c r="E3206" s="510"/>
      <c r="F3206" s="510">
        <v>3189</v>
      </c>
      <c r="H3206" s="523"/>
    </row>
    <row r="3207" spans="1:8">
      <c r="A3207" s="505">
        <v>3206</v>
      </c>
      <c r="B3207" s="510"/>
      <c r="C3207" s="524"/>
      <c r="D3207" s="525"/>
      <c r="E3207" s="510"/>
      <c r="F3207" s="510">
        <v>3190</v>
      </c>
      <c r="H3207" s="523"/>
    </row>
    <row r="3208" spans="1:8">
      <c r="A3208" s="505">
        <v>3207</v>
      </c>
      <c r="B3208" s="510"/>
      <c r="C3208" s="524"/>
      <c r="D3208" s="525"/>
      <c r="E3208" s="510"/>
      <c r="F3208" s="510">
        <v>3191</v>
      </c>
      <c r="H3208" s="523"/>
    </row>
    <row r="3209" spans="1:8">
      <c r="A3209" s="505">
        <v>3208</v>
      </c>
      <c r="B3209" s="510"/>
      <c r="C3209" s="524"/>
      <c r="D3209" s="525"/>
      <c r="E3209" s="510"/>
      <c r="F3209" s="510">
        <v>3192</v>
      </c>
      <c r="H3209" s="523"/>
    </row>
    <row r="3210" spans="1:8">
      <c r="A3210" s="505">
        <v>3209</v>
      </c>
      <c r="B3210" s="510"/>
      <c r="C3210" s="524"/>
      <c r="D3210" s="525"/>
      <c r="E3210" s="510"/>
      <c r="F3210" s="510">
        <v>3193</v>
      </c>
      <c r="H3210" s="523"/>
    </row>
    <row r="3211" spans="1:8">
      <c r="A3211" s="505">
        <v>3210</v>
      </c>
      <c r="B3211" s="510"/>
      <c r="C3211" s="524"/>
      <c r="D3211" s="525"/>
      <c r="E3211" s="510"/>
      <c r="F3211" s="510">
        <v>3194</v>
      </c>
      <c r="H3211" s="523"/>
    </row>
    <row r="3212" spans="1:8">
      <c r="A3212" s="505">
        <v>3211</v>
      </c>
      <c r="B3212" s="510"/>
      <c r="C3212" s="524"/>
      <c r="D3212" s="525"/>
      <c r="E3212" s="510"/>
      <c r="F3212" s="510">
        <v>3195</v>
      </c>
      <c r="H3212" s="523"/>
    </row>
    <row r="3213" spans="1:8">
      <c r="A3213" s="505">
        <v>3212</v>
      </c>
      <c r="B3213" s="510"/>
      <c r="C3213" s="524"/>
      <c r="D3213" s="525"/>
      <c r="E3213" s="510"/>
      <c r="F3213" s="510">
        <v>3196</v>
      </c>
      <c r="H3213" s="523"/>
    </row>
    <row r="3214" spans="1:8">
      <c r="A3214" s="505">
        <v>3213</v>
      </c>
      <c r="B3214" s="510"/>
      <c r="C3214" s="524"/>
      <c r="D3214" s="525"/>
      <c r="E3214" s="510"/>
      <c r="F3214" s="510">
        <v>3197</v>
      </c>
      <c r="H3214" s="523"/>
    </row>
    <row r="3215" spans="1:8">
      <c r="A3215" s="505">
        <v>3214</v>
      </c>
      <c r="B3215" s="510"/>
      <c r="C3215" s="524"/>
      <c r="D3215" s="525"/>
      <c r="E3215" s="510"/>
      <c r="F3215" s="510">
        <v>3198</v>
      </c>
      <c r="H3215" s="523"/>
    </row>
    <row r="3216" spans="1:8">
      <c r="A3216" s="505">
        <v>3215</v>
      </c>
      <c r="B3216" s="510"/>
      <c r="C3216" s="524"/>
      <c r="D3216" s="525"/>
      <c r="E3216" s="510"/>
      <c r="F3216" s="510">
        <v>3199</v>
      </c>
      <c r="H3216" s="523"/>
    </row>
    <row r="3217" spans="1:8">
      <c r="A3217" s="505">
        <v>3216</v>
      </c>
      <c r="B3217" s="510"/>
      <c r="C3217" s="524"/>
      <c r="D3217" s="525"/>
      <c r="E3217" s="510"/>
      <c r="F3217" s="510">
        <v>3200</v>
      </c>
      <c r="H3217" s="523"/>
    </row>
    <row r="3218" spans="1:8">
      <c r="A3218" s="505">
        <v>3217</v>
      </c>
      <c r="B3218" s="510"/>
      <c r="C3218" s="524"/>
      <c r="D3218" s="525"/>
      <c r="E3218" s="510"/>
      <c r="F3218" s="510">
        <v>3201</v>
      </c>
      <c r="H3218" s="523"/>
    </row>
    <row r="3219" spans="1:8">
      <c r="A3219" s="505">
        <v>3218</v>
      </c>
      <c r="B3219" s="510"/>
      <c r="C3219" s="524"/>
      <c r="D3219" s="525"/>
      <c r="E3219" s="510"/>
      <c r="F3219" s="510">
        <v>3202</v>
      </c>
      <c r="H3219" s="523"/>
    </row>
    <row r="3220" spans="1:8">
      <c r="A3220" s="505">
        <v>3219</v>
      </c>
      <c r="B3220" s="510"/>
      <c r="C3220" s="524"/>
      <c r="D3220" s="525"/>
      <c r="E3220" s="510"/>
      <c r="F3220" s="510">
        <v>3203</v>
      </c>
      <c r="H3220" s="523"/>
    </row>
    <row r="3221" spans="1:8">
      <c r="A3221" s="505">
        <v>3220</v>
      </c>
      <c r="B3221" s="510"/>
      <c r="C3221" s="524"/>
      <c r="D3221" s="525"/>
      <c r="E3221" s="510"/>
      <c r="F3221" s="510">
        <v>3204</v>
      </c>
      <c r="H3221" s="523"/>
    </row>
    <row r="3222" spans="1:8">
      <c r="A3222" s="505">
        <v>3221</v>
      </c>
      <c r="B3222" s="510"/>
      <c r="C3222" s="524"/>
      <c r="D3222" s="525"/>
      <c r="E3222" s="510"/>
      <c r="F3222" s="510">
        <v>3205</v>
      </c>
      <c r="H3222" s="523"/>
    </row>
    <row r="3223" spans="1:8">
      <c r="A3223" s="505">
        <v>3222</v>
      </c>
      <c r="B3223" s="510"/>
      <c r="C3223" s="524"/>
      <c r="D3223" s="525"/>
      <c r="E3223" s="510"/>
      <c r="F3223" s="510">
        <v>3206</v>
      </c>
      <c r="H3223" s="523"/>
    </row>
    <row r="3224" spans="1:8">
      <c r="A3224" s="505">
        <v>3223</v>
      </c>
      <c r="B3224" s="510"/>
      <c r="C3224" s="524"/>
      <c r="D3224" s="525"/>
      <c r="E3224" s="510"/>
      <c r="F3224" s="510">
        <v>3207</v>
      </c>
      <c r="H3224" s="523"/>
    </row>
    <row r="3225" spans="1:8">
      <c r="A3225" s="505">
        <v>3224</v>
      </c>
      <c r="B3225" s="510"/>
      <c r="C3225" s="524"/>
      <c r="D3225" s="525"/>
      <c r="E3225" s="510"/>
      <c r="F3225" s="510">
        <v>3208</v>
      </c>
      <c r="H3225" s="523"/>
    </row>
    <row r="3226" spans="1:8">
      <c r="A3226" s="505">
        <v>3225</v>
      </c>
      <c r="B3226" s="510"/>
      <c r="C3226" s="524"/>
      <c r="D3226" s="525"/>
      <c r="E3226" s="510"/>
      <c r="F3226" s="510">
        <v>3209</v>
      </c>
      <c r="H3226" s="523"/>
    </row>
    <row r="3227" spans="1:8">
      <c r="A3227" s="505">
        <v>3226</v>
      </c>
      <c r="B3227" s="510"/>
      <c r="C3227" s="524"/>
      <c r="D3227" s="525"/>
      <c r="E3227" s="510"/>
      <c r="F3227" s="510">
        <v>3210</v>
      </c>
      <c r="H3227" s="523"/>
    </row>
    <row r="3228" spans="1:8">
      <c r="A3228" s="505">
        <v>3227</v>
      </c>
      <c r="B3228" s="510"/>
      <c r="C3228" s="524"/>
      <c r="D3228" s="525"/>
      <c r="E3228" s="510"/>
      <c r="F3228" s="510">
        <v>3211</v>
      </c>
      <c r="H3228" s="523"/>
    </row>
    <row r="3229" spans="1:8">
      <c r="A3229" s="505">
        <v>3228</v>
      </c>
      <c r="B3229" s="510"/>
      <c r="C3229" s="524"/>
      <c r="D3229" s="525"/>
      <c r="E3229" s="510"/>
      <c r="F3229" s="510">
        <v>3212</v>
      </c>
      <c r="H3229" s="523"/>
    </row>
    <row r="3230" spans="1:8">
      <c r="A3230" s="505">
        <v>3229</v>
      </c>
      <c r="B3230" s="510"/>
      <c r="C3230" s="524"/>
      <c r="D3230" s="525"/>
      <c r="E3230" s="510"/>
      <c r="F3230" s="510">
        <v>3213</v>
      </c>
      <c r="H3230" s="523"/>
    </row>
    <row r="3231" spans="1:8">
      <c r="A3231" s="505">
        <v>3230</v>
      </c>
      <c r="B3231" s="510"/>
      <c r="C3231" s="524"/>
      <c r="D3231" s="525"/>
      <c r="E3231" s="510"/>
      <c r="F3231" s="510">
        <v>3214</v>
      </c>
      <c r="H3231" s="523"/>
    </row>
    <row r="3232" spans="1:8">
      <c r="A3232" s="505">
        <v>3231</v>
      </c>
      <c r="B3232" s="510"/>
      <c r="C3232" s="524"/>
      <c r="D3232" s="525"/>
      <c r="E3232" s="510"/>
      <c r="F3232" s="510">
        <v>3215</v>
      </c>
      <c r="H3232" s="523"/>
    </row>
    <row r="3233" spans="1:8">
      <c r="A3233" s="505">
        <v>3232</v>
      </c>
      <c r="B3233" s="510"/>
      <c r="C3233" s="524"/>
      <c r="D3233" s="525"/>
      <c r="E3233" s="510"/>
      <c r="F3233" s="510">
        <v>3216</v>
      </c>
      <c r="H3233" s="523"/>
    </row>
    <row r="3234" spans="1:8">
      <c r="A3234" s="505">
        <v>3233</v>
      </c>
      <c r="B3234" s="510"/>
      <c r="C3234" s="524"/>
      <c r="D3234" s="525"/>
      <c r="E3234" s="510"/>
      <c r="F3234" s="510">
        <v>3217</v>
      </c>
      <c r="H3234" s="523"/>
    </row>
    <row r="3235" spans="1:8">
      <c r="A3235" s="505">
        <v>3234</v>
      </c>
      <c r="B3235" s="510"/>
      <c r="C3235" s="524"/>
      <c r="D3235" s="525"/>
      <c r="E3235" s="510"/>
      <c r="F3235" s="510">
        <v>3218</v>
      </c>
      <c r="H3235" s="523"/>
    </row>
    <row r="3236" spans="1:8">
      <c r="A3236" s="505">
        <v>3235</v>
      </c>
      <c r="B3236" s="510"/>
      <c r="C3236" s="524"/>
      <c r="D3236" s="525"/>
      <c r="E3236" s="510"/>
      <c r="F3236" s="510">
        <v>3219</v>
      </c>
      <c r="H3236" s="523"/>
    </row>
    <row r="3237" spans="1:8">
      <c r="A3237" s="505">
        <v>3236</v>
      </c>
      <c r="B3237" s="510"/>
      <c r="C3237" s="524"/>
      <c r="D3237" s="525"/>
      <c r="E3237" s="510"/>
      <c r="F3237" s="510">
        <v>3220</v>
      </c>
      <c r="H3237" s="523"/>
    </row>
    <row r="3238" spans="1:8">
      <c r="A3238" s="505">
        <v>3237</v>
      </c>
      <c r="B3238" s="510"/>
      <c r="C3238" s="524"/>
      <c r="D3238" s="525"/>
      <c r="E3238" s="510"/>
      <c r="F3238" s="510">
        <v>3221</v>
      </c>
      <c r="H3238" s="523"/>
    </row>
    <row r="3239" spans="1:8">
      <c r="A3239" s="505">
        <v>3238</v>
      </c>
      <c r="B3239" s="510"/>
      <c r="C3239" s="524"/>
      <c r="D3239" s="525"/>
      <c r="E3239" s="510"/>
      <c r="F3239" s="510">
        <v>3222</v>
      </c>
      <c r="H3239" s="523"/>
    </row>
    <row r="3240" spans="1:8">
      <c r="A3240" s="505">
        <v>3239</v>
      </c>
      <c r="B3240" s="510"/>
      <c r="C3240" s="524"/>
      <c r="D3240" s="525"/>
      <c r="E3240" s="510"/>
      <c r="F3240" s="510">
        <v>3223</v>
      </c>
      <c r="H3240" s="523"/>
    </row>
    <row r="3241" spans="1:8">
      <c r="A3241" s="505">
        <v>3240</v>
      </c>
      <c r="B3241" s="510"/>
      <c r="C3241" s="524"/>
      <c r="D3241" s="525"/>
      <c r="E3241" s="510"/>
      <c r="F3241" s="510">
        <v>3224</v>
      </c>
      <c r="H3241" s="523"/>
    </row>
    <row r="3242" spans="1:8">
      <c r="A3242" s="505">
        <v>3241</v>
      </c>
      <c r="B3242" s="510"/>
      <c r="C3242" s="524"/>
      <c r="D3242" s="525"/>
      <c r="E3242" s="510"/>
      <c r="F3242" s="510">
        <v>3225</v>
      </c>
      <c r="H3242" s="523"/>
    </row>
    <row r="3243" spans="1:8">
      <c r="A3243" s="505">
        <v>3242</v>
      </c>
      <c r="B3243" s="510"/>
      <c r="C3243" s="524"/>
      <c r="D3243" s="525"/>
      <c r="E3243" s="510"/>
      <c r="F3243" s="510">
        <v>3226</v>
      </c>
      <c r="H3243" s="523"/>
    </row>
    <row r="3244" spans="1:8">
      <c r="A3244" s="505">
        <v>3243</v>
      </c>
      <c r="B3244" s="510"/>
      <c r="C3244" s="524"/>
      <c r="D3244" s="525"/>
      <c r="E3244" s="510"/>
      <c r="F3244" s="510">
        <v>3227</v>
      </c>
      <c r="H3244" s="523"/>
    </row>
    <row r="3245" spans="1:8">
      <c r="A3245" s="505">
        <v>3244</v>
      </c>
      <c r="B3245" s="510"/>
      <c r="C3245" s="524"/>
      <c r="D3245" s="525"/>
      <c r="E3245" s="510"/>
      <c r="F3245" s="510">
        <v>3228</v>
      </c>
      <c r="H3245" s="523"/>
    </row>
    <row r="3246" spans="1:8">
      <c r="A3246" s="505">
        <v>3245</v>
      </c>
      <c r="B3246" s="510"/>
      <c r="C3246" s="524"/>
      <c r="D3246" s="525"/>
      <c r="E3246" s="510"/>
      <c r="F3246" s="510">
        <v>3229</v>
      </c>
      <c r="H3246" s="523"/>
    </row>
    <row r="3247" spans="1:8">
      <c r="A3247" s="505">
        <v>3246</v>
      </c>
      <c r="B3247" s="510"/>
      <c r="C3247" s="524"/>
      <c r="D3247" s="525"/>
      <c r="E3247" s="510"/>
      <c r="F3247" s="510">
        <v>3230</v>
      </c>
      <c r="H3247" s="523"/>
    </row>
    <row r="3248" spans="1:8">
      <c r="A3248" s="505">
        <v>3247</v>
      </c>
      <c r="B3248" s="510"/>
      <c r="C3248" s="524"/>
      <c r="D3248" s="525"/>
      <c r="E3248" s="510"/>
      <c r="F3248" s="510">
        <v>3231</v>
      </c>
      <c r="H3248" s="523"/>
    </row>
    <row r="3249" spans="1:8">
      <c r="A3249" s="505">
        <v>3248</v>
      </c>
      <c r="B3249" s="510"/>
      <c r="C3249" s="524"/>
      <c r="D3249" s="525"/>
      <c r="E3249" s="510"/>
      <c r="F3249" s="510">
        <v>3232</v>
      </c>
      <c r="H3249" s="523"/>
    </row>
    <row r="3250" spans="1:8">
      <c r="A3250" s="505">
        <v>3249</v>
      </c>
      <c r="B3250" s="510"/>
      <c r="C3250" s="524"/>
      <c r="D3250" s="525"/>
      <c r="E3250" s="510"/>
      <c r="F3250" s="510">
        <v>3233</v>
      </c>
      <c r="H3250" s="523"/>
    </row>
    <row r="3251" spans="1:8">
      <c r="A3251" s="505">
        <v>3250</v>
      </c>
      <c r="B3251" s="510"/>
      <c r="C3251" s="524"/>
      <c r="D3251" s="525"/>
      <c r="E3251" s="510"/>
      <c r="F3251" s="510">
        <v>3234</v>
      </c>
      <c r="H3251" s="523"/>
    </row>
    <row r="3252" spans="1:8">
      <c r="A3252" s="505">
        <v>3251</v>
      </c>
      <c r="B3252" s="510"/>
      <c r="C3252" s="524"/>
      <c r="D3252" s="525"/>
      <c r="E3252" s="510"/>
      <c r="F3252" s="510">
        <v>3235</v>
      </c>
      <c r="H3252" s="523"/>
    </row>
    <row r="3253" spans="1:8">
      <c r="A3253" s="505">
        <v>3252</v>
      </c>
      <c r="B3253" s="510"/>
      <c r="C3253" s="524"/>
      <c r="D3253" s="525"/>
      <c r="E3253" s="510"/>
      <c r="F3253" s="510">
        <v>3236</v>
      </c>
      <c r="H3253" s="523"/>
    </row>
    <row r="3254" spans="1:8">
      <c r="A3254" s="505">
        <v>3253</v>
      </c>
      <c r="B3254" s="510"/>
      <c r="C3254" s="524"/>
      <c r="D3254" s="525"/>
      <c r="E3254" s="510"/>
      <c r="F3254" s="510">
        <v>3237</v>
      </c>
      <c r="H3254" s="523"/>
    </row>
    <row r="3255" spans="1:8">
      <c r="A3255" s="505">
        <v>3254</v>
      </c>
      <c r="B3255" s="510"/>
      <c r="C3255" s="524"/>
      <c r="D3255" s="525"/>
      <c r="E3255" s="510"/>
      <c r="F3255" s="510">
        <v>3238</v>
      </c>
      <c r="H3255" s="523"/>
    </row>
    <row r="3256" spans="1:8">
      <c r="A3256" s="505">
        <v>3255</v>
      </c>
      <c r="B3256" s="510"/>
      <c r="C3256" s="524"/>
      <c r="D3256" s="525"/>
      <c r="E3256" s="510"/>
      <c r="F3256" s="510">
        <v>3239</v>
      </c>
      <c r="H3256" s="523"/>
    </row>
    <row r="3257" spans="1:8">
      <c r="A3257" s="505">
        <v>3256</v>
      </c>
      <c r="B3257" s="510"/>
      <c r="C3257" s="524"/>
      <c r="D3257" s="525"/>
      <c r="E3257" s="510"/>
      <c r="F3257" s="510">
        <v>3240</v>
      </c>
      <c r="H3257" s="523"/>
    </row>
    <row r="3258" spans="1:8">
      <c r="A3258" s="505">
        <v>3257</v>
      </c>
      <c r="B3258" s="510"/>
      <c r="C3258" s="524"/>
      <c r="D3258" s="525"/>
      <c r="E3258" s="510"/>
      <c r="F3258" s="510">
        <v>3241</v>
      </c>
      <c r="H3258" s="523"/>
    </row>
    <row r="3259" spans="1:8">
      <c r="A3259" s="505">
        <v>3258</v>
      </c>
      <c r="B3259" s="510"/>
      <c r="C3259" s="524"/>
      <c r="D3259" s="525"/>
      <c r="E3259" s="510"/>
      <c r="F3259" s="510">
        <v>3242</v>
      </c>
      <c r="H3259" s="523"/>
    </row>
    <row r="3260" spans="1:8">
      <c r="A3260" s="505">
        <v>3259</v>
      </c>
      <c r="B3260" s="510"/>
      <c r="C3260" s="524"/>
      <c r="D3260" s="525"/>
      <c r="E3260" s="510"/>
      <c r="F3260" s="510">
        <v>3243</v>
      </c>
      <c r="H3260" s="523"/>
    </row>
    <row r="3261" spans="1:8">
      <c r="A3261" s="505">
        <v>3260</v>
      </c>
      <c r="B3261" s="510"/>
      <c r="C3261" s="524"/>
      <c r="D3261" s="525"/>
      <c r="E3261" s="510"/>
      <c r="F3261" s="510">
        <v>3244</v>
      </c>
      <c r="H3261" s="523"/>
    </row>
    <row r="3262" spans="1:8">
      <c r="A3262" s="505">
        <v>3261</v>
      </c>
      <c r="B3262" s="510"/>
      <c r="C3262" s="524"/>
      <c r="D3262" s="525"/>
      <c r="E3262" s="510"/>
      <c r="F3262" s="510">
        <v>3245</v>
      </c>
      <c r="H3262" s="523"/>
    </row>
    <row r="3263" spans="1:8">
      <c r="A3263" s="505">
        <v>3262</v>
      </c>
      <c r="B3263" s="510"/>
      <c r="C3263" s="524"/>
      <c r="D3263" s="525"/>
      <c r="E3263" s="510"/>
      <c r="F3263" s="510">
        <v>3246</v>
      </c>
      <c r="H3263" s="523"/>
    </row>
    <row r="3264" spans="1:8">
      <c r="A3264" s="505">
        <v>3263</v>
      </c>
      <c r="B3264" s="510"/>
      <c r="C3264" s="524"/>
      <c r="D3264" s="525"/>
      <c r="E3264" s="510"/>
      <c r="F3264" s="510">
        <v>3247</v>
      </c>
      <c r="H3264" s="523"/>
    </row>
    <row r="3265" spans="1:8">
      <c r="A3265" s="505">
        <v>3264</v>
      </c>
      <c r="B3265" s="510"/>
      <c r="C3265" s="524"/>
      <c r="D3265" s="525"/>
      <c r="E3265" s="510"/>
      <c r="F3265" s="510">
        <v>3248</v>
      </c>
      <c r="H3265" s="523"/>
    </row>
    <row r="3266" spans="1:8">
      <c r="A3266" s="505">
        <v>3265</v>
      </c>
      <c r="B3266" s="510"/>
      <c r="C3266" s="524"/>
      <c r="D3266" s="525"/>
      <c r="E3266" s="510"/>
      <c r="F3266" s="510">
        <v>3249</v>
      </c>
      <c r="H3266" s="523"/>
    </row>
    <row r="3267" spans="1:8">
      <c r="A3267" s="505">
        <v>3266</v>
      </c>
      <c r="B3267" s="510"/>
      <c r="C3267" s="524"/>
      <c r="D3267" s="525"/>
      <c r="E3267" s="510"/>
      <c r="F3267" s="510">
        <v>3250</v>
      </c>
      <c r="H3267" s="523"/>
    </row>
    <row r="3268" spans="1:8">
      <c r="A3268" s="505">
        <v>3267</v>
      </c>
      <c r="B3268" s="510"/>
      <c r="C3268" s="524"/>
      <c r="D3268" s="525"/>
      <c r="E3268" s="510"/>
      <c r="F3268" s="510">
        <v>3251</v>
      </c>
      <c r="H3268" s="523"/>
    </row>
    <row r="3269" spans="1:8">
      <c r="A3269" s="505">
        <v>3268</v>
      </c>
      <c r="B3269" s="510"/>
      <c r="C3269" s="524"/>
      <c r="D3269" s="525"/>
      <c r="E3269" s="510"/>
      <c r="F3269" s="510">
        <v>3252</v>
      </c>
      <c r="H3269" s="523"/>
    </row>
    <row r="3270" spans="1:8">
      <c r="A3270" s="505">
        <v>3269</v>
      </c>
      <c r="B3270" s="510"/>
      <c r="C3270" s="524"/>
      <c r="D3270" s="525"/>
      <c r="E3270" s="510"/>
      <c r="F3270" s="510">
        <v>3253</v>
      </c>
      <c r="H3270" s="523"/>
    </row>
    <row r="3271" spans="1:8">
      <c r="A3271" s="505">
        <v>3270</v>
      </c>
      <c r="B3271" s="510"/>
      <c r="C3271" s="524"/>
      <c r="D3271" s="525"/>
      <c r="E3271" s="510"/>
      <c r="F3271" s="510">
        <v>3254</v>
      </c>
      <c r="H3271" s="523"/>
    </row>
    <row r="3272" spans="1:8">
      <c r="A3272" s="505">
        <v>3271</v>
      </c>
      <c r="B3272" s="510"/>
      <c r="C3272" s="524"/>
      <c r="D3272" s="525"/>
      <c r="E3272" s="510"/>
      <c r="F3272" s="510">
        <v>3255</v>
      </c>
      <c r="H3272" s="523"/>
    </row>
    <row r="3273" spans="1:8">
      <c r="A3273" s="505">
        <v>3272</v>
      </c>
      <c r="B3273" s="510"/>
      <c r="C3273" s="524"/>
      <c r="D3273" s="525"/>
      <c r="E3273" s="510"/>
      <c r="F3273" s="510">
        <v>3256</v>
      </c>
      <c r="H3273" s="523"/>
    </row>
    <row r="3274" spans="1:8">
      <c r="A3274" s="505">
        <v>3273</v>
      </c>
      <c r="B3274" s="510"/>
      <c r="C3274" s="524"/>
      <c r="D3274" s="525"/>
      <c r="E3274" s="510"/>
      <c r="F3274" s="510">
        <v>3257</v>
      </c>
      <c r="H3274" s="523"/>
    </row>
    <row r="3275" spans="1:8">
      <c r="A3275" s="505">
        <v>3274</v>
      </c>
      <c r="B3275" s="510"/>
      <c r="C3275" s="524"/>
      <c r="D3275" s="525"/>
      <c r="E3275" s="510"/>
      <c r="F3275" s="510">
        <v>3258</v>
      </c>
      <c r="H3275" s="523"/>
    </row>
    <row r="3276" spans="1:8">
      <c r="A3276" s="505">
        <v>3275</v>
      </c>
      <c r="B3276" s="510"/>
      <c r="C3276" s="524"/>
      <c r="D3276" s="525"/>
      <c r="E3276" s="510"/>
      <c r="F3276" s="510">
        <v>3259</v>
      </c>
      <c r="H3276" s="523"/>
    </row>
    <row r="3277" spans="1:8">
      <c r="A3277" s="505">
        <v>3276</v>
      </c>
      <c r="B3277" s="510"/>
      <c r="C3277" s="524"/>
      <c r="D3277" s="525"/>
      <c r="E3277" s="510"/>
      <c r="F3277" s="510">
        <v>3260</v>
      </c>
      <c r="H3277" s="523"/>
    </row>
    <row r="3278" spans="1:8">
      <c r="A3278" s="505">
        <v>3277</v>
      </c>
      <c r="B3278" s="510"/>
      <c r="C3278" s="524"/>
      <c r="D3278" s="525"/>
      <c r="E3278" s="510"/>
      <c r="F3278" s="510">
        <v>3261</v>
      </c>
      <c r="H3278" s="523"/>
    </row>
    <row r="3279" spans="1:8">
      <c r="A3279" s="505">
        <v>3278</v>
      </c>
      <c r="B3279" s="510"/>
      <c r="C3279" s="524"/>
      <c r="D3279" s="525"/>
      <c r="E3279" s="510"/>
      <c r="F3279" s="510">
        <v>3262</v>
      </c>
      <c r="H3279" s="523"/>
    </row>
    <row r="3280" spans="1:8">
      <c r="A3280" s="505">
        <v>3279</v>
      </c>
      <c r="B3280" s="510"/>
      <c r="C3280" s="524"/>
      <c r="D3280" s="525"/>
      <c r="E3280" s="510"/>
      <c r="F3280" s="510">
        <v>3263</v>
      </c>
      <c r="H3280" s="523"/>
    </row>
    <row r="3281" spans="1:8">
      <c r="A3281" s="505">
        <v>3280</v>
      </c>
      <c r="B3281" s="510"/>
      <c r="C3281" s="524"/>
      <c r="D3281" s="525"/>
      <c r="E3281" s="510"/>
      <c r="F3281" s="510">
        <v>3264</v>
      </c>
      <c r="H3281" s="523"/>
    </row>
    <row r="3282" spans="1:8">
      <c r="A3282" s="505">
        <v>3281</v>
      </c>
      <c r="B3282" s="510"/>
      <c r="C3282" s="524"/>
      <c r="D3282" s="525"/>
      <c r="E3282" s="510"/>
      <c r="F3282" s="510">
        <v>3265</v>
      </c>
      <c r="H3282" s="523"/>
    </row>
    <row r="3283" spans="1:8">
      <c r="A3283" s="505">
        <v>3282</v>
      </c>
      <c r="B3283" s="510"/>
      <c r="C3283" s="524"/>
      <c r="D3283" s="525"/>
      <c r="E3283" s="510"/>
      <c r="F3283" s="510">
        <v>3266</v>
      </c>
      <c r="H3283" s="523"/>
    </row>
    <row r="3284" spans="1:8">
      <c r="A3284" s="505">
        <v>3283</v>
      </c>
      <c r="B3284" s="510"/>
      <c r="C3284" s="524"/>
      <c r="D3284" s="525"/>
      <c r="E3284" s="510"/>
      <c r="F3284" s="510">
        <v>3267</v>
      </c>
      <c r="H3284" s="523"/>
    </row>
    <row r="3285" spans="1:8">
      <c r="A3285" s="505">
        <v>3284</v>
      </c>
      <c r="B3285" s="510"/>
      <c r="C3285" s="524"/>
      <c r="D3285" s="525"/>
      <c r="E3285" s="510"/>
      <c r="F3285" s="510">
        <v>3268</v>
      </c>
      <c r="H3285" s="523"/>
    </row>
    <row r="3286" spans="1:8">
      <c r="A3286" s="505">
        <v>3285</v>
      </c>
      <c r="B3286" s="510"/>
      <c r="C3286" s="524"/>
      <c r="D3286" s="525"/>
      <c r="E3286" s="510"/>
      <c r="F3286" s="510">
        <v>3269</v>
      </c>
      <c r="H3286" s="523"/>
    </row>
    <row r="3287" spans="1:8">
      <c r="A3287" s="505">
        <v>3286</v>
      </c>
      <c r="B3287" s="510"/>
      <c r="C3287" s="524"/>
      <c r="D3287" s="525"/>
      <c r="E3287" s="510"/>
      <c r="F3287" s="510">
        <v>3270</v>
      </c>
      <c r="H3287" s="523"/>
    </row>
    <row r="3288" spans="1:8">
      <c r="A3288" s="505">
        <v>3287</v>
      </c>
      <c r="B3288" s="510"/>
      <c r="C3288" s="524"/>
      <c r="D3288" s="525"/>
      <c r="E3288" s="510"/>
      <c r="F3288" s="510">
        <v>3271</v>
      </c>
      <c r="H3288" s="523"/>
    </row>
    <row r="3289" spans="1:8">
      <c r="A3289" s="505">
        <v>3288</v>
      </c>
      <c r="B3289" s="510"/>
      <c r="C3289" s="524"/>
      <c r="D3289" s="525"/>
      <c r="E3289" s="510"/>
      <c r="F3289" s="510">
        <v>3272</v>
      </c>
      <c r="H3289" s="523"/>
    </row>
    <row r="3290" spans="1:8">
      <c r="A3290" s="505">
        <v>3289</v>
      </c>
      <c r="B3290" s="510"/>
      <c r="C3290" s="524"/>
      <c r="D3290" s="525"/>
      <c r="E3290" s="510"/>
      <c r="F3290" s="510">
        <v>3273</v>
      </c>
      <c r="H3290" s="523"/>
    </row>
    <row r="3291" spans="1:8">
      <c r="A3291" s="505">
        <v>3290</v>
      </c>
      <c r="B3291" s="510"/>
      <c r="C3291" s="524"/>
      <c r="D3291" s="525"/>
      <c r="E3291" s="510"/>
      <c r="F3291" s="510">
        <v>3274</v>
      </c>
      <c r="H3291" s="523"/>
    </row>
    <row r="3292" spans="1:8">
      <c r="A3292" s="505">
        <v>3291</v>
      </c>
      <c r="B3292" s="510"/>
      <c r="C3292" s="524"/>
      <c r="D3292" s="525"/>
      <c r="E3292" s="510"/>
      <c r="F3292" s="510">
        <v>3275</v>
      </c>
      <c r="H3292" s="523"/>
    </row>
    <row r="3293" spans="1:8">
      <c r="A3293" s="505">
        <v>3292</v>
      </c>
      <c r="B3293" s="510"/>
      <c r="C3293" s="524"/>
      <c r="D3293" s="525"/>
      <c r="E3293" s="510"/>
      <c r="F3293" s="510">
        <v>3276</v>
      </c>
      <c r="H3293" s="523"/>
    </row>
    <row r="3294" spans="1:8">
      <c r="A3294" s="505">
        <v>3293</v>
      </c>
      <c r="B3294" s="510"/>
      <c r="C3294" s="524"/>
      <c r="D3294" s="525"/>
      <c r="E3294" s="510"/>
      <c r="F3294" s="510">
        <v>3277</v>
      </c>
      <c r="H3294" s="523"/>
    </row>
    <row r="3295" spans="1:8">
      <c r="A3295" s="505">
        <v>3294</v>
      </c>
      <c r="B3295" s="510"/>
      <c r="C3295" s="524"/>
      <c r="D3295" s="525"/>
      <c r="E3295" s="510"/>
      <c r="F3295" s="510">
        <v>3278</v>
      </c>
      <c r="H3295" s="523"/>
    </row>
    <row r="3296" spans="1:8">
      <c r="A3296" s="505">
        <v>3295</v>
      </c>
      <c r="B3296" s="510"/>
      <c r="C3296" s="524"/>
      <c r="D3296" s="525"/>
      <c r="E3296" s="510"/>
      <c r="F3296" s="510">
        <v>3279</v>
      </c>
      <c r="H3296" s="523"/>
    </row>
    <row r="3297" spans="1:8">
      <c r="A3297" s="505">
        <v>3296</v>
      </c>
      <c r="B3297" s="510"/>
      <c r="C3297" s="524"/>
      <c r="D3297" s="525"/>
      <c r="E3297" s="510"/>
      <c r="F3297" s="510">
        <v>3280</v>
      </c>
      <c r="H3297" s="523"/>
    </row>
    <row r="3298" spans="1:8">
      <c r="A3298" s="505">
        <v>3297</v>
      </c>
      <c r="B3298" s="510"/>
      <c r="C3298" s="524"/>
      <c r="D3298" s="525"/>
      <c r="E3298" s="510"/>
      <c r="F3298" s="510">
        <v>3281</v>
      </c>
      <c r="H3298" s="523"/>
    </row>
    <row r="3299" spans="1:8">
      <c r="A3299" s="505">
        <v>3298</v>
      </c>
      <c r="B3299" s="510"/>
      <c r="C3299" s="524"/>
      <c r="D3299" s="525"/>
      <c r="E3299" s="510"/>
      <c r="F3299" s="510">
        <v>3282</v>
      </c>
      <c r="H3299" s="523"/>
    </row>
    <row r="3300" spans="1:8">
      <c r="A3300" s="505">
        <v>3299</v>
      </c>
      <c r="B3300" s="510"/>
      <c r="C3300" s="524"/>
      <c r="D3300" s="525"/>
      <c r="E3300" s="510"/>
      <c r="F3300" s="510">
        <v>3283</v>
      </c>
      <c r="H3300" s="523"/>
    </row>
    <row r="3301" spans="1:8">
      <c r="A3301" s="505">
        <v>3300</v>
      </c>
      <c r="B3301" s="510"/>
      <c r="C3301" s="524"/>
      <c r="D3301" s="525"/>
      <c r="E3301" s="510"/>
      <c r="F3301" s="510">
        <v>3284</v>
      </c>
      <c r="H3301" s="523"/>
    </row>
    <row r="3302" spans="1:8">
      <c r="A3302" s="505">
        <v>3301</v>
      </c>
      <c r="B3302" s="510"/>
      <c r="C3302" s="524"/>
      <c r="D3302" s="525"/>
      <c r="E3302" s="510"/>
      <c r="F3302" s="510">
        <v>3285</v>
      </c>
      <c r="H3302" s="523"/>
    </row>
    <row r="3303" spans="1:8">
      <c r="A3303" s="505">
        <v>3302</v>
      </c>
      <c r="B3303" s="510"/>
      <c r="C3303" s="524"/>
      <c r="D3303" s="525"/>
      <c r="E3303" s="510"/>
      <c r="F3303" s="510">
        <v>3286</v>
      </c>
      <c r="H3303" s="523"/>
    </row>
    <row r="3304" spans="1:8">
      <c r="A3304" s="505">
        <v>3303</v>
      </c>
      <c r="B3304" s="510"/>
      <c r="C3304" s="524"/>
      <c r="D3304" s="525"/>
      <c r="E3304" s="510"/>
      <c r="F3304" s="510">
        <v>3287</v>
      </c>
      <c r="H3304" s="523"/>
    </row>
    <row r="3305" spans="1:8">
      <c r="A3305" s="505">
        <v>3304</v>
      </c>
      <c r="B3305" s="510"/>
      <c r="C3305" s="524"/>
      <c r="D3305" s="525"/>
      <c r="E3305" s="510"/>
      <c r="F3305" s="510">
        <v>3288</v>
      </c>
      <c r="H3305" s="523"/>
    </row>
    <row r="3306" spans="1:8">
      <c r="A3306" s="505">
        <v>3305</v>
      </c>
      <c r="B3306" s="510"/>
      <c r="C3306" s="524"/>
      <c r="D3306" s="525"/>
      <c r="E3306" s="510"/>
      <c r="F3306" s="510">
        <v>3289</v>
      </c>
      <c r="H3306" s="523"/>
    </row>
    <row r="3307" spans="1:8">
      <c r="A3307" s="505">
        <v>3306</v>
      </c>
      <c r="B3307" s="510"/>
      <c r="C3307" s="524"/>
      <c r="D3307" s="525"/>
      <c r="E3307" s="510"/>
      <c r="F3307" s="510">
        <v>3290</v>
      </c>
      <c r="H3307" s="523"/>
    </row>
    <row r="3308" spans="1:8">
      <c r="A3308" s="505">
        <v>3307</v>
      </c>
      <c r="B3308" s="510"/>
      <c r="C3308" s="524"/>
      <c r="D3308" s="525"/>
      <c r="E3308" s="510"/>
      <c r="F3308" s="510">
        <v>3291</v>
      </c>
      <c r="H3308" s="523"/>
    </row>
    <row r="3309" spans="1:8">
      <c r="A3309" s="505">
        <v>3308</v>
      </c>
      <c r="B3309" s="510"/>
      <c r="C3309" s="524"/>
      <c r="D3309" s="525"/>
      <c r="E3309" s="510"/>
      <c r="F3309" s="510">
        <v>3292</v>
      </c>
      <c r="H3309" s="523"/>
    </row>
    <row r="3310" spans="1:8">
      <c r="A3310" s="505">
        <v>3309</v>
      </c>
      <c r="B3310" s="510"/>
      <c r="C3310" s="524"/>
      <c r="D3310" s="525"/>
      <c r="E3310" s="510"/>
      <c r="F3310" s="510">
        <v>3293</v>
      </c>
      <c r="H3310" s="523"/>
    </row>
    <row r="3311" spans="1:8">
      <c r="A3311" s="505">
        <v>3310</v>
      </c>
      <c r="B3311" s="510"/>
      <c r="C3311" s="524"/>
      <c r="D3311" s="525"/>
      <c r="E3311" s="510"/>
      <c r="F3311" s="510">
        <v>3294</v>
      </c>
      <c r="H3311" s="523"/>
    </row>
    <row r="3312" spans="1:8">
      <c r="A3312" s="505">
        <v>3311</v>
      </c>
      <c r="B3312" s="510"/>
      <c r="C3312" s="524"/>
      <c r="D3312" s="525"/>
      <c r="E3312" s="510"/>
      <c r="F3312" s="510">
        <v>3295</v>
      </c>
      <c r="H3312" s="523"/>
    </row>
    <row r="3313" spans="1:8">
      <c r="A3313" s="505">
        <v>3312</v>
      </c>
      <c r="B3313" s="510"/>
      <c r="C3313" s="524"/>
      <c r="D3313" s="525"/>
      <c r="E3313" s="510"/>
      <c r="F3313" s="510">
        <v>3296</v>
      </c>
      <c r="H3313" s="523"/>
    </row>
    <row r="3314" spans="1:8">
      <c r="A3314" s="505">
        <v>3313</v>
      </c>
      <c r="B3314" s="510"/>
      <c r="C3314" s="524"/>
      <c r="D3314" s="525"/>
      <c r="E3314" s="510"/>
      <c r="F3314" s="510">
        <v>3297</v>
      </c>
      <c r="H3314" s="523"/>
    </row>
    <row r="3315" spans="1:8">
      <c r="A3315" s="505">
        <v>3314</v>
      </c>
      <c r="B3315" s="510"/>
      <c r="C3315" s="524"/>
      <c r="D3315" s="525"/>
      <c r="E3315" s="510"/>
      <c r="F3315" s="510">
        <v>3298</v>
      </c>
      <c r="H3315" s="523"/>
    </row>
    <row r="3316" spans="1:8">
      <c r="A3316" s="505">
        <v>3315</v>
      </c>
      <c r="B3316" s="510"/>
      <c r="C3316" s="524"/>
      <c r="D3316" s="525"/>
      <c r="E3316" s="510"/>
      <c r="F3316" s="510">
        <v>3299</v>
      </c>
      <c r="H3316" s="523"/>
    </row>
    <row r="3317" spans="1:8">
      <c r="A3317" s="505">
        <v>3316</v>
      </c>
      <c r="B3317" s="510"/>
      <c r="C3317" s="524"/>
      <c r="D3317" s="525"/>
      <c r="E3317" s="510"/>
      <c r="F3317" s="510">
        <v>3300</v>
      </c>
      <c r="H3317" s="523"/>
    </row>
    <row r="3318" spans="1:8">
      <c r="A3318" s="505">
        <v>3317</v>
      </c>
      <c r="B3318" s="510"/>
      <c r="C3318" s="524"/>
      <c r="D3318" s="525"/>
      <c r="E3318" s="510"/>
      <c r="F3318" s="510">
        <v>3301</v>
      </c>
      <c r="H3318" s="523"/>
    </row>
    <row r="3319" spans="1:8">
      <c r="A3319" s="505">
        <v>3318</v>
      </c>
      <c r="B3319" s="510"/>
      <c r="C3319" s="524"/>
      <c r="D3319" s="525"/>
      <c r="E3319" s="510"/>
      <c r="F3319" s="510">
        <v>3302</v>
      </c>
      <c r="H3319" s="523"/>
    </row>
    <row r="3320" spans="1:8">
      <c r="A3320" s="505">
        <v>3319</v>
      </c>
      <c r="B3320" s="510"/>
      <c r="C3320" s="524"/>
      <c r="D3320" s="525"/>
      <c r="E3320" s="510"/>
      <c r="F3320" s="510">
        <v>3303</v>
      </c>
      <c r="H3320" s="523"/>
    </row>
    <row r="3321" spans="1:8">
      <c r="A3321" s="505">
        <v>3320</v>
      </c>
      <c r="B3321" s="510"/>
      <c r="C3321" s="524"/>
      <c r="D3321" s="525"/>
      <c r="E3321" s="510"/>
      <c r="F3321" s="510">
        <v>3304</v>
      </c>
      <c r="H3321" s="523"/>
    </row>
    <row r="3322" spans="1:8">
      <c r="A3322" s="505">
        <v>3321</v>
      </c>
      <c r="B3322" s="510"/>
      <c r="C3322" s="524"/>
      <c r="D3322" s="525"/>
      <c r="E3322" s="510"/>
      <c r="F3322" s="510">
        <v>3305</v>
      </c>
      <c r="H3322" s="523"/>
    </row>
    <row r="3323" spans="1:8">
      <c r="A3323" s="505">
        <v>3322</v>
      </c>
      <c r="B3323" s="510"/>
      <c r="C3323" s="524"/>
      <c r="D3323" s="525"/>
      <c r="E3323" s="510"/>
      <c r="F3323" s="510">
        <v>3306</v>
      </c>
      <c r="H3323" s="523"/>
    </row>
    <row r="3324" spans="1:8">
      <c r="A3324" s="505">
        <v>3323</v>
      </c>
      <c r="B3324" s="510"/>
      <c r="C3324" s="524"/>
      <c r="D3324" s="525"/>
      <c r="E3324" s="510"/>
      <c r="F3324" s="510">
        <v>3307</v>
      </c>
      <c r="H3324" s="523"/>
    </row>
    <row r="3325" spans="1:8">
      <c r="A3325" s="505">
        <v>3324</v>
      </c>
      <c r="B3325" s="510"/>
      <c r="C3325" s="524"/>
      <c r="D3325" s="525"/>
      <c r="E3325" s="510"/>
      <c r="F3325" s="510">
        <v>3308</v>
      </c>
      <c r="H3325" s="523"/>
    </row>
    <row r="3326" spans="1:8">
      <c r="A3326" s="505">
        <v>3325</v>
      </c>
      <c r="B3326" s="510"/>
      <c r="C3326" s="524"/>
      <c r="D3326" s="525"/>
      <c r="E3326" s="510"/>
      <c r="F3326" s="510">
        <v>3309</v>
      </c>
      <c r="H3326" s="523"/>
    </row>
    <row r="3327" spans="1:8">
      <c r="A3327" s="505">
        <v>3326</v>
      </c>
      <c r="B3327" s="510"/>
      <c r="C3327" s="524"/>
      <c r="D3327" s="525"/>
      <c r="E3327" s="510"/>
      <c r="F3327" s="510">
        <v>3310</v>
      </c>
      <c r="H3327" s="523"/>
    </row>
    <row r="3328" spans="1:8">
      <c r="A3328" s="505">
        <v>3327</v>
      </c>
      <c r="B3328" s="510"/>
      <c r="C3328" s="524"/>
      <c r="D3328" s="525"/>
      <c r="E3328" s="510"/>
      <c r="F3328" s="510">
        <v>3311</v>
      </c>
      <c r="H3328" s="523"/>
    </row>
    <row r="3329" spans="1:8">
      <c r="A3329" s="505">
        <v>3328</v>
      </c>
      <c r="B3329" s="510"/>
      <c r="C3329" s="524"/>
      <c r="D3329" s="525"/>
      <c r="E3329" s="510"/>
      <c r="F3329" s="510">
        <v>3312</v>
      </c>
      <c r="H3329" s="523"/>
    </row>
    <row r="3330" spans="1:8">
      <c r="A3330" s="505">
        <v>3329</v>
      </c>
      <c r="B3330" s="510"/>
      <c r="C3330" s="524"/>
      <c r="D3330" s="525"/>
      <c r="E3330" s="510"/>
      <c r="F3330" s="510">
        <v>3313</v>
      </c>
      <c r="H3330" s="523"/>
    </row>
    <row r="3331" spans="1:8">
      <c r="A3331" s="505">
        <v>3330</v>
      </c>
      <c r="B3331" s="510"/>
      <c r="C3331" s="524"/>
      <c r="D3331" s="525"/>
      <c r="E3331" s="510"/>
      <c r="F3331" s="510">
        <v>3314</v>
      </c>
      <c r="H3331" s="523"/>
    </row>
    <row r="3332" spans="1:8">
      <c r="A3332" s="505">
        <v>3331</v>
      </c>
      <c r="B3332" s="510"/>
      <c r="C3332" s="524"/>
      <c r="D3332" s="525"/>
      <c r="E3332" s="510"/>
      <c r="F3332" s="510">
        <v>3315</v>
      </c>
      <c r="H3332" s="523"/>
    </row>
    <row r="3333" spans="1:8">
      <c r="A3333" s="505">
        <v>3332</v>
      </c>
      <c r="B3333" s="510"/>
      <c r="C3333" s="524"/>
      <c r="D3333" s="525"/>
      <c r="E3333" s="510"/>
      <c r="F3333" s="510">
        <v>3316</v>
      </c>
      <c r="H3333" s="523"/>
    </row>
    <row r="3334" spans="1:8">
      <c r="A3334" s="505">
        <v>3333</v>
      </c>
      <c r="B3334" s="510"/>
      <c r="C3334" s="524"/>
      <c r="D3334" s="525"/>
      <c r="E3334" s="510"/>
      <c r="F3334" s="510">
        <v>3317</v>
      </c>
      <c r="H3334" s="523"/>
    </row>
    <row r="3335" spans="1:8">
      <c r="A3335" s="505">
        <v>3334</v>
      </c>
      <c r="B3335" s="510"/>
      <c r="C3335" s="524"/>
      <c r="D3335" s="525"/>
      <c r="E3335" s="510"/>
      <c r="F3335" s="510">
        <v>3318</v>
      </c>
      <c r="H3335" s="523"/>
    </row>
    <row r="3336" spans="1:8">
      <c r="A3336" s="505">
        <v>3335</v>
      </c>
      <c r="B3336" s="510"/>
      <c r="C3336" s="524"/>
      <c r="D3336" s="525"/>
      <c r="E3336" s="510"/>
      <c r="F3336" s="510">
        <v>3319</v>
      </c>
      <c r="H3336" s="523"/>
    </row>
    <row r="3337" spans="1:8">
      <c r="A3337" s="505">
        <v>3336</v>
      </c>
      <c r="B3337" s="510"/>
      <c r="C3337" s="524"/>
      <c r="D3337" s="525"/>
      <c r="E3337" s="510"/>
      <c r="F3337" s="510">
        <v>3320</v>
      </c>
      <c r="H3337" s="523"/>
    </row>
    <row r="3338" spans="1:8">
      <c r="A3338" s="505">
        <v>3337</v>
      </c>
      <c r="B3338" s="510"/>
      <c r="C3338" s="524"/>
      <c r="D3338" s="525"/>
      <c r="E3338" s="510"/>
      <c r="F3338" s="510">
        <v>3321</v>
      </c>
      <c r="H3338" s="523"/>
    </row>
    <row r="3339" spans="1:8">
      <c r="A3339" s="505">
        <v>3338</v>
      </c>
      <c r="B3339" s="510"/>
      <c r="C3339" s="524"/>
      <c r="D3339" s="525"/>
      <c r="E3339" s="510"/>
      <c r="F3339" s="510">
        <v>3322</v>
      </c>
      <c r="H3339" s="523"/>
    </row>
    <row r="3340" spans="1:8">
      <c r="A3340" s="505">
        <v>3339</v>
      </c>
      <c r="B3340" s="510"/>
      <c r="C3340" s="524"/>
      <c r="D3340" s="525"/>
      <c r="E3340" s="510"/>
      <c r="F3340" s="510">
        <v>3323</v>
      </c>
      <c r="H3340" s="523"/>
    </row>
    <row r="3341" spans="1:8">
      <c r="A3341" s="505">
        <v>3340</v>
      </c>
      <c r="B3341" s="510"/>
      <c r="C3341" s="524"/>
      <c r="D3341" s="525"/>
      <c r="E3341" s="510"/>
      <c r="F3341" s="510">
        <v>3324</v>
      </c>
      <c r="H3341" s="523"/>
    </row>
    <row r="3342" spans="1:8">
      <c r="A3342" s="505">
        <v>3341</v>
      </c>
      <c r="B3342" s="510"/>
      <c r="C3342" s="524"/>
      <c r="D3342" s="525"/>
      <c r="E3342" s="510"/>
      <c r="F3342" s="510">
        <v>3325</v>
      </c>
      <c r="H3342" s="523"/>
    </row>
    <row r="3343" spans="1:8">
      <c r="A3343" s="505">
        <v>3342</v>
      </c>
      <c r="B3343" s="510"/>
      <c r="C3343" s="524"/>
      <c r="D3343" s="525"/>
      <c r="E3343" s="510"/>
      <c r="F3343" s="510">
        <v>3326</v>
      </c>
      <c r="H3343" s="523"/>
    </row>
    <row r="3344" spans="1:8">
      <c r="A3344" s="505">
        <v>3343</v>
      </c>
      <c r="B3344" s="510"/>
      <c r="C3344" s="524"/>
      <c r="D3344" s="525"/>
      <c r="E3344" s="510"/>
      <c r="F3344" s="510">
        <v>3327</v>
      </c>
      <c r="H3344" s="523"/>
    </row>
    <row r="3345" spans="1:8">
      <c r="A3345" s="505">
        <v>3344</v>
      </c>
      <c r="B3345" s="510"/>
      <c r="C3345" s="524"/>
      <c r="D3345" s="525"/>
      <c r="E3345" s="510"/>
      <c r="F3345" s="510">
        <v>3328</v>
      </c>
      <c r="H3345" s="523"/>
    </row>
    <row r="3346" spans="1:8">
      <c r="A3346" s="505">
        <v>3345</v>
      </c>
      <c r="B3346" s="510"/>
      <c r="C3346" s="524"/>
      <c r="D3346" s="525"/>
      <c r="E3346" s="510"/>
      <c r="F3346" s="510">
        <v>3329</v>
      </c>
      <c r="H3346" s="523"/>
    </row>
    <row r="3347" spans="1:8">
      <c r="A3347" s="505">
        <v>3346</v>
      </c>
      <c r="B3347" s="510"/>
      <c r="C3347" s="524"/>
      <c r="D3347" s="525"/>
      <c r="E3347" s="510"/>
      <c r="F3347" s="510">
        <v>3330</v>
      </c>
      <c r="H3347" s="523"/>
    </row>
    <row r="3348" spans="1:8">
      <c r="A3348" s="505">
        <v>3347</v>
      </c>
      <c r="B3348" s="510"/>
      <c r="C3348" s="524"/>
      <c r="D3348" s="525"/>
      <c r="E3348" s="510"/>
      <c r="F3348" s="510">
        <v>3331</v>
      </c>
      <c r="H3348" s="523"/>
    </row>
    <row r="3349" spans="1:8">
      <c r="A3349" s="505">
        <v>3348</v>
      </c>
      <c r="B3349" s="510"/>
      <c r="C3349" s="524"/>
      <c r="D3349" s="525"/>
      <c r="E3349" s="510"/>
      <c r="F3349" s="510">
        <v>3332</v>
      </c>
      <c r="H3349" s="523"/>
    </row>
    <row r="3350" spans="1:8">
      <c r="A3350" s="505">
        <v>3349</v>
      </c>
      <c r="B3350" s="510"/>
      <c r="C3350" s="524"/>
      <c r="D3350" s="525"/>
      <c r="E3350" s="510"/>
      <c r="F3350" s="510">
        <v>3333</v>
      </c>
      <c r="H3350" s="523"/>
    </row>
    <row r="3351" spans="1:8">
      <c r="A3351" s="505">
        <v>3350</v>
      </c>
      <c r="B3351" s="510"/>
      <c r="C3351" s="524"/>
      <c r="D3351" s="525"/>
      <c r="E3351" s="510"/>
      <c r="F3351" s="510">
        <v>3334</v>
      </c>
      <c r="H3351" s="523"/>
    </row>
    <row r="3352" spans="1:8">
      <c r="A3352" s="505">
        <v>3351</v>
      </c>
      <c r="B3352" s="510"/>
      <c r="C3352" s="524"/>
      <c r="D3352" s="525"/>
      <c r="E3352" s="510"/>
      <c r="F3352" s="510">
        <v>3335</v>
      </c>
      <c r="H3352" s="523"/>
    </row>
    <row r="3353" spans="1:8">
      <c r="A3353" s="505">
        <v>3352</v>
      </c>
      <c r="B3353" s="510"/>
      <c r="C3353" s="524"/>
      <c r="D3353" s="525"/>
      <c r="E3353" s="510"/>
      <c r="F3353" s="510">
        <v>3336</v>
      </c>
      <c r="H3353" s="523"/>
    </row>
    <row r="3354" spans="1:8">
      <c r="A3354" s="505">
        <v>3353</v>
      </c>
      <c r="B3354" s="510"/>
      <c r="C3354" s="524"/>
      <c r="D3354" s="525"/>
      <c r="E3354" s="510"/>
      <c r="F3354" s="510">
        <v>3337</v>
      </c>
      <c r="H3354" s="523"/>
    </row>
    <row r="3355" spans="1:8">
      <c r="A3355" s="505">
        <v>3354</v>
      </c>
      <c r="B3355" s="510"/>
      <c r="C3355" s="524"/>
      <c r="D3355" s="525"/>
      <c r="E3355" s="510"/>
      <c r="F3355" s="510">
        <v>3338</v>
      </c>
      <c r="H3355" s="523"/>
    </row>
    <row r="3356" spans="1:8">
      <c r="A3356" s="505">
        <v>3355</v>
      </c>
      <c r="B3356" s="510"/>
      <c r="C3356" s="524"/>
      <c r="D3356" s="525"/>
      <c r="E3356" s="510"/>
      <c r="F3356" s="510">
        <v>3339</v>
      </c>
      <c r="H3356" s="523"/>
    </row>
    <row r="3357" spans="1:8">
      <c r="A3357" s="505">
        <v>3356</v>
      </c>
      <c r="B3357" s="510"/>
      <c r="C3357" s="524"/>
      <c r="D3357" s="525"/>
      <c r="E3357" s="510"/>
      <c r="F3357" s="510">
        <v>3340</v>
      </c>
      <c r="H3357" s="523"/>
    </row>
    <row r="3358" spans="1:8">
      <c r="A3358" s="505">
        <v>3357</v>
      </c>
      <c r="B3358" s="510"/>
      <c r="C3358" s="524"/>
      <c r="D3358" s="525"/>
      <c r="E3358" s="510"/>
      <c r="F3358" s="510">
        <v>3341</v>
      </c>
      <c r="H3358" s="523"/>
    </row>
    <row r="3359" spans="1:8">
      <c r="A3359" s="505">
        <v>3358</v>
      </c>
      <c r="B3359" s="510"/>
      <c r="C3359" s="524"/>
      <c r="D3359" s="525"/>
      <c r="E3359" s="510"/>
      <c r="F3359" s="510">
        <v>3342</v>
      </c>
      <c r="H3359" s="523"/>
    </row>
    <row r="3360" spans="1:8">
      <c r="A3360" s="505">
        <v>3359</v>
      </c>
      <c r="B3360" s="510"/>
      <c r="C3360" s="524"/>
      <c r="D3360" s="525"/>
      <c r="E3360" s="510"/>
      <c r="F3360" s="510">
        <v>3343</v>
      </c>
      <c r="H3360" s="523"/>
    </row>
    <row r="3361" spans="1:8">
      <c r="A3361" s="505">
        <v>3360</v>
      </c>
      <c r="B3361" s="510"/>
      <c r="C3361" s="524"/>
      <c r="D3361" s="525"/>
      <c r="E3361" s="510"/>
      <c r="F3361" s="510">
        <v>3344</v>
      </c>
      <c r="H3361" s="523"/>
    </row>
    <row r="3362" spans="1:8">
      <c r="A3362" s="505">
        <v>3361</v>
      </c>
      <c r="B3362" s="510"/>
      <c r="C3362" s="524"/>
      <c r="D3362" s="525"/>
      <c r="E3362" s="510"/>
      <c r="F3362" s="510">
        <v>3345</v>
      </c>
      <c r="H3362" s="523"/>
    </row>
    <row r="3363" spans="1:8">
      <c r="A3363" s="505">
        <v>3362</v>
      </c>
      <c r="B3363" s="510"/>
      <c r="C3363" s="524"/>
      <c r="D3363" s="525"/>
      <c r="E3363" s="510"/>
      <c r="F3363" s="510">
        <v>3346</v>
      </c>
      <c r="H3363" s="523"/>
    </row>
    <row r="3364" spans="1:8">
      <c r="A3364" s="505">
        <v>3363</v>
      </c>
      <c r="B3364" s="510"/>
      <c r="C3364" s="524"/>
      <c r="D3364" s="525"/>
      <c r="E3364" s="510"/>
      <c r="F3364" s="510">
        <v>3347</v>
      </c>
      <c r="H3364" s="523"/>
    </row>
    <row r="3365" spans="1:8">
      <c r="A3365" s="505">
        <v>3364</v>
      </c>
      <c r="B3365" s="510"/>
      <c r="C3365" s="524"/>
      <c r="D3365" s="525"/>
      <c r="E3365" s="510"/>
      <c r="F3365" s="510">
        <v>3348</v>
      </c>
      <c r="H3365" s="523"/>
    </row>
    <row r="3366" spans="1:8">
      <c r="A3366" s="505">
        <v>3365</v>
      </c>
      <c r="B3366" s="510"/>
      <c r="C3366" s="524"/>
      <c r="D3366" s="525"/>
      <c r="E3366" s="510"/>
      <c r="F3366" s="510">
        <v>3349</v>
      </c>
      <c r="H3366" s="523"/>
    </row>
    <row r="3367" spans="1:8">
      <c r="A3367" s="505">
        <v>3366</v>
      </c>
      <c r="B3367" s="510"/>
      <c r="C3367" s="524"/>
      <c r="D3367" s="525"/>
      <c r="E3367" s="510"/>
      <c r="F3367" s="510">
        <v>3350</v>
      </c>
      <c r="H3367" s="523"/>
    </row>
    <row r="3368" spans="1:8">
      <c r="A3368" s="505">
        <v>3367</v>
      </c>
      <c r="B3368" s="510"/>
      <c r="C3368" s="524"/>
      <c r="D3368" s="525"/>
      <c r="E3368" s="510"/>
      <c r="F3368" s="510">
        <v>3351</v>
      </c>
      <c r="H3368" s="523"/>
    </row>
    <row r="3369" spans="1:8">
      <c r="A3369" s="505">
        <v>3368</v>
      </c>
      <c r="B3369" s="510"/>
      <c r="C3369" s="524"/>
      <c r="D3369" s="525"/>
      <c r="E3369" s="510"/>
      <c r="F3369" s="510">
        <v>3352</v>
      </c>
      <c r="H3369" s="523"/>
    </row>
    <row r="3370" spans="1:8">
      <c r="A3370" s="505">
        <v>3369</v>
      </c>
      <c r="B3370" s="510"/>
      <c r="C3370" s="524"/>
      <c r="D3370" s="525"/>
      <c r="E3370" s="510"/>
      <c r="F3370" s="510">
        <v>3353</v>
      </c>
      <c r="H3370" s="523"/>
    </row>
    <row r="3371" spans="1:8">
      <c r="A3371" s="505">
        <v>3370</v>
      </c>
      <c r="B3371" s="510"/>
      <c r="C3371" s="524"/>
      <c r="D3371" s="525"/>
      <c r="E3371" s="510"/>
      <c r="F3371" s="510">
        <v>3354</v>
      </c>
      <c r="H3371" s="523"/>
    </row>
    <row r="3372" spans="1:8">
      <c r="A3372" s="505">
        <v>3371</v>
      </c>
      <c r="B3372" s="510"/>
      <c r="C3372" s="524"/>
      <c r="D3372" s="525"/>
      <c r="E3372" s="510"/>
      <c r="F3372" s="510">
        <v>3355</v>
      </c>
      <c r="H3372" s="523"/>
    </row>
    <row r="3373" spans="1:8">
      <c r="A3373" s="505">
        <v>3372</v>
      </c>
      <c r="B3373" s="510"/>
      <c r="C3373" s="524"/>
      <c r="D3373" s="525"/>
      <c r="E3373" s="510"/>
      <c r="F3373" s="510">
        <v>3356</v>
      </c>
      <c r="H3373" s="523"/>
    </row>
    <row r="3374" spans="1:8">
      <c r="A3374" s="505">
        <v>3373</v>
      </c>
      <c r="B3374" s="510"/>
      <c r="C3374" s="524"/>
      <c r="D3374" s="525"/>
      <c r="E3374" s="510"/>
      <c r="F3374" s="510">
        <v>3357</v>
      </c>
      <c r="H3374" s="523"/>
    </row>
    <row r="3375" spans="1:8">
      <c r="A3375" s="505">
        <v>3374</v>
      </c>
      <c r="B3375" s="510"/>
      <c r="C3375" s="524"/>
      <c r="D3375" s="525"/>
      <c r="E3375" s="510"/>
      <c r="F3375" s="510">
        <v>3358</v>
      </c>
      <c r="H3375" s="523"/>
    </row>
    <row r="3376" spans="1:8">
      <c r="A3376" s="505">
        <v>3375</v>
      </c>
      <c r="B3376" s="510"/>
      <c r="C3376" s="524"/>
      <c r="D3376" s="525"/>
      <c r="E3376" s="510"/>
      <c r="F3376" s="510">
        <v>3359</v>
      </c>
      <c r="H3376" s="523"/>
    </row>
    <row r="3377" spans="1:8">
      <c r="A3377" s="505">
        <v>3376</v>
      </c>
      <c r="B3377" s="510"/>
      <c r="C3377" s="524"/>
      <c r="D3377" s="525"/>
      <c r="E3377" s="510"/>
      <c r="F3377" s="510">
        <v>3360</v>
      </c>
      <c r="H3377" s="523"/>
    </row>
    <row r="3378" spans="1:8">
      <c r="A3378" s="505">
        <v>3377</v>
      </c>
      <c r="B3378" s="510"/>
      <c r="C3378" s="524"/>
      <c r="D3378" s="525"/>
      <c r="E3378" s="510"/>
      <c r="F3378" s="510">
        <v>3361</v>
      </c>
      <c r="H3378" s="523"/>
    </row>
    <row r="3379" spans="1:8">
      <c r="A3379" s="505">
        <v>3378</v>
      </c>
      <c r="B3379" s="510"/>
      <c r="C3379" s="524"/>
      <c r="D3379" s="525"/>
      <c r="E3379" s="510"/>
      <c r="F3379" s="510">
        <v>3362</v>
      </c>
      <c r="H3379" s="523"/>
    </row>
    <row r="3380" spans="1:8">
      <c r="A3380" s="505">
        <v>3379</v>
      </c>
      <c r="B3380" s="510"/>
      <c r="C3380" s="524"/>
      <c r="D3380" s="525"/>
      <c r="E3380" s="510"/>
      <c r="F3380" s="510">
        <v>3363</v>
      </c>
      <c r="H3380" s="523"/>
    </row>
    <row r="3381" spans="1:8">
      <c r="A3381" s="505">
        <v>3380</v>
      </c>
      <c r="B3381" s="510"/>
      <c r="C3381" s="524"/>
      <c r="D3381" s="525"/>
      <c r="E3381" s="510"/>
      <c r="F3381" s="510">
        <v>3364</v>
      </c>
      <c r="H3381" s="523"/>
    </row>
    <row r="3382" spans="1:8">
      <c r="A3382" s="505">
        <v>3381</v>
      </c>
      <c r="B3382" s="510"/>
      <c r="C3382" s="524"/>
      <c r="D3382" s="525"/>
      <c r="E3382" s="510"/>
      <c r="F3382" s="510">
        <v>3365</v>
      </c>
      <c r="H3382" s="523"/>
    </row>
    <row r="3383" spans="1:8">
      <c r="A3383" s="505">
        <v>3382</v>
      </c>
      <c r="B3383" s="510"/>
      <c r="C3383" s="524"/>
      <c r="D3383" s="525"/>
      <c r="E3383" s="510"/>
      <c r="F3383" s="510">
        <v>3366</v>
      </c>
      <c r="H3383" s="523"/>
    </row>
    <row r="3384" spans="1:8">
      <c r="A3384" s="505">
        <v>3383</v>
      </c>
      <c r="B3384" s="510"/>
      <c r="C3384" s="524"/>
      <c r="D3384" s="525"/>
      <c r="E3384" s="510"/>
      <c r="F3384" s="510">
        <v>3367</v>
      </c>
      <c r="H3384" s="523"/>
    </row>
    <row r="3385" spans="1:8">
      <c r="A3385" s="505">
        <v>3384</v>
      </c>
      <c r="B3385" s="510"/>
      <c r="C3385" s="524"/>
      <c r="D3385" s="525"/>
      <c r="E3385" s="510"/>
      <c r="F3385" s="510">
        <v>3368</v>
      </c>
      <c r="H3385" s="523"/>
    </row>
    <row r="3386" spans="1:8">
      <c r="A3386" s="505">
        <v>3385</v>
      </c>
      <c r="B3386" s="510"/>
      <c r="C3386" s="524"/>
      <c r="D3386" s="525"/>
      <c r="E3386" s="510"/>
      <c r="F3386" s="510">
        <v>3369</v>
      </c>
      <c r="H3386" s="523"/>
    </row>
    <row r="3387" spans="1:8">
      <c r="A3387" s="505">
        <v>3386</v>
      </c>
      <c r="B3387" s="510"/>
      <c r="C3387" s="524"/>
      <c r="D3387" s="525"/>
      <c r="E3387" s="510"/>
      <c r="F3387" s="510">
        <v>3370</v>
      </c>
      <c r="H3387" s="523"/>
    </row>
    <row r="3388" spans="1:8">
      <c r="A3388" s="505">
        <v>3387</v>
      </c>
      <c r="B3388" s="510"/>
      <c r="C3388" s="524"/>
      <c r="D3388" s="525"/>
      <c r="E3388" s="510"/>
      <c r="F3388" s="510">
        <v>3371</v>
      </c>
      <c r="H3388" s="523"/>
    </row>
    <row r="3389" spans="1:8">
      <c r="A3389" s="505">
        <v>3388</v>
      </c>
      <c r="B3389" s="510"/>
      <c r="C3389" s="524"/>
      <c r="D3389" s="525"/>
      <c r="E3389" s="510"/>
      <c r="F3389" s="510">
        <v>3372</v>
      </c>
      <c r="H3389" s="523"/>
    </row>
    <row r="3390" spans="1:8">
      <c r="A3390" s="505">
        <v>3389</v>
      </c>
      <c r="B3390" s="510"/>
      <c r="C3390" s="524"/>
      <c r="D3390" s="525"/>
      <c r="E3390" s="510"/>
      <c r="F3390" s="510">
        <v>3373</v>
      </c>
      <c r="H3390" s="523"/>
    </row>
    <row r="3391" spans="1:8">
      <c r="A3391" s="505">
        <v>3390</v>
      </c>
      <c r="B3391" s="510"/>
      <c r="C3391" s="524"/>
      <c r="D3391" s="525"/>
      <c r="E3391" s="510"/>
      <c r="F3391" s="510">
        <v>3374</v>
      </c>
      <c r="H3391" s="523"/>
    </row>
    <row r="3392" spans="1:8">
      <c r="A3392" s="505">
        <v>3391</v>
      </c>
      <c r="B3392" s="510"/>
      <c r="C3392" s="524"/>
      <c r="D3392" s="525"/>
      <c r="E3392" s="510"/>
      <c r="F3392" s="510">
        <v>3375</v>
      </c>
      <c r="H3392" s="523"/>
    </row>
    <row r="3393" spans="1:8">
      <c r="A3393" s="505">
        <v>3392</v>
      </c>
      <c r="B3393" s="510"/>
      <c r="C3393" s="524"/>
      <c r="D3393" s="525"/>
      <c r="E3393" s="510"/>
      <c r="F3393" s="510">
        <v>3376</v>
      </c>
      <c r="H3393" s="523"/>
    </row>
    <row r="3394" spans="1:8">
      <c r="A3394" s="505">
        <v>3393</v>
      </c>
      <c r="B3394" s="510"/>
      <c r="C3394" s="524"/>
      <c r="D3394" s="525"/>
      <c r="E3394" s="510"/>
      <c r="F3394" s="510">
        <v>3377</v>
      </c>
      <c r="H3394" s="523"/>
    </row>
    <row r="3395" spans="1:8">
      <c r="A3395" s="505">
        <v>3394</v>
      </c>
      <c r="B3395" s="510"/>
      <c r="C3395" s="524"/>
      <c r="D3395" s="525"/>
      <c r="E3395" s="510"/>
      <c r="F3395" s="510">
        <v>3378</v>
      </c>
      <c r="H3395" s="523"/>
    </row>
    <row r="3396" spans="1:8">
      <c r="A3396" s="505">
        <v>3395</v>
      </c>
      <c r="B3396" s="510"/>
      <c r="C3396" s="524"/>
      <c r="D3396" s="525"/>
      <c r="E3396" s="510"/>
      <c r="F3396" s="510">
        <v>3379</v>
      </c>
      <c r="H3396" s="523"/>
    </row>
    <row r="3397" spans="1:8">
      <c r="A3397" s="505">
        <v>3396</v>
      </c>
      <c r="B3397" s="510"/>
      <c r="C3397" s="524"/>
      <c r="D3397" s="525"/>
      <c r="E3397" s="510"/>
      <c r="F3397" s="510">
        <v>3380</v>
      </c>
      <c r="H3397" s="523"/>
    </row>
    <row r="3398" spans="1:8">
      <c r="A3398" s="505">
        <v>3397</v>
      </c>
      <c r="B3398" s="510"/>
      <c r="C3398" s="524"/>
      <c r="D3398" s="525"/>
      <c r="E3398" s="510"/>
      <c r="F3398" s="510">
        <v>3381</v>
      </c>
      <c r="H3398" s="523"/>
    </row>
    <row r="3399" spans="1:8">
      <c r="A3399" s="505">
        <v>3398</v>
      </c>
      <c r="B3399" s="510"/>
      <c r="C3399" s="524"/>
      <c r="D3399" s="525"/>
      <c r="E3399" s="510"/>
      <c r="F3399" s="510">
        <v>3382</v>
      </c>
      <c r="H3399" s="523"/>
    </row>
    <row r="3400" spans="1:8">
      <c r="A3400" s="505">
        <v>3399</v>
      </c>
      <c r="B3400" s="510"/>
      <c r="C3400" s="524"/>
      <c r="D3400" s="525"/>
      <c r="E3400" s="510"/>
      <c r="F3400" s="510">
        <v>3383</v>
      </c>
      <c r="H3400" s="523"/>
    </row>
    <row r="3401" spans="1:8">
      <c r="A3401" s="505">
        <v>3400</v>
      </c>
      <c r="B3401" s="510"/>
      <c r="C3401" s="524"/>
      <c r="D3401" s="525"/>
      <c r="E3401" s="510"/>
      <c r="F3401" s="510">
        <v>3384</v>
      </c>
      <c r="H3401" s="523"/>
    </row>
    <row r="3402" spans="1:8">
      <c r="A3402" s="505">
        <v>3401</v>
      </c>
      <c r="B3402" s="510"/>
      <c r="C3402" s="524"/>
      <c r="D3402" s="525"/>
      <c r="E3402" s="510"/>
      <c r="F3402" s="510">
        <v>3385</v>
      </c>
      <c r="H3402" s="523"/>
    </row>
    <row r="3403" spans="1:8">
      <c r="A3403" s="505">
        <v>3402</v>
      </c>
      <c r="B3403" s="510"/>
      <c r="C3403" s="524"/>
      <c r="D3403" s="525"/>
      <c r="E3403" s="510"/>
      <c r="F3403" s="510">
        <v>3386</v>
      </c>
      <c r="H3403" s="523"/>
    </row>
    <row r="3404" spans="1:8">
      <c r="A3404" s="505">
        <v>3403</v>
      </c>
      <c r="B3404" s="510"/>
      <c r="C3404" s="524"/>
      <c r="D3404" s="525"/>
      <c r="E3404" s="510"/>
      <c r="F3404" s="510">
        <v>3387</v>
      </c>
      <c r="H3404" s="523"/>
    </row>
    <row r="3405" spans="1:8">
      <c r="A3405" s="505">
        <v>3404</v>
      </c>
      <c r="B3405" s="510"/>
      <c r="C3405" s="524"/>
      <c r="D3405" s="525"/>
      <c r="E3405" s="510"/>
      <c r="F3405" s="510">
        <v>3388</v>
      </c>
      <c r="H3405" s="523"/>
    </row>
    <row r="3406" spans="1:8">
      <c r="A3406" s="505">
        <v>3405</v>
      </c>
      <c r="B3406" s="510"/>
      <c r="C3406" s="524"/>
      <c r="D3406" s="525"/>
      <c r="E3406" s="510"/>
      <c r="F3406" s="510">
        <v>3389</v>
      </c>
      <c r="H3406" s="523"/>
    </row>
    <row r="3407" spans="1:8">
      <c r="A3407" s="505">
        <v>3406</v>
      </c>
      <c r="B3407" s="510"/>
      <c r="C3407" s="524"/>
      <c r="D3407" s="525"/>
      <c r="E3407" s="510"/>
      <c r="F3407" s="510">
        <v>3390</v>
      </c>
      <c r="H3407" s="523"/>
    </row>
    <row r="3408" spans="1:8">
      <c r="A3408" s="505">
        <v>3407</v>
      </c>
      <c r="B3408" s="510"/>
      <c r="C3408" s="524"/>
      <c r="D3408" s="525"/>
      <c r="E3408" s="510"/>
      <c r="F3408" s="510">
        <v>3391</v>
      </c>
      <c r="H3408" s="523"/>
    </row>
    <row r="3409" spans="1:8">
      <c r="A3409" s="505">
        <v>3408</v>
      </c>
      <c r="B3409" s="510"/>
      <c r="C3409" s="524"/>
      <c r="D3409" s="525"/>
      <c r="E3409" s="510"/>
      <c r="F3409" s="510">
        <v>3392</v>
      </c>
      <c r="H3409" s="523"/>
    </row>
    <row r="3410" spans="1:8">
      <c r="A3410" s="505">
        <v>3409</v>
      </c>
      <c r="B3410" s="510"/>
      <c r="C3410" s="524"/>
      <c r="D3410" s="525"/>
      <c r="E3410" s="510"/>
      <c r="F3410" s="510">
        <v>3393</v>
      </c>
      <c r="H3410" s="523"/>
    </row>
    <row r="3411" spans="1:8">
      <c r="A3411" s="505">
        <v>3410</v>
      </c>
      <c r="B3411" s="510"/>
      <c r="C3411" s="524"/>
      <c r="D3411" s="525"/>
      <c r="E3411" s="510"/>
      <c r="F3411" s="510">
        <v>3394</v>
      </c>
      <c r="H3411" s="523"/>
    </row>
    <row r="3412" spans="1:8">
      <c r="A3412" s="505">
        <v>3411</v>
      </c>
      <c r="B3412" s="510"/>
      <c r="C3412" s="524"/>
      <c r="D3412" s="525"/>
      <c r="E3412" s="510"/>
      <c r="F3412" s="510">
        <v>3395</v>
      </c>
      <c r="H3412" s="523"/>
    </row>
    <row r="3413" spans="1:8">
      <c r="A3413" s="505">
        <v>3412</v>
      </c>
      <c r="B3413" s="510"/>
      <c r="C3413" s="524"/>
      <c r="D3413" s="525"/>
      <c r="E3413" s="510"/>
      <c r="F3413" s="510">
        <v>3396</v>
      </c>
      <c r="H3413" s="523"/>
    </row>
    <row r="3414" spans="1:8">
      <c r="A3414" s="505">
        <v>3413</v>
      </c>
      <c r="B3414" s="510"/>
      <c r="C3414" s="524"/>
      <c r="D3414" s="525"/>
      <c r="E3414" s="510"/>
      <c r="F3414" s="510">
        <v>3397</v>
      </c>
      <c r="H3414" s="523"/>
    </row>
    <row r="3415" spans="1:8">
      <c r="A3415" s="505">
        <v>3414</v>
      </c>
      <c r="B3415" s="510"/>
      <c r="C3415" s="524"/>
      <c r="D3415" s="525"/>
      <c r="E3415" s="510"/>
      <c r="F3415" s="510">
        <v>3398</v>
      </c>
      <c r="H3415" s="523"/>
    </row>
    <row r="3416" spans="1:8">
      <c r="A3416" s="505">
        <v>3415</v>
      </c>
      <c r="B3416" s="510"/>
      <c r="C3416" s="524"/>
      <c r="D3416" s="525"/>
      <c r="E3416" s="510"/>
      <c r="F3416" s="510">
        <v>3399</v>
      </c>
      <c r="H3416" s="523"/>
    </row>
    <row r="3417" spans="1:8">
      <c r="A3417" s="505">
        <v>3416</v>
      </c>
      <c r="B3417" s="510"/>
      <c r="C3417" s="524"/>
      <c r="D3417" s="525"/>
      <c r="E3417" s="510"/>
      <c r="F3417" s="510">
        <v>3400</v>
      </c>
      <c r="H3417" s="523"/>
    </row>
    <row r="3418" spans="1:8">
      <c r="A3418" s="505">
        <v>3417</v>
      </c>
      <c r="B3418" s="510"/>
      <c r="C3418" s="524"/>
      <c r="D3418" s="525"/>
      <c r="E3418" s="510"/>
      <c r="F3418" s="510">
        <v>3401</v>
      </c>
      <c r="H3418" s="523"/>
    </row>
    <row r="3419" spans="1:8">
      <c r="A3419" s="505">
        <v>3418</v>
      </c>
      <c r="B3419" s="510"/>
      <c r="C3419" s="524"/>
      <c r="D3419" s="525"/>
      <c r="E3419" s="510"/>
      <c r="F3419" s="510">
        <v>3402</v>
      </c>
      <c r="H3419" s="523"/>
    </row>
    <row r="3420" spans="1:8">
      <c r="A3420" s="505">
        <v>3419</v>
      </c>
      <c r="B3420" s="510"/>
      <c r="C3420" s="524"/>
      <c r="D3420" s="525"/>
      <c r="E3420" s="510"/>
      <c r="F3420" s="510">
        <v>3403</v>
      </c>
      <c r="H3420" s="523"/>
    </row>
    <row r="3421" spans="1:8">
      <c r="A3421" s="505">
        <v>3420</v>
      </c>
      <c r="B3421" s="510"/>
      <c r="C3421" s="524"/>
      <c r="D3421" s="525"/>
      <c r="E3421" s="510"/>
      <c r="F3421" s="510">
        <v>3404</v>
      </c>
      <c r="H3421" s="523"/>
    </row>
    <row r="3422" spans="1:8">
      <c r="A3422" s="505">
        <v>3421</v>
      </c>
      <c r="B3422" s="510"/>
      <c r="C3422" s="524"/>
      <c r="D3422" s="525"/>
      <c r="E3422" s="510"/>
      <c r="F3422" s="510">
        <v>3405</v>
      </c>
      <c r="H3422" s="523"/>
    </row>
    <row r="3423" spans="1:8">
      <c r="A3423" s="505">
        <v>3422</v>
      </c>
      <c r="B3423" s="510"/>
      <c r="C3423" s="524"/>
      <c r="D3423" s="525"/>
      <c r="E3423" s="510"/>
      <c r="F3423" s="510">
        <v>3406</v>
      </c>
      <c r="H3423" s="523"/>
    </row>
    <row r="3424" spans="1:8">
      <c r="A3424" s="505">
        <v>3423</v>
      </c>
      <c r="B3424" s="510"/>
      <c r="C3424" s="524"/>
      <c r="D3424" s="525"/>
      <c r="E3424" s="510"/>
      <c r="F3424" s="510">
        <v>3407</v>
      </c>
      <c r="H3424" s="523"/>
    </row>
    <row r="3425" spans="1:8">
      <c r="A3425" s="505">
        <v>3424</v>
      </c>
      <c r="B3425" s="510"/>
      <c r="C3425" s="524"/>
      <c r="D3425" s="525"/>
      <c r="E3425" s="510"/>
      <c r="F3425" s="510">
        <v>3408</v>
      </c>
      <c r="H3425" s="523"/>
    </row>
    <row r="3426" spans="1:8">
      <c r="A3426" s="505">
        <v>3425</v>
      </c>
      <c r="B3426" s="510"/>
      <c r="C3426" s="524"/>
      <c r="D3426" s="525"/>
      <c r="E3426" s="510"/>
      <c r="F3426" s="510">
        <v>3409</v>
      </c>
      <c r="H3426" s="523"/>
    </row>
    <row r="3427" spans="1:8">
      <c r="A3427" s="505">
        <v>3426</v>
      </c>
      <c r="B3427" s="510"/>
      <c r="C3427" s="524"/>
      <c r="D3427" s="525"/>
      <c r="E3427" s="510"/>
      <c r="F3427" s="510">
        <v>3410</v>
      </c>
      <c r="H3427" s="523"/>
    </row>
    <row r="3428" spans="1:8">
      <c r="A3428" s="505">
        <v>3427</v>
      </c>
      <c r="B3428" s="510"/>
      <c r="C3428" s="524"/>
      <c r="D3428" s="525"/>
      <c r="E3428" s="510"/>
      <c r="F3428" s="510">
        <v>3411</v>
      </c>
      <c r="H3428" s="523"/>
    </row>
    <row r="3429" spans="1:8">
      <c r="A3429" s="505">
        <v>3428</v>
      </c>
      <c r="B3429" s="510"/>
      <c r="C3429" s="524"/>
      <c r="D3429" s="525"/>
      <c r="E3429" s="510"/>
      <c r="F3429" s="510">
        <v>3412</v>
      </c>
      <c r="H3429" s="523"/>
    </row>
    <row r="3430" spans="1:8">
      <c r="A3430" s="505">
        <v>3429</v>
      </c>
      <c r="B3430" s="510"/>
      <c r="C3430" s="524"/>
      <c r="D3430" s="525"/>
      <c r="E3430" s="510"/>
      <c r="F3430" s="510">
        <v>3413</v>
      </c>
      <c r="H3430" s="523"/>
    </row>
    <row r="3431" spans="1:8">
      <c r="A3431" s="505">
        <v>3430</v>
      </c>
      <c r="B3431" s="510"/>
      <c r="C3431" s="524"/>
      <c r="D3431" s="525"/>
      <c r="E3431" s="510"/>
      <c r="F3431" s="510">
        <v>3414</v>
      </c>
      <c r="H3431" s="523"/>
    </row>
    <row r="3432" spans="1:8">
      <c r="A3432" s="505">
        <v>3431</v>
      </c>
      <c r="B3432" s="510"/>
      <c r="C3432" s="524"/>
      <c r="D3432" s="525"/>
      <c r="E3432" s="510"/>
      <c r="F3432" s="510">
        <v>3415</v>
      </c>
      <c r="H3432" s="523"/>
    </row>
    <row r="3433" spans="1:8">
      <c r="A3433" s="505">
        <v>3432</v>
      </c>
      <c r="B3433" s="510"/>
      <c r="C3433" s="524"/>
      <c r="D3433" s="525"/>
      <c r="E3433" s="510"/>
      <c r="F3433" s="510">
        <v>3416</v>
      </c>
      <c r="H3433" s="523"/>
    </row>
    <row r="3434" spans="1:8">
      <c r="A3434" s="505">
        <v>3433</v>
      </c>
      <c r="B3434" s="510"/>
      <c r="C3434" s="524"/>
      <c r="D3434" s="525"/>
      <c r="E3434" s="510"/>
      <c r="F3434" s="510">
        <v>3417</v>
      </c>
      <c r="H3434" s="523"/>
    </row>
    <row r="3435" spans="1:8">
      <c r="A3435" s="505">
        <v>3434</v>
      </c>
      <c r="B3435" s="510"/>
      <c r="C3435" s="524"/>
      <c r="D3435" s="525"/>
      <c r="E3435" s="510"/>
      <c r="F3435" s="510">
        <v>3418</v>
      </c>
      <c r="H3435" s="523"/>
    </row>
    <row r="3436" spans="1:8">
      <c r="A3436" s="505">
        <v>3435</v>
      </c>
      <c r="B3436" s="510"/>
      <c r="C3436" s="524"/>
      <c r="D3436" s="525"/>
      <c r="E3436" s="510"/>
      <c r="F3436" s="510">
        <v>3419</v>
      </c>
      <c r="H3436" s="523"/>
    </row>
    <row r="3437" spans="1:8">
      <c r="A3437" s="505">
        <v>3436</v>
      </c>
      <c r="B3437" s="510"/>
      <c r="C3437" s="524"/>
      <c r="D3437" s="525"/>
      <c r="E3437" s="510"/>
      <c r="F3437" s="510">
        <v>3420</v>
      </c>
      <c r="H3437" s="523"/>
    </row>
    <row r="3438" spans="1:8">
      <c r="A3438" s="505">
        <v>3437</v>
      </c>
      <c r="B3438" s="510"/>
      <c r="C3438" s="524"/>
      <c r="D3438" s="525"/>
      <c r="E3438" s="510"/>
      <c r="F3438" s="510">
        <v>3421</v>
      </c>
      <c r="H3438" s="523"/>
    </row>
    <row r="3439" spans="1:8">
      <c r="A3439" s="505">
        <v>3438</v>
      </c>
      <c r="B3439" s="510"/>
      <c r="C3439" s="524"/>
      <c r="D3439" s="525"/>
      <c r="E3439" s="510"/>
      <c r="F3439" s="510">
        <v>3422</v>
      </c>
      <c r="H3439" s="523"/>
    </row>
    <row r="3440" spans="1:8">
      <c r="A3440" s="505">
        <v>3439</v>
      </c>
      <c r="B3440" s="510"/>
      <c r="C3440" s="524"/>
      <c r="D3440" s="525"/>
      <c r="E3440" s="510"/>
      <c r="F3440" s="510">
        <v>3423</v>
      </c>
      <c r="H3440" s="523"/>
    </row>
    <row r="3441" spans="1:8">
      <c r="A3441" s="505">
        <v>3440</v>
      </c>
      <c r="B3441" s="510"/>
      <c r="C3441" s="524"/>
      <c r="D3441" s="525"/>
      <c r="E3441" s="510"/>
      <c r="F3441" s="510">
        <v>3424</v>
      </c>
      <c r="H3441" s="523"/>
    </row>
    <row r="3442" spans="1:8">
      <c r="A3442" s="505">
        <v>3441</v>
      </c>
      <c r="B3442" s="510"/>
      <c r="C3442" s="524"/>
      <c r="D3442" s="525"/>
      <c r="E3442" s="510"/>
      <c r="F3442" s="510">
        <v>3425</v>
      </c>
      <c r="H3442" s="523"/>
    </row>
    <row r="3443" spans="1:8">
      <c r="A3443" s="505">
        <v>3442</v>
      </c>
      <c r="B3443" s="510"/>
      <c r="C3443" s="524"/>
      <c r="D3443" s="525"/>
      <c r="E3443" s="510"/>
      <c r="F3443" s="510">
        <v>3426</v>
      </c>
      <c r="H3443" s="523"/>
    </row>
    <row r="3444" spans="1:8">
      <c r="A3444" s="505">
        <v>3443</v>
      </c>
      <c r="B3444" s="510"/>
      <c r="C3444" s="524"/>
      <c r="D3444" s="525"/>
      <c r="E3444" s="510"/>
      <c r="F3444" s="510">
        <v>3427</v>
      </c>
      <c r="H3444" s="523"/>
    </row>
    <row r="3445" spans="1:8">
      <c r="A3445" s="505">
        <v>3444</v>
      </c>
      <c r="B3445" s="510"/>
      <c r="C3445" s="524"/>
      <c r="D3445" s="525"/>
      <c r="E3445" s="510"/>
      <c r="F3445" s="510">
        <v>3428</v>
      </c>
      <c r="H3445" s="523"/>
    </row>
    <row r="3446" spans="1:8">
      <c r="A3446" s="505">
        <v>3445</v>
      </c>
      <c r="B3446" s="510"/>
      <c r="C3446" s="524"/>
      <c r="D3446" s="525"/>
      <c r="E3446" s="510"/>
      <c r="F3446" s="510">
        <v>3429</v>
      </c>
      <c r="H3446" s="523"/>
    </row>
    <row r="3447" spans="1:8">
      <c r="A3447" s="505">
        <v>3446</v>
      </c>
      <c r="B3447" s="510"/>
      <c r="C3447" s="524"/>
      <c r="D3447" s="525"/>
      <c r="E3447" s="510"/>
      <c r="F3447" s="510">
        <v>3430</v>
      </c>
      <c r="H3447" s="523"/>
    </row>
    <row r="3448" spans="1:8">
      <c r="A3448" s="505">
        <v>3447</v>
      </c>
      <c r="B3448" s="510"/>
      <c r="C3448" s="524"/>
      <c r="D3448" s="525"/>
      <c r="E3448" s="510"/>
      <c r="F3448" s="510">
        <v>3431</v>
      </c>
      <c r="H3448" s="523"/>
    </row>
    <row r="3449" spans="1:8">
      <c r="A3449" s="505">
        <v>3448</v>
      </c>
      <c r="B3449" s="510"/>
      <c r="C3449" s="524"/>
      <c r="D3449" s="525"/>
      <c r="E3449" s="510"/>
      <c r="F3449" s="510">
        <v>3432</v>
      </c>
      <c r="H3449" s="523"/>
    </row>
    <row r="3450" spans="1:8">
      <c r="A3450" s="505">
        <v>3449</v>
      </c>
      <c r="B3450" s="510"/>
      <c r="C3450" s="524"/>
      <c r="D3450" s="525"/>
      <c r="E3450" s="510"/>
      <c r="F3450" s="510">
        <v>3433</v>
      </c>
      <c r="H3450" s="523"/>
    </row>
    <row r="3451" spans="1:8">
      <c r="A3451" s="505">
        <v>3450</v>
      </c>
      <c r="B3451" s="510"/>
      <c r="C3451" s="524"/>
      <c r="D3451" s="525"/>
      <c r="E3451" s="510"/>
      <c r="F3451" s="510">
        <v>3434</v>
      </c>
      <c r="H3451" s="523"/>
    </row>
    <row r="3452" spans="1:8">
      <c r="A3452" s="505">
        <v>3451</v>
      </c>
      <c r="B3452" s="510"/>
      <c r="C3452" s="524"/>
      <c r="D3452" s="525"/>
      <c r="E3452" s="510"/>
      <c r="F3452" s="510">
        <v>3435</v>
      </c>
      <c r="H3452" s="523"/>
    </row>
    <row r="3453" spans="1:8">
      <c r="A3453" s="505">
        <v>3452</v>
      </c>
      <c r="B3453" s="510"/>
      <c r="C3453" s="524"/>
      <c r="D3453" s="525"/>
      <c r="E3453" s="510"/>
      <c r="F3453" s="510">
        <v>3436</v>
      </c>
      <c r="H3453" s="523"/>
    </row>
    <row r="3454" spans="1:8">
      <c r="A3454" s="505">
        <v>3453</v>
      </c>
      <c r="B3454" s="510"/>
      <c r="C3454" s="524"/>
      <c r="D3454" s="525"/>
      <c r="E3454" s="510"/>
      <c r="F3454" s="510">
        <v>3437</v>
      </c>
      <c r="H3454" s="523"/>
    </row>
    <row r="3455" spans="1:8">
      <c r="A3455" s="505">
        <v>3454</v>
      </c>
      <c r="B3455" s="510"/>
      <c r="C3455" s="524"/>
      <c r="D3455" s="525"/>
      <c r="E3455" s="510"/>
      <c r="F3455" s="510">
        <v>3438</v>
      </c>
      <c r="H3455" s="523"/>
    </row>
    <row r="3456" spans="1:8">
      <c r="A3456" s="505">
        <v>3455</v>
      </c>
      <c r="B3456" s="510"/>
      <c r="C3456" s="524"/>
      <c r="D3456" s="525"/>
      <c r="E3456" s="510"/>
      <c r="F3456" s="510">
        <v>3439</v>
      </c>
      <c r="H3456" s="523"/>
    </row>
    <row r="3457" spans="1:8">
      <c r="A3457" s="505">
        <v>3456</v>
      </c>
      <c r="B3457" s="510"/>
      <c r="C3457" s="524"/>
      <c r="D3457" s="525"/>
      <c r="E3457" s="510"/>
      <c r="F3457" s="510">
        <v>3440</v>
      </c>
      <c r="H3457" s="523"/>
    </row>
    <row r="3458" spans="1:8">
      <c r="A3458" s="505">
        <v>3457</v>
      </c>
      <c r="B3458" s="510"/>
      <c r="C3458" s="524"/>
      <c r="D3458" s="525"/>
      <c r="E3458" s="510"/>
      <c r="F3458" s="510">
        <v>3441</v>
      </c>
      <c r="H3458" s="523"/>
    </row>
    <row r="3459" spans="1:8">
      <c r="A3459" s="505">
        <v>3458</v>
      </c>
      <c r="B3459" s="510"/>
      <c r="C3459" s="524"/>
      <c r="D3459" s="525"/>
      <c r="E3459" s="510"/>
      <c r="F3459" s="510">
        <v>3442</v>
      </c>
      <c r="H3459" s="523"/>
    </row>
    <row r="3460" spans="1:8">
      <c r="A3460" s="505">
        <v>3459</v>
      </c>
      <c r="B3460" s="510"/>
      <c r="C3460" s="524"/>
      <c r="D3460" s="525"/>
      <c r="E3460" s="510"/>
      <c r="F3460" s="510">
        <v>3443</v>
      </c>
      <c r="H3460" s="523"/>
    </row>
    <row r="3461" spans="1:8">
      <c r="A3461" s="505">
        <v>3460</v>
      </c>
      <c r="B3461" s="510"/>
      <c r="C3461" s="524"/>
      <c r="D3461" s="525"/>
      <c r="E3461" s="510"/>
      <c r="F3461" s="510">
        <v>3444</v>
      </c>
      <c r="H3461" s="523"/>
    </row>
    <row r="3462" spans="1:8">
      <c r="A3462" s="505">
        <v>3461</v>
      </c>
      <c r="B3462" s="510"/>
      <c r="C3462" s="524"/>
      <c r="D3462" s="525"/>
      <c r="E3462" s="510"/>
      <c r="F3462" s="510">
        <v>3445</v>
      </c>
      <c r="H3462" s="523"/>
    </row>
    <row r="3463" spans="1:8">
      <c r="A3463" s="505">
        <v>3462</v>
      </c>
      <c r="B3463" s="510"/>
      <c r="C3463" s="524"/>
      <c r="D3463" s="525"/>
      <c r="E3463" s="510"/>
      <c r="F3463" s="510">
        <v>3446</v>
      </c>
      <c r="H3463" s="523"/>
    </row>
    <row r="3464" spans="1:8">
      <c r="A3464" s="505">
        <v>3463</v>
      </c>
      <c r="B3464" s="510"/>
      <c r="C3464" s="524"/>
      <c r="D3464" s="525"/>
      <c r="E3464" s="510"/>
      <c r="F3464" s="510">
        <v>3447</v>
      </c>
      <c r="H3464" s="523"/>
    </row>
    <row r="3465" spans="1:8">
      <c r="A3465" s="505">
        <v>3464</v>
      </c>
      <c r="B3465" s="510"/>
      <c r="C3465" s="524"/>
      <c r="D3465" s="525"/>
      <c r="E3465" s="510"/>
      <c r="F3465" s="510">
        <v>3448</v>
      </c>
      <c r="H3465" s="523"/>
    </row>
    <row r="3466" spans="1:8">
      <c r="A3466" s="505">
        <v>3465</v>
      </c>
      <c r="B3466" s="510"/>
      <c r="C3466" s="524"/>
      <c r="D3466" s="525"/>
      <c r="E3466" s="510"/>
      <c r="F3466" s="510">
        <v>3449</v>
      </c>
      <c r="H3466" s="523"/>
    </row>
    <row r="3467" spans="1:8">
      <c r="A3467" s="505">
        <v>3466</v>
      </c>
      <c r="B3467" s="510"/>
      <c r="C3467" s="524"/>
      <c r="D3467" s="525"/>
      <c r="E3467" s="510"/>
      <c r="F3467" s="510">
        <v>3450</v>
      </c>
      <c r="H3467" s="523"/>
    </row>
    <row r="3468" spans="1:8">
      <c r="A3468" s="505">
        <v>3467</v>
      </c>
      <c r="B3468" s="510"/>
      <c r="C3468" s="524"/>
      <c r="D3468" s="525"/>
      <c r="E3468" s="510"/>
      <c r="F3468" s="510">
        <v>3451</v>
      </c>
      <c r="H3468" s="523"/>
    </row>
    <row r="3469" spans="1:8">
      <c r="A3469" s="505">
        <v>3468</v>
      </c>
      <c r="B3469" s="510"/>
      <c r="C3469" s="524"/>
      <c r="D3469" s="525"/>
      <c r="E3469" s="510"/>
      <c r="F3469" s="510">
        <v>3452</v>
      </c>
      <c r="H3469" s="523"/>
    </row>
    <row r="3470" spans="1:8">
      <c r="A3470" s="505">
        <v>3469</v>
      </c>
      <c r="B3470" s="510"/>
      <c r="C3470" s="524"/>
      <c r="D3470" s="525"/>
      <c r="E3470" s="510"/>
      <c r="F3470" s="510">
        <v>3453</v>
      </c>
      <c r="H3470" s="523"/>
    </row>
    <row r="3471" spans="1:8">
      <c r="A3471" s="505">
        <v>3470</v>
      </c>
      <c r="B3471" s="510"/>
      <c r="C3471" s="524"/>
      <c r="D3471" s="525"/>
      <c r="E3471" s="510"/>
      <c r="F3471" s="510">
        <v>3454</v>
      </c>
      <c r="H3471" s="523"/>
    </row>
    <row r="3472" spans="1:8">
      <c r="A3472" s="505">
        <v>3471</v>
      </c>
      <c r="B3472" s="510"/>
      <c r="C3472" s="524"/>
      <c r="D3472" s="525"/>
      <c r="E3472" s="510"/>
      <c r="F3472" s="510">
        <v>3455</v>
      </c>
      <c r="H3472" s="523"/>
    </row>
    <row r="3473" spans="1:8">
      <c r="A3473" s="505">
        <v>3472</v>
      </c>
      <c r="B3473" s="510"/>
      <c r="C3473" s="524"/>
      <c r="D3473" s="525"/>
      <c r="E3473" s="510"/>
      <c r="F3473" s="510">
        <v>3456</v>
      </c>
      <c r="H3473" s="523"/>
    </row>
    <row r="3474" spans="1:8">
      <c r="A3474" s="505">
        <v>3473</v>
      </c>
      <c r="B3474" s="510"/>
      <c r="C3474" s="524"/>
      <c r="D3474" s="525"/>
      <c r="E3474" s="510"/>
      <c r="F3474" s="510">
        <v>3457</v>
      </c>
      <c r="H3474" s="523"/>
    </row>
    <row r="3475" spans="1:8">
      <c r="A3475" s="505">
        <v>3474</v>
      </c>
      <c r="B3475" s="510"/>
      <c r="C3475" s="524"/>
      <c r="D3475" s="525"/>
      <c r="E3475" s="510"/>
      <c r="F3475" s="510">
        <v>3458</v>
      </c>
      <c r="H3475" s="523"/>
    </row>
    <row r="3476" spans="1:8">
      <c r="A3476" s="505">
        <v>3475</v>
      </c>
      <c r="B3476" s="510"/>
      <c r="C3476" s="524"/>
      <c r="D3476" s="525"/>
      <c r="E3476" s="510"/>
      <c r="F3476" s="510">
        <v>3459</v>
      </c>
      <c r="H3476" s="523"/>
    </row>
    <row r="3477" spans="1:8">
      <c r="A3477" s="505">
        <v>3476</v>
      </c>
      <c r="B3477" s="510"/>
      <c r="C3477" s="524"/>
      <c r="D3477" s="525"/>
      <c r="E3477" s="510"/>
      <c r="F3477" s="510">
        <v>3460</v>
      </c>
      <c r="H3477" s="523"/>
    </row>
    <row r="3478" spans="1:8">
      <c r="A3478" s="505">
        <v>3477</v>
      </c>
      <c r="B3478" s="510"/>
      <c r="C3478" s="524"/>
      <c r="D3478" s="525"/>
      <c r="E3478" s="510"/>
      <c r="F3478" s="510">
        <v>3461</v>
      </c>
      <c r="H3478" s="523"/>
    </row>
    <row r="3479" spans="1:8">
      <c r="A3479" s="505">
        <v>3478</v>
      </c>
      <c r="B3479" s="510"/>
      <c r="C3479" s="524"/>
      <c r="D3479" s="525"/>
      <c r="E3479" s="510"/>
      <c r="F3479" s="510">
        <v>3462</v>
      </c>
      <c r="H3479" s="523"/>
    </row>
    <row r="3480" spans="1:8">
      <c r="A3480" s="505">
        <v>3479</v>
      </c>
      <c r="B3480" s="510"/>
      <c r="C3480" s="524"/>
      <c r="D3480" s="525"/>
      <c r="E3480" s="510"/>
      <c r="F3480" s="510">
        <v>3463</v>
      </c>
      <c r="H3480" s="523"/>
    </row>
    <row r="3481" spans="1:8">
      <c r="A3481" s="505">
        <v>3480</v>
      </c>
      <c r="B3481" s="510"/>
      <c r="C3481" s="524"/>
      <c r="D3481" s="525"/>
      <c r="E3481" s="510"/>
      <c r="F3481" s="510">
        <v>3464</v>
      </c>
      <c r="H3481" s="523"/>
    </row>
    <row r="3482" spans="1:8">
      <c r="A3482" s="505">
        <v>3481</v>
      </c>
      <c r="B3482" s="510"/>
      <c r="C3482" s="524"/>
      <c r="D3482" s="525"/>
      <c r="E3482" s="510"/>
      <c r="F3482" s="510">
        <v>3465</v>
      </c>
      <c r="H3482" s="523"/>
    </row>
    <row r="3483" spans="1:8">
      <c r="A3483" s="505">
        <v>3482</v>
      </c>
      <c r="B3483" s="510"/>
      <c r="C3483" s="524"/>
      <c r="D3483" s="525"/>
      <c r="E3483" s="510"/>
      <c r="F3483" s="510">
        <v>3466</v>
      </c>
      <c r="H3483" s="523"/>
    </row>
    <row r="3484" spans="1:8">
      <c r="A3484" s="505">
        <v>3483</v>
      </c>
      <c r="B3484" s="510"/>
      <c r="C3484" s="524"/>
      <c r="D3484" s="525"/>
      <c r="E3484" s="510"/>
      <c r="F3484" s="510">
        <v>3467</v>
      </c>
      <c r="H3484" s="523"/>
    </row>
    <row r="3485" spans="1:8">
      <c r="A3485" s="505">
        <v>3484</v>
      </c>
      <c r="B3485" s="510"/>
      <c r="C3485" s="524"/>
      <c r="D3485" s="525"/>
      <c r="E3485" s="510"/>
      <c r="F3485" s="510">
        <v>3468</v>
      </c>
      <c r="H3485" s="523"/>
    </row>
    <row r="3486" spans="1:8">
      <c r="A3486" s="505">
        <v>3485</v>
      </c>
      <c r="B3486" s="510"/>
      <c r="C3486" s="524"/>
      <c r="D3486" s="525"/>
      <c r="E3486" s="510"/>
      <c r="F3486" s="510">
        <v>3469</v>
      </c>
      <c r="H3486" s="523"/>
    </row>
    <row r="3487" spans="1:8">
      <c r="A3487" s="505">
        <v>3486</v>
      </c>
      <c r="B3487" s="510"/>
      <c r="C3487" s="524"/>
      <c r="D3487" s="525"/>
      <c r="E3487" s="510"/>
      <c r="F3487" s="510">
        <v>3470</v>
      </c>
      <c r="H3487" s="523"/>
    </row>
    <row r="3488" spans="1:8">
      <c r="A3488" s="505">
        <v>3487</v>
      </c>
      <c r="B3488" s="510"/>
      <c r="C3488" s="524"/>
      <c r="D3488" s="525"/>
      <c r="E3488" s="510"/>
      <c r="F3488" s="510">
        <v>3471</v>
      </c>
      <c r="H3488" s="523"/>
    </row>
    <row r="3489" spans="1:8">
      <c r="A3489" s="505">
        <v>3488</v>
      </c>
      <c r="B3489" s="510"/>
      <c r="C3489" s="524"/>
      <c r="D3489" s="525"/>
      <c r="E3489" s="510"/>
      <c r="F3489" s="510">
        <v>3472</v>
      </c>
      <c r="H3489" s="523"/>
    </row>
    <row r="3490" spans="1:8">
      <c r="A3490" s="505">
        <v>3489</v>
      </c>
      <c r="B3490" s="510"/>
      <c r="C3490" s="524"/>
      <c r="D3490" s="525"/>
      <c r="E3490" s="510"/>
      <c r="F3490" s="510">
        <v>3473</v>
      </c>
      <c r="H3490" s="523"/>
    </row>
    <row r="3491" spans="1:8">
      <c r="A3491" s="505">
        <v>3490</v>
      </c>
      <c r="B3491" s="510"/>
      <c r="C3491" s="524"/>
      <c r="D3491" s="525"/>
      <c r="E3491" s="510"/>
      <c r="F3491" s="510">
        <v>3474</v>
      </c>
      <c r="H3491" s="523"/>
    </row>
    <row r="3492" spans="1:8">
      <c r="A3492" s="505">
        <v>3491</v>
      </c>
      <c r="B3492" s="510"/>
      <c r="C3492" s="524"/>
      <c r="D3492" s="525"/>
      <c r="E3492" s="510"/>
      <c r="F3492" s="510">
        <v>3475</v>
      </c>
      <c r="H3492" s="523"/>
    </row>
    <row r="3493" spans="1:8">
      <c r="A3493" s="505">
        <v>3492</v>
      </c>
      <c r="B3493" s="510"/>
      <c r="C3493" s="524"/>
      <c r="D3493" s="525"/>
      <c r="E3493" s="510"/>
      <c r="F3493" s="510">
        <v>3476</v>
      </c>
      <c r="H3493" s="523"/>
    </row>
    <row r="3494" spans="1:8">
      <c r="A3494" s="505">
        <v>3493</v>
      </c>
      <c r="B3494" s="510"/>
      <c r="C3494" s="524"/>
      <c r="D3494" s="525"/>
      <c r="E3494" s="510"/>
      <c r="F3494" s="510">
        <v>3477</v>
      </c>
      <c r="H3494" s="523"/>
    </row>
    <row r="3495" spans="1:8">
      <c r="A3495" s="505">
        <v>3494</v>
      </c>
      <c r="B3495" s="510"/>
      <c r="C3495" s="524"/>
      <c r="D3495" s="525"/>
      <c r="E3495" s="510"/>
      <c r="F3495" s="510">
        <v>3478</v>
      </c>
      <c r="H3495" s="523"/>
    </row>
    <row r="3496" spans="1:8">
      <c r="A3496" s="505">
        <v>3495</v>
      </c>
      <c r="B3496" s="510"/>
      <c r="C3496" s="524"/>
      <c r="D3496" s="525"/>
      <c r="E3496" s="510"/>
      <c r="F3496" s="510">
        <v>3479</v>
      </c>
      <c r="H3496" s="523"/>
    </row>
    <row r="3497" spans="1:8">
      <c r="A3497" s="505">
        <v>3496</v>
      </c>
      <c r="B3497" s="510"/>
      <c r="C3497" s="524"/>
      <c r="D3497" s="525"/>
      <c r="E3497" s="510"/>
      <c r="F3497" s="510">
        <v>3480</v>
      </c>
      <c r="H3497" s="523"/>
    </row>
    <row r="3498" spans="1:8">
      <c r="A3498" s="505">
        <v>3497</v>
      </c>
      <c r="B3498" s="510"/>
      <c r="C3498" s="524"/>
      <c r="D3498" s="525"/>
      <c r="E3498" s="510"/>
      <c r="F3498" s="510">
        <v>3481</v>
      </c>
      <c r="H3498" s="523"/>
    </row>
    <row r="3499" spans="1:8">
      <c r="A3499" s="505">
        <v>3498</v>
      </c>
      <c r="B3499" s="510"/>
      <c r="C3499" s="524"/>
      <c r="D3499" s="525"/>
      <c r="E3499" s="510"/>
      <c r="F3499" s="510">
        <v>3482</v>
      </c>
      <c r="H3499" s="523"/>
    </row>
    <row r="3500" spans="1:8">
      <c r="A3500" s="505">
        <v>3499</v>
      </c>
      <c r="B3500" s="510"/>
      <c r="C3500" s="524"/>
      <c r="D3500" s="525"/>
      <c r="E3500" s="510"/>
      <c r="F3500" s="510">
        <v>3483</v>
      </c>
      <c r="H3500" s="523"/>
    </row>
    <row r="3501" spans="1:8">
      <c r="A3501" s="505">
        <v>3500</v>
      </c>
      <c r="B3501" s="510"/>
      <c r="C3501" s="524"/>
      <c r="D3501" s="525"/>
      <c r="E3501" s="510"/>
      <c r="F3501" s="510">
        <v>3484</v>
      </c>
      <c r="H3501" s="523"/>
    </row>
    <row r="3502" spans="1:8">
      <c r="A3502" s="505">
        <v>3501</v>
      </c>
      <c r="B3502" s="510"/>
      <c r="C3502" s="524"/>
      <c r="D3502" s="525"/>
      <c r="E3502" s="510"/>
      <c r="F3502" s="510">
        <v>3485</v>
      </c>
      <c r="H3502" s="523"/>
    </row>
    <row r="3503" spans="1:8">
      <c r="A3503" s="505">
        <v>3502</v>
      </c>
      <c r="B3503" s="510"/>
      <c r="C3503" s="524"/>
      <c r="D3503" s="525"/>
      <c r="E3503" s="510"/>
      <c r="F3503" s="510">
        <v>3486</v>
      </c>
      <c r="H3503" s="523"/>
    </row>
    <row r="3504" spans="1:8">
      <c r="A3504" s="505">
        <v>3503</v>
      </c>
      <c r="B3504" s="510"/>
      <c r="C3504" s="524"/>
      <c r="D3504" s="525"/>
      <c r="E3504" s="510"/>
      <c r="F3504" s="510">
        <v>3487</v>
      </c>
      <c r="H3504" s="523"/>
    </row>
    <row r="3505" spans="1:8">
      <c r="A3505" s="505">
        <v>3504</v>
      </c>
      <c r="B3505" s="510"/>
      <c r="C3505" s="524"/>
      <c r="D3505" s="525"/>
      <c r="E3505" s="510"/>
      <c r="F3505" s="510">
        <v>3488</v>
      </c>
      <c r="H3505" s="523"/>
    </row>
    <row r="3506" spans="1:8">
      <c r="A3506" s="505">
        <v>3505</v>
      </c>
      <c r="B3506" s="510"/>
      <c r="C3506" s="524"/>
      <c r="D3506" s="525"/>
      <c r="E3506" s="510"/>
      <c r="F3506" s="510">
        <v>3489</v>
      </c>
      <c r="H3506" s="523"/>
    </row>
    <row r="3507" spans="1:8">
      <c r="A3507" s="505">
        <v>3506</v>
      </c>
      <c r="B3507" s="510"/>
      <c r="C3507" s="524"/>
      <c r="D3507" s="525"/>
      <c r="E3507" s="510"/>
      <c r="F3507" s="510">
        <v>3490</v>
      </c>
      <c r="H3507" s="523"/>
    </row>
    <row r="3508" spans="1:8">
      <c r="A3508" s="505">
        <v>3507</v>
      </c>
      <c r="B3508" s="510"/>
      <c r="C3508" s="524"/>
      <c r="D3508" s="525"/>
      <c r="E3508" s="510"/>
      <c r="F3508" s="510">
        <v>3491</v>
      </c>
      <c r="H3508" s="523"/>
    </row>
    <row r="3509" spans="1:8">
      <c r="A3509" s="505">
        <v>3508</v>
      </c>
      <c r="B3509" s="510"/>
      <c r="C3509" s="524"/>
      <c r="D3509" s="525"/>
      <c r="E3509" s="510"/>
      <c r="F3509" s="510">
        <v>3492</v>
      </c>
      <c r="H3509" s="523"/>
    </row>
    <row r="3510" spans="1:8">
      <c r="A3510" s="505">
        <v>3509</v>
      </c>
      <c r="B3510" s="510"/>
      <c r="C3510" s="524"/>
      <c r="D3510" s="525"/>
      <c r="E3510" s="510"/>
      <c r="F3510" s="510">
        <v>3493</v>
      </c>
      <c r="H3510" s="523"/>
    </row>
    <row r="3511" spans="1:8">
      <c r="A3511" s="505">
        <v>3510</v>
      </c>
      <c r="B3511" s="510"/>
      <c r="C3511" s="524"/>
      <c r="D3511" s="525"/>
      <c r="E3511" s="510"/>
      <c r="F3511" s="510">
        <v>3494</v>
      </c>
      <c r="H3511" s="523"/>
    </row>
    <row r="3512" spans="1:8">
      <c r="A3512" s="505">
        <v>3511</v>
      </c>
      <c r="B3512" s="510"/>
      <c r="C3512" s="524"/>
      <c r="D3512" s="525"/>
      <c r="E3512" s="510"/>
      <c r="F3512" s="510">
        <v>3495</v>
      </c>
      <c r="H3512" s="523"/>
    </row>
    <row r="3513" spans="1:8">
      <c r="A3513" s="505">
        <v>3512</v>
      </c>
      <c r="B3513" s="510"/>
      <c r="C3513" s="524"/>
      <c r="D3513" s="525"/>
      <c r="E3513" s="510"/>
      <c r="F3513" s="510">
        <v>3496</v>
      </c>
      <c r="H3513" s="523"/>
    </row>
    <row r="3514" spans="1:8">
      <c r="A3514" s="505">
        <v>3513</v>
      </c>
      <c r="B3514" s="510"/>
      <c r="C3514" s="524"/>
      <c r="D3514" s="525"/>
      <c r="E3514" s="510"/>
      <c r="F3514" s="510">
        <v>3497</v>
      </c>
      <c r="H3514" s="523"/>
    </row>
    <row r="3515" spans="1:8">
      <c r="A3515" s="505">
        <v>3514</v>
      </c>
      <c r="B3515" s="510"/>
      <c r="C3515" s="524"/>
      <c r="D3515" s="525"/>
      <c r="E3515" s="510"/>
      <c r="F3515" s="510">
        <v>3498</v>
      </c>
      <c r="H3515" s="523"/>
    </row>
    <row r="3516" spans="1:8">
      <c r="A3516" s="505">
        <v>3515</v>
      </c>
      <c r="B3516" s="510"/>
      <c r="C3516" s="524"/>
      <c r="D3516" s="525"/>
      <c r="E3516" s="510"/>
      <c r="F3516" s="510">
        <v>3499</v>
      </c>
      <c r="H3516" s="523"/>
    </row>
    <row r="3517" spans="1:8">
      <c r="A3517" s="505">
        <v>3516</v>
      </c>
      <c r="B3517" s="510"/>
      <c r="C3517" s="524"/>
      <c r="D3517" s="525"/>
      <c r="E3517" s="510"/>
      <c r="F3517" s="510">
        <v>3500</v>
      </c>
      <c r="H3517" s="523"/>
    </row>
    <row r="3518" spans="1:8">
      <c r="A3518" s="505">
        <v>3517</v>
      </c>
      <c r="B3518" s="510"/>
      <c r="C3518" s="524"/>
      <c r="D3518" s="525"/>
      <c r="E3518" s="510"/>
      <c r="F3518" s="510">
        <v>3501</v>
      </c>
      <c r="H3518" s="523"/>
    </row>
    <row r="3519" spans="1:8">
      <c r="A3519" s="505">
        <v>3518</v>
      </c>
      <c r="B3519" s="510"/>
      <c r="C3519" s="524"/>
      <c r="D3519" s="525"/>
      <c r="E3519" s="510"/>
      <c r="F3519" s="510">
        <v>3502</v>
      </c>
      <c r="H3519" s="523"/>
    </row>
    <row r="3520" spans="1:8">
      <c r="A3520" s="505">
        <v>3519</v>
      </c>
      <c r="B3520" s="510"/>
      <c r="C3520" s="524"/>
      <c r="D3520" s="525"/>
      <c r="E3520" s="510"/>
      <c r="F3520" s="510">
        <v>3503</v>
      </c>
      <c r="H3520" s="523"/>
    </row>
    <row r="3521" spans="1:8">
      <c r="A3521" s="505">
        <v>3520</v>
      </c>
      <c r="B3521" s="510"/>
      <c r="C3521" s="524"/>
      <c r="D3521" s="525"/>
      <c r="E3521" s="510"/>
      <c r="F3521" s="510">
        <v>3504</v>
      </c>
      <c r="H3521" s="523"/>
    </row>
    <row r="3522" spans="1:8">
      <c r="A3522" s="505">
        <v>3521</v>
      </c>
      <c r="B3522" s="510"/>
      <c r="C3522" s="524"/>
      <c r="D3522" s="525"/>
      <c r="E3522" s="510"/>
      <c r="F3522" s="510">
        <v>3505</v>
      </c>
      <c r="H3522" s="523"/>
    </row>
    <row r="3523" spans="1:8">
      <c r="A3523" s="505">
        <v>3522</v>
      </c>
      <c r="B3523" s="510"/>
      <c r="C3523" s="524"/>
      <c r="D3523" s="525"/>
      <c r="E3523" s="510"/>
      <c r="F3523" s="510">
        <v>3506</v>
      </c>
      <c r="H3523" s="523"/>
    </row>
    <row r="3524" spans="1:8">
      <c r="A3524" s="505">
        <v>3523</v>
      </c>
      <c r="B3524" s="510"/>
      <c r="C3524" s="524"/>
      <c r="D3524" s="525"/>
      <c r="E3524" s="510"/>
      <c r="F3524" s="510">
        <v>3507</v>
      </c>
      <c r="H3524" s="523"/>
    </row>
    <row r="3525" spans="1:8">
      <c r="A3525" s="505">
        <v>3524</v>
      </c>
      <c r="B3525" s="510"/>
      <c r="C3525" s="524"/>
      <c r="D3525" s="525"/>
      <c r="E3525" s="510"/>
      <c r="F3525" s="510">
        <v>3508</v>
      </c>
      <c r="H3525" s="523"/>
    </row>
    <row r="3526" spans="1:8">
      <c r="A3526" s="505">
        <v>3525</v>
      </c>
      <c r="B3526" s="510"/>
      <c r="C3526" s="524"/>
      <c r="D3526" s="525"/>
      <c r="E3526" s="510"/>
      <c r="F3526" s="510">
        <v>3509</v>
      </c>
      <c r="H3526" s="523"/>
    </row>
    <row r="3527" spans="1:8">
      <c r="A3527" s="505">
        <v>3526</v>
      </c>
      <c r="B3527" s="510"/>
      <c r="C3527" s="524"/>
      <c r="D3527" s="525"/>
      <c r="E3527" s="510"/>
      <c r="F3527" s="510">
        <v>3510</v>
      </c>
      <c r="H3527" s="523"/>
    </row>
    <row r="3528" spans="1:8">
      <c r="A3528" s="505">
        <v>3527</v>
      </c>
      <c r="B3528" s="510"/>
      <c r="C3528" s="524"/>
      <c r="D3528" s="525"/>
      <c r="E3528" s="510"/>
      <c r="F3528" s="510">
        <v>3511</v>
      </c>
      <c r="H3528" s="523"/>
    </row>
    <row r="3529" spans="1:8">
      <c r="A3529" s="505">
        <v>3528</v>
      </c>
      <c r="B3529" s="510"/>
      <c r="C3529" s="524"/>
      <c r="D3529" s="525"/>
      <c r="E3529" s="510"/>
      <c r="F3529" s="510">
        <v>3512</v>
      </c>
      <c r="H3529" s="523"/>
    </row>
    <row r="3530" spans="1:8">
      <c r="A3530" s="505">
        <v>3529</v>
      </c>
      <c r="B3530" s="510"/>
      <c r="C3530" s="524"/>
      <c r="D3530" s="525"/>
      <c r="E3530" s="510"/>
      <c r="F3530" s="510">
        <v>3513</v>
      </c>
      <c r="H3530" s="523"/>
    </row>
    <row r="3531" spans="1:8">
      <c r="A3531" s="505">
        <v>3530</v>
      </c>
      <c r="B3531" s="510"/>
      <c r="C3531" s="524"/>
      <c r="D3531" s="525"/>
      <c r="E3531" s="510"/>
      <c r="F3531" s="510">
        <v>3514</v>
      </c>
      <c r="H3531" s="523"/>
    </row>
    <row r="3532" spans="1:8">
      <c r="A3532" s="505">
        <v>3531</v>
      </c>
      <c r="B3532" s="510"/>
      <c r="C3532" s="524"/>
      <c r="D3532" s="525"/>
      <c r="E3532" s="510"/>
      <c r="F3532" s="510">
        <v>3515</v>
      </c>
      <c r="H3532" s="523"/>
    </row>
    <row r="3533" spans="1:8">
      <c r="A3533" s="505">
        <v>3532</v>
      </c>
      <c r="B3533" s="510"/>
      <c r="C3533" s="524"/>
      <c r="D3533" s="525"/>
      <c r="E3533" s="510"/>
      <c r="F3533" s="510">
        <v>3516</v>
      </c>
      <c r="H3533" s="523"/>
    </row>
    <row r="3534" spans="1:8">
      <c r="A3534" s="505">
        <v>3533</v>
      </c>
      <c r="B3534" s="510"/>
      <c r="C3534" s="524"/>
      <c r="D3534" s="525"/>
      <c r="E3534" s="510"/>
      <c r="F3534" s="510">
        <v>3517</v>
      </c>
      <c r="H3534" s="523"/>
    </row>
    <row r="3535" spans="1:8">
      <c r="A3535" s="505">
        <v>3534</v>
      </c>
      <c r="B3535" s="510"/>
      <c r="C3535" s="524"/>
      <c r="D3535" s="525"/>
      <c r="E3535" s="510"/>
      <c r="F3535" s="510">
        <v>3518</v>
      </c>
      <c r="H3535" s="523"/>
    </row>
    <row r="3536" spans="1:8">
      <c r="A3536" s="505">
        <v>3535</v>
      </c>
      <c r="B3536" s="510"/>
      <c r="C3536" s="524"/>
      <c r="D3536" s="525"/>
      <c r="E3536" s="510"/>
      <c r="F3536" s="510">
        <v>3519</v>
      </c>
      <c r="H3536" s="523"/>
    </row>
    <row r="3537" spans="1:8">
      <c r="A3537" s="505">
        <v>3536</v>
      </c>
      <c r="B3537" s="510"/>
      <c r="C3537" s="524"/>
      <c r="D3537" s="525"/>
      <c r="E3537" s="510"/>
      <c r="F3537" s="510">
        <v>3520</v>
      </c>
      <c r="H3537" s="523"/>
    </row>
    <row r="3538" spans="1:8">
      <c r="A3538" s="505">
        <v>3537</v>
      </c>
      <c r="B3538" s="510"/>
      <c r="C3538" s="524"/>
      <c r="D3538" s="525"/>
      <c r="E3538" s="510"/>
      <c r="F3538" s="510">
        <v>3521</v>
      </c>
      <c r="H3538" s="523"/>
    </row>
    <row r="3539" spans="1:8">
      <c r="A3539" s="505">
        <v>3538</v>
      </c>
      <c r="B3539" s="510"/>
      <c r="C3539" s="524"/>
      <c r="D3539" s="525"/>
      <c r="E3539" s="510"/>
      <c r="F3539" s="510">
        <v>3522</v>
      </c>
      <c r="H3539" s="523"/>
    </row>
    <row r="3540" spans="1:8">
      <c r="A3540" s="505">
        <v>3539</v>
      </c>
      <c r="B3540" s="510"/>
      <c r="C3540" s="524"/>
      <c r="D3540" s="525"/>
      <c r="E3540" s="510"/>
      <c r="F3540" s="510">
        <v>3523</v>
      </c>
      <c r="H3540" s="523"/>
    </row>
    <row r="3541" spans="1:8">
      <c r="A3541" s="505">
        <v>3540</v>
      </c>
      <c r="B3541" s="510"/>
      <c r="C3541" s="524"/>
      <c r="D3541" s="525"/>
      <c r="E3541" s="510"/>
      <c r="F3541" s="510">
        <v>3524</v>
      </c>
      <c r="H3541" s="523"/>
    </row>
    <row r="3542" spans="1:8">
      <c r="A3542" s="505">
        <v>3541</v>
      </c>
      <c r="B3542" s="510"/>
      <c r="C3542" s="524"/>
      <c r="D3542" s="525"/>
      <c r="E3542" s="510"/>
      <c r="F3542" s="510">
        <v>3525</v>
      </c>
      <c r="H3542" s="523"/>
    </row>
    <row r="3543" spans="1:8">
      <c r="A3543" s="505">
        <v>3542</v>
      </c>
      <c r="B3543" s="510"/>
      <c r="C3543" s="524"/>
      <c r="D3543" s="525"/>
      <c r="E3543" s="510"/>
      <c r="F3543" s="510">
        <v>3526</v>
      </c>
      <c r="H3543" s="523"/>
    </row>
    <row r="3544" spans="1:8">
      <c r="A3544" s="505">
        <v>3543</v>
      </c>
      <c r="B3544" s="510"/>
      <c r="C3544" s="524"/>
      <c r="D3544" s="525"/>
      <c r="E3544" s="510"/>
      <c r="F3544" s="510">
        <v>3527</v>
      </c>
      <c r="H3544" s="523"/>
    </row>
    <row r="3545" spans="1:8">
      <c r="A3545" s="505">
        <v>3544</v>
      </c>
      <c r="B3545" s="510"/>
      <c r="C3545" s="524"/>
      <c r="D3545" s="525"/>
      <c r="E3545" s="510"/>
      <c r="F3545" s="510">
        <v>3528</v>
      </c>
      <c r="H3545" s="523"/>
    </row>
    <row r="3546" spans="1:8">
      <c r="A3546" s="505">
        <v>3545</v>
      </c>
      <c r="B3546" s="510"/>
      <c r="C3546" s="524"/>
      <c r="D3546" s="525"/>
      <c r="E3546" s="510"/>
      <c r="F3546" s="510">
        <v>3529</v>
      </c>
      <c r="H3546" s="523"/>
    </row>
    <row r="3547" spans="1:8">
      <c r="A3547" s="505">
        <v>3546</v>
      </c>
      <c r="B3547" s="510"/>
      <c r="C3547" s="524"/>
      <c r="D3547" s="525"/>
      <c r="E3547" s="510"/>
      <c r="F3547" s="510">
        <v>3530</v>
      </c>
      <c r="H3547" s="523"/>
    </row>
    <row r="3548" spans="1:8">
      <c r="A3548" s="505">
        <v>3547</v>
      </c>
      <c r="B3548" s="510"/>
      <c r="C3548" s="524"/>
      <c r="D3548" s="525"/>
      <c r="E3548" s="510"/>
      <c r="F3548" s="510">
        <v>3531</v>
      </c>
      <c r="H3548" s="523"/>
    </row>
    <row r="3549" spans="1:8">
      <c r="A3549" s="505">
        <v>3548</v>
      </c>
      <c r="B3549" s="510"/>
      <c r="C3549" s="524"/>
      <c r="D3549" s="525"/>
      <c r="E3549" s="510"/>
      <c r="F3549" s="510">
        <v>3532</v>
      </c>
      <c r="H3549" s="523"/>
    </row>
    <row r="3550" spans="1:8">
      <c r="A3550" s="505">
        <v>3549</v>
      </c>
      <c r="B3550" s="510"/>
      <c r="C3550" s="524"/>
      <c r="D3550" s="525"/>
      <c r="E3550" s="510"/>
      <c r="F3550" s="510">
        <v>3533</v>
      </c>
      <c r="H3550" s="523"/>
    </row>
    <row r="3551" spans="1:8">
      <c r="A3551" s="505">
        <v>3550</v>
      </c>
      <c r="B3551" s="510"/>
      <c r="C3551" s="524"/>
      <c r="D3551" s="525"/>
      <c r="E3551" s="510"/>
      <c r="F3551" s="510">
        <v>3534</v>
      </c>
      <c r="H3551" s="523"/>
    </row>
    <row r="3552" spans="1:8">
      <c r="A3552" s="505">
        <v>3551</v>
      </c>
      <c r="B3552" s="510"/>
      <c r="C3552" s="524"/>
      <c r="D3552" s="525"/>
      <c r="E3552" s="510"/>
      <c r="F3552" s="510">
        <v>3535</v>
      </c>
      <c r="H3552" s="523"/>
    </row>
    <row r="3553" spans="1:8">
      <c r="A3553" s="505">
        <v>3552</v>
      </c>
      <c r="B3553" s="510"/>
      <c r="C3553" s="524"/>
      <c r="D3553" s="525"/>
      <c r="E3553" s="510"/>
      <c r="F3553" s="510">
        <v>3536</v>
      </c>
      <c r="H3553" s="523"/>
    </row>
    <row r="3554" spans="1:8">
      <c r="A3554" s="505">
        <v>3553</v>
      </c>
      <c r="B3554" s="510"/>
      <c r="C3554" s="524"/>
      <c r="D3554" s="525"/>
      <c r="E3554" s="510"/>
      <c r="F3554" s="510">
        <v>3537</v>
      </c>
      <c r="H3554" s="523"/>
    </row>
    <row r="3555" spans="1:8">
      <c r="A3555" s="505">
        <v>3554</v>
      </c>
      <c r="B3555" s="510"/>
      <c r="C3555" s="524"/>
      <c r="D3555" s="525"/>
      <c r="E3555" s="510"/>
      <c r="F3555" s="510">
        <v>3538</v>
      </c>
      <c r="H3555" s="523"/>
    </row>
    <row r="3556" spans="1:8">
      <c r="A3556" s="505">
        <v>3555</v>
      </c>
      <c r="B3556" s="510"/>
      <c r="C3556" s="524"/>
      <c r="D3556" s="525"/>
      <c r="E3556" s="510"/>
      <c r="F3556" s="510">
        <v>3539</v>
      </c>
      <c r="H3556" s="523"/>
    </row>
    <row r="3557" spans="1:8">
      <c r="A3557" s="505">
        <v>3556</v>
      </c>
      <c r="B3557" s="510"/>
      <c r="C3557" s="524"/>
      <c r="D3557" s="525"/>
      <c r="E3557" s="510"/>
      <c r="F3557" s="510">
        <v>3540</v>
      </c>
      <c r="H3557" s="523"/>
    </row>
    <row r="3558" spans="1:8">
      <c r="A3558" s="505">
        <v>3557</v>
      </c>
      <c r="B3558" s="510"/>
      <c r="C3558" s="524"/>
      <c r="D3558" s="525"/>
      <c r="E3558" s="510"/>
      <c r="F3558" s="510">
        <v>3541</v>
      </c>
      <c r="H3558" s="523"/>
    </row>
    <row r="3559" spans="1:8">
      <c r="A3559" s="505">
        <v>3558</v>
      </c>
      <c r="B3559" s="510"/>
      <c r="C3559" s="524"/>
      <c r="D3559" s="525"/>
      <c r="E3559" s="510"/>
      <c r="F3559" s="510">
        <v>3542</v>
      </c>
      <c r="H3559" s="523"/>
    </row>
    <row r="3560" spans="1:8">
      <c r="A3560" s="505">
        <v>3559</v>
      </c>
      <c r="B3560" s="510"/>
      <c r="C3560" s="524"/>
      <c r="D3560" s="525"/>
      <c r="E3560" s="510"/>
      <c r="F3560" s="510">
        <v>3543</v>
      </c>
      <c r="H3560" s="523"/>
    </row>
    <row r="3561" spans="1:8">
      <c r="A3561" s="505">
        <v>3560</v>
      </c>
      <c r="B3561" s="510"/>
      <c r="C3561" s="524"/>
      <c r="D3561" s="525"/>
      <c r="E3561" s="510"/>
      <c r="F3561" s="510">
        <v>3544</v>
      </c>
      <c r="H3561" s="523"/>
    </row>
    <row r="3562" spans="1:8">
      <c r="A3562" s="505">
        <v>3561</v>
      </c>
      <c r="B3562" s="510"/>
      <c r="C3562" s="524"/>
      <c r="D3562" s="525"/>
      <c r="E3562" s="510"/>
      <c r="F3562" s="510">
        <v>3545</v>
      </c>
      <c r="H3562" s="523"/>
    </row>
    <row r="3563" spans="1:8">
      <c r="A3563" s="505">
        <v>3562</v>
      </c>
      <c r="B3563" s="510"/>
      <c r="C3563" s="524"/>
      <c r="D3563" s="525"/>
      <c r="E3563" s="510"/>
      <c r="F3563" s="510">
        <v>3546</v>
      </c>
      <c r="H3563" s="523"/>
    </row>
    <row r="3564" spans="1:8">
      <c r="A3564" s="505">
        <v>3563</v>
      </c>
      <c r="B3564" s="510"/>
      <c r="C3564" s="524"/>
      <c r="D3564" s="525"/>
      <c r="E3564" s="510"/>
      <c r="F3564" s="510">
        <v>3547</v>
      </c>
      <c r="H3564" s="523"/>
    </row>
    <row r="3565" spans="1:8">
      <c r="A3565" s="505">
        <v>3564</v>
      </c>
      <c r="B3565" s="510"/>
      <c r="C3565" s="524"/>
      <c r="D3565" s="525"/>
      <c r="E3565" s="510"/>
      <c r="F3565" s="510">
        <v>3548</v>
      </c>
      <c r="H3565" s="523"/>
    </row>
    <row r="3566" spans="1:8">
      <c r="A3566" s="505">
        <v>3565</v>
      </c>
      <c r="B3566" s="510"/>
      <c r="C3566" s="524"/>
      <c r="D3566" s="525"/>
      <c r="E3566" s="510"/>
      <c r="F3566" s="510">
        <v>3549</v>
      </c>
      <c r="H3566" s="523"/>
    </row>
    <row r="3567" spans="1:8">
      <c r="A3567" s="505">
        <v>3566</v>
      </c>
      <c r="B3567" s="510"/>
      <c r="C3567" s="524"/>
      <c r="D3567" s="525"/>
      <c r="E3567" s="510"/>
      <c r="F3567" s="510">
        <v>3550</v>
      </c>
      <c r="H3567" s="523"/>
    </row>
    <row r="3568" spans="1:8">
      <c r="A3568" s="505">
        <v>3567</v>
      </c>
      <c r="B3568" s="510"/>
      <c r="C3568" s="524"/>
      <c r="D3568" s="525"/>
      <c r="E3568" s="510"/>
      <c r="F3568" s="510">
        <v>3551</v>
      </c>
      <c r="H3568" s="523"/>
    </row>
    <row r="3569" spans="1:8">
      <c r="A3569" s="505">
        <v>3568</v>
      </c>
      <c r="B3569" s="510"/>
      <c r="C3569" s="524"/>
      <c r="D3569" s="525"/>
      <c r="E3569" s="510"/>
      <c r="F3569" s="510">
        <v>3552</v>
      </c>
      <c r="H3569" s="523"/>
    </row>
    <row r="3570" spans="1:8">
      <c r="A3570" s="505">
        <v>3569</v>
      </c>
      <c r="B3570" s="510"/>
      <c r="C3570" s="524"/>
      <c r="D3570" s="525"/>
      <c r="E3570" s="510"/>
      <c r="F3570" s="510">
        <v>3553</v>
      </c>
      <c r="H3570" s="523"/>
    </row>
    <row r="3571" spans="1:8">
      <c r="A3571" s="505">
        <v>3570</v>
      </c>
      <c r="B3571" s="510"/>
      <c r="C3571" s="524"/>
      <c r="D3571" s="525"/>
      <c r="E3571" s="510"/>
      <c r="F3571" s="510">
        <v>3554</v>
      </c>
      <c r="H3571" s="523"/>
    </row>
    <row r="3572" spans="1:8">
      <c r="A3572" s="505">
        <v>3571</v>
      </c>
      <c r="B3572" s="510"/>
      <c r="C3572" s="524"/>
      <c r="D3572" s="525"/>
      <c r="E3572" s="510"/>
      <c r="F3572" s="510">
        <v>3555</v>
      </c>
      <c r="H3572" s="523"/>
    </row>
    <row r="3573" spans="1:8">
      <c r="A3573" s="505">
        <v>3572</v>
      </c>
      <c r="B3573" s="510"/>
      <c r="C3573" s="524"/>
      <c r="D3573" s="525"/>
      <c r="E3573" s="510"/>
      <c r="F3573" s="510">
        <v>3556</v>
      </c>
      <c r="H3573" s="523"/>
    </row>
    <row r="3574" spans="1:8">
      <c r="A3574" s="505">
        <v>3573</v>
      </c>
      <c r="B3574" s="510"/>
      <c r="C3574" s="524"/>
      <c r="D3574" s="525"/>
      <c r="E3574" s="510"/>
      <c r="F3574" s="510">
        <v>3557</v>
      </c>
      <c r="H3574" s="523"/>
    </row>
    <row r="3575" spans="1:8">
      <c r="A3575" s="505">
        <v>3574</v>
      </c>
      <c r="B3575" s="510"/>
      <c r="C3575" s="524"/>
      <c r="D3575" s="525"/>
      <c r="E3575" s="510"/>
      <c r="F3575" s="510">
        <v>3558</v>
      </c>
      <c r="H3575" s="523"/>
    </row>
    <row r="3576" spans="1:8">
      <c r="A3576" s="505">
        <v>3575</v>
      </c>
      <c r="B3576" s="510"/>
      <c r="C3576" s="524"/>
      <c r="D3576" s="525"/>
      <c r="E3576" s="510"/>
      <c r="F3576" s="510">
        <v>3559</v>
      </c>
      <c r="H3576" s="523"/>
    </row>
    <row r="3577" spans="1:8">
      <c r="A3577" s="505">
        <v>3576</v>
      </c>
      <c r="B3577" s="510"/>
      <c r="C3577" s="524"/>
      <c r="D3577" s="525"/>
      <c r="E3577" s="510"/>
      <c r="F3577" s="510">
        <v>3560</v>
      </c>
      <c r="H3577" s="523"/>
    </row>
    <row r="3578" spans="1:8">
      <c r="A3578" s="505">
        <v>3577</v>
      </c>
      <c r="B3578" s="510"/>
      <c r="C3578" s="524"/>
      <c r="D3578" s="525"/>
      <c r="E3578" s="510"/>
      <c r="F3578" s="510">
        <v>3561</v>
      </c>
      <c r="H3578" s="523"/>
    </row>
    <row r="3579" spans="1:8">
      <c r="A3579" s="505">
        <v>3578</v>
      </c>
      <c r="B3579" s="510"/>
      <c r="C3579" s="524"/>
      <c r="D3579" s="525"/>
      <c r="E3579" s="510"/>
      <c r="F3579" s="510">
        <v>3562</v>
      </c>
      <c r="H3579" s="523"/>
    </row>
    <row r="3580" spans="1:8">
      <c r="A3580" s="505">
        <v>3579</v>
      </c>
      <c r="B3580" s="510"/>
      <c r="C3580" s="524"/>
      <c r="D3580" s="525"/>
      <c r="E3580" s="510"/>
      <c r="F3580" s="510">
        <v>3563</v>
      </c>
      <c r="H3580" s="523"/>
    </row>
    <row r="3581" spans="1:8">
      <c r="A3581" s="505">
        <v>3580</v>
      </c>
      <c r="B3581" s="510"/>
      <c r="C3581" s="524"/>
      <c r="D3581" s="525"/>
      <c r="E3581" s="510"/>
      <c r="F3581" s="510">
        <v>3564</v>
      </c>
      <c r="H3581" s="523"/>
    </row>
    <row r="3582" spans="1:8">
      <c r="A3582" s="505">
        <v>3581</v>
      </c>
      <c r="B3582" s="510"/>
      <c r="C3582" s="524"/>
      <c r="D3582" s="525"/>
      <c r="E3582" s="510"/>
      <c r="F3582" s="510">
        <v>3565</v>
      </c>
      <c r="H3582" s="523"/>
    </row>
    <row r="3583" spans="1:8">
      <c r="A3583" s="505">
        <v>3582</v>
      </c>
      <c r="B3583" s="510"/>
      <c r="C3583" s="524"/>
      <c r="D3583" s="525"/>
      <c r="E3583" s="510"/>
      <c r="F3583" s="510">
        <v>3566</v>
      </c>
      <c r="H3583" s="523"/>
    </row>
    <row r="3584" spans="1:8">
      <c r="A3584" s="505">
        <v>3583</v>
      </c>
      <c r="B3584" s="510"/>
      <c r="C3584" s="524"/>
      <c r="D3584" s="525"/>
      <c r="E3584" s="510"/>
      <c r="F3584" s="510">
        <v>3567</v>
      </c>
      <c r="H3584" s="523"/>
    </row>
    <row r="3585" spans="1:8">
      <c r="A3585" s="505">
        <v>3584</v>
      </c>
      <c r="B3585" s="510"/>
      <c r="C3585" s="524"/>
      <c r="D3585" s="525"/>
      <c r="E3585" s="510"/>
      <c r="F3585" s="510">
        <v>3568</v>
      </c>
      <c r="H3585" s="523"/>
    </row>
    <row r="3586" spans="1:8">
      <c r="A3586" s="505">
        <v>3585</v>
      </c>
      <c r="B3586" s="510"/>
      <c r="C3586" s="524"/>
      <c r="D3586" s="525"/>
      <c r="E3586" s="510"/>
      <c r="F3586" s="510">
        <v>3569</v>
      </c>
      <c r="H3586" s="523"/>
    </row>
    <row r="3587" spans="1:8">
      <c r="A3587" s="505">
        <v>3586</v>
      </c>
      <c r="B3587" s="510"/>
      <c r="C3587" s="524"/>
      <c r="D3587" s="525"/>
      <c r="E3587" s="510"/>
      <c r="F3587" s="510">
        <v>3570</v>
      </c>
      <c r="H3587" s="523"/>
    </row>
    <row r="3588" spans="1:8">
      <c r="A3588" s="505">
        <v>3587</v>
      </c>
      <c r="B3588" s="510"/>
      <c r="C3588" s="524"/>
      <c r="D3588" s="525"/>
      <c r="E3588" s="510"/>
      <c r="F3588" s="510">
        <v>3571</v>
      </c>
      <c r="H3588" s="523"/>
    </row>
    <row r="3589" spans="1:8">
      <c r="A3589" s="505">
        <v>3588</v>
      </c>
      <c r="B3589" s="510"/>
      <c r="C3589" s="524"/>
      <c r="D3589" s="525"/>
      <c r="E3589" s="510"/>
      <c r="F3589" s="510">
        <v>3572</v>
      </c>
      <c r="H3589" s="523"/>
    </row>
    <row r="3590" spans="1:8">
      <c r="A3590" s="505">
        <v>3589</v>
      </c>
      <c r="B3590" s="510"/>
      <c r="C3590" s="524"/>
      <c r="D3590" s="525"/>
      <c r="E3590" s="510"/>
      <c r="F3590" s="510">
        <v>3573</v>
      </c>
      <c r="H3590" s="523"/>
    </row>
    <row r="3591" spans="1:8">
      <c r="A3591" s="505">
        <v>3590</v>
      </c>
      <c r="B3591" s="510"/>
      <c r="C3591" s="524"/>
      <c r="D3591" s="525"/>
      <c r="E3591" s="510"/>
      <c r="F3591" s="510">
        <v>3574</v>
      </c>
      <c r="H3591" s="523"/>
    </row>
    <row r="3592" spans="1:8">
      <c r="A3592" s="505">
        <v>3591</v>
      </c>
      <c r="B3592" s="510"/>
      <c r="C3592" s="524"/>
      <c r="D3592" s="525"/>
      <c r="E3592" s="510"/>
      <c r="F3592" s="510">
        <v>3575</v>
      </c>
      <c r="H3592" s="523"/>
    </row>
    <row r="3593" spans="1:8">
      <c r="A3593" s="505">
        <v>3592</v>
      </c>
      <c r="B3593" s="510"/>
      <c r="C3593" s="524"/>
      <c r="D3593" s="525"/>
      <c r="E3593" s="510"/>
      <c r="F3593" s="510">
        <v>3576</v>
      </c>
      <c r="H3593" s="523"/>
    </row>
    <row r="3594" spans="1:8">
      <c r="A3594" s="505">
        <v>3593</v>
      </c>
      <c r="B3594" s="510"/>
      <c r="C3594" s="524"/>
      <c r="D3594" s="525"/>
      <c r="E3594" s="510"/>
      <c r="F3594" s="510">
        <v>3577</v>
      </c>
      <c r="H3594" s="523"/>
    </row>
    <row r="3595" spans="1:8">
      <c r="A3595" s="505">
        <v>3594</v>
      </c>
      <c r="B3595" s="510"/>
      <c r="C3595" s="524"/>
      <c r="D3595" s="525"/>
      <c r="E3595" s="510"/>
      <c r="F3595" s="510">
        <v>3578</v>
      </c>
      <c r="H3595" s="523"/>
    </row>
    <row r="3596" spans="1:8">
      <c r="A3596" s="505">
        <v>3595</v>
      </c>
      <c r="B3596" s="510"/>
      <c r="C3596" s="524"/>
      <c r="D3596" s="525"/>
      <c r="E3596" s="510"/>
      <c r="F3596" s="510">
        <v>3579</v>
      </c>
      <c r="H3596" s="523"/>
    </row>
    <row r="3597" spans="1:8">
      <c r="A3597" s="505">
        <v>3596</v>
      </c>
      <c r="B3597" s="510"/>
      <c r="C3597" s="524"/>
      <c r="D3597" s="525"/>
      <c r="E3597" s="510"/>
      <c r="F3597" s="510">
        <v>3580</v>
      </c>
      <c r="H3597" s="523"/>
    </row>
    <row r="3598" spans="1:8">
      <c r="A3598" s="505">
        <v>3597</v>
      </c>
      <c r="B3598" s="510"/>
      <c r="C3598" s="524"/>
      <c r="D3598" s="525"/>
      <c r="E3598" s="510"/>
      <c r="F3598" s="510">
        <v>3581</v>
      </c>
      <c r="H3598" s="523"/>
    </row>
    <row r="3599" spans="1:8">
      <c r="A3599" s="505">
        <v>3598</v>
      </c>
      <c r="B3599" s="510"/>
      <c r="C3599" s="524"/>
      <c r="D3599" s="525"/>
      <c r="E3599" s="510"/>
      <c r="F3599" s="510">
        <v>3582</v>
      </c>
      <c r="H3599" s="523"/>
    </row>
    <row r="3600" spans="1:8">
      <c r="A3600" s="505">
        <v>3599</v>
      </c>
      <c r="B3600" s="510"/>
      <c r="C3600" s="524"/>
      <c r="D3600" s="525"/>
      <c r="E3600" s="510"/>
      <c r="F3600" s="510">
        <v>3583</v>
      </c>
      <c r="H3600" s="523"/>
    </row>
    <row r="3601" spans="1:8">
      <c r="A3601" s="505">
        <v>3600</v>
      </c>
      <c r="B3601" s="510"/>
      <c r="C3601" s="524"/>
      <c r="D3601" s="525"/>
      <c r="E3601" s="510"/>
      <c r="F3601" s="510">
        <v>3584</v>
      </c>
      <c r="H3601" s="523"/>
    </row>
    <row r="3602" spans="1:8">
      <c r="A3602" s="505">
        <v>3601</v>
      </c>
      <c r="B3602" s="510"/>
      <c r="C3602" s="524"/>
      <c r="D3602" s="525"/>
      <c r="E3602" s="510"/>
      <c r="F3602" s="510">
        <v>3585</v>
      </c>
      <c r="H3602" s="523"/>
    </row>
    <row r="3603" spans="1:8">
      <c r="A3603" s="505">
        <v>3602</v>
      </c>
      <c r="B3603" s="510"/>
      <c r="C3603" s="524"/>
      <c r="D3603" s="525"/>
      <c r="E3603" s="510"/>
      <c r="F3603" s="510">
        <v>3586</v>
      </c>
      <c r="H3603" s="523"/>
    </row>
    <row r="3604" spans="1:8">
      <c r="A3604" s="505">
        <v>3603</v>
      </c>
      <c r="B3604" s="510"/>
      <c r="C3604" s="524"/>
      <c r="D3604" s="525"/>
      <c r="E3604" s="510"/>
      <c r="F3604" s="510">
        <v>3587</v>
      </c>
      <c r="H3604" s="523"/>
    </row>
    <row r="3605" spans="1:8">
      <c r="A3605" s="505">
        <v>3604</v>
      </c>
      <c r="B3605" s="510"/>
      <c r="C3605" s="524"/>
      <c r="D3605" s="525"/>
      <c r="E3605" s="510"/>
      <c r="F3605" s="510">
        <v>3588</v>
      </c>
      <c r="H3605" s="523"/>
    </row>
    <row r="3606" spans="1:8">
      <c r="A3606" s="505">
        <v>3605</v>
      </c>
      <c r="B3606" s="510"/>
      <c r="C3606" s="524"/>
      <c r="D3606" s="525"/>
      <c r="E3606" s="510"/>
      <c r="F3606" s="510">
        <v>3589</v>
      </c>
      <c r="H3606" s="523"/>
    </row>
    <row r="3607" spans="1:8">
      <c r="A3607" s="505">
        <v>3606</v>
      </c>
      <c r="B3607" s="510"/>
      <c r="C3607" s="524"/>
      <c r="D3607" s="525"/>
      <c r="E3607" s="510"/>
      <c r="F3607" s="510">
        <v>3590</v>
      </c>
      <c r="H3607" s="523"/>
    </row>
    <row r="3608" spans="1:8">
      <c r="A3608" s="505">
        <v>3607</v>
      </c>
      <c r="B3608" s="510"/>
      <c r="C3608" s="524"/>
      <c r="D3608" s="525"/>
      <c r="E3608" s="510"/>
      <c r="F3608" s="510">
        <v>3591</v>
      </c>
      <c r="H3608" s="523"/>
    </row>
    <row r="3609" spans="1:8">
      <c r="A3609" s="505">
        <v>3608</v>
      </c>
      <c r="B3609" s="510"/>
      <c r="C3609" s="524"/>
      <c r="D3609" s="525"/>
      <c r="E3609" s="510"/>
      <c r="F3609" s="510">
        <v>3592</v>
      </c>
      <c r="H3609" s="523"/>
    </row>
    <row r="3610" spans="1:8">
      <c r="A3610" s="505">
        <v>3609</v>
      </c>
      <c r="B3610" s="510"/>
      <c r="C3610" s="524"/>
      <c r="D3610" s="525"/>
      <c r="E3610" s="510"/>
      <c r="F3610" s="510">
        <v>3593</v>
      </c>
      <c r="H3610" s="523"/>
    </row>
    <row r="3611" spans="1:8">
      <c r="A3611" s="505">
        <v>3610</v>
      </c>
      <c r="B3611" s="510"/>
      <c r="C3611" s="524"/>
      <c r="D3611" s="525"/>
      <c r="E3611" s="510"/>
      <c r="F3611" s="510">
        <v>3594</v>
      </c>
      <c r="H3611" s="523"/>
    </row>
    <row r="3612" spans="1:8">
      <c r="A3612" s="505">
        <v>3611</v>
      </c>
      <c r="B3612" s="510"/>
      <c r="C3612" s="524"/>
      <c r="D3612" s="525"/>
      <c r="E3612" s="510"/>
      <c r="F3612" s="510">
        <v>3595</v>
      </c>
      <c r="H3612" s="523"/>
    </row>
    <row r="3613" spans="1:8">
      <c r="A3613" s="505">
        <v>3612</v>
      </c>
      <c r="B3613" s="510"/>
      <c r="C3613" s="524"/>
      <c r="D3613" s="525"/>
      <c r="E3613" s="510"/>
      <c r="F3613" s="510">
        <v>3596</v>
      </c>
      <c r="H3613" s="523"/>
    </row>
    <row r="3614" spans="1:8">
      <c r="A3614" s="505">
        <v>3613</v>
      </c>
      <c r="B3614" s="510"/>
      <c r="C3614" s="524"/>
      <c r="D3614" s="525"/>
      <c r="E3614" s="510"/>
      <c r="F3614" s="510">
        <v>3597</v>
      </c>
      <c r="H3614" s="523"/>
    </row>
    <row r="3615" spans="1:8">
      <c r="A3615" s="505">
        <v>3614</v>
      </c>
      <c r="B3615" s="510"/>
      <c r="C3615" s="524"/>
      <c r="D3615" s="525"/>
      <c r="E3615" s="510"/>
      <c r="F3615" s="510">
        <v>3598</v>
      </c>
      <c r="H3615" s="523"/>
    </row>
    <row r="3616" spans="1:8">
      <c r="A3616" s="505">
        <v>3615</v>
      </c>
      <c r="B3616" s="510"/>
      <c r="C3616" s="524"/>
      <c r="D3616" s="525"/>
      <c r="E3616" s="510"/>
      <c r="F3616" s="510">
        <v>3599</v>
      </c>
      <c r="H3616" s="523"/>
    </row>
    <row r="3617" spans="1:8">
      <c r="A3617" s="505">
        <v>3616</v>
      </c>
      <c r="B3617" s="510"/>
      <c r="C3617" s="524"/>
      <c r="D3617" s="525"/>
      <c r="E3617" s="510"/>
      <c r="F3617" s="510">
        <v>3600</v>
      </c>
      <c r="H3617" s="523"/>
    </row>
    <row r="3618" spans="1:8">
      <c r="A3618" s="505">
        <v>3617</v>
      </c>
      <c r="B3618" s="510"/>
      <c r="C3618" s="524"/>
      <c r="D3618" s="525"/>
      <c r="E3618" s="510"/>
      <c r="F3618" s="510">
        <v>3601</v>
      </c>
      <c r="H3618" s="523"/>
    </row>
    <row r="3619" spans="1:8">
      <c r="A3619" s="505">
        <v>3618</v>
      </c>
      <c r="B3619" s="510"/>
      <c r="C3619" s="524"/>
      <c r="D3619" s="525"/>
      <c r="E3619" s="510"/>
      <c r="F3619" s="510">
        <v>3602</v>
      </c>
      <c r="H3619" s="523"/>
    </row>
    <row r="3620" spans="1:8">
      <c r="A3620" s="505">
        <v>3619</v>
      </c>
      <c r="B3620" s="510"/>
      <c r="C3620" s="524"/>
      <c r="D3620" s="525"/>
      <c r="E3620" s="510"/>
      <c r="F3620" s="510">
        <v>3603</v>
      </c>
      <c r="H3620" s="523"/>
    </row>
    <row r="3621" spans="1:8">
      <c r="A3621" s="505">
        <v>3620</v>
      </c>
      <c r="B3621" s="510"/>
      <c r="C3621" s="524"/>
      <c r="D3621" s="525"/>
      <c r="E3621" s="510"/>
      <c r="F3621" s="510">
        <v>3604</v>
      </c>
      <c r="H3621" s="523"/>
    </row>
    <row r="3622" spans="1:8">
      <c r="A3622" s="505">
        <v>3621</v>
      </c>
      <c r="B3622" s="510"/>
      <c r="C3622" s="524"/>
      <c r="D3622" s="525"/>
      <c r="E3622" s="510"/>
      <c r="F3622" s="510">
        <v>3605</v>
      </c>
      <c r="H3622" s="523"/>
    </row>
    <row r="3623" spans="1:8">
      <c r="A3623" s="505">
        <v>3622</v>
      </c>
      <c r="B3623" s="510"/>
      <c r="C3623" s="524"/>
      <c r="D3623" s="525"/>
      <c r="E3623" s="510"/>
      <c r="F3623" s="510">
        <v>3606</v>
      </c>
      <c r="H3623" s="523"/>
    </row>
    <row r="3624" spans="1:8">
      <c r="A3624" s="505">
        <v>3623</v>
      </c>
      <c r="B3624" s="510"/>
      <c r="C3624" s="524"/>
      <c r="D3624" s="525"/>
      <c r="E3624" s="510"/>
      <c r="F3624" s="510">
        <v>3607</v>
      </c>
      <c r="H3624" s="523"/>
    </row>
    <row r="3625" spans="1:8">
      <c r="A3625" s="505">
        <v>3624</v>
      </c>
      <c r="B3625" s="510"/>
      <c r="C3625" s="524"/>
      <c r="D3625" s="525"/>
      <c r="E3625" s="510"/>
      <c r="F3625" s="510">
        <v>3608</v>
      </c>
      <c r="H3625" s="523"/>
    </row>
    <row r="3626" spans="1:8">
      <c r="A3626" s="505">
        <v>3625</v>
      </c>
      <c r="B3626" s="510"/>
      <c r="C3626" s="524"/>
      <c r="D3626" s="525"/>
      <c r="E3626" s="510"/>
      <c r="F3626" s="510">
        <v>3609</v>
      </c>
      <c r="H3626" s="523"/>
    </row>
    <row r="3627" spans="1:8">
      <c r="A3627" s="505">
        <v>3626</v>
      </c>
      <c r="B3627" s="510"/>
      <c r="C3627" s="524"/>
      <c r="D3627" s="525"/>
      <c r="E3627" s="510"/>
      <c r="F3627" s="510">
        <v>3610</v>
      </c>
      <c r="H3627" s="523"/>
    </row>
    <row r="3628" spans="1:8">
      <c r="A3628" s="505">
        <v>3627</v>
      </c>
      <c r="B3628" s="510"/>
      <c r="C3628" s="524"/>
      <c r="D3628" s="525"/>
      <c r="E3628" s="510"/>
      <c r="F3628" s="510">
        <v>3611</v>
      </c>
      <c r="H3628" s="523"/>
    </row>
    <row r="3629" spans="1:8">
      <c r="A3629" s="505">
        <v>3628</v>
      </c>
      <c r="B3629" s="510"/>
      <c r="C3629" s="524"/>
      <c r="D3629" s="525"/>
      <c r="E3629" s="510"/>
      <c r="F3629" s="510">
        <v>3612</v>
      </c>
      <c r="H3629" s="523"/>
    </row>
    <row r="3630" spans="1:8">
      <c r="A3630" s="505">
        <v>3629</v>
      </c>
      <c r="B3630" s="510"/>
      <c r="C3630" s="524"/>
      <c r="D3630" s="525"/>
      <c r="E3630" s="510"/>
      <c r="F3630" s="510">
        <v>3613</v>
      </c>
      <c r="H3630" s="523"/>
    </row>
    <row r="3631" spans="1:8">
      <c r="A3631" s="505">
        <v>3630</v>
      </c>
      <c r="B3631" s="510"/>
      <c r="C3631" s="524"/>
      <c r="D3631" s="525"/>
      <c r="E3631" s="510"/>
      <c r="F3631" s="510">
        <v>3614</v>
      </c>
      <c r="H3631" s="523"/>
    </row>
    <row r="3632" spans="1:8">
      <c r="A3632" s="505">
        <v>3631</v>
      </c>
      <c r="B3632" s="510"/>
      <c r="C3632" s="524"/>
      <c r="D3632" s="525"/>
      <c r="E3632" s="510"/>
      <c r="F3632" s="510">
        <v>3615</v>
      </c>
      <c r="H3632" s="523"/>
    </row>
    <row r="3633" spans="1:8">
      <c r="A3633" s="505">
        <v>3632</v>
      </c>
      <c r="B3633" s="510"/>
      <c r="C3633" s="524"/>
      <c r="D3633" s="525"/>
      <c r="E3633" s="510"/>
      <c r="F3633" s="510">
        <v>3616</v>
      </c>
      <c r="H3633" s="523"/>
    </row>
    <row r="3634" spans="1:8">
      <c r="A3634" s="505">
        <v>3633</v>
      </c>
      <c r="B3634" s="510"/>
      <c r="C3634" s="524"/>
      <c r="D3634" s="525"/>
      <c r="E3634" s="510"/>
      <c r="F3634" s="510">
        <v>3617</v>
      </c>
      <c r="H3634" s="523"/>
    </row>
    <row r="3635" spans="1:8">
      <c r="A3635" s="505">
        <v>3634</v>
      </c>
      <c r="B3635" s="510"/>
      <c r="C3635" s="524"/>
      <c r="D3635" s="525"/>
      <c r="E3635" s="510"/>
      <c r="F3635" s="510">
        <v>3618</v>
      </c>
      <c r="H3635" s="523"/>
    </row>
    <row r="3636" spans="1:8">
      <c r="A3636" s="505">
        <v>3635</v>
      </c>
      <c r="B3636" s="510"/>
      <c r="C3636" s="524"/>
      <c r="D3636" s="525"/>
      <c r="E3636" s="510"/>
      <c r="F3636" s="510">
        <v>3619</v>
      </c>
      <c r="H3636" s="523"/>
    </row>
    <row r="3637" spans="1:8">
      <c r="A3637" s="505">
        <v>3636</v>
      </c>
      <c r="B3637" s="510"/>
      <c r="C3637" s="524"/>
      <c r="D3637" s="525"/>
      <c r="E3637" s="510"/>
      <c r="F3637" s="510">
        <v>3620</v>
      </c>
      <c r="H3637" s="523"/>
    </row>
    <row r="3638" spans="1:8">
      <c r="A3638" s="505">
        <v>3637</v>
      </c>
      <c r="B3638" s="510"/>
      <c r="C3638" s="524"/>
      <c r="D3638" s="525"/>
      <c r="E3638" s="510"/>
      <c r="F3638" s="510">
        <v>3621</v>
      </c>
      <c r="H3638" s="523"/>
    </row>
    <row r="3639" spans="1:8">
      <c r="A3639" s="505">
        <v>3638</v>
      </c>
      <c r="B3639" s="510"/>
      <c r="C3639" s="524"/>
      <c r="D3639" s="525"/>
      <c r="E3639" s="510"/>
      <c r="F3639" s="510">
        <v>3622</v>
      </c>
      <c r="H3639" s="523"/>
    </row>
    <row r="3640" spans="1:8">
      <c r="A3640" s="505">
        <v>3639</v>
      </c>
      <c r="B3640" s="510"/>
      <c r="C3640" s="524"/>
      <c r="D3640" s="525"/>
      <c r="E3640" s="510"/>
      <c r="F3640" s="510">
        <v>3623</v>
      </c>
      <c r="H3640" s="523"/>
    </row>
    <row r="3641" spans="1:8">
      <c r="A3641" s="505">
        <v>3640</v>
      </c>
      <c r="B3641" s="510"/>
      <c r="C3641" s="524"/>
      <c r="D3641" s="525"/>
      <c r="E3641" s="510"/>
      <c r="F3641" s="510">
        <v>3624</v>
      </c>
      <c r="H3641" s="523"/>
    </row>
    <row r="3642" spans="1:8">
      <c r="A3642" s="505">
        <v>3641</v>
      </c>
      <c r="B3642" s="510"/>
      <c r="C3642" s="524"/>
      <c r="D3642" s="525"/>
      <c r="E3642" s="510"/>
      <c r="F3642" s="510">
        <v>3625</v>
      </c>
      <c r="H3642" s="523"/>
    </row>
    <row r="3643" spans="1:8">
      <c r="A3643" s="505">
        <v>3642</v>
      </c>
      <c r="B3643" s="510"/>
      <c r="C3643" s="524"/>
      <c r="D3643" s="525"/>
      <c r="E3643" s="510"/>
      <c r="F3643" s="510">
        <v>3626</v>
      </c>
      <c r="H3643" s="523"/>
    </row>
    <row r="3644" spans="1:8">
      <c r="A3644" s="505">
        <v>3643</v>
      </c>
      <c r="B3644" s="510"/>
      <c r="C3644" s="524"/>
      <c r="D3644" s="525"/>
      <c r="E3644" s="510"/>
      <c r="F3644" s="510">
        <v>3627</v>
      </c>
      <c r="H3644" s="523"/>
    </row>
    <row r="3645" spans="1:8">
      <c r="A3645" s="505">
        <v>3644</v>
      </c>
      <c r="B3645" s="510"/>
      <c r="C3645" s="524"/>
      <c r="D3645" s="525"/>
      <c r="E3645" s="510"/>
      <c r="F3645" s="510">
        <v>3628</v>
      </c>
      <c r="H3645" s="523"/>
    </row>
    <row r="3646" spans="1:8">
      <c r="A3646" s="505">
        <v>3645</v>
      </c>
      <c r="B3646" s="510"/>
      <c r="C3646" s="524"/>
      <c r="D3646" s="525"/>
      <c r="E3646" s="510"/>
      <c r="F3646" s="510">
        <v>3629</v>
      </c>
      <c r="H3646" s="523"/>
    </row>
    <row r="3647" spans="1:8">
      <c r="A3647" s="505">
        <v>3646</v>
      </c>
      <c r="B3647" s="510"/>
      <c r="C3647" s="524"/>
      <c r="D3647" s="525"/>
      <c r="E3647" s="510"/>
      <c r="F3647" s="510">
        <v>3630</v>
      </c>
      <c r="H3647" s="523"/>
    </row>
    <row r="3648" spans="1:8">
      <c r="A3648" s="505">
        <v>3647</v>
      </c>
      <c r="B3648" s="510"/>
      <c r="C3648" s="524"/>
      <c r="D3648" s="525"/>
      <c r="E3648" s="510"/>
      <c r="F3648" s="510">
        <v>3631</v>
      </c>
      <c r="H3648" s="523"/>
    </row>
    <row r="3649" spans="1:8">
      <c r="A3649" s="505">
        <v>3648</v>
      </c>
      <c r="B3649" s="510"/>
      <c r="C3649" s="524"/>
      <c r="D3649" s="525"/>
      <c r="E3649" s="510"/>
      <c r="F3649" s="510">
        <v>3632</v>
      </c>
      <c r="H3649" s="523"/>
    </row>
    <row r="3650" spans="1:8">
      <c r="A3650" s="505">
        <v>3649</v>
      </c>
      <c r="B3650" s="510"/>
      <c r="C3650" s="524"/>
      <c r="D3650" s="525"/>
      <c r="E3650" s="510"/>
      <c r="F3650" s="510">
        <v>3633</v>
      </c>
      <c r="H3650" s="523"/>
    </row>
    <row r="3651" spans="1:8">
      <c r="A3651" s="505">
        <v>3650</v>
      </c>
      <c r="B3651" s="510"/>
      <c r="C3651" s="524"/>
      <c r="D3651" s="525"/>
      <c r="E3651" s="510"/>
      <c r="F3651" s="510">
        <v>3634</v>
      </c>
      <c r="H3651" s="523"/>
    </row>
    <row r="3652" spans="1:8">
      <c r="A3652" s="505">
        <v>3651</v>
      </c>
      <c r="B3652" s="510"/>
      <c r="C3652" s="524"/>
      <c r="D3652" s="525"/>
      <c r="E3652" s="510"/>
      <c r="F3652" s="510">
        <v>3635</v>
      </c>
      <c r="H3652" s="523"/>
    </row>
    <row r="3653" spans="1:8">
      <c r="A3653" s="505">
        <v>3652</v>
      </c>
      <c r="B3653" s="510"/>
      <c r="C3653" s="524"/>
      <c r="D3653" s="525"/>
      <c r="E3653" s="510"/>
      <c r="F3653" s="510">
        <v>3636</v>
      </c>
      <c r="H3653" s="523"/>
    </row>
    <row r="3654" spans="1:8">
      <c r="A3654" s="505">
        <v>3653</v>
      </c>
      <c r="B3654" s="510"/>
      <c r="C3654" s="524"/>
      <c r="D3654" s="525"/>
      <c r="E3654" s="510"/>
      <c r="F3654" s="510">
        <v>3637</v>
      </c>
      <c r="H3654" s="523"/>
    </row>
    <row r="3655" spans="1:8">
      <c r="A3655" s="505">
        <v>3654</v>
      </c>
      <c r="B3655" s="510"/>
      <c r="C3655" s="524"/>
      <c r="D3655" s="525"/>
      <c r="E3655" s="510"/>
      <c r="F3655" s="510">
        <v>3638</v>
      </c>
      <c r="H3655" s="523"/>
    </row>
    <row r="3656" spans="1:8">
      <c r="A3656" s="505">
        <v>3655</v>
      </c>
      <c r="B3656" s="510"/>
      <c r="C3656" s="524"/>
      <c r="D3656" s="525"/>
      <c r="E3656" s="510"/>
      <c r="F3656" s="510">
        <v>3639</v>
      </c>
      <c r="H3656" s="523"/>
    </row>
    <row r="3657" spans="1:8">
      <c r="A3657" s="505">
        <v>3656</v>
      </c>
      <c r="B3657" s="510"/>
      <c r="C3657" s="524"/>
      <c r="D3657" s="525"/>
      <c r="E3657" s="510"/>
      <c r="F3657" s="510">
        <v>3640</v>
      </c>
      <c r="H3657" s="523"/>
    </row>
    <row r="3658" spans="1:8">
      <c r="A3658" s="505">
        <v>3657</v>
      </c>
      <c r="B3658" s="510"/>
      <c r="C3658" s="524"/>
      <c r="D3658" s="525"/>
      <c r="E3658" s="510"/>
      <c r="F3658" s="510">
        <v>3641</v>
      </c>
      <c r="H3658" s="523"/>
    </row>
    <row r="3659" spans="1:8">
      <c r="A3659" s="505">
        <v>3658</v>
      </c>
      <c r="B3659" s="510"/>
      <c r="C3659" s="524"/>
      <c r="D3659" s="525"/>
      <c r="E3659" s="510"/>
      <c r="F3659" s="510">
        <v>3642</v>
      </c>
      <c r="H3659" s="523"/>
    </row>
    <row r="3660" spans="1:8">
      <c r="A3660" s="505">
        <v>3659</v>
      </c>
      <c r="B3660" s="510"/>
      <c r="C3660" s="524"/>
      <c r="D3660" s="525"/>
      <c r="E3660" s="510"/>
      <c r="F3660" s="510">
        <v>3643</v>
      </c>
      <c r="H3660" s="523"/>
    </row>
    <row r="3661" spans="1:8">
      <c r="A3661" s="505">
        <v>3660</v>
      </c>
      <c r="B3661" s="510"/>
      <c r="C3661" s="524"/>
      <c r="D3661" s="525"/>
      <c r="E3661" s="510"/>
      <c r="F3661" s="510">
        <v>3644</v>
      </c>
      <c r="H3661" s="523"/>
    </row>
    <row r="3662" spans="1:8">
      <c r="A3662" s="505">
        <v>3661</v>
      </c>
      <c r="B3662" s="510"/>
      <c r="C3662" s="524"/>
      <c r="D3662" s="525"/>
      <c r="E3662" s="510"/>
      <c r="F3662" s="510">
        <v>3645</v>
      </c>
      <c r="H3662" s="523"/>
    </row>
    <row r="3663" spans="1:8">
      <c r="A3663" s="505">
        <v>3662</v>
      </c>
      <c r="B3663" s="510"/>
      <c r="C3663" s="524"/>
      <c r="D3663" s="525"/>
      <c r="E3663" s="510"/>
      <c r="F3663" s="510">
        <v>3646</v>
      </c>
      <c r="H3663" s="523"/>
    </row>
    <row r="3664" spans="1:8">
      <c r="A3664" s="505">
        <v>3663</v>
      </c>
      <c r="B3664" s="510"/>
      <c r="C3664" s="524"/>
      <c r="D3664" s="525"/>
      <c r="E3664" s="510"/>
      <c r="F3664" s="510">
        <v>3647</v>
      </c>
      <c r="H3664" s="523"/>
    </row>
    <row r="3665" spans="1:8">
      <c r="A3665" s="505">
        <v>3664</v>
      </c>
      <c r="B3665" s="510"/>
      <c r="C3665" s="524"/>
      <c r="D3665" s="525"/>
      <c r="E3665" s="510"/>
      <c r="F3665" s="510">
        <v>3648</v>
      </c>
      <c r="H3665" s="523"/>
    </row>
    <row r="3666" spans="1:8">
      <c r="A3666" s="505">
        <v>3665</v>
      </c>
      <c r="B3666" s="510"/>
      <c r="C3666" s="524"/>
      <c r="D3666" s="525"/>
      <c r="E3666" s="510"/>
      <c r="F3666" s="510">
        <v>3649</v>
      </c>
      <c r="H3666" s="523"/>
    </row>
    <row r="3667" spans="1:8">
      <c r="A3667" s="505">
        <v>3666</v>
      </c>
      <c r="B3667" s="510"/>
      <c r="C3667" s="524"/>
      <c r="D3667" s="525"/>
      <c r="E3667" s="510"/>
      <c r="F3667" s="510">
        <v>3650</v>
      </c>
      <c r="H3667" s="523"/>
    </row>
    <row r="3668" spans="1:8">
      <c r="A3668" s="505">
        <v>3667</v>
      </c>
      <c r="B3668" s="510"/>
      <c r="C3668" s="524"/>
      <c r="D3668" s="525"/>
      <c r="E3668" s="510"/>
      <c r="F3668" s="510">
        <v>3651</v>
      </c>
      <c r="H3668" s="523"/>
    </row>
    <row r="3669" spans="1:8">
      <c r="A3669" s="505">
        <v>3668</v>
      </c>
      <c r="B3669" s="510"/>
      <c r="C3669" s="524"/>
      <c r="D3669" s="525"/>
      <c r="E3669" s="510"/>
      <c r="F3669" s="510">
        <v>3652</v>
      </c>
      <c r="H3669" s="523"/>
    </row>
    <row r="3670" spans="1:8">
      <c r="A3670" s="505">
        <v>3669</v>
      </c>
      <c r="B3670" s="510"/>
      <c r="C3670" s="524"/>
      <c r="D3670" s="525"/>
      <c r="E3670" s="510"/>
      <c r="F3670" s="510">
        <v>3653</v>
      </c>
      <c r="H3670" s="523"/>
    </row>
    <row r="3671" spans="1:8">
      <c r="A3671" s="505">
        <v>3670</v>
      </c>
      <c r="B3671" s="510"/>
      <c r="C3671" s="524"/>
      <c r="D3671" s="525"/>
      <c r="E3671" s="510"/>
      <c r="F3671" s="510">
        <v>3654</v>
      </c>
      <c r="H3671" s="523"/>
    </row>
    <row r="3672" spans="1:8">
      <c r="A3672" s="505">
        <v>3671</v>
      </c>
      <c r="B3672" s="510"/>
      <c r="C3672" s="524"/>
      <c r="D3672" s="525"/>
      <c r="E3672" s="510"/>
      <c r="F3672" s="510">
        <v>3655</v>
      </c>
      <c r="H3672" s="523"/>
    </row>
    <row r="3673" spans="1:8">
      <c r="A3673" s="505">
        <v>3672</v>
      </c>
      <c r="B3673" s="510"/>
      <c r="C3673" s="524"/>
      <c r="D3673" s="525"/>
      <c r="E3673" s="510"/>
      <c r="F3673" s="510">
        <v>3656</v>
      </c>
      <c r="H3673" s="523"/>
    </row>
    <row r="3674" spans="1:8">
      <c r="A3674" s="505">
        <v>3673</v>
      </c>
      <c r="B3674" s="510"/>
      <c r="C3674" s="524"/>
      <c r="D3674" s="525"/>
      <c r="E3674" s="510"/>
      <c r="F3674" s="510">
        <v>3657</v>
      </c>
      <c r="H3674" s="523"/>
    </row>
    <row r="3675" spans="1:8">
      <c r="A3675" s="505">
        <v>3674</v>
      </c>
      <c r="B3675" s="510"/>
      <c r="C3675" s="524"/>
      <c r="D3675" s="525"/>
      <c r="E3675" s="510"/>
      <c r="F3675" s="510">
        <v>3658</v>
      </c>
      <c r="H3675" s="523"/>
    </row>
    <row r="3676" spans="1:8">
      <c r="A3676" s="505">
        <v>3675</v>
      </c>
      <c r="B3676" s="510"/>
      <c r="C3676" s="524"/>
      <c r="D3676" s="525"/>
      <c r="E3676" s="510"/>
      <c r="F3676" s="510">
        <v>3659</v>
      </c>
      <c r="H3676" s="523"/>
    </row>
    <row r="3677" spans="1:8">
      <c r="A3677" s="505">
        <v>3676</v>
      </c>
      <c r="B3677" s="510"/>
      <c r="C3677" s="524"/>
      <c r="D3677" s="525"/>
      <c r="E3677" s="510"/>
      <c r="F3677" s="510">
        <v>3660</v>
      </c>
      <c r="H3677" s="523"/>
    </row>
    <row r="3678" spans="1:8">
      <c r="A3678" s="505">
        <v>3677</v>
      </c>
      <c r="B3678" s="510"/>
      <c r="C3678" s="524"/>
      <c r="D3678" s="525"/>
      <c r="E3678" s="510"/>
      <c r="F3678" s="510">
        <v>3661</v>
      </c>
      <c r="H3678" s="523"/>
    </row>
    <row r="3679" spans="1:8">
      <c r="A3679" s="505">
        <v>3678</v>
      </c>
      <c r="B3679" s="510"/>
      <c r="C3679" s="524"/>
      <c r="D3679" s="525"/>
      <c r="E3679" s="510"/>
      <c r="F3679" s="510">
        <v>3662</v>
      </c>
      <c r="H3679" s="523"/>
    </row>
    <row r="3680" spans="1:8">
      <c r="A3680" s="505">
        <v>3679</v>
      </c>
      <c r="B3680" s="510"/>
      <c r="C3680" s="524"/>
      <c r="D3680" s="525"/>
      <c r="E3680" s="510"/>
      <c r="F3680" s="510">
        <v>3663</v>
      </c>
      <c r="H3680" s="523"/>
    </row>
    <row r="3681" spans="1:8">
      <c r="A3681" s="505">
        <v>3680</v>
      </c>
      <c r="B3681" s="510"/>
      <c r="C3681" s="524"/>
      <c r="D3681" s="525"/>
      <c r="E3681" s="510"/>
      <c r="F3681" s="510">
        <v>3664</v>
      </c>
      <c r="H3681" s="523"/>
    </row>
    <row r="3682" spans="1:8">
      <c r="A3682" s="505">
        <v>3681</v>
      </c>
      <c r="B3682" s="510"/>
      <c r="C3682" s="524"/>
      <c r="D3682" s="525"/>
      <c r="E3682" s="510"/>
      <c r="F3682" s="510">
        <v>3665</v>
      </c>
      <c r="H3682" s="523"/>
    </row>
    <row r="3683" spans="1:8">
      <c r="A3683" s="505">
        <v>3682</v>
      </c>
      <c r="B3683" s="510"/>
      <c r="C3683" s="524"/>
      <c r="D3683" s="525"/>
      <c r="E3683" s="510"/>
      <c r="F3683" s="510">
        <v>3666</v>
      </c>
      <c r="H3683" s="523"/>
    </row>
    <row r="3684" spans="1:8">
      <c r="A3684" s="505">
        <v>3683</v>
      </c>
      <c r="B3684" s="510"/>
      <c r="C3684" s="524"/>
      <c r="D3684" s="525"/>
      <c r="E3684" s="510"/>
      <c r="F3684" s="510">
        <v>3667</v>
      </c>
      <c r="H3684" s="523"/>
    </row>
    <row r="3685" spans="1:8">
      <c r="A3685" s="505">
        <v>3684</v>
      </c>
      <c r="B3685" s="510"/>
      <c r="C3685" s="524"/>
      <c r="D3685" s="525"/>
      <c r="E3685" s="510"/>
      <c r="F3685" s="510">
        <v>3668</v>
      </c>
      <c r="H3685" s="523"/>
    </row>
    <row r="3686" spans="1:8">
      <c r="A3686" s="505">
        <v>3685</v>
      </c>
      <c r="B3686" s="510"/>
      <c r="C3686" s="524"/>
      <c r="D3686" s="525"/>
      <c r="E3686" s="510"/>
      <c r="F3686" s="510">
        <v>3669</v>
      </c>
      <c r="H3686" s="523"/>
    </row>
    <row r="3687" spans="1:8">
      <c r="A3687" s="505">
        <v>3686</v>
      </c>
      <c r="B3687" s="510"/>
      <c r="C3687" s="524"/>
      <c r="D3687" s="525"/>
      <c r="E3687" s="510"/>
      <c r="F3687" s="510">
        <v>3670</v>
      </c>
      <c r="H3687" s="523"/>
    </row>
    <row r="3688" spans="1:8">
      <c r="A3688" s="505">
        <v>3687</v>
      </c>
      <c r="B3688" s="510"/>
      <c r="C3688" s="524"/>
      <c r="D3688" s="525"/>
      <c r="E3688" s="510"/>
      <c r="F3688" s="510">
        <v>3671</v>
      </c>
      <c r="H3688" s="523"/>
    </row>
    <row r="3689" spans="1:8">
      <c r="A3689" s="505">
        <v>3688</v>
      </c>
      <c r="B3689" s="510"/>
      <c r="C3689" s="524"/>
      <c r="D3689" s="525"/>
      <c r="E3689" s="510"/>
      <c r="F3689" s="510">
        <v>3672</v>
      </c>
      <c r="H3689" s="523"/>
    </row>
    <row r="3690" spans="1:8">
      <c r="A3690" s="505">
        <v>3689</v>
      </c>
      <c r="B3690" s="510"/>
      <c r="C3690" s="524"/>
      <c r="D3690" s="525"/>
      <c r="E3690" s="510"/>
      <c r="F3690" s="510">
        <v>3673</v>
      </c>
      <c r="H3690" s="523"/>
    </row>
    <row r="3691" spans="1:8">
      <c r="A3691" s="505">
        <v>3690</v>
      </c>
      <c r="B3691" s="510"/>
      <c r="C3691" s="524"/>
      <c r="D3691" s="525"/>
      <c r="E3691" s="510"/>
      <c r="F3691" s="510">
        <v>3674</v>
      </c>
      <c r="H3691" s="523"/>
    </row>
    <row r="3692" spans="1:8">
      <c r="A3692" s="505">
        <v>3691</v>
      </c>
      <c r="B3692" s="510"/>
      <c r="C3692" s="524"/>
      <c r="D3692" s="525"/>
      <c r="E3692" s="510"/>
      <c r="F3692" s="510">
        <v>3675</v>
      </c>
      <c r="H3692" s="523"/>
    </row>
    <row r="3693" spans="1:8">
      <c r="A3693" s="505">
        <v>3692</v>
      </c>
      <c r="B3693" s="510"/>
      <c r="C3693" s="524"/>
      <c r="D3693" s="525"/>
      <c r="E3693" s="510"/>
      <c r="F3693" s="510">
        <v>3676</v>
      </c>
      <c r="H3693" s="523"/>
    </row>
    <row r="3694" spans="1:8">
      <c r="A3694" s="505">
        <v>3693</v>
      </c>
      <c r="B3694" s="510"/>
      <c r="C3694" s="524"/>
      <c r="D3694" s="525"/>
      <c r="E3694" s="510"/>
      <c r="F3694" s="510">
        <v>3677</v>
      </c>
      <c r="H3694" s="523"/>
    </row>
    <row r="3695" spans="1:8">
      <c r="A3695" s="505">
        <v>3694</v>
      </c>
      <c r="B3695" s="510"/>
      <c r="C3695" s="524"/>
      <c r="D3695" s="525"/>
      <c r="E3695" s="510"/>
      <c r="F3695" s="510">
        <v>3678</v>
      </c>
      <c r="H3695" s="523"/>
    </row>
    <row r="3696" spans="1:8">
      <c r="A3696" s="505">
        <v>3695</v>
      </c>
      <c r="B3696" s="510"/>
      <c r="C3696" s="524"/>
      <c r="D3696" s="525"/>
      <c r="E3696" s="510"/>
      <c r="F3696" s="510">
        <v>3679</v>
      </c>
      <c r="H3696" s="523"/>
    </row>
    <row r="3697" spans="1:8">
      <c r="A3697" s="505">
        <v>3696</v>
      </c>
      <c r="B3697" s="510"/>
      <c r="C3697" s="524"/>
      <c r="D3697" s="525"/>
      <c r="E3697" s="510"/>
      <c r="F3697" s="510">
        <v>3680</v>
      </c>
      <c r="H3697" s="523"/>
    </row>
    <row r="3698" spans="1:8">
      <c r="A3698" s="505">
        <v>3697</v>
      </c>
      <c r="B3698" s="510"/>
      <c r="C3698" s="524"/>
      <c r="D3698" s="525"/>
      <c r="E3698" s="510"/>
      <c r="F3698" s="510">
        <v>3681</v>
      </c>
      <c r="H3698" s="523"/>
    </row>
    <row r="3699" spans="1:8">
      <c r="A3699" s="505">
        <v>3698</v>
      </c>
      <c r="B3699" s="510"/>
      <c r="C3699" s="524"/>
      <c r="D3699" s="525"/>
      <c r="E3699" s="510"/>
      <c r="F3699" s="510">
        <v>3682</v>
      </c>
      <c r="H3699" s="523"/>
    </row>
    <row r="3700" spans="1:8">
      <c r="A3700" s="505">
        <v>3699</v>
      </c>
      <c r="B3700" s="510"/>
      <c r="C3700" s="524"/>
      <c r="D3700" s="525"/>
      <c r="E3700" s="510"/>
      <c r="F3700" s="510">
        <v>3683</v>
      </c>
      <c r="H3700" s="523"/>
    </row>
    <row r="3701" spans="1:8">
      <c r="A3701" s="505">
        <v>3700</v>
      </c>
      <c r="B3701" s="510"/>
      <c r="C3701" s="524"/>
      <c r="D3701" s="525"/>
      <c r="E3701" s="510"/>
      <c r="F3701" s="510">
        <v>3684</v>
      </c>
      <c r="H3701" s="523"/>
    </row>
    <row r="3702" spans="1:8">
      <c r="A3702" s="505">
        <v>3701</v>
      </c>
      <c r="B3702" s="510"/>
      <c r="C3702" s="524"/>
      <c r="D3702" s="525"/>
      <c r="E3702" s="510"/>
      <c r="F3702" s="510">
        <v>3685</v>
      </c>
      <c r="H3702" s="523"/>
    </row>
    <row r="3703" spans="1:8">
      <c r="A3703" s="505">
        <v>3702</v>
      </c>
      <c r="B3703" s="510"/>
      <c r="C3703" s="524"/>
      <c r="D3703" s="525"/>
      <c r="E3703" s="510"/>
      <c r="F3703" s="510">
        <v>3686</v>
      </c>
      <c r="H3703" s="523"/>
    </row>
    <row r="3704" spans="1:8">
      <c r="A3704" s="505">
        <v>3703</v>
      </c>
      <c r="B3704" s="510"/>
      <c r="C3704" s="524"/>
      <c r="D3704" s="525"/>
      <c r="E3704" s="510"/>
      <c r="F3704" s="510">
        <v>3687</v>
      </c>
      <c r="H3704" s="523"/>
    </row>
    <row r="3705" spans="1:8">
      <c r="A3705" s="505">
        <v>3704</v>
      </c>
      <c r="B3705" s="510"/>
      <c r="C3705" s="524"/>
      <c r="D3705" s="525"/>
      <c r="E3705" s="510"/>
      <c r="F3705" s="510">
        <v>3688</v>
      </c>
      <c r="H3705" s="523"/>
    </row>
    <row r="3706" spans="1:8">
      <c r="A3706" s="505">
        <v>3705</v>
      </c>
      <c r="B3706" s="510"/>
      <c r="C3706" s="524"/>
      <c r="D3706" s="525"/>
      <c r="E3706" s="510"/>
      <c r="F3706" s="510">
        <v>3689</v>
      </c>
      <c r="H3706" s="523"/>
    </row>
    <row r="3707" spans="1:8">
      <c r="A3707" s="505">
        <v>3706</v>
      </c>
      <c r="B3707" s="510"/>
      <c r="C3707" s="524"/>
      <c r="D3707" s="525"/>
      <c r="E3707" s="510"/>
      <c r="F3707" s="510">
        <v>3690</v>
      </c>
      <c r="H3707" s="523"/>
    </row>
    <row r="3708" spans="1:8">
      <c r="A3708" s="505">
        <v>3707</v>
      </c>
      <c r="B3708" s="510"/>
      <c r="C3708" s="524"/>
      <c r="D3708" s="525"/>
      <c r="E3708" s="510"/>
      <c r="F3708" s="510">
        <v>3691</v>
      </c>
      <c r="H3708" s="523"/>
    </row>
    <row r="3709" spans="1:8">
      <c r="A3709" s="505">
        <v>3708</v>
      </c>
      <c r="B3709" s="510"/>
      <c r="C3709" s="524"/>
      <c r="D3709" s="525"/>
      <c r="E3709" s="510"/>
      <c r="F3709" s="510">
        <v>3692</v>
      </c>
      <c r="H3709" s="523"/>
    </row>
    <row r="3710" spans="1:8">
      <c r="A3710" s="505">
        <v>3709</v>
      </c>
      <c r="B3710" s="510"/>
      <c r="C3710" s="524"/>
      <c r="D3710" s="525"/>
      <c r="E3710" s="510"/>
      <c r="F3710" s="510">
        <v>3693</v>
      </c>
      <c r="H3710" s="523"/>
    </row>
    <row r="3711" spans="1:8">
      <c r="A3711" s="505">
        <v>3710</v>
      </c>
      <c r="B3711" s="510"/>
      <c r="C3711" s="524"/>
      <c r="D3711" s="525"/>
      <c r="E3711" s="510"/>
      <c r="F3711" s="510">
        <v>3694</v>
      </c>
      <c r="H3711" s="523"/>
    </row>
    <row r="3712" spans="1:8">
      <c r="A3712" s="505">
        <v>3711</v>
      </c>
      <c r="B3712" s="510"/>
      <c r="C3712" s="524"/>
      <c r="D3712" s="525"/>
      <c r="E3712" s="510"/>
      <c r="F3712" s="510">
        <v>3695</v>
      </c>
      <c r="H3712" s="523"/>
    </row>
    <row r="3713" spans="1:8">
      <c r="A3713" s="505">
        <v>3712</v>
      </c>
      <c r="B3713" s="510"/>
      <c r="C3713" s="524"/>
      <c r="D3713" s="525"/>
      <c r="E3713" s="510"/>
      <c r="F3713" s="510">
        <v>3696</v>
      </c>
      <c r="H3713" s="523"/>
    </row>
    <row r="3714" spans="1:8">
      <c r="A3714" s="505">
        <v>3713</v>
      </c>
      <c r="B3714" s="510"/>
      <c r="C3714" s="524"/>
      <c r="D3714" s="525"/>
      <c r="E3714" s="510"/>
      <c r="F3714" s="510">
        <v>3697</v>
      </c>
      <c r="H3714" s="523"/>
    </row>
    <row r="3715" spans="1:8">
      <c r="A3715" s="505">
        <v>3714</v>
      </c>
      <c r="B3715" s="510"/>
      <c r="C3715" s="524"/>
      <c r="D3715" s="525"/>
      <c r="E3715" s="510"/>
      <c r="F3715" s="510">
        <v>3698</v>
      </c>
      <c r="H3715" s="523"/>
    </row>
    <row r="3716" spans="1:8">
      <c r="A3716" s="505">
        <v>3715</v>
      </c>
      <c r="B3716" s="510"/>
      <c r="C3716" s="524"/>
      <c r="D3716" s="525"/>
      <c r="E3716" s="510"/>
      <c r="F3716" s="510">
        <v>3699</v>
      </c>
      <c r="H3716" s="523"/>
    </row>
    <row r="3717" spans="1:8">
      <c r="A3717" s="505">
        <v>3716</v>
      </c>
      <c r="B3717" s="510"/>
      <c r="C3717" s="524"/>
      <c r="D3717" s="525"/>
      <c r="E3717" s="510"/>
      <c r="F3717" s="510">
        <v>3700</v>
      </c>
      <c r="H3717" s="523"/>
    </row>
    <row r="3718" spans="1:8">
      <c r="A3718" s="505">
        <v>3717</v>
      </c>
      <c r="B3718" s="510"/>
      <c r="C3718" s="524"/>
      <c r="D3718" s="525"/>
      <c r="E3718" s="510"/>
      <c r="F3718" s="510">
        <v>3701</v>
      </c>
      <c r="H3718" s="523"/>
    </row>
    <row r="3719" spans="1:8">
      <c r="A3719" s="505">
        <v>3718</v>
      </c>
      <c r="B3719" s="510"/>
      <c r="C3719" s="524"/>
      <c r="D3719" s="525"/>
      <c r="E3719" s="510"/>
      <c r="F3719" s="510">
        <v>3702</v>
      </c>
      <c r="H3719" s="523"/>
    </row>
    <row r="3720" spans="1:8">
      <c r="A3720" s="505">
        <v>3719</v>
      </c>
      <c r="B3720" s="510"/>
      <c r="C3720" s="524"/>
      <c r="D3720" s="525"/>
      <c r="E3720" s="510"/>
      <c r="F3720" s="510">
        <v>3703</v>
      </c>
      <c r="H3720" s="523"/>
    </row>
    <row r="3721" spans="1:8">
      <c r="A3721" s="505">
        <v>3720</v>
      </c>
      <c r="B3721" s="510"/>
      <c r="C3721" s="524"/>
      <c r="D3721" s="525"/>
      <c r="E3721" s="510"/>
      <c r="F3721" s="510">
        <v>3704</v>
      </c>
      <c r="H3721" s="523"/>
    </row>
    <row r="3722" spans="1:8">
      <c r="A3722" s="505">
        <v>3721</v>
      </c>
      <c r="B3722" s="510"/>
      <c r="C3722" s="524"/>
      <c r="D3722" s="525"/>
      <c r="E3722" s="510"/>
      <c r="F3722" s="510">
        <v>3705</v>
      </c>
      <c r="H3722" s="523"/>
    </row>
    <row r="3723" spans="1:8">
      <c r="A3723" s="505">
        <v>3722</v>
      </c>
      <c r="B3723" s="510"/>
      <c r="C3723" s="524"/>
      <c r="D3723" s="525"/>
      <c r="E3723" s="510"/>
      <c r="F3723" s="510">
        <v>3706</v>
      </c>
      <c r="H3723" s="523"/>
    </row>
    <row r="3724" spans="1:8">
      <c r="A3724" s="505">
        <v>3723</v>
      </c>
      <c r="B3724" s="510"/>
      <c r="C3724" s="524"/>
      <c r="D3724" s="525"/>
      <c r="E3724" s="510"/>
      <c r="F3724" s="510">
        <v>3707</v>
      </c>
      <c r="H3724" s="523"/>
    </row>
    <row r="3725" spans="1:8">
      <c r="A3725" s="505">
        <v>3724</v>
      </c>
      <c r="B3725" s="510"/>
      <c r="C3725" s="524"/>
      <c r="D3725" s="525"/>
      <c r="E3725" s="510"/>
      <c r="F3725" s="510">
        <v>3708</v>
      </c>
      <c r="H3725" s="523"/>
    </row>
    <row r="3726" spans="1:8">
      <c r="A3726" s="505">
        <v>3725</v>
      </c>
      <c r="B3726" s="510"/>
      <c r="C3726" s="524"/>
      <c r="D3726" s="525"/>
      <c r="E3726" s="510"/>
      <c r="F3726" s="510">
        <v>3709</v>
      </c>
      <c r="H3726" s="523"/>
    </row>
    <row r="3727" spans="1:8">
      <c r="A3727" s="505">
        <v>3726</v>
      </c>
      <c r="B3727" s="510"/>
      <c r="C3727" s="524"/>
      <c r="D3727" s="525"/>
      <c r="E3727" s="510"/>
      <c r="F3727" s="510">
        <v>3710</v>
      </c>
      <c r="H3727" s="523"/>
    </row>
    <row r="3728" spans="1:8">
      <c r="A3728" s="505">
        <v>3727</v>
      </c>
      <c r="B3728" s="510"/>
      <c r="C3728" s="524"/>
      <c r="D3728" s="525"/>
      <c r="E3728" s="510"/>
      <c r="F3728" s="510">
        <v>3711</v>
      </c>
      <c r="H3728" s="523"/>
    </row>
    <row r="3729" spans="1:8">
      <c r="A3729" s="505">
        <v>3728</v>
      </c>
      <c r="B3729" s="510"/>
      <c r="C3729" s="524"/>
      <c r="D3729" s="525"/>
      <c r="E3729" s="510"/>
      <c r="F3729" s="510">
        <v>3712</v>
      </c>
      <c r="H3729" s="523"/>
    </row>
    <row r="3730" spans="1:8">
      <c r="A3730" s="505">
        <v>3729</v>
      </c>
      <c r="B3730" s="510"/>
      <c r="C3730" s="524"/>
      <c r="D3730" s="525"/>
      <c r="E3730" s="510"/>
      <c r="F3730" s="510">
        <v>3713</v>
      </c>
      <c r="H3730" s="523"/>
    </row>
    <row r="3731" spans="1:8">
      <c r="A3731" s="505">
        <v>3730</v>
      </c>
      <c r="B3731" s="510"/>
      <c r="C3731" s="524"/>
      <c r="D3731" s="525"/>
      <c r="E3731" s="510"/>
      <c r="F3731" s="510">
        <v>3714</v>
      </c>
      <c r="H3731" s="523"/>
    </row>
    <row r="3732" spans="1:8">
      <c r="A3732" s="505">
        <v>3731</v>
      </c>
      <c r="B3732" s="510"/>
      <c r="C3732" s="524"/>
      <c r="D3732" s="525"/>
      <c r="E3732" s="510"/>
      <c r="F3732" s="510">
        <v>3715</v>
      </c>
      <c r="H3732" s="523"/>
    </row>
    <row r="3733" spans="1:8">
      <c r="A3733" s="505">
        <v>3732</v>
      </c>
      <c r="B3733" s="510"/>
      <c r="C3733" s="524"/>
      <c r="D3733" s="525"/>
      <c r="E3733" s="510"/>
      <c r="F3733" s="510">
        <v>3716</v>
      </c>
      <c r="H3733" s="523"/>
    </row>
    <row r="3734" spans="1:8">
      <c r="A3734" s="505">
        <v>3733</v>
      </c>
      <c r="B3734" s="510"/>
      <c r="C3734" s="524"/>
      <c r="D3734" s="525"/>
      <c r="E3734" s="510"/>
      <c r="F3734" s="510">
        <v>3717</v>
      </c>
      <c r="H3734" s="523"/>
    </row>
    <row r="3735" spans="1:8">
      <c r="A3735" s="505">
        <v>3734</v>
      </c>
      <c r="B3735" s="510"/>
      <c r="C3735" s="524"/>
      <c r="D3735" s="525"/>
      <c r="E3735" s="510"/>
      <c r="F3735" s="510">
        <v>3718</v>
      </c>
      <c r="H3735" s="523"/>
    </row>
    <row r="3736" spans="1:8">
      <c r="A3736" s="505">
        <v>3735</v>
      </c>
      <c r="B3736" s="510"/>
      <c r="C3736" s="524"/>
      <c r="D3736" s="525"/>
      <c r="E3736" s="510"/>
      <c r="F3736" s="510">
        <v>3719</v>
      </c>
      <c r="H3736" s="523"/>
    </row>
    <row r="3737" spans="1:8">
      <c r="A3737" s="505">
        <v>3736</v>
      </c>
      <c r="B3737" s="510"/>
      <c r="C3737" s="524"/>
      <c r="D3737" s="525"/>
      <c r="E3737" s="510"/>
      <c r="F3737" s="510">
        <v>3720</v>
      </c>
      <c r="H3737" s="523"/>
    </row>
    <row r="3738" spans="1:8">
      <c r="A3738" s="505">
        <v>3737</v>
      </c>
      <c r="B3738" s="510"/>
      <c r="C3738" s="524"/>
      <c r="D3738" s="525"/>
      <c r="E3738" s="510"/>
      <c r="F3738" s="510">
        <v>3721</v>
      </c>
      <c r="H3738" s="523"/>
    </row>
    <row r="3739" spans="1:8">
      <c r="A3739" s="505">
        <v>3738</v>
      </c>
      <c r="B3739" s="510"/>
      <c r="C3739" s="524"/>
      <c r="D3739" s="525"/>
      <c r="E3739" s="510"/>
      <c r="F3739" s="510">
        <v>3722</v>
      </c>
      <c r="H3739" s="523"/>
    </row>
    <row r="3740" spans="1:8">
      <c r="A3740" s="505">
        <v>3739</v>
      </c>
      <c r="B3740" s="510"/>
      <c r="C3740" s="524"/>
      <c r="D3740" s="525"/>
      <c r="E3740" s="510"/>
      <c r="F3740" s="510">
        <v>3723</v>
      </c>
      <c r="H3740" s="523"/>
    </row>
    <row r="3741" spans="1:8">
      <c r="A3741" s="505">
        <v>3740</v>
      </c>
      <c r="B3741" s="510"/>
      <c r="C3741" s="524"/>
      <c r="D3741" s="525"/>
      <c r="E3741" s="510"/>
      <c r="F3741" s="510">
        <v>3724</v>
      </c>
      <c r="H3741" s="523"/>
    </row>
    <row r="3742" spans="1:8">
      <c r="A3742" s="505">
        <v>3741</v>
      </c>
      <c r="B3742" s="510"/>
      <c r="C3742" s="524"/>
      <c r="D3742" s="525"/>
      <c r="E3742" s="510"/>
      <c r="F3742" s="510">
        <v>3725</v>
      </c>
      <c r="H3742" s="523"/>
    </row>
    <row r="3743" spans="1:8">
      <c r="A3743" s="505">
        <v>3742</v>
      </c>
      <c r="B3743" s="510"/>
      <c r="C3743" s="524"/>
      <c r="D3743" s="525"/>
      <c r="E3743" s="510"/>
      <c r="F3743" s="510">
        <v>3726</v>
      </c>
      <c r="H3743" s="523"/>
    </row>
    <row r="3744" spans="1:8">
      <c r="A3744" s="505">
        <v>3743</v>
      </c>
      <c r="B3744" s="510"/>
      <c r="C3744" s="524"/>
      <c r="D3744" s="525"/>
      <c r="E3744" s="510"/>
      <c r="F3744" s="510">
        <v>3727</v>
      </c>
      <c r="H3744" s="523"/>
    </row>
    <row r="3745" spans="1:8">
      <c r="A3745" s="505">
        <v>3744</v>
      </c>
      <c r="B3745" s="510"/>
      <c r="C3745" s="524"/>
      <c r="D3745" s="525"/>
      <c r="E3745" s="510"/>
      <c r="F3745" s="510">
        <v>3728</v>
      </c>
      <c r="H3745" s="523"/>
    </row>
    <row r="3746" spans="1:8">
      <c r="A3746" s="505">
        <v>3745</v>
      </c>
      <c r="B3746" s="510"/>
      <c r="C3746" s="524"/>
      <c r="D3746" s="525"/>
      <c r="E3746" s="510"/>
      <c r="F3746" s="510">
        <v>3729</v>
      </c>
      <c r="H3746" s="523"/>
    </row>
    <row r="3747" spans="1:8">
      <c r="A3747" s="505">
        <v>3746</v>
      </c>
      <c r="B3747" s="510"/>
      <c r="C3747" s="524"/>
      <c r="D3747" s="525"/>
      <c r="E3747" s="510"/>
      <c r="F3747" s="510">
        <v>3730</v>
      </c>
      <c r="H3747" s="523"/>
    </row>
    <row r="3748" spans="1:8">
      <c r="A3748" s="505">
        <v>3747</v>
      </c>
      <c r="B3748" s="510"/>
      <c r="C3748" s="524"/>
      <c r="D3748" s="525"/>
      <c r="E3748" s="510"/>
      <c r="F3748" s="510">
        <v>3731</v>
      </c>
      <c r="H3748" s="523"/>
    </row>
    <row r="3749" spans="1:8">
      <c r="A3749" s="505">
        <v>3748</v>
      </c>
      <c r="B3749" s="510"/>
      <c r="C3749" s="524"/>
      <c r="D3749" s="525"/>
      <c r="E3749" s="510"/>
      <c r="F3749" s="510">
        <v>3732</v>
      </c>
      <c r="H3749" s="523"/>
    </row>
    <row r="3750" spans="1:8">
      <c r="A3750" s="505">
        <v>3749</v>
      </c>
      <c r="B3750" s="510"/>
      <c r="C3750" s="524"/>
      <c r="D3750" s="525"/>
      <c r="E3750" s="510"/>
      <c r="F3750" s="510">
        <v>3733</v>
      </c>
      <c r="H3750" s="523"/>
    </row>
    <row r="3751" spans="1:8">
      <c r="A3751" s="505">
        <v>3750</v>
      </c>
      <c r="B3751" s="510"/>
      <c r="C3751" s="524"/>
      <c r="D3751" s="525"/>
      <c r="E3751" s="510"/>
      <c r="F3751" s="510">
        <v>3734</v>
      </c>
      <c r="H3751" s="523"/>
    </row>
    <row r="3752" spans="1:8">
      <c r="A3752" s="505">
        <v>3751</v>
      </c>
      <c r="B3752" s="510"/>
      <c r="C3752" s="524"/>
      <c r="D3752" s="525"/>
      <c r="E3752" s="510"/>
      <c r="F3752" s="510">
        <v>3735</v>
      </c>
      <c r="H3752" s="523"/>
    </row>
    <row r="3753" spans="1:8">
      <c r="A3753" s="505">
        <v>3752</v>
      </c>
      <c r="B3753" s="510"/>
      <c r="C3753" s="524"/>
      <c r="D3753" s="525"/>
      <c r="E3753" s="510"/>
      <c r="F3753" s="510">
        <v>3736</v>
      </c>
      <c r="H3753" s="523"/>
    </row>
    <row r="3754" spans="1:8">
      <c r="A3754" s="505">
        <v>3753</v>
      </c>
      <c r="B3754" s="510"/>
      <c r="C3754" s="524"/>
      <c r="D3754" s="525"/>
      <c r="E3754" s="510"/>
      <c r="F3754" s="510">
        <v>3737</v>
      </c>
      <c r="H3754" s="523"/>
    </row>
    <row r="3755" spans="1:8">
      <c r="A3755" s="505">
        <v>3754</v>
      </c>
      <c r="B3755" s="510"/>
      <c r="C3755" s="524"/>
      <c r="D3755" s="525"/>
      <c r="E3755" s="510"/>
      <c r="F3755" s="510">
        <v>3738</v>
      </c>
      <c r="H3755" s="523"/>
    </row>
    <row r="3756" spans="1:8">
      <c r="A3756" s="505">
        <v>3755</v>
      </c>
      <c r="B3756" s="510"/>
      <c r="C3756" s="524"/>
      <c r="D3756" s="525"/>
      <c r="E3756" s="510"/>
      <c r="F3756" s="510">
        <v>3739</v>
      </c>
      <c r="H3756" s="523"/>
    </row>
    <row r="3757" spans="1:8">
      <c r="A3757" s="505">
        <v>3756</v>
      </c>
      <c r="B3757" s="510"/>
      <c r="C3757" s="524"/>
      <c r="D3757" s="525"/>
      <c r="E3757" s="510"/>
      <c r="F3757" s="510">
        <v>3740</v>
      </c>
      <c r="H3757" s="523"/>
    </row>
    <row r="3758" spans="1:8">
      <c r="A3758" s="505">
        <v>3757</v>
      </c>
      <c r="B3758" s="510"/>
      <c r="C3758" s="524"/>
      <c r="D3758" s="525"/>
      <c r="E3758" s="510"/>
      <c r="F3758" s="510">
        <v>3741</v>
      </c>
      <c r="H3758" s="523"/>
    </row>
    <row r="3759" spans="1:8">
      <c r="A3759" s="505">
        <v>3758</v>
      </c>
      <c r="B3759" s="510"/>
      <c r="C3759" s="524"/>
      <c r="D3759" s="525"/>
      <c r="E3759" s="510"/>
      <c r="F3759" s="510">
        <v>3742</v>
      </c>
      <c r="H3759" s="523"/>
    </row>
    <row r="3760" spans="1:8">
      <c r="A3760" s="505">
        <v>3759</v>
      </c>
      <c r="B3760" s="510"/>
      <c r="C3760" s="524"/>
      <c r="D3760" s="525"/>
      <c r="E3760" s="510"/>
      <c r="F3760" s="510">
        <v>3743</v>
      </c>
      <c r="H3760" s="523"/>
    </row>
    <row r="3761" spans="1:8">
      <c r="A3761" s="505">
        <v>3760</v>
      </c>
      <c r="B3761" s="510"/>
      <c r="C3761" s="524"/>
      <c r="D3761" s="525"/>
      <c r="E3761" s="510"/>
      <c r="F3761" s="510">
        <v>3744</v>
      </c>
      <c r="H3761" s="523"/>
    </row>
    <row r="3762" spans="1:8">
      <c r="A3762" s="505">
        <v>3761</v>
      </c>
      <c r="B3762" s="510"/>
      <c r="C3762" s="524"/>
      <c r="D3762" s="525"/>
      <c r="E3762" s="510"/>
      <c r="F3762" s="510">
        <v>3745</v>
      </c>
      <c r="H3762" s="523"/>
    </row>
    <row r="3763" spans="1:8">
      <c r="A3763" s="505">
        <v>3762</v>
      </c>
      <c r="B3763" s="510"/>
      <c r="C3763" s="524"/>
      <c r="D3763" s="525"/>
      <c r="E3763" s="510"/>
      <c r="F3763" s="510">
        <v>3746</v>
      </c>
      <c r="H3763" s="523"/>
    </row>
    <row r="3764" spans="1:8">
      <c r="A3764" s="505">
        <v>3763</v>
      </c>
      <c r="B3764" s="510"/>
      <c r="C3764" s="524"/>
      <c r="D3764" s="525"/>
      <c r="E3764" s="510"/>
      <c r="F3764" s="510">
        <v>3747</v>
      </c>
      <c r="H3764" s="523"/>
    </row>
    <row r="3765" spans="1:8">
      <c r="A3765" s="505">
        <v>3764</v>
      </c>
      <c r="B3765" s="510"/>
      <c r="C3765" s="524"/>
      <c r="D3765" s="525"/>
      <c r="E3765" s="510"/>
      <c r="F3765" s="510">
        <v>3748</v>
      </c>
      <c r="H3765" s="523"/>
    </row>
    <row r="3766" spans="1:8">
      <c r="A3766" s="505">
        <v>3765</v>
      </c>
      <c r="B3766" s="510"/>
      <c r="C3766" s="524"/>
      <c r="D3766" s="525"/>
      <c r="E3766" s="510"/>
      <c r="F3766" s="510">
        <v>3749</v>
      </c>
      <c r="H3766" s="523"/>
    </row>
    <row r="3767" spans="1:8">
      <c r="A3767" s="505">
        <v>3766</v>
      </c>
      <c r="B3767" s="510"/>
      <c r="C3767" s="524"/>
      <c r="D3767" s="525"/>
      <c r="E3767" s="510"/>
      <c r="F3767" s="510">
        <v>3750</v>
      </c>
      <c r="H3767" s="523"/>
    </row>
    <row r="3768" spans="1:8">
      <c r="A3768" s="505">
        <v>3767</v>
      </c>
      <c r="B3768" s="510"/>
      <c r="C3768" s="524"/>
      <c r="D3768" s="525"/>
      <c r="E3768" s="510"/>
      <c r="F3768" s="510">
        <v>3751</v>
      </c>
      <c r="H3768" s="523"/>
    </row>
    <row r="3769" spans="1:8">
      <c r="A3769" s="505">
        <v>3768</v>
      </c>
      <c r="B3769" s="510"/>
      <c r="C3769" s="524"/>
      <c r="D3769" s="525"/>
      <c r="E3769" s="510"/>
      <c r="F3769" s="510">
        <v>3752</v>
      </c>
      <c r="H3769" s="523"/>
    </row>
    <row r="3770" spans="1:8">
      <c r="A3770" s="505">
        <v>3769</v>
      </c>
      <c r="B3770" s="510"/>
      <c r="C3770" s="524"/>
      <c r="D3770" s="525"/>
      <c r="E3770" s="510"/>
      <c r="F3770" s="510">
        <v>3753</v>
      </c>
      <c r="H3770" s="523"/>
    </row>
    <row r="3771" spans="1:8">
      <c r="A3771" s="505">
        <v>3770</v>
      </c>
      <c r="B3771" s="510"/>
      <c r="C3771" s="524"/>
      <c r="D3771" s="525"/>
      <c r="E3771" s="510"/>
      <c r="F3771" s="510">
        <v>3754</v>
      </c>
      <c r="H3771" s="523"/>
    </row>
    <row r="3772" spans="1:8">
      <c r="A3772" s="505">
        <v>3771</v>
      </c>
      <c r="B3772" s="510"/>
      <c r="C3772" s="524"/>
      <c r="D3772" s="525"/>
      <c r="E3772" s="510"/>
      <c r="F3772" s="510">
        <v>3755</v>
      </c>
      <c r="H3772" s="523"/>
    </row>
    <row r="3773" spans="1:8">
      <c r="A3773" s="505">
        <v>3772</v>
      </c>
      <c r="B3773" s="510"/>
      <c r="C3773" s="524"/>
      <c r="D3773" s="525"/>
      <c r="E3773" s="510"/>
      <c r="F3773" s="510">
        <v>3756</v>
      </c>
      <c r="H3773" s="523"/>
    </row>
    <row r="3774" spans="1:8">
      <c r="A3774" s="505">
        <v>3773</v>
      </c>
      <c r="B3774" s="510"/>
      <c r="C3774" s="524"/>
      <c r="D3774" s="525"/>
      <c r="E3774" s="510"/>
      <c r="F3774" s="510">
        <v>3757</v>
      </c>
      <c r="H3774" s="523"/>
    </row>
    <row r="3775" spans="1:8">
      <c r="A3775" s="505">
        <v>3774</v>
      </c>
      <c r="B3775" s="510"/>
      <c r="C3775" s="524"/>
      <c r="D3775" s="525"/>
      <c r="E3775" s="510"/>
      <c r="F3775" s="510">
        <v>3758</v>
      </c>
      <c r="H3775" s="523"/>
    </row>
    <row r="3776" spans="1:8">
      <c r="A3776" s="505">
        <v>3775</v>
      </c>
      <c r="B3776" s="510"/>
      <c r="C3776" s="524"/>
      <c r="D3776" s="525"/>
      <c r="E3776" s="510"/>
      <c r="F3776" s="510">
        <v>3759</v>
      </c>
      <c r="H3776" s="523"/>
    </row>
    <row r="3777" spans="1:8">
      <c r="A3777" s="505">
        <v>3776</v>
      </c>
      <c r="B3777" s="510"/>
      <c r="C3777" s="524"/>
      <c r="D3777" s="525"/>
      <c r="E3777" s="510"/>
      <c r="F3777" s="510">
        <v>3760</v>
      </c>
      <c r="H3777" s="523"/>
    </row>
    <row r="3778" spans="1:8">
      <c r="A3778" s="505">
        <v>3777</v>
      </c>
      <c r="B3778" s="510"/>
      <c r="C3778" s="524"/>
      <c r="D3778" s="525"/>
      <c r="E3778" s="510"/>
      <c r="F3778" s="510">
        <v>3761</v>
      </c>
      <c r="H3778" s="523"/>
    </row>
    <row r="3779" spans="1:8">
      <c r="A3779" s="505">
        <v>3778</v>
      </c>
      <c r="B3779" s="510"/>
      <c r="C3779" s="524"/>
      <c r="D3779" s="525"/>
      <c r="E3779" s="510"/>
      <c r="F3779" s="510">
        <v>3762</v>
      </c>
      <c r="H3779" s="523"/>
    </row>
    <row r="3780" spans="1:8">
      <c r="A3780" s="505">
        <v>3779</v>
      </c>
      <c r="B3780" s="510"/>
      <c r="C3780" s="524"/>
      <c r="D3780" s="525"/>
      <c r="E3780" s="510"/>
      <c r="F3780" s="510">
        <v>3763</v>
      </c>
      <c r="H3780" s="523"/>
    </row>
    <row r="3781" spans="1:8">
      <c r="A3781" s="505">
        <v>3780</v>
      </c>
      <c r="B3781" s="510"/>
      <c r="C3781" s="524"/>
      <c r="D3781" s="525"/>
      <c r="E3781" s="510"/>
      <c r="F3781" s="510">
        <v>3764</v>
      </c>
      <c r="H3781" s="523"/>
    </row>
    <row r="3782" spans="1:8">
      <c r="A3782" s="505">
        <v>3781</v>
      </c>
      <c r="B3782" s="510"/>
      <c r="C3782" s="524"/>
      <c r="D3782" s="525"/>
      <c r="E3782" s="510"/>
      <c r="F3782" s="510">
        <v>3765</v>
      </c>
      <c r="H3782" s="523"/>
    </row>
    <row r="3783" spans="1:8">
      <c r="A3783" s="505">
        <v>3782</v>
      </c>
      <c r="B3783" s="510"/>
      <c r="C3783" s="524"/>
      <c r="D3783" s="525"/>
      <c r="E3783" s="510"/>
      <c r="F3783" s="510">
        <v>3766</v>
      </c>
      <c r="H3783" s="523"/>
    </row>
    <row r="3784" spans="1:8">
      <c r="A3784" s="505">
        <v>3783</v>
      </c>
      <c r="B3784" s="510"/>
      <c r="C3784" s="524"/>
      <c r="D3784" s="525"/>
      <c r="E3784" s="510"/>
      <c r="F3784" s="510">
        <v>3767</v>
      </c>
      <c r="H3784" s="523"/>
    </row>
    <row r="3785" spans="1:8">
      <c r="A3785" s="505">
        <v>3784</v>
      </c>
      <c r="B3785" s="510"/>
      <c r="C3785" s="524"/>
      <c r="D3785" s="525"/>
      <c r="E3785" s="510"/>
      <c r="F3785" s="510">
        <v>3768</v>
      </c>
      <c r="H3785" s="523"/>
    </row>
    <row r="3786" spans="1:8">
      <c r="A3786" s="505">
        <v>3785</v>
      </c>
      <c r="B3786" s="510"/>
      <c r="C3786" s="524"/>
      <c r="D3786" s="525"/>
      <c r="E3786" s="510"/>
      <c r="F3786" s="510">
        <v>3769</v>
      </c>
      <c r="H3786" s="523"/>
    </row>
    <row r="3787" spans="1:8">
      <c r="A3787" s="505">
        <v>3786</v>
      </c>
      <c r="B3787" s="510"/>
      <c r="C3787" s="524"/>
      <c r="D3787" s="525"/>
      <c r="E3787" s="510"/>
      <c r="F3787" s="510">
        <v>3770</v>
      </c>
      <c r="H3787" s="523"/>
    </row>
    <row r="3788" spans="1:8">
      <c r="A3788" s="505">
        <v>3787</v>
      </c>
      <c r="B3788" s="510"/>
      <c r="C3788" s="524"/>
      <c r="D3788" s="525"/>
      <c r="E3788" s="510"/>
      <c r="F3788" s="510">
        <v>3771</v>
      </c>
      <c r="H3788" s="523"/>
    </row>
    <row r="3789" spans="1:8">
      <c r="A3789" s="505">
        <v>3788</v>
      </c>
      <c r="B3789" s="510"/>
      <c r="C3789" s="524"/>
      <c r="D3789" s="525"/>
      <c r="E3789" s="510"/>
      <c r="F3789" s="510">
        <v>3772</v>
      </c>
      <c r="H3789" s="523"/>
    </row>
    <row r="3790" spans="1:8">
      <c r="A3790" s="505">
        <v>3789</v>
      </c>
      <c r="B3790" s="510"/>
      <c r="C3790" s="524"/>
      <c r="D3790" s="525"/>
      <c r="E3790" s="510"/>
      <c r="F3790" s="510">
        <v>3773</v>
      </c>
      <c r="H3790" s="523"/>
    </row>
    <row r="3791" spans="1:8">
      <c r="A3791" s="505">
        <v>3790</v>
      </c>
      <c r="B3791" s="510"/>
      <c r="C3791" s="524"/>
      <c r="D3791" s="525"/>
      <c r="E3791" s="510"/>
      <c r="F3791" s="510">
        <v>3774</v>
      </c>
      <c r="H3791" s="523"/>
    </row>
    <row r="3792" spans="1:8">
      <c r="A3792" s="505">
        <v>3791</v>
      </c>
      <c r="B3792" s="510"/>
      <c r="C3792" s="524"/>
      <c r="D3792" s="525"/>
      <c r="E3792" s="510"/>
      <c r="F3792" s="510">
        <v>3775</v>
      </c>
      <c r="H3792" s="523"/>
    </row>
    <row r="3793" spans="1:8">
      <c r="A3793" s="505">
        <v>3792</v>
      </c>
      <c r="B3793" s="510"/>
      <c r="C3793" s="524"/>
      <c r="D3793" s="525"/>
      <c r="E3793" s="510"/>
      <c r="F3793" s="510">
        <v>3776</v>
      </c>
      <c r="H3793" s="523"/>
    </row>
    <row r="3794" spans="1:8">
      <c r="A3794" s="505">
        <v>3793</v>
      </c>
      <c r="B3794" s="510"/>
      <c r="C3794" s="524"/>
      <c r="D3794" s="525"/>
      <c r="E3794" s="510"/>
      <c r="F3794" s="510">
        <v>3777</v>
      </c>
      <c r="H3794" s="523"/>
    </row>
    <row r="3795" spans="1:8">
      <c r="A3795" s="505">
        <v>3794</v>
      </c>
      <c r="B3795" s="510"/>
      <c r="C3795" s="524"/>
      <c r="D3795" s="525"/>
      <c r="E3795" s="510"/>
      <c r="F3795" s="510">
        <v>3778</v>
      </c>
      <c r="H3795" s="523"/>
    </row>
    <row r="3796" spans="1:8">
      <c r="A3796" s="505">
        <v>3795</v>
      </c>
      <c r="B3796" s="510"/>
      <c r="C3796" s="524"/>
      <c r="D3796" s="525"/>
      <c r="E3796" s="510"/>
      <c r="F3796" s="510">
        <v>3779</v>
      </c>
      <c r="H3796" s="523"/>
    </row>
    <row r="3797" spans="1:8">
      <c r="A3797" s="505">
        <v>3796</v>
      </c>
      <c r="B3797" s="510"/>
      <c r="C3797" s="524"/>
      <c r="D3797" s="525"/>
      <c r="E3797" s="510"/>
      <c r="F3797" s="510">
        <v>3780</v>
      </c>
      <c r="H3797" s="523"/>
    </row>
    <row r="3798" spans="1:8">
      <c r="A3798" s="505">
        <v>3797</v>
      </c>
      <c r="B3798" s="510"/>
      <c r="C3798" s="524"/>
      <c r="D3798" s="525"/>
      <c r="E3798" s="510"/>
      <c r="F3798" s="510">
        <v>3781</v>
      </c>
      <c r="H3798" s="523"/>
    </row>
    <row r="3799" spans="1:8">
      <c r="A3799" s="505">
        <v>3798</v>
      </c>
      <c r="B3799" s="510"/>
      <c r="C3799" s="524"/>
      <c r="D3799" s="525"/>
      <c r="E3799" s="510"/>
      <c r="F3799" s="510">
        <v>3782</v>
      </c>
      <c r="H3799" s="523"/>
    </row>
    <row r="3800" spans="1:8">
      <c r="A3800" s="505">
        <v>3799</v>
      </c>
      <c r="B3800" s="510"/>
      <c r="C3800" s="524"/>
      <c r="D3800" s="525"/>
      <c r="E3800" s="510"/>
      <c r="F3800" s="510">
        <v>3783</v>
      </c>
      <c r="H3800" s="523"/>
    </row>
    <row r="3801" spans="1:8">
      <c r="A3801" s="505">
        <v>3800</v>
      </c>
      <c r="B3801" s="510"/>
      <c r="C3801" s="524"/>
      <c r="D3801" s="525"/>
      <c r="E3801" s="510"/>
      <c r="F3801" s="510">
        <v>3784</v>
      </c>
      <c r="H3801" s="523"/>
    </row>
    <row r="3802" spans="1:8">
      <c r="A3802" s="505">
        <v>3801</v>
      </c>
      <c r="B3802" s="510"/>
      <c r="C3802" s="524"/>
      <c r="D3802" s="525"/>
      <c r="E3802" s="510"/>
      <c r="F3802" s="510">
        <v>3785</v>
      </c>
      <c r="H3802" s="523"/>
    </row>
    <row r="3803" spans="1:8">
      <c r="A3803" s="505">
        <v>3802</v>
      </c>
      <c r="B3803" s="510"/>
      <c r="C3803" s="524"/>
      <c r="D3803" s="525"/>
      <c r="E3803" s="510"/>
      <c r="F3803" s="510">
        <v>3786</v>
      </c>
      <c r="H3803" s="523"/>
    </row>
    <row r="3804" spans="1:8">
      <c r="A3804" s="505">
        <v>3803</v>
      </c>
      <c r="B3804" s="510"/>
      <c r="C3804" s="524"/>
      <c r="D3804" s="525"/>
      <c r="E3804" s="510"/>
      <c r="F3804" s="510">
        <v>3787</v>
      </c>
      <c r="H3804" s="523"/>
    </row>
    <row r="3805" spans="1:8">
      <c r="A3805" s="505">
        <v>3804</v>
      </c>
      <c r="B3805" s="510"/>
      <c r="C3805" s="524"/>
      <c r="D3805" s="525"/>
      <c r="E3805" s="510"/>
      <c r="F3805" s="510">
        <v>3788</v>
      </c>
      <c r="H3805" s="523"/>
    </row>
    <row r="3806" spans="1:8">
      <c r="A3806" s="505">
        <v>3805</v>
      </c>
      <c r="B3806" s="510"/>
      <c r="C3806" s="524"/>
      <c r="D3806" s="525"/>
      <c r="E3806" s="510"/>
      <c r="F3806" s="510">
        <v>3789</v>
      </c>
      <c r="H3806" s="523"/>
    </row>
    <row r="3807" spans="1:8">
      <c r="A3807" s="505">
        <v>3806</v>
      </c>
      <c r="B3807" s="510"/>
      <c r="C3807" s="524"/>
      <c r="D3807" s="525"/>
      <c r="E3807" s="510"/>
      <c r="F3807" s="510">
        <v>3790</v>
      </c>
      <c r="H3807" s="523"/>
    </row>
    <row r="3808" spans="1:8">
      <c r="A3808" s="505">
        <v>3807</v>
      </c>
      <c r="B3808" s="510"/>
      <c r="C3808" s="524"/>
      <c r="D3808" s="525"/>
      <c r="E3808" s="510"/>
      <c r="F3808" s="510">
        <v>3791</v>
      </c>
      <c r="H3808" s="523"/>
    </row>
    <row r="3809" spans="1:8">
      <c r="A3809" s="505">
        <v>3808</v>
      </c>
      <c r="B3809" s="510"/>
      <c r="C3809" s="524"/>
      <c r="D3809" s="525"/>
      <c r="E3809" s="510"/>
      <c r="F3809" s="510">
        <v>3792</v>
      </c>
      <c r="H3809" s="523"/>
    </row>
    <row r="3810" spans="1:8">
      <c r="A3810" s="505">
        <v>3809</v>
      </c>
      <c r="B3810" s="510"/>
      <c r="C3810" s="524"/>
      <c r="D3810" s="525"/>
      <c r="E3810" s="510"/>
      <c r="F3810" s="510">
        <v>3793</v>
      </c>
      <c r="H3810" s="523"/>
    </row>
    <row r="3811" spans="1:8">
      <c r="A3811" s="505">
        <v>3810</v>
      </c>
      <c r="B3811" s="510"/>
      <c r="C3811" s="524"/>
      <c r="D3811" s="525"/>
      <c r="E3811" s="510"/>
      <c r="F3811" s="510">
        <v>3794</v>
      </c>
      <c r="H3811" s="523"/>
    </row>
    <row r="3812" spans="1:8">
      <c r="A3812" s="505">
        <v>3811</v>
      </c>
      <c r="B3812" s="510"/>
      <c r="C3812" s="524"/>
      <c r="D3812" s="525"/>
      <c r="E3812" s="510"/>
      <c r="F3812" s="510">
        <v>3795</v>
      </c>
      <c r="H3812" s="523"/>
    </row>
    <row r="3813" spans="1:8">
      <c r="A3813" s="505">
        <v>3812</v>
      </c>
      <c r="B3813" s="510"/>
      <c r="C3813" s="524"/>
      <c r="D3813" s="525"/>
      <c r="E3813" s="510"/>
      <c r="F3813" s="510">
        <v>3796</v>
      </c>
      <c r="H3813" s="523"/>
    </row>
    <row r="3814" spans="1:8">
      <c r="A3814" s="505">
        <v>3813</v>
      </c>
      <c r="B3814" s="510"/>
      <c r="C3814" s="524"/>
      <c r="D3814" s="525"/>
      <c r="E3814" s="510"/>
      <c r="F3814" s="510">
        <v>3797</v>
      </c>
      <c r="H3814" s="523"/>
    </row>
    <row r="3815" spans="1:8">
      <c r="A3815" s="505">
        <v>3814</v>
      </c>
      <c r="B3815" s="510"/>
      <c r="C3815" s="524"/>
      <c r="D3815" s="525"/>
      <c r="E3815" s="510"/>
      <c r="F3815" s="510">
        <v>3798</v>
      </c>
      <c r="H3815" s="523"/>
    </row>
    <row r="3816" spans="1:8">
      <c r="A3816" s="505">
        <v>3815</v>
      </c>
      <c r="B3816" s="510"/>
      <c r="C3816" s="524"/>
      <c r="D3816" s="525"/>
      <c r="E3816" s="510"/>
      <c r="F3816" s="510">
        <v>3799</v>
      </c>
      <c r="H3816" s="523"/>
    </row>
    <row r="3817" spans="1:8">
      <c r="A3817" s="505">
        <v>3816</v>
      </c>
      <c r="B3817" s="510"/>
      <c r="C3817" s="524"/>
      <c r="D3817" s="525"/>
      <c r="E3817" s="510"/>
      <c r="F3817" s="510">
        <v>3800</v>
      </c>
      <c r="H3817" s="523"/>
    </row>
    <row r="3818" spans="1:8">
      <c r="A3818" s="505">
        <v>3817</v>
      </c>
      <c r="B3818" s="510"/>
      <c r="C3818" s="524"/>
      <c r="D3818" s="525"/>
      <c r="E3818" s="510"/>
      <c r="F3818" s="510">
        <v>3801</v>
      </c>
      <c r="H3818" s="523"/>
    </row>
    <row r="3819" spans="1:8">
      <c r="A3819" s="505">
        <v>3818</v>
      </c>
      <c r="B3819" s="510"/>
      <c r="C3819" s="524"/>
      <c r="D3819" s="525"/>
      <c r="E3819" s="510"/>
      <c r="F3819" s="510">
        <v>3802</v>
      </c>
      <c r="H3819" s="523"/>
    </row>
    <row r="3820" spans="1:8">
      <c r="A3820" s="505">
        <v>3819</v>
      </c>
      <c r="B3820" s="510"/>
      <c r="C3820" s="524"/>
      <c r="D3820" s="525"/>
      <c r="E3820" s="510"/>
      <c r="F3820" s="510">
        <v>3803</v>
      </c>
      <c r="H3820" s="523"/>
    </row>
    <row r="3821" spans="1:8">
      <c r="A3821" s="505">
        <v>3820</v>
      </c>
      <c r="B3821" s="510"/>
      <c r="C3821" s="524"/>
      <c r="D3821" s="525"/>
      <c r="E3821" s="510"/>
      <c r="F3821" s="510">
        <v>3804</v>
      </c>
      <c r="H3821" s="523"/>
    </row>
    <row r="3822" spans="1:8">
      <c r="A3822" s="505">
        <v>3821</v>
      </c>
      <c r="B3822" s="510"/>
      <c r="C3822" s="524"/>
      <c r="D3822" s="525"/>
      <c r="E3822" s="510"/>
      <c r="F3822" s="510">
        <v>3805</v>
      </c>
      <c r="H3822" s="523"/>
    </row>
    <row r="3823" spans="1:8">
      <c r="A3823" s="505">
        <v>3822</v>
      </c>
      <c r="B3823" s="510"/>
      <c r="C3823" s="524"/>
      <c r="D3823" s="525"/>
      <c r="E3823" s="510"/>
      <c r="F3823" s="510">
        <v>3806</v>
      </c>
      <c r="H3823" s="523"/>
    </row>
    <row r="3824" spans="1:8">
      <c r="A3824" s="505">
        <v>3823</v>
      </c>
      <c r="B3824" s="510"/>
      <c r="C3824" s="524"/>
      <c r="D3824" s="525"/>
      <c r="E3824" s="510"/>
      <c r="F3824" s="510">
        <v>3807</v>
      </c>
      <c r="H3824" s="523"/>
    </row>
    <row r="3825" spans="1:8">
      <c r="A3825" s="505">
        <v>3824</v>
      </c>
      <c r="B3825" s="510"/>
      <c r="C3825" s="524"/>
      <c r="D3825" s="525"/>
      <c r="E3825" s="510"/>
      <c r="F3825" s="510">
        <v>3808</v>
      </c>
      <c r="H3825" s="523"/>
    </row>
    <row r="3826" spans="1:8">
      <c r="A3826" s="505">
        <v>3825</v>
      </c>
      <c r="B3826" s="510"/>
      <c r="C3826" s="524"/>
      <c r="D3826" s="525"/>
      <c r="E3826" s="510"/>
      <c r="F3826" s="510">
        <v>3809</v>
      </c>
      <c r="H3826" s="523"/>
    </row>
    <row r="3827" spans="1:8">
      <c r="A3827" s="505">
        <v>3826</v>
      </c>
      <c r="B3827" s="510"/>
      <c r="C3827" s="524"/>
      <c r="D3827" s="525"/>
      <c r="E3827" s="510"/>
      <c r="F3827" s="510">
        <v>3810</v>
      </c>
      <c r="H3827" s="523"/>
    </row>
    <row r="3828" spans="1:8">
      <c r="A3828" s="505">
        <v>3827</v>
      </c>
      <c r="B3828" s="510"/>
      <c r="C3828" s="524"/>
      <c r="D3828" s="525"/>
      <c r="E3828" s="510"/>
      <c r="F3828" s="510">
        <v>3811</v>
      </c>
      <c r="H3828" s="523"/>
    </row>
    <row r="3829" spans="1:8">
      <c r="A3829" s="505">
        <v>3828</v>
      </c>
      <c r="B3829" s="510"/>
      <c r="C3829" s="524"/>
      <c r="D3829" s="525"/>
      <c r="E3829" s="510"/>
      <c r="F3829" s="510">
        <v>3812</v>
      </c>
      <c r="H3829" s="523"/>
    </row>
    <row r="3830" spans="1:8">
      <c r="A3830" s="505">
        <v>3829</v>
      </c>
      <c r="B3830" s="510"/>
      <c r="C3830" s="524"/>
      <c r="D3830" s="525"/>
      <c r="E3830" s="510"/>
      <c r="F3830" s="510">
        <v>3813</v>
      </c>
      <c r="H3830" s="523"/>
    </row>
    <row r="3831" spans="1:8">
      <c r="A3831" s="505">
        <v>3830</v>
      </c>
      <c r="B3831" s="510"/>
      <c r="C3831" s="524"/>
      <c r="D3831" s="525"/>
      <c r="E3831" s="510"/>
      <c r="F3831" s="510">
        <v>3814</v>
      </c>
      <c r="H3831" s="523"/>
    </row>
    <row r="3832" spans="1:8">
      <c r="A3832" s="505">
        <v>3831</v>
      </c>
      <c r="B3832" s="510"/>
      <c r="C3832" s="524"/>
      <c r="D3832" s="525"/>
      <c r="E3832" s="510"/>
      <c r="F3832" s="510">
        <v>3815</v>
      </c>
      <c r="H3832" s="523"/>
    </row>
    <row r="3833" spans="1:8">
      <c r="A3833" s="505">
        <v>3832</v>
      </c>
      <c r="B3833" s="510"/>
      <c r="C3833" s="524"/>
      <c r="D3833" s="525"/>
      <c r="E3833" s="510"/>
      <c r="F3833" s="510">
        <v>3816</v>
      </c>
      <c r="H3833" s="523"/>
    </row>
    <row r="3834" spans="1:8">
      <c r="A3834" s="505">
        <v>3833</v>
      </c>
      <c r="B3834" s="510"/>
      <c r="C3834" s="524"/>
      <c r="D3834" s="525"/>
      <c r="E3834" s="510"/>
      <c r="F3834" s="510">
        <v>3817</v>
      </c>
      <c r="H3834" s="523"/>
    </row>
    <row r="3835" spans="1:8">
      <c r="A3835" s="505">
        <v>3834</v>
      </c>
      <c r="B3835" s="510"/>
      <c r="C3835" s="524"/>
      <c r="D3835" s="525"/>
      <c r="E3835" s="510"/>
      <c r="F3835" s="510">
        <v>3818</v>
      </c>
      <c r="H3835" s="523"/>
    </row>
    <row r="3836" spans="1:8">
      <c r="A3836" s="505">
        <v>3835</v>
      </c>
      <c r="B3836" s="510"/>
      <c r="C3836" s="524"/>
      <c r="D3836" s="525"/>
      <c r="E3836" s="510"/>
      <c r="F3836" s="510">
        <v>3819</v>
      </c>
      <c r="H3836" s="523"/>
    </row>
    <row r="3837" spans="1:8">
      <c r="A3837" s="505">
        <v>3836</v>
      </c>
      <c r="B3837" s="510"/>
      <c r="C3837" s="524"/>
      <c r="D3837" s="525"/>
      <c r="E3837" s="510"/>
      <c r="F3837" s="510">
        <v>3820</v>
      </c>
      <c r="H3837" s="523"/>
    </row>
    <row r="3838" spans="1:8">
      <c r="A3838" s="505">
        <v>3837</v>
      </c>
      <c r="B3838" s="510"/>
      <c r="C3838" s="524"/>
      <c r="D3838" s="525"/>
      <c r="E3838" s="510"/>
      <c r="F3838" s="510">
        <v>3821</v>
      </c>
      <c r="H3838" s="523"/>
    </row>
    <row r="3839" spans="1:8">
      <c r="A3839" s="505">
        <v>3838</v>
      </c>
      <c r="B3839" s="510"/>
      <c r="C3839" s="524"/>
      <c r="D3839" s="525"/>
      <c r="E3839" s="510"/>
      <c r="F3839" s="510">
        <v>3822</v>
      </c>
      <c r="H3839" s="523"/>
    </row>
    <row r="3840" spans="1:8">
      <c r="A3840" s="505">
        <v>3839</v>
      </c>
      <c r="B3840" s="510"/>
      <c r="C3840" s="524"/>
      <c r="D3840" s="525"/>
      <c r="E3840" s="510"/>
      <c r="F3840" s="510">
        <v>3823</v>
      </c>
      <c r="H3840" s="523"/>
    </row>
    <row r="3841" spans="1:8">
      <c r="A3841" s="505">
        <v>3840</v>
      </c>
      <c r="B3841" s="510"/>
      <c r="C3841" s="524"/>
      <c r="D3841" s="525"/>
      <c r="E3841" s="510"/>
      <c r="F3841" s="510">
        <v>3824</v>
      </c>
      <c r="H3841" s="523"/>
    </row>
    <row r="3842" spans="1:8">
      <c r="A3842" s="505">
        <v>3841</v>
      </c>
      <c r="B3842" s="510"/>
      <c r="C3842" s="524"/>
      <c r="D3842" s="525"/>
      <c r="E3842" s="510"/>
      <c r="F3842" s="510">
        <v>3825</v>
      </c>
      <c r="H3842" s="523"/>
    </row>
    <row r="3843" spans="1:8">
      <c r="A3843" s="505">
        <v>3842</v>
      </c>
      <c r="B3843" s="510"/>
      <c r="C3843" s="524"/>
      <c r="D3843" s="525"/>
      <c r="E3843" s="510"/>
      <c r="F3843" s="510">
        <v>3826</v>
      </c>
      <c r="H3843" s="523"/>
    </row>
    <row r="3844" spans="1:8">
      <c r="A3844" s="505">
        <v>3843</v>
      </c>
      <c r="B3844" s="510"/>
      <c r="C3844" s="524"/>
      <c r="D3844" s="525"/>
      <c r="E3844" s="510"/>
      <c r="F3844" s="510">
        <v>3827</v>
      </c>
      <c r="H3844" s="523"/>
    </row>
    <row r="3845" spans="1:8">
      <c r="A3845" s="505">
        <v>3844</v>
      </c>
      <c r="B3845" s="510"/>
      <c r="C3845" s="524"/>
      <c r="D3845" s="525"/>
      <c r="E3845" s="510"/>
      <c r="F3845" s="510">
        <v>3828</v>
      </c>
      <c r="H3845" s="523"/>
    </row>
    <row r="3846" spans="1:8">
      <c r="A3846" s="505">
        <v>3845</v>
      </c>
      <c r="B3846" s="510"/>
      <c r="C3846" s="524"/>
      <c r="D3846" s="525"/>
      <c r="E3846" s="510"/>
      <c r="F3846" s="510">
        <v>3829</v>
      </c>
      <c r="H3846" s="523"/>
    </row>
    <row r="3847" spans="1:8">
      <c r="A3847" s="505">
        <v>3846</v>
      </c>
      <c r="B3847" s="510"/>
      <c r="C3847" s="524"/>
      <c r="D3847" s="525"/>
      <c r="E3847" s="510"/>
      <c r="F3847" s="510">
        <v>3830</v>
      </c>
      <c r="H3847" s="523"/>
    </row>
    <row r="3848" spans="1:8">
      <c r="A3848" s="505">
        <v>3847</v>
      </c>
      <c r="B3848" s="510"/>
      <c r="C3848" s="524"/>
      <c r="D3848" s="525"/>
      <c r="E3848" s="510"/>
      <c r="F3848" s="510">
        <v>3831</v>
      </c>
      <c r="H3848" s="523"/>
    </row>
    <row r="3849" spans="1:8">
      <c r="A3849" s="505">
        <v>3848</v>
      </c>
      <c r="B3849" s="510"/>
      <c r="C3849" s="524"/>
      <c r="D3849" s="525"/>
      <c r="E3849" s="510"/>
      <c r="F3849" s="510">
        <v>3832</v>
      </c>
      <c r="H3849" s="523"/>
    </row>
    <row r="3850" spans="1:8">
      <c r="A3850" s="505">
        <v>3849</v>
      </c>
      <c r="B3850" s="510"/>
      <c r="C3850" s="524"/>
      <c r="D3850" s="525"/>
      <c r="E3850" s="510"/>
      <c r="F3850" s="510">
        <v>3833</v>
      </c>
      <c r="H3850" s="523"/>
    </row>
    <row r="3851" spans="1:8">
      <c r="A3851" s="505">
        <v>3850</v>
      </c>
      <c r="B3851" s="510"/>
      <c r="C3851" s="524"/>
      <c r="D3851" s="525"/>
      <c r="E3851" s="510"/>
      <c r="F3851" s="510">
        <v>3834</v>
      </c>
      <c r="H3851" s="523"/>
    </row>
    <row r="3852" spans="1:8">
      <c r="A3852" s="505">
        <v>3851</v>
      </c>
      <c r="B3852" s="510"/>
      <c r="C3852" s="524"/>
      <c r="D3852" s="525"/>
      <c r="E3852" s="510"/>
      <c r="F3852" s="510">
        <v>3835</v>
      </c>
      <c r="H3852" s="523"/>
    </row>
    <row r="3853" spans="1:8">
      <c r="A3853" s="505">
        <v>3852</v>
      </c>
      <c r="B3853" s="510"/>
      <c r="C3853" s="524"/>
      <c r="D3853" s="525"/>
      <c r="E3853" s="510"/>
      <c r="F3853" s="510">
        <v>3836</v>
      </c>
      <c r="H3853" s="523"/>
    </row>
    <row r="3854" spans="1:8">
      <c r="A3854" s="505">
        <v>3853</v>
      </c>
      <c r="B3854" s="510"/>
      <c r="C3854" s="524"/>
      <c r="D3854" s="525"/>
      <c r="E3854" s="510"/>
      <c r="F3854" s="510">
        <v>3837</v>
      </c>
      <c r="H3854" s="523"/>
    </row>
    <row r="3855" spans="1:8">
      <c r="A3855" s="505">
        <v>3854</v>
      </c>
      <c r="B3855" s="510"/>
      <c r="C3855" s="524"/>
      <c r="D3855" s="525"/>
      <c r="E3855" s="510"/>
      <c r="F3855" s="510">
        <v>3838</v>
      </c>
      <c r="H3855" s="523"/>
    </row>
    <row r="3856" spans="1:8">
      <c r="A3856" s="505">
        <v>3855</v>
      </c>
      <c r="B3856" s="510"/>
      <c r="C3856" s="524"/>
      <c r="D3856" s="525"/>
      <c r="E3856" s="510"/>
      <c r="F3856" s="510">
        <v>3839</v>
      </c>
      <c r="H3856" s="523"/>
    </row>
    <row r="3857" spans="1:8">
      <c r="A3857" s="505">
        <v>3856</v>
      </c>
      <c r="B3857" s="510"/>
      <c r="C3857" s="524"/>
      <c r="D3857" s="525"/>
      <c r="E3857" s="510"/>
      <c r="F3857" s="510">
        <v>3840</v>
      </c>
      <c r="H3857" s="523"/>
    </row>
    <row r="3858" spans="1:8">
      <c r="A3858" s="505">
        <v>3857</v>
      </c>
      <c r="B3858" s="510"/>
      <c r="C3858" s="524"/>
      <c r="D3858" s="525"/>
      <c r="E3858" s="510"/>
      <c r="F3858" s="510">
        <v>3841</v>
      </c>
      <c r="H3858" s="523"/>
    </row>
    <row r="3859" spans="1:8">
      <c r="A3859" s="505">
        <v>3858</v>
      </c>
      <c r="B3859" s="510"/>
      <c r="C3859" s="524"/>
      <c r="D3859" s="525"/>
      <c r="E3859" s="510"/>
      <c r="F3859" s="510">
        <v>3842</v>
      </c>
      <c r="H3859" s="523"/>
    </row>
    <row r="3860" spans="1:8">
      <c r="A3860" s="505">
        <v>3859</v>
      </c>
      <c r="B3860" s="510"/>
      <c r="C3860" s="524"/>
      <c r="D3860" s="525"/>
      <c r="E3860" s="510"/>
      <c r="F3860" s="510">
        <v>3843</v>
      </c>
      <c r="H3860" s="523"/>
    </row>
    <row r="3861" spans="1:8">
      <c r="A3861" s="505">
        <v>3860</v>
      </c>
      <c r="B3861" s="510"/>
      <c r="C3861" s="524"/>
      <c r="D3861" s="525"/>
      <c r="E3861" s="510"/>
      <c r="F3861" s="510">
        <v>3844</v>
      </c>
      <c r="H3861" s="523"/>
    </row>
    <row r="3862" spans="1:8">
      <c r="A3862" s="505">
        <v>3861</v>
      </c>
      <c r="B3862" s="510"/>
      <c r="C3862" s="524"/>
      <c r="D3862" s="525"/>
      <c r="E3862" s="510"/>
      <c r="F3862" s="510">
        <v>3845</v>
      </c>
      <c r="H3862" s="523"/>
    </row>
    <row r="3863" spans="1:8">
      <c r="A3863" s="505">
        <v>3862</v>
      </c>
      <c r="B3863" s="510"/>
      <c r="C3863" s="524"/>
      <c r="D3863" s="525"/>
      <c r="E3863" s="510"/>
      <c r="F3863" s="510">
        <v>3846</v>
      </c>
      <c r="H3863" s="523"/>
    </row>
    <row r="3864" spans="1:8">
      <c r="A3864" s="505">
        <v>3863</v>
      </c>
      <c r="B3864" s="510"/>
      <c r="C3864" s="524"/>
      <c r="D3864" s="525"/>
      <c r="E3864" s="510"/>
      <c r="F3864" s="510">
        <v>3847</v>
      </c>
      <c r="H3864" s="523"/>
    </row>
    <row r="3865" spans="1:8">
      <c r="A3865" s="505">
        <v>3864</v>
      </c>
      <c r="B3865" s="510"/>
      <c r="C3865" s="524"/>
      <c r="D3865" s="525"/>
      <c r="E3865" s="510"/>
      <c r="F3865" s="510">
        <v>3848</v>
      </c>
      <c r="H3865" s="523"/>
    </row>
    <row r="3866" spans="1:8">
      <c r="A3866" s="505">
        <v>3865</v>
      </c>
      <c r="B3866" s="510"/>
      <c r="C3866" s="524"/>
      <c r="D3866" s="525"/>
      <c r="E3866" s="510"/>
      <c r="F3866" s="510">
        <v>3849</v>
      </c>
      <c r="H3866" s="523"/>
    </row>
    <row r="3867" spans="1:8">
      <c r="A3867" s="505">
        <v>3866</v>
      </c>
      <c r="B3867" s="510"/>
      <c r="C3867" s="524"/>
      <c r="D3867" s="525"/>
      <c r="E3867" s="510"/>
      <c r="F3867" s="510">
        <v>3850</v>
      </c>
      <c r="H3867" s="523"/>
    </row>
    <row r="3868" spans="1:8">
      <c r="A3868" s="505">
        <v>3867</v>
      </c>
      <c r="B3868" s="510"/>
      <c r="C3868" s="524"/>
      <c r="D3868" s="525"/>
      <c r="E3868" s="510"/>
      <c r="F3868" s="510">
        <v>3851</v>
      </c>
      <c r="H3868" s="523"/>
    </row>
    <row r="3869" spans="1:8">
      <c r="A3869" s="505">
        <v>3868</v>
      </c>
      <c r="B3869" s="510"/>
      <c r="C3869" s="524"/>
      <c r="D3869" s="525"/>
      <c r="E3869" s="510"/>
      <c r="F3869" s="510">
        <v>3852</v>
      </c>
      <c r="H3869" s="523"/>
    </row>
    <row r="3870" spans="1:8">
      <c r="A3870" s="505">
        <v>3869</v>
      </c>
      <c r="B3870" s="510"/>
      <c r="C3870" s="524"/>
      <c r="D3870" s="525"/>
      <c r="E3870" s="510"/>
      <c r="F3870" s="510">
        <v>3853</v>
      </c>
      <c r="H3870" s="523"/>
    </row>
    <row r="3871" spans="1:8">
      <c r="A3871" s="505">
        <v>3870</v>
      </c>
      <c r="B3871" s="510"/>
      <c r="C3871" s="524"/>
      <c r="D3871" s="525"/>
      <c r="E3871" s="510"/>
      <c r="F3871" s="510">
        <v>3854</v>
      </c>
      <c r="H3871" s="523"/>
    </row>
    <row r="3872" spans="1:8">
      <c r="A3872" s="505">
        <v>3871</v>
      </c>
      <c r="B3872" s="510"/>
      <c r="C3872" s="524"/>
      <c r="D3872" s="525"/>
      <c r="E3872" s="510"/>
      <c r="F3872" s="510">
        <v>3855</v>
      </c>
      <c r="H3872" s="523"/>
    </row>
    <row r="3873" spans="1:8">
      <c r="A3873" s="505">
        <v>3872</v>
      </c>
      <c r="B3873" s="510"/>
      <c r="C3873" s="524"/>
      <c r="D3873" s="525"/>
      <c r="E3873" s="510"/>
      <c r="F3873" s="510">
        <v>3856</v>
      </c>
      <c r="H3873" s="523"/>
    </row>
    <row r="3874" spans="1:8">
      <c r="A3874" s="505">
        <v>3873</v>
      </c>
      <c r="B3874" s="510"/>
      <c r="C3874" s="524"/>
      <c r="D3874" s="525"/>
      <c r="E3874" s="510"/>
      <c r="F3874" s="510">
        <v>3857</v>
      </c>
      <c r="H3874" s="523"/>
    </row>
    <row r="3875" spans="1:8">
      <c r="A3875" s="505">
        <v>3874</v>
      </c>
      <c r="B3875" s="510"/>
      <c r="C3875" s="524"/>
      <c r="D3875" s="525"/>
      <c r="E3875" s="510"/>
      <c r="F3875" s="510">
        <v>3858</v>
      </c>
      <c r="H3875" s="523"/>
    </row>
    <row r="3876" spans="1:8">
      <c r="A3876" s="505">
        <v>3875</v>
      </c>
      <c r="B3876" s="510"/>
      <c r="C3876" s="524"/>
      <c r="D3876" s="525"/>
      <c r="E3876" s="510"/>
      <c r="F3876" s="510">
        <v>3859</v>
      </c>
      <c r="H3876" s="523"/>
    </row>
    <row r="3877" spans="1:8">
      <c r="A3877" s="505">
        <v>3876</v>
      </c>
      <c r="B3877" s="510"/>
      <c r="C3877" s="524"/>
      <c r="D3877" s="525"/>
      <c r="E3877" s="510"/>
      <c r="F3877" s="510">
        <v>3860</v>
      </c>
      <c r="H3877" s="523"/>
    </row>
    <row r="3878" spans="1:8">
      <c r="A3878" s="505">
        <v>3877</v>
      </c>
      <c r="B3878" s="510"/>
      <c r="C3878" s="524"/>
      <c r="D3878" s="525"/>
      <c r="E3878" s="510"/>
      <c r="F3878" s="510">
        <v>3861</v>
      </c>
      <c r="H3878" s="523"/>
    </row>
    <row r="3879" spans="1:8">
      <c r="A3879" s="505">
        <v>3878</v>
      </c>
      <c r="B3879" s="510"/>
      <c r="C3879" s="524"/>
      <c r="D3879" s="525"/>
      <c r="E3879" s="510"/>
      <c r="F3879" s="510">
        <v>3862</v>
      </c>
      <c r="H3879" s="523"/>
    </row>
    <row r="3880" spans="1:8">
      <c r="A3880" s="505">
        <v>3879</v>
      </c>
      <c r="B3880" s="510"/>
      <c r="C3880" s="524"/>
      <c r="D3880" s="525"/>
      <c r="E3880" s="510"/>
      <c r="F3880" s="510">
        <v>3863</v>
      </c>
      <c r="H3880" s="523"/>
    </row>
    <row r="3881" spans="1:8">
      <c r="A3881" s="505">
        <v>3880</v>
      </c>
      <c r="B3881" s="510"/>
      <c r="C3881" s="524"/>
      <c r="D3881" s="525"/>
      <c r="E3881" s="510"/>
      <c r="F3881" s="510">
        <v>3864</v>
      </c>
      <c r="H3881" s="523"/>
    </row>
    <row r="3882" spans="1:8">
      <c r="A3882" s="505">
        <v>3881</v>
      </c>
      <c r="B3882" s="510"/>
      <c r="C3882" s="524"/>
      <c r="D3882" s="525"/>
      <c r="E3882" s="510"/>
      <c r="F3882" s="510">
        <v>3865</v>
      </c>
      <c r="H3882" s="523"/>
    </row>
    <row r="3883" spans="1:8">
      <c r="A3883" s="505">
        <v>3882</v>
      </c>
      <c r="B3883" s="510"/>
      <c r="C3883" s="524"/>
      <c r="D3883" s="525"/>
      <c r="E3883" s="510"/>
      <c r="F3883" s="510">
        <v>3866</v>
      </c>
      <c r="H3883" s="523"/>
    </row>
    <row r="3884" spans="1:8">
      <c r="A3884" s="505">
        <v>3883</v>
      </c>
      <c r="B3884" s="510"/>
      <c r="C3884" s="524"/>
      <c r="D3884" s="525"/>
      <c r="E3884" s="510"/>
      <c r="F3884" s="510">
        <v>3867</v>
      </c>
      <c r="H3884" s="523"/>
    </row>
    <row r="3885" spans="1:8">
      <c r="A3885" s="505">
        <v>3884</v>
      </c>
      <c r="B3885" s="510"/>
      <c r="C3885" s="524"/>
      <c r="D3885" s="525"/>
      <c r="E3885" s="510"/>
      <c r="F3885" s="510">
        <v>3868</v>
      </c>
      <c r="H3885" s="523"/>
    </row>
    <row r="3886" spans="1:8">
      <c r="A3886" s="505">
        <v>3885</v>
      </c>
      <c r="B3886" s="510"/>
      <c r="C3886" s="524"/>
      <c r="D3886" s="525"/>
      <c r="E3886" s="510"/>
      <c r="F3886" s="510">
        <v>3869</v>
      </c>
      <c r="H3886" s="523"/>
    </row>
    <row r="3887" spans="1:8">
      <c r="A3887" s="505">
        <v>3886</v>
      </c>
      <c r="B3887" s="510"/>
      <c r="C3887" s="524"/>
      <c r="D3887" s="525"/>
      <c r="E3887" s="510"/>
      <c r="F3887" s="510">
        <v>3870</v>
      </c>
      <c r="H3887" s="523"/>
    </row>
    <row r="3888" spans="1:8">
      <c r="A3888" s="505">
        <v>3887</v>
      </c>
      <c r="B3888" s="510"/>
      <c r="C3888" s="524"/>
      <c r="D3888" s="525"/>
      <c r="E3888" s="510"/>
      <c r="F3888" s="510">
        <v>3871</v>
      </c>
      <c r="H3888" s="523"/>
    </row>
    <row r="3889" spans="1:8">
      <c r="A3889" s="505">
        <v>3888</v>
      </c>
      <c r="B3889" s="510"/>
      <c r="C3889" s="524"/>
      <c r="D3889" s="525"/>
      <c r="E3889" s="510"/>
      <c r="F3889" s="510">
        <v>3872</v>
      </c>
      <c r="H3889" s="523"/>
    </row>
    <row r="3890" spans="1:8">
      <c r="A3890" s="505">
        <v>3889</v>
      </c>
      <c r="B3890" s="510"/>
      <c r="C3890" s="524"/>
      <c r="D3890" s="525"/>
      <c r="E3890" s="510"/>
      <c r="F3890" s="510">
        <v>3873</v>
      </c>
      <c r="H3890" s="523"/>
    </row>
    <row r="3891" spans="1:8">
      <c r="A3891" s="505">
        <v>3890</v>
      </c>
      <c r="B3891" s="510"/>
      <c r="C3891" s="524"/>
      <c r="D3891" s="525"/>
      <c r="E3891" s="510"/>
      <c r="F3891" s="510">
        <v>3874</v>
      </c>
      <c r="H3891" s="523"/>
    </row>
    <row r="3892" spans="1:8">
      <c r="A3892" s="505">
        <v>3891</v>
      </c>
      <c r="B3892" s="510"/>
      <c r="C3892" s="524"/>
      <c r="D3892" s="525"/>
      <c r="E3892" s="510"/>
      <c r="F3892" s="510">
        <v>3875</v>
      </c>
      <c r="H3892" s="523"/>
    </row>
    <row r="3893" spans="1:8">
      <c r="A3893" s="505">
        <v>3892</v>
      </c>
      <c r="B3893" s="510"/>
      <c r="C3893" s="524"/>
      <c r="D3893" s="525"/>
      <c r="E3893" s="510"/>
      <c r="F3893" s="510">
        <v>3876</v>
      </c>
      <c r="H3893" s="523"/>
    </row>
    <row r="3894" spans="1:8">
      <c r="A3894" s="505">
        <v>3893</v>
      </c>
      <c r="B3894" s="510"/>
      <c r="C3894" s="524"/>
      <c r="D3894" s="525"/>
      <c r="E3894" s="510"/>
      <c r="F3894" s="510">
        <v>3877</v>
      </c>
      <c r="H3894" s="523"/>
    </row>
    <row r="3895" spans="1:8">
      <c r="A3895" s="505">
        <v>3894</v>
      </c>
      <c r="B3895" s="510"/>
      <c r="C3895" s="524"/>
      <c r="D3895" s="525"/>
      <c r="E3895" s="510"/>
      <c r="F3895" s="510">
        <v>3878</v>
      </c>
      <c r="H3895" s="523"/>
    </row>
    <row r="3896" spans="1:8">
      <c r="A3896" s="505">
        <v>3895</v>
      </c>
      <c r="B3896" s="510"/>
      <c r="C3896" s="524"/>
      <c r="D3896" s="525"/>
      <c r="E3896" s="510"/>
      <c r="F3896" s="510">
        <v>3879</v>
      </c>
      <c r="H3896" s="523"/>
    </row>
    <row r="3897" spans="1:8">
      <c r="A3897" s="505">
        <v>3896</v>
      </c>
      <c r="B3897" s="510"/>
      <c r="C3897" s="524"/>
      <c r="D3897" s="525"/>
      <c r="E3897" s="510"/>
      <c r="F3897" s="510">
        <v>3880</v>
      </c>
      <c r="H3897" s="523"/>
    </row>
    <row r="3898" spans="1:8">
      <c r="A3898" s="505">
        <v>3897</v>
      </c>
      <c r="B3898" s="510"/>
      <c r="C3898" s="524"/>
      <c r="D3898" s="525"/>
      <c r="E3898" s="510"/>
      <c r="F3898" s="510">
        <v>3881</v>
      </c>
      <c r="H3898" s="523"/>
    </row>
    <row r="3899" spans="1:8">
      <c r="A3899" s="505">
        <v>3898</v>
      </c>
      <c r="B3899" s="510"/>
      <c r="C3899" s="524"/>
      <c r="D3899" s="525"/>
      <c r="E3899" s="510"/>
      <c r="F3899" s="510">
        <v>3882</v>
      </c>
      <c r="H3899" s="523"/>
    </row>
    <row r="3900" spans="1:8">
      <c r="A3900" s="505">
        <v>3899</v>
      </c>
      <c r="B3900" s="510"/>
      <c r="C3900" s="524"/>
      <c r="D3900" s="525"/>
      <c r="E3900" s="510"/>
      <c r="F3900" s="510">
        <v>3883</v>
      </c>
      <c r="H3900" s="523"/>
    </row>
    <row r="3901" spans="1:8">
      <c r="A3901" s="505">
        <v>3900</v>
      </c>
      <c r="B3901" s="510"/>
      <c r="C3901" s="524"/>
      <c r="D3901" s="525"/>
      <c r="E3901" s="510"/>
      <c r="F3901" s="510">
        <v>3884</v>
      </c>
      <c r="H3901" s="523"/>
    </row>
    <row r="3902" spans="1:8">
      <c r="A3902" s="505">
        <v>3901</v>
      </c>
      <c r="B3902" s="510"/>
      <c r="C3902" s="524"/>
      <c r="D3902" s="525"/>
      <c r="E3902" s="510"/>
      <c r="F3902" s="510">
        <v>3885</v>
      </c>
      <c r="H3902" s="523"/>
    </row>
    <row r="3903" spans="1:8">
      <c r="A3903" s="505">
        <v>3902</v>
      </c>
      <c r="B3903" s="510"/>
      <c r="C3903" s="524"/>
      <c r="D3903" s="525"/>
      <c r="E3903" s="510"/>
      <c r="F3903" s="510">
        <v>3886</v>
      </c>
      <c r="H3903" s="523"/>
    </row>
    <row r="3904" spans="1:8">
      <c r="A3904" s="505">
        <v>3903</v>
      </c>
      <c r="B3904" s="510"/>
      <c r="C3904" s="524"/>
      <c r="D3904" s="525"/>
      <c r="E3904" s="510"/>
      <c r="F3904" s="510">
        <v>3887</v>
      </c>
      <c r="H3904" s="523"/>
    </row>
    <row r="3905" spans="1:8">
      <c r="A3905" s="505">
        <v>3904</v>
      </c>
      <c r="B3905" s="510"/>
      <c r="C3905" s="524"/>
      <c r="D3905" s="525"/>
      <c r="E3905" s="510"/>
      <c r="F3905" s="510">
        <v>3888</v>
      </c>
      <c r="H3905" s="523"/>
    </row>
    <row r="3906" spans="1:8">
      <c r="A3906" s="505">
        <v>3905</v>
      </c>
      <c r="B3906" s="510"/>
      <c r="C3906" s="524"/>
      <c r="D3906" s="525"/>
      <c r="E3906" s="510"/>
      <c r="F3906" s="510">
        <v>3889</v>
      </c>
      <c r="H3906" s="523"/>
    </row>
    <row r="3907" spans="1:8">
      <c r="A3907" s="505">
        <v>3906</v>
      </c>
      <c r="B3907" s="510"/>
      <c r="C3907" s="524"/>
      <c r="D3907" s="525"/>
      <c r="E3907" s="510"/>
      <c r="F3907" s="510">
        <v>3890</v>
      </c>
      <c r="H3907" s="523"/>
    </row>
    <row r="3908" spans="1:8">
      <c r="A3908" s="505">
        <v>3907</v>
      </c>
      <c r="B3908" s="510"/>
      <c r="C3908" s="524"/>
      <c r="D3908" s="525"/>
      <c r="E3908" s="510"/>
      <c r="F3908" s="510">
        <v>3891</v>
      </c>
      <c r="H3908" s="523"/>
    </row>
    <row r="3909" spans="1:8">
      <c r="A3909" s="505">
        <v>3908</v>
      </c>
      <c r="B3909" s="510"/>
      <c r="C3909" s="524"/>
      <c r="D3909" s="525"/>
      <c r="E3909" s="510"/>
      <c r="F3909" s="510">
        <v>3892</v>
      </c>
      <c r="H3909" s="523"/>
    </row>
    <row r="3910" spans="1:8">
      <c r="A3910" s="505">
        <v>3909</v>
      </c>
      <c r="B3910" s="510"/>
      <c r="C3910" s="524"/>
      <c r="D3910" s="525"/>
      <c r="E3910" s="510"/>
      <c r="F3910" s="510">
        <v>3893</v>
      </c>
      <c r="H3910" s="523"/>
    </row>
    <row r="3911" spans="1:8">
      <c r="A3911" s="505">
        <v>3910</v>
      </c>
      <c r="B3911" s="510"/>
      <c r="C3911" s="524"/>
      <c r="D3911" s="525"/>
      <c r="E3911" s="510"/>
      <c r="F3911" s="510">
        <v>3894</v>
      </c>
      <c r="H3911" s="523"/>
    </row>
    <row r="3912" spans="1:8">
      <c r="A3912" s="505">
        <v>3911</v>
      </c>
      <c r="B3912" s="510"/>
      <c r="C3912" s="524"/>
      <c r="D3912" s="525"/>
      <c r="E3912" s="510"/>
      <c r="F3912" s="510">
        <v>3895</v>
      </c>
      <c r="H3912" s="523"/>
    </row>
    <row r="3913" spans="1:8">
      <c r="A3913" s="505">
        <v>3912</v>
      </c>
      <c r="B3913" s="510"/>
      <c r="C3913" s="524"/>
      <c r="D3913" s="525"/>
      <c r="E3913" s="510"/>
      <c r="F3913" s="510">
        <v>3896</v>
      </c>
      <c r="H3913" s="523"/>
    </row>
    <row r="3914" spans="1:8">
      <c r="A3914" s="505">
        <v>3913</v>
      </c>
      <c r="B3914" s="510"/>
      <c r="C3914" s="524"/>
      <c r="D3914" s="525"/>
      <c r="E3914" s="510"/>
      <c r="F3914" s="510">
        <v>3897</v>
      </c>
      <c r="H3914" s="523"/>
    </row>
    <row r="3915" spans="1:8">
      <c r="A3915" s="505">
        <v>3914</v>
      </c>
      <c r="B3915" s="510"/>
      <c r="C3915" s="524"/>
      <c r="D3915" s="525"/>
      <c r="E3915" s="510"/>
      <c r="F3915" s="510">
        <v>3898</v>
      </c>
      <c r="H3915" s="523"/>
    </row>
    <row r="3916" spans="1:8">
      <c r="A3916" s="505">
        <v>3915</v>
      </c>
      <c r="B3916" s="510"/>
      <c r="C3916" s="524"/>
      <c r="D3916" s="525"/>
      <c r="E3916" s="510"/>
      <c r="F3916" s="510">
        <v>3899</v>
      </c>
      <c r="H3916" s="523"/>
    </row>
    <row r="3917" spans="1:8">
      <c r="A3917" s="505">
        <v>3916</v>
      </c>
      <c r="B3917" s="510"/>
      <c r="C3917" s="524"/>
      <c r="D3917" s="525"/>
      <c r="E3917" s="510"/>
      <c r="F3917" s="510">
        <v>3900</v>
      </c>
      <c r="H3917" s="523"/>
    </row>
    <row r="3918" spans="1:8">
      <c r="A3918" s="505">
        <v>3917</v>
      </c>
      <c r="B3918" s="510"/>
      <c r="C3918" s="524"/>
      <c r="D3918" s="525"/>
      <c r="E3918" s="510"/>
      <c r="F3918" s="510">
        <v>3901</v>
      </c>
      <c r="H3918" s="523"/>
    </row>
    <row r="3919" spans="1:8">
      <c r="A3919" s="505">
        <v>3918</v>
      </c>
      <c r="B3919" s="510"/>
      <c r="C3919" s="524"/>
      <c r="D3919" s="525"/>
      <c r="E3919" s="510"/>
      <c r="F3919" s="510">
        <v>3902</v>
      </c>
      <c r="H3919" s="523"/>
    </row>
    <row r="3920" spans="1:8">
      <c r="A3920" s="505">
        <v>3919</v>
      </c>
      <c r="B3920" s="510"/>
      <c r="C3920" s="524"/>
      <c r="D3920" s="525"/>
      <c r="E3920" s="510"/>
      <c r="F3920" s="510">
        <v>3903</v>
      </c>
      <c r="H3920" s="523"/>
    </row>
    <row r="3921" spans="1:8">
      <c r="A3921" s="505">
        <v>3920</v>
      </c>
      <c r="B3921" s="510"/>
      <c r="C3921" s="524"/>
      <c r="D3921" s="525"/>
      <c r="E3921" s="510"/>
      <c r="F3921" s="510">
        <v>3904</v>
      </c>
      <c r="H3921" s="523"/>
    </row>
    <row r="3922" spans="1:8">
      <c r="A3922" s="505">
        <v>3921</v>
      </c>
      <c r="B3922" s="510"/>
      <c r="C3922" s="524"/>
      <c r="D3922" s="525"/>
      <c r="E3922" s="510"/>
      <c r="F3922" s="510">
        <v>3905</v>
      </c>
      <c r="H3922" s="523"/>
    </row>
    <row r="3923" spans="1:8">
      <c r="A3923" s="505">
        <v>3922</v>
      </c>
      <c r="B3923" s="510"/>
      <c r="C3923" s="524"/>
      <c r="D3923" s="525"/>
      <c r="E3923" s="510"/>
      <c r="F3923" s="510">
        <v>3906</v>
      </c>
      <c r="H3923" s="523"/>
    </row>
    <row r="3924" spans="1:8">
      <c r="A3924" s="505">
        <v>3923</v>
      </c>
      <c r="B3924" s="510"/>
      <c r="C3924" s="524"/>
      <c r="D3924" s="525"/>
      <c r="E3924" s="510"/>
      <c r="F3924" s="510">
        <v>3907</v>
      </c>
      <c r="H3924" s="523"/>
    </row>
    <row r="3925" spans="1:8">
      <c r="A3925" s="505">
        <v>3924</v>
      </c>
      <c r="B3925" s="510"/>
      <c r="C3925" s="524"/>
      <c r="D3925" s="525"/>
      <c r="E3925" s="510"/>
      <c r="F3925" s="510">
        <v>3908</v>
      </c>
      <c r="H3925" s="523"/>
    </row>
    <row r="3926" spans="1:8">
      <c r="A3926" s="505">
        <v>3925</v>
      </c>
      <c r="B3926" s="510"/>
      <c r="C3926" s="524"/>
      <c r="D3926" s="525"/>
      <c r="E3926" s="510"/>
      <c r="F3926" s="510">
        <v>3909</v>
      </c>
      <c r="H3926" s="523"/>
    </row>
    <row r="3927" spans="1:8">
      <c r="A3927" s="505">
        <v>3926</v>
      </c>
      <c r="B3927" s="510"/>
      <c r="C3927" s="524"/>
      <c r="D3927" s="525"/>
      <c r="E3927" s="510"/>
      <c r="F3927" s="510">
        <v>3910</v>
      </c>
      <c r="H3927" s="523"/>
    </row>
    <row r="3928" spans="1:8">
      <c r="A3928" s="505">
        <v>3927</v>
      </c>
      <c r="B3928" s="510"/>
      <c r="C3928" s="524"/>
      <c r="D3928" s="525"/>
      <c r="E3928" s="510"/>
      <c r="F3928" s="510">
        <v>3911</v>
      </c>
      <c r="H3928" s="523"/>
    </row>
    <row r="3929" spans="1:8">
      <c r="A3929" s="505">
        <v>3928</v>
      </c>
      <c r="B3929" s="510"/>
      <c r="C3929" s="524"/>
      <c r="D3929" s="525"/>
      <c r="E3929" s="510"/>
      <c r="F3929" s="510">
        <v>3912</v>
      </c>
      <c r="H3929" s="523"/>
    </row>
    <row r="3930" spans="1:8">
      <c r="A3930" s="505">
        <v>3929</v>
      </c>
      <c r="B3930" s="510"/>
      <c r="C3930" s="524"/>
      <c r="D3930" s="525"/>
      <c r="E3930" s="510"/>
      <c r="F3930" s="510">
        <v>3913</v>
      </c>
      <c r="H3930" s="523"/>
    </row>
    <row r="3931" spans="1:8">
      <c r="A3931" s="505">
        <v>3930</v>
      </c>
      <c r="B3931" s="510"/>
      <c r="C3931" s="524"/>
      <c r="D3931" s="525"/>
      <c r="E3931" s="510"/>
      <c r="F3931" s="510">
        <v>3914</v>
      </c>
      <c r="H3931" s="523"/>
    </row>
    <row r="3932" spans="1:8">
      <c r="A3932" s="505">
        <v>3931</v>
      </c>
      <c r="B3932" s="510"/>
      <c r="C3932" s="524"/>
      <c r="D3932" s="525"/>
      <c r="E3932" s="510"/>
      <c r="F3932" s="510">
        <v>3915</v>
      </c>
      <c r="H3932" s="523"/>
    </row>
    <row r="3933" spans="1:8">
      <c r="A3933" s="505">
        <v>3932</v>
      </c>
      <c r="B3933" s="510"/>
      <c r="C3933" s="524"/>
      <c r="D3933" s="525"/>
      <c r="E3933" s="510"/>
      <c r="F3933" s="510">
        <v>3916</v>
      </c>
      <c r="H3933" s="523"/>
    </row>
    <row r="3934" spans="1:8">
      <c r="A3934" s="505">
        <v>3933</v>
      </c>
      <c r="B3934" s="510"/>
      <c r="C3934" s="524"/>
      <c r="D3934" s="525"/>
      <c r="E3934" s="510"/>
      <c r="F3934" s="510">
        <v>3917</v>
      </c>
      <c r="H3934" s="523"/>
    </row>
    <row r="3935" spans="1:8">
      <c r="A3935" s="505">
        <v>3934</v>
      </c>
      <c r="B3935" s="510"/>
      <c r="C3935" s="524"/>
      <c r="D3935" s="525"/>
      <c r="E3935" s="510"/>
      <c r="F3935" s="510">
        <v>3918</v>
      </c>
      <c r="H3935" s="523"/>
    </row>
    <row r="3936" spans="1:8">
      <c r="A3936" s="505">
        <v>3935</v>
      </c>
      <c r="B3936" s="510"/>
      <c r="C3936" s="524"/>
      <c r="D3936" s="525"/>
      <c r="E3936" s="510"/>
      <c r="F3936" s="510">
        <v>3919</v>
      </c>
      <c r="H3936" s="523"/>
    </row>
    <row r="3937" spans="1:8">
      <c r="A3937" s="505">
        <v>3936</v>
      </c>
      <c r="B3937" s="510"/>
      <c r="C3937" s="524"/>
      <c r="D3937" s="525"/>
      <c r="E3937" s="510"/>
      <c r="F3937" s="510">
        <v>3920</v>
      </c>
      <c r="H3937" s="523"/>
    </row>
    <row r="3938" spans="1:8">
      <c r="A3938" s="505">
        <v>3937</v>
      </c>
      <c r="B3938" s="510"/>
      <c r="C3938" s="524"/>
      <c r="D3938" s="525"/>
      <c r="E3938" s="510"/>
      <c r="F3938" s="510">
        <v>3921</v>
      </c>
      <c r="H3938" s="523"/>
    </row>
    <row r="3939" spans="1:8">
      <c r="A3939" s="505">
        <v>3938</v>
      </c>
      <c r="B3939" s="510"/>
      <c r="C3939" s="524"/>
      <c r="D3939" s="525"/>
      <c r="E3939" s="510"/>
      <c r="F3939" s="510">
        <v>3922</v>
      </c>
      <c r="H3939" s="523"/>
    </row>
    <row r="3940" spans="1:8">
      <c r="A3940" s="505">
        <v>3939</v>
      </c>
      <c r="B3940" s="510"/>
      <c r="C3940" s="524"/>
      <c r="D3940" s="525"/>
      <c r="E3940" s="510"/>
      <c r="F3940" s="510">
        <v>3923</v>
      </c>
      <c r="H3940" s="523"/>
    </row>
    <row r="3941" spans="1:8">
      <c r="A3941" s="505">
        <v>3940</v>
      </c>
      <c r="B3941" s="510"/>
      <c r="C3941" s="524"/>
      <c r="D3941" s="525"/>
      <c r="E3941" s="510"/>
      <c r="F3941" s="510">
        <v>3924</v>
      </c>
      <c r="H3941" s="523"/>
    </row>
    <row r="3942" spans="1:8">
      <c r="A3942" s="505">
        <v>3941</v>
      </c>
      <c r="B3942" s="510"/>
      <c r="C3942" s="524"/>
      <c r="D3942" s="525"/>
      <c r="E3942" s="510"/>
      <c r="F3942" s="510">
        <v>3925</v>
      </c>
      <c r="H3942" s="523"/>
    </row>
    <row r="3943" spans="1:8">
      <c r="A3943" s="505">
        <v>3942</v>
      </c>
      <c r="B3943" s="510"/>
      <c r="C3943" s="524"/>
      <c r="D3943" s="525"/>
      <c r="E3943" s="510"/>
      <c r="F3943" s="510">
        <v>3926</v>
      </c>
      <c r="H3943" s="523"/>
    </row>
    <row r="3944" spans="1:8">
      <c r="A3944" s="505">
        <v>3943</v>
      </c>
      <c r="B3944" s="510"/>
      <c r="C3944" s="524"/>
      <c r="D3944" s="525"/>
      <c r="E3944" s="510"/>
      <c r="F3944" s="510">
        <v>3927</v>
      </c>
      <c r="H3944" s="523"/>
    </row>
    <row r="3945" spans="1:8">
      <c r="A3945" s="505">
        <v>3944</v>
      </c>
      <c r="B3945" s="510"/>
      <c r="C3945" s="524"/>
      <c r="D3945" s="525"/>
      <c r="E3945" s="510"/>
      <c r="F3945" s="510">
        <v>3928</v>
      </c>
      <c r="H3945" s="523"/>
    </row>
    <row r="3946" spans="1:8">
      <c r="A3946" s="505">
        <v>3945</v>
      </c>
      <c r="B3946" s="510"/>
      <c r="C3946" s="524"/>
      <c r="D3946" s="525"/>
      <c r="E3946" s="510"/>
      <c r="F3946" s="510">
        <v>3929</v>
      </c>
      <c r="H3946" s="523"/>
    </row>
    <row r="3947" spans="1:8">
      <c r="A3947" s="505">
        <v>3946</v>
      </c>
      <c r="B3947" s="510"/>
      <c r="C3947" s="524"/>
      <c r="D3947" s="525"/>
      <c r="E3947" s="510"/>
      <c r="F3947" s="510">
        <v>3930</v>
      </c>
      <c r="H3947" s="523"/>
    </row>
    <row r="3948" spans="1:8">
      <c r="A3948" s="505">
        <v>3947</v>
      </c>
      <c r="B3948" s="510"/>
      <c r="C3948" s="524"/>
      <c r="D3948" s="525"/>
      <c r="E3948" s="510"/>
      <c r="F3948" s="510">
        <v>3931</v>
      </c>
      <c r="H3948" s="523"/>
    </row>
    <row r="3949" spans="1:8">
      <c r="A3949" s="505">
        <v>3948</v>
      </c>
      <c r="B3949" s="510"/>
      <c r="C3949" s="524"/>
      <c r="D3949" s="525"/>
      <c r="E3949" s="510"/>
      <c r="F3949" s="510">
        <v>3932</v>
      </c>
      <c r="H3949" s="523"/>
    </row>
    <row r="3950" spans="1:8">
      <c r="A3950" s="505">
        <v>3949</v>
      </c>
      <c r="B3950" s="510"/>
      <c r="C3950" s="524"/>
      <c r="D3950" s="525"/>
      <c r="E3950" s="510"/>
      <c r="F3950" s="510">
        <v>3933</v>
      </c>
      <c r="H3950" s="523"/>
    </row>
    <row r="3951" spans="1:8">
      <c r="A3951" s="505">
        <v>3950</v>
      </c>
      <c r="B3951" s="510"/>
      <c r="C3951" s="524"/>
      <c r="D3951" s="525"/>
      <c r="E3951" s="510"/>
      <c r="F3951" s="510">
        <v>3934</v>
      </c>
      <c r="H3951" s="523"/>
    </row>
    <row r="3952" spans="1:8">
      <c r="A3952" s="505">
        <v>3951</v>
      </c>
      <c r="B3952" s="510"/>
      <c r="C3952" s="524"/>
      <c r="D3952" s="525"/>
      <c r="E3952" s="510"/>
      <c r="F3952" s="510">
        <v>3935</v>
      </c>
      <c r="H3952" s="523"/>
    </row>
    <row r="3953" spans="1:8">
      <c r="A3953" s="505">
        <v>3952</v>
      </c>
      <c r="B3953" s="510"/>
      <c r="C3953" s="524"/>
      <c r="D3953" s="525"/>
      <c r="E3953" s="510"/>
      <c r="F3953" s="510">
        <v>3936</v>
      </c>
      <c r="H3953" s="523"/>
    </row>
    <row r="3954" spans="1:8">
      <c r="A3954" s="505">
        <v>3953</v>
      </c>
      <c r="B3954" s="510"/>
      <c r="C3954" s="524"/>
      <c r="D3954" s="525"/>
      <c r="E3954" s="510"/>
      <c r="F3954" s="510">
        <v>3937</v>
      </c>
      <c r="H3954" s="523"/>
    </row>
    <row r="3955" spans="1:8">
      <c r="A3955" s="505">
        <v>3954</v>
      </c>
      <c r="B3955" s="510"/>
      <c r="C3955" s="524"/>
      <c r="D3955" s="525"/>
      <c r="E3955" s="510"/>
      <c r="F3955" s="510">
        <v>3938</v>
      </c>
      <c r="H3955" s="523"/>
    </row>
    <row r="3956" spans="1:8">
      <c r="A3956" s="505">
        <v>3955</v>
      </c>
      <c r="B3956" s="510"/>
      <c r="C3956" s="524"/>
      <c r="D3956" s="525"/>
      <c r="E3956" s="510"/>
      <c r="F3956" s="510">
        <v>3939</v>
      </c>
      <c r="H3956" s="523"/>
    </row>
    <row r="3957" spans="1:8">
      <c r="A3957" s="505">
        <v>3956</v>
      </c>
      <c r="B3957" s="510"/>
      <c r="C3957" s="524"/>
      <c r="D3957" s="525"/>
      <c r="E3957" s="510"/>
      <c r="F3957" s="510">
        <v>3940</v>
      </c>
      <c r="H3957" s="523"/>
    </row>
    <row r="3958" spans="1:8">
      <c r="A3958" s="505">
        <v>3957</v>
      </c>
      <c r="B3958" s="510"/>
      <c r="C3958" s="524"/>
      <c r="D3958" s="525"/>
      <c r="E3958" s="510"/>
      <c r="F3958" s="510">
        <v>3941</v>
      </c>
      <c r="H3958" s="523"/>
    </row>
    <row r="3959" spans="1:8">
      <c r="A3959" s="505">
        <v>3958</v>
      </c>
      <c r="B3959" s="510"/>
      <c r="C3959" s="524"/>
      <c r="D3959" s="525"/>
      <c r="E3959" s="510"/>
      <c r="F3959" s="510">
        <v>3942</v>
      </c>
      <c r="H3959" s="523"/>
    </row>
    <row r="3960" spans="1:8">
      <c r="A3960" s="505">
        <v>3959</v>
      </c>
      <c r="B3960" s="510"/>
      <c r="C3960" s="524"/>
      <c r="D3960" s="525"/>
      <c r="E3960" s="510"/>
      <c r="F3960" s="510">
        <v>3943</v>
      </c>
      <c r="H3960" s="523"/>
    </row>
    <row r="3961" spans="1:8">
      <c r="A3961" s="505">
        <v>3960</v>
      </c>
      <c r="B3961" s="510"/>
      <c r="C3961" s="524"/>
      <c r="D3961" s="525"/>
      <c r="E3961" s="510"/>
      <c r="F3961" s="510">
        <v>3944</v>
      </c>
      <c r="H3961" s="523"/>
    </row>
    <row r="3962" spans="1:8">
      <c r="A3962" s="505">
        <v>3961</v>
      </c>
      <c r="B3962" s="510"/>
      <c r="C3962" s="524"/>
      <c r="D3962" s="525"/>
      <c r="E3962" s="510"/>
      <c r="F3962" s="510">
        <v>3945</v>
      </c>
      <c r="H3962" s="523"/>
    </row>
    <row r="3963" spans="1:8">
      <c r="A3963" s="505">
        <v>3962</v>
      </c>
      <c r="B3963" s="510"/>
      <c r="C3963" s="524"/>
      <c r="D3963" s="525"/>
      <c r="E3963" s="510"/>
      <c r="F3963" s="510">
        <v>3946</v>
      </c>
      <c r="H3963" s="523"/>
    </row>
    <row r="3964" spans="1:8">
      <c r="A3964" s="505">
        <v>3963</v>
      </c>
      <c r="B3964" s="510"/>
      <c r="C3964" s="524"/>
      <c r="D3964" s="525"/>
      <c r="E3964" s="510"/>
      <c r="F3964" s="510">
        <v>3947</v>
      </c>
      <c r="H3964" s="523"/>
    </row>
    <row r="3965" spans="1:8">
      <c r="A3965" s="505">
        <v>3964</v>
      </c>
      <c r="B3965" s="510"/>
      <c r="C3965" s="524"/>
      <c r="D3965" s="525"/>
      <c r="E3965" s="510"/>
      <c r="F3965" s="510">
        <v>3948</v>
      </c>
      <c r="H3965" s="523"/>
    </row>
    <row r="3966" spans="1:8">
      <c r="A3966" s="505">
        <v>3965</v>
      </c>
      <c r="B3966" s="510"/>
      <c r="C3966" s="524"/>
      <c r="D3966" s="525"/>
      <c r="E3966" s="510"/>
      <c r="F3966" s="510">
        <v>3949</v>
      </c>
      <c r="H3966" s="523"/>
    </row>
    <row r="3967" spans="1:8">
      <c r="A3967" s="505">
        <v>3966</v>
      </c>
      <c r="B3967" s="510"/>
      <c r="C3967" s="524"/>
      <c r="D3967" s="525"/>
      <c r="E3967" s="510"/>
      <c r="F3967" s="510">
        <v>3950</v>
      </c>
      <c r="H3967" s="523"/>
    </row>
    <row r="3968" spans="1:8">
      <c r="A3968" s="505">
        <v>3967</v>
      </c>
      <c r="B3968" s="510"/>
      <c r="C3968" s="524"/>
      <c r="D3968" s="525"/>
      <c r="E3968" s="510"/>
      <c r="F3968" s="510">
        <v>3951</v>
      </c>
      <c r="H3968" s="523"/>
    </row>
    <row r="3969" spans="1:8">
      <c r="A3969" s="505">
        <v>3968</v>
      </c>
      <c r="B3969" s="510"/>
      <c r="C3969" s="524"/>
      <c r="D3969" s="525"/>
      <c r="E3969" s="510"/>
      <c r="F3969" s="510">
        <v>3952</v>
      </c>
      <c r="H3969" s="523"/>
    </row>
    <row r="3970" spans="1:8">
      <c r="A3970" s="505">
        <v>3969</v>
      </c>
      <c r="B3970" s="510"/>
      <c r="C3970" s="524"/>
      <c r="D3970" s="525"/>
      <c r="E3970" s="510"/>
      <c r="F3970" s="510">
        <v>3953</v>
      </c>
      <c r="H3970" s="523"/>
    </row>
    <row r="3971" spans="1:8">
      <c r="A3971" s="505">
        <v>3970</v>
      </c>
      <c r="B3971" s="510"/>
      <c r="C3971" s="524"/>
      <c r="D3971" s="525"/>
      <c r="E3971" s="510"/>
      <c r="F3971" s="510">
        <v>3954</v>
      </c>
      <c r="H3971" s="523"/>
    </row>
    <row r="3972" spans="1:8">
      <c r="A3972" s="505">
        <v>3971</v>
      </c>
      <c r="B3972" s="510"/>
      <c r="C3972" s="524"/>
      <c r="D3972" s="525"/>
      <c r="E3972" s="510"/>
      <c r="F3972" s="510">
        <v>3955</v>
      </c>
      <c r="H3972" s="523"/>
    </row>
    <row r="3973" spans="1:8">
      <c r="A3973" s="505">
        <v>3972</v>
      </c>
      <c r="B3973" s="510"/>
      <c r="C3973" s="524"/>
      <c r="D3973" s="525"/>
      <c r="E3973" s="510"/>
      <c r="F3973" s="510">
        <v>3956</v>
      </c>
      <c r="H3973" s="523"/>
    </row>
    <row r="3974" spans="1:8">
      <c r="A3974" s="505">
        <v>3973</v>
      </c>
      <c r="B3974" s="510"/>
      <c r="C3974" s="524"/>
      <c r="D3974" s="525"/>
      <c r="E3974" s="510"/>
      <c r="F3974" s="510">
        <v>3957</v>
      </c>
      <c r="H3974" s="523"/>
    </row>
    <row r="3975" spans="1:8">
      <c r="A3975" s="505">
        <v>3974</v>
      </c>
      <c r="B3975" s="510"/>
      <c r="C3975" s="524"/>
      <c r="D3975" s="525"/>
      <c r="E3975" s="510"/>
      <c r="F3975" s="510">
        <v>3958</v>
      </c>
      <c r="H3975" s="523"/>
    </row>
    <row r="3976" spans="1:8">
      <c r="A3976" s="505">
        <v>3975</v>
      </c>
      <c r="B3976" s="510"/>
      <c r="C3976" s="524"/>
      <c r="D3976" s="525"/>
      <c r="E3976" s="510"/>
      <c r="F3976" s="510">
        <v>3959</v>
      </c>
      <c r="H3976" s="523"/>
    </row>
    <row r="3977" spans="1:8">
      <c r="A3977" s="505">
        <v>3976</v>
      </c>
      <c r="B3977" s="510"/>
      <c r="C3977" s="524"/>
      <c r="D3977" s="525"/>
      <c r="E3977" s="510"/>
      <c r="F3977" s="510">
        <v>3960</v>
      </c>
      <c r="H3977" s="523"/>
    </row>
    <row r="3978" spans="1:8">
      <c r="A3978" s="505">
        <v>3977</v>
      </c>
      <c r="B3978" s="510"/>
      <c r="C3978" s="524"/>
      <c r="D3978" s="525"/>
      <c r="E3978" s="510"/>
      <c r="F3978" s="510">
        <v>3961</v>
      </c>
      <c r="H3978" s="523"/>
    </row>
    <row r="3979" spans="1:8">
      <c r="A3979" s="505">
        <v>3978</v>
      </c>
      <c r="B3979" s="510"/>
      <c r="C3979" s="524"/>
      <c r="D3979" s="525"/>
      <c r="E3979" s="510"/>
      <c r="F3979" s="510">
        <v>3962</v>
      </c>
      <c r="H3979" s="523"/>
    </row>
    <row r="3980" spans="1:8">
      <c r="A3980" s="505">
        <v>3979</v>
      </c>
      <c r="B3980" s="510"/>
      <c r="C3980" s="524"/>
      <c r="D3980" s="525"/>
      <c r="E3980" s="510"/>
      <c r="F3980" s="510">
        <v>3963</v>
      </c>
      <c r="H3980" s="523"/>
    </row>
    <row r="3981" spans="1:8">
      <c r="A3981" s="505">
        <v>3980</v>
      </c>
      <c r="B3981" s="510"/>
      <c r="C3981" s="524"/>
      <c r="D3981" s="525"/>
      <c r="E3981" s="510"/>
      <c r="F3981" s="510">
        <v>3964</v>
      </c>
      <c r="H3981" s="523"/>
    </row>
    <row r="3982" spans="1:8">
      <c r="A3982" s="505">
        <v>3981</v>
      </c>
      <c r="B3982" s="510"/>
      <c r="C3982" s="524"/>
      <c r="D3982" s="525"/>
      <c r="E3982" s="510"/>
      <c r="F3982" s="510">
        <v>3965</v>
      </c>
      <c r="H3982" s="523"/>
    </row>
    <row r="3983" spans="1:8">
      <c r="A3983" s="505">
        <v>3982</v>
      </c>
      <c r="B3983" s="510"/>
      <c r="C3983" s="524"/>
      <c r="D3983" s="525"/>
      <c r="E3983" s="510"/>
      <c r="F3983" s="510">
        <v>3966</v>
      </c>
      <c r="H3983" s="523"/>
    </row>
    <row r="3984" spans="1:8">
      <c r="A3984" s="505">
        <v>3983</v>
      </c>
      <c r="B3984" s="510"/>
      <c r="C3984" s="524"/>
      <c r="D3984" s="525"/>
      <c r="E3984" s="510"/>
      <c r="F3984" s="510">
        <v>3967</v>
      </c>
      <c r="H3984" s="523"/>
    </row>
    <row r="3985" spans="1:8">
      <c r="A3985" s="505">
        <v>3984</v>
      </c>
      <c r="B3985" s="510"/>
      <c r="C3985" s="524"/>
      <c r="D3985" s="525"/>
      <c r="E3985" s="510"/>
      <c r="F3985" s="510">
        <v>3968</v>
      </c>
      <c r="H3985" s="523"/>
    </row>
    <row r="3986" spans="1:8">
      <c r="A3986" s="505">
        <v>3985</v>
      </c>
      <c r="B3986" s="510"/>
      <c r="C3986" s="524"/>
      <c r="D3986" s="525"/>
      <c r="E3986" s="510"/>
      <c r="F3986" s="510">
        <v>3969</v>
      </c>
      <c r="H3986" s="523"/>
    </row>
    <row r="3987" spans="1:8">
      <c r="A3987" s="505">
        <v>3986</v>
      </c>
      <c r="B3987" s="510"/>
      <c r="C3987" s="524"/>
      <c r="D3987" s="525"/>
      <c r="E3987" s="510"/>
      <c r="F3987" s="510">
        <v>3970</v>
      </c>
      <c r="H3987" s="523"/>
    </row>
    <row r="3988" spans="1:8">
      <c r="A3988" s="505">
        <v>3987</v>
      </c>
      <c r="B3988" s="510"/>
      <c r="C3988" s="524"/>
      <c r="D3988" s="525"/>
      <c r="E3988" s="510"/>
      <c r="F3988" s="510">
        <v>3971</v>
      </c>
      <c r="H3988" s="523"/>
    </row>
    <row r="3989" spans="1:8">
      <c r="A3989" s="505">
        <v>3988</v>
      </c>
      <c r="B3989" s="510"/>
      <c r="C3989" s="524"/>
      <c r="D3989" s="525"/>
      <c r="E3989" s="510"/>
      <c r="F3989" s="510">
        <v>3972</v>
      </c>
      <c r="H3989" s="523"/>
    </row>
    <row r="3990" spans="1:8">
      <c r="A3990" s="505">
        <v>3989</v>
      </c>
      <c r="B3990" s="510"/>
      <c r="C3990" s="524"/>
      <c r="D3990" s="525"/>
      <c r="E3990" s="510"/>
      <c r="F3990" s="510">
        <v>3973</v>
      </c>
      <c r="H3990" s="523"/>
    </row>
    <row r="3991" spans="1:8">
      <c r="A3991" s="505">
        <v>3990</v>
      </c>
      <c r="B3991" s="510"/>
      <c r="C3991" s="524"/>
      <c r="D3991" s="525"/>
      <c r="E3991" s="510"/>
      <c r="F3991" s="510">
        <v>3974</v>
      </c>
      <c r="H3991" s="523"/>
    </row>
    <row r="3992" spans="1:8">
      <c r="A3992" s="505">
        <v>3991</v>
      </c>
      <c r="B3992" s="510"/>
      <c r="C3992" s="524"/>
      <c r="D3992" s="525"/>
      <c r="E3992" s="510"/>
      <c r="F3992" s="510">
        <v>3975</v>
      </c>
      <c r="H3992" s="523"/>
    </row>
    <row r="3993" spans="1:8">
      <c r="A3993" s="505">
        <v>3992</v>
      </c>
      <c r="B3993" s="510"/>
      <c r="C3993" s="524"/>
      <c r="D3993" s="525"/>
      <c r="E3993" s="510"/>
      <c r="F3993" s="510">
        <v>3976</v>
      </c>
      <c r="H3993" s="523"/>
    </row>
    <row r="3994" spans="1:8">
      <c r="A3994" s="505">
        <v>3993</v>
      </c>
      <c r="B3994" s="510"/>
      <c r="C3994" s="524"/>
      <c r="D3994" s="525"/>
      <c r="E3994" s="510"/>
      <c r="F3994" s="510">
        <v>3977</v>
      </c>
      <c r="H3994" s="523"/>
    </row>
    <row r="3995" spans="1:8">
      <c r="A3995" s="505">
        <v>3994</v>
      </c>
      <c r="B3995" s="510"/>
      <c r="C3995" s="524"/>
      <c r="D3995" s="525"/>
      <c r="E3995" s="510"/>
      <c r="F3995" s="510">
        <v>3978</v>
      </c>
      <c r="H3995" s="523"/>
    </row>
    <row r="3996" spans="1:8">
      <c r="A3996" s="505">
        <v>3995</v>
      </c>
      <c r="B3996" s="510"/>
      <c r="C3996" s="524"/>
      <c r="D3996" s="525"/>
      <c r="E3996" s="510"/>
      <c r="F3996" s="510">
        <v>3979</v>
      </c>
      <c r="H3996" s="523"/>
    </row>
    <row r="3997" spans="1:8">
      <c r="A3997" s="505">
        <v>3996</v>
      </c>
      <c r="B3997" s="510"/>
      <c r="C3997" s="524"/>
      <c r="D3997" s="525"/>
      <c r="E3997" s="510"/>
      <c r="F3997" s="510">
        <v>3980</v>
      </c>
      <c r="H3997" s="523"/>
    </row>
    <row r="3998" spans="1:8">
      <c r="A3998" s="505">
        <v>3997</v>
      </c>
      <c r="B3998" s="510"/>
      <c r="C3998" s="524"/>
      <c r="D3998" s="525"/>
      <c r="E3998" s="510"/>
      <c r="F3998" s="510">
        <v>3981</v>
      </c>
      <c r="H3998" s="523"/>
    </row>
    <row r="3999" spans="1:8">
      <c r="A3999" s="505">
        <v>3998</v>
      </c>
      <c r="B3999" s="510"/>
      <c r="C3999" s="524"/>
      <c r="D3999" s="525"/>
      <c r="E3999" s="510"/>
      <c r="F3999" s="510">
        <v>3982</v>
      </c>
      <c r="H3999" s="523"/>
    </row>
    <row r="4000" spans="1:8">
      <c r="A4000" s="505">
        <v>3999</v>
      </c>
      <c r="B4000" s="510"/>
      <c r="C4000" s="524"/>
      <c r="D4000" s="525"/>
      <c r="E4000" s="510"/>
      <c r="F4000" s="510">
        <v>3983</v>
      </c>
      <c r="H4000" s="523"/>
    </row>
    <row r="4001" spans="1:8">
      <c r="A4001" s="505">
        <v>4000</v>
      </c>
      <c r="B4001" s="510"/>
      <c r="C4001" s="524"/>
      <c r="D4001" s="525"/>
      <c r="E4001" s="510"/>
      <c r="F4001" s="510">
        <v>3984</v>
      </c>
      <c r="H4001" s="523"/>
    </row>
    <row r="4002" spans="1:8">
      <c r="B4002" s="510"/>
      <c r="C4002" s="524"/>
      <c r="D4002" s="525"/>
      <c r="E4002" s="510"/>
      <c r="F4002" s="510">
        <v>3985</v>
      </c>
      <c r="H4002" s="523"/>
    </row>
    <row r="4003" spans="1:8">
      <c r="B4003" s="510"/>
      <c r="C4003" s="524"/>
      <c r="D4003" s="525"/>
      <c r="E4003" s="510"/>
      <c r="F4003" s="510">
        <v>3986</v>
      </c>
      <c r="H4003" s="523"/>
    </row>
    <row r="4004" spans="1:8">
      <c r="B4004" s="510"/>
      <c r="C4004" s="524"/>
      <c r="D4004" s="525"/>
      <c r="E4004" s="510"/>
      <c r="F4004" s="510">
        <v>3987</v>
      </c>
      <c r="H4004" s="523"/>
    </row>
    <row r="4005" spans="1:8">
      <c r="B4005" s="510"/>
      <c r="C4005" s="524"/>
      <c r="D4005" s="525"/>
      <c r="E4005" s="510"/>
      <c r="F4005" s="510">
        <v>3988</v>
      </c>
      <c r="H4005" s="523"/>
    </row>
    <row r="4006" spans="1:8">
      <c r="B4006" s="510"/>
      <c r="C4006" s="524"/>
      <c r="D4006" s="525"/>
      <c r="E4006" s="510"/>
      <c r="F4006" s="510">
        <v>3989</v>
      </c>
      <c r="H4006" s="523"/>
    </row>
    <row r="4007" spans="1:8">
      <c r="B4007" s="510"/>
      <c r="C4007" s="524"/>
      <c r="D4007" s="525"/>
      <c r="E4007" s="510"/>
      <c r="F4007" s="510">
        <v>3990</v>
      </c>
      <c r="H4007" s="523"/>
    </row>
    <row r="4008" spans="1:8">
      <c r="B4008" s="510"/>
      <c r="C4008" s="524"/>
      <c r="D4008" s="525"/>
      <c r="E4008" s="510"/>
      <c r="F4008" s="510">
        <v>3991</v>
      </c>
      <c r="H4008" s="523"/>
    </row>
    <row r="4009" spans="1:8">
      <c r="B4009" s="510"/>
      <c r="C4009" s="524"/>
      <c r="D4009" s="525"/>
      <c r="E4009" s="510"/>
      <c r="F4009" s="510">
        <v>3992</v>
      </c>
      <c r="H4009" s="523"/>
    </row>
    <row r="4010" spans="1:8">
      <c r="B4010" s="510"/>
      <c r="C4010" s="524"/>
      <c r="D4010" s="525"/>
      <c r="E4010" s="510"/>
      <c r="F4010" s="510">
        <v>3993</v>
      </c>
      <c r="H4010" s="523"/>
    </row>
    <row r="4011" spans="1:8">
      <c r="B4011" s="510"/>
      <c r="C4011" s="524"/>
      <c r="D4011" s="525"/>
      <c r="E4011" s="510"/>
      <c r="F4011" s="510">
        <v>3994</v>
      </c>
      <c r="H4011" s="523"/>
    </row>
    <row r="4012" spans="1:8">
      <c r="B4012" s="510"/>
      <c r="C4012" s="524"/>
      <c r="D4012" s="525"/>
      <c r="E4012" s="510"/>
      <c r="F4012" s="510">
        <v>3995</v>
      </c>
      <c r="H4012" s="523"/>
    </row>
    <row r="4013" spans="1:8">
      <c r="B4013" s="510"/>
      <c r="C4013" s="524"/>
      <c r="D4013" s="525"/>
      <c r="E4013" s="510"/>
      <c r="F4013" s="510">
        <v>3996</v>
      </c>
      <c r="H4013" s="523"/>
    </row>
    <row r="4014" spans="1:8">
      <c r="B4014" s="510"/>
      <c r="C4014" s="524"/>
      <c r="D4014" s="525"/>
      <c r="E4014" s="510"/>
      <c r="F4014" s="510">
        <v>3997</v>
      </c>
      <c r="H4014" s="523"/>
    </row>
    <row r="4015" spans="1:8">
      <c r="B4015" s="510"/>
      <c r="C4015" s="524"/>
      <c r="D4015" s="525"/>
      <c r="E4015" s="510"/>
      <c r="F4015" s="510">
        <v>3998</v>
      </c>
      <c r="H4015" s="523"/>
    </row>
    <row r="4016" spans="1:8">
      <c r="B4016" s="510"/>
      <c r="C4016" s="524"/>
      <c r="D4016" s="525"/>
      <c r="E4016" s="510"/>
      <c r="F4016" s="510">
        <v>3999</v>
      </c>
      <c r="H4016" s="523"/>
    </row>
    <row r="4017" spans="2:8">
      <c r="B4017" s="510"/>
      <c r="C4017" s="524"/>
      <c r="D4017" s="525"/>
      <c r="E4017" s="510"/>
      <c r="F4017" s="510"/>
      <c r="H4017" s="523"/>
    </row>
    <row r="4018" spans="2:8">
      <c r="B4018" s="510"/>
      <c r="C4018" s="524"/>
      <c r="D4018" s="525"/>
      <c r="E4018" s="510"/>
      <c r="H4018" s="523"/>
    </row>
    <row r="4019" spans="2:8">
      <c r="B4019" s="510"/>
      <c r="C4019" s="524"/>
      <c r="D4019" s="525"/>
      <c r="E4019" s="510"/>
      <c r="H4019" s="523"/>
    </row>
    <row r="4020" spans="2:8">
      <c r="B4020" s="510"/>
      <c r="C4020" s="524"/>
      <c r="D4020" s="525"/>
      <c r="E4020" s="510"/>
      <c r="H4020" s="523"/>
    </row>
    <row r="4021" spans="2:8">
      <c r="B4021" s="510"/>
      <c r="C4021" s="524"/>
      <c r="D4021" s="525"/>
      <c r="E4021" s="510"/>
      <c r="H4021" s="523"/>
    </row>
    <row r="4022" spans="2:8">
      <c r="B4022" s="510"/>
      <c r="C4022" s="524"/>
      <c r="D4022" s="525"/>
      <c r="E4022" s="510"/>
      <c r="H4022" s="523"/>
    </row>
    <row r="4023" spans="2:8">
      <c r="B4023" s="510"/>
      <c r="C4023" s="524"/>
      <c r="D4023" s="525"/>
      <c r="E4023" s="510"/>
      <c r="H4023" s="523"/>
    </row>
    <row r="4024" spans="2:8">
      <c r="B4024" s="510"/>
      <c r="C4024" s="524"/>
      <c r="D4024" s="525"/>
      <c r="E4024" s="510"/>
      <c r="H4024" s="523"/>
    </row>
    <row r="4025" spans="2:8">
      <c r="B4025" s="510"/>
      <c r="C4025" s="524"/>
      <c r="D4025" s="525"/>
      <c r="E4025" s="510"/>
      <c r="H4025" s="523"/>
    </row>
    <row r="4026" spans="2:8">
      <c r="B4026" s="510"/>
      <c r="C4026" s="524"/>
      <c r="D4026" s="525"/>
      <c r="E4026" s="510"/>
      <c r="H4026" s="523"/>
    </row>
    <row r="4027" spans="2:8">
      <c r="B4027" s="510"/>
      <c r="C4027" s="524"/>
      <c r="D4027" s="525"/>
      <c r="E4027" s="510"/>
      <c r="H4027" s="523"/>
    </row>
    <row r="4028" spans="2:8">
      <c r="B4028" s="510"/>
      <c r="C4028" s="524"/>
      <c r="D4028" s="525"/>
      <c r="E4028" s="510"/>
      <c r="H4028" s="523"/>
    </row>
    <row r="4029" spans="2:8">
      <c r="B4029" s="510"/>
      <c r="C4029" s="524"/>
      <c r="D4029" s="525"/>
      <c r="E4029" s="510"/>
      <c r="H4029" s="523"/>
    </row>
    <row r="4030" spans="2:8">
      <c r="B4030" s="510"/>
      <c r="C4030" s="524"/>
      <c r="D4030" s="525"/>
      <c r="E4030" s="510"/>
      <c r="H4030" s="523"/>
    </row>
    <row r="4031" spans="2:8">
      <c r="B4031" s="510"/>
      <c r="C4031" s="524"/>
      <c r="D4031" s="525"/>
      <c r="E4031" s="510"/>
      <c r="H4031" s="523"/>
    </row>
    <row r="4032" spans="2:8">
      <c r="B4032" s="510"/>
      <c r="C4032" s="524"/>
      <c r="D4032" s="525"/>
      <c r="E4032" s="510"/>
      <c r="H4032" s="523"/>
    </row>
    <row r="4033" spans="2:8">
      <c r="B4033" s="510"/>
      <c r="C4033" s="524"/>
      <c r="D4033" s="525"/>
      <c r="E4033" s="510"/>
      <c r="H4033" s="523"/>
    </row>
    <row r="4034" spans="2:8">
      <c r="B4034" s="510"/>
      <c r="C4034" s="524"/>
      <c r="D4034" s="525"/>
      <c r="E4034" s="510"/>
      <c r="H4034" s="523"/>
    </row>
    <row r="4035" spans="2:8">
      <c r="B4035" s="510"/>
      <c r="C4035" s="524"/>
      <c r="D4035" s="525"/>
      <c r="E4035" s="510"/>
      <c r="H4035" s="523"/>
    </row>
    <row r="4036" spans="2:8">
      <c r="B4036" s="510"/>
      <c r="C4036" s="524"/>
      <c r="D4036" s="525"/>
      <c r="E4036" s="510"/>
      <c r="H4036" s="523"/>
    </row>
    <row r="4037" spans="2:8">
      <c r="B4037" s="510"/>
      <c r="C4037" s="524"/>
      <c r="D4037" s="525"/>
      <c r="E4037" s="510"/>
      <c r="H4037" s="523"/>
    </row>
    <row r="4038" spans="2:8">
      <c r="B4038" s="510"/>
      <c r="C4038" s="524"/>
      <c r="D4038" s="525"/>
      <c r="E4038" s="510"/>
      <c r="H4038" s="523"/>
    </row>
    <row r="4039" spans="2:8">
      <c r="B4039" s="510"/>
      <c r="C4039" s="524"/>
      <c r="D4039" s="525"/>
      <c r="E4039" s="510"/>
      <c r="H4039" s="523"/>
    </row>
    <row r="4040" spans="2:8">
      <c r="B4040" s="510"/>
      <c r="C4040" s="524"/>
      <c r="D4040" s="525"/>
      <c r="E4040" s="510"/>
      <c r="H4040" s="523"/>
    </row>
    <row r="4041" spans="2:8">
      <c r="B4041" s="510"/>
      <c r="C4041" s="524"/>
      <c r="D4041" s="525"/>
      <c r="E4041" s="510"/>
      <c r="H4041" s="523"/>
    </row>
    <row r="4042" spans="2:8">
      <c r="B4042" s="510"/>
      <c r="C4042" s="524"/>
      <c r="D4042" s="525"/>
      <c r="E4042" s="510"/>
      <c r="H4042" s="523"/>
    </row>
    <row r="4043" spans="2:8">
      <c r="B4043" s="510"/>
      <c r="C4043" s="524"/>
      <c r="D4043" s="525"/>
      <c r="E4043" s="510"/>
      <c r="H4043" s="523"/>
    </row>
    <row r="4044" spans="2:8">
      <c r="B4044" s="510"/>
      <c r="C4044" s="524"/>
      <c r="D4044" s="525"/>
      <c r="E4044" s="510"/>
      <c r="H4044" s="523"/>
    </row>
    <row r="4045" spans="2:8">
      <c r="B4045" s="510"/>
      <c r="C4045" s="524"/>
      <c r="D4045" s="525"/>
      <c r="E4045" s="510"/>
      <c r="H4045" s="523"/>
    </row>
    <row r="4046" spans="2:8">
      <c r="B4046" s="510"/>
      <c r="C4046" s="524"/>
      <c r="D4046" s="525"/>
      <c r="E4046" s="510"/>
      <c r="H4046" s="523"/>
    </row>
    <row r="4047" spans="2:8">
      <c r="B4047" s="510"/>
      <c r="C4047" s="524"/>
      <c r="D4047" s="525"/>
      <c r="E4047" s="510"/>
      <c r="H4047" s="523"/>
    </row>
    <row r="4048" spans="2:8">
      <c r="B4048" s="510"/>
      <c r="C4048" s="524"/>
      <c r="D4048" s="525"/>
      <c r="E4048" s="510"/>
      <c r="H4048" s="523"/>
    </row>
    <row r="4049" spans="2:8">
      <c r="B4049" s="510"/>
      <c r="C4049" s="524"/>
      <c r="D4049" s="525"/>
      <c r="E4049" s="510"/>
      <c r="H4049" s="523"/>
    </row>
    <row r="4050" spans="2:8">
      <c r="B4050" s="510"/>
      <c r="C4050" s="524"/>
      <c r="D4050" s="525"/>
      <c r="E4050" s="510"/>
      <c r="H4050" s="523"/>
    </row>
    <row r="4051" spans="2:8">
      <c r="B4051" s="510"/>
      <c r="C4051" s="524"/>
      <c r="D4051" s="525"/>
      <c r="E4051" s="510"/>
      <c r="H4051" s="523"/>
    </row>
    <row r="4052" spans="2:8">
      <c r="B4052" s="510"/>
      <c r="C4052" s="524"/>
      <c r="D4052" s="525"/>
      <c r="E4052" s="510"/>
      <c r="H4052" s="523"/>
    </row>
    <row r="4053" spans="2:8">
      <c r="B4053" s="510"/>
      <c r="C4053" s="524"/>
      <c r="D4053" s="525"/>
      <c r="E4053" s="510"/>
      <c r="H4053" s="523"/>
    </row>
    <row r="4054" spans="2:8">
      <c r="B4054" s="510"/>
      <c r="C4054" s="524"/>
      <c r="D4054" s="525"/>
      <c r="E4054" s="510"/>
      <c r="H4054" s="523"/>
    </row>
    <row r="4055" spans="2:8">
      <c r="B4055" s="510"/>
      <c r="C4055" s="524"/>
      <c r="D4055" s="525"/>
      <c r="E4055" s="510"/>
      <c r="H4055" s="523"/>
    </row>
    <row r="4056" spans="2:8">
      <c r="B4056" s="510"/>
      <c r="C4056" s="524"/>
      <c r="D4056" s="525"/>
      <c r="E4056" s="510"/>
      <c r="H4056" s="523"/>
    </row>
    <row r="4057" spans="2:8">
      <c r="B4057" s="510"/>
      <c r="C4057" s="524"/>
      <c r="D4057" s="525"/>
      <c r="E4057" s="510"/>
      <c r="H4057" s="523"/>
    </row>
    <row r="4058" spans="2:8">
      <c r="B4058" s="510"/>
      <c r="C4058" s="524"/>
      <c r="D4058" s="525"/>
      <c r="E4058" s="510"/>
      <c r="H4058" s="523"/>
    </row>
    <row r="4059" spans="2:8">
      <c r="B4059" s="510"/>
      <c r="C4059" s="524"/>
      <c r="D4059" s="525"/>
      <c r="E4059" s="510"/>
      <c r="H4059" s="523"/>
    </row>
    <row r="4060" spans="2:8">
      <c r="B4060" s="510"/>
      <c r="C4060" s="524"/>
      <c r="D4060" s="525"/>
      <c r="E4060" s="510"/>
      <c r="H4060" s="523"/>
    </row>
    <row r="4061" spans="2:8">
      <c r="B4061" s="510"/>
      <c r="C4061" s="524"/>
      <c r="D4061" s="525"/>
      <c r="E4061" s="510"/>
      <c r="H4061" s="523"/>
    </row>
    <row r="4062" spans="2:8">
      <c r="B4062" s="510"/>
      <c r="C4062" s="524"/>
      <c r="D4062" s="525"/>
      <c r="E4062" s="510"/>
      <c r="H4062" s="523"/>
    </row>
    <row r="4063" spans="2:8">
      <c r="B4063" s="510"/>
      <c r="C4063" s="524"/>
      <c r="D4063" s="525"/>
      <c r="E4063" s="510"/>
      <c r="H4063" s="523"/>
    </row>
    <row r="4064" spans="2:8">
      <c r="B4064" s="510"/>
      <c r="C4064" s="524"/>
      <c r="D4064" s="525"/>
      <c r="E4064" s="510"/>
      <c r="H4064" s="523"/>
    </row>
    <row r="4065" spans="2:8">
      <c r="B4065" s="510"/>
      <c r="C4065" s="524"/>
      <c r="D4065" s="525"/>
      <c r="E4065" s="510"/>
      <c r="H4065" s="523"/>
    </row>
    <row r="4066" spans="2:8">
      <c r="B4066" s="510"/>
      <c r="C4066" s="524"/>
      <c r="D4066" s="525"/>
      <c r="E4066" s="510"/>
      <c r="H4066" s="523"/>
    </row>
    <row r="4067" spans="2:8">
      <c r="B4067" s="510"/>
      <c r="C4067" s="524"/>
      <c r="D4067" s="525"/>
      <c r="E4067" s="510"/>
      <c r="H4067" s="523"/>
    </row>
    <row r="4068" spans="2:8">
      <c r="B4068" s="510"/>
      <c r="C4068" s="524"/>
      <c r="D4068" s="525"/>
      <c r="E4068" s="510"/>
      <c r="H4068" s="523"/>
    </row>
    <row r="4069" spans="2:8">
      <c r="B4069" s="510"/>
      <c r="C4069" s="524"/>
      <c r="D4069" s="525"/>
      <c r="E4069" s="510"/>
      <c r="H4069" s="523"/>
    </row>
    <row r="4070" spans="2:8">
      <c r="B4070" s="510"/>
      <c r="C4070" s="524"/>
      <c r="D4070" s="525"/>
      <c r="E4070" s="510"/>
      <c r="H4070" s="523"/>
    </row>
    <row r="4071" spans="2:8">
      <c r="B4071" s="510"/>
      <c r="C4071" s="524"/>
      <c r="D4071" s="525"/>
      <c r="E4071" s="510"/>
      <c r="H4071" s="523"/>
    </row>
    <row r="4072" spans="2:8">
      <c r="B4072" s="510"/>
      <c r="C4072" s="524"/>
      <c r="D4072" s="525"/>
      <c r="E4072" s="510"/>
      <c r="H4072" s="523"/>
    </row>
    <row r="4073" spans="2:8">
      <c r="B4073" s="510"/>
      <c r="C4073" s="524"/>
      <c r="D4073" s="525"/>
      <c r="E4073" s="510"/>
      <c r="H4073" s="523"/>
    </row>
    <row r="4074" spans="2:8">
      <c r="B4074" s="510"/>
      <c r="C4074" s="524"/>
      <c r="D4074" s="525"/>
      <c r="E4074" s="510"/>
      <c r="H4074" s="523"/>
    </row>
    <row r="4075" spans="2:8">
      <c r="B4075" s="510"/>
      <c r="C4075" s="524"/>
      <c r="D4075" s="525"/>
      <c r="E4075" s="510"/>
      <c r="H4075" s="523"/>
    </row>
    <row r="4076" spans="2:8">
      <c r="B4076" s="510"/>
      <c r="C4076" s="524"/>
      <c r="D4076" s="525"/>
      <c r="E4076" s="510"/>
      <c r="H4076" s="523"/>
    </row>
    <row r="4077" spans="2:8">
      <c r="B4077" s="510"/>
      <c r="C4077" s="524"/>
      <c r="D4077" s="525"/>
      <c r="E4077" s="510"/>
      <c r="H4077" s="523"/>
    </row>
    <row r="4078" spans="2:8">
      <c r="B4078" s="510"/>
      <c r="C4078" s="524"/>
      <c r="D4078" s="525"/>
      <c r="E4078" s="510"/>
      <c r="H4078" s="523"/>
    </row>
    <row r="4079" spans="2:8">
      <c r="B4079" s="510"/>
      <c r="C4079" s="524"/>
      <c r="D4079" s="525"/>
      <c r="E4079" s="510"/>
      <c r="H4079" s="523"/>
    </row>
    <row r="4080" spans="2:8">
      <c r="B4080" s="510"/>
      <c r="C4080" s="524"/>
      <c r="D4080" s="525"/>
      <c r="E4080" s="510"/>
      <c r="H4080" s="523"/>
    </row>
    <row r="4081" spans="2:8">
      <c r="B4081" s="510"/>
      <c r="C4081" s="524"/>
      <c r="D4081" s="525"/>
      <c r="E4081" s="510"/>
      <c r="H4081" s="523"/>
    </row>
    <row r="4082" spans="2:8">
      <c r="B4082" s="510"/>
      <c r="C4082" s="524"/>
      <c r="D4082" s="525"/>
      <c r="E4082" s="510"/>
      <c r="H4082" s="523"/>
    </row>
    <row r="4083" spans="2:8">
      <c r="B4083" s="510"/>
      <c r="C4083" s="524"/>
      <c r="D4083" s="525"/>
      <c r="E4083" s="510"/>
      <c r="H4083" s="523"/>
    </row>
    <row r="4084" spans="2:8">
      <c r="B4084" s="510"/>
      <c r="C4084" s="524"/>
      <c r="D4084" s="525"/>
      <c r="E4084" s="510"/>
      <c r="H4084" s="523"/>
    </row>
    <row r="4085" spans="2:8">
      <c r="B4085" s="510"/>
      <c r="C4085" s="524"/>
      <c r="D4085" s="525"/>
      <c r="E4085" s="510"/>
      <c r="H4085" s="523"/>
    </row>
    <row r="4086" spans="2:8">
      <c r="B4086" s="510"/>
      <c r="C4086" s="524"/>
      <c r="D4086" s="525"/>
      <c r="E4086" s="510"/>
      <c r="H4086" s="523"/>
    </row>
    <row r="4087" spans="2:8">
      <c r="B4087" s="510"/>
      <c r="C4087" s="524"/>
      <c r="D4087" s="525"/>
      <c r="E4087" s="510"/>
      <c r="H4087" s="523"/>
    </row>
    <row r="4088" spans="2:8">
      <c r="B4088" s="510"/>
      <c r="C4088" s="524"/>
      <c r="D4088" s="525"/>
      <c r="E4088" s="510"/>
      <c r="H4088" s="523"/>
    </row>
    <row r="4089" spans="2:8">
      <c r="B4089" s="510"/>
      <c r="C4089" s="524"/>
      <c r="D4089" s="525"/>
      <c r="E4089" s="510"/>
      <c r="H4089" s="523"/>
    </row>
    <row r="4090" spans="2:8">
      <c r="B4090" s="510"/>
      <c r="C4090" s="524"/>
      <c r="D4090" s="525"/>
      <c r="E4090" s="510"/>
      <c r="H4090" s="523"/>
    </row>
    <row r="4091" spans="2:8">
      <c r="B4091" s="510"/>
      <c r="C4091" s="524"/>
      <c r="D4091" s="525"/>
      <c r="E4091" s="510"/>
      <c r="H4091" s="523"/>
    </row>
    <row r="4092" spans="2:8">
      <c r="B4092" s="510"/>
      <c r="C4092" s="524"/>
      <c r="D4092" s="525"/>
      <c r="E4092" s="510"/>
      <c r="H4092" s="523"/>
    </row>
    <row r="4093" spans="2:8">
      <c r="B4093" s="510"/>
      <c r="C4093" s="524"/>
      <c r="D4093" s="525"/>
      <c r="E4093" s="510"/>
      <c r="H4093" s="523"/>
    </row>
    <row r="4094" spans="2:8">
      <c r="B4094" s="510"/>
      <c r="C4094" s="524"/>
      <c r="D4094" s="525"/>
      <c r="E4094" s="510"/>
      <c r="H4094" s="523"/>
    </row>
    <row r="4095" spans="2:8">
      <c r="B4095" s="510"/>
      <c r="C4095" s="524"/>
      <c r="D4095" s="525"/>
      <c r="E4095" s="510"/>
      <c r="H4095" s="523"/>
    </row>
    <row r="4096" spans="2:8">
      <c r="B4096" s="510"/>
      <c r="C4096" s="524"/>
      <c r="D4096" s="525"/>
      <c r="E4096" s="510"/>
      <c r="H4096" s="523"/>
    </row>
    <row r="4097" spans="2:8">
      <c r="B4097" s="510"/>
      <c r="C4097" s="524"/>
      <c r="D4097" s="525"/>
      <c r="E4097" s="510"/>
      <c r="H4097" s="523"/>
    </row>
    <row r="4098" spans="2:8">
      <c r="B4098" s="510"/>
      <c r="C4098" s="524"/>
      <c r="D4098" s="525"/>
      <c r="E4098" s="510"/>
      <c r="H4098" s="523"/>
    </row>
    <row r="4099" spans="2:8">
      <c r="B4099" s="510"/>
      <c r="C4099" s="524"/>
      <c r="D4099" s="525"/>
      <c r="E4099" s="510"/>
      <c r="H4099" s="523"/>
    </row>
    <row r="4100" spans="2:8">
      <c r="B4100" s="510"/>
      <c r="C4100" s="524"/>
      <c r="D4100" s="525"/>
      <c r="E4100" s="510"/>
      <c r="H4100" s="523"/>
    </row>
    <row r="4101" spans="2:8">
      <c r="B4101" s="510"/>
      <c r="C4101" s="524"/>
      <c r="D4101" s="525"/>
      <c r="E4101" s="510"/>
      <c r="H4101" s="523"/>
    </row>
    <row r="4102" spans="2:8">
      <c r="B4102" s="510"/>
      <c r="C4102" s="524"/>
      <c r="D4102" s="525"/>
      <c r="E4102" s="510"/>
      <c r="H4102" s="523"/>
    </row>
    <row r="4103" spans="2:8">
      <c r="B4103" s="510"/>
      <c r="C4103" s="524"/>
      <c r="D4103" s="525"/>
      <c r="E4103" s="510"/>
      <c r="H4103" s="523"/>
    </row>
    <row r="4104" spans="2:8">
      <c r="B4104" s="510"/>
      <c r="C4104" s="524"/>
      <c r="D4104" s="525"/>
      <c r="E4104" s="510"/>
      <c r="H4104" s="523"/>
    </row>
    <row r="4105" spans="2:8">
      <c r="B4105" s="510"/>
      <c r="C4105" s="524"/>
      <c r="D4105" s="525"/>
      <c r="E4105" s="510"/>
      <c r="H4105" s="523"/>
    </row>
    <row r="4106" spans="2:8">
      <c r="B4106" s="510"/>
      <c r="C4106" s="524"/>
      <c r="D4106" s="525"/>
      <c r="E4106" s="510"/>
      <c r="H4106" s="523"/>
    </row>
    <row r="4107" spans="2:8">
      <c r="B4107" s="510"/>
      <c r="C4107" s="524"/>
      <c r="D4107" s="525"/>
      <c r="E4107" s="510"/>
      <c r="H4107" s="523"/>
    </row>
    <row r="4108" spans="2:8">
      <c r="B4108" s="510"/>
      <c r="C4108" s="524"/>
      <c r="D4108" s="525"/>
      <c r="E4108" s="510"/>
      <c r="H4108" s="523"/>
    </row>
    <row r="4109" spans="2:8">
      <c r="B4109" s="510"/>
      <c r="C4109" s="524"/>
      <c r="D4109" s="525"/>
      <c r="E4109" s="510"/>
      <c r="H4109" s="523"/>
    </row>
    <row r="4110" spans="2:8">
      <c r="B4110" s="510"/>
      <c r="C4110" s="524"/>
      <c r="D4110" s="525"/>
      <c r="E4110" s="510"/>
      <c r="H4110" s="523"/>
    </row>
    <row r="4111" spans="2:8">
      <c r="B4111" s="510"/>
      <c r="C4111" s="524"/>
      <c r="D4111" s="525"/>
      <c r="E4111" s="510"/>
      <c r="H4111" s="523"/>
    </row>
    <row r="4112" spans="2:8">
      <c r="B4112" s="510"/>
      <c r="C4112" s="524"/>
      <c r="D4112" s="525"/>
      <c r="E4112" s="510"/>
      <c r="H4112" s="523"/>
    </row>
    <row r="4113" spans="2:8">
      <c r="B4113" s="510"/>
      <c r="C4113" s="524"/>
      <c r="D4113" s="525"/>
      <c r="E4113" s="510"/>
      <c r="H4113" s="523"/>
    </row>
    <row r="4114" spans="2:8">
      <c r="B4114" s="510"/>
      <c r="C4114" s="524"/>
      <c r="D4114" s="525"/>
      <c r="E4114" s="510"/>
      <c r="H4114" s="523"/>
    </row>
    <row r="4115" spans="2:8">
      <c r="B4115" s="510"/>
      <c r="C4115" s="524"/>
      <c r="D4115" s="525"/>
      <c r="E4115" s="510"/>
      <c r="H4115" s="523"/>
    </row>
    <row r="4116" spans="2:8">
      <c r="B4116" s="510"/>
      <c r="C4116" s="524"/>
      <c r="D4116" s="525"/>
      <c r="E4116" s="510"/>
      <c r="H4116" s="523"/>
    </row>
    <row r="4117" spans="2:8">
      <c r="B4117" s="510"/>
      <c r="C4117" s="524"/>
      <c r="D4117" s="525"/>
      <c r="E4117" s="510"/>
      <c r="H4117" s="523"/>
    </row>
    <row r="4118" spans="2:8">
      <c r="B4118" s="510"/>
      <c r="C4118" s="524"/>
      <c r="D4118" s="525"/>
      <c r="E4118" s="510"/>
      <c r="H4118" s="523"/>
    </row>
    <row r="4119" spans="2:8">
      <c r="B4119" s="510"/>
      <c r="C4119" s="524"/>
      <c r="D4119" s="525"/>
      <c r="E4119" s="510"/>
      <c r="H4119" s="523"/>
    </row>
    <row r="4120" spans="2:8">
      <c r="B4120" s="510"/>
      <c r="C4120" s="524"/>
      <c r="D4120" s="525"/>
      <c r="E4120" s="510"/>
      <c r="H4120" s="523"/>
    </row>
    <row r="4121" spans="2:8">
      <c r="B4121" s="510"/>
      <c r="C4121" s="524"/>
      <c r="D4121" s="525"/>
      <c r="E4121" s="510"/>
      <c r="H4121" s="523"/>
    </row>
    <row r="4122" spans="2:8">
      <c r="B4122" s="510"/>
      <c r="C4122" s="524"/>
      <c r="D4122" s="525"/>
      <c r="E4122" s="510"/>
      <c r="H4122" s="523"/>
    </row>
    <row r="4123" spans="2:8">
      <c r="B4123" s="510"/>
      <c r="C4123" s="524"/>
      <c r="D4123" s="525"/>
      <c r="E4123" s="510"/>
      <c r="H4123" s="523"/>
    </row>
    <row r="4124" spans="2:8">
      <c r="B4124" s="510"/>
      <c r="C4124" s="524"/>
      <c r="D4124" s="525"/>
      <c r="E4124" s="510"/>
      <c r="H4124" s="523"/>
    </row>
    <row r="4125" spans="2:8">
      <c r="B4125" s="510"/>
      <c r="C4125" s="524"/>
      <c r="D4125" s="525"/>
      <c r="E4125" s="510"/>
      <c r="H4125" s="523"/>
    </row>
    <row r="4126" spans="2:8">
      <c r="B4126" s="510"/>
      <c r="C4126" s="524"/>
      <c r="D4126" s="525"/>
      <c r="E4126" s="510"/>
      <c r="H4126" s="523"/>
    </row>
    <row r="4127" spans="2:8">
      <c r="B4127" s="510"/>
      <c r="C4127" s="524"/>
      <c r="D4127" s="525"/>
      <c r="E4127" s="510"/>
      <c r="H4127" s="523"/>
    </row>
    <row r="4128" spans="2:8">
      <c r="B4128" s="510"/>
      <c r="C4128" s="524"/>
      <c r="D4128" s="525"/>
      <c r="E4128" s="510"/>
      <c r="H4128" s="523"/>
    </row>
    <row r="4129" spans="2:8">
      <c r="B4129" s="510"/>
      <c r="C4129" s="524"/>
      <c r="D4129" s="525"/>
      <c r="E4129" s="510"/>
      <c r="H4129" s="523"/>
    </row>
    <row r="4130" spans="2:8">
      <c r="B4130" s="510"/>
      <c r="C4130" s="524"/>
      <c r="D4130" s="525"/>
      <c r="E4130" s="510"/>
      <c r="H4130" s="523"/>
    </row>
    <row r="4131" spans="2:8">
      <c r="B4131" s="510"/>
      <c r="C4131" s="524"/>
      <c r="D4131" s="525"/>
      <c r="E4131" s="510"/>
      <c r="H4131" s="523"/>
    </row>
    <row r="4132" spans="2:8">
      <c r="B4132" s="510"/>
      <c r="C4132" s="524"/>
      <c r="D4132" s="525"/>
      <c r="E4132" s="510"/>
      <c r="H4132" s="523"/>
    </row>
    <row r="4133" spans="2:8">
      <c r="B4133" s="510"/>
      <c r="C4133" s="524"/>
      <c r="D4133" s="525"/>
      <c r="E4133" s="510"/>
      <c r="H4133" s="523"/>
    </row>
    <row r="4134" spans="2:8">
      <c r="B4134" s="510"/>
      <c r="C4134" s="524"/>
      <c r="D4134" s="525"/>
      <c r="E4134" s="510"/>
      <c r="H4134" s="523"/>
    </row>
    <row r="4135" spans="2:8">
      <c r="B4135" s="510"/>
      <c r="C4135" s="524"/>
      <c r="D4135" s="525"/>
      <c r="E4135" s="510"/>
      <c r="H4135" s="523"/>
    </row>
    <row r="4136" spans="2:8">
      <c r="B4136" s="510"/>
      <c r="C4136" s="524"/>
      <c r="D4136" s="525"/>
      <c r="E4136" s="510"/>
      <c r="H4136" s="523"/>
    </row>
    <row r="4137" spans="2:8">
      <c r="B4137" s="510"/>
      <c r="C4137" s="524"/>
      <c r="D4137" s="525"/>
      <c r="E4137" s="510"/>
      <c r="H4137" s="523"/>
    </row>
    <row r="4138" spans="2:8">
      <c r="B4138" s="510"/>
      <c r="C4138" s="524"/>
      <c r="D4138" s="525"/>
      <c r="E4138" s="510"/>
      <c r="H4138" s="523"/>
    </row>
    <row r="4139" spans="2:8">
      <c r="B4139" s="510"/>
      <c r="C4139" s="524"/>
      <c r="D4139" s="525"/>
      <c r="E4139" s="510"/>
      <c r="H4139" s="523"/>
    </row>
    <row r="4140" spans="2:8">
      <c r="B4140" s="510"/>
      <c r="C4140" s="524"/>
      <c r="D4140" s="525"/>
      <c r="E4140" s="510"/>
      <c r="H4140" s="523"/>
    </row>
    <row r="4141" spans="2:8">
      <c r="B4141" s="510"/>
      <c r="C4141" s="524"/>
      <c r="D4141" s="525"/>
      <c r="E4141" s="510"/>
      <c r="H4141" s="523"/>
    </row>
    <row r="4142" spans="2:8">
      <c r="B4142" s="510"/>
      <c r="C4142" s="524"/>
      <c r="D4142" s="525"/>
      <c r="E4142" s="510"/>
      <c r="H4142" s="523"/>
    </row>
    <row r="4143" spans="2:8">
      <c r="B4143" s="510"/>
      <c r="C4143" s="524"/>
      <c r="D4143" s="525"/>
      <c r="E4143" s="510"/>
      <c r="H4143" s="523"/>
    </row>
    <row r="4144" spans="2:8">
      <c r="B4144" s="510"/>
      <c r="C4144" s="524"/>
      <c r="D4144" s="525"/>
      <c r="E4144" s="510"/>
      <c r="H4144" s="523"/>
    </row>
    <row r="4145" spans="2:8">
      <c r="B4145" s="510"/>
      <c r="C4145" s="524"/>
      <c r="D4145" s="525"/>
      <c r="E4145" s="510"/>
      <c r="H4145" s="523"/>
    </row>
    <row r="4146" spans="2:8">
      <c r="B4146" s="510"/>
      <c r="C4146" s="524"/>
      <c r="D4146" s="525"/>
      <c r="E4146" s="510"/>
      <c r="H4146" s="523"/>
    </row>
    <row r="4147" spans="2:8">
      <c r="B4147" s="510"/>
      <c r="C4147" s="524"/>
      <c r="D4147" s="525"/>
      <c r="E4147" s="510"/>
      <c r="H4147" s="523"/>
    </row>
    <row r="4148" spans="2:8">
      <c r="B4148" s="510"/>
      <c r="C4148" s="524"/>
      <c r="D4148" s="525"/>
      <c r="E4148" s="510"/>
      <c r="H4148" s="523"/>
    </row>
    <row r="4149" spans="2:8">
      <c r="B4149" s="510"/>
      <c r="C4149" s="524"/>
      <c r="D4149" s="525"/>
      <c r="E4149" s="510"/>
      <c r="H4149" s="523"/>
    </row>
    <row r="4150" spans="2:8">
      <c r="B4150" s="510"/>
      <c r="C4150" s="524"/>
      <c r="D4150" s="525"/>
      <c r="E4150" s="510"/>
      <c r="H4150" s="523"/>
    </row>
    <row r="4151" spans="2:8">
      <c r="B4151" s="510"/>
      <c r="C4151" s="524"/>
      <c r="D4151" s="525"/>
      <c r="E4151" s="510"/>
      <c r="H4151" s="523"/>
    </row>
    <row r="4152" spans="2:8">
      <c r="B4152" s="510"/>
      <c r="C4152" s="524"/>
      <c r="D4152" s="525"/>
      <c r="E4152" s="510"/>
      <c r="H4152" s="523"/>
    </row>
    <row r="4153" spans="2:8">
      <c r="B4153" s="510"/>
      <c r="C4153" s="524"/>
      <c r="D4153" s="525"/>
      <c r="E4153" s="510"/>
      <c r="H4153" s="523"/>
    </row>
    <row r="4154" spans="2:8">
      <c r="B4154" s="510"/>
      <c r="C4154" s="524"/>
      <c r="D4154" s="525"/>
      <c r="E4154" s="510"/>
      <c r="H4154" s="523"/>
    </row>
    <row r="4155" spans="2:8">
      <c r="B4155" s="510"/>
      <c r="C4155" s="524"/>
      <c r="D4155" s="525"/>
      <c r="E4155" s="510"/>
      <c r="H4155" s="523"/>
    </row>
    <row r="4156" spans="2:8">
      <c r="B4156" s="510"/>
      <c r="C4156" s="524"/>
      <c r="D4156" s="525"/>
      <c r="E4156" s="510"/>
      <c r="H4156" s="523"/>
    </row>
    <row r="4157" spans="2:8">
      <c r="B4157" s="510"/>
      <c r="C4157" s="524"/>
      <c r="D4157" s="525"/>
      <c r="E4157" s="510"/>
      <c r="H4157" s="523"/>
    </row>
    <row r="4158" spans="2:8">
      <c r="B4158" s="510"/>
      <c r="C4158" s="524"/>
      <c r="D4158" s="525"/>
      <c r="E4158" s="510"/>
      <c r="H4158" s="523"/>
    </row>
    <row r="4159" spans="2:8">
      <c r="B4159" s="510"/>
      <c r="C4159" s="524"/>
      <c r="D4159" s="525"/>
      <c r="E4159" s="510"/>
      <c r="H4159" s="523"/>
    </row>
    <row r="4160" spans="2:8">
      <c r="B4160" s="510"/>
      <c r="C4160" s="524"/>
      <c r="D4160" s="525"/>
      <c r="E4160" s="510"/>
      <c r="H4160" s="523"/>
    </row>
    <row r="4161" spans="2:8">
      <c r="B4161" s="510"/>
      <c r="C4161" s="524"/>
      <c r="D4161" s="525"/>
      <c r="E4161" s="510"/>
      <c r="H4161" s="523"/>
    </row>
    <row r="4162" spans="2:8">
      <c r="B4162" s="510"/>
      <c r="C4162" s="524"/>
      <c r="D4162" s="525"/>
      <c r="E4162" s="510"/>
      <c r="H4162" s="523"/>
    </row>
    <row r="4163" spans="2:8">
      <c r="B4163" s="510"/>
      <c r="C4163" s="524"/>
      <c r="D4163" s="525"/>
      <c r="E4163" s="510"/>
      <c r="H4163" s="523"/>
    </row>
    <row r="4164" spans="2:8">
      <c r="B4164" s="510"/>
      <c r="C4164" s="524"/>
      <c r="D4164" s="525"/>
      <c r="E4164" s="510"/>
      <c r="H4164" s="523"/>
    </row>
    <row r="4165" spans="2:8">
      <c r="B4165" s="510"/>
      <c r="C4165" s="524"/>
      <c r="D4165" s="525"/>
      <c r="E4165" s="510"/>
      <c r="H4165" s="523"/>
    </row>
    <row r="4166" spans="2:8">
      <c r="B4166" s="510"/>
      <c r="C4166" s="524"/>
      <c r="D4166" s="525"/>
      <c r="E4166" s="510"/>
      <c r="H4166" s="523"/>
    </row>
    <row r="4167" spans="2:8">
      <c r="B4167" s="510"/>
      <c r="C4167" s="524"/>
      <c r="D4167" s="525"/>
      <c r="E4167" s="510"/>
      <c r="H4167" s="523"/>
    </row>
    <row r="4168" spans="2:8">
      <c r="B4168" s="510"/>
      <c r="C4168" s="524"/>
      <c r="D4168" s="525"/>
      <c r="E4168" s="510"/>
      <c r="H4168" s="523"/>
    </row>
    <row r="4169" spans="2:8">
      <c r="B4169" s="510"/>
      <c r="C4169" s="524"/>
      <c r="D4169" s="525"/>
      <c r="E4169" s="510"/>
      <c r="H4169" s="523"/>
    </row>
    <row r="4170" spans="2:8">
      <c r="B4170" s="510"/>
      <c r="C4170" s="524"/>
      <c r="D4170" s="525"/>
      <c r="E4170" s="510"/>
      <c r="H4170" s="523"/>
    </row>
    <row r="4171" spans="2:8">
      <c r="B4171" s="510"/>
      <c r="C4171" s="524"/>
      <c r="D4171" s="525"/>
      <c r="E4171" s="510"/>
      <c r="H4171" s="523"/>
    </row>
    <row r="4172" spans="2:8">
      <c r="B4172" s="510"/>
      <c r="C4172" s="524"/>
      <c r="D4172" s="525"/>
      <c r="E4172" s="510"/>
      <c r="H4172" s="523"/>
    </row>
    <row r="4173" spans="2:8">
      <c r="B4173" s="510"/>
      <c r="C4173" s="524"/>
      <c r="D4173" s="525"/>
      <c r="E4173" s="510"/>
      <c r="H4173" s="523"/>
    </row>
    <row r="4174" spans="2:8">
      <c r="B4174" s="510"/>
      <c r="C4174" s="524"/>
      <c r="D4174" s="525"/>
      <c r="E4174" s="510"/>
      <c r="H4174" s="523"/>
    </row>
    <row r="4175" spans="2:8">
      <c r="B4175" s="510"/>
      <c r="C4175" s="524"/>
      <c r="D4175" s="525"/>
      <c r="E4175" s="510"/>
      <c r="H4175" s="523"/>
    </row>
    <row r="4176" spans="2:8">
      <c r="B4176" s="510"/>
      <c r="C4176" s="524"/>
      <c r="D4176" s="525"/>
      <c r="E4176" s="510"/>
      <c r="H4176" s="523"/>
    </row>
    <row r="4177" spans="2:8">
      <c r="B4177" s="510"/>
      <c r="C4177" s="524"/>
      <c r="D4177" s="525"/>
      <c r="E4177" s="510"/>
      <c r="H4177" s="523"/>
    </row>
    <row r="4178" spans="2:8">
      <c r="B4178" s="510"/>
      <c r="C4178" s="524"/>
      <c r="D4178" s="525"/>
      <c r="E4178" s="510"/>
      <c r="H4178" s="523"/>
    </row>
    <row r="4179" spans="2:8">
      <c r="B4179" s="510"/>
      <c r="C4179" s="524"/>
      <c r="D4179" s="525"/>
      <c r="E4179" s="510"/>
      <c r="H4179" s="523"/>
    </row>
    <row r="4180" spans="2:8">
      <c r="B4180" s="510"/>
      <c r="C4180" s="524"/>
      <c r="D4180" s="525"/>
      <c r="E4180" s="510"/>
      <c r="H4180" s="523"/>
    </row>
    <row r="4181" spans="2:8">
      <c r="B4181" s="510"/>
      <c r="C4181" s="524"/>
      <c r="D4181" s="525"/>
      <c r="E4181" s="510"/>
      <c r="H4181" s="523"/>
    </row>
    <row r="4182" spans="2:8">
      <c r="B4182" s="510"/>
      <c r="C4182" s="524"/>
      <c r="D4182" s="525"/>
      <c r="E4182" s="510"/>
      <c r="H4182" s="523"/>
    </row>
    <row r="4183" spans="2:8">
      <c r="B4183" s="510"/>
      <c r="C4183" s="524"/>
      <c r="D4183" s="525"/>
      <c r="E4183" s="510"/>
      <c r="H4183" s="523"/>
    </row>
    <row r="4184" spans="2:8">
      <c r="B4184" s="510"/>
      <c r="C4184" s="524"/>
      <c r="D4184" s="525"/>
      <c r="E4184" s="510"/>
      <c r="H4184" s="523"/>
    </row>
    <row r="4185" spans="2:8">
      <c r="B4185" s="510"/>
      <c r="C4185" s="524"/>
      <c r="D4185" s="525"/>
      <c r="E4185" s="510"/>
      <c r="H4185" s="523"/>
    </row>
    <row r="4186" spans="2:8">
      <c r="B4186" s="510"/>
      <c r="C4186" s="524"/>
      <c r="D4186" s="525"/>
      <c r="E4186" s="510"/>
      <c r="H4186" s="523"/>
    </row>
    <row r="4187" spans="2:8">
      <c r="B4187" s="510"/>
      <c r="C4187" s="524"/>
      <c r="D4187" s="525"/>
      <c r="E4187" s="510"/>
      <c r="H4187" s="523"/>
    </row>
    <row r="4188" spans="2:8">
      <c r="B4188" s="510"/>
      <c r="C4188" s="524"/>
      <c r="D4188" s="525"/>
      <c r="E4188" s="510"/>
      <c r="H4188" s="523"/>
    </row>
    <row r="4189" spans="2:8">
      <c r="B4189" s="510"/>
      <c r="C4189" s="524"/>
      <c r="D4189" s="525"/>
      <c r="E4189" s="510"/>
      <c r="H4189" s="523"/>
    </row>
    <row r="4190" spans="2:8">
      <c r="B4190" s="510"/>
      <c r="C4190" s="524"/>
      <c r="D4190" s="525"/>
      <c r="E4190" s="510"/>
      <c r="H4190" s="523"/>
    </row>
    <row r="4191" spans="2:8">
      <c r="B4191" s="510"/>
      <c r="C4191" s="524"/>
      <c r="D4191" s="525"/>
      <c r="E4191" s="510"/>
      <c r="H4191" s="523"/>
    </row>
    <row r="4192" spans="2:8">
      <c r="B4192" s="510"/>
      <c r="C4192" s="524"/>
      <c r="D4192" s="525"/>
      <c r="E4192" s="510"/>
      <c r="H4192" s="523"/>
    </row>
    <row r="4193" spans="2:8">
      <c r="B4193" s="510"/>
      <c r="C4193" s="524"/>
      <c r="D4193" s="525"/>
      <c r="E4193" s="510"/>
      <c r="H4193" s="523"/>
    </row>
    <row r="4194" spans="2:8">
      <c r="B4194" s="510"/>
      <c r="C4194" s="524"/>
      <c r="D4194" s="525"/>
      <c r="E4194" s="510"/>
      <c r="H4194" s="523"/>
    </row>
    <row r="4195" spans="2:8">
      <c r="B4195" s="510"/>
      <c r="C4195" s="524"/>
      <c r="D4195" s="525"/>
      <c r="E4195" s="510"/>
      <c r="H4195" s="523"/>
    </row>
    <row r="4196" spans="2:8">
      <c r="B4196" s="510"/>
      <c r="C4196" s="524"/>
      <c r="D4196" s="525"/>
      <c r="E4196" s="510"/>
      <c r="H4196" s="523"/>
    </row>
    <row r="4197" spans="2:8">
      <c r="B4197" s="510"/>
      <c r="C4197" s="524"/>
      <c r="D4197" s="525"/>
      <c r="E4197" s="510"/>
      <c r="H4197" s="523"/>
    </row>
    <row r="4198" spans="2:8">
      <c r="B4198" s="510"/>
      <c r="C4198" s="524"/>
      <c r="D4198" s="525"/>
      <c r="E4198" s="510"/>
      <c r="H4198" s="523"/>
    </row>
    <row r="4199" spans="2:8">
      <c r="B4199" s="510"/>
      <c r="C4199" s="524"/>
      <c r="D4199" s="525"/>
      <c r="E4199" s="510"/>
      <c r="H4199" s="523"/>
    </row>
    <row r="4200" spans="2:8">
      <c r="B4200" s="510"/>
      <c r="C4200" s="524"/>
      <c r="D4200" s="525"/>
      <c r="E4200" s="510"/>
      <c r="H4200" s="523"/>
    </row>
    <row r="4201" spans="2:8">
      <c r="B4201" s="510"/>
      <c r="C4201" s="524"/>
      <c r="D4201" s="525"/>
      <c r="E4201" s="510"/>
      <c r="H4201" s="523"/>
    </row>
    <row r="4202" spans="2:8">
      <c r="B4202" s="510"/>
      <c r="C4202" s="524"/>
      <c r="D4202" s="525"/>
      <c r="E4202" s="510"/>
      <c r="H4202" s="523"/>
    </row>
    <row r="4203" spans="2:8">
      <c r="B4203" s="510"/>
      <c r="C4203" s="524"/>
      <c r="D4203" s="525"/>
      <c r="E4203" s="510"/>
      <c r="H4203" s="523"/>
    </row>
    <row r="4204" spans="2:8">
      <c r="B4204" s="510"/>
      <c r="C4204" s="524"/>
      <c r="D4204" s="525"/>
      <c r="E4204" s="510"/>
      <c r="H4204" s="523"/>
    </row>
    <row r="4205" spans="2:8">
      <c r="B4205" s="510"/>
      <c r="C4205" s="524"/>
      <c r="D4205" s="525"/>
      <c r="E4205" s="510"/>
      <c r="H4205" s="523"/>
    </row>
    <row r="4206" spans="2:8">
      <c r="B4206" s="510"/>
      <c r="C4206" s="524"/>
      <c r="D4206" s="525"/>
      <c r="E4206" s="510"/>
      <c r="H4206" s="523"/>
    </row>
    <row r="4207" spans="2:8">
      <c r="B4207" s="510"/>
      <c r="C4207" s="524"/>
      <c r="D4207" s="525"/>
      <c r="E4207" s="510"/>
      <c r="H4207" s="523"/>
    </row>
    <row r="4208" spans="2:8">
      <c r="B4208" s="510"/>
      <c r="C4208" s="524"/>
      <c r="D4208" s="525"/>
      <c r="E4208" s="510"/>
      <c r="H4208" s="523"/>
    </row>
    <row r="4209" spans="2:8">
      <c r="B4209" s="510"/>
      <c r="C4209" s="524"/>
      <c r="D4209" s="525"/>
      <c r="E4209" s="510"/>
      <c r="H4209" s="523"/>
    </row>
    <row r="4210" spans="2:8">
      <c r="B4210" s="510"/>
      <c r="C4210" s="524"/>
      <c r="D4210" s="525"/>
      <c r="E4210" s="510"/>
      <c r="H4210" s="523"/>
    </row>
    <row r="4211" spans="2:8">
      <c r="B4211" s="510"/>
      <c r="C4211" s="524"/>
      <c r="D4211" s="525"/>
      <c r="E4211" s="510"/>
      <c r="H4211" s="523"/>
    </row>
    <row r="4212" spans="2:8">
      <c r="B4212" s="510"/>
      <c r="C4212" s="524"/>
      <c r="D4212" s="525"/>
      <c r="E4212" s="510"/>
      <c r="H4212" s="523"/>
    </row>
    <row r="4213" spans="2:8">
      <c r="B4213" s="510"/>
      <c r="C4213" s="524"/>
      <c r="D4213" s="525"/>
      <c r="E4213" s="510"/>
      <c r="H4213" s="523"/>
    </row>
    <row r="4214" spans="2:8">
      <c r="B4214" s="510"/>
      <c r="C4214" s="524"/>
      <c r="D4214" s="525"/>
      <c r="E4214" s="510"/>
      <c r="H4214" s="523"/>
    </row>
    <row r="4215" spans="2:8">
      <c r="B4215" s="510"/>
      <c r="C4215" s="524"/>
      <c r="D4215" s="525"/>
      <c r="E4215" s="510"/>
      <c r="H4215" s="523"/>
    </row>
    <row r="4216" spans="2:8">
      <c r="B4216" s="510"/>
      <c r="C4216" s="524"/>
      <c r="D4216" s="525"/>
      <c r="E4216" s="510"/>
      <c r="H4216" s="523"/>
    </row>
    <row r="4217" spans="2:8">
      <c r="B4217" s="510"/>
      <c r="C4217" s="524"/>
      <c r="D4217" s="525"/>
      <c r="E4217" s="510"/>
      <c r="H4217" s="523"/>
    </row>
    <row r="4218" spans="2:8">
      <c r="B4218" s="510"/>
      <c r="C4218" s="524"/>
      <c r="D4218" s="525"/>
      <c r="E4218" s="510"/>
      <c r="H4218" s="523"/>
    </row>
    <row r="4219" spans="2:8">
      <c r="B4219" s="510"/>
      <c r="C4219" s="524"/>
      <c r="D4219" s="525"/>
      <c r="E4219" s="510"/>
      <c r="H4219" s="523"/>
    </row>
    <row r="4220" spans="2:8">
      <c r="B4220" s="510"/>
      <c r="C4220" s="524"/>
      <c r="D4220" s="525"/>
      <c r="E4220" s="510"/>
      <c r="H4220" s="523"/>
    </row>
    <row r="4221" spans="2:8">
      <c r="B4221" s="510"/>
      <c r="C4221" s="524"/>
      <c r="D4221" s="525"/>
      <c r="E4221" s="510"/>
      <c r="H4221" s="523"/>
    </row>
    <row r="4222" spans="2:8">
      <c r="B4222" s="510"/>
      <c r="C4222" s="524"/>
      <c r="D4222" s="525"/>
      <c r="E4222" s="510"/>
      <c r="H4222" s="523"/>
    </row>
    <row r="4223" spans="2:8">
      <c r="B4223" s="510"/>
      <c r="C4223" s="524"/>
      <c r="D4223" s="525"/>
      <c r="E4223" s="510"/>
      <c r="H4223" s="523"/>
    </row>
    <row r="4224" spans="2:8">
      <c r="B4224" s="510"/>
      <c r="C4224" s="524"/>
      <c r="D4224" s="525"/>
      <c r="E4224" s="510"/>
      <c r="H4224" s="523"/>
    </row>
    <row r="4225" spans="2:8">
      <c r="B4225" s="510"/>
      <c r="C4225" s="524"/>
      <c r="D4225" s="525"/>
      <c r="E4225" s="510"/>
      <c r="H4225" s="523"/>
    </row>
    <row r="4226" spans="2:8">
      <c r="B4226" s="510"/>
      <c r="C4226" s="524"/>
      <c r="D4226" s="525"/>
      <c r="E4226" s="510"/>
      <c r="H4226" s="523"/>
    </row>
    <row r="4227" spans="2:8">
      <c r="B4227" s="510"/>
      <c r="C4227" s="524"/>
      <c r="D4227" s="525"/>
      <c r="E4227" s="510"/>
      <c r="H4227" s="523"/>
    </row>
    <row r="4228" spans="2:8">
      <c r="B4228" s="510"/>
      <c r="C4228" s="524"/>
      <c r="D4228" s="525"/>
      <c r="E4228" s="510"/>
      <c r="H4228" s="523"/>
    </row>
    <row r="4229" spans="2:8">
      <c r="B4229" s="510"/>
      <c r="C4229" s="524"/>
      <c r="D4229" s="525"/>
      <c r="E4229" s="510"/>
      <c r="H4229" s="523"/>
    </row>
    <row r="4230" spans="2:8">
      <c r="B4230" s="510"/>
      <c r="C4230" s="524"/>
      <c r="D4230" s="525"/>
      <c r="E4230" s="510"/>
      <c r="H4230" s="523"/>
    </row>
    <row r="4231" spans="2:8">
      <c r="B4231" s="510"/>
      <c r="C4231" s="524"/>
      <c r="D4231" s="525"/>
      <c r="E4231" s="510"/>
      <c r="H4231" s="523"/>
    </row>
    <row r="4232" spans="2:8">
      <c r="B4232" s="510"/>
      <c r="C4232" s="524"/>
      <c r="D4232" s="525"/>
      <c r="E4232" s="510"/>
      <c r="H4232" s="523"/>
    </row>
    <row r="4233" spans="2:8">
      <c r="B4233" s="510"/>
      <c r="C4233" s="524"/>
      <c r="D4233" s="525"/>
      <c r="E4233" s="510"/>
      <c r="H4233" s="523"/>
    </row>
    <row r="4234" spans="2:8">
      <c r="B4234" s="510"/>
      <c r="C4234" s="524"/>
      <c r="D4234" s="525"/>
      <c r="E4234" s="510"/>
      <c r="H4234" s="523"/>
    </row>
    <row r="4235" spans="2:8">
      <c r="B4235" s="510"/>
      <c r="C4235" s="524"/>
      <c r="D4235" s="525"/>
      <c r="E4235" s="510"/>
      <c r="H4235" s="523"/>
    </row>
    <row r="4236" spans="2:8">
      <c r="B4236" s="510"/>
      <c r="C4236" s="524"/>
      <c r="D4236" s="525"/>
      <c r="E4236" s="510"/>
      <c r="H4236" s="523"/>
    </row>
    <row r="4237" spans="2:8">
      <c r="B4237" s="510"/>
      <c r="C4237" s="524"/>
      <c r="D4237" s="525"/>
      <c r="E4237" s="510"/>
      <c r="H4237" s="523"/>
    </row>
    <row r="4238" spans="2:8">
      <c r="B4238" s="510"/>
      <c r="C4238" s="524"/>
      <c r="D4238" s="525"/>
      <c r="E4238" s="510"/>
      <c r="H4238" s="523"/>
    </row>
    <row r="4239" spans="2:8">
      <c r="B4239" s="510"/>
      <c r="C4239" s="524"/>
      <c r="D4239" s="525"/>
      <c r="E4239" s="510"/>
      <c r="H4239" s="523"/>
    </row>
    <row r="4240" spans="2:8">
      <c r="B4240" s="510"/>
      <c r="C4240" s="524"/>
      <c r="D4240" s="525"/>
      <c r="E4240" s="510"/>
      <c r="H4240" s="523"/>
    </row>
    <row r="4241" spans="2:8">
      <c r="B4241" s="510"/>
      <c r="C4241" s="524"/>
      <c r="D4241" s="525"/>
      <c r="E4241" s="510"/>
      <c r="H4241" s="523"/>
    </row>
    <row r="4242" spans="2:8">
      <c r="B4242" s="510"/>
      <c r="C4242" s="524"/>
      <c r="D4242" s="525"/>
      <c r="E4242" s="510"/>
      <c r="H4242" s="523"/>
    </row>
    <row r="4243" spans="2:8">
      <c r="B4243" s="510"/>
      <c r="C4243" s="524"/>
      <c r="D4243" s="525"/>
      <c r="E4243" s="510"/>
      <c r="H4243" s="523"/>
    </row>
    <row r="4244" spans="2:8">
      <c r="B4244" s="510"/>
      <c r="C4244" s="524"/>
      <c r="D4244" s="525"/>
      <c r="E4244" s="510"/>
      <c r="H4244" s="523"/>
    </row>
    <row r="4245" spans="2:8">
      <c r="B4245" s="510"/>
      <c r="C4245" s="524"/>
      <c r="D4245" s="525"/>
      <c r="E4245" s="510"/>
      <c r="H4245" s="523"/>
    </row>
    <row r="4246" spans="2:8">
      <c r="B4246" s="510"/>
      <c r="C4246" s="524"/>
      <c r="D4246" s="525"/>
      <c r="E4246" s="510"/>
      <c r="H4246" s="523"/>
    </row>
    <row r="4247" spans="2:8">
      <c r="B4247" s="510"/>
      <c r="C4247" s="524"/>
      <c r="D4247" s="525"/>
      <c r="E4247" s="510"/>
      <c r="H4247" s="523"/>
    </row>
    <row r="4248" spans="2:8">
      <c r="B4248" s="510"/>
      <c r="C4248" s="524"/>
      <c r="D4248" s="525"/>
      <c r="E4248" s="510"/>
      <c r="H4248" s="523"/>
    </row>
    <row r="4249" spans="2:8">
      <c r="B4249" s="510"/>
      <c r="C4249" s="524"/>
      <c r="D4249" s="525"/>
      <c r="E4249" s="510"/>
      <c r="H4249" s="523"/>
    </row>
    <row r="4250" spans="2:8">
      <c r="B4250" s="510"/>
      <c r="C4250" s="524"/>
      <c r="D4250" s="525"/>
      <c r="E4250" s="510"/>
      <c r="H4250" s="523"/>
    </row>
    <row r="4251" spans="2:8">
      <c r="B4251" s="510"/>
      <c r="C4251" s="524"/>
      <c r="D4251" s="525"/>
      <c r="E4251" s="510"/>
      <c r="H4251" s="523"/>
    </row>
    <row r="4252" spans="2:8">
      <c r="B4252" s="510"/>
      <c r="C4252" s="524"/>
      <c r="D4252" s="525"/>
      <c r="E4252" s="510"/>
      <c r="H4252" s="523"/>
    </row>
    <row r="4253" spans="2:8">
      <c r="B4253" s="510"/>
      <c r="C4253" s="524"/>
      <c r="D4253" s="525"/>
      <c r="E4253" s="510"/>
      <c r="H4253" s="523"/>
    </row>
    <row r="4254" spans="2:8">
      <c r="B4254" s="510"/>
      <c r="C4254" s="524"/>
      <c r="D4254" s="525"/>
      <c r="E4254" s="510"/>
      <c r="H4254" s="523"/>
    </row>
    <row r="4255" spans="2:8">
      <c r="B4255" s="510"/>
      <c r="C4255" s="524"/>
      <c r="D4255" s="525"/>
      <c r="E4255" s="510"/>
      <c r="H4255" s="523"/>
    </row>
    <row r="4256" spans="2:8">
      <c r="B4256" s="510"/>
      <c r="C4256" s="524"/>
      <c r="D4256" s="525"/>
      <c r="E4256" s="510"/>
      <c r="H4256" s="523"/>
    </row>
    <row r="4257" spans="2:8">
      <c r="B4257" s="510"/>
      <c r="C4257" s="524"/>
      <c r="D4257" s="525"/>
      <c r="E4257" s="510"/>
      <c r="H4257" s="523"/>
    </row>
    <row r="4258" spans="2:8">
      <c r="B4258" s="510"/>
      <c r="C4258" s="524"/>
      <c r="D4258" s="525"/>
      <c r="E4258" s="510"/>
      <c r="H4258" s="523"/>
    </row>
    <row r="4259" spans="2:8">
      <c r="B4259" s="510"/>
      <c r="C4259" s="524"/>
      <c r="D4259" s="525"/>
      <c r="E4259" s="510"/>
      <c r="H4259" s="523"/>
    </row>
    <row r="4260" spans="2:8">
      <c r="B4260" s="510"/>
      <c r="C4260" s="524"/>
      <c r="D4260" s="525"/>
      <c r="E4260" s="510"/>
      <c r="H4260" s="523"/>
    </row>
    <row r="4261" spans="2:8">
      <c r="B4261" s="510"/>
      <c r="C4261" s="524"/>
      <c r="D4261" s="525"/>
      <c r="E4261" s="510"/>
      <c r="H4261" s="523"/>
    </row>
    <row r="4262" spans="2:8">
      <c r="B4262" s="510"/>
      <c r="C4262" s="524"/>
      <c r="D4262" s="525"/>
      <c r="E4262" s="510"/>
      <c r="H4262" s="523"/>
    </row>
    <row r="4263" spans="2:8">
      <c r="B4263" s="510"/>
      <c r="C4263" s="524"/>
      <c r="D4263" s="525"/>
      <c r="E4263" s="510"/>
      <c r="H4263" s="523"/>
    </row>
    <row r="4264" spans="2:8">
      <c r="B4264" s="510"/>
      <c r="C4264" s="524"/>
      <c r="D4264" s="525"/>
      <c r="E4264" s="510"/>
      <c r="H4264" s="523"/>
    </row>
    <row r="4265" spans="2:8">
      <c r="B4265" s="510"/>
      <c r="C4265" s="524"/>
      <c r="D4265" s="525"/>
      <c r="E4265" s="510"/>
      <c r="H4265" s="523"/>
    </row>
    <row r="4266" spans="2:8">
      <c r="B4266" s="510"/>
      <c r="C4266" s="524"/>
      <c r="D4266" s="525"/>
      <c r="E4266" s="510"/>
      <c r="H4266" s="523"/>
    </row>
    <row r="4267" spans="2:8">
      <c r="B4267" s="510"/>
      <c r="C4267" s="524"/>
      <c r="D4267" s="525"/>
      <c r="E4267" s="510"/>
      <c r="H4267" s="523"/>
    </row>
    <row r="4268" spans="2:8">
      <c r="B4268" s="510"/>
      <c r="C4268" s="524"/>
      <c r="D4268" s="525"/>
      <c r="E4268" s="510"/>
      <c r="H4268" s="523"/>
    </row>
    <row r="4269" spans="2:8">
      <c r="B4269" s="510"/>
      <c r="C4269" s="524"/>
      <c r="D4269" s="525"/>
      <c r="E4269" s="510"/>
      <c r="H4269" s="523"/>
    </row>
    <row r="4270" spans="2:8">
      <c r="B4270" s="510"/>
      <c r="C4270" s="524"/>
      <c r="D4270" s="525"/>
      <c r="E4270" s="510"/>
      <c r="H4270" s="523"/>
    </row>
    <row r="4271" spans="2:8">
      <c r="B4271" s="510"/>
      <c r="C4271" s="524"/>
      <c r="D4271" s="525"/>
      <c r="E4271" s="510"/>
      <c r="H4271" s="523"/>
    </row>
    <row r="4272" spans="2:8">
      <c r="B4272" s="510"/>
      <c r="C4272" s="524"/>
      <c r="D4272" s="525"/>
      <c r="E4272" s="510"/>
      <c r="H4272" s="523"/>
    </row>
    <row r="4273" spans="2:8">
      <c r="B4273" s="510"/>
      <c r="C4273" s="524"/>
      <c r="D4273" s="525"/>
      <c r="E4273" s="510"/>
      <c r="H4273" s="523"/>
    </row>
    <row r="4274" spans="2:8">
      <c r="B4274" s="510"/>
      <c r="C4274" s="524"/>
      <c r="D4274" s="525"/>
      <c r="E4274" s="510"/>
      <c r="H4274" s="523"/>
    </row>
    <row r="4275" spans="2:8">
      <c r="B4275" s="510"/>
      <c r="C4275" s="524"/>
      <c r="D4275" s="525"/>
      <c r="E4275" s="510"/>
      <c r="H4275" s="523"/>
    </row>
    <row r="4276" spans="2:8">
      <c r="B4276" s="510"/>
      <c r="C4276" s="524"/>
      <c r="D4276" s="525"/>
      <c r="E4276" s="510"/>
      <c r="H4276" s="523"/>
    </row>
    <row r="4277" spans="2:8">
      <c r="B4277" s="510"/>
      <c r="C4277" s="524"/>
      <c r="D4277" s="525"/>
      <c r="E4277" s="510"/>
      <c r="H4277" s="523"/>
    </row>
    <row r="4278" spans="2:8">
      <c r="B4278" s="510"/>
      <c r="C4278" s="524"/>
      <c r="D4278" s="525"/>
      <c r="E4278" s="510"/>
      <c r="H4278" s="523"/>
    </row>
    <row r="4279" spans="2:8">
      <c r="B4279" s="510"/>
      <c r="C4279" s="524"/>
      <c r="D4279" s="525"/>
      <c r="E4279" s="510"/>
      <c r="H4279" s="523"/>
    </row>
    <row r="4280" spans="2:8">
      <c r="B4280" s="510"/>
      <c r="C4280" s="524"/>
      <c r="D4280" s="525"/>
      <c r="E4280" s="510"/>
      <c r="H4280" s="523"/>
    </row>
    <row r="4281" spans="2:8">
      <c r="B4281" s="510"/>
      <c r="C4281" s="524"/>
      <c r="D4281" s="525"/>
      <c r="E4281" s="510"/>
      <c r="H4281" s="523"/>
    </row>
    <row r="4282" spans="2:8">
      <c r="B4282" s="510"/>
      <c r="C4282" s="524"/>
      <c r="D4282" s="525"/>
      <c r="E4282" s="510"/>
      <c r="H4282" s="523"/>
    </row>
    <row r="4283" spans="2:8">
      <c r="B4283" s="510"/>
      <c r="C4283" s="524"/>
      <c r="D4283" s="525"/>
      <c r="E4283" s="510"/>
      <c r="H4283" s="523"/>
    </row>
    <row r="4284" spans="2:8">
      <c r="B4284" s="510"/>
      <c r="C4284" s="524"/>
      <c r="D4284" s="525"/>
      <c r="E4284" s="510"/>
      <c r="H4284" s="523"/>
    </row>
    <row r="4285" spans="2:8">
      <c r="B4285" s="510"/>
      <c r="C4285" s="524"/>
      <c r="D4285" s="525"/>
      <c r="E4285" s="510"/>
      <c r="H4285" s="523"/>
    </row>
    <row r="4286" spans="2:8">
      <c r="B4286" s="510"/>
      <c r="C4286" s="524"/>
      <c r="D4286" s="525"/>
      <c r="E4286" s="510"/>
      <c r="H4286" s="523"/>
    </row>
    <row r="4287" spans="2:8">
      <c r="B4287" s="510"/>
      <c r="C4287" s="524"/>
      <c r="D4287" s="525"/>
      <c r="E4287" s="510"/>
      <c r="H4287" s="523"/>
    </row>
    <row r="4288" spans="2:8">
      <c r="B4288" s="510"/>
      <c r="C4288" s="524"/>
      <c r="D4288" s="525"/>
      <c r="E4288" s="510"/>
      <c r="H4288" s="523"/>
    </row>
    <row r="4289" spans="2:8">
      <c r="B4289" s="510"/>
      <c r="C4289" s="524"/>
      <c r="D4289" s="525"/>
      <c r="E4289" s="510"/>
      <c r="H4289" s="523"/>
    </row>
    <row r="4290" spans="2:8">
      <c r="B4290" s="510"/>
      <c r="C4290" s="524"/>
      <c r="D4290" s="525"/>
      <c r="E4290" s="510"/>
      <c r="H4290" s="523"/>
    </row>
    <row r="4291" spans="2:8">
      <c r="B4291" s="510"/>
      <c r="C4291" s="524"/>
      <c r="D4291" s="525"/>
      <c r="E4291" s="510"/>
      <c r="H4291" s="523"/>
    </row>
    <row r="4292" spans="2:8">
      <c r="B4292" s="510"/>
      <c r="C4292" s="524"/>
      <c r="D4292" s="525"/>
      <c r="E4292" s="510"/>
      <c r="H4292" s="523"/>
    </row>
    <row r="4293" spans="2:8">
      <c r="B4293" s="510"/>
      <c r="C4293" s="524"/>
      <c r="D4293" s="525"/>
      <c r="E4293" s="510"/>
      <c r="H4293" s="523"/>
    </row>
    <row r="4294" spans="2:8">
      <c r="B4294" s="510"/>
      <c r="C4294" s="524"/>
      <c r="D4294" s="525"/>
      <c r="E4294" s="510"/>
      <c r="H4294" s="523"/>
    </row>
    <row r="4295" spans="2:8">
      <c r="B4295" s="510"/>
      <c r="C4295" s="524"/>
      <c r="D4295" s="525"/>
      <c r="E4295" s="510"/>
      <c r="H4295" s="523"/>
    </row>
    <row r="4296" spans="2:8">
      <c r="B4296" s="510"/>
      <c r="C4296" s="524"/>
      <c r="D4296" s="525"/>
      <c r="E4296" s="510"/>
      <c r="H4296" s="523"/>
    </row>
    <row r="4297" spans="2:8">
      <c r="B4297" s="510"/>
      <c r="C4297" s="524"/>
      <c r="D4297" s="525"/>
      <c r="E4297" s="510"/>
      <c r="H4297" s="523"/>
    </row>
    <row r="4298" spans="2:8">
      <c r="B4298" s="510"/>
      <c r="C4298" s="524"/>
      <c r="D4298" s="525"/>
      <c r="E4298" s="510"/>
      <c r="H4298" s="523"/>
    </row>
    <row r="4299" spans="2:8">
      <c r="B4299" s="510"/>
      <c r="C4299" s="524"/>
      <c r="D4299" s="525"/>
      <c r="E4299" s="510"/>
      <c r="H4299" s="523"/>
    </row>
    <row r="4300" spans="2:8">
      <c r="B4300" s="510"/>
      <c r="C4300" s="524"/>
      <c r="D4300" s="525"/>
      <c r="E4300" s="510"/>
      <c r="H4300" s="523"/>
    </row>
    <row r="4301" spans="2:8">
      <c r="B4301" s="510"/>
      <c r="C4301" s="524"/>
      <c r="D4301" s="525"/>
      <c r="E4301" s="510"/>
      <c r="H4301" s="523"/>
    </row>
    <row r="4302" spans="2:8">
      <c r="B4302" s="510"/>
      <c r="C4302" s="524"/>
      <c r="D4302" s="525"/>
      <c r="E4302" s="510"/>
      <c r="H4302" s="523"/>
    </row>
    <row r="4303" spans="2:8">
      <c r="B4303" s="510"/>
      <c r="C4303" s="524"/>
      <c r="D4303" s="525"/>
      <c r="E4303" s="510"/>
      <c r="H4303" s="523"/>
    </row>
    <row r="4304" spans="2:8">
      <c r="B4304" s="510"/>
      <c r="C4304" s="524"/>
      <c r="D4304" s="525"/>
      <c r="E4304" s="510"/>
      <c r="H4304" s="523"/>
    </row>
    <row r="4305" spans="2:8">
      <c r="B4305" s="510"/>
      <c r="C4305" s="524"/>
      <c r="D4305" s="525"/>
      <c r="E4305" s="510"/>
      <c r="H4305" s="523"/>
    </row>
    <row r="4306" spans="2:8">
      <c r="B4306" s="510"/>
      <c r="C4306" s="524"/>
      <c r="D4306" s="525"/>
      <c r="E4306" s="510"/>
      <c r="H4306" s="523"/>
    </row>
    <row r="4307" spans="2:8">
      <c r="B4307" s="510"/>
      <c r="C4307" s="524"/>
      <c r="D4307" s="525"/>
      <c r="E4307" s="510"/>
      <c r="H4307" s="523"/>
    </row>
    <row r="4308" spans="2:8">
      <c r="B4308" s="510"/>
      <c r="C4308" s="524"/>
      <c r="D4308" s="525"/>
      <c r="E4308" s="510"/>
      <c r="H4308" s="523"/>
    </row>
    <row r="4309" spans="2:8">
      <c r="B4309" s="510"/>
      <c r="C4309" s="524"/>
      <c r="D4309" s="525"/>
      <c r="E4309" s="510"/>
      <c r="H4309" s="523"/>
    </row>
    <row r="4310" spans="2:8">
      <c r="B4310" s="510"/>
      <c r="C4310" s="524"/>
      <c r="D4310" s="525"/>
      <c r="E4310" s="510"/>
      <c r="H4310" s="523"/>
    </row>
    <row r="4311" spans="2:8">
      <c r="B4311" s="510"/>
      <c r="C4311" s="524"/>
      <c r="D4311" s="525"/>
      <c r="E4311" s="510"/>
      <c r="H4311" s="523"/>
    </row>
    <row r="4312" spans="2:8">
      <c r="B4312" s="510"/>
      <c r="C4312" s="524"/>
      <c r="D4312" s="525"/>
      <c r="E4312" s="510"/>
      <c r="H4312" s="523"/>
    </row>
    <row r="4313" spans="2:8">
      <c r="B4313" s="510"/>
      <c r="C4313" s="524"/>
      <c r="D4313" s="525"/>
      <c r="E4313" s="510"/>
      <c r="H4313" s="523"/>
    </row>
    <row r="4314" spans="2:8">
      <c r="B4314" s="510"/>
      <c r="C4314" s="524"/>
      <c r="D4314" s="525"/>
      <c r="E4314" s="510"/>
      <c r="H4314" s="523"/>
    </row>
    <row r="4315" spans="2:8">
      <c r="B4315" s="510"/>
      <c r="C4315" s="524"/>
      <c r="D4315" s="525"/>
      <c r="E4315" s="510"/>
      <c r="H4315" s="523"/>
    </row>
    <row r="4316" spans="2:8">
      <c r="B4316" s="510"/>
      <c r="C4316" s="524"/>
      <c r="D4316" s="525"/>
      <c r="E4316" s="510"/>
      <c r="H4316" s="523"/>
    </row>
    <row r="4317" spans="2:8">
      <c r="B4317" s="510"/>
      <c r="C4317" s="524"/>
      <c r="D4317" s="525"/>
      <c r="E4317" s="510"/>
      <c r="H4317" s="523"/>
    </row>
    <row r="4318" spans="2:8">
      <c r="B4318" s="510"/>
      <c r="C4318" s="524"/>
      <c r="D4318" s="525"/>
      <c r="E4318" s="510"/>
      <c r="H4318" s="523"/>
    </row>
    <row r="4319" spans="2:8">
      <c r="B4319" s="510"/>
      <c r="C4319" s="524"/>
      <c r="D4319" s="525"/>
      <c r="E4319" s="510"/>
      <c r="H4319" s="523"/>
    </row>
    <row r="4320" spans="2:8">
      <c r="B4320" s="510"/>
      <c r="C4320" s="524"/>
      <c r="D4320" s="525"/>
      <c r="E4320" s="510"/>
      <c r="H4320" s="523"/>
    </row>
    <row r="4321" spans="2:8">
      <c r="B4321" s="510"/>
      <c r="C4321" s="524"/>
      <c r="D4321" s="525"/>
      <c r="E4321" s="510"/>
      <c r="H4321" s="523"/>
    </row>
    <row r="4322" spans="2:8">
      <c r="B4322" s="510"/>
      <c r="C4322" s="524"/>
      <c r="D4322" s="525"/>
      <c r="E4322" s="510"/>
      <c r="H4322" s="523"/>
    </row>
    <row r="4323" spans="2:8">
      <c r="B4323" s="510"/>
      <c r="C4323" s="524"/>
      <c r="D4323" s="525"/>
      <c r="E4323" s="510"/>
      <c r="H4323" s="523"/>
    </row>
    <row r="4324" spans="2:8">
      <c r="B4324" s="510"/>
      <c r="C4324" s="524"/>
      <c r="D4324" s="525"/>
      <c r="E4324" s="510"/>
      <c r="H4324" s="523"/>
    </row>
    <row r="4325" spans="2:8">
      <c r="B4325" s="510"/>
      <c r="C4325" s="524"/>
      <c r="D4325" s="525"/>
      <c r="E4325" s="510"/>
      <c r="H4325" s="523"/>
    </row>
    <row r="4326" spans="2:8">
      <c r="B4326" s="510"/>
      <c r="C4326" s="524"/>
      <c r="D4326" s="525"/>
      <c r="E4326" s="510"/>
      <c r="H4326" s="523"/>
    </row>
    <row r="4327" spans="2:8">
      <c r="B4327" s="510"/>
      <c r="C4327" s="524"/>
      <c r="D4327" s="525"/>
      <c r="E4327" s="510"/>
      <c r="H4327" s="523"/>
    </row>
    <row r="4328" spans="2:8">
      <c r="B4328" s="510"/>
      <c r="C4328" s="524"/>
      <c r="D4328" s="525"/>
      <c r="E4328" s="510"/>
      <c r="H4328" s="523"/>
    </row>
    <row r="4329" spans="2:8">
      <c r="B4329" s="510"/>
      <c r="C4329" s="524"/>
      <c r="D4329" s="525"/>
      <c r="E4329" s="510"/>
      <c r="H4329" s="523"/>
    </row>
    <row r="4330" spans="2:8">
      <c r="B4330" s="510"/>
      <c r="C4330" s="524"/>
      <c r="D4330" s="525"/>
      <c r="E4330" s="510"/>
      <c r="H4330" s="523"/>
    </row>
    <row r="4331" spans="2:8">
      <c r="B4331" s="510"/>
      <c r="C4331" s="524"/>
      <c r="D4331" s="525"/>
      <c r="E4331" s="510"/>
      <c r="H4331" s="523"/>
    </row>
    <row r="4332" spans="2:8">
      <c r="B4332" s="510"/>
      <c r="C4332" s="524"/>
      <c r="D4332" s="525"/>
      <c r="E4332" s="510"/>
      <c r="H4332" s="523"/>
    </row>
    <row r="4333" spans="2:8">
      <c r="B4333" s="510"/>
      <c r="C4333" s="524"/>
      <c r="D4333" s="525"/>
      <c r="E4333" s="510"/>
      <c r="H4333" s="523"/>
    </row>
    <row r="4334" spans="2:8">
      <c r="B4334" s="510"/>
      <c r="C4334" s="524"/>
      <c r="D4334" s="525"/>
      <c r="E4334" s="510"/>
      <c r="H4334" s="523"/>
    </row>
    <row r="4335" spans="2:8">
      <c r="B4335" s="510"/>
      <c r="C4335" s="524"/>
      <c r="D4335" s="525"/>
      <c r="E4335" s="510"/>
      <c r="H4335" s="523"/>
    </row>
    <row r="4336" spans="2:8">
      <c r="B4336" s="510"/>
      <c r="C4336" s="524"/>
      <c r="D4336" s="525"/>
      <c r="E4336" s="510"/>
      <c r="H4336" s="523"/>
    </row>
    <row r="4337" spans="2:8">
      <c r="B4337" s="510"/>
      <c r="C4337" s="524"/>
      <c r="D4337" s="525"/>
      <c r="E4337" s="510"/>
      <c r="H4337" s="523"/>
    </row>
    <row r="4338" spans="2:8">
      <c r="B4338" s="510"/>
      <c r="C4338" s="524"/>
      <c r="D4338" s="525"/>
      <c r="E4338" s="510"/>
      <c r="H4338" s="523"/>
    </row>
    <row r="4339" spans="2:8">
      <c r="B4339" s="510"/>
      <c r="C4339" s="524"/>
      <c r="D4339" s="525"/>
      <c r="E4339" s="510"/>
      <c r="H4339" s="523"/>
    </row>
    <row r="4340" spans="2:8">
      <c r="B4340" s="510"/>
      <c r="C4340" s="524"/>
      <c r="D4340" s="525"/>
      <c r="E4340" s="510"/>
      <c r="H4340" s="523"/>
    </row>
    <row r="4341" spans="2:8">
      <c r="B4341" s="510"/>
      <c r="C4341" s="524"/>
      <c r="D4341" s="525"/>
      <c r="E4341" s="510"/>
      <c r="H4341" s="523"/>
    </row>
    <row r="4342" spans="2:8">
      <c r="B4342" s="510"/>
      <c r="C4342" s="524"/>
      <c r="D4342" s="525"/>
      <c r="E4342" s="510"/>
      <c r="H4342" s="523"/>
    </row>
    <row r="4343" spans="2:8">
      <c r="B4343" s="510"/>
      <c r="C4343" s="524"/>
      <c r="D4343" s="525"/>
      <c r="E4343" s="510"/>
      <c r="H4343" s="523"/>
    </row>
    <row r="4344" spans="2:8">
      <c r="B4344" s="510"/>
      <c r="C4344" s="524"/>
      <c r="D4344" s="525"/>
      <c r="E4344" s="510"/>
      <c r="H4344" s="523"/>
    </row>
    <row r="4345" spans="2:8">
      <c r="B4345" s="510"/>
      <c r="C4345" s="524"/>
      <c r="D4345" s="525"/>
      <c r="E4345" s="510"/>
      <c r="H4345" s="523"/>
    </row>
    <row r="4346" spans="2:8">
      <c r="B4346" s="510"/>
      <c r="C4346" s="524"/>
      <c r="D4346" s="525"/>
      <c r="E4346" s="510"/>
      <c r="H4346" s="523"/>
    </row>
    <row r="4347" spans="2:8">
      <c r="B4347" s="510"/>
      <c r="C4347" s="524"/>
      <c r="D4347" s="525"/>
      <c r="E4347" s="510"/>
      <c r="H4347" s="523"/>
    </row>
    <row r="4348" spans="2:8">
      <c r="B4348" s="510"/>
      <c r="C4348" s="524"/>
      <c r="D4348" s="525"/>
      <c r="E4348" s="510"/>
      <c r="H4348" s="523"/>
    </row>
    <row r="4349" spans="2:8">
      <c r="B4349" s="510"/>
      <c r="C4349" s="524"/>
      <c r="D4349" s="525"/>
      <c r="E4349" s="510"/>
      <c r="H4349" s="523"/>
    </row>
    <row r="4350" spans="2:8">
      <c r="B4350" s="510"/>
      <c r="C4350" s="524"/>
      <c r="D4350" s="525"/>
      <c r="E4350" s="510"/>
      <c r="H4350" s="523"/>
    </row>
    <row r="4351" spans="2:8">
      <c r="B4351" s="510"/>
      <c r="C4351" s="524"/>
      <c r="D4351" s="525"/>
      <c r="E4351" s="510"/>
      <c r="H4351" s="523"/>
    </row>
    <row r="4352" spans="2:8">
      <c r="B4352" s="510"/>
      <c r="C4352" s="524"/>
      <c r="D4352" s="525"/>
      <c r="E4352" s="510"/>
      <c r="H4352" s="523"/>
    </row>
    <row r="4353" spans="2:8">
      <c r="B4353" s="510"/>
      <c r="C4353" s="524"/>
      <c r="D4353" s="525"/>
      <c r="E4353" s="510"/>
      <c r="H4353" s="523"/>
    </row>
    <row r="4354" spans="2:8">
      <c r="B4354" s="510"/>
      <c r="C4354" s="524"/>
      <c r="D4354" s="525"/>
      <c r="E4354" s="510"/>
      <c r="H4354" s="523"/>
    </row>
    <row r="4355" spans="2:8">
      <c r="B4355" s="510"/>
      <c r="C4355" s="524"/>
      <c r="D4355" s="525"/>
      <c r="E4355" s="510"/>
      <c r="H4355" s="523"/>
    </row>
    <row r="4356" spans="2:8">
      <c r="B4356" s="510"/>
      <c r="C4356" s="524"/>
      <c r="D4356" s="525"/>
      <c r="E4356" s="510"/>
      <c r="H4356" s="523"/>
    </row>
    <row r="4357" spans="2:8">
      <c r="B4357" s="510"/>
      <c r="C4357" s="524"/>
      <c r="D4357" s="525"/>
      <c r="E4357" s="510"/>
      <c r="H4357" s="523"/>
    </row>
    <row r="4358" spans="2:8">
      <c r="B4358" s="510"/>
      <c r="C4358" s="524"/>
      <c r="D4358" s="525"/>
      <c r="E4358" s="510"/>
      <c r="H4358" s="523"/>
    </row>
    <row r="4359" spans="2:8">
      <c r="B4359" s="510"/>
      <c r="C4359" s="524"/>
      <c r="D4359" s="525"/>
      <c r="E4359" s="510"/>
      <c r="H4359" s="523"/>
    </row>
    <row r="4360" spans="2:8">
      <c r="B4360" s="510"/>
      <c r="C4360" s="524"/>
      <c r="D4360" s="525"/>
      <c r="E4360" s="510"/>
      <c r="H4360" s="523"/>
    </row>
    <row r="4361" spans="2:8">
      <c r="B4361" s="510"/>
      <c r="C4361" s="524"/>
      <c r="D4361" s="525"/>
      <c r="E4361" s="510"/>
      <c r="H4361" s="523"/>
    </row>
    <row r="4362" spans="2:8">
      <c r="B4362" s="510"/>
      <c r="C4362" s="524"/>
      <c r="D4362" s="525"/>
      <c r="E4362" s="510"/>
      <c r="H4362" s="523"/>
    </row>
    <row r="4363" spans="2:8">
      <c r="B4363" s="510"/>
      <c r="C4363" s="524"/>
      <c r="D4363" s="525"/>
      <c r="E4363" s="510"/>
      <c r="H4363" s="523"/>
    </row>
    <row r="4364" spans="2:8">
      <c r="B4364" s="510"/>
      <c r="C4364" s="524"/>
      <c r="D4364" s="525"/>
      <c r="E4364" s="510"/>
      <c r="H4364" s="523"/>
    </row>
    <row r="4365" spans="2:8">
      <c r="B4365" s="510"/>
      <c r="C4365" s="524"/>
      <c r="D4365" s="525"/>
      <c r="E4365" s="510"/>
      <c r="H4365" s="523"/>
    </row>
    <row r="4366" spans="2:8">
      <c r="B4366" s="510"/>
      <c r="C4366" s="524"/>
      <c r="D4366" s="525"/>
      <c r="E4366" s="510"/>
      <c r="H4366" s="523"/>
    </row>
    <row r="4367" spans="2:8">
      <c r="B4367" s="510"/>
      <c r="C4367" s="524"/>
      <c r="D4367" s="525"/>
      <c r="E4367" s="510"/>
      <c r="H4367" s="523"/>
    </row>
    <row r="4368" spans="2:8">
      <c r="B4368" s="510"/>
      <c r="C4368" s="524"/>
      <c r="D4368" s="525"/>
      <c r="E4368" s="510"/>
      <c r="H4368" s="523"/>
    </row>
    <row r="4369" spans="2:8">
      <c r="B4369" s="510"/>
      <c r="C4369" s="524"/>
      <c r="D4369" s="525"/>
      <c r="E4369" s="510"/>
      <c r="H4369" s="523"/>
    </row>
    <row r="4370" spans="2:8">
      <c r="B4370" s="510"/>
      <c r="C4370" s="524"/>
      <c r="D4370" s="525"/>
      <c r="E4370" s="510"/>
      <c r="H4370" s="523"/>
    </row>
    <row r="4371" spans="2:8">
      <c r="B4371" s="510"/>
      <c r="C4371" s="524"/>
      <c r="D4371" s="525"/>
      <c r="E4371" s="510"/>
      <c r="H4371" s="523"/>
    </row>
    <row r="4372" spans="2:8">
      <c r="B4372" s="510"/>
      <c r="C4372" s="524"/>
      <c r="D4372" s="525"/>
      <c r="E4372" s="510"/>
      <c r="H4372" s="523"/>
    </row>
    <row r="4373" spans="2:8">
      <c r="B4373" s="510"/>
      <c r="C4373" s="524"/>
      <c r="D4373" s="525"/>
      <c r="E4373" s="510"/>
      <c r="H4373" s="523"/>
    </row>
    <row r="4374" spans="2:8">
      <c r="B4374" s="510"/>
      <c r="C4374" s="524"/>
      <c r="D4374" s="525"/>
      <c r="E4374" s="510"/>
      <c r="H4374" s="523"/>
    </row>
    <row r="4375" spans="2:8">
      <c r="B4375" s="510"/>
      <c r="C4375" s="524"/>
      <c r="D4375" s="525"/>
      <c r="E4375" s="510"/>
      <c r="H4375" s="523"/>
    </row>
    <row r="4376" spans="2:8">
      <c r="B4376" s="510"/>
      <c r="C4376" s="524"/>
      <c r="D4376" s="525"/>
      <c r="E4376" s="510"/>
      <c r="H4376" s="523"/>
    </row>
    <row r="4377" spans="2:8">
      <c r="B4377" s="510"/>
      <c r="C4377" s="524"/>
      <c r="D4377" s="525"/>
      <c r="E4377" s="510"/>
      <c r="H4377" s="523"/>
    </row>
    <row r="4378" spans="2:8">
      <c r="B4378" s="510"/>
      <c r="C4378" s="524"/>
      <c r="D4378" s="525"/>
      <c r="E4378" s="510"/>
      <c r="H4378" s="523"/>
    </row>
    <row r="4379" spans="2:8">
      <c r="B4379" s="510"/>
      <c r="C4379" s="524"/>
      <c r="D4379" s="525"/>
      <c r="E4379" s="510"/>
      <c r="H4379" s="523"/>
    </row>
    <row r="4380" spans="2:8">
      <c r="B4380" s="510"/>
      <c r="C4380" s="524"/>
      <c r="D4380" s="525"/>
      <c r="E4380" s="510"/>
      <c r="H4380" s="523"/>
    </row>
    <row r="4381" spans="2:8">
      <c r="B4381" s="510"/>
      <c r="C4381" s="524"/>
      <c r="D4381" s="525"/>
      <c r="E4381" s="510"/>
      <c r="H4381" s="523"/>
    </row>
    <row r="4382" spans="2:8">
      <c r="B4382" s="510"/>
      <c r="C4382" s="524"/>
      <c r="D4382" s="525"/>
      <c r="E4382" s="510"/>
      <c r="H4382" s="523"/>
    </row>
    <row r="4383" spans="2:8">
      <c r="B4383" s="510"/>
      <c r="C4383" s="524"/>
      <c r="D4383" s="525"/>
      <c r="E4383" s="510"/>
      <c r="H4383" s="523"/>
    </row>
    <row r="4384" spans="2:8">
      <c r="B4384" s="510"/>
      <c r="C4384" s="524"/>
      <c r="D4384" s="525"/>
      <c r="E4384" s="510"/>
      <c r="H4384" s="523"/>
    </row>
    <row r="4385" spans="2:8">
      <c r="B4385" s="510"/>
      <c r="C4385" s="524"/>
      <c r="D4385" s="525"/>
      <c r="E4385" s="510"/>
      <c r="H4385" s="523"/>
    </row>
    <row r="4386" spans="2:8">
      <c r="B4386" s="510"/>
      <c r="C4386" s="524"/>
      <c r="D4386" s="525"/>
      <c r="E4386" s="510"/>
      <c r="H4386" s="523"/>
    </row>
    <row r="4387" spans="2:8">
      <c r="B4387" s="510"/>
      <c r="C4387" s="524"/>
      <c r="D4387" s="525"/>
      <c r="E4387" s="510"/>
      <c r="H4387" s="523"/>
    </row>
    <row r="4388" spans="2:8">
      <c r="B4388" s="510"/>
      <c r="C4388" s="524"/>
      <c r="D4388" s="525"/>
      <c r="E4388" s="510"/>
      <c r="H4388" s="523"/>
    </row>
    <row r="4389" spans="2:8">
      <c r="B4389" s="510"/>
      <c r="C4389" s="524"/>
      <c r="D4389" s="525"/>
      <c r="E4389" s="510"/>
      <c r="H4389" s="523"/>
    </row>
    <row r="4390" spans="2:8">
      <c r="B4390" s="510"/>
      <c r="C4390" s="524"/>
      <c r="D4390" s="525"/>
      <c r="E4390" s="510"/>
      <c r="H4390" s="523"/>
    </row>
    <row r="4391" spans="2:8">
      <c r="B4391" s="510"/>
      <c r="C4391" s="524"/>
      <c r="D4391" s="525"/>
      <c r="E4391" s="510"/>
      <c r="H4391" s="523"/>
    </row>
    <row r="4392" spans="2:8">
      <c r="B4392" s="510"/>
      <c r="C4392" s="524"/>
      <c r="D4392" s="525"/>
      <c r="E4392" s="510"/>
      <c r="H4392" s="523"/>
    </row>
    <row r="4393" spans="2:8">
      <c r="B4393" s="510"/>
      <c r="C4393" s="524"/>
      <c r="D4393" s="525"/>
      <c r="E4393" s="510"/>
      <c r="H4393" s="523"/>
    </row>
    <row r="4394" spans="2:8">
      <c r="B4394" s="510"/>
      <c r="C4394" s="524"/>
      <c r="D4394" s="525"/>
      <c r="E4394" s="510"/>
      <c r="H4394" s="523"/>
    </row>
    <row r="4395" spans="2:8">
      <c r="B4395" s="510"/>
      <c r="C4395" s="524"/>
      <c r="D4395" s="525"/>
      <c r="E4395" s="510"/>
      <c r="H4395" s="523"/>
    </row>
    <row r="4396" spans="2:8">
      <c r="B4396" s="510"/>
      <c r="C4396" s="524"/>
      <c r="D4396" s="525"/>
      <c r="E4396" s="510"/>
      <c r="H4396" s="523"/>
    </row>
    <row r="4397" spans="2:8">
      <c r="B4397" s="510"/>
      <c r="C4397" s="524"/>
      <c r="D4397" s="525"/>
      <c r="E4397" s="510"/>
      <c r="H4397" s="523"/>
    </row>
    <row r="4398" spans="2:8">
      <c r="B4398" s="510"/>
      <c r="C4398" s="524"/>
      <c r="D4398" s="525"/>
      <c r="E4398" s="510"/>
      <c r="H4398" s="523"/>
    </row>
    <row r="4399" spans="2:8">
      <c r="B4399" s="510"/>
      <c r="C4399" s="524"/>
      <c r="D4399" s="525"/>
      <c r="E4399" s="510"/>
      <c r="H4399" s="523"/>
    </row>
    <row r="4400" spans="2:8">
      <c r="B4400" s="510"/>
      <c r="C4400" s="524"/>
      <c r="D4400" s="525"/>
      <c r="E4400" s="510"/>
      <c r="H4400" s="523"/>
    </row>
    <row r="4401" spans="2:8">
      <c r="B4401" s="510"/>
      <c r="C4401" s="524"/>
      <c r="D4401" s="525"/>
      <c r="E4401" s="510"/>
      <c r="H4401" s="523"/>
    </row>
    <row r="4402" spans="2:8">
      <c r="B4402" s="510"/>
      <c r="C4402" s="524"/>
      <c r="D4402" s="525"/>
      <c r="E4402" s="510"/>
      <c r="H4402" s="523"/>
    </row>
    <row r="4403" spans="2:8">
      <c r="B4403" s="510"/>
      <c r="C4403" s="524"/>
      <c r="D4403" s="525"/>
      <c r="E4403" s="510"/>
      <c r="H4403" s="523"/>
    </row>
    <row r="4404" spans="2:8">
      <c r="B4404" s="510"/>
      <c r="C4404" s="524"/>
      <c r="D4404" s="525"/>
      <c r="E4404" s="510"/>
      <c r="H4404" s="523"/>
    </row>
    <row r="4405" spans="2:8">
      <c r="B4405" s="510"/>
      <c r="C4405" s="524"/>
      <c r="D4405" s="525"/>
      <c r="E4405" s="510"/>
      <c r="H4405" s="523"/>
    </row>
    <row r="4406" spans="2:8">
      <c r="B4406" s="510"/>
      <c r="C4406" s="524"/>
      <c r="D4406" s="525"/>
      <c r="E4406" s="510"/>
      <c r="H4406" s="523"/>
    </row>
    <row r="4407" spans="2:8">
      <c r="B4407" s="510"/>
      <c r="C4407" s="524"/>
      <c r="D4407" s="525"/>
      <c r="E4407" s="510"/>
      <c r="H4407" s="523"/>
    </row>
    <row r="4408" spans="2:8">
      <c r="B4408" s="510"/>
      <c r="C4408" s="524"/>
      <c r="D4408" s="525"/>
      <c r="E4408" s="510"/>
      <c r="H4408" s="523"/>
    </row>
    <row r="4409" spans="2:8">
      <c r="B4409" s="510"/>
      <c r="C4409" s="524"/>
      <c r="D4409" s="525"/>
      <c r="E4409" s="510"/>
      <c r="H4409" s="523"/>
    </row>
    <row r="4410" spans="2:8">
      <c r="B4410" s="510"/>
      <c r="C4410" s="524"/>
      <c r="D4410" s="525"/>
      <c r="E4410" s="510"/>
      <c r="H4410" s="523"/>
    </row>
    <row r="4411" spans="2:8">
      <c r="B4411" s="510"/>
      <c r="C4411" s="524"/>
      <c r="D4411" s="525"/>
      <c r="E4411" s="510"/>
      <c r="H4411" s="523"/>
    </row>
    <row r="4412" spans="2:8">
      <c r="B4412" s="510"/>
      <c r="C4412" s="524"/>
      <c r="D4412" s="525"/>
      <c r="E4412" s="510"/>
      <c r="H4412" s="523"/>
    </row>
    <row r="4413" spans="2:8">
      <c r="B4413" s="510"/>
      <c r="C4413" s="524"/>
      <c r="D4413" s="525"/>
      <c r="E4413" s="510"/>
      <c r="H4413" s="523"/>
    </row>
    <row r="4414" spans="2:8">
      <c r="B4414" s="510"/>
      <c r="C4414" s="524"/>
      <c r="D4414" s="525"/>
      <c r="E4414" s="510"/>
      <c r="H4414" s="523"/>
    </row>
    <row r="4415" spans="2:8">
      <c r="B4415" s="510"/>
      <c r="C4415" s="524"/>
      <c r="D4415" s="525"/>
      <c r="E4415" s="510"/>
      <c r="H4415" s="523"/>
    </row>
    <row r="4416" spans="2:8">
      <c r="B4416" s="510"/>
      <c r="C4416" s="524"/>
      <c r="D4416" s="525"/>
      <c r="E4416" s="510"/>
      <c r="H4416" s="523"/>
    </row>
    <row r="4417" spans="2:8">
      <c r="B4417" s="510"/>
      <c r="C4417" s="524"/>
      <c r="D4417" s="525"/>
      <c r="E4417" s="510"/>
      <c r="H4417" s="523"/>
    </row>
    <row r="4418" spans="2:8">
      <c r="B4418" s="510"/>
      <c r="C4418" s="524"/>
      <c r="D4418" s="525"/>
      <c r="E4418" s="510"/>
      <c r="H4418" s="523"/>
    </row>
    <row r="4419" spans="2:8">
      <c r="B4419" s="510"/>
      <c r="C4419" s="524"/>
      <c r="D4419" s="525"/>
      <c r="E4419" s="510"/>
      <c r="H4419" s="523"/>
    </row>
    <row r="4420" spans="2:8">
      <c r="B4420" s="510"/>
      <c r="C4420" s="524"/>
      <c r="D4420" s="525"/>
      <c r="E4420" s="510"/>
      <c r="H4420" s="523"/>
    </row>
    <row r="4421" spans="2:8">
      <c r="B4421" s="510"/>
      <c r="C4421" s="524"/>
      <c r="D4421" s="525"/>
      <c r="E4421" s="510"/>
      <c r="H4421" s="523"/>
    </row>
    <row r="4422" spans="2:8">
      <c r="B4422" s="510"/>
      <c r="C4422" s="524"/>
      <c r="D4422" s="525"/>
      <c r="E4422" s="510"/>
      <c r="H4422" s="523"/>
    </row>
    <row r="4423" spans="2:8">
      <c r="B4423" s="510"/>
      <c r="C4423" s="524"/>
      <c r="D4423" s="525"/>
      <c r="E4423" s="510"/>
      <c r="H4423" s="523"/>
    </row>
    <row r="4424" spans="2:8">
      <c r="B4424" s="510"/>
      <c r="C4424" s="524"/>
      <c r="D4424" s="525"/>
      <c r="E4424" s="510"/>
      <c r="H4424" s="523"/>
    </row>
    <row r="4425" spans="2:8">
      <c r="B4425" s="510"/>
      <c r="C4425" s="524"/>
      <c r="D4425" s="525"/>
      <c r="E4425" s="510"/>
      <c r="H4425" s="523"/>
    </row>
    <row r="4426" spans="2:8">
      <c r="B4426" s="510"/>
      <c r="C4426" s="524"/>
      <c r="D4426" s="525"/>
      <c r="E4426" s="510"/>
      <c r="H4426" s="523"/>
    </row>
    <row r="4427" spans="2:8">
      <c r="B4427" s="510"/>
      <c r="C4427" s="524"/>
      <c r="D4427" s="525"/>
      <c r="E4427" s="510"/>
      <c r="H4427" s="523"/>
    </row>
    <row r="4428" spans="2:8">
      <c r="B4428" s="510"/>
      <c r="C4428" s="524"/>
      <c r="D4428" s="525"/>
      <c r="E4428" s="510"/>
      <c r="H4428" s="523"/>
    </row>
    <row r="4429" spans="2:8">
      <c r="B4429" s="510"/>
      <c r="C4429" s="524"/>
      <c r="D4429" s="525"/>
      <c r="E4429" s="510"/>
      <c r="H4429" s="523"/>
    </row>
    <row r="4430" spans="2:8">
      <c r="B4430" s="510"/>
      <c r="C4430" s="524"/>
      <c r="D4430" s="525"/>
      <c r="E4430" s="510"/>
      <c r="H4430" s="523"/>
    </row>
    <row r="4431" spans="2:8">
      <c r="B4431" s="510"/>
      <c r="C4431" s="524"/>
      <c r="D4431" s="525"/>
      <c r="E4431" s="510"/>
      <c r="H4431" s="523"/>
    </row>
    <row r="4432" spans="2:8">
      <c r="B4432" s="510"/>
      <c r="C4432" s="524"/>
      <c r="D4432" s="525"/>
      <c r="E4432" s="510"/>
      <c r="H4432" s="523"/>
    </row>
    <row r="4433" spans="2:8">
      <c r="B4433" s="510"/>
      <c r="C4433" s="524"/>
      <c r="D4433" s="525"/>
      <c r="E4433" s="510"/>
      <c r="H4433" s="523"/>
    </row>
    <row r="4434" spans="2:8">
      <c r="B4434" s="510"/>
      <c r="C4434" s="524"/>
      <c r="D4434" s="525"/>
      <c r="E4434" s="510"/>
      <c r="H4434" s="523"/>
    </row>
    <row r="4435" spans="2:8">
      <c r="B4435" s="510"/>
      <c r="C4435" s="524"/>
      <c r="D4435" s="525"/>
      <c r="E4435" s="510"/>
      <c r="H4435" s="523"/>
    </row>
    <row r="4436" spans="2:8">
      <c r="B4436" s="510"/>
      <c r="C4436" s="524"/>
      <c r="D4436" s="525"/>
      <c r="E4436" s="510"/>
      <c r="H4436" s="523"/>
    </row>
    <row r="4437" spans="2:8">
      <c r="B4437" s="510"/>
      <c r="C4437" s="524"/>
      <c r="D4437" s="525"/>
      <c r="E4437" s="510"/>
      <c r="H4437" s="523"/>
    </row>
    <row r="4438" spans="2:8">
      <c r="B4438" s="510"/>
      <c r="C4438" s="524"/>
      <c r="D4438" s="525"/>
      <c r="E4438" s="510"/>
      <c r="H4438" s="523"/>
    </row>
    <row r="4439" spans="2:8">
      <c r="B4439" s="510"/>
      <c r="C4439" s="524"/>
      <c r="D4439" s="525"/>
      <c r="E4439" s="510"/>
      <c r="H4439" s="523"/>
    </row>
    <row r="4440" spans="2:8">
      <c r="B4440" s="510"/>
      <c r="C4440" s="524"/>
      <c r="D4440" s="525"/>
      <c r="E4440" s="510"/>
      <c r="H4440" s="523"/>
    </row>
    <row r="4441" spans="2:8">
      <c r="B4441" s="510"/>
      <c r="C4441" s="524"/>
      <c r="D4441" s="525"/>
      <c r="E4441" s="510"/>
      <c r="H4441" s="523"/>
    </row>
    <row r="4442" spans="2:8">
      <c r="B4442" s="510"/>
      <c r="C4442" s="524"/>
      <c r="D4442" s="525"/>
      <c r="E4442" s="510"/>
      <c r="H4442" s="523"/>
    </row>
    <row r="4443" spans="2:8">
      <c r="B4443" s="510"/>
      <c r="C4443" s="524"/>
      <c r="D4443" s="525"/>
      <c r="E4443" s="510"/>
      <c r="H4443" s="523"/>
    </row>
    <row r="4444" spans="2:8">
      <c r="B4444" s="510"/>
      <c r="C4444" s="524"/>
      <c r="D4444" s="525"/>
      <c r="E4444" s="510"/>
      <c r="H4444" s="523"/>
    </row>
    <row r="4445" spans="2:8">
      <c r="B4445" s="510"/>
      <c r="C4445" s="524"/>
      <c r="D4445" s="525"/>
      <c r="E4445" s="510"/>
      <c r="H4445" s="523"/>
    </row>
    <row r="4446" spans="2:8">
      <c r="B4446" s="510"/>
      <c r="C4446" s="524"/>
      <c r="D4446" s="525"/>
      <c r="E4446" s="510"/>
      <c r="H4446" s="523"/>
    </row>
    <row r="4447" spans="2:8">
      <c r="B4447" s="510"/>
      <c r="C4447" s="524"/>
      <c r="D4447" s="525"/>
      <c r="E4447" s="510"/>
      <c r="H4447" s="523"/>
    </row>
    <row r="4448" spans="2:8">
      <c r="B4448" s="510"/>
      <c r="C4448" s="524"/>
      <c r="D4448" s="525"/>
      <c r="E4448" s="510"/>
      <c r="H4448" s="523"/>
    </row>
    <row r="4449" spans="2:8">
      <c r="B4449" s="510"/>
      <c r="C4449" s="524"/>
      <c r="D4449" s="525"/>
      <c r="E4449" s="510"/>
      <c r="H4449" s="523"/>
    </row>
    <row r="4450" spans="2:8">
      <c r="B4450" s="510"/>
      <c r="C4450" s="524"/>
      <c r="D4450" s="525"/>
      <c r="E4450" s="510"/>
      <c r="H4450" s="523"/>
    </row>
    <row r="4451" spans="2:8">
      <c r="B4451" s="510"/>
      <c r="C4451" s="524"/>
      <c r="D4451" s="525"/>
      <c r="E4451" s="510"/>
      <c r="H4451" s="523"/>
    </row>
    <row r="4452" spans="2:8">
      <c r="B4452" s="510"/>
      <c r="C4452" s="524"/>
      <c r="D4452" s="525"/>
      <c r="E4452" s="510"/>
      <c r="H4452" s="523"/>
    </row>
    <row r="4453" spans="2:8">
      <c r="B4453" s="510"/>
      <c r="C4453" s="524"/>
      <c r="D4453" s="525"/>
      <c r="E4453" s="510"/>
      <c r="H4453" s="523"/>
    </row>
    <row r="4454" spans="2:8">
      <c r="B4454" s="510"/>
      <c r="C4454" s="524"/>
      <c r="D4454" s="525"/>
      <c r="E4454" s="510"/>
      <c r="H4454" s="523"/>
    </row>
    <row r="4455" spans="2:8">
      <c r="B4455" s="510"/>
      <c r="C4455" s="524"/>
      <c r="D4455" s="525"/>
      <c r="E4455" s="510"/>
      <c r="H4455" s="523"/>
    </row>
    <row r="4456" spans="2:8">
      <c r="B4456" s="510"/>
      <c r="C4456" s="524"/>
      <c r="D4456" s="525"/>
      <c r="E4456" s="510"/>
      <c r="H4456" s="523"/>
    </row>
    <row r="4457" spans="2:8">
      <c r="B4457" s="510"/>
      <c r="C4457" s="524"/>
      <c r="D4457" s="525"/>
      <c r="E4457" s="510"/>
      <c r="H4457" s="523"/>
    </row>
    <row r="4458" spans="2:8">
      <c r="B4458" s="510"/>
      <c r="C4458" s="524"/>
      <c r="D4458" s="525"/>
      <c r="E4458" s="510"/>
      <c r="H4458" s="523"/>
    </row>
    <row r="4459" spans="2:8">
      <c r="B4459" s="510"/>
      <c r="C4459" s="524"/>
      <c r="D4459" s="525"/>
      <c r="E4459" s="510"/>
      <c r="H4459" s="523"/>
    </row>
    <row r="4460" spans="2:8">
      <c r="B4460" s="510"/>
      <c r="C4460" s="524"/>
      <c r="D4460" s="525"/>
      <c r="E4460" s="510"/>
      <c r="H4460" s="523"/>
    </row>
    <row r="4461" spans="2:8">
      <c r="B4461" s="510"/>
      <c r="C4461" s="524"/>
      <c r="D4461" s="525"/>
      <c r="E4461" s="510"/>
      <c r="H4461" s="523"/>
    </row>
    <row r="4462" spans="2:8">
      <c r="B4462" s="510"/>
      <c r="C4462" s="524"/>
      <c r="D4462" s="525"/>
      <c r="E4462" s="510"/>
      <c r="H4462" s="523"/>
    </row>
    <row r="4463" spans="2:8">
      <c r="B4463" s="510"/>
      <c r="C4463" s="524"/>
      <c r="D4463" s="525"/>
      <c r="E4463" s="510"/>
      <c r="H4463" s="523"/>
    </row>
    <row r="4464" spans="2:8">
      <c r="B4464" s="510"/>
      <c r="C4464" s="524"/>
      <c r="D4464" s="525"/>
      <c r="E4464" s="510"/>
      <c r="H4464" s="523"/>
    </row>
    <row r="4465" spans="2:8">
      <c r="B4465" s="510"/>
      <c r="C4465" s="524"/>
      <c r="D4465" s="525"/>
      <c r="E4465" s="510"/>
      <c r="H4465" s="523"/>
    </row>
    <row r="4466" spans="2:8">
      <c r="B4466" s="510"/>
      <c r="C4466" s="524"/>
      <c r="D4466" s="525"/>
      <c r="E4466" s="510"/>
      <c r="H4466" s="523"/>
    </row>
    <row r="4467" spans="2:8">
      <c r="B4467" s="510"/>
      <c r="C4467" s="524"/>
      <c r="D4467" s="525"/>
      <c r="E4467" s="510"/>
      <c r="H4467" s="523"/>
    </row>
    <row r="4468" spans="2:8">
      <c r="B4468" s="510"/>
      <c r="C4468" s="524"/>
      <c r="D4468" s="525"/>
      <c r="E4468" s="510"/>
      <c r="H4468" s="523"/>
    </row>
    <row r="4469" spans="2:8">
      <c r="B4469" s="510"/>
      <c r="C4469" s="524"/>
      <c r="D4469" s="525"/>
      <c r="E4469" s="510"/>
      <c r="H4469" s="523"/>
    </row>
    <row r="4470" spans="2:8">
      <c r="B4470" s="510"/>
      <c r="C4470" s="524"/>
      <c r="D4470" s="525"/>
      <c r="E4470" s="510"/>
      <c r="H4470" s="523"/>
    </row>
    <row r="4471" spans="2:8">
      <c r="B4471" s="510"/>
      <c r="C4471" s="524"/>
      <c r="D4471" s="525"/>
      <c r="E4471" s="510"/>
      <c r="H4471" s="523"/>
    </row>
    <row r="4472" spans="2:8">
      <c r="B4472" s="510"/>
      <c r="C4472" s="524"/>
      <c r="D4472" s="525"/>
      <c r="E4472" s="510"/>
      <c r="H4472" s="523"/>
    </row>
    <row r="4473" spans="2:8">
      <c r="B4473" s="510"/>
      <c r="C4473" s="524"/>
      <c r="D4473" s="525"/>
      <c r="E4473" s="510"/>
      <c r="H4473" s="523"/>
    </row>
    <row r="4474" spans="2:8">
      <c r="B4474" s="510"/>
      <c r="C4474" s="524"/>
      <c r="D4474" s="525"/>
      <c r="E4474" s="510"/>
      <c r="H4474" s="523"/>
    </row>
    <row r="4475" spans="2:8">
      <c r="B4475" s="510"/>
      <c r="C4475" s="524"/>
      <c r="D4475" s="525"/>
      <c r="E4475" s="510"/>
      <c r="H4475" s="523"/>
    </row>
    <row r="4476" spans="2:8">
      <c r="B4476" s="510"/>
      <c r="C4476" s="524"/>
      <c r="D4476" s="525"/>
      <c r="E4476" s="510"/>
      <c r="H4476" s="523"/>
    </row>
    <row r="4477" spans="2:8">
      <c r="B4477" s="510"/>
      <c r="C4477" s="524"/>
      <c r="D4477" s="525"/>
      <c r="E4477" s="510"/>
      <c r="H4477" s="523"/>
    </row>
    <row r="4478" spans="2:8">
      <c r="B4478" s="510"/>
      <c r="C4478" s="524"/>
      <c r="D4478" s="525"/>
      <c r="E4478" s="510"/>
      <c r="H4478" s="523"/>
    </row>
    <row r="4479" spans="2:8">
      <c r="B4479" s="510"/>
      <c r="C4479" s="524"/>
      <c r="D4479" s="525"/>
      <c r="E4479" s="510"/>
      <c r="H4479" s="523"/>
    </row>
    <row r="4480" spans="2:8">
      <c r="B4480" s="510"/>
      <c r="C4480" s="524"/>
      <c r="D4480" s="525"/>
      <c r="E4480" s="510"/>
      <c r="H4480" s="523"/>
    </row>
    <row r="4481" spans="2:8">
      <c r="B4481" s="510"/>
      <c r="C4481" s="524"/>
      <c r="D4481" s="525"/>
      <c r="E4481" s="510"/>
      <c r="H4481" s="523"/>
    </row>
    <row r="4482" spans="2:8">
      <c r="B4482" s="510"/>
      <c r="C4482" s="524"/>
      <c r="D4482" s="525"/>
      <c r="E4482" s="510"/>
      <c r="H4482" s="523"/>
    </row>
    <row r="4483" spans="2:8">
      <c r="B4483" s="510"/>
      <c r="C4483" s="524"/>
      <c r="D4483" s="525"/>
      <c r="E4483" s="510"/>
      <c r="H4483" s="523"/>
    </row>
    <row r="4484" spans="2:8">
      <c r="B4484" s="510"/>
      <c r="C4484" s="524"/>
      <c r="D4484" s="525"/>
      <c r="E4484" s="510"/>
      <c r="H4484" s="523"/>
    </row>
    <row r="4485" spans="2:8">
      <c r="B4485" s="510"/>
      <c r="C4485" s="524"/>
      <c r="D4485" s="525"/>
      <c r="E4485" s="510"/>
      <c r="H4485" s="523"/>
    </row>
    <row r="4486" spans="2:8">
      <c r="B4486" s="510"/>
      <c r="C4486" s="524"/>
      <c r="D4486" s="525"/>
      <c r="E4486" s="510"/>
      <c r="H4486" s="523"/>
    </row>
    <row r="4487" spans="2:8">
      <c r="B4487" s="510"/>
      <c r="C4487" s="524"/>
      <c r="D4487" s="525"/>
      <c r="E4487" s="510"/>
      <c r="H4487" s="523"/>
    </row>
    <row r="4488" spans="2:8">
      <c r="B4488" s="510"/>
      <c r="C4488" s="524"/>
      <c r="D4488" s="525"/>
      <c r="E4488" s="510"/>
      <c r="H4488" s="523"/>
    </row>
    <row r="4489" spans="2:8">
      <c r="B4489" s="510"/>
      <c r="C4489" s="524"/>
      <c r="D4489" s="525"/>
      <c r="E4489" s="510"/>
      <c r="H4489" s="523"/>
    </row>
    <row r="4490" spans="2:8">
      <c r="B4490" s="510"/>
      <c r="C4490" s="524"/>
      <c r="D4490" s="525"/>
      <c r="E4490" s="510"/>
      <c r="H4490" s="523"/>
    </row>
    <row r="4491" spans="2:8">
      <c r="B4491" s="510"/>
      <c r="C4491" s="524"/>
      <c r="D4491" s="525"/>
      <c r="E4491" s="510"/>
      <c r="H4491" s="523"/>
    </row>
    <row r="4492" spans="2:8">
      <c r="B4492" s="510"/>
      <c r="C4492" s="524"/>
      <c r="D4492" s="525"/>
      <c r="E4492" s="510"/>
      <c r="H4492" s="523"/>
    </row>
    <row r="4493" spans="2:8">
      <c r="B4493" s="510"/>
      <c r="C4493" s="524"/>
      <c r="D4493" s="525"/>
      <c r="E4493" s="510"/>
      <c r="H4493" s="523"/>
    </row>
    <row r="4494" spans="2:8">
      <c r="B4494" s="510"/>
      <c r="C4494" s="524"/>
      <c r="D4494" s="525"/>
      <c r="E4494" s="510"/>
      <c r="H4494" s="523"/>
    </row>
    <row r="4495" spans="2:8">
      <c r="B4495" s="510"/>
      <c r="C4495" s="524"/>
      <c r="D4495" s="525"/>
      <c r="E4495" s="510"/>
      <c r="H4495" s="523"/>
    </row>
    <row r="4496" spans="2:8">
      <c r="B4496" s="510"/>
      <c r="C4496" s="524"/>
      <c r="D4496" s="525"/>
      <c r="E4496" s="510"/>
      <c r="H4496" s="523"/>
    </row>
    <row r="4497" spans="2:8">
      <c r="B4497" s="510"/>
      <c r="C4497" s="524"/>
      <c r="D4497" s="525"/>
      <c r="E4497" s="510"/>
      <c r="H4497" s="523"/>
    </row>
    <row r="4498" spans="2:8">
      <c r="B4498" s="510"/>
      <c r="C4498" s="524"/>
      <c r="D4498" s="525"/>
      <c r="E4498" s="510"/>
      <c r="H4498" s="523"/>
    </row>
    <row r="4499" spans="2:8">
      <c r="B4499" s="510"/>
      <c r="C4499" s="524"/>
      <c r="D4499" s="525"/>
      <c r="E4499" s="510"/>
      <c r="H4499" s="523"/>
    </row>
    <row r="4500" spans="2:8">
      <c r="B4500" s="510"/>
      <c r="C4500" s="524"/>
      <c r="D4500" s="525"/>
      <c r="E4500" s="510"/>
      <c r="H4500" s="523"/>
    </row>
    <row r="4501" spans="2:8">
      <c r="B4501" s="510"/>
      <c r="C4501" s="524"/>
      <c r="D4501" s="525"/>
      <c r="E4501" s="510"/>
      <c r="H4501" s="523"/>
    </row>
    <row r="4502" spans="2:8">
      <c r="B4502" s="510"/>
      <c r="C4502" s="524"/>
      <c r="D4502" s="525"/>
      <c r="E4502" s="510"/>
      <c r="H4502" s="523"/>
    </row>
    <row r="4503" spans="2:8">
      <c r="B4503" s="510"/>
      <c r="C4503" s="524"/>
      <c r="D4503" s="525"/>
      <c r="E4503" s="510"/>
      <c r="H4503" s="523"/>
    </row>
    <row r="4504" spans="2:8">
      <c r="B4504" s="510"/>
      <c r="C4504" s="524"/>
      <c r="D4504" s="525"/>
      <c r="E4504" s="510"/>
      <c r="H4504" s="523"/>
    </row>
    <row r="4505" spans="2:8">
      <c r="B4505" s="510"/>
      <c r="C4505" s="524"/>
      <c r="D4505" s="525"/>
      <c r="E4505" s="510"/>
      <c r="H4505" s="523"/>
    </row>
    <row r="4506" spans="2:8">
      <c r="B4506" s="510"/>
      <c r="C4506" s="524"/>
      <c r="D4506" s="525"/>
      <c r="E4506" s="510"/>
      <c r="H4506" s="523"/>
    </row>
    <row r="4507" spans="2:8">
      <c r="B4507" s="510"/>
      <c r="C4507" s="524"/>
      <c r="D4507" s="525"/>
      <c r="E4507" s="510"/>
      <c r="H4507" s="523"/>
    </row>
    <row r="4508" spans="2:8">
      <c r="B4508" s="510"/>
      <c r="C4508" s="524"/>
      <c r="D4508" s="525"/>
      <c r="E4508" s="510"/>
      <c r="H4508" s="523"/>
    </row>
    <row r="4509" spans="2:8">
      <c r="B4509" s="510"/>
      <c r="C4509" s="524"/>
      <c r="D4509" s="525"/>
      <c r="E4509" s="510"/>
      <c r="H4509" s="523"/>
    </row>
    <row r="4510" spans="2:8">
      <c r="B4510" s="510"/>
      <c r="C4510" s="524"/>
      <c r="D4510" s="525"/>
      <c r="E4510" s="510"/>
      <c r="H4510" s="523"/>
    </row>
    <row r="4511" spans="2:8">
      <c r="B4511" s="510"/>
      <c r="C4511" s="524"/>
      <c r="D4511" s="525"/>
      <c r="E4511" s="510"/>
      <c r="H4511" s="523"/>
    </row>
    <row r="4512" spans="2:8">
      <c r="B4512" s="510"/>
      <c r="C4512" s="524"/>
      <c r="D4512" s="525"/>
      <c r="E4512" s="510"/>
      <c r="H4512" s="523"/>
    </row>
    <row r="4513" spans="2:8">
      <c r="B4513" s="510"/>
      <c r="C4513" s="524"/>
      <c r="D4513" s="525"/>
      <c r="E4513" s="510"/>
      <c r="H4513" s="523"/>
    </row>
    <row r="4514" spans="2:8">
      <c r="B4514" s="510"/>
      <c r="C4514" s="524"/>
      <c r="D4514" s="525"/>
      <c r="E4514" s="510"/>
      <c r="H4514" s="523"/>
    </row>
    <row r="4515" spans="2:8">
      <c r="B4515" s="510"/>
      <c r="C4515" s="524"/>
      <c r="D4515" s="525"/>
      <c r="E4515" s="510"/>
      <c r="H4515" s="523"/>
    </row>
    <row r="4516" spans="2:8">
      <c r="B4516" s="510"/>
      <c r="C4516" s="524"/>
      <c r="D4516" s="525"/>
      <c r="E4516" s="510"/>
      <c r="H4516" s="523"/>
    </row>
    <row r="4517" spans="2:8">
      <c r="B4517" s="510"/>
      <c r="C4517" s="524"/>
      <c r="D4517" s="525"/>
      <c r="E4517" s="510"/>
      <c r="H4517" s="523"/>
    </row>
    <row r="4518" spans="2:8">
      <c r="B4518" s="510"/>
      <c r="C4518" s="524"/>
      <c r="D4518" s="525"/>
      <c r="E4518" s="510"/>
      <c r="H4518" s="523"/>
    </row>
    <row r="4519" spans="2:8">
      <c r="B4519" s="510"/>
      <c r="C4519" s="524"/>
      <c r="D4519" s="525"/>
      <c r="E4519" s="510"/>
      <c r="H4519" s="523"/>
    </row>
    <row r="4520" spans="2:8">
      <c r="B4520" s="510"/>
      <c r="C4520" s="524"/>
      <c r="D4520" s="525"/>
      <c r="E4520" s="510"/>
      <c r="H4520" s="523"/>
    </row>
    <row r="4521" spans="2:8">
      <c r="B4521" s="510"/>
      <c r="C4521" s="524"/>
      <c r="D4521" s="525"/>
      <c r="E4521" s="510"/>
      <c r="H4521" s="523"/>
    </row>
    <row r="4522" spans="2:8">
      <c r="B4522" s="510"/>
      <c r="C4522" s="524"/>
      <c r="D4522" s="525"/>
      <c r="E4522" s="510"/>
      <c r="H4522" s="523"/>
    </row>
    <row r="4523" spans="2:8">
      <c r="B4523" s="510"/>
      <c r="C4523" s="524"/>
      <c r="D4523" s="525"/>
      <c r="E4523" s="510"/>
      <c r="H4523" s="523"/>
    </row>
    <row r="4524" spans="2:8">
      <c r="B4524" s="510"/>
      <c r="C4524" s="524"/>
      <c r="D4524" s="525"/>
      <c r="E4524" s="510"/>
      <c r="H4524" s="523"/>
    </row>
    <row r="4525" spans="2:8">
      <c r="B4525" s="510"/>
      <c r="C4525" s="524"/>
      <c r="D4525" s="525"/>
      <c r="E4525" s="510"/>
      <c r="H4525" s="523"/>
    </row>
    <row r="4526" spans="2:8">
      <c r="B4526" s="510"/>
      <c r="C4526" s="524"/>
      <c r="D4526" s="525"/>
      <c r="E4526" s="510"/>
      <c r="H4526" s="523"/>
    </row>
    <row r="4527" spans="2:8">
      <c r="B4527" s="510"/>
      <c r="C4527" s="524"/>
      <c r="D4527" s="525"/>
      <c r="E4527" s="510"/>
      <c r="H4527" s="523"/>
    </row>
    <row r="4528" spans="2:8">
      <c r="B4528" s="510"/>
      <c r="C4528" s="524"/>
      <c r="D4528" s="525"/>
      <c r="E4528" s="510"/>
      <c r="H4528" s="523"/>
    </row>
    <row r="4529" spans="2:8">
      <c r="B4529" s="510"/>
      <c r="C4529" s="524"/>
      <c r="D4529" s="525"/>
      <c r="E4529" s="510"/>
      <c r="H4529" s="523"/>
    </row>
    <row r="4530" spans="2:8">
      <c r="B4530" s="510"/>
      <c r="C4530" s="524"/>
      <c r="D4530" s="525"/>
      <c r="E4530" s="510"/>
      <c r="H4530" s="523"/>
    </row>
    <row r="4531" spans="2:8">
      <c r="B4531" s="510"/>
      <c r="C4531" s="524"/>
      <c r="D4531" s="525"/>
      <c r="E4531" s="510"/>
      <c r="H4531" s="523"/>
    </row>
    <row r="4532" spans="2:8">
      <c r="B4532" s="510"/>
      <c r="C4532" s="524"/>
      <c r="D4532" s="525"/>
      <c r="E4532" s="510"/>
      <c r="H4532" s="523"/>
    </row>
    <row r="4533" spans="2:8">
      <c r="B4533" s="510"/>
      <c r="C4533" s="524"/>
      <c r="D4533" s="525"/>
      <c r="E4533" s="510"/>
      <c r="H4533" s="523"/>
    </row>
    <row r="4534" spans="2:8">
      <c r="B4534" s="510"/>
      <c r="C4534" s="524"/>
      <c r="D4534" s="525"/>
      <c r="E4534" s="510"/>
      <c r="H4534" s="523"/>
    </row>
    <row r="4535" spans="2:8">
      <c r="B4535" s="510"/>
      <c r="C4535" s="524"/>
      <c r="D4535" s="525"/>
      <c r="E4535" s="510"/>
      <c r="H4535" s="523"/>
    </row>
    <row r="4536" spans="2:8">
      <c r="B4536" s="510"/>
      <c r="C4536" s="524"/>
      <c r="D4536" s="525"/>
      <c r="E4536" s="510"/>
      <c r="H4536" s="523"/>
    </row>
    <row r="4537" spans="2:8">
      <c r="B4537" s="510"/>
      <c r="C4537" s="524"/>
      <c r="D4537" s="525"/>
      <c r="E4537" s="510"/>
      <c r="H4537" s="523"/>
    </row>
    <row r="4538" spans="2:8">
      <c r="B4538" s="510"/>
      <c r="C4538" s="524"/>
      <c r="D4538" s="525"/>
      <c r="E4538" s="510"/>
      <c r="H4538" s="523"/>
    </row>
    <row r="4539" spans="2:8">
      <c r="B4539" s="510"/>
      <c r="C4539" s="524"/>
      <c r="D4539" s="525"/>
      <c r="E4539" s="510"/>
      <c r="H4539" s="523"/>
    </row>
    <row r="4540" spans="2:8">
      <c r="B4540" s="510"/>
      <c r="C4540" s="524"/>
      <c r="D4540" s="525"/>
      <c r="E4540" s="510"/>
      <c r="H4540" s="523"/>
    </row>
    <row r="4541" spans="2:8">
      <c r="B4541" s="510"/>
      <c r="C4541" s="524"/>
      <c r="D4541" s="525"/>
      <c r="E4541" s="510"/>
      <c r="H4541" s="523"/>
    </row>
    <row r="4542" spans="2:8">
      <c r="B4542" s="510"/>
      <c r="C4542" s="524"/>
      <c r="D4542" s="525"/>
      <c r="E4542" s="510"/>
      <c r="H4542" s="523"/>
    </row>
    <row r="4543" spans="2:8">
      <c r="B4543" s="510"/>
      <c r="C4543" s="524"/>
      <c r="D4543" s="525"/>
      <c r="E4543" s="510"/>
      <c r="H4543" s="523"/>
    </row>
    <row r="4544" spans="2:8">
      <c r="B4544" s="510"/>
      <c r="C4544" s="524"/>
      <c r="D4544" s="525"/>
      <c r="E4544" s="510"/>
      <c r="H4544" s="523"/>
    </row>
    <row r="4545" spans="2:8">
      <c r="B4545" s="510"/>
      <c r="C4545" s="524"/>
      <c r="D4545" s="525"/>
      <c r="E4545" s="510"/>
      <c r="H4545" s="523"/>
    </row>
    <row r="4546" spans="2:8">
      <c r="B4546" s="510"/>
      <c r="C4546" s="524"/>
      <c r="D4546" s="525"/>
      <c r="E4546" s="510"/>
      <c r="H4546" s="523"/>
    </row>
    <row r="4547" spans="2:8">
      <c r="B4547" s="510"/>
      <c r="C4547" s="524"/>
      <c r="D4547" s="525"/>
      <c r="E4547" s="510"/>
      <c r="H4547" s="523"/>
    </row>
    <row r="4548" spans="2:8">
      <c r="B4548" s="510"/>
      <c r="C4548" s="524"/>
      <c r="D4548" s="525"/>
      <c r="E4548" s="510"/>
      <c r="H4548" s="523"/>
    </row>
    <row r="4549" spans="2:8">
      <c r="B4549" s="510"/>
      <c r="C4549" s="524"/>
      <c r="D4549" s="525"/>
      <c r="E4549" s="510"/>
      <c r="H4549" s="523"/>
    </row>
    <row r="4550" spans="2:8">
      <c r="B4550" s="510"/>
      <c r="C4550" s="524"/>
      <c r="D4550" s="525"/>
      <c r="E4550" s="510"/>
      <c r="H4550" s="523"/>
    </row>
    <row r="4551" spans="2:8">
      <c r="B4551" s="510"/>
      <c r="C4551" s="524"/>
      <c r="D4551" s="525"/>
      <c r="E4551" s="510"/>
      <c r="H4551" s="523"/>
    </row>
    <row r="4552" spans="2:8">
      <c r="B4552" s="510"/>
      <c r="C4552" s="524"/>
      <c r="D4552" s="525"/>
      <c r="E4552" s="510"/>
      <c r="H4552" s="523"/>
    </row>
    <row r="4553" spans="2:8">
      <c r="B4553" s="510"/>
      <c r="C4553" s="524"/>
      <c r="D4553" s="525"/>
      <c r="E4553" s="510"/>
      <c r="H4553" s="523"/>
    </row>
    <row r="4554" spans="2:8">
      <c r="B4554" s="510"/>
      <c r="C4554" s="524"/>
      <c r="D4554" s="525"/>
      <c r="E4554" s="510"/>
      <c r="H4554" s="523"/>
    </row>
    <row r="4555" spans="2:8">
      <c r="B4555" s="510"/>
      <c r="C4555" s="524"/>
      <c r="D4555" s="525"/>
      <c r="E4555" s="510"/>
      <c r="H4555" s="523"/>
    </row>
    <row r="4556" spans="2:8">
      <c r="B4556" s="510"/>
      <c r="C4556" s="524"/>
      <c r="D4556" s="525"/>
      <c r="E4556" s="510"/>
      <c r="H4556" s="523"/>
    </row>
    <row r="4557" spans="2:8">
      <c r="B4557" s="510"/>
      <c r="C4557" s="524"/>
      <c r="D4557" s="525"/>
      <c r="E4557" s="510"/>
      <c r="H4557" s="523"/>
    </row>
    <row r="4558" spans="2:8">
      <c r="B4558" s="510"/>
      <c r="C4558" s="524"/>
      <c r="D4558" s="525"/>
      <c r="E4558" s="510"/>
      <c r="H4558" s="523"/>
    </row>
    <row r="4559" spans="2:8">
      <c r="B4559" s="510"/>
      <c r="C4559" s="524"/>
      <c r="D4559" s="525"/>
      <c r="E4559" s="510"/>
      <c r="H4559" s="523"/>
    </row>
    <row r="4560" spans="2:8">
      <c r="B4560" s="510"/>
      <c r="C4560" s="524"/>
      <c r="D4560" s="525"/>
      <c r="E4560" s="510"/>
      <c r="H4560" s="523"/>
    </row>
    <row r="4561" spans="2:8">
      <c r="B4561" s="510"/>
      <c r="C4561" s="524"/>
      <c r="D4561" s="525"/>
      <c r="E4561" s="510"/>
      <c r="H4561" s="523"/>
    </row>
    <row r="4562" spans="2:8">
      <c r="B4562" s="510"/>
      <c r="C4562" s="524"/>
      <c r="D4562" s="525"/>
      <c r="E4562" s="510"/>
      <c r="H4562" s="523"/>
    </row>
    <row r="4563" spans="2:8">
      <c r="B4563" s="510"/>
      <c r="C4563" s="524"/>
      <c r="D4563" s="525"/>
      <c r="E4563" s="510"/>
      <c r="H4563" s="523"/>
    </row>
    <row r="4564" spans="2:8">
      <c r="B4564" s="510"/>
      <c r="C4564" s="524"/>
      <c r="D4564" s="525"/>
      <c r="E4564" s="510"/>
      <c r="H4564" s="523"/>
    </row>
    <row r="4565" spans="2:8">
      <c r="B4565" s="510"/>
      <c r="C4565" s="524"/>
      <c r="D4565" s="525"/>
      <c r="E4565" s="510"/>
      <c r="H4565" s="523"/>
    </row>
    <row r="4566" spans="2:8">
      <c r="B4566" s="510"/>
      <c r="C4566" s="524"/>
      <c r="D4566" s="525"/>
      <c r="E4566" s="510"/>
      <c r="H4566" s="523"/>
    </row>
    <row r="4567" spans="2:8">
      <c r="B4567" s="510"/>
      <c r="C4567" s="524"/>
      <c r="D4567" s="525"/>
      <c r="E4567" s="510"/>
      <c r="H4567" s="523"/>
    </row>
    <row r="4568" spans="2:8">
      <c r="B4568" s="510"/>
      <c r="C4568" s="524"/>
      <c r="D4568" s="525"/>
      <c r="E4568" s="510"/>
      <c r="H4568" s="523"/>
    </row>
    <row r="4569" spans="2:8">
      <c r="B4569" s="510"/>
      <c r="C4569" s="524"/>
      <c r="D4569" s="525"/>
      <c r="E4569" s="510"/>
      <c r="H4569" s="523"/>
    </row>
    <row r="4570" spans="2:8">
      <c r="B4570" s="510"/>
      <c r="C4570" s="524"/>
      <c r="D4570" s="525"/>
      <c r="E4570" s="510"/>
      <c r="H4570" s="523"/>
    </row>
    <row r="4571" spans="2:8">
      <c r="B4571" s="510"/>
      <c r="C4571" s="524"/>
      <c r="D4571" s="525"/>
      <c r="E4571" s="510"/>
      <c r="H4571" s="523"/>
    </row>
    <row r="4572" spans="2:8">
      <c r="B4572" s="510"/>
      <c r="C4572" s="524"/>
      <c r="D4572" s="525"/>
      <c r="E4572" s="510"/>
      <c r="H4572" s="523"/>
    </row>
    <row r="4573" spans="2:8">
      <c r="B4573" s="510"/>
      <c r="C4573" s="524"/>
      <c r="D4573" s="525"/>
      <c r="E4573" s="510"/>
      <c r="H4573" s="523"/>
    </row>
    <row r="4574" spans="2:8">
      <c r="B4574" s="510"/>
      <c r="C4574" s="524"/>
      <c r="D4574" s="525"/>
      <c r="E4574" s="510"/>
      <c r="H4574" s="523"/>
    </row>
    <row r="4575" spans="2:8">
      <c r="B4575" s="510"/>
      <c r="C4575" s="524"/>
      <c r="D4575" s="525"/>
      <c r="E4575" s="510"/>
      <c r="H4575" s="523"/>
    </row>
    <row r="4576" spans="2:8">
      <c r="B4576" s="510"/>
      <c r="C4576" s="524"/>
      <c r="D4576" s="525"/>
      <c r="E4576" s="510"/>
      <c r="H4576" s="523"/>
    </row>
    <row r="4577" spans="2:8">
      <c r="B4577" s="510"/>
      <c r="C4577" s="524"/>
      <c r="D4577" s="525"/>
      <c r="E4577" s="510"/>
      <c r="H4577" s="523"/>
    </row>
    <row r="4578" spans="2:8">
      <c r="B4578" s="510"/>
      <c r="C4578" s="524"/>
      <c r="D4578" s="525"/>
      <c r="E4578" s="510"/>
      <c r="H4578" s="523"/>
    </row>
    <row r="4579" spans="2:8">
      <c r="B4579" s="510"/>
      <c r="C4579" s="524"/>
      <c r="D4579" s="525"/>
      <c r="E4579" s="510"/>
      <c r="H4579" s="523"/>
    </row>
    <row r="4580" spans="2:8">
      <c r="B4580" s="510"/>
      <c r="C4580" s="524"/>
      <c r="D4580" s="525"/>
      <c r="E4580" s="510"/>
      <c r="H4580" s="523"/>
    </row>
    <row r="4581" spans="2:8">
      <c r="B4581" s="510"/>
      <c r="C4581" s="524"/>
      <c r="D4581" s="525"/>
      <c r="E4581" s="510"/>
      <c r="H4581" s="523"/>
    </row>
    <row r="4582" spans="2:8">
      <c r="B4582" s="510"/>
      <c r="C4582" s="524"/>
      <c r="D4582" s="525"/>
      <c r="E4582" s="510"/>
      <c r="H4582" s="523"/>
    </row>
    <row r="4583" spans="2:8">
      <c r="B4583" s="510"/>
      <c r="C4583" s="524"/>
      <c r="D4583" s="525"/>
      <c r="E4583" s="510"/>
      <c r="H4583" s="523"/>
    </row>
    <row r="4584" spans="2:8">
      <c r="B4584" s="510"/>
      <c r="C4584" s="524"/>
      <c r="D4584" s="525"/>
      <c r="E4584" s="510"/>
      <c r="H4584" s="523"/>
    </row>
    <row r="4585" spans="2:8">
      <c r="B4585" s="510"/>
      <c r="C4585" s="524"/>
      <c r="D4585" s="525"/>
      <c r="E4585" s="510"/>
      <c r="H4585" s="523"/>
    </row>
    <row r="4586" spans="2:8">
      <c r="B4586" s="510"/>
      <c r="C4586" s="524"/>
      <c r="D4586" s="525"/>
      <c r="E4586" s="510"/>
      <c r="H4586" s="523"/>
    </row>
    <row r="4587" spans="2:8">
      <c r="B4587" s="510"/>
      <c r="C4587" s="524"/>
      <c r="D4587" s="525"/>
      <c r="E4587" s="510"/>
      <c r="H4587" s="523"/>
    </row>
    <row r="4588" spans="2:8">
      <c r="B4588" s="510"/>
      <c r="C4588" s="524"/>
      <c r="D4588" s="525"/>
      <c r="E4588" s="510"/>
      <c r="H4588" s="523"/>
    </row>
    <row r="4589" spans="2:8">
      <c r="B4589" s="510"/>
      <c r="C4589" s="524"/>
      <c r="D4589" s="525"/>
      <c r="E4589" s="510"/>
      <c r="H4589" s="523"/>
    </row>
    <row r="4590" spans="2:8">
      <c r="B4590" s="510"/>
      <c r="C4590" s="524"/>
      <c r="D4590" s="525"/>
      <c r="E4590" s="510"/>
      <c r="H4590" s="523"/>
    </row>
    <row r="4591" spans="2:8">
      <c r="B4591" s="510"/>
      <c r="C4591" s="524"/>
      <c r="D4591" s="525"/>
      <c r="E4591" s="510"/>
      <c r="H4591" s="523"/>
    </row>
    <row r="4592" spans="2:8">
      <c r="B4592" s="510"/>
      <c r="C4592" s="524"/>
      <c r="D4592" s="525"/>
      <c r="E4592" s="510"/>
      <c r="H4592" s="523"/>
    </row>
    <row r="4593" spans="2:8">
      <c r="B4593" s="510"/>
      <c r="C4593" s="524"/>
      <c r="D4593" s="525"/>
      <c r="E4593" s="510"/>
      <c r="H4593" s="523"/>
    </row>
    <row r="4594" spans="2:8">
      <c r="B4594" s="510"/>
      <c r="C4594" s="524"/>
      <c r="D4594" s="525"/>
      <c r="E4594" s="510"/>
      <c r="H4594" s="523"/>
    </row>
    <row r="4595" spans="2:8">
      <c r="B4595" s="510"/>
      <c r="C4595" s="524"/>
      <c r="D4595" s="525"/>
      <c r="E4595" s="510"/>
      <c r="H4595" s="523"/>
    </row>
    <row r="4596" spans="2:8">
      <c r="B4596" s="510"/>
      <c r="C4596" s="524"/>
      <c r="D4596" s="525"/>
      <c r="E4596" s="510"/>
      <c r="H4596" s="523"/>
    </row>
    <row r="4597" spans="2:8">
      <c r="B4597" s="510"/>
      <c r="C4597" s="524"/>
      <c r="D4597" s="525"/>
      <c r="E4597" s="510"/>
      <c r="H4597" s="523"/>
    </row>
    <row r="4598" spans="2:8">
      <c r="B4598" s="510"/>
      <c r="C4598" s="524"/>
      <c r="D4598" s="525"/>
      <c r="E4598" s="510"/>
      <c r="H4598" s="523"/>
    </row>
    <row r="4599" spans="2:8">
      <c r="B4599" s="510"/>
      <c r="C4599" s="524"/>
      <c r="D4599" s="525"/>
      <c r="E4599" s="510"/>
      <c r="H4599" s="523"/>
    </row>
    <row r="4600" spans="2:8">
      <c r="B4600" s="510"/>
      <c r="C4600" s="524"/>
      <c r="D4600" s="525"/>
      <c r="E4600" s="510"/>
      <c r="H4600" s="523"/>
    </row>
    <row r="4601" spans="2:8">
      <c r="B4601" s="510"/>
      <c r="C4601" s="524"/>
      <c r="D4601" s="525"/>
      <c r="E4601" s="510"/>
      <c r="H4601" s="523"/>
    </row>
    <row r="4602" spans="2:8">
      <c r="B4602" s="510"/>
      <c r="C4602" s="524"/>
      <c r="D4602" s="525"/>
      <c r="E4602" s="510"/>
      <c r="H4602" s="523"/>
    </row>
    <row r="4603" spans="2:8">
      <c r="B4603" s="510"/>
      <c r="C4603" s="524"/>
      <c r="D4603" s="525"/>
      <c r="E4603" s="510"/>
      <c r="H4603" s="523"/>
    </row>
    <row r="4604" spans="2:8">
      <c r="B4604" s="510"/>
      <c r="C4604" s="524"/>
      <c r="D4604" s="525"/>
      <c r="E4604" s="510"/>
      <c r="H4604" s="523"/>
    </row>
    <row r="4605" spans="2:8">
      <c r="B4605" s="510"/>
      <c r="C4605" s="524"/>
      <c r="D4605" s="525"/>
      <c r="E4605" s="510"/>
      <c r="H4605" s="523"/>
    </row>
    <row r="4606" spans="2:8">
      <c r="B4606" s="510"/>
      <c r="C4606" s="524"/>
      <c r="D4606" s="525"/>
      <c r="E4606" s="510"/>
      <c r="H4606" s="523"/>
    </row>
    <row r="4607" spans="2:8">
      <c r="B4607" s="510"/>
      <c r="C4607" s="524"/>
      <c r="D4607" s="525"/>
      <c r="E4607" s="510"/>
      <c r="H4607" s="523"/>
    </row>
    <row r="4608" spans="2:8">
      <c r="B4608" s="510"/>
      <c r="C4608" s="524"/>
      <c r="D4608" s="525"/>
      <c r="E4608" s="510"/>
      <c r="H4608" s="523"/>
    </row>
    <row r="4609" spans="2:8">
      <c r="B4609" s="510"/>
      <c r="C4609" s="524"/>
      <c r="D4609" s="525"/>
      <c r="E4609" s="510"/>
      <c r="H4609" s="523"/>
    </row>
    <row r="4610" spans="2:8">
      <c r="B4610" s="510"/>
      <c r="C4610" s="524"/>
      <c r="D4610" s="525"/>
      <c r="E4610" s="510"/>
      <c r="H4610" s="523"/>
    </row>
    <row r="4611" spans="2:8">
      <c r="B4611" s="510"/>
      <c r="C4611" s="524"/>
      <c r="D4611" s="525"/>
      <c r="E4611" s="510"/>
      <c r="H4611" s="523"/>
    </row>
    <row r="4612" spans="2:8">
      <c r="B4612" s="510"/>
      <c r="C4612" s="524"/>
      <c r="D4612" s="525"/>
      <c r="E4612" s="510"/>
      <c r="H4612" s="523"/>
    </row>
    <row r="4613" spans="2:8">
      <c r="B4613" s="510"/>
      <c r="C4613" s="524"/>
      <c r="D4613" s="525"/>
      <c r="E4613" s="510"/>
      <c r="H4613" s="523"/>
    </row>
    <row r="4614" spans="2:8">
      <c r="B4614" s="510"/>
      <c r="C4614" s="524"/>
      <c r="D4614" s="525"/>
      <c r="E4614" s="510"/>
      <c r="H4614" s="523"/>
    </row>
    <row r="4615" spans="2:8">
      <c r="B4615" s="510"/>
      <c r="C4615" s="524"/>
      <c r="D4615" s="525"/>
      <c r="E4615" s="510"/>
      <c r="H4615" s="523"/>
    </row>
    <row r="4616" spans="2:8">
      <c r="B4616" s="510"/>
      <c r="C4616" s="524"/>
      <c r="D4616" s="525"/>
      <c r="E4616" s="510"/>
      <c r="H4616" s="523"/>
    </row>
    <row r="4617" spans="2:8">
      <c r="B4617" s="510"/>
      <c r="C4617" s="524"/>
      <c r="D4617" s="525"/>
      <c r="E4617" s="510"/>
      <c r="H4617" s="523"/>
    </row>
    <row r="4618" spans="2:8">
      <c r="B4618" s="510"/>
      <c r="C4618" s="524"/>
      <c r="D4618" s="525"/>
      <c r="E4618" s="510"/>
      <c r="H4618" s="523"/>
    </row>
    <row r="4619" spans="2:8">
      <c r="B4619" s="510"/>
      <c r="C4619" s="524"/>
      <c r="D4619" s="525"/>
      <c r="E4619" s="510"/>
      <c r="H4619" s="523"/>
    </row>
    <row r="4620" spans="2:8">
      <c r="B4620" s="510"/>
      <c r="C4620" s="524"/>
      <c r="D4620" s="525"/>
      <c r="E4620" s="510"/>
      <c r="H4620" s="523"/>
    </row>
    <row r="4621" spans="2:8">
      <c r="B4621" s="510"/>
      <c r="C4621" s="524"/>
      <c r="D4621" s="525"/>
      <c r="E4621" s="510"/>
      <c r="H4621" s="523"/>
    </row>
    <row r="4622" spans="2:8">
      <c r="B4622" s="510"/>
      <c r="C4622" s="524"/>
      <c r="D4622" s="525"/>
      <c r="E4622" s="510"/>
      <c r="H4622" s="523"/>
    </row>
    <row r="4623" spans="2:8">
      <c r="B4623" s="510"/>
      <c r="C4623" s="524"/>
      <c r="D4623" s="525"/>
      <c r="E4623" s="510"/>
      <c r="H4623" s="523"/>
    </row>
    <row r="4624" spans="2:8">
      <c r="B4624" s="510"/>
      <c r="C4624" s="524"/>
      <c r="D4624" s="525"/>
      <c r="E4624" s="510"/>
      <c r="H4624" s="523"/>
    </row>
    <row r="4625" spans="2:8">
      <c r="B4625" s="510"/>
      <c r="C4625" s="524"/>
      <c r="D4625" s="525"/>
      <c r="E4625" s="510"/>
      <c r="H4625" s="523"/>
    </row>
    <row r="4626" spans="2:8">
      <c r="B4626" s="510"/>
      <c r="C4626" s="524"/>
      <c r="D4626" s="525"/>
      <c r="E4626" s="510"/>
      <c r="H4626" s="523"/>
    </row>
    <row r="4627" spans="2:8">
      <c r="B4627" s="510"/>
      <c r="C4627" s="524"/>
      <c r="D4627" s="525"/>
      <c r="E4627" s="510"/>
      <c r="H4627" s="523"/>
    </row>
    <row r="4628" spans="2:8">
      <c r="B4628" s="510"/>
      <c r="C4628" s="524"/>
      <c r="D4628" s="525"/>
      <c r="E4628" s="510"/>
      <c r="H4628" s="523"/>
    </row>
    <row r="4629" spans="2:8">
      <c r="B4629" s="510"/>
      <c r="C4629" s="524"/>
      <c r="D4629" s="525"/>
      <c r="E4629" s="510"/>
      <c r="H4629" s="523"/>
    </row>
    <row r="4630" spans="2:8">
      <c r="B4630" s="510"/>
      <c r="C4630" s="524"/>
      <c r="D4630" s="525"/>
      <c r="E4630" s="510"/>
      <c r="H4630" s="523"/>
    </row>
    <row r="4631" spans="2:8">
      <c r="B4631" s="510"/>
      <c r="C4631" s="524"/>
      <c r="D4631" s="525"/>
      <c r="E4631" s="510"/>
      <c r="H4631" s="523"/>
    </row>
    <row r="4632" spans="2:8">
      <c r="B4632" s="510"/>
      <c r="C4632" s="524"/>
      <c r="D4632" s="525"/>
      <c r="E4632" s="510"/>
      <c r="H4632" s="523"/>
    </row>
    <row r="4633" spans="2:8">
      <c r="B4633" s="510"/>
      <c r="C4633" s="524"/>
      <c r="D4633" s="525"/>
      <c r="E4633" s="510"/>
      <c r="H4633" s="523"/>
    </row>
    <row r="4634" spans="2:8">
      <c r="B4634" s="510"/>
      <c r="C4634" s="524"/>
      <c r="D4634" s="525"/>
      <c r="E4634" s="510"/>
      <c r="H4634" s="523"/>
    </row>
    <row r="4635" spans="2:8">
      <c r="B4635" s="510"/>
      <c r="C4635" s="524"/>
      <c r="D4635" s="525"/>
      <c r="E4635" s="510"/>
      <c r="H4635" s="523"/>
    </row>
    <row r="4636" spans="2:8">
      <c r="B4636" s="510"/>
      <c r="C4636" s="524"/>
      <c r="D4636" s="525"/>
      <c r="E4636" s="510"/>
      <c r="H4636" s="523"/>
    </row>
    <row r="4637" spans="2:8">
      <c r="B4637" s="510"/>
      <c r="C4637" s="524"/>
      <c r="D4637" s="525"/>
      <c r="E4637" s="510"/>
      <c r="H4637" s="523"/>
    </row>
    <row r="4638" spans="2:8">
      <c r="B4638" s="510"/>
      <c r="C4638" s="524"/>
      <c r="D4638" s="525"/>
      <c r="E4638" s="510"/>
      <c r="H4638" s="523"/>
    </row>
    <row r="4639" spans="2:8">
      <c r="B4639" s="510"/>
      <c r="C4639" s="524"/>
      <c r="D4639" s="525"/>
      <c r="E4639" s="510"/>
      <c r="H4639" s="523"/>
    </row>
    <row r="4640" spans="2:8">
      <c r="B4640" s="510"/>
      <c r="C4640" s="524"/>
      <c r="D4640" s="525"/>
      <c r="E4640" s="510"/>
      <c r="H4640" s="523"/>
    </row>
    <row r="4641" spans="2:8">
      <c r="B4641" s="510"/>
      <c r="C4641" s="524"/>
      <c r="D4641" s="525"/>
      <c r="E4641" s="510"/>
      <c r="H4641" s="523"/>
    </row>
    <row r="4642" spans="2:8">
      <c r="B4642" s="510"/>
      <c r="C4642" s="524"/>
      <c r="D4642" s="525"/>
      <c r="E4642" s="510"/>
      <c r="H4642" s="523"/>
    </row>
    <row r="4643" spans="2:8">
      <c r="B4643" s="510"/>
      <c r="C4643" s="524"/>
      <c r="D4643" s="525"/>
      <c r="E4643" s="510"/>
      <c r="H4643" s="523"/>
    </row>
    <row r="4644" spans="2:8">
      <c r="B4644" s="510"/>
      <c r="C4644" s="524"/>
      <c r="D4644" s="525"/>
      <c r="E4644" s="510"/>
      <c r="H4644" s="523"/>
    </row>
    <row r="4645" spans="2:8">
      <c r="B4645" s="510"/>
      <c r="C4645" s="524"/>
      <c r="D4645" s="525"/>
      <c r="E4645" s="510"/>
      <c r="H4645" s="523"/>
    </row>
    <row r="4646" spans="2:8">
      <c r="B4646" s="510"/>
      <c r="C4646" s="524"/>
      <c r="D4646" s="525"/>
      <c r="E4646" s="510"/>
      <c r="H4646" s="523"/>
    </row>
    <row r="4647" spans="2:8">
      <c r="B4647" s="510"/>
      <c r="C4647" s="524"/>
      <c r="D4647" s="525"/>
      <c r="E4647" s="510"/>
      <c r="H4647" s="523"/>
    </row>
    <row r="4648" spans="2:8">
      <c r="B4648" s="510"/>
      <c r="C4648" s="524"/>
      <c r="D4648" s="525"/>
      <c r="E4648" s="510"/>
      <c r="H4648" s="523"/>
    </row>
    <row r="4649" spans="2:8">
      <c r="B4649" s="510"/>
      <c r="C4649" s="524"/>
      <c r="D4649" s="525"/>
      <c r="E4649" s="510"/>
      <c r="H4649" s="523"/>
    </row>
    <row r="4650" spans="2:8">
      <c r="B4650" s="510"/>
      <c r="C4650" s="524"/>
      <c r="D4650" s="525"/>
      <c r="E4650" s="510"/>
      <c r="H4650" s="523"/>
    </row>
    <row r="4651" spans="2:8">
      <c r="B4651" s="510"/>
      <c r="C4651" s="524"/>
      <c r="D4651" s="525"/>
      <c r="E4651" s="510"/>
      <c r="H4651" s="523"/>
    </row>
    <row r="4652" spans="2:8">
      <c r="B4652" s="510"/>
      <c r="C4652" s="524"/>
      <c r="D4652" s="525"/>
      <c r="E4652" s="510"/>
      <c r="H4652" s="523"/>
    </row>
    <row r="4653" spans="2:8">
      <c r="B4653" s="510"/>
      <c r="C4653" s="524"/>
      <c r="D4653" s="525"/>
      <c r="E4653" s="510"/>
      <c r="H4653" s="523"/>
    </row>
    <row r="4654" spans="2:8">
      <c r="B4654" s="510"/>
      <c r="C4654" s="524"/>
      <c r="D4654" s="525"/>
      <c r="E4654" s="510"/>
      <c r="H4654" s="523"/>
    </row>
    <row r="4655" spans="2:8">
      <c r="B4655" s="510"/>
      <c r="C4655" s="524"/>
      <c r="D4655" s="525"/>
      <c r="E4655" s="510"/>
      <c r="H4655" s="523"/>
    </row>
    <row r="4656" spans="2:8">
      <c r="B4656" s="510"/>
      <c r="C4656" s="524"/>
      <c r="D4656" s="525"/>
      <c r="E4656" s="510"/>
      <c r="H4656" s="523"/>
    </row>
    <row r="4657" spans="2:8">
      <c r="B4657" s="510"/>
      <c r="C4657" s="524"/>
      <c r="D4657" s="525"/>
      <c r="E4657" s="510"/>
      <c r="H4657" s="523"/>
    </row>
    <row r="4658" spans="2:8">
      <c r="B4658" s="510"/>
      <c r="C4658" s="524"/>
      <c r="D4658" s="525"/>
      <c r="E4658" s="510"/>
      <c r="H4658" s="523"/>
    </row>
    <row r="4659" spans="2:8">
      <c r="B4659" s="510"/>
      <c r="C4659" s="524"/>
      <c r="D4659" s="525"/>
      <c r="E4659" s="510"/>
      <c r="H4659" s="523"/>
    </row>
    <row r="4660" spans="2:8">
      <c r="B4660" s="510"/>
      <c r="C4660" s="524"/>
      <c r="D4660" s="525"/>
      <c r="E4660" s="510"/>
      <c r="H4660" s="523"/>
    </row>
    <row r="4661" spans="2:8">
      <c r="B4661" s="510"/>
      <c r="C4661" s="524"/>
      <c r="D4661" s="525"/>
      <c r="E4661" s="510"/>
      <c r="H4661" s="523"/>
    </row>
    <row r="4662" spans="2:8">
      <c r="B4662" s="510"/>
      <c r="C4662" s="524"/>
      <c r="D4662" s="525"/>
      <c r="E4662" s="510"/>
      <c r="H4662" s="523"/>
    </row>
    <row r="4663" spans="2:8">
      <c r="B4663" s="510"/>
      <c r="C4663" s="524"/>
      <c r="D4663" s="525"/>
      <c r="E4663" s="510"/>
      <c r="H4663" s="523"/>
    </row>
    <row r="4664" spans="2:8">
      <c r="B4664" s="510"/>
      <c r="C4664" s="524"/>
      <c r="D4664" s="525"/>
      <c r="E4664" s="510"/>
      <c r="H4664" s="523"/>
    </row>
    <row r="4665" spans="2:8">
      <c r="B4665" s="510"/>
      <c r="C4665" s="524"/>
      <c r="D4665" s="525"/>
      <c r="E4665" s="510"/>
      <c r="H4665" s="523"/>
    </row>
    <row r="4666" spans="2:8">
      <c r="B4666" s="510"/>
      <c r="C4666" s="524"/>
      <c r="D4666" s="525"/>
      <c r="E4666" s="510"/>
      <c r="H4666" s="523"/>
    </row>
    <row r="4667" spans="2:8">
      <c r="B4667" s="510"/>
      <c r="C4667" s="524"/>
      <c r="D4667" s="525"/>
      <c r="E4667" s="510"/>
      <c r="H4667" s="523"/>
    </row>
    <row r="4668" spans="2:8">
      <c r="B4668" s="510"/>
      <c r="C4668" s="524"/>
      <c r="D4668" s="525"/>
      <c r="E4668" s="510"/>
      <c r="H4668" s="523"/>
    </row>
    <row r="4669" spans="2:8">
      <c r="B4669" s="510"/>
      <c r="C4669" s="524"/>
      <c r="D4669" s="525"/>
      <c r="E4669" s="510"/>
      <c r="H4669" s="523"/>
    </row>
    <row r="4670" spans="2:8">
      <c r="B4670" s="510"/>
      <c r="C4670" s="524"/>
      <c r="D4670" s="525"/>
      <c r="E4670" s="510"/>
      <c r="H4670" s="523"/>
    </row>
    <row r="4671" spans="2:8">
      <c r="B4671" s="510"/>
      <c r="C4671" s="524"/>
      <c r="D4671" s="525"/>
      <c r="E4671" s="510"/>
      <c r="H4671" s="523"/>
    </row>
    <row r="4672" spans="2:8">
      <c r="B4672" s="510"/>
      <c r="C4672" s="524"/>
      <c r="D4672" s="525"/>
      <c r="E4672" s="510"/>
      <c r="H4672" s="523"/>
    </row>
    <row r="4673" spans="2:8">
      <c r="B4673" s="510"/>
      <c r="C4673" s="524"/>
      <c r="D4673" s="525"/>
      <c r="E4673" s="510"/>
      <c r="H4673" s="523"/>
    </row>
    <row r="4674" spans="2:8">
      <c r="B4674" s="510"/>
      <c r="C4674" s="524"/>
      <c r="D4674" s="525"/>
      <c r="E4674" s="510"/>
      <c r="H4674" s="523"/>
    </row>
    <row r="4675" spans="2:8">
      <c r="B4675" s="510"/>
      <c r="C4675" s="524"/>
      <c r="D4675" s="525"/>
      <c r="E4675" s="510"/>
      <c r="H4675" s="523"/>
    </row>
    <row r="4676" spans="2:8">
      <c r="B4676" s="510"/>
      <c r="C4676" s="524"/>
      <c r="D4676" s="525"/>
      <c r="E4676" s="510"/>
      <c r="H4676" s="523"/>
    </row>
    <row r="4677" spans="2:8">
      <c r="B4677" s="510"/>
      <c r="C4677" s="524"/>
      <c r="D4677" s="525"/>
      <c r="E4677" s="510"/>
      <c r="H4677" s="523"/>
    </row>
    <row r="4678" spans="2:8">
      <c r="B4678" s="510"/>
      <c r="C4678" s="524"/>
      <c r="D4678" s="525"/>
      <c r="E4678" s="510"/>
      <c r="H4678" s="523"/>
    </row>
    <row r="4679" spans="2:8">
      <c r="B4679" s="510"/>
      <c r="C4679" s="524"/>
      <c r="D4679" s="525"/>
      <c r="E4679" s="510"/>
      <c r="H4679" s="523"/>
    </row>
    <row r="4680" spans="2:8">
      <c r="B4680" s="510"/>
      <c r="C4680" s="524"/>
      <c r="D4680" s="525"/>
      <c r="E4680" s="510"/>
      <c r="H4680" s="523"/>
    </row>
    <row r="4681" spans="2:8">
      <c r="B4681" s="510"/>
      <c r="C4681" s="524"/>
      <c r="D4681" s="525"/>
      <c r="E4681" s="510"/>
      <c r="H4681" s="523"/>
    </row>
    <row r="4682" spans="2:8">
      <c r="B4682" s="510"/>
      <c r="C4682" s="524"/>
      <c r="D4682" s="525"/>
      <c r="E4682" s="510"/>
      <c r="H4682" s="523"/>
    </row>
    <row r="4683" spans="2:8">
      <c r="B4683" s="510"/>
      <c r="C4683" s="524"/>
      <c r="D4683" s="525"/>
      <c r="E4683" s="510"/>
      <c r="H4683" s="523"/>
    </row>
    <row r="4684" spans="2:8">
      <c r="B4684" s="510"/>
      <c r="C4684" s="524"/>
      <c r="D4684" s="525"/>
      <c r="E4684" s="510"/>
      <c r="H4684" s="523"/>
    </row>
    <row r="4685" spans="2:8">
      <c r="B4685" s="510"/>
      <c r="C4685" s="524"/>
      <c r="D4685" s="525"/>
      <c r="E4685" s="510"/>
      <c r="H4685" s="523"/>
    </row>
    <row r="4686" spans="2:8">
      <c r="B4686" s="510"/>
      <c r="C4686" s="524"/>
      <c r="D4686" s="525"/>
      <c r="E4686" s="510"/>
      <c r="H4686" s="523"/>
    </row>
    <row r="4687" spans="2:8">
      <c r="B4687" s="510"/>
      <c r="C4687" s="524"/>
      <c r="D4687" s="525"/>
      <c r="E4687" s="510"/>
      <c r="H4687" s="523"/>
    </row>
    <row r="4688" spans="2:8">
      <c r="B4688" s="510"/>
      <c r="C4688" s="524"/>
      <c r="D4688" s="525"/>
      <c r="E4688" s="510"/>
      <c r="H4688" s="523"/>
    </row>
    <row r="4689" spans="2:8">
      <c r="B4689" s="510"/>
      <c r="C4689" s="524"/>
      <c r="D4689" s="525"/>
      <c r="E4689" s="510"/>
      <c r="H4689" s="523"/>
    </row>
    <row r="4690" spans="2:8">
      <c r="B4690" s="510"/>
      <c r="C4690" s="524"/>
      <c r="D4690" s="525"/>
      <c r="E4690" s="510"/>
      <c r="H4690" s="523"/>
    </row>
    <row r="4691" spans="2:8">
      <c r="B4691" s="510"/>
      <c r="C4691" s="524"/>
      <c r="D4691" s="525"/>
      <c r="E4691" s="510"/>
      <c r="H4691" s="523"/>
    </row>
    <row r="4692" spans="2:8">
      <c r="B4692" s="510"/>
      <c r="C4692" s="524"/>
      <c r="D4692" s="525"/>
      <c r="E4692" s="510"/>
      <c r="H4692" s="523"/>
    </row>
    <row r="4693" spans="2:8">
      <c r="B4693" s="510"/>
      <c r="C4693" s="524"/>
      <c r="D4693" s="525"/>
      <c r="E4693" s="510"/>
      <c r="H4693" s="523"/>
    </row>
    <row r="4694" spans="2:8">
      <c r="B4694" s="510"/>
      <c r="C4694" s="524"/>
      <c r="D4694" s="525"/>
      <c r="E4694" s="510"/>
      <c r="H4694" s="523"/>
    </row>
    <row r="4695" spans="2:8">
      <c r="B4695" s="510"/>
      <c r="C4695" s="524"/>
      <c r="D4695" s="525"/>
      <c r="E4695" s="510"/>
      <c r="H4695" s="523"/>
    </row>
    <row r="4696" spans="2:8">
      <c r="B4696" s="510"/>
      <c r="C4696" s="524"/>
      <c r="D4696" s="525"/>
      <c r="E4696" s="510"/>
      <c r="H4696" s="523"/>
    </row>
    <row r="4697" spans="2:8">
      <c r="B4697" s="510"/>
      <c r="C4697" s="524"/>
      <c r="D4697" s="525"/>
      <c r="E4697" s="510"/>
      <c r="H4697" s="523"/>
    </row>
    <row r="4698" spans="2:8">
      <c r="B4698" s="510"/>
      <c r="C4698" s="524"/>
      <c r="D4698" s="525"/>
      <c r="E4698" s="510"/>
      <c r="H4698" s="523"/>
    </row>
    <row r="4699" spans="2:8">
      <c r="B4699" s="510"/>
      <c r="C4699" s="524"/>
      <c r="D4699" s="525"/>
      <c r="E4699" s="510"/>
      <c r="H4699" s="523"/>
    </row>
    <row r="4700" spans="2:8">
      <c r="B4700" s="510"/>
      <c r="C4700" s="524"/>
      <c r="D4700" s="525"/>
      <c r="E4700" s="510"/>
      <c r="H4700" s="523"/>
    </row>
    <row r="4701" spans="2:8">
      <c r="B4701" s="510"/>
      <c r="C4701" s="524"/>
      <c r="D4701" s="525"/>
      <c r="E4701" s="510"/>
      <c r="H4701" s="523"/>
    </row>
    <row r="4702" spans="2:8">
      <c r="B4702" s="510"/>
      <c r="C4702" s="524"/>
      <c r="D4702" s="525"/>
      <c r="E4702" s="510"/>
      <c r="H4702" s="523"/>
    </row>
    <row r="4703" spans="2:8">
      <c r="B4703" s="510"/>
      <c r="C4703" s="524"/>
      <c r="D4703" s="525"/>
      <c r="E4703" s="510"/>
      <c r="H4703" s="523"/>
    </row>
    <row r="4704" spans="2:8">
      <c r="B4704" s="510"/>
      <c r="C4704" s="524"/>
      <c r="D4704" s="525"/>
      <c r="E4704" s="510"/>
      <c r="H4704" s="523"/>
    </row>
    <row r="4705" spans="2:8">
      <c r="B4705" s="510"/>
      <c r="C4705" s="524"/>
      <c r="D4705" s="525"/>
      <c r="E4705" s="510"/>
      <c r="H4705" s="523"/>
    </row>
    <row r="4706" spans="2:8">
      <c r="B4706" s="510"/>
      <c r="C4706" s="524"/>
      <c r="D4706" s="525"/>
      <c r="E4706" s="510"/>
      <c r="H4706" s="523"/>
    </row>
    <row r="4707" spans="2:8">
      <c r="B4707" s="510"/>
      <c r="C4707" s="524"/>
      <c r="D4707" s="525"/>
      <c r="E4707" s="510"/>
      <c r="H4707" s="523"/>
    </row>
    <row r="4708" spans="2:8">
      <c r="B4708" s="510"/>
      <c r="C4708" s="524"/>
      <c r="D4708" s="525"/>
      <c r="E4708" s="510"/>
      <c r="H4708" s="523"/>
    </row>
    <row r="4709" spans="2:8">
      <c r="B4709" s="510"/>
      <c r="C4709" s="524"/>
      <c r="D4709" s="525"/>
      <c r="E4709" s="510"/>
      <c r="H4709" s="523"/>
    </row>
    <row r="4710" spans="2:8">
      <c r="B4710" s="510"/>
      <c r="C4710" s="524"/>
      <c r="D4710" s="525"/>
      <c r="E4710" s="510"/>
      <c r="H4710" s="523"/>
    </row>
    <row r="4711" spans="2:8">
      <c r="B4711" s="510"/>
      <c r="C4711" s="524"/>
      <c r="D4711" s="525"/>
      <c r="E4711" s="510"/>
      <c r="H4711" s="523"/>
    </row>
    <row r="4712" spans="2:8">
      <c r="B4712" s="510"/>
      <c r="C4712" s="524"/>
      <c r="D4712" s="525"/>
      <c r="E4712" s="510"/>
      <c r="H4712" s="523"/>
    </row>
    <row r="4713" spans="2:8">
      <c r="B4713" s="510"/>
      <c r="C4713" s="524"/>
      <c r="D4713" s="525"/>
      <c r="E4713" s="510"/>
      <c r="H4713" s="523"/>
    </row>
    <row r="4714" spans="2:8">
      <c r="B4714" s="510"/>
      <c r="C4714" s="524"/>
      <c r="D4714" s="525"/>
      <c r="E4714" s="510"/>
      <c r="H4714" s="523"/>
    </row>
    <row r="4715" spans="2:8">
      <c r="B4715" s="510"/>
      <c r="C4715" s="524"/>
      <c r="D4715" s="525"/>
      <c r="E4715" s="510"/>
      <c r="H4715" s="523"/>
    </row>
    <row r="4716" spans="2:8">
      <c r="B4716" s="510"/>
      <c r="C4716" s="524"/>
      <c r="D4716" s="525"/>
      <c r="E4716" s="510"/>
      <c r="H4716" s="523"/>
    </row>
    <row r="4717" spans="2:8">
      <c r="B4717" s="510"/>
      <c r="C4717" s="524"/>
      <c r="D4717" s="525"/>
      <c r="E4717" s="510"/>
      <c r="H4717" s="523"/>
    </row>
    <row r="4718" spans="2:8">
      <c r="B4718" s="510"/>
      <c r="C4718" s="524"/>
      <c r="D4718" s="525"/>
      <c r="E4718" s="510"/>
      <c r="H4718" s="523"/>
    </row>
    <row r="4719" spans="2:8">
      <c r="B4719" s="510"/>
      <c r="C4719" s="524"/>
      <c r="D4719" s="525"/>
      <c r="E4719" s="510"/>
      <c r="H4719" s="523"/>
    </row>
    <row r="4720" spans="2:8">
      <c r="B4720" s="510"/>
      <c r="C4720" s="524"/>
      <c r="D4720" s="525"/>
      <c r="E4720" s="510"/>
      <c r="H4720" s="523"/>
    </row>
    <row r="4721" spans="2:8">
      <c r="B4721" s="510"/>
      <c r="C4721" s="524"/>
      <c r="D4721" s="525"/>
      <c r="E4721" s="510"/>
      <c r="H4721" s="523"/>
    </row>
    <row r="4722" spans="2:8">
      <c r="B4722" s="510"/>
      <c r="C4722" s="524"/>
      <c r="D4722" s="525"/>
      <c r="E4722" s="510"/>
      <c r="H4722" s="523"/>
    </row>
    <row r="4723" spans="2:8">
      <c r="B4723" s="510"/>
      <c r="C4723" s="524"/>
      <c r="D4723" s="525"/>
      <c r="E4723" s="510"/>
      <c r="H4723" s="523"/>
    </row>
    <row r="4724" spans="2:8">
      <c r="B4724" s="510"/>
      <c r="C4724" s="524"/>
      <c r="D4724" s="525"/>
      <c r="E4724" s="510"/>
      <c r="H4724" s="523"/>
    </row>
    <row r="4725" spans="2:8">
      <c r="B4725" s="510"/>
      <c r="C4725" s="524"/>
      <c r="D4725" s="525"/>
      <c r="E4725" s="510"/>
      <c r="H4725" s="523"/>
    </row>
    <row r="4726" spans="2:8">
      <c r="B4726" s="510"/>
      <c r="C4726" s="524"/>
      <c r="D4726" s="525"/>
      <c r="E4726" s="510"/>
      <c r="H4726" s="523"/>
    </row>
    <row r="4727" spans="2:8">
      <c r="B4727" s="510"/>
      <c r="C4727" s="524"/>
      <c r="D4727" s="525"/>
      <c r="E4727" s="510"/>
      <c r="H4727" s="523"/>
    </row>
    <row r="4728" spans="2:8">
      <c r="B4728" s="510"/>
      <c r="C4728" s="524"/>
      <c r="D4728" s="525"/>
      <c r="E4728" s="510"/>
      <c r="H4728" s="523"/>
    </row>
    <row r="4729" spans="2:8">
      <c r="B4729" s="510"/>
      <c r="C4729" s="524"/>
      <c r="D4729" s="525"/>
      <c r="E4729" s="510"/>
      <c r="H4729" s="523"/>
    </row>
    <row r="4730" spans="2:8">
      <c r="B4730" s="510"/>
      <c r="C4730" s="524"/>
      <c r="D4730" s="525"/>
      <c r="E4730" s="510"/>
      <c r="H4730" s="523"/>
    </row>
    <row r="4731" spans="2:8">
      <c r="B4731" s="510"/>
      <c r="C4731" s="524"/>
      <c r="D4731" s="525"/>
      <c r="E4731" s="510"/>
      <c r="H4731" s="523"/>
    </row>
    <row r="4732" spans="2:8">
      <c r="B4732" s="510"/>
      <c r="C4732" s="524"/>
      <c r="D4732" s="525"/>
      <c r="E4732" s="510"/>
      <c r="H4732" s="523"/>
    </row>
    <row r="4733" spans="2:8">
      <c r="B4733" s="510"/>
      <c r="C4733" s="524"/>
      <c r="D4733" s="525"/>
      <c r="E4733" s="510"/>
      <c r="H4733" s="523"/>
    </row>
    <row r="4734" spans="2:8">
      <c r="B4734" s="510"/>
      <c r="C4734" s="524"/>
      <c r="D4734" s="525"/>
      <c r="E4734" s="510"/>
      <c r="H4734" s="523"/>
    </row>
    <row r="4735" spans="2:8">
      <c r="B4735" s="510"/>
      <c r="C4735" s="524"/>
      <c r="D4735" s="525"/>
      <c r="E4735" s="510"/>
      <c r="H4735" s="523"/>
    </row>
    <row r="4736" spans="2:8">
      <c r="B4736" s="510"/>
      <c r="C4736" s="524"/>
      <c r="D4736" s="525"/>
      <c r="E4736" s="510"/>
      <c r="H4736" s="523"/>
    </row>
    <row r="4737" spans="2:8">
      <c r="B4737" s="510"/>
      <c r="C4737" s="524"/>
      <c r="D4737" s="525"/>
      <c r="E4737" s="510"/>
      <c r="H4737" s="523"/>
    </row>
    <row r="4738" spans="2:8">
      <c r="B4738" s="510"/>
      <c r="C4738" s="524"/>
      <c r="D4738" s="525"/>
      <c r="E4738" s="510"/>
      <c r="H4738" s="523"/>
    </row>
    <row r="4739" spans="2:8">
      <c r="B4739" s="510"/>
      <c r="C4739" s="524"/>
      <c r="D4739" s="525"/>
      <c r="E4739" s="510"/>
      <c r="H4739" s="523"/>
    </row>
    <row r="4740" spans="2:8">
      <c r="B4740" s="510"/>
      <c r="C4740" s="524"/>
      <c r="D4740" s="525"/>
      <c r="E4740" s="510"/>
      <c r="H4740" s="523"/>
    </row>
    <row r="4741" spans="2:8">
      <c r="B4741" s="510"/>
      <c r="C4741" s="524"/>
      <c r="D4741" s="525"/>
      <c r="E4741" s="510"/>
      <c r="H4741" s="523"/>
    </row>
    <row r="4742" spans="2:8">
      <c r="B4742" s="510"/>
      <c r="C4742" s="524"/>
      <c r="D4742" s="525"/>
      <c r="E4742" s="510"/>
      <c r="H4742" s="523"/>
    </row>
    <row r="4743" spans="2:8">
      <c r="B4743" s="510"/>
      <c r="C4743" s="524"/>
      <c r="D4743" s="525"/>
      <c r="E4743" s="510"/>
      <c r="H4743" s="523"/>
    </row>
    <row r="4744" spans="2:8">
      <c r="B4744" s="510"/>
      <c r="C4744" s="524"/>
      <c r="D4744" s="525"/>
      <c r="E4744" s="510"/>
      <c r="H4744" s="523"/>
    </row>
    <row r="4745" spans="2:8">
      <c r="B4745" s="510"/>
      <c r="C4745" s="524"/>
      <c r="D4745" s="525"/>
      <c r="E4745" s="510"/>
      <c r="H4745" s="523"/>
    </row>
    <row r="4746" spans="2:8">
      <c r="B4746" s="510"/>
      <c r="C4746" s="524"/>
      <c r="D4746" s="525"/>
      <c r="E4746" s="510"/>
      <c r="H4746" s="523"/>
    </row>
    <row r="4747" spans="2:8">
      <c r="B4747" s="510"/>
      <c r="C4747" s="524"/>
      <c r="D4747" s="525"/>
      <c r="E4747" s="510"/>
      <c r="H4747" s="523"/>
    </row>
    <row r="4748" spans="2:8">
      <c r="B4748" s="510"/>
      <c r="C4748" s="524"/>
      <c r="D4748" s="525"/>
      <c r="E4748" s="510"/>
      <c r="H4748" s="523"/>
    </row>
    <row r="4749" spans="2:8">
      <c r="B4749" s="510"/>
      <c r="C4749" s="524"/>
      <c r="D4749" s="525"/>
      <c r="E4749" s="510"/>
      <c r="H4749" s="523"/>
    </row>
    <row r="4750" spans="2:8">
      <c r="B4750" s="510"/>
      <c r="C4750" s="524"/>
      <c r="D4750" s="525"/>
      <c r="E4750" s="510"/>
      <c r="H4750" s="523"/>
    </row>
    <row r="4751" spans="2:8">
      <c r="B4751" s="510"/>
      <c r="C4751" s="524"/>
      <c r="D4751" s="525"/>
      <c r="E4751" s="510"/>
      <c r="H4751" s="523"/>
    </row>
    <row r="4752" spans="2:8">
      <c r="B4752" s="510"/>
      <c r="C4752" s="524"/>
      <c r="D4752" s="525"/>
      <c r="E4752" s="510"/>
      <c r="H4752" s="523"/>
    </row>
    <row r="4753" spans="2:8">
      <c r="B4753" s="510"/>
      <c r="C4753" s="524"/>
      <c r="D4753" s="525"/>
      <c r="E4753" s="510"/>
      <c r="H4753" s="523"/>
    </row>
    <row r="4754" spans="2:8">
      <c r="B4754" s="510"/>
      <c r="C4754" s="524"/>
      <c r="D4754" s="525"/>
      <c r="E4754" s="510"/>
      <c r="H4754" s="523"/>
    </row>
    <row r="4755" spans="2:8">
      <c r="B4755" s="510"/>
      <c r="C4755" s="524"/>
      <c r="D4755" s="525"/>
      <c r="E4755" s="510"/>
      <c r="H4755" s="523"/>
    </row>
    <row r="4756" spans="2:8">
      <c r="B4756" s="510"/>
      <c r="C4756" s="524"/>
      <c r="D4756" s="525"/>
      <c r="E4756" s="510"/>
      <c r="H4756" s="523"/>
    </row>
    <row r="4757" spans="2:8">
      <c r="B4757" s="510"/>
      <c r="C4757" s="524"/>
      <c r="D4757" s="525"/>
      <c r="E4757" s="510"/>
      <c r="H4757" s="523"/>
    </row>
    <row r="4758" spans="2:8">
      <c r="B4758" s="510"/>
      <c r="C4758" s="524"/>
      <c r="D4758" s="525"/>
      <c r="E4758" s="510"/>
      <c r="H4758" s="523"/>
    </row>
    <row r="4759" spans="2:8">
      <c r="B4759" s="510"/>
      <c r="C4759" s="524"/>
      <c r="D4759" s="525"/>
      <c r="E4759" s="510"/>
      <c r="H4759" s="523"/>
    </row>
    <row r="4760" spans="2:8">
      <c r="B4760" s="510"/>
      <c r="C4760" s="524"/>
      <c r="D4760" s="525"/>
      <c r="E4760" s="510"/>
      <c r="H4760" s="523"/>
    </row>
    <row r="4761" spans="2:8">
      <c r="B4761" s="510"/>
      <c r="C4761" s="524"/>
      <c r="D4761" s="525"/>
      <c r="E4761" s="510"/>
      <c r="H4761" s="523"/>
    </row>
    <row r="4762" spans="2:8">
      <c r="B4762" s="510"/>
      <c r="C4762" s="524"/>
      <c r="D4762" s="525"/>
      <c r="E4762" s="510"/>
      <c r="H4762" s="523"/>
    </row>
    <row r="4763" spans="2:8">
      <c r="B4763" s="510"/>
      <c r="C4763" s="524"/>
      <c r="D4763" s="525"/>
      <c r="E4763" s="510"/>
      <c r="H4763" s="523"/>
    </row>
    <row r="4764" spans="2:8">
      <c r="B4764" s="510"/>
      <c r="C4764" s="524"/>
      <c r="D4764" s="525"/>
      <c r="E4764" s="510"/>
      <c r="H4764" s="523"/>
    </row>
    <row r="4765" spans="2:8">
      <c r="B4765" s="510"/>
      <c r="C4765" s="524"/>
      <c r="D4765" s="525"/>
      <c r="E4765" s="510"/>
      <c r="H4765" s="523"/>
    </row>
    <row r="4766" spans="2:8">
      <c r="B4766" s="510"/>
      <c r="C4766" s="524"/>
      <c r="D4766" s="525"/>
      <c r="E4766" s="510"/>
      <c r="H4766" s="523"/>
    </row>
    <row r="4767" spans="2:8">
      <c r="B4767" s="510"/>
      <c r="C4767" s="524"/>
      <c r="D4767" s="525"/>
      <c r="E4767" s="510"/>
      <c r="H4767" s="523"/>
    </row>
    <row r="4768" spans="2:8">
      <c r="B4768" s="510"/>
      <c r="C4768" s="524"/>
      <c r="D4768" s="525"/>
      <c r="E4768" s="510"/>
      <c r="H4768" s="523"/>
    </row>
    <row r="4769" spans="2:8">
      <c r="B4769" s="510"/>
      <c r="C4769" s="524"/>
      <c r="D4769" s="525"/>
      <c r="E4769" s="510"/>
      <c r="H4769" s="523"/>
    </row>
    <row r="4770" spans="2:8">
      <c r="B4770" s="510"/>
      <c r="C4770" s="524"/>
      <c r="D4770" s="525"/>
      <c r="E4770" s="510"/>
      <c r="H4770" s="523"/>
    </row>
    <row r="4771" spans="2:8">
      <c r="B4771" s="510"/>
      <c r="C4771" s="524"/>
      <c r="D4771" s="525"/>
      <c r="E4771" s="510"/>
      <c r="H4771" s="523"/>
    </row>
    <row r="4772" spans="2:8">
      <c r="B4772" s="510"/>
      <c r="C4772" s="524"/>
      <c r="D4772" s="525"/>
      <c r="E4772" s="510"/>
      <c r="H4772" s="523"/>
    </row>
    <row r="4773" spans="2:8">
      <c r="B4773" s="510"/>
      <c r="C4773" s="524"/>
      <c r="D4773" s="525"/>
      <c r="E4773" s="510"/>
      <c r="H4773" s="523"/>
    </row>
    <row r="4774" spans="2:8">
      <c r="B4774" s="510"/>
      <c r="C4774" s="524"/>
      <c r="D4774" s="525"/>
      <c r="E4774" s="510"/>
      <c r="H4774" s="523"/>
    </row>
    <row r="4775" spans="2:8">
      <c r="B4775" s="510"/>
      <c r="C4775" s="524"/>
      <c r="D4775" s="525"/>
      <c r="E4775" s="510"/>
      <c r="H4775" s="523"/>
    </row>
    <row r="4776" spans="2:8">
      <c r="B4776" s="510"/>
      <c r="C4776" s="524"/>
      <c r="D4776" s="525"/>
      <c r="E4776" s="510"/>
      <c r="H4776" s="523"/>
    </row>
    <row r="4777" spans="2:8">
      <c r="B4777" s="510"/>
      <c r="C4777" s="524"/>
      <c r="D4777" s="525"/>
      <c r="E4777" s="510"/>
      <c r="H4777" s="523"/>
    </row>
    <row r="4778" spans="2:8">
      <c r="B4778" s="510"/>
      <c r="C4778" s="524"/>
      <c r="D4778" s="525"/>
      <c r="E4778" s="510"/>
      <c r="H4778" s="523"/>
    </row>
    <row r="4779" spans="2:8">
      <c r="B4779" s="510"/>
      <c r="C4779" s="524"/>
      <c r="D4779" s="525"/>
      <c r="E4779" s="510"/>
      <c r="H4779" s="523"/>
    </row>
    <row r="4780" spans="2:8">
      <c r="B4780" s="510"/>
      <c r="C4780" s="524"/>
      <c r="D4780" s="525"/>
      <c r="E4780" s="510"/>
      <c r="H4780" s="523"/>
    </row>
    <row r="4781" spans="2:8">
      <c r="B4781" s="510"/>
      <c r="C4781" s="524"/>
      <c r="D4781" s="525"/>
      <c r="E4781" s="510"/>
      <c r="H4781" s="523"/>
    </row>
    <row r="4782" spans="2:8">
      <c r="B4782" s="510"/>
      <c r="C4782" s="524"/>
      <c r="D4782" s="525"/>
      <c r="E4782" s="510"/>
      <c r="H4782" s="523"/>
    </row>
    <row r="4783" spans="2:8">
      <c r="B4783" s="510"/>
      <c r="C4783" s="524"/>
      <c r="D4783" s="525"/>
      <c r="E4783" s="510"/>
      <c r="H4783" s="523"/>
    </row>
    <row r="4784" spans="2:8">
      <c r="B4784" s="510"/>
      <c r="C4784" s="524"/>
      <c r="D4784" s="525"/>
      <c r="E4784" s="510"/>
      <c r="H4784" s="523"/>
    </row>
    <row r="4785" spans="2:8">
      <c r="B4785" s="510"/>
      <c r="C4785" s="524"/>
      <c r="D4785" s="525"/>
      <c r="E4785" s="510"/>
      <c r="H4785" s="523"/>
    </row>
    <row r="4786" spans="2:8">
      <c r="B4786" s="510"/>
      <c r="C4786" s="524"/>
      <c r="D4786" s="525"/>
      <c r="E4786" s="510"/>
      <c r="H4786" s="523"/>
    </row>
    <row r="4787" spans="2:8">
      <c r="B4787" s="510"/>
      <c r="C4787" s="524"/>
      <c r="D4787" s="525"/>
      <c r="E4787" s="510"/>
      <c r="H4787" s="523"/>
    </row>
    <row r="4788" spans="2:8">
      <c r="B4788" s="510"/>
      <c r="C4788" s="524"/>
      <c r="D4788" s="525"/>
      <c r="E4788" s="510"/>
      <c r="H4788" s="523"/>
    </row>
    <row r="4789" spans="2:8">
      <c r="B4789" s="510"/>
      <c r="C4789" s="524"/>
      <c r="D4789" s="525"/>
      <c r="E4789" s="510"/>
      <c r="H4789" s="523"/>
    </row>
    <row r="4790" spans="2:8">
      <c r="B4790" s="510"/>
      <c r="C4790" s="524"/>
      <c r="D4790" s="525"/>
      <c r="E4790" s="510"/>
      <c r="H4790" s="523"/>
    </row>
    <row r="4791" spans="2:8">
      <c r="B4791" s="510"/>
      <c r="C4791" s="524"/>
      <c r="D4791" s="525"/>
      <c r="E4791" s="510"/>
      <c r="H4791" s="523"/>
    </row>
    <row r="4792" spans="2:8">
      <c r="B4792" s="510"/>
      <c r="C4792" s="524"/>
      <c r="D4792" s="525"/>
      <c r="E4792" s="510"/>
      <c r="H4792" s="523"/>
    </row>
    <row r="4793" spans="2:8">
      <c r="B4793" s="510"/>
      <c r="C4793" s="524"/>
      <c r="D4793" s="525"/>
      <c r="E4793" s="510"/>
      <c r="H4793" s="523"/>
    </row>
    <row r="4794" spans="2:8">
      <c r="B4794" s="510"/>
      <c r="C4794" s="524"/>
      <c r="D4794" s="525"/>
      <c r="E4794" s="510"/>
      <c r="H4794" s="523"/>
    </row>
    <row r="4795" spans="2:8">
      <c r="B4795" s="510"/>
      <c r="C4795" s="524"/>
      <c r="D4795" s="525"/>
      <c r="E4795" s="510"/>
      <c r="H4795" s="523"/>
    </row>
    <row r="4796" spans="2:8">
      <c r="B4796" s="510"/>
      <c r="C4796" s="524"/>
      <c r="D4796" s="525"/>
      <c r="E4796" s="510"/>
      <c r="H4796" s="523"/>
    </row>
    <row r="4797" spans="2:8">
      <c r="B4797" s="510"/>
      <c r="C4797" s="524"/>
      <c r="D4797" s="525"/>
      <c r="E4797" s="510"/>
      <c r="H4797" s="523"/>
    </row>
    <row r="4798" spans="2:8">
      <c r="B4798" s="510"/>
      <c r="C4798" s="524"/>
      <c r="D4798" s="525"/>
      <c r="E4798" s="510"/>
      <c r="H4798" s="523"/>
    </row>
    <row r="4799" spans="2:8">
      <c r="B4799" s="510"/>
      <c r="C4799" s="524"/>
      <c r="D4799" s="525"/>
      <c r="E4799" s="510"/>
      <c r="H4799" s="523"/>
    </row>
    <row r="4800" spans="2:8">
      <c r="B4800" s="510"/>
      <c r="C4800" s="524"/>
      <c r="D4800" s="525"/>
      <c r="E4800" s="510"/>
      <c r="H4800" s="523"/>
    </row>
    <row r="4801" spans="2:8">
      <c r="B4801" s="510"/>
      <c r="C4801" s="524"/>
      <c r="D4801" s="525"/>
      <c r="E4801" s="510"/>
      <c r="H4801" s="523"/>
    </row>
    <row r="4802" spans="2:8">
      <c r="B4802" s="510"/>
      <c r="C4802" s="524"/>
      <c r="D4802" s="525"/>
      <c r="E4802" s="510"/>
      <c r="H4802" s="523"/>
    </row>
    <row r="4803" spans="2:8">
      <c r="B4803" s="510"/>
      <c r="C4803" s="524"/>
      <c r="D4803" s="525"/>
      <c r="E4803" s="510"/>
      <c r="H4803" s="523"/>
    </row>
    <row r="4804" spans="2:8">
      <c r="B4804" s="510"/>
      <c r="C4804" s="524"/>
      <c r="D4804" s="525"/>
      <c r="E4804" s="510"/>
      <c r="H4804" s="523"/>
    </row>
    <row r="4805" spans="2:8">
      <c r="B4805" s="510"/>
      <c r="C4805" s="524"/>
      <c r="D4805" s="525"/>
      <c r="E4805" s="510"/>
      <c r="H4805" s="523"/>
    </row>
    <row r="4806" spans="2:8">
      <c r="B4806" s="510"/>
      <c r="C4806" s="524"/>
      <c r="D4806" s="525"/>
      <c r="E4806" s="510"/>
      <c r="H4806" s="523"/>
    </row>
    <row r="4807" spans="2:8">
      <c r="B4807" s="510"/>
      <c r="C4807" s="524"/>
      <c r="D4807" s="525"/>
      <c r="E4807" s="510"/>
      <c r="H4807" s="523"/>
    </row>
    <row r="4808" spans="2:8">
      <c r="B4808" s="510"/>
      <c r="C4808" s="524"/>
      <c r="D4808" s="525"/>
      <c r="E4808" s="510"/>
      <c r="H4808" s="523"/>
    </row>
    <row r="4809" spans="2:8">
      <c r="B4809" s="510"/>
      <c r="C4809" s="524"/>
      <c r="D4809" s="525"/>
      <c r="E4809" s="510"/>
      <c r="H4809" s="523"/>
    </row>
    <row r="4810" spans="2:8">
      <c r="B4810" s="510"/>
      <c r="C4810" s="524"/>
      <c r="D4810" s="525"/>
      <c r="E4810" s="510"/>
      <c r="H4810" s="523"/>
    </row>
    <row r="4811" spans="2:8">
      <c r="B4811" s="510"/>
      <c r="C4811" s="524"/>
      <c r="D4811" s="525"/>
      <c r="E4811" s="510"/>
      <c r="H4811" s="523"/>
    </row>
    <row r="4812" spans="2:8">
      <c r="B4812" s="510"/>
      <c r="C4812" s="524"/>
      <c r="D4812" s="525"/>
      <c r="E4812" s="510"/>
      <c r="H4812" s="523"/>
    </row>
    <row r="4813" spans="2:8">
      <c r="B4813" s="510"/>
      <c r="C4813" s="524"/>
      <c r="D4813" s="525"/>
      <c r="E4813" s="510"/>
      <c r="H4813" s="523"/>
    </row>
    <row r="4814" spans="2:8">
      <c r="B4814" s="510"/>
      <c r="C4814" s="524"/>
      <c r="D4814" s="525"/>
      <c r="E4814" s="510"/>
      <c r="H4814" s="523"/>
    </row>
    <row r="4815" spans="2:8">
      <c r="B4815" s="510"/>
      <c r="C4815" s="524"/>
      <c r="D4815" s="525"/>
      <c r="E4815" s="510"/>
      <c r="H4815" s="523"/>
    </row>
    <row r="4816" spans="2:8">
      <c r="B4816" s="510"/>
      <c r="C4816" s="524"/>
      <c r="D4816" s="525"/>
      <c r="E4816" s="510"/>
      <c r="H4816" s="523"/>
    </row>
    <row r="4817" spans="2:8">
      <c r="B4817" s="510"/>
      <c r="C4817" s="524"/>
      <c r="D4817" s="525"/>
      <c r="E4817" s="510"/>
      <c r="H4817" s="523"/>
    </row>
    <row r="4818" spans="2:8">
      <c r="B4818" s="510"/>
      <c r="C4818" s="524"/>
      <c r="D4818" s="525"/>
      <c r="E4818" s="510"/>
      <c r="H4818" s="523"/>
    </row>
    <row r="4819" spans="2:8">
      <c r="B4819" s="510"/>
      <c r="C4819" s="524"/>
      <c r="D4819" s="525"/>
      <c r="E4819" s="510"/>
      <c r="H4819" s="523"/>
    </row>
    <row r="4820" spans="2:8">
      <c r="B4820" s="510"/>
      <c r="C4820" s="524"/>
      <c r="D4820" s="525"/>
      <c r="E4820" s="510"/>
      <c r="H4820" s="523"/>
    </row>
    <row r="4821" spans="2:8">
      <c r="B4821" s="510"/>
      <c r="C4821" s="524"/>
      <c r="D4821" s="525"/>
      <c r="E4821" s="510"/>
      <c r="H4821" s="523"/>
    </row>
    <row r="4822" spans="2:8">
      <c r="B4822" s="510"/>
      <c r="C4822" s="524"/>
      <c r="D4822" s="525"/>
      <c r="E4822" s="510"/>
      <c r="H4822" s="523"/>
    </row>
    <row r="4823" spans="2:8">
      <c r="B4823" s="510"/>
      <c r="C4823" s="524"/>
      <c r="D4823" s="525"/>
      <c r="E4823" s="510"/>
      <c r="H4823" s="523"/>
    </row>
    <row r="4824" spans="2:8">
      <c r="B4824" s="510"/>
      <c r="C4824" s="524"/>
      <c r="D4824" s="525"/>
      <c r="E4824" s="510"/>
      <c r="H4824" s="523"/>
    </row>
    <row r="4825" spans="2:8">
      <c r="B4825" s="510"/>
      <c r="C4825" s="524"/>
      <c r="D4825" s="525"/>
      <c r="E4825" s="510"/>
      <c r="H4825" s="523"/>
    </row>
    <row r="4826" spans="2:8">
      <c r="B4826" s="510"/>
      <c r="C4826" s="524"/>
      <c r="D4826" s="525"/>
      <c r="E4826" s="510"/>
      <c r="H4826" s="523"/>
    </row>
    <row r="4827" spans="2:8">
      <c r="B4827" s="510"/>
      <c r="C4827" s="524"/>
      <c r="D4827" s="525"/>
      <c r="E4827" s="510"/>
      <c r="H4827" s="523"/>
    </row>
    <row r="4828" spans="2:8">
      <c r="B4828" s="510"/>
      <c r="C4828" s="524"/>
      <c r="D4828" s="525"/>
      <c r="E4828" s="510"/>
      <c r="H4828" s="523"/>
    </row>
    <row r="4829" spans="2:8">
      <c r="B4829" s="510"/>
      <c r="C4829" s="524"/>
      <c r="D4829" s="525"/>
      <c r="E4829" s="510"/>
      <c r="H4829" s="523"/>
    </row>
    <row r="4830" spans="2:8">
      <c r="B4830" s="510"/>
      <c r="C4830" s="524"/>
      <c r="D4830" s="525"/>
      <c r="E4830" s="510"/>
      <c r="H4830" s="523"/>
    </row>
    <row r="4831" spans="2:8">
      <c r="B4831" s="510"/>
      <c r="C4831" s="524"/>
      <c r="D4831" s="525"/>
      <c r="E4831" s="510"/>
      <c r="H4831" s="523"/>
    </row>
    <row r="4832" spans="2:8">
      <c r="B4832" s="510"/>
      <c r="C4832" s="524"/>
      <c r="D4832" s="525"/>
      <c r="E4832" s="510"/>
      <c r="H4832" s="523"/>
    </row>
    <row r="4833" spans="2:8">
      <c r="B4833" s="510"/>
      <c r="C4833" s="524"/>
      <c r="D4833" s="525"/>
      <c r="E4833" s="510"/>
      <c r="H4833" s="523"/>
    </row>
    <row r="4834" spans="2:8">
      <c r="B4834" s="510"/>
      <c r="C4834" s="524"/>
      <c r="D4834" s="525"/>
      <c r="E4834" s="510"/>
      <c r="H4834" s="523"/>
    </row>
    <row r="4835" spans="2:8">
      <c r="B4835" s="510"/>
      <c r="C4835" s="524"/>
      <c r="D4835" s="525"/>
      <c r="E4835" s="510"/>
      <c r="H4835" s="523"/>
    </row>
    <row r="4836" spans="2:8">
      <c r="B4836" s="510"/>
      <c r="C4836" s="524"/>
      <c r="D4836" s="525"/>
      <c r="E4836" s="510"/>
      <c r="H4836" s="523"/>
    </row>
    <row r="4837" spans="2:8">
      <c r="B4837" s="510"/>
      <c r="C4837" s="524"/>
      <c r="D4837" s="525"/>
      <c r="E4837" s="510"/>
      <c r="H4837" s="523"/>
    </row>
    <row r="4838" spans="2:8">
      <c r="B4838" s="510"/>
      <c r="C4838" s="524"/>
      <c r="D4838" s="525"/>
      <c r="E4838" s="510"/>
      <c r="H4838" s="523"/>
    </row>
    <row r="4839" spans="2:8">
      <c r="B4839" s="510"/>
      <c r="C4839" s="524"/>
      <c r="D4839" s="525"/>
      <c r="E4839" s="510"/>
      <c r="H4839" s="523"/>
    </row>
    <row r="4840" spans="2:8">
      <c r="B4840" s="510"/>
      <c r="C4840" s="524"/>
      <c r="D4840" s="525"/>
      <c r="E4840" s="510"/>
      <c r="H4840" s="523"/>
    </row>
    <row r="4841" spans="2:8">
      <c r="B4841" s="510"/>
      <c r="C4841" s="524"/>
      <c r="D4841" s="525"/>
      <c r="E4841" s="510"/>
      <c r="H4841" s="523"/>
    </row>
    <row r="4842" spans="2:8">
      <c r="B4842" s="510"/>
      <c r="C4842" s="524"/>
      <c r="D4842" s="525"/>
      <c r="E4842" s="510"/>
      <c r="H4842" s="523"/>
    </row>
    <row r="4843" spans="2:8">
      <c r="B4843" s="510"/>
      <c r="C4843" s="524"/>
      <c r="D4843" s="525"/>
      <c r="E4843" s="510"/>
      <c r="H4843" s="523"/>
    </row>
    <row r="4844" spans="2:8">
      <c r="B4844" s="510"/>
      <c r="C4844" s="524"/>
      <c r="D4844" s="525"/>
      <c r="E4844" s="510"/>
      <c r="H4844" s="523"/>
    </row>
    <row r="4845" spans="2:8">
      <c r="B4845" s="510"/>
      <c r="C4845" s="524"/>
      <c r="D4845" s="525"/>
      <c r="E4845" s="510"/>
      <c r="H4845" s="523"/>
    </row>
    <row r="4846" spans="2:8">
      <c r="B4846" s="510"/>
      <c r="C4846" s="524"/>
      <c r="D4846" s="525"/>
      <c r="E4846" s="510"/>
      <c r="H4846" s="523"/>
    </row>
    <row r="4847" spans="2:8">
      <c r="B4847" s="510"/>
      <c r="C4847" s="524"/>
      <c r="D4847" s="525"/>
      <c r="E4847" s="510"/>
      <c r="H4847" s="523"/>
    </row>
    <row r="4848" spans="2:8">
      <c r="B4848" s="510"/>
      <c r="C4848" s="524"/>
      <c r="D4848" s="525"/>
      <c r="E4848" s="510"/>
      <c r="H4848" s="523"/>
    </row>
    <row r="4849" spans="2:8">
      <c r="B4849" s="510"/>
      <c r="C4849" s="524"/>
      <c r="D4849" s="525"/>
      <c r="E4849" s="510"/>
      <c r="H4849" s="523"/>
    </row>
    <row r="4850" spans="2:8">
      <c r="B4850" s="510"/>
      <c r="C4850" s="524"/>
      <c r="D4850" s="525"/>
      <c r="E4850" s="510"/>
      <c r="H4850" s="523"/>
    </row>
    <row r="4851" spans="2:8">
      <c r="B4851" s="510"/>
      <c r="C4851" s="524"/>
      <c r="D4851" s="525"/>
      <c r="E4851" s="510"/>
      <c r="H4851" s="523"/>
    </row>
    <row r="4852" spans="2:8">
      <c r="B4852" s="510"/>
      <c r="C4852" s="524"/>
      <c r="D4852" s="525"/>
      <c r="E4852" s="510"/>
      <c r="H4852" s="523"/>
    </row>
    <row r="4853" spans="2:8">
      <c r="B4853" s="510"/>
      <c r="C4853" s="524"/>
      <c r="D4853" s="525"/>
      <c r="E4853" s="510"/>
      <c r="H4853" s="523"/>
    </row>
    <row r="4854" spans="2:8">
      <c r="B4854" s="510"/>
      <c r="C4854" s="524"/>
      <c r="D4854" s="525"/>
      <c r="E4854" s="510"/>
      <c r="H4854" s="523"/>
    </row>
    <row r="4855" spans="2:8">
      <c r="B4855" s="510"/>
      <c r="C4855" s="524"/>
      <c r="D4855" s="525"/>
      <c r="E4855" s="510"/>
      <c r="H4855" s="523"/>
    </row>
    <row r="4856" spans="2:8">
      <c r="B4856" s="510"/>
      <c r="C4856" s="524"/>
      <c r="D4856" s="525"/>
      <c r="E4856" s="510"/>
      <c r="H4856" s="523"/>
    </row>
    <row r="4857" spans="2:8">
      <c r="B4857" s="510"/>
      <c r="C4857" s="524"/>
      <c r="D4857" s="525"/>
      <c r="E4857" s="510"/>
      <c r="H4857" s="523"/>
    </row>
    <row r="4858" spans="2:8">
      <c r="B4858" s="510"/>
      <c r="C4858" s="524"/>
      <c r="D4858" s="525"/>
      <c r="E4858" s="510"/>
      <c r="H4858" s="523"/>
    </row>
    <row r="4859" spans="2:8">
      <c r="B4859" s="510"/>
      <c r="C4859" s="524"/>
      <c r="D4859" s="525"/>
      <c r="E4859" s="510"/>
      <c r="H4859" s="523"/>
    </row>
    <row r="4860" spans="2:8">
      <c r="B4860" s="510"/>
      <c r="C4860" s="524"/>
      <c r="D4860" s="525"/>
      <c r="E4860" s="510"/>
      <c r="H4860" s="523"/>
    </row>
    <row r="4861" spans="2:8">
      <c r="B4861" s="510"/>
      <c r="C4861" s="524"/>
      <c r="D4861" s="525"/>
      <c r="E4861" s="510"/>
      <c r="H4861" s="523"/>
    </row>
    <row r="4862" spans="2:8">
      <c r="B4862" s="510"/>
      <c r="C4862" s="524"/>
      <c r="D4862" s="525"/>
      <c r="E4862" s="510"/>
      <c r="H4862" s="523"/>
    </row>
    <row r="4863" spans="2:8">
      <c r="B4863" s="510"/>
      <c r="C4863" s="524"/>
      <c r="D4863" s="525"/>
      <c r="E4863" s="510"/>
      <c r="H4863" s="523"/>
    </row>
    <row r="4864" spans="2:8">
      <c r="B4864" s="510"/>
      <c r="C4864" s="524"/>
      <c r="D4864" s="525"/>
      <c r="E4864" s="510"/>
      <c r="H4864" s="523"/>
    </row>
    <row r="4865" spans="2:8">
      <c r="B4865" s="510"/>
      <c r="C4865" s="524"/>
      <c r="D4865" s="525"/>
      <c r="E4865" s="510"/>
      <c r="H4865" s="523"/>
    </row>
    <row r="4866" spans="2:8">
      <c r="B4866" s="510"/>
      <c r="C4866" s="524"/>
      <c r="D4866" s="525"/>
      <c r="E4866" s="510"/>
      <c r="H4866" s="523"/>
    </row>
    <row r="4867" spans="2:8">
      <c r="B4867" s="510"/>
      <c r="C4867" s="524"/>
      <c r="D4867" s="525"/>
      <c r="E4867" s="510"/>
      <c r="H4867" s="523"/>
    </row>
    <row r="4868" spans="2:8">
      <c r="B4868" s="510"/>
      <c r="C4868" s="524"/>
      <c r="D4868" s="525"/>
      <c r="E4868" s="510"/>
      <c r="H4868" s="523"/>
    </row>
    <row r="4869" spans="2:8">
      <c r="B4869" s="510"/>
      <c r="C4869" s="524"/>
      <c r="D4869" s="525"/>
      <c r="E4869" s="510"/>
      <c r="H4869" s="523"/>
    </row>
    <row r="4870" spans="2:8">
      <c r="B4870" s="510"/>
      <c r="C4870" s="524"/>
      <c r="D4870" s="525"/>
      <c r="E4870" s="510"/>
      <c r="H4870" s="523"/>
    </row>
    <row r="4871" spans="2:8">
      <c r="B4871" s="510"/>
      <c r="C4871" s="524"/>
      <c r="D4871" s="525"/>
      <c r="E4871" s="510"/>
      <c r="H4871" s="523"/>
    </row>
    <row r="4872" spans="2:8">
      <c r="B4872" s="510"/>
      <c r="C4872" s="524"/>
      <c r="D4872" s="525"/>
      <c r="E4872" s="510"/>
      <c r="H4872" s="523"/>
    </row>
    <row r="4873" spans="2:8">
      <c r="B4873" s="510"/>
      <c r="C4873" s="524"/>
      <c r="D4873" s="525"/>
      <c r="E4873" s="510"/>
      <c r="H4873" s="523"/>
    </row>
    <row r="4874" spans="2:8">
      <c r="B4874" s="510"/>
      <c r="C4874" s="524"/>
      <c r="D4874" s="525"/>
      <c r="E4874" s="510"/>
      <c r="H4874" s="523"/>
    </row>
    <row r="4875" spans="2:8">
      <c r="B4875" s="510"/>
      <c r="C4875" s="524"/>
      <c r="D4875" s="525"/>
      <c r="E4875" s="510"/>
      <c r="H4875" s="523"/>
    </row>
    <row r="4876" spans="2:8">
      <c r="B4876" s="510"/>
      <c r="C4876" s="524"/>
      <c r="D4876" s="525"/>
      <c r="E4876" s="510"/>
      <c r="H4876" s="523"/>
    </row>
    <row r="4877" spans="2:8">
      <c r="B4877" s="510"/>
      <c r="C4877" s="524"/>
      <c r="D4877" s="525"/>
      <c r="E4877" s="510"/>
      <c r="H4877" s="523"/>
    </row>
    <row r="4878" spans="2:8">
      <c r="B4878" s="510"/>
      <c r="C4878" s="524"/>
      <c r="D4878" s="525"/>
      <c r="E4878" s="510"/>
      <c r="H4878" s="523"/>
    </row>
    <row r="4879" spans="2:8">
      <c r="B4879" s="510"/>
      <c r="C4879" s="524"/>
      <c r="D4879" s="525"/>
      <c r="E4879" s="510"/>
      <c r="H4879" s="523"/>
    </row>
    <row r="4880" spans="2:8">
      <c r="B4880" s="510"/>
      <c r="C4880" s="524"/>
      <c r="D4880" s="525"/>
      <c r="E4880" s="510"/>
      <c r="H4880" s="523"/>
    </row>
    <row r="4881" spans="2:8">
      <c r="B4881" s="510"/>
      <c r="C4881" s="524"/>
      <c r="D4881" s="525"/>
      <c r="E4881" s="510"/>
      <c r="H4881" s="523"/>
    </row>
    <row r="4882" spans="2:8">
      <c r="B4882" s="510"/>
      <c r="C4882" s="524"/>
      <c r="D4882" s="525"/>
      <c r="E4882" s="510"/>
      <c r="H4882" s="523"/>
    </row>
    <row r="4883" spans="2:8">
      <c r="B4883" s="510"/>
      <c r="C4883" s="524"/>
      <c r="D4883" s="525"/>
      <c r="E4883" s="510"/>
      <c r="H4883" s="523"/>
    </row>
    <row r="4884" spans="2:8">
      <c r="B4884" s="510"/>
      <c r="C4884" s="524"/>
      <c r="D4884" s="525"/>
      <c r="E4884" s="510"/>
      <c r="H4884" s="523"/>
    </row>
    <row r="4885" spans="2:8">
      <c r="B4885" s="510"/>
      <c r="C4885" s="524"/>
      <c r="D4885" s="525"/>
      <c r="E4885" s="510"/>
      <c r="H4885" s="523"/>
    </row>
    <row r="4886" spans="2:8">
      <c r="B4886" s="510"/>
      <c r="C4886" s="524"/>
      <c r="D4886" s="525"/>
      <c r="E4886" s="510"/>
      <c r="H4886" s="523"/>
    </row>
    <row r="4887" spans="2:8">
      <c r="B4887" s="510"/>
      <c r="C4887" s="524"/>
      <c r="D4887" s="525"/>
      <c r="E4887" s="510"/>
      <c r="H4887" s="523"/>
    </row>
    <row r="4888" spans="2:8">
      <c r="B4888" s="510"/>
      <c r="C4888" s="524"/>
      <c r="D4888" s="525"/>
      <c r="E4888" s="510"/>
      <c r="H4888" s="523"/>
    </row>
    <row r="4889" spans="2:8">
      <c r="B4889" s="510"/>
      <c r="C4889" s="524"/>
      <c r="D4889" s="525"/>
      <c r="E4889" s="510"/>
      <c r="H4889" s="523"/>
    </row>
    <row r="4890" spans="2:8">
      <c r="B4890" s="510"/>
      <c r="C4890" s="524"/>
      <c r="D4890" s="525"/>
      <c r="E4890" s="510"/>
      <c r="H4890" s="523"/>
    </row>
    <row r="4891" spans="2:8">
      <c r="B4891" s="510"/>
      <c r="C4891" s="524"/>
      <c r="D4891" s="525"/>
      <c r="E4891" s="510"/>
      <c r="H4891" s="523"/>
    </row>
    <row r="4892" spans="2:8">
      <c r="B4892" s="510"/>
      <c r="C4892" s="524"/>
      <c r="D4892" s="525"/>
      <c r="E4892" s="510"/>
      <c r="H4892" s="523"/>
    </row>
    <row r="4893" spans="2:8">
      <c r="B4893" s="510"/>
      <c r="C4893" s="524"/>
      <c r="D4893" s="525"/>
      <c r="E4893" s="510"/>
      <c r="H4893" s="523"/>
    </row>
    <row r="4894" spans="2:8">
      <c r="B4894" s="510"/>
      <c r="C4894" s="524"/>
      <c r="D4894" s="525"/>
      <c r="E4894" s="510"/>
      <c r="H4894" s="523"/>
    </row>
    <row r="4895" spans="2:8">
      <c r="B4895" s="510"/>
      <c r="C4895" s="524"/>
      <c r="D4895" s="525"/>
      <c r="E4895" s="510"/>
      <c r="H4895" s="523"/>
    </row>
    <row r="4896" spans="2:8">
      <c r="B4896" s="510"/>
      <c r="C4896" s="524"/>
      <c r="D4896" s="525"/>
      <c r="E4896" s="510"/>
      <c r="H4896" s="523"/>
    </row>
    <row r="4897" spans="2:8">
      <c r="B4897" s="510"/>
      <c r="C4897" s="524"/>
      <c r="D4897" s="525"/>
      <c r="E4897" s="510"/>
      <c r="H4897" s="523"/>
    </row>
    <row r="4898" spans="2:8">
      <c r="B4898" s="510"/>
      <c r="C4898" s="524"/>
      <c r="D4898" s="525"/>
      <c r="E4898" s="510"/>
      <c r="H4898" s="523"/>
    </row>
    <row r="4899" spans="2:8">
      <c r="B4899" s="510"/>
      <c r="C4899" s="524"/>
      <c r="D4899" s="525"/>
      <c r="E4899" s="510"/>
      <c r="H4899" s="523"/>
    </row>
    <row r="4900" spans="2:8">
      <c r="B4900" s="510"/>
      <c r="C4900" s="524"/>
      <c r="D4900" s="525"/>
      <c r="E4900" s="510"/>
      <c r="H4900" s="523"/>
    </row>
    <row r="4901" spans="2:8">
      <c r="B4901" s="510"/>
      <c r="C4901" s="524"/>
      <c r="D4901" s="525"/>
      <c r="E4901" s="510"/>
      <c r="H4901" s="523"/>
    </row>
    <row r="4902" spans="2:8">
      <c r="B4902" s="510"/>
      <c r="C4902" s="524"/>
      <c r="D4902" s="525"/>
      <c r="E4902" s="510"/>
      <c r="H4902" s="523"/>
    </row>
    <row r="4903" spans="2:8">
      <c r="B4903" s="510"/>
      <c r="C4903" s="524"/>
      <c r="D4903" s="525"/>
      <c r="E4903" s="510"/>
      <c r="H4903" s="523"/>
    </row>
    <row r="4904" spans="2:8">
      <c r="B4904" s="510"/>
      <c r="C4904" s="524"/>
      <c r="D4904" s="525"/>
      <c r="E4904" s="510"/>
      <c r="H4904" s="523"/>
    </row>
    <row r="4905" spans="2:8">
      <c r="B4905" s="510"/>
      <c r="C4905" s="524"/>
      <c r="D4905" s="525"/>
      <c r="E4905" s="510"/>
      <c r="H4905" s="523"/>
    </row>
    <row r="4906" spans="2:8">
      <c r="B4906" s="510"/>
      <c r="C4906" s="524"/>
      <c r="D4906" s="525"/>
      <c r="E4906" s="510"/>
      <c r="H4906" s="523"/>
    </row>
    <row r="4907" spans="2:8">
      <c r="B4907" s="510"/>
      <c r="C4907" s="524"/>
      <c r="D4907" s="525"/>
      <c r="E4907" s="510"/>
      <c r="H4907" s="523"/>
    </row>
    <row r="4908" spans="2:8">
      <c r="B4908" s="510"/>
      <c r="C4908" s="524"/>
      <c r="D4908" s="525"/>
      <c r="E4908" s="510"/>
      <c r="H4908" s="523"/>
    </row>
    <row r="4909" spans="2:8">
      <c r="B4909" s="510"/>
      <c r="C4909" s="524"/>
      <c r="D4909" s="525"/>
      <c r="E4909" s="510"/>
      <c r="H4909" s="523"/>
    </row>
    <row r="4910" spans="2:8">
      <c r="B4910" s="510"/>
      <c r="C4910" s="524"/>
      <c r="D4910" s="525"/>
      <c r="E4910" s="510"/>
      <c r="H4910" s="523"/>
    </row>
    <row r="4911" spans="2:8">
      <c r="B4911" s="510"/>
      <c r="C4911" s="524"/>
      <c r="D4911" s="525"/>
      <c r="E4911" s="510"/>
      <c r="H4911" s="523"/>
    </row>
    <row r="4912" spans="2:8">
      <c r="B4912" s="510"/>
      <c r="C4912" s="524"/>
      <c r="D4912" s="525"/>
      <c r="E4912" s="510"/>
      <c r="H4912" s="523"/>
    </row>
    <row r="4913" spans="2:8">
      <c r="B4913" s="510"/>
      <c r="C4913" s="524"/>
      <c r="D4913" s="525"/>
      <c r="E4913" s="510"/>
      <c r="H4913" s="523"/>
    </row>
    <row r="4914" spans="2:8">
      <c r="B4914" s="510"/>
      <c r="C4914" s="524"/>
      <c r="D4914" s="525"/>
      <c r="E4914" s="510"/>
      <c r="H4914" s="523"/>
    </row>
    <row r="4915" spans="2:8">
      <c r="B4915" s="510"/>
      <c r="C4915" s="524"/>
      <c r="D4915" s="525"/>
      <c r="E4915" s="510"/>
      <c r="H4915" s="523"/>
    </row>
    <row r="4916" spans="2:8">
      <c r="B4916" s="510"/>
      <c r="C4916" s="524"/>
      <c r="D4916" s="525"/>
      <c r="E4916" s="510"/>
      <c r="H4916" s="523"/>
    </row>
    <row r="4917" spans="2:8">
      <c r="B4917" s="510"/>
      <c r="C4917" s="524"/>
      <c r="D4917" s="525"/>
      <c r="E4917" s="510"/>
      <c r="H4917" s="523"/>
    </row>
    <row r="4918" spans="2:8">
      <c r="B4918" s="510"/>
      <c r="C4918" s="524"/>
      <c r="D4918" s="525"/>
      <c r="E4918" s="510"/>
      <c r="H4918" s="523"/>
    </row>
    <row r="4919" spans="2:8">
      <c r="B4919" s="510"/>
      <c r="C4919" s="524"/>
      <c r="D4919" s="525"/>
      <c r="E4919" s="510"/>
      <c r="H4919" s="523"/>
    </row>
    <row r="4920" spans="2:8">
      <c r="B4920" s="510"/>
      <c r="C4920" s="524"/>
      <c r="D4920" s="525"/>
      <c r="E4920" s="510"/>
      <c r="H4920" s="523"/>
    </row>
    <row r="4921" spans="2:8">
      <c r="B4921" s="510"/>
      <c r="C4921" s="524"/>
      <c r="D4921" s="525"/>
      <c r="E4921" s="510"/>
      <c r="H4921" s="523"/>
    </row>
    <row r="4922" spans="2:8">
      <c r="B4922" s="510"/>
      <c r="C4922" s="524"/>
      <c r="D4922" s="525"/>
      <c r="E4922" s="510"/>
      <c r="H4922" s="523"/>
    </row>
    <row r="4923" spans="2:8">
      <c r="B4923" s="510"/>
      <c r="C4923" s="524"/>
      <c r="D4923" s="525"/>
      <c r="E4923" s="510"/>
      <c r="H4923" s="523"/>
    </row>
    <row r="4924" spans="2:8">
      <c r="B4924" s="510"/>
      <c r="C4924" s="524"/>
      <c r="D4924" s="525"/>
      <c r="E4924" s="510"/>
      <c r="H4924" s="523"/>
    </row>
    <row r="4925" spans="2:8">
      <c r="B4925" s="510"/>
      <c r="C4925" s="524"/>
      <c r="D4925" s="525"/>
      <c r="E4925" s="510"/>
      <c r="H4925" s="523"/>
    </row>
    <row r="4926" spans="2:8">
      <c r="B4926" s="510"/>
      <c r="C4926" s="524"/>
      <c r="D4926" s="525"/>
      <c r="E4926" s="510"/>
      <c r="H4926" s="523"/>
    </row>
    <row r="4927" spans="2:8">
      <c r="B4927" s="510"/>
      <c r="C4927" s="524"/>
      <c r="D4927" s="525"/>
      <c r="E4927" s="510"/>
      <c r="H4927" s="523"/>
    </row>
    <row r="4928" spans="2:8">
      <c r="B4928" s="510"/>
      <c r="C4928" s="524"/>
      <c r="D4928" s="525"/>
      <c r="E4928" s="510"/>
      <c r="H4928" s="523"/>
    </row>
    <row r="4929" spans="2:8">
      <c r="B4929" s="510"/>
      <c r="C4929" s="524"/>
      <c r="D4929" s="525"/>
      <c r="E4929" s="510"/>
      <c r="H4929" s="523"/>
    </row>
    <row r="4930" spans="2:8">
      <c r="B4930" s="510"/>
      <c r="C4930" s="524"/>
      <c r="D4930" s="525"/>
      <c r="E4930" s="510"/>
      <c r="H4930" s="523"/>
    </row>
    <row r="4931" spans="2:8">
      <c r="B4931" s="510"/>
      <c r="C4931" s="524"/>
      <c r="D4931" s="525"/>
      <c r="E4931" s="510"/>
      <c r="H4931" s="523"/>
    </row>
    <row r="4932" spans="2:8">
      <c r="B4932" s="510"/>
      <c r="C4932" s="524"/>
      <c r="D4932" s="525"/>
      <c r="E4932" s="510"/>
      <c r="H4932" s="523"/>
    </row>
    <row r="4933" spans="2:8">
      <c r="B4933" s="510"/>
      <c r="C4933" s="524"/>
      <c r="D4933" s="525"/>
      <c r="E4933" s="510"/>
      <c r="H4933" s="523"/>
    </row>
    <row r="4934" spans="2:8">
      <c r="B4934" s="510"/>
      <c r="C4934" s="524"/>
      <c r="D4934" s="525"/>
      <c r="E4934" s="510"/>
      <c r="H4934" s="523"/>
    </row>
    <row r="4935" spans="2:8">
      <c r="B4935" s="510"/>
      <c r="C4935" s="524"/>
      <c r="D4935" s="525"/>
      <c r="E4935" s="510"/>
      <c r="H4935" s="523"/>
    </row>
    <row r="4936" spans="2:8">
      <c r="B4936" s="510"/>
      <c r="C4936" s="524"/>
      <c r="D4936" s="525"/>
      <c r="E4936" s="510"/>
      <c r="H4936" s="523"/>
    </row>
    <row r="4937" spans="2:8">
      <c r="B4937" s="510"/>
      <c r="C4937" s="524"/>
      <c r="D4937" s="525"/>
      <c r="E4937" s="510"/>
      <c r="H4937" s="523"/>
    </row>
    <row r="4938" spans="2:8">
      <c r="B4938" s="510"/>
      <c r="C4938" s="524"/>
      <c r="D4938" s="525"/>
      <c r="E4938" s="510"/>
      <c r="H4938" s="523"/>
    </row>
    <row r="4939" spans="2:8">
      <c r="B4939" s="510"/>
      <c r="C4939" s="524"/>
      <c r="D4939" s="525"/>
      <c r="E4939" s="510"/>
      <c r="H4939" s="523"/>
    </row>
    <row r="4940" spans="2:8">
      <c r="B4940" s="510"/>
      <c r="C4940" s="524"/>
      <c r="D4940" s="525"/>
      <c r="E4940" s="510"/>
      <c r="H4940" s="523"/>
    </row>
    <row r="4941" spans="2:8">
      <c r="B4941" s="510"/>
      <c r="C4941" s="524"/>
      <c r="D4941" s="525"/>
      <c r="E4941" s="510"/>
      <c r="H4941" s="523"/>
    </row>
    <row r="4942" spans="2:8">
      <c r="B4942" s="510"/>
      <c r="C4942" s="524"/>
      <c r="D4942" s="525"/>
      <c r="E4942" s="510"/>
      <c r="H4942" s="523"/>
    </row>
    <row r="4943" spans="2:8">
      <c r="B4943" s="510"/>
      <c r="C4943" s="524"/>
      <c r="D4943" s="525"/>
      <c r="E4943" s="510"/>
      <c r="H4943" s="523"/>
    </row>
    <row r="4944" spans="2:8">
      <c r="B4944" s="510"/>
      <c r="C4944" s="524"/>
      <c r="D4944" s="525"/>
      <c r="E4944" s="510"/>
      <c r="H4944" s="523"/>
    </row>
    <row r="4945" spans="2:8">
      <c r="B4945" s="510"/>
      <c r="C4945" s="524"/>
      <c r="D4945" s="525"/>
      <c r="E4945" s="510"/>
      <c r="H4945" s="523"/>
    </row>
    <row r="4946" spans="2:8">
      <c r="B4946" s="510"/>
      <c r="C4946" s="524"/>
      <c r="D4946" s="525"/>
      <c r="E4946" s="510"/>
      <c r="H4946" s="523"/>
    </row>
    <row r="4947" spans="2:8">
      <c r="B4947" s="510"/>
      <c r="C4947" s="524"/>
      <c r="D4947" s="525"/>
      <c r="E4947" s="510"/>
      <c r="H4947" s="523"/>
    </row>
    <row r="4948" spans="2:8">
      <c r="B4948" s="510"/>
      <c r="C4948" s="524"/>
      <c r="D4948" s="525"/>
      <c r="E4948" s="510"/>
      <c r="H4948" s="523"/>
    </row>
    <row r="4949" spans="2:8">
      <c r="B4949" s="510"/>
      <c r="C4949" s="524"/>
      <c r="D4949" s="525"/>
      <c r="E4949" s="510"/>
      <c r="H4949" s="523"/>
    </row>
    <row r="4950" spans="2:8">
      <c r="B4950" s="510"/>
      <c r="C4950" s="524"/>
      <c r="D4950" s="525"/>
      <c r="E4950" s="510"/>
      <c r="H4950" s="523"/>
    </row>
    <row r="4951" spans="2:8">
      <c r="B4951" s="510"/>
      <c r="C4951" s="524"/>
      <c r="D4951" s="525"/>
      <c r="E4951" s="510"/>
      <c r="H4951" s="523"/>
    </row>
    <row r="4952" spans="2:8">
      <c r="B4952" s="510"/>
      <c r="C4952" s="524"/>
      <c r="D4952" s="525"/>
      <c r="E4952" s="510"/>
      <c r="H4952" s="523"/>
    </row>
    <row r="4953" spans="2:8">
      <c r="B4953" s="510"/>
      <c r="C4953" s="524"/>
      <c r="D4953" s="525"/>
      <c r="E4953" s="510"/>
      <c r="H4953" s="523"/>
    </row>
    <row r="4954" spans="2:8">
      <c r="B4954" s="510"/>
      <c r="C4954" s="524"/>
      <c r="D4954" s="525"/>
      <c r="E4954" s="510"/>
      <c r="H4954" s="523"/>
    </row>
    <row r="4955" spans="2:8">
      <c r="B4955" s="510"/>
      <c r="C4955" s="524"/>
      <c r="D4955" s="525"/>
      <c r="E4955" s="510"/>
      <c r="H4955" s="523"/>
    </row>
    <row r="4956" spans="2:8">
      <c r="B4956" s="510"/>
      <c r="C4956" s="524"/>
      <c r="D4956" s="525"/>
      <c r="E4956" s="510"/>
      <c r="H4956" s="523"/>
    </row>
    <row r="4957" spans="2:8">
      <c r="B4957" s="510"/>
      <c r="C4957" s="524"/>
      <c r="D4957" s="525"/>
      <c r="E4957" s="510"/>
      <c r="H4957" s="523"/>
    </row>
    <row r="4958" spans="2:8">
      <c r="B4958" s="510"/>
      <c r="C4958" s="524"/>
      <c r="D4958" s="525"/>
      <c r="E4958" s="510"/>
      <c r="H4958" s="523"/>
    </row>
    <row r="4959" spans="2:8">
      <c r="B4959" s="510"/>
      <c r="C4959" s="524"/>
      <c r="D4959" s="525"/>
      <c r="E4959" s="510"/>
      <c r="H4959" s="523"/>
    </row>
    <row r="4960" spans="2:8">
      <c r="B4960" s="510"/>
      <c r="C4960" s="524"/>
      <c r="D4960" s="525"/>
      <c r="E4960" s="510"/>
      <c r="H4960" s="523"/>
    </row>
    <row r="4961" spans="2:8">
      <c r="B4961" s="510"/>
      <c r="C4961" s="524"/>
      <c r="D4961" s="525"/>
      <c r="E4961" s="510"/>
      <c r="H4961" s="523"/>
    </row>
    <row r="4962" spans="2:8">
      <c r="B4962" s="510"/>
      <c r="C4962" s="524"/>
      <c r="D4962" s="525"/>
      <c r="E4962" s="510"/>
      <c r="H4962" s="523"/>
    </row>
    <row r="4963" spans="2:8">
      <c r="B4963" s="510"/>
      <c r="C4963" s="524"/>
      <c r="D4963" s="525"/>
      <c r="E4963" s="510"/>
      <c r="H4963" s="523"/>
    </row>
    <row r="4964" spans="2:8">
      <c r="B4964" s="510"/>
      <c r="C4964" s="524"/>
      <c r="D4964" s="525"/>
      <c r="E4964" s="510"/>
      <c r="H4964" s="523"/>
    </row>
    <row r="4965" spans="2:8">
      <c r="B4965" s="510"/>
      <c r="C4965" s="524"/>
      <c r="D4965" s="525"/>
      <c r="E4965" s="510"/>
      <c r="H4965" s="523"/>
    </row>
    <row r="4966" spans="2:8">
      <c r="B4966" s="510"/>
      <c r="C4966" s="524"/>
      <c r="D4966" s="525"/>
      <c r="E4966" s="510"/>
      <c r="H4966" s="523"/>
    </row>
    <row r="4967" spans="2:8">
      <c r="B4967" s="510"/>
      <c r="C4967" s="524"/>
      <c r="D4967" s="525"/>
      <c r="E4967" s="510"/>
      <c r="H4967" s="523"/>
    </row>
    <row r="4968" spans="2:8">
      <c r="B4968" s="510"/>
      <c r="C4968" s="524"/>
      <c r="D4968" s="525"/>
      <c r="E4968" s="510"/>
      <c r="H4968" s="523"/>
    </row>
    <row r="4969" spans="2:8">
      <c r="B4969" s="510"/>
      <c r="C4969" s="524"/>
      <c r="D4969" s="525"/>
      <c r="E4969" s="510"/>
      <c r="H4969" s="523"/>
    </row>
    <row r="4970" spans="2:8">
      <c r="B4970" s="510"/>
      <c r="C4970" s="524"/>
      <c r="D4970" s="525"/>
      <c r="E4970" s="510"/>
      <c r="H4970" s="523"/>
    </row>
    <row r="4971" spans="2:8">
      <c r="B4971" s="510"/>
      <c r="C4971" s="524"/>
      <c r="D4971" s="525"/>
      <c r="E4971" s="510"/>
      <c r="H4971" s="523"/>
    </row>
    <row r="4972" spans="2:8">
      <c r="B4972" s="510"/>
      <c r="C4972" s="524"/>
      <c r="D4972" s="525"/>
      <c r="E4972" s="510"/>
      <c r="H4972" s="523"/>
    </row>
    <row r="4973" spans="2:8">
      <c r="B4973" s="510"/>
      <c r="C4973" s="524"/>
      <c r="D4973" s="525"/>
      <c r="E4973" s="510"/>
      <c r="H4973" s="523"/>
    </row>
    <row r="4974" spans="2:8">
      <c r="B4974" s="510"/>
      <c r="C4974" s="524"/>
      <c r="D4974" s="525"/>
      <c r="E4974" s="510"/>
      <c r="H4974" s="523"/>
    </row>
    <row r="4975" spans="2:8">
      <c r="B4975" s="510"/>
      <c r="C4975" s="524"/>
      <c r="D4975" s="525"/>
      <c r="E4975" s="510"/>
      <c r="H4975" s="523"/>
    </row>
    <row r="4976" spans="2:8">
      <c r="B4976" s="510"/>
      <c r="C4976" s="524"/>
      <c r="D4976" s="525"/>
      <c r="E4976" s="510"/>
      <c r="H4976" s="523"/>
    </row>
    <row r="4977" spans="2:8">
      <c r="B4977" s="510"/>
      <c r="C4977" s="524"/>
      <c r="D4977" s="525"/>
      <c r="E4977" s="510"/>
      <c r="H4977" s="523"/>
    </row>
    <row r="4978" spans="2:8">
      <c r="B4978" s="510"/>
      <c r="C4978" s="524"/>
      <c r="D4978" s="525"/>
      <c r="E4978" s="510"/>
      <c r="H4978" s="523"/>
    </row>
    <row r="4979" spans="2:8">
      <c r="B4979" s="510"/>
      <c r="C4979" s="524"/>
      <c r="D4979" s="525"/>
      <c r="E4979" s="510"/>
      <c r="H4979" s="523"/>
    </row>
    <row r="4980" spans="2:8">
      <c r="B4980" s="510"/>
      <c r="C4980" s="524"/>
      <c r="D4980" s="525"/>
      <c r="E4980" s="510"/>
      <c r="H4980" s="523"/>
    </row>
    <row r="4981" spans="2:8">
      <c r="B4981" s="510"/>
      <c r="C4981" s="524"/>
      <c r="D4981" s="525"/>
      <c r="E4981" s="510"/>
      <c r="H4981" s="523"/>
    </row>
    <row r="4982" spans="2:8">
      <c r="B4982" s="510"/>
      <c r="C4982" s="524"/>
      <c r="D4982" s="525"/>
      <c r="E4982" s="510"/>
      <c r="H4982" s="523"/>
    </row>
    <row r="4983" spans="2:8">
      <c r="B4983" s="510"/>
      <c r="C4983" s="524"/>
      <c r="D4983" s="525"/>
      <c r="E4983" s="510"/>
      <c r="H4983" s="523"/>
    </row>
    <row r="4984" spans="2:8">
      <c r="B4984" s="510"/>
      <c r="C4984" s="524"/>
      <c r="D4984" s="525"/>
      <c r="E4984" s="510"/>
      <c r="H4984" s="523"/>
    </row>
    <row r="4985" spans="2:8">
      <c r="B4985" s="510"/>
      <c r="C4985" s="524"/>
      <c r="D4985" s="525"/>
      <c r="E4985" s="510"/>
      <c r="H4985" s="523"/>
    </row>
    <row r="4986" spans="2:8">
      <c r="B4986" s="510"/>
      <c r="C4986" s="524"/>
      <c r="D4986" s="525"/>
      <c r="E4986" s="510"/>
      <c r="H4986" s="523"/>
    </row>
    <row r="4987" spans="2:8">
      <c r="B4987" s="510"/>
      <c r="C4987" s="524"/>
      <c r="D4987" s="525"/>
      <c r="E4987" s="510"/>
      <c r="H4987" s="523"/>
    </row>
    <row r="4988" spans="2:8">
      <c r="B4988" s="510"/>
      <c r="C4988" s="524"/>
      <c r="D4988" s="525"/>
      <c r="E4988" s="510"/>
      <c r="H4988" s="523"/>
    </row>
    <row r="4989" spans="2:8">
      <c r="B4989" s="510"/>
      <c r="C4989" s="524"/>
      <c r="D4989" s="525"/>
      <c r="E4989" s="510"/>
      <c r="H4989" s="523"/>
    </row>
    <row r="4990" spans="2:8">
      <c r="B4990" s="510"/>
      <c r="C4990" s="524"/>
      <c r="D4990" s="525"/>
      <c r="E4990" s="510"/>
      <c r="H4990" s="523"/>
    </row>
    <row r="4991" spans="2:8">
      <c r="B4991" s="510"/>
      <c r="C4991" s="524"/>
      <c r="D4991" s="525"/>
      <c r="E4991" s="510"/>
      <c r="H4991" s="523"/>
    </row>
    <row r="4992" spans="2:8">
      <c r="B4992" s="510"/>
      <c r="C4992" s="524"/>
      <c r="D4992" s="525"/>
      <c r="E4992" s="510"/>
      <c r="H4992" s="523"/>
    </row>
    <row r="4993" spans="2:8">
      <c r="B4993" s="510"/>
      <c r="C4993" s="524"/>
      <c r="D4993" s="525"/>
      <c r="E4993" s="510"/>
      <c r="H4993" s="523"/>
    </row>
    <row r="4994" spans="2:8">
      <c r="B4994" s="510"/>
      <c r="C4994" s="524"/>
      <c r="D4994" s="525"/>
      <c r="E4994" s="510"/>
      <c r="H4994" s="523"/>
    </row>
    <row r="4995" spans="2:8">
      <c r="B4995" s="510"/>
      <c r="C4995" s="524"/>
      <c r="D4995" s="525"/>
      <c r="E4995" s="510"/>
      <c r="H4995" s="523"/>
    </row>
    <row r="4996" spans="2:8">
      <c r="B4996" s="510"/>
      <c r="C4996" s="524"/>
      <c r="D4996" s="525"/>
      <c r="E4996" s="510"/>
      <c r="H4996" s="523"/>
    </row>
    <row r="4997" spans="2:8">
      <c r="B4997" s="510"/>
      <c r="C4997" s="524"/>
      <c r="D4997" s="525"/>
      <c r="E4997" s="510"/>
      <c r="H4997" s="523"/>
    </row>
    <row r="4998" spans="2:8">
      <c r="B4998" s="510"/>
      <c r="C4998" s="524"/>
      <c r="D4998" s="525"/>
      <c r="E4998" s="510"/>
      <c r="H4998" s="523"/>
    </row>
    <row r="4999" spans="2:8">
      <c r="B4999" s="510"/>
      <c r="C4999" s="524"/>
      <c r="D4999" s="525"/>
      <c r="E4999" s="510"/>
      <c r="H4999" s="523"/>
    </row>
    <row r="5000" spans="2:8">
      <c r="B5000" s="510"/>
      <c r="C5000" s="524"/>
      <c r="D5000" s="525"/>
      <c r="E5000" s="510"/>
      <c r="H5000" s="523"/>
    </row>
    <row r="5001" spans="2:8">
      <c r="B5001" s="510"/>
      <c r="C5001" s="524"/>
      <c r="D5001" s="525"/>
      <c r="E5001" s="510"/>
      <c r="H5001" s="523"/>
    </row>
    <row r="5002" spans="2:8">
      <c r="B5002" s="510"/>
      <c r="C5002" s="524"/>
      <c r="D5002" s="525"/>
      <c r="E5002" s="510"/>
      <c r="H5002" s="523"/>
    </row>
    <row r="5003" spans="2:8">
      <c r="B5003" s="510"/>
      <c r="C5003" s="524"/>
      <c r="D5003" s="525"/>
      <c r="E5003" s="510"/>
      <c r="H5003" s="523"/>
    </row>
    <row r="5004" spans="2:8">
      <c r="B5004" s="510"/>
      <c r="C5004" s="524"/>
      <c r="D5004" s="525"/>
      <c r="E5004" s="510"/>
      <c r="H5004" s="523"/>
    </row>
    <row r="5005" spans="2:8">
      <c r="B5005" s="510"/>
      <c r="C5005" s="524"/>
      <c r="D5005" s="525"/>
      <c r="E5005" s="510"/>
      <c r="H5005" s="523"/>
    </row>
    <row r="5006" spans="2:8">
      <c r="B5006" s="510"/>
      <c r="C5006" s="524"/>
      <c r="D5006" s="525"/>
      <c r="E5006" s="510"/>
      <c r="H5006" s="523"/>
    </row>
    <row r="5007" spans="2:8">
      <c r="B5007" s="510"/>
      <c r="C5007" s="524"/>
      <c r="D5007" s="525"/>
      <c r="E5007" s="510"/>
      <c r="H5007" s="523"/>
    </row>
    <row r="5008" spans="2:8">
      <c r="B5008" s="510"/>
      <c r="C5008" s="524"/>
      <c r="D5008" s="525"/>
      <c r="E5008" s="510"/>
      <c r="H5008" s="523"/>
    </row>
    <row r="5009" spans="2:8">
      <c r="B5009" s="510"/>
      <c r="C5009" s="524"/>
      <c r="D5009" s="525"/>
      <c r="E5009" s="510"/>
      <c r="H5009" s="523"/>
    </row>
    <row r="5010" spans="2:8">
      <c r="B5010" s="510"/>
      <c r="C5010" s="524"/>
      <c r="D5010" s="525"/>
      <c r="E5010" s="510"/>
      <c r="H5010" s="523"/>
    </row>
    <row r="5011" spans="2:8">
      <c r="B5011" s="510"/>
      <c r="C5011" s="524"/>
      <c r="D5011" s="525"/>
      <c r="E5011" s="510"/>
      <c r="H5011" s="523"/>
    </row>
    <row r="5012" spans="2:8">
      <c r="B5012" s="510"/>
      <c r="C5012" s="524"/>
      <c r="D5012" s="525"/>
      <c r="E5012" s="510"/>
      <c r="H5012" s="523"/>
    </row>
    <row r="5013" spans="2:8">
      <c r="B5013" s="510"/>
      <c r="C5013" s="524"/>
      <c r="D5013" s="525"/>
      <c r="E5013" s="510"/>
      <c r="H5013" s="523"/>
    </row>
    <row r="5014" spans="2:8">
      <c r="B5014" s="510"/>
      <c r="C5014" s="524"/>
      <c r="D5014" s="525"/>
      <c r="E5014" s="510"/>
      <c r="H5014" s="523"/>
    </row>
    <row r="5015" spans="2:8">
      <c r="B5015" s="510"/>
      <c r="C5015" s="524"/>
      <c r="D5015" s="525"/>
      <c r="E5015" s="510"/>
      <c r="H5015" s="523"/>
    </row>
    <row r="5016" spans="2:8">
      <c r="B5016" s="510"/>
      <c r="C5016" s="524"/>
      <c r="D5016" s="525"/>
      <c r="E5016" s="510"/>
      <c r="H5016" s="523"/>
    </row>
    <row r="5017" spans="2:8">
      <c r="B5017" s="510"/>
      <c r="C5017" s="524"/>
      <c r="D5017" s="525"/>
      <c r="E5017" s="510"/>
      <c r="H5017" s="523"/>
    </row>
    <row r="5018" spans="2:8">
      <c r="B5018" s="510"/>
      <c r="C5018" s="524"/>
      <c r="D5018" s="525"/>
      <c r="E5018" s="510"/>
      <c r="H5018" s="523"/>
    </row>
    <row r="5019" spans="2:8">
      <c r="B5019" s="510"/>
      <c r="C5019" s="524"/>
      <c r="D5019" s="525"/>
      <c r="E5019" s="510"/>
      <c r="H5019" s="523"/>
    </row>
    <row r="5020" spans="2:8">
      <c r="B5020" s="510"/>
      <c r="C5020" s="524"/>
      <c r="D5020" s="525"/>
      <c r="E5020" s="510"/>
      <c r="H5020" s="523"/>
    </row>
    <row r="5021" spans="2:8">
      <c r="B5021" s="510"/>
      <c r="C5021" s="524"/>
      <c r="D5021" s="525"/>
      <c r="E5021" s="510"/>
      <c r="H5021" s="523"/>
    </row>
    <row r="5022" spans="2:8">
      <c r="B5022" s="510"/>
      <c r="C5022" s="524"/>
      <c r="D5022" s="525"/>
      <c r="E5022" s="510"/>
      <c r="H5022" s="523"/>
    </row>
    <row r="5023" spans="2:8">
      <c r="B5023" s="510"/>
      <c r="C5023" s="524"/>
      <c r="D5023" s="525"/>
      <c r="E5023" s="510"/>
      <c r="H5023" s="523"/>
    </row>
    <row r="5024" spans="2:8">
      <c r="B5024" s="510"/>
      <c r="C5024" s="524"/>
      <c r="D5024" s="525"/>
      <c r="E5024" s="510"/>
      <c r="H5024" s="523"/>
    </row>
    <row r="5025" spans="2:8">
      <c r="B5025" s="510"/>
      <c r="C5025" s="524"/>
      <c r="D5025" s="525"/>
      <c r="E5025" s="510"/>
      <c r="H5025" s="523"/>
    </row>
    <row r="5026" spans="2:8">
      <c r="B5026" s="510"/>
      <c r="C5026" s="524"/>
      <c r="D5026" s="525"/>
      <c r="E5026" s="510"/>
      <c r="H5026" s="523"/>
    </row>
    <row r="5027" spans="2:8">
      <c r="B5027" s="510"/>
      <c r="C5027" s="524"/>
      <c r="D5027" s="525"/>
      <c r="E5027" s="510"/>
      <c r="H5027" s="523"/>
    </row>
    <row r="5028" spans="2:8">
      <c r="B5028" s="510"/>
      <c r="C5028" s="524"/>
      <c r="D5028" s="525"/>
      <c r="E5028" s="510"/>
      <c r="H5028" s="523"/>
    </row>
    <row r="5029" spans="2:8">
      <c r="B5029" s="510"/>
      <c r="C5029" s="524"/>
      <c r="D5029" s="525"/>
      <c r="E5029" s="510"/>
      <c r="H5029" s="523"/>
    </row>
    <row r="5030" spans="2:8">
      <c r="B5030" s="510"/>
      <c r="C5030" s="524"/>
      <c r="D5030" s="525"/>
      <c r="E5030" s="510"/>
      <c r="H5030" s="523"/>
    </row>
    <row r="5031" spans="2:8">
      <c r="B5031" s="510"/>
      <c r="C5031" s="524"/>
      <c r="D5031" s="525"/>
      <c r="E5031" s="510"/>
      <c r="H5031" s="523"/>
    </row>
    <row r="5032" spans="2:8">
      <c r="B5032" s="510"/>
      <c r="C5032" s="524"/>
      <c r="D5032" s="525"/>
      <c r="E5032" s="510"/>
      <c r="H5032" s="523"/>
    </row>
    <row r="5033" spans="2:8">
      <c r="B5033" s="510"/>
      <c r="C5033" s="524"/>
      <c r="D5033" s="525"/>
      <c r="E5033" s="510"/>
      <c r="H5033" s="523"/>
    </row>
    <row r="5034" spans="2:8">
      <c r="B5034" s="510"/>
      <c r="C5034" s="524"/>
      <c r="D5034" s="525"/>
      <c r="E5034" s="510"/>
      <c r="H5034" s="523"/>
    </row>
    <row r="5035" spans="2:8">
      <c r="B5035" s="510"/>
      <c r="C5035" s="524"/>
      <c r="D5035" s="525"/>
      <c r="E5035" s="510"/>
      <c r="H5035" s="523"/>
    </row>
    <row r="5036" spans="2:8">
      <c r="B5036" s="510"/>
      <c r="C5036" s="524"/>
      <c r="D5036" s="525"/>
      <c r="E5036" s="510"/>
      <c r="H5036" s="523"/>
    </row>
    <row r="5037" spans="2:8">
      <c r="B5037" s="510"/>
      <c r="C5037" s="524"/>
      <c r="D5037" s="525"/>
      <c r="E5037" s="510"/>
      <c r="H5037" s="523"/>
    </row>
    <row r="5038" spans="2:8">
      <c r="B5038" s="510"/>
      <c r="C5038" s="524"/>
      <c r="D5038" s="525"/>
      <c r="E5038" s="510"/>
      <c r="H5038" s="523"/>
    </row>
    <row r="5039" spans="2:8">
      <c r="B5039" s="510"/>
      <c r="C5039" s="524"/>
      <c r="D5039" s="525"/>
      <c r="E5039" s="510"/>
      <c r="H5039" s="523"/>
    </row>
    <row r="5040" spans="2:8">
      <c r="B5040" s="510"/>
      <c r="C5040" s="524"/>
      <c r="D5040" s="525"/>
      <c r="E5040" s="510"/>
      <c r="H5040" s="523"/>
    </row>
    <row r="5041" spans="2:8">
      <c r="B5041" s="510"/>
      <c r="C5041" s="524"/>
      <c r="D5041" s="525"/>
      <c r="E5041" s="510"/>
      <c r="H5041" s="523"/>
    </row>
    <row r="5042" spans="2:8">
      <c r="B5042" s="510"/>
      <c r="C5042" s="524"/>
      <c r="D5042" s="525"/>
      <c r="E5042" s="510"/>
      <c r="H5042" s="523"/>
    </row>
    <row r="5043" spans="2:8">
      <c r="B5043" s="510"/>
      <c r="C5043" s="524"/>
      <c r="D5043" s="525"/>
      <c r="E5043" s="510"/>
      <c r="H5043" s="523"/>
    </row>
    <row r="5044" spans="2:8">
      <c r="B5044" s="510"/>
      <c r="C5044" s="524"/>
      <c r="D5044" s="525"/>
      <c r="E5044" s="510"/>
      <c r="H5044" s="523"/>
    </row>
    <row r="5045" spans="2:8">
      <c r="B5045" s="510"/>
      <c r="C5045" s="524"/>
      <c r="D5045" s="525"/>
      <c r="E5045" s="510"/>
      <c r="H5045" s="523"/>
    </row>
    <row r="5046" spans="2:8">
      <c r="B5046" s="510"/>
      <c r="C5046" s="524"/>
      <c r="D5046" s="525"/>
      <c r="E5046" s="510"/>
      <c r="H5046" s="523"/>
    </row>
    <row r="5047" spans="2:8">
      <c r="B5047" s="510"/>
      <c r="C5047" s="524"/>
      <c r="D5047" s="525"/>
      <c r="E5047" s="510"/>
      <c r="H5047" s="523"/>
    </row>
    <row r="5048" spans="2:8">
      <c r="B5048" s="510"/>
      <c r="C5048" s="524"/>
      <c r="D5048" s="525"/>
      <c r="E5048" s="510"/>
      <c r="H5048" s="523"/>
    </row>
    <row r="5049" spans="2:8">
      <c r="B5049" s="510"/>
      <c r="C5049" s="524"/>
      <c r="D5049" s="525"/>
      <c r="E5049" s="510"/>
      <c r="H5049" s="523"/>
    </row>
    <row r="5050" spans="2:8">
      <c r="B5050" s="510"/>
      <c r="C5050" s="524"/>
      <c r="D5050" s="525"/>
      <c r="E5050" s="510"/>
      <c r="H5050" s="523"/>
    </row>
    <row r="5051" spans="2:8">
      <c r="B5051" s="510"/>
      <c r="C5051" s="524"/>
      <c r="D5051" s="525"/>
      <c r="E5051" s="510"/>
      <c r="H5051" s="523"/>
    </row>
    <row r="5052" spans="2:8">
      <c r="B5052" s="510"/>
      <c r="C5052" s="524"/>
      <c r="D5052" s="525"/>
      <c r="E5052" s="510"/>
      <c r="H5052" s="523"/>
    </row>
    <row r="5053" spans="2:8">
      <c r="B5053" s="510"/>
      <c r="C5053" s="524"/>
      <c r="D5053" s="525"/>
      <c r="E5053" s="510"/>
      <c r="H5053" s="523"/>
    </row>
    <row r="5054" spans="2:8">
      <c r="B5054" s="510"/>
      <c r="C5054" s="524"/>
      <c r="D5054" s="525"/>
      <c r="E5054" s="510"/>
      <c r="H5054" s="523"/>
    </row>
    <row r="5055" spans="2:8">
      <c r="B5055" s="510"/>
      <c r="C5055" s="524"/>
      <c r="D5055" s="525"/>
      <c r="E5055" s="510"/>
      <c r="H5055" s="523"/>
    </row>
    <row r="5056" spans="2:8">
      <c r="B5056" s="510"/>
      <c r="C5056" s="524"/>
      <c r="D5056" s="525"/>
      <c r="E5056" s="510"/>
      <c r="H5056" s="523"/>
    </row>
    <row r="5057" spans="2:8">
      <c r="B5057" s="510"/>
      <c r="C5057" s="524"/>
      <c r="D5057" s="525"/>
      <c r="E5057" s="510"/>
      <c r="H5057" s="523"/>
    </row>
    <row r="5058" spans="2:8">
      <c r="B5058" s="510"/>
      <c r="C5058" s="524"/>
      <c r="D5058" s="525"/>
      <c r="E5058" s="510"/>
      <c r="H5058" s="523"/>
    </row>
    <row r="5059" spans="2:8">
      <c r="B5059" s="510"/>
      <c r="C5059" s="524"/>
      <c r="D5059" s="525"/>
      <c r="E5059" s="510"/>
      <c r="H5059" s="523"/>
    </row>
    <row r="5060" spans="2:8">
      <c r="B5060" s="510"/>
      <c r="C5060" s="524"/>
      <c r="D5060" s="525"/>
      <c r="E5060" s="510"/>
      <c r="H5060" s="523"/>
    </row>
    <row r="5061" spans="2:8">
      <c r="B5061" s="510"/>
      <c r="C5061" s="524"/>
      <c r="D5061" s="525"/>
      <c r="E5061" s="510"/>
      <c r="H5061" s="523"/>
    </row>
    <row r="5062" spans="2:8">
      <c r="B5062" s="510"/>
      <c r="C5062" s="524"/>
      <c r="D5062" s="525"/>
      <c r="E5062" s="510"/>
      <c r="H5062" s="523"/>
    </row>
    <row r="5063" spans="2:8">
      <c r="B5063" s="510"/>
      <c r="C5063" s="524"/>
      <c r="D5063" s="525"/>
      <c r="E5063" s="510"/>
      <c r="H5063" s="523"/>
    </row>
    <row r="5064" spans="2:8">
      <c r="B5064" s="510"/>
      <c r="C5064" s="524"/>
      <c r="D5064" s="525"/>
      <c r="E5064" s="510"/>
      <c r="H5064" s="523"/>
    </row>
    <row r="5065" spans="2:8">
      <c r="B5065" s="510"/>
      <c r="C5065" s="524"/>
      <c r="D5065" s="525"/>
      <c r="E5065" s="510"/>
      <c r="H5065" s="523"/>
    </row>
    <row r="5066" spans="2:8">
      <c r="B5066" s="510"/>
      <c r="C5066" s="524"/>
      <c r="D5066" s="525"/>
      <c r="E5066" s="510"/>
      <c r="H5066" s="523"/>
    </row>
    <row r="5067" spans="2:8">
      <c r="B5067" s="510"/>
      <c r="C5067" s="524"/>
      <c r="D5067" s="525"/>
      <c r="E5067" s="510"/>
      <c r="H5067" s="523"/>
    </row>
    <row r="5068" spans="2:8">
      <c r="B5068" s="510"/>
      <c r="C5068" s="524"/>
      <c r="D5068" s="525"/>
      <c r="E5068" s="510"/>
      <c r="H5068" s="523"/>
    </row>
    <row r="5069" spans="2:8">
      <c r="B5069" s="510"/>
      <c r="C5069" s="524"/>
      <c r="D5069" s="525"/>
      <c r="E5069" s="510"/>
      <c r="H5069" s="523"/>
    </row>
    <row r="5070" spans="2:8">
      <c r="B5070" s="510"/>
      <c r="C5070" s="524"/>
      <c r="D5070" s="525"/>
      <c r="E5070" s="510"/>
      <c r="H5070" s="523"/>
    </row>
    <row r="5071" spans="2:8">
      <c r="B5071" s="510"/>
      <c r="C5071" s="524"/>
      <c r="D5071" s="525"/>
      <c r="E5071" s="510"/>
      <c r="H5071" s="523"/>
    </row>
    <row r="5072" spans="2:8">
      <c r="B5072" s="510"/>
      <c r="C5072" s="524"/>
      <c r="D5072" s="525"/>
      <c r="E5072" s="510"/>
      <c r="H5072" s="523"/>
    </row>
    <row r="5073" spans="2:8">
      <c r="B5073" s="510"/>
      <c r="C5073" s="524"/>
      <c r="D5073" s="525"/>
      <c r="E5073" s="510"/>
      <c r="H5073" s="523"/>
    </row>
    <row r="5074" spans="2:8">
      <c r="B5074" s="510"/>
      <c r="C5074" s="524"/>
      <c r="D5074" s="525"/>
      <c r="E5074" s="510"/>
      <c r="H5074" s="523"/>
    </row>
    <row r="5075" spans="2:8">
      <c r="B5075" s="510"/>
      <c r="C5075" s="524"/>
      <c r="D5075" s="525"/>
      <c r="E5075" s="510"/>
      <c r="H5075" s="523"/>
    </row>
    <row r="5076" spans="2:8">
      <c r="B5076" s="510"/>
      <c r="C5076" s="524"/>
      <c r="D5076" s="525"/>
      <c r="E5076" s="510"/>
      <c r="H5076" s="523"/>
    </row>
    <row r="5077" spans="2:8">
      <c r="B5077" s="510"/>
      <c r="C5077" s="524"/>
      <c r="D5077" s="525"/>
      <c r="E5077" s="510"/>
      <c r="H5077" s="523"/>
    </row>
    <row r="5078" spans="2:8">
      <c r="B5078" s="510"/>
      <c r="C5078" s="524"/>
      <c r="D5078" s="525"/>
      <c r="E5078" s="510"/>
      <c r="H5078" s="523"/>
    </row>
    <row r="5079" spans="2:8">
      <c r="B5079" s="510"/>
      <c r="C5079" s="524"/>
      <c r="D5079" s="525"/>
      <c r="E5079" s="510"/>
      <c r="H5079" s="523"/>
    </row>
    <row r="5080" spans="2:8">
      <c r="B5080" s="510"/>
      <c r="C5080" s="524"/>
      <c r="D5080" s="525"/>
      <c r="E5080" s="510"/>
      <c r="H5080" s="523"/>
    </row>
    <row r="5081" spans="2:8">
      <c r="B5081" s="510"/>
      <c r="C5081" s="524"/>
      <c r="D5081" s="525"/>
      <c r="E5081" s="510"/>
      <c r="H5081" s="523"/>
    </row>
    <row r="5082" spans="2:8">
      <c r="B5082" s="510"/>
      <c r="C5082" s="524"/>
      <c r="D5082" s="525"/>
      <c r="E5082" s="510"/>
      <c r="H5082" s="523"/>
    </row>
    <row r="5083" spans="2:8">
      <c r="B5083" s="510"/>
      <c r="C5083" s="524"/>
      <c r="D5083" s="525"/>
      <c r="E5083" s="510"/>
      <c r="H5083" s="523"/>
    </row>
    <row r="5084" spans="2:8">
      <c r="B5084" s="510"/>
      <c r="C5084" s="524"/>
      <c r="D5084" s="525"/>
      <c r="E5084" s="510"/>
      <c r="H5084" s="523"/>
    </row>
    <row r="5085" spans="2:8">
      <c r="B5085" s="510"/>
      <c r="C5085" s="524"/>
      <c r="D5085" s="525"/>
      <c r="E5085" s="510"/>
      <c r="H5085" s="523"/>
    </row>
    <row r="5086" spans="2:8">
      <c r="B5086" s="510"/>
      <c r="C5086" s="524"/>
      <c r="D5086" s="525"/>
      <c r="E5086" s="510"/>
      <c r="H5086" s="523"/>
    </row>
    <row r="5087" spans="2:8">
      <c r="B5087" s="510"/>
      <c r="C5087" s="524"/>
      <c r="D5087" s="525"/>
      <c r="E5087" s="510"/>
      <c r="H5087" s="523"/>
    </row>
    <row r="5088" spans="2:8">
      <c r="B5088" s="510"/>
      <c r="C5088" s="524"/>
      <c r="D5088" s="525"/>
      <c r="E5088" s="510"/>
      <c r="H5088" s="523"/>
    </row>
    <row r="5089" spans="2:8">
      <c r="B5089" s="510"/>
      <c r="C5089" s="524"/>
      <c r="D5089" s="525"/>
      <c r="E5089" s="510"/>
      <c r="H5089" s="523"/>
    </row>
    <row r="5090" spans="2:8">
      <c r="B5090" s="510"/>
      <c r="C5090" s="524"/>
      <c r="D5090" s="525"/>
      <c r="E5090" s="510"/>
      <c r="H5090" s="523"/>
    </row>
    <row r="5091" spans="2:8">
      <c r="B5091" s="510"/>
      <c r="C5091" s="524"/>
      <c r="D5091" s="525"/>
      <c r="E5091" s="510"/>
      <c r="H5091" s="523"/>
    </row>
    <row r="5092" spans="2:8">
      <c r="B5092" s="510"/>
      <c r="C5092" s="524"/>
      <c r="D5092" s="525"/>
      <c r="E5092" s="510"/>
      <c r="H5092" s="523"/>
    </row>
    <row r="5093" spans="2:8">
      <c r="B5093" s="510"/>
      <c r="C5093" s="524"/>
      <c r="D5093" s="525"/>
      <c r="E5093" s="510"/>
      <c r="H5093" s="523"/>
    </row>
    <row r="5094" spans="2:8">
      <c r="B5094" s="510"/>
      <c r="C5094" s="524"/>
      <c r="D5094" s="525"/>
      <c r="E5094" s="510"/>
      <c r="H5094" s="523"/>
    </row>
    <row r="5095" spans="2:8">
      <c r="B5095" s="510"/>
      <c r="C5095" s="524"/>
      <c r="D5095" s="525"/>
      <c r="E5095" s="510"/>
      <c r="H5095" s="523"/>
    </row>
    <row r="5096" spans="2:8">
      <c r="B5096" s="510"/>
      <c r="C5096" s="524"/>
      <c r="D5096" s="525"/>
      <c r="E5096" s="510"/>
      <c r="H5096" s="523"/>
    </row>
    <row r="5097" spans="2:8">
      <c r="B5097" s="510"/>
      <c r="C5097" s="524"/>
      <c r="D5097" s="525"/>
      <c r="E5097" s="510"/>
      <c r="H5097" s="523"/>
    </row>
    <row r="5098" spans="2:8">
      <c r="B5098" s="510"/>
      <c r="C5098" s="524"/>
      <c r="D5098" s="525"/>
      <c r="E5098" s="510"/>
      <c r="H5098" s="523"/>
    </row>
    <row r="5099" spans="2:8">
      <c r="B5099" s="510"/>
      <c r="C5099" s="524"/>
      <c r="D5099" s="525"/>
      <c r="E5099" s="510"/>
      <c r="H5099" s="523"/>
    </row>
    <row r="5100" spans="2:8">
      <c r="B5100" s="510"/>
      <c r="C5100" s="524"/>
      <c r="D5100" s="525"/>
      <c r="E5100" s="510"/>
      <c r="H5100" s="523"/>
    </row>
    <row r="5101" spans="2:8">
      <c r="B5101" s="510"/>
      <c r="C5101" s="524"/>
      <c r="D5101" s="525"/>
      <c r="E5101" s="510"/>
      <c r="H5101" s="523"/>
    </row>
    <row r="5102" spans="2:8">
      <c r="B5102" s="510"/>
      <c r="C5102" s="524"/>
      <c r="D5102" s="525"/>
      <c r="E5102" s="510"/>
      <c r="H5102" s="523"/>
    </row>
    <row r="5103" spans="2:8">
      <c r="B5103" s="510"/>
      <c r="C5103" s="524"/>
      <c r="D5103" s="525"/>
      <c r="E5103" s="510"/>
      <c r="H5103" s="523"/>
    </row>
    <row r="5104" spans="2:8">
      <c r="B5104" s="510"/>
      <c r="C5104" s="524"/>
      <c r="D5104" s="525"/>
      <c r="E5104" s="510"/>
      <c r="H5104" s="523"/>
    </row>
    <row r="5105" spans="2:8">
      <c r="B5105" s="510"/>
      <c r="C5105" s="524"/>
      <c r="D5105" s="525"/>
      <c r="E5105" s="510"/>
      <c r="H5105" s="523"/>
    </row>
    <row r="5106" spans="2:8">
      <c r="B5106" s="510"/>
      <c r="C5106" s="524"/>
      <c r="D5106" s="525"/>
      <c r="E5106" s="510"/>
      <c r="H5106" s="523"/>
    </row>
    <row r="5107" spans="2:8">
      <c r="B5107" s="510"/>
      <c r="C5107" s="524"/>
      <c r="D5107" s="525"/>
      <c r="E5107" s="510"/>
      <c r="H5107" s="523"/>
    </row>
    <row r="5108" spans="2:8">
      <c r="B5108" s="510"/>
      <c r="C5108" s="524"/>
      <c r="D5108" s="525"/>
      <c r="E5108" s="510"/>
      <c r="H5108" s="523"/>
    </row>
    <row r="5109" spans="2:8">
      <c r="B5109" s="510"/>
      <c r="C5109" s="524"/>
      <c r="D5109" s="525"/>
      <c r="E5109" s="510"/>
      <c r="H5109" s="523"/>
    </row>
    <row r="5110" spans="2:8">
      <c r="B5110" s="510"/>
      <c r="C5110" s="524"/>
      <c r="D5110" s="525"/>
      <c r="E5110" s="510"/>
      <c r="H5110" s="523"/>
    </row>
    <row r="5111" spans="2:8">
      <c r="B5111" s="510"/>
      <c r="C5111" s="524"/>
      <c r="D5111" s="525"/>
      <c r="E5111" s="510"/>
      <c r="H5111" s="523"/>
    </row>
    <row r="5112" spans="2:8">
      <c r="B5112" s="510"/>
      <c r="C5112" s="524"/>
      <c r="D5112" s="525"/>
      <c r="E5112" s="510"/>
      <c r="H5112" s="523"/>
    </row>
    <row r="5113" spans="2:8">
      <c r="B5113" s="510"/>
      <c r="C5113" s="524"/>
      <c r="D5113" s="525"/>
      <c r="E5113" s="510"/>
      <c r="H5113" s="523"/>
    </row>
    <row r="5114" spans="2:8">
      <c r="B5114" s="510"/>
      <c r="C5114" s="524"/>
      <c r="D5114" s="525"/>
      <c r="E5114" s="510"/>
      <c r="H5114" s="523"/>
    </row>
    <row r="5115" spans="2:8">
      <c r="B5115" s="510"/>
      <c r="C5115" s="524"/>
      <c r="D5115" s="525"/>
      <c r="E5115" s="510"/>
      <c r="H5115" s="523"/>
    </row>
    <row r="5116" spans="2:8">
      <c r="B5116" s="510"/>
      <c r="C5116" s="524"/>
      <c r="D5116" s="525"/>
      <c r="E5116" s="510"/>
      <c r="H5116" s="523"/>
    </row>
    <row r="5117" spans="2:8">
      <c r="B5117" s="510"/>
      <c r="C5117" s="524"/>
      <c r="D5117" s="525"/>
      <c r="E5117" s="510"/>
      <c r="H5117" s="523"/>
    </row>
    <row r="5118" spans="2:8">
      <c r="B5118" s="510"/>
      <c r="C5118" s="524"/>
      <c r="D5118" s="525"/>
      <c r="E5118" s="510"/>
      <c r="H5118" s="523"/>
    </row>
    <row r="5119" spans="2:8">
      <c r="B5119" s="510"/>
      <c r="C5119" s="524"/>
      <c r="D5119" s="525"/>
      <c r="E5119" s="510"/>
      <c r="H5119" s="523"/>
    </row>
    <row r="5120" spans="2:8">
      <c r="B5120" s="510"/>
      <c r="C5120" s="524"/>
      <c r="D5120" s="525"/>
      <c r="E5120" s="510"/>
      <c r="H5120" s="523"/>
    </row>
    <row r="5121" spans="2:8">
      <c r="B5121" s="510"/>
      <c r="C5121" s="524"/>
      <c r="D5121" s="525"/>
      <c r="E5121" s="510"/>
      <c r="H5121" s="523"/>
    </row>
    <row r="5122" spans="2:8">
      <c r="B5122" s="510"/>
      <c r="C5122" s="524"/>
      <c r="D5122" s="525"/>
      <c r="E5122" s="510"/>
      <c r="H5122" s="523"/>
    </row>
    <row r="5123" spans="2:8">
      <c r="B5123" s="510"/>
      <c r="C5123" s="524"/>
      <c r="D5123" s="525"/>
      <c r="E5123" s="510"/>
      <c r="H5123" s="523"/>
    </row>
    <row r="5124" spans="2:8">
      <c r="B5124" s="510"/>
      <c r="C5124" s="524"/>
      <c r="D5124" s="525"/>
      <c r="E5124" s="510"/>
      <c r="H5124" s="523"/>
    </row>
    <row r="5125" spans="2:8">
      <c r="B5125" s="510"/>
      <c r="C5125" s="524"/>
      <c r="D5125" s="525"/>
      <c r="E5125" s="510"/>
      <c r="H5125" s="523"/>
    </row>
    <row r="5126" spans="2:8">
      <c r="B5126" s="510"/>
      <c r="C5126" s="524"/>
      <c r="D5126" s="525"/>
      <c r="E5126" s="510"/>
      <c r="H5126" s="523"/>
    </row>
    <row r="5127" spans="2:8">
      <c r="B5127" s="510"/>
      <c r="C5127" s="524"/>
      <c r="D5127" s="525"/>
      <c r="E5127" s="510"/>
      <c r="H5127" s="523"/>
    </row>
    <row r="5128" spans="2:8">
      <c r="B5128" s="510"/>
      <c r="C5128" s="524"/>
      <c r="D5128" s="525"/>
      <c r="E5128" s="510"/>
      <c r="H5128" s="523"/>
    </row>
    <row r="5129" spans="2:8">
      <c r="B5129" s="510"/>
      <c r="C5129" s="524"/>
      <c r="D5129" s="525"/>
      <c r="E5129" s="510"/>
      <c r="H5129" s="523"/>
    </row>
    <row r="5130" spans="2:8">
      <c r="B5130" s="510"/>
      <c r="C5130" s="524"/>
      <c r="D5130" s="525"/>
      <c r="E5130" s="510"/>
      <c r="H5130" s="523"/>
    </row>
    <row r="5131" spans="2:8">
      <c r="B5131" s="510"/>
      <c r="C5131" s="524"/>
      <c r="D5131" s="525"/>
      <c r="E5131" s="510"/>
      <c r="H5131" s="523"/>
    </row>
    <row r="5132" spans="2:8">
      <c r="B5132" s="510"/>
      <c r="C5132" s="524"/>
      <c r="D5132" s="525"/>
      <c r="E5132" s="510"/>
      <c r="H5132" s="523"/>
    </row>
    <row r="5133" spans="2:8">
      <c r="B5133" s="510"/>
      <c r="C5133" s="524"/>
      <c r="D5133" s="525"/>
      <c r="E5133" s="510"/>
      <c r="H5133" s="523"/>
    </row>
    <row r="5134" spans="2:8">
      <c r="B5134" s="510"/>
      <c r="C5134" s="524"/>
      <c r="D5134" s="525"/>
      <c r="E5134" s="510"/>
      <c r="H5134" s="523"/>
    </row>
    <row r="5135" spans="2:8">
      <c r="B5135" s="510"/>
      <c r="C5135" s="524"/>
      <c r="D5135" s="525"/>
      <c r="E5135" s="510"/>
      <c r="H5135" s="523"/>
    </row>
    <row r="5136" spans="2:8">
      <c r="B5136" s="510"/>
      <c r="C5136" s="524"/>
      <c r="D5136" s="525"/>
      <c r="E5136" s="510"/>
      <c r="H5136" s="523"/>
    </row>
    <row r="5137" spans="2:8">
      <c r="B5137" s="510"/>
      <c r="C5137" s="524"/>
      <c r="D5137" s="525"/>
      <c r="E5137" s="510"/>
      <c r="H5137" s="523"/>
    </row>
    <row r="5138" spans="2:8">
      <c r="B5138" s="510"/>
      <c r="C5138" s="524"/>
      <c r="D5138" s="525"/>
      <c r="E5138" s="510"/>
      <c r="H5138" s="523"/>
    </row>
    <row r="5139" spans="2:8">
      <c r="B5139" s="510"/>
      <c r="C5139" s="524"/>
      <c r="D5139" s="525"/>
      <c r="E5139" s="510"/>
      <c r="H5139" s="523"/>
    </row>
    <row r="5140" spans="2:8">
      <c r="B5140" s="510"/>
      <c r="C5140" s="524"/>
      <c r="D5140" s="525"/>
      <c r="E5140" s="510"/>
      <c r="H5140" s="523"/>
    </row>
    <row r="5141" spans="2:8">
      <c r="B5141" s="510"/>
      <c r="C5141" s="524"/>
      <c r="D5141" s="525"/>
      <c r="E5141" s="510"/>
      <c r="H5141" s="523"/>
    </row>
    <row r="5142" spans="2:8">
      <c r="B5142" s="510"/>
      <c r="C5142" s="524"/>
      <c r="D5142" s="525"/>
      <c r="E5142" s="510"/>
      <c r="H5142" s="523"/>
    </row>
    <row r="5143" spans="2:8">
      <c r="B5143" s="510"/>
      <c r="C5143" s="524"/>
      <c r="D5143" s="525"/>
      <c r="E5143" s="510"/>
      <c r="H5143" s="523"/>
    </row>
    <row r="5144" spans="2:8">
      <c r="B5144" s="510"/>
      <c r="C5144" s="524"/>
      <c r="D5144" s="525"/>
      <c r="E5144" s="510"/>
      <c r="H5144" s="523"/>
    </row>
    <row r="5145" spans="2:8">
      <c r="B5145" s="510"/>
      <c r="C5145" s="524"/>
      <c r="D5145" s="525"/>
      <c r="E5145" s="510"/>
      <c r="H5145" s="523"/>
    </row>
    <row r="5146" spans="2:8">
      <c r="B5146" s="510"/>
      <c r="C5146" s="524"/>
      <c r="D5146" s="525"/>
      <c r="E5146" s="510"/>
      <c r="H5146" s="523"/>
    </row>
    <row r="5147" spans="2:8">
      <c r="B5147" s="510"/>
      <c r="C5147" s="524"/>
      <c r="D5147" s="525"/>
      <c r="E5147" s="510"/>
      <c r="H5147" s="523"/>
    </row>
    <row r="5148" spans="2:8">
      <c r="B5148" s="510"/>
      <c r="C5148" s="524"/>
      <c r="D5148" s="525"/>
      <c r="E5148" s="510"/>
      <c r="H5148" s="523"/>
    </row>
    <row r="5149" spans="2:8">
      <c r="B5149" s="510"/>
      <c r="C5149" s="524"/>
      <c r="D5149" s="525"/>
      <c r="E5149" s="510"/>
      <c r="H5149" s="523"/>
    </row>
    <row r="5150" spans="2:8">
      <c r="B5150" s="510"/>
      <c r="C5150" s="524"/>
      <c r="D5150" s="525"/>
      <c r="E5150" s="510"/>
      <c r="H5150" s="523"/>
    </row>
    <row r="5151" spans="2:8">
      <c r="B5151" s="510"/>
      <c r="C5151" s="524"/>
      <c r="D5151" s="525"/>
      <c r="E5151" s="510"/>
      <c r="H5151" s="523"/>
    </row>
    <row r="5152" spans="2:8">
      <c r="B5152" s="510"/>
      <c r="C5152" s="524"/>
      <c r="D5152" s="525"/>
      <c r="E5152" s="510"/>
      <c r="H5152" s="523"/>
    </row>
    <row r="5153" spans="2:8">
      <c r="B5153" s="510"/>
      <c r="C5153" s="524"/>
      <c r="D5153" s="525"/>
      <c r="E5153" s="510"/>
      <c r="H5153" s="523"/>
    </row>
    <row r="5154" spans="2:8">
      <c r="B5154" s="510"/>
      <c r="C5154" s="524"/>
      <c r="D5154" s="525"/>
      <c r="E5154" s="510"/>
      <c r="H5154" s="523"/>
    </row>
    <row r="5155" spans="2:8">
      <c r="B5155" s="510"/>
      <c r="C5155" s="524"/>
      <c r="D5155" s="525"/>
      <c r="E5155" s="510"/>
      <c r="H5155" s="523"/>
    </row>
    <row r="5156" spans="2:8">
      <c r="B5156" s="510"/>
      <c r="C5156" s="524"/>
      <c r="D5156" s="525"/>
      <c r="E5156" s="510"/>
      <c r="H5156" s="523"/>
    </row>
    <row r="5157" spans="2:8">
      <c r="B5157" s="510"/>
      <c r="C5157" s="524"/>
      <c r="D5157" s="525"/>
      <c r="E5157" s="510"/>
      <c r="H5157" s="523"/>
    </row>
    <row r="5158" spans="2:8">
      <c r="B5158" s="510"/>
      <c r="C5158" s="524"/>
      <c r="D5158" s="525"/>
      <c r="E5158" s="510"/>
      <c r="H5158" s="523"/>
    </row>
    <row r="5159" spans="2:8">
      <c r="B5159" s="510"/>
      <c r="C5159" s="524"/>
      <c r="D5159" s="525"/>
      <c r="E5159" s="510"/>
      <c r="H5159" s="523"/>
    </row>
    <row r="5160" spans="2:8">
      <c r="B5160" s="510"/>
      <c r="C5160" s="524"/>
      <c r="D5160" s="525"/>
      <c r="E5160" s="510"/>
      <c r="H5160" s="523"/>
    </row>
    <row r="5161" spans="2:8">
      <c r="B5161" s="510"/>
      <c r="C5161" s="524"/>
      <c r="D5161" s="525"/>
      <c r="E5161" s="510"/>
      <c r="H5161" s="523"/>
    </row>
    <row r="5162" spans="2:8">
      <c r="B5162" s="510"/>
      <c r="C5162" s="524"/>
      <c r="D5162" s="525"/>
      <c r="E5162" s="510"/>
      <c r="H5162" s="523"/>
    </row>
    <row r="5163" spans="2:8">
      <c r="B5163" s="510"/>
      <c r="C5163" s="524"/>
      <c r="D5163" s="525"/>
      <c r="E5163" s="510"/>
      <c r="H5163" s="523"/>
    </row>
    <row r="5164" spans="2:8">
      <c r="B5164" s="510"/>
      <c r="C5164" s="524"/>
      <c r="D5164" s="525"/>
      <c r="E5164" s="510"/>
      <c r="H5164" s="523"/>
    </row>
    <row r="5165" spans="2:8">
      <c r="B5165" s="510"/>
      <c r="C5165" s="524"/>
      <c r="D5165" s="525"/>
      <c r="E5165" s="510"/>
      <c r="H5165" s="523"/>
    </row>
    <row r="5166" spans="2:8">
      <c r="B5166" s="510"/>
      <c r="C5166" s="524"/>
      <c r="D5166" s="525"/>
      <c r="E5166" s="510"/>
      <c r="H5166" s="523"/>
    </row>
    <row r="5167" spans="2:8">
      <c r="B5167" s="510"/>
      <c r="C5167" s="524"/>
      <c r="D5167" s="525"/>
      <c r="E5167" s="510"/>
      <c r="H5167" s="523"/>
    </row>
    <row r="5168" spans="2:8">
      <c r="B5168" s="510"/>
      <c r="C5168" s="524"/>
      <c r="D5168" s="525"/>
      <c r="E5168" s="510"/>
      <c r="H5168" s="523"/>
    </row>
    <row r="5169" spans="2:8">
      <c r="B5169" s="510"/>
      <c r="C5169" s="524"/>
      <c r="D5169" s="525"/>
      <c r="E5169" s="510"/>
      <c r="H5169" s="523"/>
    </row>
    <row r="5170" spans="2:8">
      <c r="B5170" s="510"/>
      <c r="C5170" s="524"/>
      <c r="D5170" s="525"/>
      <c r="E5170" s="510"/>
      <c r="H5170" s="523"/>
    </row>
    <row r="5171" spans="2:8">
      <c r="B5171" s="510"/>
      <c r="C5171" s="524"/>
      <c r="D5171" s="525"/>
      <c r="E5171" s="510"/>
      <c r="H5171" s="523"/>
    </row>
    <row r="5172" spans="2:8">
      <c r="B5172" s="510"/>
      <c r="C5172" s="524"/>
      <c r="D5172" s="525"/>
      <c r="E5172" s="510"/>
      <c r="H5172" s="523"/>
    </row>
    <row r="5173" spans="2:8">
      <c r="B5173" s="510"/>
      <c r="C5173" s="524"/>
      <c r="D5173" s="525"/>
      <c r="E5173" s="510"/>
      <c r="H5173" s="523"/>
    </row>
    <row r="5174" spans="2:8">
      <c r="B5174" s="510"/>
      <c r="C5174" s="524"/>
      <c r="D5174" s="525"/>
      <c r="E5174" s="510"/>
      <c r="H5174" s="523"/>
    </row>
    <row r="5175" spans="2:8">
      <c r="B5175" s="510"/>
      <c r="C5175" s="524"/>
      <c r="D5175" s="525"/>
      <c r="E5175" s="510"/>
      <c r="H5175" s="523"/>
    </row>
    <row r="5176" spans="2:8">
      <c r="B5176" s="510"/>
      <c r="C5176" s="524"/>
      <c r="D5176" s="525"/>
      <c r="E5176" s="510"/>
      <c r="H5176" s="523"/>
    </row>
    <row r="5177" spans="2:8">
      <c r="B5177" s="510"/>
      <c r="C5177" s="524"/>
      <c r="D5177" s="525"/>
      <c r="E5177" s="510"/>
      <c r="H5177" s="523"/>
    </row>
    <row r="5178" spans="2:8">
      <c r="B5178" s="510"/>
      <c r="C5178" s="524"/>
      <c r="D5178" s="525"/>
      <c r="E5178" s="510"/>
      <c r="H5178" s="523"/>
    </row>
    <row r="5179" spans="2:8">
      <c r="B5179" s="510"/>
      <c r="C5179" s="524"/>
      <c r="D5179" s="525"/>
      <c r="E5179" s="510"/>
      <c r="H5179" s="523"/>
    </row>
    <row r="5180" spans="2:8">
      <c r="B5180" s="510"/>
      <c r="C5180" s="524"/>
      <c r="D5180" s="525"/>
      <c r="E5180" s="510"/>
      <c r="H5180" s="523"/>
    </row>
    <row r="5181" spans="2:8">
      <c r="B5181" s="510"/>
      <c r="C5181" s="524"/>
      <c r="D5181" s="525"/>
      <c r="E5181" s="510"/>
      <c r="H5181" s="523"/>
    </row>
    <row r="5182" spans="2:8">
      <c r="B5182" s="510"/>
      <c r="C5182" s="524"/>
      <c r="D5182" s="525"/>
      <c r="E5182" s="510"/>
      <c r="H5182" s="523"/>
    </row>
    <row r="5183" spans="2:8">
      <c r="B5183" s="510"/>
      <c r="C5183" s="524"/>
      <c r="D5183" s="525"/>
      <c r="E5183" s="510"/>
      <c r="H5183" s="523"/>
    </row>
    <row r="5184" spans="2:8">
      <c r="B5184" s="510"/>
      <c r="C5184" s="524"/>
      <c r="D5184" s="525"/>
      <c r="E5184" s="510"/>
      <c r="H5184" s="523"/>
    </row>
    <row r="5185" spans="2:8">
      <c r="B5185" s="510"/>
      <c r="C5185" s="524"/>
      <c r="D5185" s="525"/>
      <c r="E5185" s="510"/>
      <c r="H5185" s="523"/>
    </row>
    <row r="5186" spans="2:8">
      <c r="B5186" s="510"/>
      <c r="C5186" s="524"/>
      <c r="D5186" s="525"/>
      <c r="E5186" s="510"/>
      <c r="H5186" s="523"/>
    </row>
    <row r="5187" spans="2:8">
      <c r="B5187" s="510"/>
      <c r="C5187" s="524"/>
      <c r="D5187" s="525"/>
      <c r="E5187" s="510"/>
      <c r="H5187" s="523"/>
    </row>
    <row r="5188" spans="2:8">
      <c r="B5188" s="510"/>
      <c r="C5188" s="524"/>
      <c r="D5188" s="525"/>
      <c r="E5188" s="510"/>
      <c r="H5188" s="523"/>
    </row>
    <row r="5189" spans="2:8">
      <c r="B5189" s="510"/>
      <c r="C5189" s="524"/>
      <c r="D5189" s="525"/>
      <c r="E5189" s="510"/>
      <c r="H5189" s="523"/>
    </row>
    <row r="5190" spans="2:8">
      <c r="B5190" s="510"/>
      <c r="C5190" s="524"/>
      <c r="D5190" s="525"/>
      <c r="E5190" s="510"/>
      <c r="H5190" s="523"/>
    </row>
    <row r="5191" spans="2:8">
      <c r="B5191" s="510"/>
      <c r="C5191" s="524"/>
      <c r="D5191" s="525"/>
      <c r="E5191" s="510"/>
      <c r="H5191" s="523"/>
    </row>
    <row r="5192" spans="2:8">
      <c r="B5192" s="510"/>
      <c r="C5192" s="524"/>
      <c r="D5192" s="525"/>
      <c r="E5192" s="510"/>
      <c r="H5192" s="523"/>
    </row>
    <row r="5193" spans="2:8">
      <c r="B5193" s="510"/>
      <c r="C5193" s="524"/>
      <c r="D5193" s="525"/>
      <c r="E5193" s="510"/>
      <c r="H5193" s="523"/>
    </row>
    <row r="5194" spans="2:8">
      <c r="B5194" s="510"/>
      <c r="C5194" s="524"/>
      <c r="D5194" s="525"/>
      <c r="E5194" s="510"/>
      <c r="H5194" s="523"/>
    </row>
    <row r="5195" spans="2:8">
      <c r="B5195" s="510"/>
      <c r="C5195" s="524"/>
      <c r="D5195" s="525"/>
      <c r="E5195" s="510"/>
      <c r="H5195" s="523"/>
    </row>
    <row r="5196" spans="2:8">
      <c r="B5196" s="510"/>
      <c r="C5196" s="524"/>
      <c r="D5196" s="525"/>
      <c r="E5196" s="510"/>
      <c r="H5196" s="523"/>
    </row>
    <row r="5197" spans="2:8">
      <c r="B5197" s="510"/>
      <c r="C5197" s="524"/>
      <c r="D5197" s="525"/>
      <c r="E5197" s="510"/>
      <c r="H5197" s="523"/>
    </row>
    <row r="5198" spans="2:8">
      <c r="B5198" s="510"/>
      <c r="C5198" s="524"/>
      <c r="D5198" s="525"/>
      <c r="E5198" s="510"/>
      <c r="H5198" s="523"/>
    </row>
    <row r="5199" spans="2:8">
      <c r="B5199" s="510"/>
      <c r="C5199" s="524"/>
      <c r="D5199" s="525"/>
      <c r="E5199" s="510"/>
      <c r="H5199" s="523"/>
    </row>
    <row r="5200" spans="2:8">
      <c r="B5200" s="510"/>
      <c r="C5200" s="524"/>
      <c r="D5200" s="525"/>
      <c r="E5200" s="510"/>
      <c r="H5200" s="523"/>
    </row>
    <row r="5201" spans="2:8">
      <c r="B5201" s="510"/>
      <c r="C5201" s="524"/>
      <c r="D5201" s="525"/>
      <c r="E5201" s="510"/>
      <c r="H5201" s="523"/>
    </row>
    <row r="5202" spans="2:8">
      <c r="B5202" s="510"/>
      <c r="C5202" s="524"/>
      <c r="D5202" s="525"/>
      <c r="E5202" s="510"/>
      <c r="H5202" s="523"/>
    </row>
    <row r="5203" spans="2:8">
      <c r="B5203" s="510"/>
      <c r="C5203" s="524"/>
      <c r="D5203" s="525"/>
      <c r="E5203" s="510"/>
      <c r="H5203" s="523"/>
    </row>
    <row r="5204" spans="2:8">
      <c r="B5204" s="510"/>
      <c r="C5204" s="524"/>
      <c r="D5204" s="525"/>
      <c r="E5204" s="510"/>
      <c r="H5204" s="523"/>
    </row>
    <row r="5205" spans="2:8">
      <c r="B5205" s="510"/>
      <c r="C5205" s="524"/>
      <c r="D5205" s="525"/>
      <c r="E5205" s="510"/>
      <c r="H5205" s="523"/>
    </row>
    <row r="5206" spans="2:8">
      <c r="B5206" s="510"/>
      <c r="C5206" s="524"/>
      <c r="D5206" s="525"/>
      <c r="E5206" s="510"/>
      <c r="H5206" s="523"/>
    </row>
    <row r="5207" spans="2:8">
      <c r="B5207" s="510"/>
      <c r="C5207" s="524"/>
      <c r="D5207" s="525"/>
      <c r="E5207" s="510"/>
      <c r="H5207" s="523"/>
    </row>
    <row r="5208" spans="2:8">
      <c r="B5208" s="510"/>
      <c r="C5208" s="524"/>
      <c r="D5208" s="525"/>
      <c r="E5208" s="510"/>
      <c r="H5208" s="523"/>
    </row>
    <row r="5209" spans="2:8">
      <c r="B5209" s="510"/>
      <c r="C5209" s="524"/>
      <c r="D5209" s="525"/>
      <c r="E5209" s="510"/>
      <c r="H5209" s="523"/>
    </row>
    <row r="5210" spans="2:8">
      <c r="B5210" s="510"/>
      <c r="C5210" s="524"/>
      <c r="D5210" s="525"/>
      <c r="E5210" s="510"/>
      <c r="H5210" s="523"/>
    </row>
    <row r="5211" spans="2:8">
      <c r="B5211" s="510"/>
      <c r="C5211" s="524"/>
      <c r="D5211" s="525"/>
      <c r="E5211" s="510"/>
      <c r="H5211" s="523"/>
    </row>
    <row r="5212" spans="2:8">
      <c r="B5212" s="510"/>
      <c r="C5212" s="524"/>
      <c r="D5212" s="525"/>
      <c r="E5212" s="510"/>
      <c r="H5212" s="523"/>
    </row>
    <row r="5213" spans="2:8">
      <c r="B5213" s="510"/>
      <c r="C5213" s="524"/>
      <c r="D5213" s="525"/>
      <c r="E5213" s="510"/>
      <c r="H5213" s="523"/>
    </row>
    <row r="5214" spans="2:8">
      <c r="B5214" s="510"/>
      <c r="C5214" s="524"/>
      <c r="D5214" s="525"/>
      <c r="E5214" s="510"/>
      <c r="H5214" s="523"/>
    </row>
    <row r="5215" spans="2:8">
      <c r="B5215" s="510"/>
      <c r="C5215" s="524"/>
      <c r="D5215" s="525"/>
      <c r="E5215" s="510"/>
      <c r="H5215" s="523"/>
    </row>
    <row r="5216" spans="2:8">
      <c r="B5216" s="510"/>
      <c r="C5216" s="524"/>
      <c r="D5216" s="525"/>
      <c r="E5216" s="510"/>
      <c r="H5216" s="523"/>
    </row>
    <row r="5217" spans="2:8">
      <c r="B5217" s="510"/>
      <c r="C5217" s="524"/>
      <c r="D5217" s="525"/>
      <c r="E5217" s="510"/>
      <c r="H5217" s="523"/>
    </row>
    <row r="5218" spans="2:8">
      <c r="B5218" s="510"/>
      <c r="C5218" s="524"/>
      <c r="D5218" s="525"/>
      <c r="E5218" s="510"/>
      <c r="H5218" s="523"/>
    </row>
    <row r="5219" spans="2:8">
      <c r="B5219" s="510"/>
      <c r="C5219" s="524"/>
      <c r="D5219" s="525"/>
      <c r="E5219" s="510"/>
      <c r="H5219" s="523"/>
    </row>
    <row r="5220" spans="2:8">
      <c r="B5220" s="510"/>
      <c r="C5220" s="524"/>
      <c r="D5220" s="525"/>
      <c r="E5220" s="510"/>
      <c r="H5220" s="523"/>
    </row>
    <row r="5221" spans="2:8">
      <c r="B5221" s="510"/>
      <c r="C5221" s="524"/>
      <c r="D5221" s="525"/>
      <c r="E5221" s="510"/>
      <c r="H5221" s="523"/>
    </row>
    <row r="5222" spans="2:8">
      <c r="B5222" s="510"/>
      <c r="C5222" s="524"/>
      <c r="D5222" s="525"/>
      <c r="E5222" s="510"/>
      <c r="H5222" s="523"/>
    </row>
    <row r="5223" spans="2:8">
      <c r="B5223" s="510"/>
      <c r="C5223" s="524"/>
      <c r="D5223" s="525"/>
      <c r="E5223" s="510"/>
      <c r="H5223" s="523"/>
    </row>
    <row r="5224" spans="2:8">
      <c r="B5224" s="510"/>
      <c r="C5224" s="524"/>
      <c r="D5224" s="525"/>
      <c r="E5224" s="510"/>
      <c r="H5224" s="523"/>
    </row>
    <row r="5225" spans="2:8">
      <c r="B5225" s="510"/>
      <c r="C5225" s="524"/>
      <c r="D5225" s="525"/>
      <c r="E5225" s="510"/>
      <c r="H5225" s="523"/>
    </row>
    <row r="5226" spans="2:8">
      <c r="B5226" s="510"/>
      <c r="C5226" s="524"/>
      <c r="D5226" s="525"/>
      <c r="E5226" s="510"/>
      <c r="H5226" s="523"/>
    </row>
    <row r="5227" spans="2:8">
      <c r="B5227" s="510"/>
      <c r="C5227" s="524"/>
      <c r="D5227" s="525"/>
      <c r="E5227" s="510"/>
      <c r="H5227" s="523"/>
    </row>
    <row r="5228" spans="2:8">
      <c r="B5228" s="510"/>
      <c r="C5228" s="524"/>
      <c r="D5228" s="525"/>
      <c r="E5228" s="510"/>
      <c r="H5228" s="523"/>
    </row>
    <row r="5229" spans="2:8">
      <c r="B5229" s="510"/>
      <c r="C5229" s="524"/>
      <c r="D5229" s="525"/>
      <c r="E5229" s="510"/>
      <c r="H5229" s="523"/>
    </row>
    <row r="5230" spans="2:8">
      <c r="B5230" s="510"/>
      <c r="C5230" s="524"/>
      <c r="D5230" s="525"/>
      <c r="E5230" s="510"/>
      <c r="H5230" s="523"/>
    </row>
  </sheetData>
  <mergeCells count="10">
    <mergeCell ref="B2:B26"/>
    <mergeCell ref="C2:C26"/>
    <mergeCell ref="D2:D26"/>
    <mergeCell ref="H2:H26"/>
    <mergeCell ref="E3:E18"/>
    <mergeCell ref="B27:B51"/>
    <mergeCell ref="C27:C51"/>
    <mergeCell ref="D27:D51"/>
    <mergeCell ref="H27:H51"/>
    <mergeCell ref="E28:E43"/>
  </mergeCells>
  <pageMargins left="0.7" right="0.7" top="0.75" bottom="0.75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8BFE-A187-47F8-8E79-B18164360DAC}">
  <sheetPr codeName="Лист43">
    <tabColor rgb="FF92D050"/>
  </sheetPr>
  <dimension ref="A1:N5230"/>
  <sheetViews>
    <sheetView zoomScale="55" zoomScaleNormal="55" workbookViewId="0">
      <pane ySplit="1" topLeftCell="A53" activePane="bottomLeft" state="frozen"/>
      <selection activeCell="F1" sqref="F1:J1048576"/>
      <selection pane="bottomLeft" activeCell="J13" sqref="J13"/>
    </sheetView>
  </sheetViews>
  <sheetFormatPr defaultRowHeight="15"/>
  <cols>
    <col min="1" max="1" width="5.42578125" style="527" bestFit="1" customWidth="1"/>
    <col min="2" max="2" width="26.7109375" style="530" bestFit="1" customWidth="1"/>
    <col min="3" max="3" width="37.140625" style="531" bestFit="1" customWidth="1"/>
    <col min="4" max="4" width="10.28515625" style="532" bestFit="1" customWidth="1"/>
    <col min="5" max="5" width="8" style="530" bestFit="1" customWidth="1"/>
    <col min="6" max="6" width="11.85546875" style="528" bestFit="1" customWidth="1"/>
    <col min="7" max="7" width="84.5703125" style="15" bestFit="1" customWidth="1"/>
    <col min="8" max="8" width="14.28515625" style="278" customWidth="1"/>
    <col min="9" max="9" width="8.85546875" customWidth="1"/>
    <col min="10" max="10" width="10.140625" customWidth="1"/>
    <col min="11" max="11" width="5" customWidth="1"/>
    <col min="12" max="12" width="4" customWidth="1"/>
    <col min="13" max="13" width="4.28515625" customWidth="1"/>
    <col min="14" max="14" width="4.5703125" customWidth="1"/>
  </cols>
  <sheetData>
    <row r="1" spans="1:14" s="508" customFormat="1" ht="32.25" thickBot="1">
      <c r="A1" s="505" t="s">
        <v>0</v>
      </c>
      <c r="B1" s="921" t="s">
        <v>5468</v>
      </c>
      <c r="C1" s="925" t="s">
        <v>5469</v>
      </c>
      <c r="D1" s="921" t="s">
        <v>5470</v>
      </c>
      <c r="E1" s="921" t="s">
        <v>5471</v>
      </c>
      <c r="F1" s="921" t="s">
        <v>5472</v>
      </c>
      <c r="G1" s="921" t="s">
        <v>5473</v>
      </c>
      <c r="H1" s="921" t="s">
        <v>5474</v>
      </c>
      <c r="I1" s="507"/>
      <c r="J1" s="507"/>
      <c r="K1" s="507"/>
      <c r="L1" s="507"/>
      <c r="M1" s="507"/>
      <c r="N1" s="507"/>
    </row>
    <row r="2" spans="1:14" ht="15" customHeight="1" thickBot="1">
      <c r="A2" s="926">
        <v>1</v>
      </c>
      <c r="B2" s="967" t="s">
        <v>11621</v>
      </c>
      <c r="C2" s="968" t="s">
        <v>11677</v>
      </c>
      <c r="D2" s="969">
        <v>1000</v>
      </c>
      <c r="E2" s="927">
        <v>0</v>
      </c>
      <c r="F2" s="928">
        <v>0</v>
      </c>
      <c r="G2" s="929" t="s">
        <v>65</v>
      </c>
      <c r="H2" s="970">
        <v>10</v>
      </c>
    </row>
    <row r="3" spans="1:14" ht="15.75">
      <c r="A3" s="926">
        <v>2</v>
      </c>
      <c r="B3" s="971"/>
      <c r="C3" s="972"/>
      <c r="D3" s="973"/>
      <c r="E3" s="1497">
        <v>1</v>
      </c>
      <c r="F3" s="930" t="s">
        <v>11623</v>
      </c>
      <c r="G3" s="974" t="s">
        <v>73</v>
      </c>
      <c r="H3" s="975"/>
    </row>
    <row r="4" spans="1:14" ht="15.75">
      <c r="A4" s="926"/>
      <c r="B4" s="971"/>
      <c r="C4" s="972"/>
      <c r="D4" s="973"/>
      <c r="E4" s="1498"/>
      <c r="F4" s="510" t="s">
        <v>11624</v>
      </c>
      <c r="G4" s="976" t="s">
        <v>74</v>
      </c>
      <c r="H4" s="975"/>
    </row>
    <row r="5" spans="1:14" ht="15.75">
      <c r="A5" s="926"/>
      <c r="B5" s="971"/>
      <c r="C5" s="972"/>
      <c r="D5" s="973"/>
      <c r="E5" s="1498"/>
      <c r="F5" s="510" t="s">
        <v>11625</v>
      </c>
      <c r="G5" s="976" t="s">
        <v>75</v>
      </c>
      <c r="H5" s="975"/>
    </row>
    <row r="6" spans="1:14" ht="15.75">
      <c r="A6" s="926"/>
      <c r="B6" s="971"/>
      <c r="C6" s="972"/>
      <c r="D6" s="973"/>
      <c r="E6" s="1498"/>
      <c r="F6" s="510" t="s">
        <v>1195</v>
      </c>
      <c r="G6" s="976" t="s">
        <v>67</v>
      </c>
      <c r="H6" s="975"/>
    </row>
    <row r="7" spans="1:14" ht="15.75">
      <c r="A7" s="926"/>
      <c r="B7" s="971"/>
      <c r="C7" s="972"/>
      <c r="D7" s="973"/>
      <c r="E7" s="1498"/>
      <c r="F7" s="510" t="s">
        <v>1162</v>
      </c>
      <c r="G7" s="976" t="s">
        <v>67</v>
      </c>
      <c r="H7" s="975"/>
    </row>
    <row r="8" spans="1:14" ht="15.75">
      <c r="A8" s="926"/>
      <c r="B8" s="971"/>
      <c r="C8" s="972"/>
      <c r="D8" s="973"/>
      <c r="E8" s="1498"/>
      <c r="F8" s="510" t="s">
        <v>1163</v>
      </c>
      <c r="G8" s="976" t="s">
        <v>67</v>
      </c>
      <c r="H8" s="975"/>
    </row>
    <row r="9" spans="1:14" ht="15.75">
      <c r="A9" s="926"/>
      <c r="B9" s="971"/>
      <c r="C9" s="972"/>
      <c r="D9" s="973"/>
      <c r="E9" s="1498"/>
      <c r="F9" s="510" t="s">
        <v>1171</v>
      </c>
      <c r="G9" s="976" t="s">
        <v>67</v>
      </c>
      <c r="H9" s="975"/>
    </row>
    <row r="10" spans="1:14" ht="15.75">
      <c r="A10" s="926"/>
      <c r="B10" s="971"/>
      <c r="C10" s="972"/>
      <c r="D10" s="973"/>
      <c r="E10" s="1498"/>
      <c r="F10" s="510" t="s">
        <v>11626</v>
      </c>
      <c r="G10" s="976" t="s">
        <v>67</v>
      </c>
      <c r="H10" s="975"/>
    </row>
    <row r="11" spans="1:14" ht="15.75">
      <c r="A11" s="926"/>
      <c r="B11" s="971"/>
      <c r="C11" s="972"/>
      <c r="D11" s="973"/>
      <c r="E11" s="1498"/>
      <c r="F11" s="510" t="s">
        <v>11627</v>
      </c>
      <c r="G11" s="976" t="s">
        <v>67</v>
      </c>
      <c r="H11" s="975"/>
    </row>
    <row r="12" spans="1:14" ht="15.75">
      <c r="A12" s="926"/>
      <c r="B12" s="971"/>
      <c r="C12" s="972"/>
      <c r="D12" s="973"/>
      <c r="E12" s="1498"/>
      <c r="F12" s="510" t="s">
        <v>11628</v>
      </c>
      <c r="G12" s="976" t="s">
        <v>67</v>
      </c>
      <c r="H12" s="975"/>
    </row>
    <row r="13" spans="1:14" ht="15.75">
      <c r="A13" s="926"/>
      <c r="B13" s="971"/>
      <c r="C13" s="972"/>
      <c r="D13" s="973"/>
      <c r="E13" s="1498"/>
      <c r="F13" s="510" t="s">
        <v>11629</v>
      </c>
      <c r="G13" s="976" t="s">
        <v>67</v>
      </c>
      <c r="H13" s="975"/>
    </row>
    <row r="14" spans="1:14" ht="15.75">
      <c r="A14" s="926"/>
      <c r="B14" s="971"/>
      <c r="C14" s="972"/>
      <c r="D14" s="973"/>
      <c r="E14" s="1498"/>
      <c r="F14" s="510" t="s">
        <v>11630</v>
      </c>
      <c r="G14" s="976" t="s">
        <v>67</v>
      </c>
      <c r="H14" s="975"/>
    </row>
    <row r="15" spans="1:14" ht="15.75">
      <c r="A15" s="926"/>
      <c r="B15" s="971"/>
      <c r="C15" s="972"/>
      <c r="D15" s="973"/>
      <c r="E15" s="1498"/>
      <c r="F15" s="510" t="s">
        <v>11631</v>
      </c>
      <c r="G15" s="976" t="s">
        <v>67</v>
      </c>
      <c r="H15" s="975"/>
    </row>
    <row r="16" spans="1:14" ht="15.75">
      <c r="A16" s="926"/>
      <c r="B16" s="971"/>
      <c r="C16" s="972"/>
      <c r="D16" s="973"/>
      <c r="E16" s="1498"/>
      <c r="F16" s="510" t="s">
        <v>11632</v>
      </c>
      <c r="G16" s="976" t="s">
        <v>67</v>
      </c>
      <c r="H16" s="975"/>
    </row>
    <row r="17" spans="1:8" ht="15.75">
      <c r="A17" s="926"/>
      <c r="B17" s="971"/>
      <c r="C17" s="972"/>
      <c r="D17" s="973"/>
      <c r="E17" s="1498"/>
      <c r="F17" s="510" t="s">
        <v>11633</v>
      </c>
      <c r="G17" s="976" t="s">
        <v>67</v>
      </c>
      <c r="H17" s="975"/>
    </row>
    <row r="18" spans="1:8" ht="16.5" thickBot="1">
      <c r="A18" s="926"/>
      <c r="B18" s="971"/>
      <c r="C18" s="972"/>
      <c r="D18" s="973"/>
      <c r="E18" s="1499"/>
      <c r="F18" s="933" t="s">
        <v>11634</v>
      </c>
      <c r="G18" s="934" t="s">
        <v>67</v>
      </c>
      <c r="H18" s="975"/>
    </row>
    <row r="19" spans="1:8" ht="15.75">
      <c r="A19" s="926">
        <v>3</v>
      </c>
      <c r="B19" s="971"/>
      <c r="C19" s="972"/>
      <c r="D19" s="973"/>
      <c r="E19" s="935">
        <v>2</v>
      </c>
      <c r="F19" s="526">
        <v>2</v>
      </c>
      <c r="G19" s="977" t="s">
        <v>76</v>
      </c>
      <c r="H19" s="975"/>
    </row>
    <row r="20" spans="1:8" ht="15.75">
      <c r="A20" s="926">
        <v>4</v>
      </c>
      <c r="B20" s="971"/>
      <c r="C20" s="972"/>
      <c r="D20" s="973"/>
      <c r="E20" s="509">
        <v>4</v>
      </c>
      <c r="F20" s="510">
        <v>4</v>
      </c>
      <c r="G20" s="511" t="s">
        <v>77</v>
      </c>
      <c r="H20" s="975"/>
    </row>
    <row r="21" spans="1:8" ht="15.75">
      <c r="A21" s="926">
        <v>5</v>
      </c>
      <c r="B21" s="971"/>
      <c r="C21" s="972"/>
      <c r="D21" s="973"/>
      <c r="E21" s="509">
        <v>6</v>
      </c>
      <c r="F21" s="510">
        <v>6</v>
      </c>
      <c r="G21" s="511" t="s">
        <v>78</v>
      </c>
      <c r="H21" s="975"/>
    </row>
    <row r="22" spans="1:8" ht="15.75">
      <c r="A22" s="926">
        <v>6</v>
      </c>
      <c r="B22" s="971"/>
      <c r="C22" s="972"/>
      <c r="D22" s="973"/>
      <c r="E22" s="509">
        <v>8</v>
      </c>
      <c r="F22" s="510">
        <v>8</v>
      </c>
      <c r="G22" s="511" t="s">
        <v>79</v>
      </c>
      <c r="H22" s="975"/>
    </row>
    <row r="23" spans="1:8" ht="15.75">
      <c r="A23" s="926">
        <v>7</v>
      </c>
      <c r="B23" s="971"/>
      <c r="C23" s="972"/>
      <c r="D23" s="973"/>
      <c r="E23" s="509">
        <v>10</v>
      </c>
      <c r="F23" s="510">
        <v>10</v>
      </c>
      <c r="G23" s="511" t="s">
        <v>67</v>
      </c>
      <c r="H23" s="975"/>
    </row>
    <row r="24" spans="1:8" ht="15.75">
      <c r="A24" s="926">
        <v>8</v>
      </c>
      <c r="B24" s="971"/>
      <c r="C24" s="972"/>
      <c r="D24" s="973"/>
      <c r="E24" s="509">
        <v>11</v>
      </c>
      <c r="F24" s="510">
        <v>11</v>
      </c>
      <c r="G24" s="511" t="s">
        <v>67</v>
      </c>
      <c r="H24" s="975"/>
    </row>
    <row r="25" spans="1:8" ht="15.75">
      <c r="A25" s="926">
        <v>9</v>
      </c>
      <c r="B25" s="971"/>
      <c r="C25" s="972"/>
      <c r="D25" s="973"/>
      <c r="E25" s="509">
        <v>12</v>
      </c>
      <c r="F25" s="510">
        <v>12</v>
      </c>
      <c r="G25" s="511" t="s">
        <v>67</v>
      </c>
      <c r="H25" s="975"/>
    </row>
    <row r="26" spans="1:8" ht="15.75">
      <c r="A26" s="926">
        <v>10</v>
      </c>
      <c r="B26" s="971"/>
      <c r="C26" s="972"/>
      <c r="D26" s="973"/>
      <c r="E26" s="509">
        <v>13</v>
      </c>
      <c r="F26" s="510">
        <v>13</v>
      </c>
      <c r="G26" s="511" t="s">
        <v>67</v>
      </c>
      <c r="H26" s="975"/>
    </row>
    <row r="27" spans="1:8" ht="15.75">
      <c r="A27" s="926">
        <v>11</v>
      </c>
      <c r="B27" s="971"/>
      <c r="C27" s="972"/>
      <c r="D27" s="973"/>
      <c r="E27" s="509">
        <v>14</v>
      </c>
      <c r="F27" s="510">
        <v>14</v>
      </c>
      <c r="G27" s="511" t="s">
        <v>67</v>
      </c>
      <c r="H27" s="975"/>
    </row>
    <row r="28" spans="1:8" ht="15.75">
      <c r="A28" s="926">
        <v>12</v>
      </c>
      <c r="B28" s="971"/>
      <c r="C28" s="972"/>
      <c r="D28" s="973"/>
      <c r="E28" s="509">
        <v>15</v>
      </c>
      <c r="F28" s="510">
        <v>15</v>
      </c>
      <c r="G28" s="511" t="s">
        <v>67</v>
      </c>
      <c r="H28" s="975"/>
    </row>
    <row r="29" spans="1:8" ht="15.75">
      <c r="A29" s="926">
        <v>13</v>
      </c>
      <c r="B29" s="971"/>
      <c r="C29" s="972"/>
      <c r="D29" s="973"/>
      <c r="E29" s="509">
        <v>16</v>
      </c>
      <c r="F29" s="510">
        <v>16</v>
      </c>
      <c r="G29" s="511" t="s">
        <v>67</v>
      </c>
      <c r="H29" s="975"/>
    </row>
    <row r="30" spans="1:8" ht="15.75">
      <c r="A30" s="926">
        <v>14</v>
      </c>
      <c r="B30" s="971"/>
      <c r="C30" s="972"/>
      <c r="D30" s="973"/>
      <c r="E30" s="509">
        <v>17</v>
      </c>
      <c r="F30" s="510">
        <v>17</v>
      </c>
      <c r="G30" s="511" t="s">
        <v>67</v>
      </c>
      <c r="H30" s="975"/>
    </row>
    <row r="31" spans="1:8" ht="15.75">
      <c r="A31" s="926">
        <v>15</v>
      </c>
      <c r="B31" s="971"/>
      <c r="C31" s="972"/>
      <c r="D31" s="973"/>
      <c r="E31" s="509">
        <v>18</v>
      </c>
      <c r="F31" s="510">
        <v>18</v>
      </c>
      <c r="G31" s="511" t="s">
        <v>67</v>
      </c>
      <c r="H31" s="975"/>
    </row>
    <row r="32" spans="1:8" ht="15.75">
      <c r="A32" s="926">
        <v>16</v>
      </c>
      <c r="B32" s="971"/>
      <c r="C32" s="972"/>
      <c r="D32" s="973"/>
      <c r="E32" s="509">
        <v>19</v>
      </c>
      <c r="F32" s="510">
        <v>19</v>
      </c>
      <c r="G32" s="511" t="s">
        <v>67</v>
      </c>
      <c r="H32" s="975"/>
    </row>
    <row r="33" spans="1:8" ht="15.75">
      <c r="A33" s="926">
        <v>17</v>
      </c>
      <c r="B33" s="971"/>
      <c r="C33" s="972"/>
      <c r="D33" s="973"/>
      <c r="E33" s="509">
        <v>20</v>
      </c>
      <c r="F33" s="510">
        <v>20</v>
      </c>
      <c r="G33" s="511" t="s">
        <v>67</v>
      </c>
      <c r="H33" s="975"/>
    </row>
    <row r="34" spans="1:8" ht="15.75">
      <c r="A34" s="926">
        <v>18</v>
      </c>
      <c r="B34" s="971"/>
      <c r="C34" s="972"/>
      <c r="D34" s="973"/>
      <c r="E34" s="509">
        <v>21</v>
      </c>
      <c r="F34" s="510">
        <v>21</v>
      </c>
      <c r="G34" s="511" t="s">
        <v>67</v>
      </c>
      <c r="H34" s="975"/>
    </row>
    <row r="35" spans="1:8" ht="15.75">
      <c r="A35" s="926">
        <v>19</v>
      </c>
      <c r="B35" s="971"/>
      <c r="C35" s="972"/>
      <c r="D35" s="973"/>
      <c r="E35" s="509">
        <v>22</v>
      </c>
      <c r="F35" s="510">
        <v>22</v>
      </c>
      <c r="G35" s="511" t="s">
        <v>67</v>
      </c>
      <c r="H35" s="975"/>
    </row>
    <row r="36" spans="1:8" ht="15.75">
      <c r="A36" s="926">
        <v>20</v>
      </c>
      <c r="B36" s="971"/>
      <c r="C36" s="972"/>
      <c r="D36" s="973"/>
      <c r="E36" s="509">
        <v>23</v>
      </c>
      <c r="F36" s="510">
        <v>23</v>
      </c>
      <c r="G36" s="511" t="s">
        <v>67</v>
      </c>
      <c r="H36" s="975"/>
    </row>
    <row r="37" spans="1:8" ht="15.75">
      <c r="A37" s="926">
        <v>21</v>
      </c>
      <c r="B37" s="971"/>
      <c r="C37" s="972"/>
      <c r="D37" s="973"/>
      <c r="E37" s="509">
        <v>24</v>
      </c>
      <c r="F37" s="510">
        <v>24</v>
      </c>
      <c r="G37" s="511" t="s">
        <v>67</v>
      </c>
      <c r="H37" s="975"/>
    </row>
    <row r="38" spans="1:8" ht="15.75">
      <c r="A38" s="926">
        <v>22</v>
      </c>
      <c r="B38" s="971"/>
      <c r="C38" s="972"/>
      <c r="D38" s="973"/>
      <c r="E38" s="509">
        <v>25</v>
      </c>
      <c r="F38" s="510">
        <v>25</v>
      </c>
      <c r="G38" s="511" t="s">
        <v>67</v>
      </c>
      <c r="H38" s="975"/>
    </row>
    <row r="39" spans="1:8" ht="15.75">
      <c r="A39" s="926">
        <v>23</v>
      </c>
      <c r="B39" s="971"/>
      <c r="C39" s="972"/>
      <c r="D39" s="973"/>
      <c r="E39" s="509">
        <v>26</v>
      </c>
      <c r="F39" s="510">
        <v>26</v>
      </c>
      <c r="G39" s="511" t="s">
        <v>67</v>
      </c>
      <c r="H39" s="975"/>
    </row>
    <row r="40" spans="1:8" ht="15.75">
      <c r="A40" s="926">
        <v>24</v>
      </c>
      <c r="B40" s="971"/>
      <c r="C40" s="972"/>
      <c r="D40" s="973"/>
      <c r="E40" s="509">
        <v>27</v>
      </c>
      <c r="F40" s="510">
        <v>27</v>
      </c>
      <c r="G40" s="511" t="s">
        <v>67</v>
      </c>
      <c r="H40" s="975"/>
    </row>
    <row r="41" spans="1:8" ht="15.75">
      <c r="A41" s="926">
        <v>25</v>
      </c>
      <c r="B41" s="971"/>
      <c r="C41" s="972"/>
      <c r="D41" s="973"/>
      <c r="E41" s="509">
        <v>28</v>
      </c>
      <c r="F41" s="510">
        <v>28</v>
      </c>
      <c r="G41" s="511" t="s">
        <v>67</v>
      </c>
      <c r="H41" s="975"/>
    </row>
    <row r="42" spans="1:8" ht="15.75">
      <c r="A42" s="926">
        <v>26</v>
      </c>
      <c r="B42" s="971"/>
      <c r="C42" s="972"/>
      <c r="D42" s="973"/>
      <c r="E42" s="509">
        <v>29</v>
      </c>
      <c r="F42" s="510">
        <v>29</v>
      </c>
      <c r="G42" s="511" t="s">
        <v>67</v>
      </c>
      <c r="H42" s="975"/>
    </row>
    <row r="43" spans="1:8" ht="15.75">
      <c r="A43" s="926">
        <v>27</v>
      </c>
      <c r="B43" s="971"/>
      <c r="C43" s="972"/>
      <c r="D43" s="973"/>
      <c r="E43" s="509">
        <v>30</v>
      </c>
      <c r="F43" s="510">
        <v>30</v>
      </c>
      <c r="G43" s="511" t="s">
        <v>67</v>
      </c>
      <c r="H43" s="975"/>
    </row>
    <row r="44" spans="1:8" ht="15.75">
      <c r="A44" s="926">
        <v>28</v>
      </c>
      <c r="B44" s="971"/>
      <c r="C44" s="972"/>
      <c r="D44" s="973"/>
      <c r="E44" s="509">
        <v>31</v>
      </c>
      <c r="F44" s="510">
        <v>31</v>
      </c>
      <c r="G44" s="511" t="s">
        <v>67</v>
      </c>
      <c r="H44" s="975"/>
    </row>
    <row r="45" spans="1:8" ht="15.75">
      <c r="A45" s="926">
        <v>29</v>
      </c>
      <c r="B45" s="971"/>
      <c r="C45" s="972"/>
      <c r="D45" s="973"/>
      <c r="E45" s="509">
        <v>32</v>
      </c>
      <c r="F45" s="510">
        <v>32</v>
      </c>
      <c r="G45" s="511" t="s">
        <v>67</v>
      </c>
      <c r="H45" s="975"/>
    </row>
    <row r="46" spans="1:8" ht="15.75">
      <c r="A46" s="926">
        <v>30</v>
      </c>
      <c r="B46" s="971"/>
      <c r="C46" s="972"/>
      <c r="D46" s="973"/>
      <c r="E46" s="509">
        <v>33</v>
      </c>
      <c r="F46" s="510">
        <v>33</v>
      </c>
      <c r="G46" s="511" t="s">
        <v>67</v>
      </c>
      <c r="H46" s="975"/>
    </row>
    <row r="47" spans="1:8" ht="15.75">
      <c r="A47" s="926">
        <v>31</v>
      </c>
      <c r="B47" s="971"/>
      <c r="C47" s="972"/>
      <c r="D47" s="973"/>
      <c r="E47" s="509">
        <v>34</v>
      </c>
      <c r="F47" s="510">
        <v>34</v>
      </c>
      <c r="G47" s="511" t="s">
        <v>67</v>
      </c>
      <c r="H47" s="975"/>
    </row>
    <row r="48" spans="1:8" ht="15.75">
      <c r="A48" s="926">
        <v>32</v>
      </c>
      <c r="B48" s="971"/>
      <c r="C48" s="972"/>
      <c r="D48" s="973"/>
      <c r="E48" s="509">
        <v>35</v>
      </c>
      <c r="F48" s="510">
        <v>35</v>
      </c>
      <c r="G48" s="511" t="s">
        <v>67</v>
      </c>
      <c r="H48" s="975"/>
    </row>
    <row r="49" spans="1:8" ht="15.75">
      <c r="A49" s="926">
        <v>33</v>
      </c>
      <c r="B49" s="971"/>
      <c r="C49" s="972"/>
      <c r="D49" s="973"/>
      <c r="E49" s="509">
        <v>36</v>
      </c>
      <c r="F49" s="510">
        <v>36</v>
      </c>
      <c r="G49" s="511" t="s">
        <v>67</v>
      </c>
      <c r="H49" s="975"/>
    </row>
    <row r="50" spans="1:8" ht="15.75">
      <c r="A50" s="926">
        <v>34</v>
      </c>
      <c r="B50" s="971"/>
      <c r="C50" s="972"/>
      <c r="D50" s="973"/>
      <c r="E50" s="509">
        <v>37</v>
      </c>
      <c r="F50" s="510">
        <v>37</v>
      </c>
      <c r="G50" s="511" t="s">
        <v>67</v>
      </c>
      <c r="H50" s="975"/>
    </row>
    <row r="51" spans="1:8" ht="15.75">
      <c r="A51" s="926">
        <v>35</v>
      </c>
      <c r="B51" s="971"/>
      <c r="C51" s="972"/>
      <c r="D51" s="978"/>
      <c r="E51" s="509">
        <v>38</v>
      </c>
      <c r="F51" s="510">
        <v>38</v>
      </c>
      <c r="G51" s="511" t="s">
        <v>67</v>
      </c>
      <c r="H51" s="975"/>
    </row>
    <row r="52" spans="1:8" ht="15" customHeight="1">
      <c r="A52" s="926">
        <v>36</v>
      </c>
      <c r="B52" s="971"/>
      <c r="C52" s="972"/>
      <c r="D52" s="978"/>
      <c r="E52" s="509">
        <v>39</v>
      </c>
      <c r="F52" s="510">
        <v>39</v>
      </c>
      <c r="G52" s="511" t="s">
        <v>67</v>
      </c>
      <c r="H52" s="975"/>
    </row>
    <row r="53" spans="1:8" ht="15.75">
      <c r="A53" s="926">
        <v>37</v>
      </c>
      <c r="B53" s="971"/>
      <c r="C53" s="972"/>
      <c r="D53" s="978"/>
      <c r="E53" s="509">
        <v>40</v>
      </c>
      <c r="F53" s="510">
        <v>40</v>
      </c>
      <c r="G53" s="511" t="s">
        <v>67</v>
      </c>
      <c r="H53" s="975"/>
    </row>
    <row r="54" spans="1:8" ht="15.75">
      <c r="A54" s="926">
        <v>38</v>
      </c>
      <c r="B54" s="971"/>
      <c r="C54" s="972"/>
      <c r="D54" s="978"/>
      <c r="E54" s="509">
        <v>41</v>
      </c>
      <c r="F54" s="510">
        <v>41</v>
      </c>
      <c r="G54" s="511" t="s">
        <v>67</v>
      </c>
      <c r="H54" s="975"/>
    </row>
    <row r="55" spans="1:8" ht="15.75">
      <c r="A55" s="926">
        <v>39</v>
      </c>
      <c r="B55" s="971"/>
      <c r="C55" s="972"/>
      <c r="D55" s="978"/>
      <c r="E55" s="509">
        <v>42</v>
      </c>
      <c r="F55" s="510">
        <v>42</v>
      </c>
      <c r="G55" s="511" t="s">
        <v>67</v>
      </c>
      <c r="H55" s="975"/>
    </row>
    <row r="56" spans="1:8" ht="15.75">
      <c r="A56" s="926"/>
      <c r="B56" s="971"/>
      <c r="C56" s="972"/>
      <c r="D56" s="978"/>
      <c r="E56" s="509">
        <v>43</v>
      </c>
      <c r="F56" s="510">
        <v>43</v>
      </c>
      <c r="G56" s="511" t="s">
        <v>67</v>
      </c>
      <c r="H56" s="975"/>
    </row>
    <row r="57" spans="1:8" ht="15.75">
      <c r="A57" s="926"/>
      <c r="B57" s="971"/>
      <c r="C57" s="972"/>
      <c r="D57" s="978"/>
      <c r="E57" s="509">
        <v>44</v>
      </c>
      <c r="F57" s="510">
        <v>44</v>
      </c>
      <c r="G57" s="511" t="s">
        <v>67</v>
      </c>
      <c r="H57" s="975"/>
    </row>
    <row r="58" spans="1:8" ht="15.75">
      <c r="A58" s="926"/>
      <c r="B58" s="971"/>
      <c r="C58" s="972"/>
      <c r="D58" s="978"/>
      <c r="E58" s="509">
        <v>45</v>
      </c>
      <c r="F58" s="510">
        <v>45</v>
      </c>
      <c r="G58" s="511" t="s">
        <v>67</v>
      </c>
      <c r="H58" s="975"/>
    </row>
    <row r="59" spans="1:8" ht="15.75">
      <c r="A59" s="926"/>
      <c r="B59" s="971"/>
      <c r="C59" s="972"/>
      <c r="D59" s="978"/>
      <c r="E59" s="509">
        <v>46</v>
      </c>
      <c r="F59" s="510">
        <v>46</v>
      </c>
      <c r="G59" s="511" t="s">
        <v>67</v>
      </c>
      <c r="H59" s="975"/>
    </row>
    <row r="60" spans="1:8" ht="15.75">
      <c r="A60" s="926"/>
      <c r="B60" s="971"/>
      <c r="C60" s="972"/>
      <c r="D60" s="978"/>
      <c r="E60" s="509">
        <v>47</v>
      </c>
      <c r="F60" s="510">
        <v>47</v>
      </c>
      <c r="G60" s="511" t="s">
        <v>67</v>
      </c>
      <c r="H60" s="975"/>
    </row>
    <row r="61" spans="1:8" ht="15.75">
      <c r="A61" s="926"/>
      <c r="B61" s="971"/>
      <c r="C61" s="972"/>
      <c r="D61" s="978"/>
      <c r="E61" s="509">
        <v>48</v>
      </c>
      <c r="F61" s="510">
        <v>48</v>
      </c>
      <c r="G61" s="511" t="s">
        <v>67</v>
      </c>
      <c r="H61" s="975"/>
    </row>
    <row r="62" spans="1:8" ht="16.5" thickBot="1">
      <c r="A62" s="926">
        <v>40</v>
      </c>
      <c r="B62" s="979"/>
      <c r="C62" s="980"/>
      <c r="D62" s="981"/>
      <c r="E62" s="509">
        <v>49</v>
      </c>
      <c r="F62" s="510">
        <v>49</v>
      </c>
      <c r="G62" s="511" t="s">
        <v>67</v>
      </c>
      <c r="H62" s="982"/>
    </row>
    <row r="63" spans="1:8" ht="16.5" thickBot="1">
      <c r="A63" s="926">
        <v>41</v>
      </c>
      <c r="B63" s="983" t="s">
        <v>11635</v>
      </c>
      <c r="C63" s="984" t="s">
        <v>11678</v>
      </c>
      <c r="D63" s="985">
        <v>1001</v>
      </c>
      <c r="E63" s="939">
        <v>0</v>
      </c>
      <c r="F63" s="939">
        <v>50</v>
      </c>
      <c r="G63" s="940" t="s">
        <v>65</v>
      </c>
      <c r="H63" s="970">
        <v>10</v>
      </c>
    </row>
    <row r="64" spans="1:8" ht="15.75">
      <c r="A64" s="926">
        <v>42</v>
      </c>
      <c r="B64" s="986"/>
      <c r="C64" s="987"/>
      <c r="D64" s="988"/>
      <c r="E64" s="1483">
        <v>1</v>
      </c>
      <c r="F64" s="989" t="s">
        <v>11679</v>
      </c>
      <c r="G64" s="990" t="s">
        <v>73</v>
      </c>
      <c r="H64" s="975"/>
    </row>
    <row r="65" spans="1:8" ht="15.75">
      <c r="A65" s="926">
        <v>43</v>
      </c>
      <c r="B65" s="986"/>
      <c r="C65" s="987"/>
      <c r="D65" s="988"/>
      <c r="E65" s="1484"/>
      <c r="F65" s="949" t="s">
        <v>11680</v>
      </c>
      <c r="G65" s="991" t="s">
        <v>74</v>
      </c>
      <c r="H65" s="975"/>
    </row>
    <row r="66" spans="1:8" ht="15.75">
      <c r="A66" s="926">
        <v>44</v>
      </c>
      <c r="B66" s="986"/>
      <c r="C66" s="987"/>
      <c r="D66" s="988"/>
      <c r="E66" s="1484"/>
      <c r="F66" s="949" t="s">
        <v>11681</v>
      </c>
      <c r="G66" s="991" t="s">
        <v>75</v>
      </c>
      <c r="H66" s="975"/>
    </row>
    <row r="67" spans="1:8" ht="15.75">
      <c r="A67" s="926">
        <v>45</v>
      </c>
      <c r="B67" s="986"/>
      <c r="C67" s="987"/>
      <c r="D67" s="988"/>
      <c r="E67" s="1484"/>
      <c r="F67" s="949" t="s">
        <v>11682</v>
      </c>
      <c r="G67" s="991" t="s">
        <v>67</v>
      </c>
      <c r="H67" s="975"/>
    </row>
    <row r="68" spans="1:8" ht="15.75">
      <c r="A68" s="926">
        <v>46</v>
      </c>
      <c r="B68" s="986"/>
      <c r="C68" s="987"/>
      <c r="D68" s="988"/>
      <c r="E68" s="1484"/>
      <c r="F68" s="949" t="s">
        <v>11683</v>
      </c>
      <c r="G68" s="991" t="s">
        <v>67</v>
      </c>
      <c r="H68" s="975"/>
    </row>
    <row r="69" spans="1:8" ht="15.75">
      <c r="A69" s="926">
        <v>47</v>
      </c>
      <c r="B69" s="986"/>
      <c r="C69" s="987"/>
      <c r="D69" s="988"/>
      <c r="E69" s="1484"/>
      <c r="F69" s="949" t="s">
        <v>11684</v>
      </c>
      <c r="G69" s="991" t="s">
        <v>67</v>
      </c>
      <c r="H69" s="975"/>
    </row>
    <row r="70" spans="1:8" ht="15.75">
      <c r="A70" s="926">
        <v>48</v>
      </c>
      <c r="B70" s="986"/>
      <c r="C70" s="987"/>
      <c r="D70" s="988"/>
      <c r="E70" s="1484"/>
      <c r="F70" s="949" t="s">
        <v>11685</v>
      </c>
      <c r="G70" s="991" t="s">
        <v>67</v>
      </c>
      <c r="H70" s="975"/>
    </row>
    <row r="71" spans="1:8" ht="15.75">
      <c r="A71" s="926">
        <v>49</v>
      </c>
      <c r="B71" s="986"/>
      <c r="C71" s="987"/>
      <c r="D71" s="988"/>
      <c r="E71" s="1484"/>
      <c r="F71" s="949" t="s">
        <v>11686</v>
      </c>
      <c r="G71" s="991" t="s">
        <v>67</v>
      </c>
      <c r="H71" s="975"/>
    </row>
    <row r="72" spans="1:8" ht="15.75">
      <c r="A72" s="926">
        <v>50</v>
      </c>
      <c r="B72" s="986"/>
      <c r="C72" s="987"/>
      <c r="D72" s="988"/>
      <c r="E72" s="1484"/>
      <c r="F72" s="949" t="s">
        <v>11687</v>
      </c>
      <c r="G72" s="991" t="s">
        <v>67</v>
      </c>
      <c r="H72" s="975"/>
    </row>
    <row r="73" spans="1:8" ht="15.75">
      <c r="A73" s="926">
        <v>51</v>
      </c>
      <c r="B73" s="986"/>
      <c r="C73" s="987"/>
      <c r="D73" s="988"/>
      <c r="E73" s="1484"/>
      <c r="F73" s="949" t="s">
        <v>11688</v>
      </c>
      <c r="G73" s="991" t="s">
        <v>67</v>
      </c>
      <c r="H73" s="975"/>
    </row>
    <row r="74" spans="1:8" ht="15.75">
      <c r="A74" s="926">
        <v>52</v>
      </c>
      <c r="B74" s="986"/>
      <c r="C74" s="987"/>
      <c r="D74" s="988"/>
      <c r="E74" s="1484"/>
      <c r="F74" s="949" t="s">
        <v>11689</v>
      </c>
      <c r="G74" s="991" t="s">
        <v>67</v>
      </c>
      <c r="H74" s="975"/>
    </row>
    <row r="75" spans="1:8" ht="15.75">
      <c r="A75" s="926">
        <v>53</v>
      </c>
      <c r="B75" s="986"/>
      <c r="C75" s="987"/>
      <c r="D75" s="988"/>
      <c r="E75" s="1484"/>
      <c r="F75" s="949" t="s">
        <v>11690</v>
      </c>
      <c r="G75" s="991" t="s">
        <v>67</v>
      </c>
      <c r="H75" s="975"/>
    </row>
    <row r="76" spans="1:8" ht="15.75">
      <c r="A76" s="926">
        <v>54</v>
      </c>
      <c r="B76" s="986"/>
      <c r="C76" s="987"/>
      <c r="D76" s="988"/>
      <c r="E76" s="1484"/>
      <c r="F76" s="949" t="s">
        <v>11691</v>
      </c>
      <c r="G76" s="991" t="s">
        <v>67</v>
      </c>
      <c r="H76" s="975"/>
    </row>
    <row r="77" spans="1:8" ht="15.75">
      <c r="A77" s="926">
        <v>55</v>
      </c>
      <c r="B77" s="986"/>
      <c r="C77" s="987"/>
      <c r="D77" s="988"/>
      <c r="E77" s="1484"/>
      <c r="F77" s="949" t="s">
        <v>11692</v>
      </c>
      <c r="G77" s="991" t="s">
        <v>67</v>
      </c>
      <c r="H77" s="975"/>
    </row>
    <row r="78" spans="1:8" ht="15.75">
      <c r="A78" s="926">
        <v>56</v>
      </c>
      <c r="B78" s="986"/>
      <c r="C78" s="987"/>
      <c r="D78" s="988"/>
      <c r="E78" s="1484"/>
      <c r="F78" s="949" t="s">
        <v>11693</v>
      </c>
      <c r="G78" s="991" t="s">
        <v>67</v>
      </c>
      <c r="H78" s="975"/>
    </row>
    <row r="79" spans="1:8" ht="16.5" thickBot="1">
      <c r="A79" s="926">
        <v>57</v>
      </c>
      <c r="B79" s="986"/>
      <c r="C79" s="987"/>
      <c r="D79" s="988"/>
      <c r="E79" s="1485"/>
      <c r="F79" s="951" t="s">
        <v>11694</v>
      </c>
      <c r="G79" s="946" t="s">
        <v>67</v>
      </c>
      <c r="H79" s="975"/>
    </row>
    <row r="80" spans="1:8" ht="15.75">
      <c r="A80" s="926">
        <v>58</v>
      </c>
      <c r="B80" s="986"/>
      <c r="C80" s="987"/>
      <c r="D80" s="988"/>
      <c r="E80" s="947">
        <v>2</v>
      </c>
      <c r="F80" s="947">
        <v>52</v>
      </c>
      <c r="G80" s="992" t="s">
        <v>76</v>
      </c>
      <c r="H80" s="975"/>
    </row>
    <row r="81" spans="1:8" ht="15.75">
      <c r="A81" s="926">
        <v>59</v>
      </c>
      <c r="B81" s="986"/>
      <c r="C81" s="987"/>
      <c r="D81" s="988"/>
      <c r="E81" s="949">
        <v>4</v>
      </c>
      <c r="F81" s="949">
        <v>54</v>
      </c>
      <c r="G81" s="993" t="s">
        <v>77</v>
      </c>
      <c r="H81" s="975"/>
    </row>
    <row r="82" spans="1:8" ht="15.75">
      <c r="A82" s="926">
        <v>60</v>
      </c>
      <c r="B82" s="986"/>
      <c r="C82" s="987"/>
      <c r="D82" s="988"/>
      <c r="E82" s="949">
        <v>6</v>
      </c>
      <c r="F82" s="949">
        <v>56</v>
      </c>
      <c r="G82" s="993" t="s">
        <v>78</v>
      </c>
      <c r="H82" s="975"/>
    </row>
    <row r="83" spans="1:8" ht="15.75">
      <c r="A83" s="926">
        <v>61</v>
      </c>
      <c r="B83" s="986"/>
      <c r="C83" s="987"/>
      <c r="D83" s="988"/>
      <c r="E83" s="949">
        <v>8</v>
      </c>
      <c r="F83" s="949">
        <v>58</v>
      </c>
      <c r="G83" s="993" t="s">
        <v>79</v>
      </c>
      <c r="H83" s="975"/>
    </row>
    <row r="84" spans="1:8" ht="15.75">
      <c r="A84" s="926">
        <v>62</v>
      </c>
      <c r="B84" s="986"/>
      <c r="C84" s="987"/>
      <c r="D84" s="988"/>
      <c r="E84" s="949">
        <v>10</v>
      </c>
      <c r="F84" s="949">
        <v>60</v>
      </c>
      <c r="G84" s="993" t="s">
        <v>67</v>
      </c>
      <c r="H84" s="975"/>
    </row>
    <row r="85" spans="1:8" ht="15.75">
      <c r="A85" s="926">
        <v>63</v>
      </c>
      <c r="B85" s="986"/>
      <c r="C85" s="987"/>
      <c r="D85" s="988"/>
      <c r="E85" s="949">
        <v>11</v>
      </c>
      <c r="F85" s="949">
        <v>61</v>
      </c>
      <c r="G85" s="993" t="s">
        <v>67</v>
      </c>
      <c r="H85" s="975"/>
    </row>
    <row r="86" spans="1:8" ht="15.75">
      <c r="A86" s="926">
        <v>64</v>
      </c>
      <c r="B86" s="986"/>
      <c r="C86" s="987"/>
      <c r="D86" s="988"/>
      <c r="E86" s="949">
        <v>12</v>
      </c>
      <c r="F86" s="949">
        <v>62</v>
      </c>
      <c r="G86" s="993" t="s">
        <v>67</v>
      </c>
      <c r="H86" s="975"/>
    </row>
    <row r="87" spans="1:8" ht="15.75">
      <c r="A87" s="926">
        <v>65</v>
      </c>
      <c r="B87" s="986"/>
      <c r="C87" s="987"/>
      <c r="D87" s="988"/>
      <c r="E87" s="949">
        <v>13</v>
      </c>
      <c r="F87" s="949">
        <v>63</v>
      </c>
      <c r="G87" s="993" t="s">
        <v>67</v>
      </c>
      <c r="H87" s="975"/>
    </row>
    <row r="88" spans="1:8" ht="15.75">
      <c r="A88" s="926">
        <v>66</v>
      </c>
      <c r="B88" s="986"/>
      <c r="C88" s="987"/>
      <c r="D88" s="988"/>
      <c r="E88" s="949">
        <v>14</v>
      </c>
      <c r="F88" s="949">
        <v>64</v>
      </c>
      <c r="G88" s="993" t="s">
        <v>67</v>
      </c>
      <c r="H88" s="975"/>
    </row>
    <row r="89" spans="1:8" ht="15.75">
      <c r="A89" s="926">
        <v>67</v>
      </c>
      <c r="B89" s="986"/>
      <c r="C89" s="987"/>
      <c r="D89" s="988"/>
      <c r="E89" s="949">
        <v>15</v>
      </c>
      <c r="F89" s="949">
        <v>65</v>
      </c>
      <c r="G89" s="993" t="s">
        <v>67</v>
      </c>
      <c r="H89" s="975"/>
    </row>
    <row r="90" spans="1:8" ht="15.75">
      <c r="A90" s="926">
        <v>68</v>
      </c>
      <c r="B90" s="986"/>
      <c r="C90" s="987"/>
      <c r="D90" s="988"/>
      <c r="E90" s="949">
        <v>16</v>
      </c>
      <c r="F90" s="949">
        <v>66</v>
      </c>
      <c r="G90" s="993" t="s">
        <v>67</v>
      </c>
      <c r="H90" s="975"/>
    </row>
    <row r="91" spans="1:8" ht="15.75">
      <c r="A91" s="926">
        <v>69</v>
      </c>
      <c r="B91" s="986"/>
      <c r="C91" s="987"/>
      <c r="D91" s="988"/>
      <c r="E91" s="949">
        <v>17</v>
      </c>
      <c r="F91" s="949">
        <v>67</v>
      </c>
      <c r="G91" s="993" t="s">
        <v>67</v>
      </c>
      <c r="H91" s="975"/>
    </row>
    <row r="92" spans="1:8" ht="15.75">
      <c r="A92" s="926">
        <v>70</v>
      </c>
      <c r="B92" s="986"/>
      <c r="C92" s="987"/>
      <c r="D92" s="988"/>
      <c r="E92" s="949">
        <v>18</v>
      </c>
      <c r="F92" s="949">
        <v>68</v>
      </c>
      <c r="G92" s="993" t="s">
        <v>67</v>
      </c>
      <c r="H92" s="975"/>
    </row>
    <row r="93" spans="1:8" ht="15.75">
      <c r="A93" s="926">
        <v>71</v>
      </c>
      <c r="B93" s="986"/>
      <c r="C93" s="987"/>
      <c r="D93" s="988"/>
      <c r="E93" s="949">
        <v>19</v>
      </c>
      <c r="F93" s="949">
        <v>69</v>
      </c>
      <c r="G93" s="993" t="s">
        <v>67</v>
      </c>
      <c r="H93" s="975"/>
    </row>
    <row r="94" spans="1:8" ht="15.75">
      <c r="A94" s="926">
        <v>72</v>
      </c>
      <c r="B94" s="986"/>
      <c r="C94" s="987"/>
      <c r="D94" s="988"/>
      <c r="E94" s="949">
        <v>20</v>
      </c>
      <c r="F94" s="949">
        <v>70</v>
      </c>
      <c r="G94" s="993" t="s">
        <v>67</v>
      </c>
      <c r="H94" s="975"/>
    </row>
    <row r="95" spans="1:8" ht="15.75">
      <c r="A95" s="926">
        <v>73</v>
      </c>
      <c r="B95" s="986"/>
      <c r="C95" s="987"/>
      <c r="D95" s="988"/>
      <c r="E95" s="949">
        <v>21</v>
      </c>
      <c r="F95" s="949">
        <v>71</v>
      </c>
      <c r="G95" s="993" t="s">
        <v>67</v>
      </c>
      <c r="H95" s="975"/>
    </row>
    <row r="96" spans="1:8" ht="15.75">
      <c r="A96" s="926">
        <v>74</v>
      </c>
      <c r="B96" s="986"/>
      <c r="C96" s="987"/>
      <c r="D96" s="988"/>
      <c r="E96" s="949">
        <v>22</v>
      </c>
      <c r="F96" s="949">
        <v>72</v>
      </c>
      <c r="G96" s="993" t="s">
        <v>67</v>
      </c>
      <c r="H96" s="975"/>
    </row>
    <row r="97" spans="1:8" ht="15.75">
      <c r="A97" s="926">
        <v>75</v>
      </c>
      <c r="B97" s="986"/>
      <c r="C97" s="987"/>
      <c r="D97" s="988"/>
      <c r="E97" s="949">
        <v>23</v>
      </c>
      <c r="F97" s="949">
        <v>73</v>
      </c>
      <c r="G97" s="993" t="s">
        <v>67</v>
      </c>
      <c r="H97" s="975"/>
    </row>
    <row r="98" spans="1:8" ht="15.75">
      <c r="A98" s="926">
        <v>76</v>
      </c>
      <c r="B98" s="986"/>
      <c r="C98" s="987"/>
      <c r="D98" s="988"/>
      <c r="E98" s="949">
        <v>24</v>
      </c>
      <c r="F98" s="949">
        <v>74</v>
      </c>
      <c r="G98" s="993" t="s">
        <v>67</v>
      </c>
      <c r="H98" s="975"/>
    </row>
    <row r="99" spans="1:8" ht="15.75">
      <c r="A99" s="926">
        <v>77</v>
      </c>
      <c r="B99" s="986"/>
      <c r="C99" s="987"/>
      <c r="D99" s="988"/>
      <c r="E99" s="949">
        <v>25</v>
      </c>
      <c r="F99" s="949">
        <v>75</v>
      </c>
      <c r="G99" s="993" t="s">
        <v>67</v>
      </c>
      <c r="H99" s="975"/>
    </row>
    <row r="100" spans="1:8" ht="15.75">
      <c r="A100" s="926">
        <v>78</v>
      </c>
      <c r="B100" s="986"/>
      <c r="C100" s="987"/>
      <c r="D100" s="988"/>
      <c r="E100" s="949">
        <v>26</v>
      </c>
      <c r="F100" s="949">
        <v>76</v>
      </c>
      <c r="G100" s="993" t="s">
        <v>67</v>
      </c>
      <c r="H100" s="975"/>
    </row>
    <row r="101" spans="1:8" ht="15.75">
      <c r="A101" s="926">
        <v>79</v>
      </c>
      <c r="B101" s="986"/>
      <c r="C101" s="987"/>
      <c r="D101" s="988"/>
      <c r="E101" s="949">
        <v>27</v>
      </c>
      <c r="F101" s="949">
        <v>77</v>
      </c>
      <c r="G101" s="993" t="s">
        <v>67</v>
      </c>
      <c r="H101" s="975"/>
    </row>
    <row r="102" spans="1:8" ht="15" customHeight="1">
      <c r="A102" s="926">
        <v>80</v>
      </c>
      <c r="B102" s="986"/>
      <c r="C102" s="987"/>
      <c r="D102" s="988"/>
      <c r="E102" s="949">
        <v>28</v>
      </c>
      <c r="F102" s="949">
        <v>78</v>
      </c>
      <c r="G102" s="993" t="s">
        <v>67</v>
      </c>
      <c r="H102" s="975"/>
    </row>
    <row r="103" spans="1:8" ht="15.75">
      <c r="A103" s="926">
        <v>81</v>
      </c>
      <c r="B103" s="986"/>
      <c r="C103" s="987"/>
      <c r="D103" s="988"/>
      <c r="E103" s="949">
        <v>29</v>
      </c>
      <c r="F103" s="949">
        <v>79</v>
      </c>
      <c r="G103" s="993" t="s">
        <v>67</v>
      </c>
      <c r="H103" s="975"/>
    </row>
    <row r="104" spans="1:8" ht="15.75">
      <c r="A104" s="926">
        <v>82</v>
      </c>
      <c r="B104" s="986"/>
      <c r="C104" s="987"/>
      <c r="D104" s="988"/>
      <c r="E104" s="949">
        <v>30</v>
      </c>
      <c r="F104" s="949">
        <v>80</v>
      </c>
      <c r="G104" s="993" t="s">
        <v>67</v>
      </c>
      <c r="H104" s="975"/>
    </row>
    <row r="105" spans="1:8" ht="15.75">
      <c r="A105" s="926">
        <v>83</v>
      </c>
      <c r="B105" s="986"/>
      <c r="C105" s="987"/>
      <c r="D105" s="988"/>
      <c r="E105" s="949">
        <v>31</v>
      </c>
      <c r="F105" s="949">
        <v>81</v>
      </c>
      <c r="G105" s="993" t="s">
        <v>67</v>
      </c>
      <c r="H105" s="975"/>
    </row>
    <row r="106" spans="1:8" ht="15.75">
      <c r="A106" s="926">
        <v>84</v>
      </c>
      <c r="B106" s="986"/>
      <c r="C106" s="987"/>
      <c r="D106" s="988"/>
      <c r="E106" s="949">
        <v>32</v>
      </c>
      <c r="F106" s="949">
        <v>82</v>
      </c>
      <c r="G106" s="993" t="s">
        <v>67</v>
      </c>
      <c r="H106" s="975"/>
    </row>
    <row r="107" spans="1:8" ht="15.75">
      <c r="A107" s="926">
        <v>85</v>
      </c>
      <c r="B107" s="986"/>
      <c r="C107" s="987"/>
      <c r="D107" s="988"/>
      <c r="E107" s="949">
        <v>33</v>
      </c>
      <c r="F107" s="949">
        <v>83</v>
      </c>
      <c r="G107" s="993" t="s">
        <v>67</v>
      </c>
      <c r="H107" s="975"/>
    </row>
    <row r="108" spans="1:8" ht="15.75">
      <c r="A108" s="926">
        <v>86</v>
      </c>
      <c r="B108" s="986"/>
      <c r="C108" s="987"/>
      <c r="D108" s="988"/>
      <c r="E108" s="949">
        <v>34</v>
      </c>
      <c r="F108" s="949">
        <v>84</v>
      </c>
      <c r="G108" s="993" t="s">
        <v>67</v>
      </c>
      <c r="H108" s="975"/>
    </row>
    <row r="109" spans="1:8" ht="15.75">
      <c r="A109" s="926">
        <v>87</v>
      </c>
      <c r="B109" s="986"/>
      <c r="C109" s="987"/>
      <c r="D109" s="988"/>
      <c r="E109" s="949">
        <v>35</v>
      </c>
      <c r="F109" s="949">
        <v>85</v>
      </c>
      <c r="G109" s="993" t="s">
        <v>67</v>
      </c>
      <c r="H109" s="975"/>
    </row>
    <row r="110" spans="1:8" ht="15.75">
      <c r="A110" s="926">
        <v>88</v>
      </c>
      <c r="B110" s="986"/>
      <c r="C110" s="987"/>
      <c r="D110" s="988"/>
      <c r="E110" s="949">
        <v>36</v>
      </c>
      <c r="F110" s="949">
        <v>86</v>
      </c>
      <c r="G110" s="993" t="s">
        <v>67</v>
      </c>
      <c r="H110" s="975"/>
    </row>
    <row r="111" spans="1:8" ht="15.75">
      <c r="A111" s="926">
        <v>89</v>
      </c>
      <c r="B111" s="986"/>
      <c r="C111" s="987"/>
      <c r="D111" s="988"/>
      <c r="E111" s="949">
        <v>37</v>
      </c>
      <c r="F111" s="949">
        <v>87</v>
      </c>
      <c r="G111" s="993" t="s">
        <v>67</v>
      </c>
      <c r="H111" s="975"/>
    </row>
    <row r="112" spans="1:8" ht="15.75">
      <c r="A112" s="926">
        <v>90</v>
      </c>
      <c r="B112" s="986"/>
      <c r="C112" s="987"/>
      <c r="D112" s="994"/>
      <c r="E112" s="949">
        <v>38</v>
      </c>
      <c r="F112" s="949">
        <v>88</v>
      </c>
      <c r="G112" s="993" t="s">
        <v>67</v>
      </c>
      <c r="H112" s="975"/>
    </row>
    <row r="113" spans="1:8" ht="15.75">
      <c r="A113" s="926">
        <v>91</v>
      </c>
      <c r="B113" s="986"/>
      <c r="C113" s="987"/>
      <c r="D113" s="994"/>
      <c r="E113" s="949">
        <v>39</v>
      </c>
      <c r="F113" s="949">
        <v>89</v>
      </c>
      <c r="G113" s="993" t="s">
        <v>67</v>
      </c>
      <c r="H113" s="975"/>
    </row>
    <row r="114" spans="1:8" ht="15.75">
      <c r="A114" s="926">
        <v>92</v>
      </c>
      <c r="B114" s="986"/>
      <c r="C114" s="987"/>
      <c r="D114" s="994"/>
      <c r="E114" s="949">
        <v>40</v>
      </c>
      <c r="F114" s="949">
        <v>90</v>
      </c>
      <c r="G114" s="993" t="s">
        <v>67</v>
      </c>
      <c r="H114" s="975"/>
    </row>
    <row r="115" spans="1:8" ht="15.75">
      <c r="A115" s="926">
        <v>93</v>
      </c>
      <c r="B115" s="986"/>
      <c r="C115" s="987"/>
      <c r="D115" s="994"/>
      <c r="E115" s="949">
        <v>41</v>
      </c>
      <c r="F115" s="949">
        <v>91</v>
      </c>
      <c r="G115" s="993" t="s">
        <v>67</v>
      </c>
      <c r="H115" s="975"/>
    </row>
    <row r="116" spans="1:8" ht="15.75">
      <c r="A116" s="926">
        <v>94</v>
      </c>
      <c r="B116" s="986"/>
      <c r="C116" s="987"/>
      <c r="D116" s="994"/>
      <c r="E116" s="949">
        <v>42</v>
      </c>
      <c r="F116" s="949">
        <v>92</v>
      </c>
      <c r="G116" s="993" t="s">
        <v>67</v>
      </c>
      <c r="H116" s="975"/>
    </row>
    <row r="117" spans="1:8" ht="15.75">
      <c r="A117" s="926">
        <v>95</v>
      </c>
      <c r="B117" s="986"/>
      <c r="C117" s="987"/>
      <c r="D117" s="994"/>
      <c r="E117" s="949">
        <v>43</v>
      </c>
      <c r="F117" s="949">
        <v>93</v>
      </c>
      <c r="G117" s="993" t="s">
        <v>67</v>
      </c>
      <c r="H117" s="975"/>
    </row>
    <row r="118" spans="1:8" ht="15.75">
      <c r="A118" s="505">
        <v>96</v>
      </c>
      <c r="B118" s="986"/>
      <c r="C118" s="987"/>
      <c r="D118" s="994"/>
      <c r="E118" s="949">
        <v>44</v>
      </c>
      <c r="F118" s="949">
        <v>94</v>
      </c>
      <c r="G118" s="993" t="s">
        <v>67</v>
      </c>
      <c r="H118" s="975"/>
    </row>
    <row r="119" spans="1:8" ht="15.75">
      <c r="A119" s="505">
        <v>97</v>
      </c>
      <c r="B119" s="986"/>
      <c r="C119" s="987"/>
      <c r="D119" s="994"/>
      <c r="E119" s="949">
        <v>45</v>
      </c>
      <c r="F119" s="949">
        <v>95</v>
      </c>
      <c r="G119" s="993" t="s">
        <v>67</v>
      </c>
      <c r="H119" s="975"/>
    </row>
    <row r="120" spans="1:8" ht="15.75">
      <c r="A120" s="505">
        <v>98</v>
      </c>
      <c r="B120" s="986"/>
      <c r="C120" s="987"/>
      <c r="D120" s="994"/>
      <c r="E120" s="949">
        <v>46</v>
      </c>
      <c r="F120" s="949">
        <v>96</v>
      </c>
      <c r="G120" s="993" t="s">
        <v>67</v>
      </c>
      <c r="H120" s="975"/>
    </row>
    <row r="121" spans="1:8" ht="15.75">
      <c r="A121" s="505">
        <v>99</v>
      </c>
      <c r="B121" s="986"/>
      <c r="C121" s="987"/>
      <c r="D121" s="994"/>
      <c r="E121" s="949">
        <v>47</v>
      </c>
      <c r="F121" s="949">
        <v>97</v>
      </c>
      <c r="G121" s="993" t="s">
        <v>67</v>
      </c>
      <c r="H121" s="975"/>
    </row>
    <row r="122" spans="1:8" ht="15.75">
      <c r="A122" s="505">
        <v>100</v>
      </c>
      <c r="B122" s="986"/>
      <c r="C122" s="987"/>
      <c r="D122" s="994"/>
      <c r="E122" s="949">
        <v>48</v>
      </c>
      <c r="F122" s="949">
        <v>98</v>
      </c>
      <c r="G122" s="993" t="s">
        <v>67</v>
      </c>
      <c r="H122" s="975"/>
    </row>
    <row r="123" spans="1:8" ht="16.5" thickBot="1">
      <c r="A123" s="505">
        <v>101</v>
      </c>
      <c r="B123" s="995"/>
      <c r="C123" s="996"/>
      <c r="D123" s="997"/>
      <c r="E123" s="951">
        <v>49</v>
      </c>
      <c r="F123" s="951">
        <v>99</v>
      </c>
      <c r="G123" s="952" t="s">
        <v>67</v>
      </c>
      <c r="H123" s="982"/>
    </row>
    <row r="124" spans="1:8" ht="15.75">
      <c r="A124" s="505">
        <v>102</v>
      </c>
      <c r="B124" s="953"/>
      <c r="C124" s="953"/>
      <c r="D124" s="953"/>
      <c r="E124" s="954"/>
      <c r="F124" s="526">
        <v>100</v>
      </c>
      <c r="G124" s="998"/>
      <c r="H124" s="953"/>
    </row>
    <row r="125" spans="1:8" ht="15.75">
      <c r="A125" s="505">
        <v>103</v>
      </c>
      <c r="B125" s="956"/>
      <c r="C125" s="956"/>
      <c r="D125" s="956"/>
      <c r="E125" s="957"/>
      <c r="F125" s="510">
        <v>101</v>
      </c>
      <c r="G125" s="999"/>
      <c r="H125" s="956"/>
    </row>
    <row r="126" spans="1:8" ht="15.75">
      <c r="A126" s="505">
        <v>104</v>
      </c>
      <c r="B126" s="956"/>
      <c r="C126" s="956"/>
      <c r="D126" s="956"/>
      <c r="E126" s="957"/>
      <c r="F126" s="526">
        <v>102</v>
      </c>
      <c r="G126" s="999"/>
      <c r="H126" s="956"/>
    </row>
    <row r="127" spans="1:8" ht="15.75">
      <c r="A127" s="505">
        <v>105</v>
      </c>
      <c r="B127" s="956"/>
      <c r="C127" s="956"/>
      <c r="D127" s="956"/>
      <c r="E127" s="957"/>
      <c r="F127" s="510">
        <v>103</v>
      </c>
      <c r="G127" s="999"/>
      <c r="H127" s="956"/>
    </row>
    <row r="128" spans="1:8" ht="15.75">
      <c r="A128" s="505">
        <v>106</v>
      </c>
      <c r="B128" s="956"/>
      <c r="C128" s="956"/>
      <c r="D128" s="956"/>
      <c r="E128" s="957"/>
      <c r="F128" s="526">
        <v>104</v>
      </c>
      <c r="G128" s="999"/>
      <c r="H128" s="956"/>
    </row>
    <row r="129" spans="1:8" ht="15.75">
      <c r="A129" s="505">
        <v>107</v>
      </c>
      <c r="B129" s="956"/>
      <c r="C129" s="956"/>
      <c r="D129" s="956"/>
      <c r="E129" s="957"/>
      <c r="F129" s="510">
        <v>105</v>
      </c>
      <c r="G129" s="999"/>
      <c r="H129" s="956"/>
    </row>
    <row r="130" spans="1:8" ht="15.75">
      <c r="A130" s="505">
        <v>108</v>
      </c>
      <c r="B130" s="956"/>
      <c r="C130" s="956"/>
      <c r="D130" s="956"/>
      <c r="E130" s="957"/>
      <c r="F130" s="526">
        <v>106</v>
      </c>
      <c r="G130" s="999"/>
      <c r="H130" s="956"/>
    </row>
    <row r="131" spans="1:8" ht="15.75">
      <c r="A131" s="505">
        <v>109</v>
      </c>
      <c r="B131" s="956"/>
      <c r="C131" s="956"/>
      <c r="D131" s="956"/>
      <c r="E131" s="957"/>
      <c r="F131" s="510">
        <v>107</v>
      </c>
      <c r="G131" s="999"/>
      <c r="H131" s="956"/>
    </row>
    <row r="132" spans="1:8" ht="15.75">
      <c r="A132" s="505">
        <v>110</v>
      </c>
      <c r="B132" s="956"/>
      <c r="C132" s="956"/>
      <c r="D132" s="956"/>
      <c r="E132" s="957"/>
      <c r="F132" s="526">
        <v>108</v>
      </c>
      <c r="G132" s="999"/>
      <c r="H132" s="956"/>
    </row>
    <row r="133" spans="1:8" ht="15.75">
      <c r="A133" s="505">
        <v>111</v>
      </c>
      <c r="B133" s="956"/>
      <c r="C133" s="956"/>
      <c r="D133" s="956"/>
      <c r="E133" s="957"/>
      <c r="F133" s="510">
        <v>109</v>
      </c>
      <c r="G133" s="999"/>
      <c r="H133" s="956"/>
    </row>
    <row r="134" spans="1:8" ht="15.75">
      <c r="A134" s="505">
        <v>112</v>
      </c>
      <c r="B134" s="956"/>
      <c r="C134" s="956"/>
      <c r="D134" s="956"/>
      <c r="E134" s="957"/>
      <c r="F134" s="526">
        <v>110</v>
      </c>
      <c r="G134" s="999"/>
      <c r="H134" s="956"/>
    </row>
    <row r="135" spans="1:8" ht="15.75">
      <c r="A135" s="505">
        <v>113</v>
      </c>
      <c r="B135" s="956"/>
      <c r="C135" s="956"/>
      <c r="D135" s="956"/>
      <c r="E135" s="957"/>
      <c r="F135" s="510">
        <v>111</v>
      </c>
      <c r="G135" s="999"/>
      <c r="H135" s="956"/>
    </row>
    <row r="136" spans="1:8" ht="15.75">
      <c r="A136" s="505">
        <v>114</v>
      </c>
      <c r="B136" s="956"/>
      <c r="C136" s="956"/>
      <c r="D136" s="956"/>
      <c r="E136" s="957"/>
      <c r="F136" s="526">
        <v>112</v>
      </c>
      <c r="G136" s="999"/>
      <c r="H136" s="956"/>
    </row>
    <row r="137" spans="1:8" ht="15.75">
      <c r="A137" s="505">
        <v>115</v>
      </c>
      <c r="B137" s="956"/>
      <c r="C137" s="956"/>
      <c r="D137" s="956"/>
      <c r="E137" s="957"/>
      <c r="F137" s="510">
        <v>113</v>
      </c>
      <c r="G137" s="999"/>
      <c r="H137" s="956"/>
    </row>
    <row r="138" spans="1:8" ht="15.75">
      <c r="A138" s="505">
        <v>116</v>
      </c>
      <c r="B138" s="956"/>
      <c r="C138" s="956"/>
      <c r="D138" s="956"/>
      <c r="E138" s="957"/>
      <c r="F138" s="526">
        <v>114</v>
      </c>
      <c r="G138" s="999"/>
      <c r="H138" s="956"/>
    </row>
    <row r="139" spans="1:8" ht="15.75">
      <c r="A139" s="505">
        <v>117</v>
      </c>
      <c r="B139" s="956"/>
      <c r="C139" s="956"/>
      <c r="D139" s="956"/>
      <c r="E139" s="957"/>
      <c r="F139" s="510">
        <v>115</v>
      </c>
      <c r="G139" s="999"/>
      <c r="H139" s="956"/>
    </row>
    <row r="140" spans="1:8" ht="15.75">
      <c r="A140" s="505">
        <v>118</v>
      </c>
      <c r="B140" s="956"/>
      <c r="C140" s="956"/>
      <c r="D140" s="956"/>
      <c r="E140" s="957"/>
      <c r="F140" s="526">
        <v>116</v>
      </c>
      <c r="G140" s="999"/>
      <c r="H140" s="956"/>
    </row>
    <row r="141" spans="1:8" ht="15.75">
      <c r="A141" s="505">
        <v>119</v>
      </c>
      <c r="B141" s="956"/>
      <c r="C141" s="956"/>
      <c r="D141" s="956"/>
      <c r="E141" s="957"/>
      <c r="F141" s="510">
        <v>117</v>
      </c>
      <c r="G141" s="999"/>
      <c r="H141" s="956"/>
    </row>
    <row r="142" spans="1:8" ht="15.75">
      <c r="A142" s="505">
        <v>120</v>
      </c>
      <c r="B142" s="956"/>
      <c r="C142" s="956"/>
      <c r="D142" s="956"/>
      <c r="E142" s="957"/>
      <c r="F142" s="526">
        <v>118</v>
      </c>
      <c r="G142" s="999"/>
      <c r="H142" s="956"/>
    </row>
    <row r="143" spans="1:8" ht="15.75">
      <c r="A143" s="505">
        <v>121</v>
      </c>
      <c r="B143" s="956"/>
      <c r="C143" s="956"/>
      <c r="D143" s="956"/>
      <c r="E143" s="957"/>
      <c r="F143" s="510">
        <v>119</v>
      </c>
      <c r="G143" s="999"/>
      <c r="H143" s="956"/>
    </row>
    <row r="144" spans="1:8" ht="15.75">
      <c r="A144" s="505">
        <v>122</v>
      </c>
      <c r="B144" s="956"/>
      <c r="C144" s="956"/>
      <c r="D144" s="956"/>
      <c r="E144" s="957"/>
      <c r="F144" s="526">
        <v>120</v>
      </c>
      <c r="G144" s="999"/>
      <c r="H144" s="956"/>
    </row>
    <row r="145" spans="1:8" ht="15.75">
      <c r="A145" s="505">
        <v>123</v>
      </c>
      <c r="B145" s="956"/>
      <c r="C145" s="956"/>
      <c r="D145" s="956"/>
      <c r="E145" s="957"/>
      <c r="F145" s="510">
        <v>121</v>
      </c>
      <c r="G145" s="999"/>
      <c r="H145" s="956"/>
    </row>
    <row r="146" spans="1:8" ht="15.75">
      <c r="A146" s="505">
        <v>124</v>
      </c>
      <c r="B146" s="956"/>
      <c r="C146" s="956"/>
      <c r="D146" s="956"/>
      <c r="E146" s="957"/>
      <c r="F146" s="526">
        <v>122</v>
      </c>
      <c r="G146" s="999"/>
      <c r="H146" s="956"/>
    </row>
    <row r="147" spans="1:8" ht="15.75">
      <c r="A147" s="505">
        <v>125</v>
      </c>
      <c r="B147" s="956"/>
      <c r="C147" s="956"/>
      <c r="D147" s="956"/>
      <c r="E147" s="957"/>
      <c r="F147" s="510">
        <v>123</v>
      </c>
      <c r="G147" s="999"/>
      <c r="H147" s="956"/>
    </row>
    <row r="148" spans="1:8" ht="15.75">
      <c r="A148" s="505">
        <v>126</v>
      </c>
      <c r="B148" s="956"/>
      <c r="C148" s="956"/>
      <c r="D148" s="956"/>
      <c r="E148" s="957"/>
      <c r="F148" s="526">
        <v>124</v>
      </c>
      <c r="G148" s="999"/>
      <c r="H148" s="956"/>
    </row>
    <row r="149" spans="1:8" ht="15.75">
      <c r="A149" s="505">
        <v>127</v>
      </c>
      <c r="B149" s="956"/>
      <c r="C149" s="956"/>
      <c r="D149" s="956"/>
      <c r="E149" s="957"/>
      <c r="F149" s="510">
        <v>125</v>
      </c>
      <c r="G149" s="999"/>
      <c r="H149" s="956"/>
    </row>
    <row r="150" spans="1:8" ht="15.75">
      <c r="A150" s="505">
        <v>128</v>
      </c>
      <c r="B150" s="956"/>
      <c r="C150" s="956"/>
      <c r="D150" s="956"/>
      <c r="E150" s="957"/>
      <c r="F150" s="526">
        <v>126</v>
      </c>
      <c r="G150" s="999"/>
      <c r="H150" s="956"/>
    </row>
    <row r="151" spans="1:8" ht="15.75">
      <c r="A151" s="505">
        <v>129</v>
      </c>
      <c r="B151" s="956"/>
      <c r="C151" s="956"/>
      <c r="D151" s="956"/>
      <c r="E151" s="957"/>
      <c r="F151" s="510">
        <v>127</v>
      </c>
      <c r="G151" s="999"/>
      <c r="H151" s="956"/>
    </row>
    <row r="152" spans="1:8" ht="15.75">
      <c r="A152" s="505">
        <v>130</v>
      </c>
      <c r="B152" s="956"/>
      <c r="C152" s="956"/>
      <c r="D152" s="956"/>
      <c r="E152" s="957"/>
      <c r="F152" s="526">
        <v>128</v>
      </c>
      <c r="G152" s="999"/>
      <c r="H152" s="956"/>
    </row>
    <row r="153" spans="1:8" ht="15.75">
      <c r="A153" s="505">
        <v>131</v>
      </c>
      <c r="B153" s="956"/>
      <c r="C153" s="956"/>
      <c r="D153" s="956"/>
      <c r="E153" s="957"/>
      <c r="F153" s="510">
        <v>129</v>
      </c>
      <c r="G153" s="999"/>
      <c r="H153" s="956"/>
    </row>
    <row r="154" spans="1:8" ht="15.75">
      <c r="A154" s="505">
        <v>132</v>
      </c>
      <c r="B154" s="956"/>
      <c r="C154" s="956"/>
      <c r="D154" s="956"/>
      <c r="E154" s="957"/>
      <c r="F154" s="526">
        <v>130</v>
      </c>
      <c r="G154" s="999"/>
      <c r="H154" s="956"/>
    </row>
    <row r="155" spans="1:8" ht="15.75">
      <c r="A155" s="505">
        <v>133</v>
      </c>
      <c r="B155" s="956"/>
      <c r="C155" s="956"/>
      <c r="D155" s="956"/>
      <c r="E155" s="957"/>
      <c r="F155" s="510">
        <v>131</v>
      </c>
      <c r="G155" s="999"/>
      <c r="H155" s="956"/>
    </row>
    <row r="156" spans="1:8" ht="15.75">
      <c r="A156" s="505">
        <v>134</v>
      </c>
      <c r="B156" s="956"/>
      <c r="C156" s="956"/>
      <c r="D156" s="956"/>
      <c r="E156" s="957"/>
      <c r="F156" s="526">
        <v>132</v>
      </c>
      <c r="G156" s="999"/>
      <c r="H156" s="956"/>
    </row>
    <row r="157" spans="1:8" ht="15.75">
      <c r="A157" s="505">
        <v>135</v>
      </c>
      <c r="B157" s="956"/>
      <c r="C157" s="956"/>
      <c r="D157" s="956"/>
      <c r="E157" s="957"/>
      <c r="F157" s="510">
        <v>133</v>
      </c>
      <c r="G157" s="999"/>
      <c r="H157" s="956"/>
    </row>
    <row r="158" spans="1:8" ht="15.75">
      <c r="A158" s="505">
        <v>136</v>
      </c>
      <c r="B158" s="956"/>
      <c r="C158" s="956"/>
      <c r="D158" s="956"/>
      <c r="E158" s="957"/>
      <c r="F158" s="526">
        <v>134</v>
      </c>
      <c r="G158" s="999"/>
      <c r="H158" s="956"/>
    </row>
    <row r="159" spans="1:8" ht="15.75">
      <c r="A159" s="505">
        <v>137</v>
      </c>
      <c r="B159" s="956"/>
      <c r="C159" s="956"/>
      <c r="D159" s="956"/>
      <c r="E159" s="957"/>
      <c r="F159" s="510">
        <v>135</v>
      </c>
      <c r="G159" s="999"/>
      <c r="H159" s="956"/>
    </row>
    <row r="160" spans="1:8" ht="15.75">
      <c r="A160" s="505">
        <v>138</v>
      </c>
      <c r="B160" s="956"/>
      <c r="C160" s="956"/>
      <c r="D160" s="956"/>
      <c r="E160" s="957"/>
      <c r="F160" s="526">
        <v>136</v>
      </c>
      <c r="G160" s="999"/>
      <c r="H160" s="956"/>
    </row>
    <row r="161" spans="1:8" ht="15.75">
      <c r="A161" s="505">
        <v>139</v>
      </c>
      <c r="B161" s="956"/>
      <c r="C161" s="956"/>
      <c r="D161" s="956"/>
      <c r="E161" s="957"/>
      <c r="F161" s="510">
        <v>137</v>
      </c>
      <c r="G161" s="999"/>
      <c r="H161" s="956"/>
    </row>
    <row r="162" spans="1:8" ht="15.75">
      <c r="A162" s="505">
        <v>140</v>
      </c>
      <c r="B162" s="956"/>
      <c r="C162" s="956"/>
      <c r="D162" s="956"/>
      <c r="E162" s="957"/>
      <c r="F162" s="526">
        <v>138</v>
      </c>
      <c r="G162" s="999"/>
      <c r="H162" s="956"/>
    </row>
    <row r="163" spans="1:8" ht="15.75">
      <c r="A163" s="505">
        <v>141</v>
      </c>
      <c r="B163" s="956"/>
      <c r="C163" s="956"/>
      <c r="D163" s="956"/>
      <c r="E163" s="957"/>
      <c r="F163" s="510">
        <v>139</v>
      </c>
      <c r="G163" s="999"/>
      <c r="H163" s="956"/>
    </row>
    <row r="164" spans="1:8" ht="15.75">
      <c r="A164" s="505">
        <v>142</v>
      </c>
      <c r="B164" s="956"/>
      <c r="C164" s="956"/>
      <c r="D164" s="956"/>
      <c r="E164" s="957"/>
      <c r="F164" s="526">
        <v>140</v>
      </c>
      <c r="G164" s="999"/>
      <c r="H164" s="956"/>
    </row>
    <row r="165" spans="1:8" ht="15.75">
      <c r="A165" s="505">
        <v>143</v>
      </c>
      <c r="B165" s="956"/>
      <c r="C165" s="956"/>
      <c r="D165" s="956"/>
      <c r="E165" s="957"/>
      <c r="F165" s="510">
        <v>141</v>
      </c>
      <c r="G165" s="999"/>
      <c r="H165" s="956"/>
    </row>
    <row r="166" spans="1:8" ht="15.75">
      <c r="A166" s="505">
        <v>144</v>
      </c>
      <c r="B166" s="956"/>
      <c r="C166" s="956"/>
      <c r="D166" s="956"/>
      <c r="E166" s="957"/>
      <c r="F166" s="526">
        <v>142</v>
      </c>
      <c r="G166" s="999"/>
      <c r="H166" s="956"/>
    </row>
    <row r="167" spans="1:8" ht="15.75">
      <c r="A167" s="505">
        <v>145</v>
      </c>
      <c r="B167" s="956"/>
      <c r="C167" s="956"/>
      <c r="D167" s="956"/>
      <c r="E167" s="957"/>
      <c r="F167" s="510">
        <v>143</v>
      </c>
      <c r="G167" s="999"/>
      <c r="H167" s="956"/>
    </row>
    <row r="168" spans="1:8" ht="15.75">
      <c r="A168" s="505">
        <v>146</v>
      </c>
      <c r="B168" s="956"/>
      <c r="C168" s="956"/>
      <c r="D168" s="956"/>
      <c r="E168" s="957"/>
      <c r="F168" s="526">
        <v>144</v>
      </c>
      <c r="G168" s="999"/>
      <c r="H168" s="956"/>
    </row>
    <row r="169" spans="1:8" ht="15.75">
      <c r="A169" s="505">
        <v>147</v>
      </c>
      <c r="B169" s="956"/>
      <c r="C169" s="956"/>
      <c r="D169" s="956"/>
      <c r="E169" s="957"/>
      <c r="F169" s="510">
        <v>145</v>
      </c>
      <c r="G169" s="999"/>
      <c r="H169" s="956"/>
    </row>
    <row r="170" spans="1:8" ht="15.75">
      <c r="A170" s="505">
        <v>148</v>
      </c>
      <c r="B170" s="956"/>
      <c r="C170" s="956"/>
      <c r="D170" s="956"/>
      <c r="E170" s="957"/>
      <c r="F170" s="526">
        <v>146</v>
      </c>
      <c r="G170" s="999"/>
      <c r="H170" s="956"/>
    </row>
    <row r="171" spans="1:8" ht="15.75">
      <c r="A171" s="505">
        <v>149</v>
      </c>
      <c r="B171" s="956"/>
      <c r="C171" s="956"/>
      <c r="D171" s="956"/>
      <c r="E171" s="957"/>
      <c r="F171" s="510">
        <v>147</v>
      </c>
      <c r="G171" s="999"/>
      <c r="H171" s="956"/>
    </row>
    <row r="172" spans="1:8" ht="15.75">
      <c r="A172" s="505">
        <v>150</v>
      </c>
      <c r="B172" s="956"/>
      <c r="C172" s="956"/>
      <c r="D172" s="956"/>
      <c r="E172" s="957"/>
      <c r="F172" s="526">
        <v>148</v>
      </c>
      <c r="G172" s="999"/>
      <c r="H172" s="956"/>
    </row>
    <row r="173" spans="1:8" ht="15.75">
      <c r="A173" s="505">
        <v>151</v>
      </c>
      <c r="B173" s="956"/>
      <c r="C173" s="956"/>
      <c r="D173" s="956"/>
      <c r="E173" s="957"/>
      <c r="F173" s="510">
        <v>149</v>
      </c>
      <c r="G173" s="999"/>
      <c r="H173" s="956"/>
    </row>
    <row r="174" spans="1:8" ht="15.75">
      <c r="A174" s="505">
        <v>152</v>
      </c>
      <c r="B174" s="956"/>
      <c r="C174" s="956"/>
      <c r="D174" s="956"/>
      <c r="E174" s="957"/>
      <c r="F174" s="526">
        <v>150</v>
      </c>
      <c r="G174" s="999"/>
      <c r="H174" s="956"/>
    </row>
    <row r="175" spans="1:8" ht="15.75">
      <c r="A175" s="505">
        <v>153</v>
      </c>
      <c r="B175" s="956"/>
      <c r="C175" s="956"/>
      <c r="D175" s="956"/>
      <c r="E175" s="957"/>
      <c r="F175" s="510">
        <v>151</v>
      </c>
      <c r="G175" s="999"/>
      <c r="H175" s="956"/>
    </row>
    <row r="176" spans="1:8" ht="15.75">
      <c r="A176" s="505">
        <v>154</v>
      </c>
      <c r="B176" s="956"/>
      <c r="C176" s="956"/>
      <c r="D176" s="956"/>
      <c r="E176" s="957"/>
      <c r="F176" s="526">
        <v>152</v>
      </c>
      <c r="G176" s="999"/>
      <c r="H176" s="956"/>
    </row>
    <row r="177" spans="1:8" ht="15.75">
      <c r="A177" s="505">
        <v>155</v>
      </c>
      <c r="B177" s="956"/>
      <c r="C177" s="956"/>
      <c r="D177" s="956"/>
      <c r="E177" s="957"/>
      <c r="F177" s="510">
        <v>153</v>
      </c>
      <c r="G177" s="999"/>
      <c r="H177" s="956"/>
    </row>
    <row r="178" spans="1:8" ht="15.75">
      <c r="A178" s="505">
        <v>156</v>
      </c>
      <c r="B178" s="956"/>
      <c r="C178" s="956"/>
      <c r="D178" s="956"/>
      <c r="E178" s="957"/>
      <c r="F178" s="526">
        <v>154</v>
      </c>
      <c r="G178" s="999"/>
      <c r="H178" s="956"/>
    </row>
    <row r="179" spans="1:8" ht="15.75">
      <c r="A179" s="505">
        <v>157</v>
      </c>
      <c r="B179" s="956"/>
      <c r="C179" s="956"/>
      <c r="D179" s="956"/>
      <c r="E179" s="957"/>
      <c r="F179" s="510">
        <v>155</v>
      </c>
      <c r="G179" s="999"/>
      <c r="H179" s="956"/>
    </row>
    <row r="180" spans="1:8" ht="15.75">
      <c r="A180" s="505">
        <v>158</v>
      </c>
      <c r="B180" s="956"/>
      <c r="C180" s="956"/>
      <c r="D180" s="956"/>
      <c r="E180" s="957"/>
      <c r="F180" s="526">
        <v>156</v>
      </c>
      <c r="G180" s="999"/>
      <c r="H180" s="956"/>
    </row>
    <row r="181" spans="1:8" ht="15.75">
      <c r="A181" s="505">
        <v>159</v>
      </c>
      <c r="B181" s="956"/>
      <c r="C181" s="956"/>
      <c r="D181" s="956"/>
      <c r="E181" s="957"/>
      <c r="F181" s="510">
        <v>157</v>
      </c>
      <c r="G181" s="999"/>
      <c r="H181" s="956"/>
    </row>
    <row r="182" spans="1:8" ht="15.75">
      <c r="A182" s="505">
        <v>160</v>
      </c>
      <c r="B182" s="956"/>
      <c r="C182" s="956"/>
      <c r="D182" s="956"/>
      <c r="E182" s="957"/>
      <c r="F182" s="526">
        <v>158</v>
      </c>
      <c r="G182" s="999"/>
      <c r="H182" s="956"/>
    </row>
    <row r="183" spans="1:8" ht="15.75">
      <c r="A183" s="505">
        <v>161</v>
      </c>
      <c r="B183" s="956"/>
      <c r="C183" s="956"/>
      <c r="D183" s="956"/>
      <c r="E183" s="957"/>
      <c r="F183" s="510">
        <v>159</v>
      </c>
      <c r="G183" s="999"/>
      <c r="H183" s="956"/>
    </row>
    <row r="184" spans="1:8" ht="15.75">
      <c r="A184" s="505">
        <v>162</v>
      </c>
      <c r="B184" s="956"/>
      <c r="C184" s="956"/>
      <c r="D184" s="956"/>
      <c r="E184" s="957"/>
      <c r="F184" s="526">
        <v>160</v>
      </c>
      <c r="G184" s="999"/>
      <c r="H184" s="956"/>
    </row>
    <row r="185" spans="1:8" ht="15.75">
      <c r="A185" s="505">
        <v>163</v>
      </c>
      <c r="B185" s="956"/>
      <c r="C185" s="956"/>
      <c r="D185" s="956"/>
      <c r="E185" s="957"/>
      <c r="F185" s="510">
        <v>161</v>
      </c>
      <c r="G185" s="999"/>
      <c r="H185" s="956"/>
    </row>
    <row r="186" spans="1:8" ht="15.75">
      <c r="A186" s="505">
        <v>164</v>
      </c>
      <c r="B186" s="956"/>
      <c r="C186" s="956"/>
      <c r="D186" s="956"/>
      <c r="E186" s="957"/>
      <c r="F186" s="526">
        <v>162</v>
      </c>
      <c r="G186" s="999"/>
      <c r="H186" s="956"/>
    </row>
    <row r="187" spans="1:8" ht="15.75">
      <c r="A187" s="505">
        <v>165</v>
      </c>
      <c r="B187" s="956"/>
      <c r="C187" s="956"/>
      <c r="D187" s="956"/>
      <c r="E187" s="957"/>
      <c r="F187" s="510">
        <v>163</v>
      </c>
      <c r="G187" s="999"/>
      <c r="H187" s="956"/>
    </row>
    <row r="188" spans="1:8" ht="15.75">
      <c r="A188" s="505">
        <v>166</v>
      </c>
      <c r="B188" s="956"/>
      <c r="C188" s="956"/>
      <c r="D188" s="956"/>
      <c r="E188" s="957"/>
      <c r="F188" s="526">
        <v>164</v>
      </c>
      <c r="G188" s="999"/>
      <c r="H188" s="956"/>
    </row>
    <row r="189" spans="1:8" ht="15.75">
      <c r="A189" s="505">
        <v>167</v>
      </c>
      <c r="B189" s="956"/>
      <c r="C189" s="956"/>
      <c r="D189" s="956"/>
      <c r="E189" s="957"/>
      <c r="F189" s="510">
        <v>165</v>
      </c>
      <c r="G189" s="999"/>
      <c r="H189" s="956"/>
    </row>
    <row r="190" spans="1:8" ht="15.75">
      <c r="A190" s="505">
        <v>168</v>
      </c>
      <c r="B190" s="956"/>
      <c r="C190" s="956"/>
      <c r="D190" s="956"/>
      <c r="E190" s="957"/>
      <c r="F190" s="526">
        <v>166</v>
      </c>
      <c r="G190" s="999"/>
      <c r="H190" s="956"/>
    </row>
    <row r="191" spans="1:8" ht="15.75">
      <c r="A191" s="505">
        <v>169</v>
      </c>
      <c r="B191" s="956"/>
      <c r="C191" s="956"/>
      <c r="D191" s="956"/>
      <c r="E191" s="957"/>
      <c r="F191" s="510">
        <v>167</v>
      </c>
      <c r="G191" s="999"/>
      <c r="H191" s="956"/>
    </row>
    <row r="192" spans="1:8" ht="15.75">
      <c r="A192" s="505">
        <v>170</v>
      </c>
      <c r="B192" s="956"/>
      <c r="C192" s="956"/>
      <c r="D192" s="956"/>
      <c r="E192" s="957"/>
      <c r="F192" s="526">
        <v>168</v>
      </c>
      <c r="G192" s="999"/>
      <c r="H192" s="956"/>
    </row>
    <row r="193" spans="1:8" ht="15.75">
      <c r="A193" s="505">
        <v>171</v>
      </c>
      <c r="B193" s="956"/>
      <c r="C193" s="956"/>
      <c r="D193" s="956"/>
      <c r="E193" s="957"/>
      <c r="F193" s="510">
        <v>169</v>
      </c>
      <c r="G193" s="999"/>
      <c r="H193" s="956"/>
    </row>
    <row r="194" spans="1:8" ht="15.75">
      <c r="A194" s="505">
        <v>172</v>
      </c>
      <c r="B194" s="956"/>
      <c r="C194" s="956"/>
      <c r="D194" s="956"/>
      <c r="E194" s="957"/>
      <c r="F194" s="526">
        <v>170</v>
      </c>
      <c r="G194" s="999"/>
      <c r="H194" s="956"/>
    </row>
    <row r="195" spans="1:8" ht="15.75">
      <c r="A195" s="505">
        <v>173</v>
      </c>
      <c r="B195" s="956"/>
      <c r="C195" s="956"/>
      <c r="D195" s="956"/>
      <c r="E195" s="957"/>
      <c r="F195" s="510">
        <v>171</v>
      </c>
      <c r="G195" s="999"/>
      <c r="H195" s="956"/>
    </row>
    <row r="196" spans="1:8" ht="15.75">
      <c r="A196" s="505">
        <v>174</v>
      </c>
      <c r="B196" s="956"/>
      <c r="C196" s="956"/>
      <c r="D196" s="956"/>
      <c r="E196" s="957"/>
      <c r="F196" s="526">
        <v>172</v>
      </c>
      <c r="G196" s="999"/>
      <c r="H196" s="956"/>
    </row>
    <row r="197" spans="1:8" ht="15.75">
      <c r="A197" s="505">
        <v>175</v>
      </c>
      <c r="B197" s="956"/>
      <c r="C197" s="956"/>
      <c r="D197" s="956"/>
      <c r="E197" s="957"/>
      <c r="F197" s="510">
        <v>173</v>
      </c>
      <c r="G197" s="999"/>
      <c r="H197" s="956"/>
    </row>
    <row r="198" spans="1:8" ht="15.75">
      <c r="A198" s="505">
        <v>176</v>
      </c>
      <c r="B198" s="956"/>
      <c r="C198" s="956"/>
      <c r="D198" s="956"/>
      <c r="E198" s="957"/>
      <c r="F198" s="526">
        <v>174</v>
      </c>
      <c r="G198" s="999"/>
      <c r="H198" s="956"/>
    </row>
    <row r="199" spans="1:8" ht="15.75">
      <c r="A199" s="505">
        <v>177</v>
      </c>
      <c r="B199" s="956"/>
      <c r="C199" s="956"/>
      <c r="D199" s="956"/>
      <c r="E199" s="957"/>
      <c r="F199" s="510">
        <v>175</v>
      </c>
      <c r="G199" s="999"/>
      <c r="H199" s="956"/>
    </row>
    <row r="200" spans="1:8" ht="15.75">
      <c r="A200" s="505">
        <v>178</v>
      </c>
      <c r="B200" s="956"/>
      <c r="C200" s="956"/>
      <c r="D200" s="956"/>
      <c r="E200" s="957"/>
      <c r="F200" s="526">
        <v>176</v>
      </c>
      <c r="G200" s="999"/>
      <c r="H200" s="956"/>
    </row>
    <row r="201" spans="1:8" ht="15.75">
      <c r="A201" s="505">
        <v>179</v>
      </c>
      <c r="B201" s="956"/>
      <c r="C201" s="956"/>
      <c r="D201" s="956"/>
      <c r="E201" s="957"/>
      <c r="F201" s="510">
        <v>177</v>
      </c>
      <c r="G201" s="999"/>
      <c r="H201" s="956"/>
    </row>
    <row r="202" spans="1:8" ht="15.75">
      <c r="A202" s="505">
        <v>180</v>
      </c>
      <c r="B202" s="956"/>
      <c r="C202" s="956"/>
      <c r="D202" s="956"/>
      <c r="E202" s="957"/>
      <c r="F202" s="526">
        <v>178</v>
      </c>
      <c r="G202" s="999"/>
      <c r="H202" s="956"/>
    </row>
    <row r="203" spans="1:8" ht="15.75">
      <c r="A203" s="505">
        <v>181</v>
      </c>
      <c r="B203" s="956"/>
      <c r="C203" s="956"/>
      <c r="D203" s="956"/>
      <c r="E203" s="957"/>
      <c r="F203" s="510">
        <v>179</v>
      </c>
      <c r="G203" s="999"/>
      <c r="H203" s="956"/>
    </row>
    <row r="204" spans="1:8" ht="15.75">
      <c r="A204" s="505">
        <v>182</v>
      </c>
      <c r="B204" s="956"/>
      <c r="C204" s="956"/>
      <c r="D204" s="956"/>
      <c r="E204" s="957"/>
      <c r="F204" s="526">
        <v>180</v>
      </c>
      <c r="G204" s="999"/>
      <c r="H204" s="956"/>
    </row>
    <row r="205" spans="1:8" ht="15.75">
      <c r="A205" s="505">
        <v>183</v>
      </c>
      <c r="B205" s="956"/>
      <c r="C205" s="956"/>
      <c r="D205" s="956"/>
      <c r="E205" s="957"/>
      <c r="F205" s="510">
        <v>181</v>
      </c>
      <c r="G205" s="999"/>
      <c r="H205" s="956"/>
    </row>
    <row r="206" spans="1:8" ht="15.75">
      <c r="A206" s="505">
        <v>184</v>
      </c>
      <c r="B206" s="956"/>
      <c r="C206" s="956"/>
      <c r="D206" s="956"/>
      <c r="E206" s="957"/>
      <c r="F206" s="526">
        <v>182</v>
      </c>
      <c r="G206" s="999"/>
      <c r="H206" s="956"/>
    </row>
    <row r="207" spans="1:8" ht="15.75">
      <c r="A207" s="505">
        <v>185</v>
      </c>
      <c r="B207" s="956"/>
      <c r="C207" s="956"/>
      <c r="D207" s="956"/>
      <c r="E207" s="957"/>
      <c r="F207" s="510">
        <v>183</v>
      </c>
      <c r="G207" s="999"/>
      <c r="H207" s="956"/>
    </row>
    <row r="208" spans="1:8" ht="15.75">
      <c r="A208" s="505">
        <v>186</v>
      </c>
      <c r="B208" s="956"/>
      <c r="C208" s="956"/>
      <c r="D208" s="956"/>
      <c r="E208" s="957"/>
      <c r="F208" s="526">
        <v>184</v>
      </c>
      <c r="G208" s="999"/>
      <c r="H208" s="956"/>
    </row>
    <row r="209" spans="1:8" ht="15.75">
      <c r="A209" s="505">
        <v>187</v>
      </c>
      <c r="B209" s="956"/>
      <c r="C209" s="956"/>
      <c r="D209" s="956"/>
      <c r="E209" s="957"/>
      <c r="F209" s="510">
        <v>185</v>
      </c>
      <c r="G209" s="999"/>
      <c r="H209" s="956"/>
    </row>
    <row r="210" spans="1:8" ht="15.75">
      <c r="A210" s="505">
        <v>188</v>
      </c>
      <c r="B210" s="956"/>
      <c r="C210" s="956"/>
      <c r="D210" s="956"/>
      <c r="E210" s="957"/>
      <c r="F210" s="526">
        <v>186</v>
      </c>
      <c r="G210" s="999"/>
      <c r="H210" s="956"/>
    </row>
    <row r="211" spans="1:8" ht="15.75">
      <c r="A211" s="505">
        <v>189</v>
      </c>
      <c r="B211" s="956"/>
      <c r="C211" s="956"/>
      <c r="D211" s="956"/>
      <c r="E211" s="957"/>
      <c r="F211" s="510">
        <v>187</v>
      </c>
      <c r="G211" s="999"/>
      <c r="H211" s="956"/>
    </row>
    <row r="212" spans="1:8" ht="15.75">
      <c r="A212" s="505">
        <v>190</v>
      </c>
      <c r="B212" s="956"/>
      <c r="C212" s="956"/>
      <c r="D212" s="956"/>
      <c r="E212" s="957"/>
      <c r="F212" s="526">
        <v>188</v>
      </c>
      <c r="G212" s="999"/>
      <c r="H212" s="956"/>
    </row>
    <row r="213" spans="1:8" ht="15.75">
      <c r="A213" s="505">
        <v>191</v>
      </c>
      <c r="B213" s="956"/>
      <c r="C213" s="956"/>
      <c r="D213" s="956"/>
      <c r="E213" s="957"/>
      <c r="F213" s="510">
        <v>189</v>
      </c>
      <c r="G213" s="999"/>
      <c r="H213" s="956"/>
    </row>
    <row r="214" spans="1:8" ht="15.75">
      <c r="A214" s="505">
        <v>192</v>
      </c>
      <c r="B214" s="956"/>
      <c r="C214" s="956"/>
      <c r="D214" s="956"/>
      <c r="E214" s="957"/>
      <c r="F214" s="526">
        <v>190</v>
      </c>
      <c r="G214" s="999"/>
      <c r="H214" s="956"/>
    </row>
    <row r="215" spans="1:8" ht="15.75">
      <c r="A215" s="505">
        <v>193</v>
      </c>
      <c r="B215" s="956"/>
      <c r="C215" s="956"/>
      <c r="D215" s="956"/>
      <c r="E215" s="957"/>
      <c r="F215" s="510">
        <v>191</v>
      </c>
      <c r="G215" s="999"/>
      <c r="H215" s="956"/>
    </row>
    <row r="216" spans="1:8" ht="15.75">
      <c r="A216" s="505">
        <v>194</v>
      </c>
      <c r="B216" s="956"/>
      <c r="C216" s="956"/>
      <c r="D216" s="956"/>
      <c r="E216" s="957"/>
      <c r="F216" s="526">
        <v>192</v>
      </c>
      <c r="G216" s="999"/>
      <c r="H216" s="956"/>
    </row>
    <row r="217" spans="1:8" ht="15.75">
      <c r="A217" s="505">
        <v>195</v>
      </c>
      <c r="B217" s="956"/>
      <c r="C217" s="956"/>
      <c r="D217" s="956"/>
      <c r="E217" s="957"/>
      <c r="F217" s="510">
        <v>193</v>
      </c>
      <c r="G217" s="999"/>
      <c r="H217" s="956"/>
    </row>
    <row r="218" spans="1:8" ht="15.75">
      <c r="A218" s="505">
        <v>196</v>
      </c>
      <c r="B218" s="956"/>
      <c r="C218" s="956"/>
      <c r="D218" s="956"/>
      <c r="E218" s="957"/>
      <c r="F218" s="526">
        <v>194</v>
      </c>
      <c r="G218" s="999"/>
      <c r="H218" s="956"/>
    </row>
    <row r="219" spans="1:8" ht="15.75">
      <c r="A219" s="505">
        <v>197</v>
      </c>
      <c r="B219" s="956"/>
      <c r="C219" s="956"/>
      <c r="D219" s="956"/>
      <c r="E219" s="957"/>
      <c r="F219" s="510">
        <v>195</v>
      </c>
      <c r="G219" s="999"/>
      <c r="H219" s="956"/>
    </row>
    <row r="220" spans="1:8" ht="15.75">
      <c r="A220" s="505">
        <v>198</v>
      </c>
      <c r="B220" s="956"/>
      <c r="C220" s="956"/>
      <c r="D220" s="956"/>
      <c r="E220" s="957"/>
      <c r="F220" s="526">
        <v>196</v>
      </c>
      <c r="G220" s="999"/>
      <c r="H220" s="956"/>
    </row>
    <row r="221" spans="1:8" ht="15.75">
      <c r="A221" s="505">
        <v>199</v>
      </c>
      <c r="B221" s="956"/>
      <c r="C221" s="956"/>
      <c r="D221" s="956"/>
      <c r="E221" s="957"/>
      <c r="F221" s="510">
        <v>197</v>
      </c>
      <c r="G221" s="999"/>
      <c r="H221" s="956"/>
    </row>
    <row r="222" spans="1:8" ht="15.75">
      <c r="A222" s="505">
        <v>200</v>
      </c>
      <c r="B222" s="956"/>
      <c r="C222" s="956"/>
      <c r="D222" s="956"/>
      <c r="E222" s="957"/>
      <c r="F222" s="526">
        <v>198</v>
      </c>
      <c r="G222" s="999"/>
      <c r="H222" s="956"/>
    </row>
    <row r="223" spans="1:8" ht="15.75">
      <c r="A223" s="505">
        <v>201</v>
      </c>
      <c r="B223" s="956"/>
      <c r="C223" s="956"/>
      <c r="D223" s="956"/>
      <c r="E223" s="957"/>
      <c r="F223" s="510">
        <v>199</v>
      </c>
      <c r="G223" s="999"/>
      <c r="H223" s="956"/>
    </row>
    <row r="224" spans="1:8" ht="15.75">
      <c r="A224" s="505">
        <v>202</v>
      </c>
      <c r="B224" s="956"/>
      <c r="C224" s="956"/>
      <c r="D224" s="956"/>
      <c r="E224" s="957"/>
      <c r="F224" s="526">
        <v>200</v>
      </c>
      <c r="G224" s="999"/>
      <c r="H224" s="956"/>
    </row>
    <row r="225" spans="1:8" ht="15.75">
      <c r="A225" s="505">
        <v>203</v>
      </c>
      <c r="B225" s="956"/>
      <c r="C225" s="956"/>
      <c r="D225" s="956"/>
      <c r="E225" s="957"/>
      <c r="F225" s="510">
        <v>201</v>
      </c>
      <c r="G225" s="999"/>
      <c r="H225" s="956"/>
    </row>
    <row r="226" spans="1:8" ht="15.75">
      <c r="A226" s="505">
        <v>204</v>
      </c>
      <c r="B226" s="956"/>
      <c r="C226" s="956"/>
      <c r="D226" s="956"/>
      <c r="E226" s="957"/>
      <c r="F226" s="526">
        <v>202</v>
      </c>
      <c r="G226" s="999"/>
      <c r="H226" s="956"/>
    </row>
    <row r="227" spans="1:8" ht="15.75">
      <c r="A227" s="505">
        <v>205</v>
      </c>
      <c r="B227" s="956"/>
      <c r="C227" s="956"/>
      <c r="D227" s="956"/>
      <c r="E227" s="957"/>
      <c r="F227" s="510">
        <v>203</v>
      </c>
      <c r="G227" s="999"/>
      <c r="H227" s="956"/>
    </row>
    <row r="228" spans="1:8" ht="15.75">
      <c r="A228" s="505">
        <v>206</v>
      </c>
      <c r="B228" s="956"/>
      <c r="C228" s="956"/>
      <c r="D228" s="956"/>
      <c r="E228" s="957"/>
      <c r="F228" s="526">
        <v>204</v>
      </c>
      <c r="G228" s="999"/>
      <c r="H228" s="956"/>
    </row>
    <row r="229" spans="1:8" ht="15.75">
      <c r="A229" s="505">
        <v>207</v>
      </c>
      <c r="B229" s="956"/>
      <c r="C229" s="956"/>
      <c r="D229" s="956"/>
      <c r="E229" s="957"/>
      <c r="F229" s="510">
        <v>205</v>
      </c>
      <c r="G229" s="999"/>
      <c r="H229" s="956"/>
    </row>
    <row r="230" spans="1:8" ht="15.75">
      <c r="A230" s="505">
        <v>208</v>
      </c>
      <c r="B230" s="956"/>
      <c r="C230" s="956"/>
      <c r="D230" s="956"/>
      <c r="E230" s="957"/>
      <c r="F230" s="526">
        <v>206</v>
      </c>
      <c r="G230" s="999"/>
      <c r="H230" s="956"/>
    </row>
    <row r="231" spans="1:8" ht="15.75">
      <c r="A231" s="505">
        <v>209</v>
      </c>
      <c r="B231" s="956"/>
      <c r="C231" s="956"/>
      <c r="D231" s="956"/>
      <c r="E231" s="957"/>
      <c r="F231" s="510">
        <v>207</v>
      </c>
      <c r="G231" s="999"/>
      <c r="H231" s="956"/>
    </row>
    <row r="232" spans="1:8" ht="15.75">
      <c r="A232" s="505">
        <v>210</v>
      </c>
      <c r="B232" s="956"/>
      <c r="C232" s="956"/>
      <c r="D232" s="956"/>
      <c r="E232" s="957"/>
      <c r="F232" s="526">
        <v>208</v>
      </c>
      <c r="G232" s="999"/>
      <c r="H232" s="956"/>
    </row>
    <row r="233" spans="1:8" ht="15.75">
      <c r="A233" s="505">
        <v>211</v>
      </c>
      <c r="B233" s="956"/>
      <c r="C233" s="956"/>
      <c r="D233" s="956"/>
      <c r="E233" s="957"/>
      <c r="F233" s="510">
        <v>209</v>
      </c>
      <c r="G233" s="999"/>
      <c r="H233" s="956"/>
    </row>
    <row r="234" spans="1:8" ht="15.75">
      <c r="A234" s="505">
        <v>212</v>
      </c>
      <c r="B234" s="956"/>
      <c r="C234" s="956"/>
      <c r="D234" s="956"/>
      <c r="E234" s="957"/>
      <c r="F234" s="526">
        <v>210</v>
      </c>
      <c r="G234" s="999"/>
      <c r="H234" s="956"/>
    </row>
    <row r="235" spans="1:8" ht="15.75">
      <c r="A235" s="505">
        <v>213</v>
      </c>
      <c r="B235" s="956"/>
      <c r="C235" s="956"/>
      <c r="D235" s="956"/>
      <c r="E235" s="957"/>
      <c r="F235" s="510">
        <v>211</v>
      </c>
      <c r="G235" s="999"/>
      <c r="H235" s="956"/>
    </row>
    <row r="236" spans="1:8" ht="15.75">
      <c r="A236" s="505">
        <v>214</v>
      </c>
      <c r="B236" s="956"/>
      <c r="C236" s="956"/>
      <c r="D236" s="956"/>
      <c r="E236" s="957"/>
      <c r="F236" s="526">
        <v>212</v>
      </c>
      <c r="G236" s="999"/>
      <c r="H236" s="956"/>
    </row>
    <row r="237" spans="1:8" ht="15.75">
      <c r="A237" s="505">
        <v>215</v>
      </c>
      <c r="B237" s="956"/>
      <c r="C237" s="956"/>
      <c r="D237" s="956"/>
      <c r="E237" s="957"/>
      <c r="F237" s="510">
        <v>213</v>
      </c>
      <c r="G237" s="999"/>
      <c r="H237" s="956"/>
    </row>
    <row r="238" spans="1:8" ht="15.75">
      <c r="A238" s="505">
        <v>216</v>
      </c>
      <c r="B238" s="956"/>
      <c r="C238" s="956"/>
      <c r="D238" s="956"/>
      <c r="E238" s="957"/>
      <c r="F238" s="526">
        <v>214</v>
      </c>
      <c r="G238" s="999"/>
      <c r="H238" s="956"/>
    </row>
    <row r="239" spans="1:8" ht="15.75">
      <c r="A239" s="505">
        <v>217</v>
      </c>
      <c r="B239" s="956"/>
      <c r="C239" s="956"/>
      <c r="D239" s="956"/>
      <c r="E239" s="957"/>
      <c r="F239" s="510">
        <v>215</v>
      </c>
      <c r="G239" s="999"/>
      <c r="H239" s="956"/>
    </row>
    <row r="240" spans="1:8" ht="15.75">
      <c r="A240" s="505">
        <v>218</v>
      </c>
      <c r="B240" s="956"/>
      <c r="C240" s="956"/>
      <c r="D240" s="956"/>
      <c r="E240" s="957"/>
      <c r="F240" s="526">
        <v>216</v>
      </c>
      <c r="G240" s="999"/>
      <c r="H240" s="956"/>
    </row>
    <row r="241" spans="1:8" ht="15.75">
      <c r="A241" s="505">
        <v>219</v>
      </c>
      <c r="B241" s="956"/>
      <c r="C241" s="956"/>
      <c r="D241" s="956"/>
      <c r="E241" s="957"/>
      <c r="F241" s="510">
        <v>217</v>
      </c>
      <c r="G241" s="999"/>
      <c r="H241" s="956"/>
    </row>
    <row r="242" spans="1:8" ht="15.75">
      <c r="A242" s="505">
        <v>220</v>
      </c>
      <c r="B242" s="956"/>
      <c r="C242" s="956"/>
      <c r="D242" s="956"/>
      <c r="E242" s="957"/>
      <c r="F242" s="526">
        <v>218</v>
      </c>
      <c r="G242" s="999"/>
      <c r="H242" s="956"/>
    </row>
    <row r="243" spans="1:8" ht="15.75">
      <c r="A243" s="505">
        <v>221</v>
      </c>
      <c r="B243" s="956"/>
      <c r="C243" s="956"/>
      <c r="D243" s="956"/>
      <c r="E243" s="957"/>
      <c r="F243" s="510">
        <v>219</v>
      </c>
      <c r="G243" s="999"/>
      <c r="H243" s="956"/>
    </row>
    <row r="244" spans="1:8" ht="15.75">
      <c r="A244" s="505">
        <v>222</v>
      </c>
      <c r="B244" s="956"/>
      <c r="C244" s="956"/>
      <c r="D244" s="956"/>
      <c r="E244" s="957"/>
      <c r="F244" s="526">
        <v>220</v>
      </c>
      <c r="G244" s="999"/>
      <c r="H244" s="956"/>
    </row>
    <row r="245" spans="1:8" ht="15.75">
      <c r="A245" s="505">
        <v>223</v>
      </c>
      <c r="B245" s="956"/>
      <c r="C245" s="956"/>
      <c r="D245" s="956"/>
      <c r="E245" s="957"/>
      <c r="F245" s="510">
        <v>221</v>
      </c>
      <c r="G245" s="999"/>
      <c r="H245" s="956"/>
    </row>
    <row r="246" spans="1:8" ht="15.75">
      <c r="A246" s="505">
        <v>224</v>
      </c>
      <c r="B246" s="956"/>
      <c r="C246" s="956"/>
      <c r="D246" s="956"/>
      <c r="E246" s="957"/>
      <c r="F246" s="526">
        <v>222</v>
      </c>
      <c r="G246" s="999"/>
      <c r="H246" s="956"/>
    </row>
    <row r="247" spans="1:8" ht="15.75">
      <c r="A247" s="505">
        <v>225</v>
      </c>
      <c r="B247" s="956"/>
      <c r="C247" s="956"/>
      <c r="D247" s="956"/>
      <c r="E247" s="957"/>
      <c r="F247" s="510">
        <v>223</v>
      </c>
      <c r="G247" s="999"/>
      <c r="H247" s="956"/>
    </row>
    <row r="248" spans="1:8" ht="15.75">
      <c r="A248" s="505">
        <v>226</v>
      </c>
      <c r="B248" s="956"/>
      <c r="C248" s="958"/>
      <c r="D248" s="958"/>
      <c r="E248" s="957"/>
      <c r="F248" s="526">
        <v>224</v>
      </c>
      <c r="G248" s="999"/>
      <c r="H248" s="956"/>
    </row>
    <row r="249" spans="1:8" ht="15.75">
      <c r="A249" s="505">
        <v>227</v>
      </c>
      <c r="B249" s="956"/>
      <c r="C249" s="958"/>
      <c r="D249" s="958"/>
      <c r="E249" s="957"/>
      <c r="F249" s="510">
        <v>225</v>
      </c>
      <c r="G249" s="999"/>
      <c r="H249" s="956"/>
    </row>
    <row r="250" spans="1:8" ht="15.75">
      <c r="A250" s="505">
        <v>228</v>
      </c>
      <c r="B250" s="956"/>
      <c r="C250" s="958"/>
      <c r="D250" s="958"/>
      <c r="E250" s="957"/>
      <c r="F250" s="526">
        <v>226</v>
      </c>
      <c r="G250" s="999"/>
      <c r="H250" s="956"/>
    </row>
    <row r="251" spans="1:8" ht="15.75">
      <c r="A251" s="505">
        <v>229</v>
      </c>
      <c r="B251" s="956"/>
      <c r="C251" s="958"/>
      <c r="D251" s="958"/>
      <c r="E251" s="957"/>
      <c r="F251" s="510">
        <v>227</v>
      </c>
      <c r="G251" s="999"/>
      <c r="H251" s="956"/>
    </row>
    <row r="252" spans="1:8" ht="15.75">
      <c r="A252" s="505">
        <v>230</v>
      </c>
      <c r="B252" s="956"/>
      <c r="C252" s="958"/>
      <c r="D252" s="958"/>
      <c r="E252" s="957"/>
      <c r="F252" s="526">
        <v>228</v>
      </c>
      <c r="G252" s="999"/>
      <c r="H252" s="956"/>
    </row>
    <row r="253" spans="1:8" ht="15.75">
      <c r="A253" s="505">
        <v>231</v>
      </c>
      <c r="B253" s="956"/>
      <c r="C253" s="958"/>
      <c r="D253" s="958"/>
      <c r="E253" s="957"/>
      <c r="F253" s="510">
        <v>229</v>
      </c>
      <c r="G253" s="999"/>
      <c r="H253" s="956"/>
    </row>
    <row r="254" spans="1:8" ht="15.75">
      <c r="A254" s="505">
        <v>232</v>
      </c>
      <c r="B254" s="956"/>
      <c r="C254" s="958"/>
      <c r="D254" s="958"/>
      <c r="E254" s="957"/>
      <c r="F254" s="526">
        <v>230</v>
      </c>
      <c r="G254" s="999"/>
      <c r="H254" s="956"/>
    </row>
    <row r="255" spans="1:8" ht="15.75">
      <c r="A255" s="505">
        <v>233</v>
      </c>
      <c r="B255" s="956"/>
      <c r="C255" s="958"/>
      <c r="D255" s="958"/>
      <c r="E255" s="957"/>
      <c r="F255" s="510">
        <v>231</v>
      </c>
      <c r="G255" s="999"/>
      <c r="H255" s="956"/>
    </row>
    <row r="256" spans="1:8" ht="15.75">
      <c r="A256" s="505">
        <v>234</v>
      </c>
      <c r="B256" s="956"/>
      <c r="C256" s="958"/>
      <c r="D256" s="958"/>
      <c r="E256" s="957"/>
      <c r="F256" s="526">
        <v>232</v>
      </c>
      <c r="G256" s="999"/>
      <c r="H256" s="956"/>
    </row>
    <row r="257" spans="1:8" ht="15.75">
      <c r="A257" s="505">
        <v>235</v>
      </c>
      <c r="B257" s="956"/>
      <c r="C257" s="958"/>
      <c r="D257" s="958"/>
      <c r="E257" s="957"/>
      <c r="F257" s="510">
        <v>233</v>
      </c>
      <c r="G257" s="999"/>
      <c r="H257" s="956"/>
    </row>
    <row r="258" spans="1:8" ht="15.75">
      <c r="A258" s="505">
        <v>236</v>
      </c>
      <c r="B258" s="956"/>
      <c r="C258" s="958"/>
      <c r="D258" s="958"/>
      <c r="E258" s="957"/>
      <c r="F258" s="526">
        <v>234</v>
      </c>
      <c r="G258" s="999"/>
      <c r="H258" s="956"/>
    </row>
    <row r="259" spans="1:8" ht="15.75">
      <c r="A259" s="505">
        <v>237</v>
      </c>
      <c r="B259" s="956"/>
      <c r="C259" s="958"/>
      <c r="D259" s="958"/>
      <c r="E259" s="957"/>
      <c r="F259" s="510">
        <v>235</v>
      </c>
      <c r="G259" s="999"/>
      <c r="H259" s="956"/>
    </row>
    <row r="260" spans="1:8" ht="15.75">
      <c r="A260" s="505">
        <v>238</v>
      </c>
      <c r="B260" s="956"/>
      <c r="C260" s="958"/>
      <c r="D260" s="958"/>
      <c r="E260" s="957"/>
      <c r="F260" s="526">
        <v>236</v>
      </c>
      <c r="G260" s="999"/>
      <c r="H260" s="956"/>
    </row>
    <row r="261" spans="1:8" ht="15.75">
      <c r="A261" s="505">
        <v>239</v>
      </c>
      <c r="B261" s="956"/>
      <c r="C261" s="958"/>
      <c r="D261" s="958"/>
      <c r="E261" s="957"/>
      <c r="F261" s="510">
        <v>237</v>
      </c>
      <c r="G261" s="999"/>
      <c r="H261" s="956"/>
    </row>
    <row r="262" spans="1:8" ht="15.75">
      <c r="A262" s="505">
        <v>240</v>
      </c>
      <c r="B262" s="956"/>
      <c r="C262" s="958"/>
      <c r="D262" s="958"/>
      <c r="E262" s="957"/>
      <c r="F262" s="526">
        <v>238</v>
      </c>
      <c r="G262" s="999"/>
      <c r="H262" s="956"/>
    </row>
    <row r="263" spans="1:8" ht="15.75">
      <c r="A263" s="505">
        <v>241</v>
      </c>
      <c r="B263" s="956"/>
      <c r="C263" s="958"/>
      <c r="D263" s="958"/>
      <c r="E263" s="957"/>
      <c r="F263" s="510">
        <v>239</v>
      </c>
      <c r="G263" s="999"/>
      <c r="H263" s="956"/>
    </row>
    <row r="264" spans="1:8" ht="15.75">
      <c r="A264" s="505">
        <v>242</v>
      </c>
      <c r="B264" s="956"/>
      <c r="C264" s="958"/>
      <c r="D264" s="958"/>
      <c r="E264" s="957"/>
      <c r="F264" s="526">
        <v>240</v>
      </c>
      <c r="G264" s="999"/>
      <c r="H264" s="956"/>
    </row>
    <row r="265" spans="1:8" ht="15.75">
      <c r="A265" s="505">
        <v>243</v>
      </c>
      <c r="B265" s="956"/>
      <c r="C265" s="958"/>
      <c r="D265" s="958"/>
      <c r="E265" s="957"/>
      <c r="F265" s="510">
        <v>241</v>
      </c>
      <c r="G265" s="999"/>
      <c r="H265" s="956"/>
    </row>
    <row r="266" spans="1:8" ht="15.75">
      <c r="A266" s="505">
        <v>244</v>
      </c>
      <c r="B266" s="956"/>
      <c r="C266" s="958"/>
      <c r="D266" s="958"/>
      <c r="E266" s="957"/>
      <c r="F266" s="526">
        <v>242</v>
      </c>
      <c r="G266" s="999"/>
      <c r="H266" s="956"/>
    </row>
    <row r="267" spans="1:8" ht="15.75">
      <c r="A267" s="505">
        <v>245</v>
      </c>
      <c r="B267" s="956"/>
      <c r="C267" s="958"/>
      <c r="D267" s="958"/>
      <c r="E267" s="957"/>
      <c r="F267" s="510">
        <v>243</v>
      </c>
      <c r="G267" s="999"/>
      <c r="H267" s="956"/>
    </row>
    <row r="268" spans="1:8" ht="15.75">
      <c r="A268" s="505">
        <v>246</v>
      </c>
      <c r="B268" s="956"/>
      <c r="C268" s="958"/>
      <c r="D268" s="958"/>
      <c r="E268" s="957"/>
      <c r="F268" s="526">
        <v>244</v>
      </c>
      <c r="G268" s="999"/>
      <c r="H268" s="956"/>
    </row>
    <row r="269" spans="1:8" ht="15.75">
      <c r="A269" s="505">
        <v>247</v>
      </c>
      <c r="B269" s="956"/>
      <c r="C269" s="958"/>
      <c r="D269" s="958"/>
      <c r="E269" s="957"/>
      <c r="F269" s="510">
        <v>245</v>
      </c>
      <c r="G269" s="999"/>
      <c r="H269" s="956"/>
    </row>
    <row r="270" spans="1:8" ht="15.75">
      <c r="A270" s="505">
        <v>248</v>
      </c>
      <c r="B270" s="956"/>
      <c r="C270" s="958"/>
      <c r="D270" s="958"/>
      <c r="E270" s="957"/>
      <c r="F270" s="526">
        <v>246</v>
      </c>
      <c r="G270" s="999"/>
      <c r="H270" s="956"/>
    </row>
    <row r="271" spans="1:8" ht="15.75">
      <c r="A271" s="505">
        <v>249</v>
      </c>
      <c r="B271" s="956"/>
      <c r="C271" s="958"/>
      <c r="D271" s="958"/>
      <c r="E271" s="957"/>
      <c r="F271" s="510">
        <v>247</v>
      </c>
      <c r="G271" s="999"/>
      <c r="H271" s="956"/>
    </row>
    <row r="272" spans="1:8" ht="15.75">
      <c r="A272" s="505">
        <v>250</v>
      </c>
      <c r="B272" s="956"/>
      <c r="C272" s="958"/>
      <c r="D272" s="958"/>
      <c r="E272" s="957"/>
      <c r="F272" s="526">
        <v>248</v>
      </c>
      <c r="G272" s="999"/>
      <c r="H272" s="956"/>
    </row>
    <row r="273" spans="1:8" ht="15.75">
      <c r="A273" s="505">
        <v>251</v>
      </c>
      <c r="B273" s="956"/>
      <c r="C273" s="958"/>
      <c r="D273" s="958"/>
      <c r="E273" s="957"/>
      <c r="F273" s="510">
        <v>249</v>
      </c>
      <c r="G273" s="999"/>
      <c r="H273" s="956"/>
    </row>
    <row r="274" spans="1:8" ht="15.75">
      <c r="A274" s="505">
        <v>252</v>
      </c>
      <c r="B274" s="956"/>
      <c r="C274" s="958"/>
      <c r="D274" s="958"/>
      <c r="E274" s="957"/>
      <c r="F274" s="526">
        <v>250</v>
      </c>
      <c r="G274" s="999"/>
      <c r="H274" s="956"/>
    </row>
    <row r="275" spans="1:8" ht="15.75">
      <c r="A275" s="505">
        <v>253</v>
      </c>
      <c r="B275" s="956"/>
      <c r="C275" s="958"/>
      <c r="D275" s="958"/>
      <c r="E275" s="957"/>
      <c r="F275" s="510">
        <v>251</v>
      </c>
      <c r="G275" s="999"/>
      <c r="H275" s="956"/>
    </row>
    <row r="276" spans="1:8" ht="15.75">
      <c r="A276" s="505">
        <v>254</v>
      </c>
      <c r="B276" s="956"/>
      <c r="C276" s="958"/>
      <c r="D276" s="958"/>
      <c r="E276" s="957"/>
      <c r="F276" s="526">
        <v>252</v>
      </c>
      <c r="G276" s="999"/>
      <c r="H276" s="956"/>
    </row>
    <row r="277" spans="1:8" ht="15.75">
      <c r="A277" s="505">
        <v>255</v>
      </c>
      <c r="B277" s="956"/>
      <c r="C277" s="958"/>
      <c r="D277" s="958"/>
      <c r="E277" s="957"/>
      <c r="F277" s="510">
        <v>253</v>
      </c>
      <c r="G277" s="999"/>
      <c r="H277" s="956"/>
    </row>
    <row r="278" spans="1:8" ht="15.75">
      <c r="A278" s="505">
        <v>256</v>
      </c>
      <c r="B278" s="956"/>
      <c r="C278" s="958"/>
      <c r="D278" s="958"/>
      <c r="E278" s="957"/>
      <c r="F278" s="526">
        <v>254</v>
      </c>
      <c r="G278" s="999"/>
      <c r="H278" s="956"/>
    </row>
    <row r="279" spans="1:8" ht="15.75">
      <c r="A279" s="505">
        <v>257</v>
      </c>
      <c r="B279" s="956"/>
      <c r="C279" s="958"/>
      <c r="D279" s="958"/>
      <c r="E279" s="957"/>
      <c r="F279" s="510">
        <v>255</v>
      </c>
      <c r="G279" s="999"/>
      <c r="H279" s="956"/>
    </row>
    <row r="280" spans="1:8" ht="15.75">
      <c r="A280" s="505">
        <v>258</v>
      </c>
      <c r="B280" s="956"/>
      <c r="C280" s="958"/>
      <c r="D280" s="958"/>
      <c r="E280" s="957"/>
      <c r="F280" s="526">
        <v>256</v>
      </c>
      <c r="G280" s="999"/>
      <c r="H280" s="956"/>
    </row>
    <row r="281" spans="1:8" ht="15.75">
      <c r="A281" s="505">
        <v>259</v>
      </c>
      <c r="B281" s="956"/>
      <c r="C281" s="958"/>
      <c r="D281" s="958"/>
      <c r="E281" s="957"/>
      <c r="F281" s="510">
        <v>257</v>
      </c>
      <c r="G281" s="999"/>
      <c r="H281" s="956"/>
    </row>
    <row r="282" spans="1:8" ht="15.75">
      <c r="A282" s="505">
        <v>260</v>
      </c>
      <c r="B282" s="956"/>
      <c r="C282" s="958"/>
      <c r="D282" s="958"/>
      <c r="E282" s="957"/>
      <c r="F282" s="526">
        <v>258</v>
      </c>
      <c r="G282" s="999"/>
      <c r="H282" s="956"/>
    </row>
    <row r="283" spans="1:8" ht="15.75">
      <c r="A283" s="505">
        <v>261</v>
      </c>
      <c r="B283" s="956"/>
      <c r="C283" s="958"/>
      <c r="D283" s="958"/>
      <c r="E283" s="957"/>
      <c r="F283" s="510">
        <v>259</v>
      </c>
      <c r="G283" s="999"/>
      <c r="H283" s="956"/>
    </row>
    <row r="284" spans="1:8" ht="15.75">
      <c r="A284" s="505">
        <v>262</v>
      </c>
      <c r="B284" s="956"/>
      <c r="C284" s="958"/>
      <c r="D284" s="958"/>
      <c r="E284" s="957"/>
      <c r="F284" s="526">
        <v>260</v>
      </c>
      <c r="G284" s="999"/>
      <c r="H284" s="956"/>
    </row>
    <row r="285" spans="1:8" ht="15.75">
      <c r="A285" s="505">
        <v>263</v>
      </c>
      <c r="B285" s="956"/>
      <c r="C285" s="958"/>
      <c r="D285" s="958"/>
      <c r="E285" s="957"/>
      <c r="F285" s="510">
        <v>261</v>
      </c>
      <c r="G285" s="999"/>
      <c r="H285" s="956"/>
    </row>
    <row r="286" spans="1:8" ht="15.75">
      <c r="A286" s="505">
        <v>264</v>
      </c>
      <c r="B286" s="956"/>
      <c r="C286" s="958"/>
      <c r="D286" s="958"/>
      <c r="E286" s="957"/>
      <c r="F286" s="526">
        <v>262</v>
      </c>
      <c r="G286" s="999"/>
      <c r="H286" s="956"/>
    </row>
    <row r="287" spans="1:8" ht="15.75">
      <c r="A287" s="505">
        <v>265</v>
      </c>
      <c r="B287" s="956"/>
      <c r="C287" s="958"/>
      <c r="D287" s="958"/>
      <c r="E287" s="957"/>
      <c r="F287" s="510">
        <v>263</v>
      </c>
      <c r="G287" s="999"/>
      <c r="H287" s="956"/>
    </row>
    <row r="288" spans="1:8" ht="15.75">
      <c r="A288" s="505">
        <v>266</v>
      </c>
      <c r="B288" s="956"/>
      <c r="C288" s="958"/>
      <c r="D288" s="958"/>
      <c r="E288" s="957"/>
      <c r="F288" s="526">
        <v>264</v>
      </c>
      <c r="G288" s="999"/>
      <c r="H288" s="956"/>
    </row>
    <row r="289" spans="1:8" ht="15.75">
      <c r="A289" s="505">
        <v>267</v>
      </c>
      <c r="B289" s="956"/>
      <c r="C289" s="958"/>
      <c r="D289" s="958"/>
      <c r="E289" s="957"/>
      <c r="F289" s="510">
        <v>265</v>
      </c>
      <c r="G289" s="999"/>
      <c r="H289" s="956"/>
    </row>
    <row r="290" spans="1:8" ht="15.75">
      <c r="A290" s="505">
        <v>268</v>
      </c>
      <c r="B290" s="956"/>
      <c r="C290" s="958"/>
      <c r="D290" s="958"/>
      <c r="E290" s="957"/>
      <c r="F290" s="526">
        <v>266</v>
      </c>
      <c r="G290" s="999"/>
      <c r="H290" s="956"/>
    </row>
    <row r="291" spans="1:8" ht="15.75">
      <c r="A291" s="505">
        <v>269</v>
      </c>
      <c r="B291" s="956"/>
      <c r="C291" s="958"/>
      <c r="D291" s="958"/>
      <c r="E291" s="957"/>
      <c r="F291" s="510">
        <v>267</v>
      </c>
      <c r="G291" s="999"/>
      <c r="H291" s="956"/>
    </row>
    <row r="292" spans="1:8" ht="15.75">
      <c r="A292" s="505">
        <v>270</v>
      </c>
      <c r="B292" s="956"/>
      <c r="C292" s="958"/>
      <c r="D292" s="958"/>
      <c r="E292" s="957"/>
      <c r="F292" s="526">
        <v>268</v>
      </c>
      <c r="G292" s="999"/>
      <c r="H292" s="956"/>
    </row>
    <row r="293" spans="1:8" ht="15.75">
      <c r="A293" s="505">
        <v>271</v>
      </c>
      <c r="B293" s="956"/>
      <c r="C293" s="958"/>
      <c r="D293" s="958"/>
      <c r="E293" s="957"/>
      <c r="F293" s="510">
        <v>269</v>
      </c>
      <c r="G293" s="999"/>
      <c r="H293" s="956"/>
    </row>
    <row r="294" spans="1:8" ht="15.75">
      <c r="A294" s="505">
        <v>272</v>
      </c>
      <c r="B294" s="956"/>
      <c r="C294" s="958"/>
      <c r="D294" s="958"/>
      <c r="E294" s="957"/>
      <c r="F294" s="526">
        <v>270</v>
      </c>
      <c r="G294" s="999"/>
      <c r="H294" s="956"/>
    </row>
    <row r="295" spans="1:8" ht="15.75">
      <c r="A295" s="505">
        <v>273</v>
      </c>
      <c r="B295" s="956"/>
      <c r="C295" s="958"/>
      <c r="D295" s="958"/>
      <c r="E295" s="957"/>
      <c r="F295" s="510">
        <v>271</v>
      </c>
      <c r="G295" s="999"/>
      <c r="H295" s="956"/>
    </row>
    <row r="296" spans="1:8" ht="15.75">
      <c r="A296" s="505">
        <v>274</v>
      </c>
      <c r="B296" s="956"/>
      <c r="C296" s="958"/>
      <c r="D296" s="958"/>
      <c r="E296" s="957"/>
      <c r="F296" s="526">
        <v>272</v>
      </c>
      <c r="G296" s="999"/>
      <c r="H296" s="956"/>
    </row>
    <row r="297" spans="1:8" ht="15.75">
      <c r="A297" s="505">
        <v>275</v>
      </c>
      <c r="B297" s="956"/>
      <c r="C297" s="958"/>
      <c r="D297" s="958"/>
      <c r="E297" s="957"/>
      <c r="F297" s="510">
        <v>273</v>
      </c>
      <c r="G297" s="999"/>
      <c r="H297" s="956"/>
    </row>
    <row r="298" spans="1:8" ht="15.75">
      <c r="A298" s="505">
        <v>276</v>
      </c>
      <c r="B298" s="956"/>
      <c r="C298" s="956"/>
      <c r="D298" s="956"/>
      <c r="E298" s="957"/>
      <c r="F298" s="526">
        <v>274</v>
      </c>
      <c r="G298" s="999"/>
      <c r="H298" s="956"/>
    </row>
    <row r="299" spans="1:8" ht="15.75">
      <c r="A299" s="505">
        <v>277</v>
      </c>
      <c r="B299" s="956"/>
      <c r="C299" s="956"/>
      <c r="D299" s="956"/>
      <c r="E299" s="957"/>
      <c r="F299" s="510">
        <v>275</v>
      </c>
      <c r="G299" s="999"/>
      <c r="H299" s="956"/>
    </row>
    <row r="300" spans="1:8" ht="15.75">
      <c r="A300" s="505">
        <v>278</v>
      </c>
      <c r="B300" s="956"/>
      <c r="C300" s="956"/>
      <c r="D300" s="956"/>
      <c r="E300" s="957"/>
      <c r="F300" s="526">
        <v>276</v>
      </c>
      <c r="G300" s="999"/>
      <c r="H300" s="956"/>
    </row>
    <row r="301" spans="1:8" ht="15.75">
      <c r="A301" s="505">
        <v>279</v>
      </c>
      <c r="B301" s="956"/>
      <c r="C301" s="956"/>
      <c r="D301" s="956"/>
      <c r="E301" s="957"/>
      <c r="F301" s="510">
        <v>277</v>
      </c>
      <c r="G301" s="999"/>
      <c r="H301" s="956"/>
    </row>
    <row r="302" spans="1:8" ht="15.75">
      <c r="A302" s="505">
        <v>280</v>
      </c>
      <c r="B302" s="956"/>
      <c r="C302" s="956"/>
      <c r="D302" s="956"/>
      <c r="E302" s="957"/>
      <c r="F302" s="526">
        <v>278</v>
      </c>
      <c r="G302" s="999"/>
      <c r="H302" s="956"/>
    </row>
    <row r="303" spans="1:8" ht="15.75">
      <c r="A303" s="505">
        <v>281</v>
      </c>
      <c r="B303" s="962"/>
      <c r="C303" s="956"/>
      <c r="D303" s="956"/>
      <c r="E303" s="957"/>
      <c r="F303" s="510">
        <v>279</v>
      </c>
      <c r="G303" s="999"/>
      <c r="H303" s="956"/>
    </row>
    <row r="304" spans="1:8" ht="15.75">
      <c r="A304" s="505">
        <v>282</v>
      </c>
      <c r="B304" s="956"/>
      <c r="C304" s="956"/>
      <c r="D304" s="956"/>
      <c r="E304" s="957"/>
      <c r="F304" s="526">
        <v>280</v>
      </c>
      <c r="G304" s="999"/>
      <c r="H304" s="956"/>
    </row>
    <row r="305" spans="1:8" ht="15.75">
      <c r="A305" s="505">
        <v>283</v>
      </c>
      <c r="B305" s="956"/>
      <c r="C305" s="956"/>
      <c r="D305" s="956"/>
      <c r="E305" s="957"/>
      <c r="F305" s="510">
        <v>281</v>
      </c>
      <c r="G305" s="999"/>
      <c r="H305" s="956"/>
    </row>
    <row r="306" spans="1:8" ht="15.75">
      <c r="A306" s="505">
        <v>284</v>
      </c>
      <c r="B306" s="956"/>
      <c r="C306" s="956"/>
      <c r="D306" s="956"/>
      <c r="E306" s="957"/>
      <c r="F306" s="526">
        <v>282</v>
      </c>
      <c r="G306" s="999"/>
      <c r="H306" s="956"/>
    </row>
    <row r="307" spans="1:8" ht="15.75">
      <c r="A307" s="505">
        <v>285</v>
      </c>
      <c r="B307" s="956"/>
      <c r="C307" s="956"/>
      <c r="D307" s="956"/>
      <c r="E307" s="957"/>
      <c r="F307" s="510">
        <v>283</v>
      </c>
      <c r="G307" s="999"/>
      <c r="H307" s="956"/>
    </row>
    <row r="308" spans="1:8" ht="15.75">
      <c r="A308" s="505">
        <v>286</v>
      </c>
      <c r="B308" s="956"/>
      <c r="C308" s="956"/>
      <c r="D308" s="956"/>
      <c r="E308" s="957"/>
      <c r="F308" s="526">
        <v>284</v>
      </c>
      <c r="G308" s="999"/>
      <c r="H308" s="956"/>
    </row>
    <row r="309" spans="1:8" ht="15.75">
      <c r="A309" s="505">
        <v>287</v>
      </c>
      <c r="B309" s="956"/>
      <c r="C309" s="956"/>
      <c r="D309" s="956"/>
      <c r="E309" s="957"/>
      <c r="F309" s="510">
        <v>285</v>
      </c>
      <c r="G309" s="999"/>
      <c r="H309" s="956"/>
    </row>
    <row r="310" spans="1:8" ht="15.75">
      <c r="A310" s="505">
        <v>288</v>
      </c>
      <c r="B310" s="956"/>
      <c r="C310" s="956"/>
      <c r="D310" s="956"/>
      <c r="E310" s="957"/>
      <c r="F310" s="526">
        <v>286</v>
      </c>
      <c r="G310" s="999"/>
      <c r="H310" s="956"/>
    </row>
    <row r="311" spans="1:8" ht="15.75">
      <c r="A311" s="505">
        <v>289</v>
      </c>
      <c r="B311" s="956"/>
      <c r="C311" s="956"/>
      <c r="D311" s="956"/>
      <c r="E311" s="957"/>
      <c r="F311" s="510">
        <v>287</v>
      </c>
      <c r="G311" s="999"/>
      <c r="H311" s="956"/>
    </row>
    <row r="312" spans="1:8" ht="15.75">
      <c r="A312" s="505">
        <v>290</v>
      </c>
      <c r="B312" s="956"/>
      <c r="C312" s="956"/>
      <c r="D312" s="956"/>
      <c r="E312" s="957"/>
      <c r="F312" s="526">
        <v>288</v>
      </c>
      <c r="G312" s="999"/>
      <c r="H312" s="956"/>
    </row>
    <row r="313" spans="1:8" ht="15.75">
      <c r="A313" s="505">
        <v>291</v>
      </c>
      <c r="B313" s="956"/>
      <c r="C313" s="956"/>
      <c r="D313" s="956"/>
      <c r="E313" s="957"/>
      <c r="F313" s="510">
        <v>289</v>
      </c>
      <c r="G313" s="999"/>
      <c r="H313" s="956"/>
    </row>
    <row r="314" spans="1:8" ht="15.75">
      <c r="A314" s="505">
        <v>292</v>
      </c>
      <c r="B314" s="956"/>
      <c r="C314" s="956"/>
      <c r="D314" s="956"/>
      <c r="E314" s="957"/>
      <c r="F314" s="526">
        <v>290</v>
      </c>
      <c r="G314" s="999"/>
      <c r="H314" s="956"/>
    </row>
    <row r="315" spans="1:8" ht="15.75">
      <c r="A315" s="505">
        <v>293</v>
      </c>
      <c r="B315" s="956"/>
      <c r="C315" s="956"/>
      <c r="D315" s="956"/>
      <c r="E315" s="957"/>
      <c r="F315" s="510">
        <v>291</v>
      </c>
      <c r="G315" s="999"/>
      <c r="H315" s="956"/>
    </row>
    <row r="316" spans="1:8" ht="15.75">
      <c r="A316" s="505">
        <v>294</v>
      </c>
      <c r="B316" s="956"/>
      <c r="C316" s="956"/>
      <c r="D316" s="956"/>
      <c r="E316" s="957"/>
      <c r="F316" s="526">
        <v>292</v>
      </c>
      <c r="G316" s="999"/>
      <c r="H316" s="956"/>
    </row>
    <row r="317" spans="1:8" ht="15.75">
      <c r="A317" s="505">
        <v>295</v>
      </c>
      <c r="B317" s="956"/>
      <c r="C317" s="956"/>
      <c r="D317" s="956"/>
      <c r="E317" s="957"/>
      <c r="F317" s="510">
        <v>293</v>
      </c>
      <c r="G317" s="999"/>
      <c r="H317" s="956"/>
    </row>
    <row r="318" spans="1:8" ht="15.75">
      <c r="A318" s="505">
        <v>296</v>
      </c>
      <c r="B318" s="956"/>
      <c r="C318" s="956"/>
      <c r="D318" s="956"/>
      <c r="E318" s="957"/>
      <c r="F318" s="526">
        <v>294</v>
      </c>
      <c r="G318" s="999"/>
      <c r="H318" s="956"/>
    </row>
    <row r="319" spans="1:8" ht="15.75">
      <c r="A319" s="505">
        <v>297</v>
      </c>
      <c r="B319" s="956"/>
      <c r="C319" s="956"/>
      <c r="D319" s="956"/>
      <c r="E319" s="957"/>
      <c r="F319" s="510">
        <v>295</v>
      </c>
      <c r="G319" s="999"/>
      <c r="H319" s="956"/>
    </row>
    <row r="320" spans="1:8" ht="15.75">
      <c r="A320" s="505">
        <v>298</v>
      </c>
      <c r="B320" s="956"/>
      <c r="C320" s="956"/>
      <c r="D320" s="956"/>
      <c r="E320" s="957"/>
      <c r="F320" s="526">
        <v>296</v>
      </c>
      <c r="G320" s="999"/>
      <c r="H320" s="956"/>
    </row>
    <row r="321" spans="1:8" ht="15.75">
      <c r="A321" s="505">
        <v>299</v>
      </c>
      <c r="B321" s="956"/>
      <c r="C321" s="956"/>
      <c r="D321" s="956"/>
      <c r="E321" s="957"/>
      <c r="F321" s="510">
        <v>297</v>
      </c>
      <c r="G321" s="999"/>
      <c r="H321" s="956"/>
    </row>
    <row r="322" spans="1:8" ht="15.75">
      <c r="A322" s="505">
        <v>300</v>
      </c>
      <c r="B322" s="956"/>
      <c r="C322" s="956"/>
      <c r="D322" s="956"/>
      <c r="E322" s="957"/>
      <c r="F322" s="526">
        <v>298</v>
      </c>
      <c r="G322" s="999"/>
      <c r="H322" s="956"/>
    </row>
    <row r="323" spans="1:8" ht="15.75">
      <c r="A323" s="505">
        <v>301</v>
      </c>
      <c r="B323" s="956"/>
      <c r="C323" s="956"/>
      <c r="D323" s="956"/>
      <c r="E323" s="957"/>
      <c r="F323" s="510">
        <v>299</v>
      </c>
      <c r="G323" s="999"/>
      <c r="H323" s="956"/>
    </row>
    <row r="324" spans="1:8" ht="15.75">
      <c r="A324" s="505">
        <v>302</v>
      </c>
      <c r="B324" s="956"/>
      <c r="C324" s="956"/>
      <c r="D324" s="956"/>
      <c r="E324" s="957"/>
      <c r="F324" s="526">
        <v>300</v>
      </c>
      <c r="G324" s="999"/>
      <c r="H324" s="956"/>
    </row>
    <row r="325" spans="1:8" ht="15.75">
      <c r="A325" s="505">
        <v>303</v>
      </c>
      <c r="B325" s="956"/>
      <c r="C325" s="956"/>
      <c r="D325" s="956"/>
      <c r="E325" s="957"/>
      <c r="F325" s="510">
        <v>301</v>
      </c>
      <c r="G325" s="999"/>
      <c r="H325" s="956"/>
    </row>
    <row r="326" spans="1:8" ht="15.75">
      <c r="A326" s="505">
        <v>304</v>
      </c>
      <c r="B326" s="956"/>
      <c r="C326" s="956"/>
      <c r="D326" s="956"/>
      <c r="E326" s="957"/>
      <c r="F326" s="526">
        <v>302</v>
      </c>
      <c r="G326" s="999"/>
      <c r="H326" s="956"/>
    </row>
    <row r="327" spans="1:8" ht="15.75">
      <c r="A327" s="505">
        <v>305</v>
      </c>
      <c r="B327" s="956"/>
      <c r="C327" s="956"/>
      <c r="D327" s="956"/>
      <c r="E327" s="957"/>
      <c r="F327" s="510">
        <v>303</v>
      </c>
      <c r="G327" s="999"/>
      <c r="H327" s="956"/>
    </row>
    <row r="328" spans="1:8" ht="15.75">
      <c r="A328" s="505">
        <v>306</v>
      </c>
      <c r="B328" s="956"/>
      <c r="C328" s="956"/>
      <c r="D328" s="956"/>
      <c r="E328" s="957"/>
      <c r="F328" s="526">
        <v>304</v>
      </c>
      <c r="G328" s="999"/>
      <c r="H328" s="956"/>
    </row>
    <row r="329" spans="1:8" ht="15.75">
      <c r="A329" s="505">
        <v>307</v>
      </c>
      <c r="B329" s="956"/>
      <c r="C329" s="956"/>
      <c r="D329" s="956"/>
      <c r="E329" s="957"/>
      <c r="F329" s="510">
        <v>305</v>
      </c>
      <c r="G329" s="999"/>
      <c r="H329" s="956"/>
    </row>
    <row r="330" spans="1:8" ht="15.75">
      <c r="A330" s="505">
        <v>308</v>
      </c>
      <c r="B330" s="956"/>
      <c r="C330" s="956"/>
      <c r="D330" s="956"/>
      <c r="E330" s="957"/>
      <c r="F330" s="526">
        <v>306</v>
      </c>
      <c r="G330" s="999"/>
      <c r="H330" s="956"/>
    </row>
    <row r="331" spans="1:8" ht="15.75">
      <c r="A331" s="505">
        <v>309</v>
      </c>
      <c r="B331" s="956"/>
      <c r="C331" s="956"/>
      <c r="D331" s="956"/>
      <c r="E331" s="957"/>
      <c r="F331" s="510">
        <v>307</v>
      </c>
      <c r="G331" s="999"/>
      <c r="H331" s="956"/>
    </row>
    <row r="332" spans="1:8" ht="15.75">
      <c r="A332" s="505">
        <v>310</v>
      </c>
      <c r="B332" s="956"/>
      <c r="C332" s="956"/>
      <c r="D332" s="956"/>
      <c r="E332" s="957"/>
      <c r="F332" s="526">
        <v>308</v>
      </c>
      <c r="G332" s="999"/>
      <c r="H332" s="956"/>
    </row>
    <row r="333" spans="1:8" ht="15.75">
      <c r="A333" s="505">
        <v>311</v>
      </c>
      <c r="B333" s="956"/>
      <c r="C333" s="956"/>
      <c r="D333" s="956"/>
      <c r="E333" s="957"/>
      <c r="F333" s="510">
        <v>309</v>
      </c>
      <c r="G333" s="999"/>
      <c r="H333" s="956"/>
    </row>
    <row r="334" spans="1:8" ht="15.75">
      <c r="A334" s="505">
        <v>312</v>
      </c>
      <c r="B334" s="956"/>
      <c r="C334" s="956"/>
      <c r="D334" s="956"/>
      <c r="E334" s="957"/>
      <c r="F334" s="526">
        <v>310</v>
      </c>
      <c r="G334" s="999"/>
      <c r="H334" s="956"/>
    </row>
    <row r="335" spans="1:8" ht="15.75">
      <c r="A335" s="505">
        <v>313</v>
      </c>
      <c r="B335" s="956"/>
      <c r="C335" s="956"/>
      <c r="D335" s="956"/>
      <c r="E335" s="957"/>
      <c r="F335" s="510">
        <v>311</v>
      </c>
      <c r="G335" s="999"/>
      <c r="H335" s="956"/>
    </row>
    <row r="336" spans="1:8" ht="15.75">
      <c r="A336" s="505">
        <v>314</v>
      </c>
      <c r="B336" s="956"/>
      <c r="C336" s="956"/>
      <c r="D336" s="956"/>
      <c r="E336" s="957"/>
      <c r="F336" s="526">
        <v>312</v>
      </c>
      <c r="G336" s="999"/>
      <c r="H336" s="956"/>
    </row>
    <row r="337" spans="1:8" ht="15.75">
      <c r="A337" s="505">
        <v>315</v>
      </c>
      <c r="B337" s="956"/>
      <c r="C337" s="956"/>
      <c r="D337" s="956"/>
      <c r="E337" s="957"/>
      <c r="F337" s="510">
        <v>313</v>
      </c>
      <c r="G337" s="999"/>
      <c r="H337" s="956"/>
    </row>
    <row r="338" spans="1:8" ht="15.75">
      <c r="A338" s="505">
        <v>316</v>
      </c>
      <c r="B338" s="956"/>
      <c r="C338" s="956"/>
      <c r="D338" s="956"/>
      <c r="E338" s="957"/>
      <c r="F338" s="526">
        <v>314</v>
      </c>
      <c r="G338" s="999"/>
      <c r="H338" s="956"/>
    </row>
    <row r="339" spans="1:8" ht="15.75">
      <c r="A339" s="505">
        <v>317</v>
      </c>
      <c r="B339" s="956"/>
      <c r="C339" s="956"/>
      <c r="D339" s="956"/>
      <c r="E339" s="957"/>
      <c r="F339" s="510">
        <v>315</v>
      </c>
      <c r="G339" s="999"/>
      <c r="H339" s="956"/>
    </row>
    <row r="340" spans="1:8" ht="15.75">
      <c r="A340" s="505">
        <v>318</v>
      </c>
      <c r="B340" s="956"/>
      <c r="C340" s="956"/>
      <c r="D340" s="956"/>
      <c r="E340" s="957"/>
      <c r="F340" s="526">
        <v>316</v>
      </c>
      <c r="G340" s="999"/>
      <c r="H340" s="956"/>
    </row>
    <row r="341" spans="1:8" ht="15.75">
      <c r="A341" s="505">
        <v>319</v>
      </c>
      <c r="B341" s="956"/>
      <c r="C341" s="956"/>
      <c r="D341" s="956"/>
      <c r="E341" s="957"/>
      <c r="F341" s="510">
        <v>317</v>
      </c>
      <c r="G341" s="999"/>
      <c r="H341" s="956"/>
    </row>
    <row r="342" spans="1:8" ht="15.75">
      <c r="A342" s="505">
        <v>320</v>
      </c>
      <c r="B342" s="956"/>
      <c r="C342" s="956"/>
      <c r="D342" s="956"/>
      <c r="E342" s="957"/>
      <c r="F342" s="526">
        <v>318</v>
      </c>
      <c r="G342" s="999"/>
      <c r="H342" s="956"/>
    </row>
    <row r="343" spans="1:8" ht="15.75">
      <c r="A343" s="505">
        <v>321</v>
      </c>
      <c r="B343" s="956"/>
      <c r="C343" s="956"/>
      <c r="D343" s="956"/>
      <c r="E343" s="957"/>
      <c r="F343" s="510">
        <v>319</v>
      </c>
      <c r="G343" s="999"/>
      <c r="H343" s="956"/>
    </row>
    <row r="344" spans="1:8" ht="15.75">
      <c r="A344" s="505">
        <v>322</v>
      </c>
      <c r="B344" s="956"/>
      <c r="C344" s="956"/>
      <c r="D344" s="956"/>
      <c r="E344" s="957"/>
      <c r="F344" s="526">
        <v>320</v>
      </c>
      <c r="G344" s="999"/>
      <c r="H344" s="956"/>
    </row>
    <row r="345" spans="1:8" ht="15.75">
      <c r="A345" s="505">
        <v>323</v>
      </c>
      <c r="B345" s="956"/>
      <c r="C345" s="956"/>
      <c r="D345" s="956"/>
      <c r="E345" s="957"/>
      <c r="F345" s="510">
        <v>321</v>
      </c>
      <c r="G345" s="999"/>
      <c r="H345" s="956"/>
    </row>
    <row r="346" spans="1:8" ht="15.75">
      <c r="A346" s="505">
        <v>324</v>
      </c>
      <c r="B346" s="956"/>
      <c r="C346" s="956"/>
      <c r="D346" s="956"/>
      <c r="E346" s="957"/>
      <c r="F346" s="526">
        <v>322</v>
      </c>
      <c r="G346" s="999"/>
      <c r="H346" s="956"/>
    </row>
    <row r="347" spans="1:8" ht="15.75">
      <c r="A347" s="505">
        <v>325</v>
      </c>
      <c r="B347" s="956"/>
      <c r="C347" s="956"/>
      <c r="D347" s="956"/>
      <c r="E347" s="957"/>
      <c r="F347" s="510">
        <v>323</v>
      </c>
      <c r="G347" s="999"/>
      <c r="H347" s="956"/>
    </row>
    <row r="348" spans="1:8" ht="15.75">
      <c r="A348" s="505">
        <v>326</v>
      </c>
      <c r="B348" s="956"/>
      <c r="C348" s="956"/>
      <c r="D348" s="956"/>
      <c r="E348" s="957"/>
      <c r="F348" s="526">
        <v>324</v>
      </c>
      <c r="G348" s="999"/>
      <c r="H348" s="956"/>
    </row>
    <row r="349" spans="1:8" ht="15.75">
      <c r="A349" s="505">
        <v>327</v>
      </c>
      <c r="B349" s="956"/>
      <c r="C349" s="956"/>
      <c r="D349" s="956"/>
      <c r="E349" s="957"/>
      <c r="F349" s="510">
        <v>325</v>
      </c>
      <c r="G349" s="999"/>
      <c r="H349" s="956"/>
    </row>
    <row r="350" spans="1:8" ht="15.75">
      <c r="A350" s="505">
        <v>328</v>
      </c>
      <c r="B350" s="956"/>
      <c r="C350" s="956"/>
      <c r="D350" s="956"/>
      <c r="E350" s="957"/>
      <c r="F350" s="526">
        <v>326</v>
      </c>
      <c r="G350" s="999"/>
      <c r="H350" s="956"/>
    </row>
    <row r="351" spans="1:8" ht="15.75">
      <c r="A351" s="505">
        <v>329</v>
      </c>
      <c r="B351" s="956"/>
      <c r="C351" s="956"/>
      <c r="D351" s="956"/>
      <c r="E351" s="957"/>
      <c r="F351" s="510">
        <v>327</v>
      </c>
      <c r="G351" s="999"/>
      <c r="H351" s="956"/>
    </row>
    <row r="352" spans="1:8" ht="15.75">
      <c r="A352" s="505">
        <v>330</v>
      </c>
      <c r="B352" s="956"/>
      <c r="C352" s="956"/>
      <c r="D352" s="956"/>
      <c r="E352" s="957"/>
      <c r="F352" s="526">
        <v>328</v>
      </c>
      <c r="G352" s="999"/>
      <c r="H352" s="956"/>
    </row>
    <row r="353" spans="1:8" ht="15.75">
      <c r="A353" s="505">
        <v>331</v>
      </c>
      <c r="B353" s="956"/>
      <c r="C353" s="956"/>
      <c r="D353" s="956"/>
      <c r="E353" s="957"/>
      <c r="F353" s="510">
        <v>329</v>
      </c>
      <c r="G353" s="999"/>
      <c r="H353" s="956"/>
    </row>
    <row r="354" spans="1:8" ht="15.75">
      <c r="A354" s="505">
        <v>332</v>
      </c>
      <c r="B354" s="956"/>
      <c r="C354" s="956"/>
      <c r="D354" s="956"/>
      <c r="E354" s="957"/>
      <c r="F354" s="526">
        <v>330</v>
      </c>
      <c r="G354" s="999"/>
      <c r="H354" s="956"/>
    </row>
    <row r="355" spans="1:8" ht="15.75">
      <c r="A355" s="505">
        <v>333</v>
      </c>
      <c r="B355" s="956"/>
      <c r="C355" s="956"/>
      <c r="D355" s="956"/>
      <c r="E355" s="957"/>
      <c r="F355" s="510">
        <v>331</v>
      </c>
      <c r="G355" s="999"/>
      <c r="H355" s="956"/>
    </row>
    <row r="356" spans="1:8" ht="15.75">
      <c r="A356" s="505">
        <v>334</v>
      </c>
      <c r="B356" s="956"/>
      <c r="C356" s="956"/>
      <c r="D356" s="956"/>
      <c r="E356" s="957"/>
      <c r="F356" s="526">
        <v>332</v>
      </c>
      <c r="G356" s="999"/>
      <c r="H356" s="956"/>
    </row>
    <row r="357" spans="1:8" ht="15.75">
      <c r="A357" s="505">
        <v>335</v>
      </c>
      <c r="B357" s="956"/>
      <c r="C357" s="956"/>
      <c r="D357" s="956"/>
      <c r="E357" s="957"/>
      <c r="F357" s="510">
        <v>333</v>
      </c>
      <c r="G357" s="999"/>
      <c r="H357" s="956"/>
    </row>
    <row r="358" spans="1:8" ht="15.75">
      <c r="A358" s="505">
        <v>336</v>
      </c>
      <c r="B358" s="956"/>
      <c r="C358" s="956"/>
      <c r="D358" s="956"/>
      <c r="E358" s="1000"/>
      <c r="F358" s="526">
        <v>334</v>
      </c>
      <c r="G358" s="999"/>
      <c r="H358" s="956"/>
    </row>
    <row r="359" spans="1:8" ht="15.75">
      <c r="A359" s="505">
        <v>337</v>
      </c>
      <c r="B359" s="956"/>
      <c r="C359" s="956"/>
      <c r="D359" s="956"/>
      <c r="E359" s="1000"/>
      <c r="F359" s="510">
        <v>335</v>
      </c>
      <c r="G359" s="999"/>
      <c r="H359" s="956"/>
    </row>
    <row r="360" spans="1:8" ht="15.75">
      <c r="A360" s="505">
        <v>338</v>
      </c>
      <c r="B360" s="956"/>
      <c r="C360" s="956"/>
      <c r="D360" s="956"/>
      <c r="E360" s="1000"/>
      <c r="F360" s="526">
        <v>336</v>
      </c>
      <c r="G360" s="999"/>
      <c r="H360" s="956"/>
    </row>
    <row r="361" spans="1:8" ht="15.75">
      <c r="A361" s="505">
        <v>339</v>
      </c>
      <c r="B361" s="956"/>
      <c r="C361" s="956"/>
      <c r="D361" s="956"/>
      <c r="E361" s="1000"/>
      <c r="F361" s="510">
        <v>337</v>
      </c>
      <c r="G361" s="999"/>
      <c r="H361" s="956"/>
    </row>
    <row r="362" spans="1:8" ht="15.75">
      <c r="A362" s="505">
        <v>340</v>
      </c>
      <c r="B362" s="956"/>
      <c r="C362" s="956"/>
      <c r="D362" s="956"/>
      <c r="E362" s="1000"/>
      <c r="F362" s="526">
        <v>338</v>
      </c>
      <c r="G362" s="999"/>
      <c r="H362" s="956"/>
    </row>
    <row r="363" spans="1:8" ht="15.75">
      <c r="A363" s="505">
        <v>341</v>
      </c>
      <c r="B363" s="956"/>
      <c r="C363" s="956"/>
      <c r="D363" s="956"/>
      <c r="E363" s="1000"/>
      <c r="F363" s="510">
        <v>339</v>
      </c>
      <c r="G363" s="999"/>
      <c r="H363" s="956"/>
    </row>
    <row r="364" spans="1:8" ht="15.75">
      <c r="A364" s="505">
        <v>342</v>
      </c>
      <c r="B364" s="956"/>
      <c r="C364" s="956"/>
      <c r="D364" s="956"/>
      <c r="E364" s="1000"/>
      <c r="F364" s="526">
        <v>340</v>
      </c>
      <c r="G364" s="999"/>
      <c r="H364" s="956"/>
    </row>
    <row r="365" spans="1:8" ht="15.75">
      <c r="A365" s="505">
        <v>343</v>
      </c>
      <c r="B365" s="956"/>
      <c r="C365" s="956"/>
      <c r="D365" s="956"/>
      <c r="E365" s="1000"/>
      <c r="F365" s="510">
        <v>341</v>
      </c>
      <c r="G365" s="999"/>
      <c r="H365" s="956"/>
    </row>
    <row r="366" spans="1:8" ht="15.75">
      <c r="A366" s="505">
        <v>344</v>
      </c>
      <c r="B366" s="956"/>
      <c r="C366" s="956"/>
      <c r="D366" s="956"/>
      <c r="E366" s="1000"/>
      <c r="F366" s="526">
        <v>342</v>
      </c>
      <c r="G366" s="999"/>
      <c r="H366" s="956"/>
    </row>
    <row r="367" spans="1:8" ht="15.75">
      <c r="A367" s="505">
        <v>345</v>
      </c>
      <c r="B367" s="956"/>
      <c r="C367" s="956"/>
      <c r="D367" s="956"/>
      <c r="E367" s="1000"/>
      <c r="F367" s="510">
        <v>343</v>
      </c>
      <c r="G367" s="999"/>
      <c r="H367" s="956"/>
    </row>
    <row r="368" spans="1:8" ht="15.75">
      <c r="A368" s="505">
        <v>346</v>
      </c>
      <c r="B368" s="956"/>
      <c r="C368" s="956"/>
      <c r="D368" s="956"/>
      <c r="E368" s="1000"/>
      <c r="F368" s="526">
        <v>344</v>
      </c>
      <c r="G368" s="999"/>
      <c r="H368" s="956"/>
    </row>
    <row r="369" spans="1:8" ht="15.75">
      <c r="A369" s="505">
        <v>347</v>
      </c>
      <c r="B369" s="956"/>
      <c r="C369" s="956"/>
      <c r="D369" s="956"/>
      <c r="E369" s="1000"/>
      <c r="F369" s="510">
        <v>345</v>
      </c>
      <c r="G369" s="999"/>
      <c r="H369" s="956"/>
    </row>
    <row r="370" spans="1:8" ht="15.75">
      <c r="A370" s="505">
        <v>348</v>
      </c>
      <c r="B370" s="956"/>
      <c r="C370" s="956"/>
      <c r="D370" s="956"/>
      <c r="E370" s="1000"/>
      <c r="F370" s="526">
        <v>346</v>
      </c>
      <c r="G370" s="999"/>
      <c r="H370" s="956"/>
    </row>
    <row r="371" spans="1:8" ht="15.75">
      <c r="A371" s="505">
        <v>349</v>
      </c>
      <c r="B371" s="956"/>
      <c r="C371" s="956"/>
      <c r="D371" s="956"/>
      <c r="E371" s="1000"/>
      <c r="F371" s="510">
        <v>347</v>
      </c>
      <c r="G371" s="999"/>
      <c r="H371" s="956"/>
    </row>
    <row r="372" spans="1:8" ht="15.75">
      <c r="A372" s="505">
        <v>350</v>
      </c>
      <c r="B372" s="956"/>
      <c r="C372" s="956"/>
      <c r="D372" s="956"/>
      <c r="E372" s="1000"/>
      <c r="F372" s="526">
        <v>348</v>
      </c>
      <c r="G372" s="999"/>
      <c r="H372" s="956"/>
    </row>
    <row r="373" spans="1:8" ht="15.75">
      <c r="A373" s="505">
        <v>351</v>
      </c>
      <c r="B373" s="956"/>
      <c r="C373" s="956"/>
      <c r="D373" s="956"/>
      <c r="E373" s="1000"/>
      <c r="F373" s="510">
        <v>349</v>
      </c>
      <c r="G373" s="999"/>
      <c r="H373" s="956"/>
    </row>
    <row r="374" spans="1:8" ht="15.75">
      <c r="A374" s="505">
        <v>352</v>
      </c>
      <c r="B374" s="956"/>
      <c r="C374" s="956"/>
      <c r="D374" s="956"/>
      <c r="E374" s="1000"/>
      <c r="F374" s="526">
        <v>350</v>
      </c>
      <c r="G374" s="999"/>
      <c r="H374" s="956"/>
    </row>
    <row r="375" spans="1:8" ht="15.75">
      <c r="A375" s="505">
        <v>353</v>
      </c>
      <c r="B375" s="956"/>
      <c r="C375" s="956"/>
      <c r="D375" s="956"/>
      <c r="E375" s="1000"/>
      <c r="F375" s="510">
        <v>351</v>
      </c>
      <c r="G375" s="999"/>
      <c r="H375" s="956"/>
    </row>
    <row r="376" spans="1:8" ht="15.75">
      <c r="A376" s="505">
        <v>354</v>
      </c>
      <c r="B376" s="956"/>
      <c r="C376" s="956"/>
      <c r="D376" s="956"/>
      <c r="E376" s="1000"/>
      <c r="F376" s="526">
        <v>352</v>
      </c>
      <c r="G376" s="999"/>
      <c r="H376" s="956"/>
    </row>
    <row r="377" spans="1:8" ht="15.75">
      <c r="A377" s="505">
        <v>355</v>
      </c>
      <c r="B377" s="956"/>
      <c r="C377" s="956"/>
      <c r="D377" s="956"/>
      <c r="E377" s="1000"/>
      <c r="F377" s="510">
        <v>353</v>
      </c>
      <c r="G377" s="999"/>
      <c r="H377" s="956"/>
    </row>
    <row r="378" spans="1:8" ht="15.75">
      <c r="A378" s="505">
        <v>356</v>
      </c>
      <c r="B378" s="956"/>
      <c r="C378" s="956"/>
      <c r="D378" s="956"/>
      <c r="E378" s="1001"/>
      <c r="F378" s="526">
        <v>354</v>
      </c>
      <c r="G378" s="999"/>
      <c r="H378" s="956"/>
    </row>
    <row r="379" spans="1:8" ht="15.75">
      <c r="A379" s="505">
        <v>357</v>
      </c>
      <c r="B379" s="956"/>
      <c r="C379" s="956"/>
      <c r="D379" s="956"/>
      <c r="E379" s="1001"/>
      <c r="F379" s="510">
        <v>355</v>
      </c>
      <c r="G379" s="999"/>
      <c r="H379" s="956"/>
    </row>
    <row r="380" spans="1:8" ht="15.75">
      <c r="A380" s="505">
        <v>358</v>
      </c>
      <c r="B380" s="956"/>
      <c r="C380" s="956"/>
      <c r="D380" s="956"/>
      <c r="E380" s="1001"/>
      <c r="F380" s="526">
        <v>356</v>
      </c>
      <c r="G380" s="999"/>
      <c r="H380" s="956"/>
    </row>
    <row r="381" spans="1:8" ht="15.75">
      <c r="A381" s="505">
        <v>359</v>
      </c>
      <c r="B381" s="956"/>
      <c r="C381" s="956"/>
      <c r="D381" s="956"/>
      <c r="E381" s="1001"/>
      <c r="F381" s="510">
        <v>357</v>
      </c>
      <c r="G381" s="999"/>
      <c r="H381" s="956"/>
    </row>
    <row r="382" spans="1:8" ht="15.75">
      <c r="A382" s="505">
        <v>360</v>
      </c>
      <c r="B382" s="956"/>
      <c r="C382" s="956"/>
      <c r="D382" s="956"/>
      <c r="E382" s="1001"/>
      <c r="F382" s="526">
        <v>358</v>
      </c>
      <c r="G382" s="999"/>
      <c r="H382" s="956"/>
    </row>
    <row r="383" spans="1:8" ht="15.75">
      <c r="A383" s="505">
        <v>361</v>
      </c>
      <c r="B383" s="956"/>
      <c r="C383" s="956"/>
      <c r="D383" s="956"/>
      <c r="E383" s="1001"/>
      <c r="F383" s="510">
        <v>359</v>
      </c>
      <c r="G383" s="999"/>
      <c r="H383" s="956"/>
    </row>
    <row r="384" spans="1:8" ht="15.75">
      <c r="A384" s="505">
        <v>362</v>
      </c>
      <c r="B384" s="956"/>
      <c r="C384" s="956"/>
      <c r="D384" s="956"/>
      <c r="E384" s="1001"/>
      <c r="F384" s="526">
        <v>360</v>
      </c>
      <c r="G384" s="999"/>
      <c r="H384" s="956"/>
    </row>
    <row r="385" spans="1:8" ht="15.75">
      <c r="A385" s="505">
        <v>363</v>
      </c>
      <c r="B385" s="956"/>
      <c r="C385" s="956"/>
      <c r="D385" s="956"/>
      <c r="E385" s="1001"/>
      <c r="F385" s="510">
        <v>361</v>
      </c>
      <c r="G385" s="999"/>
      <c r="H385" s="956"/>
    </row>
    <row r="386" spans="1:8" ht="15.75">
      <c r="A386" s="505">
        <v>364</v>
      </c>
      <c r="B386" s="956"/>
      <c r="C386" s="956"/>
      <c r="D386" s="956"/>
      <c r="E386" s="1001"/>
      <c r="F386" s="526">
        <v>362</v>
      </c>
      <c r="G386" s="999"/>
      <c r="H386" s="956"/>
    </row>
    <row r="387" spans="1:8" ht="15.75">
      <c r="A387" s="505">
        <v>365</v>
      </c>
      <c r="B387" s="956"/>
      <c r="C387" s="956"/>
      <c r="D387" s="956"/>
      <c r="E387" s="1001"/>
      <c r="F387" s="510">
        <v>363</v>
      </c>
      <c r="G387" s="999"/>
      <c r="H387" s="956"/>
    </row>
    <row r="388" spans="1:8" ht="15.75">
      <c r="A388" s="505">
        <v>366</v>
      </c>
      <c r="B388" s="956"/>
      <c r="C388" s="956"/>
      <c r="D388" s="956"/>
      <c r="E388" s="1001"/>
      <c r="F388" s="526">
        <v>364</v>
      </c>
      <c r="G388" s="999"/>
      <c r="H388" s="956"/>
    </row>
    <row r="389" spans="1:8" ht="15.75">
      <c r="A389" s="505">
        <v>367</v>
      </c>
      <c r="B389" s="956"/>
      <c r="C389" s="956"/>
      <c r="D389" s="956"/>
      <c r="E389" s="1001"/>
      <c r="F389" s="510">
        <v>365</v>
      </c>
      <c r="G389" s="999"/>
      <c r="H389" s="956"/>
    </row>
    <row r="390" spans="1:8" ht="15.75">
      <c r="A390" s="505">
        <v>368</v>
      </c>
      <c r="B390" s="956"/>
      <c r="C390" s="956"/>
      <c r="D390" s="956"/>
      <c r="E390" s="1001"/>
      <c r="F390" s="526">
        <v>366</v>
      </c>
      <c r="G390" s="999"/>
      <c r="H390" s="956"/>
    </row>
    <row r="391" spans="1:8" ht="15.75">
      <c r="A391" s="505">
        <v>369</v>
      </c>
      <c r="B391" s="956"/>
      <c r="C391" s="956"/>
      <c r="D391" s="956"/>
      <c r="E391" s="1001"/>
      <c r="F391" s="510">
        <v>367</v>
      </c>
      <c r="G391" s="999"/>
      <c r="H391" s="956"/>
    </row>
    <row r="392" spans="1:8" ht="15.75">
      <c r="A392" s="505">
        <v>370</v>
      </c>
      <c r="B392" s="956"/>
      <c r="C392" s="956"/>
      <c r="D392" s="956"/>
      <c r="E392" s="1001"/>
      <c r="F392" s="526">
        <v>368</v>
      </c>
      <c r="G392" s="999"/>
      <c r="H392" s="956"/>
    </row>
    <row r="393" spans="1:8" ht="15.75">
      <c r="A393" s="505">
        <v>371</v>
      </c>
      <c r="B393" s="956"/>
      <c r="C393" s="956"/>
      <c r="D393" s="956"/>
      <c r="E393" s="1001"/>
      <c r="F393" s="510">
        <v>369</v>
      </c>
      <c r="G393" s="999"/>
      <c r="H393" s="956"/>
    </row>
    <row r="394" spans="1:8" ht="15.75">
      <c r="A394" s="505">
        <v>372</v>
      </c>
      <c r="B394" s="956"/>
      <c r="C394" s="956"/>
      <c r="D394" s="956"/>
      <c r="E394" s="1001"/>
      <c r="F394" s="526">
        <v>370</v>
      </c>
      <c r="G394" s="999"/>
      <c r="H394" s="956"/>
    </row>
    <row r="395" spans="1:8" ht="15.75">
      <c r="A395" s="505">
        <v>373</v>
      </c>
      <c r="B395" s="956"/>
      <c r="C395" s="956"/>
      <c r="D395" s="956"/>
      <c r="E395" s="1001"/>
      <c r="F395" s="510">
        <v>371</v>
      </c>
      <c r="G395" s="999"/>
      <c r="H395" s="956"/>
    </row>
    <row r="396" spans="1:8" ht="15.75">
      <c r="A396" s="505">
        <v>374</v>
      </c>
      <c r="B396" s="956"/>
      <c r="C396" s="956"/>
      <c r="D396" s="956"/>
      <c r="E396" s="1001"/>
      <c r="F396" s="526">
        <v>372</v>
      </c>
      <c r="G396" s="999"/>
      <c r="H396" s="956"/>
    </row>
    <row r="397" spans="1:8" ht="15.75">
      <c r="A397" s="505">
        <v>375</v>
      </c>
      <c r="B397" s="956"/>
      <c r="C397" s="956"/>
      <c r="D397" s="956"/>
      <c r="E397" s="1001"/>
      <c r="F397" s="510">
        <v>373</v>
      </c>
      <c r="G397" s="999"/>
      <c r="H397" s="956"/>
    </row>
    <row r="398" spans="1:8" ht="15.75">
      <c r="A398" s="505">
        <v>376</v>
      </c>
      <c r="B398" s="956"/>
      <c r="C398" s="958"/>
      <c r="D398" s="958"/>
      <c r="E398" s="1001"/>
      <c r="F398" s="526">
        <v>374</v>
      </c>
      <c r="G398" s="999"/>
      <c r="H398" s="956"/>
    </row>
    <row r="399" spans="1:8" ht="15.75">
      <c r="A399" s="505">
        <v>377</v>
      </c>
      <c r="B399" s="956"/>
      <c r="C399" s="958"/>
      <c r="D399" s="958"/>
      <c r="E399" s="1001"/>
      <c r="F399" s="510">
        <v>375</v>
      </c>
      <c r="G399" s="999"/>
      <c r="H399" s="956"/>
    </row>
    <row r="400" spans="1:8" ht="15.75">
      <c r="A400" s="505">
        <v>378</v>
      </c>
      <c r="B400" s="956"/>
      <c r="C400" s="958"/>
      <c r="D400" s="958"/>
      <c r="E400" s="1001"/>
      <c r="F400" s="526">
        <v>376</v>
      </c>
      <c r="G400" s="999"/>
      <c r="H400" s="956"/>
    </row>
    <row r="401" spans="1:8" ht="15.75">
      <c r="A401" s="505">
        <v>379</v>
      </c>
      <c r="B401" s="956"/>
      <c r="C401" s="958"/>
      <c r="D401" s="958"/>
      <c r="E401" s="1001"/>
      <c r="F401" s="510">
        <v>377</v>
      </c>
      <c r="G401" s="999"/>
      <c r="H401" s="956"/>
    </row>
    <row r="402" spans="1:8" ht="15.75">
      <c r="A402" s="505">
        <v>380</v>
      </c>
      <c r="B402" s="956"/>
      <c r="C402" s="958"/>
      <c r="D402" s="958"/>
      <c r="E402" s="1001"/>
      <c r="F402" s="526">
        <v>378</v>
      </c>
      <c r="G402" s="999"/>
      <c r="H402" s="956"/>
    </row>
    <row r="403" spans="1:8" ht="15.75">
      <c r="A403" s="505">
        <v>381</v>
      </c>
      <c r="B403" s="956"/>
      <c r="C403" s="958"/>
      <c r="D403" s="958"/>
      <c r="E403" s="1001"/>
      <c r="F403" s="510">
        <v>379</v>
      </c>
      <c r="G403" s="999"/>
      <c r="H403" s="956"/>
    </row>
    <row r="404" spans="1:8" ht="15.75">
      <c r="A404" s="505">
        <v>382</v>
      </c>
      <c r="B404" s="956"/>
      <c r="C404" s="958"/>
      <c r="D404" s="958"/>
      <c r="E404" s="1001"/>
      <c r="F404" s="526">
        <v>380</v>
      </c>
      <c r="G404" s="999"/>
      <c r="H404" s="956"/>
    </row>
    <row r="405" spans="1:8" ht="15.75">
      <c r="A405" s="505">
        <v>383</v>
      </c>
      <c r="B405" s="956"/>
      <c r="C405" s="958"/>
      <c r="D405" s="958"/>
      <c r="E405" s="1001"/>
      <c r="F405" s="510">
        <v>381</v>
      </c>
      <c r="G405" s="999"/>
      <c r="H405" s="956"/>
    </row>
    <row r="406" spans="1:8" ht="15.75">
      <c r="A406" s="505">
        <v>384</v>
      </c>
      <c r="B406" s="956"/>
      <c r="C406" s="958"/>
      <c r="D406" s="958"/>
      <c r="E406" s="1001"/>
      <c r="F406" s="526">
        <v>382</v>
      </c>
      <c r="G406" s="999"/>
      <c r="H406" s="956"/>
    </row>
    <row r="407" spans="1:8" ht="15.75">
      <c r="A407" s="505">
        <v>385</v>
      </c>
      <c r="B407" s="956"/>
      <c r="C407" s="958"/>
      <c r="D407" s="958"/>
      <c r="E407" s="1001"/>
      <c r="F407" s="510">
        <v>383</v>
      </c>
      <c r="G407" s="999"/>
      <c r="H407" s="956"/>
    </row>
    <row r="408" spans="1:8" ht="15.75">
      <c r="A408" s="505">
        <v>386</v>
      </c>
      <c r="B408" s="956"/>
      <c r="C408" s="958"/>
      <c r="D408" s="958"/>
      <c r="E408" s="1001"/>
      <c r="F408" s="526">
        <v>384</v>
      </c>
      <c r="G408" s="999"/>
      <c r="H408" s="956"/>
    </row>
    <row r="409" spans="1:8" ht="15.75">
      <c r="A409" s="505">
        <v>387</v>
      </c>
      <c r="B409" s="956"/>
      <c r="C409" s="958"/>
      <c r="D409" s="958"/>
      <c r="E409" s="1001"/>
      <c r="F409" s="510">
        <v>385</v>
      </c>
      <c r="G409" s="999"/>
      <c r="H409" s="956"/>
    </row>
    <row r="410" spans="1:8" ht="15.75">
      <c r="A410" s="505">
        <v>388</v>
      </c>
      <c r="B410" s="956"/>
      <c r="C410" s="958"/>
      <c r="D410" s="958"/>
      <c r="E410" s="1001"/>
      <c r="F410" s="526">
        <v>386</v>
      </c>
      <c r="G410" s="999"/>
      <c r="H410" s="956"/>
    </row>
    <row r="411" spans="1:8" ht="15.75">
      <c r="A411" s="505">
        <v>389</v>
      </c>
      <c r="B411" s="956"/>
      <c r="C411" s="958"/>
      <c r="D411" s="958"/>
      <c r="E411" s="1001"/>
      <c r="F411" s="510">
        <v>387</v>
      </c>
      <c r="G411" s="999"/>
      <c r="H411" s="956"/>
    </row>
    <row r="412" spans="1:8" ht="15.75">
      <c r="A412" s="505">
        <v>390</v>
      </c>
      <c r="B412" s="956"/>
      <c r="C412" s="958"/>
      <c r="D412" s="958"/>
      <c r="E412" s="1001"/>
      <c r="F412" s="526">
        <v>388</v>
      </c>
      <c r="G412" s="999"/>
      <c r="H412" s="956"/>
    </row>
    <row r="413" spans="1:8" ht="15.75">
      <c r="A413" s="505">
        <v>391</v>
      </c>
      <c r="B413" s="956"/>
      <c r="C413" s="958"/>
      <c r="D413" s="958"/>
      <c r="E413" s="1001"/>
      <c r="F413" s="510">
        <v>389</v>
      </c>
      <c r="G413" s="999"/>
      <c r="H413" s="956"/>
    </row>
    <row r="414" spans="1:8" ht="15.75">
      <c r="A414" s="505">
        <v>392</v>
      </c>
      <c r="B414" s="956"/>
      <c r="C414" s="958"/>
      <c r="D414" s="958"/>
      <c r="E414" s="1001"/>
      <c r="F414" s="526">
        <v>390</v>
      </c>
      <c r="G414" s="999"/>
      <c r="H414" s="956"/>
    </row>
    <row r="415" spans="1:8" ht="15.75">
      <c r="A415" s="505">
        <v>393</v>
      </c>
      <c r="B415" s="956"/>
      <c r="C415" s="958"/>
      <c r="D415" s="958"/>
      <c r="E415" s="1001"/>
      <c r="F415" s="510">
        <v>391</v>
      </c>
      <c r="G415" s="999"/>
      <c r="H415" s="956"/>
    </row>
    <row r="416" spans="1:8" ht="15.75">
      <c r="A416" s="505">
        <v>394</v>
      </c>
      <c r="B416" s="956"/>
      <c r="C416" s="958"/>
      <c r="D416" s="958"/>
      <c r="E416" s="1001"/>
      <c r="F416" s="526">
        <v>392</v>
      </c>
      <c r="G416" s="999"/>
      <c r="H416" s="956"/>
    </row>
    <row r="417" spans="1:10" ht="15.75">
      <c r="A417" s="505">
        <v>395</v>
      </c>
      <c r="B417" s="956"/>
      <c r="C417" s="958"/>
      <c r="D417" s="958"/>
      <c r="E417" s="1001"/>
      <c r="F417" s="510">
        <v>393</v>
      </c>
      <c r="G417" s="999"/>
      <c r="H417" s="956"/>
    </row>
    <row r="418" spans="1:10" ht="15.75">
      <c r="A418" s="505">
        <v>396</v>
      </c>
      <c r="B418" s="956"/>
      <c r="C418" s="958"/>
      <c r="D418" s="958"/>
      <c r="E418" s="1001"/>
      <c r="F418" s="526">
        <v>394</v>
      </c>
      <c r="G418" s="999"/>
      <c r="H418" s="956"/>
    </row>
    <row r="419" spans="1:10" ht="15.75">
      <c r="A419" s="505">
        <v>397</v>
      </c>
      <c r="B419" s="956"/>
      <c r="C419" s="958"/>
      <c r="D419" s="958"/>
      <c r="E419" s="1001"/>
      <c r="F419" s="510">
        <v>395</v>
      </c>
      <c r="G419" s="999"/>
      <c r="H419" s="956"/>
    </row>
    <row r="420" spans="1:10" ht="15.75">
      <c r="A420" s="505">
        <v>398</v>
      </c>
      <c r="B420" s="956"/>
      <c r="C420" s="958"/>
      <c r="D420" s="958"/>
      <c r="E420" s="1001"/>
      <c r="F420" s="526">
        <v>396</v>
      </c>
      <c r="G420" s="999"/>
      <c r="H420" s="956"/>
    </row>
    <row r="421" spans="1:10" ht="15.75">
      <c r="A421" s="505">
        <v>399</v>
      </c>
      <c r="B421" s="956"/>
      <c r="C421" s="958"/>
      <c r="D421" s="958"/>
      <c r="E421" s="1001"/>
      <c r="F421" s="510">
        <v>397</v>
      </c>
      <c r="G421" s="999"/>
      <c r="H421" s="956"/>
    </row>
    <row r="422" spans="1:10" ht="15.75">
      <c r="A422" s="505">
        <v>400</v>
      </c>
      <c r="B422" s="956"/>
      <c r="C422" s="958"/>
      <c r="D422" s="958"/>
      <c r="E422" s="1001"/>
      <c r="F422" s="526">
        <v>398</v>
      </c>
      <c r="G422" s="999"/>
      <c r="H422" s="956"/>
    </row>
    <row r="423" spans="1:10" ht="15.75">
      <c r="A423" s="505">
        <v>401</v>
      </c>
      <c r="B423" s="956"/>
      <c r="C423" s="958"/>
      <c r="D423" s="958"/>
      <c r="E423" s="1001"/>
      <c r="F423" s="510">
        <v>399</v>
      </c>
      <c r="G423" s="999"/>
      <c r="H423" s="956"/>
      <c r="I423" s="1500">
        <v>1230</v>
      </c>
      <c r="J423">
        <v>0</v>
      </c>
    </row>
    <row r="424" spans="1:10" ht="15.75">
      <c r="A424" s="505">
        <v>402</v>
      </c>
      <c r="B424" s="956"/>
      <c r="C424" s="958"/>
      <c r="D424" s="958"/>
      <c r="E424" s="1001"/>
      <c r="F424" s="526">
        <v>400</v>
      </c>
      <c r="G424" s="999"/>
      <c r="H424" s="956"/>
      <c r="I424" s="1500"/>
      <c r="J424">
        <v>1</v>
      </c>
    </row>
    <row r="425" spans="1:10" ht="15.75">
      <c r="A425" s="505">
        <v>403</v>
      </c>
      <c r="B425" s="956"/>
      <c r="C425" s="958"/>
      <c r="D425" s="958"/>
      <c r="E425" s="1001"/>
      <c r="F425" s="510">
        <v>401</v>
      </c>
      <c r="G425" s="999"/>
      <c r="H425" s="956"/>
      <c r="I425" s="1500"/>
      <c r="J425">
        <v>2</v>
      </c>
    </row>
    <row r="426" spans="1:10" ht="15.75">
      <c r="A426" s="505">
        <v>404</v>
      </c>
      <c r="B426" s="956"/>
      <c r="C426" s="958"/>
      <c r="D426" s="958"/>
      <c r="E426" s="1001"/>
      <c r="F426" s="526">
        <v>402</v>
      </c>
      <c r="G426" s="999"/>
      <c r="H426" s="956"/>
      <c r="I426" s="1500"/>
      <c r="J426">
        <v>3</v>
      </c>
    </row>
    <row r="427" spans="1:10" ht="15.75">
      <c r="A427" s="505">
        <v>405</v>
      </c>
      <c r="B427" s="956"/>
      <c r="C427" s="958"/>
      <c r="D427" s="958"/>
      <c r="E427" s="1001"/>
      <c r="F427" s="510">
        <v>403</v>
      </c>
      <c r="G427" s="999"/>
      <c r="H427" s="956"/>
      <c r="I427" s="1500"/>
      <c r="J427">
        <v>4</v>
      </c>
    </row>
    <row r="428" spans="1:10" ht="15.75">
      <c r="A428" s="505">
        <v>406</v>
      </c>
      <c r="B428" s="956"/>
      <c r="C428" s="958"/>
      <c r="D428" s="958"/>
      <c r="E428" s="957"/>
      <c r="F428" s="526">
        <v>404</v>
      </c>
      <c r="G428" s="999"/>
      <c r="H428" s="956"/>
      <c r="I428" s="1500"/>
      <c r="J428">
        <v>5</v>
      </c>
    </row>
    <row r="429" spans="1:10" ht="15.75">
      <c r="A429" s="505">
        <v>407</v>
      </c>
      <c r="B429" s="956"/>
      <c r="C429" s="958"/>
      <c r="D429" s="958"/>
      <c r="E429" s="957"/>
      <c r="F429" s="510">
        <v>405</v>
      </c>
      <c r="G429" s="999"/>
      <c r="H429" s="956"/>
      <c r="I429" s="1500"/>
      <c r="J429">
        <v>6</v>
      </c>
    </row>
    <row r="430" spans="1:10" ht="15.75">
      <c r="A430" s="505">
        <v>408</v>
      </c>
      <c r="B430" s="956"/>
      <c r="C430" s="958"/>
      <c r="D430" s="958"/>
      <c r="E430" s="957"/>
      <c r="F430" s="526">
        <v>406</v>
      </c>
      <c r="G430" s="999"/>
      <c r="H430" s="956"/>
      <c r="I430" s="1500"/>
      <c r="J430">
        <v>7</v>
      </c>
    </row>
    <row r="431" spans="1:10" ht="15.75">
      <c r="A431" s="505">
        <v>409</v>
      </c>
      <c r="B431" s="956"/>
      <c r="C431" s="958"/>
      <c r="D431" s="958"/>
      <c r="E431" s="957"/>
      <c r="F431" s="510">
        <v>407</v>
      </c>
      <c r="G431" s="999"/>
      <c r="H431" s="956"/>
      <c r="J431">
        <v>8</v>
      </c>
    </row>
    <row r="432" spans="1:10" ht="15.75">
      <c r="A432" s="521">
        <v>410</v>
      </c>
      <c r="B432" s="956"/>
      <c r="C432" s="958"/>
      <c r="D432" s="958"/>
      <c r="E432" s="957"/>
      <c r="F432" s="526">
        <v>408</v>
      </c>
      <c r="G432" s="999"/>
      <c r="H432" s="956"/>
      <c r="J432">
        <v>9</v>
      </c>
    </row>
    <row r="433" spans="1:10" ht="15.75">
      <c r="A433" s="521">
        <v>411</v>
      </c>
      <c r="B433" s="956"/>
      <c r="C433" s="958"/>
      <c r="D433" s="958"/>
      <c r="E433" s="957"/>
      <c r="F433" s="510">
        <v>409</v>
      </c>
      <c r="G433" s="999"/>
      <c r="H433" s="956"/>
      <c r="I433" s="1500">
        <v>1231</v>
      </c>
      <c r="J433">
        <v>10</v>
      </c>
    </row>
    <row r="434" spans="1:10" ht="15.75">
      <c r="A434" s="505">
        <v>412</v>
      </c>
      <c r="B434" s="956"/>
      <c r="C434" s="958"/>
      <c r="D434" s="958"/>
      <c r="E434" s="957"/>
      <c r="F434" s="526">
        <v>410</v>
      </c>
      <c r="G434" s="999"/>
      <c r="H434" s="956"/>
      <c r="I434" s="1500"/>
      <c r="J434">
        <v>11</v>
      </c>
    </row>
    <row r="435" spans="1:10" ht="15.75">
      <c r="A435" s="505">
        <v>413</v>
      </c>
      <c r="B435" s="956"/>
      <c r="C435" s="958"/>
      <c r="D435" s="958"/>
      <c r="E435" s="957"/>
      <c r="F435" s="510">
        <v>411</v>
      </c>
      <c r="G435" s="999"/>
      <c r="H435" s="956"/>
      <c r="I435" s="1500"/>
      <c r="J435">
        <v>12</v>
      </c>
    </row>
    <row r="436" spans="1:10" ht="15.75">
      <c r="A436" s="505">
        <v>414</v>
      </c>
      <c r="B436" s="956"/>
      <c r="C436" s="958"/>
      <c r="D436" s="958"/>
      <c r="E436" s="957"/>
      <c r="F436" s="526">
        <v>412</v>
      </c>
      <c r="G436" s="999"/>
      <c r="H436" s="956"/>
      <c r="J436">
        <v>13</v>
      </c>
    </row>
    <row r="437" spans="1:10" ht="15.75">
      <c r="A437" s="521">
        <v>415</v>
      </c>
      <c r="B437" s="956"/>
      <c r="C437" s="958"/>
      <c r="D437" s="958"/>
      <c r="E437" s="957"/>
      <c r="F437" s="510">
        <v>413</v>
      </c>
      <c r="G437" s="999"/>
      <c r="H437" s="956"/>
      <c r="J437">
        <v>14</v>
      </c>
    </row>
    <row r="438" spans="1:10" ht="15.75">
      <c r="A438" s="521">
        <v>416</v>
      </c>
      <c r="B438" s="956"/>
      <c r="C438" s="958"/>
      <c r="D438" s="958"/>
      <c r="E438" s="957"/>
      <c r="F438" s="526">
        <v>414</v>
      </c>
      <c r="G438" s="999"/>
      <c r="H438" s="956"/>
      <c r="I438" s="287">
        <v>1232</v>
      </c>
      <c r="J438">
        <v>15</v>
      </c>
    </row>
    <row r="439" spans="1:10" ht="15.75">
      <c r="A439" s="505">
        <v>417</v>
      </c>
      <c r="B439" s="956"/>
      <c r="C439" s="958"/>
      <c r="D439" s="958"/>
      <c r="E439" s="957"/>
      <c r="F439" s="510">
        <v>415</v>
      </c>
      <c r="G439" s="999"/>
      <c r="H439" s="956"/>
      <c r="J439">
        <v>16</v>
      </c>
    </row>
    <row r="440" spans="1:10" ht="15.75">
      <c r="A440" s="505">
        <v>418</v>
      </c>
      <c r="B440" s="956"/>
      <c r="C440" s="958"/>
      <c r="D440" s="958"/>
      <c r="E440" s="957"/>
      <c r="F440" s="526">
        <v>416</v>
      </c>
      <c r="G440" s="999"/>
      <c r="H440" s="956"/>
      <c r="J440">
        <v>17</v>
      </c>
    </row>
    <row r="441" spans="1:10" ht="15.75">
      <c r="A441" s="505">
        <v>419</v>
      </c>
      <c r="B441" s="956"/>
      <c r="C441" s="958"/>
      <c r="D441" s="958"/>
      <c r="E441" s="957"/>
      <c r="F441" s="510">
        <v>417</v>
      </c>
      <c r="G441" s="999"/>
      <c r="H441" s="956"/>
      <c r="I441" s="1500">
        <v>1233</v>
      </c>
      <c r="J441">
        <v>18</v>
      </c>
    </row>
    <row r="442" spans="1:10" ht="15.75">
      <c r="A442" s="505">
        <v>420</v>
      </c>
      <c r="B442" s="956"/>
      <c r="C442" s="958"/>
      <c r="D442" s="958"/>
      <c r="E442" s="957"/>
      <c r="F442" s="526">
        <v>418</v>
      </c>
      <c r="G442" s="999"/>
      <c r="H442" s="956"/>
      <c r="I442" s="1500"/>
      <c r="J442">
        <v>19</v>
      </c>
    </row>
    <row r="443" spans="1:10" ht="15.75">
      <c r="A443" s="505">
        <v>421</v>
      </c>
      <c r="B443" s="956"/>
      <c r="C443" s="958"/>
      <c r="D443" s="958"/>
      <c r="E443" s="957"/>
      <c r="F443" s="510">
        <v>419</v>
      </c>
      <c r="G443" s="999"/>
      <c r="H443" s="956"/>
      <c r="J443">
        <v>20</v>
      </c>
    </row>
    <row r="444" spans="1:10" ht="15.75">
      <c r="A444" s="505">
        <v>422</v>
      </c>
      <c r="B444" s="956"/>
      <c r="C444" s="958"/>
      <c r="D444" s="958"/>
      <c r="E444" s="957"/>
      <c r="F444" s="526">
        <v>420</v>
      </c>
      <c r="G444" s="999"/>
      <c r="H444" s="956"/>
      <c r="J444">
        <v>21</v>
      </c>
    </row>
    <row r="445" spans="1:10" ht="15.75">
      <c r="A445" s="505">
        <v>423</v>
      </c>
      <c r="B445" s="956"/>
      <c r="C445" s="958"/>
      <c r="D445" s="958"/>
      <c r="E445" s="957"/>
      <c r="F445" s="510">
        <v>421</v>
      </c>
      <c r="G445" s="999"/>
      <c r="H445" s="956"/>
      <c r="I445" s="1500">
        <v>1234</v>
      </c>
      <c r="J445">
        <v>22</v>
      </c>
    </row>
    <row r="446" spans="1:10" ht="15.75">
      <c r="A446" s="505">
        <v>424</v>
      </c>
      <c r="B446" s="956"/>
      <c r="C446" s="958"/>
      <c r="D446" s="958"/>
      <c r="E446" s="957"/>
      <c r="F446" s="526">
        <v>422</v>
      </c>
      <c r="G446" s="999"/>
      <c r="H446" s="956"/>
      <c r="I446" s="1500"/>
      <c r="J446">
        <v>23</v>
      </c>
    </row>
    <row r="447" spans="1:10" ht="15.75">
      <c r="A447" s="505">
        <v>425</v>
      </c>
      <c r="B447" s="956"/>
      <c r="C447" s="958"/>
      <c r="D447" s="958"/>
      <c r="E447" s="957"/>
      <c r="F447" s="510">
        <v>423</v>
      </c>
      <c r="G447" s="999"/>
      <c r="H447" s="956"/>
      <c r="I447" s="1500"/>
      <c r="J447">
        <v>24</v>
      </c>
    </row>
    <row r="448" spans="1:10" ht="15.75">
      <c r="A448" s="505">
        <v>426</v>
      </c>
      <c r="B448" s="956"/>
      <c r="C448" s="958"/>
      <c r="D448" s="958"/>
      <c r="E448" s="957"/>
      <c r="F448" s="526">
        <v>424</v>
      </c>
      <c r="G448" s="999"/>
      <c r="H448" s="956"/>
      <c r="I448" s="1500"/>
      <c r="J448">
        <v>25</v>
      </c>
    </row>
    <row r="449" spans="1:10" ht="15.75">
      <c r="A449" s="505">
        <v>427</v>
      </c>
      <c r="B449" s="956"/>
      <c r="C449" s="958"/>
      <c r="D449" s="958"/>
      <c r="E449" s="957"/>
      <c r="F449" s="510">
        <v>425</v>
      </c>
      <c r="G449" s="999"/>
      <c r="H449" s="956"/>
      <c r="J449">
        <v>26</v>
      </c>
    </row>
    <row r="450" spans="1:10" ht="15.75">
      <c r="A450" s="505">
        <v>428</v>
      </c>
      <c r="B450" s="956"/>
      <c r="C450" s="958"/>
      <c r="D450" s="958"/>
      <c r="E450" s="957"/>
      <c r="F450" s="526">
        <v>426</v>
      </c>
      <c r="G450" s="999"/>
      <c r="H450" s="956"/>
      <c r="J450">
        <v>27</v>
      </c>
    </row>
    <row r="451" spans="1:10" ht="15.75">
      <c r="A451" s="505">
        <v>429</v>
      </c>
      <c r="B451" s="959"/>
      <c r="C451" s="960"/>
      <c r="D451" s="961"/>
      <c r="E451" s="957"/>
      <c r="F451" s="510">
        <v>427</v>
      </c>
      <c r="G451" s="999"/>
      <c r="H451" s="956"/>
      <c r="J451">
        <v>28</v>
      </c>
    </row>
    <row r="452" spans="1:10" ht="15.75">
      <c r="A452" s="505">
        <v>430</v>
      </c>
      <c r="B452" s="959"/>
      <c r="C452" s="960"/>
      <c r="D452" s="961"/>
      <c r="E452" s="957"/>
      <c r="F452" s="526">
        <v>428</v>
      </c>
      <c r="G452" s="999"/>
      <c r="H452" s="956"/>
      <c r="J452">
        <v>29</v>
      </c>
    </row>
    <row r="453" spans="1:10" ht="15.75">
      <c r="A453" s="505">
        <v>431</v>
      </c>
      <c r="B453" s="959"/>
      <c r="C453" s="960"/>
      <c r="D453" s="961"/>
      <c r="E453" s="957"/>
      <c r="F453" s="510">
        <v>429</v>
      </c>
      <c r="G453" s="999"/>
      <c r="H453" s="956"/>
      <c r="J453">
        <v>30</v>
      </c>
    </row>
    <row r="454" spans="1:10" ht="15.75">
      <c r="A454" s="505">
        <v>432</v>
      </c>
      <c r="B454" s="959"/>
      <c r="C454" s="960"/>
      <c r="D454" s="961"/>
      <c r="E454" s="957"/>
      <c r="F454" s="526">
        <v>430</v>
      </c>
      <c r="G454" s="999"/>
      <c r="H454" s="956"/>
      <c r="J454">
        <v>31</v>
      </c>
    </row>
    <row r="455" spans="1:10" ht="15.75">
      <c r="A455" s="505">
        <v>433</v>
      </c>
      <c r="B455" s="959"/>
      <c r="C455" s="960"/>
      <c r="D455" s="961"/>
      <c r="E455" s="957"/>
      <c r="F455" s="510">
        <v>431</v>
      </c>
      <c r="G455" s="999"/>
      <c r="H455" s="956"/>
      <c r="J455">
        <v>32</v>
      </c>
    </row>
    <row r="456" spans="1:10" ht="15.75">
      <c r="A456" s="505">
        <v>434</v>
      </c>
      <c r="B456" s="959"/>
      <c r="C456" s="960"/>
      <c r="D456" s="961"/>
      <c r="E456" s="957"/>
      <c r="F456" s="526">
        <v>432</v>
      </c>
      <c r="G456" s="999"/>
      <c r="H456" s="956"/>
      <c r="J456">
        <v>33</v>
      </c>
    </row>
    <row r="457" spans="1:10" ht="15.75">
      <c r="A457" s="505">
        <v>435</v>
      </c>
      <c r="B457" s="959"/>
      <c r="C457" s="960"/>
      <c r="D457" s="961"/>
      <c r="E457" s="957"/>
      <c r="F457" s="510">
        <v>433</v>
      </c>
      <c r="G457" s="999"/>
      <c r="H457" s="956"/>
      <c r="J457">
        <v>34</v>
      </c>
    </row>
    <row r="458" spans="1:10" ht="15.75">
      <c r="A458" s="505">
        <v>436</v>
      </c>
      <c r="B458" s="959"/>
      <c r="C458" s="960"/>
      <c r="D458" s="961"/>
      <c r="E458" s="957"/>
      <c r="F458" s="526">
        <v>434</v>
      </c>
      <c r="G458" s="999"/>
      <c r="H458" s="956"/>
      <c r="J458">
        <v>35</v>
      </c>
    </row>
    <row r="459" spans="1:10" ht="15.75">
      <c r="A459" s="505">
        <v>437</v>
      </c>
      <c r="B459" s="959"/>
      <c r="C459" s="960"/>
      <c r="D459" s="961"/>
      <c r="E459" s="957"/>
      <c r="F459" s="510">
        <v>435</v>
      </c>
      <c r="G459" s="999"/>
      <c r="H459" s="956"/>
      <c r="J459">
        <v>36</v>
      </c>
    </row>
    <row r="460" spans="1:10" ht="15.75">
      <c r="A460" s="505">
        <v>438</v>
      </c>
      <c r="B460" s="959"/>
      <c r="C460" s="960"/>
      <c r="D460" s="961"/>
      <c r="E460" s="957"/>
      <c r="F460" s="526">
        <v>436</v>
      </c>
      <c r="G460" s="999"/>
      <c r="H460" s="956"/>
      <c r="J460">
        <v>37</v>
      </c>
    </row>
    <row r="461" spans="1:10" ht="15.75">
      <c r="A461" s="505">
        <v>439</v>
      </c>
      <c r="B461" s="959"/>
      <c r="C461" s="960"/>
      <c r="D461" s="961"/>
      <c r="E461" s="957"/>
      <c r="F461" s="510">
        <v>437</v>
      </c>
      <c r="G461" s="999"/>
      <c r="H461" s="956"/>
      <c r="J461">
        <v>38</v>
      </c>
    </row>
    <row r="462" spans="1:10" ht="15.75">
      <c r="A462" s="505">
        <v>440</v>
      </c>
      <c r="B462" s="959"/>
      <c r="C462" s="960"/>
      <c r="D462" s="961"/>
      <c r="E462" s="957"/>
      <c r="F462" s="526">
        <v>438</v>
      </c>
      <c r="G462" s="999"/>
      <c r="H462" s="956"/>
      <c r="J462">
        <v>39</v>
      </c>
    </row>
    <row r="463" spans="1:10" ht="15.75">
      <c r="A463" s="505">
        <v>441</v>
      </c>
      <c r="B463" s="959"/>
      <c r="C463" s="960"/>
      <c r="D463" s="961"/>
      <c r="E463" s="957"/>
      <c r="F463" s="510">
        <v>439</v>
      </c>
      <c r="G463" s="999"/>
      <c r="H463" s="956"/>
      <c r="J463">
        <v>40</v>
      </c>
    </row>
    <row r="464" spans="1:10" ht="15.75">
      <c r="A464" s="505">
        <v>442</v>
      </c>
      <c r="B464" s="959"/>
      <c r="C464" s="960"/>
      <c r="D464" s="961"/>
      <c r="E464" s="957"/>
      <c r="F464" s="526">
        <v>440</v>
      </c>
      <c r="G464" s="999"/>
      <c r="H464" s="956"/>
      <c r="J464">
        <v>41</v>
      </c>
    </row>
    <row r="465" spans="1:10" ht="15.75">
      <c r="A465" s="505">
        <v>443</v>
      </c>
      <c r="B465" s="959"/>
      <c r="C465" s="960"/>
      <c r="D465" s="961"/>
      <c r="E465" s="957"/>
      <c r="F465" s="510">
        <v>441</v>
      </c>
      <c r="G465" s="999"/>
      <c r="H465" s="956"/>
      <c r="J465">
        <v>42</v>
      </c>
    </row>
    <row r="466" spans="1:10" ht="15.75">
      <c r="A466" s="505">
        <v>444</v>
      </c>
      <c r="B466" s="959"/>
      <c r="C466" s="960"/>
      <c r="D466" s="961"/>
      <c r="E466" s="957"/>
      <c r="F466" s="526">
        <v>442</v>
      </c>
      <c r="G466" s="999"/>
      <c r="H466" s="956"/>
      <c r="J466">
        <v>43</v>
      </c>
    </row>
    <row r="467" spans="1:10" ht="15.75">
      <c r="A467" s="505">
        <v>445</v>
      </c>
      <c r="B467" s="959"/>
      <c r="C467" s="960"/>
      <c r="D467" s="961"/>
      <c r="E467" s="957"/>
      <c r="F467" s="510">
        <v>443</v>
      </c>
      <c r="G467" s="999"/>
      <c r="H467" s="956"/>
      <c r="J467">
        <v>44</v>
      </c>
    </row>
    <row r="468" spans="1:10" ht="15.75">
      <c r="A468" s="505">
        <v>446</v>
      </c>
      <c r="B468" s="959"/>
      <c r="C468" s="960"/>
      <c r="D468" s="961"/>
      <c r="E468" s="957"/>
      <c r="F468" s="526">
        <v>444</v>
      </c>
      <c r="G468" s="999"/>
      <c r="H468" s="956"/>
      <c r="J468">
        <v>45</v>
      </c>
    </row>
    <row r="469" spans="1:10" ht="15.75">
      <c r="A469" s="505">
        <v>447</v>
      </c>
      <c r="B469" s="959"/>
      <c r="C469" s="960"/>
      <c r="D469" s="961"/>
      <c r="E469" s="957"/>
      <c r="F469" s="510">
        <v>445</v>
      </c>
      <c r="G469" s="999"/>
      <c r="H469" s="956"/>
      <c r="J469">
        <v>46</v>
      </c>
    </row>
    <row r="470" spans="1:10" ht="15.75">
      <c r="A470" s="505">
        <v>448</v>
      </c>
      <c r="B470" s="959"/>
      <c r="C470" s="960"/>
      <c r="D470" s="961"/>
      <c r="E470" s="957"/>
      <c r="F470" s="526">
        <v>446</v>
      </c>
      <c r="G470" s="999"/>
      <c r="H470" s="956"/>
      <c r="J470">
        <v>47</v>
      </c>
    </row>
    <row r="471" spans="1:10" ht="15.75">
      <c r="A471" s="505">
        <v>449</v>
      </c>
      <c r="B471" s="959"/>
      <c r="C471" s="960"/>
      <c r="D471" s="961"/>
      <c r="E471" s="957"/>
      <c r="F471" s="510">
        <v>447</v>
      </c>
      <c r="G471" s="999"/>
      <c r="H471" s="956"/>
      <c r="J471">
        <v>48</v>
      </c>
    </row>
    <row r="472" spans="1:10" ht="15.75">
      <c r="A472" s="505">
        <v>450</v>
      </c>
      <c r="B472" s="959"/>
      <c r="C472" s="960"/>
      <c r="D472" s="961"/>
      <c r="E472" s="957"/>
      <c r="F472" s="526">
        <v>448</v>
      </c>
      <c r="G472" s="999"/>
      <c r="H472" s="956"/>
      <c r="J472">
        <v>49</v>
      </c>
    </row>
    <row r="473" spans="1:10" ht="15.75">
      <c r="A473" s="505">
        <v>451</v>
      </c>
      <c r="B473" s="959"/>
      <c r="C473" s="960"/>
      <c r="D473" s="961"/>
      <c r="E473" s="957"/>
      <c r="F473" s="510">
        <v>449</v>
      </c>
      <c r="G473" s="999"/>
      <c r="H473" s="956"/>
    </row>
    <row r="474" spans="1:10" ht="15.75">
      <c r="A474" s="505">
        <v>452</v>
      </c>
      <c r="B474" s="959"/>
      <c r="C474" s="960"/>
      <c r="D474" s="961"/>
      <c r="E474" s="957"/>
      <c r="F474" s="526">
        <v>450</v>
      </c>
      <c r="G474" s="999"/>
      <c r="H474" s="956"/>
    </row>
    <row r="475" spans="1:10" ht="15.75">
      <c r="A475" s="505">
        <v>453</v>
      </c>
      <c r="B475" s="959"/>
      <c r="C475" s="960"/>
      <c r="D475" s="961"/>
      <c r="E475" s="957"/>
      <c r="F475" s="510">
        <v>451</v>
      </c>
      <c r="G475" s="999"/>
      <c r="H475" s="956"/>
    </row>
    <row r="476" spans="1:10" ht="15.75">
      <c r="A476" s="505">
        <v>454</v>
      </c>
      <c r="B476" s="959"/>
      <c r="C476" s="960"/>
      <c r="D476" s="961"/>
      <c r="E476" s="957"/>
      <c r="F476" s="526">
        <v>452</v>
      </c>
      <c r="G476" s="999"/>
      <c r="H476" s="956"/>
    </row>
    <row r="477" spans="1:10" ht="15.75">
      <c r="A477" s="505">
        <v>455</v>
      </c>
      <c r="B477" s="959"/>
      <c r="C477" s="960"/>
      <c r="D477" s="961"/>
      <c r="E477" s="957"/>
      <c r="F477" s="510">
        <v>453</v>
      </c>
      <c r="G477" s="999"/>
      <c r="H477" s="956"/>
    </row>
    <row r="478" spans="1:10" ht="15.75">
      <c r="A478" s="505">
        <v>456</v>
      </c>
      <c r="B478" s="956"/>
      <c r="C478" s="956"/>
      <c r="D478" s="963"/>
      <c r="E478" s="957"/>
      <c r="F478" s="526">
        <v>454</v>
      </c>
      <c r="G478" s="999"/>
      <c r="H478" s="956"/>
    </row>
    <row r="479" spans="1:10" ht="15.75">
      <c r="A479" s="505">
        <v>457</v>
      </c>
      <c r="B479" s="956"/>
      <c r="C479" s="956"/>
      <c r="D479" s="963"/>
      <c r="E479" s="957"/>
      <c r="F479" s="510">
        <v>455</v>
      </c>
      <c r="G479" s="999"/>
      <c r="H479" s="956"/>
    </row>
    <row r="480" spans="1:10" ht="15.75">
      <c r="A480" s="505">
        <v>458</v>
      </c>
      <c r="B480" s="956"/>
      <c r="C480" s="956"/>
      <c r="D480" s="963"/>
      <c r="E480" s="957"/>
      <c r="F480" s="526">
        <v>456</v>
      </c>
      <c r="G480" s="999"/>
      <c r="H480" s="956"/>
    </row>
    <row r="481" spans="1:8" ht="15.75">
      <c r="A481" s="505">
        <v>459</v>
      </c>
      <c r="B481" s="956"/>
      <c r="C481" s="956"/>
      <c r="D481" s="963"/>
      <c r="E481" s="957"/>
      <c r="F481" s="510">
        <v>457</v>
      </c>
      <c r="G481" s="999"/>
      <c r="H481" s="956"/>
    </row>
    <row r="482" spans="1:8" ht="15.75">
      <c r="A482" s="505">
        <v>460</v>
      </c>
      <c r="B482" s="956"/>
      <c r="C482" s="956"/>
      <c r="D482" s="963"/>
      <c r="E482" s="957"/>
      <c r="F482" s="526">
        <v>458</v>
      </c>
      <c r="G482" s="999"/>
      <c r="H482" s="956"/>
    </row>
    <row r="483" spans="1:8" ht="15.75">
      <c r="A483" s="505">
        <v>461</v>
      </c>
      <c r="B483" s="956"/>
      <c r="C483" s="956"/>
      <c r="D483" s="963"/>
      <c r="E483" s="957"/>
      <c r="F483" s="510">
        <v>459</v>
      </c>
      <c r="G483" s="999"/>
      <c r="H483" s="956"/>
    </row>
    <row r="484" spans="1:8" ht="15.75">
      <c r="A484" s="505">
        <v>462</v>
      </c>
      <c r="B484" s="956"/>
      <c r="C484" s="956"/>
      <c r="D484" s="963"/>
      <c r="E484" s="957"/>
      <c r="F484" s="526">
        <v>460</v>
      </c>
      <c r="G484" s="999"/>
      <c r="H484" s="956"/>
    </row>
    <row r="485" spans="1:8" ht="15.75">
      <c r="A485" s="505">
        <v>463</v>
      </c>
      <c r="B485" s="956"/>
      <c r="C485" s="956"/>
      <c r="D485" s="963"/>
      <c r="E485" s="957"/>
      <c r="F485" s="510">
        <v>461</v>
      </c>
      <c r="G485" s="999"/>
      <c r="H485" s="956"/>
    </row>
    <row r="486" spans="1:8" ht="15.75">
      <c r="A486" s="505">
        <v>464</v>
      </c>
      <c r="B486" s="956"/>
      <c r="C486" s="956"/>
      <c r="D486" s="963"/>
      <c r="E486" s="957"/>
      <c r="F486" s="526">
        <v>462</v>
      </c>
      <c r="G486" s="999"/>
      <c r="H486" s="956"/>
    </row>
    <row r="487" spans="1:8" ht="15.75">
      <c r="A487" s="505">
        <v>465</v>
      </c>
      <c r="B487" s="956"/>
      <c r="C487" s="956"/>
      <c r="D487" s="963"/>
      <c r="E487" s="957"/>
      <c r="F487" s="510">
        <v>463</v>
      </c>
      <c r="G487" s="999"/>
      <c r="H487" s="956"/>
    </row>
    <row r="488" spans="1:8" ht="15.75">
      <c r="A488" s="505">
        <v>466</v>
      </c>
      <c r="B488" s="956"/>
      <c r="C488" s="956"/>
      <c r="D488" s="963"/>
      <c r="E488" s="957"/>
      <c r="F488" s="526">
        <v>464</v>
      </c>
      <c r="G488" s="999"/>
      <c r="H488" s="956"/>
    </row>
    <row r="489" spans="1:8" ht="15.75">
      <c r="A489" s="505">
        <v>467</v>
      </c>
      <c r="B489" s="956"/>
      <c r="C489" s="956"/>
      <c r="D489" s="963"/>
      <c r="E489" s="957"/>
      <c r="F489" s="510">
        <v>465</v>
      </c>
      <c r="G489" s="999"/>
      <c r="H489" s="956"/>
    </row>
    <row r="490" spans="1:8" ht="15.75">
      <c r="A490" s="505">
        <v>468</v>
      </c>
      <c r="B490" s="956"/>
      <c r="C490" s="956"/>
      <c r="D490" s="963"/>
      <c r="E490" s="957"/>
      <c r="F490" s="526">
        <v>466</v>
      </c>
      <c r="G490" s="999"/>
      <c r="H490" s="956"/>
    </row>
    <row r="491" spans="1:8" ht="15.75">
      <c r="A491" s="505">
        <v>469</v>
      </c>
      <c r="B491" s="956"/>
      <c r="C491" s="956"/>
      <c r="D491" s="963"/>
      <c r="E491" s="957"/>
      <c r="F491" s="510">
        <v>467</v>
      </c>
      <c r="G491" s="999"/>
      <c r="H491" s="956"/>
    </row>
    <row r="492" spans="1:8" ht="15.75">
      <c r="A492" s="505">
        <v>470</v>
      </c>
      <c r="B492" s="956"/>
      <c r="C492" s="956"/>
      <c r="D492" s="963"/>
      <c r="E492" s="957"/>
      <c r="F492" s="526">
        <v>468</v>
      </c>
      <c r="G492" s="999"/>
      <c r="H492" s="956"/>
    </row>
    <row r="493" spans="1:8" ht="15.75">
      <c r="A493" s="505">
        <v>471</v>
      </c>
      <c r="B493" s="956"/>
      <c r="C493" s="962"/>
      <c r="D493" s="1002"/>
      <c r="E493" s="957"/>
      <c r="F493" s="510">
        <v>469</v>
      </c>
      <c r="G493" s="999"/>
      <c r="H493" s="962"/>
    </row>
    <row r="494" spans="1:8" ht="15.75">
      <c r="A494" s="505">
        <v>472</v>
      </c>
      <c r="B494" s="956"/>
      <c r="C494" s="962"/>
      <c r="D494" s="963"/>
      <c r="E494" s="957"/>
      <c r="F494" s="526">
        <v>470</v>
      </c>
      <c r="G494" s="999"/>
      <c r="H494" s="962"/>
    </row>
    <row r="495" spans="1:8" ht="15.75">
      <c r="A495" s="505">
        <v>473</v>
      </c>
      <c r="B495" s="956"/>
      <c r="C495" s="962"/>
      <c r="D495" s="963"/>
      <c r="E495" s="957"/>
      <c r="F495" s="510">
        <v>471</v>
      </c>
      <c r="G495" s="999"/>
      <c r="H495" s="956"/>
    </row>
    <row r="496" spans="1:8" ht="15.75">
      <c r="A496" s="505">
        <v>474</v>
      </c>
      <c r="B496" s="956"/>
      <c r="C496" s="956"/>
      <c r="D496" s="963"/>
      <c r="E496" s="957"/>
      <c r="F496" s="526">
        <v>472</v>
      </c>
      <c r="G496" s="999"/>
      <c r="H496" s="956"/>
    </row>
    <row r="497" spans="1:8" ht="15.75">
      <c r="A497" s="505">
        <v>475</v>
      </c>
      <c r="B497" s="956"/>
      <c r="C497" s="956"/>
      <c r="D497" s="963"/>
      <c r="E497" s="957"/>
      <c r="F497" s="510">
        <v>473</v>
      </c>
      <c r="G497" s="999"/>
      <c r="H497" s="956"/>
    </row>
    <row r="498" spans="1:8" ht="15.75">
      <c r="A498" s="505">
        <v>476</v>
      </c>
      <c r="B498" s="956"/>
      <c r="C498" s="958"/>
      <c r="D498" s="958"/>
      <c r="E498" s="957"/>
      <c r="F498" s="526">
        <v>474</v>
      </c>
      <c r="G498" s="999"/>
      <c r="H498" s="956"/>
    </row>
    <row r="499" spans="1:8" ht="15.75">
      <c r="A499" s="505">
        <v>477</v>
      </c>
      <c r="B499" s="956"/>
      <c r="C499" s="958"/>
      <c r="D499" s="958"/>
      <c r="E499" s="957"/>
      <c r="F499" s="510">
        <v>475</v>
      </c>
      <c r="G499" s="999"/>
      <c r="H499" s="956"/>
    </row>
    <row r="500" spans="1:8" ht="15.75">
      <c r="A500" s="505">
        <v>478</v>
      </c>
      <c r="B500" s="956"/>
      <c r="C500" s="963"/>
      <c r="D500" s="963"/>
      <c r="E500" s="957"/>
      <c r="F500" s="526">
        <v>476</v>
      </c>
      <c r="G500" s="999"/>
      <c r="H500" s="956"/>
    </row>
    <row r="501" spans="1:8" ht="15.75">
      <c r="A501" s="505">
        <v>479</v>
      </c>
      <c r="B501" s="956"/>
      <c r="C501" s="963"/>
      <c r="D501" s="963"/>
      <c r="E501" s="957"/>
      <c r="F501" s="510">
        <v>477</v>
      </c>
      <c r="G501" s="999"/>
      <c r="H501" s="956"/>
    </row>
    <row r="502" spans="1:8" ht="15.75">
      <c r="A502" s="505">
        <v>480</v>
      </c>
      <c r="B502" s="956"/>
      <c r="C502" s="963"/>
      <c r="D502" s="963"/>
      <c r="E502" s="957"/>
      <c r="F502" s="526">
        <v>478</v>
      </c>
      <c r="G502" s="999"/>
      <c r="H502" s="956"/>
    </row>
    <row r="503" spans="1:8" ht="15.75">
      <c r="A503" s="505">
        <v>481</v>
      </c>
      <c r="B503" s="956"/>
      <c r="C503" s="963"/>
      <c r="D503" s="963"/>
      <c r="E503" s="957"/>
      <c r="F503" s="510">
        <v>479</v>
      </c>
      <c r="G503" s="999"/>
      <c r="H503" s="956"/>
    </row>
    <row r="504" spans="1:8" ht="15.75">
      <c r="A504" s="505">
        <v>482</v>
      </c>
      <c r="B504" s="956"/>
      <c r="C504" s="958"/>
      <c r="D504" s="958"/>
      <c r="E504" s="957"/>
      <c r="F504" s="526">
        <v>480</v>
      </c>
      <c r="G504" s="999"/>
      <c r="H504" s="956"/>
    </row>
    <row r="505" spans="1:8" ht="15.75">
      <c r="A505" s="505">
        <v>483</v>
      </c>
      <c r="B505" s="956"/>
      <c r="C505" s="958"/>
      <c r="D505" s="958"/>
      <c r="E505" s="957"/>
      <c r="F505" s="510">
        <v>481</v>
      </c>
      <c r="G505" s="999"/>
      <c r="H505" s="956"/>
    </row>
    <row r="506" spans="1:8" ht="15.75">
      <c r="A506" s="505">
        <v>484</v>
      </c>
      <c r="B506" s="956"/>
      <c r="C506" s="958"/>
      <c r="D506" s="958"/>
      <c r="E506" s="957"/>
      <c r="F506" s="526">
        <v>482</v>
      </c>
      <c r="G506" s="999"/>
      <c r="H506" s="956"/>
    </row>
    <row r="507" spans="1:8" ht="15.75">
      <c r="A507" s="505">
        <v>485</v>
      </c>
      <c r="B507" s="956"/>
      <c r="C507" s="958"/>
      <c r="D507" s="958"/>
      <c r="E507" s="957"/>
      <c r="F507" s="510">
        <v>483</v>
      </c>
      <c r="G507" s="999"/>
      <c r="H507" s="956"/>
    </row>
    <row r="508" spans="1:8" ht="15.75">
      <c r="A508" s="505">
        <v>486</v>
      </c>
      <c r="B508" s="956"/>
      <c r="C508" s="958"/>
      <c r="D508" s="958"/>
      <c r="E508" s="957"/>
      <c r="F508" s="526">
        <v>484</v>
      </c>
      <c r="G508" s="999"/>
      <c r="H508" s="956"/>
    </row>
    <row r="509" spans="1:8" ht="15.75">
      <c r="A509" s="505">
        <v>487</v>
      </c>
      <c r="B509" s="956"/>
      <c r="C509" s="958"/>
      <c r="D509" s="958"/>
      <c r="E509" s="957"/>
      <c r="F509" s="510">
        <v>485</v>
      </c>
      <c r="G509" s="999"/>
      <c r="H509" s="956"/>
    </row>
    <row r="510" spans="1:8" ht="15.75">
      <c r="A510" s="505">
        <v>488</v>
      </c>
      <c r="B510" s="956"/>
      <c r="C510" s="958"/>
      <c r="D510" s="958"/>
      <c r="E510" s="957"/>
      <c r="F510" s="526">
        <v>486</v>
      </c>
      <c r="G510" s="999"/>
      <c r="H510" s="956"/>
    </row>
    <row r="511" spans="1:8" ht="15.75">
      <c r="A511" s="505">
        <v>489</v>
      </c>
      <c r="B511" s="956"/>
      <c r="C511" s="958"/>
      <c r="D511" s="958"/>
      <c r="E511" s="957"/>
      <c r="F511" s="510">
        <v>487</v>
      </c>
      <c r="G511" s="999"/>
      <c r="H511" s="956"/>
    </row>
    <row r="512" spans="1:8" ht="15.75">
      <c r="A512" s="505">
        <v>490</v>
      </c>
      <c r="B512" s="956"/>
      <c r="C512" s="958"/>
      <c r="D512" s="958"/>
      <c r="E512" s="957"/>
      <c r="F512" s="526">
        <v>488</v>
      </c>
      <c r="G512" s="999"/>
      <c r="H512" s="956"/>
    </row>
    <row r="513" spans="1:8" ht="15.75">
      <c r="A513" s="505">
        <v>491</v>
      </c>
      <c r="B513" s="956"/>
      <c r="C513" s="958"/>
      <c r="D513" s="958"/>
      <c r="E513" s="957"/>
      <c r="F513" s="510">
        <v>489</v>
      </c>
      <c r="G513" s="999"/>
      <c r="H513" s="956"/>
    </row>
    <row r="514" spans="1:8" ht="15.75">
      <c r="A514" s="505">
        <v>492</v>
      </c>
      <c r="B514" s="956"/>
      <c r="C514" s="958"/>
      <c r="D514" s="958"/>
      <c r="E514" s="957"/>
      <c r="F514" s="526">
        <v>490</v>
      </c>
      <c r="G514" s="999"/>
      <c r="H514" s="956"/>
    </row>
    <row r="515" spans="1:8" ht="15.75">
      <c r="A515" s="505">
        <v>493</v>
      </c>
      <c r="B515" s="956"/>
      <c r="C515" s="958"/>
      <c r="D515" s="958"/>
      <c r="E515" s="957"/>
      <c r="F515" s="510">
        <v>491</v>
      </c>
      <c r="G515" s="999"/>
      <c r="H515" s="956"/>
    </row>
    <row r="516" spans="1:8" ht="15.75">
      <c r="A516" s="505">
        <v>494</v>
      </c>
      <c r="B516" s="956"/>
      <c r="C516" s="958"/>
      <c r="D516" s="958"/>
      <c r="E516" s="957"/>
      <c r="F516" s="526">
        <v>492</v>
      </c>
      <c r="G516" s="999"/>
      <c r="H516" s="956"/>
    </row>
    <row r="517" spans="1:8" ht="15.75">
      <c r="A517" s="505">
        <v>495</v>
      </c>
      <c r="B517" s="956"/>
      <c r="C517" s="958"/>
      <c r="D517" s="958"/>
      <c r="E517" s="957"/>
      <c r="F517" s="510">
        <v>493</v>
      </c>
      <c r="G517" s="999"/>
      <c r="H517" s="956"/>
    </row>
    <row r="518" spans="1:8" ht="15.75">
      <c r="A518" s="505">
        <v>496</v>
      </c>
      <c r="B518" s="956"/>
      <c r="C518" s="958"/>
      <c r="D518" s="958"/>
      <c r="E518" s="957"/>
      <c r="F518" s="526">
        <v>494</v>
      </c>
      <c r="G518" s="999"/>
      <c r="H518" s="956"/>
    </row>
    <row r="519" spans="1:8" ht="15.75">
      <c r="A519" s="505">
        <v>497</v>
      </c>
      <c r="B519" s="956"/>
      <c r="C519" s="958"/>
      <c r="D519" s="958"/>
      <c r="E519" s="957"/>
      <c r="F519" s="510">
        <v>495</v>
      </c>
      <c r="G519" s="999"/>
      <c r="H519" s="956"/>
    </row>
    <row r="520" spans="1:8" ht="15.75">
      <c r="A520" s="505">
        <v>498</v>
      </c>
      <c r="B520" s="956"/>
      <c r="C520" s="958"/>
      <c r="D520" s="958"/>
      <c r="E520" s="957"/>
      <c r="F520" s="526">
        <v>496</v>
      </c>
      <c r="G520" s="999"/>
      <c r="H520" s="956"/>
    </row>
    <row r="521" spans="1:8" ht="15.75">
      <c r="A521" s="505">
        <v>499</v>
      </c>
      <c r="B521" s="956"/>
      <c r="C521" s="958"/>
      <c r="D521" s="958"/>
      <c r="E521" s="957"/>
      <c r="F521" s="510">
        <v>497</v>
      </c>
      <c r="G521" s="999"/>
      <c r="H521" s="956"/>
    </row>
    <row r="522" spans="1:8" ht="15.75">
      <c r="A522" s="505">
        <v>500</v>
      </c>
      <c r="B522" s="956"/>
      <c r="C522" s="958"/>
      <c r="D522" s="958"/>
      <c r="E522" s="957"/>
      <c r="F522" s="526">
        <v>498</v>
      </c>
      <c r="G522" s="999"/>
      <c r="H522" s="956"/>
    </row>
    <row r="523" spans="1:8" ht="15.75">
      <c r="A523" s="505">
        <v>501</v>
      </c>
      <c r="B523" s="956"/>
      <c r="C523" s="958"/>
      <c r="D523" s="958"/>
      <c r="E523" s="957"/>
      <c r="F523" s="510">
        <v>499</v>
      </c>
      <c r="G523" s="999"/>
      <c r="H523" s="956"/>
    </row>
    <row r="524" spans="1:8" ht="15.75">
      <c r="A524" s="505">
        <v>502</v>
      </c>
      <c r="B524" s="956"/>
      <c r="C524" s="958"/>
      <c r="D524" s="958"/>
      <c r="E524" s="957"/>
      <c r="F524" s="526">
        <v>500</v>
      </c>
      <c r="G524" s="999"/>
      <c r="H524" s="956"/>
    </row>
    <row r="525" spans="1:8" ht="15.75">
      <c r="A525" s="505">
        <v>503</v>
      </c>
      <c r="B525" s="956"/>
      <c r="C525" s="958"/>
      <c r="D525" s="958"/>
      <c r="E525" s="957"/>
      <c r="F525" s="510">
        <v>501</v>
      </c>
      <c r="G525" s="999"/>
      <c r="H525" s="956"/>
    </row>
    <row r="526" spans="1:8" ht="15.75">
      <c r="A526" s="505">
        <v>504</v>
      </c>
      <c r="B526" s="956"/>
      <c r="C526" s="958"/>
      <c r="D526" s="958"/>
      <c r="E526" s="957"/>
      <c r="F526" s="526">
        <v>502</v>
      </c>
      <c r="G526" s="999"/>
      <c r="H526" s="956"/>
    </row>
    <row r="527" spans="1:8" ht="15.75">
      <c r="A527" s="505">
        <v>505</v>
      </c>
      <c r="B527" s="956"/>
      <c r="C527" s="958"/>
      <c r="D527" s="958"/>
      <c r="E527" s="957"/>
      <c r="F527" s="510">
        <v>503</v>
      </c>
      <c r="G527" s="999"/>
      <c r="H527" s="956"/>
    </row>
    <row r="528" spans="1:8" ht="15.75">
      <c r="A528" s="505">
        <v>506</v>
      </c>
      <c r="B528" s="956"/>
      <c r="C528" s="958"/>
      <c r="D528" s="958"/>
      <c r="E528" s="957"/>
      <c r="F528" s="526">
        <v>504</v>
      </c>
      <c r="G528" s="999"/>
      <c r="H528" s="956"/>
    </row>
    <row r="529" spans="1:8" ht="15.75">
      <c r="A529" s="505">
        <v>507</v>
      </c>
      <c r="B529" s="956"/>
      <c r="C529" s="958"/>
      <c r="D529" s="958"/>
      <c r="E529" s="957"/>
      <c r="F529" s="510">
        <v>505</v>
      </c>
      <c r="G529" s="999"/>
      <c r="H529" s="956"/>
    </row>
    <row r="530" spans="1:8" ht="15.75">
      <c r="A530" s="505">
        <v>508</v>
      </c>
      <c r="B530" s="956"/>
      <c r="C530" s="958"/>
      <c r="D530" s="958"/>
      <c r="E530" s="957"/>
      <c r="F530" s="526">
        <v>506</v>
      </c>
      <c r="G530" s="999"/>
      <c r="H530" s="956"/>
    </row>
    <row r="531" spans="1:8" ht="15.75">
      <c r="A531" s="505">
        <v>509</v>
      </c>
      <c r="B531" s="956"/>
      <c r="C531" s="958"/>
      <c r="D531" s="958"/>
      <c r="E531" s="957"/>
      <c r="F531" s="510">
        <v>507</v>
      </c>
      <c r="G531" s="999"/>
      <c r="H531" s="956"/>
    </row>
    <row r="532" spans="1:8" ht="15.75">
      <c r="A532" s="505">
        <v>510</v>
      </c>
      <c r="B532" s="956"/>
      <c r="C532" s="958"/>
      <c r="D532" s="958"/>
      <c r="E532" s="957"/>
      <c r="F532" s="526">
        <v>508</v>
      </c>
      <c r="G532" s="999"/>
      <c r="H532" s="956"/>
    </row>
    <row r="533" spans="1:8" ht="15.75">
      <c r="A533" s="505">
        <v>511</v>
      </c>
      <c r="B533" s="956"/>
      <c r="C533" s="958"/>
      <c r="D533" s="958"/>
      <c r="E533" s="957"/>
      <c r="F533" s="510">
        <v>509</v>
      </c>
      <c r="G533" s="999"/>
      <c r="H533" s="956"/>
    </row>
    <row r="534" spans="1:8" ht="15.75">
      <c r="A534" s="505">
        <v>512</v>
      </c>
      <c r="B534" s="956"/>
      <c r="C534" s="958"/>
      <c r="D534" s="958"/>
      <c r="E534" s="957"/>
      <c r="F534" s="526">
        <v>510</v>
      </c>
      <c r="G534" s="999"/>
      <c r="H534" s="956"/>
    </row>
    <row r="535" spans="1:8" ht="15.75">
      <c r="A535" s="505">
        <v>513</v>
      </c>
      <c r="B535" s="956"/>
      <c r="C535" s="958"/>
      <c r="D535" s="958"/>
      <c r="E535" s="957"/>
      <c r="F535" s="510">
        <v>511</v>
      </c>
      <c r="G535" s="999"/>
      <c r="H535" s="956"/>
    </row>
    <row r="536" spans="1:8" ht="15.75">
      <c r="A536" s="505">
        <v>514</v>
      </c>
      <c r="B536" s="956"/>
      <c r="C536" s="958"/>
      <c r="D536" s="958"/>
      <c r="E536" s="957"/>
      <c r="F536" s="526">
        <v>512</v>
      </c>
      <c r="G536" s="999"/>
      <c r="H536" s="956"/>
    </row>
    <row r="537" spans="1:8" ht="15.75">
      <c r="A537" s="505">
        <v>515</v>
      </c>
      <c r="B537" s="956"/>
      <c r="C537" s="958"/>
      <c r="D537" s="958"/>
      <c r="E537" s="957"/>
      <c r="F537" s="510">
        <v>513</v>
      </c>
      <c r="G537" s="999"/>
      <c r="H537" s="956"/>
    </row>
    <row r="538" spans="1:8" ht="15.75">
      <c r="A538" s="505">
        <v>516</v>
      </c>
      <c r="B538" s="956"/>
      <c r="C538" s="958"/>
      <c r="D538" s="958"/>
      <c r="E538" s="957"/>
      <c r="F538" s="526">
        <v>514</v>
      </c>
      <c r="G538" s="999"/>
      <c r="H538" s="956"/>
    </row>
    <row r="539" spans="1:8" ht="15.75">
      <c r="A539" s="505">
        <v>517</v>
      </c>
      <c r="B539" s="956"/>
      <c r="C539" s="958"/>
      <c r="D539" s="958"/>
      <c r="E539" s="957"/>
      <c r="F539" s="510">
        <v>515</v>
      </c>
      <c r="G539" s="999"/>
      <c r="H539" s="956"/>
    </row>
    <row r="540" spans="1:8" ht="15.75">
      <c r="A540" s="505">
        <v>518</v>
      </c>
      <c r="B540" s="956"/>
      <c r="C540" s="958"/>
      <c r="D540" s="958"/>
      <c r="E540" s="957"/>
      <c r="F540" s="526">
        <v>516</v>
      </c>
      <c r="G540" s="999"/>
      <c r="H540" s="956"/>
    </row>
    <row r="541" spans="1:8" ht="15.75">
      <c r="A541" s="505">
        <v>519</v>
      </c>
      <c r="B541" s="956"/>
      <c r="C541" s="958"/>
      <c r="D541" s="958"/>
      <c r="E541" s="957"/>
      <c r="F541" s="510">
        <v>517</v>
      </c>
      <c r="G541" s="999"/>
      <c r="H541" s="956"/>
    </row>
    <row r="542" spans="1:8" ht="15.75">
      <c r="A542" s="505">
        <v>520</v>
      </c>
      <c r="B542" s="956"/>
      <c r="C542" s="958"/>
      <c r="D542" s="958"/>
      <c r="E542" s="957"/>
      <c r="F542" s="526">
        <v>518</v>
      </c>
      <c r="G542" s="999"/>
      <c r="H542" s="956"/>
    </row>
    <row r="543" spans="1:8" ht="15.75">
      <c r="A543" s="505">
        <v>521</v>
      </c>
      <c r="B543" s="956"/>
      <c r="C543" s="958"/>
      <c r="D543" s="958"/>
      <c r="E543" s="957"/>
      <c r="F543" s="510">
        <v>519</v>
      </c>
      <c r="G543" s="999"/>
      <c r="H543" s="956"/>
    </row>
    <row r="544" spans="1:8" ht="15.75">
      <c r="A544" s="505">
        <v>522</v>
      </c>
      <c r="B544" s="956"/>
      <c r="C544" s="958"/>
      <c r="D544" s="958"/>
      <c r="E544" s="957"/>
      <c r="F544" s="526">
        <v>520</v>
      </c>
      <c r="G544" s="999"/>
      <c r="H544" s="956"/>
    </row>
    <row r="545" spans="1:8" ht="15.75">
      <c r="A545" s="505">
        <v>523</v>
      </c>
      <c r="B545" s="956"/>
      <c r="C545" s="958"/>
      <c r="D545" s="958"/>
      <c r="E545" s="957"/>
      <c r="F545" s="510">
        <v>521</v>
      </c>
      <c r="G545" s="999"/>
      <c r="H545" s="956"/>
    </row>
    <row r="546" spans="1:8" ht="15.75">
      <c r="A546" s="505">
        <v>524</v>
      </c>
      <c r="B546" s="956"/>
      <c r="C546" s="958"/>
      <c r="D546" s="958"/>
      <c r="E546" s="957"/>
      <c r="F546" s="526">
        <v>522</v>
      </c>
      <c r="G546" s="999"/>
      <c r="H546" s="956"/>
    </row>
    <row r="547" spans="1:8" ht="15.75">
      <c r="A547" s="505">
        <v>525</v>
      </c>
      <c r="B547" s="956"/>
      <c r="C547" s="958"/>
      <c r="D547" s="958"/>
      <c r="E547" s="957"/>
      <c r="F547" s="510">
        <v>523</v>
      </c>
      <c r="G547" s="999"/>
      <c r="H547" s="956"/>
    </row>
    <row r="548" spans="1:8" ht="15.75">
      <c r="A548" s="505">
        <v>526</v>
      </c>
      <c r="B548" s="962"/>
      <c r="C548" s="956"/>
      <c r="D548" s="963"/>
      <c r="E548" s="957"/>
      <c r="F548" s="526">
        <v>524</v>
      </c>
      <c r="G548" s="999"/>
      <c r="H548" s="956"/>
    </row>
    <row r="549" spans="1:8" ht="15.75">
      <c r="A549" s="505">
        <v>527</v>
      </c>
      <c r="B549" s="962"/>
      <c r="C549" s="956"/>
      <c r="D549" s="963"/>
      <c r="E549" s="957"/>
      <c r="F549" s="510">
        <v>525</v>
      </c>
      <c r="G549" s="999"/>
      <c r="H549" s="956"/>
    </row>
    <row r="550" spans="1:8" ht="15.75">
      <c r="A550" s="505">
        <v>528</v>
      </c>
      <c r="B550" s="962"/>
      <c r="C550" s="956"/>
      <c r="D550" s="963"/>
      <c r="E550" s="957"/>
      <c r="F550" s="526">
        <v>526</v>
      </c>
      <c r="G550" s="999"/>
      <c r="H550" s="956"/>
    </row>
    <row r="551" spans="1:8" ht="15.75">
      <c r="A551" s="505">
        <v>529</v>
      </c>
      <c r="B551" s="962"/>
      <c r="C551" s="956"/>
      <c r="D551" s="963"/>
      <c r="E551" s="957"/>
      <c r="F551" s="510">
        <v>527</v>
      </c>
      <c r="G551" s="999"/>
      <c r="H551" s="956"/>
    </row>
    <row r="552" spans="1:8" ht="15.75">
      <c r="A552" s="505">
        <v>530</v>
      </c>
      <c r="B552" s="962"/>
      <c r="C552" s="956"/>
      <c r="D552" s="963"/>
      <c r="E552" s="957"/>
      <c r="F552" s="526">
        <v>528</v>
      </c>
      <c r="G552" s="999"/>
      <c r="H552" s="956"/>
    </row>
    <row r="553" spans="1:8" ht="15.75">
      <c r="A553" s="505">
        <v>531</v>
      </c>
      <c r="B553" s="962"/>
      <c r="C553" s="956"/>
      <c r="D553" s="963"/>
      <c r="E553" s="957"/>
      <c r="F553" s="510">
        <v>529</v>
      </c>
      <c r="G553" s="999"/>
      <c r="H553" s="956"/>
    </row>
    <row r="554" spans="1:8" ht="15.75">
      <c r="A554" s="505">
        <v>532</v>
      </c>
      <c r="B554" s="962"/>
      <c r="C554" s="956"/>
      <c r="D554" s="963"/>
      <c r="E554" s="957"/>
      <c r="F554" s="526">
        <v>530</v>
      </c>
      <c r="G554" s="999"/>
      <c r="H554" s="956"/>
    </row>
    <row r="555" spans="1:8" ht="15.75">
      <c r="A555" s="505">
        <v>533</v>
      </c>
      <c r="B555" s="962"/>
      <c r="C555" s="956"/>
      <c r="D555" s="963"/>
      <c r="E555" s="957"/>
      <c r="F555" s="510">
        <v>531</v>
      </c>
      <c r="G555" s="999"/>
      <c r="H555" s="956"/>
    </row>
    <row r="556" spans="1:8" ht="15.75">
      <c r="A556" s="505">
        <v>534</v>
      </c>
      <c r="B556" s="962"/>
      <c r="C556" s="956"/>
      <c r="D556" s="963"/>
      <c r="E556" s="957"/>
      <c r="F556" s="526">
        <v>532</v>
      </c>
      <c r="G556" s="999"/>
      <c r="H556" s="956"/>
    </row>
    <row r="557" spans="1:8" ht="15.75">
      <c r="A557" s="505">
        <v>535</v>
      </c>
      <c r="B557" s="962"/>
      <c r="C557" s="956"/>
      <c r="D557" s="963"/>
      <c r="E557" s="957"/>
      <c r="F557" s="510">
        <v>533</v>
      </c>
      <c r="G557" s="999"/>
      <c r="H557" s="956"/>
    </row>
    <row r="558" spans="1:8" ht="15.75">
      <c r="A558" s="505">
        <v>536</v>
      </c>
      <c r="B558" s="962"/>
      <c r="C558" s="956"/>
      <c r="D558" s="963"/>
      <c r="E558" s="957"/>
      <c r="F558" s="526">
        <v>534</v>
      </c>
      <c r="G558" s="999"/>
      <c r="H558" s="956"/>
    </row>
    <row r="559" spans="1:8" ht="15.75">
      <c r="A559" s="505">
        <v>537</v>
      </c>
      <c r="B559" s="962"/>
      <c r="C559" s="956"/>
      <c r="D559" s="963"/>
      <c r="E559" s="957"/>
      <c r="F559" s="510">
        <v>535</v>
      </c>
      <c r="G559" s="999"/>
      <c r="H559" s="956"/>
    </row>
    <row r="560" spans="1:8" ht="15.75">
      <c r="A560" s="505">
        <v>538</v>
      </c>
      <c r="B560" s="962"/>
      <c r="C560" s="956"/>
      <c r="D560" s="963"/>
      <c r="E560" s="957"/>
      <c r="F560" s="526">
        <v>536</v>
      </c>
      <c r="G560" s="999"/>
      <c r="H560" s="956"/>
    </row>
    <row r="561" spans="1:8" ht="15.75">
      <c r="A561" s="505">
        <v>539</v>
      </c>
      <c r="B561" s="962"/>
      <c r="C561" s="956"/>
      <c r="D561" s="963"/>
      <c r="E561" s="957"/>
      <c r="F561" s="510">
        <v>537</v>
      </c>
      <c r="G561" s="999"/>
      <c r="H561" s="956"/>
    </row>
    <row r="562" spans="1:8" ht="15.75">
      <c r="A562" s="505">
        <v>540</v>
      </c>
      <c r="B562" s="962"/>
      <c r="C562" s="956"/>
      <c r="D562" s="963"/>
      <c r="E562" s="957"/>
      <c r="F562" s="526">
        <v>538</v>
      </c>
      <c r="G562" s="999"/>
      <c r="H562" s="956"/>
    </row>
    <row r="563" spans="1:8" ht="15.75">
      <c r="A563" s="505">
        <v>541</v>
      </c>
      <c r="B563" s="962"/>
      <c r="C563" s="956"/>
      <c r="D563" s="963"/>
      <c r="E563" s="957"/>
      <c r="F563" s="510">
        <v>539</v>
      </c>
      <c r="G563" s="999"/>
      <c r="H563" s="956"/>
    </row>
    <row r="564" spans="1:8" ht="15.75">
      <c r="A564" s="505">
        <v>542</v>
      </c>
      <c r="B564" s="962"/>
      <c r="C564" s="956"/>
      <c r="D564" s="963"/>
      <c r="E564" s="957"/>
      <c r="F564" s="526">
        <v>540</v>
      </c>
      <c r="G564" s="999"/>
      <c r="H564" s="956"/>
    </row>
    <row r="565" spans="1:8" ht="15.75">
      <c r="A565" s="505">
        <v>543</v>
      </c>
      <c r="B565" s="962"/>
      <c r="C565" s="956"/>
      <c r="D565" s="963"/>
      <c r="E565" s="957"/>
      <c r="F565" s="510">
        <v>541</v>
      </c>
      <c r="G565" s="999"/>
      <c r="H565" s="956"/>
    </row>
    <row r="566" spans="1:8" ht="15.75">
      <c r="A566" s="505">
        <v>544</v>
      </c>
      <c r="B566" s="962"/>
      <c r="C566" s="956"/>
      <c r="D566" s="963"/>
      <c r="E566" s="957"/>
      <c r="F566" s="526">
        <v>542</v>
      </c>
      <c r="G566" s="999"/>
      <c r="H566" s="956"/>
    </row>
    <row r="567" spans="1:8" ht="15.75">
      <c r="A567" s="505">
        <v>545</v>
      </c>
      <c r="B567" s="962"/>
      <c r="C567" s="956"/>
      <c r="D567" s="963"/>
      <c r="E567" s="957"/>
      <c r="F567" s="510">
        <v>543</v>
      </c>
      <c r="G567" s="999"/>
      <c r="H567" s="956"/>
    </row>
    <row r="568" spans="1:8" ht="15.75">
      <c r="A568" s="505">
        <v>546</v>
      </c>
      <c r="B568" s="962"/>
      <c r="C568" s="956"/>
      <c r="D568" s="963"/>
      <c r="E568" s="957"/>
      <c r="F568" s="526">
        <v>544</v>
      </c>
      <c r="G568" s="999"/>
      <c r="H568" s="956"/>
    </row>
    <row r="569" spans="1:8" ht="15.75">
      <c r="A569" s="505">
        <v>547</v>
      </c>
      <c r="B569" s="962"/>
      <c r="C569" s="956"/>
      <c r="D569" s="963"/>
      <c r="E569" s="957"/>
      <c r="F569" s="510">
        <v>545</v>
      </c>
      <c r="G569" s="999"/>
      <c r="H569" s="956"/>
    </row>
    <row r="570" spans="1:8" ht="15.75">
      <c r="A570" s="505">
        <v>548</v>
      </c>
      <c r="B570" s="962"/>
      <c r="C570" s="956"/>
      <c r="D570" s="963"/>
      <c r="E570" s="957"/>
      <c r="F570" s="526">
        <v>546</v>
      </c>
      <c r="G570" s="999"/>
      <c r="H570" s="956"/>
    </row>
    <row r="571" spans="1:8" ht="15.75">
      <c r="A571" s="505">
        <v>549</v>
      </c>
      <c r="B571" s="962"/>
      <c r="C571" s="956"/>
      <c r="D571" s="963"/>
      <c r="E571" s="957"/>
      <c r="F571" s="510">
        <v>547</v>
      </c>
      <c r="G571" s="999"/>
      <c r="H571" s="956"/>
    </row>
    <row r="572" spans="1:8" ht="15.75">
      <c r="A572" s="505">
        <v>550</v>
      </c>
      <c r="B572" s="962"/>
      <c r="C572" s="956"/>
      <c r="D572" s="963"/>
      <c r="E572" s="957"/>
      <c r="F572" s="526">
        <v>548</v>
      </c>
      <c r="G572" s="999"/>
      <c r="H572" s="956"/>
    </row>
    <row r="573" spans="1:8" ht="15.75">
      <c r="A573" s="505">
        <v>551</v>
      </c>
      <c r="B573" s="962"/>
      <c r="C573" s="956"/>
      <c r="D573" s="963"/>
      <c r="E573" s="957"/>
      <c r="F573" s="510">
        <v>549</v>
      </c>
      <c r="G573" s="999"/>
      <c r="H573" s="956"/>
    </row>
    <row r="574" spans="1:8" ht="15.75">
      <c r="A574" s="505">
        <v>552</v>
      </c>
      <c r="B574" s="962"/>
      <c r="C574" s="956"/>
      <c r="D574" s="963"/>
      <c r="E574" s="957"/>
      <c r="F574" s="526">
        <v>550</v>
      </c>
      <c r="G574" s="999"/>
      <c r="H574" s="956"/>
    </row>
    <row r="575" spans="1:8" ht="15.75">
      <c r="A575" s="505">
        <v>553</v>
      </c>
      <c r="B575" s="962"/>
      <c r="C575" s="956"/>
      <c r="D575" s="963"/>
      <c r="E575" s="957"/>
      <c r="F575" s="510">
        <v>551</v>
      </c>
      <c r="G575" s="999"/>
      <c r="H575" s="956"/>
    </row>
    <row r="576" spans="1:8" ht="15.75">
      <c r="A576" s="505">
        <v>554</v>
      </c>
      <c r="B576" s="962"/>
      <c r="C576" s="956"/>
      <c r="D576" s="963"/>
      <c r="E576" s="957"/>
      <c r="F576" s="526">
        <v>552</v>
      </c>
      <c r="G576" s="999"/>
      <c r="H576" s="956"/>
    </row>
    <row r="577" spans="1:8" ht="15.75">
      <c r="A577" s="505">
        <v>555</v>
      </c>
      <c r="B577" s="962"/>
      <c r="C577" s="956"/>
      <c r="D577" s="963"/>
      <c r="E577" s="957"/>
      <c r="F577" s="510">
        <v>553</v>
      </c>
      <c r="G577" s="999"/>
      <c r="H577" s="956"/>
    </row>
    <row r="578" spans="1:8" ht="15.75">
      <c r="A578" s="505">
        <v>556</v>
      </c>
      <c r="B578" s="959"/>
      <c r="C578" s="960"/>
      <c r="D578" s="961"/>
      <c r="E578" s="957"/>
      <c r="F578" s="526">
        <v>554</v>
      </c>
      <c r="G578" s="999"/>
      <c r="H578" s="956"/>
    </row>
    <row r="579" spans="1:8" ht="15.75">
      <c r="A579" s="505">
        <v>557</v>
      </c>
      <c r="B579" s="959"/>
      <c r="C579" s="960"/>
      <c r="D579" s="961"/>
      <c r="E579" s="957"/>
      <c r="F579" s="510">
        <v>555</v>
      </c>
      <c r="G579" s="999"/>
      <c r="H579" s="956"/>
    </row>
    <row r="580" spans="1:8" ht="15.75">
      <c r="A580" s="505">
        <v>558</v>
      </c>
      <c r="B580" s="959"/>
      <c r="C580" s="960"/>
      <c r="D580" s="961"/>
      <c r="E580" s="957"/>
      <c r="F580" s="526">
        <v>556</v>
      </c>
      <c r="G580" s="999"/>
      <c r="H580" s="956"/>
    </row>
    <row r="581" spans="1:8" ht="15.75">
      <c r="A581" s="505">
        <v>559</v>
      </c>
      <c r="B581" s="959"/>
      <c r="C581" s="960"/>
      <c r="D581" s="961"/>
      <c r="E581" s="957"/>
      <c r="F581" s="510">
        <v>557</v>
      </c>
      <c r="G581" s="999"/>
      <c r="H581" s="956"/>
    </row>
    <row r="582" spans="1:8" ht="15.75">
      <c r="A582" s="505">
        <v>560</v>
      </c>
      <c r="B582" s="959"/>
      <c r="C582" s="960"/>
      <c r="D582" s="961"/>
      <c r="E582" s="957"/>
      <c r="F582" s="526">
        <v>558</v>
      </c>
      <c r="G582" s="999"/>
      <c r="H582" s="956"/>
    </row>
    <row r="583" spans="1:8" ht="15.75">
      <c r="A583" s="505">
        <v>561</v>
      </c>
      <c r="B583" s="959"/>
      <c r="C583" s="960"/>
      <c r="D583" s="961"/>
      <c r="E583" s="957"/>
      <c r="F583" s="510">
        <v>559</v>
      </c>
      <c r="G583" s="999"/>
      <c r="H583" s="956"/>
    </row>
    <row r="584" spans="1:8" ht="15.75">
      <c r="A584" s="505">
        <v>562</v>
      </c>
      <c r="B584" s="959"/>
      <c r="C584" s="960"/>
      <c r="D584" s="961"/>
      <c r="E584" s="957"/>
      <c r="F584" s="526">
        <v>560</v>
      </c>
      <c r="G584" s="999"/>
      <c r="H584" s="956"/>
    </row>
    <row r="585" spans="1:8" ht="15.75">
      <c r="A585" s="505">
        <v>563</v>
      </c>
      <c r="B585" s="959"/>
      <c r="C585" s="960"/>
      <c r="D585" s="961"/>
      <c r="E585" s="957"/>
      <c r="F585" s="510">
        <v>561</v>
      </c>
      <c r="G585" s="999"/>
      <c r="H585" s="956"/>
    </row>
    <row r="586" spans="1:8" ht="15.75">
      <c r="A586" s="505">
        <v>564</v>
      </c>
      <c r="B586" s="959"/>
      <c r="C586" s="960"/>
      <c r="D586" s="961"/>
      <c r="E586" s="957"/>
      <c r="F586" s="526">
        <v>562</v>
      </c>
      <c r="G586" s="999"/>
      <c r="H586" s="956"/>
    </row>
    <row r="587" spans="1:8" ht="15.75">
      <c r="A587" s="505">
        <v>565</v>
      </c>
      <c r="B587" s="959"/>
      <c r="C587" s="960"/>
      <c r="D587" s="961"/>
      <c r="E587" s="957"/>
      <c r="F587" s="510">
        <v>563</v>
      </c>
      <c r="G587" s="999"/>
      <c r="H587" s="956"/>
    </row>
    <row r="588" spans="1:8" ht="15.75">
      <c r="A588" s="505">
        <v>566</v>
      </c>
      <c r="B588" s="959"/>
      <c r="C588" s="960"/>
      <c r="D588" s="961"/>
      <c r="E588" s="957"/>
      <c r="F588" s="526">
        <v>564</v>
      </c>
      <c r="G588" s="999"/>
      <c r="H588" s="956"/>
    </row>
    <row r="589" spans="1:8" ht="15.75">
      <c r="A589" s="505">
        <v>567</v>
      </c>
      <c r="B589" s="959"/>
      <c r="C589" s="960"/>
      <c r="D589" s="961"/>
      <c r="E589" s="957"/>
      <c r="F589" s="510">
        <v>565</v>
      </c>
      <c r="G589" s="999"/>
      <c r="H589" s="956"/>
    </row>
    <row r="590" spans="1:8" ht="15.75">
      <c r="A590" s="505">
        <v>568</v>
      </c>
      <c r="B590" s="959"/>
      <c r="C590" s="960"/>
      <c r="D590" s="961"/>
      <c r="E590" s="957"/>
      <c r="F590" s="526">
        <v>566</v>
      </c>
      <c r="G590" s="999"/>
      <c r="H590" s="956"/>
    </row>
    <row r="591" spans="1:8" ht="15.75">
      <c r="A591" s="505">
        <v>569</v>
      </c>
      <c r="B591" s="959"/>
      <c r="C591" s="960"/>
      <c r="D591" s="961"/>
      <c r="E591" s="957"/>
      <c r="F591" s="510">
        <v>567</v>
      </c>
      <c r="G591" s="999"/>
      <c r="H591" s="956"/>
    </row>
    <row r="592" spans="1:8" ht="15.75">
      <c r="A592" s="505">
        <v>570</v>
      </c>
      <c r="B592" s="959"/>
      <c r="C592" s="960"/>
      <c r="D592" s="961"/>
      <c r="E592" s="957"/>
      <c r="F592" s="526">
        <v>568</v>
      </c>
      <c r="G592" s="999"/>
      <c r="H592" s="956"/>
    </row>
    <row r="593" spans="1:8" ht="15.75">
      <c r="A593" s="505">
        <v>571</v>
      </c>
      <c r="B593" s="959"/>
      <c r="C593" s="960"/>
      <c r="D593" s="961"/>
      <c r="E593" s="957"/>
      <c r="F593" s="510">
        <v>569</v>
      </c>
      <c r="G593" s="999"/>
      <c r="H593" s="956"/>
    </row>
    <row r="594" spans="1:8" ht="15.75">
      <c r="A594" s="505">
        <v>572</v>
      </c>
      <c r="B594" s="959"/>
      <c r="C594" s="960"/>
      <c r="D594" s="961"/>
      <c r="E594" s="957"/>
      <c r="F594" s="526">
        <v>570</v>
      </c>
      <c r="G594" s="999"/>
      <c r="H594" s="956"/>
    </row>
    <row r="595" spans="1:8" ht="15.75">
      <c r="A595" s="505">
        <v>573</v>
      </c>
      <c r="B595" s="959"/>
      <c r="C595" s="960"/>
      <c r="D595" s="961"/>
      <c r="E595" s="957"/>
      <c r="F595" s="510">
        <v>571</v>
      </c>
      <c r="G595" s="999"/>
      <c r="H595" s="956"/>
    </row>
    <row r="596" spans="1:8" ht="15.75">
      <c r="A596" s="505">
        <v>574</v>
      </c>
      <c r="B596" s="959"/>
      <c r="C596" s="960"/>
      <c r="D596" s="961"/>
      <c r="E596" s="957"/>
      <c r="F596" s="526">
        <v>572</v>
      </c>
      <c r="G596" s="999"/>
      <c r="H596" s="956"/>
    </row>
    <row r="597" spans="1:8" ht="15.75">
      <c r="A597" s="505">
        <v>575</v>
      </c>
      <c r="B597" s="959"/>
      <c r="C597" s="960"/>
      <c r="D597" s="961"/>
      <c r="E597" s="957"/>
      <c r="F597" s="510">
        <v>573</v>
      </c>
      <c r="G597" s="999"/>
      <c r="H597" s="956"/>
    </row>
    <row r="598" spans="1:8" ht="15.75">
      <c r="A598" s="505">
        <v>576</v>
      </c>
      <c r="B598" s="959"/>
      <c r="C598" s="960"/>
      <c r="D598" s="961"/>
      <c r="E598" s="957"/>
      <c r="F598" s="526">
        <v>574</v>
      </c>
      <c r="G598" s="999"/>
      <c r="H598" s="956"/>
    </row>
    <row r="599" spans="1:8" ht="15.75">
      <c r="A599" s="505">
        <v>577</v>
      </c>
      <c r="B599" s="959"/>
      <c r="C599" s="960"/>
      <c r="D599" s="961"/>
      <c r="E599" s="957"/>
      <c r="F599" s="510">
        <v>575</v>
      </c>
      <c r="G599" s="999"/>
      <c r="H599" s="956"/>
    </row>
    <row r="600" spans="1:8" ht="15.75">
      <c r="A600" s="505">
        <v>578</v>
      </c>
      <c r="B600" s="959"/>
      <c r="C600" s="960"/>
      <c r="D600" s="961"/>
      <c r="E600" s="957"/>
      <c r="F600" s="526">
        <v>576</v>
      </c>
      <c r="G600" s="999"/>
      <c r="H600" s="956"/>
    </row>
    <row r="601" spans="1:8" ht="15.75">
      <c r="A601" s="505">
        <v>579</v>
      </c>
      <c r="B601" s="959"/>
      <c r="C601" s="960"/>
      <c r="D601" s="961"/>
      <c r="E601" s="957"/>
      <c r="F601" s="510">
        <v>577</v>
      </c>
      <c r="G601" s="999"/>
      <c r="H601" s="956"/>
    </row>
    <row r="602" spans="1:8" ht="15.75">
      <c r="A602" s="505">
        <v>580</v>
      </c>
      <c r="B602" s="959"/>
      <c r="C602" s="960"/>
      <c r="D602" s="961"/>
      <c r="E602" s="957"/>
      <c r="F602" s="526">
        <v>578</v>
      </c>
      <c r="G602" s="999"/>
      <c r="H602" s="956"/>
    </row>
    <row r="603" spans="1:8" ht="15.75">
      <c r="A603" s="505">
        <v>581</v>
      </c>
      <c r="B603" s="959"/>
      <c r="C603" s="960"/>
      <c r="D603" s="961"/>
      <c r="E603" s="957"/>
      <c r="F603" s="510">
        <v>579</v>
      </c>
      <c r="G603" s="999"/>
      <c r="H603" s="956"/>
    </row>
    <row r="604" spans="1:8" ht="15.75">
      <c r="A604" s="505">
        <v>582</v>
      </c>
      <c r="B604" s="959"/>
      <c r="C604" s="960"/>
      <c r="D604" s="961"/>
      <c r="E604" s="957"/>
      <c r="F604" s="526">
        <v>580</v>
      </c>
      <c r="G604" s="999"/>
      <c r="H604" s="956"/>
    </row>
    <row r="605" spans="1:8" ht="15.75">
      <c r="A605" s="505">
        <v>583</v>
      </c>
      <c r="B605" s="959"/>
      <c r="C605" s="960"/>
      <c r="D605" s="961"/>
      <c r="E605" s="957"/>
      <c r="F605" s="510">
        <v>581</v>
      </c>
      <c r="G605" s="999"/>
      <c r="H605" s="956"/>
    </row>
    <row r="606" spans="1:8" ht="15.75">
      <c r="A606" s="505">
        <v>584</v>
      </c>
      <c r="B606" s="959"/>
      <c r="C606" s="960"/>
      <c r="D606" s="961"/>
      <c r="E606" s="957"/>
      <c r="F606" s="526">
        <v>582</v>
      </c>
      <c r="G606" s="999"/>
      <c r="H606" s="956"/>
    </row>
    <row r="607" spans="1:8" ht="15.75">
      <c r="A607" s="505">
        <v>585</v>
      </c>
      <c r="B607" s="959"/>
      <c r="C607" s="960"/>
      <c r="D607" s="961"/>
      <c r="E607" s="957"/>
      <c r="F607" s="510">
        <v>583</v>
      </c>
      <c r="G607" s="999"/>
      <c r="H607" s="956"/>
    </row>
    <row r="608" spans="1:8" ht="15.75">
      <c r="A608" s="505">
        <v>586</v>
      </c>
      <c r="B608" s="959"/>
      <c r="C608" s="960"/>
      <c r="D608" s="961"/>
      <c r="E608" s="957"/>
      <c r="F608" s="526">
        <v>584</v>
      </c>
      <c r="G608" s="999"/>
      <c r="H608" s="956"/>
    </row>
    <row r="609" spans="1:9" ht="15.75">
      <c r="A609" s="505">
        <v>587</v>
      </c>
      <c r="B609" s="959"/>
      <c r="C609" s="960"/>
      <c r="D609" s="961"/>
      <c r="E609" s="957"/>
      <c r="F609" s="510">
        <v>585</v>
      </c>
      <c r="G609" s="999"/>
      <c r="H609" s="956"/>
    </row>
    <row r="610" spans="1:9" ht="15.75">
      <c r="A610" s="505">
        <v>588</v>
      </c>
      <c r="B610" s="959"/>
      <c r="C610" s="960"/>
      <c r="D610" s="961"/>
      <c r="E610" s="957"/>
      <c r="F610" s="526">
        <v>586</v>
      </c>
      <c r="G610" s="999"/>
      <c r="H610" s="956"/>
    </row>
    <row r="611" spans="1:9" ht="15.75">
      <c r="A611" s="505">
        <v>589</v>
      </c>
      <c r="B611" s="959"/>
      <c r="C611" s="960"/>
      <c r="D611" s="961"/>
      <c r="E611" s="957"/>
      <c r="F611" s="510">
        <v>587</v>
      </c>
      <c r="G611" s="999"/>
      <c r="H611" s="956"/>
    </row>
    <row r="612" spans="1:9" ht="15.75">
      <c r="A612" s="505">
        <v>590</v>
      </c>
      <c r="B612" s="959"/>
      <c r="C612" s="960"/>
      <c r="D612" s="961"/>
      <c r="E612" s="957"/>
      <c r="F612" s="526">
        <v>588</v>
      </c>
      <c r="G612" s="999"/>
      <c r="H612" s="956"/>
    </row>
    <row r="613" spans="1:9" ht="15.75">
      <c r="A613" s="505">
        <v>591</v>
      </c>
      <c r="B613" s="959"/>
      <c r="C613" s="960"/>
      <c r="D613" s="961"/>
      <c r="E613" s="957"/>
      <c r="F613" s="510">
        <v>589</v>
      </c>
      <c r="G613" s="999"/>
      <c r="H613" s="956"/>
    </row>
    <row r="614" spans="1:9" ht="15.75">
      <c r="A614" s="505">
        <v>592</v>
      </c>
      <c r="B614" s="959"/>
      <c r="C614" s="960"/>
      <c r="D614" s="961"/>
      <c r="E614" s="957"/>
      <c r="F614" s="526">
        <v>590</v>
      </c>
      <c r="G614" s="999"/>
      <c r="H614" s="956"/>
    </row>
    <row r="615" spans="1:9" ht="15.75">
      <c r="A615" s="505">
        <v>593</v>
      </c>
      <c r="B615" s="959"/>
      <c r="C615" s="960"/>
      <c r="D615" s="961"/>
      <c r="E615" s="957"/>
      <c r="F615" s="510">
        <v>591</v>
      </c>
      <c r="G615" s="999"/>
      <c r="H615" s="956"/>
    </row>
    <row r="616" spans="1:9" ht="15.75">
      <c r="A616" s="505">
        <v>594</v>
      </c>
      <c r="B616" s="959"/>
      <c r="C616" s="960"/>
      <c r="D616" s="961"/>
      <c r="E616" s="957"/>
      <c r="F616" s="526">
        <v>592</v>
      </c>
      <c r="G616" s="999"/>
      <c r="H616" s="956"/>
    </row>
    <row r="617" spans="1:9" ht="15.75">
      <c r="A617" s="505">
        <v>595</v>
      </c>
      <c r="B617" s="959"/>
      <c r="C617" s="960"/>
      <c r="D617" s="961"/>
      <c r="E617" s="957"/>
      <c r="F617" s="510">
        <v>593</v>
      </c>
      <c r="G617" s="999"/>
      <c r="H617" s="956"/>
    </row>
    <row r="618" spans="1:9" ht="15.75">
      <c r="A618" s="505">
        <v>596</v>
      </c>
      <c r="B618" s="959"/>
      <c r="C618" s="960"/>
      <c r="D618" s="961"/>
      <c r="E618" s="957"/>
      <c r="F618" s="526">
        <v>594</v>
      </c>
      <c r="G618" s="999"/>
      <c r="H618" s="956"/>
    </row>
    <row r="619" spans="1:9" ht="15.75">
      <c r="A619" s="505">
        <v>597</v>
      </c>
      <c r="B619" s="959"/>
      <c r="C619" s="960"/>
      <c r="D619" s="961"/>
      <c r="E619" s="957"/>
      <c r="F619" s="510">
        <v>595</v>
      </c>
      <c r="G619" s="999"/>
      <c r="H619" s="956"/>
      <c r="I619" s="16"/>
    </row>
    <row r="620" spans="1:9" ht="15.75">
      <c r="A620" s="505">
        <v>598</v>
      </c>
      <c r="B620" s="959"/>
      <c r="C620" s="960"/>
      <c r="D620" s="961"/>
      <c r="E620" s="957"/>
      <c r="F620" s="526">
        <v>596</v>
      </c>
      <c r="G620" s="999"/>
      <c r="H620" s="956"/>
      <c r="I620" s="16"/>
    </row>
    <row r="621" spans="1:9" ht="15.75">
      <c r="A621" s="505">
        <v>599</v>
      </c>
      <c r="B621" s="959"/>
      <c r="C621" s="960"/>
      <c r="D621" s="961"/>
      <c r="E621" s="957"/>
      <c r="F621" s="510">
        <v>597</v>
      </c>
      <c r="G621" s="999"/>
      <c r="H621" s="956"/>
      <c r="I621" s="16"/>
    </row>
    <row r="622" spans="1:9" ht="15.75">
      <c r="A622" s="505">
        <v>600</v>
      </c>
      <c r="B622" s="959"/>
      <c r="C622" s="960"/>
      <c r="D622" s="961"/>
      <c r="E622" s="957"/>
      <c r="F622" s="526">
        <v>598</v>
      </c>
      <c r="G622" s="999"/>
      <c r="H622" s="956"/>
      <c r="I622" s="16"/>
    </row>
    <row r="623" spans="1:9" ht="15.75">
      <c r="A623" s="505">
        <v>601</v>
      </c>
      <c r="B623" s="959"/>
      <c r="C623" s="960"/>
      <c r="D623" s="961"/>
      <c r="E623" s="957"/>
      <c r="F623" s="510">
        <v>599</v>
      </c>
      <c r="G623" s="999"/>
      <c r="H623" s="956"/>
      <c r="I623" s="16"/>
    </row>
    <row r="624" spans="1:9" ht="15.75">
      <c r="A624" s="505">
        <v>602</v>
      </c>
      <c r="B624" s="959"/>
      <c r="C624" s="960"/>
      <c r="D624" s="961"/>
      <c r="E624" s="957"/>
      <c r="F624" s="526">
        <v>600</v>
      </c>
      <c r="G624" s="999"/>
      <c r="H624" s="956"/>
      <c r="I624" s="16"/>
    </row>
    <row r="625" spans="1:9" ht="15.75">
      <c r="A625" s="505">
        <v>603</v>
      </c>
      <c r="B625" s="959"/>
      <c r="C625" s="960"/>
      <c r="D625" s="961"/>
      <c r="E625" s="957"/>
      <c r="F625" s="510">
        <v>601</v>
      </c>
      <c r="G625" s="999"/>
      <c r="H625" s="956"/>
      <c r="I625" s="16"/>
    </row>
    <row r="626" spans="1:9" ht="15.75">
      <c r="A626" s="505">
        <v>604</v>
      </c>
      <c r="B626" s="959"/>
      <c r="C626" s="960"/>
      <c r="D626" s="961"/>
      <c r="E626" s="957"/>
      <c r="F626" s="526">
        <v>602</v>
      </c>
      <c r="G626" s="999"/>
      <c r="H626" s="956"/>
      <c r="I626" s="16"/>
    </row>
    <row r="627" spans="1:9" ht="15.75">
      <c r="A627" s="505">
        <v>605</v>
      </c>
      <c r="B627" s="959"/>
      <c r="C627" s="960"/>
      <c r="D627" s="961"/>
      <c r="E627" s="957"/>
      <c r="F627" s="510">
        <v>603</v>
      </c>
      <c r="G627" s="999"/>
      <c r="H627" s="956"/>
      <c r="I627" s="16"/>
    </row>
    <row r="628" spans="1:9" ht="15.75">
      <c r="A628" s="505">
        <v>606</v>
      </c>
      <c r="B628" s="959"/>
      <c r="C628" s="960"/>
      <c r="D628" s="961"/>
      <c r="E628" s="957"/>
      <c r="F628" s="526">
        <v>604</v>
      </c>
      <c r="G628" s="999"/>
      <c r="H628" s="956"/>
      <c r="I628" s="16"/>
    </row>
    <row r="629" spans="1:9" ht="15.75">
      <c r="A629" s="505">
        <v>607</v>
      </c>
      <c r="B629" s="959"/>
      <c r="C629" s="960"/>
      <c r="D629" s="961"/>
      <c r="E629" s="957"/>
      <c r="F629" s="510">
        <v>605</v>
      </c>
      <c r="G629" s="999"/>
      <c r="H629" s="956"/>
      <c r="I629" s="16"/>
    </row>
    <row r="630" spans="1:9" ht="15.75">
      <c r="A630" s="505">
        <v>608</v>
      </c>
      <c r="B630" s="959"/>
      <c r="C630" s="960"/>
      <c r="D630" s="961"/>
      <c r="E630" s="957"/>
      <c r="F630" s="526">
        <v>606</v>
      </c>
      <c r="G630" s="999"/>
      <c r="H630" s="956"/>
      <c r="I630" s="16"/>
    </row>
    <row r="631" spans="1:9" ht="15.75">
      <c r="A631" s="505">
        <v>609</v>
      </c>
      <c r="B631" s="959"/>
      <c r="C631" s="960"/>
      <c r="D631" s="961"/>
      <c r="E631" s="957"/>
      <c r="F631" s="510">
        <v>607</v>
      </c>
      <c r="G631" s="999"/>
      <c r="H631" s="956"/>
      <c r="I631" s="16"/>
    </row>
    <row r="632" spans="1:9" ht="15.75">
      <c r="A632" s="505">
        <v>610</v>
      </c>
      <c r="B632" s="959"/>
      <c r="C632" s="960"/>
      <c r="D632" s="961"/>
      <c r="E632" s="957"/>
      <c r="F632" s="526">
        <v>608</v>
      </c>
      <c r="G632" s="999"/>
      <c r="H632" s="956"/>
      <c r="I632" s="16"/>
    </row>
    <row r="633" spans="1:9" ht="15.75">
      <c r="A633" s="505">
        <v>611</v>
      </c>
      <c r="B633" s="959"/>
      <c r="C633" s="960"/>
      <c r="D633" s="961"/>
      <c r="E633" s="957"/>
      <c r="F633" s="510">
        <v>609</v>
      </c>
      <c r="G633" s="999"/>
      <c r="H633" s="956"/>
      <c r="I633" s="16"/>
    </row>
    <row r="634" spans="1:9" ht="15.75">
      <c r="A634" s="505">
        <v>612</v>
      </c>
      <c r="B634" s="959"/>
      <c r="C634" s="960"/>
      <c r="D634" s="961"/>
      <c r="E634" s="957"/>
      <c r="F634" s="526">
        <v>610</v>
      </c>
      <c r="G634" s="999"/>
      <c r="H634" s="956"/>
      <c r="I634" s="16"/>
    </row>
    <row r="635" spans="1:9" ht="15.75">
      <c r="A635" s="505">
        <v>613</v>
      </c>
      <c r="B635" s="959"/>
      <c r="C635" s="960"/>
      <c r="D635" s="961"/>
      <c r="E635" s="957"/>
      <c r="F635" s="510">
        <v>611</v>
      </c>
      <c r="G635" s="999"/>
      <c r="H635" s="956"/>
      <c r="I635" s="16"/>
    </row>
    <row r="636" spans="1:9" ht="15.75">
      <c r="A636" s="505">
        <v>614</v>
      </c>
      <c r="B636" s="959"/>
      <c r="C636" s="960"/>
      <c r="D636" s="961"/>
      <c r="E636" s="957"/>
      <c r="F636" s="526">
        <v>612</v>
      </c>
      <c r="G636" s="999"/>
      <c r="H636" s="956"/>
      <c r="I636" s="16"/>
    </row>
    <row r="637" spans="1:9" ht="15.75">
      <c r="A637" s="505">
        <v>615</v>
      </c>
      <c r="B637" s="959"/>
      <c r="C637" s="960"/>
      <c r="D637" s="961"/>
      <c r="E637" s="957"/>
      <c r="F637" s="510">
        <v>613</v>
      </c>
      <c r="G637" s="999"/>
      <c r="H637" s="956"/>
      <c r="I637" s="16"/>
    </row>
    <row r="638" spans="1:9" ht="15.75">
      <c r="A638" s="505">
        <v>616</v>
      </c>
      <c r="B638" s="959"/>
      <c r="C638" s="960"/>
      <c r="D638" s="961"/>
      <c r="E638" s="957"/>
      <c r="F638" s="526">
        <v>614</v>
      </c>
      <c r="G638" s="999"/>
      <c r="H638" s="956"/>
      <c r="I638" s="16"/>
    </row>
    <row r="639" spans="1:9" ht="15.75">
      <c r="A639" s="505">
        <v>617</v>
      </c>
      <c r="B639" s="959"/>
      <c r="C639" s="960"/>
      <c r="D639" s="961"/>
      <c r="E639" s="957"/>
      <c r="F639" s="510">
        <v>615</v>
      </c>
      <c r="G639" s="999"/>
      <c r="H639" s="956"/>
      <c r="I639" s="16"/>
    </row>
    <row r="640" spans="1:9" ht="15.75">
      <c r="A640" s="505">
        <v>618</v>
      </c>
      <c r="B640" s="959"/>
      <c r="C640" s="960"/>
      <c r="D640" s="961"/>
      <c r="E640" s="957"/>
      <c r="F640" s="526">
        <v>616</v>
      </c>
      <c r="G640" s="999"/>
      <c r="H640" s="956"/>
      <c r="I640" s="16"/>
    </row>
    <row r="641" spans="1:9" ht="15.75">
      <c r="A641" s="505">
        <v>619</v>
      </c>
      <c r="B641" s="959"/>
      <c r="C641" s="960"/>
      <c r="D641" s="961"/>
      <c r="E641" s="957"/>
      <c r="F641" s="510">
        <v>617</v>
      </c>
      <c r="G641" s="999"/>
      <c r="H641" s="956"/>
      <c r="I641" s="16"/>
    </row>
    <row r="642" spans="1:9" ht="15.75">
      <c r="A642" s="505">
        <v>620</v>
      </c>
      <c r="B642" s="959"/>
      <c r="C642" s="960"/>
      <c r="D642" s="961"/>
      <c r="E642" s="957"/>
      <c r="F642" s="526">
        <v>618</v>
      </c>
      <c r="G642" s="999"/>
      <c r="H642" s="956"/>
      <c r="I642" s="16"/>
    </row>
    <row r="643" spans="1:9" ht="15.75">
      <c r="A643" s="505">
        <v>621</v>
      </c>
      <c r="B643" s="959"/>
      <c r="C643" s="960"/>
      <c r="D643" s="961"/>
      <c r="E643" s="957"/>
      <c r="F643" s="510">
        <v>619</v>
      </c>
      <c r="G643" s="999"/>
      <c r="H643" s="956"/>
      <c r="I643" s="16"/>
    </row>
    <row r="644" spans="1:9" ht="15.75">
      <c r="A644" s="505">
        <v>622</v>
      </c>
      <c r="B644" s="959"/>
      <c r="C644" s="960"/>
      <c r="D644" s="961"/>
      <c r="E644" s="957"/>
      <c r="F644" s="526">
        <v>620</v>
      </c>
      <c r="G644" s="999"/>
      <c r="H644" s="956"/>
      <c r="I644" s="16"/>
    </row>
    <row r="645" spans="1:9" ht="15.75">
      <c r="A645" s="505">
        <v>623</v>
      </c>
      <c r="B645" s="959"/>
      <c r="C645" s="960"/>
      <c r="D645" s="961"/>
      <c r="E645" s="957"/>
      <c r="F645" s="510">
        <v>621</v>
      </c>
      <c r="G645" s="999"/>
      <c r="H645" s="956"/>
      <c r="I645" s="16"/>
    </row>
    <row r="646" spans="1:9" ht="15.75">
      <c r="A646" s="505">
        <v>624</v>
      </c>
      <c r="B646" s="959"/>
      <c r="C646" s="960"/>
      <c r="D646" s="961"/>
      <c r="E646" s="957"/>
      <c r="F646" s="526">
        <v>622</v>
      </c>
      <c r="G646" s="999"/>
      <c r="H646" s="956"/>
      <c r="I646" s="16"/>
    </row>
    <row r="647" spans="1:9" ht="15.75">
      <c r="A647" s="505">
        <v>625</v>
      </c>
      <c r="B647" s="959"/>
      <c r="C647" s="960"/>
      <c r="D647" s="961"/>
      <c r="E647" s="957"/>
      <c r="F647" s="510">
        <v>623</v>
      </c>
      <c r="G647" s="999"/>
      <c r="H647" s="956"/>
      <c r="I647" s="16"/>
    </row>
    <row r="648" spans="1:9" ht="15.75">
      <c r="A648" s="505">
        <v>626</v>
      </c>
      <c r="B648" s="959"/>
      <c r="C648" s="960"/>
      <c r="D648" s="961"/>
      <c r="E648" s="957"/>
      <c r="F648" s="526">
        <v>624</v>
      </c>
      <c r="G648" s="999"/>
      <c r="H648" s="956"/>
      <c r="I648" s="16"/>
    </row>
    <row r="649" spans="1:9" ht="15.75">
      <c r="A649" s="505">
        <v>627</v>
      </c>
      <c r="B649" s="959"/>
      <c r="C649" s="960"/>
      <c r="D649" s="961"/>
      <c r="E649" s="957"/>
      <c r="F649" s="510">
        <v>625</v>
      </c>
      <c r="G649" s="999"/>
      <c r="H649" s="956"/>
      <c r="I649" s="16"/>
    </row>
    <row r="650" spans="1:9" ht="15.75">
      <c r="A650" s="505">
        <v>628</v>
      </c>
      <c r="B650" s="959"/>
      <c r="C650" s="960"/>
      <c r="D650" s="961"/>
      <c r="E650" s="957"/>
      <c r="F650" s="526">
        <v>626</v>
      </c>
      <c r="G650" s="999"/>
      <c r="H650" s="956"/>
      <c r="I650" s="16"/>
    </row>
    <row r="651" spans="1:9" ht="15.75">
      <c r="A651" s="505">
        <v>629</v>
      </c>
      <c r="B651" s="959"/>
      <c r="C651" s="960"/>
      <c r="D651" s="961"/>
      <c r="E651" s="957"/>
      <c r="F651" s="510">
        <v>627</v>
      </c>
      <c r="G651" s="999"/>
      <c r="H651" s="956"/>
      <c r="I651" s="16"/>
    </row>
    <row r="652" spans="1:9" ht="15.75">
      <c r="A652" s="505">
        <v>630</v>
      </c>
      <c r="B652" s="959"/>
      <c r="C652" s="960"/>
      <c r="D652" s="961"/>
      <c r="E652" s="957"/>
      <c r="F652" s="526">
        <v>628</v>
      </c>
      <c r="G652" s="999"/>
      <c r="H652" s="956"/>
      <c r="I652" s="16"/>
    </row>
    <row r="653" spans="1:9" ht="15.75">
      <c r="A653" s="505">
        <v>631</v>
      </c>
      <c r="B653" s="959"/>
      <c r="C653" s="960"/>
      <c r="D653" s="961"/>
      <c r="E653" s="957"/>
      <c r="F653" s="510">
        <v>629</v>
      </c>
      <c r="G653" s="999"/>
      <c r="H653" s="956"/>
      <c r="I653" s="16"/>
    </row>
    <row r="654" spans="1:9" ht="15.75">
      <c r="A654" s="505">
        <v>632</v>
      </c>
      <c r="B654" s="959"/>
      <c r="C654" s="960"/>
      <c r="D654" s="961"/>
      <c r="E654" s="957"/>
      <c r="F654" s="526">
        <v>630</v>
      </c>
      <c r="G654" s="999"/>
      <c r="H654" s="956"/>
      <c r="I654" s="16"/>
    </row>
    <row r="655" spans="1:9" ht="15.75">
      <c r="A655" s="505">
        <v>633</v>
      </c>
      <c r="B655" s="959"/>
      <c r="C655" s="960"/>
      <c r="D655" s="961"/>
      <c r="E655" s="957"/>
      <c r="F655" s="510">
        <v>631</v>
      </c>
      <c r="G655" s="999"/>
      <c r="H655" s="956"/>
      <c r="I655" s="16"/>
    </row>
    <row r="656" spans="1:9" ht="15.75">
      <c r="A656" s="505">
        <v>634</v>
      </c>
      <c r="B656" s="959"/>
      <c r="C656" s="960"/>
      <c r="D656" s="961"/>
      <c r="E656" s="957"/>
      <c r="F656" s="526">
        <v>632</v>
      </c>
      <c r="G656" s="999"/>
      <c r="H656" s="956"/>
      <c r="I656" s="16"/>
    </row>
    <row r="657" spans="1:9" ht="15.75">
      <c r="A657" s="505">
        <v>635</v>
      </c>
      <c r="B657" s="959"/>
      <c r="C657" s="960"/>
      <c r="D657" s="961"/>
      <c r="E657" s="957"/>
      <c r="F657" s="510">
        <v>633</v>
      </c>
      <c r="G657" s="999"/>
      <c r="H657" s="956"/>
      <c r="I657" s="16"/>
    </row>
    <row r="658" spans="1:9" ht="15.75">
      <c r="A658" s="505">
        <v>636</v>
      </c>
      <c r="B658" s="959"/>
      <c r="C658" s="960"/>
      <c r="D658" s="961"/>
      <c r="E658" s="957"/>
      <c r="F658" s="526">
        <v>634</v>
      </c>
      <c r="G658" s="999"/>
      <c r="H658" s="956"/>
      <c r="I658" s="16"/>
    </row>
    <row r="659" spans="1:9" ht="15.75">
      <c r="A659" s="505">
        <v>637</v>
      </c>
      <c r="B659" s="959"/>
      <c r="C659" s="960"/>
      <c r="D659" s="961"/>
      <c r="E659" s="957"/>
      <c r="F659" s="510">
        <v>635</v>
      </c>
      <c r="G659" s="999"/>
      <c r="H659" s="956"/>
      <c r="I659" s="16"/>
    </row>
    <row r="660" spans="1:9" ht="15.75">
      <c r="A660" s="505">
        <v>638</v>
      </c>
      <c r="B660" s="959"/>
      <c r="C660" s="960"/>
      <c r="D660" s="961"/>
      <c r="E660" s="957"/>
      <c r="F660" s="526">
        <v>636</v>
      </c>
      <c r="G660" s="999"/>
      <c r="H660" s="956"/>
      <c r="I660" s="16"/>
    </row>
    <row r="661" spans="1:9" ht="15.75">
      <c r="A661" s="505">
        <v>639</v>
      </c>
      <c r="B661" s="959"/>
      <c r="C661" s="960"/>
      <c r="D661" s="961"/>
      <c r="E661" s="957"/>
      <c r="F661" s="510">
        <v>637</v>
      </c>
      <c r="G661" s="999"/>
      <c r="H661" s="956"/>
      <c r="I661" s="16"/>
    </row>
    <row r="662" spans="1:9" ht="15.75">
      <c r="A662" s="505">
        <v>640</v>
      </c>
      <c r="B662" s="959"/>
      <c r="C662" s="960"/>
      <c r="D662" s="961"/>
      <c r="E662" s="957"/>
      <c r="F662" s="526">
        <v>638</v>
      </c>
      <c r="G662" s="999"/>
      <c r="H662" s="956"/>
      <c r="I662" s="16"/>
    </row>
    <row r="663" spans="1:9" ht="15.75">
      <c r="A663" s="505">
        <v>641</v>
      </c>
      <c r="B663" s="959"/>
      <c r="C663" s="960"/>
      <c r="D663" s="961"/>
      <c r="E663" s="957"/>
      <c r="F663" s="510">
        <v>639</v>
      </c>
      <c r="G663" s="999"/>
      <c r="H663" s="956"/>
      <c r="I663" s="16"/>
    </row>
    <row r="664" spans="1:9" ht="15.75">
      <c r="A664" s="505">
        <v>642</v>
      </c>
      <c r="B664" s="959"/>
      <c r="C664" s="960"/>
      <c r="D664" s="961"/>
      <c r="E664" s="957"/>
      <c r="F664" s="526">
        <v>640</v>
      </c>
      <c r="G664" s="999"/>
      <c r="H664" s="956"/>
      <c r="I664" s="16"/>
    </row>
    <row r="665" spans="1:9" ht="15.75">
      <c r="A665" s="505">
        <v>643</v>
      </c>
      <c r="B665" s="959"/>
      <c r="C665" s="960"/>
      <c r="D665" s="961"/>
      <c r="E665" s="957"/>
      <c r="F665" s="510">
        <v>641</v>
      </c>
      <c r="G665" s="999"/>
      <c r="H665" s="956"/>
      <c r="I665" s="16"/>
    </row>
    <row r="666" spans="1:9" ht="15.75">
      <c r="A666" s="505">
        <v>644</v>
      </c>
      <c r="B666" s="959"/>
      <c r="C666" s="960"/>
      <c r="D666" s="961"/>
      <c r="E666" s="957"/>
      <c r="F666" s="526">
        <v>642</v>
      </c>
      <c r="G666" s="999"/>
      <c r="H666" s="956"/>
      <c r="I666" s="16"/>
    </row>
    <row r="667" spans="1:9" ht="15.75">
      <c r="A667" s="505">
        <v>645</v>
      </c>
      <c r="B667" s="959"/>
      <c r="C667" s="960"/>
      <c r="D667" s="961"/>
      <c r="E667" s="957"/>
      <c r="F667" s="510">
        <v>643</v>
      </c>
      <c r="G667" s="999"/>
      <c r="H667" s="956"/>
      <c r="I667" s="16"/>
    </row>
    <row r="668" spans="1:9" ht="15.75">
      <c r="A668" s="505">
        <v>646</v>
      </c>
      <c r="B668" s="959"/>
      <c r="C668" s="960"/>
      <c r="D668" s="961"/>
      <c r="E668" s="957"/>
      <c r="F668" s="526">
        <v>644</v>
      </c>
      <c r="G668" s="999"/>
      <c r="H668" s="956"/>
      <c r="I668" s="16"/>
    </row>
    <row r="669" spans="1:9" ht="15.75">
      <c r="A669" s="505">
        <v>647</v>
      </c>
      <c r="B669" s="959"/>
      <c r="C669" s="960"/>
      <c r="D669" s="961"/>
      <c r="E669" s="957"/>
      <c r="F669" s="510">
        <v>645</v>
      </c>
      <c r="G669" s="999"/>
      <c r="H669" s="956"/>
      <c r="I669" s="16"/>
    </row>
    <row r="670" spans="1:9" ht="15.75">
      <c r="A670" s="505">
        <v>648</v>
      </c>
      <c r="B670" s="959"/>
      <c r="C670" s="960"/>
      <c r="D670" s="961"/>
      <c r="E670" s="957"/>
      <c r="F670" s="526">
        <v>646</v>
      </c>
      <c r="G670" s="999"/>
      <c r="H670" s="956"/>
      <c r="I670" s="16"/>
    </row>
    <row r="671" spans="1:9" ht="15.75">
      <c r="A671" s="505">
        <v>649</v>
      </c>
      <c r="B671" s="959"/>
      <c r="C671" s="960"/>
      <c r="D671" s="961"/>
      <c r="E671" s="957"/>
      <c r="F671" s="510">
        <v>647</v>
      </c>
      <c r="G671" s="999"/>
      <c r="H671" s="956"/>
      <c r="I671" s="16"/>
    </row>
    <row r="672" spans="1:9" ht="15.75">
      <c r="A672" s="505">
        <v>650</v>
      </c>
      <c r="B672" s="959"/>
      <c r="C672" s="960"/>
      <c r="D672" s="961"/>
      <c r="E672" s="957"/>
      <c r="F672" s="526">
        <v>648</v>
      </c>
      <c r="G672" s="999"/>
      <c r="H672" s="956"/>
      <c r="I672" s="16"/>
    </row>
    <row r="673" spans="1:9" ht="15.75">
      <c r="A673" s="505">
        <v>651</v>
      </c>
      <c r="B673" s="959"/>
      <c r="C673" s="960"/>
      <c r="D673" s="961"/>
      <c r="E673" s="957"/>
      <c r="F673" s="510">
        <v>649</v>
      </c>
      <c r="G673" s="999"/>
      <c r="H673" s="956"/>
      <c r="I673" s="16"/>
    </row>
    <row r="674" spans="1:9" ht="15.75">
      <c r="A674" s="505">
        <v>652</v>
      </c>
      <c r="B674" s="959"/>
      <c r="C674" s="960"/>
      <c r="D674" s="961"/>
      <c r="E674" s="957"/>
      <c r="F674" s="526">
        <v>650</v>
      </c>
      <c r="G674" s="999"/>
      <c r="H674" s="956"/>
      <c r="I674" s="16"/>
    </row>
    <row r="675" spans="1:9" ht="15.75">
      <c r="A675" s="505">
        <v>653</v>
      </c>
      <c r="B675" s="959"/>
      <c r="C675" s="960"/>
      <c r="D675" s="961"/>
      <c r="E675" s="957"/>
      <c r="F675" s="510">
        <v>651</v>
      </c>
      <c r="G675" s="999"/>
      <c r="H675" s="956"/>
      <c r="I675" s="16"/>
    </row>
    <row r="676" spans="1:9" ht="15.75">
      <c r="A676" s="505">
        <v>654</v>
      </c>
      <c r="B676" s="959"/>
      <c r="C676" s="960"/>
      <c r="D676" s="961"/>
      <c r="E676" s="957"/>
      <c r="F676" s="526">
        <v>652</v>
      </c>
      <c r="G676" s="999"/>
      <c r="H676" s="956"/>
      <c r="I676" s="16"/>
    </row>
    <row r="677" spans="1:9" ht="15.75">
      <c r="A677" s="505">
        <v>655</v>
      </c>
      <c r="B677" s="959"/>
      <c r="C677" s="960"/>
      <c r="D677" s="961"/>
      <c r="E677" s="957"/>
      <c r="F677" s="510">
        <v>653</v>
      </c>
      <c r="G677" s="999"/>
      <c r="H677" s="956"/>
      <c r="I677" s="16"/>
    </row>
    <row r="678" spans="1:9" ht="15.75">
      <c r="A678" s="505">
        <v>656</v>
      </c>
      <c r="B678" s="962"/>
      <c r="C678" s="956"/>
      <c r="D678" s="963"/>
      <c r="E678" s="957"/>
      <c r="F678" s="526">
        <v>654</v>
      </c>
      <c r="G678" s="999"/>
      <c r="H678" s="956"/>
      <c r="I678" s="16"/>
    </row>
    <row r="679" spans="1:9" ht="15.75">
      <c r="A679" s="505">
        <v>657</v>
      </c>
      <c r="B679" s="962"/>
      <c r="C679" s="956"/>
      <c r="D679" s="963"/>
      <c r="E679" s="957"/>
      <c r="F679" s="510">
        <v>655</v>
      </c>
      <c r="G679" s="999"/>
      <c r="H679" s="956"/>
      <c r="I679" s="16"/>
    </row>
    <row r="680" spans="1:9" ht="15.75">
      <c r="A680" s="505">
        <v>658</v>
      </c>
      <c r="B680" s="962"/>
      <c r="C680" s="956"/>
      <c r="D680" s="963"/>
      <c r="E680" s="957"/>
      <c r="F680" s="526">
        <v>656</v>
      </c>
      <c r="G680" s="999"/>
      <c r="H680" s="956"/>
      <c r="I680" s="16"/>
    </row>
    <row r="681" spans="1:9" ht="15.75">
      <c r="A681" s="505">
        <v>659</v>
      </c>
      <c r="B681" s="962"/>
      <c r="C681" s="956"/>
      <c r="D681" s="963"/>
      <c r="E681" s="957"/>
      <c r="F681" s="510">
        <v>657</v>
      </c>
      <c r="G681" s="999"/>
      <c r="H681" s="956"/>
      <c r="I681" s="16"/>
    </row>
    <row r="682" spans="1:9" ht="15.75">
      <c r="A682" s="505">
        <v>660</v>
      </c>
      <c r="B682" s="962"/>
      <c r="C682" s="956"/>
      <c r="D682" s="963"/>
      <c r="E682" s="957"/>
      <c r="F682" s="526">
        <v>658</v>
      </c>
      <c r="G682" s="999"/>
      <c r="H682" s="956"/>
      <c r="I682" s="16"/>
    </row>
    <row r="683" spans="1:9" ht="15.75">
      <c r="A683" s="505">
        <v>661</v>
      </c>
      <c r="B683" s="962"/>
      <c r="C683" s="956"/>
      <c r="D683" s="963"/>
      <c r="E683" s="957"/>
      <c r="F683" s="510">
        <v>659</v>
      </c>
      <c r="G683" s="999"/>
      <c r="H683" s="956"/>
      <c r="I683" s="16"/>
    </row>
    <row r="684" spans="1:9" ht="15.75">
      <c r="A684" s="505">
        <v>662</v>
      </c>
      <c r="B684" s="962"/>
      <c r="C684" s="956"/>
      <c r="D684" s="963"/>
      <c r="E684" s="957"/>
      <c r="F684" s="526">
        <v>660</v>
      </c>
      <c r="G684" s="999"/>
      <c r="H684" s="956"/>
      <c r="I684" s="16"/>
    </row>
    <row r="685" spans="1:9" ht="15.75">
      <c r="A685" s="505">
        <v>663</v>
      </c>
      <c r="B685" s="962"/>
      <c r="C685" s="956"/>
      <c r="D685" s="963"/>
      <c r="E685" s="957"/>
      <c r="F685" s="510">
        <v>661</v>
      </c>
      <c r="G685" s="999"/>
      <c r="H685" s="956"/>
      <c r="I685" s="16"/>
    </row>
    <row r="686" spans="1:9" ht="15.75">
      <c r="A686" s="505">
        <v>664</v>
      </c>
      <c r="B686" s="962"/>
      <c r="C686" s="956"/>
      <c r="D686" s="963"/>
      <c r="E686" s="957"/>
      <c r="F686" s="526">
        <v>662</v>
      </c>
      <c r="G686" s="999"/>
      <c r="H686" s="956"/>
      <c r="I686" s="16"/>
    </row>
    <row r="687" spans="1:9" ht="15.75">
      <c r="A687" s="505">
        <v>665</v>
      </c>
      <c r="B687" s="962"/>
      <c r="C687" s="956"/>
      <c r="D687" s="963"/>
      <c r="E687" s="957"/>
      <c r="F687" s="510">
        <v>663</v>
      </c>
      <c r="G687" s="999"/>
      <c r="H687" s="956"/>
      <c r="I687" s="16"/>
    </row>
    <row r="688" spans="1:9" ht="15.75">
      <c r="A688" s="505">
        <v>666</v>
      </c>
      <c r="B688" s="962"/>
      <c r="C688" s="956"/>
      <c r="D688" s="963"/>
      <c r="E688" s="957"/>
      <c r="F688" s="526">
        <v>664</v>
      </c>
      <c r="G688" s="999"/>
      <c r="H688" s="956"/>
      <c r="I688" s="16"/>
    </row>
    <row r="689" spans="1:9" ht="15.75">
      <c r="A689" s="505">
        <v>667</v>
      </c>
      <c r="B689" s="962"/>
      <c r="C689" s="956"/>
      <c r="D689" s="963"/>
      <c r="E689" s="957"/>
      <c r="F689" s="510">
        <v>665</v>
      </c>
      <c r="G689" s="999"/>
      <c r="H689" s="956"/>
      <c r="I689" s="16"/>
    </row>
    <row r="690" spans="1:9" ht="15.75">
      <c r="A690" s="505">
        <v>668</v>
      </c>
      <c r="B690" s="962"/>
      <c r="C690" s="956"/>
      <c r="D690" s="963"/>
      <c r="E690" s="957"/>
      <c r="F690" s="526">
        <v>666</v>
      </c>
      <c r="G690" s="999"/>
      <c r="H690" s="956"/>
      <c r="I690" s="16"/>
    </row>
    <row r="691" spans="1:9" ht="15.75">
      <c r="A691" s="505">
        <v>669</v>
      </c>
      <c r="B691" s="962"/>
      <c r="C691" s="956"/>
      <c r="D691" s="963"/>
      <c r="E691" s="957"/>
      <c r="F691" s="510">
        <v>667</v>
      </c>
      <c r="G691" s="999"/>
      <c r="H691" s="956"/>
      <c r="I691" s="16"/>
    </row>
    <row r="692" spans="1:9" ht="15.75">
      <c r="A692" s="505">
        <v>670</v>
      </c>
      <c r="B692" s="962"/>
      <c r="C692" s="956"/>
      <c r="D692" s="963"/>
      <c r="E692" s="957"/>
      <c r="F692" s="526">
        <v>668</v>
      </c>
      <c r="G692" s="999"/>
      <c r="H692" s="956"/>
      <c r="I692" s="16"/>
    </row>
    <row r="693" spans="1:9" ht="15.75">
      <c r="A693" s="505">
        <v>671</v>
      </c>
      <c r="B693" s="962"/>
      <c r="C693" s="956"/>
      <c r="D693" s="963"/>
      <c r="E693" s="957"/>
      <c r="F693" s="510">
        <v>669</v>
      </c>
      <c r="G693" s="999"/>
      <c r="H693" s="956"/>
      <c r="I693" s="16"/>
    </row>
    <row r="694" spans="1:9" ht="15.75">
      <c r="A694" s="505">
        <v>672</v>
      </c>
      <c r="B694" s="962"/>
      <c r="C694" s="956"/>
      <c r="D694" s="963"/>
      <c r="E694" s="957"/>
      <c r="F694" s="526">
        <v>670</v>
      </c>
      <c r="G694" s="999"/>
      <c r="H694" s="956"/>
      <c r="I694" s="16"/>
    </row>
    <row r="695" spans="1:9" ht="15.75">
      <c r="A695" s="505">
        <v>673</v>
      </c>
      <c r="B695" s="962"/>
      <c r="C695" s="956"/>
      <c r="D695" s="963"/>
      <c r="E695" s="957"/>
      <c r="F695" s="510">
        <v>671</v>
      </c>
      <c r="G695" s="999"/>
      <c r="H695" s="956"/>
      <c r="I695" s="16"/>
    </row>
    <row r="696" spans="1:9" ht="15.75">
      <c r="A696" s="505">
        <v>674</v>
      </c>
      <c r="B696" s="962"/>
      <c r="C696" s="956"/>
      <c r="D696" s="963"/>
      <c r="E696" s="957"/>
      <c r="F696" s="526">
        <v>672</v>
      </c>
      <c r="G696" s="999"/>
      <c r="H696" s="956"/>
      <c r="I696" s="16"/>
    </row>
    <row r="697" spans="1:9" ht="15.75">
      <c r="A697" s="505">
        <v>675</v>
      </c>
      <c r="B697" s="962"/>
      <c r="C697" s="956"/>
      <c r="D697" s="963"/>
      <c r="E697" s="957"/>
      <c r="F697" s="510">
        <v>673</v>
      </c>
      <c r="G697" s="999"/>
      <c r="H697" s="956"/>
      <c r="I697" s="16"/>
    </row>
    <row r="698" spans="1:9" ht="15.75">
      <c r="A698" s="505">
        <v>676</v>
      </c>
      <c r="B698" s="962"/>
      <c r="C698" s="956"/>
      <c r="D698" s="963"/>
      <c r="E698" s="957"/>
      <c r="F698" s="526">
        <v>674</v>
      </c>
      <c r="G698" s="999"/>
      <c r="H698" s="956"/>
      <c r="I698" s="16"/>
    </row>
    <row r="699" spans="1:9" ht="15.75">
      <c r="A699" s="505">
        <v>677</v>
      </c>
      <c r="B699" s="962"/>
      <c r="C699" s="956"/>
      <c r="D699" s="963"/>
      <c r="E699" s="957"/>
      <c r="F699" s="510">
        <v>675</v>
      </c>
      <c r="G699" s="999"/>
      <c r="H699" s="956"/>
      <c r="I699" s="16"/>
    </row>
    <row r="700" spans="1:9" ht="15.75">
      <c r="A700" s="505">
        <v>678</v>
      </c>
      <c r="B700" s="962"/>
      <c r="C700" s="956"/>
      <c r="D700" s="963"/>
      <c r="E700" s="957"/>
      <c r="F700" s="526">
        <v>676</v>
      </c>
      <c r="G700" s="999"/>
      <c r="H700" s="956"/>
      <c r="I700" s="16"/>
    </row>
    <row r="701" spans="1:9" ht="15.75">
      <c r="A701" s="505">
        <v>679</v>
      </c>
      <c r="B701" s="962"/>
      <c r="C701" s="956"/>
      <c r="D701" s="963"/>
      <c r="E701" s="957"/>
      <c r="F701" s="510">
        <v>677</v>
      </c>
      <c r="G701" s="999"/>
      <c r="H701" s="956"/>
      <c r="I701" s="16"/>
    </row>
    <row r="702" spans="1:9" ht="15.75">
      <c r="A702" s="505">
        <v>680</v>
      </c>
      <c r="B702" s="962"/>
      <c r="C702" s="956"/>
      <c r="D702" s="963"/>
      <c r="E702" s="957"/>
      <c r="F702" s="526">
        <v>678</v>
      </c>
      <c r="G702" s="999"/>
      <c r="H702" s="956"/>
      <c r="I702" s="16"/>
    </row>
    <row r="703" spans="1:9" ht="15.75">
      <c r="A703" s="505">
        <v>681</v>
      </c>
      <c r="B703" s="962"/>
      <c r="C703" s="956"/>
      <c r="D703" s="963"/>
      <c r="E703" s="957"/>
      <c r="F703" s="510">
        <v>679</v>
      </c>
      <c r="G703" s="999"/>
      <c r="H703" s="956"/>
      <c r="I703" s="16"/>
    </row>
    <row r="704" spans="1:9" ht="15.75">
      <c r="A704" s="505">
        <v>682</v>
      </c>
      <c r="B704" s="962"/>
      <c r="C704" s="956"/>
      <c r="D704" s="963"/>
      <c r="E704" s="957"/>
      <c r="F704" s="526">
        <v>680</v>
      </c>
      <c r="G704" s="999"/>
      <c r="H704" s="956"/>
      <c r="I704" s="16"/>
    </row>
    <row r="705" spans="1:9" ht="15.75">
      <c r="A705" s="505">
        <v>683</v>
      </c>
      <c r="B705" s="962"/>
      <c r="C705" s="956"/>
      <c r="D705" s="963"/>
      <c r="E705" s="957"/>
      <c r="F705" s="510">
        <v>681</v>
      </c>
      <c r="G705" s="999"/>
      <c r="H705" s="956"/>
      <c r="I705" s="16"/>
    </row>
    <row r="706" spans="1:9" ht="15.75">
      <c r="A706" s="505">
        <v>684</v>
      </c>
      <c r="B706" s="962"/>
      <c r="C706" s="956"/>
      <c r="D706" s="963"/>
      <c r="E706" s="957"/>
      <c r="F706" s="526">
        <v>682</v>
      </c>
      <c r="G706" s="999"/>
      <c r="H706" s="956"/>
      <c r="I706" s="16"/>
    </row>
    <row r="707" spans="1:9" ht="15.75">
      <c r="A707" s="505">
        <v>685</v>
      </c>
      <c r="B707" s="962"/>
      <c r="C707" s="956"/>
      <c r="D707" s="963"/>
      <c r="E707" s="957"/>
      <c r="F707" s="510">
        <v>683</v>
      </c>
      <c r="G707" s="999"/>
      <c r="H707" s="956"/>
      <c r="I707" s="16"/>
    </row>
    <row r="708" spans="1:9" ht="15.75">
      <c r="A708" s="505">
        <v>686</v>
      </c>
      <c r="B708" s="962"/>
      <c r="C708" s="956"/>
      <c r="D708" s="963"/>
      <c r="E708" s="957"/>
      <c r="F708" s="526">
        <v>684</v>
      </c>
      <c r="G708" s="999"/>
      <c r="H708" s="956"/>
      <c r="I708" s="16"/>
    </row>
    <row r="709" spans="1:9" ht="15.75">
      <c r="A709" s="505">
        <v>687</v>
      </c>
      <c r="B709" s="962"/>
      <c r="C709" s="956"/>
      <c r="D709" s="963"/>
      <c r="E709" s="957"/>
      <c r="F709" s="510">
        <v>685</v>
      </c>
      <c r="G709" s="999"/>
      <c r="H709" s="956"/>
      <c r="I709" s="16"/>
    </row>
    <row r="710" spans="1:9" ht="15.75">
      <c r="A710" s="505">
        <v>688</v>
      </c>
      <c r="B710" s="962"/>
      <c r="C710" s="956"/>
      <c r="D710" s="963"/>
      <c r="E710" s="957"/>
      <c r="F710" s="526">
        <v>686</v>
      </c>
      <c r="G710" s="999"/>
      <c r="H710" s="956"/>
      <c r="I710" s="16"/>
    </row>
    <row r="711" spans="1:9" ht="15.75">
      <c r="A711" s="505">
        <v>689</v>
      </c>
      <c r="B711" s="962"/>
      <c r="C711" s="956"/>
      <c r="D711" s="963"/>
      <c r="E711" s="957"/>
      <c r="F711" s="510">
        <v>687</v>
      </c>
      <c r="G711" s="999"/>
      <c r="H711" s="956"/>
      <c r="I711" s="16"/>
    </row>
    <row r="712" spans="1:9" ht="15.75">
      <c r="A712" s="505">
        <v>690</v>
      </c>
      <c r="B712" s="962"/>
      <c r="C712" s="956"/>
      <c r="D712" s="963"/>
      <c r="E712" s="957"/>
      <c r="F712" s="526">
        <v>688</v>
      </c>
      <c r="G712" s="999"/>
      <c r="H712" s="956"/>
      <c r="I712" s="16"/>
    </row>
    <row r="713" spans="1:9" ht="15.75">
      <c r="A713" s="505">
        <v>691</v>
      </c>
      <c r="B713" s="962"/>
      <c r="C713" s="956"/>
      <c r="D713" s="963"/>
      <c r="E713" s="957"/>
      <c r="F713" s="510">
        <v>689</v>
      </c>
      <c r="G713" s="999"/>
      <c r="H713" s="956"/>
      <c r="I713" s="16"/>
    </row>
    <row r="714" spans="1:9" ht="15.75">
      <c r="A714" s="505">
        <v>692</v>
      </c>
      <c r="B714" s="962"/>
      <c r="C714" s="956"/>
      <c r="D714" s="963"/>
      <c r="E714" s="957"/>
      <c r="F714" s="526">
        <v>690</v>
      </c>
      <c r="G714" s="999"/>
      <c r="H714" s="956"/>
      <c r="I714" s="16"/>
    </row>
    <row r="715" spans="1:9" ht="15.75">
      <c r="A715" s="505">
        <v>693</v>
      </c>
      <c r="B715" s="962"/>
      <c r="C715" s="956"/>
      <c r="D715" s="963"/>
      <c r="E715" s="957"/>
      <c r="F715" s="510">
        <v>691</v>
      </c>
      <c r="G715" s="999"/>
      <c r="H715" s="956"/>
      <c r="I715" s="16"/>
    </row>
    <row r="716" spans="1:9" ht="15.75">
      <c r="A716" s="505">
        <v>694</v>
      </c>
      <c r="B716" s="962"/>
      <c r="C716" s="956"/>
      <c r="D716" s="963"/>
      <c r="E716" s="957"/>
      <c r="F716" s="526">
        <v>692</v>
      </c>
      <c r="G716" s="999"/>
      <c r="H716" s="956"/>
      <c r="I716" s="16"/>
    </row>
    <row r="717" spans="1:9" ht="15.75">
      <c r="A717" s="505">
        <v>695</v>
      </c>
      <c r="B717" s="962"/>
      <c r="C717" s="956"/>
      <c r="D717" s="963"/>
      <c r="E717" s="957"/>
      <c r="F717" s="510">
        <v>693</v>
      </c>
      <c r="G717" s="999"/>
      <c r="H717" s="956"/>
      <c r="I717" s="16"/>
    </row>
    <row r="718" spans="1:9" ht="15.75">
      <c r="A718" s="505">
        <v>696</v>
      </c>
      <c r="B718" s="962"/>
      <c r="C718" s="956"/>
      <c r="D718" s="963"/>
      <c r="E718" s="957"/>
      <c r="F718" s="526">
        <v>694</v>
      </c>
      <c r="G718" s="999"/>
      <c r="H718" s="956"/>
      <c r="I718" s="16"/>
    </row>
    <row r="719" spans="1:9" ht="15.75">
      <c r="A719" s="505">
        <v>697</v>
      </c>
      <c r="B719" s="962"/>
      <c r="C719" s="956"/>
      <c r="D719" s="963"/>
      <c r="E719" s="957"/>
      <c r="F719" s="510">
        <v>695</v>
      </c>
      <c r="G719" s="999"/>
      <c r="H719" s="956"/>
      <c r="I719" s="16"/>
    </row>
    <row r="720" spans="1:9" ht="15.75">
      <c r="A720" s="505">
        <v>698</v>
      </c>
      <c r="B720" s="962"/>
      <c r="C720" s="956"/>
      <c r="D720" s="963"/>
      <c r="E720" s="957"/>
      <c r="F720" s="526">
        <v>696</v>
      </c>
      <c r="G720" s="999"/>
      <c r="H720" s="956"/>
      <c r="I720" s="16"/>
    </row>
    <row r="721" spans="1:9" ht="15.75">
      <c r="A721" s="505">
        <v>699</v>
      </c>
      <c r="B721" s="962"/>
      <c r="C721" s="956"/>
      <c r="D721" s="963"/>
      <c r="E721" s="957"/>
      <c r="F721" s="510">
        <v>697</v>
      </c>
      <c r="G721" s="999"/>
      <c r="H721" s="956"/>
      <c r="I721" s="16"/>
    </row>
    <row r="722" spans="1:9" ht="15.75">
      <c r="A722" s="505">
        <v>700</v>
      </c>
      <c r="B722" s="962"/>
      <c r="C722" s="956"/>
      <c r="D722" s="963"/>
      <c r="E722" s="957"/>
      <c r="F722" s="526">
        <v>698</v>
      </c>
      <c r="G722" s="999"/>
      <c r="H722" s="956"/>
      <c r="I722" s="16"/>
    </row>
    <row r="723" spans="1:9" ht="15.75">
      <c r="A723" s="505">
        <v>701</v>
      </c>
      <c r="B723" s="962"/>
      <c r="C723" s="956"/>
      <c r="D723" s="963"/>
      <c r="E723" s="957"/>
      <c r="F723" s="510">
        <v>699</v>
      </c>
      <c r="G723" s="999"/>
      <c r="H723" s="956"/>
      <c r="I723" s="16"/>
    </row>
    <row r="724" spans="1:9" ht="15.75">
      <c r="A724" s="505">
        <v>702</v>
      </c>
      <c r="B724" s="962"/>
      <c r="C724" s="956"/>
      <c r="D724" s="963"/>
      <c r="E724" s="957"/>
      <c r="F724" s="526">
        <v>700</v>
      </c>
      <c r="G724" s="999"/>
      <c r="H724" s="956"/>
      <c r="I724" s="16"/>
    </row>
    <row r="725" spans="1:9" ht="15.75">
      <c r="A725" s="505">
        <v>703</v>
      </c>
      <c r="B725" s="962"/>
      <c r="C725" s="956"/>
      <c r="D725" s="963"/>
      <c r="E725" s="957"/>
      <c r="F725" s="510">
        <v>701</v>
      </c>
      <c r="G725" s="999"/>
      <c r="H725" s="956"/>
      <c r="I725" s="16"/>
    </row>
    <row r="726" spans="1:9" ht="15.75">
      <c r="A726" s="505">
        <v>704</v>
      </c>
      <c r="B726" s="962"/>
      <c r="C726" s="956"/>
      <c r="D726" s="963"/>
      <c r="E726" s="957"/>
      <c r="F726" s="526">
        <v>702</v>
      </c>
      <c r="G726" s="999"/>
      <c r="H726" s="956"/>
      <c r="I726" s="16"/>
    </row>
    <row r="727" spans="1:9" ht="15.75">
      <c r="A727" s="505">
        <v>705</v>
      </c>
      <c r="B727" s="962"/>
      <c r="C727" s="956"/>
      <c r="D727" s="963"/>
      <c r="E727" s="957"/>
      <c r="F727" s="510">
        <v>703</v>
      </c>
      <c r="G727" s="999"/>
      <c r="H727" s="956"/>
      <c r="I727" s="16"/>
    </row>
    <row r="728" spans="1:9" ht="15.75">
      <c r="A728" s="505">
        <v>706</v>
      </c>
      <c r="B728" s="962"/>
      <c r="C728" s="956"/>
      <c r="D728" s="963"/>
      <c r="E728" s="957"/>
      <c r="F728" s="526">
        <v>704</v>
      </c>
      <c r="G728" s="999"/>
      <c r="H728" s="956"/>
      <c r="I728" s="16"/>
    </row>
    <row r="729" spans="1:9" ht="15.75">
      <c r="A729" s="505">
        <v>707</v>
      </c>
      <c r="B729" s="962"/>
      <c r="C729" s="956"/>
      <c r="D729" s="963"/>
      <c r="E729" s="957"/>
      <c r="F729" s="510">
        <v>705</v>
      </c>
      <c r="G729" s="999"/>
      <c r="H729" s="956"/>
      <c r="I729" s="16"/>
    </row>
    <row r="730" spans="1:9" ht="15.75">
      <c r="A730" s="505">
        <v>708</v>
      </c>
      <c r="B730" s="962"/>
      <c r="C730" s="956"/>
      <c r="D730" s="963"/>
      <c r="E730" s="957"/>
      <c r="F730" s="526">
        <v>706</v>
      </c>
      <c r="G730" s="999"/>
      <c r="H730" s="956"/>
      <c r="I730" s="16"/>
    </row>
    <row r="731" spans="1:9" ht="15.75">
      <c r="A731" s="505">
        <v>709</v>
      </c>
      <c r="B731" s="962"/>
      <c r="C731" s="956"/>
      <c r="D731" s="963"/>
      <c r="E731" s="957"/>
      <c r="F731" s="510">
        <v>707</v>
      </c>
      <c r="G731" s="999"/>
      <c r="H731" s="956"/>
      <c r="I731" s="16"/>
    </row>
    <row r="732" spans="1:9" ht="15.75">
      <c r="A732" s="505">
        <v>710</v>
      </c>
      <c r="B732" s="962"/>
      <c r="C732" s="956"/>
      <c r="D732" s="963"/>
      <c r="E732" s="957"/>
      <c r="F732" s="526">
        <v>708</v>
      </c>
      <c r="G732" s="999"/>
      <c r="H732" s="956"/>
      <c r="I732" s="16"/>
    </row>
    <row r="733" spans="1:9" ht="15.75">
      <c r="A733" s="505">
        <v>711</v>
      </c>
      <c r="B733" s="962"/>
      <c r="C733" s="956"/>
      <c r="D733" s="963"/>
      <c r="E733" s="957"/>
      <c r="F733" s="510">
        <v>709</v>
      </c>
      <c r="G733" s="999"/>
      <c r="H733" s="956"/>
      <c r="I733" s="16"/>
    </row>
    <row r="734" spans="1:9" ht="15.75">
      <c r="A734" s="505">
        <v>712</v>
      </c>
      <c r="B734" s="962"/>
      <c r="C734" s="956"/>
      <c r="D734" s="963"/>
      <c r="E734" s="957"/>
      <c r="F734" s="526">
        <v>710</v>
      </c>
      <c r="G734" s="999"/>
      <c r="H734" s="956"/>
      <c r="I734" s="16"/>
    </row>
    <row r="735" spans="1:9" ht="15.75">
      <c r="A735" s="505">
        <v>713</v>
      </c>
      <c r="B735" s="962"/>
      <c r="C735" s="956"/>
      <c r="D735" s="963"/>
      <c r="E735" s="957"/>
      <c r="F735" s="510">
        <v>711</v>
      </c>
      <c r="G735" s="999"/>
      <c r="H735" s="956"/>
      <c r="I735" s="16"/>
    </row>
    <row r="736" spans="1:9" ht="15.75">
      <c r="A736" s="505">
        <v>714</v>
      </c>
      <c r="B736" s="962"/>
      <c r="C736" s="956"/>
      <c r="D736" s="963"/>
      <c r="E736" s="957"/>
      <c r="F736" s="526">
        <v>712</v>
      </c>
      <c r="G736" s="999"/>
      <c r="H736" s="956"/>
      <c r="I736" s="16"/>
    </row>
    <row r="737" spans="1:9" ht="15.75">
      <c r="A737" s="505">
        <v>715</v>
      </c>
      <c r="B737" s="962"/>
      <c r="C737" s="956"/>
      <c r="D737" s="963"/>
      <c r="E737" s="957"/>
      <c r="F737" s="510">
        <v>713</v>
      </c>
      <c r="G737" s="999"/>
      <c r="H737" s="956"/>
      <c r="I737" s="16"/>
    </row>
    <row r="738" spans="1:9" ht="15.75">
      <c r="A738" s="505">
        <v>716</v>
      </c>
      <c r="B738" s="962"/>
      <c r="C738" s="956"/>
      <c r="D738" s="963"/>
      <c r="E738" s="957"/>
      <c r="F738" s="526">
        <v>714</v>
      </c>
      <c r="G738" s="999"/>
      <c r="H738" s="956"/>
      <c r="I738" s="16"/>
    </row>
    <row r="739" spans="1:9" ht="15.75">
      <c r="A739" s="505">
        <v>717</v>
      </c>
      <c r="B739" s="962"/>
      <c r="C739" s="956"/>
      <c r="D739" s="963"/>
      <c r="E739" s="957"/>
      <c r="F739" s="510">
        <v>715</v>
      </c>
      <c r="G739" s="999"/>
      <c r="H739" s="956"/>
      <c r="I739" s="16"/>
    </row>
    <row r="740" spans="1:9" ht="15.75">
      <c r="A740" s="505">
        <v>718</v>
      </c>
      <c r="B740" s="962"/>
      <c r="C740" s="956"/>
      <c r="D740" s="963"/>
      <c r="E740" s="957"/>
      <c r="F740" s="526">
        <v>716</v>
      </c>
      <c r="G740" s="999"/>
      <c r="H740" s="956"/>
      <c r="I740" s="16"/>
    </row>
    <row r="741" spans="1:9" ht="15.75">
      <c r="A741" s="505">
        <v>719</v>
      </c>
      <c r="B741" s="962"/>
      <c r="C741" s="956"/>
      <c r="D741" s="963"/>
      <c r="E741" s="957"/>
      <c r="F741" s="510">
        <v>717</v>
      </c>
      <c r="G741" s="999"/>
      <c r="H741" s="956"/>
      <c r="I741" s="16"/>
    </row>
    <row r="742" spans="1:9" ht="15.75">
      <c r="A742" s="505">
        <v>720</v>
      </c>
      <c r="B742" s="962"/>
      <c r="C742" s="956"/>
      <c r="D742" s="963"/>
      <c r="E742" s="957"/>
      <c r="F742" s="526">
        <v>718</v>
      </c>
      <c r="G742" s="999"/>
      <c r="H742" s="956"/>
      <c r="I742" s="16"/>
    </row>
    <row r="743" spans="1:9" ht="15.75">
      <c r="A743" s="505">
        <v>721</v>
      </c>
      <c r="B743" s="962"/>
      <c r="C743" s="956"/>
      <c r="D743" s="963"/>
      <c r="E743" s="957"/>
      <c r="F743" s="510">
        <v>719</v>
      </c>
      <c r="G743" s="999"/>
      <c r="H743" s="956"/>
      <c r="I743" s="16"/>
    </row>
    <row r="744" spans="1:9" ht="15.75">
      <c r="A744" s="505">
        <v>722</v>
      </c>
      <c r="B744" s="962"/>
      <c r="C744" s="956"/>
      <c r="D744" s="963"/>
      <c r="E744" s="957"/>
      <c r="F744" s="526">
        <v>720</v>
      </c>
      <c r="G744" s="999"/>
      <c r="H744" s="956"/>
      <c r="I744" s="16"/>
    </row>
    <row r="745" spans="1:9" ht="15.75">
      <c r="A745" s="505">
        <v>723</v>
      </c>
      <c r="B745" s="962"/>
      <c r="C745" s="956"/>
      <c r="D745" s="963"/>
      <c r="E745" s="957"/>
      <c r="F745" s="510">
        <v>721</v>
      </c>
      <c r="G745" s="999"/>
      <c r="H745" s="956"/>
      <c r="I745" s="16"/>
    </row>
    <row r="746" spans="1:9" ht="15.75">
      <c r="A746" s="505">
        <v>724</v>
      </c>
      <c r="B746" s="962"/>
      <c r="C746" s="956"/>
      <c r="D746" s="963"/>
      <c r="E746" s="957"/>
      <c r="F746" s="526">
        <v>722</v>
      </c>
      <c r="G746" s="999"/>
      <c r="H746" s="956"/>
      <c r="I746" s="16"/>
    </row>
    <row r="747" spans="1:9" ht="15.75">
      <c r="A747" s="505">
        <v>725</v>
      </c>
      <c r="B747" s="962"/>
      <c r="C747" s="956"/>
      <c r="D747" s="963"/>
      <c r="E747" s="957"/>
      <c r="F747" s="510">
        <v>723</v>
      </c>
      <c r="G747" s="999"/>
      <c r="H747" s="956"/>
      <c r="I747" s="16"/>
    </row>
    <row r="748" spans="1:9" ht="15.75">
      <c r="A748" s="505">
        <v>726</v>
      </c>
      <c r="B748" s="962"/>
      <c r="C748" s="956"/>
      <c r="D748" s="963"/>
      <c r="E748" s="957"/>
      <c r="F748" s="526">
        <v>724</v>
      </c>
      <c r="G748" s="999"/>
      <c r="H748" s="956"/>
      <c r="I748" s="16"/>
    </row>
    <row r="749" spans="1:9" ht="15.75">
      <c r="A749" s="505">
        <v>727</v>
      </c>
      <c r="B749" s="962"/>
      <c r="C749" s="956"/>
      <c r="D749" s="963"/>
      <c r="E749" s="957"/>
      <c r="F749" s="510">
        <v>725</v>
      </c>
      <c r="G749" s="999"/>
      <c r="H749" s="956"/>
      <c r="I749" s="16"/>
    </row>
    <row r="750" spans="1:9" ht="15.75">
      <c r="A750" s="505">
        <v>728</v>
      </c>
      <c r="B750" s="962"/>
      <c r="C750" s="956"/>
      <c r="D750" s="963"/>
      <c r="E750" s="957"/>
      <c r="F750" s="526">
        <v>726</v>
      </c>
      <c r="G750" s="999"/>
      <c r="H750" s="956"/>
      <c r="I750" s="16"/>
    </row>
    <row r="751" spans="1:9" ht="15.75">
      <c r="A751" s="505">
        <v>729</v>
      </c>
      <c r="B751" s="962"/>
      <c r="C751" s="956"/>
      <c r="D751" s="963"/>
      <c r="E751" s="957"/>
      <c r="F751" s="510">
        <v>727</v>
      </c>
      <c r="G751" s="999"/>
      <c r="H751" s="956"/>
      <c r="I751" s="16"/>
    </row>
    <row r="752" spans="1:9" ht="15.75">
      <c r="A752" s="505">
        <v>730</v>
      </c>
      <c r="B752" s="962"/>
      <c r="C752" s="956"/>
      <c r="D752" s="963"/>
      <c r="E752" s="957"/>
      <c r="F752" s="526">
        <v>728</v>
      </c>
      <c r="G752" s="999"/>
      <c r="H752" s="956"/>
      <c r="I752" s="16"/>
    </row>
    <row r="753" spans="1:9" ht="15.75">
      <c r="A753" s="505">
        <v>731</v>
      </c>
      <c r="B753" s="962"/>
      <c r="C753" s="956"/>
      <c r="D753" s="963"/>
      <c r="E753" s="957"/>
      <c r="F753" s="510">
        <v>729</v>
      </c>
      <c r="G753" s="999"/>
      <c r="H753" s="956"/>
      <c r="I753" s="16"/>
    </row>
    <row r="754" spans="1:9" ht="15.75">
      <c r="A754" s="505">
        <v>732</v>
      </c>
      <c r="B754" s="962"/>
      <c r="C754" s="956"/>
      <c r="D754" s="963"/>
      <c r="E754" s="957"/>
      <c r="F754" s="526">
        <v>730</v>
      </c>
      <c r="G754" s="999"/>
      <c r="H754" s="956"/>
      <c r="I754" s="16"/>
    </row>
    <row r="755" spans="1:9" ht="15.75">
      <c r="A755" s="505">
        <v>733</v>
      </c>
      <c r="B755" s="962"/>
      <c r="C755" s="956"/>
      <c r="D755" s="963"/>
      <c r="E755" s="957"/>
      <c r="F755" s="510">
        <v>731</v>
      </c>
      <c r="G755" s="999"/>
      <c r="H755" s="956"/>
      <c r="I755" s="16"/>
    </row>
    <row r="756" spans="1:9" ht="15.75">
      <c r="A756" s="505">
        <v>734</v>
      </c>
      <c r="B756" s="962"/>
      <c r="C756" s="956"/>
      <c r="D756" s="963"/>
      <c r="E756" s="957"/>
      <c r="F756" s="526">
        <v>732</v>
      </c>
      <c r="G756" s="999"/>
      <c r="H756" s="956"/>
      <c r="I756" s="16"/>
    </row>
    <row r="757" spans="1:9" ht="15.75">
      <c r="A757" s="505">
        <v>735</v>
      </c>
      <c r="B757" s="962"/>
      <c r="C757" s="956"/>
      <c r="D757" s="963"/>
      <c r="E757" s="957"/>
      <c r="F757" s="510">
        <v>733</v>
      </c>
      <c r="G757" s="999"/>
      <c r="H757" s="956"/>
    </row>
    <row r="758" spans="1:9" ht="15.75">
      <c r="A758" s="505">
        <v>736</v>
      </c>
      <c r="B758" s="962"/>
      <c r="C758" s="956"/>
      <c r="D758" s="963"/>
      <c r="E758" s="957"/>
      <c r="F758" s="526">
        <v>734</v>
      </c>
      <c r="G758" s="999"/>
      <c r="H758" s="956"/>
    </row>
    <row r="759" spans="1:9" ht="15.75">
      <c r="A759" s="505">
        <v>737</v>
      </c>
      <c r="B759" s="962"/>
      <c r="C759" s="956"/>
      <c r="D759" s="963"/>
      <c r="E759" s="957"/>
      <c r="F759" s="510">
        <v>735</v>
      </c>
      <c r="G759" s="999"/>
      <c r="H759" s="956"/>
    </row>
    <row r="760" spans="1:9" ht="15.75">
      <c r="A760" s="505">
        <v>738</v>
      </c>
      <c r="B760" s="962"/>
      <c r="C760" s="956"/>
      <c r="D760" s="963"/>
      <c r="E760" s="957"/>
      <c r="F760" s="526">
        <v>736</v>
      </c>
      <c r="G760" s="999"/>
      <c r="H760" s="956"/>
    </row>
    <row r="761" spans="1:9" ht="15.75">
      <c r="A761" s="505">
        <v>739</v>
      </c>
      <c r="B761" s="962"/>
      <c r="C761" s="956"/>
      <c r="D761" s="963"/>
      <c r="E761" s="957"/>
      <c r="F761" s="510">
        <v>737</v>
      </c>
      <c r="G761" s="999"/>
      <c r="H761" s="956"/>
    </row>
    <row r="762" spans="1:9" ht="15.75">
      <c r="A762" s="505">
        <v>740</v>
      </c>
      <c r="B762" s="962"/>
      <c r="C762" s="956"/>
      <c r="D762" s="963"/>
      <c r="E762" s="957"/>
      <c r="F762" s="526">
        <v>738</v>
      </c>
      <c r="G762" s="999"/>
      <c r="H762" s="956"/>
    </row>
    <row r="763" spans="1:9" ht="15.75">
      <c r="A763" s="505">
        <v>741</v>
      </c>
      <c r="B763" s="962"/>
      <c r="C763" s="956"/>
      <c r="D763" s="963"/>
      <c r="E763" s="957"/>
      <c r="F763" s="510">
        <v>739</v>
      </c>
      <c r="G763" s="999"/>
      <c r="H763" s="956"/>
    </row>
    <row r="764" spans="1:9" ht="15.75">
      <c r="A764" s="505">
        <v>742</v>
      </c>
      <c r="B764" s="962"/>
      <c r="C764" s="956"/>
      <c r="D764" s="963"/>
      <c r="E764" s="957"/>
      <c r="F764" s="526">
        <v>740</v>
      </c>
      <c r="G764" s="999"/>
      <c r="H764" s="956"/>
    </row>
    <row r="765" spans="1:9" ht="15.75">
      <c r="A765" s="505">
        <v>743</v>
      </c>
      <c r="B765" s="962"/>
      <c r="C765" s="956"/>
      <c r="D765" s="963"/>
      <c r="E765" s="957"/>
      <c r="F765" s="510">
        <v>741</v>
      </c>
      <c r="G765" s="999"/>
      <c r="H765" s="956"/>
    </row>
    <row r="766" spans="1:9" ht="15.75">
      <c r="A766" s="505">
        <v>744</v>
      </c>
      <c r="B766" s="962"/>
      <c r="C766" s="956"/>
      <c r="D766" s="963"/>
      <c r="E766" s="957"/>
      <c r="F766" s="526">
        <v>742</v>
      </c>
      <c r="G766" s="999"/>
      <c r="H766" s="956"/>
    </row>
    <row r="767" spans="1:9" ht="15.75">
      <c r="A767" s="505">
        <v>745</v>
      </c>
      <c r="B767" s="962"/>
      <c r="C767" s="956"/>
      <c r="D767" s="963"/>
      <c r="E767" s="957"/>
      <c r="F767" s="510">
        <v>743</v>
      </c>
      <c r="G767" s="999"/>
      <c r="H767" s="956"/>
    </row>
    <row r="768" spans="1:9" ht="15.75">
      <c r="A768" s="505">
        <v>746</v>
      </c>
      <c r="B768" s="962"/>
      <c r="C768" s="956"/>
      <c r="D768" s="963"/>
      <c r="E768" s="957"/>
      <c r="F768" s="526">
        <v>744</v>
      </c>
      <c r="G768" s="999"/>
      <c r="H768" s="956"/>
    </row>
    <row r="769" spans="1:8" ht="15.75">
      <c r="A769" s="505">
        <v>747</v>
      </c>
      <c r="B769" s="962"/>
      <c r="C769" s="956"/>
      <c r="D769" s="963"/>
      <c r="E769" s="957"/>
      <c r="F769" s="510">
        <v>745</v>
      </c>
      <c r="G769" s="999"/>
      <c r="H769" s="956"/>
    </row>
    <row r="770" spans="1:8" ht="15.75">
      <c r="A770" s="505">
        <v>748</v>
      </c>
      <c r="B770" s="962"/>
      <c r="C770" s="956"/>
      <c r="D770" s="963"/>
      <c r="E770" s="957"/>
      <c r="F770" s="526">
        <v>746</v>
      </c>
      <c r="G770" s="999"/>
      <c r="H770" s="956"/>
    </row>
    <row r="771" spans="1:8" ht="15.75">
      <c r="A771" s="505">
        <v>749</v>
      </c>
      <c r="B771" s="962"/>
      <c r="C771" s="956"/>
      <c r="D771" s="963"/>
      <c r="E771" s="957"/>
      <c r="F771" s="510">
        <v>747</v>
      </c>
      <c r="G771" s="999"/>
      <c r="H771" s="956"/>
    </row>
    <row r="772" spans="1:8" ht="15.75">
      <c r="A772" s="505">
        <v>750</v>
      </c>
      <c r="B772" s="962"/>
      <c r="C772" s="956"/>
      <c r="D772" s="963"/>
      <c r="E772" s="957"/>
      <c r="F772" s="526">
        <v>748</v>
      </c>
      <c r="G772" s="999"/>
      <c r="H772" s="956"/>
    </row>
    <row r="773" spans="1:8" ht="15.75">
      <c r="A773" s="505">
        <v>751</v>
      </c>
      <c r="B773" s="962"/>
      <c r="C773" s="956"/>
      <c r="D773" s="963"/>
      <c r="E773" s="957"/>
      <c r="F773" s="510">
        <v>749</v>
      </c>
      <c r="G773" s="999"/>
      <c r="H773" s="956"/>
    </row>
    <row r="774" spans="1:8" ht="15.75">
      <c r="A774" s="505">
        <v>752</v>
      </c>
      <c r="B774" s="962"/>
      <c r="C774" s="956"/>
      <c r="D774" s="963"/>
      <c r="E774" s="957"/>
      <c r="F774" s="526">
        <v>750</v>
      </c>
      <c r="G774" s="999"/>
      <c r="H774" s="956"/>
    </row>
    <row r="775" spans="1:8" ht="15.75">
      <c r="A775" s="505">
        <v>753</v>
      </c>
      <c r="B775" s="962"/>
      <c r="C775" s="956"/>
      <c r="D775" s="963"/>
      <c r="E775" s="957"/>
      <c r="F775" s="510">
        <v>751</v>
      </c>
      <c r="G775" s="999"/>
      <c r="H775" s="956"/>
    </row>
    <row r="776" spans="1:8" ht="15.75">
      <c r="A776" s="505">
        <v>754</v>
      </c>
      <c r="B776" s="962"/>
      <c r="C776" s="956"/>
      <c r="D776" s="963"/>
      <c r="E776" s="957"/>
      <c r="F776" s="526">
        <v>752</v>
      </c>
      <c r="G776" s="999"/>
      <c r="H776" s="956"/>
    </row>
    <row r="777" spans="1:8" ht="15.75">
      <c r="A777" s="505">
        <v>755</v>
      </c>
      <c r="B777" s="962"/>
      <c r="C777" s="956"/>
      <c r="D777" s="963"/>
      <c r="E777" s="957"/>
      <c r="F777" s="510">
        <v>753</v>
      </c>
      <c r="G777" s="999"/>
      <c r="H777" s="956"/>
    </row>
    <row r="778" spans="1:8" ht="15.75">
      <c r="A778" s="505">
        <v>756</v>
      </c>
      <c r="B778" s="957"/>
      <c r="C778" s="960"/>
      <c r="D778" s="961"/>
      <c r="E778" s="957"/>
      <c r="F778" s="526">
        <v>754</v>
      </c>
      <c r="G778" s="999"/>
      <c r="H778" s="956"/>
    </row>
    <row r="779" spans="1:8" ht="15.75">
      <c r="A779" s="505">
        <v>757</v>
      </c>
      <c r="B779" s="957"/>
      <c r="C779" s="960"/>
      <c r="D779" s="961"/>
      <c r="E779" s="957"/>
      <c r="F779" s="510">
        <v>755</v>
      </c>
      <c r="G779" s="999"/>
      <c r="H779" s="956"/>
    </row>
    <row r="780" spans="1:8" ht="15.75">
      <c r="A780" s="505">
        <v>758</v>
      </c>
      <c r="B780" s="957"/>
      <c r="C780" s="960"/>
      <c r="D780" s="961"/>
      <c r="E780" s="957"/>
      <c r="F780" s="526">
        <v>756</v>
      </c>
      <c r="G780" s="999"/>
      <c r="H780" s="956"/>
    </row>
    <row r="781" spans="1:8" ht="15.75">
      <c r="A781" s="505">
        <v>759</v>
      </c>
      <c r="B781" s="957"/>
      <c r="C781" s="960"/>
      <c r="D781" s="961"/>
      <c r="E781" s="957"/>
      <c r="F781" s="510">
        <v>757</v>
      </c>
      <c r="G781" s="999"/>
      <c r="H781" s="956"/>
    </row>
    <row r="782" spans="1:8" ht="15.75">
      <c r="A782" s="505">
        <v>760</v>
      </c>
      <c r="B782" s="957"/>
      <c r="C782" s="960"/>
      <c r="D782" s="961"/>
      <c r="E782" s="957"/>
      <c r="F782" s="526">
        <v>758</v>
      </c>
      <c r="G782" s="999"/>
      <c r="H782" s="956"/>
    </row>
    <row r="783" spans="1:8" ht="15.75">
      <c r="A783" s="505">
        <v>761</v>
      </c>
      <c r="B783" s="957"/>
      <c r="C783" s="960"/>
      <c r="D783" s="961"/>
      <c r="E783" s="957"/>
      <c r="F783" s="510">
        <v>759</v>
      </c>
      <c r="G783" s="999"/>
      <c r="H783" s="956"/>
    </row>
    <row r="784" spans="1:8" ht="15.75">
      <c r="A784" s="505">
        <v>762</v>
      </c>
      <c r="B784" s="957"/>
      <c r="C784" s="960"/>
      <c r="D784" s="961"/>
      <c r="E784" s="957"/>
      <c r="F784" s="526">
        <v>760</v>
      </c>
      <c r="G784" s="999"/>
      <c r="H784" s="956"/>
    </row>
    <row r="785" spans="1:8" ht="15.75">
      <c r="A785" s="505">
        <v>763</v>
      </c>
      <c r="B785" s="957"/>
      <c r="C785" s="960"/>
      <c r="D785" s="961"/>
      <c r="E785" s="957"/>
      <c r="F785" s="510">
        <v>761</v>
      </c>
      <c r="G785" s="999"/>
      <c r="H785" s="956"/>
    </row>
    <row r="786" spans="1:8" ht="15.75">
      <c r="A786" s="505">
        <v>764</v>
      </c>
      <c r="B786" s="957"/>
      <c r="C786" s="960"/>
      <c r="D786" s="961"/>
      <c r="E786" s="957"/>
      <c r="F786" s="526">
        <v>762</v>
      </c>
      <c r="G786" s="999"/>
      <c r="H786" s="956"/>
    </row>
    <row r="787" spans="1:8" ht="15.75">
      <c r="A787" s="505">
        <v>765</v>
      </c>
      <c r="B787" s="957"/>
      <c r="C787" s="960"/>
      <c r="D787" s="961"/>
      <c r="E787" s="957"/>
      <c r="F787" s="510">
        <v>763</v>
      </c>
      <c r="G787" s="999"/>
      <c r="H787" s="956"/>
    </row>
    <row r="788" spans="1:8" ht="15.75">
      <c r="A788" s="505">
        <v>766</v>
      </c>
      <c r="B788" s="957"/>
      <c r="C788" s="960"/>
      <c r="D788" s="961"/>
      <c r="E788" s="957"/>
      <c r="F788" s="526">
        <v>764</v>
      </c>
      <c r="G788" s="999"/>
      <c r="H788" s="956"/>
    </row>
    <row r="789" spans="1:8" ht="15.75">
      <c r="A789" s="505">
        <v>767</v>
      </c>
      <c r="B789" s="957"/>
      <c r="C789" s="960"/>
      <c r="D789" s="961"/>
      <c r="E789" s="957"/>
      <c r="F789" s="510">
        <v>765</v>
      </c>
      <c r="G789" s="999"/>
      <c r="H789" s="956"/>
    </row>
    <row r="790" spans="1:8" ht="15.75">
      <c r="A790" s="505">
        <v>768</v>
      </c>
      <c r="B790" s="957"/>
      <c r="C790" s="960"/>
      <c r="D790" s="961"/>
      <c r="E790" s="957"/>
      <c r="F790" s="526">
        <v>766</v>
      </c>
      <c r="G790" s="999"/>
      <c r="H790" s="956"/>
    </row>
    <row r="791" spans="1:8" ht="15.75">
      <c r="A791" s="505">
        <v>769</v>
      </c>
      <c r="B791" s="957"/>
      <c r="C791" s="960"/>
      <c r="D791" s="961"/>
      <c r="E791" s="957"/>
      <c r="F791" s="510">
        <v>767</v>
      </c>
      <c r="G791" s="999"/>
      <c r="H791" s="956"/>
    </row>
    <row r="792" spans="1:8" ht="15.75">
      <c r="A792" s="505">
        <v>770</v>
      </c>
      <c r="B792" s="957"/>
      <c r="C792" s="960"/>
      <c r="D792" s="961"/>
      <c r="E792" s="957"/>
      <c r="F792" s="526">
        <v>768</v>
      </c>
      <c r="G792" s="999"/>
      <c r="H792" s="956"/>
    </row>
    <row r="793" spans="1:8" ht="15.75">
      <c r="A793" s="505">
        <v>771</v>
      </c>
      <c r="B793" s="957"/>
      <c r="C793" s="960"/>
      <c r="D793" s="961"/>
      <c r="E793" s="957"/>
      <c r="F793" s="510">
        <v>769</v>
      </c>
      <c r="G793" s="999"/>
      <c r="H793" s="956"/>
    </row>
    <row r="794" spans="1:8" ht="15.75">
      <c r="A794" s="505">
        <v>772</v>
      </c>
      <c r="B794" s="957"/>
      <c r="C794" s="960"/>
      <c r="D794" s="961"/>
      <c r="E794" s="957"/>
      <c r="F794" s="526">
        <v>770</v>
      </c>
      <c r="G794" s="999"/>
      <c r="H794" s="956"/>
    </row>
    <row r="795" spans="1:8" ht="15.75">
      <c r="A795" s="505">
        <v>773</v>
      </c>
      <c r="B795" s="957"/>
      <c r="C795" s="960"/>
      <c r="D795" s="961"/>
      <c r="E795" s="957"/>
      <c r="F795" s="510">
        <v>771</v>
      </c>
      <c r="G795" s="999"/>
      <c r="H795" s="956"/>
    </row>
    <row r="796" spans="1:8" ht="15.75">
      <c r="A796" s="505">
        <v>774</v>
      </c>
      <c r="B796" s="957"/>
      <c r="C796" s="960"/>
      <c r="D796" s="961"/>
      <c r="E796" s="957"/>
      <c r="F796" s="526">
        <v>772</v>
      </c>
      <c r="G796" s="999"/>
      <c r="H796" s="956"/>
    </row>
    <row r="797" spans="1:8" ht="15.75">
      <c r="A797" s="505">
        <v>775</v>
      </c>
      <c r="B797" s="957"/>
      <c r="C797" s="960"/>
      <c r="D797" s="961"/>
      <c r="E797" s="957"/>
      <c r="F797" s="510">
        <v>773</v>
      </c>
      <c r="G797" s="999"/>
      <c r="H797" s="956"/>
    </row>
    <row r="798" spans="1:8" ht="15.75">
      <c r="A798" s="505">
        <v>776</v>
      </c>
      <c r="B798" s="957"/>
      <c r="C798" s="960"/>
      <c r="D798" s="961"/>
      <c r="E798" s="957"/>
      <c r="F798" s="526">
        <v>774</v>
      </c>
      <c r="G798" s="999"/>
      <c r="H798" s="956"/>
    </row>
    <row r="799" spans="1:8" ht="15.75">
      <c r="A799" s="505">
        <v>777</v>
      </c>
      <c r="B799" s="957"/>
      <c r="C799" s="960"/>
      <c r="D799" s="961"/>
      <c r="E799" s="957"/>
      <c r="F799" s="510">
        <v>775</v>
      </c>
      <c r="G799" s="999"/>
      <c r="H799" s="956"/>
    </row>
    <row r="800" spans="1:8" ht="15.75">
      <c r="A800" s="505">
        <v>778</v>
      </c>
      <c r="B800" s="957"/>
      <c r="C800" s="960"/>
      <c r="D800" s="961"/>
      <c r="E800" s="957"/>
      <c r="F800" s="526">
        <v>776</v>
      </c>
      <c r="G800" s="999"/>
      <c r="H800" s="956"/>
    </row>
    <row r="801" spans="1:8" ht="15.75">
      <c r="A801" s="505">
        <v>779</v>
      </c>
      <c r="B801" s="957"/>
      <c r="C801" s="960"/>
      <c r="D801" s="961"/>
      <c r="E801" s="957"/>
      <c r="F801" s="510">
        <v>777</v>
      </c>
      <c r="G801" s="999"/>
      <c r="H801" s="956"/>
    </row>
    <row r="802" spans="1:8" ht="15.75">
      <c r="A802" s="505">
        <v>780</v>
      </c>
      <c r="B802" s="957"/>
      <c r="C802" s="960"/>
      <c r="D802" s="961"/>
      <c r="E802" s="957"/>
      <c r="F802" s="526">
        <v>778</v>
      </c>
      <c r="G802" s="999"/>
      <c r="H802" s="956"/>
    </row>
    <row r="803" spans="1:8" ht="15.75">
      <c r="A803" s="505">
        <v>781</v>
      </c>
      <c r="B803" s="957"/>
      <c r="C803" s="960"/>
      <c r="D803" s="961"/>
      <c r="E803" s="957"/>
      <c r="F803" s="510">
        <v>779</v>
      </c>
      <c r="G803" s="999"/>
      <c r="H803" s="956"/>
    </row>
    <row r="804" spans="1:8" ht="15.75">
      <c r="A804" s="505">
        <v>782</v>
      </c>
      <c r="B804" s="957"/>
      <c r="C804" s="960"/>
      <c r="D804" s="961"/>
      <c r="E804" s="957"/>
      <c r="F804" s="526">
        <v>780</v>
      </c>
      <c r="G804" s="999"/>
      <c r="H804" s="956"/>
    </row>
    <row r="805" spans="1:8" ht="15.75">
      <c r="A805" s="505">
        <v>783</v>
      </c>
      <c r="B805" s="957"/>
      <c r="C805" s="960"/>
      <c r="D805" s="961"/>
      <c r="E805" s="957"/>
      <c r="F805" s="510">
        <v>781</v>
      </c>
      <c r="G805" s="999"/>
      <c r="H805" s="956"/>
    </row>
    <row r="806" spans="1:8" ht="15.75">
      <c r="A806" s="505">
        <v>784</v>
      </c>
      <c r="B806" s="957"/>
      <c r="C806" s="960"/>
      <c r="D806" s="961"/>
      <c r="E806" s="957"/>
      <c r="F806" s="526">
        <v>782</v>
      </c>
      <c r="G806" s="999"/>
      <c r="H806" s="956"/>
    </row>
    <row r="807" spans="1:8" ht="15.75">
      <c r="A807" s="505">
        <v>785</v>
      </c>
      <c r="B807" s="957"/>
      <c r="C807" s="960"/>
      <c r="D807" s="961"/>
      <c r="E807" s="957"/>
      <c r="F807" s="510">
        <v>783</v>
      </c>
      <c r="G807" s="999"/>
      <c r="H807" s="956"/>
    </row>
    <row r="808" spans="1:8" ht="15.75">
      <c r="A808" s="505">
        <v>786</v>
      </c>
      <c r="B808" s="957"/>
      <c r="C808" s="960"/>
      <c r="D808" s="961"/>
      <c r="E808" s="957"/>
      <c r="F808" s="526">
        <v>784</v>
      </c>
      <c r="G808" s="999"/>
      <c r="H808" s="956"/>
    </row>
    <row r="809" spans="1:8" ht="15.75">
      <c r="A809" s="505">
        <v>787</v>
      </c>
      <c r="B809" s="957"/>
      <c r="C809" s="960"/>
      <c r="D809" s="961"/>
      <c r="E809" s="957"/>
      <c r="F809" s="510">
        <v>785</v>
      </c>
      <c r="G809" s="999"/>
      <c r="H809" s="956"/>
    </row>
    <row r="810" spans="1:8" ht="15.75">
      <c r="A810" s="505">
        <v>788</v>
      </c>
      <c r="B810" s="957"/>
      <c r="C810" s="960"/>
      <c r="D810" s="961"/>
      <c r="E810" s="957"/>
      <c r="F810" s="526">
        <v>786</v>
      </c>
      <c r="G810" s="999"/>
      <c r="H810" s="956"/>
    </row>
    <row r="811" spans="1:8" ht="15.75">
      <c r="A811" s="505">
        <v>789</v>
      </c>
      <c r="B811" s="957"/>
      <c r="C811" s="960"/>
      <c r="D811" s="961"/>
      <c r="E811" s="957"/>
      <c r="F811" s="510">
        <v>787</v>
      </c>
      <c r="G811" s="999"/>
      <c r="H811" s="956"/>
    </row>
    <row r="812" spans="1:8" ht="15.75">
      <c r="A812" s="505">
        <v>790</v>
      </c>
      <c r="B812" s="957"/>
      <c r="C812" s="960"/>
      <c r="D812" s="961"/>
      <c r="E812" s="957"/>
      <c r="F812" s="526">
        <v>788</v>
      </c>
      <c r="G812" s="999"/>
      <c r="H812" s="956"/>
    </row>
    <row r="813" spans="1:8" ht="15.75">
      <c r="A813" s="505">
        <v>791</v>
      </c>
      <c r="B813" s="957"/>
      <c r="C813" s="960"/>
      <c r="D813" s="961"/>
      <c r="E813" s="957"/>
      <c r="F813" s="510">
        <v>789</v>
      </c>
      <c r="G813" s="999"/>
      <c r="H813" s="956"/>
    </row>
    <row r="814" spans="1:8" ht="15.75">
      <c r="A814" s="505">
        <v>792</v>
      </c>
      <c r="B814" s="957"/>
      <c r="C814" s="960"/>
      <c r="D814" s="961"/>
      <c r="E814" s="957"/>
      <c r="F814" s="526">
        <v>790</v>
      </c>
      <c r="G814" s="999"/>
      <c r="H814" s="956"/>
    </row>
    <row r="815" spans="1:8" ht="15.75">
      <c r="A815" s="505">
        <v>793</v>
      </c>
      <c r="B815" s="957"/>
      <c r="C815" s="960"/>
      <c r="D815" s="961"/>
      <c r="E815" s="957"/>
      <c r="F815" s="510">
        <v>791</v>
      </c>
      <c r="G815" s="999"/>
      <c r="H815" s="956"/>
    </row>
    <row r="816" spans="1:8" ht="15.75">
      <c r="A816" s="505">
        <v>794</v>
      </c>
      <c r="B816" s="957"/>
      <c r="C816" s="960"/>
      <c r="D816" s="961"/>
      <c r="E816" s="957"/>
      <c r="F816" s="526">
        <v>792</v>
      </c>
      <c r="G816" s="999"/>
      <c r="H816" s="956"/>
    </row>
    <row r="817" spans="1:8" ht="15.75">
      <c r="A817" s="505">
        <v>795</v>
      </c>
      <c r="B817" s="957"/>
      <c r="C817" s="960"/>
      <c r="D817" s="961"/>
      <c r="E817" s="957"/>
      <c r="F817" s="510">
        <v>793</v>
      </c>
      <c r="G817" s="999"/>
      <c r="H817" s="956"/>
    </row>
    <row r="818" spans="1:8" ht="15.75">
      <c r="A818" s="505">
        <v>796</v>
      </c>
      <c r="B818" s="957"/>
      <c r="C818" s="960"/>
      <c r="D818" s="961"/>
      <c r="E818" s="957"/>
      <c r="F818" s="526">
        <v>794</v>
      </c>
      <c r="G818" s="999"/>
      <c r="H818" s="956"/>
    </row>
    <row r="819" spans="1:8" ht="15.75">
      <c r="A819" s="505">
        <v>797</v>
      </c>
      <c r="B819" s="957"/>
      <c r="C819" s="960"/>
      <c r="D819" s="961"/>
      <c r="E819" s="957"/>
      <c r="F819" s="510">
        <v>795</v>
      </c>
      <c r="G819" s="999"/>
      <c r="H819" s="956"/>
    </row>
    <row r="820" spans="1:8" ht="15.75">
      <c r="A820" s="505">
        <v>798</v>
      </c>
      <c r="B820" s="957"/>
      <c r="C820" s="960"/>
      <c r="D820" s="961"/>
      <c r="E820" s="957"/>
      <c r="F820" s="526">
        <v>796</v>
      </c>
      <c r="G820" s="999"/>
      <c r="H820" s="956"/>
    </row>
    <row r="821" spans="1:8" ht="15.75">
      <c r="A821" s="505">
        <v>799</v>
      </c>
      <c r="B821" s="957"/>
      <c r="C821" s="960"/>
      <c r="D821" s="961"/>
      <c r="E821" s="957"/>
      <c r="F821" s="510">
        <v>797</v>
      </c>
      <c r="G821" s="999"/>
      <c r="H821" s="956"/>
    </row>
    <row r="822" spans="1:8" ht="15.75">
      <c r="A822" s="505">
        <v>800</v>
      </c>
      <c r="B822" s="957"/>
      <c r="C822" s="960"/>
      <c r="D822" s="961"/>
      <c r="E822" s="957"/>
      <c r="F822" s="526">
        <v>798</v>
      </c>
      <c r="G822" s="999"/>
      <c r="H822" s="956"/>
    </row>
    <row r="823" spans="1:8" ht="15.75">
      <c r="A823" s="505">
        <v>801</v>
      </c>
      <c r="B823" s="957"/>
      <c r="C823" s="960"/>
      <c r="D823" s="961"/>
      <c r="E823" s="957"/>
      <c r="F823" s="510">
        <v>799</v>
      </c>
      <c r="G823" s="999"/>
      <c r="H823" s="956"/>
    </row>
    <row r="824" spans="1:8" ht="15.75">
      <c r="A824" s="505">
        <v>802</v>
      </c>
      <c r="B824" s="957"/>
      <c r="C824" s="960"/>
      <c r="D824" s="961"/>
      <c r="E824" s="957"/>
      <c r="F824" s="526">
        <v>800</v>
      </c>
      <c r="G824" s="999"/>
      <c r="H824" s="956"/>
    </row>
    <row r="825" spans="1:8" ht="15.75">
      <c r="A825" s="505">
        <v>803</v>
      </c>
      <c r="B825" s="957"/>
      <c r="C825" s="960"/>
      <c r="D825" s="961"/>
      <c r="E825" s="957"/>
      <c r="F825" s="510">
        <v>801</v>
      </c>
      <c r="G825" s="999"/>
      <c r="H825" s="956"/>
    </row>
    <row r="826" spans="1:8" ht="15.75">
      <c r="A826" s="505">
        <v>804</v>
      </c>
      <c r="B826" s="957"/>
      <c r="C826" s="960"/>
      <c r="D826" s="961"/>
      <c r="E826" s="957"/>
      <c r="F826" s="526">
        <v>802</v>
      </c>
      <c r="G826" s="999"/>
      <c r="H826" s="956"/>
    </row>
    <row r="827" spans="1:8" ht="15.75">
      <c r="A827" s="505">
        <v>805</v>
      </c>
      <c r="B827" s="957"/>
      <c r="C827" s="960"/>
      <c r="D827" s="961"/>
      <c r="E827" s="957"/>
      <c r="F827" s="510">
        <v>803</v>
      </c>
      <c r="G827" s="999"/>
      <c r="H827" s="956"/>
    </row>
    <row r="828" spans="1:8" ht="15.75">
      <c r="A828" s="505">
        <v>806</v>
      </c>
      <c r="B828" s="957"/>
      <c r="C828" s="960"/>
      <c r="D828" s="961"/>
      <c r="E828" s="957"/>
      <c r="F828" s="526">
        <v>804</v>
      </c>
      <c r="G828" s="999"/>
      <c r="H828" s="956"/>
    </row>
    <row r="829" spans="1:8" ht="15.75">
      <c r="A829" s="505">
        <v>807</v>
      </c>
      <c r="B829" s="957"/>
      <c r="C829" s="960"/>
      <c r="D829" s="961"/>
      <c r="E829" s="957"/>
      <c r="F829" s="510">
        <v>805</v>
      </c>
      <c r="G829" s="999"/>
      <c r="H829" s="956"/>
    </row>
    <row r="830" spans="1:8" ht="15.75">
      <c r="A830" s="505">
        <v>808</v>
      </c>
      <c r="B830" s="957"/>
      <c r="C830" s="960"/>
      <c r="D830" s="961"/>
      <c r="E830" s="957"/>
      <c r="F830" s="526">
        <v>806</v>
      </c>
      <c r="G830" s="999"/>
      <c r="H830" s="956"/>
    </row>
    <row r="831" spans="1:8" ht="15.75">
      <c r="A831" s="505">
        <v>809</v>
      </c>
      <c r="B831" s="957"/>
      <c r="C831" s="960"/>
      <c r="D831" s="961"/>
      <c r="E831" s="957"/>
      <c r="F831" s="510">
        <v>807</v>
      </c>
      <c r="G831" s="999"/>
      <c r="H831" s="956"/>
    </row>
    <row r="832" spans="1:8" ht="15.75">
      <c r="A832" s="505">
        <v>810</v>
      </c>
      <c r="B832" s="957"/>
      <c r="C832" s="960"/>
      <c r="D832" s="961"/>
      <c r="E832" s="957"/>
      <c r="F832" s="526">
        <v>808</v>
      </c>
      <c r="G832" s="999"/>
      <c r="H832" s="956"/>
    </row>
    <row r="833" spans="1:8" ht="15.75">
      <c r="A833" s="505">
        <v>811</v>
      </c>
      <c r="B833" s="957"/>
      <c r="C833" s="960"/>
      <c r="D833" s="961"/>
      <c r="E833" s="957"/>
      <c r="F833" s="510">
        <v>809</v>
      </c>
      <c r="G833" s="999"/>
      <c r="H833" s="956"/>
    </row>
    <row r="834" spans="1:8" ht="15.75">
      <c r="A834" s="505">
        <v>812</v>
      </c>
      <c r="B834" s="957"/>
      <c r="C834" s="960"/>
      <c r="D834" s="961"/>
      <c r="E834" s="957"/>
      <c r="F834" s="526">
        <v>810</v>
      </c>
      <c r="G834" s="999"/>
      <c r="H834" s="956"/>
    </row>
    <row r="835" spans="1:8" ht="15.75">
      <c r="A835" s="505">
        <v>813</v>
      </c>
      <c r="B835" s="957"/>
      <c r="C835" s="960"/>
      <c r="D835" s="961"/>
      <c r="E835" s="957"/>
      <c r="F835" s="510">
        <v>811</v>
      </c>
      <c r="G835" s="999"/>
      <c r="H835" s="956"/>
    </row>
    <row r="836" spans="1:8" ht="15.75">
      <c r="A836" s="505">
        <v>814</v>
      </c>
      <c r="B836" s="957"/>
      <c r="C836" s="960"/>
      <c r="D836" s="961"/>
      <c r="E836" s="957"/>
      <c r="F836" s="526">
        <v>812</v>
      </c>
      <c r="G836" s="999"/>
      <c r="H836" s="956"/>
    </row>
    <row r="837" spans="1:8" ht="15.75">
      <c r="A837" s="505">
        <v>815</v>
      </c>
      <c r="B837" s="957"/>
      <c r="C837" s="960"/>
      <c r="D837" s="961"/>
      <c r="E837" s="957"/>
      <c r="F837" s="510">
        <v>813</v>
      </c>
      <c r="G837" s="999"/>
      <c r="H837" s="956"/>
    </row>
    <row r="838" spans="1:8" ht="15.75">
      <c r="A838" s="505">
        <v>816</v>
      </c>
      <c r="B838" s="957"/>
      <c r="C838" s="960"/>
      <c r="D838" s="961"/>
      <c r="E838" s="957"/>
      <c r="F838" s="526">
        <v>814</v>
      </c>
      <c r="G838" s="999"/>
      <c r="H838" s="956"/>
    </row>
    <row r="839" spans="1:8" ht="15.75">
      <c r="A839" s="505">
        <v>817</v>
      </c>
      <c r="B839" s="957"/>
      <c r="C839" s="960"/>
      <c r="D839" s="961"/>
      <c r="E839" s="957"/>
      <c r="F839" s="510">
        <v>815</v>
      </c>
      <c r="G839" s="999"/>
      <c r="H839" s="956"/>
    </row>
    <row r="840" spans="1:8" ht="15.75">
      <c r="A840" s="505">
        <v>818</v>
      </c>
      <c r="B840" s="957"/>
      <c r="C840" s="960"/>
      <c r="D840" s="961"/>
      <c r="E840" s="957"/>
      <c r="F840" s="526">
        <v>816</v>
      </c>
      <c r="G840" s="999"/>
      <c r="H840" s="956"/>
    </row>
    <row r="841" spans="1:8" ht="15.75">
      <c r="A841" s="505">
        <v>819</v>
      </c>
      <c r="B841" s="957"/>
      <c r="C841" s="960"/>
      <c r="D841" s="961"/>
      <c r="E841" s="957"/>
      <c r="F841" s="510">
        <v>817</v>
      </c>
      <c r="G841" s="999"/>
      <c r="H841" s="956"/>
    </row>
    <row r="842" spans="1:8" ht="15.75">
      <c r="A842" s="505">
        <v>820</v>
      </c>
      <c r="B842" s="957"/>
      <c r="C842" s="960"/>
      <c r="D842" s="961"/>
      <c r="E842" s="957"/>
      <c r="F842" s="526">
        <v>818</v>
      </c>
      <c r="G842" s="999"/>
      <c r="H842" s="956"/>
    </row>
    <row r="843" spans="1:8" ht="15.75">
      <c r="A843" s="505">
        <v>821</v>
      </c>
      <c r="B843" s="957"/>
      <c r="C843" s="960"/>
      <c r="D843" s="961"/>
      <c r="E843" s="957"/>
      <c r="F843" s="510">
        <v>819</v>
      </c>
      <c r="G843" s="999"/>
      <c r="H843" s="956"/>
    </row>
    <row r="844" spans="1:8" ht="15.75">
      <c r="A844" s="505">
        <v>822</v>
      </c>
      <c r="B844" s="957"/>
      <c r="C844" s="960"/>
      <c r="D844" s="961"/>
      <c r="E844" s="957"/>
      <c r="F844" s="526">
        <v>820</v>
      </c>
      <c r="G844" s="999"/>
      <c r="H844" s="956"/>
    </row>
    <row r="845" spans="1:8" ht="15.75">
      <c r="A845" s="505">
        <v>823</v>
      </c>
      <c r="B845" s="957"/>
      <c r="C845" s="960"/>
      <c r="D845" s="961"/>
      <c r="E845" s="957"/>
      <c r="F845" s="510">
        <v>821</v>
      </c>
      <c r="G845" s="999"/>
      <c r="H845" s="956"/>
    </row>
    <row r="846" spans="1:8" ht="15.75">
      <c r="A846" s="505">
        <v>824</v>
      </c>
      <c r="B846" s="957"/>
      <c r="C846" s="960"/>
      <c r="D846" s="961"/>
      <c r="E846" s="957"/>
      <c r="F846" s="526">
        <v>822</v>
      </c>
      <c r="G846" s="999"/>
      <c r="H846" s="956"/>
    </row>
    <row r="847" spans="1:8" ht="15.75">
      <c r="A847" s="505">
        <v>825</v>
      </c>
      <c r="B847" s="957"/>
      <c r="C847" s="960"/>
      <c r="D847" s="961"/>
      <c r="E847" s="957"/>
      <c r="F847" s="510">
        <v>823</v>
      </c>
      <c r="G847" s="999"/>
      <c r="H847" s="956"/>
    </row>
    <row r="848" spans="1:8" ht="15.75">
      <c r="A848" s="505">
        <v>826</v>
      </c>
      <c r="B848" s="957"/>
      <c r="C848" s="960"/>
      <c r="D848" s="961"/>
      <c r="E848" s="957"/>
      <c r="F848" s="526">
        <v>824</v>
      </c>
      <c r="G848" s="999"/>
      <c r="H848" s="956"/>
    </row>
    <row r="849" spans="1:9" ht="15.75">
      <c r="A849" s="505">
        <v>827</v>
      </c>
      <c r="B849" s="957"/>
      <c r="C849" s="960"/>
      <c r="D849" s="961"/>
      <c r="E849" s="957"/>
      <c r="F849" s="510">
        <v>825</v>
      </c>
      <c r="G849" s="999"/>
      <c r="H849" s="956"/>
    </row>
    <row r="850" spans="1:9" ht="15.75">
      <c r="A850" s="505">
        <v>828</v>
      </c>
      <c r="B850" s="957"/>
      <c r="C850" s="960"/>
      <c r="D850" s="961"/>
      <c r="E850" s="957"/>
      <c r="F850" s="526">
        <v>826</v>
      </c>
      <c r="G850" s="999"/>
      <c r="H850" s="956"/>
    </row>
    <row r="851" spans="1:9" ht="15.75">
      <c r="A851" s="505">
        <v>829</v>
      </c>
      <c r="B851" s="957"/>
      <c r="C851" s="960"/>
      <c r="D851" s="961"/>
      <c r="E851" s="957"/>
      <c r="F851" s="510">
        <v>827</v>
      </c>
      <c r="G851" s="999"/>
      <c r="H851" s="956"/>
    </row>
    <row r="852" spans="1:9" ht="15.75">
      <c r="A852" s="505">
        <v>830</v>
      </c>
      <c r="B852" s="957"/>
      <c r="C852" s="960"/>
      <c r="D852" s="961"/>
      <c r="E852" s="957"/>
      <c r="F852" s="526">
        <v>828</v>
      </c>
      <c r="G852" s="999"/>
      <c r="H852" s="956"/>
    </row>
    <row r="853" spans="1:9" ht="15.75">
      <c r="A853" s="505">
        <v>831</v>
      </c>
      <c r="B853" s="957"/>
      <c r="C853" s="960"/>
      <c r="D853" s="961"/>
      <c r="E853" s="957"/>
      <c r="F853" s="510">
        <v>829</v>
      </c>
      <c r="G853" s="999"/>
      <c r="H853" s="956"/>
      <c r="I853">
        <v>0</v>
      </c>
    </row>
    <row r="854" spans="1:9" ht="15.75">
      <c r="A854" s="505">
        <v>832</v>
      </c>
      <c r="B854" s="957"/>
      <c r="C854" s="960"/>
      <c r="D854" s="961"/>
      <c r="E854" s="957"/>
      <c r="F854" s="526">
        <v>830</v>
      </c>
      <c r="G854" s="999"/>
      <c r="H854" s="956"/>
      <c r="I854">
        <v>1</v>
      </c>
    </row>
    <row r="855" spans="1:9" ht="15.75">
      <c r="A855" s="505">
        <v>833</v>
      </c>
      <c r="B855" s="957"/>
      <c r="C855" s="960"/>
      <c r="D855" s="961"/>
      <c r="E855" s="957"/>
      <c r="F855" s="510">
        <v>831</v>
      </c>
      <c r="G855" s="999"/>
      <c r="H855" s="956"/>
    </row>
    <row r="856" spans="1:9" ht="15.75">
      <c r="A856" s="505">
        <v>834</v>
      </c>
      <c r="B856" s="957"/>
      <c r="C856" s="960"/>
      <c r="D856" s="961"/>
      <c r="E856" s="957"/>
      <c r="F856" s="526">
        <v>832</v>
      </c>
      <c r="G856" s="999"/>
      <c r="H856" s="956"/>
    </row>
    <row r="857" spans="1:9" ht="15.75">
      <c r="A857" s="505">
        <v>835</v>
      </c>
      <c r="B857" s="957"/>
      <c r="C857" s="960"/>
      <c r="D857" s="961"/>
      <c r="E857" s="957"/>
      <c r="F857" s="510">
        <v>833</v>
      </c>
      <c r="G857" s="999"/>
      <c r="H857" s="956"/>
    </row>
    <row r="858" spans="1:9" ht="15.75">
      <c r="A858" s="505">
        <v>836</v>
      </c>
      <c r="B858" s="957"/>
      <c r="C858" s="960"/>
      <c r="D858" s="961"/>
      <c r="E858" s="957"/>
      <c r="F858" s="526">
        <v>834</v>
      </c>
      <c r="G858" s="999"/>
      <c r="H858" s="956"/>
    </row>
    <row r="859" spans="1:9" ht="15.75">
      <c r="A859" s="505">
        <v>837</v>
      </c>
      <c r="B859" s="957"/>
      <c r="C859" s="960"/>
      <c r="D859" s="961"/>
      <c r="E859" s="957"/>
      <c r="F859" s="510">
        <v>835</v>
      </c>
      <c r="G859" s="999"/>
      <c r="H859" s="956"/>
    </row>
    <row r="860" spans="1:9" ht="15.75">
      <c r="A860" s="505">
        <v>838</v>
      </c>
      <c r="B860" s="957"/>
      <c r="C860" s="960"/>
      <c r="D860" s="961"/>
      <c r="E860" s="957"/>
      <c r="F860" s="526">
        <v>836</v>
      </c>
      <c r="G860" s="999"/>
      <c r="H860" s="956"/>
    </row>
    <row r="861" spans="1:9" ht="15.75">
      <c r="A861" s="505">
        <v>839</v>
      </c>
      <c r="B861" s="957"/>
      <c r="C861" s="960"/>
      <c r="D861" s="961"/>
      <c r="E861" s="957"/>
      <c r="F861" s="510">
        <v>837</v>
      </c>
      <c r="G861" s="999"/>
      <c r="H861" s="956"/>
    </row>
    <row r="862" spans="1:9" ht="15.75">
      <c r="A862" s="505">
        <v>840</v>
      </c>
      <c r="B862" s="957"/>
      <c r="C862" s="960"/>
      <c r="D862" s="961"/>
      <c r="E862" s="957"/>
      <c r="F862" s="526">
        <v>838</v>
      </c>
      <c r="G862" s="999"/>
      <c r="H862" s="956"/>
    </row>
    <row r="863" spans="1:9" ht="15.75">
      <c r="A863" s="505">
        <v>841</v>
      </c>
      <c r="B863" s="957"/>
      <c r="C863" s="960"/>
      <c r="D863" s="961"/>
      <c r="E863" s="957"/>
      <c r="F863" s="510">
        <v>839</v>
      </c>
      <c r="G863" s="999"/>
      <c r="H863" s="956"/>
      <c r="I863">
        <v>0</v>
      </c>
    </row>
    <row r="864" spans="1:9" ht="15.75">
      <c r="A864" s="505">
        <v>842</v>
      </c>
      <c r="B864" s="957"/>
      <c r="C864" s="960"/>
      <c r="D864" s="961"/>
      <c r="E864" s="957"/>
      <c r="F864" s="526">
        <v>840</v>
      </c>
      <c r="G864" s="999"/>
      <c r="H864" s="956"/>
      <c r="I864">
        <v>1</v>
      </c>
    </row>
    <row r="865" spans="1:9" ht="15.75">
      <c r="A865" s="505">
        <v>843</v>
      </c>
      <c r="B865" s="957"/>
      <c r="C865" s="960"/>
      <c r="D865" s="961"/>
      <c r="E865" s="957"/>
      <c r="F865" s="510">
        <v>841</v>
      </c>
      <c r="G865" s="999"/>
      <c r="H865" s="956"/>
    </row>
    <row r="866" spans="1:9" ht="15.75">
      <c r="A866" s="505">
        <v>844</v>
      </c>
      <c r="B866" s="957"/>
      <c r="C866" s="960"/>
      <c r="D866" s="961"/>
      <c r="E866" s="957"/>
      <c r="F866" s="526">
        <v>842</v>
      </c>
      <c r="G866" s="999"/>
      <c r="H866" s="956"/>
    </row>
    <row r="867" spans="1:9" ht="15.75">
      <c r="A867" s="505">
        <v>845</v>
      </c>
      <c r="B867" s="957"/>
      <c r="C867" s="960"/>
      <c r="D867" s="961"/>
      <c r="E867" s="957"/>
      <c r="F867" s="510">
        <v>843</v>
      </c>
      <c r="G867" s="999"/>
      <c r="H867" s="956"/>
    </row>
    <row r="868" spans="1:9" ht="15.75">
      <c r="A868" s="505">
        <v>846</v>
      </c>
      <c r="B868" s="957"/>
      <c r="C868" s="960"/>
      <c r="D868" s="961"/>
      <c r="E868" s="957"/>
      <c r="F868" s="526">
        <v>844</v>
      </c>
      <c r="G868" s="999"/>
      <c r="H868" s="956"/>
    </row>
    <row r="869" spans="1:9" ht="15.75">
      <c r="A869" s="505">
        <v>847</v>
      </c>
      <c r="B869" s="957"/>
      <c r="C869" s="960"/>
      <c r="D869" s="961"/>
      <c r="E869" s="957"/>
      <c r="F869" s="510">
        <v>845</v>
      </c>
      <c r="G869" s="999"/>
      <c r="H869" s="956"/>
    </row>
    <row r="870" spans="1:9" ht="15.75">
      <c r="A870" s="505">
        <v>848</v>
      </c>
      <c r="B870" s="957"/>
      <c r="C870" s="960"/>
      <c r="D870" s="961"/>
      <c r="E870" s="957"/>
      <c r="F870" s="526">
        <v>846</v>
      </c>
      <c r="G870" s="999"/>
      <c r="H870" s="956"/>
    </row>
    <row r="871" spans="1:9" ht="15.75">
      <c r="A871" s="505">
        <v>849</v>
      </c>
      <c r="B871" s="957"/>
      <c r="C871" s="960"/>
      <c r="D871" s="961"/>
      <c r="E871" s="957"/>
      <c r="F871" s="510">
        <v>847</v>
      </c>
      <c r="G871" s="999"/>
      <c r="H871" s="956"/>
    </row>
    <row r="872" spans="1:9" ht="15.75">
      <c r="A872" s="505">
        <v>850</v>
      </c>
      <c r="B872" s="957"/>
      <c r="C872" s="960"/>
      <c r="D872" s="961"/>
      <c r="E872" s="957"/>
      <c r="F872" s="526">
        <v>848</v>
      </c>
      <c r="G872" s="999"/>
      <c r="H872" s="956"/>
    </row>
    <row r="873" spans="1:9" ht="15.75">
      <c r="A873" s="505">
        <v>851</v>
      </c>
      <c r="B873" s="957"/>
      <c r="C873" s="960"/>
      <c r="D873" s="961"/>
      <c r="E873" s="957"/>
      <c r="F873" s="510">
        <v>849</v>
      </c>
      <c r="G873" s="999"/>
      <c r="H873" s="956"/>
      <c r="I873">
        <v>0</v>
      </c>
    </row>
    <row r="874" spans="1:9" ht="15.75">
      <c r="A874" s="505">
        <v>852</v>
      </c>
      <c r="B874" s="957"/>
      <c r="C874" s="960"/>
      <c r="D874" s="961"/>
      <c r="E874" s="957"/>
      <c r="F874" s="526">
        <v>850</v>
      </c>
      <c r="G874" s="999"/>
      <c r="H874" s="956"/>
      <c r="I874">
        <v>1</v>
      </c>
    </row>
    <row r="875" spans="1:9" ht="15.75">
      <c r="A875" s="505">
        <v>853</v>
      </c>
      <c r="B875" s="957"/>
      <c r="C875" s="960"/>
      <c r="D875" s="961"/>
      <c r="E875" s="957"/>
      <c r="F875" s="510">
        <v>851</v>
      </c>
      <c r="G875" s="999"/>
      <c r="H875" s="956"/>
    </row>
    <row r="876" spans="1:9" ht="15.75">
      <c r="A876" s="505">
        <v>854</v>
      </c>
      <c r="B876" s="957"/>
      <c r="C876" s="960"/>
      <c r="D876" s="961"/>
      <c r="E876" s="957"/>
      <c r="F876" s="526">
        <v>852</v>
      </c>
      <c r="G876" s="999"/>
      <c r="H876" s="956"/>
    </row>
    <row r="877" spans="1:9" ht="15.75">
      <c r="A877" s="505">
        <v>855</v>
      </c>
      <c r="B877" s="957"/>
      <c r="C877" s="960"/>
      <c r="D877" s="961"/>
      <c r="E877" s="957"/>
      <c r="F877" s="510">
        <v>853</v>
      </c>
      <c r="G877" s="999"/>
      <c r="H877" s="956"/>
    </row>
    <row r="878" spans="1:9" ht="15.75">
      <c r="A878" s="505">
        <v>856</v>
      </c>
      <c r="B878" s="962"/>
      <c r="C878" s="956"/>
      <c r="D878" s="963"/>
      <c r="E878" s="957"/>
      <c r="F878" s="526">
        <v>854</v>
      </c>
      <c r="G878" s="999"/>
      <c r="H878" s="956"/>
    </row>
    <row r="879" spans="1:9" ht="15.75">
      <c r="A879" s="505">
        <v>857</v>
      </c>
      <c r="B879" s="962"/>
      <c r="C879" s="956"/>
      <c r="D879" s="963"/>
      <c r="E879" s="957"/>
      <c r="F879" s="510">
        <v>855</v>
      </c>
      <c r="G879" s="999"/>
      <c r="H879" s="956"/>
    </row>
    <row r="880" spans="1:9" ht="15.75">
      <c r="A880" s="505">
        <v>858</v>
      </c>
      <c r="B880" s="957"/>
      <c r="C880" s="960"/>
      <c r="D880" s="961"/>
      <c r="E880" s="957"/>
      <c r="F880" s="526">
        <v>856</v>
      </c>
      <c r="G880" s="999"/>
      <c r="H880" s="956"/>
    </row>
    <row r="881" spans="1:9" ht="15.75">
      <c r="A881" s="505">
        <v>859</v>
      </c>
      <c r="B881" s="957"/>
      <c r="C881" s="960"/>
      <c r="D881" s="961"/>
      <c r="E881" s="957"/>
      <c r="F881" s="510">
        <v>857</v>
      </c>
      <c r="G881" s="999"/>
      <c r="H881" s="956"/>
    </row>
    <row r="882" spans="1:9" ht="15.75">
      <c r="A882" s="505">
        <v>860</v>
      </c>
      <c r="B882" s="957"/>
      <c r="C882" s="960"/>
      <c r="D882" s="961"/>
      <c r="E882" s="957"/>
      <c r="F882" s="526">
        <v>858</v>
      </c>
      <c r="G882" s="999"/>
      <c r="H882" s="956"/>
    </row>
    <row r="883" spans="1:9" ht="15.75">
      <c r="A883" s="505">
        <v>861</v>
      </c>
      <c r="B883" s="957"/>
      <c r="C883" s="960"/>
      <c r="D883" s="961"/>
      <c r="E883" s="957"/>
      <c r="F883" s="510">
        <v>859</v>
      </c>
      <c r="G883" s="999"/>
      <c r="H883" s="956"/>
      <c r="I883">
        <v>0</v>
      </c>
    </row>
    <row r="884" spans="1:9" ht="15.75">
      <c r="A884" s="505">
        <v>862</v>
      </c>
      <c r="B884" s="957"/>
      <c r="C884" s="960"/>
      <c r="D884" s="961"/>
      <c r="E884" s="957"/>
      <c r="F884" s="526">
        <v>860</v>
      </c>
      <c r="G884" s="999"/>
      <c r="H884" s="956"/>
    </row>
    <row r="885" spans="1:9" ht="15.75">
      <c r="A885" s="505">
        <v>863</v>
      </c>
      <c r="B885" s="957"/>
      <c r="C885" s="960"/>
      <c r="D885" s="961"/>
      <c r="E885" s="957"/>
      <c r="F885" s="510">
        <v>861</v>
      </c>
      <c r="G885" s="999"/>
      <c r="H885" s="956"/>
    </row>
    <row r="886" spans="1:9" ht="15.75">
      <c r="A886" s="505">
        <v>864</v>
      </c>
      <c r="B886" s="957"/>
      <c r="C886" s="960"/>
      <c r="D886" s="961"/>
      <c r="E886" s="957"/>
      <c r="F886" s="526">
        <v>862</v>
      </c>
      <c r="G886" s="999"/>
      <c r="H886" s="956"/>
    </row>
    <row r="887" spans="1:9" ht="15.75">
      <c r="A887" s="505">
        <v>865</v>
      </c>
      <c r="B887" s="957"/>
      <c r="C887" s="960"/>
      <c r="D887" s="961"/>
      <c r="E887" s="957"/>
      <c r="F887" s="510">
        <v>863</v>
      </c>
      <c r="G887" s="999"/>
      <c r="H887" s="956"/>
    </row>
    <row r="888" spans="1:9" ht="15.75">
      <c r="A888" s="505">
        <v>866</v>
      </c>
      <c r="B888" s="962"/>
      <c r="C888" s="1003"/>
      <c r="D888" s="963"/>
      <c r="E888" s="957"/>
      <c r="F888" s="526">
        <v>864</v>
      </c>
      <c r="G888" s="999"/>
      <c r="H888" s="956"/>
    </row>
    <row r="889" spans="1:9" ht="15.75">
      <c r="A889" s="505">
        <v>867</v>
      </c>
      <c r="B889" s="962"/>
      <c r="C889" s="1003"/>
      <c r="D889" s="963"/>
      <c r="E889" s="957"/>
      <c r="F889" s="510">
        <v>865</v>
      </c>
      <c r="G889" s="999"/>
      <c r="H889" s="956"/>
    </row>
    <row r="890" spans="1:9" ht="15.75">
      <c r="A890" s="505">
        <v>868</v>
      </c>
      <c r="B890" s="957"/>
      <c r="C890" s="960"/>
      <c r="D890" s="961"/>
      <c r="E890" s="957"/>
      <c r="F890" s="526">
        <v>866</v>
      </c>
      <c r="G890" s="999"/>
      <c r="H890" s="956"/>
    </row>
    <row r="891" spans="1:9" ht="15.75">
      <c r="A891" s="505">
        <v>869</v>
      </c>
      <c r="B891" s="957"/>
      <c r="C891" s="960"/>
      <c r="D891" s="961"/>
      <c r="E891" s="957"/>
      <c r="F891" s="510">
        <v>867</v>
      </c>
      <c r="G891" s="999"/>
      <c r="H891" s="956"/>
    </row>
    <row r="892" spans="1:9" ht="15.75">
      <c r="A892" s="505">
        <v>870</v>
      </c>
      <c r="B892" s="957"/>
      <c r="C892" s="960"/>
      <c r="D892" s="961"/>
      <c r="E892" s="957"/>
      <c r="F892" s="526">
        <v>868</v>
      </c>
      <c r="G892" s="999"/>
      <c r="H892" s="956"/>
    </row>
    <row r="893" spans="1:9" ht="15.75">
      <c r="A893" s="505">
        <v>871</v>
      </c>
      <c r="B893" s="957"/>
      <c r="C893" s="960"/>
      <c r="D893" s="961"/>
      <c r="E893" s="957"/>
      <c r="F893" s="510">
        <v>869</v>
      </c>
      <c r="G893" s="999"/>
      <c r="H893" s="956"/>
    </row>
    <row r="894" spans="1:9" ht="15.75">
      <c r="A894" s="505">
        <v>872</v>
      </c>
      <c r="B894" s="957"/>
      <c r="C894" s="960"/>
      <c r="D894" s="961"/>
      <c r="E894" s="957"/>
      <c r="F894" s="526">
        <v>870</v>
      </c>
      <c r="G894" s="999"/>
      <c r="H894" s="956"/>
    </row>
    <row r="895" spans="1:9" ht="15.75">
      <c r="A895" s="505">
        <v>873</v>
      </c>
      <c r="B895" s="957"/>
      <c r="C895" s="960"/>
      <c r="D895" s="961"/>
      <c r="E895" s="957"/>
      <c r="F895" s="510">
        <v>871</v>
      </c>
      <c r="G895" s="999"/>
      <c r="H895" s="956"/>
    </row>
    <row r="896" spans="1:9" ht="15.75">
      <c r="A896" s="505">
        <v>874</v>
      </c>
      <c r="B896" s="957"/>
      <c r="C896" s="960"/>
      <c r="D896" s="961"/>
      <c r="E896" s="957"/>
      <c r="F896" s="526">
        <v>872</v>
      </c>
      <c r="G896" s="999"/>
      <c r="H896" s="956"/>
    </row>
    <row r="897" spans="1:8" ht="15.75">
      <c r="A897" s="505">
        <v>875</v>
      </c>
      <c r="B897" s="957"/>
      <c r="C897" s="960"/>
      <c r="D897" s="961"/>
      <c r="E897" s="957"/>
      <c r="F897" s="510">
        <v>873</v>
      </c>
      <c r="G897" s="999"/>
      <c r="H897" s="956"/>
    </row>
    <row r="898" spans="1:8" ht="15.75">
      <c r="A898" s="505">
        <v>876</v>
      </c>
      <c r="B898" s="962"/>
      <c r="C898" s="956"/>
      <c r="D898" s="963"/>
      <c r="E898" s="957"/>
      <c r="F898" s="526">
        <v>874</v>
      </c>
      <c r="G898" s="999"/>
      <c r="H898" s="956"/>
    </row>
    <row r="899" spans="1:8" ht="15.75">
      <c r="A899" s="505">
        <v>877</v>
      </c>
      <c r="B899" s="962"/>
      <c r="C899" s="956"/>
      <c r="D899" s="963"/>
      <c r="E899" s="957"/>
      <c r="F899" s="510">
        <v>875</v>
      </c>
      <c r="G899" s="999"/>
      <c r="H899" s="956"/>
    </row>
    <row r="900" spans="1:8" ht="15.75">
      <c r="A900" s="505">
        <v>878</v>
      </c>
      <c r="B900" s="957"/>
      <c r="C900" s="960"/>
      <c r="D900" s="961"/>
      <c r="E900" s="957"/>
      <c r="F900" s="526">
        <v>876</v>
      </c>
      <c r="G900" s="999"/>
      <c r="H900" s="956"/>
    </row>
    <row r="901" spans="1:8" ht="15.75">
      <c r="A901" s="505">
        <v>879</v>
      </c>
      <c r="B901" s="957"/>
      <c r="C901" s="960"/>
      <c r="D901" s="961"/>
      <c r="E901" s="957"/>
      <c r="F901" s="510">
        <v>877</v>
      </c>
      <c r="G901" s="999"/>
      <c r="H901" s="956"/>
    </row>
    <row r="902" spans="1:8" ht="15.75">
      <c r="A902" s="505">
        <v>880</v>
      </c>
      <c r="B902" s="957"/>
      <c r="C902" s="960"/>
      <c r="D902" s="961"/>
      <c r="E902" s="957"/>
      <c r="F902" s="526">
        <v>878</v>
      </c>
      <c r="G902" s="999"/>
      <c r="H902" s="956"/>
    </row>
    <row r="903" spans="1:8" ht="15.75">
      <c r="A903" s="505">
        <v>881</v>
      </c>
      <c r="B903" s="957"/>
      <c r="C903" s="960"/>
      <c r="D903" s="961"/>
      <c r="E903" s="957"/>
      <c r="F903" s="510">
        <v>879</v>
      </c>
      <c r="G903" s="999"/>
      <c r="H903" s="956"/>
    </row>
    <row r="904" spans="1:8" ht="15.75">
      <c r="A904" s="505">
        <v>882</v>
      </c>
      <c r="B904" s="957"/>
      <c r="C904" s="960"/>
      <c r="D904" s="961"/>
      <c r="E904" s="957"/>
      <c r="F904" s="526">
        <v>880</v>
      </c>
      <c r="G904" s="1003"/>
      <c r="H904" s="956"/>
    </row>
    <row r="905" spans="1:8" ht="15.75">
      <c r="A905" s="505">
        <v>883</v>
      </c>
      <c r="B905" s="957"/>
      <c r="C905" s="960"/>
      <c r="D905" s="961"/>
      <c r="E905" s="957"/>
      <c r="F905" s="510">
        <v>881</v>
      </c>
      <c r="G905" s="1003"/>
      <c r="H905" s="956"/>
    </row>
    <row r="906" spans="1:8" ht="15.75">
      <c r="A906" s="505">
        <v>884</v>
      </c>
      <c r="B906" s="957"/>
      <c r="C906" s="960"/>
      <c r="D906" s="961"/>
      <c r="E906" s="957"/>
      <c r="F906" s="526">
        <v>882</v>
      </c>
      <c r="G906" s="999"/>
      <c r="H906" s="956"/>
    </row>
    <row r="907" spans="1:8" ht="15.75">
      <c r="A907" s="505">
        <v>885</v>
      </c>
      <c r="B907" s="957"/>
      <c r="C907" s="960"/>
      <c r="D907" s="961"/>
      <c r="E907" s="957"/>
      <c r="F907" s="510">
        <v>883</v>
      </c>
      <c r="G907" s="999"/>
      <c r="H907" s="956"/>
    </row>
    <row r="908" spans="1:8" ht="15.75">
      <c r="A908" s="505">
        <v>886</v>
      </c>
      <c r="B908" s="962"/>
      <c r="C908" s="1003"/>
      <c r="D908" s="963"/>
      <c r="E908" s="957"/>
      <c r="F908" s="526">
        <v>884</v>
      </c>
      <c r="G908" s="999"/>
      <c r="H908" s="956"/>
    </row>
    <row r="909" spans="1:8" ht="15.75">
      <c r="A909" s="505">
        <v>887</v>
      </c>
      <c r="B909" s="962"/>
      <c r="C909" s="1003"/>
      <c r="D909" s="963"/>
      <c r="E909" s="957"/>
      <c r="F909" s="510">
        <v>885</v>
      </c>
      <c r="G909" s="999"/>
      <c r="H909" s="956"/>
    </row>
    <row r="910" spans="1:8" ht="15.75">
      <c r="A910" s="505">
        <v>888</v>
      </c>
      <c r="B910" s="957"/>
      <c r="C910" s="960"/>
      <c r="D910" s="961"/>
      <c r="E910" s="957"/>
      <c r="F910" s="526">
        <v>886</v>
      </c>
      <c r="G910" s="999"/>
      <c r="H910" s="956"/>
    </row>
    <row r="911" spans="1:8" ht="15.75">
      <c r="A911" s="505">
        <v>889</v>
      </c>
      <c r="B911" s="957"/>
      <c r="C911" s="960"/>
      <c r="D911" s="961"/>
      <c r="E911" s="957"/>
      <c r="F911" s="510">
        <v>887</v>
      </c>
      <c r="G911" s="999"/>
      <c r="H911" s="956"/>
    </row>
    <row r="912" spans="1:8" ht="15.75">
      <c r="A912" s="505">
        <v>890</v>
      </c>
      <c r="B912" s="957"/>
      <c r="C912" s="960"/>
      <c r="D912" s="961"/>
      <c r="E912" s="957"/>
      <c r="F912" s="526">
        <v>888</v>
      </c>
      <c r="G912" s="999"/>
      <c r="H912" s="956"/>
    </row>
    <row r="913" spans="1:8" ht="15.75">
      <c r="A913" s="505">
        <v>891</v>
      </c>
      <c r="B913" s="957"/>
      <c r="C913" s="960"/>
      <c r="D913" s="961"/>
      <c r="E913" s="957"/>
      <c r="F913" s="510">
        <v>889</v>
      </c>
      <c r="G913" s="999"/>
      <c r="H913" s="956"/>
    </row>
    <row r="914" spans="1:8" ht="15.75">
      <c r="A914" s="505">
        <v>892</v>
      </c>
      <c r="B914" s="957"/>
      <c r="C914" s="960"/>
      <c r="D914" s="961"/>
      <c r="E914" s="957"/>
      <c r="F914" s="526">
        <v>890</v>
      </c>
      <c r="G914" s="999"/>
      <c r="H914" s="956"/>
    </row>
    <row r="915" spans="1:8" ht="15.75">
      <c r="A915" s="505">
        <v>893</v>
      </c>
      <c r="B915" s="957"/>
      <c r="C915" s="960"/>
      <c r="D915" s="961"/>
      <c r="E915" s="957"/>
      <c r="F915" s="510">
        <v>891</v>
      </c>
      <c r="G915" s="999"/>
      <c r="H915" s="956"/>
    </row>
    <row r="916" spans="1:8" ht="15.75">
      <c r="A916" s="505">
        <v>894</v>
      </c>
      <c r="B916" s="957"/>
      <c r="C916" s="960"/>
      <c r="D916" s="961"/>
      <c r="E916" s="957"/>
      <c r="F916" s="526">
        <v>892</v>
      </c>
      <c r="G916" s="999"/>
      <c r="H916" s="956"/>
    </row>
    <row r="917" spans="1:8" ht="15.75">
      <c r="A917" s="505">
        <v>895</v>
      </c>
      <c r="B917" s="957"/>
      <c r="C917" s="960"/>
      <c r="D917" s="961"/>
      <c r="E917" s="957"/>
      <c r="F917" s="510">
        <v>893</v>
      </c>
      <c r="G917" s="999"/>
      <c r="H917" s="956"/>
    </row>
    <row r="918" spans="1:8" ht="15.75">
      <c r="A918" s="505">
        <v>896</v>
      </c>
      <c r="B918" s="962"/>
      <c r="C918" s="956"/>
      <c r="D918" s="963"/>
      <c r="E918" s="957"/>
      <c r="F918" s="526">
        <v>894</v>
      </c>
      <c r="G918" s="999"/>
      <c r="H918" s="956"/>
    </row>
    <row r="919" spans="1:8" ht="15.75">
      <c r="A919" s="505">
        <v>897</v>
      </c>
      <c r="B919" s="962"/>
      <c r="C919" s="956"/>
      <c r="D919" s="963"/>
      <c r="E919" s="957"/>
      <c r="F919" s="510">
        <v>895</v>
      </c>
      <c r="G919" s="999"/>
      <c r="H919" s="956"/>
    </row>
    <row r="920" spans="1:8" ht="15.75">
      <c r="A920" s="505">
        <v>898</v>
      </c>
      <c r="B920" s="957"/>
      <c r="C920" s="960"/>
      <c r="D920" s="961"/>
      <c r="E920" s="957"/>
      <c r="F920" s="526">
        <v>896</v>
      </c>
      <c r="G920" s="999"/>
      <c r="H920" s="956"/>
    </row>
    <row r="921" spans="1:8" ht="15.75">
      <c r="A921" s="505">
        <v>899</v>
      </c>
      <c r="B921" s="957"/>
      <c r="C921" s="960"/>
      <c r="D921" s="961"/>
      <c r="E921" s="957"/>
      <c r="F921" s="510">
        <v>897</v>
      </c>
      <c r="G921" s="999"/>
      <c r="H921" s="956"/>
    </row>
    <row r="922" spans="1:8" ht="15.75">
      <c r="A922" s="505">
        <v>900</v>
      </c>
      <c r="B922" s="957"/>
      <c r="C922" s="960"/>
      <c r="D922" s="961"/>
      <c r="E922" s="957"/>
      <c r="F922" s="526">
        <v>898</v>
      </c>
      <c r="G922" s="999"/>
      <c r="H922" s="956"/>
    </row>
    <row r="923" spans="1:8" ht="15.75">
      <c r="A923" s="505">
        <v>901</v>
      </c>
      <c r="B923" s="957"/>
      <c r="C923" s="960"/>
      <c r="D923" s="961"/>
      <c r="E923" s="957"/>
      <c r="F923" s="510">
        <v>899</v>
      </c>
      <c r="G923" s="999"/>
      <c r="H923" s="956"/>
    </row>
    <row r="924" spans="1:8" ht="15.75">
      <c r="A924" s="505">
        <v>902</v>
      </c>
      <c r="B924" s="957"/>
      <c r="C924" s="960"/>
      <c r="D924" s="961"/>
      <c r="E924" s="957"/>
      <c r="F924" s="526">
        <v>900</v>
      </c>
      <c r="G924" s="1003"/>
      <c r="H924" s="956"/>
    </row>
    <row r="925" spans="1:8" ht="15.75">
      <c r="A925" s="505">
        <v>903</v>
      </c>
      <c r="B925" s="957"/>
      <c r="C925" s="960"/>
      <c r="D925" s="961"/>
      <c r="E925" s="957"/>
      <c r="F925" s="510">
        <v>901</v>
      </c>
      <c r="G925" s="1003"/>
      <c r="H925" s="956"/>
    </row>
    <row r="926" spans="1:8" ht="15.75">
      <c r="A926" s="505">
        <v>904</v>
      </c>
      <c r="B926" s="957"/>
      <c r="C926" s="960"/>
      <c r="D926" s="961"/>
      <c r="E926" s="957"/>
      <c r="F926" s="526">
        <v>902</v>
      </c>
      <c r="G926" s="999"/>
      <c r="H926" s="956"/>
    </row>
    <row r="927" spans="1:8" ht="15.75">
      <c r="A927" s="505">
        <v>905</v>
      </c>
      <c r="B927" s="957"/>
      <c r="C927" s="960"/>
      <c r="D927" s="961"/>
      <c r="E927" s="957"/>
      <c r="F927" s="510">
        <v>903</v>
      </c>
      <c r="G927" s="999"/>
      <c r="H927" s="956"/>
    </row>
    <row r="928" spans="1:8" ht="15.75">
      <c r="A928" s="505">
        <v>906</v>
      </c>
      <c r="B928" s="962"/>
      <c r="C928" s="1003"/>
      <c r="D928" s="963"/>
      <c r="E928" s="957"/>
      <c r="F928" s="526">
        <v>904</v>
      </c>
      <c r="G928" s="999"/>
      <c r="H928" s="956"/>
    </row>
    <row r="929" spans="1:8" ht="15.75">
      <c r="A929" s="505">
        <v>907</v>
      </c>
      <c r="B929" s="962"/>
      <c r="C929" s="1003"/>
      <c r="D929" s="963"/>
      <c r="E929" s="957"/>
      <c r="F929" s="510">
        <v>905</v>
      </c>
      <c r="G929" s="999"/>
      <c r="H929" s="956"/>
    </row>
    <row r="930" spans="1:8" ht="15.75">
      <c r="A930" s="505">
        <v>908</v>
      </c>
      <c r="B930" s="957"/>
      <c r="C930" s="960"/>
      <c r="D930" s="961"/>
      <c r="E930" s="957"/>
      <c r="F930" s="526">
        <v>906</v>
      </c>
      <c r="G930" s="999"/>
      <c r="H930" s="956"/>
    </row>
    <row r="931" spans="1:8" ht="15.75">
      <c r="A931" s="505">
        <v>909</v>
      </c>
      <c r="B931" s="957"/>
      <c r="C931" s="960"/>
      <c r="D931" s="961"/>
      <c r="E931" s="957"/>
      <c r="F931" s="510">
        <v>907</v>
      </c>
      <c r="G931" s="999"/>
      <c r="H931" s="956"/>
    </row>
    <row r="932" spans="1:8" ht="15.75">
      <c r="A932" s="505">
        <v>910</v>
      </c>
      <c r="B932" s="957"/>
      <c r="C932" s="960"/>
      <c r="D932" s="961"/>
      <c r="E932" s="957"/>
      <c r="F932" s="526">
        <v>908</v>
      </c>
      <c r="G932" s="999"/>
      <c r="H932" s="956"/>
    </row>
    <row r="933" spans="1:8" ht="15.75">
      <c r="A933" s="505">
        <v>911</v>
      </c>
      <c r="B933" s="957"/>
      <c r="C933" s="960"/>
      <c r="D933" s="961"/>
      <c r="E933" s="957"/>
      <c r="F933" s="510">
        <v>909</v>
      </c>
      <c r="G933" s="999"/>
      <c r="H933" s="956"/>
    </row>
    <row r="934" spans="1:8" ht="15.75">
      <c r="A934" s="505">
        <v>912</v>
      </c>
      <c r="B934" s="957"/>
      <c r="C934" s="960"/>
      <c r="D934" s="961"/>
      <c r="E934" s="957"/>
      <c r="F934" s="526">
        <v>910</v>
      </c>
      <c r="G934" s="999"/>
      <c r="H934" s="956"/>
    </row>
    <row r="935" spans="1:8" ht="15.75">
      <c r="A935" s="505">
        <v>913</v>
      </c>
      <c r="B935" s="957"/>
      <c r="C935" s="960"/>
      <c r="D935" s="961"/>
      <c r="E935" s="957"/>
      <c r="F935" s="510">
        <v>911</v>
      </c>
      <c r="G935" s="999"/>
      <c r="H935" s="956"/>
    </row>
    <row r="936" spans="1:8" ht="15.75">
      <c r="A936" s="505">
        <v>914</v>
      </c>
      <c r="B936" s="957"/>
      <c r="C936" s="960"/>
      <c r="D936" s="961"/>
      <c r="E936" s="957"/>
      <c r="F936" s="526">
        <v>912</v>
      </c>
      <c r="G936" s="999"/>
      <c r="H936" s="956"/>
    </row>
    <row r="937" spans="1:8" ht="15.75">
      <c r="A937" s="505">
        <v>915</v>
      </c>
      <c r="B937" s="957"/>
      <c r="C937" s="960"/>
      <c r="D937" s="961"/>
      <c r="E937" s="957"/>
      <c r="F937" s="510">
        <v>913</v>
      </c>
      <c r="G937" s="999"/>
      <c r="H937" s="956"/>
    </row>
    <row r="938" spans="1:8" ht="15.75">
      <c r="A938" s="505">
        <v>916</v>
      </c>
      <c r="B938" s="962"/>
      <c r="C938" s="956"/>
      <c r="D938" s="1002"/>
      <c r="E938" s="957"/>
      <c r="F938" s="526">
        <v>914</v>
      </c>
      <c r="G938" s="999"/>
      <c r="H938" s="956"/>
    </row>
    <row r="939" spans="1:8" ht="15.75">
      <c r="A939" s="505">
        <v>917</v>
      </c>
      <c r="B939" s="957"/>
      <c r="C939" s="960"/>
      <c r="D939" s="961"/>
      <c r="E939" s="957"/>
      <c r="F939" s="510">
        <v>915</v>
      </c>
      <c r="G939" s="999"/>
      <c r="H939" s="956"/>
    </row>
    <row r="940" spans="1:8" ht="15.75">
      <c r="A940" s="505">
        <v>918</v>
      </c>
      <c r="B940" s="957"/>
      <c r="C940" s="960"/>
      <c r="D940" s="961"/>
      <c r="E940" s="957"/>
      <c r="F940" s="526">
        <v>916</v>
      </c>
      <c r="G940" s="999"/>
      <c r="H940" s="956"/>
    </row>
    <row r="941" spans="1:8" ht="15.75">
      <c r="A941" s="505">
        <v>919</v>
      </c>
      <c r="B941" s="957"/>
      <c r="C941" s="960"/>
      <c r="D941" s="961"/>
      <c r="E941" s="957"/>
      <c r="F941" s="510">
        <v>917</v>
      </c>
      <c r="G941" s="999"/>
      <c r="H941" s="956"/>
    </row>
    <row r="942" spans="1:8" ht="15.75">
      <c r="A942" s="505">
        <v>920</v>
      </c>
      <c r="B942" s="957"/>
      <c r="C942" s="960"/>
      <c r="D942" s="961"/>
      <c r="E942" s="957"/>
      <c r="F942" s="526">
        <v>918</v>
      </c>
      <c r="G942" s="999"/>
      <c r="H942" s="956"/>
    </row>
    <row r="943" spans="1:8" ht="15.75">
      <c r="A943" s="505">
        <v>921</v>
      </c>
      <c r="B943" s="957"/>
      <c r="C943" s="960"/>
      <c r="D943" s="961"/>
      <c r="E943" s="957"/>
      <c r="F943" s="510">
        <v>919</v>
      </c>
      <c r="G943" s="999"/>
      <c r="H943" s="956"/>
    </row>
    <row r="944" spans="1:8" ht="15.75">
      <c r="A944" s="505">
        <v>922</v>
      </c>
      <c r="B944" s="957"/>
      <c r="C944" s="960"/>
      <c r="D944" s="961"/>
      <c r="E944" s="957"/>
      <c r="F944" s="526">
        <v>920</v>
      </c>
      <c r="G944" s="1003"/>
      <c r="H944" s="956"/>
    </row>
    <row r="945" spans="1:8" ht="15.75">
      <c r="A945" s="505">
        <v>923</v>
      </c>
      <c r="B945" s="957"/>
      <c r="C945" s="960"/>
      <c r="D945" s="961"/>
      <c r="E945" s="957"/>
      <c r="F945" s="510">
        <v>921</v>
      </c>
      <c r="G945" s="1003"/>
      <c r="H945" s="956"/>
    </row>
    <row r="946" spans="1:8" ht="15.75">
      <c r="A946" s="505">
        <v>924</v>
      </c>
      <c r="B946" s="957"/>
      <c r="C946" s="960"/>
      <c r="D946" s="961"/>
      <c r="E946" s="957"/>
      <c r="F946" s="526">
        <v>922</v>
      </c>
      <c r="G946" s="999"/>
      <c r="H946" s="956"/>
    </row>
    <row r="947" spans="1:8" ht="15.75">
      <c r="A947" s="505">
        <v>925</v>
      </c>
      <c r="B947" s="957"/>
      <c r="C947" s="960"/>
      <c r="D947" s="961"/>
      <c r="E947" s="957"/>
      <c r="F947" s="510">
        <v>923</v>
      </c>
      <c r="G947" s="999"/>
      <c r="H947" s="956"/>
    </row>
    <row r="948" spans="1:8" ht="15.75">
      <c r="A948" s="505">
        <v>926</v>
      </c>
      <c r="B948" s="957"/>
      <c r="C948" s="960"/>
      <c r="D948" s="961"/>
      <c r="E948" s="957"/>
      <c r="F948" s="526">
        <v>924</v>
      </c>
      <c r="G948" s="999"/>
      <c r="H948" s="956"/>
    </row>
    <row r="949" spans="1:8" ht="15.75">
      <c r="A949" s="505">
        <v>927</v>
      </c>
      <c r="B949" s="957"/>
      <c r="C949" s="960"/>
      <c r="D949" s="961"/>
      <c r="E949" s="957"/>
      <c r="F949" s="510">
        <v>925</v>
      </c>
      <c r="G949" s="999"/>
      <c r="H949" s="956"/>
    </row>
    <row r="950" spans="1:8" ht="15.75">
      <c r="A950" s="505">
        <v>928</v>
      </c>
      <c r="B950" s="957"/>
      <c r="C950" s="960"/>
      <c r="D950" s="961"/>
      <c r="E950" s="957"/>
      <c r="F950" s="526">
        <v>926</v>
      </c>
      <c r="G950" s="999"/>
      <c r="H950" s="956"/>
    </row>
    <row r="951" spans="1:8" ht="15.75">
      <c r="A951" s="505">
        <v>929</v>
      </c>
      <c r="B951" s="957"/>
      <c r="C951" s="960"/>
      <c r="D951" s="961"/>
      <c r="E951" s="957"/>
      <c r="F951" s="510">
        <v>927</v>
      </c>
      <c r="G951" s="999"/>
      <c r="H951" s="956"/>
    </row>
    <row r="952" spans="1:8" ht="15.75">
      <c r="A952" s="505">
        <v>930</v>
      </c>
      <c r="B952" s="957"/>
      <c r="C952" s="960"/>
      <c r="D952" s="961"/>
      <c r="E952" s="957"/>
      <c r="F952" s="526">
        <v>928</v>
      </c>
      <c r="G952" s="999"/>
      <c r="H952" s="956"/>
    </row>
    <row r="953" spans="1:8" ht="15.75">
      <c r="A953" s="505">
        <v>931</v>
      </c>
      <c r="B953" s="957"/>
      <c r="C953" s="960"/>
      <c r="D953" s="961"/>
      <c r="E953" s="957"/>
      <c r="F953" s="510">
        <v>929</v>
      </c>
      <c r="G953" s="999"/>
      <c r="H953" s="956"/>
    </row>
    <row r="954" spans="1:8" ht="15.75">
      <c r="A954" s="505">
        <v>932</v>
      </c>
      <c r="B954" s="957"/>
      <c r="C954" s="960"/>
      <c r="D954" s="961"/>
      <c r="E954" s="957"/>
      <c r="F954" s="526">
        <v>930</v>
      </c>
      <c r="G954" s="999"/>
      <c r="H954" s="956"/>
    </row>
    <row r="955" spans="1:8" ht="15.75">
      <c r="A955" s="505">
        <v>933</v>
      </c>
      <c r="B955" s="957"/>
      <c r="C955" s="960"/>
      <c r="D955" s="961"/>
      <c r="E955" s="957"/>
      <c r="F955" s="510">
        <v>931</v>
      </c>
      <c r="G955" s="999"/>
      <c r="H955" s="956"/>
    </row>
    <row r="956" spans="1:8" ht="15.75">
      <c r="A956" s="505">
        <v>934</v>
      </c>
      <c r="B956" s="957"/>
      <c r="C956" s="960"/>
      <c r="D956" s="961"/>
      <c r="E956" s="957"/>
      <c r="F956" s="526">
        <v>932</v>
      </c>
      <c r="G956" s="999"/>
      <c r="H956" s="956"/>
    </row>
    <row r="957" spans="1:8" ht="15.75">
      <c r="A957" s="505">
        <v>935</v>
      </c>
      <c r="B957" s="957"/>
      <c r="C957" s="960"/>
      <c r="D957" s="961"/>
      <c r="E957" s="957"/>
      <c r="F957" s="510">
        <v>933</v>
      </c>
      <c r="G957" s="999"/>
      <c r="H957" s="956"/>
    </row>
    <row r="958" spans="1:8" ht="15.75">
      <c r="A958" s="505">
        <v>936</v>
      </c>
      <c r="B958" s="957"/>
      <c r="C958" s="960"/>
      <c r="D958" s="961"/>
      <c r="E958" s="957"/>
      <c r="F958" s="526">
        <v>934</v>
      </c>
      <c r="G958" s="999"/>
      <c r="H958" s="956"/>
    </row>
    <row r="959" spans="1:8" ht="15.75">
      <c r="A959" s="505">
        <v>937</v>
      </c>
      <c r="B959" s="957"/>
      <c r="C959" s="960"/>
      <c r="D959" s="961"/>
      <c r="E959" s="957"/>
      <c r="F959" s="510">
        <v>935</v>
      </c>
      <c r="G959" s="999"/>
      <c r="H959" s="956"/>
    </row>
    <row r="960" spans="1:8" ht="15.75">
      <c r="A960" s="505">
        <v>938</v>
      </c>
      <c r="B960" s="957"/>
      <c r="C960" s="960"/>
      <c r="D960" s="961"/>
      <c r="E960" s="957"/>
      <c r="F960" s="526">
        <v>936</v>
      </c>
      <c r="G960" s="999"/>
      <c r="H960" s="956"/>
    </row>
    <row r="961" spans="1:8" ht="15.75">
      <c r="A961" s="505">
        <v>939</v>
      </c>
      <c r="B961" s="957"/>
      <c r="C961" s="960"/>
      <c r="D961" s="961"/>
      <c r="E961" s="957"/>
      <c r="F961" s="510">
        <v>937</v>
      </c>
      <c r="G961" s="999"/>
      <c r="H961" s="956"/>
    </row>
    <row r="962" spans="1:8" ht="15.75">
      <c r="A962" s="505">
        <v>940</v>
      </c>
      <c r="B962" s="957"/>
      <c r="C962" s="960"/>
      <c r="D962" s="961"/>
      <c r="E962" s="957"/>
      <c r="F962" s="526">
        <v>938</v>
      </c>
      <c r="G962" s="999"/>
      <c r="H962" s="956"/>
    </row>
    <row r="963" spans="1:8" ht="15.75">
      <c r="A963" s="505">
        <v>941</v>
      </c>
      <c r="B963" s="957"/>
      <c r="C963" s="960"/>
      <c r="D963" s="961"/>
      <c r="E963" s="957"/>
      <c r="F963" s="510">
        <v>939</v>
      </c>
      <c r="G963" s="999"/>
      <c r="H963" s="956"/>
    </row>
    <row r="964" spans="1:8" ht="15.75">
      <c r="A964" s="505">
        <v>942</v>
      </c>
      <c r="B964" s="957"/>
      <c r="C964" s="960"/>
      <c r="D964" s="961"/>
      <c r="E964" s="957"/>
      <c r="F964" s="526">
        <v>940</v>
      </c>
      <c r="G964" s="999"/>
      <c r="H964" s="956"/>
    </row>
    <row r="965" spans="1:8" ht="15.75">
      <c r="A965" s="505">
        <v>943</v>
      </c>
      <c r="B965" s="957"/>
      <c r="C965" s="960"/>
      <c r="D965" s="961"/>
      <c r="E965" s="957"/>
      <c r="F965" s="510">
        <v>941</v>
      </c>
      <c r="G965" s="999"/>
      <c r="H965" s="956"/>
    </row>
    <row r="966" spans="1:8" ht="15.75">
      <c r="A966" s="505">
        <v>944</v>
      </c>
      <c r="B966" s="957"/>
      <c r="C966" s="960"/>
      <c r="D966" s="961"/>
      <c r="E966" s="957"/>
      <c r="F966" s="526">
        <v>942</v>
      </c>
      <c r="G966" s="999"/>
      <c r="H966" s="956"/>
    </row>
    <row r="967" spans="1:8" ht="15.75">
      <c r="A967" s="505">
        <v>945</v>
      </c>
      <c r="B967" s="957"/>
      <c r="C967" s="960"/>
      <c r="D967" s="961"/>
      <c r="E967" s="957"/>
      <c r="F967" s="510">
        <v>943</v>
      </c>
      <c r="G967" s="999"/>
      <c r="H967" s="956"/>
    </row>
    <row r="968" spans="1:8" ht="15.75">
      <c r="A968" s="505">
        <v>946</v>
      </c>
      <c r="B968" s="957"/>
      <c r="C968" s="960"/>
      <c r="D968" s="961"/>
      <c r="E968" s="957"/>
      <c r="F968" s="526">
        <v>944</v>
      </c>
      <c r="G968" s="999"/>
      <c r="H968" s="956"/>
    </row>
    <row r="969" spans="1:8" ht="15.75">
      <c r="A969" s="505">
        <v>947</v>
      </c>
      <c r="B969" s="957"/>
      <c r="C969" s="960"/>
      <c r="D969" s="961"/>
      <c r="E969" s="957"/>
      <c r="F969" s="510">
        <v>945</v>
      </c>
      <c r="G969" s="999"/>
      <c r="H969" s="956"/>
    </row>
    <row r="970" spans="1:8" ht="15.75">
      <c r="A970" s="505">
        <v>948</v>
      </c>
      <c r="B970" s="957"/>
      <c r="C970" s="960"/>
      <c r="D970" s="961"/>
      <c r="E970" s="957"/>
      <c r="F970" s="526">
        <v>946</v>
      </c>
      <c r="G970" s="999"/>
      <c r="H970" s="956"/>
    </row>
    <row r="971" spans="1:8" ht="15.75">
      <c r="A971" s="505">
        <v>949</v>
      </c>
      <c r="B971" s="957"/>
      <c r="C971" s="960"/>
      <c r="D971" s="961"/>
      <c r="E971" s="957"/>
      <c r="F971" s="510">
        <v>947</v>
      </c>
      <c r="G971" s="999"/>
      <c r="H971" s="956"/>
    </row>
    <row r="972" spans="1:8" ht="15.75">
      <c r="A972" s="505">
        <v>950</v>
      </c>
      <c r="B972" s="957"/>
      <c r="C972" s="960"/>
      <c r="D972" s="961"/>
      <c r="E972" s="957"/>
      <c r="F972" s="526">
        <v>948</v>
      </c>
      <c r="G972" s="999"/>
      <c r="H972" s="956"/>
    </row>
    <row r="973" spans="1:8" ht="15.75">
      <c r="A973" s="505">
        <v>951</v>
      </c>
      <c r="B973" s="957"/>
      <c r="C973" s="960"/>
      <c r="D973" s="961"/>
      <c r="E973" s="957"/>
      <c r="F973" s="510">
        <v>949</v>
      </c>
      <c r="G973" s="999"/>
      <c r="H973" s="956"/>
    </row>
    <row r="974" spans="1:8" ht="15.75">
      <c r="A974" s="505">
        <v>952</v>
      </c>
      <c r="B974" s="957"/>
      <c r="C974" s="960"/>
      <c r="D974" s="961"/>
      <c r="E974" s="957"/>
      <c r="F974" s="526">
        <v>950</v>
      </c>
      <c r="G974" s="999"/>
      <c r="H974" s="956"/>
    </row>
    <row r="975" spans="1:8" ht="15.75">
      <c r="A975" s="505">
        <v>953</v>
      </c>
      <c r="B975" s="957"/>
      <c r="C975" s="960"/>
      <c r="D975" s="961"/>
      <c r="E975" s="957"/>
      <c r="F975" s="510">
        <v>951</v>
      </c>
      <c r="G975" s="999"/>
      <c r="H975" s="956"/>
    </row>
    <row r="976" spans="1:8" ht="15.75">
      <c r="A976" s="505">
        <v>954</v>
      </c>
      <c r="B976" s="957"/>
      <c r="C976" s="960"/>
      <c r="D976" s="961"/>
      <c r="E976" s="957"/>
      <c r="F976" s="526">
        <v>952</v>
      </c>
      <c r="G976" s="999"/>
      <c r="H976" s="956"/>
    </row>
    <row r="977" spans="1:8" ht="15.75">
      <c r="A977" s="505">
        <v>955</v>
      </c>
      <c r="B977" s="957"/>
      <c r="C977" s="960"/>
      <c r="D977" s="961"/>
      <c r="E977" s="957"/>
      <c r="F977" s="510">
        <v>953</v>
      </c>
      <c r="G977" s="999"/>
      <c r="H977" s="956"/>
    </row>
    <row r="978" spans="1:8" ht="15.75">
      <c r="A978" s="505">
        <v>956</v>
      </c>
      <c r="B978" s="962"/>
      <c r="C978" s="956"/>
      <c r="D978" s="961"/>
      <c r="E978" s="957"/>
      <c r="F978" s="526">
        <v>954</v>
      </c>
      <c r="G978" s="999"/>
      <c r="H978" s="956"/>
    </row>
    <row r="979" spans="1:8" ht="15.75">
      <c r="A979" s="505">
        <v>957</v>
      </c>
      <c r="B979" s="962"/>
      <c r="C979" s="956"/>
      <c r="D979" s="961"/>
      <c r="E979" s="957"/>
      <c r="F979" s="510">
        <v>955</v>
      </c>
      <c r="G979" s="999"/>
      <c r="H979" s="956"/>
    </row>
    <row r="980" spans="1:8" ht="15.75">
      <c r="A980" s="505">
        <v>958</v>
      </c>
      <c r="B980" s="957"/>
      <c r="C980" s="960"/>
      <c r="D980" s="961"/>
      <c r="E980" s="957"/>
      <c r="F980" s="526">
        <v>956</v>
      </c>
      <c r="G980" s="999"/>
      <c r="H980" s="956"/>
    </row>
    <row r="981" spans="1:8" ht="15.75">
      <c r="A981" s="505">
        <v>959</v>
      </c>
      <c r="B981" s="957"/>
      <c r="C981" s="960"/>
      <c r="D981" s="961"/>
      <c r="E981" s="957"/>
      <c r="F981" s="510">
        <v>957</v>
      </c>
      <c r="G981" s="999"/>
      <c r="H981" s="956"/>
    </row>
    <row r="982" spans="1:8" ht="15.75">
      <c r="A982" s="505">
        <v>960</v>
      </c>
      <c r="B982" s="957"/>
      <c r="C982" s="960"/>
      <c r="D982" s="961"/>
      <c r="E982" s="957"/>
      <c r="F982" s="526">
        <v>958</v>
      </c>
      <c r="G982" s="999"/>
      <c r="H982" s="956"/>
    </row>
    <row r="983" spans="1:8" ht="15.75">
      <c r="A983" s="505">
        <v>961</v>
      </c>
      <c r="B983" s="957"/>
      <c r="C983" s="960"/>
      <c r="D983" s="961"/>
      <c r="E983" s="957"/>
      <c r="F983" s="510">
        <v>959</v>
      </c>
      <c r="G983" s="999"/>
      <c r="H983" s="956"/>
    </row>
    <row r="984" spans="1:8" ht="15.75">
      <c r="A984" s="505">
        <v>962</v>
      </c>
      <c r="B984" s="957"/>
      <c r="C984" s="960"/>
      <c r="D984" s="961"/>
      <c r="E984" s="957"/>
      <c r="F984" s="526">
        <v>960</v>
      </c>
      <c r="G984" s="999"/>
      <c r="H984" s="956"/>
    </row>
    <row r="985" spans="1:8" ht="15.75">
      <c r="A985" s="505">
        <v>963</v>
      </c>
      <c r="B985" s="957"/>
      <c r="C985" s="960"/>
      <c r="D985" s="961"/>
      <c r="E985" s="957"/>
      <c r="F985" s="510">
        <v>961</v>
      </c>
      <c r="G985" s="999"/>
      <c r="H985" s="956"/>
    </row>
    <row r="986" spans="1:8" ht="15.75">
      <c r="A986" s="505">
        <v>964</v>
      </c>
      <c r="B986" s="957"/>
      <c r="C986" s="960"/>
      <c r="D986" s="961"/>
      <c r="E986" s="957"/>
      <c r="F986" s="526">
        <v>962</v>
      </c>
      <c r="G986" s="999"/>
      <c r="H986" s="956"/>
    </row>
    <row r="987" spans="1:8" ht="15.75">
      <c r="A987" s="505">
        <v>965</v>
      </c>
      <c r="B987" s="957"/>
      <c r="C987" s="960"/>
      <c r="D987" s="961"/>
      <c r="E987" s="957"/>
      <c r="F987" s="510">
        <v>963</v>
      </c>
      <c r="G987" s="999"/>
      <c r="H987" s="956"/>
    </row>
    <row r="988" spans="1:8" ht="15.75">
      <c r="A988" s="505">
        <v>966</v>
      </c>
      <c r="B988" s="962"/>
      <c r="C988" s="956"/>
      <c r="D988" s="961"/>
      <c r="E988" s="957"/>
      <c r="F988" s="526">
        <v>964</v>
      </c>
      <c r="G988" s="999"/>
      <c r="H988" s="956"/>
    </row>
    <row r="989" spans="1:8" ht="15.75">
      <c r="A989" s="505">
        <v>967</v>
      </c>
      <c r="B989" s="962"/>
      <c r="C989" s="956"/>
      <c r="D989" s="961"/>
      <c r="E989" s="957"/>
      <c r="F989" s="510">
        <v>965</v>
      </c>
      <c r="G989" s="999"/>
      <c r="H989" s="956"/>
    </row>
    <row r="990" spans="1:8" ht="15.75">
      <c r="A990" s="505">
        <v>968</v>
      </c>
      <c r="B990" s="957"/>
      <c r="C990" s="960"/>
      <c r="D990" s="961"/>
      <c r="E990" s="957"/>
      <c r="F990" s="526">
        <v>966</v>
      </c>
      <c r="G990" s="999"/>
      <c r="H990" s="956"/>
    </row>
    <row r="991" spans="1:8" ht="15.75">
      <c r="A991" s="505">
        <v>969</v>
      </c>
      <c r="B991" s="957"/>
      <c r="C991" s="960"/>
      <c r="D991" s="961"/>
      <c r="E991" s="957"/>
      <c r="F991" s="510">
        <v>967</v>
      </c>
      <c r="G991" s="999"/>
      <c r="H991" s="956"/>
    </row>
    <row r="992" spans="1:8" ht="15.75">
      <c r="A992" s="505">
        <v>970</v>
      </c>
      <c r="B992" s="957"/>
      <c r="C992" s="960"/>
      <c r="D992" s="961"/>
      <c r="E992" s="957"/>
      <c r="F992" s="526">
        <v>968</v>
      </c>
      <c r="G992" s="999"/>
      <c r="H992" s="956"/>
    </row>
    <row r="993" spans="1:8" ht="15.75">
      <c r="A993" s="505">
        <v>971</v>
      </c>
      <c r="B993" s="957"/>
      <c r="C993" s="960"/>
      <c r="D993" s="961"/>
      <c r="E993" s="957"/>
      <c r="F993" s="510">
        <v>969</v>
      </c>
      <c r="G993" s="999"/>
      <c r="H993" s="956"/>
    </row>
    <row r="994" spans="1:8" ht="15.75">
      <c r="A994" s="505">
        <v>972</v>
      </c>
      <c r="B994" s="957"/>
      <c r="C994" s="960"/>
      <c r="D994" s="961"/>
      <c r="E994" s="957"/>
      <c r="F994" s="526">
        <v>970</v>
      </c>
      <c r="G994" s="999"/>
      <c r="H994" s="956"/>
    </row>
    <row r="995" spans="1:8" ht="15.75">
      <c r="A995" s="505">
        <v>973</v>
      </c>
      <c r="B995" s="957"/>
      <c r="C995" s="960"/>
      <c r="D995" s="961"/>
      <c r="E995" s="957"/>
      <c r="F995" s="510">
        <v>971</v>
      </c>
      <c r="G995" s="999"/>
      <c r="H995" s="956"/>
    </row>
    <row r="996" spans="1:8" ht="15.75">
      <c r="A996" s="505">
        <v>974</v>
      </c>
      <c r="B996" s="957"/>
      <c r="C996" s="960"/>
      <c r="D996" s="961"/>
      <c r="E996" s="957"/>
      <c r="F996" s="526">
        <v>972</v>
      </c>
      <c r="G996" s="999"/>
      <c r="H996" s="956"/>
    </row>
    <row r="997" spans="1:8" ht="15.75">
      <c r="A997" s="505">
        <v>975</v>
      </c>
      <c r="B997" s="957"/>
      <c r="C997" s="960"/>
      <c r="D997" s="961"/>
      <c r="E997" s="957"/>
      <c r="F997" s="510">
        <v>973</v>
      </c>
      <c r="G997" s="999"/>
      <c r="H997" s="956"/>
    </row>
    <row r="998" spans="1:8" ht="15.75">
      <c r="A998" s="505">
        <v>976</v>
      </c>
      <c r="B998" s="962"/>
      <c r="C998" s="956"/>
      <c r="D998" s="961"/>
      <c r="E998" s="957"/>
      <c r="F998" s="526">
        <v>974</v>
      </c>
      <c r="G998" s="999"/>
      <c r="H998" s="956"/>
    </row>
    <row r="999" spans="1:8" ht="15.75">
      <c r="A999" s="505">
        <v>977</v>
      </c>
      <c r="B999" s="962"/>
      <c r="C999" s="956"/>
      <c r="D999" s="961"/>
      <c r="E999" s="957"/>
      <c r="F999" s="510">
        <v>975</v>
      </c>
      <c r="G999" s="999"/>
      <c r="H999" s="956"/>
    </row>
    <row r="1000" spans="1:8" ht="15.75">
      <c r="A1000" s="505">
        <v>978</v>
      </c>
      <c r="B1000" s="957"/>
      <c r="C1000" s="960"/>
      <c r="D1000" s="961"/>
      <c r="E1000" s="957"/>
      <c r="F1000" s="526">
        <v>976</v>
      </c>
      <c r="G1000" s="999"/>
      <c r="H1000" s="956"/>
    </row>
    <row r="1001" spans="1:8" ht="15.75">
      <c r="A1001" s="505">
        <v>979</v>
      </c>
      <c r="B1001" s="957"/>
      <c r="C1001" s="960"/>
      <c r="D1001" s="961"/>
      <c r="E1001" s="957"/>
      <c r="F1001" s="510">
        <v>977</v>
      </c>
      <c r="G1001" s="999"/>
      <c r="H1001" s="956"/>
    </row>
    <row r="1002" spans="1:8" ht="15.75">
      <c r="A1002" s="505">
        <v>980</v>
      </c>
      <c r="B1002" s="957"/>
      <c r="C1002" s="960"/>
      <c r="D1002" s="961"/>
      <c r="E1002" s="957"/>
      <c r="F1002" s="526">
        <v>978</v>
      </c>
      <c r="G1002" s="999"/>
      <c r="H1002" s="956"/>
    </row>
    <row r="1003" spans="1:8" ht="15.75">
      <c r="A1003" s="505">
        <v>981</v>
      </c>
      <c r="B1003" s="957"/>
      <c r="C1003" s="960"/>
      <c r="D1003" s="961"/>
      <c r="E1003" s="957"/>
      <c r="F1003" s="510">
        <v>979</v>
      </c>
      <c r="G1003" s="999"/>
      <c r="H1003" s="956"/>
    </row>
    <row r="1004" spans="1:8" ht="15.75">
      <c r="A1004" s="505">
        <v>982</v>
      </c>
      <c r="B1004" s="957"/>
      <c r="C1004" s="960"/>
      <c r="D1004" s="961"/>
      <c r="E1004" s="957"/>
      <c r="F1004" s="526">
        <v>980</v>
      </c>
      <c r="G1004" s="999"/>
      <c r="H1004" s="956"/>
    </row>
    <row r="1005" spans="1:8" ht="15.75">
      <c r="A1005" s="505">
        <v>983</v>
      </c>
      <c r="B1005" s="957"/>
      <c r="C1005" s="960"/>
      <c r="D1005" s="961"/>
      <c r="E1005" s="957"/>
      <c r="F1005" s="510">
        <v>981</v>
      </c>
      <c r="G1005" s="999"/>
      <c r="H1005" s="956"/>
    </row>
    <row r="1006" spans="1:8" ht="15.75">
      <c r="A1006" s="505">
        <v>984</v>
      </c>
      <c r="B1006" s="957"/>
      <c r="C1006" s="960"/>
      <c r="D1006" s="961"/>
      <c r="E1006" s="957"/>
      <c r="F1006" s="526">
        <v>982</v>
      </c>
      <c r="G1006" s="999"/>
      <c r="H1006" s="956"/>
    </row>
    <row r="1007" spans="1:8" ht="15.75">
      <c r="A1007" s="505">
        <v>985</v>
      </c>
      <c r="B1007" s="957"/>
      <c r="C1007" s="960"/>
      <c r="D1007" s="961"/>
      <c r="E1007" s="957"/>
      <c r="F1007" s="510">
        <v>983</v>
      </c>
      <c r="G1007" s="999"/>
      <c r="H1007" s="956"/>
    </row>
    <row r="1008" spans="1:8" ht="15.75">
      <c r="A1008" s="505">
        <v>986</v>
      </c>
      <c r="B1008" s="962"/>
      <c r="C1008" s="956"/>
      <c r="D1008" s="961"/>
      <c r="E1008" s="957"/>
      <c r="F1008" s="526">
        <v>984</v>
      </c>
      <c r="G1008" s="999"/>
      <c r="H1008" s="956"/>
    </row>
    <row r="1009" spans="1:8" ht="15.75">
      <c r="A1009" s="505">
        <v>987</v>
      </c>
      <c r="B1009" s="962"/>
      <c r="C1009" s="956"/>
      <c r="D1009" s="961"/>
      <c r="E1009" s="957"/>
      <c r="F1009" s="510">
        <v>985</v>
      </c>
      <c r="G1009" s="999"/>
      <c r="H1009" s="956"/>
    </row>
    <row r="1010" spans="1:8" ht="15.75">
      <c r="A1010" s="505">
        <v>988</v>
      </c>
      <c r="B1010" s="957"/>
      <c r="C1010" s="960"/>
      <c r="D1010" s="961"/>
      <c r="E1010" s="957"/>
      <c r="F1010" s="526">
        <v>986</v>
      </c>
      <c r="G1010" s="999"/>
      <c r="H1010" s="956"/>
    </row>
    <row r="1011" spans="1:8" ht="15.75">
      <c r="A1011" s="505">
        <v>989</v>
      </c>
      <c r="B1011" s="957"/>
      <c r="C1011" s="960"/>
      <c r="D1011" s="961"/>
      <c r="E1011" s="957"/>
      <c r="F1011" s="510">
        <v>987</v>
      </c>
      <c r="G1011" s="999"/>
      <c r="H1011" s="956"/>
    </row>
    <row r="1012" spans="1:8" ht="15.75">
      <c r="A1012" s="505">
        <v>990</v>
      </c>
      <c r="B1012" s="957"/>
      <c r="C1012" s="960"/>
      <c r="D1012" s="961"/>
      <c r="E1012" s="957"/>
      <c r="F1012" s="526">
        <v>988</v>
      </c>
      <c r="G1012" s="999"/>
      <c r="H1012" s="956"/>
    </row>
    <row r="1013" spans="1:8" ht="15.75">
      <c r="A1013" s="505">
        <v>991</v>
      </c>
      <c r="B1013" s="957"/>
      <c r="C1013" s="960"/>
      <c r="D1013" s="961"/>
      <c r="E1013" s="957"/>
      <c r="F1013" s="510">
        <v>989</v>
      </c>
      <c r="G1013" s="999"/>
      <c r="H1013" s="956"/>
    </row>
    <row r="1014" spans="1:8" ht="15.75">
      <c r="A1014" s="505">
        <v>992</v>
      </c>
      <c r="B1014" s="957"/>
      <c r="C1014" s="960"/>
      <c r="D1014" s="961"/>
      <c r="E1014" s="957"/>
      <c r="F1014" s="526">
        <v>990</v>
      </c>
      <c r="G1014" s="999"/>
      <c r="H1014" s="956"/>
    </row>
    <row r="1015" spans="1:8" ht="15.75">
      <c r="A1015" s="505">
        <v>993</v>
      </c>
      <c r="B1015" s="957"/>
      <c r="C1015" s="960"/>
      <c r="D1015" s="961"/>
      <c r="E1015" s="957"/>
      <c r="F1015" s="510">
        <v>991</v>
      </c>
      <c r="G1015" s="999"/>
      <c r="H1015" s="956"/>
    </row>
    <row r="1016" spans="1:8" ht="15.75">
      <c r="A1016" s="505">
        <v>994</v>
      </c>
      <c r="B1016" s="957"/>
      <c r="C1016" s="960"/>
      <c r="D1016" s="961"/>
      <c r="E1016" s="957"/>
      <c r="F1016" s="526">
        <v>992</v>
      </c>
      <c r="G1016" s="999"/>
      <c r="H1016" s="956"/>
    </row>
    <row r="1017" spans="1:8" ht="15.75">
      <c r="A1017" s="505">
        <v>995</v>
      </c>
      <c r="B1017" s="957"/>
      <c r="C1017" s="960"/>
      <c r="D1017" s="961"/>
      <c r="E1017" s="957"/>
      <c r="F1017" s="510">
        <v>993</v>
      </c>
      <c r="G1017" s="999"/>
      <c r="H1017" s="956"/>
    </row>
    <row r="1018" spans="1:8" ht="15.75">
      <c r="A1018" s="505">
        <v>996</v>
      </c>
      <c r="B1018" s="962"/>
      <c r="C1018" s="956"/>
      <c r="D1018" s="961"/>
      <c r="E1018" s="957"/>
      <c r="F1018" s="526">
        <v>994</v>
      </c>
      <c r="G1018" s="999"/>
      <c r="H1018" s="956"/>
    </row>
    <row r="1019" spans="1:8" ht="15.75">
      <c r="A1019" s="505">
        <v>997</v>
      </c>
      <c r="B1019" s="962"/>
      <c r="C1019" s="956"/>
      <c r="D1019" s="961"/>
      <c r="E1019" s="957"/>
      <c r="F1019" s="510">
        <v>995</v>
      </c>
      <c r="G1019" s="999"/>
      <c r="H1019" s="956"/>
    </row>
    <row r="1020" spans="1:8" ht="15.75">
      <c r="A1020" s="505">
        <v>998</v>
      </c>
      <c r="B1020" s="957"/>
      <c r="C1020" s="960"/>
      <c r="D1020" s="961"/>
      <c r="E1020" s="957"/>
      <c r="F1020" s="526">
        <v>996</v>
      </c>
      <c r="G1020" s="999"/>
      <c r="H1020" s="956"/>
    </row>
    <row r="1021" spans="1:8" ht="15.75">
      <c r="A1021" s="505">
        <v>999</v>
      </c>
      <c r="B1021" s="957"/>
      <c r="C1021" s="960"/>
      <c r="D1021" s="961"/>
      <c r="E1021" s="957"/>
      <c r="F1021" s="510">
        <v>997</v>
      </c>
      <c r="G1021" s="999"/>
      <c r="H1021" s="956"/>
    </row>
    <row r="1022" spans="1:8" ht="15.75">
      <c r="A1022" s="505">
        <v>1000</v>
      </c>
      <c r="B1022" s="957"/>
      <c r="C1022" s="960"/>
      <c r="D1022" s="961"/>
      <c r="E1022" s="957"/>
      <c r="F1022" s="526">
        <v>998</v>
      </c>
      <c r="G1022" s="999"/>
      <c r="H1022" s="956"/>
    </row>
    <row r="1023" spans="1:8" ht="15.75">
      <c r="A1023" s="505">
        <v>1001</v>
      </c>
      <c r="B1023" s="957"/>
      <c r="C1023" s="960"/>
      <c r="D1023" s="961"/>
      <c r="E1023" s="957"/>
      <c r="F1023" s="510">
        <v>999</v>
      </c>
      <c r="G1023" s="999"/>
      <c r="H1023" s="956"/>
    </row>
    <row r="1024" spans="1:8" ht="15.75">
      <c r="A1024" s="505">
        <v>1002</v>
      </c>
      <c r="B1024" s="957"/>
      <c r="C1024" s="960"/>
      <c r="D1024" s="961"/>
      <c r="E1024" s="957"/>
      <c r="F1024" s="526">
        <v>1000</v>
      </c>
      <c r="G1024" s="999"/>
      <c r="H1024" s="956"/>
    </row>
    <row r="1025" spans="1:8" ht="15.75">
      <c r="A1025" s="505">
        <v>1003</v>
      </c>
      <c r="B1025" s="957"/>
      <c r="C1025" s="960"/>
      <c r="D1025" s="961"/>
      <c r="E1025" s="957"/>
      <c r="F1025" s="510">
        <v>1001</v>
      </c>
      <c r="G1025" s="999"/>
      <c r="H1025" s="956"/>
    </row>
    <row r="1026" spans="1:8" ht="15.75">
      <c r="A1026" s="505">
        <v>1004</v>
      </c>
      <c r="B1026" s="957"/>
      <c r="C1026" s="960"/>
      <c r="D1026" s="961"/>
      <c r="E1026" s="957"/>
      <c r="F1026" s="526">
        <v>1002</v>
      </c>
      <c r="G1026" s="999"/>
      <c r="H1026" s="956"/>
    </row>
    <row r="1027" spans="1:8" ht="15.75">
      <c r="A1027" s="505">
        <v>1005</v>
      </c>
      <c r="B1027" s="957"/>
      <c r="C1027" s="960"/>
      <c r="D1027" s="961"/>
      <c r="E1027" s="957"/>
      <c r="F1027" s="510">
        <v>1003</v>
      </c>
      <c r="G1027" s="999"/>
      <c r="H1027" s="956"/>
    </row>
    <row r="1028" spans="1:8" ht="15.75">
      <c r="A1028" s="505">
        <v>1006</v>
      </c>
      <c r="B1028" s="962"/>
      <c r="C1028" s="956"/>
      <c r="D1028" s="961"/>
      <c r="E1028" s="957"/>
      <c r="F1028" s="526">
        <v>1004</v>
      </c>
      <c r="G1028" s="999"/>
      <c r="H1028" s="956"/>
    </row>
    <row r="1029" spans="1:8" ht="15.75">
      <c r="A1029" s="505">
        <v>1007</v>
      </c>
      <c r="B1029" s="962"/>
      <c r="C1029" s="956"/>
      <c r="D1029" s="961"/>
      <c r="E1029" s="957"/>
      <c r="F1029" s="510">
        <v>1005</v>
      </c>
      <c r="G1029" s="999"/>
      <c r="H1029" s="956"/>
    </row>
    <row r="1030" spans="1:8" ht="15.75">
      <c r="A1030" s="505">
        <v>1008</v>
      </c>
      <c r="B1030" s="957"/>
      <c r="C1030" s="960"/>
      <c r="D1030" s="961"/>
      <c r="E1030" s="957"/>
      <c r="F1030" s="526">
        <v>1006</v>
      </c>
      <c r="G1030" s="999"/>
      <c r="H1030" s="956"/>
    </row>
    <row r="1031" spans="1:8" ht="15.75">
      <c r="A1031" s="505">
        <v>1009</v>
      </c>
      <c r="B1031" s="510"/>
      <c r="C1031" s="524"/>
      <c r="D1031" s="525"/>
      <c r="E1031" s="957"/>
      <c r="F1031" s="510">
        <v>1007</v>
      </c>
      <c r="G1031" s="999"/>
      <c r="H1031" s="523"/>
    </row>
    <row r="1032" spans="1:8" ht="15.75">
      <c r="A1032" s="505">
        <v>1010</v>
      </c>
      <c r="B1032" s="510"/>
      <c r="C1032" s="524"/>
      <c r="D1032" s="525"/>
      <c r="E1032" s="957"/>
      <c r="F1032" s="526">
        <v>1008</v>
      </c>
      <c r="G1032" s="999"/>
      <c r="H1032" s="523"/>
    </row>
    <row r="1033" spans="1:8" ht="15.75">
      <c r="A1033" s="505">
        <v>1011</v>
      </c>
      <c r="B1033" s="510"/>
      <c r="C1033" s="524"/>
      <c r="D1033" s="525"/>
      <c r="E1033" s="957"/>
      <c r="F1033" s="510">
        <v>1009</v>
      </c>
      <c r="G1033" s="999"/>
      <c r="H1033" s="523"/>
    </row>
    <row r="1034" spans="1:8" ht="15.75">
      <c r="A1034" s="505">
        <v>1012</v>
      </c>
      <c r="B1034" s="510"/>
      <c r="C1034" s="524"/>
      <c r="D1034" s="525"/>
      <c r="E1034" s="957"/>
      <c r="F1034" s="526">
        <v>1010</v>
      </c>
      <c r="G1034" s="999"/>
      <c r="H1034" s="523"/>
    </row>
    <row r="1035" spans="1:8" ht="15.75">
      <c r="A1035" s="505">
        <v>1013</v>
      </c>
      <c r="B1035" s="510"/>
      <c r="C1035" s="524"/>
      <c r="D1035" s="525"/>
      <c r="E1035" s="957"/>
      <c r="F1035" s="510">
        <v>1011</v>
      </c>
      <c r="G1035" s="999"/>
      <c r="H1035" s="523"/>
    </row>
    <row r="1036" spans="1:8" ht="15.75">
      <c r="A1036" s="505">
        <v>1014</v>
      </c>
      <c r="B1036" s="510"/>
      <c r="C1036" s="524"/>
      <c r="D1036" s="525"/>
      <c r="E1036" s="957"/>
      <c r="F1036" s="526">
        <v>1012</v>
      </c>
      <c r="G1036" s="999"/>
      <c r="H1036" s="523"/>
    </row>
    <row r="1037" spans="1:8" ht="15.75">
      <c r="A1037" s="505">
        <v>1015</v>
      </c>
      <c r="B1037" s="510"/>
      <c r="C1037" s="524"/>
      <c r="D1037" s="525"/>
      <c r="E1037" s="957"/>
      <c r="F1037" s="510">
        <v>1013</v>
      </c>
      <c r="G1037" s="999"/>
      <c r="H1037" s="523"/>
    </row>
    <row r="1038" spans="1:8" ht="15.75">
      <c r="A1038" s="505">
        <v>1016</v>
      </c>
      <c r="B1038" s="506"/>
      <c r="C1038" s="523"/>
      <c r="D1038" s="525"/>
      <c r="E1038" s="957"/>
      <c r="F1038" s="526">
        <v>1014</v>
      </c>
      <c r="G1038" s="999"/>
      <c r="H1038" s="523"/>
    </row>
    <row r="1039" spans="1:8" ht="15.75">
      <c r="A1039" s="505">
        <v>1017</v>
      </c>
      <c r="B1039" s="506"/>
      <c r="C1039" s="523"/>
      <c r="D1039" s="525"/>
      <c r="E1039" s="957"/>
      <c r="F1039" s="510">
        <v>1015</v>
      </c>
      <c r="G1039" s="999"/>
      <c r="H1039" s="523"/>
    </row>
    <row r="1040" spans="1:8" ht="15.75">
      <c r="A1040" s="505">
        <v>1018</v>
      </c>
      <c r="B1040" s="510"/>
      <c r="C1040" s="524"/>
      <c r="D1040" s="525"/>
      <c r="E1040" s="957"/>
      <c r="F1040" s="526">
        <v>1016</v>
      </c>
      <c r="G1040" s="999"/>
      <c r="H1040" s="523"/>
    </row>
    <row r="1041" spans="1:8" ht="15.75">
      <c r="A1041" s="505">
        <v>1019</v>
      </c>
      <c r="B1041" s="510"/>
      <c r="C1041" s="524"/>
      <c r="D1041" s="525"/>
      <c r="E1041" s="957"/>
      <c r="F1041" s="510">
        <v>1017</v>
      </c>
      <c r="G1041" s="999"/>
      <c r="H1041" s="523"/>
    </row>
    <row r="1042" spans="1:8" ht="15.75">
      <c r="A1042" s="505">
        <v>1020</v>
      </c>
      <c r="B1042" s="510"/>
      <c r="C1042" s="524"/>
      <c r="D1042" s="525"/>
      <c r="E1042" s="957"/>
      <c r="F1042" s="526">
        <v>1018</v>
      </c>
      <c r="G1042" s="999"/>
      <c r="H1042" s="523"/>
    </row>
    <row r="1043" spans="1:8" ht="15.75">
      <c r="A1043" s="505">
        <v>1021</v>
      </c>
      <c r="B1043" s="510"/>
      <c r="C1043" s="524"/>
      <c r="D1043" s="525"/>
      <c r="E1043" s="957"/>
      <c r="F1043" s="510">
        <v>1019</v>
      </c>
      <c r="G1043" s="999"/>
      <c r="H1043" s="523"/>
    </row>
    <row r="1044" spans="1:8" ht="15.75">
      <c r="A1044" s="505">
        <v>1022</v>
      </c>
      <c r="B1044" s="510"/>
      <c r="C1044" s="524"/>
      <c r="D1044" s="525"/>
      <c r="E1044" s="957"/>
      <c r="F1044" s="526">
        <v>1020</v>
      </c>
      <c r="G1044" s="999"/>
      <c r="H1044" s="523"/>
    </row>
    <row r="1045" spans="1:8" ht="15.75">
      <c r="A1045" s="505">
        <v>1023</v>
      </c>
      <c r="B1045" s="510"/>
      <c r="C1045" s="524"/>
      <c r="D1045" s="525"/>
      <c r="E1045" s="957"/>
      <c r="F1045" s="510">
        <v>1021</v>
      </c>
      <c r="G1045" s="999"/>
      <c r="H1045" s="523"/>
    </row>
    <row r="1046" spans="1:8" ht="15.75">
      <c r="A1046" s="505">
        <v>1024</v>
      </c>
      <c r="B1046" s="510"/>
      <c r="C1046" s="524"/>
      <c r="D1046" s="525"/>
      <c r="E1046" s="957"/>
      <c r="F1046" s="526">
        <v>1022</v>
      </c>
      <c r="G1046" s="999"/>
      <c r="H1046" s="523"/>
    </row>
    <row r="1047" spans="1:8" ht="15.75">
      <c r="A1047" s="505">
        <v>1025</v>
      </c>
      <c r="B1047" s="510"/>
      <c r="C1047" s="524"/>
      <c r="D1047" s="525"/>
      <c r="E1047" s="957"/>
      <c r="F1047" s="510">
        <v>1023</v>
      </c>
      <c r="G1047" s="520"/>
      <c r="H1047" s="523"/>
    </row>
    <row r="1048" spans="1:8" ht="15.75">
      <c r="A1048" s="505">
        <v>1026</v>
      </c>
      <c r="B1048" s="506"/>
      <c r="C1048" s="523"/>
      <c r="D1048" s="525"/>
      <c r="E1048" s="957"/>
      <c r="F1048" s="526">
        <v>1024</v>
      </c>
      <c r="G1048" s="520"/>
      <c r="H1048" s="523"/>
    </row>
    <row r="1049" spans="1:8" ht="15.75">
      <c r="A1049" s="505">
        <v>1027</v>
      </c>
      <c r="B1049" s="506"/>
      <c r="C1049" s="523"/>
      <c r="D1049" s="525"/>
      <c r="E1049" s="957"/>
      <c r="F1049" s="510">
        <v>1025</v>
      </c>
      <c r="G1049" s="520"/>
      <c r="H1049" s="523"/>
    </row>
    <row r="1050" spans="1:8" ht="15.75">
      <c r="A1050" s="505">
        <v>1028</v>
      </c>
      <c r="B1050" s="510"/>
      <c r="C1050" s="524"/>
      <c r="D1050" s="525"/>
      <c r="E1050" s="957"/>
      <c r="F1050" s="526">
        <v>1026</v>
      </c>
      <c r="G1050" s="520"/>
      <c r="H1050" s="523"/>
    </row>
    <row r="1051" spans="1:8" ht="15.75">
      <c r="A1051" s="505">
        <v>1029</v>
      </c>
      <c r="B1051" s="510"/>
      <c r="C1051" s="524"/>
      <c r="D1051" s="525"/>
      <c r="E1051" s="957"/>
      <c r="F1051" s="510">
        <v>1027</v>
      </c>
      <c r="G1051" s="520"/>
      <c r="H1051" s="523"/>
    </row>
    <row r="1052" spans="1:8" ht="15.75">
      <c r="A1052" s="505">
        <v>1030</v>
      </c>
      <c r="B1052" s="510"/>
      <c r="C1052" s="524"/>
      <c r="D1052" s="525"/>
      <c r="E1052" s="957"/>
      <c r="F1052" s="526">
        <v>1028</v>
      </c>
      <c r="G1052" s="520"/>
      <c r="H1052" s="523"/>
    </row>
    <row r="1053" spans="1:8" ht="15.75">
      <c r="A1053" s="505">
        <v>1031</v>
      </c>
      <c r="B1053" s="510"/>
      <c r="C1053" s="524"/>
      <c r="D1053" s="525"/>
      <c r="E1053" s="957"/>
      <c r="F1053" s="510">
        <v>1029</v>
      </c>
      <c r="G1053" s="520"/>
      <c r="H1053" s="523"/>
    </row>
    <row r="1054" spans="1:8" ht="15.75">
      <c r="A1054" s="505">
        <v>1032</v>
      </c>
      <c r="B1054" s="510"/>
      <c r="C1054" s="524"/>
      <c r="D1054" s="525"/>
      <c r="E1054" s="957"/>
      <c r="F1054" s="526">
        <v>1030</v>
      </c>
      <c r="G1054" s="520"/>
      <c r="H1054" s="523"/>
    </row>
    <row r="1055" spans="1:8" ht="15.75">
      <c r="A1055" s="505">
        <v>1033</v>
      </c>
      <c r="B1055" s="510"/>
      <c r="C1055" s="524"/>
      <c r="D1055" s="525"/>
      <c r="E1055" s="957"/>
      <c r="F1055" s="510">
        <v>1031</v>
      </c>
      <c r="G1055" s="520"/>
      <c r="H1055" s="523"/>
    </row>
    <row r="1056" spans="1:8" ht="15.75">
      <c r="A1056" s="505">
        <v>1034</v>
      </c>
      <c r="B1056" s="510"/>
      <c r="C1056" s="524"/>
      <c r="D1056" s="525"/>
      <c r="E1056" s="957"/>
      <c r="F1056" s="526">
        <v>1032</v>
      </c>
      <c r="G1056" s="520"/>
      <c r="H1056" s="523"/>
    </row>
    <row r="1057" spans="1:8" ht="15.75">
      <c r="A1057" s="505">
        <v>1035</v>
      </c>
      <c r="B1057" s="510"/>
      <c r="C1057" s="524"/>
      <c r="D1057" s="525"/>
      <c r="E1057" s="957"/>
      <c r="F1057" s="510">
        <v>1033</v>
      </c>
      <c r="G1057" s="520"/>
      <c r="H1057" s="523"/>
    </row>
    <row r="1058" spans="1:8" ht="15.75">
      <c r="A1058" s="505">
        <v>1036</v>
      </c>
      <c r="B1058" s="506"/>
      <c r="C1058" s="523"/>
      <c r="D1058" s="525"/>
      <c r="E1058" s="957"/>
      <c r="F1058" s="526">
        <v>1034</v>
      </c>
      <c r="G1058" s="520"/>
      <c r="H1058" s="523"/>
    </row>
    <row r="1059" spans="1:8" ht="15.75">
      <c r="A1059" s="505">
        <v>1037</v>
      </c>
      <c r="B1059" s="506"/>
      <c r="C1059" s="523"/>
      <c r="D1059" s="525"/>
      <c r="E1059" s="957"/>
      <c r="F1059" s="510">
        <v>1035</v>
      </c>
      <c r="G1059" s="520"/>
      <c r="H1059" s="523"/>
    </row>
    <row r="1060" spans="1:8" ht="15.75">
      <c r="A1060" s="505">
        <v>1038</v>
      </c>
      <c r="B1060" s="510"/>
      <c r="C1060" s="524"/>
      <c r="D1060" s="525"/>
      <c r="E1060" s="957"/>
      <c r="F1060" s="526">
        <v>1036</v>
      </c>
      <c r="G1060" s="520"/>
      <c r="H1060" s="523"/>
    </row>
    <row r="1061" spans="1:8" ht="15.75">
      <c r="A1061" s="505">
        <v>1039</v>
      </c>
      <c r="B1061" s="510"/>
      <c r="C1061" s="524"/>
      <c r="D1061" s="525"/>
      <c r="E1061" s="510"/>
      <c r="F1061" s="510">
        <v>1037</v>
      </c>
      <c r="G1061" s="520"/>
      <c r="H1061" s="523"/>
    </row>
    <row r="1062" spans="1:8" ht="15.75">
      <c r="A1062" s="505">
        <v>1040</v>
      </c>
      <c r="B1062" s="510"/>
      <c r="C1062" s="524"/>
      <c r="D1062" s="525"/>
      <c r="E1062" s="510"/>
      <c r="F1062" s="526">
        <v>1038</v>
      </c>
      <c r="G1062" s="520"/>
      <c r="H1062" s="523"/>
    </row>
    <row r="1063" spans="1:8" ht="15.75">
      <c r="A1063" s="505">
        <v>1041</v>
      </c>
      <c r="B1063" s="510"/>
      <c r="C1063" s="524"/>
      <c r="D1063" s="525"/>
      <c r="E1063" s="510"/>
      <c r="F1063" s="510">
        <v>1039</v>
      </c>
      <c r="G1063" s="520"/>
      <c r="H1063" s="523"/>
    </row>
    <row r="1064" spans="1:8" ht="15.75">
      <c r="A1064" s="505">
        <v>1042</v>
      </c>
      <c r="B1064" s="510"/>
      <c r="C1064" s="524"/>
      <c r="D1064" s="525"/>
      <c r="E1064" s="510"/>
      <c r="F1064" s="526">
        <v>1040</v>
      </c>
      <c r="G1064" s="520"/>
      <c r="H1064" s="523"/>
    </row>
    <row r="1065" spans="1:8" ht="15.75">
      <c r="A1065" s="505">
        <v>1043</v>
      </c>
      <c r="B1065" s="510"/>
      <c r="C1065" s="524"/>
      <c r="D1065" s="525"/>
      <c r="E1065" s="510"/>
      <c r="F1065" s="510">
        <v>1041</v>
      </c>
      <c r="G1065" s="520"/>
      <c r="H1065" s="523"/>
    </row>
    <row r="1066" spans="1:8" ht="15.75">
      <c r="A1066" s="505">
        <v>1044</v>
      </c>
      <c r="B1066" s="510"/>
      <c r="C1066" s="524"/>
      <c r="D1066" s="525"/>
      <c r="E1066" s="510"/>
      <c r="F1066" s="526">
        <v>1042</v>
      </c>
      <c r="G1066" s="520"/>
      <c r="H1066" s="523"/>
    </row>
    <row r="1067" spans="1:8" ht="15.75">
      <c r="A1067" s="505">
        <v>1045</v>
      </c>
      <c r="B1067" s="510"/>
      <c r="C1067" s="524"/>
      <c r="D1067" s="525"/>
      <c r="E1067" s="510"/>
      <c r="F1067" s="510">
        <v>1043</v>
      </c>
      <c r="G1067" s="520"/>
      <c r="H1067" s="523"/>
    </row>
    <row r="1068" spans="1:8" ht="15.75">
      <c r="A1068" s="505">
        <v>1046</v>
      </c>
      <c r="B1068" s="506"/>
      <c r="C1068" s="523"/>
      <c r="D1068" s="525"/>
      <c r="E1068" s="510"/>
      <c r="F1068" s="526">
        <v>1044</v>
      </c>
      <c r="G1068" s="520"/>
      <c r="H1068" s="523"/>
    </row>
    <row r="1069" spans="1:8" ht="15.75">
      <c r="A1069" s="505">
        <v>1047</v>
      </c>
      <c r="B1069" s="506"/>
      <c r="C1069" s="523"/>
      <c r="D1069" s="525"/>
      <c r="E1069" s="510"/>
      <c r="F1069" s="510">
        <v>1045</v>
      </c>
      <c r="G1069" s="520"/>
      <c r="H1069" s="523"/>
    </row>
    <row r="1070" spans="1:8" ht="15.75">
      <c r="A1070" s="505">
        <v>1048</v>
      </c>
      <c r="B1070" s="510"/>
      <c r="C1070" s="524"/>
      <c r="D1070" s="525"/>
      <c r="E1070" s="510"/>
      <c r="F1070" s="526">
        <v>1046</v>
      </c>
      <c r="G1070" s="520"/>
      <c r="H1070" s="523"/>
    </row>
    <row r="1071" spans="1:8" ht="15.75">
      <c r="A1071" s="505">
        <v>1049</v>
      </c>
      <c r="B1071" s="510"/>
      <c r="C1071" s="524"/>
      <c r="D1071" s="525"/>
      <c r="E1071" s="510"/>
      <c r="F1071" s="510">
        <v>1047</v>
      </c>
      <c r="G1071" s="520"/>
      <c r="H1071" s="523"/>
    </row>
    <row r="1072" spans="1:8" ht="15.75">
      <c r="A1072" s="505">
        <v>1050</v>
      </c>
      <c r="B1072" s="510"/>
      <c r="C1072" s="524"/>
      <c r="D1072" s="525"/>
      <c r="E1072" s="510"/>
      <c r="F1072" s="526">
        <v>1048</v>
      </c>
      <c r="G1072" s="520"/>
      <c r="H1072" s="523"/>
    </row>
    <row r="1073" spans="1:8" ht="15.75">
      <c r="A1073" s="505">
        <v>1051</v>
      </c>
      <c r="B1073" s="510"/>
      <c r="C1073" s="524"/>
      <c r="D1073" s="525"/>
      <c r="E1073" s="510"/>
      <c r="F1073" s="510">
        <v>1049</v>
      </c>
      <c r="G1073" s="520"/>
      <c r="H1073" s="523"/>
    </row>
    <row r="1074" spans="1:8" ht="15.75">
      <c r="A1074" s="505">
        <v>1052</v>
      </c>
      <c r="B1074" s="510"/>
      <c r="C1074" s="524"/>
      <c r="D1074" s="525"/>
      <c r="E1074" s="510"/>
      <c r="F1074" s="526">
        <v>1050</v>
      </c>
      <c r="G1074" s="520"/>
      <c r="H1074" s="523"/>
    </row>
    <row r="1075" spans="1:8" ht="15.75">
      <c r="A1075" s="505">
        <v>1053</v>
      </c>
      <c r="B1075" s="510"/>
      <c r="C1075" s="524"/>
      <c r="D1075" s="525"/>
      <c r="E1075" s="510"/>
      <c r="F1075" s="510">
        <v>1051</v>
      </c>
      <c r="G1075" s="520"/>
      <c r="H1075" s="523"/>
    </row>
    <row r="1076" spans="1:8" ht="15.75">
      <c r="A1076" s="505">
        <v>1054</v>
      </c>
      <c r="B1076" s="510"/>
      <c r="C1076" s="524"/>
      <c r="D1076" s="525"/>
      <c r="E1076" s="510"/>
      <c r="F1076" s="526">
        <v>1052</v>
      </c>
      <c r="G1076" s="520"/>
      <c r="H1076" s="523"/>
    </row>
    <row r="1077" spans="1:8" ht="15.75">
      <c r="A1077" s="505">
        <v>1055</v>
      </c>
      <c r="B1077" s="510"/>
      <c r="C1077" s="524"/>
      <c r="D1077" s="525"/>
      <c r="E1077" s="510"/>
      <c r="F1077" s="510">
        <v>1053</v>
      </c>
      <c r="G1077" s="520"/>
      <c r="H1077" s="523"/>
    </row>
    <row r="1078" spans="1:8" ht="15.75">
      <c r="A1078" s="505">
        <v>1056</v>
      </c>
      <c r="B1078" s="506"/>
      <c r="C1078" s="523"/>
      <c r="D1078" s="525"/>
      <c r="E1078" s="510"/>
      <c r="F1078" s="526">
        <v>1054</v>
      </c>
      <c r="G1078" s="520"/>
      <c r="H1078" s="523"/>
    </row>
    <row r="1079" spans="1:8" ht="15.75">
      <c r="A1079" s="505">
        <v>1057</v>
      </c>
      <c r="B1079" s="506"/>
      <c r="C1079" s="523"/>
      <c r="D1079" s="525"/>
      <c r="E1079" s="510"/>
      <c r="F1079" s="510">
        <v>1055</v>
      </c>
      <c r="G1079" s="520"/>
      <c r="H1079" s="523"/>
    </row>
    <row r="1080" spans="1:8" ht="15.75">
      <c r="A1080" s="505">
        <v>1058</v>
      </c>
      <c r="B1080" s="510"/>
      <c r="C1080" s="524"/>
      <c r="D1080" s="525"/>
      <c r="E1080" s="510"/>
      <c r="F1080" s="526">
        <v>1056</v>
      </c>
      <c r="G1080" s="520"/>
      <c r="H1080" s="523"/>
    </row>
    <row r="1081" spans="1:8" ht="15.75">
      <c r="A1081" s="505">
        <v>1059</v>
      </c>
      <c r="B1081" s="510"/>
      <c r="C1081" s="524"/>
      <c r="D1081" s="525"/>
      <c r="E1081" s="510"/>
      <c r="F1081" s="510">
        <v>1057</v>
      </c>
      <c r="G1081" s="520"/>
      <c r="H1081" s="523"/>
    </row>
    <row r="1082" spans="1:8" ht="15.75">
      <c r="A1082" s="505">
        <v>1060</v>
      </c>
      <c r="B1082" s="510"/>
      <c r="C1082" s="524"/>
      <c r="D1082" s="525"/>
      <c r="E1082" s="510"/>
      <c r="F1082" s="526">
        <v>1058</v>
      </c>
      <c r="G1082" s="520"/>
      <c r="H1082" s="523"/>
    </row>
    <row r="1083" spans="1:8" ht="15.75">
      <c r="A1083" s="505">
        <v>1061</v>
      </c>
      <c r="B1083" s="510"/>
      <c r="C1083" s="524"/>
      <c r="D1083" s="525"/>
      <c r="E1083" s="510"/>
      <c r="F1083" s="510">
        <v>1059</v>
      </c>
      <c r="G1083" s="520"/>
      <c r="H1083" s="523"/>
    </row>
    <row r="1084" spans="1:8" ht="15.75">
      <c r="A1084" s="505">
        <v>1062</v>
      </c>
      <c r="B1084" s="510"/>
      <c r="C1084" s="524"/>
      <c r="D1084" s="525"/>
      <c r="E1084" s="510"/>
      <c r="F1084" s="526">
        <v>1060</v>
      </c>
      <c r="G1084" s="520"/>
      <c r="H1084" s="523"/>
    </row>
    <row r="1085" spans="1:8" ht="15.75">
      <c r="A1085" s="505">
        <v>1063</v>
      </c>
      <c r="B1085" s="510"/>
      <c r="C1085" s="524"/>
      <c r="D1085" s="525"/>
      <c r="E1085" s="510"/>
      <c r="F1085" s="510">
        <v>1061</v>
      </c>
      <c r="G1085" s="520"/>
      <c r="H1085" s="523"/>
    </row>
    <row r="1086" spans="1:8" ht="15.75">
      <c r="A1086" s="505">
        <v>1064</v>
      </c>
      <c r="B1086" s="510"/>
      <c r="C1086" s="524"/>
      <c r="D1086" s="525"/>
      <c r="E1086" s="510"/>
      <c r="F1086" s="526">
        <v>1062</v>
      </c>
      <c r="G1086" s="520"/>
      <c r="H1086" s="523"/>
    </row>
    <row r="1087" spans="1:8" ht="15.75">
      <c r="A1087" s="505">
        <v>1065</v>
      </c>
      <c r="B1087" s="510"/>
      <c r="C1087" s="524"/>
      <c r="D1087" s="525"/>
      <c r="E1087" s="510"/>
      <c r="F1087" s="510">
        <v>1063</v>
      </c>
      <c r="G1087" s="520"/>
      <c r="H1087" s="523"/>
    </row>
    <row r="1088" spans="1:8" ht="15.75">
      <c r="A1088" s="505">
        <v>1066</v>
      </c>
      <c r="B1088" s="510"/>
      <c r="C1088" s="524"/>
      <c r="D1088" s="525"/>
      <c r="E1088" s="510"/>
      <c r="F1088" s="526">
        <v>1064</v>
      </c>
      <c r="G1088" s="520"/>
      <c r="H1088" s="523"/>
    </row>
    <row r="1089" spans="1:8" ht="15.75">
      <c r="A1089" s="505">
        <v>1067</v>
      </c>
      <c r="B1089" s="510"/>
      <c r="C1089" s="524"/>
      <c r="D1089" s="525"/>
      <c r="E1089" s="510"/>
      <c r="F1089" s="510">
        <v>1065</v>
      </c>
      <c r="G1089" s="520"/>
      <c r="H1089" s="523"/>
    </row>
    <row r="1090" spans="1:8" ht="15.75">
      <c r="A1090" s="505">
        <v>1068</v>
      </c>
      <c r="B1090" s="510"/>
      <c r="C1090" s="524"/>
      <c r="D1090" s="525"/>
      <c r="E1090" s="510"/>
      <c r="F1090" s="526">
        <v>1066</v>
      </c>
      <c r="G1090" s="520"/>
      <c r="H1090" s="523"/>
    </row>
    <row r="1091" spans="1:8" ht="15.75">
      <c r="A1091" s="505">
        <v>1069</v>
      </c>
      <c r="B1091" s="510"/>
      <c r="C1091" s="524"/>
      <c r="D1091" s="525"/>
      <c r="E1091" s="510"/>
      <c r="F1091" s="510">
        <v>1067</v>
      </c>
      <c r="G1091" s="520"/>
      <c r="H1091" s="523"/>
    </row>
    <row r="1092" spans="1:8" ht="15.75">
      <c r="A1092" s="505">
        <v>1070</v>
      </c>
      <c r="B1092" s="510"/>
      <c r="C1092" s="524"/>
      <c r="D1092" s="525"/>
      <c r="E1092" s="510"/>
      <c r="F1092" s="526">
        <v>1068</v>
      </c>
      <c r="G1092" s="520"/>
      <c r="H1092" s="523"/>
    </row>
    <row r="1093" spans="1:8" ht="15.75">
      <c r="A1093" s="505">
        <v>1071</v>
      </c>
      <c r="B1093" s="510"/>
      <c r="C1093" s="524"/>
      <c r="D1093" s="525"/>
      <c r="E1093" s="510"/>
      <c r="F1093" s="510">
        <v>1069</v>
      </c>
      <c r="G1093" s="520"/>
      <c r="H1093" s="523"/>
    </row>
    <row r="1094" spans="1:8" ht="15.75">
      <c r="A1094" s="505">
        <v>1072</v>
      </c>
      <c r="B1094" s="510"/>
      <c r="C1094" s="524"/>
      <c r="D1094" s="525"/>
      <c r="E1094" s="510"/>
      <c r="F1094" s="526">
        <v>1070</v>
      </c>
      <c r="G1094" s="520"/>
      <c r="H1094" s="523"/>
    </row>
    <row r="1095" spans="1:8" ht="15.75">
      <c r="A1095" s="505">
        <v>1073</v>
      </c>
      <c r="B1095" s="510"/>
      <c r="C1095" s="524"/>
      <c r="D1095" s="525"/>
      <c r="E1095" s="510"/>
      <c r="F1095" s="510">
        <v>1071</v>
      </c>
      <c r="G1095" s="520"/>
      <c r="H1095" s="523"/>
    </row>
    <row r="1096" spans="1:8" ht="15.75">
      <c r="A1096" s="505">
        <v>1074</v>
      </c>
      <c r="B1096" s="510"/>
      <c r="C1096" s="524"/>
      <c r="D1096" s="525"/>
      <c r="E1096" s="510"/>
      <c r="F1096" s="526">
        <v>1072</v>
      </c>
      <c r="G1096" s="520"/>
      <c r="H1096" s="523"/>
    </row>
    <row r="1097" spans="1:8" ht="15.75">
      <c r="A1097" s="505">
        <v>1075</v>
      </c>
      <c r="B1097" s="510"/>
      <c r="C1097" s="524"/>
      <c r="D1097" s="525"/>
      <c r="E1097" s="510"/>
      <c r="F1097" s="510">
        <v>1073</v>
      </c>
      <c r="G1097" s="520"/>
      <c r="H1097" s="523"/>
    </row>
    <row r="1098" spans="1:8" ht="15.75">
      <c r="A1098" s="505">
        <v>1076</v>
      </c>
      <c r="B1098" s="510"/>
      <c r="C1098" s="524"/>
      <c r="D1098" s="525"/>
      <c r="E1098" s="510"/>
      <c r="F1098" s="526">
        <v>1074</v>
      </c>
      <c r="G1098" s="520"/>
      <c r="H1098" s="523"/>
    </row>
    <row r="1099" spans="1:8" ht="15.75">
      <c r="A1099" s="505">
        <v>1077</v>
      </c>
      <c r="B1099" s="510"/>
      <c r="C1099" s="524"/>
      <c r="D1099" s="525"/>
      <c r="E1099" s="510"/>
      <c r="F1099" s="510">
        <v>1075</v>
      </c>
      <c r="G1099" s="520"/>
      <c r="H1099" s="523"/>
    </row>
    <row r="1100" spans="1:8" ht="15.75">
      <c r="A1100" s="505">
        <v>1078</v>
      </c>
      <c r="B1100" s="510"/>
      <c r="C1100" s="524"/>
      <c r="D1100" s="525"/>
      <c r="E1100" s="510"/>
      <c r="F1100" s="526">
        <v>1076</v>
      </c>
      <c r="G1100" s="520"/>
      <c r="H1100" s="523"/>
    </row>
    <row r="1101" spans="1:8" ht="15.75">
      <c r="A1101" s="505">
        <v>1079</v>
      </c>
      <c r="B1101" s="510"/>
      <c r="C1101" s="524"/>
      <c r="D1101" s="525"/>
      <c r="E1101" s="510"/>
      <c r="F1101" s="510">
        <v>1077</v>
      </c>
      <c r="G1101" s="520"/>
      <c r="H1101" s="523"/>
    </row>
    <row r="1102" spans="1:8" ht="15.75">
      <c r="A1102" s="505">
        <v>1080</v>
      </c>
      <c r="B1102" s="510"/>
      <c r="C1102" s="524"/>
      <c r="D1102" s="525"/>
      <c r="E1102" s="510"/>
      <c r="F1102" s="526">
        <v>1078</v>
      </c>
      <c r="G1102" s="520"/>
      <c r="H1102" s="523"/>
    </row>
    <row r="1103" spans="1:8" ht="15.75">
      <c r="A1103" s="505">
        <v>1081</v>
      </c>
      <c r="B1103" s="510"/>
      <c r="C1103" s="524"/>
      <c r="D1103" s="525"/>
      <c r="E1103" s="510"/>
      <c r="F1103" s="510">
        <v>1079</v>
      </c>
      <c r="G1103" s="520"/>
      <c r="H1103" s="523"/>
    </row>
    <row r="1104" spans="1:8" ht="15.75">
      <c r="A1104" s="505">
        <v>1082</v>
      </c>
      <c r="B1104" s="510"/>
      <c r="C1104" s="524"/>
      <c r="D1104" s="525"/>
      <c r="E1104" s="510"/>
      <c r="F1104" s="526">
        <v>1080</v>
      </c>
      <c r="G1104" s="520"/>
      <c r="H1104" s="523"/>
    </row>
    <row r="1105" spans="1:8" ht="15.75">
      <c r="A1105" s="505">
        <v>1083</v>
      </c>
      <c r="B1105" s="510"/>
      <c r="C1105" s="524"/>
      <c r="D1105" s="525"/>
      <c r="E1105" s="510"/>
      <c r="F1105" s="510">
        <v>1081</v>
      </c>
      <c r="G1105" s="520"/>
      <c r="H1105" s="523"/>
    </row>
    <row r="1106" spans="1:8" ht="15.75">
      <c r="A1106" s="505">
        <v>1084</v>
      </c>
      <c r="B1106" s="510"/>
      <c r="C1106" s="524"/>
      <c r="D1106" s="525"/>
      <c r="E1106" s="510"/>
      <c r="F1106" s="526">
        <v>1082</v>
      </c>
      <c r="G1106" s="520"/>
      <c r="H1106" s="523"/>
    </row>
    <row r="1107" spans="1:8" ht="15.75">
      <c r="A1107" s="505">
        <v>1085</v>
      </c>
      <c r="B1107" s="510"/>
      <c r="C1107" s="524"/>
      <c r="D1107" s="525"/>
      <c r="E1107" s="510"/>
      <c r="F1107" s="510">
        <v>1083</v>
      </c>
      <c r="G1107" s="520"/>
      <c r="H1107" s="523"/>
    </row>
    <row r="1108" spans="1:8" ht="15.75">
      <c r="A1108" s="505">
        <v>1086</v>
      </c>
      <c r="B1108" s="510"/>
      <c r="C1108" s="524"/>
      <c r="D1108" s="525"/>
      <c r="E1108" s="510"/>
      <c r="F1108" s="526">
        <v>1084</v>
      </c>
      <c r="G1108" s="520"/>
      <c r="H1108" s="523"/>
    </row>
    <row r="1109" spans="1:8" ht="15.75">
      <c r="A1109" s="505">
        <v>1087</v>
      </c>
      <c r="B1109" s="510"/>
      <c r="C1109" s="524"/>
      <c r="D1109" s="525"/>
      <c r="E1109" s="510"/>
      <c r="F1109" s="510">
        <v>1085</v>
      </c>
      <c r="G1109" s="520"/>
      <c r="H1109" s="523"/>
    </row>
    <row r="1110" spans="1:8" ht="15.75">
      <c r="A1110" s="505">
        <v>1088</v>
      </c>
      <c r="B1110" s="510"/>
      <c r="C1110" s="524"/>
      <c r="D1110" s="525"/>
      <c r="E1110" s="510"/>
      <c r="F1110" s="526">
        <v>1086</v>
      </c>
      <c r="G1110" s="520"/>
      <c r="H1110" s="523"/>
    </row>
    <row r="1111" spans="1:8" ht="15.75">
      <c r="A1111" s="505">
        <v>1089</v>
      </c>
      <c r="B1111" s="510"/>
      <c r="C1111" s="524"/>
      <c r="D1111" s="525"/>
      <c r="E1111" s="510"/>
      <c r="F1111" s="510">
        <v>1087</v>
      </c>
      <c r="G1111" s="520"/>
      <c r="H1111" s="523"/>
    </row>
    <row r="1112" spans="1:8" ht="15.75">
      <c r="A1112" s="505">
        <v>1090</v>
      </c>
      <c r="B1112" s="510"/>
      <c r="C1112" s="524"/>
      <c r="D1112" s="525"/>
      <c r="E1112" s="510"/>
      <c r="F1112" s="526">
        <v>1088</v>
      </c>
      <c r="G1112" s="520"/>
      <c r="H1112" s="523"/>
    </row>
    <row r="1113" spans="1:8" ht="15.75">
      <c r="A1113" s="505">
        <v>1091</v>
      </c>
      <c r="B1113" s="510"/>
      <c r="C1113" s="524"/>
      <c r="D1113" s="525"/>
      <c r="E1113" s="510"/>
      <c r="F1113" s="510">
        <v>1089</v>
      </c>
      <c r="G1113" s="520"/>
      <c r="H1113" s="523"/>
    </row>
    <row r="1114" spans="1:8" ht="15.75">
      <c r="A1114" s="505">
        <v>1092</v>
      </c>
      <c r="B1114" s="510"/>
      <c r="C1114" s="524"/>
      <c r="D1114" s="525"/>
      <c r="E1114" s="510"/>
      <c r="F1114" s="526">
        <v>1090</v>
      </c>
      <c r="G1114" s="520"/>
      <c r="H1114" s="523"/>
    </row>
    <row r="1115" spans="1:8" ht="15.75">
      <c r="A1115" s="505">
        <v>1093</v>
      </c>
      <c r="B1115" s="510"/>
      <c r="C1115" s="524"/>
      <c r="D1115" s="525"/>
      <c r="E1115" s="510"/>
      <c r="F1115" s="510">
        <v>1091</v>
      </c>
      <c r="G1115" s="520"/>
      <c r="H1115" s="523"/>
    </row>
    <row r="1116" spans="1:8" ht="15.75">
      <c r="A1116" s="505">
        <v>1094</v>
      </c>
      <c r="B1116" s="510"/>
      <c r="C1116" s="524"/>
      <c r="D1116" s="525"/>
      <c r="E1116" s="510"/>
      <c r="F1116" s="526">
        <v>1092</v>
      </c>
      <c r="G1116" s="520"/>
      <c r="H1116" s="523"/>
    </row>
    <row r="1117" spans="1:8" ht="15.75">
      <c r="A1117" s="505">
        <v>1095</v>
      </c>
      <c r="B1117" s="510"/>
      <c r="C1117" s="524"/>
      <c r="D1117" s="525"/>
      <c r="E1117" s="510"/>
      <c r="F1117" s="510">
        <v>1093</v>
      </c>
      <c r="G1117" s="520"/>
      <c r="H1117" s="523"/>
    </row>
    <row r="1118" spans="1:8" ht="15.75">
      <c r="A1118" s="505">
        <v>1096</v>
      </c>
      <c r="B1118" s="510"/>
      <c r="C1118" s="524"/>
      <c r="D1118" s="525"/>
      <c r="E1118" s="510"/>
      <c r="F1118" s="526">
        <v>1094</v>
      </c>
      <c r="G1118" s="520"/>
      <c r="H1118" s="523"/>
    </row>
    <row r="1119" spans="1:8" ht="15.75">
      <c r="A1119" s="505">
        <v>1097</v>
      </c>
      <c r="B1119" s="510"/>
      <c r="C1119" s="524"/>
      <c r="D1119" s="525"/>
      <c r="E1119" s="510"/>
      <c r="F1119" s="510">
        <v>1095</v>
      </c>
      <c r="G1119" s="520"/>
      <c r="H1119" s="523"/>
    </row>
    <row r="1120" spans="1:8" ht="15.75">
      <c r="A1120" s="505">
        <v>1098</v>
      </c>
      <c r="B1120" s="510"/>
      <c r="C1120" s="524"/>
      <c r="D1120" s="525"/>
      <c r="E1120" s="510"/>
      <c r="F1120" s="526">
        <v>1096</v>
      </c>
      <c r="G1120" s="520"/>
      <c r="H1120" s="523"/>
    </row>
    <row r="1121" spans="1:8" ht="15.75">
      <c r="A1121" s="505">
        <v>1099</v>
      </c>
      <c r="B1121" s="510"/>
      <c r="C1121" s="524"/>
      <c r="D1121" s="525"/>
      <c r="E1121" s="510"/>
      <c r="F1121" s="510">
        <v>1097</v>
      </c>
      <c r="G1121" s="520"/>
      <c r="H1121" s="523"/>
    </row>
    <row r="1122" spans="1:8" ht="15.75">
      <c r="A1122" s="505">
        <v>1100</v>
      </c>
      <c r="B1122" s="510"/>
      <c r="C1122" s="524"/>
      <c r="D1122" s="525"/>
      <c r="E1122" s="510"/>
      <c r="F1122" s="526">
        <v>1098</v>
      </c>
      <c r="G1122" s="520"/>
      <c r="H1122" s="523"/>
    </row>
    <row r="1123" spans="1:8" ht="15.75">
      <c r="A1123" s="505">
        <v>1101</v>
      </c>
      <c r="B1123" s="510"/>
      <c r="C1123" s="524"/>
      <c r="D1123" s="525"/>
      <c r="E1123" s="510"/>
      <c r="F1123" s="510">
        <v>1099</v>
      </c>
      <c r="G1123" s="520"/>
      <c r="H1123" s="523"/>
    </row>
    <row r="1124" spans="1:8" ht="15.75">
      <c r="A1124" s="505">
        <v>1102</v>
      </c>
      <c r="B1124" s="510"/>
      <c r="C1124" s="524"/>
      <c r="D1124" s="525"/>
      <c r="E1124" s="510"/>
      <c r="F1124" s="526">
        <v>1100</v>
      </c>
      <c r="G1124" s="520"/>
      <c r="H1124" s="523"/>
    </row>
    <row r="1125" spans="1:8" ht="15.75">
      <c r="A1125" s="505">
        <v>1103</v>
      </c>
      <c r="B1125" s="510"/>
      <c r="C1125" s="524"/>
      <c r="D1125" s="525"/>
      <c r="E1125" s="510"/>
      <c r="F1125" s="510">
        <v>1101</v>
      </c>
      <c r="G1125" s="520"/>
      <c r="H1125" s="523"/>
    </row>
    <row r="1126" spans="1:8" ht="15.75">
      <c r="A1126" s="505">
        <v>1104</v>
      </c>
      <c r="B1126" s="510"/>
      <c r="C1126" s="524"/>
      <c r="D1126" s="525"/>
      <c r="E1126" s="510"/>
      <c r="F1126" s="526">
        <v>1102</v>
      </c>
      <c r="G1126" s="520"/>
      <c r="H1126" s="523"/>
    </row>
    <row r="1127" spans="1:8" ht="15.75">
      <c r="A1127" s="505">
        <v>1105</v>
      </c>
      <c r="B1127" s="510"/>
      <c r="C1127" s="524"/>
      <c r="D1127" s="525"/>
      <c r="E1127" s="510"/>
      <c r="F1127" s="510">
        <v>1103</v>
      </c>
      <c r="G1127" s="520"/>
      <c r="H1127" s="523"/>
    </row>
    <row r="1128" spans="1:8" ht="15.75">
      <c r="A1128" s="505">
        <v>1106</v>
      </c>
      <c r="B1128" s="510"/>
      <c r="C1128" s="524"/>
      <c r="D1128" s="525"/>
      <c r="E1128" s="510"/>
      <c r="F1128" s="526">
        <v>1104</v>
      </c>
      <c r="G1128" s="520"/>
      <c r="H1128" s="523"/>
    </row>
    <row r="1129" spans="1:8" ht="15.75">
      <c r="A1129" s="505">
        <v>1107</v>
      </c>
      <c r="B1129" s="510"/>
      <c r="C1129" s="524"/>
      <c r="D1129" s="525"/>
      <c r="E1129" s="510"/>
      <c r="F1129" s="510">
        <v>1105</v>
      </c>
      <c r="G1129" s="520"/>
      <c r="H1129" s="523"/>
    </row>
    <row r="1130" spans="1:8" ht="15.75">
      <c r="A1130" s="505">
        <v>1108</v>
      </c>
      <c r="B1130" s="510"/>
      <c r="C1130" s="524"/>
      <c r="D1130" s="525"/>
      <c r="E1130" s="510"/>
      <c r="F1130" s="526">
        <v>1106</v>
      </c>
      <c r="G1130" s="520"/>
      <c r="H1130" s="523"/>
    </row>
    <row r="1131" spans="1:8" ht="15.75">
      <c r="A1131" s="505">
        <v>1109</v>
      </c>
      <c r="B1131" s="510"/>
      <c r="C1131" s="524"/>
      <c r="D1131" s="525"/>
      <c r="E1131" s="510"/>
      <c r="F1131" s="510">
        <v>1107</v>
      </c>
      <c r="G1131" s="520"/>
      <c r="H1131" s="523"/>
    </row>
    <row r="1132" spans="1:8" ht="15.75">
      <c r="A1132" s="505">
        <v>1110</v>
      </c>
      <c r="B1132" s="510"/>
      <c r="C1132" s="524"/>
      <c r="D1132" s="525"/>
      <c r="E1132" s="510"/>
      <c r="F1132" s="526">
        <v>1108</v>
      </c>
      <c r="G1132" s="520"/>
      <c r="H1132" s="523"/>
    </row>
    <row r="1133" spans="1:8" ht="15.75">
      <c r="A1133" s="505">
        <v>1111</v>
      </c>
      <c r="B1133" s="510"/>
      <c r="C1133" s="524"/>
      <c r="D1133" s="525"/>
      <c r="E1133" s="510"/>
      <c r="F1133" s="510">
        <v>1109</v>
      </c>
      <c r="G1133" s="520"/>
      <c r="H1133" s="523"/>
    </row>
    <row r="1134" spans="1:8" ht="15.75">
      <c r="A1134" s="505">
        <v>1112</v>
      </c>
      <c r="B1134" s="510"/>
      <c r="C1134" s="524"/>
      <c r="D1134" s="525"/>
      <c r="E1134" s="510"/>
      <c r="F1134" s="526">
        <v>1110</v>
      </c>
      <c r="G1134" s="520"/>
      <c r="H1134" s="523"/>
    </row>
    <row r="1135" spans="1:8" ht="15.75">
      <c r="A1135" s="505">
        <v>1113</v>
      </c>
      <c r="B1135" s="510"/>
      <c r="C1135" s="524"/>
      <c r="D1135" s="525"/>
      <c r="E1135" s="510"/>
      <c r="F1135" s="510">
        <v>1111</v>
      </c>
      <c r="G1135" s="520"/>
      <c r="H1135" s="523"/>
    </row>
    <row r="1136" spans="1:8" ht="15.75">
      <c r="A1136" s="505">
        <v>1114</v>
      </c>
      <c r="B1136" s="510"/>
      <c r="C1136" s="524"/>
      <c r="D1136" s="525"/>
      <c r="E1136" s="510"/>
      <c r="F1136" s="510"/>
      <c r="G1136" s="520"/>
      <c r="H1136" s="523"/>
    </row>
    <row r="1137" spans="1:8" ht="15.75">
      <c r="A1137" s="505">
        <v>1115</v>
      </c>
      <c r="B1137" s="510"/>
      <c r="C1137" s="524"/>
      <c r="D1137" s="525"/>
      <c r="E1137" s="510"/>
      <c r="F1137" s="510"/>
      <c r="G1137" s="520"/>
      <c r="H1137" s="523"/>
    </row>
    <row r="1138" spans="1:8" ht="15.75">
      <c r="A1138" s="505">
        <v>1116</v>
      </c>
      <c r="B1138" s="510"/>
      <c r="C1138" s="524"/>
      <c r="D1138" s="525"/>
      <c r="E1138" s="510"/>
      <c r="F1138" s="510"/>
      <c r="G1138" s="520"/>
      <c r="H1138" s="523"/>
    </row>
    <row r="1139" spans="1:8" ht="15.75">
      <c r="A1139" s="505">
        <v>1117</v>
      </c>
      <c r="B1139" s="510"/>
      <c r="C1139" s="524"/>
      <c r="D1139" s="525"/>
      <c r="E1139" s="510"/>
      <c r="F1139" s="510"/>
      <c r="G1139" s="520"/>
      <c r="H1139" s="523"/>
    </row>
    <row r="1140" spans="1:8" ht="15.75">
      <c r="A1140" s="505">
        <v>1118</v>
      </c>
      <c r="B1140" s="510"/>
      <c r="C1140" s="524"/>
      <c r="D1140" s="525"/>
      <c r="E1140" s="510"/>
      <c r="F1140" s="510"/>
      <c r="G1140" s="520"/>
      <c r="H1140" s="523"/>
    </row>
    <row r="1141" spans="1:8" ht="15.75">
      <c r="A1141" s="505">
        <v>1119</v>
      </c>
      <c r="B1141" s="510"/>
      <c r="C1141" s="524"/>
      <c r="D1141" s="525"/>
      <c r="E1141" s="510"/>
      <c r="F1141" s="510"/>
      <c r="G1141" s="520"/>
      <c r="H1141" s="523"/>
    </row>
    <row r="1142" spans="1:8" ht="15.75">
      <c r="A1142" s="505">
        <v>1120</v>
      </c>
      <c r="B1142" s="510"/>
      <c r="C1142" s="524"/>
      <c r="D1142" s="525"/>
      <c r="E1142" s="510"/>
      <c r="F1142" s="510"/>
      <c r="G1142" s="520"/>
      <c r="H1142" s="523"/>
    </row>
    <row r="1143" spans="1:8" ht="15.75">
      <c r="A1143" s="505">
        <v>1121</v>
      </c>
      <c r="B1143" s="510"/>
      <c r="C1143" s="524"/>
      <c r="D1143" s="525"/>
      <c r="E1143" s="510"/>
      <c r="F1143" s="510"/>
      <c r="G1143" s="520"/>
      <c r="H1143" s="523"/>
    </row>
    <row r="1144" spans="1:8" ht="15.75">
      <c r="A1144" s="505">
        <v>1122</v>
      </c>
      <c r="B1144" s="510"/>
      <c r="C1144" s="524"/>
      <c r="D1144" s="525"/>
      <c r="E1144" s="510"/>
      <c r="F1144" s="510"/>
      <c r="G1144" s="520"/>
      <c r="H1144" s="523"/>
    </row>
    <row r="1145" spans="1:8" ht="15.75">
      <c r="A1145" s="505">
        <v>1123</v>
      </c>
      <c r="B1145" s="510"/>
      <c r="C1145" s="524"/>
      <c r="D1145" s="525"/>
      <c r="E1145" s="510"/>
      <c r="F1145" s="510"/>
      <c r="G1145" s="520"/>
      <c r="H1145" s="523"/>
    </row>
    <row r="1146" spans="1:8" ht="15.75">
      <c r="A1146" s="505">
        <v>1124</v>
      </c>
      <c r="B1146" s="510"/>
      <c r="C1146" s="524"/>
      <c r="D1146" s="525"/>
      <c r="E1146" s="510"/>
      <c r="F1146" s="510"/>
      <c r="G1146" s="520"/>
      <c r="H1146" s="523"/>
    </row>
    <row r="1147" spans="1:8" ht="15.75">
      <c r="A1147" s="505">
        <v>1125</v>
      </c>
      <c r="B1147" s="510"/>
      <c r="C1147" s="524"/>
      <c r="D1147" s="525"/>
      <c r="E1147" s="510"/>
      <c r="F1147" s="510"/>
      <c r="G1147" s="520"/>
      <c r="H1147" s="523"/>
    </row>
    <row r="1148" spans="1:8" ht="15.75">
      <c r="A1148" s="505">
        <v>1126</v>
      </c>
      <c r="B1148" s="510"/>
      <c r="C1148" s="524"/>
      <c r="D1148" s="525"/>
      <c r="E1148" s="510"/>
      <c r="F1148" s="510"/>
      <c r="G1148" s="520"/>
      <c r="H1148" s="523"/>
    </row>
    <row r="1149" spans="1:8" ht="15.75">
      <c r="A1149" s="505">
        <v>1127</v>
      </c>
      <c r="B1149" s="510"/>
      <c r="C1149" s="524"/>
      <c r="D1149" s="525"/>
      <c r="E1149" s="510"/>
      <c r="F1149" s="510"/>
      <c r="G1149" s="520"/>
      <c r="H1149" s="523"/>
    </row>
    <row r="1150" spans="1:8" ht="15.75">
      <c r="A1150" s="505">
        <v>1128</v>
      </c>
      <c r="B1150" s="510"/>
      <c r="C1150" s="524"/>
      <c r="D1150" s="525"/>
      <c r="E1150" s="510"/>
      <c r="F1150" s="510"/>
      <c r="G1150" s="520"/>
      <c r="H1150" s="523"/>
    </row>
    <row r="1151" spans="1:8" ht="15.75">
      <c r="A1151" s="505">
        <v>1129</v>
      </c>
      <c r="B1151" s="510"/>
      <c r="C1151" s="524"/>
      <c r="D1151" s="525"/>
      <c r="E1151" s="510"/>
      <c r="F1151" s="510"/>
      <c r="G1151" s="520"/>
      <c r="H1151" s="523"/>
    </row>
    <row r="1152" spans="1:8" ht="15.75">
      <c r="A1152" s="505">
        <v>1130</v>
      </c>
      <c r="B1152" s="510"/>
      <c r="C1152" s="524"/>
      <c r="D1152" s="525"/>
      <c r="E1152" s="510"/>
      <c r="F1152" s="510"/>
      <c r="G1152" s="520"/>
      <c r="H1152" s="523"/>
    </row>
    <row r="1153" spans="1:8" ht="15.75">
      <c r="A1153" s="505">
        <v>1131</v>
      </c>
      <c r="B1153" s="510"/>
      <c r="C1153" s="524"/>
      <c r="D1153" s="525"/>
      <c r="E1153" s="510"/>
      <c r="F1153" s="510"/>
      <c r="G1153" s="520"/>
      <c r="H1153" s="523"/>
    </row>
    <row r="1154" spans="1:8" ht="15.75">
      <c r="A1154" s="505">
        <v>1132</v>
      </c>
      <c r="B1154" s="510"/>
      <c r="C1154" s="524"/>
      <c r="D1154" s="525"/>
      <c r="E1154" s="510"/>
      <c r="F1154" s="510"/>
      <c r="G1154" s="520"/>
      <c r="H1154" s="523"/>
    </row>
    <row r="1155" spans="1:8" ht="15.75">
      <c r="A1155" s="505">
        <v>1133</v>
      </c>
      <c r="B1155" s="510"/>
      <c r="C1155" s="524"/>
      <c r="D1155" s="525"/>
      <c r="E1155" s="510"/>
      <c r="F1155" s="510"/>
      <c r="G1155" s="520"/>
      <c r="H1155" s="523"/>
    </row>
    <row r="1156" spans="1:8" ht="15.75">
      <c r="A1156" s="505">
        <v>1134</v>
      </c>
      <c r="B1156" s="510"/>
      <c r="C1156" s="524"/>
      <c r="D1156" s="525"/>
      <c r="E1156" s="510"/>
      <c r="F1156" s="510"/>
      <c r="G1156" s="520"/>
      <c r="H1156" s="523"/>
    </row>
    <row r="1157" spans="1:8" ht="15.75">
      <c r="A1157" s="505">
        <v>1135</v>
      </c>
      <c r="B1157" s="510"/>
      <c r="C1157" s="524"/>
      <c r="D1157" s="525"/>
      <c r="E1157" s="510"/>
      <c r="F1157" s="510"/>
      <c r="G1157" s="520"/>
      <c r="H1157" s="523"/>
    </row>
    <row r="1158" spans="1:8" ht="15.75">
      <c r="A1158" s="505">
        <v>1136</v>
      </c>
      <c r="B1158" s="510"/>
      <c r="C1158" s="524"/>
      <c r="D1158" s="525"/>
      <c r="E1158" s="510"/>
      <c r="F1158" s="510"/>
      <c r="G1158" s="520"/>
      <c r="H1158" s="523"/>
    </row>
    <row r="1159" spans="1:8" ht="15.75">
      <c r="A1159" s="505">
        <v>1137</v>
      </c>
      <c r="B1159" s="510"/>
      <c r="C1159" s="524"/>
      <c r="D1159" s="525"/>
      <c r="E1159" s="510"/>
      <c r="F1159" s="510"/>
      <c r="G1159" s="520"/>
      <c r="H1159" s="523"/>
    </row>
    <row r="1160" spans="1:8" ht="15.75">
      <c r="A1160" s="505">
        <v>1138</v>
      </c>
      <c r="B1160" s="510"/>
      <c r="C1160" s="524"/>
      <c r="D1160" s="525"/>
      <c r="E1160" s="510"/>
      <c r="F1160" s="510"/>
      <c r="G1160" s="520"/>
      <c r="H1160" s="523"/>
    </row>
    <row r="1161" spans="1:8" ht="15.75">
      <c r="A1161" s="505">
        <v>1139</v>
      </c>
      <c r="B1161" s="510"/>
      <c r="C1161" s="524"/>
      <c r="D1161" s="525"/>
      <c r="E1161" s="510"/>
      <c r="F1161" s="510"/>
      <c r="G1161" s="520"/>
      <c r="H1161" s="523"/>
    </row>
    <row r="1162" spans="1:8" ht="15.75">
      <c r="A1162" s="505">
        <v>1140</v>
      </c>
      <c r="B1162" s="510"/>
      <c r="C1162" s="524"/>
      <c r="D1162" s="525"/>
      <c r="E1162" s="510"/>
      <c r="F1162" s="510"/>
      <c r="G1162" s="520"/>
      <c r="H1162" s="523"/>
    </row>
    <row r="1163" spans="1:8" ht="15.75">
      <c r="A1163" s="505">
        <v>1141</v>
      </c>
      <c r="B1163" s="510"/>
      <c r="C1163" s="524"/>
      <c r="D1163" s="525"/>
      <c r="E1163" s="510"/>
      <c r="F1163" s="510"/>
      <c r="G1163" s="520"/>
      <c r="H1163" s="523"/>
    </row>
    <row r="1164" spans="1:8" ht="15.75">
      <c r="A1164" s="505">
        <v>1142</v>
      </c>
      <c r="B1164" s="510"/>
      <c r="C1164" s="524"/>
      <c r="D1164" s="525"/>
      <c r="E1164" s="510"/>
      <c r="F1164" s="510"/>
      <c r="G1164" s="520"/>
      <c r="H1164" s="523"/>
    </row>
    <row r="1165" spans="1:8" ht="15.75">
      <c r="A1165" s="505">
        <v>1143</v>
      </c>
      <c r="B1165" s="510"/>
      <c r="C1165" s="524"/>
      <c r="D1165" s="525"/>
      <c r="E1165" s="510"/>
      <c r="F1165" s="510"/>
      <c r="G1165" s="520"/>
      <c r="H1165" s="523"/>
    </row>
    <row r="1166" spans="1:8" ht="15.75">
      <c r="A1166" s="505">
        <v>1144</v>
      </c>
      <c r="B1166" s="510"/>
      <c r="C1166" s="524"/>
      <c r="D1166" s="525"/>
      <c r="E1166" s="510"/>
      <c r="F1166" s="510"/>
      <c r="G1166" s="520"/>
      <c r="H1166" s="523"/>
    </row>
    <row r="1167" spans="1:8" ht="15.75">
      <c r="A1167" s="505">
        <v>1145</v>
      </c>
      <c r="B1167" s="510"/>
      <c r="C1167" s="524"/>
      <c r="D1167" s="525"/>
      <c r="E1167" s="510"/>
      <c r="F1167" s="510"/>
      <c r="G1167" s="520"/>
      <c r="H1167" s="523"/>
    </row>
    <row r="1168" spans="1:8" ht="15.75">
      <c r="A1168" s="505">
        <v>1146</v>
      </c>
      <c r="B1168" s="510"/>
      <c r="C1168" s="524"/>
      <c r="D1168" s="525"/>
      <c r="E1168" s="510"/>
      <c r="F1168" s="510"/>
      <c r="G1168" s="520"/>
      <c r="H1168" s="523"/>
    </row>
    <row r="1169" spans="1:8" ht="15.75">
      <c r="A1169" s="505">
        <v>1147</v>
      </c>
      <c r="B1169" s="510"/>
      <c r="C1169" s="524"/>
      <c r="D1169" s="525"/>
      <c r="E1169" s="510"/>
      <c r="F1169" s="510"/>
      <c r="G1169" s="520"/>
      <c r="H1169" s="523"/>
    </row>
    <row r="1170" spans="1:8" ht="15.75">
      <c r="A1170" s="505">
        <v>1148</v>
      </c>
      <c r="B1170" s="510"/>
      <c r="C1170" s="524"/>
      <c r="D1170" s="525"/>
      <c r="E1170" s="510"/>
      <c r="F1170" s="510"/>
      <c r="G1170" s="520"/>
      <c r="H1170" s="523"/>
    </row>
    <row r="1171" spans="1:8" ht="15.75">
      <c r="A1171" s="505">
        <v>1149</v>
      </c>
      <c r="B1171" s="510"/>
      <c r="C1171" s="524"/>
      <c r="D1171" s="525"/>
      <c r="E1171" s="510"/>
      <c r="F1171" s="510"/>
      <c r="G1171" s="520"/>
      <c r="H1171" s="523"/>
    </row>
    <row r="1172" spans="1:8" ht="15.75">
      <c r="A1172" s="505">
        <v>1150</v>
      </c>
      <c r="B1172" s="510"/>
      <c r="C1172" s="524"/>
      <c r="D1172" s="525"/>
      <c r="E1172" s="510"/>
      <c r="F1172" s="510"/>
      <c r="G1172" s="520"/>
      <c r="H1172" s="523"/>
    </row>
    <row r="1173" spans="1:8" ht="15.75">
      <c r="A1173" s="505">
        <v>1151</v>
      </c>
      <c r="B1173" s="510"/>
      <c r="C1173" s="524"/>
      <c r="D1173" s="525"/>
      <c r="E1173" s="510"/>
      <c r="F1173" s="510"/>
      <c r="G1173" s="520"/>
      <c r="H1173" s="523"/>
    </row>
    <row r="1174" spans="1:8" ht="15.75">
      <c r="A1174" s="505">
        <v>1152</v>
      </c>
      <c r="B1174" s="510"/>
      <c r="C1174" s="524"/>
      <c r="D1174" s="525"/>
      <c r="E1174" s="510"/>
      <c r="F1174" s="510"/>
      <c r="G1174" s="520"/>
      <c r="H1174" s="523"/>
    </row>
    <row r="1175" spans="1:8" ht="15.75">
      <c r="A1175" s="505">
        <v>1153</v>
      </c>
      <c r="B1175" s="510"/>
      <c r="C1175" s="524"/>
      <c r="D1175" s="525"/>
      <c r="E1175" s="510"/>
      <c r="F1175" s="510"/>
      <c r="G1175" s="520"/>
      <c r="H1175" s="523"/>
    </row>
    <row r="1176" spans="1:8" ht="15.75">
      <c r="A1176" s="505">
        <v>1154</v>
      </c>
      <c r="B1176" s="510"/>
      <c r="C1176" s="524"/>
      <c r="D1176" s="525"/>
      <c r="E1176" s="510"/>
      <c r="F1176" s="510"/>
      <c r="G1176" s="520"/>
      <c r="H1176" s="523"/>
    </row>
    <row r="1177" spans="1:8" ht="15.75">
      <c r="A1177" s="505">
        <v>1155</v>
      </c>
      <c r="B1177" s="510"/>
      <c r="C1177" s="524"/>
      <c r="D1177" s="525"/>
      <c r="E1177" s="510"/>
      <c r="F1177" s="510"/>
      <c r="G1177" s="520"/>
      <c r="H1177" s="523"/>
    </row>
    <row r="1178" spans="1:8" ht="15.75">
      <c r="A1178" s="505">
        <v>1156</v>
      </c>
      <c r="B1178" s="510"/>
      <c r="C1178" s="524"/>
      <c r="D1178" s="525"/>
      <c r="E1178" s="510"/>
      <c r="F1178" s="510"/>
      <c r="G1178" s="520"/>
      <c r="H1178" s="523"/>
    </row>
    <row r="1179" spans="1:8" ht="15.75">
      <c r="A1179" s="505">
        <v>1157</v>
      </c>
      <c r="B1179" s="510"/>
      <c r="C1179" s="524"/>
      <c r="D1179" s="525"/>
      <c r="E1179" s="510"/>
      <c r="F1179" s="510"/>
      <c r="G1179" s="520"/>
      <c r="H1179" s="523"/>
    </row>
    <row r="1180" spans="1:8" ht="15.75">
      <c r="A1180" s="505">
        <v>1158</v>
      </c>
      <c r="B1180" s="510"/>
      <c r="C1180" s="524"/>
      <c r="D1180" s="525"/>
      <c r="E1180" s="510"/>
      <c r="F1180" s="510"/>
      <c r="G1180" s="520"/>
      <c r="H1180" s="523"/>
    </row>
    <row r="1181" spans="1:8" ht="15.75">
      <c r="A1181" s="505">
        <v>1159</v>
      </c>
      <c r="B1181" s="510"/>
      <c r="C1181" s="524"/>
      <c r="D1181" s="525"/>
      <c r="E1181" s="510"/>
      <c r="F1181" s="510"/>
      <c r="G1181" s="520"/>
      <c r="H1181" s="523"/>
    </row>
    <row r="1182" spans="1:8" ht="15.75">
      <c r="A1182" s="505">
        <v>1160</v>
      </c>
      <c r="B1182" s="510"/>
      <c r="C1182" s="524"/>
      <c r="D1182" s="525"/>
      <c r="E1182" s="510"/>
      <c r="F1182" s="510"/>
      <c r="G1182" s="520"/>
      <c r="H1182" s="523"/>
    </row>
    <row r="1183" spans="1:8" ht="15.75">
      <c r="A1183" s="505">
        <v>1161</v>
      </c>
      <c r="B1183" s="510"/>
      <c r="C1183" s="524"/>
      <c r="D1183" s="525"/>
      <c r="E1183" s="510"/>
      <c r="F1183" s="510"/>
      <c r="G1183" s="520"/>
      <c r="H1183" s="523"/>
    </row>
    <row r="1184" spans="1:8" ht="15.75">
      <c r="A1184" s="505">
        <v>1162</v>
      </c>
      <c r="B1184" s="510"/>
      <c r="C1184" s="524"/>
      <c r="D1184" s="525"/>
      <c r="E1184" s="510"/>
      <c r="F1184" s="510"/>
      <c r="G1184" s="520"/>
      <c r="H1184" s="523"/>
    </row>
    <row r="1185" spans="1:8" ht="15.75">
      <c r="A1185" s="505">
        <v>1163</v>
      </c>
      <c r="B1185" s="510"/>
      <c r="C1185" s="524"/>
      <c r="D1185" s="525"/>
      <c r="E1185" s="510"/>
      <c r="F1185" s="510"/>
      <c r="G1185" s="520"/>
      <c r="H1185" s="523"/>
    </row>
    <row r="1186" spans="1:8" ht="15.75">
      <c r="A1186" s="505">
        <v>1164</v>
      </c>
      <c r="B1186" s="510"/>
      <c r="C1186" s="524"/>
      <c r="D1186" s="525"/>
      <c r="E1186" s="510"/>
      <c r="F1186" s="510"/>
      <c r="G1186" s="520"/>
      <c r="H1186" s="523"/>
    </row>
    <row r="1187" spans="1:8" ht="15.75">
      <c r="A1187" s="505">
        <v>1165</v>
      </c>
      <c r="B1187" s="510"/>
      <c r="C1187" s="524"/>
      <c r="D1187" s="525"/>
      <c r="E1187" s="510"/>
      <c r="F1187" s="510"/>
      <c r="G1187" s="520"/>
      <c r="H1187" s="523"/>
    </row>
    <row r="1188" spans="1:8" ht="15.75">
      <c r="A1188" s="505">
        <v>1166</v>
      </c>
      <c r="B1188" s="510"/>
      <c r="C1188" s="524"/>
      <c r="D1188" s="525"/>
      <c r="E1188" s="510"/>
      <c r="F1188" s="510"/>
      <c r="G1188" s="520"/>
      <c r="H1188" s="523"/>
    </row>
    <row r="1189" spans="1:8" ht="15.75">
      <c r="A1189" s="505">
        <v>1167</v>
      </c>
      <c r="B1189" s="510"/>
      <c r="C1189" s="524"/>
      <c r="D1189" s="525"/>
      <c r="E1189" s="510"/>
      <c r="F1189" s="510"/>
      <c r="G1189" s="520"/>
      <c r="H1189" s="523"/>
    </row>
    <row r="1190" spans="1:8" ht="15.75">
      <c r="A1190" s="505">
        <v>1168</v>
      </c>
      <c r="B1190" s="510"/>
      <c r="C1190" s="524"/>
      <c r="D1190" s="525"/>
      <c r="E1190" s="510"/>
      <c r="F1190" s="510"/>
      <c r="G1190" s="520"/>
      <c r="H1190" s="523"/>
    </row>
    <row r="1191" spans="1:8" ht="15.75">
      <c r="A1191" s="505">
        <v>1169</v>
      </c>
      <c r="B1191" s="510"/>
      <c r="C1191" s="524"/>
      <c r="D1191" s="525"/>
      <c r="E1191" s="510"/>
      <c r="F1191" s="510"/>
      <c r="G1191" s="520"/>
      <c r="H1191" s="523"/>
    </row>
    <row r="1192" spans="1:8" ht="15.75">
      <c r="A1192" s="505">
        <v>1170</v>
      </c>
      <c r="B1192" s="510"/>
      <c r="C1192" s="524"/>
      <c r="D1192" s="525"/>
      <c r="E1192" s="510"/>
      <c r="F1192" s="510"/>
      <c r="G1192" s="520"/>
      <c r="H1192" s="523"/>
    </row>
    <row r="1193" spans="1:8" ht="15.75">
      <c r="A1193" s="505">
        <v>1171</v>
      </c>
      <c r="B1193" s="510"/>
      <c r="C1193" s="524"/>
      <c r="D1193" s="525"/>
      <c r="E1193" s="510"/>
      <c r="F1193" s="510"/>
      <c r="G1193" s="520"/>
      <c r="H1193" s="523"/>
    </row>
    <row r="1194" spans="1:8" ht="15.75">
      <c r="A1194" s="505">
        <v>1172</v>
      </c>
      <c r="B1194" s="510"/>
      <c r="C1194" s="524"/>
      <c r="D1194" s="525"/>
      <c r="E1194" s="510"/>
      <c r="F1194" s="510"/>
      <c r="G1194" s="520"/>
      <c r="H1194" s="523"/>
    </row>
    <row r="1195" spans="1:8" ht="15.75">
      <c r="A1195" s="505">
        <v>1173</v>
      </c>
      <c r="B1195" s="510"/>
      <c r="C1195" s="524"/>
      <c r="D1195" s="525"/>
      <c r="E1195" s="510"/>
      <c r="F1195" s="510"/>
      <c r="G1195" s="520"/>
      <c r="H1195" s="523"/>
    </row>
    <row r="1196" spans="1:8" ht="15.75">
      <c r="A1196" s="505">
        <v>1174</v>
      </c>
      <c r="B1196" s="510"/>
      <c r="C1196" s="524"/>
      <c r="D1196" s="525"/>
      <c r="E1196" s="510"/>
      <c r="F1196" s="510"/>
      <c r="G1196" s="520"/>
      <c r="H1196" s="523"/>
    </row>
    <row r="1197" spans="1:8" ht="15.75">
      <c r="A1197" s="505">
        <v>1175</v>
      </c>
      <c r="B1197" s="510"/>
      <c r="C1197" s="524"/>
      <c r="D1197" s="525"/>
      <c r="E1197" s="510"/>
      <c r="F1197" s="510"/>
      <c r="G1197" s="520"/>
      <c r="H1197" s="523"/>
    </row>
    <row r="1198" spans="1:8" ht="15.75">
      <c r="A1198" s="505">
        <v>1176</v>
      </c>
      <c r="B1198" s="510"/>
      <c r="C1198" s="524"/>
      <c r="D1198" s="525"/>
      <c r="E1198" s="510"/>
      <c r="F1198" s="510"/>
      <c r="G1198" s="520"/>
      <c r="H1198" s="523"/>
    </row>
    <row r="1199" spans="1:8" ht="15.75">
      <c r="A1199" s="505">
        <v>1177</v>
      </c>
      <c r="B1199" s="510"/>
      <c r="C1199" s="524"/>
      <c r="D1199" s="525"/>
      <c r="E1199" s="510"/>
      <c r="F1199" s="510"/>
      <c r="G1199" s="520"/>
      <c r="H1199" s="523"/>
    </row>
    <row r="1200" spans="1:8" ht="15.75">
      <c r="A1200" s="505">
        <v>1178</v>
      </c>
      <c r="B1200" s="510"/>
      <c r="C1200" s="524"/>
      <c r="D1200" s="525"/>
      <c r="E1200" s="510"/>
      <c r="F1200" s="510"/>
      <c r="G1200" s="520"/>
      <c r="H1200" s="523"/>
    </row>
    <row r="1201" spans="1:8" ht="15.75">
      <c r="A1201" s="505">
        <v>1179</v>
      </c>
      <c r="B1201" s="510"/>
      <c r="C1201" s="524"/>
      <c r="D1201" s="525"/>
      <c r="E1201" s="510"/>
      <c r="F1201" s="510"/>
      <c r="G1201" s="520"/>
      <c r="H1201" s="523"/>
    </row>
    <row r="1202" spans="1:8" ht="15.75">
      <c r="A1202" s="505">
        <v>1180</v>
      </c>
      <c r="B1202" s="510"/>
      <c r="C1202" s="524"/>
      <c r="D1202" s="525"/>
      <c r="E1202" s="510"/>
      <c r="F1202" s="510"/>
      <c r="G1202" s="520"/>
      <c r="H1202" s="523"/>
    </row>
    <row r="1203" spans="1:8" ht="15.75">
      <c r="A1203" s="505">
        <v>1181</v>
      </c>
      <c r="B1203" s="510"/>
      <c r="C1203" s="524"/>
      <c r="D1203" s="525"/>
      <c r="E1203" s="510"/>
      <c r="F1203" s="510"/>
      <c r="G1203" s="520"/>
      <c r="H1203" s="523"/>
    </row>
    <row r="1204" spans="1:8" ht="15.75">
      <c r="A1204" s="505">
        <v>1182</v>
      </c>
      <c r="B1204" s="510"/>
      <c r="C1204" s="524"/>
      <c r="D1204" s="525"/>
      <c r="E1204" s="510"/>
      <c r="F1204" s="510"/>
      <c r="G1204" s="520"/>
      <c r="H1204" s="523"/>
    </row>
    <row r="1205" spans="1:8" ht="15.75">
      <c r="A1205" s="505">
        <v>1183</v>
      </c>
      <c r="B1205" s="510"/>
      <c r="C1205" s="524"/>
      <c r="D1205" s="525"/>
      <c r="E1205" s="510"/>
      <c r="F1205" s="510"/>
      <c r="G1205" s="520"/>
      <c r="H1205" s="523"/>
    </row>
    <row r="1206" spans="1:8" ht="15.75">
      <c r="A1206" s="505">
        <v>1184</v>
      </c>
      <c r="B1206" s="510"/>
      <c r="C1206" s="524"/>
      <c r="D1206" s="525"/>
      <c r="E1206" s="510"/>
      <c r="F1206" s="510"/>
      <c r="G1206" s="520"/>
      <c r="H1206" s="523"/>
    </row>
    <row r="1207" spans="1:8" ht="15.75">
      <c r="A1207" s="505">
        <v>1185</v>
      </c>
      <c r="B1207" s="510"/>
      <c r="C1207" s="524"/>
      <c r="D1207" s="525"/>
      <c r="E1207" s="510"/>
      <c r="F1207" s="510"/>
      <c r="G1207" s="520"/>
      <c r="H1207" s="523"/>
    </row>
    <row r="1208" spans="1:8" ht="15.75">
      <c r="A1208" s="505">
        <v>1186</v>
      </c>
      <c r="B1208" s="510"/>
      <c r="C1208" s="524"/>
      <c r="D1208" s="525"/>
      <c r="E1208" s="510"/>
      <c r="F1208" s="510"/>
      <c r="G1208" s="520"/>
      <c r="H1208" s="523"/>
    </row>
    <row r="1209" spans="1:8" ht="15.75">
      <c r="A1209" s="505">
        <v>1187</v>
      </c>
      <c r="B1209" s="510"/>
      <c r="C1209" s="524"/>
      <c r="D1209" s="525"/>
      <c r="E1209" s="510"/>
      <c r="F1209" s="510"/>
      <c r="G1209" s="520"/>
      <c r="H1209" s="523"/>
    </row>
    <row r="1210" spans="1:8" ht="15.75">
      <c r="A1210" s="505">
        <v>1188</v>
      </c>
      <c r="B1210" s="510"/>
      <c r="C1210" s="524"/>
      <c r="D1210" s="525"/>
      <c r="E1210" s="510"/>
      <c r="F1210" s="510"/>
      <c r="G1210" s="520"/>
      <c r="H1210" s="523"/>
    </row>
    <row r="1211" spans="1:8" ht="15.75">
      <c r="A1211" s="505">
        <v>1189</v>
      </c>
      <c r="B1211" s="510"/>
      <c r="C1211" s="524"/>
      <c r="D1211" s="525"/>
      <c r="E1211" s="510"/>
      <c r="F1211" s="510"/>
      <c r="G1211" s="520"/>
      <c r="H1211" s="523"/>
    </row>
    <row r="1212" spans="1:8" ht="15.75">
      <c r="A1212" s="505">
        <v>1190</v>
      </c>
      <c r="B1212" s="510"/>
      <c r="C1212" s="524"/>
      <c r="D1212" s="525"/>
      <c r="E1212" s="510"/>
      <c r="F1212" s="510"/>
      <c r="G1212" s="520"/>
      <c r="H1212" s="523"/>
    </row>
    <row r="1213" spans="1:8" ht="15.75">
      <c r="A1213" s="505">
        <v>1191</v>
      </c>
      <c r="B1213" s="510"/>
      <c r="C1213" s="524"/>
      <c r="D1213" s="525"/>
      <c r="E1213" s="510"/>
      <c r="F1213" s="510"/>
      <c r="G1213" s="520"/>
      <c r="H1213" s="523"/>
    </row>
    <row r="1214" spans="1:8" ht="15.75">
      <c r="A1214" s="505">
        <v>1192</v>
      </c>
      <c r="B1214" s="510"/>
      <c r="C1214" s="524"/>
      <c r="D1214" s="525"/>
      <c r="E1214" s="510"/>
      <c r="F1214" s="510"/>
      <c r="G1214" s="520"/>
      <c r="H1214" s="523"/>
    </row>
    <row r="1215" spans="1:8" ht="15.75">
      <c r="A1215" s="505">
        <v>1193</v>
      </c>
      <c r="B1215" s="510"/>
      <c r="C1215" s="524"/>
      <c r="D1215" s="525"/>
      <c r="E1215" s="510"/>
      <c r="F1215" s="510"/>
      <c r="G1215" s="520"/>
      <c r="H1215" s="523"/>
    </row>
    <row r="1216" spans="1:8" ht="15.75">
      <c r="A1216" s="505">
        <v>1194</v>
      </c>
      <c r="B1216" s="510"/>
      <c r="C1216" s="524"/>
      <c r="D1216" s="525"/>
      <c r="E1216" s="510"/>
      <c r="F1216" s="510"/>
      <c r="G1216" s="520"/>
      <c r="H1216" s="523"/>
    </row>
    <row r="1217" spans="1:8" ht="15.75">
      <c r="A1217" s="505">
        <v>1195</v>
      </c>
      <c r="B1217" s="510"/>
      <c r="C1217" s="524"/>
      <c r="D1217" s="525"/>
      <c r="E1217" s="510"/>
      <c r="F1217" s="510"/>
      <c r="G1217" s="520"/>
      <c r="H1217" s="523"/>
    </row>
    <row r="1218" spans="1:8" ht="15.75">
      <c r="A1218" s="505">
        <v>1196</v>
      </c>
      <c r="B1218" s="510"/>
      <c r="C1218" s="524"/>
      <c r="D1218" s="525"/>
      <c r="E1218" s="510"/>
      <c r="F1218" s="510"/>
      <c r="G1218" s="520"/>
      <c r="H1218" s="523"/>
    </row>
    <row r="1219" spans="1:8" ht="15.75">
      <c r="A1219" s="505">
        <v>1197</v>
      </c>
      <c r="B1219" s="510"/>
      <c r="C1219" s="524"/>
      <c r="D1219" s="525"/>
      <c r="E1219" s="510"/>
      <c r="F1219" s="510"/>
      <c r="G1219" s="520"/>
      <c r="H1219" s="523"/>
    </row>
    <row r="1220" spans="1:8" ht="15.75">
      <c r="A1220" s="505">
        <v>1198</v>
      </c>
      <c r="B1220" s="510"/>
      <c r="C1220" s="524"/>
      <c r="D1220" s="525"/>
      <c r="E1220" s="510"/>
      <c r="F1220" s="510"/>
      <c r="G1220" s="520"/>
      <c r="H1220" s="523"/>
    </row>
    <row r="1221" spans="1:8" ht="15.75">
      <c r="A1221" s="505">
        <v>1199</v>
      </c>
      <c r="B1221" s="510"/>
      <c r="C1221" s="524"/>
      <c r="D1221" s="525"/>
      <c r="E1221" s="510"/>
      <c r="F1221" s="510"/>
      <c r="G1221" s="520"/>
      <c r="H1221" s="523"/>
    </row>
    <row r="1222" spans="1:8" ht="15.75">
      <c r="A1222" s="505">
        <v>1200</v>
      </c>
      <c r="B1222" s="510"/>
      <c r="C1222" s="524"/>
      <c r="D1222" s="525"/>
      <c r="E1222" s="510"/>
      <c r="F1222" s="510"/>
      <c r="G1222" s="520"/>
      <c r="H1222" s="523"/>
    </row>
    <row r="1223" spans="1:8" ht="15.75">
      <c r="A1223" s="505">
        <v>1201</v>
      </c>
      <c r="B1223" s="510"/>
      <c r="C1223" s="524"/>
      <c r="D1223" s="525"/>
      <c r="E1223" s="510"/>
      <c r="F1223" s="510"/>
      <c r="G1223" s="520"/>
      <c r="H1223" s="523"/>
    </row>
    <row r="1224" spans="1:8" ht="15.75">
      <c r="A1224" s="505">
        <v>1202</v>
      </c>
      <c r="B1224" s="510"/>
      <c r="C1224" s="524"/>
      <c r="D1224" s="525"/>
      <c r="E1224" s="510"/>
      <c r="F1224" s="510"/>
      <c r="G1224" s="520"/>
      <c r="H1224" s="523"/>
    </row>
    <row r="1225" spans="1:8" ht="15.75">
      <c r="A1225" s="505">
        <v>1203</v>
      </c>
      <c r="B1225" s="510"/>
      <c r="C1225" s="524"/>
      <c r="D1225" s="525"/>
      <c r="E1225" s="510"/>
      <c r="F1225" s="510"/>
      <c r="G1225" s="520"/>
      <c r="H1225" s="523"/>
    </row>
    <row r="1226" spans="1:8" ht="15.75">
      <c r="A1226" s="505">
        <v>1204</v>
      </c>
      <c r="B1226" s="510"/>
      <c r="C1226" s="524"/>
      <c r="D1226" s="525"/>
      <c r="E1226" s="510"/>
      <c r="F1226" s="510"/>
      <c r="G1226" s="520"/>
      <c r="H1226" s="523"/>
    </row>
    <row r="1227" spans="1:8" ht="15.75">
      <c r="A1227" s="505">
        <v>1205</v>
      </c>
      <c r="B1227" s="510"/>
      <c r="C1227" s="524"/>
      <c r="D1227" s="525"/>
      <c r="E1227" s="510"/>
      <c r="F1227" s="510"/>
      <c r="G1227" s="520"/>
      <c r="H1227" s="523"/>
    </row>
    <row r="1228" spans="1:8" ht="15.75">
      <c r="A1228" s="505">
        <v>1206</v>
      </c>
      <c r="B1228" s="510"/>
      <c r="C1228" s="524"/>
      <c r="D1228" s="525"/>
      <c r="E1228" s="510"/>
      <c r="F1228" s="510"/>
      <c r="G1228" s="520"/>
      <c r="H1228" s="523"/>
    </row>
    <row r="1229" spans="1:8" ht="15.75">
      <c r="A1229" s="505">
        <v>1207</v>
      </c>
      <c r="B1229" s="510"/>
      <c r="C1229" s="524"/>
      <c r="D1229" s="525"/>
      <c r="E1229" s="510"/>
      <c r="F1229" s="510"/>
      <c r="G1229" s="520"/>
      <c r="H1229" s="523"/>
    </row>
    <row r="1230" spans="1:8" ht="15.75">
      <c r="A1230" s="505">
        <v>1208</v>
      </c>
      <c r="B1230" s="510"/>
      <c r="C1230" s="524"/>
      <c r="D1230" s="525"/>
      <c r="E1230" s="510"/>
      <c r="F1230" s="510"/>
      <c r="G1230" s="520"/>
      <c r="H1230" s="523"/>
    </row>
    <row r="1231" spans="1:8" ht="15.75">
      <c r="A1231" s="505">
        <v>1209</v>
      </c>
      <c r="B1231" s="510"/>
      <c r="C1231" s="524"/>
      <c r="D1231" s="525"/>
      <c r="E1231" s="510"/>
      <c r="F1231" s="510"/>
      <c r="G1231" s="520"/>
      <c r="H1231" s="523"/>
    </row>
    <row r="1232" spans="1:8" ht="15.75">
      <c r="A1232" s="505">
        <v>1210</v>
      </c>
      <c r="B1232" s="510"/>
      <c r="C1232" s="524"/>
      <c r="D1232" s="525"/>
      <c r="E1232" s="510"/>
      <c r="F1232" s="510"/>
      <c r="G1232" s="520"/>
      <c r="H1232" s="523"/>
    </row>
    <row r="1233" spans="1:8" ht="15.75">
      <c r="A1233" s="505">
        <v>1211</v>
      </c>
      <c r="B1233" s="510"/>
      <c r="C1233" s="524"/>
      <c r="D1233" s="525"/>
      <c r="E1233" s="510"/>
      <c r="F1233" s="510"/>
      <c r="G1233" s="520"/>
      <c r="H1233" s="523"/>
    </row>
    <row r="1234" spans="1:8" ht="15.75">
      <c r="A1234" s="505">
        <v>1212</v>
      </c>
      <c r="B1234" s="510"/>
      <c r="C1234" s="524"/>
      <c r="D1234" s="525"/>
      <c r="E1234" s="510"/>
      <c r="F1234" s="510"/>
      <c r="G1234" s="520"/>
      <c r="H1234" s="523"/>
    </row>
    <row r="1235" spans="1:8" ht="15.75">
      <c r="A1235" s="505">
        <v>1213</v>
      </c>
      <c r="B1235" s="510"/>
      <c r="C1235" s="524"/>
      <c r="D1235" s="525"/>
      <c r="E1235" s="510"/>
      <c r="F1235" s="510"/>
      <c r="G1235" s="520"/>
      <c r="H1235" s="523"/>
    </row>
    <row r="1236" spans="1:8" ht="15.75">
      <c r="A1236" s="505">
        <v>1214</v>
      </c>
      <c r="B1236" s="510"/>
      <c r="C1236" s="524"/>
      <c r="D1236" s="525"/>
      <c r="E1236" s="510"/>
      <c r="F1236" s="510"/>
      <c r="G1236" s="520"/>
      <c r="H1236" s="523"/>
    </row>
    <row r="1237" spans="1:8" ht="15.75">
      <c r="A1237" s="505">
        <v>1215</v>
      </c>
      <c r="B1237" s="510"/>
      <c r="C1237" s="524"/>
      <c r="D1237" s="525"/>
      <c r="E1237" s="510"/>
      <c r="F1237" s="510"/>
      <c r="G1237" s="520"/>
      <c r="H1237" s="523"/>
    </row>
    <row r="1238" spans="1:8" ht="15.75">
      <c r="A1238" s="505">
        <v>1216</v>
      </c>
      <c r="B1238" s="510"/>
      <c r="C1238" s="524"/>
      <c r="D1238" s="525"/>
      <c r="E1238" s="510"/>
      <c r="F1238" s="510"/>
      <c r="G1238" s="520"/>
      <c r="H1238" s="523"/>
    </row>
    <row r="1239" spans="1:8" ht="15.75">
      <c r="A1239" s="505">
        <v>1217</v>
      </c>
      <c r="B1239" s="510"/>
      <c r="C1239" s="524"/>
      <c r="D1239" s="525"/>
      <c r="E1239" s="510"/>
      <c r="F1239" s="510"/>
      <c r="G1239" s="520"/>
      <c r="H1239" s="523"/>
    </row>
    <row r="1240" spans="1:8" ht="15.75">
      <c r="A1240" s="505">
        <v>1218</v>
      </c>
      <c r="B1240" s="510"/>
      <c r="C1240" s="524"/>
      <c r="D1240" s="525"/>
      <c r="E1240" s="510"/>
      <c r="F1240" s="510"/>
      <c r="G1240" s="520"/>
      <c r="H1240" s="523"/>
    </row>
    <row r="1241" spans="1:8" ht="15.75">
      <c r="A1241" s="505">
        <v>1219</v>
      </c>
      <c r="B1241" s="510"/>
      <c r="C1241" s="524"/>
      <c r="D1241" s="525"/>
      <c r="E1241" s="510"/>
      <c r="F1241" s="510"/>
      <c r="G1241" s="520"/>
      <c r="H1241" s="523"/>
    </row>
    <row r="1242" spans="1:8" ht="15.75">
      <c r="A1242" s="505">
        <v>1220</v>
      </c>
      <c r="B1242" s="510"/>
      <c r="C1242" s="524"/>
      <c r="D1242" s="525"/>
      <c r="E1242" s="510"/>
      <c r="F1242" s="510"/>
      <c r="G1242" s="520"/>
      <c r="H1242" s="523"/>
    </row>
    <row r="1243" spans="1:8" ht="15.75">
      <c r="A1243" s="505">
        <v>1221</v>
      </c>
      <c r="B1243" s="510"/>
      <c r="C1243" s="524"/>
      <c r="D1243" s="525"/>
      <c r="E1243" s="510"/>
      <c r="F1243" s="510"/>
      <c r="G1243" s="520"/>
      <c r="H1243" s="523"/>
    </row>
    <row r="1244" spans="1:8" ht="15.75">
      <c r="A1244" s="505">
        <v>1222</v>
      </c>
      <c r="B1244" s="510"/>
      <c r="C1244" s="524"/>
      <c r="D1244" s="525"/>
      <c r="E1244" s="510"/>
      <c r="F1244" s="510"/>
      <c r="G1244" s="520"/>
      <c r="H1244" s="523"/>
    </row>
    <row r="1245" spans="1:8" ht="15.75">
      <c r="A1245" s="505">
        <v>1223</v>
      </c>
      <c r="B1245" s="510"/>
      <c r="C1245" s="524"/>
      <c r="D1245" s="525"/>
      <c r="E1245" s="510"/>
      <c r="F1245" s="510"/>
      <c r="G1245" s="520"/>
      <c r="H1245" s="523"/>
    </row>
    <row r="1246" spans="1:8" ht="15.75">
      <c r="A1246" s="505">
        <v>1224</v>
      </c>
      <c r="B1246" s="510"/>
      <c r="C1246" s="524"/>
      <c r="D1246" s="525"/>
      <c r="E1246" s="510"/>
      <c r="F1246" s="510"/>
      <c r="G1246" s="520"/>
      <c r="H1246" s="523"/>
    </row>
    <row r="1247" spans="1:8" ht="15.75">
      <c r="A1247" s="505">
        <v>1225</v>
      </c>
      <c r="B1247" s="510"/>
      <c r="C1247" s="524"/>
      <c r="D1247" s="525"/>
      <c r="E1247" s="510"/>
      <c r="F1247" s="510"/>
      <c r="G1247" s="520"/>
      <c r="H1247" s="523"/>
    </row>
    <row r="1248" spans="1:8" ht="15.75">
      <c r="A1248" s="505">
        <v>1226</v>
      </c>
      <c r="B1248" s="510"/>
      <c r="C1248" s="524"/>
      <c r="D1248" s="525"/>
      <c r="E1248" s="510"/>
      <c r="F1248" s="510"/>
      <c r="G1248" s="520"/>
      <c r="H1248" s="523"/>
    </row>
    <row r="1249" spans="1:8" ht="15.75">
      <c r="A1249" s="505">
        <v>1227</v>
      </c>
      <c r="B1249" s="510"/>
      <c r="C1249" s="524"/>
      <c r="D1249" s="525"/>
      <c r="E1249" s="510"/>
      <c r="F1249" s="510"/>
      <c r="G1249" s="520"/>
      <c r="H1249" s="523"/>
    </row>
    <row r="1250" spans="1:8" ht="15.75">
      <c r="A1250" s="505">
        <v>1228</v>
      </c>
      <c r="B1250" s="510"/>
      <c r="C1250" s="524"/>
      <c r="D1250" s="525"/>
      <c r="E1250" s="510"/>
      <c r="F1250" s="510"/>
      <c r="G1250" s="520"/>
      <c r="H1250" s="523"/>
    </row>
    <row r="1251" spans="1:8" ht="15.75">
      <c r="A1251" s="505">
        <v>1229</v>
      </c>
      <c r="B1251" s="510"/>
      <c r="C1251" s="524"/>
      <c r="D1251" s="525"/>
      <c r="E1251" s="510"/>
      <c r="F1251" s="510"/>
      <c r="G1251" s="520"/>
      <c r="H1251" s="523"/>
    </row>
    <row r="1252" spans="1:8" ht="15.75">
      <c r="A1252" s="505">
        <v>1230</v>
      </c>
      <c r="B1252" s="510"/>
      <c r="C1252" s="524"/>
      <c r="D1252" s="525"/>
      <c r="E1252" s="510"/>
      <c r="F1252" s="510"/>
      <c r="G1252" s="520"/>
      <c r="H1252" s="523"/>
    </row>
    <row r="1253" spans="1:8" ht="15.75">
      <c r="A1253" s="505">
        <v>1231</v>
      </c>
      <c r="B1253" s="510"/>
      <c r="C1253" s="524"/>
      <c r="D1253" s="525"/>
      <c r="E1253" s="510"/>
      <c r="F1253" s="510"/>
      <c r="G1253" s="520"/>
      <c r="H1253" s="523"/>
    </row>
    <row r="1254" spans="1:8" ht="15.75">
      <c r="A1254" s="505">
        <v>1232</v>
      </c>
      <c r="B1254" s="510"/>
      <c r="C1254" s="524"/>
      <c r="D1254" s="525"/>
      <c r="E1254" s="510"/>
      <c r="F1254" s="510"/>
      <c r="G1254" s="520"/>
      <c r="H1254" s="523"/>
    </row>
    <row r="1255" spans="1:8" ht="15.75">
      <c r="A1255" s="505">
        <v>1233</v>
      </c>
      <c r="B1255" s="510"/>
      <c r="C1255" s="524"/>
      <c r="D1255" s="525"/>
      <c r="E1255" s="510"/>
      <c r="F1255" s="510"/>
      <c r="G1255" s="520"/>
      <c r="H1255" s="523"/>
    </row>
    <row r="1256" spans="1:8" ht="15.75">
      <c r="A1256" s="505">
        <v>1234</v>
      </c>
      <c r="B1256" s="510"/>
      <c r="C1256" s="524"/>
      <c r="D1256" s="525"/>
      <c r="E1256" s="510"/>
      <c r="F1256" s="510"/>
      <c r="G1256" s="520"/>
      <c r="H1256" s="523"/>
    </row>
    <row r="1257" spans="1:8" ht="15.75">
      <c r="A1257" s="505">
        <v>1235</v>
      </c>
      <c r="B1257" s="510"/>
      <c r="C1257" s="524"/>
      <c r="D1257" s="525"/>
      <c r="E1257" s="510"/>
      <c r="F1257" s="510"/>
      <c r="G1257" s="520"/>
      <c r="H1257" s="523"/>
    </row>
    <row r="1258" spans="1:8" ht="15.75">
      <c r="A1258" s="505">
        <v>1236</v>
      </c>
      <c r="B1258" s="510"/>
      <c r="C1258" s="524"/>
      <c r="D1258" s="525"/>
      <c r="E1258" s="510"/>
      <c r="F1258" s="510"/>
      <c r="G1258" s="520"/>
      <c r="H1258" s="523"/>
    </row>
    <row r="1259" spans="1:8" ht="15.75">
      <c r="A1259" s="505">
        <v>1237</v>
      </c>
      <c r="B1259" s="510"/>
      <c r="C1259" s="524"/>
      <c r="D1259" s="525"/>
      <c r="E1259" s="510"/>
      <c r="F1259" s="510"/>
      <c r="G1259" s="520"/>
      <c r="H1259" s="523"/>
    </row>
    <row r="1260" spans="1:8" ht="15.75">
      <c r="A1260" s="505">
        <v>1238</v>
      </c>
      <c r="B1260" s="510"/>
      <c r="C1260" s="524"/>
      <c r="D1260" s="525"/>
      <c r="E1260" s="510"/>
      <c r="F1260" s="510"/>
      <c r="G1260" s="520"/>
      <c r="H1260" s="523"/>
    </row>
    <row r="1261" spans="1:8" ht="15.75">
      <c r="A1261" s="505">
        <v>1239</v>
      </c>
      <c r="B1261" s="510"/>
      <c r="C1261" s="524"/>
      <c r="D1261" s="525"/>
      <c r="E1261" s="510"/>
      <c r="F1261" s="510"/>
      <c r="G1261" s="520"/>
      <c r="H1261" s="523"/>
    </row>
    <row r="1262" spans="1:8" ht="15.75">
      <c r="A1262" s="505">
        <v>1240</v>
      </c>
      <c r="B1262" s="510"/>
      <c r="C1262" s="524"/>
      <c r="D1262" s="525"/>
      <c r="E1262" s="510"/>
      <c r="F1262" s="510"/>
      <c r="G1262" s="520"/>
      <c r="H1262" s="523"/>
    </row>
    <row r="1263" spans="1:8" ht="15.75">
      <c r="A1263" s="505">
        <v>1241</v>
      </c>
      <c r="B1263" s="510"/>
      <c r="C1263" s="524"/>
      <c r="D1263" s="525"/>
      <c r="E1263" s="510"/>
      <c r="F1263" s="510"/>
      <c r="G1263" s="520"/>
      <c r="H1263" s="523"/>
    </row>
    <row r="1264" spans="1:8" ht="15.75">
      <c r="A1264" s="505">
        <v>1242</v>
      </c>
      <c r="B1264" s="510"/>
      <c r="C1264" s="524"/>
      <c r="D1264" s="525"/>
      <c r="E1264" s="510"/>
      <c r="F1264" s="510"/>
      <c r="G1264" s="520"/>
      <c r="H1264" s="523"/>
    </row>
    <row r="1265" spans="1:8" ht="15.75">
      <c r="A1265" s="505">
        <v>1243</v>
      </c>
      <c r="B1265" s="510"/>
      <c r="C1265" s="524"/>
      <c r="D1265" s="525"/>
      <c r="E1265" s="510"/>
      <c r="F1265" s="510"/>
      <c r="G1265" s="520"/>
      <c r="H1265" s="523"/>
    </row>
    <row r="1266" spans="1:8" ht="15.75">
      <c r="A1266" s="505">
        <v>1244</v>
      </c>
      <c r="B1266" s="510"/>
      <c r="C1266" s="524"/>
      <c r="D1266" s="525"/>
      <c r="E1266" s="510"/>
      <c r="F1266" s="510"/>
      <c r="G1266" s="520"/>
      <c r="H1266" s="523"/>
    </row>
    <row r="1267" spans="1:8" ht="15.75">
      <c r="A1267" s="505">
        <v>1245</v>
      </c>
      <c r="B1267" s="510"/>
      <c r="C1267" s="524"/>
      <c r="D1267" s="525"/>
      <c r="E1267" s="510"/>
      <c r="F1267" s="510"/>
      <c r="G1267" s="520"/>
      <c r="H1267" s="523"/>
    </row>
    <row r="1268" spans="1:8" ht="15.75">
      <c r="A1268" s="505">
        <v>1246</v>
      </c>
      <c r="B1268" s="510"/>
      <c r="C1268" s="524"/>
      <c r="D1268" s="525"/>
      <c r="E1268" s="510"/>
      <c r="F1268" s="510"/>
      <c r="G1268" s="520"/>
      <c r="H1268" s="523"/>
    </row>
    <row r="1269" spans="1:8" ht="15.75">
      <c r="A1269" s="505">
        <v>1247</v>
      </c>
      <c r="B1269" s="510"/>
      <c r="C1269" s="524"/>
      <c r="D1269" s="525"/>
      <c r="E1269" s="510"/>
      <c r="F1269" s="510"/>
      <c r="G1269" s="520"/>
      <c r="H1269" s="523"/>
    </row>
    <row r="1270" spans="1:8" ht="15.75">
      <c r="A1270" s="505">
        <v>1248</v>
      </c>
      <c r="B1270" s="510"/>
      <c r="C1270" s="524"/>
      <c r="D1270" s="525"/>
      <c r="E1270" s="510"/>
      <c r="F1270" s="510"/>
      <c r="G1270" s="520"/>
      <c r="H1270" s="523"/>
    </row>
    <row r="1271" spans="1:8" ht="15.75">
      <c r="A1271" s="505">
        <v>1249</v>
      </c>
      <c r="B1271" s="510"/>
      <c r="C1271" s="524"/>
      <c r="D1271" s="525"/>
      <c r="E1271" s="510"/>
      <c r="F1271" s="510"/>
      <c r="G1271" s="520"/>
      <c r="H1271" s="523"/>
    </row>
    <row r="1272" spans="1:8" ht="15.75">
      <c r="A1272" s="505">
        <v>1250</v>
      </c>
      <c r="B1272" s="510"/>
      <c r="C1272" s="524"/>
      <c r="D1272" s="525"/>
      <c r="E1272" s="510"/>
      <c r="F1272" s="510"/>
      <c r="G1272" s="520"/>
      <c r="H1272" s="523"/>
    </row>
    <row r="1273" spans="1:8" ht="15.75">
      <c r="A1273" s="505">
        <v>1251</v>
      </c>
      <c r="B1273" s="510"/>
      <c r="C1273" s="524"/>
      <c r="D1273" s="525"/>
      <c r="E1273" s="510"/>
      <c r="F1273" s="510"/>
      <c r="G1273" s="520"/>
      <c r="H1273" s="523"/>
    </row>
    <row r="1274" spans="1:8" ht="15.75">
      <c r="A1274" s="505">
        <v>1252</v>
      </c>
      <c r="B1274" s="510"/>
      <c r="C1274" s="524"/>
      <c r="D1274" s="525"/>
      <c r="E1274" s="510"/>
      <c r="F1274" s="510"/>
      <c r="G1274" s="520"/>
      <c r="H1274" s="523"/>
    </row>
    <row r="1275" spans="1:8" ht="15.75">
      <c r="A1275" s="505">
        <v>1253</v>
      </c>
      <c r="B1275" s="510"/>
      <c r="C1275" s="524"/>
      <c r="D1275" s="525"/>
      <c r="E1275" s="510"/>
      <c r="F1275" s="510"/>
      <c r="G1275" s="520"/>
      <c r="H1275" s="523"/>
    </row>
    <row r="1276" spans="1:8" ht="15.75">
      <c r="A1276" s="505">
        <v>1254</v>
      </c>
      <c r="B1276" s="510"/>
      <c r="C1276" s="524"/>
      <c r="D1276" s="525"/>
      <c r="E1276" s="510"/>
      <c r="F1276" s="510"/>
      <c r="G1276" s="520"/>
      <c r="H1276" s="523"/>
    </row>
    <row r="1277" spans="1:8" ht="15.75">
      <c r="A1277" s="505">
        <v>1255</v>
      </c>
      <c r="B1277" s="510"/>
      <c r="C1277" s="524"/>
      <c r="D1277" s="525"/>
      <c r="E1277" s="510"/>
      <c r="F1277" s="510"/>
      <c r="G1277" s="520"/>
      <c r="H1277" s="523"/>
    </row>
    <row r="1278" spans="1:8" ht="15.75">
      <c r="A1278" s="505">
        <v>1256</v>
      </c>
      <c r="B1278" s="510"/>
      <c r="C1278" s="524"/>
      <c r="D1278" s="525"/>
      <c r="E1278" s="510"/>
      <c r="F1278" s="510"/>
      <c r="G1278" s="520"/>
      <c r="H1278" s="523"/>
    </row>
    <row r="1279" spans="1:8" ht="15.75">
      <c r="A1279" s="505">
        <v>1257</v>
      </c>
      <c r="B1279" s="510"/>
      <c r="C1279" s="524"/>
      <c r="D1279" s="525"/>
      <c r="E1279" s="510"/>
      <c r="F1279" s="510"/>
      <c r="G1279" s="520"/>
      <c r="H1279" s="523"/>
    </row>
    <row r="1280" spans="1:8" ht="15.75">
      <c r="A1280" s="505">
        <v>1258</v>
      </c>
      <c r="B1280" s="510"/>
      <c r="C1280" s="524"/>
      <c r="D1280" s="525"/>
      <c r="E1280" s="510"/>
      <c r="F1280" s="510"/>
      <c r="G1280" s="520"/>
      <c r="H1280" s="523"/>
    </row>
    <row r="1281" spans="1:8" ht="15.75">
      <c r="A1281" s="505">
        <v>1259</v>
      </c>
      <c r="B1281" s="510"/>
      <c r="C1281" s="524"/>
      <c r="D1281" s="525"/>
      <c r="E1281" s="510"/>
      <c r="F1281" s="510"/>
      <c r="G1281" s="520"/>
      <c r="H1281" s="523"/>
    </row>
    <row r="1282" spans="1:8" ht="15.75">
      <c r="A1282" s="505">
        <v>1260</v>
      </c>
      <c r="B1282" s="510"/>
      <c r="C1282" s="524"/>
      <c r="D1282" s="525"/>
      <c r="E1282" s="510"/>
      <c r="F1282" s="510"/>
      <c r="G1282" s="520"/>
      <c r="H1282" s="523"/>
    </row>
    <row r="1283" spans="1:8" ht="15.75">
      <c r="A1283" s="505">
        <v>1261</v>
      </c>
      <c r="B1283" s="510"/>
      <c r="C1283" s="524"/>
      <c r="D1283" s="525"/>
      <c r="E1283" s="510"/>
      <c r="F1283" s="510"/>
      <c r="G1283" s="520"/>
      <c r="H1283" s="523"/>
    </row>
    <row r="1284" spans="1:8" ht="15.75">
      <c r="A1284" s="505">
        <v>1262</v>
      </c>
      <c r="B1284" s="510"/>
      <c r="C1284" s="524"/>
      <c r="D1284" s="525"/>
      <c r="E1284" s="510"/>
      <c r="F1284" s="510"/>
      <c r="G1284" s="520"/>
      <c r="H1284" s="523"/>
    </row>
    <row r="1285" spans="1:8" ht="15.75">
      <c r="A1285" s="505">
        <v>1263</v>
      </c>
      <c r="B1285" s="510"/>
      <c r="C1285" s="524"/>
      <c r="D1285" s="525"/>
      <c r="E1285" s="510"/>
      <c r="F1285" s="510"/>
      <c r="G1285" s="520"/>
      <c r="H1285" s="523"/>
    </row>
    <row r="1286" spans="1:8" ht="15.75">
      <c r="A1286" s="505">
        <v>1264</v>
      </c>
      <c r="B1286" s="510"/>
      <c r="C1286" s="524"/>
      <c r="D1286" s="525"/>
      <c r="E1286" s="510"/>
      <c r="F1286" s="510"/>
      <c r="G1286" s="520"/>
      <c r="H1286" s="523"/>
    </row>
    <row r="1287" spans="1:8" ht="15.75">
      <c r="A1287" s="505">
        <v>1265</v>
      </c>
      <c r="B1287" s="510"/>
      <c r="C1287" s="524"/>
      <c r="D1287" s="525"/>
      <c r="E1287" s="510"/>
      <c r="F1287" s="510"/>
      <c r="G1287" s="520"/>
      <c r="H1287" s="523"/>
    </row>
    <row r="1288" spans="1:8" ht="15.75">
      <c r="A1288" s="505">
        <v>1266</v>
      </c>
      <c r="B1288" s="510"/>
      <c r="C1288" s="524"/>
      <c r="D1288" s="525"/>
      <c r="E1288" s="510"/>
      <c r="F1288" s="510"/>
      <c r="G1288" s="520"/>
      <c r="H1288" s="523"/>
    </row>
    <row r="1289" spans="1:8" ht="15.75">
      <c r="A1289" s="505">
        <v>1267</v>
      </c>
      <c r="B1289" s="510"/>
      <c r="C1289" s="524"/>
      <c r="D1289" s="525"/>
      <c r="E1289" s="510"/>
      <c r="F1289" s="510"/>
      <c r="G1289" s="520"/>
      <c r="H1289" s="523"/>
    </row>
    <row r="1290" spans="1:8" ht="15.75">
      <c r="A1290" s="505">
        <v>1268</v>
      </c>
      <c r="B1290" s="510"/>
      <c r="C1290" s="524"/>
      <c r="D1290" s="525"/>
      <c r="E1290" s="510"/>
      <c r="F1290" s="510"/>
      <c r="G1290" s="520"/>
      <c r="H1290" s="523"/>
    </row>
    <row r="1291" spans="1:8" ht="15.75">
      <c r="A1291" s="505">
        <v>1269</v>
      </c>
      <c r="B1291" s="510"/>
      <c r="C1291" s="524"/>
      <c r="D1291" s="525"/>
      <c r="E1291" s="510"/>
      <c r="F1291" s="510"/>
      <c r="G1291" s="520"/>
      <c r="H1291" s="523"/>
    </row>
    <row r="1292" spans="1:8" ht="15.75">
      <c r="A1292" s="505">
        <v>1270</v>
      </c>
      <c r="B1292" s="510"/>
      <c r="C1292" s="524"/>
      <c r="D1292" s="525"/>
      <c r="E1292" s="510"/>
      <c r="F1292" s="510"/>
      <c r="G1292" s="520"/>
      <c r="H1292" s="523"/>
    </row>
    <row r="1293" spans="1:8" ht="15.75">
      <c r="A1293" s="505">
        <v>1271</v>
      </c>
      <c r="B1293" s="510"/>
      <c r="C1293" s="524"/>
      <c r="D1293" s="525"/>
      <c r="E1293" s="510"/>
      <c r="F1293" s="510"/>
      <c r="G1293" s="520"/>
      <c r="H1293" s="523"/>
    </row>
    <row r="1294" spans="1:8" ht="15.75">
      <c r="A1294" s="505">
        <v>1272</v>
      </c>
      <c r="B1294" s="510"/>
      <c r="C1294" s="524"/>
      <c r="D1294" s="525"/>
      <c r="E1294" s="510"/>
      <c r="F1294" s="510"/>
      <c r="G1294" s="520"/>
      <c r="H1294" s="523"/>
    </row>
    <row r="1295" spans="1:8" ht="15.75">
      <c r="A1295" s="505">
        <v>1273</v>
      </c>
      <c r="B1295" s="510"/>
      <c r="C1295" s="524"/>
      <c r="D1295" s="525"/>
      <c r="E1295" s="510"/>
      <c r="F1295" s="510"/>
      <c r="G1295" s="520"/>
      <c r="H1295" s="523"/>
    </row>
    <row r="1296" spans="1:8" ht="15.75">
      <c r="A1296" s="505">
        <v>1274</v>
      </c>
      <c r="B1296" s="510"/>
      <c r="C1296" s="524"/>
      <c r="D1296" s="525"/>
      <c r="E1296" s="510"/>
      <c r="F1296" s="510"/>
      <c r="G1296" s="520"/>
      <c r="H1296" s="523"/>
    </row>
    <row r="1297" spans="1:8" ht="15.75">
      <c r="A1297" s="505">
        <v>1275</v>
      </c>
      <c r="B1297" s="510"/>
      <c r="C1297" s="524"/>
      <c r="D1297" s="525"/>
      <c r="E1297" s="510"/>
      <c r="F1297" s="510"/>
      <c r="G1297" s="520"/>
      <c r="H1297" s="523"/>
    </row>
    <row r="1298" spans="1:8" ht="15.75">
      <c r="A1298" s="505">
        <v>1276</v>
      </c>
      <c r="B1298" s="510"/>
      <c r="C1298" s="524"/>
      <c r="D1298" s="525"/>
      <c r="E1298" s="510"/>
      <c r="F1298" s="510"/>
      <c r="G1298" s="520"/>
      <c r="H1298" s="523"/>
    </row>
    <row r="1299" spans="1:8" ht="15.75">
      <c r="A1299" s="505">
        <v>1277</v>
      </c>
      <c r="B1299" s="510"/>
      <c r="C1299" s="524"/>
      <c r="D1299" s="525"/>
      <c r="E1299" s="510"/>
      <c r="F1299" s="510"/>
      <c r="G1299" s="520"/>
      <c r="H1299" s="523"/>
    </row>
    <row r="1300" spans="1:8" ht="15.75">
      <c r="A1300" s="505">
        <v>1278</v>
      </c>
      <c r="B1300" s="510"/>
      <c r="C1300" s="524"/>
      <c r="D1300" s="525"/>
      <c r="E1300" s="510"/>
      <c r="F1300" s="510"/>
      <c r="G1300" s="520"/>
      <c r="H1300" s="523"/>
    </row>
    <row r="1301" spans="1:8" ht="15.75">
      <c r="A1301" s="505">
        <v>1279</v>
      </c>
      <c r="B1301" s="510"/>
      <c r="C1301" s="524"/>
      <c r="D1301" s="525"/>
      <c r="E1301" s="510"/>
      <c r="F1301" s="510"/>
      <c r="G1301" s="520"/>
      <c r="H1301" s="523"/>
    </row>
    <row r="1302" spans="1:8" ht="15.75">
      <c r="A1302" s="505">
        <v>1280</v>
      </c>
      <c r="B1302" s="510"/>
      <c r="C1302" s="524"/>
      <c r="D1302" s="525"/>
      <c r="E1302" s="510"/>
      <c r="F1302" s="510"/>
      <c r="G1302" s="520"/>
      <c r="H1302" s="523"/>
    </row>
    <row r="1303" spans="1:8" ht="15.75">
      <c r="A1303" s="505">
        <v>1281</v>
      </c>
      <c r="B1303" s="510"/>
      <c r="C1303" s="524"/>
      <c r="D1303" s="525"/>
      <c r="E1303" s="510"/>
      <c r="F1303" s="510"/>
      <c r="G1303" s="520"/>
      <c r="H1303" s="523"/>
    </row>
    <row r="1304" spans="1:8" ht="15.75">
      <c r="A1304" s="505">
        <v>1282</v>
      </c>
      <c r="B1304" s="510"/>
      <c r="C1304" s="524"/>
      <c r="D1304" s="525"/>
      <c r="E1304" s="510"/>
      <c r="F1304" s="510"/>
      <c r="G1304" s="520"/>
      <c r="H1304" s="523"/>
    </row>
    <row r="1305" spans="1:8" ht="15.75">
      <c r="A1305" s="505">
        <v>1283</v>
      </c>
      <c r="B1305" s="510"/>
      <c r="C1305" s="524"/>
      <c r="D1305" s="525"/>
      <c r="E1305" s="510"/>
      <c r="F1305" s="510"/>
      <c r="G1305" s="520"/>
      <c r="H1305" s="523"/>
    </row>
    <row r="1306" spans="1:8" ht="15.75">
      <c r="A1306" s="505">
        <v>1284</v>
      </c>
      <c r="B1306" s="510"/>
      <c r="C1306" s="524"/>
      <c r="D1306" s="525"/>
      <c r="E1306" s="510"/>
      <c r="F1306" s="510"/>
      <c r="G1306" s="520"/>
      <c r="H1306" s="523"/>
    </row>
    <row r="1307" spans="1:8" ht="15.75">
      <c r="A1307" s="505">
        <v>1285</v>
      </c>
      <c r="B1307" s="510"/>
      <c r="C1307" s="524"/>
      <c r="D1307" s="525"/>
      <c r="E1307" s="510"/>
      <c r="F1307" s="510"/>
      <c r="G1307" s="520"/>
      <c r="H1307" s="523"/>
    </row>
    <row r="1308" spans="1:8" ht="15.75">
      <c r="A1308" s="505">
        <v>1286</v>
      </c>
      <c r="B1308" s="510"/>
      <c r="C1308" s="524"/>
      <c r="D1308" s="525"/>
      <c r="E1308" s="510"/>
      <c r="F1308" s="510"/>
      <c r="G1308" s="520"/>
      <c r="H1308" s="523"/>
    </row>
    <row r="1309" spans="1:8" ht="15.75">
      <c r="A1309" s="505">
        <v>1287</v>
      </c>
      <c r="B1309" s="510"/>
      <c r="C1309" s="524"/>
      <c r="D1309" s="525"/>
      <c r="E1309" s="510"/>
      <c r="F1309" s="510"/>
      <c r="G1309" s="520"/>
      <c r="H1309" s="523"/>
    </row>
    <row r="1310" spans="1:8" ht="15.75">
      <c r="A1310" s="505">
        <v>1288</v>
      </c>
      <c r="B1310" s="510"/>
      <c r="C1310" s="524"/>
      <c r="D1310" s="525"/>
      <c r="E1310" s="510"/>
      <c r="F1310" s="510"/>
      <c r="G1310" s="520"/>
      <c r="H1310" s="523"/>
    </row>
    <row r="1311" spans="1:8" ht="15.75">
      <c r="A1311" s="505">
        <v>1289</v>
      </c>
      <c r="B1311" s="510"/>
      <c r="C1311" s="524"/>
      <c r="D1311" s="525"/>
      <c r="E1311" s="510"/>
      <c r="F1311" s="510"/>
      <c r="G1311" s="520"/>
      <c r="H1311" s="523"/>
    </row>
    <row r="1312" spans="1:8" ht="15.75">
      <c r="A1312" s="505">
        <v>1290</v>
      </c>
      <c r="B1312" s="510"/>
      <c r="C1312" s="524"/>
      <c r="D1312" s="525"/>
      <c r="E1312" s="510"/>
      <c r="F1312" s="510"/>
      <c r="G1312" s="520"/>
      <c r="H1312" s="523"/>
    </row>
    <row r="1313" spans="1:8" ht="15.75">
      <c r="A1313" s="505">
        <v>1291</v>
      </c>
      <c r="B1313" s="510"/>
      <c r="C1313" s="524"/>
      <c r="D1313" s="525"/>
      <c r="E1313" s="510"/>
      <c r="F1313" s="510"/>
      <c r="G1313" s="520"/>
      <c r="H1313" s="523"/>
    </row>
    <row r="1314" spans="1:8" ht="15.75">
      <c r="A1314" s="505">
        <v>1292</v>
      </c>
      <c r="B1314" s="510"/>
      <c r="C1314" s="524"/>
      <c r="D1314" s="525"/>
      <c r="E1314" s="510"/>
      <c r="F1314" s="510"/>
      <c r="G1314" s="520"/>
      <c r="H1314" s="523"/>
    </row>
    <row r="1315" spans="1:8" ht="15.75">
      <c r="A1315" s="505">
        <v>1293</v>
      </c>
      <c r="B1315" s="510"/>
      <c r="C1315" s="524"/>
      <c r="D1315" s="525"/>
      <c r="E1315" s="510"/>
      <c r="F1315" s="510"/>
      <c r="G1315" s="520"/>
      <c r="H1315" s="523"/>
    </row>
    <row r="1316" spans="1:8" ht="15.75">
      <c r="A1316" s="505">
        <v>1294</v>
      </c>
      <c r="B1316" s="510"/>
      <c r="C1316" s="524"/>
      <c r="D1316" s="525"/>
      <c r="E1316" s="510"/>
      <c r="F1316" s="510"/>
      <c r="G1316" s="520"/>
      <c r="H1316" s="523"/>
    </row>
    <row r="1317" spans="1:8" ht="15.75">
      <c r="A1317" s="505">
        <v>1295</v>
      </c>
      <c r="B1317" s="510"/>
      <c r="C1317" s="524"/>
      <c r="D1317" s="525"/>
      <c r="E1317" s="510"/>
      <c r="F1317" s="510"/>
      <c r="G1317" s="520"/>
      <c r="H1317" s="523"/>
    </row>
    <row r="1318" spans="1:8" ht="15.75">
      <c r="A1318" s="505">
        <v>1296</v>
      </c>
      <c r="B1318" s="510"/>
      <c r="C1318" s="524"/>
      <c r="D1318" s="525"/>
      <c r="E1318" s="510"/>
      <c r="F1318" s="510"/>
      <c r="G1318" s="520"/>
      <c r="H1318" s="523"/>
    </row>
    <row r="1319" spans="1:8" ht="15.75">
      <c r="A1319" s="505">
        <v>1297</v>
      </c>
      <c r="B1319" s="510"/>
      <c r="C1319" s="524"/>
      <c r="D1319" s="525"/>
      <c r="E1319" s="510"/>
      <c r="F1319" s="510"/>
      <c r="G1319" s="520"/>
      <c r="H1319" s="523"/>
    </row>
    <row r="1320" spans="1:8" ht="15.75">
      <c r="A1320" s="505">
        <v>1298</v>
      </c>
      <c r="B1320" s="510"/>
      <c r="C1320" s="524"/>
      <c r="D1320" s="525"/>
      <c r="E1320" s="510"/>
      <c r="F1320" s="510"/>
      <c r="G1320" s="520"/>
      <c r="H1320" s="523"/>
    </row>
    <row r="1321" spans="1:8" ht="15.75">
      <c r="A1321" s="505">
        <v>1299</v>
      </c>
      <c r="B1321" s="510"/>
      <c r="C1321" s="524"/>
      <c r="D1321" s="525"/>
      <c r="E1321" s="510"/>
      <c r="F1321" s="510"/>
      <c r="G1321" s="520"/>
      <c r="H1321" s="523"/>
    </row>
    <row r="1322" spans="1:8" ht="15.75">
      <c r="A1322" s="505">
        <v>1300</v>
      </c>
      <c r="B1322" s="510"/>
      <c r="C1322" s="524"/>
      <c r="D1322" s="525"/>
      <c r="E1322" s="510"/>
      <c r="F1322" s="510"/>
      <c r="G1322" s="520"/>
      <c r="H1322" s="523"/>
    </row>
    <row r="1323" spans="1:8" ht="15.75">
      <c r="A1323" s="505">
        <v>1301</v>
      </c>
      <c r="B1323" s="510"/>
      <c r="C1323" s="524"/>
      <c r="D1323" s="525"/>
      <c r="E1323" s="510"/>
      <c r="F1323" s="510"/>
      <c r="G1323" s="520"/>
      <c r="H1323" s="523"/>
    </row>
    <row r="1324" spans="1:8" ht="15.75">
      <c r="A1324" s="505">
        <v>1302</v>
      </c>
      <c r="B1324" s="510"/>
      <c r="C1324" s="524"/>
      <c r="D1324" s="525"/>
      <c r="E1324" s="510"/>
      <c r="F1324" s="510"/>
      <c r="G1324" s="520"/>
      <c r="H1324" s="523"/>
    </row>
    <row r="1325" spans="1:8" ht="15.75">
      <c r="A1325" s="505">
        <v>1303</v>
      </c>
      <c r="B1325" s="510"/>
      <c r="C1325" s="524"/>
      <c r="D1325" s="525"/>
      <c r="E1325" s="510"/>
      <c r="F1325" s="510"/>
      <c r="G1325" s="520"/>
      <c r="H1325" s="523"/>
    </row>
    <row r="1326" spans="1:8" ht="15.75">
      <c r="A1326" s="505">
        <v>1304</v>
      </c>
      <c r="B1326" s="510"/>
      <c r="C1326" s="524"/>
      <c r="D1326" s="525"/>
      <c r="E1326" s="510"/>
      <c r="F1326" s="510"/>
      <c r="G1326" s="520"/>
      <c r="H1326" s="523"/>
    </row>
    <row r="1327" spans="1:8" ht="15.75">
      <c r="A1327" s="505">
        <v>1305</v>
      </c>
      <c r="B1327" s="510"/>
      <c r="C1327" s="524"/>
      <c r="D1327" s="525"/>
      <c r="E1327" s="510"/>
      <c r="F1327" s="510"/>
      <c r="G1327" s="520"/>
      <c r="H1327" s="523"/>
    </row>
    <row r="1328" spans="1:8" ht="15.75">
      <c r="A1328" s="505">
        <v>1306</v>
      </c>
      <c r="B1328" s="510"/>
      <c r="C1328" s="524"/>
      <c r="D1328" s="525"/>
      <c r="E1328" s="510"/>
      <c r="F1328" s="510"/>
      <c r="G1328" s="520"/>
      <c r="H1328" s="523"/>
    </row>
    <row r="1329" spans="1:8" ht="15.75">
      <c r="A1329" s="505">
        <v>1307</v>
      </c>
      <c r="B1329" s="510"/>
      <c r="C1329" s="524"/>
      <c r="D1329" s="525"/>
      <c r="E1329" s="510"/>
      <c r="F1329" s="510"/>
      <c r="G1329" s="520"/>
      <c r="H1329" s="523"/>
    </row>
    <row r="1330" spans="1:8" ht="15.75">
      <c r="A1330" s="505">
        <v>1308</v>
      </c>
      <c r="B1330" s="510"/>
      <c r="C1330" s="524"/>
      <c r="D1330" s="525"/>
      <c r="E1330" s="510"/>
      <c r="F1330" s="510"/>
      <c r="G1330" s="520"/>
      <c r="H1330" s="523"/>
    </row>
    <row r="1331" spans="1:8" ht="15.75">
      <c r="A1331" s="505">
        <v>1309</v>
      </c>
      <c r="B1331" s="510"/>
      <c r="C1331" s="524"/>
      <c r="D1331" s="525"/>
      <c r="E1331" s="510"/>
      <c r="F1331" s="510"/>
      <c r="G1331" s="520"/>
      <c r="H1331" s="523"/>
    </row>
    <row r="1332" spans="1:8" ht="15.75">
      <c r="A1332" s="505">
        <v>1310</v>
      </c>
      <c r="B1332" s="510"/>
      <c r="C1332" s="524"/>
      <c r="D1332" s="525"/>
      <c r="E1332" s="510"/>
      <c r="F1332" s="510"/>
      <c r="G1332" s="520"/>
      <c r="H1332" s="523"/>
    </row>
    <row r="1333" spans="1:8" ht="15.75">
      <c r="A1333" s="505">
        <v>1311</v>
      </c>
      <c r="B1333" s="510"/>
      <c r="C1333" s="524"/>
      <c r="D1333" s="525"/>
      <c r="E1333" s="510"/>
      <c r="F1333" s="510"/>
      <c r="G1333" s="520"/>
      <c r="H1333" s="523"/>
    </row>
    <row r="1334" spans="1:8" ht="15.75">
      <c r="A1334" s="505">
        <v>1312</v>
      </c>
      <c r="B1334" s="510"/>
      <c r="C1334" s="524"/>
      <c r="D1334" s="525"/>
      <c r="E1334" s="510"/>
      <c r="F1334" s="510"/>
      <c r="G1334" s="520"/>
      <c r="H1334" s="523"/>
    </row>
    <row r="1335" spans="1:8" ht="15.75">
      <c r="A1335" s="505">
        <v>1313</v>
      </c>
      <c r="B1335" s="510"/>
      <c r="C1335" s="524"/>
      <c r="D1335" s="525"/>
      <c r="E1335" s="510"/>
      <c r="F1335" s="510"/>
      <c r="G1335" s="520"/>
      <c r="H1335" s="523"/>
    </row>
    <row r="1336" spans="1:8" ht="15.75">
      <c r="A1336" s="505">
        <v>1314</v>
      </c>
      <c r="B1336" s="510"/>
      <c r="C1336" s="524"/>
      <c r="D1336" s="525"/>
      <c r="E1336" s="510"/>
      <c r="F1336" s="510"/>
      <c r="G1336" s="520"/>
      <c r="H1336" s="523"/>
    </row>
    <row r="1337" spans="1:8" ht="15.75">
      <c r="A1337" s="505">
        <v>1315</v>
      </c>
      <c r="B1337" s="510"/>
      <c r="C1337" s="524"/>
      <c r="D1337" s="525"/>
      <c r="E1337" s="510"/>
      <c r="F1337" s="510"/>
      <c r="G1337" s="520"/>
      <c r="H1337" s="523"/>
    </row>
    <row r="1338" spans="1:8" ht="15.75">
      <c r="A1338" s="505">
        <v>1316</v>
      </c>
      <c r="B1338" s="510"/>
      <c r="C1338" s="524"/>
      <c r="D1338" s="525"/>
      <c r="E1338" s="510"/>
      <c r="F1338" s="510"/>
      <c r="G1338" s="520"/>
      <c r="H1338" s="523"/>
    </row>
    <row r="1339" spans="1:8" ht="15.75">
      <c r="A1339" s="505">
        <v>1317</v>
      </c>
      <c r="B1339" s="510"/>
      <c r="C1339" s="524"/>
      <c r="D1339" s="525"/>
      <c r="E1339" s="510"/>
      <c r="F1339" s="510"/>
      <c r="G1339" s="520"/>
      <c r="H1339" s="523"/>
    </row>
    <row r="1340" spans="1:8" ht="15.75">
      <c r="A1340" s="505">
        <v>1318</v>
      </c>
      <c r="B1340" s="510"/>
      <c r="C1340" s="524"/>
      <c r="D1340" s="525"/>
      <c r="E1340" s="510"/>
      <c r="F1340" s="510"/>
      <c r="G1340" s="520"/>
      <c r="H1340" s="523"/>
    </row>
    <row r="1341" spans="1:8" ht="15.75">
      <c r="A1341" s="505">
        <v>1319</v>
      </c>
      <c r="B1341" s="510"/>
      <c r="C1341" s="524"/>
      <c r="D1341" s="525"/>
      <c r="E1341" s="510"/>
      <c r="F1341" s="510"/>
      <c r="G1341" s="520"/>
      <c r="H1341" s="523"/>
    </row>
    <row r="1342" spans="1:8" ht="15.75">
      <c r="A1342" s="505">
        <v>1320</v>
      </c>
      <c r="B1342" s="510"/>
      <c r="C1342" s="524"/>
      <c r="D1342" s="525"/>
      <c r="E1342" s="510"/>
      <c r="F1342" s="510"/>
      <c r="G1342" s="520"/>
      <c r="H1342" s="523"/>
    </row>
    <row r="1343" spans="1:8" ht="15.75">
      <c r="A1343" s="505">
        <v>1321</v>
      </c>
      <c r="B1343" s="510"/>
      <c r="C1343" s="524"/>
      <c r="D1343" s="525"/>
      <c r="E1343" s="510"/>
      <c r="F1343" s="510"/>
      <c r="G1343" s="520"/>
      <c r="H1343" s="523"/>
    </row>
    <row r="1344" spans="1:8" ht="15.75">
      <c r="A1344" s="505">
        <v>1322</v>
      </c>
      <c r="B1344" s="510"/>
      <c r="C1344" s="524"/>
      <c r="D1344" s="525"/>
      <c r="E1344" s="510"/>
      <c r="F1344" s="510"/>
      <c r="G1344" s="520"/>
      <c r="H1344" s="523"/>
    </row>
    <row r="1345" spans="1:8" ht="15.75">
      <c r="A1345" s="505">
        <v>1323</v>
      </c>
      <c r="B1345" s="510"/>
      <c r="C1345" s="524"/>
      <c r="D1345" s="525"/>
      <c r="E1345" s="510"/>
      <c r="F1345" s="510"/>
      <c r="G1345" s="520"/>
      <c r="H1345" s="523"/>
    </row>
    <row r="1346" spans="1:8" ht="15.75">
      <c r="A1346" s="505">
        <v>1324</v>
      </c>
      <c r="B1346" s="510"/>
      <c r="C1346" s="524"/>
      <c r="D1346" s="525"/>
      <c r="E1346" s="510"/>
      <c r="F1346" s="510"/>
      <c r="G1346" s="520"/>
      <c r="H1346" s="523"/>
    </row>
    <row r="1347" spans="1:8" ht="15.75">
      <c r="A1347" s="505">
        <v>1325</v>
      </c>
      <c r="B1347" s="510"/>
      <c r="C1347" s="524"/>
      <c r="D1347" s="525"/>
      <c r="E1347" s="510"/>
      <c r="F1347" s="510"/>
      <c r="G1347" s="520"/>
      <c r="H1347" s="523"/>
    </row>
    <row r="1348" spans="1:8" ht="15.75">
      <c r="A1348" s="505">
        <v>1326</v>
      </c>
      <c r="B1348" s="510"/>
      <c r="C1348" s="524"/>
      <c r="D1348" s="525"/>
      <c r="E1348" s="510"/>
      <c r="F1348" s="510"/>
      <c r="G1348" s="520"/>
      <c r="H1348" s="523"/>
    </row>
    <row r="1349" spans="1:8" ht="15.75">
      <c r="A1349" s="505">
        <v>1327</v>
      </c>
      <c r="B1349" s="510"/>
      <c r="C1349" s="524"/>
      <c r="D1349" s="525"/>
      <c r="E1349" s="510"/>
      <c r="F1349" s="510"/>
      <c r="G1349" s="520"/>
      <c r="H1349" s="523"/>
    </row>
    <row r="1350" spans="1:8" ht="15.75">
      <c r="A1350" s="505">
        <v>1328</v>
      </c>
      <c r="B1350" s="510"/>
      <c r="C1350" s="524"/>
      <c r="D1350" s="525"/>
      <c r="E1350" s="510"/>
      <c r="F1350" s="510"/>
      <c r="G1350" s="520"/>
      <c r="H1350" s="523"/>
    </row>
    <row r="1351" spans="1:8" ht="15.75">
      <c r="A1351" s="505">
        <v>1329</v>
      </c>
      <c r="B1351" s="510"/>
      <c r="C1351" s="524"/>
      <c r="D1351" s="525"/>
      <c r="E1351" s="510"/>
      <c r="F1351" s="510"/>
      <c r="G1351" s="520"/>
      <c r="H1351" s="523"/>
    </row>
    <row r="1352" spans="1:8" ht="15.75">
      <c r="A1352" s="505">
        <v>1330</v>
      </c>
      <c r="B1352" s="510"/>
      <c r="C1352" s="524"/>
      <c r="D1352" s="525"/>
      <c r="E1352" s="510"/>
      <c r="F1352" s="510"/>
      <c r="G1352" s="520"/>
      <c r="H1352" s="523"/>
    </row>
    <row r="1353" spans="1:8" ht="15.75">
      <c r="A1353" s="505">
        <v>1331</v>
      </c>
      <c r="B1353" s="510"/>
      <c r="C1353" s="524"/>
      <c r="D1353" s="525"/>
      <c r="E1353" s="510"/>
      <c r="F1353" s="510"/>
      <c r="G1353" s="520"/>
      <c r="H1353" s="523"/>
    </row>
    <row r="1354" spans="1:8" ht="15.75">
      <c r="A1354" s="505">
        <v>1332</v>
      </c>
      <c r="B1354" s="510"/>
      <c r="C1354" s="524"/>
      <c r="D1354" s="525"/>
      <c r="E1354" s="510"/>
      <c r="F1354" s="510"/>
      <c r="G1354" s="520"/>
      <c r="H1354" s="523"/>
    </row>
    <row r="1355" spans="1:8" ht="15.75">
      <c r="A1355" s="505">
        <v>1333</v>
      </c>
      <c r="B1355" s="510"/>
      <c r="C1355" s="524"/>
      <c r="D1355" s="525"/>
      <c r="E1355" s="510"/>
      <c r="F1355" s="510"/>
      <c r="G1355" s="520"/>
      <c r="H1355" s="523"/>
    </row>
    <row r="1356" spans="1:8" ht="15.75">
      <c r="A1356" s="505">
        <v>1334</v>
      </c>
      <c r="B1356" s="510"/>
      <c r="C1356" s="524"/>
      <c r="D1356" s="525"/>
      <c r="E1356" s="510"/>
      <c r="F1356" s="510"/>
      <c r="G1356" s="520"/>
      <c r="H1356" s="523"/>
    </row>
    <row r="1357" spans="1:8" ht="15.75">
      <c r="A1357" s="505">
        <v>1335</v>
      </c>
      <c r="B1357" s="510"/>
      <c r="C1357" s="524"/>
      <c r="D1357" s="525"/>
      <c r="E1357" s="510"/>
      <c r="F1357" s="510"/>
      <c r="G1357" s="520"/>
      <c r="H1357" s="523"/>
    </row>
    <row r="1358" spans="1:8" ht="15.75">
      <c r="A1358" s="505">
        <v>1336</v>
      </c>
      <c r="B1358" s="510"/>
      <c r="C1358" s="524"/>
      <c r="D1358" s="525"/>
      <c r="E1358" s="510"/>
      <c r="F1358" s="510"/>
      <c r="G1358" s="520"/>
      <c r="H1358" s="523"/>
    </row>
    <row r="1359" spans="1:8" ht="15.75">
      <c r="A1359" s="505">
        <v>1337</v>
      </c>
      <c r="B1359" s="510"/>
      <c r="C1359" s="524"/>
      <c r="D1359" s="525"/>
      <c r="E1359" s="510"/>
      <c r="F1359" s="510"/>
      <c r="G1359" s="520"/>
      <c r="H1359" s="523"/>
    </row>
    <row r="1360" spans="1:8" ht="15.75">
      <c r="A1360" s="505">
        <v>1338</v>
      </c>
      <c r="B1360" s="510"/>
      <c r="C1360" s="524"/>
      <c r="D1360" s="525"/>
      <c r="E1360" s="510"/>
      <c r="F1360" s="510"/>
      <c r="G1360" s="520"/>
      <c r="H1360" s="523"/>
    </row>
    <row r="1361" spans="1:8" ht="15.75">
      <c r="A1361" s="505">
        <v>1339</v>
      </c>
      <c r="B1361" s="510"/>
      <c r="C1361" s="524"/>
      <c r="D1361" s="525"/>
      <c r="E1361" s="510"/>
      <c r="F1361" s="510"/>
      <c r="G1361" s="520"/>
      <c r="H1361" s="523"/>
    </row>
    <row r="1362" spans="1:8" ht="15.75">
      <c r="A1362" s="505">
        <v>1340</v>
      </c>
      <c r="B1362" s="510"/>
      <c r="C1362" s="524"/>
      <c r="D1362" s="525"/>
      <c r="E1362" s="510"/>
      <c r="F1362" s="510"/>
      <c r="G1362" s="520"/>
      <c r="H1362" s="523"/>
    </row>
    <row r="1363" spans="1:8" ht="15.75">
      <c r="A1363" s="505">
        <v>1341</v>
      </c>
      <c r="B1363" s="510"/>
      <c r="C1363" s="524"/>
      <c r="D1363" s="525"/>
      <c r="E1363" s="510"/>
      <c r="F1363" s="510"/>
      <c r="G1363" s="520"/>
      <c r="H1363" s="523"/>
    </row>
    <row r="1364" spans="1:8" ht="15.75">
      <c r="A1364" s="505">
        <v>1342</v>
      </c>
      <c r="B1364" s="510"/>
      <c r="C1364" s="524"/>
      <c r="D1364" s="525"/>
      <c r="E1364" s="510"/>
      <c r="F1364" s="510"/>
      <c r="G1364" s="520"/>
      <c r="H1364" s="523"/>
    </row>
    <row r="1365" spans="1:8" ht="15.75">
      <c r="A1365" s="505">
        <v>1343</v>
      </c>
      <c r="B1365" s="510"/>
      <c r="C1365" s="524"/>
      <c r="D1365" s="525"/>
      <c r="E1365" s="510"/>
      <c r="F1365" s="510"/>
      <c r="G1365" s="520"/>
      <c r="H1365" s="523"/>
    </row>
    <row r="1366" spans="1:8" ht="15.75">
      <c r="A1366" s="505">
        <v>1344</v>
      </c>
      <c r="B1366" s="510"/>
      <c r="C1366" s="524"/>
      <c r="D1366" s="525"/>
      <c r="E1366" s="510"/>
      <c r="F1366" s="510"/>
      <c r="G1366" s="520"/>
      <c r="H1366" s="523"/>
    </row>
    <row r="1367" spans="1:8" ht="15.75">
      <c r="A1367" s="505">
        <v>1345</v>
      </c>
      <c r="B1367" s="510"/>
      <c r="C1367" s="524"/>
      <c r="D1367" s="525"/>
      <c r="E1367" s="510"/>
      <c r="F1367" s="510"/>
      <c r="G1367" s="520"/>
      <c r="H1367" s="523"/>
    </row>
    <row r="1368" spans="1:8" ht="15.75">
      <c r="A1368" s="505">
        <v>1346</v>
      </c>
      <c r="B1368" s="510"/>
      <c r="C1368" s="524"/>
      <c r="D1368" s="525"/>
      <c r="E1368" s="510"/>
      <c r="F1368" s="510"/>
      <c r="G1368" s="520"/>
      <c r="H1368" s="523"/>
    </row>
    <row r="1369" spans="1:8" ht="15.75">
      <c r="A1369" s="505">
        <v>1347</v>
      </c>
      <c r="B1369" s="510"/>
      <c r="C1369" s="524"/>
      <c r="D1369" s="525"/>
      <c r="E1369" s="510"/>
      <c r="F1369" s="510"/>
      <c r="G1369" s="520"/>
      <c r="H1369" s="523"/>
    </row>
    <row r="1370" spans="1:8" ht="15.75">
      <c r="A1370" s="505">
        <v>1348</v>
      </c>
      <c r="B1370" s="510"/>
      <c r="C1370" s="524"/>
      <c r="D1370" s="525"/>
      <c r="E1370" s="510"/>
      <c r="F1370" s="510"/>
      <c r="G1370" s="520"/>
      <c r="H1370" s="523"/>
    </row>
    <row r="1371" spans="1:8" ht="15.75">
      <c r="A1371" s="505">
        <v>1349</v>
      </c>
      <c r="B1371" s="510"/>
      <c r="C1371" s="524"/>
      <c r="D1371" s="525"/>
      <c r="E1371" s="510"/>
      <c r="F1371" s="510"/>
      <c r="G1371" s="520"/>
      <c r="H1371" s="523"/>
    </row>
    <row r="1372" spans="1:8" ht="15.75">
      <c r="A1372" s="505">
        <v>1350</v>
      </c>
      <c r="B1372" s="510"/>
      <c r="C1372" s="524"/>
      <c r="D1372" s="525"/>
      <c r="E1372" s="510"/>
      <c r="F1372" s="510"/>
      <c r="G1372" s="520"/>
      <c r="H1372" s="523"/>
    </row>
    <row r="1373" spans="1:8" ht="15.75">
      <c r="A1373" s="505">
        <v>1351</v>
      </c>
      <c r="B1373" s="510"/>
      <c r="C1373" s="524"/>
      <c r="D1373" s="525"/>
      <c r="E1373" s="510"/>
      <c r="F1373" s="510"/>
      <c r="G1373" s="520"/>
      <c r="H1373" s="523"/>
    </row>
    <row r="1374" spans="1:8" ht="15.75">
      <c r="A1374" s="505">
        <v>1352</v>
      </c>
      <c r="B1374" s="510"/>
      <c r="C1374" s="524"/>
      <c r="D1374" s="525"/>
      <c r="E1374" s="510"/>
      <c r="F1374" s="510"/>
      <c r="G1374" s="520"/>
      <c r="H1374" s="523"/>
    </row>
    <row r="1375" spans="1:8" ht="15.75">
      <c r="A1375" s="505">
        <v>1353</v>
      </c>
      <c r="B1375" s="510"/>
      <c r="C1375" s="524"/>
      <c r="D1375" s="525"/>
      <c r="E1375" s="510"/>
      <c r="F1375" s="510"/>
      <c r="G1375" s="520"/>
      <c r="H1375" s="523"/>
    </row>
    <row r="1376" spans="1:8" ht="15.75">
      <c r="A1376" s="505">
        <v>1354</v>
      </c>
      <c r="B1376" s="510"/>
      <c r="C1376" s="524"/>
      <c r="D1376" s="525"/>
      <c r="E1376" s="510"/>
      <c r="F1376" s="510"/>
      <c r="G1376" s="520"/>
      <c r="H1376" s="523"/>
    </row>
    <row r="1377" spans="1:8" ht="15.75">
      <c r="A1377" s="505">
        <v>1355</v>
      </c>
      <c r="B1377" s="510"/>
      <c r="C1377" s="524"/>
      <c r="D1377" s="525"/>
      <c r="E1377" s="510"/>
      <c r="F1377" s="510"/>
      <c r="G1377" s="520"/>
      <c r="H1377" s="523"/>
    </row>
    <row r="1378" spans="1:8" ht="15.75">
      <c r="A1378" s="505">
        <v>1356</v>
      </c>
      <c r="B1378" s="510"/>
      <c r="C1378" s="524"/>
      <c r="D1378" s="525"/>
      <c r="E1378" s="510"/>
      <c r="F1378" s="510"/>
      <c r="G1378" s="520"/>
      <c r="H1378" s="523"/>
    </row>
    <row r="1379" spans="1:8" ht="15.75">
      <c r="A1379" s="505">
        <v>1357</v>
      </c>
      <c r="B1379" s="510"/>
      <c r="C1379" s="524"/>
      <c r="D1379" s="525"/>
      <c r="E1379" s="510"/>
      <c r="F1379" s="510"/>
      <c r="G1379" s="520"/>
      <c r="H1379" s="523"/>
    </row>
    <row r="1380" spans="1:8" ht="15.75">
      <c r="A1380" s="505">
        <v>1358</v>
      </c>
      <c r="B1380" s="510"/>
      <c r="C1380" s="524"/>
      <c r="D1380" s="525"/>
      <c r="E1380" s="510"/>
      <c r="F1380" s="510"/>
      <c r="G1380" s="520"/>
      <c r="H1380" s="523"/>
    </row>
    <row r="1381" spans="1:8" ht="15.75">
      <c r="A1381" s="505">
        <v>1359</v>
      </c>
      <c r="B1381" s="510"/>
      <c r="C1381" s="524"/>
      <c r="D1381" s="525"/>
      <c r="E1381" s="510"/>
      <c r="F1381" s="510"/>
      <c r="G1381" s="520"/>
      <c r="H1381" s="523"/>
    </row>
    <row r="1382" spans="1:8" ht="15.75">
      <c r="A1382" s="505">
        <v>1360</v>
      </c>
      <c r="B1382" s="510"/>
      <c r="C1382" s="524"/>
      <c r="D1382" s="525"/>
      <c r="E1382" s="510"/>
      <c r="F1382" s="510"/>
      <c r="G1382" s="520"/>
      <c r="H1382" s="523"/>
    </row>
    <row r="1383" spans="1:8" ht="15.75">
      <c r="A1383" s="505">
        <v>1361</v>
      </c>
      <c r="B1383" s="510"/>
      <c r="C1383" s="524"/>
      <c r="D1383" s="525"/>
      <c r="E1383" s="510"/>
      <c r="F1383" s="510"/>
      <c r="G1383" s="520"/>
      <c r="H1383" s="523"/>
    </row>
    <row r="1384" spans="1:8" ht="15.75">
      <c r="A1384" s="505">
        <v>1362</v>
      </c>
      <c r="B1384" s="510"/>
      <c r="C1384" s="524"/>
      <c r="D1384" s="525"/>
      <c r="E1384" s="510"/>
      <c r="F1384" s="510"/>
      <c r="G1384" s="520"/>
      <c r="H1384" s="523"/>
    </row>
    <row r="1385" spans="1:8" ht="15.75">
      <c r="A1385" s="505">
        <v>1363</v>
      </c>
      <c r="B1385" s="510"/>
      <c r="C1385" s="524"/>
      <c r="D1385" s="525"/>
      <c r="E1385" s="510"/>
      <c r="F1385" s="510"/>
      <c r="G1385" s="520"/>
      <c r="H1385" s="523"/>
    </row>
    <row r="1386" spans="1:8" ht="15.75">
      <c r="A1386" s="505">
        <v>1364</v>
      </c>
      <c r="B1386" s="510"/>
      <c r="C1386" s="524"/>
      <c r="D1386" s="525"/>
      <c r="E1386" s="510"/>
      <c r="F1386" s="510"/>
      <c r="G1386" s="520"/>
      <c r="H1386" s="523"/>
    </row>
    <row r="1387" spans="1:8" ht="15.75">
      <c r="A1387" s="505">
        <v>1365</v>
      </c>
      <c r="B1387" s="510"/>
      <c r="C1387" s="524"/>
      <c r="D1387" s="525"/>
      <c r="E1387" s="510"/>
      <c r="F1387" s="510"/>
      <c r="G1387" s="520"/>
      <c r="H1387" s="523"/>
    </row>
    <row r="1388" spans="1:8" ht="15.75">
      <c r="A1388" s="505">
        <v>1366</v>
      </c>
      <c r="B1388" s="510"/>
      <c r="C1388" s="524"/>
      <c r="D1388" s="525"/>
      <c r="E1388" s="510"/>
      <c r="F1388" s="510"/>
      <c r="G1388" s="520"/>
      <c r="H1388" s="523"/>
    </row>
    <row r="1389" spans="1:8" ht="15.75">
      <c r="A1389" s="505">
        <v>1367</v>
      </c>
      <c r="B1389" s="510"/>
      <c r="C1389" s="524"/>
      <c r="D1389" s="525"/>
      <c r="E1389" s="510"/>
      <c r="F1389" s="510"/>
      <c r="G1389" s="520"/>
      <c r="H1389" s="523"/>
    </row>
    <row r="1390" spans="1:8" ht="15.75">
      <c r="A1390" s="505">
        <v>1368</v>
      </c>
      <c r="B1390" s="510"/>
      <c r="C1390" s="524"/>
      <c r="D1390" s="525"/>
      <c r="E1390" s="510"/>
      <c r="F1390" s="510"/>
      <c r="G1390" s="520"/>
      <c r="H1390" s="523"/>
    </row>
    <row r="1391" spans="1:8" ht="15.75">
      <c r="A1391" s="505">
        <v>1369</v>
      </c>
      <c r="B1391" s="510"/>
      <c r="C1391" s="524"/>
      <c r="D1391" s="525"/>
      <c r="E1391" s="510"/>
      <c r="F1391" s="510"/>
      <c r="G1391" s="520"/>
      <c r="H1391" s="523"/>
    </row>
    <row r="1392" spans="1:8" ht="15.75">
      <c r="A1392" s="505">
        <v>1370</v>
      </c>
      <c r="B1392" s="510"/>
      <c r="C1392" s="524"/>
      <c r="D1392" s="525"/>
      <c r="E1392" s="510"/>
      <c r="F1392" s="510"/>
      <c r="G1392" s="520"/>
      <c r="H1392" s="523"/>
    </row>
    <row r="1393" spans="1:8" ht="15.75">
      <c r="A1393" s="505">
        <v>1371</v>
      </c>
      <c r="B1393" s="510"/>
      <c r="C1393" s="524"/>
      <c r="D1393" s="525"/>
      <c r="E1393" s="510"/>
      <c r="F1393" s="510"/>
      <c r="G1393" s="520"/>
      <c r="H1393" s="523"/>
    </row>
    <row r="1394" spans="1:8" ht="15.75">
      <c r="A1394" s="505">
        <v>1372</v>
      </c>
      <c r="B1394" s="510"/>
      <c r="C1394" s="524"/>
      <c r="D1394" s="525"/>
      <c r="E1394" s="510"/>
      <c r="F1394" s="510"/>
      <c r="G1394" s="520"/>
      <c r="H1394" s="523"/>
    </row>
    <row r="1395" spans="1:8" ht="15.75">
      <c r="A1395" s="505">
        <v>1373</v>
      </c>
      <c r="B1395" s="510"/>
      <c r="C1395" s="524"/>
      <c r="D1395" s="525"/>
      <c r="E1395" s="510"/>
      <c r="F1395" s="510"/>
      <c r="G1395" s="520"/>
      <c r="H1395" s="523"/>
    </row>
    <row r="1396" spans="1:8" ht="15.75">
      <c r="A1396" s="505">
        <v>1374</v>
      </c>
      <c r="B1396" s="510"/>
      <c r="C1396" s="524"/>
      <c r="D1396" s="525"/>
      <c r="E1396" s="510"/>
      <c r="F1396" s="510"/>
      <c r="G1396" s="520"/>
      <c r="H1396" s="523"/>
    </row>
    <row r="1397" spans="1:8" ht="15.75">
      <c r="A1397" s="505">
        <v>1375</v>
      </c>
      <c r="B1397" s="510"/>
      <c r="C1397" s="524"/>
      <c r="D1397" s="525"/>
      <c r="E1397" s="510"/>
      <c r="F1397" s="510"/>
      <c r="G1397" s="520"/>
      <c r="H1397" s="523"/>
    </row>
    <row r="1398" spans="1:8" ht="15.75">
      <c r="A1398" s="505">
        <v>1376</v>
      </c>
      <c r="B1398" s="510"/>
      <c r="C1398" s="524"/>
      <c r="D1398" s="525"/>
      <c r="E1398" s="510"/>
      <c r="F1398" s="510"/>
      <c r="G1398" s="520"/>
      <c r="H1398" s="523"/>
    </row>
    <row r="1399" spans="1:8" ht="15.75">
      <c r="A1399" s="505">
        <v>1377</v>
      </c>
      <c r="B1399" s="510"/>
      <c r="C1399" s="524"/>
      <c r="D1399" s="525"/>
      <c r="E1399" s="510"/>
      <c r="F1399" s="510"/>
      <c r="G1399" s="520"/>
      <c r="H1399" s="523"/>
    </row>
    <row r="1400" spans="1:8" ht="15.75">
      <c r="A1400" s="505">
        <v>1378</v>
      </c>
      <c r="B1400" s="510"/>
      <c r="C1400" s="524"/>
      <c r="D1400" s="525"/>
      <c r="E1400" s="510"/>
      <c r="F1400" s="510"/>
      <c r="G1400" s="520"/>
      <c r="H1400" s="523"/>
    </row>
    <row r="1401" spans="1:8" ht="15.75">
      <c r="A1401" s="505">
        <v>1379</v>
      </c>
      <c r="B1401" s="510"/>
      <c r="C1401" s="524"/>
      <c r="D1401" s="525"/>
      <c r="E1401" s="510"/>
      <c r="F1401" s="510"/>
      <c r="G1401" s="520"/>
      <c r="H1401" s="523"/>
    </row>
    <row r="1402" spans="1:8" ht="15.75">
      <c r="A1402" s="505">
        <v>1380</v>
      </c>
      <c r="B1402" s="510"/>
      <c r="C1402" s="524"/>
      <c r="D1402" s="525"/>
      <c r="E1402" s="510"/>
      <c r="F1402" s="510"/>
      <c r="G1402" s="520"/>
      <c r="H1402" s="523"/>
    </row>
    <row r="1403" spans="1:8" ht="15.75">
      <c r="A1403" s="505">
        <v>1381</v>
      </c>
      <c r="B1403" s="510"/>
      <c r="C1403" s="524"/>
      <c r="D1403" s="525"/>
      <c r="E1403" s="510"/>
      <c r="F1403" s="510"/>
      <c r="G1403" s="520"/>
      <c r="H1403" s="523"/>
    </row>
    <row r="1404" spans="1:8" ht="15.75">
      <c r="A1404" s="505">
        <v>1382</v>
      </c>
      <c r="B1404" s="510"/>
      <c r="C1404" s="524"/>
      <c r="D1404" s="525"/>
      <c r="E1404" s="510"/>
      <c r="F1404" s="510"/>
      <c r="G1404" s="520"/>
      <c r="H1404" s="523"/>
    </row>
    <row r="1405" spans="1:8" ht="15.75">
      <c r="A1405" s="505">
        <v>1383</v>
      </c>
      <c r="B1405" s="510"/>
      <c r="C1405" s="524"/>
      <c r="D1405" s="525"/>
      <c r="E1405" s="510"/>
      <c r="F1405" s="510"/>
      <c r="G1405" s="520"/>
      <c r="H1405" s="523"/>
    </row>
    <row r="1406" spans="1:8" ht="15.75">
      <c r="A1406" s="505">
        <v>1384</v>
      </c>
      <c r="B1406" s="510"/>
      <c r="C1406" s="524"/>
      <c r="D1406" s="525"/>
      <c r="E1406" s="510"/>
      <c r="F1406" s="510"/>
      <c r="G1406" s="520"/>
      <c r="H1406" s="523"/>
    </row>
    <row r="1407" spans="1:8" ht="15.75">
      <c r="A1407" s="505">
        <v>1385</v>
      </c>
      <c r="B1407" s="510"/>
      <c r="C1407" s="524"/>
      <c r="D1407" s="525"/>
      <c r="E1407" s="510"/>
      <c r="F1407" s="510"/>
      <c r="G1407" s="520"/>
      <c r="H1407" s="523"/>
    </row>
    <row r="1408" spans="1:8" ht="15.75">
      <c r="A1408" s="505">
        <v>1386</v>
      </c>
      <c r="B1408" s="510"/>
      <c r="C1408" s="524"/>
      <c r="D1408" s="525"/>
      <c r="E1408" s="510"/>
      <c r="F1408" s="510"/>
      <c r="G1408" s="520"/>
      <c r="H1408" s="523"/>
    </row>
    <row r="1409" spans="1:8" ht="15.75">
      <c r="A1409" s="505">
        <v>1387</v>
      </c>
      <c r="B1409" s="510"/>
      <c r="C1409" s="524"/>
      <c r="D1409" s="525"/>
      <c r="E1409" s="510"/>
      <c r="F1409" s="510"/>
      <c r="G1409" s="520"/>
      <c r="H1409" s="523"/>
    </row>
    <row r="1410" spans="1:8" ht="15.75">
      <c r="A1410" s="505">
        <v>1388</v>
      </c>
      <c r="B1410" s="510"/>
      <c r="C1410" s="524"/>
      <c r="D1410" s="525"/>
      <c r="E1410" s="510"/>
      <c r="F1410" s="510"/>
      <c r="G1410" s="520"/>
      <c r="H1410" s="523"/>
    </row>
    <row r="1411" spans="1:8" ht="15.75">
      <c r="A1411" s="505">
        <v>1389</v>
      </c>
      <c r="B1411" s="510"/>
      <c r="C1411" s="524"/>
      <c r="D1411" s="525"/>
      <c r="E1411" s="510"/>
      <c r="F1411" s="510"/>
      <c r="G1411" s="520"/>
      <c r="H1411" s="523"/>
    </row>
    <row r="1412" spans="1:8" ht="15.75">
      <c r="A1412" s="505">
        <v>1390</v>
      </c>
      <c r="B1412" s="510"/>
      <c r="C1412" s="524"/>
      <c r="D1412" s="525"/>
      <c r="E1412" s="510"/>
      <c r="F1412" s="510"/>
      <c r="G1412" s="520"/>
      <c r="H1412" s="523"/>
    </row>
    <row r="1413" spans="1:8" ht="15.75">
      <c r="A1413" s="505">
        <v>1391</v>
      </c>
      <c r="B1413" s="510"/>
      <c r="C1413" s="524"/>
      <c r="D1413" s="525"/>
      <c r="E1413" s="510"/>
      <c r="F1413" s="510"/>
      <c r="G1413" s="520"/>
      <c r="H1413" s="523"/>
    </row>
    <row r="1414" spans="1:8" ht="15.75">
      <c r="A1414" s="505">
        <v>1392</v>
      </c>
      <c r="B1414" s="510"/>
      <c r="C1414" s="524"/>
      <c r="D1414" s="525"/>
      <c r="E1414" s="510"/>
      <c r="F1414" s="510"/>
      <c r="G1414" s="520"/>
      <c r="H1414" s="523"/>
    </row>
    <row r="1415" spans="1:8" ht="15.75">
      <c r="A1415" s="505">
        <v>1393</v>
      </c>
      <c r="B1415" s="510"/>
      <c r="C1415" s="524"/>
      <c r="D1415" s="525"/>
      <c r="E1415" s="510"/>
      <c r="F1415" s="510"/>
      <c r="G1415" s="520"/>
      <c r="H1415" s="523"/>
    </row>
    <row r="1416" spans="1:8" ht="15.75">
      <c r="A1416" s="505">
        <v>1394</v>
      </c>
      <c r="B1416" s="510"/>
      <c r="C1416" s="524"/>
      <c r="D1416" s="525"/>
      <c r="E1416" s="510"/>
      <c r="F1416" s="510"/>
      <c r="G1416" s="520"/>
      <c r="H1416" s="523"/>
    </row>
    <row r="1417" spans="1:8" ht="15.75">
      <c r="A1417" s="505">
        <v>1395</v>
      </c>
      <c r="B1417" s="510"/>
      <c r="C1417" s="524"/>
      <c r="D1417" s="525"/>
      <c r="E1417" s="510"/>
      <c r="F1417" s="510"/>
      <c r="G1417" s="520"/>
      <c r="H1417" s="523"/>
    </row>
    <row r="1418" spans="1:8" ht="15.75">
      <c r="A1418" s="505">
        <v>1396</v>
      </c>
      <c r="B1418" s="510"/>
      <c r="C1418" s="524"/>
      <c r="D1418" s="525"/>
      <c r="E1418" s="510"/>
      <c r="F1418" s="510"/>
      <c r="G1418" s="520"/>
      <c r="H1418" s="523"/>
    </row>
    <row r="1419" spans="1:8" ht="15.75">
      <c r="A1419" s="505">
        <v>1397</v>
      </c>
      <c r="B1419" s="510"/>
      <c r="C1419" s="524"/>
      <c r="D1419" s="525"/>
      <c r="E1419" s="510"/>
      <c r="F1419" s="510"/>
      <c r="G1419" s="520"/>
      <c r="H1419" s="523"/>
    </row>
    <row r="1420" spans="1:8" ht="15.75">
      <c r="A1420" s="505">
        <v>1398</v>
      </c>
      <c r="B1420" s="510"/>
      <c r="C1420" s="524"/>
      <c r="D1420" s="525"/>
      <c r="E1420" s="510"/>
      <c r="F1420" s="510"/>
      <c r="G1420" s="520"/>
      <c r="H1420" s="523"/>
    </row>
    <row r="1421" spans="1:8" ht="15.75">
      <c r="A1421" s="505">
        <v>1399</v>
      </c>
      <c r="B1421" s="510"/>
      <c r="C1421" s="524"/>
      <c r="D1421" s="525"/>
      <c r="E1421" s="510"/>
      <c r="F1421" s="510"/>
      <c r="G1421" s="520"/>
      <c r="H1421" s="523"/>
    </row>
    <row r="1422" spans="1:8" ht="15.75">
      <c r="A1422" s="505">
        <v>1400</v>
      </c>
      <c r="B1422" s="510"/>
      <c r="C1422" s="524"/>
      <c r="D1422" s="525"/>
      <c r="E1422" s="510"/>
      <c r="F1422" s="510"/>
      <c r="G1422" s="520"/>
      <c r="H1422" s="523"/>
    </row>
    <row r="1423" spans="1:8" ht="15.75">
      <c r="A1423" s="505">
        <v>1401</v>
      </c>
      <c r="B1423" s="510"/>
      <c r="C1423" s="524"/>
      <c r="D1423" s="525"/>
      <c r="E1423" s="510"/>
      <c r="F1423" s="510"/>
      <c r="G1423" s="520"/>
      <c r="H1423" s="523"/>
    </row>
    <row r="1424" spans="1:8" ht="15.75">
      <c r="A1424" s="505">
        <v>1402</v>
      </c>
      <c r="B1424" s="510"/>
      <c r="C1424" s="524"/>
      <c r="D1424" s="525"/>
      <c r="E1424" s="510"/>
      <c r="F1424" s="510"/>
      <c r="G1424" s="520"/>
      <c r="H1424" s="523"/>
    </row>
    <row r="1425" spans="1:8" ht="15.75">
      <c r="A1425" s="505">
        <v>1403</v>
      </c>
      <c r="B1425" s="510"/>
      <c r="C1425" s="524"/>
      <c r="D1425" s="525"/>
      <c r="E1425" s="510"/>
      <c r="F1425" s="510"/>
      <c r="G1425" s="520"/>
      <c r="H1425" s="523"/>
    </row>
    <row r="1426" spans="1:8" ht="15.75">
      <c r="A1426" s="505">
        <v>1404</v>
      </c>
      <c r="B1426" s="510"/>
      <c r="C1426" s="524"/>
      <c r="D1426" s="525"/>
      <c r="E1426" s="510"/>
      <c r="F1426" s="510"/>
      <c r="G1426" s="520"/>
      <c r="H1426" s="523"/>
    </row>
    <row r="1427" spans="1:8" ht="15.75">
      <c r="A1427" s="505">
        <v>1405</v>
      </c>
      <c r="B1427" s="510"/>
      <c r="C1427" s="524"/>
      <c r="D1427" s="525"/>
      <c r="E1427" s="510"/>
      <c r="F1427" s="510"/>
      <c r="G1427" s="520"/>
      <c r="H1427" s="523"/>
    </row>
    <row r="1428" spans="1:8" ht="15.75">
      <c r="A1428" s="505">
        <v>1406</v>
      </c>
      <c r="B1428" s="510"/>
      <c r="C1428" s="524"/>
      <c r="D1428" s="525"/>
      <c r="E1428" s="510"/>
      <c r="F1428" s="510"/>
      <c r="G1428" s="520"/>
      <c r="H1428" s="523"/>
    </row>
    <row r="1429" spans="1:8" ht="15.75">
      <c r="A1429" s="505">
        <v>1407</v>
      </c>
      <c r="B1429" s="510"/>
      <c r="C1429" s="524"/>
      <c r="D1429" s="525"/>
      <c r="E1429" s="510"/>
      <c r="F1429" s="510"/>
      <c r="G1429" s="520"/>
      <c r="H1429" s="523"/>
    </row>
    <row r="1430" spans="1:8" ht="15.75">
      <c r="A1430" s="505">
        <v>1408</v>
      </c>
      <c r="B1430" s="510"/>
      <c r="C1430" s="524"/>
      <c r="D1430" s="525"/>
      <c r="E1430" s="510"/>
      <c r="F1430" s="510"/>
      <c r="G1430" s="520"/>
      <c r="H1430" s="523"/>
    </row>
    <row r="1431" spans="1:8" ht="15.75">
      <c r="A1431" s="505">
        <v>1409</v>
      </c>
      <c r="B1431" s="510"/>
      <c r="C1431" s="524"/>
      <c r="D1431" s="525"/>
      <c r="E1431" s="510"/>
      <c r="F1431" s="510"/>
      <c r="G1431" s="520"/>
      <c r="H1431" s="523"/>
    </row>
    <row r="1432" spans="1:8" ht="15.75">
      <c r="A1432" s="505">
        <v>1410</v>
      </c>
      <c r="B1432" s="510"/>
      <c r="C1432" s="524"/>
      <c r="D1432" s="525"/>
      <c r="E1432" s="510"/>
      <c r="F1432" s="510"/>
      <c r="G1432" s="520"/>
      <c r="H1432" s="523"/>
    </row>
    <row r="1433" spans="1:8" ht="15.75">
      <c r="A1433" s="505">
        <v>1411</v>
      </c>
      <c r="B1433" s="510"/>
      <c r="C1433" s="524"/>
      <c r="D1433" s="525"/>
      <c r="E1433" s="510"/>
      <c r="F1433" s="510"/>
      <c r="G1433" s="520"/>
      <c r="H1433" s="523"/>
    </row>
    <row r="1434" spans="1:8" ht="15.75">
      <c r="A1434" s="505">
        <v>1412</v>
      </c>
      <c r="B1434" s="510"/>
      <c r="C1434" s="524"/>
      <c r="D1434" s="525"/>
      <c r="E1434" s="510"/>
      <c r="F1434" s="510"/>
      <c r="G1434" s="520"/>
      <c r="H1434" s="523"/>
    </row>
    <row r="1435" spans="1:8" ht="15.75">
      <c r="A1435" s="505">
        <v>1413</v>
      </c>
      <c r="B1435" s="510"/>
      <c r="C1435" s="524"/>
      <c r="D1435" s="525"/>
      <c r="E1435" s="510"/>
      <c r="F1435" s="510"/>
      <c r="G1435" s="520"/>
      <c r="H1435" s="523"/>
    </row>
    <row r="1436" spans="1:8" ht="15.75">
      <c r="A1436" s="505">
        <v>1414</v>
      </c>
      <c r="B1436" s="510"/>
      <c r="C1436" s="524"/>
      <c r="D1436" s="525"/>
      <c r="E1436" s="510"/>
      <c r="F1436" s="510"/>
      <c r="G1436" s="520"/>
      <c r="H1436" s="523"/>
    </row>
    <row r="1437" spans="1:8" ht="15.75">
      <c r="A1437" s="505">
        <v>1415</v>
      </c>
      <c r="B1437" s="510"/>
      <c r="C1437" s="524"/>
      <c r="D1437" s="525"/>
      <c r="E1437" s="510"/>
      <c r="F1437" s="510"/>
      <c r="G1437" s="520"/>
      <c r="H1437" s="523"/>
    </row>
    <row r="1438" spans="1:8" ht="15.75">
      <c r="A1438" s="505">
        <v>1416</v>
      </c>
      <c r="B1438" s="510"/>
      <c r="C1438" s="524"/>
      <c r="D1438" s="525"/>
      <c r="E1438" s="510"/>
      <c r="F1438" s="510"/>
      <c r="G1438" s="520"/>
      <c r="H1438" s="523"/>
    </row>
    <row r="1439" spans="1:8" ht="15.75">
      <c r="A1439" s="505">
        <v>1417</v>
      </c>
      <c r="B1439" s="510"/>
      <c r="C1439" s="524"/>
      <c r="D1439" s="525"/>
      <c r="E1439" s="510"/>
      <c r="F1439" s="510"/>
      <c r="G1439" s="520"/>
      <c r="H1439" s="523"/>
    </row>
    <row r="1440" spans="1:8" ht="15.75">
      <c r="A1440" s="505">
        <v>1418</v>
      </c>
      <c r="B1440" s="510"/>
      <c r="C1440" s="524"/>
      <c r="D1440" s="525"/>
      <c r="E1440" s="510"/>
      <c r="F1440" s="510"/>
      <c r="G1440" s="520"/>
      <c r="H1440" s="523"/>
    </row>
    <row r="1441" spans="1:8" ht="15.75">
      <c r="A1441" s="505">
        <v>1419</v>
      </c>
      <c r="B1441" s="510"/>
      <c r="C1441" s="524"/>
      <c r="D1441" s="525"/>
      <c r="E1441" s="510"/>
      <c r="F1441" s="510"/>
      <c r="G1441" s="520"/>
      <c r="H1441" s="523"/>
    </row>
    <row r="1442" spans="1:8" ht="15.75">
      <c r="A1442" s="505">
        <v>1420</v>
      </c>
      <c r="B1442" s="510"/>
      <c r="C1442" s="524"/>
      <c r="D1442" s="525"/>
      <c r="E1442" s="510"/>
      <c r="F1442" s="510"/>
      <c r="G1442" s="520"/>
      <c r="H1442" s="523"/>
    </row>
    <row r="1443" spans="1:8" ht="15.75">
      <c r="A1443" s="505">
        <v>1421</v>
      </c>
      <c r="B1443" s="510"/>
      <c r="C1443" s="524"/>
      <c r="D1443" s="525"/>
      <c r="E1443" s="510"/>
      <c r="F1443" s="510"/>
      <c r="G1443" s="520"/>
      <c r="H1443" s="523"/>
    </row>
    <row r="1444" spans="1:8" ht="15.75">
      <c r="A1444" s="505">
        <v>1422</v>
      </c>
      <c r="B1444" s="510"/>
      <c r="C1444" s="524"/>
      <c r="D1444" s="525"/>
      <c r="E1444" s="510"/>
      <c r="F1444" s="510"/>
      <c r="G1444" s="520"/>
      <c r="H1444" s="523"/>
    </row>
    <row r="1445" spans="1:8" ht="15.75">
      <c r="A1445" s="505">
        <v>1423</v>
      </c>
      <c r="B1445" s="510"/>
      <c r="C1445" s="524"/>
      <c r="D1445" s="525"/>
      <c r="E1445" s="510"/>
      <c r="F1445" s="510"/>
      <c r="G1445" s="520"/>
      <c r="H1445" s="523"/>
    </row>
    <row r="1446" spans="1:8" ht="15.75">
      <c r="A1446" s="505">
        <v>1424</v>
      </c>
      <c r="B1446" s="510"/>
      <c r="C1446" s="524"/>
      <c r="D1446" s="525"/>
      <c r="E1446" s="510"/>
      <c r="F1446" s="510"/>
      <c r="G1446" s="520"/>
      <c r="H1446" s="523"/>
    </row>
    <row r="1447" spans="1:8" ht="15.75">
      <c r="A1447" s="505">
        <v>1425</v>
      </c>
      <c r="B1447" s="510"/>
      <c r="C1447" s="524"/>
      <c r="D1447" s="525"/>
      <c r="E1447" s="510"/>
      <c r="F1447" s="510"/>
      <c r="G1447" s="520"/>
      <c r="H1447" s="523"/>
    </row>
    <row r="1448" spans="1:8" ht="15.75">
      <c r="A1448" s="505">
        <v>1426</v>
      </c>
      <c r="B1448" s="510"/>
      <c r="C1448" s="524"/>
      <c r="D1448" s="525"/>
      <c r="E1448" s="510"/>
      <c r="F1448" s="510"/>
      <c r="G1448" s="520"/>
      <c r="H1448" s="523"/>
    </row>
    <row r="1449" spans="1:8" ht="15.75">
      <c r="A1449" s="505">
        <v>1427</v>
      </c>
      <c r="B1449" s="510"/>
      <c r="C1449" s="524"/>
      <c r="D1449" s="525"/>
      <c r="E1449" s="510"/>
      <c r="F1449" s="510"/>
      <c r="G1449" s="520"/>
      <c r="H1449" s="523"/>
    </row>
    <row r="1450" spans="1:8" ht="15.75">
      <c r="A1450" s="505">
        <v>1428</v>
      </c>
      <c r="B1450" s="510"/>
      <c r="C1450" s="524"/>
      <c r="D1450" s="525"/>
      <c r="E1450" s="510"/>
      <c r="F1450" s="510"/>
      <c r="G1450" s="520"/>
      <c r="H1450" s="523"/>
    </row>
    <row r="1451" spans="1:8" ht="15.75">
      <c r="A1451" s="505">
        <v>1429</v>
      </c>
      <c r="B1451" s="510"/>
      <c r="C1451" s="524"/>
      <c r="D1451" s="525"/>
      <c r="E1451" s="510"/>
      <c r="F1451" s="510"/>
      <c r="G1451" s="520"/>
      <c r="H1451" s="523"/>
    </row>
    <row r="1452" spans="1:8" ht="15.75">
      <c r="A1452" s="505">
        <v>1430</v>
      </c>
      <c r="B1452" s="510"/>
      <c r="C1452" s="524"/>
      <c r="D1452" s="525"/>
      <c r="E1452" s="510"/>
      <c r="F1452" s="510"/>
      <c r="G1452" s="520"/>
      <c r="H1452" s="523"/>
    </row>
    <row r="1453" spans="1:8" ht="15.75">
      <c r="A1453" s="505">
        <v>1431</v>
      </c>
      <c r="B1453" s="510"/>
      <c r="C1453" s="524"/>
      <c r="D1453" s="525"/>
      <c r="E1453" s="510"/>
      <c r="F1453" s="510"/>
      <c r="G1453" s="520"/>
      <c r="H1453" s="523"/>
    </row>
    <row r="1454" spans="1:8" ht="15.75">
      <c r="A1454" s="505">
        <v>1432</v>
      </c>
      <c r="B1454" s="510"/>
      <c r="C1454" s="524"/>
      <c r="D1454" s="525"/>
      <c r="E1454" s="510"/>
      <c r="F1454" s="510"/>
      <c r="G1454" s="520"/>
      <c r="H1454" s="523"/>
    </row>
    <row r="1455" spans="1:8" ht="15.75">
      <c r="A1455" s="505">
        <v>1433</v>
      </c>
      <c r="B1455" s="510"/>
      <c r="C1455" s="524"/>
      <c r="D1455" s="525"/>
      <c r="E1455" s="510"/>
      <c r="F1455" s="510"/>
      <c r="G1455" s="520"/>
      <c r="H1455" s="523"/>
    </row>
    <row r="1456" spans="1:8" ht="15.75">
      <c r="A1456" s="505">
        <v>1434</v>
      </c>
      <c r="B1456" s="510"/>
      <c r="C1456" s="524"/>
      <c r="D1456" s="525"/>
      <c r="E1456" s="510"/>
      <c r="F1456" s="510"/>
      <c r="G1456" s="520"/>
      <c r="H1456" s="523"/>
    </row>
    <row r="1457" spans="1:8" ht="15.75">
      <c r="A1457" s="505">
        <v>1435</v>
      </c>
      <c r="B1457" s="510"/>
      <c r="C1457" s="524"/>
      <c r="D1457" s="525"/>
      <c r="E1457" s="510"/>
      <c r="F1457" s="510"/>
      <c r="G1457" s="520"/>
      <c r="H1457" s="523"/>
    </row>
    <row r="1458" spans="1:8" ht="15.75">
      <c r="A1458" s="505">
        <v>1436</v>
      </c>
      <c r="B1458" s="510"/>
      <c r="C1458" s="524"/>
      <c r="D1458" s="525"/>
      <c r="E1458" s="510"/>
      <c r="F1458" s="510"/>
      <c r="G1458" s="520"/>
      <c r="H1458" s="523"/>
    </row>
    <row r="1459" spans="1:8" ht="15.75">
      <c r="A1459" s="505">
        <v>1437</v>
      </c>
      <c r="B1459" s="510"/>
      <c r="C1459" s="524"/>
      <c r="D1459" s="525"/>
      <c r="E1459" s="510"/>
      <c r="F1459" s="510"/>
      <c r="G1459" s="520"/>
      <c r="H1459" s="523"/>
    </row>
    <row r="1460" spans="1:8" ht="15.75">
      <c r="A1460" s="505">
        <v>1438</v>
      </c>
      <c r="B1460" s="510"/>
      <c r="C1460" s="524"/>
      <c r="D1460" s="525"/>
      <c r="E1460" s="510"/>
      <c r="F1460" s="510"/>
      <c r="G1460" s="520"/>
      <c r="H1460" s="523"/>
    </row>
    <row r="1461" spans="1:8" ht="15.75">
      <c r="A1461" s="505">
        <v>1439</v>
      </c>
      <c r="B1461" s="510"/>
      <c r="C1461" s="524"/>
      <c r="D1461" s="525"/>
      <c r="E1461" s="510"/>
      <c r="F1461" s="510"/>
      <c r="G1461" s="520"/>
      <c r="H1461" s="523"/>
    </row>
    <row r="1462" spans="1:8" ht="15.75">
      <c r="A1462" s="505">
        <v>1440</v>
      </c>
      <c r="B1462" s="510"/>
      <c r="C1462" s="524"/>
      <c r="D1462" s="525"/>
      <c r="E1462" s="510"/>
      <c r="F1462" s="510"/>
      <c r="G1462" s="520"/>
      <c r="H1462" s="523"/>
    </row>
    <row r="1463" spans="1:8" ht="15.75">
      <c r="A1463" s="505">
        <v>1441</v>
      </c>
      <c r="B1463" s="510"/>
      <c r="C1463" s="524"/>
      <c r="D1463" s="525"/>
      <c r="E1463" s="510"/>
      <c r="F1463" s="510"/>
      <c r="G1463" s="520"/>
      <c r="H1463" s="523"/>
    </row>
    <row r="1464" spans="1:8" ht="15.75">
      <c r="A1464" s="505">
        <v>1442</v>
      </c>
      <c r="B1464" s="510"/>
      <c r="C1464" s="524"/>
      <c r="D1464" s="525"/>
      <c r="E1464" s="510"/>
      <c r="F1464" s="510"/>
      <c r="G1464" s="520"/>
      <c r="H1464" s="523"/>
    </row>
    <row r="1465" spans="1:8" ht="15.75">
      <c r="A1465" s="505">
        <v>1443</v>
      </c>
      <c r="B1465" s="510"/>
      <c r="C1465" s="524"/>
      <c r="D1465" s="525"/>
      <c r="E1465" s="510"/>
      <c r="F1465" s="510"/>
      <c r="G1465" s="520"/>
      <c r="H1465" s="523"/>
    </row>
    <row r="1466" spans="1:8" ht="15.75">
      <c r="A1466" s="505">
        <v>1444</v>
      </c>
      <c r="B1466" s="510"/>
      <c r="C1466" s="524"/>
      <c r="D1466" s="525"/>
      <c r="E1466" s="510"/>
      <c r="F1466" s="510"/>
      <c r="G1466" s="520"/>
      <c r="H1466" s="523"/>
    </row>
    <row r="1467" spans="1:8" ht="15.75">
      <c r="A1467" s="505">
        <v>1445</v>
      </c>
      <c r="B1467" s="510"/>
      <c r="C1467" s="524"/>
      <c r="D1467" s="525"/>
      <c r="E1467" s="510"/>
      <c r="F1467" s="510"/>
      <c r="G1467" s="520"/>
      <c r="H1467" s="523"/>
    </row>
    <row r="1468" spans="1:8" ht="15.75">
      <c r="A1468" s="505">
        <v>1446</v>
      </c>
      <c r="B1468" s="510"/>
      <c r="C1468" s="524"/>
      <c r="D1468" s="525"/>
      <c r="E1468" s="510"/>
      <c r="F1468" s="510"/>
      <c r="G1468" s="520"/>
      <c r="H1468" s="523"/>
    </row>
    <row r="1469" spans="1:8" ht="15.75">
      <c r="A1469" s="505">
        <v>1447</v>
      </c>
      <c r="B1469" s="510"/>
      <c r="C1469" s="524"/>
      <c r="D1469" s="525"/>
      <c r="E1469" s="510"/>
      <c r="F1469" s="510"/>
      <c r="G1469" s="520"/>
      <c r="H1469" s="523"/>
    </row>
    <row r="1470" spans="1:8" ht="15.75">
      <c r="A1470" s="505">
        <v>1448</v>
      </c>
      <c r="B1470" s="510"/>
      <c r="C1470" s="524"/>
      <c r="D1470" s="525"/>
      <c r="E1470" s="510"/>
      <c r="F1470" s="510"/>
      <c r="G1470" s="520"/>
      <c r="H1470" s="523"/>
    </row>
    <row r="1471" spans="1:8" ht="15.75">
      <c r="A1471" s="505">
        <v>1449</v>
      </c>
      <c r="B1471" s="510"/>
      <c r="C1471" s="524"/>
      <c r="D1471" s="525"/>
      <c r="E1471" s="510"/>
      <c r="F1471" s="510"/>
      <c r="G1471" s="520"/>
      <c r="H1471" s="523"/>
    </row>
    <row r="1472" spans="1:8" ht="15.75">
      <c r="A1472" s="505">
        <v>1450</v>
      </c>
      <c r="B1472" s="510"/>
      <c r="C1472" s="524"/>
      <c r="D1472" s="525"/>
      <c r="E1472" s="510"/>
      <c r="F1472" s="510"/>
      <c r="G1472" s="520"/>
      <c r="H1472" s="523"/>
    </row>
    <row r="1473" spans="1:8" ht="15.75">
      <c r="A1473" s="505">
        <v>1451</v>
      </c>
      <c r="B1473" s="510"/>
      <c r="C1473" s="524"/>
      <c r="D1473" s="525"/>
      <c r="E1473" s="510"/>
      <c r="F1473" s="510"/>
      <c r="G1473" s="520"/>
      <c r="H1473" s="523"/>
    </row>
    <row r="1474" spans="1:8" ht="15.75">
      <c r="A1474" s="505">
        <v>1452</v>
      </c>
      <c r="B1474" s="510"/>
      <c r="C1474" s="524"/>
      <c r="D1474" s="525"/>
      <c r="E1474" s="510"/>
      <c r="F1474" s="510"/>
      <c r="G1474" s="520"/>
      <c r="H1474" s="523"/>
    </row>
    <row r="1475" spans="1:8" ht="15.75">
      <c r="A1475" s="505">
        <v>1453</v>
      </c>
      <c r="B1475" s="510"/>
      <c r="C1475" s="524"/>
      <c r="D1475" s="525"/>
      <c r="E1475" s="510"/>
      <c r="F1475" s="510"/>
      <c r="G1475" s="520"/>
      <c r="H1475" s="523"/>
    </row>
    <row r="1476" spans="1:8" ht="15.75">
      <c r="A1476" s="505">
        <v>1454</v>
      </c>
      <c r="B1476" s="510"/>
      <c r="C1476" s="524"/>
      <c r="D1476" s="525"/>
      <c r="E1476" s="510"/>
      <c r="F1476" s="510"/>
      <c r="G1476" s="520"/>
      <c r="H1476" s="523"/>
    </row>
    <row r="1477" spans="1:8" ht="15.75">
      <c r="A1477" s="505">
        <v>1455</v>
      </c>
      <c r="B1477" s="510"/>
      <c r="C1477" s="524"/>
      <c r="D1477" s="525"/>
      <c r="E1477" s="510"/>
      <c r="F1477" s="510"/>
      <c r="G1477" s="520"/>
      <c r="H1477" s="523"/>
    </row>
    <row r="1478" spans="1:8" ht="15.75">
      <c r="A1478" s="505">
        <v>1456</v>
      </c>
      <c r="B1478" s="510"/>
      <c r="C1478" s="524"/>
      <c r="D1478" s="525"/>
      <c r="E1478" s="510"/>
      <c r="F1478" s="510"/>
      <c r="G1478" s="520"/>
      <c r="H1478" s="523"/>
    </row>
    <row r="1479" spans="1:8" ht="15.75">
      <c r="A1479" s="505">
        <v>1457</v>
      </c>
      <c r="B1479" s="510"/>
      <c r="C1479" s="524"/>
      <c r="D1479" s="525"/>
      <c r="E1479" s="510"/>
      <c r="F1479" s="510"/>
      <c r="G1479" s="520"/>
      <c r="H1479" s="523"/>
    </row>
    <row r="1480" spans="1:8" ht="15.75">
      <c r="A1480" s="505">
        <v>1458</v>
      </c>
      <c r="B1480" s="510"/>
      <c r="C1480" s="524"/>
      <c r="D1480" s="525"/>
      <c r="E1480" s="510"/>
      <c r="F1480" s="510"/>
      <c r="G1480" s="520"/>
      <c r="H1480" s="523"/>
    </row>
    <row r="1481" spans="1:8" ht="15.75">
      <c r="A1481" s="505">
        <v>1459</v>
      </c>
      <c r="B1481" s="510"/>
      <c r="C1481" s="524"/>
      <c r="D1481" s="525"/>
      <c r="E1481" s="510"/>
      <c r="F1481" s="510"/>
      <c r="G1481" s="520"/>
      <c r="H1481" s="523"/>
    </row>
    <row r="1482" spans="1:8" ht="15.75">
      <c r="A1482" s="505">
        <v>1460</v>
      </c>
      <c r="B1482" s="510"/>
      <c r="C1482" s="524"/>
      <c r="D1482" s="525"/>
      <c r="E1482" s="510"/>
      <c r="F1482" s="510"/>
      <c r="G1482" s="520"/>
      <c r="H1482" s="523"/>
    </row>
    <row r="1483" spans="1:8" ht="15.75">
      <c r="A1483" s="505">
        <v>1461</v>
      </c>
      <c r="B1483" s="510"/>
      <c r="C1483" s="524"/>
      <c r="D1483" s="525"/>
      <c r="E1483" s="510"/>
      <c r="F1483" s="510"/>
      <c r="G1483" s="520"/>
      <c r="H1483" s="523"/>
    </row>
    <row r="1484" spans="1:8" ht="15.75">
      <c r="A1484" s="505">
        <v>1462</v>
      </c>
      <c r="B1484" s="510"/>
      <c r="C1484" s="524"/>
      <c r="D1484" s="525"/>
      <c r="E1484" s="510"/>
      <c r="F1484" s="510"/>
      <c r="G1484" s="520"/>
      <c r="H1484" s="523"/>
    </row>
    <row r="1485" spans="1:8" ht="15.75">
      <c r="A1485" s="505">
        <v>1463</v>
      </c>
      <c r="B1485" s="510"/>
      <c r="C1485" s="524"/>
      <c r="D1485" s="525"/>
      <c r="E1485" s="510"/>
      <c r="F1485" s="510"/>
      <c r="G1485" s="520"/>
      <c r="H1485" s="523"/>
    </row>
    <row r="1486" spans="1:8" ht="15.75">
      <c r="A1486" s="505">
        <v>1464</v>
      </c>
      <c r="B1486" s="510"/>
      <c r="C1486" s="524"/>
      <c r="D1486" s="525"/>
      <c r="E1486" s="510"/>
      <c r="F1486" s="510"/>
      <c r="G1486" s="520"/>
      <c r="H1486" s="523"/>
    </row>
    <row r="1487" spans="1:8" ht="15.75">
      <c r="A1487" s="505">
        <v>1465</v>
      </c>
      <c r="B1487" s="510"/>
      <c r="C1487" s="524"/>
      <c r="D1487" s="525"/>
      <c r="E1487" s="510"/>
      <c r="F1487" s="510"/>
      <c r="G1487" s="520"/>
      <c r="H1487" s="523"/>
    </row>
    <row r="1488" spans="1:8" ht="15.75">
      <c r="A1488" s="505">
        <v>1466</v>
      </c>
      <c r="B1488" s="510"/>
      <c r="C1488" s="524"/>
      <c r="D1488" s="525"/>
      <c r="E1488" s="510"/>
      <c r="F1488" s="510"/>
      <c r="G1488" s="520"/>
      <c r="H1488" s="523"/>
    </row>
    <row r="1489" spans="1:8" ht="15.75">
      <c r="A1489" s="505">
        <v>1467</v>
      </c>
      <c r="B1489" s="510"/>
      <c r="C1489" s="524"/>
      <c r="D1489" s="525"/>
      <c r="E1489" s="510"/>
      <c r="F1489" s="510"/>
      <c r="G1489" s="520"/>
      <c r="H1489" s="523"/>
    </row>
    <row r="1490" spans="1:8" ht="15.75">
      <c r="A1490" s="505">
        <v>1468</v>
      </c>
      <c r="B1490" s="510"/>
      <c r="C1490" s="524"/>
      <c r="D1490" s="525"/>
      <c r="E1490" s="510"/>
      <c r="F1490" s="510"/>
      <c r="G1490" s="520"/>
      <c r="H1490" s="523"/>
    </row>
    <row r="1491" spans="1:8" ht="15.75">
      <c r="A1491" s="505">
        <v>1469</v>
      </c>
      <c r="B1491" s="510"/>
      <c r="C1491" s="524"/>
      <c r="D1491" s="525"/>
      <c r="E1491" s="510"/>
      <c r="F1491" s="510"/>
      <c r="G1491" s="520"/>
      <c r="H1491" s="523"/>
    </row>
    <row r="1492" spans="1:8" ht="15.75">
      <c r="A1492" s="505">
        <v>1470</v>
      </c>
      <c r="B1492" s="510"/>
      <c r="C1492" s="524"/>
      <c r="D1492" s="525"/>
      <c r="E1492" s="510"/>
      <c r="F1492" s="510"/>
      <c r="G1492" s="520"/>
      <c r="H1492" s="523"/>
    </row>
    <row r="1493" spans="1:8" ht="15.75">
      <c r="A1493" s="505">
        <v>1471</v>
      </c>
      <c r="B1493" s="510"/>
      <c r="C1493" s="524"/>
      <c r="D1493" s="525"/>
      <c r="E1493" s="510"/>
      <c r="F1493" s="510"/>
      <c r="G1493" s="520"/>
      <c r="H1493" s="523"/>
    </row>
    <row r="1494" spans="1:8" ht="15.75">
      <c r="A1494" s="505">
        <v>1472</v>
      </c>
      <c r="B1494" s="510"/>
      <c r="C1494" s="524"/>
      <c r="D1494" s="525"/>
      <c r="E1494" s="510"/>
      <c r="F1494" s="510"/>
      <c r="G1494" s="520"/>
      <c r="H1494" s="523"/>
    </row>
    <row r="1495" spans="1:8" ht="15.75">
      <c r="A1495" s="505">
        <v>1473</v>
      </c>
      <c r="B1495" s="510"/>
      <c r="C1495" s="524"/>
      <c r="D1495" s="525"/>
      <c r="E1495" s="510"/>
      <c r="F1495" s="510"/>
      <c r="G1495" s="520"/>
      <c r="H1495" s="523"/>
    </row>
    <row r="1496" spans="1:8" ht="15.75">
      <c r="A1496" s="505">
        <v>1474</v>
      </c>
      <c r="B1496" s="510"/>
      <c r="C1496" s="524"/>
      <c r="D1496" s="525"/>
      <c r="E1496" s="510"/>
      <c r="F1496" s="510"/>
      <c r="G1496" s="520"/>
      <c r="H1496" s="523"/>
    </row>
    <row r="1497" spans="1:8" ht="15.75">
      <c r="A1497" s="505">
        <v>1475</v>
      </c>
      <c r="B1497" s="510"/>
      <c r="C1497" s="524"/>
      <c r="D1497" s="525"/>
      <c r="E1497" s="510"/>
      <c r="F1497" s="510"/>
      <c r="G1497" s="520"/>
      <c r="H1497" s="523"/>
    </row>
    <row r="1498" spans="1:8" ht="15.75">
      <c r="A1498" s="505">
        <v>1476</v>
      </c>
      <c r="B1498" s="510"/>
      <c r="C1498" s="524"/>
      <c r="D1498" s="525"/>
      <c r="E1498" s="510"/>
      <c r="F1498" s="510"/>
      <c r="G1498" s="520"/>
      <c r="H1498" s="523"/>
    </row>
    <row r="1499" spans="1:8" ht="15.75">
      <c r="A1499" s="505">
        <v>1477</v>
      </c>
      <c r="B1499" s="510"/>
      <c r="C1499" s="524"/>
      <c r="D1499" s="525"/>
      <c r="E1499" s="510"/>
      <c r="F1499" s="510"/>
      <c r="G1499" s="520"/>
      <c r="H1499" s="523"/>
    </row>
    <row r="1500" spans="1:8" ht="15.75">
      <c r="A1500" s="505">
        <v>1478</v>
      </c>
      <c r="B1500" s="510"/>
      <c r="C1500" s="524"/>
      <c r="D1500" s="525"/>
      <c r="E1500" s="510"/>
      <c r="F1500" s="510"/>
      <c r="G1500" s="520"/>
      <c r="H1500" s="523"/>
    </row>
    <row r="1501" spans="1:8" ht="15.75">
      <c r="A1501" s="505">
        <v>1479</v>
      </c>
      <c r="B1501" s="510"/>
      <c r="C1501" s="524"/>
      <c r="D1501" s="525"/>
      <c r="E1501" s="510"/>
      <c r="F1501" s="510"/>
      <c r="G1501" s="520"/>
      <c r="H1501" s="523"/>
    </row>
    <row r="1502" spans="1:8" ht="15.75">
      <c r="A1502" s="505">
        <v>1480</v>
      </c>
      <c r="B1502" s="510"/>
      <c r="C1502" s="524"/>
      <c r="D1502" s="525"/>
      <c r="E1502" s="510"/>
      <c r="F1502" s="510"/>
      <c r="G1502" s="520"/>
      <c r="H1502" s="523"/>
    </row>
    <row r="1503" spans="1:8" ht="15.75">
      <c r="A1503" s="505">
        <v>1481</v>
      </c>
      <c r="B1503" s="510"/>
      <c r="C1503" s="524"/>
      <c r="D1503" s="525"/>
      <c r="E1503" s="510"/>
      <c r="F1503" s="510"/>
      <c r="G1503" s="520"/>
      <c r="H1503" s="523"/>
    </row>
    <row r="1504" spans="1:8" ht="15.75">
      <c r="A1504" s="505">
        <v>1482</v>
      </c>
      <c r="B1504" s="510"/>
      <c r="C1504" s="524"/>
      <c r="D1504" s="525"/>
      <c r="E1504" s="510"/>
      <c r="F1504" s="510"/>
      <c r="G1504" s="520"/>
      <c r="H1504" s="523"/>
    </row>
    <row r="1505" spans="1:8" ht="15.75">
      <c r="A1505" s="505">
        <v>1483</v>
      </c>
      <c r="B1505" s="510"/>
      <c r="C1505" s="524"/>
      <c r="D1505" s="525"/>
      <c r="E1505" s="510"/>
      <c r="F1505" s="510"/>
      <c r="G1505" s="520"/>
      <c r="H1505" s="523"/>
    </row>
    <row r="1506" spans="1:8" ht="15.75">
      <c r="A1506" s="505">
        <v>1484</v>
      </c>
      <c r="B1506" s="510"/>
      <c r="C1506" s="524"/>
      <c r="D1506" s="525"/>
      <c r="E1506" s="510"/>
      <c r="F1506" s="510"/>
      <c r="G1506" s="520"/>
      <c r="H1506" s="523"/>
    </row>
    <row r="1507" spans="1:8" ht="15.75">
      <c r="A1507" s="505">
        <v>1485</v>
      </c>
      <c r="B1507" s="510"/>
      <c r="C1507" s="524"/>
      <c r="D1507" s="525"/>
      <c r="E1507" s="510"/>
      <c r="F1507" s="510"/>
      <c r="G1507" s="520"/>
      <c r="H1507" s="523"/>
    </row>
    <row r="1508" spans="1:8" ht="15.75">
      <c r="A1508" s="505">
        <v>1486</v>
      </c>
      <c r="B1508" s="510"/>
      <c r="C1508" s="524"/>
      <c r="D1508" s="525"/>
      <c r="E1508" s="510"/>
      <c r="F1508" s="510"/>
      <c r="G1508" s="520"/>
      <c r="H1508" s="523"/>
    </row>
    <row r="1509" spans="1:8" ht="15.75">
      <c r="A1509" s="505">
        <v>1487</v>
      </c>
      <c r="B1509" s="510"/>
      <c r="C1509" s="524"/>
      <c r="D1509" s="525"/>
      <c r="E1509" s="510"/>
      <c r="F1509" s="510"/>
      <c r="G1509" s="520"/>
      <c r="H1509" s="523"/>
    </row>
    <row r="1510" spans="1:8" ht="15.75">
      <c r="A1510" s="505">
        <v>1488</v>
      </c>
      <c r="B1510" s="510"/>
      <c r="C1510" s="524"/>
      <c r="D1510" s="525"/>
      <c r="E1510" s="510"/>
      <c r="F1510" s="510"/>
      <c r="G1510" s="520"/>
      <c r="H1510" s="523"/>
    </row>
    <row r="1511" spans="1:8" ht="15.75">
      <c r="A1511" s="505">
        <v>1489</v>
      </c>
      <c r="B1511" s="510"/>
      <c r="C1511" s="524"/>
      <c r="D1511" s="525"/>
      <c r="E1511" s="510"/>
      <c r="F1511" s="510"/>
      <c r="G1511" s="520"/>
      <c r="H1511" s="523"/>
    </row>
    <row r="1512" spans="1:8" ht="15.75">
      <c r="A1512" s="505">
        <v>1490</v>
      </c>
      <c r="B1512" s="510"/>
      <c r="C1512" s="524"/>
      <c r="D1512" s="525"/>
      <c r="E1512" s="510"/>
      <c r="F1512" s="510"/>
      <c r="G1512" s="520"/>
      <c r="H1512" s="523"/>
    </row>
    <row r="1513" spans="1:8" ht="15.75">
      <c r="A1513" s="505">
        <v>1491</v>
      </c>
      <c r="B1513" s="510"/>
      <c r="C1513" s="524"/>
      <c r="D1513" s="525"/>
      <c r="E1513" s="510"/>
      <c r="F1513" s="510"/>
      <c r="G1513" s="520"/>
      <c r="H1513" s="523"/>
    </row>
    <row r="1514" spans="1:8" ht="15.75">
      <c r="A1514" s="505">
        <v>1492</v>
      </c>
      <c r="B1514" s="510"/>
      <c r="C1514" s="524"/>
      <c r="D1514" s="525"/>
      <c r="E1514" s="510"/>
      <c r="F1514" s="510"/>
      <c r="G1514" s="520"/>
      <c r="H1514" s="523"/>
    </row>
    <row r="1515" spans="1:8" ht="15.75">
      <c r="A1515" s="505">
        <v>1493</v>
      </c>
      <c r="B1515" s="510"/>
      <c r="C1515" s="524"/>
      <c r="D1515" s="525"/>
      <c r="E1515" s="510"/>
      <c r="F1515" s="510"/>
      <c r="G1515" s="520"/>
      <c r="H1515" s="523"/>
    </row>
    <row r="1516" spans="1:8" ht="15.75">
      <c r="A1516" s="505">
        <v>1494</v>
      </c>
      <c r="B1516" s="510"/>
      <c r="C1516" s="524"/>
      <c r="D1516" s="525"/>
      <c r="E1516" s="510"/>
      <c r="F1516" s="510"/>
      <c r="G1516" s="520"/>
      <c r="H1516" s="523"/>
    </row>
    <row r="1517" spans="1:8" ht="15.75">
      <c r="A1517" s="505">
        <v>1495</v>
      </c>
      <c r="B1517" s="510"/>
      <c r="C1517" s="524"/>
      <c r="D1517" s="525"/>
      <c r="E1517" s="510"/>
      <c r="F1517" s="510"/>
      <c r="G1517" s="520"/>
      <c r="H1517" s="523"/>
    </row>
    <row r="1518" spans="1:8" ht="15.75">
      <c r="A1518" s="505">
        <v>1496</v>
      </c>
      <c r="B1518" s="510"/>
      <c r="C1518" s="524"/>
      <c r="D1518" s="525"/>
      <c r="E1518" s="510"/>
      <c r="F1518" s="510"/>
      <c r="G1518" s="520"/>
      <c r="H1518" s="523"/>
    </row>
    <row r="1519" spans="1:8" ht="15.75">
      <c r="A1519" s="505">
        <v>1497</v>
      </c>
      <c r="B1519" s="510"/>
      <c r="C1519" s="524"/>
      <c r="D1519" s="525"/>
      <c r="E1519" s="510"/>
      <c r="F1519" s="510"/>
      <c r="G1519" s="520"/>
      <c r="H1519" s="523"/>
    </row>
    <row r="1520" spans="1:8" ht="15.75">
      <c r="A1520" s="505">
        <v>1498</v>
      </c>
      <c r="B1520" s="510"/>
      <c r="C1520" s="524"/>
      <c r="D1520" s="525"/>
      <c r="E1520" s="510"/>
      <c r="F1520" s="510"/>
      <c r="G1520" s="520"/>
      <c r="H1520" s="523"/>
    </row>
    <row r="1521" spans="1:8" ht="15.75">
      <c r="A1521" s="505">
        <v>1499</v>
      </c>
      <c r="B1521" s="510"/>
      <c r="C1521" s="524"/>
      <c r="D1521" s="525"/>
      <c r="E1521" s="510"/>
      <c r="F1521" s="510"/>
      <c r="G1521" s="520"/>
      <c r="H1521" s="523"/>
    </row>
    <row r="1522" spans="1:8" ht="15.75">
      <c r="A1522" s="505">
        <v>1500</v>
      </c>
      <c r="B1522" s="510"/>
      <c r="C1522" s="524"/>
      <c r="D1522" s="525"/>
      <c r="E1522" s="510"/>
      <c r="F1522" s="510"/>
      <c r="G1522" s="520"/>
      <c r="H1522" s="523"/>
    </row>
    <row r="1523" spans="1:8" ht="15.75">
      <c r="A1523" s="505">
        <v>1501</v>
      </c>
      <c r="B1523" s="510"/>
      <c r="C1523" s="524"/>
      <c r="D1523" s="525"/>
      <c r="E1523" s="510"/>
      <c r="F1523" s="510"/>
      <c r="G1523" s="520"/>
      <c r="H1523" s="523"/>
    </row>
    <row r="1524" spans="1:8" ht="15.75">
      <c r="A1524" s="505">
        <v>1502</v>
      </c>
      <c r="B1524" s="510"/>
      <c r="C1524" s="524"/>
      <c r="D1524" s="525"/>
      <c r="E1524" s="510"/>
      <c r="F1524" s="510"/>
      <c r="G1524" s="520"/>
      <c r="H1524" s="523"/>
    </row>
    <row r="1525" spans="1:8" ht="15.75">
      <c r="A1525" s="505">
        <v>1503</v>
      </c>
      <c r="B1525" s="510"/>
      <c r="C1525" s="524"/>
      <c r="D1525" s="525"/>
      <c r="E1525" s="510"/>
      <c r="F1525" s="510"/>
      <c r="G1525" s="520"/>
      <c r="H1525" s="523"/>
    </row>
    <row r="1526" spans="1:8" ht="15.75">
      <c r="A1526" s="505">
        <v>1504</v>
      </c>
      <c r="B1526" s="510"/>
      <c r="C1526" s="524"/>
      <c r="D1526" s="525"/>
      <c r="E1526" s="510"/>
      <c r="F1526" s="510"/>
      <c r="G1526" s="520"/>
      <c r="H1526" s="523"/>
    </row>
    <row r="1527" spans="1:8" ht="15.75">
      <c r="A1527" s="505">
        <v>1505</v>
      </c>
      <c r="B1527" s="510"/>
      <c r="C1527" s="524"/>
      <c r="D1527" s="525"/>
      <c r="E1527" s="510"/>
      <c r="F1527" s="510"/>
      <c r="G1527" s="520"/>
      <c r="H1527" s="523"/>
    </row>
    <row r="1528" spans="1:8" ht="15.75">
      <c r="A1528" s="505">
        <v>1506</v>
      </c>
      <c r="B1528" s="510"/>
      <c r="C1528" s="524"/>
      <c r="D1528" s="525"/>
      <c r="E1528" s="510"/>
      <c r="F1528" s="510"/>
      <c r="G1528" s="520"/>
      <c r="H1528" s="523"/>
    </row>
    <row r="1529" spans="1:8" ht="15.75">
      <c r="A1529" s="505">
        <v>1507</v>
      </c>
      <c r="B1529" s="510"/>
      <c r="C1529" s="524"/>
      <c r="D1529" s="525"/>
      <c r="E1529" s="510"/>
      <c r="F1529" s="510"/>
      <c r="G1529" s="520"/>
      <c r="H1529" s="523"/>
    </row>
    <row r="1530" spans="1:8" ht="15.75">
      <c r="A1530" s="505">
        <v>1508</v>
      </c>
      <c r="B1530" s="510"/>
      <c r="C1530" s="524"/>
      <c r="D1530" s="525"/>
      <c r="E1530" s="510"/>
      <c r="F1530" s="510"/>
      <c r="G1530" s="520"/>
      <c r="H1530" s="523"/>
    </row>
    <row r="1531" spans="1:8" ht="15.75">
      <c r="A1531" s="505">
        <v>1509</v>
      </c>
      <c r="B1531" s="510"/>
      <c r="C1531" s="524"/>
      <c r="D1531" s="525"/>
      <c r="E1531" s="510"/>
      <c r="F1531" s="510"/>
      <c r="G1531" s="520"/>
      <c r="H1531" s="523"/>
    </row>
    <row r="1532" spans="1:8" ht="15.75">
      <c r="A1532" s="505">
        <v>1510</v>
      </c>
      <c r="B1532" s="510"/>
      <c r="C1532" s="524"/>
      <c r="D1532" s="525"/>
      <c r="E1532" s="510"/>
      <c r="F1532" s="510"/>
      <c r="G1532" s="520"/>
      <c r="H1532" s="523"/>
    </row>
    <row r="1533" spans="1:8" ht="15.75">
      <c r="A1533" s="505">
        <v>1511</v>
      </c>
      <c r="B1533" s="510"/>
      <c r="C1533" s="524"/>
      <c r="D1533" s="525"/>
      <c r="E1533" s="510"/>
      <c r="F1533" s="510"/>
      <c r="G1533" s="520"/>
      <c r="H1533" s="523"/>
    </row>
    <row r="1534" spans="1:8" ht="15.75">
      <c r="A1534" s="505">
        <v>1512</v>
      </c>
      <c r="B1534" s="510"/>
      <c r="C1534" s="524"/>
      <c r="D1534" s="525"/>
      <c r="E1534" s="510"/>
      <c r="F1534" s="510"/>
      <c r="G1534" s="520"/>
      <c r="H1534" s="523"/>
    </row>
    <row r="1535" spans="1:8" ht="15.75">
      <c r="A1535" s="505">
        <v>1513</v>
      </c>
      <c r="B1535" s="510"/>
      <c r="C1535" s="524"/>
      <c r="D1535" s="525"/>
      <c r="E1535" s="510"/>
      <c r="F1535" s="510"/>
      <c r="G1535" s="520"/>
      <c r="H1535" s="523"/>
    </row>
    <row r="1536" spans="1:8" ht="15.75">
      <c r="A1536" s="505">
        <v>1514</v>
      </c>
      <c r="B1536" s="510"/>
      <c r="C1536" s="524"/>
      <c r="D1536" s="525"/>
      <c r="E1536" s="510"/>
      <c r="F1536" s="510"/>
      <c r="G1536" s="520"/>
      <c r="H1536" s="523"/>
    </row>
    <row r="1537" spans="1:8" ht="15.75">
      <c r="A1537" s="505">
        <v>1515</v>
      </c>
      <c r="B1537" s="510"/>
      <c r="C1537" s="524"/>
      <c r="D1537" s="525"/>
      <c r="E1537" s="510"/>
      <c r="F1537" s="510"/>
      <c r="G1537" s="520"/>
      <c r="H1537" s="523"/>
    </row>
    <row r="1538" spans="1:8" ht="15.75">
      <c r="A1538" s="505">
        <v>1516</v>
      </c>
      <c r="B1538" s="510"/>
      <c r="C1538" s="524"/>
      <c r="D1538" s="525"/>
      <c r="E1538" s="510"/>
      <c r="F1538" s="510"/>
      <c r="G1538" s="520"/>
      <c r="H1538" s="523"/>
    </row>
    <row r="1539" spans="1:8" ht="15.75">
      <c r="A1539" s="505">
        <v>1517</v>
      </c>
      <c r="B1539" s="510"/>
      <c r="C1539" s="524"/>
      <c r="D1539" s="525"/>
      <c r="E1539" s="510"/>
      <c r="F1539" s="510"/>
      <c r="G1539" s="520"/>
      <c r="H1539" s="523"/>
    </row>
    <row r="1540" spans="1:8" ht="15.75">
      <c r="A1540" s="505">
        <v>1518</v>
      </c>
      <c r="B1540" s="510"/>
      <c r="C1540" s="524"/>
      <c r="D1540" s="525"/>
      <c r="E1540" s="510"/>
      <c r="F1540" s="510"/>
      <c r="G1540" s="520"/>
      <c r="H1540" s="523"/>
    </row>
    <row r="1541" spans="1:8" ht="15.75">
      <c r="A1541" s="505">
        <v>1519</v>
      </c>
      <c r="B1541" s="510"/>
      <c r="C1541" s="524"/>
      <c r="D1541" s="525"/>
      <c r="E1541" s="510"/>
      <c r="F1541" s="510"/>
      <c r="G1541" s="520"/>
      <c r="H1541" s="523"/>
    </row>
    <row r="1542" spans="1:8" ht="15.75">
      <c r="A1542" s="505">
        <v>1520</v>
      </c>
      <c r="B1542" s="510"/>
      <c r="C1542" s="524"/>
      <c r="D1542" s="525"/>
      <c r="E1542" s="510"/>
      <c r="F1542" s="510"/>
      <c r="G1542" s="520"/>
      <c r="H1542" s="523"/>
    </row>
    <row r="1543" spans="1:8" ht="15.75">
      <c r="A1543" s="505">
        <v>1521</v>
      </c>
      <c r="B1543" s="510"/>
      <c r="C1543" s="524"/>
      <c r="D1543" s="525"/>
      <c r="E1543" s="510"/>
      <c r="F1543" s="510"/>
      <c r="G1543" s="520"/>
      <c r="H1543" s="523"/>
    </row>
    <row r="1544" spans="1:8" ht="15.75">
      <c r="A1544" s="505">
        <v>1522</v>
      </c>
      <c r="B1544" s="510"/>
      <c r="C1544" s="524"/>
      <c r="D1544" s="525"/>
      <c r="E1544" s="510"/>
      <c r="F1544" s="510"/>
      <c r="G1544" s="520"/>
      <c r="H1544" s="523"/>
    </row>
    <row r="1545" spans="1:8" ht="15.75">
      <c r="A1545" s="505">
        <v>1523</v>
      </c>
      <c r="B1545" s="510"/>
      <c r="C1545" s="524"/>
      <c r="D1545" s="525"/>
      <c r="E1545" s="510"/>
      <c r="F1545" s="510"/>
      <c r="G1545" s="520"/>
      <c r="H1545" s="523"/>
    </row>
    <row r="1546" spans="1:8" ht="15.75">
      <c r="A1546" s="505">
        <v>1524</v>
      </c>
      <c r="B1546" s="510"/>
      <c r="C1546" s="524"/>
      <c r="D1546" s="525"/>
      <c r="E1546" s="510"/>
      <c r="F1546" s="510"/>
      <c r="G1546" s="520"/>
      <c r="H1546" s="523"/>
    </row>
    <row r="1547" spans="1:8" ht="15.75">
      <c r="A1547" s="505">
        <v>1525</v>
      </c>
      <c r="B1547" s="510"/>
      <c r="C1547" s="524"/>
      <c r="D1547" s="525"/>
      <c r="E1547" s="510"/>
      <c r="F1547" s="510"/>
      <c r="G1547" s="520"/>
      <c r="H1547" s="523"/>
    </row>
    <row r="1548" spans="1:8" ht="15.75">
      <c r="A1548" s="505">
        <v>1526</v>
      </c>
      <c r="B1548" s="510"/>
      <c r="C1548" s="524"/>
      <c r="D1548" s="525"/>
      <c r="E1548" s="510"/>
      <c r="F1548" s="510"/>
      <c r="G1548" s="520"/>
      <c r="H1548" s="523"/>
    </row>
    <row r="1549" spans="1:8" ht="15.75">
      <c r="A1549" s="505">
        <v>1527</v>
      </c>
      <c r="B1549" s="510"/>
      <c r="C1549" s="524"/>
      <c r="D1549" s="525"/>
      <c r="E1549" s="510"/>
      <c r="F1549" s="510"/>
      <c r="G1549" s="520"/>
      <c r="H1549" s="523"/>
    </row>
    <row r="1550" spans="1:8" ht="15.75">
      <c r="A1550" s="505">
        <v>1528</v>
      </c>
      <c r="B1550" s="510"/>
      <c r="C1550" s="524"/>
      <c r="D1550" s="525"/>
      <c r="E1550" s="510"/>
      <c r="F1550" s="510"/>
      <c r="G1550" s="520"/>
      <c r="H1550" s="523"/>
    </row>
    <row r="1551" spans="1:8" ht="15.75">
      <c r="A1551" s="505">
        <v>1529</v>
      </c>
      <c r="B1551" s="510"/>
      <c r="C1551" s="524"/>
      <c r="D1551" s="525"/>
      <c r="E1551" s="510"/>
      <c r="F1551" s="510"/>
      <c r="G1551" s="520"/>
      <c r="H1551" s="523"/>
    </row>
    <row r="1552" spans="1:8" ht="15.75">
      <c r="A1552" s="505">
        <v>1530</v>
      </c>
      <c r="B1552" s="510"/>
      <c r="C1552" s="524"/>
      <c r="D1552" s="525"/>
      <c r="E1552" s="510"/>
      <c r="F1552" s="510"/>
      <c r="G1552" s="520"/>
      <c r="H1552" s="523"/>
    </row>
    <row r="1553" spans="1:8" ht="15.75">
      <c r="A1553" s="505">
        <v>1531</v>
      </c>
      <c r="B1553" s="510"/>
      <c r="C1553" s="524"/>
      <c r="D1553" s="525"/>
      <c r="E1553" s="510"/>
      <c r="F1553" s="510"/>
      <c r="G1553" s="520"/>
      <c r="H1553" s="523"/>
    </row>
    <row r="1554" spans="1:8" ht="15.75">
      <c r="A1554" s="505">
        <v>1532</v>
      </c>
      <c r="B1554" s="510"/>
      <c r="C1554" s="524"/>
      <c r="D1554" s="525"/>
      <c r="E1554" s="510"/>
      <c r="F1554" s="510"/>
      <c r="G1554" s="520"/>
      <c r="H1554" s="523"/>
    </row>
    <row r="1555" spans="1:8" ht="15.75">
      <c r="A1555" s="505">
        <v>1533</v>
      </c>
      <c r="B1555" s="510"/>
      <c r="C1555" s="524"/>
      <c r="D1555" s="525"/>
      <c r="E1555" s="510"/>
      <c r="F1555" s="510"/>
      <c r="G1555" s="520"/>
      <c r="H1555" s="523"/>
    </row>
    <row r="1556" spans="1:8" ht="15.75">
      <c r="A1556" s="505">
        <v>1534</v>
      </c>
      <c r="B1556" s="510"/>
      <c r="C1556" s="524"/>
      <c r="D1556" s="525"/>
      <c r="E1556" s="510"/>
      <c r="F1556" s="510"/>
      <c r="G1556" s="520"/>
      <c r="H1556" s="523"/>
    </row>
    <row r="1557" spans="1:8" ht="15.75">
      <c r="A1557" s="505">
        <v>1535</v>
      </c>
      <c r="B1557" s="510"/>
      <c r="C1557" s="524"/>
      <c r="D1557" s="525"/>
      <c r="E1557" s="510"/>
      <c r="F1557" s="510"/>
      <c r="G1557" s="520"/>
      <c r="H1557" s="523"/>
    </row>
    <row r="1558" spans="1:8" ht="15.75">
      <c r="A1558" s="505">
        <v>1536</v>
      </c>
      <c r="B1558" s="510"/>
      <c r="C1558" s="524"/>
      <c r="D1558" s="525"/>
      <c r="E1558" s="510"/>
      <c r="F1558" s="510"/>
      <c r="G1558" s="520"/>
      <c r="H1558" s="523"/>
    </row>
    <row r="1559" spans="1:8" ht="15.75">
      <c r="A1559" s="505">
        <v>1537</v>
      </c>
      <c r="B1559" s="510"/>
      <c r="C1559" s="524"/>
      <c r="D1559" s="525"/>
      <c r="E1559" s="510"/>
      <c r="F1559" s="510"/>
      <c r="G1559" s="520"/>
      <c r="H1559" s="523"/>
    </row>
    <row r="1560" spans="1:8" ht="15.75">
      <c r="A1560" s="505">
        <v>1538</v>
      </c>
      <c r="B1560" s="510"/>
      <c r="C1560" s="524"/>
      <c r="D1560" s="525"/>
      <c r="E1560" s="510"/>
      <c r="F1560" s="510"/>
      <c r="G1560" s="520"/>
      <c r="H1560" s="523"/>
    </row>
    <row r="1561" spans="1:8" ht="15.75">
      <c r="A1561" s="505">
        <v>1539</v>
      </c>
      <c r="B1561" s="510"/>
      <c r="C1561" s="524"/>
      <c r="D1561" s="525"/>
      <c r="E1561" s="510"/>
      <c r="F1561" s="510"/>
      <c r="G1561" s="520"/>
      <c r="H1561" s="523"/>
    </row>
    <row r="1562" spans="1:8" ht="15.75">
      <c r="A1562" s="505">
        <v>1540</v>
      </c>
      <c r="B1562" s="510"/>
      <c r="C1562" s="524"/>
      <c r="D1562" s="525"/>
      <c r="E1562" s="510"/>
      <c r="F1562" s="510"/>
      <c r="G1562" s="520"/>
      <c r="H1562" s="523"/>
    </row>
    <row r="1563" spans="1:8" ht="15.75">
      <c r="A1563" s="505">
        <v>1541</v>
      </c>
      <c r="B1563" s="510"/>
      <c r="C1563" s="524"/>
      <c r="D1563" s="525"/>
      <c r="E1563" s="510"/>
      <c r="F1563" s="510"/>
      <c r="G1563" s="520"/>
      <c r="H1563" s="523"/>
    </row>
    <row r="1564" spans="1:8" ht="15.75">
      <c r="A1564" s="505">
        <v>1542</v>
      </c>
      <c r="B1564" s="510"/>
      <c r="C1564" s="524"/>
      <c r="D1564" s="525"/>
      <c r="E1564" s="510"/>
      <c r="F1564" s="510"/>
      <c r="G1564" s="520"/>
      <c r="H1564" s="523"/>
    </row>
    <row r="1565" spans="1:8" ht="15.75">
      <c r="A1565" s="505">
        <v>1543</v>
      </c>
      <c r="B1565" s="510"/>
      <c r="C1565" s="524"/>
      <c r="D1565" s="525"/>
      <c r="E1565" s="510"/>
      <c r="F1565" s="510"/>
      <c r="G1565" s="520"/>
      <c r="H1565" s="523"/>
    </row>
    <row r="1566" spans="1:8" ht="15.75">
      <c r="A1566" s="505">
        <v>1544</v>
      </c>
      <c r="B1566" s="510"/>
      <c r="C1566" s="524"/>
      <c r="D1566" s="525"/>
      <c r="E1566" s="510"/>
      <c r="F1566" s="510"/>
      <c r="G1566" s="520"/>
      <c r="H1566" s="523"/>
    </row>
    <row r="1567" spans="1:8" ht="15.75">
      <c r="A1567" s="505">
        <v>1545</v>
      </c>
      <c r="B1567" s="510"/>
      <c r="C1567" s="524"/>
      <c r="D1567" s="525"/>
      <c r="E1567" s="510"/>
      <c r="F1567" s="510"/>
      <c r="G1567" s="520"/>
      <c r="H1567" s="523"/>
    </row>
    <row r="1568" spans="1:8" ht="15.75">
      <c r="A1568" s="505">
        <v>1546</v>
      </c>
      <c r="B1568" s="510"/>
      <c r="C1568" s="524"/>
      <c r="D1568" s="525"/>
      <c r="E1568" s="510"/>
      <c r="F1568" s="510"/>
      <c r="G1568" s="520"/>
      <c r="H1568" s="523"/>
    </row>
    <row r="1569" spans="1:8" ht="15.75">
      <c r="A1569" s="505">
        <v>1547</v>
      </c>
      <c r="B1569" s="510"/>
      <c r="C1569" s="524"/>
      <c r="D1569" s="525"/>
      <c r="E1569" s="510"/>
      <c r="F1569" s="510"/>
      <c r="G1569" s="520"/>
      <c r="H1569" s="523"/>
    </row>
    <row r="1570" spans="1:8" ht="15.75">
      <c r="A1570" s="505">
        <v>1548</v>
      </c>
      <c r="B1570" s="510"/>
      <c r="C1570" s="524"/>
      <c r="D1570" s="525"/>
      <c r="E1570" s="510"/>
      <c r="F1570" s="510"/>
      <c r="G1570" s="520"/>
      <c r="H1570" s="523"/>
    </row>
    <row r="1571" spans="1:8" ht="15.75">
      <c r="A1571" s="505">
        <v>1549</v>
      </c>
      <c r="B1571" s="510"/>
      <c r="C1571" s="524"/>
      <c r="D1571" s="525"/>
      <c r="E1571" s="510"/>
      <c r="F1571" s="510"/>
      <c r="G1571" s="520"/>
      <c r="H1571" s="523"/>
    </row>
    <row r="1572" spans="1:8" ht="15.75">
      <c r="A1572" s="505">
        <v>1550</v>
      </c>
      <c r="B1572" s="510"/>
      <c r="C1572" s="524"/>
      <c r="D1572" s="525"/>
      <c r="E1572" s="510"/>
      <c r="F1572" s="510"/>
      <c r="G1572" s="520"/>
      <c r="H1572" s="523"/>
    </row>
    <row r="1573" spans="1:8" ht="15.75">
      <c r="A1573" s="505">
        <v>1551</v>
      </c>
      <c r="B1573" s="510"/>
      <c r="C1573" s="524"/>
      <c r="D1573" s="525"/>
      <c r="E1573" s="510"/>
      <c r="F1573" s="510"/>
      <c r="G1573" s="520"/>
      <c r="H1573" s="523"/>
    </row>
    <row r="1574" spans="1:8" ht="15.75">
      <c r="A1574" s="505">
        <v>1552</v>
      </c>
      <c r="B1574" s="510"/>
      <c r="C1574" s="524"/>
      <c r="D1574" s="525"/>
      <c r="E1574" s="510"/>
      <c r="F1574" s="510"/>
      <c r="G1574" s="520"/>
      <c r="H1574" s="523"/>
    </row>
    <row r="1575" spans="1:8" ht="15.75">
      <c r="A1575" s="505">
        <v>1553</v>
      </c>
      <c r="B1575" s="510"/>
      <c r="C1575" s="524"/>
      <c r="D1575" s="525"/>
      <c r="E1575" s="510"/>
      <c r="F1575" s="510"/>
      <c r="G1575" s="520"/>
      <c r="H1575" s="523"/>
    </row>
    <row r="1576" spans="1:8" ht="15.75">
      <c r="A1576" s="505">
        <v>1554</v>
      </c>
      <c r="B1576" s="510"/>
      <c r="C1576" s="524"/>
      <c r="D1576" s="525"/>
      <c r="E1576" s="510"/>
      <c r="F1576" s="510"/>
      <c r="G1576" s="520"/>
      <c r="H1576" s="523"/>
    </row>
    <row r="1577" spans="1:8" ht="15.75">
      <c r="A1577" s="505">
        <v>1555</v>
      </c>
      <c r="B1577" s="510"/>
      <c r="C1577" s="524"/>
      <c r="D1577" s="525"/>
      <c r="E1577" s="510"/>
      <c r="F1577" s="510"/>
      <c r="G1577" s="520"/>
      <c r="H1577" s="523"/>
    </row>
    <row r="1578" spans="1:8" ht="15.75">
      <c r="A1578" s="505">
        <v>1556</v>
      </c>
      <c r="B1578" s="510"/>
      <c r="C1578" s="524"/>
      <c r="D1578" s="525"/>
      <c r="E1578" s="510"/>
      <c r="F1578" s="510"/>
      <c r="G1578" s="520"/>
      <c r="H1578" s="523"/>
    </row>
    <row r="1579" spans="1:8" ht="15.75">
      <c r="A1579" s="505">
        <v>1557</v>
      </c>
      <c r="B1579" s="510"/>
      <c r="C1579" s="524"/>
      <c r="D1579" s="525"/>
      <c r="E1579" s="510"/>
      <c r="F1579" s="510"/>
      <c r="G1579" s="520"/>
      <c r="H1579" s="523"/>
    </row>
    <row r="1580" spans="1:8" ht="15.75">
      <c r="A1580" s="505">
        <v>1558</v>
      </c>
      <c r="B1580" s="510"/>
      <c r="C1580" s="524"/>
      <c r="D1580" s="525"/>
      <c r="E1580" s="510"/>
      <c r="F1580" s="510"/>
      <c r="G1580" s="520"/>
      <c r="H1580" s="523"/>
    </row>
    <row r="1581" spans="1:8" ht="15.75">
      <c r="A1581" s="505">
        <v>1559</v>
      </c>
      <c r="B1581" s="510"/>
      <c r="C1581" s="524"/>
      <c r="D1581" s="525"/>
      <c r="E1581" s="510"/>
      <c r="F1581" s="510"/>
      <c r="G1581" s="520"/>
      <c r="H1581" s="523"/>
    </row>
    <row r="1582" spans="1:8" ht="15.75">
      <c r="A1582" s="505">
        <v>1560</v>
      </c>
      <c r="B1582" s="510"/>
      <c r="C1582" s="524"/>
      <c r="D1582" s="525"/>
      <c r="E1582" s="510"/>
      <c r="F1582" s="510"/>
      <c r="G1582" s="520"/>
      <c r="H1582" s="523"/>
    </row>
    <row r="1583" spans="1:8" ht="15.75">
      <c r="A1583" s="505">
        <v>1561</v>
      </c>
      <c r="B1583" s="510"/>
      <c r="C1583" s="524"/>
      <c r="D1583" s="525"/>
      <c r="E1583" s="510"/>
      <c r="F1583" s="510"/>
      <c r="G1583" s="520"/>
      <c r="H1583" s="523"/>
    </row>
    <row r="1584" spans="1:8" ht="15.75">
      <c r="A1584" s="505">
        <v>1562</v>
      </c>
      <c r="B1584" s="510"/>
      <c r="C1584" s="524"/>
      <c r="D1584" s="525"/>
      <c r="E1584" s="510"/>
      <c r="F1584" s="510"/>
      <c r="G1584" s="520"/>
      <c r="H1584" s="523"/>
    </row>
    <row r="1585" spans="1:8" ht="15.75">
      <c r="A1585" s="505">
        <v>1563</v>
      </c>
      <c r="B1585" s="510"/>
      <c r="C1585" s="524"/>
      <c r="D1585" s="525"/>
      <c r="E1585" s="510"/>
      <c r="F1585" s="510"/>
      <c r="G1585" s="520"/>
      <c r="H1585" s="523"/>
    </row>
    <row r="1586" spans="1:8" ht="15.75">
      <c r="A1586" s="505">
        <v>1564</v>
      </c>
      <c r="B1586" s="510"/>
      <c r="C1586" s="524"/>
      <c r="D1586" s="525"/>
      <c r="E1586" s="510"/>
      <c r="F1586" s="510"/>
      <c r="G1586" s="520"/>
      <c r="H1586" s="523"/>
    </row>
    <row r="1587" spans="1:8" ht="15.75">
      <c r="A1587" s="505">
        <v>1565</v>
      </c>
      <c r="B1587" s="510"/>
      <c r="C1587" s="524"/>
      <c r="D1587" s="525"/>
      <c r="E1587" s="510"/>
      <c r="F1587" s="510"/>
      <c r="G1587" s="520"/>
      <c r="H1587" s="523"/>
    </row>
    <row r="1588" spans="1:8" ht="15.75">
      <c r="A1588" s="505">
        <v>1566</v>
      </c>
      <c r="B1588" s="510"/>
      <c r="C1588" s="524"/>
      <c r="D1588" s="525"/>
      <c r="E1588" s="510"/>
      <c r="F1588" s="510"/>
      <c r="G1588" s="520"/>
      <c r="H1588" s="523"/>
    </row>
    <row r="1589" spans="1:8" ht="15.75">
      <c r="A1589" s="505">
        <v>1567</v>
      </c>
      <c r="B1589" s="510"/>
      <c r="C1589" s="524"/>
      <c r="D1589" s="525"/>
      <c r="E1589" s="510"/>
      <c r="F1589" s="510"/>
      <c r="G1589" s="520"/>
      <c r="H1589" s="523"/>
    </row>
    <row r="1590" spans="1:8" ht="15.75">
      <c r="A1590" s="505">
        <v>1568</v>
      </c>
      <c r="B1590" s="510"/>
      <c r="C1590" s="524"/>
      <c r="D1590" s="525"/>
      <c r="E1590" s="510"/>
      <c r="F1590" s="510"/>
      <c r="G1590" s="520"/>
      <c r="H1590" s="523"/>
    </row>
    <row r="1591" spans="1:8" ht="15.75">
      <c r="A1591" s="505">
        <v>1569</v>
      </c>
      <c r="B1591" s="510"/>
      <c r="C1591" s="524"/>
      <c r="D1591" s="525"/>
      <c r="E1591" s="510"/>
      <c r="F1591" s="510"/>
      <c r="G1591" s="520"/>
      <c r="H1591" s="523"/>
    </row>
    <row r="1592" spans="1:8" ht="15.75">
      <c r="A1592" s="505">
        <v>1570</v>
      </c>
      <c r="B1592" s="510"/>
      <c r="C1592" s="524"/>
      <c r="D1592" s="525"/>
      <c r="E1592" s="510"/>
      <c r="F1592" s="510"/>
      <c r="G1592" s="520"/>
      <c r="H1592" s="523"/>
    </row>
    <row r="1593" spans="1:8" ht="15.75">
      <c r="A1593" s="505">
        <v>1571</v>
      </c>
      <c r="B1593" s="510"/>
      <c r="C1593" s="524"/>
      <c r="D1593" s="525"/>
      <c r="E1593" s="510"/>
      <c r="F1593" s="510"/>
      <c r="G1593" s="520"/>
      <c r="H1593" s="523"/>
    </row>
    <row r="1594" spans="1:8" ht="15.75">
      <c r="A1594" s="505">
        <v>1572</v>
      </c>
      <c r="B1594" s="510"/>
      <c r="C1594" s="524"/>
      <c r="D1594" s="525"/>
      <c r="E1594" s="510"/>
      <c r="F1594" s="510"/>
      <c r="G1594" s="520"/>
      <c r="H1594" s="523"/>
    </row>
    <row r="1595" spans="1:8" ht="15.75">
      <c r="A1595" s="505">
        <v>1573</v>
      </c>
      <c r="B1595" s="510"/>
      <c r="C1595" s="524"/>
      <c r="D1595" s="525"/>
      <c r="E1595" s="510"/>
      <c r="F1595" s="510"/>
      <c r="G1595" s="520"/>
      <c r="H1595" s="523"/>
    </row>
    <row r="1596" spans="1:8" ht="15.75">
      <c r="A1596" s="505">
        <v>1574</v>
      </c>
      <c r="B1596" s="510"/>
      <c r="C1596" s="524"/>
      <c r="D1596" s="525"/>
      <c r="E1596" s="510"/>
      <c r="F1596" s="510"/>
      <c r="G1596" s="520"/>
      <c r="H1596" s="523"/>
    </row>
    <row r="1597" spans="1:8" ht="15.75">
      <c r="A1597" s="505">
        <v>1575</v>
      </c>
      <c r="B1597" s="510"/>
      <c r="C1597" s="524"/>
      <c r="D1597" s="525"/>
      <c r="E1597" s="510"/>
      <c r="F1597" s="510"/>
      <c r="G1597" s="520"/>
      <c r="H1597" s="523"/>
    </row>
    <row r="1598" spans="1:8" ht="15.75">
      <c r="A1598" s="505">
        <v>1576</v>
      </c>
      <c r="B1598" s="510"/>
      <c r="C1598" s="524"/>
      <c r="D1598" s="525"/>
      <c r="E1598" s="510"/>
      <c r="F1598" s="510"/>
      <c r="G1598" s="520"/>
      <c r="H1598" s="523"/>
    </row>
    <row r="1599" spans="1:8" ht="15.75">
      <c r="A1599" s="505">
        <v>1577</v>
      </c>
      <c r="B1599" s="510"/>
      <c r="C1599" s="524"/>
      <c r="D1599" s="525"/>
      <c r="E1599" s="510"/>
      <c r="F1599" s="510"/>
      <c r="G1599" s="520"/>
      <c r="H1599" s="523"/>
    </row>
    <row r="1600" spans="1:8" ht="15.75">
      <c r="A1600" s="505">
        <v>1578</v>
      </c>
      <c r="B1600" s="510"/>
      <c r="C1600" s="524"/>
      <c r="D1600" s="525"/>
      <c r="E1600" s="510"/>
      <c r="F1600" s="510"/>
      <c r="G1600" s="520"/>
      <c r="H1600" s="523"/>
    </row>
    <row r="1601" spans="1:8" ht="15.75">
      <c r="A1601" s="505">
        <v>1579</v>
      </c>
      <c r="B1601" s="510"/>
      <c r="C1601" s="524"/>
      <c r="D1601" s="525"/>
      <c r="E1601" s="510"/>
      <c r="F1601" s="510"/>
      <c r="G1601" s="520"/>
      <c r="H1601" s="523"/>
    </row>
    <row r="1602" spans="1:8" ht="15.75">
      <c r="A1602" s="505">
        <v>1580</v>
      </c>
      <c r="B1602" s="510"/>
      <c r="C1602" s="524"/>
      <c r="D1602" s="525"/>
      <c r="E1602" s="510"/>
      <c r="F1602" s="510"/>
      <c r="G1602" s="520"/>
      <c r="H1602" s="523"/>
    </row>
    <row r="1603" spans="1:8" ht="15.75">
      <c r="A1603" s="505">
        <v>1581</v>
      </c>
      <c r="B1603" s="510"/>
      <c r="C1603" s="524"/>
      <c r="D1603" s="525"/>
      <c r="E1603" s="510"/>
      <c r="F1603" s="510"/>
      <c r="G1603" s="520"/>
      <c r="H1603" s="523"/>
    </row>
    <row r="1604" spans="1:8" ht="15.75">
      <c r="A1604" s="505">
        <v>1582</v>
      </c>
      <c r="B1604" s="510"/>
      <c r="C1604" s="524"/>
      <c r="D1604" s="525"/>
      <c r="E1604" s="510"/>
      <c r="F1604" s="510"/>
      <c r="G1604" s="520"/>
      <c r="H1604" s="523"/>
    </row>
    <row r="1605" spans="1:8" ht="15.75">
      <c r="A1605" s="505">
        <v>1583</v>
      </c>
      <c r="B1605" s="510"/>
      <c r="C1605" s="524"/>
      <c r="D1605" s="525"/>
      <c r="E1605" s="510"/>
      <c r="F1605" s="510"/>
      <c r="G1605" s="520"/>
      <c r="H1605" s="523"/>
    </row>
    <row r="1606" spans="1:8" ht="15.75">
      <c r="A1606" s="505">
        <v>1584</v>
      </c>
      <c r="B1606" s="510"/>
      <c r="C1606" s="524"/>
      <c r="D1606" s="525"/>
      <c r="E1606" s="510"/>
      <c r="F1606" s="510"/>
      <c r="G1606" s="520"/>
      <c r="H1606" s="523"/>
    </row>
    <row r="1607" spans="1:8" ht="15.75">
      <c r="A1607" s="505">
        <v>1585</v>
      </c>
      <c r="B1607" s="510"/>
      <c r="C1607" s="524"/>
      <c r="D1607" s="525"/>
      <c r="E1607" s="510"/>
      <c r="F1607" s="510"/>
      <c r="G1607" s="520"/>
      <c r="H1607" s="523"/>
    </row>
    <row r="1608" spans="1:8" ht="15.75">
      <c r="A1608" s="505">
        <v>1586</v>
      </c>
      <c r="B1608" s="510"/>
      <c r="C1608" s="524"/>
      <c r="D1608" s="525"/>
      <c r="E1608" s="510"/>
      <c r="F1608" s="510"/>
      <c r="G1608" s="520"/>
      <c r="H1608" s="523"/>
    </row>
    <row r="1609" spans="1:8" ht="15.75">
      <c r="A1609" s="505">
        <v>1587</v>
      </c>
      <c r="B1609" s="510"/>
      <c r="C1609" s="524"/>
      <c r="D1609" s="525"/>
      <c r="E1609" s="510"/>
      <c r="F1609" s="510"/>
      <c r="G1609" s="520"/>
      <c r="H1609" s="523"/>
    </row>
    <row r="1610" spans="1:8" ht="15.75">
      <c r="A1610" s="505">
        <v>1588</v>
      </c>
      <c r="B1610" s="510"/>
      <c r="C1610" s="524"/>
      <c r="D1610" s="525"/>
      <c r="E1610" s="510"/>
      <c r="F1610" s="510"/>
      <c r="G1610" s="520"/>
      <c r="H1610" s="523"/>
    </row>
    <row r="1611" spans="1:8" ht="15.75">
      <c r="A1611" s="505">
        <v>1589</v>
      </c>
      <c r="B1611" s="510"/>
      <c r="C1611" s="524"/>
      <c r="D1611" s="525"/>
      <c r="E1611" s="510"/>
      <c r="F1611" s="510"/>
      <c r="G1611" s="520"/>
      <c r="H1611" s="523"/>
    </row>
    <row r="1612" spans="1:8" ht="15.75">
      <c r="A1612" s="505">
        <v>1590</v>
      </c>
      <c r="B1612" s="510"/>
      <c r="C1612" s="524"/>
      <c r="D1612" s="525"/>
      <c r="E1612" s="510"/>
      <c r="F1612" s="510"/>
      <c r="G1612" s="520"/>
      <c r="H1612" s="523"/>
    </row>
    <row r="1613" spans="1:8" ht="15.75">
      <c r="A1613" s="505">
        <v>1591</v>
      </c>
      <c r="B1613" s="510"/>
      <c r="C1613" s="524"/>
      <c r="D1613" s="525"/>
      <c r="E1613" s="510"/>
      <c r="F1613" s="510"/>
      <c r="G1613" s="520"/>
      <c r="H1613" s="523"/>
    </row>
    <row r="1614" spans="1:8" ht="15.75">
      <c r="A1614" s="505">
        <v>1592</v>
      </c>
      <c r="B1614" s="510"/>
      <c r="C1614" s="524"/>
      <c r="D1614" s="525"/>
      <c r="E1614" s="510"/>
      <c r="F1614" s="510"/>
      <c r="G1614" s="520"/>
      <c r="H1614" s="523"/>
    </row>
    <row r="1615" spans="1:8" ht="15.75">
      <c r="A1615" s="505">
        <v>1593</v>
      </c>
      <c r="B1615" s="510"/>
      <c r="C1615" s="524"/>
      <c r="D1615" s="525"/>
      <c r="E1615" s="510"/>
      <c r="F1615" s="510"/>
      <c r="G1615" s="520"/>
      <c r="H1615" s="523"/>
    </row>
    <row r="1616" spans="1:8" ht="15.75">
      <c r="A1616" s="505">
        <v>1594</v>
      </c>
      <c r="B1616" s="510"/>
      <c r="C1616" s="524"/>
      <c r="D1616" s="525"/>
      <c r="E1616" s="510"/>
      <c r="F1616" s="510"/>
      <c r="G1616" s="520"/>
      <c r="H1616" s="523"/>
    </row>
    <row r="1617" spans="1:8" ht="15.75">
      <c r="A1617" s="505">
        <v>1595</v>
      </c>
      <c r="B1617" s="510"/>
      <c r="C1617" s="524"/>
      <c r="D1617" s="525"/>
      <c r="E1617" s="510"/>
      <c r="F1617" s="510"/>
      <c r="G1617" s="520"/>
      <c r="H1617" s="523"/>
    </row>
    <row r="1618" spans="1:8" ht="15.75">
      <c r="A1618" s="505">
        <v>1596</v>
      </c>
      <c r="B1618" s="510"/>
      <c r="C1618" s="524"/>
      <c r="D1618" s="525"/>
      <c r="E1618" s="510"/>
      <c r="F1618" s="510"/>
      <c r="G1618" s="520"/>
      <c r="H1618" s="523"/>
    </row>
    <row r="1619" spans="1:8" ht="15.75">
      <c r="A1619" s="505">
        <v>1597</v>
      </c>
      <c r="B1619" s="510"/>
      <c r="C1619" s="524"/>
      <c r="D1619" s="525"/>
      <c r="E1619" s="510"/>
      <c r="F1619" s="510"/>
      <c r="G1619" s="520"/>
      <c r="H1619" s="523"/>
    </row>
    <row r="1620" spans="1:8" ht="15.75">
      <c r="A1620" s="505">
        <v>1598</v>
      </c>
      <c r="B1620" s="510"/>
      <c r="C1620" s="524"/>
      <c r="D1620" s="525"/>
      <c r="E1620" s="510"/>
      <c r="F1620" s="510"/>
      <c r="G1620" s="520"/>
      <c r="H1620" s="523"/>
    </row>
    <row r="1621" spans="1:8" ht="15.75">
      <c r="A1621" s="505">
        <v>1599</v>
      </c>
      <c r="B1621" s="510"/>
      <c r="C1621" s="524"/>
      <c r="D1621" s="525"/>
      <c r="E1621" s="510"/>
      <c r="F1621" s="510"/>
      <c r="G1621" s="520"/>
      <c r="H1621" s="523"/>
    </row>
    <row r="1622" spans="1:8" ht="15.75">
      <c r="A1622" s="505">
        <v>1600</v>
      </c>
      <c r="B1622" s="510"/>
      <c r="C1622" s="524"/>
      <c r="D1622" s="525"/>
      <c r="E1622" s="510"/>
      <c r="F1622" s="510"/>
      <c r="G1622" s="520"/>
      <c r="H1622" s="523"/>
    </row>
    <row r="1623" spans="1:8" ht="15.75">
      <c r="A1623" s="505">
        <v>1601</v>
      </c>
      <c r="B1623" s="510"/>
      <c r="C1623" s="524"/>
      <c r="D1623" s="525"/>
      <c r="E1623" s="510"/>
      <c r="F1623" s="510"/>
      <c r="G1623" s="520"/>
      <c r="H1623" s="523"/>
    </row>
    <row r="1624" spans="1:8" ht="15.75">
      <c r="A1624" s="505">
        <v>1602</v>
      </c>
      <c r="B1624" s="510"/>
      <c r="C1624" s="524"/>
      <c r="D1624" s="525"/>
      <c r="E1624" s="510"/>
      <c r="F1624" s="510"/>
      <c r="G1624" s="520"/>
      <c r="H1624" s="523"/>
    </row>
    <row r="1625" spans="1:8" ht="15.75">
      <c r="A1625" s="505">
        <v>1603</v>
      </c>
      <c r="B1625" s="510"/>
      <c r="C1625" s="524"/>
      <c r="D1625" s="525"/>
      <c r="E1625" s="510"/>
      <c r="F1625" s="510"/>
      <c r="G1625" s="520"/>
      <c r="H1625" s="523"/>
    </row>
    <row r="1626" spans="1:8" ht="15.75">
      <c r="A1626" s="505">
        <v>1604</v>
      </c>
      <c r="B1626" s="510"/>
      <c r="C1626" s="524"/>
      <c r="D1626" s="525"/>
      <c r="E1626" s="510"/>
      <c r="F1626" s="510"/>
      <c r="G1626" s="520"/>
      <c r="H1626" s="523"/>
    </row>
    <row r="1627" spans="1:8" ht="15.75">
      <c r="A1627" s="505">
        <v>1605</v>
      </c>
      <c r="B1627" s="510"/>
      <c r="C1627" s="524"/>
      <c r="D1627" s="525"/>
      <c r="E1627" s="510"/>
      <c r="F1627" s="510"/>
      <c r="G1627" s="520"/>
      <c r="H1627" s="523"/>
    </row>
    <row r="1628" spans="1:8" ht="15.75">
      <c r="A1628" s="505">
        <v>1606</v>
      </c>
      <c r="B1628" s="510"/>
      <c r="C1628" s="524"/>
      <c r="D1628" s="525"/>
      <c r="E1628" s="510"/>
      <c r="F1628" s="510"/>
      <c r="G1628" s="520"/>
      <c r="H1628" s="523"/>
    </row>
    <row r="1629" spans="1:8" ht="15.75">
      <c r="A1629" s="505">
        <v>1607</v>
      </c>
      <c r="B1629" s="510"/>
      <c r="C1629" s="524"/>
      <c r="D1629" s="525"/>
      <c r="E1629" s="510"/>
      <c r="F1629" s="510"/>
      <c r="G1629" s="520"/>
      <c r="H1629" s="523"/>
    </row>
    <row r="1630" spans="1:8" ht="15.75">
      <c r="A1630" s="505">
        <v>1608</v>
      </c>
      <c r="B1630" s="510"/>
      <c r="C1630" s="524"/>
      <c r="D1630" s="525"/>
      <c r="E1630" s="510"/>
      <c r="F1630" s="510"/>
      <c r="G1630" s="520"/>
      <c r="H1630" s="523"/>
    </row>
    <row r="1631" spans="1:8" ht="15.75">
      <c r="A1631" s="505">
        <v>1609</v>
      </c>
      <c r="B1631" s="510"/>
      <c r="C1631" s="524"/>
      <c r="D1631" s="525"/>
      <c r="E1631" s="510"/>
      <c r="F1631" s="510"/>
      <c r="G1631" s="520"/>
      <c r="H1631" s="523"/>
    </row>
    <row r="1632" spans="1:8" ht="15.75">
      <c r="A1632" s="505">
        <v>1610</v>
      </c>
      <c r="B1632" s="510"/>
      <c r="C1632" s="524"/>
      <c r="D1632" s="525"/>
      <c r="E1632" s="510"/>
      <c r="F1632" s="510"/>
      <c r="G1632" s="520"/>
      <c r="H1632" s="523"/>
    </row>
    <row r="1633" spans="1:8" ht="15.75">
      <c r="A1633" s="505">
        <v>1611</v>
      </c>
      <c r="B1633" s="510"/>
      <c r="C1633" s="524"/>
      <c r="D1633" s="525"/>
      <c r="E1633" s="510"/>
      <c r="F1633" s="510"/>
      <c r="G1633" s="520"/>
      <c r="H1633" s="523"/>
    </row>
    <row r="1634" spans="1:8" ht="15.75">
      <c r="A1634" s="505">
        <v>1612</v>
      </c>
      <c r="B1634" s="510"/>
      <c r="C1634" s="524"/>
      <c r="D1634" s="525"/>
      <c r="E1634" s="510"/>
      <c r="F1634" s="510"/>
      <c r="G1634" s="520"/>
      <c r="H1634" s="523"/>
    </row>
    <row r="1635" spans="1:8" ht="15.75">
      <c r="A1635" s="505">
        <v>1613</v>
      </c>
      <c r="B1635" s="510"/>
      <c r="C1635" s="524"/>
      <c r="D1635" s="525"/>
      <c r="E1635" s="510"/>
      <c r="F1635" s="510"/>
      <c r="G1635" s="520"/>
      <c r="H1635" s="523"/>
    </row>
    <row r="1636" spans="1:8" ht="15.75">
      <c r="A1636" s="505">
        <v>1614</v>
      </c>
      <c r="B1636" s="510"/>
      <c r="C1636" s="524"/>
      <c r="D1636" s="525"/>
      <c r="E1636" s="510"/>
      <c r="F1636" s="510"/>
      <c r="G1636" s="520"/>
      <c r="H1636" s="523"/>
    </row>
    <row r="1637" spans="1:8" ht="15.75">
      <c r="A1637" s="505">
        <v>1615</v>
      </c>
      <c r="B1637" s="510"/>
      <c r="C1637" s="524"/>
      <c r="D1637" s="525"/>
      <c r="E1637" s="510"/>
      <c r="F1637" s="510"/>
      <c r="G1637" s="520"/>
      <c r="H1637" s="523"/>
    </row>
    <row r="1638" spans="1:8" ht="15.75">
      <c r="A1638" s="505">
        <v>1616</v>
      </c>
      <c r="B1638" s="510"/>
      <c r="C1638" s="524"/>
      <c r="D1638" s="525"/>
      <c r="E1638" s="510"/>
      <c r="F1638" s="510"/>
      <c r="G1638" s="520"/>
      <c r="H1638" s="523"/>
    </row>
    <row r="1639" spans="1:8" ht="15.75">
      <c r="A1639" s="505">
        <v>1617</v>
      </c>
      <c r="B1639" s="510"/>
      <c r="C1639" s="524"/>
      <c r="D1639" s="525"/>
      <c r="E1639" s="510"/>
      <c r="F1639" s="510"/>
      <c r="G1639" s="520"/>
      <c r="H1639" s="523"/>
    </row>
    <row r="1640" spans="1:8" ht="15.75">
      <c r="A1640" s="505">
        <v>1618</v>
      </c>
      <c r="B1640" s="510"/>
      <c r="C1640" s="524"/>
      <c r="D1640" s="525"/>
      <c r="E1640" s="510"/>
      <c r="F1640" s="510"/>
      <c r="G1640" s="520"/>
      <c r="H1640" s="523"/>
    </row>
    <row r="1641" spans="1:8" ht="15.75">
      <c r="A1641" s="505">
        <v>1619</v>
      </c>
      <c r="B1641" s="510"/>
      <c r="C1641" s="524"/>
      <c r="D1641" s="525"/>
      <c r="E1641" s="510"/>
      <c r="F1641" s="510"/>
      <c r="G1641" s="520"/>
      <c r="H1641" s="523"/>
    </row>
    <row r="1642" spans="1:8" ht="15.75">
      <c r="A1642" s="505">
        <v>1620</v>
      </c>
      <c r="B1642" s="510"/>
      <c r="C1642" s="524"/>
      <c r="D1642" s="525"/>
      <c r="E1642" s="510"/>
      <c r="F1642" s="510"/>
      <c r="G1642" s="520"/>
      <c r="H1642" s="523"/>
    </row>
    <row r="1643" spans="1:8" ht="15.75">
      <c r="A1643" s="505">
        <v>1621</v>
      </c>
      <c r="B1643" s="510"/>
      <c r="C1643" s="524"/>
      <c r="D1643" s="525"/>
      <c r="E1643" s="510"/>
      <c r="F1643" s="510"/>
      <c r="G1643" s="520"/>
      <c r="H1643" s="523"/>
    </row>
    <row r="1644" spans="1:8" ht="15.75">
      <c r="A1644" s="505">
        <v>1622</v>
      </c>
      <c r="B1644" s="510"/>
      <c r="C1644" s="524"/>
      <c r="D1644" s="525"/>
      <c r="E1644" s="510"/>
      <c r="F1644" s="510"/>
      <c r="G1644" s="520"/>
      <c r="H1644" s="523"/>
    </row>
    <row r="1645" spans="1:8" ht="15.75">
      <c r="A1645" s="505">
        <v>1623</v>
      </c>
      <c r="B1645" s="510"/>
      <c r="C1645" s="524"/>
      <c r="D1645" s="525"/>
      <c r="E1645" s="510"/>
      <c r="F1645" s="510"/>
      <c r="G1645" s="520"/>
      <c r="H1645" s="523"/>
    </row>
    <row r="1646" spans="1:8" ht="15.75">
      <c r="A1646" s="505">
        <v>1624</v>
      </c>
      <c r="B1646" s="510"/>
      <c r="C1646" s="524"/>
      <c r="D1646" s="525"/>
      <c r="E1646" s="510"/>
      <c r="F1646" s="510"/>
      <c r="G1646" s="520"/>
      <c r="H1646" s="523"/>
    </row>
    <row r="1647" spans="1:8" ht="15.75">
      <c r="A1647" s="505">
        <v>1625</v>
      </c>
      <c r="B1647" s="510"/>
      <c r="C1647" s="524"/>
      <c r="D1647" s="525"/>
      <c r="E1647" s="510"/>
      <c r="F1647" s="510"/>
      <c r="G1647" s="520"/>
      <c r="H1647" s="523"/>
    </row>
    <row r="1648" spans="1:8" ht="15.75">
      <c r="A1648" s="505">
        <v>1626</v>
      </c>
      <c r="B1648" s="510"/>
      <c r="C1648" s="524"/>
      <c r="D1648" s="525"/>
      <c r="E1648" s="510"/>
      <c r="F1648" s="510"/>
      <c r="G1648" s="520"/>
      <c r="H1648" s="523"/>
    </row>
    <row r="1649" spans="1:8" ht="15.75">
      <c r="A1649" s="505">
        <v>1627</v>
      </c>
      <c r="B1649" s="510"/>
      <c r="C1649" s="524"/>
      <c r="D1649" s="525"/>
      <c r="E1649" s="510"/>
      <c r="F1649" s="510"/>
      <c r="G1649" s="520"/>
      <c r="H1649" s="523"/>
    </row>
    <row r="1650" spans="1:8" ht="15.75">
      <c r="A1650" s="505">
        <v>1628</v>
      </c>
      <c r="B1650" s="510"/>
      <c r="C1650" s="524"/>
      <c r="D1650" s="525"/>
      <c r="E1650" s="510"/>
      <c r="F1650" s="510"/>
      <c r="G1650" s="520"/>
      <c r="H1650" s="523"/>
    </row>
    <row r="1651" spans="1:8" ht="15.75">
      <c r="A1651" s="505">
        <v>1629</v>
      </c>
      <c r="B1651" s="510"/>
      <c r="C1651" s="524"/>
      <c r="D1651" s="525"/>
      <c r="E1651" s="510"/>
      <c r="F1651" s="510"/>
      <c r="G1651" s="520"/>
      <c r="H1651" s="523"/>
    </row>
    <row r="1652" spans="1:8" ht="15.75">
      <c r="A1652" s="505">
        <v>1630</v>
      </c>
      <c r="B1652" s="510"/>
      <c r="C1652" s="524"/>
      <c r="D1652" s="525"/>
      <c r="E1652" s="510"/>
      <c r="F1652" s="510"/>
      <c r="G1652" s="520"/>
      <c r="H1652" s="523"/>
    </row>
    <row r="1653" spans="1:8" ht="15.75">
      <c r="A1653" s="505">
        <v>1631</v>
      </c>
      <c r="B1653" s="510"/>
      <c r="C1653" s="524"/>
      <c r="D1653" s="525"/>
      <c r="E1653" s="510"/>
      <c r="F1653" s="510"/>
      <c r="G1653" s="520"/>
      <c r="H1653" s="523"/>
    </row>
    <row r="1654" spans="1:8" ht="15.75">
      <c r="A1654" s="505">
        <v>1632</v>
      </c>
      <c r="B1654" s="510"/>
      <c r="C1654" s="524"/>
      <c r="D1654" s="525"/>
      <c r="E1654" s="510"/>
      <c r="F1654" s="510"/>
      <c r="G1654" s="520"/>
      <c r="H1654" s="523"/>
    </row>
    <row r="1655" spans="1:8" ht="15.75">
      <c r="A1655" s="505">
        <v>1633</v>
      </c>
      <c r="B1655" s="510"/>
      <c r="C1655" s="524"/>
      <c r="D1655" s="525"/>
      <c r="E1655" s="510"/>
      <c r="F1655" s="510"/>
      <c r="G1655" s="520"/>
      <c r="H1655" s="523"/>
    </row>
    <row r="1656" spans="1:8" ht="15.75">
      <c r="A1656" s="505">
        <v>1634</v>
      </c>
      <c r="B1656" s="510"/>
      <c r="C1656" s="524"/>
      <c r="D1656" s="525"/>
      <c r="E1656" s="510"/>
      <c r="F1656" s="510"/>
      <c r="G1656" s="520"/>
      <c r="H1656" s="523"/>
    </row>
    <row r="1657" spans="1:8" ht="15.75">
      <c r="A1657" s="505">
        <v>1635</v>
      </c>
      <c r="B1657" s="510"/>
      <c r="C1657" s="524"/>
      <c r="D1657" s="525"/>
      <c r="E1657" s="510"/>
      <c r="F1657" s="510"/>
      <c r="G1657" s="520"/>
      <c r="H1657" s="523"/>
    </row>
    <row r="1658" spans="1:8" ht="15.75">
      <c r="A1658" s="505">
        <v>1636</v>
      </c>
      <c r="B1658" s="510"/>
      <c r="C1658" s="524"/>
      <c r="D1658" s="525"/>
      <c r="E1658" s="510"/>
      <c r="F1658" s="510"/>
      <c r="G1658" s="520"/>
      <c r="H1658" s="523"/>
    </row>
    <row r="1659" spans="1:8" ht="15.75">
      <c r="A1659" s="505">
        <v>1637</v>
      </c>
      <c r="B1659" s="510"/>
      <c r="C1659" s="524"/>
      <c r="D1659" s="525"/>
      <c r="E1659" s="510"/>
      <c r="F1659" s="510"/>
      <c r="G1659" s="520"/>
      <c r="H1659" s="523"/>
    </row>
    <row r="1660" spans="1:8" ht="15.75">
      <c r="A1660" s="505">
        <v>1638</v>
      </c>
      <c r="B1660" s="510"/>
      <c r="C1660" s="524"/>
      <c r="D1660" s="525"/>
      <c r="E1660" s="510"/>
      <c r="F1660" s="510"/>
      <c r="G1660" s="520"/>
      <c r="H1660" s="523"/>
    </row>
    <row r="1661" spans="1:8" ht="15.75">
      <c r="A1661" s="505">
        <v>1639</v>
      </c>
      <c r="B1661" s="510"/>
      <c r="C1661" s="524"/>
      <c r="D1661" s="525"/>
      <c r="E1661" s="510"/>
      <c r="F1661" s="510"/>
      <c r="G1661" s="520"/>
      <c r="H1661" s="523"/>
    </row>
    <row r="1662" spans="1:8" ht="15.75">
      <c r="A1662" s="505">
        <v>1640</v>
      </c>
      <c r="B1662" s="510"/>
      <c r="C1662" s="524"/>
      <c r="D1662" s="525"/>
      <c r="E1662" s="510"/>
      <c r="F1662" s="510"/>
      <c r="G1662" s="520"/>
      <c r="H1662" s="523"/>
    </row>
    <row r="1663" spans="1:8" ht="15.75">
      <c r="A1663" s="505">
        <v>1641</v>
      </c>
      <c r="B1663" s="510"/>
      <c r="C1663" s="524"/>
      <c r="D1663" s="525"/>
      <c r="E1663" s="510"/>
      <c r="F1663" s="510"/>
      <c r="G1663" s="520"/>
      <c r="H1663" s="523"/>
    </row>
    <row r="1664" spans="1:8" ht="15.75">
      <c r="A1664" s="505">
        <v>1642</v>
      </c>
      <c r="B1664" s="510"/>
      <c r="C1664" s="524"/>
      <c r="D1664" s="525"/>
      <c r="E1664" s="510"/>
      <c r="F1664" s="510"/>
      <c r="G1664" s="520"/>
      <c r="H1664" s="523"/>
    </row>
    <row r="1665" spans="1:8" ht="15.75">
      <c r="A1665" s="505">
        <v>1643</v>
      </c>
      <c r="B1665" s="510"/>
      <c r="C1665" s="524"/>
      <c r="D1665" s="525"/>
      <c r="E1665" s="510"/>
      <c r="F1665" s="510"/>
      <c r="G1665" s="520"/>
      <c r="H1665" s="523"/>
    </row>
    <row r="1666" spans="1:8" ht="15.75">
      <c r="A1666" s="505">
        <v>1644</v>
      </c>
      <c r="B1666" s="510"/>
      <c r="C1666" s="524"/>
      <c r="D1666" s="525"/>
      <c r="E1666" s="510"/>
      <c r="F1666" s="510"/>
      <c r="G1666" s="520"/>
      <c r="H1666" s="523"/>
    </row>
    <row r="1667" spans="1:8" ht="15.75">
      <c r="A1667" s="505">
        <v>1645</v>
      </c>
      <c r="B1667" s="510"/>
      <c r="C1667" s="524"/>
      <c r="D1667" s="525"/>
      <c r="E1667" s="510"/>
      <c r="F1667" s="510"/>
      <c r="G1667" s="520"/>
      <c r="H1667" s="523"/>
    </row>
    <row r="1668" spans="1:8" ht="15.75">
      <c r="A1668" s="505">
        <v>1646</v>
      </c>
      <c r="B1668" s="510"/>
      <c r="C1668" s="524"/>
      <c r="D1668" s="525"/>
      <c r="E1668" s="510"/>
      <c r="F1668" s="510"/>
      <c r="G1668" s="520"/>
      <c r="H1668" s="523"/>
    </row>
    <row r="1669" spans="1:8" ht="15.75">
      <c r="A1669" s="505">
        <v>1647</v>
      </c>
      <c r="B1669" s="510"/>
      <c r="C1669" s="524"/>
      <c r="D1669" s="525"/>
      <c r="E1669" s="510"/>
      <c r="F1669" s="510"/>
      <c r="G1669" s="520"/>
      <c r="H1669" s="523"/>
    </row>
    <row r="1670" spans="1:8" ht="15.75">
      <c r="A1670" s="505">
        <v>1648</v>
      </c>
      <c r="B1670" s="510"/>
      <c r="C1670" s="524"/>
      <c r="D1670" s="525"/>
      <c r="E1670" s="510"/>
      <c r="F1670" s="510"/>
      <c r="G1670" s="520"/>
      <c r="H1670" s="523"/>
    </row>
    <row r="1671" spans="1:8" ht="15.75">
      <c r="A1671" s="505">
        <v>1649</v>
      </c>
      <c r="B1671" s="510"/>
      <c r="C1671" s="524"/>
      <c r="D1671" s="525"/>
      <c r="E1671" s="510"/>
      <c r="F1671" s="510"/>
      <c r="G1671" s="520"/>
      <c r="H1671" s="523"/>
    </row>
    <row r="1672" spans="1:8" ht="15.75">
      <c r="A1672" s="505">
        <v>1650</v>
      </c>
      <c r="B1672" s="510"/>
      <c r="C1672" s="524"/>
      <c r="D1672" s="525"/>
      <c r="E1672" s="510"/>
      <c r="F1672" s="510"/>
      <c r="G1672" s="520"/>
      <c r="H1672" s="523"/>
    </row>
    <row r="1673" spans="1:8" ht="15.75">
      <c r="A1673" s="505">
        <v>1651</v>
      </c>
      <c r="B1673" s="510"/>
      <c r="C1673" s="524"/>
      <c r="D1673" s="525"/>
      <c r="E1673" s="510"/>
      <c r="F1673" s="510"/>
      <c r="G1673" s="520"/>
      <c r="H1673" s="523"/>
    </row>
    <row r="1674" spans="1:8" ht="15.75">
      <c r="A1674" s="505">
        <v>1652</v>
      </c>
      <c r="B1674" s="510"/>
      <c r="C1674" s="524"/>
      <c r="D1674" s="525"/>
      <c r="E1674" s="510"/>
      <c r="F1674" s="510"/>
      <c r="G1674" s="520"/>
      <c r="H1674" s="523"/>
    </row>
    <row r="1675" spans="1:8" ht="15.75">
      <c r="A1675" s="505">
        <v>1653</v>
      </c>
      <c r="B1675" s="510"/>
      <c r="C1675" s="524"/>
      <c r="D1675" s="525"/>
      <c r="E1675" s="510"/>
      <c r="F1675" s="510"/>
      <c r="G1675" s="520"/>
      <c r="H1675" s="523"/>
    </row>
    <row r="1676" spans="1:8" ht="15.75">
      <c r="A1676" s="505">
        <v>1654</v>
      </c>
      <c r="B1676" s="510"/>
      <c r="C1676" s="524"/>
      <c r="D1676" s="525"/>
      <c r="E1676" s="510"/>
      <c r="F1676" s="510"/>
      <c r="G1676" s="520"/>
      <c r="H1676" s="523"/>
    </row>
    <row r="1677" spans="1:8" ht="15.75">
      <c r="A1677" s="505">
        <v>1655</v>
      </c>
      <c r="B1677" s="510"/>
      <c r="C1677" s="524"/>
      <c r="D1677" s="525"/>
      <c r="E1677" s="510"/>
      <c r="F1677" s="510"/>
      <c r="G1677" s="520"/>
      <c r="H1677" s="523"/>
    </row>
    <row r="1678" spans="1:8" ht="15.75">
      <c r="A1678" s="505">
        <v>1656</v>
      </c>
      <c r="B1678" s="510"/>
      <c r="C1678" s="524"/>
      <c r="D1678" s="525"/>
      <c r="E1678" s="510"/>
      <c r="F1678" s="510"/>
      <c r="G1678" s="520"/>
      <c r="H1678" s="523"/>
    </row>
    <row r="1679" spans="1:8" ht="15.75">
      <c r="A1679" s="505">
        <v>1657</v>
      </c>
      <c r="B1679" s="510"/>
      <c r="C1679" s="524"/>
      <c r="D1679" s="525"/>
      <c r="E1679" s="510"/>
      <c r="F1679" s="510"/>
      <c r="G1679" s="520"/>
      <c r="H1679" s="523"/>
    </row>
    <row r="1680" spans="1:8" ht="15.75">
      <c r="A1680" s="505">
        <v>1658</v>
      </c>
      <c r="B1680" s="510"/>
      <c r="C1680" s="524"/>
      <c r="D1680" s="525"/>
      <c r="E1680" s="510"/>
      <c r="F1680" s="510"/>
      <c r="G1680" s="520"/>
      <c r="H1680" s="523"/>
    </row>
    <row r="1681" spans="1:8" ht="15.75">
      <c r="A1681" s="505">
        <v>1659</v>
      </c>
      <c r="B1681" s="510"/>
      <c r="C1681" s="524"/>
      <c r="D1681" s="525"/>
      <c r="E1681" s="510"/>
      <c r="F1681" s="510"/>
      <c r="G1681" s="520"/>
      <c r="H1681" s="523"/>
    </row>
    <row r="1682" spans="1:8" ht="15.75">
      <c r="A1682" s="505">
        <v>1660</v>
      </c>
      <c r="B1682" s="510"/>
      <c r="C1682" s="524"/>
      <c r="D1682" s="525"/>
      <c r="E1682" s="510"/>
      <c r="F1682" s="510"/>
      <c r="G1682" s="520"/>
      <c r="H1682" s="523"/>
    </row>
    <row r="1683" spans="1:8" ht="15.75">
      <c r="A1683" s="505">
        <v>1661</v>
      </c>
      <c r="B1683" s="510"/>
      <c r="C1683" s="524"/>
      <c r="D1683" s="525"/>
      <c r="E1683" s="510"/>
      <c r="F1683" s="510"/>
      <c r="G1683" s="520"/>
      <c r="H1683" s="523"/>
    </row>
    <row r="1684" spans="1:8" ht="15.75">
      <c r="A1684" s="505">
        <v>1662</v>
      </c>
      <c r="B1684" s="510"/>
      <c r="C1684" s="524"/>
      <c r="D1684" s="525"/>
      <c r="E1684" s="510"/>
      <c r="F1684" s="510"/>
      <c r="G1684" s="520"/>
      <c r="H1684" s="523"/>
    </row>
    <row r="1685" spans="1:8" ht="15.75">
      <c r="A1685" s="505">
        <v>1663</v>
      </c>
      <c r="B1685" s="510"/>
      <c r="C1685" s="524"/>
      <c r="D1685" s="525"/>
      <c r="E1685" s="510"/>
      <c r="F1685" s="510"/>
      <c r="G1685" s="520"/>
      <c r="H1685" s="523"/>
    </row>
    <row r="1686" spans="1:8" ht="15.75">
      <c r="A1686" s="505">
        <v>1664</v>
      </c>
      <c r="B1686" s="510"/>
      <c r="C1686" s="524"/>
      <c r="D1686" s="525"/>
      <c r="E1686" s="510"/>
      <c r="F1686" s="510"/>
      <c r="G1686" s="520"/>
      <c r="H1686" s="523"/>
    </row>
    <row r="1687" spans="1:8" ht="15.75">
      <c r="A1687" s="505">
        <v>1665</v>
      </c>
      <c r="B1687" s="510"/>
      <c r="C1687" s="524"/>
      <c r="D1687" s="525"/>
      <c r="E1687" s="510"/>
      <c r="F1687" s="510"/>
      <c r="G1687" s="520"/>
      <c r="H1687" s="523"/>
    </row>
    <row r="1688" spans="1:8" ht="15.75">
      <c r="A1688" s="505">
        <v>1666</v>
      </c>
      <c r="B1688" s="510"/>
      <c r="C1688" s="524"/>
      <c r="D1688" s="525"/>
      <c r="E1688" s="510"/>
      <c r="F1688" s="510"/>
      <c r="G1688" s="520"/>
      <c r="H1688" s="523"/>
    </row>
    <row r="1689" spans="1:8" ht="15.75">
      <c r="A1689" s="505">
        <v>1667</v>
      </c>
      <c r="B1689" s="510"/>
      <c r="C1689" s="524"/>
      <c r="D1689" s="525"/>
      <c r="E1689" s="510"/>
      <c r="F1689" s="510"/>
      <c r="G1689" s="520"/>
      <c r="H1689" s="523"/>
    </row>
    <row r="1690" spans="1:8" ht="15.75">
      <c r="A1690" s="505">
        <v>1668</v>
      </c>
      <c r="B1690" s="510"/>
      <c r="C1690" s="524"/>
      <c r="D1690" s="525"/>
      <c r="E1690" s="510"/>
      <c r="F1690" s="510"/>
      <c r="G1690" s="520"/>
      <c r="H1690" s="523"/>
    </row>
    <row r="1691" spans="1:8" ht="15.75">
      <c r="A1691" s="505">
        <v>1669</v>
      </c>
      <c r="B1691" s="510"/>
      <c r="C1691" s="524"/>
      <c r="D1691" s="525"/>
      <c r="E1691" s="510"/>
      <c r="F1691" s="510"/>
      <c r="G1691" s="520"/>
      <c r="H1691" s="523"/>
    </row>
    <row r="1692" spans="1:8" ht="15.75">
      <c r="A1692" s="505">
        <v>1670</v>
      </c>
      <c r="B1692" s="510"/>
      <c r="C1692" s="524"/>
      <c r="D1692" s="525"/>
      <c r="E1692" s="510"/>
      <c r="F1692" s="510"/>
      <c r="G1692" s="520"/>
      <c r="H1692" s="523"/>
    </row>
    <row r="1693" spans="1:8" ht="15.75">
      <c r="A1693" s="505">
        <v>1671</v>
      </c>
      <c r="B1693" s="510"/>
      <c r="C1693" s="524"/>
      <c r="D1693" s="525"/>
      <c r="E1693" s="510"/>
      <c r="F1693" s="510"/>
      <c r="G1693" s="520"/>
      <c r="H1693" s="523"/>
    </row>
    <row r="1694" spans="1:8" ht="15.75">
      <c r="A1694" s="505">
        <v>1672</v>
      </c>
      <c r="B1694" s="510"/>
      <c r="C1694" s="524"/>
      <c r="D1694" s="525"/>
      <c r="E1694" s="510"/>
      <c r="F1694" s="510"/>
      <c r="G1694" s="520"/>
      <c r="H1694" s="523"/>
    </row>
    <row r="1695" spans="1:8" ht="15.75">
      <c r="A1695" s="505">
        <v>1673</v>
      </c>
      <c r="B1695" s="510"/>
      <c r="C1695" s="524"/>
      <c r="D1695" s="525"/>
      <c r="E1695" s="510"/>
      <c r="F1695" s="510"/>
      <c r="G1695" s="520"/>
      <c r="H1695" s="523"/>
    </row>
    <row r="1696" spans="1:8" ht="15.75">
      <c r="A1696" s="505">
        <v>1674</v>
      </c>
      <c r="B1696" s="510"/>
      <c r="C1696" s="524"/>
      <c r="D1696" s="525"/>
      <c r="E1696" s="510"/>
      <c r="F1696" s="510"/>
      <c r="G1696" s="520"/>
      <c r="H1696" s="523"/>
    </row>
    <row r="1697" spans="1:8" ht="15.75">
      <c r="A1697" s="505">
        <v>1675</v>
      </c>
      <c r="B1697" s="510"/>
      <c r="C1697" s="524"/>
      <c r="D1697" s="525"/>
      <c r="E1697" s="510"/>
      <c r="F1697" s="510"/>
      <c r="G1697" s="520"/>
      <c r="H1697" s="523"/>
    </row>
    <row r="1698" spans="1:8" ht="15.75">
      <c r="A1698" s="505">
        <v>1676</v>
      </c>
      <c r="B1698" s="510"/>
      <c r="C1698" s="524"/>
      <c r="D1698" s="525"/>
      <c r="E1698" s="510"/>
      <c r="F1698" s="510"/>
      <c r="G1698" s="520"/>
      <c r="H1698" s="523"/>
    </row>
    <row r="1699" spans="1:8" ht="15.75">
      <c r="A1699" s="505">
        <v>1677</v>
      </c>
      <c r="B1699" s="510"/>
      <c r="C1699" s="524"/>
      <c r="D1699" s="525"/>
      <c r="E1699" s="510"/>
      <c r="F1699" s="510"/>
      <c r="G1699" s="520"/>
      <c r="H1699" s="523"/>
    </row>
    <row r="1700" spans="1:8" ht="15.75">
      <c r="A1700" s="505">
        <v>1678</v>
      </c>
      <c r="B1700" s="510"/>
      <c r="C1700" s="524"/>
      <c r="D1700" s="525"/>
      <c r="E1700" s="510"/>
      <c r="F1700" s="510"/>
      <c r="G1700" s="520"/>
      <c r="H1700" s="523"/>
    </row>
    <row r="1701" spans="1:8" ht="15.75">
      <c r="A1701" s="505">
        <v>1679</v>
      </c>
      <c r="B1701" s="510"/>
      <c r="C1701" s="524"/>
      <c r="D1701" s="525"/>
      <c r="E1701" s="510"/>
      <c r="F1701" s="510"/>
      <c r="G1701" s="520"/>
      <c r="H1701" s="523"/>
    </row>
    <row r="1702" spans="1:8" ht="15.75">
      <c r="A1702" s="505">
        <v>1680</v>
      </c>
      <c r="B1702" s="510"/>
      <c r="C1702" s="524"/>
      <c r="D1702" s="525"/>
      <c r="E1702" s="510"/>
      <c r="F1702" s="510"/>
      <c r="G1702" s="520"/>
      <c r="H1702" s="523"/>
    </row>
    <row r="1703" spans="1:8" ht="15.75">
      <c r="A1703" s="505">
        <v>1681</v>
      </c>
      <c r="B1703" s="510"/>
      <c r="C1703" s="524"/>
      <c r="D1703" s="525"/>
      <c r="E1703" s="510"/>
      <c r="F1703" s="510"/>
      <c r="G1703" s="520"/>
      <c r="H1703" s="523"/>
    </row>
    <row r="1704" spans="1:8" ht="15.75">
      <c r="A1704" s="505">
        <v>1682</v>
      </c>
      <c r="B1704" s="510"/>
      <c r="C1704" s="524"/>
      <c r="D1704" s="525"/>
      <c r="E1704" s="510"/>
      <c r="F1704" s="510"/>
      <c r="G1704" s="520"/>
      <c r="H1704" s="523"/>
    </row>
    <row r="1705" spans="1:8" ht="15.75">
      <c r="A1705" s="505">
        <v>1683</v>
      </c>
      <c r="B1705" s="510"/>
      <c r="C1705" s="524"/>
      <c r="D1705" s="525"/>
      <c r="E1705" s="510"/>
      <c r="F1705" s="510"/>
      <c r="G1705" s="520"/>
      <c r="H1705" s="523"/>
    </row>
    <row r="1706" spans="1:8" ht="15.75">
      <c r="A1706" s="505">
        <v>1684</v>
      </c>
      <c r="B1706" s="510"/>
      <c r="C1706" s="524"/>
      <c r="D1706" s="525"/>
      <c r="E1706" s="510"/>
      <c r="F1706" s="510"/>
      <c r="G1706" s="520"/>
      <c r="H1706" s="523"/>
    </row>
    <row r="1707" spans="1:8" ht="15.75">
      <c r="A1707" s="505">
        <v>1685</v>
      </c>
      <c r="B1707" s="510"/>
      <c r="C1707" s="524"/>
      <c r="D1707" s="525"/>
      <c r="E1707" s="510"/>
      <c r="F1707" s="510"/>
      <c r="G1707" s="520"/>
      <c r="H1707" s="523"/>
    </row>
    <row r="1708" spans="1:8" ht="15.75">
      <c r="A1708" s="505">
        <v>1686</v>
      </c>
      <c r="B1708" s="510"/>
      <c r="C1708" s="524"/>
      <c r="D1708" s="525"/>
      <c r="E1708" s="510"/>
      <c r="F1708" s="510"/>
      <c r="G1708" s="520"/>
      <c r="H1708" s="523"/>
    </row>
    <row r="1709" spans="1:8" ht="15.75">
      <c r="A1709" s="505">
        <v>1687</v>
      </c>
      <c r="B1709" s="510"/>
      <c r="C1709" s="524"/>
      <c r="D1709" s="525"/>
      <c r="E1709" s="510"/>
      <c r="F1709" s="510"/>
      <c r="G1709" s="520"/>
      <c r="H1709" s="523"/>
    </row>
    <row r="1710" spans="1:8" ht="15.75">
      <c r="A1710" s="505">
        <v>1688</v>
      </c>
      <c r="B1710" s="510"/>
      <c r="C1710" s="524"/>
      <c r="D1710" s="525"/>
      <c r="E1710" s="510"/>
      <c r="F1710" s="510"/>
      <c r="G1710" s="520"/>
      <c r="H1710" s="523"/>
    </row>
    <row r="1711" spans="1:8" ht="15.75">
      <c r="A1711" s="505">
        <v>1689</v>
      </c>
      <c r="B1711" s="510"/>
      <c r="C1711" s="524"/>
      <c r="D1711" s="525"/>
      <c r="E1711" s="510"/>
      <c r="F1711" s="510"/>
      <c r="G1711" s="520"/>
      <c r="H1711" s="523"/>
    </row>
    <row r="1712" spans="1:8" ht="15.75">
      <c r="A1712" s="505">
        <v>1690</v>
      </c>
      <c r="B1712" s="510"/>
      <c r="C1712" s="524"/>
      <c r="D1712" s="525"/>
      <c r="E1712" s="510"/>
      <c r="F1712" s="510"/>
      <c r="G1712" s="520"/>
      <c r="H1712" s="523"/>
    </row>
    <row r="1713" spans="1:8" ht="15.75">
      <c r="A1713" s="505">
        <v>1691</v>
      </c>
      <c r="B1713" s="510"/>
      <c r="C1713" s="524"/>
      <c r="D1713" s="525"/>
      <c r="E1713" s="510"/>
      <c r="F1713" s="510"/>
      <c r="G1713" s="520"/>
      <c r="H1713" s="523"/>
    </row>
    <row r="1714" spans="1:8" ht="15.75">
      <c r="A1714" s="505">
        <v>1692</v>
      </c>
      <c r="B1714" s="510"/>
      <c r="C1714" s="524"/>
      <c r="D1714" s="525"/>
      <c r="E1714" s="510"/>
      <c r="F1714" s="510"/>
      <c r="G1714" s="520"/>
      <c r="H1714" s="523"/>
    </row>
    <row r="1715" spans="1:8" ht="15.75">
      <c r="A1715" s="505">
        <v>1693</v>
      </c>
      <c r="B1715" s="510"/>
      <c r="C1715" s="524"/>
      <c r="D1715" s="525"/>
      <c r="E1715" s="510"/>
      <c r="F1715" s="510"/>
      <c r="G1715" s="520"/>
      <c r="H1715" s="523"/>
    </row>
    <row r="1716" spans="1:8" ht="15.75">
      <c r="A1716" s="505">
        <v>1694</v>
      </c>
      <c r="B1716" s="510"/>
      <c r="C1716" s="524"/>
      <c r="D1716" s="525"/>
      <c r="E1716" s="510"/>
      <c r="F1716" s="510"/>
      <c r="G1716" s="520"/>
      <c r="H1716" s="523"/>
    </row>
    <row r="1717" spans="1:8" ht="15.75">
      <c r="A1717" s="505">
        <v>1695</v>
      </c>
      <c r="B1717" s="510"/>
      <c r="C1717" s="524"/>
      <c r="D1717" s="525"/>
      <c r="E1717" s="510"/>
      <c r="F1717" s="510"/>
      <c r="G1717" s="520"/>
      <c r="H1717" s="523"/>
    </row>
    <row r="1718" spans="1:8" ht="15.75">
      <c r="A1718" s="505">
        <v>1696</v>
      </c>
      <c r="B1718" s="510"/>
      <c r="C1718" s="524"/>
      <c r="D1718" s="525"/>
      <c r="E1718" s="510"/>
      <c r="F1718" s="510"/>
      <c r="G1718" s="520"/>
      <c r="H1718" s="523"/>
    </row>
    <row r="1719" spans="1:8" ht="15.75">
      <c r="A1719" s="505">
        <v>1697</v>
      </c>
      <c r="B1719" s="510"/>
      <c r="C1719" s="524"/>
      <c r="D1719" s="525"/>
      <c r="E1719" s="510"/>
      <c r="F1719" s="510"/>
      <c r="G1719" s="520"/>
      <c r="H1719" s="523"/>
    </row>
    <row r="1720" spans="1:8" ht="15.75">
      <c r="A1720" s="505">
        <v>1698</v>
      </c>
      <c r="B1720" s="510"/>
      <c r="C1720" s="524"/>
      <c r="D1720" s="525"/>
      <c r="E1720" s="510"/>
      <c r="F1720" s="510"/>
      <c r="G1720" s="520"/>
      <c r="H1720" s="523"/>
    </row>
    <row r="1721" spans="1:8" ht="15.75">
      <c r="A1721" s="505">
        <v>1699</v>
      </c>
      <c r="B1721" s="510"/>
      <c r="C1721" s="524"/>
      <c r="D1721" s="525"/>
      <c r="E1721" s="510"/>
      <c r="F1721" s="510"/>
      <c r="G1721" s="520"/>
      <c r="H1721" s="523"/>
    </row>
    <row r="1722" spans="1:8" ht="15.75">
      <c r="A1722" s="505">
        <v>1700</v>
      </c>
      <c r="B1722" s="510"/>
      <c r="C1722" s="524"/>
      <c r="D1722" s="525"/>
      <c r="E1722" s="510"/>
      <c r="F1722" s="510"/>
      <c r="G1722" s="520"/>
      <c r="H1722" s="523"/>
    </row>
    <row r="1723" spans="1:8" ht="15.75">
      <c r="A1723" s="505">
        <v>1701</v>
      </c>
      <c r="B1723" s="510"/>
      <c r="C1723" s="524"/>
      <c r="D1723" s="525"/>
      <c r="E1723" s="510"/>
      <c r="F1723" s="510"/>
      <c r="G1723" s="520"/>
      <c r="H1723" s="523"/>
    </row>
    <row r="1724" spans="1:8" ht="15.75">
      <c r="A1724" s="505">
        <v>1702</v>
      </c>
      <c r="B1724" s="510"/>
      <c r="C1724" s="524"/>
      <c r="D1724" s="525"/>
      <c r="E1724" s="510"/>
      <c r="F1724" s="510"/>
      <c r="G1724" s="520"/>
      <c r="H1724" s="523"/>
    </row>
    <row r="1725" spans="1:8" ht="15.75">
      <c r="A1725" s="505">
        <v>1703</v>
      </c>
      <c r="B1725" s="510"/>
      <c r="C1725" s="524"/>
      <c r="D1725" s="525"/>
      <c r="E1725" s="510"/>
      <c r="F1725" s="510"/>
      <c r="G1725" s="520"/>
      <c r="H1725" s="523"/>
    </row>
    <row r="1726" spans="1:8" ht="15.75">
      <c r="A1726" s="505">
        <v>1704</v>
      </c>
      <c r="B1726" s="510"/>
      <c r="C1726" s="524"/>
      <c r="D1726" s="525"/>
      <c r="E1726" s="510"/>
      <c r="F1726" s="510"/>
      <c r="G1726" s="520"/>
      <c r="H1726" s="523"/>
    </row>
    <row r="1727" spans="1:8" ht="15.75">
      <c r="A1727" s="505">
        <v>1705</v>
      </c>
      <c r="B1727" s="510"/>
      <c r="C1727" s="524"/>
      <c r="D1727" s="525"/>
      <c r="E1727" s="510"/>
      <c r="F1727" s="510"/>
      <c r="G1727" s="520"/>
      <c r="H1727" s="523"/>
    </row>
    <row r="1728" spans="1:8" ht="15.75">
      <c r="A1728" s="505">
        <v>1706</v>
      </c>
      <c r="B1728" s="510"/>
      <c r="C1728" s="524"/>
      <c r="D1728" s="525"/>
      <c r="E1728" s="510"/>
      <c r="F1728" s="510"/>
      <c r="G1728" s="520"/>
      <c r="H1728" s="523"/>
    </row>
    <row r="1729" spans="1:8" ht="15.75">
      <c r="A1729" s="505">
        <v>1707</v>
      </c>
      <c r="B1729" s="510"/>
      <c r="C1729" s="524"/>
      <c r="D1729" s="525"/>
      <c r="E1729" s="510"/>
      <c r="F1729" s="510"/>
      <c r="G1729" s="520"/>
      <c r="H1729" s="523"/>
    </row>
    <row r="1730" spans="1:8" ht="15.75">
      <c r="A1730" s="505">
        <v>1708</v>
      </c>
      <c r="B1730" s="510"/>
      <c r="C1730" s="524"/>
      <c r="D1730" s="525"/>
      <c r="E1730" s="510"/>
      <c r="F1730" s="510"/>
      <c r="G1730" s="520"/>
      <c r="H1730" s="523"/>
    </row>
    <row r="1731" spans="1:8" ht="15.75">
      <c r="A1731" s="505">
        <v>1709</v>
      </c>
      <c r="B1731" s="510"/>
      <c r="C1731" s="524"/>
      <c r="D1731" s="525"/>
      <c r="E1731" s="510"/>
      <c r="F1731" s="510"/>
      <c r="G1731" s="520"/>
      <c r="H1731" s="523"/>
    </row>
    <row r="1732" spans="1:8" ht="15.75">
      <c r="A1732" s="505">
        <v>1710</v>
      </c>
      <c r="B1732" s="510"/>
      <c r="C1732" s="524"/>
      <c r="D1732" s="525"/>
      <c r="E1732" s="510"/>
      <c r="F1732" s="510"/>
      <c r="G1732" s="520"/>
      <c r="H1732" s="523"/>
    </row>
    <row r="1733" spans="1:8" ht="15.75">
      <c r="A1733" s="505">
        <v>1711</v>
      </c>
      <c r="B1733" s="510"/>
      <c r="C1733" s="524"/>
      <c r="D1733" s="525"/>
      <c r="E1733" s="510"/>
      <c r="F1733" s="510"/>
      <c r="G1733" s="520"/>
      <c r="H1733" s="523"/>
    </row>
    <row r="1734" spans="1:8" ht="15.75">
      <c r="A1734" s="505">
        <v>1712</v>
      </c>
      <c r="B1734" s="510"/>
      <c r="C1734" s="524"/>
      <c r="D1734" s="525"/>
      <c r="E1734" s="510"/>
      <c r="F1734" s="510"/>
      <c r="G1734" s="520"/>
      <c r="H1734" s="523"/>
    </row>
    <row r="1735" spans="1:8" ht="15.75">
      <c r="A1735" s="505">
        <v>1713</v>
      </c>
      <c r="B1735" s="510"/>
      <c r="C1735" s="524"/>
      <c r="D1735" s="525"/>
      <c r="E1735" s="510"/>
      <c r="F1735" s="510"/>
      <c r="G1735" s="520"/>
      <c r="H1735" s="523"/>
    </row>
    <row r="1736" spans="1:8" ht="15.75">
      <c r="A1736" s="505">
        <v>1714</v>
      </c>
      <c r="B1736" s="510"/>
      <c r="C1736" s="524"/>
      <c r="D1736" s="525"/>
      <c r="E1736" s="510"/>
      <c r="F1736" s="510"/>
      <c r="G1736" s="520"/>
      <c r="H1736" s="523"/>
    </row>
    <row r="1737" spans="1:8" ht="15.75">
      <c r="A1737" s="505">
        <v>1715</v>
      </c>
      <c r="B1737" s="510"/>
      <c r="C1737" s="524"/>
      <c r="D1737" s="525"/>
      <c r="E1737" s="510"/>
      <c r="F1737" s="510"/>
      <c r="G1737" s="520"/>
      <c r="H1737" s="523"/>
    </row>
    <row r="1738" spans="1:8" ht="15.75">
      <c r="A1738" s="505">
        <v>1716</v>
      </c>
      <c r="B1738" s="510"/>
      <c r="C1738" s="524"/>
      <c r="D1738" s="525"/>
      <c r="E1738" s="510"/>
      <c r="F1738" s="510"/>
      <c r="G1738" s="520"/>
      <c r="H1738" s="523"/>
    </row>
    <row r="1739" spans="1:8" ht="15.75">
      <c r="A1739" s="505">
        <v>1717</v>
      </c>
      <c r="B1739" s="510"/>
      <c r="C1739" s="524"/>
      <c r="D1739" s="525"/>
      <c r="E1739" s="510"/>
      <c r="F1739" s="510"/>
      <c r="G1739" s="520"/>
      <c r="H1739" s="523"/>
    </row>
    <row r="1740" spans="1:8" ht="15.75">
      <c r="A1740" s="505">
        <v>1718</v>
      </c>
      <c r="B1740" s="510"/>
      <c r="C1740" s="524"/>
      <c r="D1740" s="525"/>
      <c r="E1740" s="510"/>
      <c r="F1740" s="510"/>
      <c r="G1740" s="520"/>
      <c r="H1740" s="523"/>
    </row>
    <row r="1741" spans="1:8" ht="15.75">
      <c r="A1741" s="505">
        <v>1719</v>
      </c>
      <c r="B1741" s="510"/>
      <c r="C1741" s="524"/>
      <c r="D1741" s="525"/>
      <c r="E1741" s="510"/>
      <c r="F1741" s="510"/>
      <c r="G1741" s="520"/>
      <c r="H1741" s="523"/>
    </row>
    <row r="1742" spans="1:8" ht="15.75">
      <c r="A1742" s="505">
        <v>1720</v>
      </c>
      <c r="B1742" s="510"/>
      <c r="C1742" s="524"/>
      <c r="D1742" s="525"/>
      <c r="E1742" s="510"/>
      <c r="F1742" s="510"/>
      <c r="G1742" s="520"/>
      <c r="H1742" s="523"/>
    </row>
    <row r="1743" spans="1:8" ht="15.75">
      <c r="A1743" s="505">
        <v>1721</v>
      </c>
      <c r="B1743" s="510"/>
      <c r="C1743" s="524"/>
      <c r="D1743" s="525"/>
      <c r="E1743" s="510"/>
      <c r="F1743" s="510"/>
      <c r="G1743" s="520"/>
      <c r="H1743" s="523"/>
    </row>
    <row r="1744" spans="1:8" ht="15.75">
      <c r="A1744" s="505">
        <v>1722</v>
      </c>
      <c r="B1744" s="510"/>
      <c r="C1744" s="524"/>
      <c r="D1744" s="525"/>
      <c r="E1744" s="510"/>
      <c r="F1744" s="510"/>
      <c r="G1744" s="520"/>
      <c r="H1744" s="523"/>
    </row>
    <row r="1745" spans="1:8" ht="15.75">
      <c r="A1745" s="505">
        <v>1723</v>
      </c>
      <c r="B1745" s="510"/>
      <c r="C1745" s="524"/>
      <c r="D1745" s="525"/>
      <c r="E1745" s="510"/>
      <c r="F1745" s="510"/>
      <c r="G1745" s="520"/>
      <c r="H1745" s="523"/>
    </row>
    <row r="1746" spans="1:8" ht="15.75">
      <c r="A1746" s="505">
        <v>1724</v>
      </c>
      <c r="B1746" s="510"/>
      <c r="C1746" s="524"/>
      <c r="D1746" s="525"/>
      <c r="E1746" s="510"/>
      <c r="F1746" s="510"/>
      <c r="G1746" s="520"/>
      <c r="H1746" s="523"/>
    </row>
    <row r="1747" spans="1:8" ht="15.75">
      <c r="A1747" s="505">
        <v>1725</v>
      </c>
      <c r="B1747" s="510"/>
      <c r="C1747" s="524"/>
      <c r="D1747" s="525"/>
      <c r="E1747" s="510"/>
      <c r="F1747" s="510"/>
      <c r="G1747" s="520"/>
      <c r="H1747" s="523"/>
    </row>
    <row r="1748" spans="1:8" ht="15.75">
      <c r="A1748" s="505">
        <v>1726</v>
      </c>
      <c r="B1748" s="510"/>
      <c r="C1748" s="524"/>
      <c r="D1748" s="525"/>
      <c r="E1748" s="510"/>
      <c r="F1748" s="510"/>
      <c r="G1748" s="520"/>
      <c r="H1748" s="523"/>
    </row>
    <row r="1749" spans="1:8" ht="15.75">
      <c r="A1749" s="505">
        <v>1727</v>
      </c>
      <c r="B1749" s="510"/>
      <c r="C1749" s="524"/>
      <c r="D1749" s="525"/>
      <c r="E1749" s="510"/>
      <c r="F1749" s="510"/>
      <c r="G1749" s="520"/>
      <c r="H1749" s="523"/>
    </row>
    <row r="1750" spans="1:8" ht="15.75">
      <c r="A1750" s="505">
        <v>1728</v>
      </c>
      <c r="B1750" s="510"/>
      <c r="C1750" s="524"/>
      <c r="D1750" s="525"/>
      <c r="E1750" s="510"/>
      <c r="F1750" s="510"/>
      <c r="G1750" s="520"/>
      <c r="H1750" s="523"/>
    </row>
    <row r="1751" spans="1:8" ht="15.75">
      <c r="A1751" s="505">
        <v>1729</v>
      </c>
      <c r="B1751" s="510"/>
      <c r="C1751" s="524"/>
      <c r="D1751" s="525"/>
      <c r="E1751" s="510"/>
      <c r="F1751" s="510"/>
      <c r="G1751" s="520"/>
      <c r="H1751" s="523"/>
    </row>
    <row r="1752" spans="1:8" ht="15.75">
      <c r="A1752" s="505">
        <v>1730</v>
      </c>
      <c r="B1752" s="510"/>
      <c r="C1752" s="524"/>
      <c r="D1752" s="525"/>
      <c r="E1752" s="510"/>
      <c r="F1752" s="510"/>
      <c r="G1752" s="520"/>
      <c r="H1752" s="523"/>
    </row>
    <row r="1753" spans="1:8" ht="15.75">
      <c r="A1753" s="505">
        <v>1731</v>
      </c>
      <c r="B1753" s="510"/>
      <c r="C1753" s="524"/>
      <c r="D1753" s="525"/>
      <c r="E1753" s="510"/>
      <c r="F1753" s="510"/>
      <c r="G1753" s="520"/>
      <c r="H1753" s="523"/>
    </row>
    <row r="1754" spans="1:8" ht="15.75">
      <c r="A1754" s="505">
        <v>1732</v>
      </c>
      <c r="B1754" s="510"/>
      <c r="C1754" s="524"/>
      <c r="D1754" s="525"/>
      <c r="E1754" s="510"/>
      <c r="F1754" s="510"/>
      <c r="G1754" s="520"/>
      <c r="H1754" s="523"/>
    </row>
    <row r="1755" spans="1:8" ht="15.75">
      <c r="A1755" s="505">
        <v>1733</v>
      </c>
      <c r="B1755" s="510"/>
      <c r="C1755" s="524"/>
      <c r="D1755" s="525"/>
      <c r="E1755" s="510"/>
      <c r="F1755" s="510"/>
      <c r="G1755" s="520"/>
      <c r="H1755" s="523"/>
    </row>
    <row r="1756" spans="1:8" ht="15.75">
      <c r="A1756" s="505">
        <v>1734</v>
      </c>
      <c r="B1756" s="510"/>
      <c r="C1756" s="524"/>
      <c r="D1756" s="525"/>
      <c r="E1756" s="510"/>
      <c r="F1756" s="510"/>
      <c r="G1756" s="520"/>
      <c r="H1756" s="523"/>
    </row>
    <row r="1757" spans="1:8" ht="15.75">
      <c r="A1757" s="505">
        <v>1735</v>
      </c>
      <c r="B1757" s="510"/>
      <c r="C1757" s="524"/>
      <c r="D1757" s="525"/>
      <c r="E1757" s="510"/>
      <c r="F1757" s="510"/>
      <c r="G1757" s="520"/>
      <c r="H1757" s="523"/>
    </row>
    <row r="1758" spans="1:8" ht="15.75">
      <c r="A1758" s="505">
        <v>1736</v>
      </c>
      <c r="B1758" s="510"/>
      <c r="C1758" s="524"/>
      <c r="D1758" s="525"/>
      <c r="E1758" s="510"/>
      <c r="F1758" s="510"/>
      <c r="G1758" s="520"/>
      <c r="H1758" s="523"/>
    </row>
    <row r="1759" spans="1:8" ht="15.75">
      <c r="A1759" s="505">
        <v>1737</v>
      </c>
      <c r="B1759" s="510"/>
      <c r="C1759" s="524"/>
      <c r="D1759" s="525"/>
      <c r="E1759" s="510"/>
      <c r="F1759" s="510"/>
      <c r="G1759" s="520"/>
      <c r="H1759" s="523"/>
    </row>
    <row r="1760" spans="1:8" ht="15.75">
      <c r="A1760" s="505">
        <v>1738</v>
      </c>
      <c r="B1760" s="510"/>
      <c r="C1760" s="524"/>
      <c r="D1760" s="525"/>
      <c r="E1760" s="510"/>
      <c r="F1760" s="510"/>
      <c r="G1760" s="520"/>
      <c r="H1760" s="523"/>
    </row>
    <row r="1761" spans="1:8" ht="15.75">
      <c r="A1761" s="505">
        <v>1739</v>
      </c>
      <c r="B1761" s="510"/>
      <c r="C1761" s="524"/>
      <c r="D1761" s="525"/>
      <c r="E1761" s="510"/>
      <c r="F1761" s="510"/>
      <c r="G1761" s="520"/>
      <c r="H1761" s="523"/>
    </row>
    <row r="1762" spans="1:8" ht="15.75">
      <c r="A1762" s="505">
        <v>1740</v>
      </c>
      <c r="B1762" s="510"/>
      <c r="C1762" s="524"/>
      <c r="D1762" s="525"/>
      <c r="E1762" s="510"/>
      <c r="F1762" s="510"/>
      <c r="G1762" s="520"/>
      <c r="H1762" s="523"/>
    </row>
    <row r="1763" spans="1:8" ht="15.75">
      <c r="A1763" s="505">
        <v>1741</v>
      </c>
      <c r="B1763" s="510"/>
      <c r="C1763" s="524"/>
      <c r="D1763" s="525"/>
      <c r="E1763" s="510"/>
      <c r="F1763" s="510"/>
      <c r="G1763" s="520"/>
      <c r="H1763" s="523"/>
    </row>
    <row r="1764" spans="1:8" ht="15.75">
      <c r="A1764" s="505">
        <v>1742</v>
      </c>
      <c r="B1764" s="510"/>
      <c r="C1764" s="524"/>
      <c r="D1764" s="525"/>
      <c r="E1764" s="510"/>
      <c r="F1764" s="510"/>
      <c r="G1764" s="520"/>
      <c r="H1764" s="523"/>
    </row>
    <row r="1765" spans="1:8" ht="15.75">
      <c r="A1765" s="505">
        <v>1743</v>
      </c>
      <c r="B1765" s="510"/>
      <c r="C1765" s="524"/>
      <c r="D1765" s="525"/>
      <c r="E1765" s="510"/>
      <c r="F1765" s="510"/>
      <c r="G1765" s="520"/>
      <c r="H1765" s="523"/>
    </row>
    <row r="1766" spans="1:8" ht="15.75">
      <c r="A1766" s="505">
        <v>1744</v>
      </c>
      <c r="B1766" s="510"/>
      <c r="C1766" s="524"/>
      <c r="D1766" s="525"/>
      <c r="E1766" s="510"/>
      <c r="F1766" s="510"/>
      <c r="G1766" s="520"/>
      <c r="H1766" s="523"/>
    </row>
    <row r="1767" spans="1:8" ht="15.75">
      <c r="A1767" s="505">
        <v>1745</v>
      </c>
      <c r="B1767" s="510"/>
      <c r="C1767" s="524"/>
      <c r="D1767" s="525"/>
      <c r="E1767" s="510"/>
      <c r="F1767" s="510"/>
      <c r="G1767" s="520"/>
      <c r="H1767" s="523"/>
    </row>
    <row r="1768" spans="1:8" ht="15.75">
      <c r="A1768" s="505">
        <v>1746</v>
      </c>
      <c r="B1768" s="510"/>
      <c r="C1768" s="524"/>
      <c r="D1768" s="525"/>
      <c r="E1768" s="510"/>
      <c r="F1768" s="510"/>
      <c r="G1768" s="520"/>
      <c r="H1768" s="523"/>
    </row>
    <row r="1769" spans="1:8" ht="15.75">
      <c r="A1769" s="505">
        <v>1747</v>
      </c>
      <c r="B1769" s="510"/>
      <c r="C1769" s="524"/>
      <c r="D1769" s="525"/>
      <c r="E1769" s="510"/>
      <c r="F1769" s="510"/>
      <c r="G1769" s="520"/>
      <c r="H1769" s="523"/>
    </row>
    <row r="1770" spans="1:8" ht="15.75">
      <c r="A1770" s="505">
        <v>1748</v>
      </c>
      <c r="B1770" s="510"/>
      <c r="C1770" s="524"/>
      <c r="D1770" s="525"/>
      <c r="E1770" s="510"/>
      <c r="F1770" s="510"/>
      <c r="G1770" s="520"/>
      <c r="H1770" s="523"/>
    </row>
    <row r="1771" spans="1:8" ht="15.75">
      <c r="A1771" s="505">
        <v>1749</v>
      </c>
      <c r="B1771" s="510"/>
      <c r="C1771" s="524"/>
      <c r="D1771" s="525"/>
      <c r="E1771" s="510"/>
      <c r="F1771" s="510"/>
      <c r="G1771" s="520"/>
      <c r="H1771" s="523"/>
    </row>
    <row r="1772" spans="1:8" ht="15.75">
      <c r="A1772" s="505">
        <v>1750</v>
      </c>
      <c r="B1772" s="510"/>
      <c r="C1772" s="524"/>
      <c r="D1772" s="525"/>
      <c r="E1772" s="510"/>
      <c r="F1772" s="510"/>
      <c r="G1772" s="520"/>
      <c r="H1772" s="523"/>
    </row>
    <row r="1773" spans="1:8" ht="15.75">
      <c r="A1773" s="505">
        <v>1751</v>
      </c>
      <c r="B1773" s="510"/>
      <c r="C1773" s="524"/>
      <c r="D1773" s="525"/>
      <c r="E1773" s="510"/>
      <c r="F1773" s="510"/>
      <c r="G1773" s="520"/>
      <c r="H1773" s="523"/>
    </row>
    <row r="1774" spans="1:8" ht="15.75">
      <c r="A1774" s="505">
        <v>1752</v>
      </c>
      <c r="B1774" s="510"/>
      <c r="C1774" s="524"/>
      <c r="D1774" s="525"/>
      <c r="E1774" s="510"/>
      <c r="F1774" s="510"/>
      <c r="G1774" s="520"/>
      <c r="H1774" s="523"/>
    </row>
    <row r="1775" spans="1:8" ht="15.75">
      <c r="A1775" s="505">
        <v>1753</v>
      </c>
      <c r="B1775" s="510"/>
      <c r="C1775" s="524"/>
      <c r="D1775" s="525"/>
      <c r="E1775" s="510"/>
      <c r="F1775" s="510"/>
      <c r="G1775" s="520"/>
      <c r="H1775" s="523"/>
    </row>
    <row r="1776" spans="1:8" ht="15.75">
      <c r="A1776" s="505">
        <v>1754</v>
      </c>
      <c r="B1776" s="510"/>
      <c r="C1776" s="524"/>
      <c r="D1776" s="525"/>
      <c r="E1776" s="510"/>
      <c r="F1776" s="510"/>
      <c r="G1776" s="520"/>
      <c r="H1776" s="523"/>
    </row>
    <row r="1777" spans="1:8" ht="15.75">
      <c r="A1777" s="505">
        <v>1755</v>
      </c>
      <c r="B1777" s="510"/>
      <c r="C1777" s="524"/>
      <c r="D1777" s="525"/>
      <c r="E1777" s="510"/>
      <c r="F1777" s="510"/>
      <c r="G1777" s="520"/>
      <c r="H1777" s="523"/>
    </row>
    <row r="1778" spans="1:8" ht="15.75">
      <c r="A1778" s="505">
        <v>1756</v>
      </c>
      <c r="B1778" s="510"/>
      <c r="C1778" s="524"/>
      <c r="D1778" s="525"/>
      <c r="E1778" s="510"/>
      <c r="F1778" s="510"/>
      <c r="G1778" s="520"/>
      <c r="H1778" s="523"/>
    </row>
    <row r="1779" spans="1:8" ht="15.75">
      <c r="A1779" s="505">
        <v>1757</v>
      </c>
      <c r="B1779" s="510"/>
      <c r="C1779" s="524"/>
      <c r="D1779" s="525"/>
      <c r="E1779" s="510"/>
      <c r="F1779" s="510"/>
      <c r="G1779" s="520"/>
      <c r="H1779" s="523"/>
    </row>
    <row r="1780" spans="1:8" ht="15.75">
      <c r="A1780" s="505">
        <v>1758</v>
      </c>
      <c r="B1780" s="510"/>
      <c r="C1780" s="524"/>
      <c r="D1780" s="525"/>
      <c r="E1780" s="510"/>
      <c r="F1780" s="510"/>
      <c r="G1780" s="520"/>
      <c r="H1780" s="523"/>
    </row>
    <row r="1781" spans="1:8" ht="15.75">
      <c r="A1781" s="505">
        <v>1759</v>
      </c>
      <c r="B1781" s="510"/>
      <c r="C1781" s="524"/>
      <c r="D1781" s="525"/>
      <c r="E1781" s="510"/>
      <c r="F1781" s="510"/>
      <c r="G1781" s="520"/>
      <c r="H1781" s="523"/>
    </row>
    <row r="1782" spans="1:8" ht="15.75">
      <c r="A1782" s="505">
        <v>1760</v>
      </c>
      <c r="B1782" s="510"/>
      <c r="C1782" s="524"/>
      <c r="D1782" s="525"/>
      <c r="E1782" s="510"/>
      <c r="F1782" s="510"/>
      <c r="G1782" s="520"/>
      <c r="H1782" s="523"/>
    </row>
    <row r="1783" spans="1:8" ht="15.75">
      <c r="A1783" s="505">
        <v>1761</v>
      </c>
      <c r="B1783" s="510"/>
      <c r="C1783" s="524"/>
      <c r="D1783" s="525"/>
      <c r="E1783" s="510"/>
      <c r="F1783" s="510"/>
      <c r="G1783" s="520"/>
      <c r="H1783" s="523"/>
    </row>
    <row r="1784" spans="1:8" ht="15.75">
      <c r="A1784" s="505">
        <v>1762</v>
      </c>
      <c r="B1784" s="510"/>
      <c r="C1784" s="524"/>
      <c r="D1784" s="525"/>
      <c r="E1784" s="510"/>
      <c r="F1784" s="510"/>
      <c r="G1784" s="520"/>
      <c r="H1784" s="523"/>
    </row>
    <row r="1785" spans="1:8" ht="15.75">
      <c r="A1785" s="505">
        <v>1763</v>
      </c>
      <c r="B1785" s="510"/>
      <c r="C1785" s="524"/>
      <c r="D1785" s="525"/>
      <c r="E1785" s="510"/>
      <c r="F1785" s="510"/>
      <c r="G1785" s="520"/>
      <c r="H1785" s="523"/>
    </row>
    <row r="1786" spans="1:8" ht="15.75">
      <c r="A1786" s="505">
        <v>1764</v>
      </c>
      <c r="B1786" s="510"/>
      <c r="C1786" s="524"/>
      <c r="D1786" s="525"/>
      <c r="E1786" s="510"/>
      <c r="F1786" s="510"/>
      <c r="G1786" s="520"/>
      <c r="H1786" s="523"/>
    </row>
    <row r="1787" spans="1:8" ht="15.75">
      <c r="A1787" s="505">
        <v>1765</v>
      </c>
      <c r="B1787" s="510"/>
      <c r="C1787" s="524"/>
      <c r="D1787" s="525"/>
      <c r="E1787" s="510"/>
      <c r="F1787" s="510"/>
      <c r="G1787" s="520"/>
      <c r="H1787" s="523"/>
    </row>
    <row r="1788" spans="1:8" ht="15.75">
      <c r="A1788" s="505">
        <v>1766</v>
      </c>
      <c r="B1788" s="510"/>
      <c r="C1788" s="524"/>
      <c r="D1788" s="525"/>
      <c r="E1788" s="510"/>
      <c r="F1788" s="510"/>
      <c r="G1788" s="520"/>
      <c r="H1788" s="523"/>
    </row>
    <row r="1789" spans="1:8" ht="15.75">
      <c r="A1789" s="505">
        <v>1767</v>
      </c>
      <c r="B1789" s="510"/>
      <c r="C1789" s="524"/>
      <c r="D1789" s="525"/>
      <c r="E1789" s="510"/>
      <c r="F1789" s="510"/>
      <c r="G1789" s="520"/>
      <c r="H1789" s="523"/>
    </row>
    <row r="1790" spans="1:8" ht="15.75">
      <c r="A1790" s="505">
        <v>1768</v>
      </c>
      <c r="B1790" s="510"/>
      <c r="C1790" s="524"/>
      <c r="D1790" s="525"/>
      <c r="E1790" s="510"/>
      <c r="F1790" s="510"/>
      <c r="G1790" s="520"/>
      <c r="H1790" s="523"/>
    </row>
    <row r="1791" spans="1:8" ht="15.75">
      <c r="A1791" s="505">
        <v>1769</v>
      </c>
      <c r="B1791" s="510"/>
      <c r="C1791" s="524"/>
      <c r="D1791" s="525"/>
      <c r="E1791" s="510"/>
      <c r="F1791" s="510"/>
      <c r="G1791" s="520"/>
      <c r="H1791" s="523"/>
    </row>
    <row r="1792" spans="1:8" ht="15.75">
      <c r="A1792" s="505">
        <v>1770</v>
      </c>
      <c r="B1792" s="510"/>
      <c r="C1792" s="524"/>
      <c r="D1792" s="525"/>
      <c r="E1792" s="510"/>
      <c r="F1792" s="510"/>
      <c r="G1792" s="520"/>
      <c r="H1792" s="523"/>
    </row>
    <row r="1793" spans="1:8" ht="15.75">
      <c r="A1793" s="505">
        <v>1771</v>
      </c>
      <c r="B1793" s="510"/>
      <c r="C1793" s="524"/>
      <c r="D1793" s="525"/>
      <c r="E1793" s="510"/>
      <c r="F1793" s="510"/>
      <c r="G1793" s="520"/>
      <c r="H1793" s="523"/>
    </row>
    <row r="1794" spans="1:8" ht="15.75">
      <c r="A1794" s="505">
        <v>1772</v>
      </c>
      <c r="B1794" s="510"/>
      <c r="C1794" s="524"/>
      <c r="D1794" s="525"/>
      <c r="E1794" s="510"/>
      <c r="F1794" s="510"/>
      <c r="G1794" s="520"/>
      <c r="H1794" s="523"/>
    </row>
    <row r="1795" spans="1:8" ht="15.75">
      <c r="A1795" s="505">
        <v>1773</v>
      </c>
      <c r="B1795" s="510"/>
      <c r="C1795" s="524"/>
      <c r="D1795" s="525"/>
      <c r="E1795" s="510"/>
      <c r="F1795" s="510"/>
      <c r="G1795" s="520"/>
      <c r="H1795" s="523"/>
    </row>
    <row r="1796" spans="1:8" ht="15.75">
      <c r="A1796" s="505">
        <v>1774</v>
      </c>
      <c r="B1796" s="510"/>
      <c r="C1796" s="524"/>
      <c r="D1796" s="525"/>
      <c r="E1796" s="510"/>
      <c r="F1796" s="510"/>
      <c r="G1796" s="520"/>
      <c r="H1796" s="523"/>
    </row>
    <row r="1797" spans="1:8" ht="15.75">
      <c r="A1797" s="505">
        <v>1775</v>
      </c>
      <c r="B1797" s="510"/>
      <c r="C1797" s="524"/>
      <c r="D1797" s="525"/>
      <c r="E1797" s="510"/>
      <c r="F1797" s="510"/>
      <c r="G1797" s="520"/>
      <c r="H1797" s="523"/>
    </row>
    <row r="1798" spans="1:8" ht="15.75">
      <c r="A1798" s="505">
        <v>1776</v>
      </c>
      <c r="B1798" s="510"/>
      <c r="C1798" s="524"/>
      <c r="D1798" s="525"/>
      <c r="E1798" s="510"/>
      <c r="F1798" s="510"/>
      <c r="G1798" s="520"/>
      <c r="H1798" s="523"/>
    </row>
    <row r="1799" spans="1:8" ht="15.75">
      <c r="A1799" s="505">
        <v>1777</v>
      </c>
      <c r="B1799" s="510"/>
      <c r="C1799" s="524"/>
      <c r="D1799" s="525"/>
      <c r="E1799" s="510"/>
      <c r="F1799" s="510"/>
      <c r="G1799" s="520"/>
      <c r="H1799" s="523"/>
    </row>
    <row r="1800" spans="1:8" ht="15.75">
      <c r="A1800" s="505">
        <v>1778</v>
      </c>
      <c r="B1800" s="510"/>
      <c r="C1800" s="524"/>
      <c r="D1800" s="525"/>
      <c r="E1800" s="510"/>
      <c r="F1800" s="510"/>
      <c r="G1800" s="520"/>
      <c r="H1800" s="523"/>
    </row>
    <row r="1801" spans="1:8" ht="15.75">
      <c r="A1801" s="505">
        <v>1779</v>
      </c>
      <c r="B1801" s="510"/>
      <c r="C1801" s="524"/>
      <c r="D1801" s="525"/>
      <c r="E1801" s="510"/>
      <c r="F1801" s="510"/>
      <c r="G1801" s="520"/>
      <c r="H1801" s="523"/>
    </row>
    <row r="1802" spans="1:8" ht="15.75">
      <c r="A1802" s="505">
        <v>1780</v>
      </c>
      <c r="B1802" s="510"/>
      <c r="C1802" s="524"/>
      <c r="D1802" s="525"/>
      <c r="E1802" s="510"/>
      <c r="F1802" s="510"/>
      <c r="G1802" s="520"/>
      <c r="H1802" s="523"/>
    </row>
    <row r="1803" spans="1:8" ht="15.75">
      <c r="A1803" s="505">
        <v>1781</v>
      </c>
      <c r="B1803" s="510"/>
      <c r="C1803" s="524"/>
      <c r="D1803" s="525"/>
      <c r="E1803" s="510"/>
      <c r="F1803" s="510"/>
      <c r="G1803" s="520"/>
      <c r="H1803" s="523"/>
    </row>
    <row r="1804" spans="1:8" ht="15.75">
      <c r="A1804" s="505">
        <v>1782</v>
      </c>
      <c r="B1804" s="510"/>
      <c r="C1804" s="524"/>
      <c r="D1804" s="525"/>
      <c r="E1804" s="510"/>
      <c r="F1804" s="510"/>
      <c r="G1804" s="520"/>
      <c r="H1804" s="523"/>
    </row>
    <row r="1805" spans="1:8" ht="15.75">
      <c r="A1805" s="505">
        <v>1783</v>
      </c>
      <c r="B1805" s="510"/>
      <c r="C1805" s="524"/>
      <c r="D1805" s="525"/>
      <c r="E1805" s="510"/>
      <c r="F1805" s="510"/>
      <c r="G1805" s="520"/>
      <c r="H1805" s="523"/>
    </row>
    <row r="1806" spans="1:8" ht="15.75">
      <c r="A1806" s="505">
        <v>1784</v>
      </c>
      <c r="B1806" s="510"/>
      <c r="C1806" s="524"/>
      <c r="D1806" s="525"/>
      <c r="E1806" s="510"/>
      <c r="F1806" s="510"/>
      <c r="G1806" s="520"/>
      <c r="H1806" s="523"/>
    </row>
    <row r="1807" spans="1:8" ht="15.75">
      <c r="A1807" s="505">
        <v>1785</v>
      </c>
      <c r="B1807" s="510"/>
      <c r="C1807" s="524"/>
      <c r="D1807" s="525"/>
      <c r="E1807" s="510"/>
      <c r="F1807" s="510"/>
      <c r="G1807" s="520"/>
      <c r="H1807" s="523"/>
    </row>
    <row r="1808" spans="1:8" ht="15.75">
      <c r="A1808" s="505">
        <v>1786</v>
      </c>
      <c r="B1808" s="510"/>
      <c r="C1808" s="524"/>
      <c r="D1808" s="525"/>
      <c r="E1808" s="510"/>
      <c r="F1808" s="510"/>
      <c r="G1808" s="520"/>
      <c r="H1808" s="523"/>
    </row>
    <row r="1809" spans="1:8" ht="15.75">
      <c r="A1809" s="505">
        <v>1787</v>
      </c>
      <c r="B1809" s="510"/>
      <c r="C1809" s="524"/>
      <c r="D1809" s="525"/>
      <c r="E1809" s="510"/>
      <c r="F1809" s="510"/>
      <c r="G1809" s="520"/>
      <c r="H1809" s="523"/>
    </row>
    <row r="1810" spans="1:8" ht="15.75">
      <c r="A1810" s="505">
        <v>1788</v>
      </c>
      <c r="B1810" s="510"/>
      <c r="C1810" s="524"/>
      <c r="D1810" s="525"/>
      <c r="E1810" s="510"/>
      <c r="F1810" s="510"/>
      <c r="G1810" s="520"/>
      <c r="H1810" s="523"/>
    </row>
    <row r="1811" spans="1:8" ht="15.75">
      <c r="A1811" s="505">
        <v>1789</v>
      </c>
      <c r="B1811" s="510"/>
      <c r="C1811" s="524"/>
      <c r="D1811" s="525"/>
      <c r="E1811" s="510"/>
      <c r="F1811" s="510"/>
      <c r="G1811" s="520"/>
      <c r="H1811" s="523"/>
    </row>
    <row r="1812" spans="1:8" ht="15.75">
      <c r="A1812" s="505">
        <v>1790</v>
      </c>
      <c r="B1812" s="510"/>
      <c r="C1812" s="524"/>
      <c r="D1812" s="525"/>
      <c r="E1812" s="510"/>
      <c r="F1812" s="510"/>
      <c r="G1812" s="520"/>
      <c r="H1812" s="523"/>
    </row>
    <row r="1813" spans="1:8" ht="15.75">
      <c r="A1813" s="505">
        <v>1791</v>
      </c>
      <c r="B1813" s="510"/>
      <c r="C1813" s="524"/>
      <c r="D1813" s="525"/>
      <c r="E1813" s="510"/>
      <c r="F1813" s="510"/>
      <c r="G1813" s="520"/>
      <c r="H1813" s="523"/>
    </row>
    <row r="1814" spans="1:8" ht="15.75">
      <c r="A1814" s="505">
        <v>1792</v>
      </c>
      <c r="B1814" s="510"/>
      <c r="C1814" s="524"/>
      <c r="D1814" s="525"/>
      <c r="E1814" s="510"/>
      <c r="F1814" s="510"/>
      <c r="G1814" s="520"/>
      <c r="H1814" s="523"/>
    </row>
    <row r="1815" spans="1:8" ht="15.75">
      <c r="A1815" s="505">
        <v>1793</v>
      </c>
      <c r="B1815" s="510"/>
      <c r="C1815" s="524"/>
      <c r="D1815" s="525"/>
      <c r="E1815" s="510"/>
      <c r="F1815" s="510"/>
      <c r="G1815" s="520"/>
      <c r="H1815" s="523"/>
    </row>
    <row r="1816" spans="1:8" ht="15.75">
      <c r="A1816" s="505">
        <v>1794</v>
      </c>
      <c r="B1816" s="510"/>
      <c r="C1816" s="524"/>
      <c r="D1816" s="525"/>
      <c r="E1816" s="510"/>
      <c r="F1816" s="510"/>
      <c r="G1816" s="520"/>
      <c r="H1816" s="523"/>
    </row>
    <row r="1817" spans="1:8" ht="15.75">
      <c r="A1817" s="505">
        <v>1795</v>
      </c>
      <c r="B1817" s="510"/>
      <c r="C1817" s="524"/>
      <c r="D1817" s="525"/>
      <c r="E1817" s="510"/>
      <c r="F1817" s="510"/>
      <c r="G1817" s="520"/>
      <c r="H1817" s="523"/>
    </row>
    <row r="1818" spans="1:8" ht="15.75">
      <c r="A1818" s="505">
        <v>1796</v>
      </c>
      <c r="B1818" s="510"/>
      <c r="C1818" s="524"/>
      <c r="D1818" s="525"/>
      <c r="E1818" s="510"/>
      <c r="F1818" s="510"/>
      <c r="G1818" s="520"/>
      <c r="H1818" s="523"/>
    </row>
    <row r="1819" spans="1:8" ht="15.75">
      <c r="A1819" s="505">
        <v>1797</v>
      </c>
      <c r="B1819" s="510"/>
      <c r="C1819" s="524"/>
      <c r="D1819" s="525"/>
      <c r="E1819" s="510"/>
      <c r="F1819" s="510"/>
      <c r="G1819" s="520"/>
      <c r="H1819" s="523"/>
    </row>
    <row r="1820" spans="1:8" ht="15.75">
      <c r="A1820" s="505">
        <v>1798</v>
      </c>
      <c r="B1820" s="510"/>
      <c r="C1820" s="524"/>
      <c r="D1820" s="525"/>
      <c r="E1820" s="510"/>
      <c r="F1820" s="510"/>
      <c r="G1820" s="520"/>
      <c r="H1820" s="523"/>
    </row>
    <row r="1821" spans="1:8" ht="15.75">
      <c r="A1821" s="505">
        <v>1799</v>
      </c>
      <c r="B1821" s="510"/>
      <c r="C1821" s="524"/>
      <c r="D1821" s="525"/>
      <c r="E1821" s="510"/>
      <c r="F1821" s="510"/>
      <c r="G1821" s="520"/>
      <c r="H1821" s="523"/>
    </row>
    <row r="1822" spans="1:8" ht="15.75">
      <c r="A1822" s="505">
        <v>1800</v>
      </c>
      <c r="B1822" s="510"/>
      <c r="C1822" s="524"/>
      <c r="D1822" s="525"/>
      <c r="E1822" s="510"/>
      <c r="F1822" s="510"/>
      <c r="G1822" s="520"/>
      <c r="H1822" s="523"/>
    </row>
    <row r="1823" spans="1:8" ht="15.75">
      <c r="A1823" s="505">
        <v>1801</v>
      </c>
      <c r="B1823" s="510"/>
      <c r="C1823" s="524"/>
      <c r="D1823" s="525"/>
      <c r="E1823" s="510"/>
      <c r="F1823" s="510"/>
      <c r="G1823" s="520"/>
      <c r="H1823" s="523"/>
    </row>
    <row r="1824" spans="1:8" ht="15.75">
      <c r="A1824" s="505">
        <v>1802</v>
      </c>
      <c r="B1824" s="510"/>
      <c r="C1824" s="524"/>
      <c r="D1824" s="525"/>
      <c r="E1824" s="510"/>
      <c r="F1824" s="510"/>
      <c r="G1824" s="520"/>
      <c r="H1824" s="523"/>
    </row>
    <row r="1825" spans="1:8" ht="15.75">
      <c r="A1825" s="505">
        <v>1803</v>
      </c>
      <c r="B1825" s="510"/>
      <c r="C1825" s="524"/>
      <c r="D1825" s="525"/>
      <c r="E1825" s="510"/>
      <c r="F1825" s="510"/>
      <c r="G1825" s="520"/>
      <c r="H1825" s="523"/>
    </row>
    <row r="1826" spans="1:8" ht="15.75">
      <c r="A1826" s="505">
        <v>1804</v>
      </c>
      <c r="B1826" s="510"/>
      <c r="C1826" s="524"/>
      <c r="D1826" s="525"/>
      <c r="E1826" s="510"/>
      <c r="F1826" s="510"/>
      <c r="G1826" s="520"/>
      <c r="H1826" s="523"/>
    </row>
    <row r="1827" spans="1:8" ht="15.75">
      <c r="A1827" s="505">
        <v>1805</v>
      </c>
      <c r="B1827" s="510"/>
      <c r="C1827" s="524"/>
      <c r="D1827" s="525"/>
      <c r="E1827" s="510"/>
      <c r="F1827" s="510"/>
      <c r="G1827" s="520"/>
      <c r="H1827" s="523"/>
    </row>
    <row r="1828" spans="1:8" ht="15.75">
      <c r="A1828" s="505">
        <v>1806</v>
      </c>
      <c r="B1828" s="510"/>
      <c r="C1828" s="524"/>
      <c r="D1828" s="525"/>
      <c r="E1828" s="510"/>
      <c r="F1828" s="510"/>
      <c r="G1828" s="520"/>
      <c r="H1828" s="523"/>
    </row>
    <row r="1829" spans="1:8" ht="15.75">
      <c r="A1829" s="505">
        <v>1807</v>
      </c>
      <c r="B1829" s="510"/>
      <c r="C1829" s="524"/>
      <c r="D1829" s="525"/>
      <c r="E1829" s="510"/>
      <c r="F1829" s="510"/>
      <c r="G1829" s="520"/>
      <c r="H1829" s="523"/>
    </row>
    <row r="1830" spans="1:8" ht="15.75">
      <c r="A1830" s="505">
        <v>1808</v>
      </c>
      <c r="B1830" s="510"/>
      <c r="C1830" s="524"/>
      <c r="D1830" s="525"/>
      <c r="E1830" s="510"/>
      <c r="F1830" s="510"/>
      <c r="G1830" s="520"/>
      <c r="H1830" s="523"/>
    </row>
    <row r="1831" spans="1:8" ht="15.75">
      <c r="A1831" s="505">
        <v>1809</v>
      </c>
      <c r="B1831" s="510"/>
      <c r="C1831" s="524"/>
      <c r="D1831" s="525"/>
      <c r="E1831" s="510"/>
      <c r="F1831" s="510"/>
      <c r="G1831" s="520"/>
      <c r="H1831" s="523"/>
    </row>
    <row r="1832" spans="1:8" ht="15.75">
      <c r="A1832" s="505">
        <v>1810</v>
      </c>
      <c r="B1832" s="510"/>
      <c r="C1832" s="524"/>
      <c r="D1832" s="525"/>
      <c r="E1832" s="510"/>
      <c r="F1832" s="510"/>
      <c r="G1832" s="520"/>
      <c r="H1832" s="523"/>
    </row>
    <row r="1833" spans="1:8" ht="15.75">
      <c r="A1833" s="505">
        <v>1811</v>
      </c>
      <c r="B1833" s="510"/>
      <c r="C1833" s="524"/>
      <c r="D1833" s="525"/>
      <c r="E1833" s="510"/>
      <c r="F1833" s="510"/>
      <c r="G1833" s="520"/>
      <c r="H1833" s="523"/>
    </row>
    <row r="1834" spans="1:8" ht="15.75">
      <c r="A1834" s="505">
        <v>1812</v>
      </c>
      <c r="B1834" s="510"/>
      <c r="C1834" s="524"/>
      <c r="D1834" s="525"/>
      <c r="E1834" s="510"/>
      <c r="F1834" s="510"/>
      <c r="G1834" s="520"/>
      <c r="H1834" s="523"/>
    </row>
    <row r="1835" spans="1:8" ht="15.75">
      <c r="A1835" s="505">
        <v>1813</v>
      </c>
      <c r="B1835" s="510"/>
      <c r="C1835" s="524"/>
      <c r="D1835" s="525"/>
      <c r="E1835" s="510"/>
      <c r="F1835" s="510"/>
      <c r="G1835" s="520"/>
      <c r="H1835" s="523"/>
    </row>
    <row r="1836" spans="1:8" ht="15.75">
      <c r="A1836" s="505">
        <v>1814</v>
      </c>
      <c r="B1836" s="510"/>
      <c r="C1836" s="524"/>
      <c r="D1836" s="525"/>
      <c r="E1836" s="510"/>
      <c r="F1836" s="510"/>
      <c r="G1836" s="520"/>
      <c r="H1836" s="523"/>
    </row>
    <row r="1837" spans="1:8" ht="15.75">
      <c r="A1837" s="505">
        <v>1815</v>
      </c>
      <c r="B1837" s="510"/>
      <c r="C1837" s="524"/>
      <c r="D1837" s="525"/>
      <c r="E1837" s="510"/>
      <c r="F1837" s="510"/>
      <c r="G1837" s="520"/>
      <c r="H1837" s="523"/>
    </row>
    <row r="1838" spans="1:8" ht="15.75">
      <c r="A1838" s="505">
        <v>1816</v>
      </c>
      <c r="B1838" s="510"/>
      <c r="C1838" s="524"/>
      <c r="D1838" s="525"/>
      <c r="E1838" s="510"/>
      <c r="F1838" s="510"/>
      <c r="G1838" s="520"/>
      <c r="H1838" s="523"/>
    </row>
    <row r="1839" spans="1:8" ht="15.75">
      <c r="A1839" s="505">
        <v>1817</v>
      </c>
      <c r="B1839" s="510"/>
      <c r="C1839" s="524"/>
      <c r="D1839" s="525"/>
      <c r="E1839" s="510"/>
      <c r="F1839" s="510"/>
      <c r="G1839" s="520"/>
      <c r="H1839" s="523"/>
    </row>
    <row r="1840" spans="1:8" ht="15.75">
      <c r="A1840" s="505">
        <v>1818</v>
      </c>
      <c r="B1840" s="510"/>
      <c r="C1840" s="524"/>
      <c r="D1840" s="525"/>
      <c r="E1840" s="510"/>
      <c r="F1840" s="510"/>
      <c r="G1840" s="520"/>
      <c r="H1840" s="523"/>
    </row>
    <row r="1841" spans="1:8" ht="15.75">
      <c r="A1841" s="505">
        <v>1819</v>
      </c>
      <c r="B1841" s="510"/>
      <c r="C1841" s="524"/>
      <c r="D1841" s="525"/>
      <c r="E1841" s="510"/>
      <c r="F1841" s="510"/>
      <c r="G1841" s="520"/>
      <c r="H1841" s="523"/>
    </row>
    <row r="1842" spans="1:8" ht="15.75">
      <c r="A1842" s="505">
        <v>1820</v>
      </c>
      <c r="B1842" s="510"/>
      <c r="C1842" s="524"/>
      <c r="D1842" s="525"/>
      <c r="E1842" s="510"/>
      <c r="F1842" s="510"/>
      <c r="G1842" s="520"/>
      <c r="H1842" s="523"/>
    </row>
    <row r="1843" spans="1:8" ht="15.75">
      <c r="A1843" s="505">
        <v>1821</v>
      </c>
      <c r="B1843" s="510"/>
      <c r="C1843" s="524"/>
      <c r="D1843" s="525"/>
      <c r="E1843" s="510"/>
      <c r="F1843" s="510"/>
      <c r="G1843" s="520"/>
      <c r="H1843" s="523"/>
    </row>
    <row r="1844" spans="1:8" ht="15.75">
      <c r="A1844" s="505">
        <v>1822</v>
      </c>
      <c r="B1844" s="510"/>
      <c r="C1844" s="524"/>
      <c r="D1844" s="525"/>
      <c r="E1844" s="510"/>
      <c r="F1844" s="510"/>
      <c r="G1844" s="520"/>
      <c r="H1844" s="523"/>
    </row>
    <row r="1845" spans="1:8" ht="15.75">
      <c r="A1845" s="505">
        <v>1823</v>
      </c>
      <c r="B1845" s="510"/>
      <c r="C1845" s="524"/>
      <c r="D1845" s="525"/>
      <c r="E1845" s="510"/>
      <c r="F1845" s="510"/>
      <c r="G1845" s="520"/>
      <c r="H1845" s="523"/>
    </row>
    <row r="1846" spans="1:8" ht="15.75">
      <c r="A1846" s="505">
        <v>1824</v>
      </c>
      <c r="B1846" s="510"/>
      <c r="C1846" s="524"/>
      <c r="D1846" s="525"/>
      <c r="E1846" s="510"/>
      <c r="F1846" s="510"/>
      <c r="G1846" s="520"/>
      <c r="H1846" s="523"/>
    </row>
    <row r="1847" spans="1:8" ht="15.75">
      <c r="A1847" s="505">
        <v>1825</v>
      </c>
      <c r="B1847" s="510"/>
      <c r="C1847" s="524"/>
      <c r="D1847" s="525"/>
      <c r="E1847" s="510"/>
      <c r="F1847" s="510"/>
      <c r="G1847" s="520"/>
      <c r="H1847" s="523"/>
    </row>
    <row r="1848" spans="1:8" ht="15.75">
      <c r="A1848" s="505">
        <v>1826</v>
      </c>
      <c r="B1848" s="510"/>
      <c r="C1848" s="524"/>
      <c r="D1848" s="525"/>
      <c r="E1848" s="510"/>
      <c r="F1848" s="510"/>
      <c r="G1848" s="520"/>
      <c r="H1848" s="523"/>
    </row>
    <row r="1849" spans="1:8" ht="15.75">
      <c r="A1849" s="505">
        <v>1827</v>
      </c>
      <c r="B1849" s="510"/>
      <c r="C1849" s="524"/>
      <c r="D1849" s="525"/>
      <c r="E1849" s="510"/>
      <c r="F1849" s="510"/>
      <c r="G1849" s="520"/>
      <c r="H1849" s="523"/>
    </row>
    <row r="1850" spans="1:8" ht="15.75">
      <c r="A1850" s="505">
        <v>1828</v>
      </c>
      <c r="B1850" s="510"/>
      <c r="C1850" s="524"/>
      <c r="D1850" s="525"/>
      <c r="E1850" s="510"/>
      <c r="F1850" s="510"/>
      <c r="G1850" s="520"/>
      <c r="H1850" s="523"/>
    </row>
    <row r="1851" spans="1:8" ht="15.75">
      <c r="A1851" s="505">
        <v>1829</v>
      </c>
      <c r="B1851" s="510"/>
      <c r="C1851" s="524"/>
      <c r="D1851" s="525"/>
      <c r="E1851" s="510"/>
      <c r="F1851" s="510"/>
      <c r="G1851" s="520"/>
      <c r="H1851" s="523"/>
    </row>
    <row r="1852" spans="1:8" ht="15.75">
      <c r="A1852" s="505">
        <v>1830</v>
      </c>
      <c r="B1852" s="510"/>
      <c r="C1852" s="524"/>
      <c r="D1852" s="525"/>
      <c r="E1852" s="510"/>
      <c r="F1852" s="510"/>
      <c r="G1852" s="520"/>
      <c r="H1852" s="523"/>
    </row>
    <row r="1853" spans="1:8" ht="15.75">
      <c r="A1853" s="505">
        <v>1831</v>
      </c>
      <c r="B1853" s="510"/>
      <c r="C1853" s="524"/>
      <c r="D1853" s="525"/>
      <c r="E1853" s="510"/>
      <c r="F1853" s="510"/>
      <c r="G1853" s="520"/>
      <c r="H1853" s="523"/>
    </row>
    <row r="1854" spans="1:8" ht="15.75">
      <c r="A1854" s="505">
        <v>1832</v>
      </c>
      <c r="B1854" s="510"/>
      <c r="C1854" s="524"/>
      <c r="D1854" s="525"/>
      <c r="E1854" s="510"/>
      <c r="F1854" s="510"/>
      <c r="G1854" s="520"/>
      <c r="H1854" s="523"/>
    </row>
    <row r="1855" spans="1:8" ht="15.75">
      <c r="A1855" s="505">
        <v>1833</v>
      </c>
      <c r="B1855" s="510"/>
      <c r="C1855" s="524"/>
      <c r="D1855" s="525"/>
      <c r="E1855" s="510"/>
      <c r="F1855" s="510"/>
      <c r="G1855" s="520"/>
      <c r="H1855" s="523"/>
    </row>
    <row r="1856" spans="1:8" ht="15.75">
      <c r="A1856" s="505">
        <v>1834</v>
      </c>
      <c r="B1856" s="510"/>
      <c r="C1856" s="524"/>
      <c r="D1856" s="525"/>
      <c r="E1856" s="510"/>
      <c r="F1856" s="510"/>
      <c r="G1856" s="520"/>
      <c r="H1856" s="523"/>
    </row>
    <row r="1857" spans="1:8" ht="15.75">
      <c r="A1857" s="505">
        <v>1835</v>
      </c>
      <c r="B1857" s="510"/>
      <c r="C1857" s="524"/>
      <c r="D1857" s="525"/>
      <c r="E1857" s="510"/>
      <c r="F1857" s="510"/>
      <c r="G1857" s="520"/>
      <c r="H1857" s="523"/>
    </row>
    <row r="1858" spans="1:8" ht="15.75">
      <c r="A1858" s="505">
        <v>1836</v>
      </c>
      <c r="B1858" s="510"/>
      <c r="C1858" s="524"/>
      <c r="D1858" s="525"/>
      <c r="E1858" s="510"/>
      <c r="F1858" s="510"/>
      <c r="G1858" s="520"/>
      <c r="H1858" s="523"/>
    </row>
    <row r="1859" spans="1:8" ht="15.75">
      <c r="A1859" s="505">
        <v>1837</v>
      </c>
      <c r="B1859" s="510"/>
      <c r="C1859" s="524"/>
      <c r="D1859" s="525"/>
      <c r="E1859" s="510"/>
      <c r="F1859" s="510"/>
      <c r="G1859" s="520"/>
      <c r="H1859" s="523"/>
    </row>
    <row r="1860" spans="1:8" ht="15.75">
      <c r="A1860" s="505">
        <v>1838</v>
      </c>
      <c r="B1860" s="510"/>
      <c r="C1860" s="524"/>
      <c r="D1860" s="525"/>
      <c r="E1860" s="510"/>
      <c r="F1860" s="510"/>
      <c r="G1860" s="520"/>
      <c r="H1860" s="523"/>
    </row>
    <row r="1861" spans="1:8" ht="15.75">
      <c r="A1861" s="505">
        <v>1839</v>
      </c>
      <c r="B1861" s="510"/>
      <c r="C1861" s="524"/>
      <c r="D1861" s="525"/>
      <c r="E1861" s="510"/>
      <c r="F1861" s="510"/>
      <c r="G1861" s="520"/>
      <c r="H1861" s="523"/>
    </row>
    <row r="1862" spans="1:8" ht="15.75">
      <c r="A1862" s="505">
        <v>1840</v>
      </c>
      <c r="B1862" s="510"/>
      <c r="C1862" s="524"/>
      <c r="D1862" s="525"/>
      <c r="E1862" s="510"/>
      <c r="F1862" s="510"/>
      <c r="G1862" s="520"/>
      <c r="H1862" s="523"/>
    </row>
    <row r="1863" spans="1:8" ht="15.75">
      <c r="A1863" s="505">
        <v>1841</v>
      </c>
      <c r="B1863" s="510"/>
      <c r="C1863" s="524"/>
      <c r="D1863" s="525"/>
      <c r="E1863" s="510"/>
      <c r="F1863" s="510"/>
      <c r="G1863" s="520"/>
      <c r="H1863" s="523"/>
    </row>
    <row r="1864" spans="1:8" ht="15.75">
      <c r="A1864" s="505">
        <v>1842</v>
      </c>
      <c r="B1864" s="510"/>
      <c r="C1864" s="524"/>
      <c r="D1864" s="525"/>
      <c r="E1864" s="510"/>
      <c r="F1864" s="510"/>
      <c r="G1864" s="520"/>
      <c r="H1864" s="523"/>
    </row>
    <row r="1865" spans="1:8" ht="15.75">
      <c r="A1865" s="505">
        <v>1843</v>
      </c>
      <c r="B1865" s="510"/>
      <c r="C1865" s="524"/>
      <c r="D1865" s="525"/>
      <c r="E1865" s="510"/>
      <c r="F1865" s="510"/>
      <c r="G1865" s="520"/>
      <c r="H1865" s="523"/>
    </row>
    <row r="1866" spans="1:8" ht="15.75">
      <c r="A1866" s="505">
        <v>1844</v>
      </c>
      <c r="B1866" s="510"/>
      <c r="C1866" s="524"/>
      <c r="D1866" s="525"/>
      <c r="E1866" s="510"/>
      <c r="F1866" s="510"/>
      <c r="G1866" s="520"/>
      <c r="H1866" s="523"/>
    </row>
    <row r="1867" spans="1:8" ht="15.75">
      <c r="A1867" s="505">
        <v>1845</v>
      </c>
      <c r="B1867" s="510"/>
      <c r="C1867" s="524"/>
      <c r="D1867" s="525"/>
      <c r="E1867" s="510"/>
      <c r="F1867" s="510"/>
      <c r="G1867" s="520"/>
      <c r="H1867" s="523"/>
    </row>
    <row r="1868" spans="1:8" ht="15.75">
      <c r="A1868" s="505">
        <v>1846</v>
      </c>
      <c r="B1868" s="510"/>
      <c r="C1868" s="524"/>
      <c r="D1868" s="525"/>
      <c r="E1868" s="510"/>
      <c r="F1868" s="510"/>
      <c r="G1868" s="520"/>
      <c r="H1868" s="523"/>
    </row>
    <row r="1869" spans="1:8" ht="15.75">
      <c r="A1869" s="505">
        <v>1847</v>
      </c>
      <c r="B1869" s="510"/>
      <c r="C1869" s="524"/>
      <c r="D1869" s="525"/>
      <c r="E1869" s="510"/>
      <c r="F1869" s="510"/>
      <c r="G1869" s="520"/>
      <c r="H1869" s="523"/>
    </row>
    <row r="1870" spans="1:8" ht="15.75">
      <c r="A1870" s="505">
        <v>1848</v>
      </c>
      <c r="B1870" s="510"/>
      <c r="C1870" s="524"/>
      <c r="D1870" s="525"/>
      <c r="E1870" s="510"/>
      <c r="F1870" s="510"/>
      <c r="G1870" s="520"/>
      <c r="H1870" s="523"/>
    </row>
    <row r="1871" spans="1:8" ht="15.75">
      <c r="A1871" s="505">
        <v>1849</v>
      </c>
      <c r="B1871" s="510"/>
      <c r="C1871" s="524"/>
      <c r="D1871" s="525"/>
      <c r="E1871" s="510"/>
      <c r="F1871" s="510"/>
      <c r="G1871" s="520"/>
      <c r="H1871" s="523"/>
    </row>
    <row r="1872" spans="1:8" ht="15.75">
      <c r="A1872" s="505">
        <v>1850</v>
      </c>
      <c r="B1872" s="510"/>
      <c r="C1872" s="524"/>
      <c r="D1872" s="525"/>
      <c r="E1872" s="510"/>
      <c r="F1872" s="510"/>
      <c r="G1872" s="520"/>
      <c r="H1872" s="523"/>
    </row>
    <row r="1873" spans="1:8" ht="15.75">
      <c r="A1873" s="505">
        <v>1851</v>
      </c>
      <c r="B1873" s="510"/>
      <c r="C1873" s="524"/>
      <c r="D1873" s="525"/>
      <c r="E1873" s="510"/>
      <c r="F1873" s="510"/>
      <c r="G1873" s="520"/>
      <c r="H1873" s="523"/>
    </row>
    <row r="1874" spans="1:8" ht="15.75">
      <c r="A1874" s="505">
        <v>1852</v>
      </c>
      <c r="B1874" s="510"/>
      <c r="C1874" s="524"/>
      <c r="D1874" s="525"/>
      <c r="E1874" s="510"/>
      <c r="F1874" s="510"/>
      <c r="G1874" s="520"/>
      <c r="H1874" s="523"/>
    </row>
    <row r="1875" spans="1:8" ht="15.75">
      <c r="A1875" s="505">
        <v>1853</v>
      </c>
      <c r="B1875" s="510"/>
      <c r="C1875" s="524"/>
      <c r="D1875" s="525"/>
      <c r="E1875" s="510"/>
      <c r="F1875" s="510"/>
      <c r="G1875" s="520"/>
      <c r="H1875" s="523"/>
    </row>
    <row r="1876" spans="1:8" ht="15.75">
      <c r="A1876" s="505">
        <v>1854</v>
      </c>
      <c r="B1876" s="510"/>
      <c r="C1876" s="524"/>
      <c r="D1876" s="525"/>
      <c r="E1876" s="510"/>
      <c r="F1876" s="510"/>
      <c r="G1876" s="520"/>
      <c r="H1876" s="523"/>
    </row>
    <row r="1877" spans="1:8" ht="15.75">
      <c r="A1877" s="505">
        <v>1855</v>
      </c>
      <c r="B1877" s="510"/>
      <c r="C1877" s="524"/>
      <c r="D1877" s="525"/>
      <c r="E1877" s="510"/>
      <c r="F1877" s="510"/>
      <c r="G1877" s="520"/>
      <c r="H1877" s="523"/>
    </row>
    <row r="1878" spans="1:8" ht="15.75">
      <c r="A1878" s="505">
        <v>1856</v>
      </c>
      <c r="B1878" s="510"/>
      <c r="C1878" s="524"/>
      <c r="D1878" s="525"/>
      <c r="E1878" s="510"/>
      <c r="F1878" s="510"/>
      <c r="G1878" s="520"/>
      <c r="H1878" s="523"/>
    </row>
    <row r="1879" spans="1:8" ht="15.75">
      <c r="A1879" s="505">
        <v>1857</v>
      </c>
      <c r="B1879" s="510"/>
      <c r="C1879" s="524"/>
      <c r="D1879" s="525"/>
      <c r="E1879" s="510"/>
      <c r="F1879" s="510"/>
      <c r="G1879" s="520"/>
      <c r="H1879" s="523"/>
    </row>
    <row r="1880" spans="1:8" ht="15.75">
      <c r="A1880" s="505">
        <v>1858</v>
      </c>
      <c r="B1880" s="510"/>
      <c r="C1880" s="524"/>
      <c r="D1880" s="525"/>
      <c r="E1880" s="510"/>
      <c r="F1880" s="510"/>
      <c r="G1880" s="520"/>
      <c r="H1880" s="523"/>
    </row>
    <row r="1881" spans="1:8" ht="15.75">
      <c r="A1881" s="505">
        <v>1859</v>
      </c>
      <c r="B1881" s="510"/>
      <c r="C1881" s="524"/>
      <c r="D1881" s="525"/>
      <c r="E1881" s="510"/>
      <c r="F1881" s="510"/>
      <c r="G1881" s="520"/>
      <c r="H1881" s="523"/>
    </row>
    <row r="1882" spans="1:8" ht="15.75">
      <c r="A1882" s="505">
        <v>1860</v>
      </c>
      <c r="B1882" s="510"/>
      <c r="C1882" s="524"/>
      <c r="D1882" s="525"/>
      <c r="E1882" s="510"/>
      <c r="F1882" s="510"/>
      <c r="G1882" s="520"/>
      <c r="H1882" s="523"/>
    </row>
    <row r="1883" spans="1:8" ht="15.75">
      <c r="A1883" s="505">
        <v>1861</v>
      </c>
      <c r="B1883" s="510"/>
      <c r="C1883" s="524"/>
      <c r="D1883" s="525"/>
      <c r="E1883" s="510"/>
      <c r="F1883" s="510"/>
      <c r="G1883" s="520"/>
      <c r="H1883" s="523"/>
    </row>
    <row r="1884" spans="1:8" ht="15.75">
      <c r="A1884" s="505">
        <v>1862</v>
      </c>
      <c r="B1884" s="510"/>
      <c r="C1884" s="524"/>
      <c r="D1884" s="525"/>
      <c r="E1884" s="510"/>
      <c r="F1884" s="510"/>
      <c r="G1884" s="520"/>
      <c r="H1884" s="523"/>
    </row>
    <row r="1885" spans="1:8" ht="15.75">
      <c r="A1885" s="505">
        <v>1863</v>
      </c>
      <c r="B1885" s="510"/>
      <c r="C1885" s="524"/>
      <c r="D1885" s="525"/>
      <c r="E1885" s="510"/>
      <c r="F1885" s="510"/>
      <c r="G1885" s="520"/>
      <c r="H1885" s="523"/>
    </row>
    <row r="1886" spans="1:8" ht="15.75">
      <c r="A1886" s="505">
        <v>1864</v>
      </c>
      <c r="B1886" s="510"/>
      <c r="C1886" s="524"/>
      <c r="D1886" s="525"/>
      <c r="E1886" s="510"/>
      <c r="F1886" s="510"/>
      <c r="G1886" s="520"/>
      <c r="H1886" s="523"/>
    </row>
    <row r="1887" spans="1:8" ht="15.75">
      <c r="A1887" s="505">
        <v>1865</v>
      </c>
      <c r="B1887" s="510"/>
      <c r="C1887" s="524"/>
      <c r="D1887" s="525"/>
      <c r="E1887" s="510"/>
      <c r="F1887" s="510"/>
      <c r="G1887" s="520"/>
      <c r="H1887" s="523"/>
    </row>
    <row r="1888" spans="1:8" ht="15.75">
      <c r="A1888" s="505">
        <v>1866</v>
      </c>
      <c r="B1888" s="510"/>
      <c r="C1888" s="524"/>
      <c r="D1888" s="525"/>
      <c r="E1888" s="510"/>
      <c r="F1888" s="510"/>
      <c r="G1888" s="520"/>
      <c r="H1888" s="523"/>
    </row>
    <row r="1889" spans="1:8" ht="15.75">
      <c r="A1889" s="505">
        <v>1867</v>
      </c>
      <c r="B1889" s="510"/>
      <c r="C1889" s="524"/>
      <c r="D1889" s="525"/>
      <c r="E1889" s="510"/>
      <c r="F1889" s="510"/>
      <c r="G1889" s="520"/>
      <c r="H1889" s="523"/>
    </row>
    <row r="1890" spans="1:8" ht="15.75">
      <c r="A1890" s="505">
        <v>1868</v>
      </c>
      <c r="B1890" s="510"/>
      <c r="C1890" s="524"/>
      <c r="D1890" s="525"/>
      <c r="E1890" s="510"/>
      <c r="F1890" s="510"/>
      <c r="G1890" s="520"/>
      <c r="H1890" s="523"/>
    </row>
    <row r="1891" spans="1:8" ht="15.75">
      <c r="A1891" s="505">
        <v>1869</v>
      </c>
      <c r="B1891" s="510"/>
      <c r="C1891" s="524"/>
      <c r="D1891" s="525"/>
      <c r="E1891" s="510"/>
      <c r="F1891" s="510"/>
      <c r="G1891" s="520"/>
      <c r="H1891" s="523"/>
    </row>
    <row r="1892" spans="1:8" ht="15.75">
      <c r="A1892" s="505">
        <v>1870</v>
      </c>
      <c r="B1892" s="510"/>
      <c r="C1892" s="524"/>
      <c r="D1892" s="525"/>
      <c r="E1892" s="510"/>
      <c r="F1892" s="510"/>
      <c r="G1892" s="520"/>
      <c r="H1892" s="523"/>
    </row>
    <row r="1893" spans="1:8" ht="15.75">
      <c r="A1893" s="505">
        <v>1871</v>
      </c>
      <c r="B1893" s="510"/>
      <c r="C1893" s="524"/>
      <c r="D1893" s="525"/>
      <c r="E1893" s="510"/>
      <c r="F1893" s="510"/>
      <c r="G1893" s="520"/>
      <c r="H1893" s="523"/>
    </row>
    <row r="1894" spans="1:8" ht="15.75">
      <c r="A1894" s="505">
        <v>1872</v>
      </c>
      <c r="B1894" s="510"/>
      <c r="C1894" s="524"/>
      <c r="D1894" s="525"/>
      <c r="E1894" s="510"/>
      <c r="F1894" s="510"/>
      <c r="G1894" s="520"/>
      <c r="H1894" s="523"/>
    </row>
    <row r="1895" spans="1:8" ht="15.75">
      <c r="A1895" s="505">
        <v>1873</v>
      </c>
      <c r="B1895" s="510"/>
      <c r="C1895" s="524"/>
      <c r="D1895" s="525"/>
      <c r="E1895" s="510"/>
      <c r="F1895" s="510"/>
      <c r="G1895" s="520"/>
      <c r="H1895" s="523"/>
    </row>
    <row r="1896" spans="1:8" ht="15.75">
      <c r="A1896" s="505">
        <v>1874</v>
      </c>
      <c r="B1896" s="510"/>
      <c r="C1896" s="524"/>
      <c r="D1896" s="525"/>
      <c r="E1896" s="510"/>
      <c r="F1896" s="510"/>
      <c r="G1896" s="520"/>
      <c r="H1896" s="523"/>
    </row>
    <row r="1897" spans="1:8" ht="15.75">
      <c r="A1897" s="505">
        <v>1875</v>
      </c>
      <c r="B1897" s="510"/>
      <c r="C1897" s="524"/>
      <c r="D1897" s="525"/>
      <c r="E1897" s="510"/>
      <c r="F1897" s="510"/>
      <c r="G1897" s="520"/>
      <c r="H1897" s="523"/>
    </row>
    <row r="1898" spans="1:8" ht="15.75">
      <c r="A1898" s="505">
        <v>1876</v>
      </c>
      <c r="B1898" s="510"/>
      <c r="C1898" s="524"/>
      <c r="D1898" s="525"/>
      <c r="E1898" s="510"/>
      <c r="F1898" s="510"/>
      <c r="G1898" s="520"/>
      <c r="H1898" s="523"/>
    </row>
    <row r="1899" spans="1:8" ht="15.75">
      <c r="A1899" s="505">
        <v>1877</v>
      </c>
      <c r="B1899" s="510"/>
      <c r="C1899" s="524"/>
      <c r="D1899" s="525"/>
      <c r="E1899" s="510"/>
      <c r="F1899" s="510"/>
      <c r="G1899" s="520"/>
      <c r="H1899" s="523"/>
    </row>
    <row r="1900" spans="1:8" ht="15.75">
      <c r="A1900" s="505">
        <v>1878</v>
      </c>
      <c r="B1900" s="510"/>
      <c r="C1900" s="524"/>
      <c r="D1900" s="525"/>
      <c r="E1900" s="510"/>
      <c r="F1900" s="510"/>
      <c r="G1900" s="520"/>
      <c r="H1900" s="523"/>
    </row>
    <row r="1901" spans="1:8" ht="15.75">
      <c r="A1901" s="505">
        <v>1879</v>
      </c>
      <c r="B1901" s="510"/>
      <c r="C1901" s="524"/>
      <c r="D1901" s="525"/>
      <c r="E1901" s="510"/>
      <c r="F1901" s="510"/>
      <c r="G1901" s="520"/>
      <c r="H1901" s="523"/>
    </row>
    <row r="1902" spans="1:8" ht="15.75">
      <c r="A1902" s="505">
        <v>1880</v>
      </c>
      <c r="B1902" s="510"/>
      <c r="C1902" s="524"/>
      <c r="D1902" s="525"/>
      <c r="E1902" s="510"/>
      <c r="F1902" s="510"/>
      <c r="G1902" s="520"/>
      <c r="H1902" s="523"/>
    </row>
    <row r="1903" spans="1:8" ht="15.75">
      <c r="A1903" s="505">
        <v>1881</v>
      </c>
      <c r="B1903" s="510"/>
      <c r="C1903" s="524"/>
      <c r="D1903" s="525"/>
      <c r="E1903" s="510"/>
      <c r="F1903" s="510"/>
      <c r="G1903" s="520"/>
      <c r="H1903" s="523"/>
    </row>
    <row r="1904" spans="1:8" ht="15.75">
      <c r="A1904" s="505">
        <v>1882</v>
      </c>
      <c r="B1904" s="510"/>
      <c r="C1904" s="524"/>
      <c r="D1904" s="525"/>
      <c r="E1904" s="510"/>
      <c r="F1904" s="510"/>
      <c r="G1904" s="520"/>
      <c r="H1904" s="523"/>
    </row>
    <row r="1905" spans="1:8" ht="15.75">
      <c r="A1905" s="505">
        <v>1883</v>
      </c>
      <c r="B1905" s="510"/>
      <c r="C1905" s="524"/>
      <c r="D1905" s="525"/>
      <c r="E1905" s="510"/>
      <c r="F1905" s="510"/>
      <c r="G1905" s="520"/>
      <c r="H1905" s="523"/>
    </row>
    <row r="1906" spans="1:8" ht="15.75">
      <c r="A1906" s="505">
        <v>1884</v>
      </c>
      <c r="B1906" s="510"/>
      <c r="C1906" s="524"/>
      <c r="D1906" s="525"/>
      <c r="E1906" s="510"/>
      <c r="F1906" s="510"/>
      <c r="G1906" s="520"/>
      <c r="H1906" s="523"/>
    </row>
    <row r="1907" spans="1:8" ht="15.75">
      <c r="A1907" s="505">
        <v>1885</v>
      </c>
      <c r="B1907" s="510"/>
      <c r="C1907" s="524"/>
      <c r="D1907" s="525"/>
      <c r="E1907" s="510"/>
      <c r="F1907" s="510"/>
      <c r="G1907" s="520"/>
      <c r="H1907" s="523"/>
    </row>
    <row r="1908" spans="1:8" ht="15.75">
      <c r="A1908" s="505">
        <v>1886</v>
      </c>
      <c r="B1908" s="510"/>
      <c r="C1908" s="524"/>
      <c r="D1908" s="525"/>
      <c r="E1908" s="510"/>
      <c r="F1908" s="510"/>
      <c r="G1908" s="520"/>
      <c r="H1908" s="523"/>
    </row>
    <row r="1909" spans="1:8" ht="15.75">
      <c r="A1909" s="505">
        <v>1887</v>
      </c>
      <c r="B1909" s="510"/>
      <c r="C1909" s="524"/>
      <c r="D1909" s="525"/>
      <c r="E1909" s="510"/>
      <c r="F1909" s="510"/>
      <c r="G1909" s="520"/>
      <c r="H1909" s="523"/>
    </row>
    <row r="1910" spans="1:8" ht="15.75">
      <c r="A1910" s="505">
        <v>1888</v>
      </c>
      <c r="B1910" s="510"/>
      <c r="C1910" s="524"/>
      <c r="D1910" s="525"/>
      <c r="E1910" s="510"/>
      <c r="F1910" s="510"/>
      <c r="G1910" s="520"/>
      <c r="H1910" s="523"/>
    </row>
    <row r="1911" spans="1:8" ht="15.75">
      <c r="A1911" s="505">
        <v>1889</v>
      </c>
      <c r="B1911" s="510"/>
      <c r="C1911" s="524"/>
      <c r="D1911" s="525"/>
      <c r="E1911" s="510"/>
      <c r="F1911" s="510"/>
      <c r="G1911" s="520"/>
      <c r="H1911" s="523"/>
    </row>
    <row r="1912" spans="1:8" ht="15.75">
      <c r="A1912" s="505">
        <v>1890</v>
      </c>
      <c r="B1912" s="510"/>
      <c r="C1912" s="524"/>
      <c r="D1912" s="525"/>
      <c r="E1912" s="510"/>
      <c r="F1912" s="510"/>
      <c r="G1912" s="520"/>
      <c r="H1912" s="523"/>
    </row>
    <row r="1913" spans="1:8" ht="15.75">
      <c r="A1913" s="505">
        <v>1891</v>
      </c>
      <c r="B1913" s="510"/>
      <c r="C1913" s="524"/>
      <c r="D1913" s="525"/>
      <c r="E1913" s="510"/>
      <c r="F1913" s="510"/>
      <c r="G1913" s="520"/>
      <c r="H1913" s="523"/>
    </row>
    <row r="1914" spans="1:8" ht="15.75">
      <c r="A1914" s="505">
        <v>1892</v>
      </c>
      <c r="B1914" s="510"/>
      <c r="C1914" s="524"/>
      <c r="D1914" s="525"/>
      <c r="E1914" s="510"/>
      <c r="F1914" s="510"/>
      <c r="G1914" s="520"/>
      <c r="H1914" s="523"/>
    </row>
    <row r="1915" spans="1:8" ht="15.75">
      <c r="A1915" s="505">
        <v>1893</v>
      </c>
      <c r="B1915" s="510"/>
      <c r="C1915" s="524"/>
      <c r="D1915" s="525"/>
      <c r="E1915" s="510"/>
      <c r="F1915" s="510"/>
      <c r="G1915" s="520"/>
      <c r="H1915" s="523"/>
    </row>
    <row r="1916" spans="1:8" ht="15.75">
      <c r="A1916" s="505">
        <v>1894</v>
      </c>
      <c r="B1916" s="510"/>
      <c r="C1916" s="524"/>
      <c r="D1916" s="525"/>
      <c r="E1916" s="510"/>
      <c r="F1916" s="510"/>
      <c r="G1916" s="520"/>
      <c r="H1916" s="523"/>
    </row>
    <row r="1917" spans="1:8" ht="15.75">
      <c r="A1917" s="505">
        <v>1895</v>
      </c>
      <c r="B1917" s="510"/>
      <c r="C1917" s="524"/>
      <c r="D1917" s="525"/>
      <c r="E1917" s="510"/>
      <c r="F1917" s="510"/>
      <c r="G1917" s="520"/>
      <c r="H1917" s="523"/>
    </row>
    <row r="1918" spans="1:8" ht="15.75">
      <c r="A1918" s="505">
        <v>1896</v>
      </c>
      <c r="B1918" s="510"/>
      <c r="C1918" s="524"/>
      <c r="D1918" s="525"/>
      <c r="E1918" s="510"/>
      <c r="F1918" s="510"/>
      <c r="G1918" s="520"/>
      <c r="H1918" s="523"/>
    </row>
    <row r="1919" spans="1:8" ht="15.75">
      <c r="A1919" s="505">
        <v>1897</v>
      </c>
      <c r="B1919" s="510"/>
      <c r="C1919" s="524"/>
      <c r="D1919" s="525"/>
      <c r="E1919" s="510"/>
      <c r="F1919" s="510"/>
      <c r="G1919" s="520"/>
      <c r="H1919" s="523"/>
    </row>
    <row r="1920" spans="1:8" ht="15.75">
      <c r="A1920" s="505">
        <v>1898</v>
      </c>
      <c r="B1920" s="510"/>
      <c r="C1920" s="524"/>
      <c r="D1920" s="525"/>
      <c r="E1920" s="510"/>
      <c r="F1920" s="510"/>
      <c r="G1920" s="520"/>
      <c r="H1920" s="523"/>
    </row>
    <row r="1921" spans="1:8" ht="15.75">
      <c r="A1921" s="505">
        <v>1899</v>
      </c>
      <c r="B1921" s="510"/>
      <c r="C1921" s="524"/>
      <c r="D1921" s="525"/>
      <c r="E1921" s="510"/>
      <c r="F1921" s="510"/>
      <c r="G1921" s="520"/>
      <c r="H1921" s="523"/>
    </row>
    <row r="1922" spans="1:8" ht="15.75">
      <c r="A1922" s="505">
        <v>1900</v>
      </c>
      <c r="B1922" s="510"/>
      <c r="C1922" s="524"/>
      <c r="D1922" s="525"/>
      <c r="E1922" s="510"/>
      <c r="F1922" s="510"/>
      <c r="G1922" s="520"/>
      <c r="H1922" s="523"/>
    </row>
    <row r="1923" spans="1:8" ht="15.75">
      <c r="A1923" s="505">
        <v>1901</v>
      </c>
      <c r="B1923" s="510"/>
      <c r="C1923" s="524"/>
      <c r="D1923" s="525"/>
      <c r="E1923" s="510"/>
      <c r="F1923" s="510"/>
      <c r="G1923" s="520"/>
      <c r="H1923" s="523"/>
    </row>
    <row r="1924" spans="1:8" ht="15.75">
      <c r="A1924" s="505">
        <v>1902</v>
      </c>
      <c r="B1924" s="510"/>
      <c r="C1924" s="524"/>
      <c r="D1924" s="525"/>
      <c r="E1924" s="510"/>
      <c r="F1924" s="510"/>
      <c r="G1924" s="520"/>
      <c r="H1924" s="523"/>
    </row>
    <row r="1925" spans="1:8" ht="15.75">
      <c r="A1925" s="505">
        <v>1903</v>
      </c>
      <c r="B1925" s="510"/>
      <c r="C1925" s="524"/>
      <c r="D1925" s="525"/>
      <c r="E1925" s="510"/>
      <c r="F1925" s="510"/>
      <c r="G1925" s="520"/>
      <c r="H1925" s="523"/>
    </row>
    <row r="1926" spans="1:8" ht="15.75">
      <c r="A1926" s="505">
        <v>1904</v>
      </c>
      <c r="B1926" s="510"/>
      <c r="C1926" s="524"/>
      <c r="D1926" s="525"/>
      <c r="E1926" s="510"/>
      <c r="F1926" s="510"/>
      <c r="G1926" s="520"/>
      <c r="H1926" s="523"/>
    </row>
    <row r="1927" spans="1:8" ht="15.75">
      <c r="A1927" s="505">
        <v>1905</v>
      </c>
      <c r="B1927" s="510"/>
      <c r="C1927" s="524"/>
      <c r="D1927" s="525"/>
      <c r="E1927" s="510"/>
      <c r="F1927" s="510"/>
      <c r="G1927" s="520"/>
      <c r="H1927" s="523"/>
    </row>
    <row r="1928" spans="1:8" ht="15.75">
      <c r="A1928" s="505">
        <v>1906</v>
      </c>
      <c r="B1928" s="510"/>
      <c r="C1928" s="524"/>
      <c r="D1928" s="525"/>
      <c r="E1928" s="510"/>
      <c r="F1928" s="510"/>
      <c r="G1928" s="520"/>
      <c r="H1928" s="523"/>
    </row>
    <row r="1929" spans="1:8" ht="15.75">
      <c r="A1929" s="505">
        <v>1907</v>
      </c>
      <c r="B1929" s="510"/>
      <c r="C1929" s="524"/>
      <c r="D1929" s="525"/>
      <c r="E1929" s="510"/>
      <c r="F1929" s="510"/>
      <c r="G1929" s="520"/>
      <c r="H1929" s="523"/>
    </row>
    <row r="1930" spans="1:8" ht="15.75">
      <c r="A1930" s="505">
        <v>1908</v>
      </c>
      <c r="B1930" s="510"/>
      <c r="C1930" s="524"/>
      <c r="D1930" s="525"/>
      <c r="E1930" s="510"/>
      <c r="F1930" s="510"/>
      <c r="G1930" s="520"/>
      <c r="H1930" s="523"/>
    </row>
    <row r="1931" spans="1:8" ht="15.75">
      <c r="A1931" s="505">
        <v>1909</v>
      </c>
      <c r="B1931" s="510"/>
      <c r="C1931" s="524"/>
      <c r="D1931" s="525"/>
      <c r="E1931" s="510"/>
      <c r="F1931" s="510"/>
      <c r="G1931" s="520"/>
      <c r="H1931" s="523"/>
    </row>
    <row r="1932" spans="1:8" ht="15.75">
      <c r="A1932" s="505">
        <v>1910</v>
      </c>
      <c r="B1932" s="510"/>
      <c r="C1932" s="524"/>
      <c r="D1932" s="525"/>
      <c r="E1932" s="510"/>
      <c r="F1932" s="510"/>
      <c r="G1932" s="520"/>
      <c r="H1932" s="523"/>
    </row>
    <row r="1933" spans="1:8" ht="15.75">
      <c r="A1933" s="505">
        <v>1911</v>
      </c>
      <c r="B1933" s="510"/>
      <c r="C1933" s="524"/>
      <c r="D1933" s="525"/>
      <c r="E1933" s="510"/>
      <c r="F1933" s="510"/>
      <c r="G1933" s="520"/>
      <c r="H1933" s="523"/>
    </row>
    <row r="1934" spans="1:8" ht="15.75">
      <c r="A1934" s="505">
        <v>1912</v>
      </c>
      <c r="B1934" s="510"/>
      <c r="C1934" s="524"/>
      <c r="D1934" s="525"/>
      <c r="E1934" s="510"/>
      <c r="F1934" s="510"/>
      <c r="G1934" s="520"/>
      <c r="H1934" s="523"/>
    </row>
    <row r="1935" spans="1:8" ht="15.75">
      <c r="A1935" s="505">
        <v>1913</v>
      </c>
      <c r="B1935" s="510"/>
      <c r="C1935" s="524"/>
      <c r="D1935" s="525"/>
      <c r="E1935" s="510"/>
      <c r="F1935" s="510"/>
      <c r="G1935" s="520"/>
      <c r="H1935" s="523"/>
    </row>
    <row r="1936" spans="1:8" ht="15.75">
      <c r="A1936" s="505">
        <v>1914</v>
      </c>
      <c r="B1936" s="510"/>
      <c r="C1936" s="524"/>
      <c r="D1936" s="525"/>
      <c r="E1936" s="510"/>
      <c r="F1936" s="510"/>
      <c r="G1936" s="520"/>
      <c r="H1936" s="523"/>
    </row>
    <row r="1937" spans="1:8" ht="15.75">
      <c r="A1937" s="505">
        <v>1915</v>
      </c>
      <c r="B1937" s="510"/>
      <c r="C1937" s="524"/>
      <c r="D1937" s="525"/>
      <c r="E1937" s="510"/>
      <c r="F1937" s="510"/>
      <c r="G1937" s="520"/>
      <c r="H1937" s="523"/>
    </row>
    <row r="1938" spans="1:8" ht="15.75">
      <c r="A1938" s="505">
        <v>1916</v>
      </c>
      <c r="B1938" s="510"/>
      <c r="C1938" s="524"/>
      <c r="D1938" s="525"/>
      <c r="E1938" s="510"/>
      <c r="F1938" s="510"/>
      <c r="G1938" s="520"/>
      <c r="H1938" s="523"/>
    </row>
    <row r="1939" spans="1:8" ht="15.75">
      <c r="A1939" s="505">
        <v>1917</v>
      </c>
      <c r="B1939" s="510"/>
      <c r="C1939" s="524"/>
      <c r="D1939" s="525"/>
      <c r="E1939" s="510"/>
      <c r="F1939" s="510"/>
      <c r="G1939" s="520"/>
      <c r="H1939" s="523"/>
    </row>
    <row r="1940" spans="1:8" ht="15.75">
      <c r="A1940" s="505">
        <v>1918</v>
      </c>
      <c r="B1940" s="510"/>
      <c r="C1940" s="524"/>
      <c r="D1940" s="525"/>
      <c r="E1940" s="510"/>
      <c r="F1940" s="510"/>
      <c r="G1940" s="520"/>
      <c r="H1940" s="523"/>
    </row>
    <row r="1941" spans="1:8" ht="15.75">
      <c r="A1941" s="505">
        <v>1919</v>
      </c>
      <c r="B1941" s="510"/>
      <c r="C1941" s="524"/>
      <c r="D1941" s="525"/>
      <c r="E1941" s="510"/>
      <c r="F1941" s="510"/>
      <c r="G1941" s="520"/>
      <c r="H1941" s="523"/>
    </row>
    <row r="1942" spans="1:8" ht="15.75">
      <c r="A1942" s="505">
        <v>1920</v>
      </c>
      <c r="B1942" s="510"/>
      <c r="C1942" s="524"/>
      <c r="D1942" s="525"/>
      <c r="E1942" s="510"/>
      <c r="F1942" s="510"/>
      <c r="G1942" s="520"/>
      <c r="H1942" s="523"/>
    </row>
    <row r="1943" spans="1:8" ht="15.75">
      <c r="A1943" s="505">
        <v>1921</v>
      </c>
      <c r="B1943" s="510"/>
      <c r="C1943" s="524"/>
      <c r="D1943" s="525"/>
      <c r="E1943" s="510"/>
      <c r="F1943" s="510"/>
      <c r="G1943" s="520"/>
      <c r="H1943" s="523"/>
    </row>
    <row r="1944" spans="1:8" ht="15.75">
      <c r="A1944" s="505">
        <v>1922</v>
      </c>
      <c r="B1944" s="510"/>
      <c r="C1944" s="524"/>
      <c r="D1944" s="525"/>
      <c r="E1944" s="510"/>
      <c r="F1944" s="510"/>
      <c r="G1944" s="520"/>
      <c r="H1944" s="523"/>
    </row>
    <row r="1945" spans="1:8" ht="15.75">
      <c r="A1945" s="505">
        <v>1923</v>
      </c>
      <c r="B1945" s="510"/>
      <c r="C1945" s="524"/>
      <c r="D1945" s="525"/>
      <c r="E1945" s="510"/>
      <c r="F1945" s="510"/>
      <c r="G1945" s="520"/>
      <c r="H1945" s="523"/>
    </row>
    <row r="1946" spans="1:8" ht="15.75">
      <c r="A1946" s="505">
        <v>1924</v>
      </c>
      <c r="B1946" s="510"/>
      <c r="C1946" s="524"/>
      <c r="D1946" s="525"/>
      <c r="E1946" s="510"/>
      <c r="F1946" s="510"/>
      <c r="G1946" s="520"/>
      <c r="H1946" s="523"/>
    </row>
    <row r="1947" spans="1:8" ht="15.75">
      <c r="A1947" s="505">
        <v>1925</v>
      </c>
      <c r="B1947" s="510"/>
      <c r="C1947" s="524"/>
      <c r="D1947" s="525"/>
      <c r="E1947" s="510"/>
      <c r="F1947" s="510"/>
      <c r="G1947" s="520"/>
      <c r="H1947" s="523"/>
    </row>
    <row r="1948" spans="1:8" ht="15.75">
      <c r="A1948" s="505">
        <v>1926</v>
      </c>
      <c r="B1948" s="510"/>
      <c r="C1948" s="524"/>
      <c r="D1948" s="525"/>
      <c r="E1948" s="510"/>
      <c r="F1948" s="510"/>
      <c r="G1948" s="520"/>
      <c r="H1948" s="523"/>
    </row>
    <row r="1949" spans="1:8" ht="15.75">
      <c r="A1949" s="505">
        <v>1927</v>
      </c>
      <c r="B1949" s="510"/>
      <c r="C1949" s="524"/>
      <c r="D1949" s="525"/>
      <c r="E1949" s="510"/>
      <c r="F1949" s="510"/>
      <c r="G1949" s="520"/>
      <c r="H1949" s="523"/>
    </row>
    <row r="1950" spans="1:8" ht="15.75">
      <c r="A1950" s="505">
        <v>1928</v>
      </c>
      <c r="B1950" s="510"/>
      <c r="C1950" s="524"/>
      <c r="D1950" s="525"/>
      <c r="E1950" s="510"/>
      <c r="F1950" s="510"/>
      <c r="G1950" s="520"/>
      <c r="H1950" s="523"/>
    </row>
    <row r="1951" spans="1:8" ht="15.75">
      <c r="A1951" s="505">
        <v>1929</v>
      </c>
      <c r="B1951" s="510"/>
      <c r="C1951" s="524"/>
      <c r="D1951" s="525"/>
      <c r="E1951" s="510"/>
      <c r="F1951" s="510"/>
      <c r="G1951" s="520"/>
      <c r="H1951" s="523"/>
    </row>
    <row r="1952" spans="1:8" ht="15.75">
      <c r="A1952" s="505">
        <v>1930</v>
      </c>
      <c r="B1952" s="510"/>
      <c r="C1952" s="524"/>
      <c r="D1952" s="525"/>
      <c r="E1952" s="510"/>
      <c r="F1952" s="510"/>
      <c r="G1952" s="520"/>
      <c r="H1952" s="523"/>
    </row>
    <row r="1953" spans="1:8" ht="15.75">
      <c r="A1953" s="505">
        <v>1931</v>
      </c>
      <c r="B1953" s="510"/>
      <c r="C1953" s="524"/>
      <c r="D1953" s="525"/>
      <c r="E1953" s="510"/>
      <c r="F1953" s="510"/>
      <c r="G1953" s="520"/>
      <c r="H1953" s="523"/>
    </row>
    <row r="1954" spans="1:8" ht="15.75">
      <c r="A1954" s="505">
        <v>1932</v>
      </c>
      <c r="B1954" s="510"/>
      <c r="C1954" s="524"/>
      <c r="D1954" s="525"/>
      <c r="E1954" s="510"/>
      <c r="F1954" s="510"/>
      <c r="G1954" s="520"/>
      <c r="H1954" s="523"/>
    </row>
    <row r="1955" spans="1:8" ht="15.75">
      <c r="A1955" s="505">
        <v>1933</v>
      </c>
      <c r="B1955" s="510"/>
      <c r="C1955" s="524"/>
      <c r="D1955" s="525"/>
      <c r="E1955" s="510"/>
      <c r="F1955" s="510"/>
      <c r="G1955" s="520"/>
      <c r="H1955" s="523"/>
    </row>
    <row r="1956" spans="1:8" ht="15.75">
      <c r="A1956" s="505">
        <v>1934</v>
      </c>
      <c r="B1956" s="510"/>
      <c r="C1956" s="524"/>
      <c r="D1956" s="525"/>
      <c r="E1956" s="510"/>
      <c r="F1956" s="510"/>
      <c r="G1956" s="520"/>
      <c r="H1956" s="523"/>
    </row>
    <row r="1957" spans="1:8" ht="15.75">
      <c r="A1957" s="505">
        <v>1935</v>
      </c>
      <c r="B1957" s="510"/>
      <c r="C1957" s="524"/>
      <c r="D1957" s="525"/>
      <c r="E1957" s="510"/>
      <c r="F1957" s="510"/>
      <c r="G1957" s="520"/>
      <c r="H1957" s="523"/>
    </row>
    <row r="1958" spans="1:8" ht="15.75">
      <c r="A1958" s="505">
        <v>1936</v>
      </c>
      <c r="B1958" s="510"/>
      <c r="C1958" s="524"/>
      <c r="D1958" s="525"/>
      <c r="E1958" s="510"/>
      <c r="F1958" s="510"/>
      <c r="G1958" s="520"/>
      <c r="H1958" s="523"/>
    </row>
    <row r="1959" spans="1:8" ht="15.75">
      <c r="A1959" s="505">
        <v>1937</v>
      </c>
      <c r="B1959" s="510"/>
      <c r="C1959" s="524"/>
      <c r="D1959" s="525"/>
      <c r="E1959" s="510"/>
      <c r="F1959" s="510"/>
      <c r="G1959" s="520"/>
      <c r="H1959" s="523"/>
    </row>
    <row r="1960" spans="1:8" ht="15.75">
      <c r="A1960" s="505">
        <v>1938</v>
      </c>
      <c r="B1960" s="510"/>
      <c r="C1960" s="524"/>
      <c r="D1960" s="525"/>
      <c r="E1960" s="510"/>
      <c r="F1960" s="510"/>
      <c r="G1960" s="520"/>
      <c r="H1960" s="523"/>
    </row>
    <row r="1961" spans="1:8" ht="15.75">
      <c r="A1961" s="505">
        <v>1939</v>
      </c>
      <c r="B1961" s="510"/>
      <c r="C1961" s="524"/>
      <c r="D1961" s="525"/>
      <c r="E1961" s="510"/>
      <c r="F1961" s="510"/>
      <c r="G1961" s="520"/>
      <c r="H1961" s="523"/>
    </row>
    <row r="1962" spans="1:8" ht="15.75">
      <c r="A1962" s="505">
        <v>1940</v>
      </c>
      <c r="B1962" s="510"/>
      <c r="C1962" s="524"/>
      <c r="D1962" s="525"/>
      <c r="E1962" s="510"/>
      <c r="F1962" s="510"/>
      <c r="G1962" s="520"/>
      <c r="H1962" s="523"/>
    </row>
    <row r="1963" spans="1:8" ht="15.75">
      <c r="A1963" s="505">
        <v>1941</v>
      </c>
      <c r="B1963" s="510"/>
      <c r="C1963" s="524"/>
      <c r="D1963" s="525"/>
      <c r="E1963" s="510"/>
      <c r="F1963" s="510"/>
      <c r="G1963" s="520"/>
      <c r="H1963" s="523"/>
    </row>
    <row r="1964" spans="1:8" ht="15.75">
      <c r="A1964" s="505">
        <v>1942</v>
      </c>
      <c r="B1964" s="510"/>
      <c r="C1964" s="524"/>
      <c r="D1964" s="525"/>
      <c r="E1964" s="510"/>
      <c r="F1964" s="510"/>
      <c r="G1964" s="520"/>
      <c r="H1964" s="523"/>
    </row>
    <row r="1965" spans="1:8" ht="15.75">
      <c r="A1965" s="505">
        <v>1943</v>
      </c>
      <c r="B1965" s="510"/>
      <c r="C1965" s="524"/>
      <c r="D1965" s="525"/>
      <c r="E1965" s="510"/>
      <c r="F1965" s="510"/>
      <c r="G1965" s="520"/>
      <c r="H1965" s="523"/>
    </row>
    <row r="1966" spans="1:8" ht="15.75">
      <c r="A1966" s="505">
        <v>1944</v>
      </c>
      <c r="B1966" s="510"/>
      <c r="C1966" s="524"/>
      <c r="D1966" s="525"/>
      <c r="E1966" s="510"/>
      <c r="F1966" s="510"/>
      <c r="G1966" s="520"/>
      <c r="H1966" s="523"/>
    </row>
    <row r="1967" spans="1:8" ht="15.75">
      <c r="A1967" s="505">
        <v>1945</v>
      </c>
      <c r="B1967" s="510"/>
      <c r="C1967" s="524"/>
      <c r="D1967" s="525"/>
      <c r="E1967" s="510"/>
      <c r="F1967" s="510"/>
      <c r="G1967" s="520"/>
      <c r="H1967" s="523"/>
    </row>
    <row r="1968" spans="1:8" ht="15.75">
      <c r="A1968" s="505">
        <v>1946</v>
      </c>
      <c r="B1968" s="510"/>
      <c r="C1968" s="524"/>
      <c r="D1968" s="525"/>
      <c r="E1968" s="510"/>
      <c r="F1968" s="510"/>
      <c r="G1968" s="520"/>
      <c r="H1968" s="523"/>
    </row>
    <row r="1969" spans="1:8" ht="15.75">
      <c r="A1969" s="505">
        <v>1947</v>
      </c>
      <c r="B1969" s="510"/>
      <c r="C1969" s="524"/>
      <c r="D1969" s="525"/>
      <c r="E1969" s="510"/>
      <c r="F1969" s="510"/>
      <c r="G1969" s="520"/>
      <c r="H1969" s="523"/>
    </row>
    <row r="1970" spans="1:8" ht="15.75">
      <c r="A1970" s="505">
        <v>1948</v>
      </c>
      <c r="B1970" s="510"/>
      <c r="C1970" s="524"/>
      <c r="D1970" s="525"/>
      <c r="E1970" s="510"/>
      <c r="F1970" s="510"/>
      <c r="G1970" s="520"/>
      <c r="H1970" s="523"/>
    </row>
    <row r="1971" spans="1:8" ht="15.75">
      <c r="A1971" s="505">
        <v>1949</v>
      </c>
      <c r="B1971" s="510"/>
      <c r="C1971" s="524"/>
      <c r="D1971" s="525"/>
      <c r="E1971" s="510"/>
      <c r="F1971" s="510"/>
      <c r="G1971" s="520"/>
      <c r="H1971" s="523"/>
    </row>
    <row r="1972" spans="1:8" ht="15.75">
      <c r="A1972" s="505">
        <v>1950</v>
      </c>
      <c r="B1972" s="510"/>
      <c r="C1972" s="524"/>
      <c r="D1972" s="525"/>
      <c r="E1972" s="510"/>
      <c r="F1972" s="510"/>
      <c r="G1972" s="520"/>
      <c r="H1972" s="523"/>
    </row>
    <row r="1973" spans="1:8" ht="15.75">
      <c r="A1973" s="505">
        <v>1951</v>
      </c>
      <c r="B1973" s="510"/>
      <c r="C1973" s="524"/>
      <c r="D1973" s="525"/>
      <c r="E1973" s="510"/>
      <c r="F1973" s="510"/>
      <c r="G1973" s="520"/>
      <c r="H1973" s="523"/>
    </row>
    <row r="1974" spans="1:8" ht="15.75">
      <c r="A1974" s="505">
        <v>1952</v>
      </c>
      <c r="B1974" s="510"/>
      <c r="C1974" s="524"/>
      <c r="D1974" s="525"/>
      <c r="E1974" s="510"/>
      <c r="F1974" s="510"/>
      <c r="G1974" s="520"/>
      <c r="H1974" s="523"/>
    </row>
    <row r="1975" spans="1:8" ht="15.75">
      <c r="A1975" s="505">
        <v>1953</v>
      </c>
      <c r="B1975" s="510"/>
      <c r="C1975" s="524"/>
      <c r="D1975" s="525"/>
      <c r="E1975" s="510"/>
      <c r="F1975" s="510"/>
      <c r="G1975" s="520"/>
      <c r="H1975" s="523"/>
    </row>
    <row r="1976" spans="1:8" ht="15.75">
      <c r="A1976" s="505">
        <v>1954</v>
      </c>
      <c r="B1976" s="510"/>
      <c r="C1976" s="524"/>
      <c r="D1976" s="525"/>
      <c r="E1976" s="510"/>
      <c r="F1976" s="510"/>
      <c r="G1976" s="520"/>
      <c r="H1976" s="523"/>
    </row>
    <row r="1977" spans="1:8" ht="15.75">
      <c r="A1977" s="505">
        <v>1955</v>
      </c>
      <c r="B1977" s="510"/>
      <c r="C1977" s="524"/>
      <c r="D1977" s="525"/>
      <c r="E1977" s="510"/>
      <c r="F1977" s="510"/>
      <c r="G1977" s="520"/>
      <c r="H1977" s="523"/>
    </row>
    <row r="1978" spans="1:8" ht="15.75">
      <c r="A1978" s="505">
        <v>1956</v>
      </c>
      <c r="B1978" s="510"/>
      <c r="C1978" s="524"/>
      <c r="D1978" s="525"/>
      <c r="E1978" s="510"/>
      <c r="F1978" s="510"/>
      <c r="G1978" s="520"/>
      <c r="H1978" s="523"/>
    </row>
    <row r="1979" spans="1:8" ht="15.75">
      <c r="A1979" s="505">
        <v>1957</v>
      </c>
      <c r="B1979" s="510"/>
      <c r="C1979" s="524"/>
      <c r="D1979" s="525"/>
      <c r="E1979" s="510"/>
      <c r="F1979" s="510"/>
      <c r="G1979" s="520"/>
      <c r="H1979" s="523"/>
    </row>
    <row r="1980" spans="1:8" ht="15.75">
      <c r="A1980" s="505">
        <v>1958</v>
      </c>
      <c r="B1980" s="510"/>
      <c r="C1980" s="524"/>
      <c r="D1980" s="525"/>
      <c r="E1980" s="510"/>
      <c r="F1980" s="510"/>
      <c r="G1980" s="520"/>
      <c r="H1980" s="523"/>
    </row>
    <row r="1981" spans="1:8" ht="15.75">
      <c r="A1981" s="505">
        <v>1959</v>
      </c>
      <c r="B1981" s="510"/>
      <c r="C1981" s="524"/>
      <c r="D1981" s="525"/>
      <c r="E1981" s="510"/>
      <c r="F1981" s="510"/>
      <c r="G1981" s="520"/>
      <c r="H1981" s="523"/>
    </row>
    <row r="1982" spans="1:8" ht="15.75">
      <c r="A1982" s="505">
        <v>1960</v>
      </c>
      <c r="B1982" s="510"/>
      <c r="C1982" s="524"/>
      <c r="D1982" s="525"/>
      <c r="E1982" s="510"/>
      <c r="F1982" s="510"/>
      <c r="G1982" s="520"/>
      <c r="H1982" s="523"/>
    </row>
    <row r="1983" spans="1:8" ht="15.75">
      <c r="A1983" s="505">
        <v>1961</v>
      </c>
      <c r="B1983" s="510"/>
      <c r="C1983" s="524"/>
      <c r="D1983" s="525"/>
      <c r="E1983" s="510"/>
      <c r="F1983" s="510"/>
      <c r="G1983" s="520"/>
      <c r="H1983" s="523"/>
    </row>
    <row r="1984" spans="1:8" ht="15.75">
      <c r="A1984" s="505">
        <v>1962</v>
      </c>
      <c r="B1984" s="510"/>
      <c r="C1984" s="524"/>
      <c r="D1984" s="525"/>
      <c r="E1984" s="510"/>
      <c r="F1984" s="510"/>
      <c r="G1984" s="520"/>
      <c r="H1984" s="523"/>
    </row>
    <row r="1985" spans="1:8" ht="15.75">
      <c r="A1985" s="505">
        <v>1963</v>
      </c>
      <c r="B1985" s="510"/>
      <c r="C1985" s="524"/>
      <c r="D1985" s="525"/>
      <c r="E1985" s="510"/>
      <c r="F1985" s="510"/>
      <c r="G1985" s="520"/>
      <c r="H1985" s="523"/>
    </row>
    <row r="1986" spans="1:8" ht="15.75">
      <c r="A1986" s="505">
        <v>1964</v>
      </c>
      <c r="B1986" s="510"/>
      <c r="C1986" s="524"/>
      <c r="D1986" s="525"/>
      <c r="E1986" s="510"/>
      <c r="F1986" s="510"/>
      <c r="G1986" s="520"/>
      <c r="H1986" s="523"/>
    </row>
    <row r="1987" spans="1:8" ht="15.75">
      <c r="A1987" s="505">
        <v>1965</v>
      </c>
      <c r="B1987" s="510"/>
      <c r="C1987" s="524"/>
      <c r="D1987" s="525"/>
      <c r="E1987" s="510"/>
      <c r="F1987" s="510"/>
      <c r="G1987" s="520"/>
      <c r="H1987" s="523"/>
    </row>
    <row r="1988" spans="1:8" ht="15.75">
      <c r="A1988" s="505">
        <v>1966</v>
      </c>
      <c r="B1988" s="510"/>
      <c r="C1988" s="524"/>
      <c r="D1988" s="525"/>
      <c r="E1988" s="510"/>
      <c r="F1988" s="510"/>
      <c r="G1988" s="520"/>
      <c r="H1988" s="523"/>
    </row>
    <row r="1989" spans="1:8" ht="15.75">
      <c r="A1989" s="505">
        <v>1967</v>
      </c>
      <c r="B1989" s="510"/>
      <c r="C1989" s="524"/>
      <c r="D1989" s="525"/>
      <c r="E1989" s="510"/>
      <c r="F1989" s="510"/>
      <c r="G1989" s="520"/>
      <c r="H1989" s="523"/>
    </row>
    <row r="1990" spans="1:8" ht="15.75">
      <c r="A1990" s="505">
        <v>1968</v>
      </c>
      <c r="B1990" s="510"/>
      <c r="C1990" s="524"/>
      <c r="D1990" s="525"/>
      <c r="E1990" s="510"/>
      <c r="F1990" s="510"/>
      <c r="G1990" s="520"/>
      <c r="H1990" s="523"/>
    </row>
    <row r="1991" spans="1:8" ht="15.75">
      <c r="A1991" s="505">
        <v>1969</v>
      </c>
      <c r="B1991" s="510"/>
      <c r="C1991" s="524"/>
      <c r="D1991" s="525"/>
      <c r="E1991" s="510"/>
      <c r="F1991" s="510"/>
      <c r="G1991" s="520"/>
      <c r="H1991" s="523"/>
    </row>
    <row r="1992" spans="1:8" ht="15.75">
      <c r="A1992" s="505">
        <v>1970</v>
      </c>
      <c r="B1992" s="510"/>
      <c r="C1992" s="524"/>
      <c r="D1992" s="525"/>
      <c r="E1992" s="510"/>
      <c r="F1992" s="510"/>
      <c r="G1992" s="520"/>
      <c r="H1992" s="523"/>
    </row>
    <row r="1993" spans="1:8" ht="15.75">
      <c r="A1993" s="505">
        <v>1971</v>
      </c>
      <c r="B1993" s="510"/>
      <c r="C1993" s="524"/>
      <c r="D1993" s="525"/>
      <c r="E1993" s="510"/>
      <c r="F1993" s="510"/>
      <c r="G1993" s="520"/>
      <c r="H1993" s="523"/>
    </row>
    <row r="1994" spans="1:8" ht="15.75">
      <c r="A1994" s="505">
        <v>1972</v>
      </c>
      <c r="B1994" s="510"/>
      <c r="C1994" s="524"/>
      <c r="D1994" s="525"/>
      <c r="E1994" s="510"/>
      <c r="F1994" s="510"/>
      <c r="G1994" s="520"/>
      <c r="H1994" s="523"/>
    </row>
    <row r="1995" spans="1:8" ht="15.75">
      <c r="A1995" s="505">
        <v>1973</v>
      </c>
      <c r="B1995" s="510"/>
      <c r="C1995" s="524"/>
      <c r="D1995" s="525"/>
      <c r="E1995" s="510"/>
      <c r="F1995" s="510"/>
      <c r="G1995" s="520"/>
      <c r="H1995" s="523"/>
    </row>
    <row r="1996" spans="1:8" ht="15.75">
      <c r="A1996" s="505">
        <v>1974</v>
      </c>
      <c r="B1996" s="510"/>
      <c r="C1996" s="524"/>
      <c r="D1996" s="525"/>
      <c r="E1996" s="510"/>
      <c r="F1996" s="510"/>
      <c r="G1996" s="520"/>
      <c r="H1996" s="523"/>
    </row>
    <row r="1997" spans="1:8" ht="15.75">
      <c r="A1997" s="505">
        <v>1975</v>
      </c>
      <c r="B1997" s="510"/>
      <c r="C1997" s="524"/>
      <c r="D1997" s="525"/>
      <c r="E1997" s="510"/>
      <c r="F1997" s="510"/>
      <c r="G1997" s="520"/>
      <c r="H1997" s="523"/>
    </row>
    <row r="1998" spans="1:8" ht="15.75">
      <c r="A1998" s="505">
        <v>1976</v>
      </c>
      <c r="B1998" s="510"/>
      <c r="C1998" s="524"/>
      <c r="D1998" s="525"/>
      <c r="E1998" s="510"/>
      <c r="F1998" s="510"/>
      <c r="G1998" s="520"/>
      <c r="H1998" s="523"/>
    </row>
    <row r="1999" spans="1:8" ht="15.75">
      <c r="A1999" s="505">
        <v>1977</v>
      </c>
      <c r="B1999" s="510"/>
      <c r="C1999" s="524"/>
      <c r="D1999" s="525"/>
      <c r="E1999" s="510"/>
      <c r="F1999" s="510"/>
      <c r="G1999" s="520"/>
      <c r="H1999" s="523"/>
    </row>
    <row r="2000" spans="1:8" ht="15.75">
      <c r="A2000" s="505">
        <v>1978</v>
      </c>
      <c r="B2000" s="510"/>
      <c r="C2000" s="524"/>
      <c r="D2000" s="525"/>
      <c r="E2000" s="510"/>
      <c r="F2000" s="510"/>
      <c r="G2000" s="520"/>
      <c r="H2000" s="523"/>
    </row>
    <row r="2001" spans="1:8" ht="15.75">
      <c r="A2001" s="505">
        <v>1979</v>
      </c>
      <c r="B2001" s="510"/>
      <c r="C2001" s="524"/>
      <c r="D2001" s="525"/>
      <c r="E2001" s="510"/>
      <c r="F2001" s="510"/>
      <c r="G2001" s="520"/>
      <c r="H2001" s="523"/>
    </row>
    <row r="2002" spans="1:8" ht="15.75">
      <c r="A2002" s="505">
        <v>1980</v>
      </c>
      <c r="B2002" s="510"/>
      <c r="C2002" s="524"/>
      <c r="D2002" s="525"/>
      <c r="E2002" s="510"/>
      <c r="F2002" s="510"/>
      <c r="G2002" s="520"/>
      <c r="H2002" s="523"/>
    </row>
    <row r="2003" spans="1:8" ht="15.75">
      <c r="A2003" s="505">
        <v>1981</v>
      </c>
      <c r="B2003" s="510"/>
      <c r="C2003" s="524"/>
      <c r="D2003" s="525"/>
      <c r="E2003" s="510"/>
      <c r="F2003" s="510"/>
      <c r="G2003" s="520"/>
      <c r="H2003" s="523"/>
    </row>
    <row r="2004" spans="1:8" ht="15.75">
      <c r="A2004" s="505">
        <v>1982</v>
      </c>
      <c r="B2004" s="510"/>
      <c r="C2004" s="524"/>
      <c r="D2004" s="525"/>
      <c r="E2004" s="510"/>
      <c r="F2004" s="510"/>
      <c r="G2004" s="520"/>
      <c r="H2004" s="523"/>
    </row>
    <row r="2005" spans="1:8" ht="15.75">
      <c r="A2005" s="505">
        <v>1983</v>
      </c>
      <c r="B2005" s="510"/>
      <c r="C2005" s="524"/>
      <c r="D2005" s="525"/>
      <c r="E2005" s="510"/>
      <c r="F2005" s="510"/>
      <c r="G2005" s="520"/>
      <c r="H2005" s="523"/>
    </row>
    <row r="2006" spans="1:8" ht="15.75">
      <c r="A2006" s="505">
        <v>1984</v>
      </c>
      <c r="B2006" s="510"/>
      <c r="C2006" s="524"/>
      <c r="D2006" s="525"/>
      <c r="E2006" s="510"/>
      <c r="F2006" s="510"/>
      <c r="G2006" s="520"/>
      <c r="H2006" s="523"/>
    </row>
    <row r="2007" spans="1:8" ht="15.75">
      <c r="A2007" s="505">
        <v>1985</v>
      </c>
      <c r="B2007" s="510"/>
      <c r="C2007" s="524"/>
      <c r="D2007" s="525"/>
      <c r="E2007" s="510"/>
      <c r="F2007" s="510"/>
      <c r="G2007" s="520"/>
      <c r="H2007" s="523"/>
    </row>
    <row r="2008" spans="1:8" ht="15.75">
      <c r="A2008" s="505">
        <v>1986</v>
      </c>
      <c r="B2008" s="510"/>
      <c r="C2008" s="524"/>
      <c r="D2008" s="525"/>
      <c r="E2008" s="510"/>
      <c r="F2008" s="510"/>
      <c r="G2008" s="520"/>
      <c r="H2008" s="523"/>
    </row>
    <row r="2009" spans="1:8" ht="15.75">
      <c r="A2009" s="505">
        <v>1987</v>
      </c>
      <c r="B2009" s="510"/>
      <c r="C2009" s="524"/>
      <c r="D2009" s="525"/>
      <c r="E2009" s="510"/>
      <c r="F2009" s="510"/>
      <c r="G2009" s="520"/>
      <c r="H2009" s="523"/>
    </row>
    <row r="2010" spans="1:8" ht="15.75">
      <c r="A2010" s="505">
        <v>1988</v>
      </c>
      <c r="B2010" s="510"/>
      <c r="C2010" s="524"/>
      <c r="D2010" s="525"/>
      <c r="E2010" s="510"/>
      <c r="F2010" s="510"/>
      <c r="G2010" s="520"/>
      <c r="H2010" s="523"/>
    </row>
    <row r="2011" spans="1:8" ht="15.75">
      <c r="A2011" s="505">
        <v>1989</v>
      </c>
      <c r="B2011" s="510"/>
      <c r="C2011" s="524"/>
      <c r="D2011" s="525"/>
      <c r="E2011" s="510"/>
      <c r="F2011" s="510"/>
      <c r="G2011" s="520"/>
      <c r="H2011" s="523"/>
    </row>
    <row r="2012" spans="1:8" ht="15.75">
      <c r="A2012" s="505">
        <v>1990</v>
      </c>
      <c r="B2012" s="510"/>
      <c r="C2012" s="524"/>
      <c r="D2012" s="525"/>
      <c r="E2012" s="510"/>
      <c r="F2012" s="510"/>
      <c r="G2012" s="520"/>
      <c r="H2012" s="523"/>
    </row>
    <row r="2013" spans="1:8" ht="15.75">
      <c r="A2013" s="505">
        <v>1991</v>
      </c>
      <c r="B2013" s="510"/>
      <c r="C2013" s="524"/>
      <c r="D2013" s="525"/>
      <c r="E2013" s="510"/>
      <c r="F2013" s="510"/>
      <c r="G2013" s="520"/>
      <c r="H2013" s="523"/>
    </row>
    <row r="2014" spans="1:8" ht="15.75">
      <c r="A2014" s="505">
        <v>1992</v>
      </c>
      <c r="B2014" s="510"/>
      <c r="C2014" s="524"/>
      <c r="D2014" s="525"/>
      <c r="E2014" s="510"/>
      <c r="F2014" s="510"/>
      <c r="G2014" s="520"/>
      <c r="H2014" s="523"/>
    </row>
    <row r="2015" spans="1:8" ht="15.75">
      <c r="A2015" s="505">
        <v>1993</v>
      </c>
      <c r="B2015" s="510"/>
      <c r="C2015" s="524"/>
      <c r="D2015" s="525"/>
      <c r="E2015" s="510"/>
      <c r="F2015" s="510"/>
      <c r="G2015" s="520"/>
      <c r="H2015" s="523"/>
    </row>
    <row r="2016" spans="1:8" ht="15.75">
      <c r="A2016" s="505">
        <v>1994</v>
      </c>
      <c r="B2016" s="510"/>
      <c r="C2016" s="524"/>
      <c r="D2016" s="525"/>
      <c r="E2016" s="510"/>
      <c r="F2016" s="510"/>
      <c r="G2016" s="520"/>
      <c r="H2016" s="523"/>
    </row>
    <row r="2017" spans="1:8" ht="15.75">
      <c r="A2017" s="505">
        <v>1995</v>
      </c>
      <c r="B2017" s="510"/>
      <c r="C2017" s="524"/>
      <c r="D2017" s="525"/>
      <c r="E2017" s="510"/>
      <c r="F2017" s="510"/>
      <c r="G2017" s="520"/>
      <c r="H2017" s="523"/>
    </row>
    <row r="2018" spans="1:8" ht="15.75">
      <c r="A2018" s="505">
        <v>1996</v>
      </c>
      <c r="B2018" s="510"/>
      <c r="C2018" s="524"/>
      <c r="D2018" s="525"/>
      <c r="E2018" s="510"/>
      <c r="F2018" s="510"/>
      <c r="G2018" s="520"/>
      <c r="H2018" s="523"/>
    </row>
    <row r="2019" spans="1:8" ht="15.75">
      <c r="A2019" s="505">
        <v>1997</v>
      </c>
      <c r="B2019" s="510"/>
      <c r="C2019" s="524"/>
      <c r="D2019" s="525"/>
      <c r="E2019" s="510"/>
      <c r="F2019" s="510"/>
      <c r="G2019" s="520"/>
      <c r="H2019" s="523"/>
    </row>
    <row r="2020" spans="1:8" ht="15.75">
      <c r="A2020" s="505">
        <v>1998</v>
      </c>
      <c r="B2020" s="510"/>
      <c r="C2020" s="524"/>
      <c r="D2020" s="525"/>
      <c r="E2020" s="510"/>
      <c r="F2020" s="510"/>
      <c r="G2020" s="520"/>
      <c r="H2020" s="523"/>
    </row>
    <row r="2021" spans="1:8" ht="15.75">
      <c r="A2021" s="505">
        <v>1999</v>
      </c>
      <c r="B2021" s="510"/>
      <c r="C2021" s="524"/>
      <c r="D2021" s="525"/>
      <c r="E2021" s="510"/>
      <c r="F2021" s="510"/>
      <c r="G2021" s="520"/>
      <c r="H2021" s="523"/>
    </row>
    <row r="2022" spans="1:8" ht="15.75">
      <c r="A2022" s="505">
        <v>2000</v>
      </c>
      <c r="B2022" s="510"/>
      <c r="C2022" s="524"/>
      <c r="D2022" s="525"/>
      <c r="E2022" s="510"/>
      <c r="F2022" s="510"/>
      <c r="G2022" s="520"/>
      <c r="H2022" s="523"/>
    </row>
    <row r="2023" spans="1:8">
      <c r="B2023" s="13"/>
      <c r="C2023" s="24"/>
      <c r="D2023" s="223"/>
      <c r="E2023" s="13"/>
      <c r="H2023" s="529"/>
    </row>
    <row r="2024" spans="1:8">
      <c r="B2024" s="13"/>
      <c r="C2024" s="24"/>
      <c r="D2024" s="223"/>
      <c r="E2024" s="13"/>
      <c r="H2024" s="529"/>
    </row>
    <row r="2025" spans="1:8">
      <c r="B2025" s="13"/>
      <c r="C2025" s="24"/>
      <c r="D2025" s="223"/>
      <c r="E2025" s="13"/>
      <c r="H2025" s="529"/>
    </row>
    <row r="2026" spans="1:8">
      <c r="B2026" s="13"/>
      <c r="C2026" s="24"/>
      <c r="D2026" s="223"/>
      <c r="E2026" s="13"/>
      <c r="H2026" s="529"/>
    </row>
    <row r="2027" spans="1:8">
      <c r="B2027" s="13"/>
      <c r="C2027" s="24"/>
      <c r="D2027" s="223"/>
      <c r="E2027" s="13"/>
      <c r="H2027" s="529"/>
    </row>
    <row r="2028" spans="1:8">
      <c r="B2028" s="13"/>
      <c r="C2028" s="24"/>
      <c r="D2028" s="223"/>
      <c r="E2028" s="13"/>
      <c r="H2028" s="529"/>
    </row>
    <row r="2029" spans="1:8">
      <c r="B2029" s="13"/>
      <c r="C2029" s="24"/>
      <c r="D2029" s="223"/>
      <c r="E2029" s="13"/>
      <c r="H2029" s="529"/>
    </row>
    <row r="2030" spans="1:8">
      <c r="B2030" s="13"/>
      <c r="C2030" s="24"/>
      <c r="D2030" s="223"/>
      <c r="E2030" s="13"/>
      <c r="H2030" s="529"/>
    </row>
    <row r="2031" spans="1:8">
      <c r="B2031" s="13"/>
      <c r="C2031" s="24"/>
      <c r="D2031" s="223"/>
      <c r="E2031" s="13"/>
      <c r="H2031" s="529"/>
    </row>
    <row r="2032" spans="1:8">
      <c r="B2032" s="13"/>
      <c r="C2032" s="24"/>
      <c r="D2032" s="223"/>
      <c r="E2032" s="13"/>
      <c r="H2032" s="529"/>
    </row>
    <row r="2033" spans="2:8">
      <c r="B2033" s="13"/>
      <c r="C2033" s="24"/>
      <c r="D2033" s="223"/>
      <c r="E2033" s="13"/>
      <c r="H2033" s="529"/>
    </row>
    <row r="2034" spans="2:8">
      <c r="B2034" s="13"/>
      <c r="C2034" s="24"/>
      <c r="D2034" s="223"/>
      <c r="E2034" s="13"/>
      <c r="H2034" s="529"/>
    </row>
    <row r="2035" spans="2:8">
      <c r="B2035" s="13"/>
      <c r="C2035" s="24"/>
      <c r="D2035" s="223"/>
      <c r="E2035" s="13"/>
      <c r="H2035" s="529"/>
    </row>
    <row r="2036" spans="2:8">
      <c r="B2036" s="13"/>
      <c r="C2036" s="24"/>
      <c r="D2036" s="223"/>
      <c r="E2036" s="13"/>
      <c r="H2036" s="529"/>
    </row>
    <row r="2037" spans="2:8">
      <c r="B2037" s="13"/>
      <c r="C2037" s="24"/>
      <c r="D2037" s="223"/>
      <c r="E2037" s="13"/>
      <c r="H2037" s="529"/>
    </row>
    <row r="2038" spans="2:8">
      <c r="B2038" s="13"/>
      <c r="C2038" s="24"/>
      <c r="D2038" s="223"/>
      <c r="E2038" s="13"/>
      <c r="H2038" s="529"/>
    </row>
    <row r="2039" spans="2:8">
      <c r="B2039" s="13"/>
      <c r="C2039" s="24"/>
      <c r="D2039" s="223"/>
      <c r="E2039" s="13"/>
      <c r="H2039" s="529"/>
    </row>
    <row r="2040" spans="2:8">
      <c r="B2040" s="13"/>
      <c r="C2040" s="24"/>
      <c r="D2040" s="223"/>
      <c r="E2040" s="13"/>
      <c r="H2040" s="529"/>
    </row>
    <row r="2041" spans="2:8">
      <c r="B2041" s="13"/>
      <c r="C2041" s="24"/>
      <c r="D2041" s="223"/>
      <c r="E2041" s="13"/>
      <c r="H2041" s="529"/>
    </row>
    <row r="2042" spans="2:8">
      <c r="B2042" s="13"/>
      <c r="C2042" s="24"/>
      <c r="D2042" s="223"/>
      <c r="E2042" s="13"/>
      <c r="H2042" s="529"/>
    </row>
    <row r="2043" spans="2:8">
      <c r="B2043" s="13"/>
      <c r="C2043" s="24"/>
      <c r="D2043" s="223"/>
      <c r="E2043" s="13"/>
      <c r="H2043" s="529"/>
    </row>
    <row r="2044" spans="2:8">
      <c r="B2044" s="13"/>
      <c r="C2044" s="24"/>
      <c r="D2044" s="223"/>
      <c r="E2044" s="13"/>
      <c r="H2044" s="529"/>
    </row>
    <row r="2045" spans="2:8">
      <c r="B2045" s="13"/>
      <c r="C2045" s="24"/>
      <c r="D2045" s="223"/>
      <c r="E2045" s="13"/>
      <c r="H2045" s="529"/>
    </row>
    <row r="2046" spans="2:8">
      <c r="B2046" s="13"/>
      <c r="C2046" s="24"/>
      <c r="D2046" s="223"/>
      <c r="E2046" s="13"/>
      <c r="H2046" s="529"/>
    </row>
    <row r="2047" spans="2:8">
      <c r="B2047" s="13"/>
      <c r="C2047" s="24"/>
      <c r="D2047" s="223"/>
      <c r="E2047" s="13"/>
      <c r="H2047" s="529"/>
    </row>
    <row r="2048" spans="2:8">
      <c r="B2048" s="13"/>
      <c r="C2048" s="24"/>
      <c r="D2048" s="223"/>
      <c r="E2048" s="13"/>
      <c r="H2048" s="529"/>
    </row>
    <row r="2049" spans="2:8">
      <c r="B2049" s="13"/>
      <c r="C2049" s="24"/>
      <c r="D2049" s="223"/>
      <c r="E2049" s="13"/>
      <c r="H2049" s="529"/>
    </row>
    <row r="2050" spans="2:8">
      <c r="B2050" s="13"/>
      <c r="C2050" s="24"/>
      <c r="D2050" s="223"/>
      <c r="E2050" s="13"/>
      <c r="H2050" s="529"/>
    </row>
    <row r="2051" spans="2:8">
      <c r="B2051" s="13"/>
      <c r="C2051" s="24"/>
      <c r="D2051" s="223"/>
      <c r="E2051" s="13"/>
      <c r="H2051" s="529"/>
    </row>
    <row r="2052" spans="2:8">
      <c r="B2052" s="13"/>
      <c r="C2052" s="24"/>
      <c r="D2052" s="223"/>
      <c r="E2052" s="13"/>
      <c r="H2052" s="529"/>
    </row>
    <row r="2053" spans="2:8">
      <c r="B2053" s="13"/>
      <c r="C2053" s="24"/>
      <c r="D2053" s="223"/>
      <c r="E2053" s="13"/>
      <c r="H2053" s="529"/>
    </row>
    <row r="2054" spans="2:8">
      <c r="B2054" s="13"/>
      <c r="C2054" s="24"/>
      <c r="D2054" s="223"/>
      <c r="E2054" s="13"/>
      <c r="H2054" s="529"/>
    </row>
    <row r="2055" spans="2:8">
      <c r="B2055" s="13"/>
      <c r="C2055" s="24"/>
      <c r="D2055" s="223"/>
      <c r="E2055" s="13"/>
      <c r="H2055" s="529"/>
    </row>
    <row r="2056" spans="2:8">
      <c r="B2056" s="13"/>
      <c r="C2056" s="24"/>
      <c r="D2056" s="223"/>
      <c r="E2056" s="13"/>
      <c r="H2056" s="529"/>
    </row>
    <row r="2057" spans="2:8">
      <c r="B2057" s="13"/>
      <c r="C2057" s="24"/>
      <c r="D2057" s="223"/>
      <c r="E2057" s="13"/>
      <c r="H2057" s="529"/>
    </row>
    <row r="2058" spans="2:8">
      <c r="B2058" s="13"/>
      <c r="C2058" s="24"/>
      <c r="D2058" s="223"/>
      <c r="E2058" s="13"/>
      <c r="H2058" s="529"/>
    </row>
    <row r="2059" spans="2:8">
      <c r="B2059" s="13"/>
      <c r="C2059" s="24"/>
      <c r="D2059" s="223"/>
      <c r="E2059" s="13"/>
      <c r="H2059" s="529"/>
    </row>
    <row r="2060" spans="2:8">
      <c r="B2060" s="13"/>
      <c r="C2060" s="24"/>
      <c r="D2060" s="223"/>
      <c r="E2060" s="13"/>
      <c r="H2060" s="529"/>
    </row>
    <row r="2061" spans="2:8">
      <c r="B2061" s="13"/>
      <c r="C2061" s="24"/>
      <c r="D2061" s="223"/>
      <c r="E2061" s="13"/>
      <c r="H2061" s="529"/>
    </row>
    <row r="2062" spans="2:8">
      <c r="B2062" s="13"/>
      <c r="C2062" s="24"/>
      <c r="D2062" s="223"/>
      <c r="E2062" s="13"/>
      <c r="H2062" s="529"/>
    </row>
    <row r="2063" spans="2:8">
      <c r="B2063" s="13"/>
      <c r="C2063" s="24"/>
      <c r="D2063" s="223"/>
      <c r="E2063" s="13"/>
      <c r="H2063" s="529"/>
    </row>
    <row r="2064" spans="2:8">
      <c r="B2064" s="13"/>
      <c r="C2064" s="24"/>
      <c r="D2064" s="223"/>
      <c r="E2064" s="13"/>
      <c r="H2064" s="529"/>
    </row>
    <row r="2065" spans="2:8">
      <c r="B2065" s="13"/>
      <c r="C2065" s="24"/>
      <c r="D2065" s="223"/>
      <c r="E2065" s="13"/>
      <c r="H2065" s="529"/>
    </row>
    <row r="2066" spans="2:8">
      <c r="B2066" s="13"/>
      <c r="C2066" s="24"/>
      <c r="D2066" s="223"/>
      <c r="E2066" s="13"/>
      <c r="H2066" s="529"/>
    </row>
    <row r="2067" spans="2:8">
      <c r="B2067" s="13"/>
      <c r="C2067" s="24"/>
      <c r="D2067" s="223"/>
      <c r="E2067" s="13"/>
      <c r="H2067" s="529"/>
    </row>
    <row r="2068" spans="2:8">
      <c r="B2068" s="13"/>
      <c r="C2068" s="24"/>
      <c r="D2068" s="223"/>
      <c r="E2068" s="13"/>
      <c r="H2068" s="529"/>
    </row>
    <row r="2069" spans="2:8">
      <c r="B2069" s="13"/>
      <c r="C2069" s="24"/>
      <c r="D2069" s="223"/>
      <c r="E2069" s="13"/>
      <c r="H2069" s="529"/>
    </row>
    <row r="2070" spans="2:8">
      <c r="B2070" s="13"/>
      <c r="C2070" s="24"/>
      <c r="D2070" s="223"/>
      <c r="E2070" s="13"/>
      <c r="H2070" s="529"/>
    </row>
    <row r="2071" spans="2:8">
      <c r="B2071" s="13"/>
      <c r="C2071" s="24"/>
      <c r="D2071" s="223"/>
      <c r="E2071" s="13"/>
      <c r="H2071" s="529"/>
    </row>
    <row r="2072" spans="2:8">
      <c r="B2072" s="13"/>
      <c r="C2072" s="24"/>
      <c r="D2072" s="223"/>
      <c r="E2072" s="13"/>
      <c r="H2072" s="529"/>
    </row>
    <row r="2073" spans="2:8">
      <c r="B2073" s="13"/>
      <c r="C2073" s="24"/>
      <c r="D2073" s="223"/>
      <c r="E2073" s="13"/>
      <c r="H2073" s="529"/>
    </row>
    <row r="2074" spans="2:8">
      <c r="B2074" s="13"/>
      <c r="C2074" s="24"/>
      <c r="D2074" s="223"/>
      <c r="E2074" s="13"/>
      <c r="H2074" s="529"/>
    </row>
    <row r="2075" spans="2:8">
      <c r="B2075" s="13"/>
      <c r="C2075" s="24"/>
      <c r="D2075" s="223"/>
      <c r="E2075" s="13"/>
      <c r="H2075" s="529"/>
    </row>
    <row r="2076" spans="2:8">
      <c r="B2076" s="13"/>
      <c r="C2076" s="24"/>
      <c r="D2076" s="223"/>
      <c r="E2076" s="13"/>
      <c r="H2076" s="529"/>
    </row>
    <row r="2077" spans="2:8">
      <c r="B2077" s="13"/>
      <c r="C2077" s="24"/>
      <c r="D2077" s="223"/>
      <c r="E2077" s="13"/>
      <c r="H2077" s="529"/>
    </row>
    <row r="2078" spans="2:8">
      <c r="B2078" s="13"/>
      <c r="C2078" s="24"/>
      <c r="D2078" s="223"/>
      <c r="E2078" s="13"/>
      <c r="H2078" s="529"/>
    </row>
    <row r="2079" spans="2:8">
      <c r="B2079" s="13"/>
      <c r="C2079" s="24"/>
      <c r="D2079" s="223"/>
      <c r="E2079" s="13"/>
      <c r="H2079" s="529"/>
    </row>
    <row r="2080" spans="2:8">
      <c r="B2080" s="13"/>
      <c r="C2080" s="24"/>
      <c r="D2080" s="223"/>
      <c r="E2080" s="13"/>
      <c r="H2080" s="529"/>
    </row>
    <row r="2081" spans="2:8">
      <c r="B2081" s="13"/>
      <c r="C2081" s="24"/>
      <c r="D2081" s="223"/>
      <c r="E2081" s="13"/>
      <c r="H2081" s="529"/>
    </row>
    <row r="2082" spans="2:8">
      <c r="B2082" s="13"/>
      <c r="C2082" s="24"/>
      <c r="D2082" s="223"/>
      <c r="E2082" s="13"/>
      <c r="H2082" s="529"/>
    </row>
    <row r="2083" spans="2:8">
      <c r="B2083" s="13"/>
      <c r="C2083" s="24"/>
      <c r="D2083" s="223"/>
      <c r="E2083" s="13"/>
      <c r="H2083" s="529"/>
    </row>
    <row r="2084" spans="2:8">
      <c r="B2084" s="13"/>
      <c r="C2084" s="24"/>
      <c r="D2084" s="223"/>
      <c r="E2084" s="13"/>
      <c r="H2084" s="529"/>
    </row>
    <row r="2085" spans="2:8">
      <c r="B2085" s="13"/>
      <c r="C2085" s="24"/>
      <c r="D2085" s="223"/>
      <c r="E2085" s="13"/>
      <c r="H2085" s="529"/>
    </row>
    <row r="2086" spans="2:8">
      <c r="B2086" s="13"/>
      <c r="C2086" s="24"/>
      <c r="D2086" s="223"/>
      <c r="E2086" s="13"/>
      <c r="H2086" s="529"/>
    </row>
    <row r="2087" spans="2:8">
      <c r="B2087" s="13"/>
      <c r="C2087" s="24"/>
      <c r="D2087" s="223"/>
      <c r="E2087" s="13"/>
      <c r="H2087" s="529"/>
    </row>
    <row r="2088" spans="2:8">
      <c r="B2088" s="13"/>
      <c r="C2088" s="24"/>
      <c r="D2088" s="223"/>
      <c r="E2088" s="13"/>
      <c r="H2088" s="529"/>
    </row>
    <row r="2089" spans="2:8">
      <c r="B2089" s="13"/>
      <c r="C2089" s="24"/>
      <c r="D2089" s="223"/>
      <c r="E2089" s="13"/>
      <c r="H2089" s="529"/>
    </row>
    <row r="2090" spans="2:8">
      <c r="B2090" s="13"/>
      <c r="C2090" s="24"/>
      <c r="D2090" s="223"/>
      <c r="E2090" s="13"/>
      <c r="H2090" s="529"/>
    </row>
    <row r="2091" spans="2:8">
      <c r="B2091" s="13"/>
      <c r="C2091" s="24"/>
      <c r="D2091" s="223"/>
      <c r="E2091" s="13"/>
      <c r="H2091" s="529"/>
    </row>
    <row r="2092" spans="2:8">
      <c r="B2092" s="13"/>
      <c r="C2092" s="24"/>
      <c r="D2092" s="223"/>
      <c r="E2092" s="13"/>
      <c r="H2092" s="529"/>
    </row>
    <row r="2093" spans="2:8">
      <c r="B2093" s="13"/>
      <c r="C2093" s="24"/>
      <c r="D2093" s="223"/>
      <c r="E2093" s="13"/>
      <c r="H2093" s="529"/>
    </row>
    <row r="2094" spans="2:8">
      <c r="B2094" s="13"/>
      <c r="C2094" s="24"/>
      <c r="D2094" s="223"/>
      <c r="E2094" s="13"/>
      <c r="H2094" s="529"/>
    </row>
    <row r="2095" spans="2:8">
      <c r="B2095" s="13"/>
      <c r="C2095" s="24"/>
      <c r="D2095" s="223"/>
      <c r="E2095" s="13"/>
      <c r="H2095" s="529"/>
    </row>
    <row r="2096" spans="2:8">
      <c r="B2096" s="13"/>
      <c r="C2096" s="24"/>
      <c r="D2096" s="223"/>
      <c r="E2096" s="13"/>
      <c r="H2096" s="529"/>
    </row>
    <row r="2097" spans="2:8">
      <c r="B2097" s="13"/>
      <c r="C2097" s="24"/>
      <c r="D2097" s="223"/>
      <c r="E2097" s="13"/>
      <c r="H2097" s="529"/>
    </row>
    <row r="2098" spans="2:8">
      <c r="B2098" s="13"/>
      <c r="C2098" s="24"/>
      <c r="D2098" s="223"/>
      <c r="E2098" s="13"/>
      <c r="H2098" s="529"/>
    </row>
    <row r="2099" spans="2:8">
      <c r="B2099" s="13"/>
      <c r="C2099" s="24"/>
      <c r="D2099" s="223"/>
      <c r="E2099" s="13"/>
      <c r="H2099" s="529"/>
    </row>
    <row r="2100" spans="2:8">
      <c r="B2100" s="13"/>
      <c r="C2100" s="24"/>
      <c r="D2100" s="223"/>
      <c r="E2100" s="13"/>
      <c r="H2100" s="529"/>
    </row>
    <row r="2101" spans="2:8">
      <c r="B2101" s="13"/>
      <c r="C2101" s="24"/>
      <c r="D2101" s="223"/>
      <c r="E2101" s="13"/>
      <c r="H2101" s="529"/>
    </row>
    <row r="2102" spans="2:8">
      <c r="B2102" s="13"/>
      <c r="C2102" s="24"/>
      <c r="D2102" s="223"/>
      <c r="E2102" s="13"/>
      <c r="H2102" s="529"/>
    </row>
    <row r="2103" spans="2:8">
      <c r="B2103" s="13"/>
      <c r="C2103" s="24"/>
      <c r="D2103" s="223"/>
      <c r="E2103" s="13"/>
      <c r="H2103" s="529"/>
    </row>
    <row r="2104" spans="2:8">
      <c r="B2104" s="13"/>
      <c r="C2104" s="24"/>
      <c r="D2104" s="223"/>
      <c r="E2104" s="13"/>
      <c r="H2104" s="529"/>
    </row>
    <row r="2105" spans="2:8">
      <c r="B2105" s="13"/>
      <c r="C2105" s="24"/>
      <c r="D2105" s="223"/>
      <c r="E2105" s="13"/>
      <c r="H2105" s="529"/>
    </row>
    <row r="2106" spans="2:8">
      <c r="B2106" s="13"/>
      <c r="C2106" s="24"/>
      <c r="D2106" s="223"/>
      <c r="E2106" s="13"/>
      <c r="H2106" s="529"/>
    </row>
    <row r="2107" spans="2:8">
      <c r="B2107" s="13"/>
      <c r="C2107" s="24"/>
      <c r="D2107" s="223"/>
      <c r="E2107" s="13"/>
      <c r="H2107" s="529"/>
    </row>
    <row r="2108" spans="2:8">
      <c r="B2108" s="13"/>
      <c r="C2108" s="24"/>
      <c r="D2108" s="223"/>
      <c r="E2108" s="13"/>
      <c r="H2108" s="529"/>
    </row>
    <row r="2109" spans="2:8">
      <c r="B2109" s="13"/>
      <c r="C2109" s="24"/>
      <c r="D2109" s="223"/>
      <c r="E2109" s="13"/>
      <c r="H2109" s="529"/>
    </row>
    <row r="2110" spans="2:8">
      <c r="B2110" s="13"/>
      <c r="C2110" s="24"/>
      <c r="D2110" s="223"/>
      <c r="E2110" s="13"/>
      <c r="H2110" s="529"/>
    </row>
    <row r="2111" spans="2:8">
      <c r="B2111" s="13"/>
      <c r="C2111" s="24"/>
      <c r="D2111" s="223"/>
      <c r="E2111" s="13"/>
      <c r="H2111" s="529"/>
    </row>
    <row r="2112" spans="2:8">
      <c r="B2112" s="13"/>
      <c r="C2112" s="24"/>
      <c r="D2112" s="223"/>
      <c r="E2112" s="13"/>
      <c r="H2112" s="529"/>
    </row>
    <row r="2113" spans="2:8">
      <c r="B2113" s="13"/>
      <c r="C2113" s="24"/>
      <c r="D2113" s="223"/>
      <c r="E2113" s="13"/>
      <c r="H2113" s="529"/>
    </row>
    <row r="2114" spans="2:8">
      <c r="B2114" s="13"/>
      <c r="C2114" s="24"/>
      <c r="D2114" s="223"/>
      <c r="E2114" s="13"/>
      <c r="H2114" s="529"/>
    </row>
    <row r="2115" spans="2:8">
      <c r="B2115" s="13"/>
      <c r="C2115" s="24"/>
      <c r="D2115" s="223"/>
      <c r="E2115" s="13"/>
      <c r="H2115" s="529"/>
    </row>
    <row r="2116" spans="2:8">
      <c r="B2116" s="13"/>
      <c r="C2116" s="24"/>
      <c r="D2116" s="223"/>
      <c r="E2116" s="13"/>
      <c r="H2116" s="529"/>
    </row>
    <row r="2117" spans="2:8">
      <c r="B2117" s="13"/>
      <c r="C2117" s="24"/>
      <c r="D2117" s="223"/>
      <c r="E2117" s="13"/>
      <c r="H2117" s="529"/>
    </row>
    <row r="2118" spans="2:8">
      <c r="B2118" s="13"/>
      <c r="C2118" s="24"/>
      <c r="D2118" s="223"/>
      <c r="E2118" s="13"/>
      <c r="H2118" s="529"/>
    </row>
    <row r="2119" spans="2:8">
      <c r="B2119" s="13"/>
      <c r="C2119" s="24"/>
      <c r="D2119" s="223"/>
      <c r="E2119" s="13"/>
      <c r="H2119" s="529"/>
    </row>
    <row r="2120" spans="2:8">
      <c r="B2120" s="13"/>
      <c r="C2120" s="24"/>
      <c r="D2120" s="223"/>
      <c r="E2120" s="13"/>
      <c r="H2120" s="529"/>
    </row>
    <row r="2121" spans="2:8">
      <c r="B2121" s="13"/>
      <c r="C2121" s="24"/>
      <c r="D2121" s="223"/>
      <c r="E2121" s="13"/>
      <c r="H2121" s="529"/>
    </row>
    <row r="2122" spans="2:8">
      <c r="B2122" s="13"/>
      <c r="C2122" s="24"/>
      <c r="D2122" s="223"/>
      <c r="E2122" s="13"/>
      <c r="H2122" s="529"/>
    </row>
    <row r="2123" spans="2:8">
      <c r="B2123" s="13"/>
      <c r="C2123" s="24"/>
      <c r="D2123" s="223"/>
      <c r="E2123" s="13"/>
      <c r="H2123" s="529"/>
    </row>
    <row r="2124" spans="2:8">
      <c r="B2124" s="13"/>
      <c r="C2124" s="24"/>
      <c r="D2124" s="223"/>
      <c r="E2124" s="13"/>
      <c r="H2124" s="529"/>
    </row>
    <row r="2125" spans="2:8">
      <c r="B2125" s="13"/>
      <c r="C2125" s="24"/>
      <c r="D2125" s="223"/>
      <c r="E2125" s="13"/>
      <c r="H2125" s="529"/>
    </row>
    <row r="2126" spans="2:8">
      <c r="B2126" s="13"/>
      <c r="C2126" s="24"/>
      <c r="D2126" s="223"/>
      <c r="E2126" s="13"/>
      <c r="H2126" s="529"/>
    </row>
    <row r="2127" spans="2:8">
      <c r="B2127" s="13"/>
      <c r="C2127" s="24"/>
      <c r="D2127" s="223"/>
      <c r="E2127" s="13"/>
      <c r="H2127" s="529"/>
    </row>
    <row r="2128" spans="2:8">
      <c r="B2128" s="13"/>
      <c r="C2128" s="24"/>
      <c r="D2128" s="223"/>
      <c r="E2128" s="13"/>
      <c r="H2128" s="529"/>
    </row>
    <row r="2129" spans="2:8">
      <c r="B2129" s="13"/>
      <c r="C2129" s="24"/>
      <c r="D2129" s="223"/>
      <c r="E2129" s="13"/>
      <c r="H2129" s="529"/>
    </row>
    <row r="2130" spans="2:8">
      <c r="B2130" s="13"/>
      <c r="C2130" s="24"/>
      <c r="D2130" s="223"/>
      <c r="E2130" s="13"/>
      <c r="H2130" s="529"/>
    </row>
    <row r="2131" spans="2:8">
      <c r="B2131" s="13"/>
      <c r="C2131" s="24"/>
      <c r="D2131" s="223"/>
      <c r="E2131" s="13"/>
      <c r="H2131" s="529"/>
    </row>
    <row r="2132" spans="2:8">
      <c r="B2132" s="13"/>
      <c r="C2132" s="24"/>
      <c r="D2132" s="223"/>
      <c r="E2132" s="13"/>
      <c r="H2132" s="529"/>
    </row>
    <row r="2133" spans="2:8">
      <c r="B2133" s="13"/>
      <c r="C2133" s="24"/>
      <c r="D2133" s="223"/>
      <c r="E2133" s="13"/>
      <c r="H2133" s="529"/>
    </row>
    <row r="2134" spans="2:8">
      <c r="B2134" s="13"/>
      <c r="C2134" s="24"/>
      <c r="D2134" s="223"/>
      <c r="E2134" s="13"/>
      <c r="H2134" s="529"/>
    </row>
    <row r="2135" spans="2:8">
      <c r="B2135" s="13"/>
      <c r="C2135" s="24"/>
      <c r="D2135" s="223"/>
      <c r="E2135" s="13"/>
      <c r="H2135" s="529"/>
    </row>
    <row r="2136" spans="2:8">
      <c r="B2136" s="13"/>
      <c r="C2136" s="24"/>
      <c r="D2136" s="223"/>
      <c r="E2136" s="13"/>
      <c r="H2136" s="529"/>
    </row>
    <row r="2137" spans="2:8">
      <c r="B2137" s="13"/>
      <c r="C2137" s="24"/>
      <c r="D2137" s="223"/>
      <c r="E2137" s="13"/>
      <c r="H2137" s="529"/>
    </row>
    <row r="2138" spans="2:8">
      <c r="B2138" s="13"/>
      <c r="C2138" s="24"/>
      <c r="D2138" s="223"/>
      <c r="E2138" s="13"/>
      <c r="H2138" s="529"/>
    </row>
    <row r="2139" spans="2:8">
      <c r="B2139" s="13"/>
      <c r="C2139" s="24"/>
      <c r="D2139" s="223"/>
      <c r="E2139" s="13"/>
      <c r="H2139" s="529"/>
    </row>
    <row r="2140" spans="2:8">
      <c r="B2140" s="13"/>
      <c r="C2140" s="24"/>
      <c r="D2140" s="223"/>
      <c r="E2140" s="13"/>
      <c r="H2140" s="529"/>
    </row>
    <row r="2141" spans="2:8">
      <c r="B2141" s="13"/>
      <c r="C2141" s="24"/>
      <c r="D2141" s="223"/>
      <c r="E2141" s="13"/>
      <c r="H2141" s="529"/>
    </row>
    <row r="2142" spans="2:8">
      <c r="B2142" s="13"/>
      <c r="C2142" s="24"/>
      <c r="D2142" s="223"/>
      <c r="E2142" s="13"/>
      <c r="H2142" s="529"/>
    </row>
    <row r="2143" spans="2:8">
      <c r="B2143" s="13"/>
      <c r="C2143" s="24"/>
      <c r="D2143" s="223"/>
      <c r="E2143" s="13"/>
      <c r="H2143" s="529"/>
    </row>
    <row r="2144" spans="2:8">
      <c r="B2144" s="13"/>
      <c r="C2144" s="24"/>
      <c r="D2144" s="223"/>
      <c r="E2144" s="13"/>
      <c r="H2144" s="529"/>
    </row>
    <row r="2145" spans="2:8">
      <c r="B2145" s="13"/>
      <c r="C2145" s="24"/>
      <c r="D2145" s="223"/>
      <c r="E2145" s="13"/>
      <c r="H2145" s="529"/>
    </row>
    <row r="2146" spans="2:8">
      <c r="B2146" s="13"/>
      <c r="C2146" s="24"/>
      <c r="D2146" s="223"/>
      <c r="E2146" s="13"/>
      <c r="H2146" s="529"/>
    </row>
    <row r="2147" spans="2:8">
      <c r="B2147" s="13"/>
      <c r="C2147" s="24"/>
      <c r="D2147" s="223"/>
      <c r="E2147" s="13"/>
      <c r="H2147" s="529"/>
    </row>
    <row r="2148" spans="2:8">
      <c r="B2148" s="13"/>
      <c r="C2148" s="24"/>
      <c r="D2148" s="223"/>
      <c r="E2148" s="13"/>
      <c r="H2148" s="529"/>
    </row>
    <row r="2149" spans="2:8">
      <c r="B2149" s="13"/>
      <c r="C2149" s="24"/>
      <c r="D2149" s="223"/>
      <c r="E2149" s="13"/>
      <c r="H2149" s="529"/>
    </row>
    <row r="2150" spans="2:8">
      <c r="B2150" s="13"/>
      <c r="C2150" s="24"/>
      <c r="D2150" s="223"/>
      <c r="E2150" s="13"/>
      <c r="H2150" s="529"/>
    </row>
    <row r="2151" spans="2:8">
      <c r="B2151" s="13"/>
      <c r="C2151" s="24"/>
      <c r="D2151" s="223"/>
      <c r="E2151" s="13"/>
      <c r="H2151" s="529"/>
    </row>
    <row r="2152" spans="2:8">
      <c r="B2152" s="13"/>
      <c r="C2152" s="24"/>
      <c r="D2152" s="223"/>
      <c r="E2152" s="13"/>
      <c r="H2152" s="529"/>
    </row>
    <row r="2153" spans="2:8">
      <c r="B2153" s="13"/>
      <c r="C2153" s="24"/>
      <c r="D2153" s="223"/>
      <c r="E2153" s="13"/>
      <c r="H2153" s="529"/>
    </row>
    <row r="2154" spans="2:8">
      <c r="B2154" s="13"/>
      <c r="C2154" s="24"/>
      <c r="D2154" s="223"/>
      <c r="E2154" s="13"/>
      <c r="H2154" s="529"/>
    </row>
    <row r="2155" spans="2:8">
      <c r="B2155" s="13"/>
      <c r="C2155" s="24"/>
      <c r="D2155" s="223"/>
      <c r="E2155" s="13"/>
      <c r="H2155" s="529"/>
    </row>
    <row r="2156" spans="2:8">
      <c r="B2156" s="13"/>
      <c r="C2156" s="24"/>
      <c r="D2156" s="223"/>
      <c r="E2156" s="13"/>
      <c r="H2156" s="529"/>
    </row>
    <row r="2157" spans="2:8">
      <c r="B2157" s="13"/>
      <c r="C2157" s="24"/>
      <c r="D2157" s="223"/>
      <c r="E2157" s="13"/>
      <c r="H2157" s="529"/>
    </row>
    <row r="2158" spans="2:8">
      <c r="B2158" s="13"/>
      <c r="C2158" s="24"/>
      <c r="D2158" s="223"/>
      <c r="E2158" s="13"/>
      <c r="H2158" s="529"/>
    </row>
    <row r="2159" spans="2:8">
      <c r="B2159" s="13"/>
      <c r="C2159" s="24"/>
      <c r="D2159" s="223"/>
      <c r="E2159" s="13"/>
      <c r="H2159" s="529"/>
    </row>
    <row r="2160" spans="2:8">
      <c r="B2160" s="13"/>
      <c r="C2160" s="24"/>
      <c r="D2160" s="223"/>
      <c r="E2160" s="13"/>
      <c r="H2160" s="529"/>
    </row>
    <row r="2161" spans="2:8">
      <c r="B2161" s="13"/>
      <c r="C2161" s="24"/>
      <c r="D2161" s="223"/>
      <c r="E2161" s="13"/>
      <c r="H2161" s="529"/>
    </row>
    <row r="2162" spans="2:8">
      <c r="B2162" s="13"/>
      <c r="C2162" s="24"/>
      <c r="D2162" s="223"/>
      <c r="E2162" s="13"/>
      <c r="H2162" s="529"/>
    </row>
    <row r="2163" spans="2:8">
      <c r="B2163" s="13"/>
      <c r="C2163" s="24"/>
      <c r="D2163" s="223"/>
      <c r="E2163" s="13"/>
      <c r="H2163" s="529"/>
    </row>
    <row r="2164" spans="2:8">
      <c r="B2164" s="13"/>
      <c r="C2164" s="24"/>
      <c r="D2164" s="223"/>
      <c r="E2164" s="13"/>
      <c r="H2164" s="529"/>
    </row>
    <row r="2165" spans="2:8">
      <c r="B2165" s="13"/>
      <c r="C2165" s="24"/>
      <c r="D2165" s="223"/>
      <c r="E2165" s="13"/>
      <c r="H2165" s="529"/>
    </row>
    <row r="2166" spans="2:8">
      <c r="B2166" s="13"/>
      <c r="C2166" s="24"/>
      <c r="D2166" s="223"/>
      <c r="E2166" s="13"/>
      <c r="H2166" s="529"/>
    </row>
    <row r="2167" spans="2:8">
      <c r="B2167" s="13"/>
      <c r="C2167" s="24"/>
      <c r="D2167" s="223"/>
      <c r="E2167" s="13"/>
      <c r="H2167" s="529"/>
    </row>
    <row r="2168" spans="2:8">
      <c r="B2168" s="13"/>
      <c r="C2168" s="24"/>
      <c r="D2168" s="223"/>
      <c r="E2168" s="13"/>
      <c r="H2168" s="529"/>
    </row>
    <row r="2169" spans="2:8">
      <c r="B2169" s="13"/>
      <c r="C2169" s="24"/>
      <c r="D2169" s="223"/>
      <c r="E2169" s="13"/>
      <c r="H2169" s="529"/>
    </row>
    <row r="2170" spans="2:8">
      <c r="B2170" s="13"/>
      <c r="C2170" s="24"/>
      <c r="D2170" s="223"/>
      <c r="E2170" s="13"/>
      <c r="H2170" s="529"/>
    </row>
    <row r="2171" spans="2:8">
      <c r="B2171" s="13"/>
      <c r="C2171" s="24"/>
      <c r="D2171" s="223"/>
      <c r="E2171" s="13"/>
      <c r="H2171" s="529"/>
    </row>
    <row r="2172" spans="2:8">
      <c r="B2172" s="13"/>
      <c r="C2172" s="24"/>
      <c r="D2172" s="223"/>
      <c r="E2172" s="13"/>
      <c r="H2172" s="529"/>
    </row>
    <row r="2173" spans="2:8">
      <c r="B2173" s="13"/>
      <c r="C2173" s="24"/>
      <c r="D2173" s="223"/>
      <c r="E2173" s="13"/>
      <c r="H2173" s="529"/>
    </row>
    <row r="2174" spans="2:8">
      <c r="B2174" s="13"/>
      <c r="C2174" s="24"/>
      <c r="D2174" s="223"/>
      <c r="E2174" s="13"/>
      <c r="H2174" s="529"/>
    </row>
    <row r="2175" spans="2:8">
      <c r="B2175" s="13"/>
      <c r="C2175" s="24"/>
      <c r="D2175" s="223"/>
      <c r="E2175" s="13"/>
      <c r="H2175" s="529"/>
    </row>
    <row r="2176" spans="2:8">
      <c r="B2176" s="13"/>
      <c r="C2176" s="24"/>
      <c r="D2176" s="223"/>
      <c r="E2176" s="13"/>
      <c r="H2176" s="529"/>
    </row>
    <row r="2177" spans="2:8">
      <c r="B2177" s="13"/>
      <c r="C2177" s="24"/>
      <c r="D2177" s="223"/>
      <c r="E2177" s="13"/>
      <c r="H2177" s="529"/>
    </row>
    <row r="2178" spans="2:8">
      <c r="B2178" s="13"/>
      <c r="C2178" s="24"/>
      <c r="D2178" s="223"/>
      <c r="E2178" s="13"/>
      <c r="H2178" s="529"/>
    </row>
    <row r="2179" spans="2:8">
      <c r="B2179" s="13"/>
      <c r="C2179" s="24"/>
      <c r="D2179" s="223"/>
      <c r="E2179" s="13"/>
      <c r="H2179" s="529"/>
    </row>
    <row r="2180" spans="2:8">
      <c r="B2180" s="13"/>
      <c r="C2180" s="24"/>
      <c r="D2180" s="223"/>
      <c r="E2180" s="13"/>
      <c r="H2180" s="529"/>
    </row>
    <row r="2181" spans="2:8">
      <c r="B2181" s="13"/>
      <c r="C2181" s="24"/>
      <c r="D2181" s="223"/>
      <c r="E2181" s="13"/>
      <c r="H2181" s="529"/>
    </row>
    <row r="2182" spans="2:8">
      <c r="B2182" s="13"/>
      <c r="C2182" s="24"/>
      <c r="D2182" s="223"/>
      <c r="E2182" s="13"/>
      <c r="H2182" s="529"/>
    </row>
    <row r="2183" spans="2:8">
      <c r="B2183" s="13"/>
      <c r="C2183" s="24"/>
      <c r="D2183" s="223"/>
      <c r="E2183" s="13"/>
      <c r="H2183" s="529"/>
    </row>
    <row r="2184" spans="2:8">
      <c r="B2184" s="13"/>
      <c r="C2184" s="24"/>
      <c r="D2184" s="223"/>
      <c r="E2184" s="13"/>
      <c r="H2184" s="529"/>
    </row>
    <row r="2185" spans="2:8">
      <c r="B2185" s="13"/>
      <c r="C2185" s="24"/>
      <c r="D2185" s="223"/>
      <c r="E2185" s="13"/>
      <c r="H2185" s="529"/>
    </row>
    <row r="2186" spans="2:8">
      <c r="B2186" s="13"/>
      <c r="C2186" s="24"/>
      <c r="D2186" s="223"/>
      <c r="E2186" s="13"/>
      <c r="H2186" s="529"/>
    </row>
    <row r="2187" spans="2:8">
      <c r="B2187" s="13"/>
      <c r="C2187" s="24"/>
      <c r="D2187" s="223"/>
      <c r="E2187" s="13"/>
      <c r="H2187" s="529"/>
    </row>
    <row r="2188" spans="2:8">
      <c r="B2188" s="13"/>
      <c r="C2188" s="24"/>
      <c r="D2188" s="223"/>
      <c r="E2188" s="13"/>
      <c r="H2188" s="529"/>
    </row>
    <row r="2189" spans="2:8">
      <c r="B2189" s="13"/>
      <c r="C2189" s="24"/>
      <c r="D2189" s="223"/>
      <c r="E2189" s="13"/>
      <c r="H2189" s="529"/>
    </row>
    <row r="2190" spans="2:8">
      <c r="B2190" s="13"/>
      <c r="C2190" s="24"/>
      <c r="D2190" s="223"/>
      <c r="E2190" s="13"/>
      <c r="H2190" s="529"/>
    </row>
    <row r="2191" spans="2:8">
      <c r="B2191" s="13"/>
      <c r="C2191" s="24"/>
      <c r="D2191" s="223"/>
      <c r="E2191" s="13"/>
      <c r="H2191" s="529"/>
    </row>
    <row r="2192" spans="2:8">
      <c r="B2192" s="13"/>
      <c r="C2192" s="24"/>
      <c r="D2192" s="223"/>
      <c r="E2192" s="13"/>
      <c r="H2192" s="529"/>
    </row>
    <row r="2193" spans="2:8">
      <c r="B2193" s="13"/>
      <c r="C2193" s="24"/>
      <c r="D2193" s="223"/>
      <c r="E2193" s="13"/>
      <c r="H2193" s="529"/>
    </row>
    <row r="2194" spans="2:8">
      <c r="B2194" s="13"/>
      <c r="C2194" s="24"/>
      <c r="D2194" s="223"/>
      <c r="E2194" s="13"/>
      <c r="H2194" s="529"/>
    </row>
    <row r="2195" spans="2:8">
      <c r="B2195" s="13"/>
      <c r="C2195" s="24"/>
      <c r="D2195" s="223"/>
      <c r="E2195" s="13"/>
      <c r="H2195" s="529"/>
    </row>
    <row r="2196" spans="2:8">
      <c r="B2196" s="13"/>
      <c r="C2196" s="24"/>
      <c r="D2196" s="223"/>
      <c r="E2196" s="13"/>
      <c r="H2196" s="529"/>
    </row>
    <row r="2197" spans="2:8">
      <c r="B2197" s="13"/>
      <c r="C2197" s="24"/>
      <c r="D2197" s="223"/>
      <c r="E2197" s="13"/>
      <c r="H2197" s="529"/>
    </row>
    <row r="2198" spans="2:8">
      <c r="B2198" s="13"/>
      <c r="C2198" s="24"/>
      <c r="D2198" s="223"/>
      <c r="E2198" s="13"/>
      <c r="H2198" s="529"/>
    </row>
    <row r="2199" spans="2:8">
      <c r="B2199" s="13"/>
      <c r="C2199" s="24"/>
      <c r="D2199" s="223"/>
      <c r="E2199" s="13"/>
      <c r="H2199" s="529"/>
    </row>
    <row r="2200" spans="2:8">
      <c r="B2200" s="13"/>
      <c r="C2200" s="24"/>
      <c r="D2200" s="223"/>
      <c r="E2200" s="13"/>
      <c r="H2200" s="529"/>
    </row>
    <row r="2201" spans="2:8">
      <c r="B2201" s="13"/>
      <c r="C2201" s="24"/>
      <c r="D2201" s="223"/>
      <c r="E2201" s="13"/>
      <c r="H2201" s="529"/>
    </row>
    <row r="2202" spans="2:8">
      <c r="B2202" s="13"/>
      <c r="C2202" s="24"/>
      <c r="D2202" s="223"/>
      <c r="E2202" s="13"/>
      <c r="H2202" s="529"/>
    </row>
    <row r="2203" spans="2:8">
      <c r="B2203" s="13"/>
      <c r="C2203" s="24"/>
      <c r="D2203" s="223"/>
      <c r="E2203" s="13"/>
      <c r="H2203" s="529"/>
    </row>
    <row r="2204" spans="2:8">
      <c r="B2204" s="13"/>
      <c r="C2204" s="24"/>
      <c r="D2204" s="223"/>
      <c r="E2204" s="13"/>
      <c r="H2204" s="529"/>
    </row>
    <row r="2205" spans="2:8">
      <c r="B2205" s="13"/>
      <c r="C2205" s="24"/>
      <c r="D2205" s="223"/>
      <c r="E2205" s="13"/>
      <c r="H2205" s="529"/>
    </row>
    <row r="2206" spans="2:8">
      <c r="B2206" s="13"/>
      <c r="C2206" s="24"/>
      <c r="D2206" s="223"/>
      <c r="E2206" s="13"/>
      <c r="H2206" s="529"/>
    </row>
    <row r="2207" spans="2:8">
      <c r="B2207" s="13"/>
      <c r="C2207" s="24"/>
      <c r="D2207" s="223"/>
      <c r="E2207" s="13"/>
      <c r="H2207" s="529"/>
    </row>
    <row r="2208" spans="2:8">
      <c r="B2208" s="13"/>
      <c r="C2208" s="24"/>
      <c r="D2208" s="223"/>
      <c r="E2208" s="13"/>
      <c r="H2208" s="529"/>
    </row>
    <row r="2209" spans="2:8">
      <c r="B2209" s="13"/>
      <c r="C2209" s="24"/>
      <c r="D2209" s="223"/>
      <c r="E2209" s="13"/>
      <c r="H2209" s="529"/>
    </row>
    <row r="2210" spans="2:8">
      <c r="B2210" s="13"/>
      <c r="C2210" s="24"/>
      <c r="D2210" s="223"/>
      <c r="E2210" s="13"/>
      <c r="H2210" s="529"/>
    </row>
    <row r="2211" spans="2:8">
      <c r="B2211" s="13"/>
      <c r="C2211" s="24"/>
      <c r="D2211" s="223"/>
      <c r="E2211" s="13"/>
      <c r="H2211" s="529"/>
    </row>
    <row r="2212" spans="2:8">
      <c r="B2212" s="13"/>
      <c r="C2212" s="24"/>
      <c r="D2212" s="223"/>
      <c r="E2212" s="13"/>
      <c r="H2212" s="529"/>
    </row>
    <row r="2213" spans="2:8">
      <c r="B2213" s="13"/>
      <c r="C2213" s="24"/>
      <c r="D2213" s="223"/>
      <c r="E2213" s="13"/>
      <c r="H2213" s="529"/>
    </row>
    <row r="2214" spans="2:8">
      <c r="B2214" s="13"/>
      <c r="C2214" s="24"/>
      <c r="D2214" s="223"/>
      <c r="E2214" s="13"/>
      <c r="H2214" s="529"/>
    </row>
    <row r="2215" spans="2:8">
      <c r="B2215" s="13"/>
      <c r="C2215" s="24"/>
      <c r="D2215" s="223"/>
      <c r="E2215" s="13"/>
      <c r="H2215" s="529"/>
    </row>
    <row r="2216" spans="2:8">
      <c r="B2216" s="13"/>
      <c r="C2216" s="24"/>
      <c r="D2216" s="223"/>
      <c r="E2216" s="13"/>
      <c r="H2216" s="529"/>
    </row>
    <row r="2217" spans="2:8">
      <c r="B2217" s="13"/>
      <c r="C2217" s="24"/>
      <c r="D2217" s="223"/>
      <c r="E2217" s="13"/>
      <c r="H2217" s="529"/>
    </row>
    <row r="2218" spans="2:8">
      <c r="B2218" s="13"/>
      <c r="C2218" s="24"/>
      <c r="D2218" s="223"/>
      <c r="E2218" s="13"/>
      <c r="H2218" s="529"/>
    </row>
    <row r="2219" spans="2:8">
      <c r="B2219" s="13"/>
      <c r="C2219" s="24"/>
      <c r="D2219" s="223"/>
      <c r="E2219" s="13"/>
      <c r="H2219" s="529"/>
    </row>
    <row r="2220" spans="2:8">
      <c r="B2220" s="13"/>
      <c r="C2220" s="24"/>
      <c r="D2220" s="223"/>
      <c r="E2220" s="13"/>
      <c r="H2220" s="529"/>
    </row>
    <row r="2221" spans="2:8">
      <c r="B2221" s="13"/>
      <c r="C2221" s="24"/>
      <c r="D2221" s="223"/>
      <c r="E2221" s="13"/>
      <c r="H2221" s="529"/>
    </row>
    <row r="2222" spans="2:8">
      <c r="B2222" s="13"/>
      <c r="C2222" s="24"/>
      <c r="D2222" s="223"/>
      <c r="E2222" s="13"/>
      <c r="H2222" s="529"/>
    </row>
    <row r="2223" spans="2:8">
      <c r="B2223" s="13"/>
      <c r="C2223" s="24"/>
      <c r="D2223" s="223"/>
      <c r="E2223" s="13"/>
      <c r="H2223" s="529"/>
    </row>
    <row r="2224" spans="2:8">
      <c r="B2224" s="13"/>
      <c r="C2224" s="24"/>
      <c r="D2224" s="223"/>
      <c r="E2224" s="13"/>
      <c r="H2224" s="529"/>
    </row>
    <row r="2225" spans="2:8">
      <c r="B2225" s="13"/>
      <c r="C2225" s="24"/>
      <c r="D2225" s="223"/>
      <c r="E2225" s="13"/>
      <c r="H2225" s="529"/>
    </row>
    <row r="2226" spans="2:8">
      <c r="B2226" s="13"/>
      <c r="C2226" s="24"/>
      <c r="D2226" s="223"/>
      <c r="E2226" s="13"/>
      <c r="H2226" s="529"/>
    </row>
    <row r="2227" spans="2:8">
      <c r="B2227" s="13"/>
      <c r="C2227" s="24"/>
      <c r="D2227" s="223"/>
      <c r="E2227" s="13"/>
      <c r="H2227" s="529"/>
    </row>
    <row r="2228" spans="2:8">
      <c r="B2228" s="13"/>
      <c r="C2228" s="24"/>
      <c r="D2228" s="223"/>
      <c r="E2228" s="13"/>
      <c r="H2228" s="529"/>
    </row>
    <row r="2229" spans="2:8">
      <c r="B2229" s="13"/>
      <c r="C2229" s="24"/>
      <c r="D2229" s="223"/>
      <c r="E2229" s="13"/>
      <c r="H2229" s="529"/>
    </row>
    <row r="2230" spans="2:8">
      <c r="B2230" s="13"/>
      <c r="C2230" s="24"/>
      <c r="D2230" s="223"/>
      <c r="E2230" s="13"/>
      <c r="H2230" s="529"/>
    </row>
    <row r="2231" spans="2:8">
      <c r="B2231" s="13"/>
      <c r="C2231" s="24"/>
      <c r="D2231" s="223"/>
      <c r="E2231" s="13"/>
      <c r="H2231" s="529"/>
    </row>
    <row r="2232" spans="2:8">
      <c r="B2232" s="13"/>
      <c r="C2232" s="24"/>
      <c r="D2232" s="223"/>
      <c r="E2232" s="13"/>
      <c r="H2232" s="529"/>
    </row>
    <row r="2233" spans="2:8">
      <c r="B2233" s="13"/>
      <c r="C2233" s="24"/>
      <c r="D2233" s="223"/>
      <c r="E2233" s="13"/>
      <c r="H2233" s="529"/>
    </row>
    <row r="2234" spans="2:8">
      <c r="B2234" s="13"/>
      <c r="C2234" s="24"/>
      <c r="D2234" s="223"/>
      <c r="E2234" s="13"/>
      <c r="H2234" s="529"/>
    </row>
    <row r="2235" spans="2:8">
      <c r="B2235" s="13"/>
      <c r="C2235" s="24"/>
      <c r="D2235" s="223"/>
      <c r="E2235" s="13"/>
      <c r="H2235" s="529"/>
    </row>
    <row r="2236" spans="2:8">
      <c r="B2236" s="13"/>
      <c r="C2236" s="24"/>
      <c r="D2236" s="223"/>
      <c r="E2236" s="13"/>
      <c r="H2236" s="529"/>
    </row>
    <row r="2237" spans="2:8">
      <c r="B2237" s="13"/>
      <c r="C2237" s="24"/>
      <c r="D2237" s="223"/>
      <c r="E2237" s="13"/>
      <c r="H2237" s="529"/>
    </row>
    <row r="2238" spans="2:8">
      <c r="B2238" s="13"/>
      <c r="C2238" s="24"/>
      <c r="D2238" s="223"/>
      <c r="E2238" s="13"/>
      <c r="H2238" s="529"/>
    </row>
    <row r="2239" spans="2:8">
      <c r="B2239" s="13"/>
      <c r="C2239" s="24"/>
      <c r="D2239" s="223"/>
      <c r="E2239" s="13"/>
      <c r="H2239" s="529"/>
    </row>
    <row r="2240" spans="2:8">
      <c r="B2240" s="13"/>
      <c r="C2240" s="24"/>
      <c r="D2240" s="223"/>
      <c r="E2240" s="13"/>
      <c r="H2240" s="529"/>
    </row>
    <row r="2241" spans="2:8">
      <c r="B2241" s="13"/>
      <c r="C2241" s="24"/>
      <c r="D2241" s="223"/>
      <c r="E2241" s="13"/>
      <c r="H2241" s="529"/>
    </row>
    <row r="2242" spans="2:8">
      <c r="B2242" s="13"/>
      <c r="C2242" s="24"/>
      <c r="D2242" s="223"/>
      <c r="E2242" s="13"/>
      <c r="H2242" s="529"/>
    </row>
    <row r="2243" spans="2:8">
      <c r="B2243" s="13"/>
      <c r="C2243" s="24"/>
      <c r="D2243" s="223"/>
      <c r="E2243" s="13"/>
      <c r="H2243" s="529"/>
    </row>
    <row r="2244" spans="2:8">
      <c r="B2244" s="13"/>
      <c r="C2244" s="24"/>
      <c r="D2244" s="223"/>
      <c r="E2244" s="13"/>
      <c r="H2244" s="529"/>
    </row>
    <row r="2245" spans="2:8">
      <c r="B2245" s="13"/>
      <c r="C2245" s="24"/>
      <c r="D2245" s="223"/>
      <c r="E2245" s="13"/>
      <c r="H2245" s="529"/>
    </row>
    <row r="2246" spans="2:8">
      <c r="B2246" s="13"/>
      <c r="C2246" s="24"/>
      <c r="D2246" s="223"/>
      <c r="E2246" s="13"/>
      <c r="H2246" s="529"/>
    </row>
    <row r="2247" spans="2:8">
      <c r="B2247" s="13"/>
      <c r="C2247" s="24"/>
      <c r="D2247" s="223"/>
      <c r="E2247" s="13"/>
      <c r="H2247" s="529"/>
    </row>
    <row r="2248" spans="2:8">
      <c r="B2248" s="13"/>
      <c r="C2248" s="24"/>
      <c r="D2248" s="223"/>
      <c r="E2248" s="13"/>
      <c r="H2248" s="529"/>
    </row>
    <row r="2249" spans="2:8">
      <c r="B2249" s="13"/>
      <c r="C2249" s="24"/>
      <c r="D2249" s="223"/>
      <c r="E2249" s="13"/>
      <c r="H2249" s="529"/>
    </row>
    <row r="2250" spans="2:8">
      <c r="B2250" s="13"/>
      <c r="C2250" s="24"/>
      <c r="D2250" s="223"/>
      <c r="E2250" s="13"/>
      <c r="H2250" s="529"/>
    </row>
    <row r="2251" spans="2:8">
      <c r="B2251" s="13"/>
      <c r="C2251" s="24"/>
      <c r="D2251" s="223"/>
      <c r="E2251" s="13"/>
      <c r="H2251" s="529"/>
    </row>
    <row r="2252" spans="2:8">
      <c r="B2252" s="13"/>
      <c r="C2252" s="24"/>
      <c r="D2252" s="223"/>
      <c r="E2252" s="13"/>
      <c r="H2252" s="529"/>
    </row>
    <row r="2253" spans="2:8">
      <c r="B2253" s="13"/>
      <c r="C2253" s="24"/>
      <c r="D2253" s="223"/>
      <c r="E2253" s="13"/>
      <c r="H2253" s="529"/>
    </row>
    <row r="2254" spans="2:8">
      <c r="B2254" s="13"/>
      <c r="C2254" s="24"/>
      <c r="D2254" s="223"/>
      <c r="E2254" s="13"/>
      <c r="H2254" s="529"/>
    </row>
    <row r="2255" spans="2:8">
      <c r="B2255" s="13"/>
      <c r="C2255" s="24"/>
      <c r="D2255" s="223"/>
      <c r="E2255" s="13"/>
      <c r="H2255" s="529"/>
    </row>
    <row r="2256" spans="2:8">
      <c r="B2256" s="13"/>
      <c r="C2256" s="24"/>
      <c r="D2256" s="223"/>
      <c r="E2256" s="13"/>
      <c r="H2256" s="529"/>
    </row>
    <row r="2257" spans="2:8">
      <c r="B2257" s="13"/>
      <c r="C2257" s="24"/>
      <c r="D2257" s="223"/>
      <c r="E2257" s="13"/>
      <c r="H2257" s="529"/>
    </row>
    <row r="2258" spans="2:8">
      <c r="B2258" s="13"/>
      <c r="C2258" s="24"/>
      <c r="D2258" s="223"/>
      <c r="E2258" s="13"/>
      <c r="H2258" s="529"/>
    </row>
    <row r="2259" spans="2:8">
      <c r="B2259" s="13"/>
      <c r="C2259" s="24"/>
      <c r="D2259" s="223"/>
      <c r="E2259" s="13"/>
      <c r="H2259" s="529"/>
    </row>
    <row r="2260" spans="2:8">
      <c r="B2260" s="13"/>
      <c r="C2260" s="24"/>
      <c r="D2260" s="223"/>
      <c r="E2260" s="13"/>
      <c r="H2260" s="529"/>
    </row>
    <row r="2261" spans="2:8">
      <c r="B2261" s="13"/>
      <c r="C2261" s="24"/>
      <c r="D2261" s="223"/>
      <c r="E2261" s="13"/>
      <c r="H2261" s="529"/>
    </row>
    <row r="2262" spans="2:8">
      <c r="B2262" s="13"/>
      <c r="C2262" s="24"/>
      <c r="D2262" s="223"/>
      <c r="E2262" s="13"/>
      <c r="H2262" s="529"/>
    </row>
    <row r="2263" spans="2:8">
      <c r="B2263" s="13"/>
      <c r="C2263" s="24"/>
      <c r="D2263" s="223"/>
      <c r="E2263" s="13"/>
      <c r="H2263" s="529"/>
    </row>
    <row r="2264" spans="2:8">
      <c r="B2264" s="13"/>
      <c r="C2264" s="24"/>
      <c r="D2264" s="223"/>
      <c r="E2264" s="13"/>
      <c r="H2264" s="529"/>
    </row>
    <row r="2265" spans="2:8">
      <c r="B2265" s="13"/>
      <c r="C2265" s="24"/>
      <c r="D2265" s="223"/>
      <c r="E2265" s="13"/>
      <c r="H2265" s="529"/>
    </row>
    <row r="2266" spans="2:8">
      <c r="B2266" s="13"/>
      <c r="C2266" s="24"/>
      <c r="D2266" s="223"/>
      <c r="E2266" s="13"/>
      <c r="H2266" s="529"/>
    </row>
    <row r="2267" spans="2:8">
      <c r="B2267" s="13"/>
      <c r="C2267" s="24"/>
      <c r="D2267" s="223"/>
      <c r="E2267" s="13"/>
      <c r="H2267" s="529"/>
    </row>
    <row r="2268" spans="2:8">
      <c r="B2268" s="13"/>
      <c r="C2268" s="24"/>
      <c r="D2268" s="223"/>
      <c r="E2268" s="13"/>
      <c r="H2268" s="529"/>
    </row>
    <row r="2269" spans="2:8">
      <c r="B2269" s="13"/>
      <c r="C2269" s="24"/>
      <c r="D2269" s="223"/>
      <c r="E2269" s="13"/>
      <c r="H2269" s="529"/>
    </row>
    <row r="2270" spans="2:8">
      <c r="B2270" s="13"/>
      <c r="C2270" s="24"/>
      <c r="D2270" s="223"/>
      <c r="E2270" s="13"/>
      <c r="H2270" s="529"/>
    </row>
    <row r="2271" spans="2:8">
      <c r="B2271" s="13"/>
      <c r="C2271" s="24"/>
      <c r="D2271" s="223"/>
      <c r="E2271" s="13"/>
      <c r="H2271" s="529"/>
    </row>
    <row r="2272" spans="2:8">
      <c r="B2272" s="13"/>
      <c r="C2272" s="24"/>
      <c r="D2272" s="223"/>
      <c r="E2272" s="13"/>
      <c r="H2272" s="529"/>
    </row>
    <row r="2273" spans="2:8">
      <c r="B2273" s="13"/>
      <c r="C2273" s="24"/>
      <c r="D2273" s="223"/>
      <c r="E2273" s="13"/>
      <c r="H2273" s="529"/>
    </row>
    <row r="2274" spans="2:8">
      <c r="B2274" s="13"/>
      <c r="C2274" s="24"/>
      <c r="D2274" s="223"/>
      <c r="E2274" s="13"/>
      <c r="H2274" s="529"/>
    </row>
    <row r="2275" spans="2:8">
      <c r="B2275" s="13"/>
      <c r="C2275" s="24"/>
      <c r="D2275" s="223"/>
      <c r="E2275" s="13"/>
      <c r="H2275" s="529"/>
    </row>
    <row r="2276" spans="2:8">
      <c r="B2276" s="13"/>
      <c r="C2276" s="24"/>
      <c r="D2276" s="223"/>
      <c r="E2276" s="13"/>
      <c r="H2276" s="529"/>
    </row>
    <row r="2277" spans="2:8">
      <c r="B2277" s="13"/>
      <c r="C2277" s="24"/>
      <c r="D2277" s="223"/>
      <c r="E2277" s="13"/>
      <c r="H2277" s="529"/>
    </row>
    <row r="2278" spans="2:8">
      <c r="B2278" s="13"/>
      <c r="C2278" s="24"/>
      <c r="D2278" s="223"/>
      <c r="E2278" s="13"/>
      <c r="H2278" s="529"/>
    </row>
    <row r="2279" spans="2:8">
      <c r="B2279" s="13"/>
      <c r="C2279" s="24"/>
      <c r="D2279" s="223"/>
      <c r="E2279" s="13"/>
      <c r="H2279" s="529"/>
    </row>
    <row r="2280" spans="2:8">
      <c r="B2280" s="13"/>
      <c r="C2280" s="24"/>
      <c r="D2280" s="223"/>
      <c r="E2280" s="13"/>
      <c r="H2280" s="529"/>
    </row>
    <row r="2281" spans="2:8">
      <c r="B2281" s="13"/>
      <c r="C2281" s="24"/>
      <c r="D2281" s="223"/>
      <c r="E2281" s="13"/>
      <c r="H2281" s="529"/>
    </row>
    <row r="2282" spans="2:8">
      <c r="B2282" s="13"/>
      <c r="C2282" s="24"/>
      <c r="D2282" s="223"/>
      <c r="E2282" s="13"/>
      <c r="H2282" s="529"/>
    </row>
    <row r="2283" spans="2:8">
      <c r="B2283" s="13"/>
      <c r="C2283" s="24"/>
      <c r="D2283" s="223"/>
      <c r="E2283" s="13"/>
      <c r="H2283" s="529"/>
    </row>
    <row r="2284" spans="2:8">
      <c r="B2284" s="13"/>
      <c r="C2284" s="24"/>
      <c r="D2284" s="223"/>
      <c r="E2284" s="13"/>
      <c r="H2284" s="529"/>
    </row>
    <row r="2285" spans="2:8">
      <c r="B2285" s="13"/>
      <c r="C2285" s="24"/>
      <c r="D2285" s="223"/>
      <c r="E2285" s="13"/>
      <c r="H2285" s="529"/>
    </row>
    <row r="2286" spans="2:8">
      <c r="B2286" s="13"/>
      <c r="C2286" s="24"/>
      <c r="D2286" s="223"/>
      <c r="E2286" s="13"/>
      <c r="H2286" s="529"/>
    </row>
    <row r="2287" spans="2:8">
      <c r="B2287" s="13"/>
      <c r="C2287" s="24"/>
      <c r="D2287" s="223"/>
      <c r="E2287" s="13"/>
      <c r="H2287" s="529"/>
    </row>
    <row r="2288" spans="2:8">
      <c r="B2288" s="13"/>
      <c r="C2288" s="24"/>
      <c r="D2288" s="223"/>
      <c r="E2288" s="13"/>
      <c r="H2288" s="529"/>
    </row>
    <row r="2289" spans="2:8">
      <c r="B2289" s="13"/>
      <c r="C2289" s="24"/>
      <c r="D2289" s="223"/>
      <c r="E2289" s="13"/>
      <c r="H2289" s="529"/>
    </row>
    <row r="2290" spans="2:8">
      <c r="B2290" s="13"/>
      <c r="C2290" s="24"/>
      <c r="D2290" s="223"/>
      <c r="E2290" s="13"/>
      <c r="H2290" s="529"/>
    </row>
    <row r="2291" spans="2:8">
      <c r="B2291" s="13"/>
      <c r="C2291" s="24"/>
      <c r="D2291" s="223"/>
      <c r="E2291" s="13"/>
      <c r="H2291" s="529"/>
    </row>
    <row r="2292" spans="2:8">
      <c r="B2292" s="13"/>
      <c r="C2292" s="24"/>
      <c r="D2292" s="223"/>
      <c r="E2292" s="13"/>
      <c r="H2292" s="529"/>
    </row>
    <row r="2293" spans="2:8">
      <c r="B2293" s="13"/>
      <c r="C2293" s="24"/>
      <c r="D2293" s="223"/>
      <c r="E2293" s="13"/>
      <c r="H2293" s="529"/>
    </row>
    <row r="2294" spans="2:8">
      <c r="B2294" s="13"/>
      <c r="C2294" s="24"/>
      <c r="D2294" s="223"/>
      <c r="E2294" s="13"/>
      <c r="H2294" s="529"/>
    </row>
    <row r="2295" spans="2:8">
      <c r="B2295" s="13"/>
      <c r="C2295" s="24"/>
      <c r="D2295" s="223"/>
      <c r="E2295" s="13"/>
      <c r="H2295" s="529"/>
    </row>
    <row r="2296" spans="2:8">
      <c r="B2296" s="13"/>
      <c r="C2296" s="24"/>
      <c r="D2296" s="223"/>
      <c r="E2296" s="13"/>
      <c r="H2296" s="529"/>
    </row>
    <row r="2297" spans="2:8">
      <c r="B2297" s="13"/>
      <c r="C2297" s="24"/>
      <c r="D2297" s="223"/>
      <c r="E2297" s="13"/>
      <c r="H2297" s="529"/>
    </row>
    <row r="2298" spans="2:8">
      <c r="B2298" s="13"/>
      <c r="C2298" s="24"/>
      <c r="D2298" s="223"/>
      <c r="E2298" s="13"/>
      <c r="H2298" s="529"/>
    </row>
    <row r="2299" spans="2:8">
      <c r="B2299" s="13"/>
      <c r="C2299" s="24"/>
      <c r="D2299" s="223"/>
      <c r="E2299" s="13"/>
      <c r="H2299" s="529"/>
    </row>
    <row r="2300" spans="2:8">
      <c r="B2300" s="13"/>
      <c r="C2300" s="24"/>
      <c r="D2300" s="223"/>
      <c r="E2300" s="13"/>
      <c r="H2300" s="529"/>
    </row>
    <row r="2301" spans="2:8">
      <c r="B2301" s="13"/>
      <c r="C2301" s="24"/>
      <c r="D2301" s="223"/>
      <c r="E2301" s="13"/>
      <c r="H2301" s="529"/>
    </row>
    <row r="2302" spans="2:8">
      <c r="B2302" s="13"/>
      <c r="C2302" s="24"/>
      <c r="D2302" s="223"/>
      <c r="E2302" s="13"/>
      <c r="H2302" s="529"/>
    </row>
    <row r="2303" spans="2:8">
      <c r="B2303" s="13"/>
      <c r="C2303" s="24"/>
      <c r="D2303" s="223"/>
      <c r="E2303" s="13"/>
      <c r="H2303" s="529"/>
    </row>
    <row r="2304" spans="2:8">
      <c r="B2304" s="13"/>
      <c r="C2304" s="24"/>
      <c r="D2304" s="223"/>
      <c r="E2304" s="13"/>
      <c r="H2304" s="529"/>
    </row>
    <row r="2305" spans="2:8">
      <c r="B2305" s="13"/>
      <c r="C2305" s="24"/>
      <c r="D2305" s="223"/>
      <c r="E2305" s="13"/>
      <c r="H2305" s="529"/>
    </row>
    <row r="2306" spans="2:8">
      <c r="B2306" s="13"/>
      <c r="C2306" s="24"/>
      <c r="D2306" s="223"/>
      <c r="E2306" s="13"/>
      <c r="H2306" s="529"/>
    </row>
    <row r="2307" spans="2:8">
      <c r="B2307" s="13"/>
      <c r="C2307" s="24"/>
      <c r="D2307" s="223"/>
      <c r="E2307" s="13"/>
      <c r="H2307" s="529"/>
    </row>
    <row r="2308" spans="2:8">
      <c r="B2308" s="13"/>
      <c r="C2308" s="24"/>
      <c r="D2308" s="223"/>
      <c r="E2308" s="13"/>
      <c r="H2308" s="529"/>
    </row>
    <row r="2309" spans="2:8">
      <c r="B2309" s="13"/>
      <c r="C2309" s="24"/>
      <c r="D2309" s="223"/>
      <c r="E2309" s="13"/>
      <c r="H2309" s="529"/>
    </row>
    <row r="2310" spans="2:8">
      <c r="B2310" s="13"/>
      <c r="C2310" s="24"/>
      <c r="D2310" s="223"/>
      <c r="E2310" s="13"/>
      <c r="H2310" s="529"/>
    </row>
    <row r="2311" spans="2:8">
      <c r="B2311" s="13"/>
      <c r="C2311" s="24"/>
      <c r="D2311" s="223"/>
      <c r="E2311" s="13"/>
      <c r="H2311" s="529"/>
    </row>
    <row r="2312" spans="2:8">
      <c r="B2312" s="13"/>
      <c r="C2312" s="24"/>
      <c r="D2312" s="223"/>
      <c r="E2312" s="13"/>
      <c r="H2312" s="529"/>
    </row>
    <row r="2313" spans="2:8">
      <c r="B2313" s="13"/>
      <c r="C2313" s="24"/>
      <c r="D2313" s="223"/>
      <c r="E2313" s="13"/>
      <c r="H2313" s="529"/>
    </row>
    <row r="2314" spans="2:8">
      <c r="B2314" s="13"/>
      <c r="C2314" s="24"/>
      <c r="D2314" s="223"/>
      <c r="E2314" s="13"/>
      <c r="H2314" s="529"/>
    </row>
    <row r="2315" spans="2:8">
      <c r="B2315" s="13"/>
      <c r="C2315" s="24"/>
      <c r="D2315" s="223"/>
      <c r="E2315" s="13"/>
      <c r="H2315" s="529"/>
    </row>
    <row r="2316" spans="2:8">
      <c r="B2316" s="13"/>
      <c r="C2316" s="24"/>
      <c r="D2316" s="223"/>
      <c r="E2316" s="13"/>
      <c r="H2316" s="529"/>
    </row>
    <row r="2317" spans="2:8">
      <c r="B2317" s="13"/>
      <c r="C2317" s="24"/>
      <c r="D2317" s="223"/>
      <c r="E2317" s="13"/>
      <c r="H2317" s="529"/>
    </row>
    <row r="2318" spans="2:8">
      <c r="B2318" s="13"/>
      <c r="C2318" s="24"/>
      <c r="D2318" s="223"/>
      <c r="E2318" s="13"/>
      <c r="H2318" s="529"/>
    </row>
    <row r="2319" spans="2:8">
      <c r="B2319" s="13"/>
      <c r="C2319" s="24"/>
      <c r="D2319" s="223"/>
      <c r="E2319" s="13"/>
      <c r="H2319" s="529"/>
    </row>
    <row r="2320" spans="2:8">
      <c r="B2320" s="13"/>
      <c r="C2320" s="24"/>
      <c r="D2320" s="223"/>
      <c r="E2320" s="13"/>
      <c r="H2320" s="529"/>
    </row>
    <row r="2321" spans="2:8">
      <c r="B2321" s="13"/>
      <c r="C2321" s="24"/>
      <c r="D2321" s="223"/>
      <c r="E2321" s="13"/>
      <c r="H2321" s="529"/>
    </row>
    <row r="2322" spans="2:8">
      <c r="B2322" s="13"/>
      <c r="C2322" s="24"/>
      <c r="D2322" s="223"/>
      <c r="E2322" s="13"/>
      <c r="H2322" s="529"/>
    </row>
    <row r="2323" spans="2:8">
      <c r="B2323" s="13"/>
      <c r="C2323" s="24"/>
      <c r="D2323" s="223"/>
      <c r="E2323" s="13"/>
      <c r="H2323" s="529"/>
    </row>
    <row r="2324" spans="2:8">
      <c r="B2324" s="13"/>
      <c r="C2324" s="24"/>
      <c r="D2324" s="223"/>
      <c r="E2324" s="13"/>
      <c r="H2324" s="529"/>
    </row>
    <row r="2325" spans="2:8">
      <c r="B2325" s="13"/>
      <c r="C2325" s="24"/>
      <c r="D2325" s="223"/>
      <c r="E2325" s="13"/>
      <c r="H2325" s="529"/>
    </row>
    <row r="2326" spans="2:8">
      <c r="B2326" s="13"/>
      <c r="C2326" s="24"/>
      <c r="D2326" s="223"/>
      <c r="E2326" s="13"/>
      <c r="H2326" s="529"/>
    </row>
    <row r="2327" spans="2:8">
      <c r="B2327" s="13"/>
      <c r="C2327" s="24"/>
      <c r="D2327" s="223"/>
      <c r="E2327" s="13"/>
      <c r="H2327" s="529"/>
    </row>
    <row r="2328" spans="2:8">
      <c r="B2328" s="13"/>
      <c r="C2328" s="24"/>
      <c r="D2328" s="223"/>
      <c r="E2328" s="13"/>
      <c r="H2328" s="529"/>
    </row>
    <row r="2329" spans="2:8">
      <c r="B2329" s="13"/>
      <c r="C2329" s="24"/>
      <c r="D2329" s="223"/>
      <c r="E2329" s="13"/>
      <c r="H2329" s="529"/>
    </row>
    <row r="2330" spans="2:8">
      <c r="B2330" s="13"/>
      <c r="C2330" s="24"/>
      <c r="D2330" s="223"/>
      <c r="E2330" s="13"/>
      <c r="H2330" s="529"/>
    </row>
    <row r="2331" spans="2:8">
      <c r="B2331" s="13"/>
      <c r="C2331" s="24"/>
      <c r="D2331" s="223"/>
      <c r="E2331" s="13"/>
      <c r="H2331" s="529"/>
    </row>
    <row r="2332" spans="2:8">
      <c r="B2332" s="13"/>
      <c r="C2332" s="24"/>
      <c r="D2332" s="223"/>
      <c r="E2332" s="13"/>
      <c r="H2332" s="529"/>
    </row>
    <row r="2333" spans="2:8">
      <c r="B2333" s="13"/>
      <c r="C2333" s="24"/>
      <c r="D2333" s="223"/>
      <c r="E2333" s="13"/>
      <c r="H2333" s="529"/>
    </row>
    <row r="2334" spans="2:8">
      <c r="B2334" s="13"/>
      <c r="C2334" s="24"/>
      <c r="D2334" s="223"/>
      <c r="E2334" s="13"/>
      <c r="H2334" s="529"/>
    </row>
    <row r="2335" spans="2:8">
      <c r="B2335" s="13"/>
      <c r="C2335" s="24"/>
      <c r="D2335" s="223"/>
      <c r="E2335" s="13"/>
      <c r="H2335" s="529"/>
    </row>
    <row r="2336" spans="2:8">
      <c r="B2336" s="13"/>
      <c r="C2336" s="24"/>
      <c r="D2336" s="223"/>
      <c r="E2336" s="13"/>
      <c r="H2336" s="529"/>
    </row>
    <row r="2337" spans="2:8">
      <c r="B2337" s="13"/>
      <c r="C2337" s="24"/>
      <c r="D2337" s="223"/>
      <c r="E2337" s="13"/>
      <c r="H2337" s="529"/>
    </row>
    <row r="2338" spans="2:8">
      <c r="B2338" s="13"/>
      <c r="C2338" s="24"/>
      <c r="D2338" s="223"/>
      <c r="E2338" s="13"/>
      <c r="H2338" s="529"/>
    </row>
    <row r="2339" spans="2:8">
      <c r="B2339" s="13"/>
      <c r="C2339" s="24"/>
      <c r="D2339" s="223"/>
      <c r="E2339" s="13"/>
      <c r="H2339" s="529"/>
    </row>
    <row r="2340" spans="2:8">
      <c r="B2340" s="13"/>
      <c r="C2340" s="24"/>
      <c r="D2340" s="223"/>
      <c r="E2340" s="13"/>
      <c r="H2340" s="529"/>
    </row>
    <row r="2341" spans="2:8">
      <c r="B2341" s="13"/>
      <c r="C2341" s="24"/>
      <c r="D2341" s="223"/>
      <c r="E2341" s="13"/>
      <c r="H2341" s="529"/>
    </row>
    <row r="2342" spans="2:8">
      <c r="B2342" s="13"/>
      <c r="C2342" s="24"/>
      <c r="D2342" s="223"/>
      <c r="E2342" s="13"/>
      <c r="H2342" s="529"/>
    </row>
    <row r="2343" spans="2:8">
      <c r="B2343" s="13"/>
      <c r="C2343" s="24"/>
      <c r="D2343" s="223"/>
      <c r="E2343" s="13"/>
      <c r="H2343" s="529"/>
    </row>
    <row r="2344" spans="2:8">
      <c r="B2344" s="13"/>
      <c r="C2344" s="24"/>
      <c r="D2344" s="223"/>
      <c r="E2344" s="13"/>
      <c r="H2344" s="529"/>
    </row>
    <row r="2345" spans="2:8">
      <c r="B2345" s="13"/>
      <c r="C2345" s="24"/>
      <c r="D2345" s="223"/>
      <c r="E2345" s="13"/>
      <c r="H2345" s="529"/>
    </row>
    <row r="2346" spans="2:8">
      <c r="B2346" s="13"/>
      <c r="C2346" s="24"/>
      <c r="D2346" s="223"/>
      <c r="E2346" s="13"/>
      <c r="H2346" s="529"/>
    </row>
    <row r="2347" spans="2:8">
      <c r="B2347" s="13"/>
      <c r="C2347" s="24"/>
      <c r="D2347" s="223"/>
      <c r="E2347" s="13"/>
      <c r="H2347" s="529"/>
    </row>
    <row r="2348" spans="2:8">
      <c r="B2348" s="13"/>
      <c r="C2348" s="24"/>
      <c r="D2348" s="223"/>
      <c r="E2348" s="13"/>
      <c r="H2348" s="529"/>
    </row>
    <row r="2349" spans="2:8">
      <c r="B2349" s="13"/>
      <c r="C2349" s="24"/>
      <c r="D2349" s="223"/>
      <c r="E2349" s="13"/>
      <c r="H2349" s="529"/>
    </row>
    <row r="2350" spans="2:8">
      <c r="B2350" s="13"/>
      <c r="C2350" s="24"/>
      <c r="D2350" s="223"/>
      <c r="E2350" s="13"/>
      <c r="H2350" s="529"/>
    </row>
    <row r="2351" spans="2:8">
      <c r="B2351" s="13"/>
      <c r="C2351" s="24"/>
      <c r="D2351" s="223"/>
      <c r="E2351" s="13"/>
      <c r="H2351" s="529"/>
    </row>
    <row r="2352" spans="2:8">
      <c r="B2352" s="13"/>
      <c r="C2352" s="24"/>
      <c r="D2352" s="223"/>
      <c r="E2352" s="13"/>
      <c r="H2352" s="529"/>
    </row>
    <row r="2353" spans="2:8">
      <c r="B2353" s="13"/>
      <c r="C2353" s="24"/>
      <c r="D2353" s="223"/>
      <c r="E2353" s="13"/>
      <c r="H2353" s="529"/>
    </row>
    <row r="2354" spans="2:8">
      <c r="B2354" s="13"/>
      <c r="C2354" s="24"/>
      <c r="D2354" s="223"/>
      <c r="E2354" s="13"/>
      <c r="H2354" s="529"/>
    </row>
    <row r="2355" spans="2:8">
      <c r="B2355" s="13"/>
      <c r="C2355" s="24"/>
      <c r="D2355" s="223"/>
      <c r="E2355" s="13"/>
      <c r="H2355" s="529"/>
    </row>
    <row r="2356" spans="2:8">
      <c r="B2356" s="13"/>
      <c r="C2356" s="24"/>
      <c r="D2356" s="223"/>
      <c r="E2356" s="13"/>
      <c r="H2356" s="529"/>
    </row>
    <row r="2357" spans="2:8">
      <c r="B2357" s="13"/>
      <c r="C2357" s="24"/>
      <c r="D2357" s="223"/>
      <c r="E2357" s="13"/>
      <c r="H2357" s="529"/>
    </row>
    <row r="2358" spans="2:8">
      <c r="B2358" s="13"/>
      <c r="C2358" s="24"/>
      <c r="D2358" s="223"/>
      <c r="E2358" s="13"/>
      <c r="H2358" s="529"/>
    </row>
    <row r="2359" spans="2:8">
      <c r="B2359" s="13"/>
      <c r="C2359" s="24"/>
      <c r="D2359" s="223"/>
      <c r="E2359" s="13"/>
      <c r="H2359" s="529"/>
    </row>
    <row r="2360" spans="2:8">
      <c r="B2360" s="13"/>
      <c r="C2360" s="24"/>
      <c r="D2360" s="223"/>
      <c r="E2360" s="13"/>
      <c r="H2360" s="529"/>
    </row>
    <row r="2361" spans="2:8">
      <c r="B2361" s="13"/>
      <c r="C2361" s="24"/>
      <c r="D2361" s="223"/>
      <c r="E2361" s="13"/>
      <c r="H2361" s="529"/>
    </row>
    <row r="2362" spans="2:8">
      <c r="B2362" s="13"/>
      <c r="C2362" s="24"/>
      <c r="D2362" s="223"/>
      <c r="E2362" s="13"/>
      <c r="H2362" s="529"/>
    </row>
    <row r="2363" spans="2:8">
      <c r="B2363" s="13"/>
      <c r="C2363" s="24"/>
      <c r="D2363" s="223"/>
      <c r="E2363" s="13"/>
      <c r="H2363" s="529"/>
    </row>
    <row r="2364" spans="2:8">
      <c r="B2364" s="13"/>
      <c r="C2364" s="24"/>
      <c r="D2364" s="223"/>
      <c r="E2364" s="13"/>
      <c r="H2364" s="529"/>
    </row>
    <row r="2365" spans="2:8">
      <c r="B2365" s="13"/>
      <c r="C2365" s="24"/>
      <c r="D2365" s="223"/>
      <c r="E2365" s="13"/>
      <c r="H2365" s="529"/>
    </row>
    <row r="2366" spans="2:8">
      <c r="B2366" s="13"/>
      <c r="C2366" s="24"/>
      <c r="D2366" s="223"/>
      <c r="E2366" s="13"/>
      <c r="H2366" s="529"/>
    </row>
    <row r="2367" spans="2:8">
      <c r="B2367" s="13"/>
      <c r="C2367" s="24"/>
      <c r="D2367" s="223"/>
      <c r="E2367" s="13"/>
      <c r="H2367" s="529"/>
    </row>
    <row r="2368" spans="2:8">
      <c r="B2368" s="13"/>
      <c r="C2368" s="24"/>
      <c r="D2368" s="223"/>
      <c r="E2368" s="13"/>
      <c r="H2368" s="529"/>
    </row>
    <row r="2369" spans="2:8">
      <c r="B2369" s="13"/>
      <c r="C2369" s="24"/>
      <c r="D2369" s="223"/>
      <c r="E2369" s="13"/>
      <c r="H2369" s="529"/>
    </row>
    <row r="2370" spans="2:8">
      <c r="B2370" s="13"/>
      <c r="C2370" s="24"/>
      <c r="D2370" s="223"/>
      <c r="E2370" s="13"/>
      <c r="H2370" s="529"/>
    </row>
    <row r="2371" spans="2:8">
      <c r="B2371" s="13"/>
      <c r="C2371" s="24"/>
      <c r="D2371" s="223"/>
      <c r="E2371" s="13"/>
      <c r="H2371" s="529"/>
    </row>
    <row r="2372" spans="2:8">
      <c r="B2372" s="13"/>
      <c r="C2372" s="24"/>
      <c r="D2372" s="223"/>
      <c r="E2372" s="13"/>
      <c r="H2372" s="529"/>
    </row>
    <row r="2373" spans="2:8">
      <c r="B2373" s="13"/>
      <c r="C2373" s="24"/>
      <c r="D2373" s="223"/>
      <c r="E2373" s="13"/>
      <c r="H2373" s="529"/>
    </row>
    <row r="2374" spans="2:8">
      <c r="B2374" s="13"/>
      <c r="C2374" s="24"/>
      <c r="D2374" s="223"/>
      <c r="E2374" s="13"/>
      <c r="H2374" s="529"/>
    </row>
    <row r="2375" spans="2:8">
      <c r="B2375" s="13"/>
      <c r="C2375" s="24"/>
      <c r="D2375" s="223"/>
      <c r="E2375" s="13"/>
      <c r="H2375" s="529"/>
    </row>
    <row r="2376" spans="2:8">
      <c r="B2376" s="13"/>
      <c r="C2376" s="24"/>
      <c r="D2376" s="223"/>
      <c r="E2376" s="13"/>
      <c r="H2376" s="529"/>
    </row>
    <row r="2377" spans="2:8">
      <c r="B2377" s="13"/>
      <c r="C2377" s="24"/>
      <c r="D2377" s="223"/>
      <c r="E2377" s="13"/>
      <c r="H2377" s="529"/>
    </row>
    <row r="2378" spans="2:8">
      <c r="B2378" s="13"/>
      <c r="C2378" s="24"/>
      <c r="D2378" s="223"/>
      <c r="E2378" s="13"/>
      <c r="H2378" s="529"/>
    </row>
    <row r="2379" spans="2:8">
      <c r="B2379" s="13"/>
      <c r="C2379" s="24"/>
      <c r="D2379" s="223"/>
      <c r="E2379" s="13"/>
      <c r="H2379" s="529"/>
    </row>
    <row r="2380" spans="2:8">
      <c r="B2380" s="13"/>
      <c r="C2380" s="24"/>
      <c r="D2380" s="223"/>
      <c r="E2380" s="13"/>
      <c r="H2380" s="529"/>
    </row>
    <row r="2381" spans="2:8">
      <c r="B2381" s="13"/>
      <c r="C2381" s="24"/>
      <c r="D2381" s="223"/>
      <c r="E2381" s="13"/>
      <c r="H2381" s="529"/>
    </row>
    <row r="2382" spans="2:8">
      <c r="B2382" s="13"/>
      <c r="C2382" s="24"/>
      <c r="D2382" s="223"/>
      <c r="E2382" s="13"/>
      <c r="H2382" s="529"/>
    </row>
    <row r="2383" spans="2:8">
      <c r="B2383" s="13"/>
      <c r="C2383" s="24"/>
      <c r="D2383" s="223"/>
      <c r="E2383" s="13"/>
      <c r="H2383" s="529"/>
    </row>
    <row r="2384" spans="2:8">
      <c r="B2384" s="13"/>
      <c r="C2384" s="24"/>
      <c r="D2384" s="223"/>
      <c r="E2384" s="13"/>
      <c r="H2384" s="529"/>
    </row>
    <row r="2385" spans="2:8">
      <c r="B2385" s="13"/>
      <c r="C2385" s="24"/>
      <c r="D2385" s="223"/>
      <c r="E2385" s="13"/>
      <c r="H2385" s="529"/>
    </row>
    <row r="2386" spans="2:8">
      <c r="B2386" s="13"/>
      <c r="C2386" s="24"/>
      <c r="D2386" s="223"/>
      <c r="E2386" s="13"/>
      <c r="H2386" s="529"/>
    </row>
    <row r="2387" spans="2:8">
      <c r="B2387" s="13"/>
      <c r="C2387" s="24"/>
      <c r="D2387" s="223"/>
      <c r="E2387" s="13"/>
      <c r="H2387" s="529"/>
    </row>
    <row r="2388" spans="2:8">
      <c r="B2388" s="13"/>
      <c r="C2388" s="24"/>
      <c r="D2388" s="223"/>
      <c r="E2388" s="13"/>
      <c r="H2388" s="529"/>
    </row>
    <row r="2389" spans="2:8">
      <c r="B2389" s="13"/>
      <c r="C2389" s="24"/>
      <c r="D2389" s="223"/>
      <c r="E2389" s="13"/>
      <c r="H2389" s="529"/>
    </row>
    <row r="2390" spans="2:8">
      <c r="B2390" s="13"/>
      <c r="C2390" s="24"/>
      <c r="D2390" s="223"/>
      <c r="E2390" s="13"/>
      <c r="H2390" s="529"/>
    </row>
    <row r="2391" spans="2:8">
      <c r="B2391" s="13"/>
      <c r="C2391" s="24"/>
      <c r="D2391" s="223"/>
      <c r="E2391" s="13"/>
      <c r="H2391" s="529"/>
    </row>
    <row r="2392" spans="2:8">
      <c r="B2392" s="13"/>
      <c r="C2392" s="24"/>
      <c r="D2392" s="223"/>
      <c r="E2392" s="13"/>
      <c r="H2392" s="529"/>
    </row>
    <row r="2393" spans="2:8">
      <c r="B2393" s="13"/>
      <c r="C2393" s="24"/>
      <c r="D2393" s="223"/>
      <c r="E2393" s="13"/>
      <c r="H2393" s="529"/>
    </row>
    <row r="2394" spans="2:8">
      <c r="B2394" s="13"/>
      <c r="C2394" s="24"/>
      <c r="D2394" s="223"/>
      <c r="E2394" s="13"/>
      <c r="H2394" s="529"/>
    </row>
    <row r="2395" spans="2:8">
      <c r="B2395" s="13"/>
      <c r="C2395" s="24"/>
      <c r="D2395" s="223"/>
      <c r="E2395" s="13"/>
      <c r="H2395" s="529"/>
    </row>
    <row r="2396" spans="2:8">
      <c r="B2396" s="13"/>
      <c r="C2396" s="24"/>
      <c r="D2396" s="223"/>
      <c r="E2396" s="13"/>
      <c r="H2396" s="529"/>
    </row>
    <row r="2397" spans="2:8">
      <c r="B2397" s="13"/>
      <c r="C2397" s="24"/>
      <c r="D2397" s="223"/>
      <c r="E2397" s="13"/>
      <c r="H2397" s="529"/>
    </row>
    <row r="2398" spans="2:8">
      <c r="B2398" s="13"/>
      <c r="C2398" s="24"/>
      <c r="D2398" s="223"/>
      <c r="E2398" s="13"/>
      <c r="H2398" s="529"/>
    </row>
    <row r="2399" spans="2:8">
      <c r="B2399" s="13"/>
      <c r="C2399" s="24"/>
      <c r="D2399" s="223"/>
      <c r="E2399" s="13"/>
      <c r="H2399" s="529"/>
    </row>
    <row r="2400" spans="2:8">
      <c r="B2400" s="13"/>
      <c r="C2400" s="24"/>
      <c r="D2400" s="223"/>
      <c r="E2400" s="13"/>
      <c r="H2400" s="529"/>
    </row>
    <row r="2401" spans="2:8">
      <c r="B2401" s="13"/>
      <c r="C2401" s="24"/>
      <c r="D2401" s="223"/>
      <c r="E2401" s="13"/>
      <c r="H2401" s="529"/>
    </row>
    <row r="2402" spans="2:8">
      <c r="B2402" s="13"/>
      <c r="C2402" s="24"/>
      <c r="D2402" s="223"/>
      <c r="E2402" s="13"/>
      <c r="H2402" s="529"/>
    </row>
    <row r="2403" spans="2:8">
      <c r="B2403" s="13"/>
      <c r="C2403" s="24"/>
      <c r="D2403" s="223"/>
      <c r="E2403" s="13"/>
      <c r="H2403" s="529"/>
    </row>
    <row r="2404" spans="2:8">
      <c r="B2404" s="13"/>
      <c r="C2404" s="24"/>
      <c r="D2404" s="223"/>
      <c r="E2404" s="13"/>
      <c r="H2404" s="529"/>
    </row>
    <row r="2405" spans="2:8">
      <c r="B2405" s="13"/>
      <c r="C2405" s="24"/>
      <c r="D2405" s="223"/>
      <c r="E2405" s="13"/>
      <c r="H2405" s="529"/>
    </row>
    <row r="2406" spans="2:8">
      <c r="B2406" s="13"/>
      <c r="C2406" s="24"/>
      <c r="D2406" s="223"/>
      <c r="E2406" s="13"/>
      <c r="H2406" s="529"/>
    </row>
    <row r="2407" spans="2:8">
      <c r="B2407" s="13"/>
      <c r="C2407" s="24"/>
      <c r="D2407" s="223"/>
      <c r="E2407" s="13"/>
      <c r="H2407" s="529"/>
    </row>
    <row r="2408" spans="2:8">
      <c r="B2408" s="13"/>
      <c r="C2408" s="24"/>
      <c r="D2408" s="223"/>
      <c r="E2408" s="13"/>
      <c r="H2408" s="529"/>
    </row>
    <row r="2409" spans="2:8">
      <c r="B2409" s="13"/>
      <c r="C2409" s="24"/>
      <c r="D2409" s="223"/>
      <c r="E2409" s="13"/>
      <c r="H2409" s="529"/>
    </row>
    <row r="2410" spans="2:8">
      <c r="B2410" s="13"/>
      <c r="C2410" s="24"/>
      <c r="D2410" s="223"/>
      <c r="E2410" s="13"/>
      <c r="H2410" s="529"/>
    </row>
    <row r="2411" spans="2:8">
      <c r="B2411" s="13"/>
      <c r="C2411" s="24"/>
      <c r="D2411" s="223"/>
      <c r="E2411" s="13"/>
      <c r="H2411" s="529"/>
    </row>
    <row r="2412" spans="2:8">
      <c r="B2412" s="13"/>
      <c r="C2412" s="24"/>
      <c r="D2412" s="223"/>
      <c r="E2412" s="13"/>
      <c r="H2412" s="529"/>
    </row>
    <row r="2413" spans="2:8">
      <c r="B2413" s="13"/>
      <c r="C2413" s="24"/>
      <c r="D2413" s="223"/>
      <c r="E2413" s="13"/>
      <c r="H2413" s="529"/>
    </row>
    <row r="2414" spans="2:8">
      <c r="B2414" s="13"/>
      <c r="C2414" s="24"/>
      <c r="D2414" s="223"/>
      <c r="E2414" s="13"/>
      <c r="H2414" s="529"/>
    </row>
    <row r="2415" spans="2:8">
      <c r="B2415" s="13"/>
      <c r="C2415" s="24"/>
      <c r="D2415" s="223"/>
      <c r="E2415" s="13"/>
      <c r="H2415" s="529"/>
    </row>
    <row r="2416" spans="2:8">
      <c r="B2416" s="13"/>
      <c r="C2416" s="24"/>
      <c r="D2416" s="223"/>
      <c r="E2416" s="13"/>
      <c r="H2416" s="529"/>
    </row>
    <row r="2417" spans="2:8">
      <c r="B2417" s="13"/>
      <c r="C2417" s="24"/>
      <c r="D2417" s="223"/>
      <c r="E2417" s="13"/>
      <c r="H2417" s="529"/>
    </row>
    <row r="2418" spans="2:8">
      <c r="B2418" s="13"/>
      <c r="C2418" s="24"/>
      <c r="D2418" s="223"/>
      <c r="E2418" s="13"/>
      <c r="H2418" s="529"/>
    </row>
    <row r="2419" spans="2:8">
      <c r="B2419" s="13"/>
      <c r="C2419" s="24"/>
      <c r="D2419" s="223"/>
      <c r="E2419" s="13"/>
      <c r="H2419" s="529"/>
    </row>
    <row r="2420" spans="2:8">
      <c r="B2420" s="13"/>
      <c r="C2420" s="24"/>
      <c r="D2420" s="223"/>
      <c r="E2420" s="13"/>
      <c r="H2420" s="529"/>
    </row>
    <row r="2421" spans="2:8">
      <c r="B2421" s="13"/>
      <c r="C2421" s="24"/>
      <c r="D2421" s="223"/>
      <c r="E2421" s="13"/>
      <c r="H2421" s="529"/>
    </row>
    <row r="2422" spans="2:8">
      <c r="B2422" s="13"/>
      <c r="C2422" s="24"/>
      <c r="D2422" s="223"/>
      <c r="E2422" s="13"/>
      <c r="H2422" s="529"/>
    </row>
    <row r="2423" spans="2:8">
      <c r="B2423" s="13"/>
      <c r="C2423" s="24"/>
      <c r="D2423" s="223"/>
      <c r="E2423" s="13"/>
      <c r="H2423" s="529"/>
    </row>
    <row r="2424" spans="2:8">
      <c r="B2424" s="13"/>
      <c r="C2424" s="24"/>
      <c r="D2424" s="223"/>
      <c r="E2424" s="13"/>
      <c r="H2424" s="529"/>
    </row>
    <row r="2425" spans="2:8">
      <c r="B2425" s="13"/>
      <c r="C2425" s="24"/>
      <c r="D2425" s="223"/>
      <c r="E2425" s="13"/>
      <c r="H2425" s="529"/>
    </row>
    <row r="2426" spans="2:8">
      <c r="B2426" s="13"/>
      <c r="C2426" s="24"/>
      <c r="D2426" s="223"/>
      <c r="E2426" s="13"/>
      <c r="H2426" s="529"/>
    </row>
    <row r="2427" spans="2:8">
      <c r="B2427" s="13"/>
      <c r="C2427" s="24"/>
      <c r="D2427" s="223"/>
      <c r="E2427" s="13"/>
      <c r="H2427" s="529"/>
    </row>
    <row r="2428" spans="2:8">
      <c r="B2428" s="13"/>
      <c r="C2428" s="24"/>
      <c r="D2428" s="223"/>
      <c r="E2428" s="13"/>
      <c r="H2428" s="529"/>
    </row>
    <row r="2429" spans="2:8">
      <c r="B2429" s="13"/>
      <c r="C2429" s="24"/>
      <c r="D2429" s="223"/>
      <c r="E2429" s="13"/>
      <c r="H2429" s="529"/>
    </row>
    <row r="2430" spans="2:8">
      <c r="B2430" s="13"/>
      <c r="C2430" s="24"/>
      <c r="D2430" s="223"/>
      <c r="E2430" s="13"/>
      <c r="H2430" s="529"/>
    </row>
    <row r="2431" spans="2:8">
      <c r="B2431" s="13"/>
      <c r="C2431" s="24"/>
      <c r="D2431" s="223"/>
      <c r="E2431" s="13"/>
      <c r="H2431" s="529"/>
    </row>
    <row r="2432" spans="2:8">
      <c r="B2432" s="13"/>
      <c r="C2432" s="24"/>
      <c r="D2432" s="223"/>
      <c r="E2432" s="13"/>
      <c r="H2432" s="529"/>
    </row>
    <row r="2433" spans="2:8">
      <c r="B2433" s="13"/>
      <c r="C2433" s="24"/>
      <c r="D2433" s="223"/>
      <c r="E2433" s="13"/>
      <c r="H2433" s="529"/>
    </row>
    <row r="2434" spans="2:8">
      <c r="B2434" s="13"/>
      <c r="C2434" s="24"/>
      <c r="D2434" s="223"/>
      <c r="E2434" s="13"/>
      <c r="H2434" s="529"/>
    </row>
    <row r="2435" spans="2:8">
      <c r="B2435" s="13"/>
      <c r="C2435" s="24"/>
      <c r="D2435" s="223"/>
      <c r="E2435" s="13"/>
      <c r="H2435" s="529"/>
    </row>
    <row r="2436" spans="2:8">
      <c r="B2436" s="13"/>
      <c r="C2436" s="24"/>
      <c r="D2436" s="223"/>
      <c r="E2436" s="13"/>
      <c r="H2436" s="529"/>
    </row>
    <row r="2437" spans="2:8">
      <c r="B2437" s="13"/>
      <c r="C2437" s="24"/>
      <c r="D2437" s="223"/>
      <c r="E2437" s="13"/>
      <c r="H2437" s="529"/>
    </row>
    <row r="2438" spans="2:8">
      <c r="B2438" s="13"/>
      <c r="C2438" s="24"/>
      <c r="D2438" s="223"/>
      <c r="E2438" s="13"/>
      <c r="H2438" s="529"/>
    </row>
    <row r="2439" spans="2:8">
      <c r="B2439" s="13"/>
      <c r="C2439" s="24"/>
      <c r="D2439" s="223"/>
      <c r="E2439" s="13"/>
      <c r="H2439" s="529"/>
    </row>
    <row r="2440" spans="2:8">
      <c r="B2440" s="13"/>
      <c r="C2440" s="24"/>
      <c r="D2440" s="223"/>
      <c r="E2440" s="13"/>
      <c r="H2440" s="529"/>
    </row>
    <row r="2441" spans="2:8">
      <c r="B2441" s="13"/>
      <c r="C2441" s="24"/>
      <c r="D2441" s="223"/>
      <c r="E2441" s="13"/>
      <c r="H2441" s="529"/>
    </row>
    <row r="2442" spans="2:8">
      <c r="B2442" s="13"/>
      <c r="C2442" s="24"/>
      <c r="D2442" s="223"/>
      <c r="E2442" s="13"/>
      <c r="H2442" s="529"/>
    </row>
    <row r="2443" spans="2:8">
      <c r="B2443" s="13"/>
      <c r="C2443" s="24"/>
      <c r="D2443" s="223"/>
      <c r="E2443" s="13"/>
      <c r="H2443" s="529"/>
    </row>
    <row r="2444" spans="2:8">
      <c r="B2444" s="13"/>
      <c r="C2444" s="24"/>
      <c r="D2444" s="223"/>
      <c r="E2444" s="13"/>
      <c r="H2444" s="529"/>
    </row>
    <row r="2445" spans="2:8">
      <c r="B2445" s="13"/>
      <c r="C2445" s="24"/>
      <c r="D2445" s="223"/>
      <c r="E2445" s="13"/>
      <c r="H2445" s="529"/>
    </row>
    <row r="2446" spans="2:8">
      <c r="B2446" s="13"/>
      <c r="C2446" s="24"/>
      <c r="D2446" s="223"/>
      <c r="E2446" s="13"/>
      <c r="H2446" s="529"/>
    </row>
    <row r="2447" spans="2:8">
      <c r="B2447" s="13"/>
      <c r="C2447" s="24"/>
      <c r="D2447" s="223"/>
      <c r="E2447" s="13"/>
      <c r="H2447" s="529"/>
    </row>
    <row r="2448" spans="2:8">
      <c r="B2448" s="13"/>
      <c r="C2448" s="24"/>
      <c r="D2448" s="223"/>
      <c r="E2448" s="13"/>
      <c r="H2448" s="529"/>
    </row>
    <row r="2449" spans="2:8">
      <c r="B2449" s="13"/>
      <c r="C2449" s="24"/>
      <c r="D2449" s="223"/>
      <c r="E2449" s="13"/>
      <c r="H2449" s="529"/>
    </row>
    <row r="2450" spans="2:8">
      <c r="B2450" s="13"/>
      <c r="C2450" s="24"/>
      <c r="D2450" s="223"/>
      <c r="E2450" s="13"/>
      <c r="H2450" s="529"/>
    </row>
    <row r="2451" spans="2:8">
      <c r="B2451" s="13"/>
      <c r="C2451" s="24"/>
      <c r="D2451" s="223"/>
      <c r="E2451" s="13"/>
      <c r="H2451" s="529"/>
    </row>
    <row r="2452" spans="2:8">
      <c r="B2452" s="13"/>
      <c r="C2452" s="24"/>
      <c r="D2452" s="223"/>
      <c r="E2452" s="13"/>
      <c r="H2452" s="529"/>
    </row>
    <row r="2453" spans="2:8">
      <c r="B2453" s="13"/>
      <c r="C2453" s="24"/>
      <c r="D2453" s="223"/>
      <c r="E2453" s="13"/>
      <c r="H2453" s="529"/>
    </row>
    <row r="2454" spans="2:8">
      <c r="B2454" s="13"/>
      <c r="C2454" s="24"/>
      <c r="D2454" s="223"/>
      <c r="E2454" s="13"/>
      <c r="H2454" s="529"/>
    </row>
    <row r="2455" spans="2:8">
      <c r="B2455" s="13"/>
      <c r="C2455" s="24"/>
      <c r="D2455" s="223"/>
      <c r="E2455" s="13"/>
      <c r="H2455" s="529"/>
    </row>
    <row r="2456" spans="2:8">
      <c r="B2456" s="13"/>
      <c r="C2456" s="24"/>
      <c r="D2456" s="223"/>
      <c r="E2456" s="13"/>
      <c r="H2456" s="529"/>
    </row>
    <row r="2457" spans="2:8">
      <c r="B2457" s="13"/>
      <c r="C2457" s="24"/>
      <c r="D2457" s="223"/>
      <c r="E2457" s="13"/>
      <c r="H2457" s="529"/>
    </row>
    <row r="2458" spans="2:8">
      <c r="B2458" s="13"/>
      <c r="C2458" s="24"/>
      <c r="D2458" s="223"/>
      <c r="E2458" s="13"/>
      <c r="H2458" s="529"/>
    </row>
    <row r="2459" spans="2:8">
      <c r="B2459" s="13"/>
      <c r="C2459" s="24"/>
      <c r="D2459" s="223"/>
      <c r="E2459" s="13"/>
      <c r="H2459" s="529"/>
    </row>
    <row r="2460" spans="2:8">
      <c r="B2460" s="13"/>
      <c r="C2460" s="24"/>
      <c r="D2460" s="223"/>
      <c r="E2460" s="13"/>
      <c r="H2460" s="529"/>
    </row>
    <row r="2461" spans="2:8">
      <c r="B2461" s="13"/>
      <c r="C2461" s="24"/>
      <c r="D2461" s="223"/>
      <c r="E2461" s="13"/>
      <c r="H2461" s="529"/>
    </row>
    <row r="2462" spans="2:8">
      <c r="B2462" s="13"/>
      <c r="C2462" s="24"/>
      <c r="D2462" s="223"/>
      <c r="E2462" s="13"/>
      <c r="H2462" s="529"/>
    </row>
    <row r="2463" spans="2:8">
      <c r="B2463" s="13"/>
      <c r="C2463" s="24"/>
      <c r="D2463" s="223"/>
      <c r="E2463" s="13"/>
      <c r="H2463" s="529"/>
    </row>
    <row r="2464" spans="2:8">
      <c r="B2464" s="13"/>
      <c r="C2464" s="24"/>
      <c r="D2464" s="223"/>
      <c r="E2464" s="13"/>
      <c r="H2464" s="529"/>
    </row>
    <row r="2465" spans="2:8">
      <c r="B2465" s="13"/>
      <c r="C2465" s="24"/>
      <c r="D2465" s="223"/>
      <c r="E2465" s="13"/>
      <c r="H2465" s="529"/>
    </row>
    <row r="2466" spans="2:8">
      <c r="B2466" s="13"/>
      <c r="C2466" s="24"/>
      <c r="D2466" s="223"/>
      <c r="E2466" s="13"/>
      <c r="H2466" s="529"/>
    </row>
    <row r="2467" spans="2:8">
      <c r="B2467" s="13"/>
      <c r="C2467" s="24"/>
      <c r="D2467" s="223"/>
      <c r="E2467" s="13"/>
      <c r="H2467" s="529"/>
    </row>
    <row r="2468" spans="2:8">
      <c r="B2468" s="13"/>
      <c r="C2468" s="24"/>
      <c r="D2468" s="223"/>
      <c r="E2468" s="13"/>
      <c r="H2468" s="529"/>
    </row>
    <row r="2469" spans="2:8">
      <c r="B2469" s="13"/>
      <c r="C2469" s="24"/>
      <c r="D2469" s="223"/>
      <c r="E2469" s="13"/>
      <c r="H2469" s="529"/>
    </row>
    <row r="2470" spans="2:8">
      <c r="B2470" s="13"/>
      <c r="C2470" s="24"/>
      <c r="D2470" s="223"/>
      <c r="E2470" s="13"/>
      <c r="H2470" s="529"/>
    </row>
    <row r="2471" spans="2:8">
      <c r="B2471" s="13"/>
      <c r="C2471" s="24"/>
      <c r="D2471" s="223"/>
      <c r="E2471" s="13"/>
      <c r="H2471" s="529"/>
    </row>
    <row r="2472" spans="2:8">
      <c r="B2472" s="13"/>
      <c r="C2472" s="24"/>
      <c r="D2472" s="223"/>
      <c r="E2472" s="13"/>
      <c r="H2472" s="529"/>
    </row>
    <row r="2473" spans="2:8">
      <c r="B2473" s="13"/>
      <c r="C2473" s="24"/>
      <c r="D2473" s="223"/>
      <c r="E2473" s="13"/>
      <c r="H2473" s="529"/>
    </row>
    <row r="2474" spans="2:8">
      <c r="B2474" s="13"/>
      <c r="C2474" s="24"/>
      <c r="D2474" s="223"/>
      <c r="E2474" s="13"/>
      <c r="H2474" s="529"/>
    </row>
    <row r="2475" spans="2:8">
      <c r="B2475" s="13"/>
      <c r="C2475" s="24"/>
      <c r="D2475" s="223"/>
      <c r="E2475" s="13"/>
      <c r="H2475" s="529"/>
    </row>
    <row r="2476" spans="2:8">
      <c r="B2476" s="13"/>
      <c r="C2476" s="24"/>
      <c r="D2476" s="223"/>
      <c r="E2476" s="13"/>
      <c r="H2476" s="529"/>
    </row>
    <row r="2477" spans="2:8">
      <c r="B2477" s="13"/>
      <c r="C2477" s="24"/>
      <c r="D2477" s="223"/>
      <c r="E2477" s="13"/>
      <c r="H2477" s="529"/>
    </row>
    <row r="2478" spans="2:8">
      <c r="B2478" s="13"/>
      <c r="C2478" s="24"/>
      <c r="D2478" s="223"/>
      <c r="E2478" s="13"/>
      <c r="H2478" s="529"/>
    </row>
    <row r="2479" spans="2:8">
      <c r="B2479" s="13"/>
      <c r="C2479" s="24"/>
      <c r="D2479" s="223"/>
      <c r="E2479" s="13"/>
      <c r="H2479" s="529"/>
    </row>
    <row r="2480" spans="2:8">
      <c r="B2480" s="13"/>
      <c r="C2480" s="24"/>
      <c r="D2480" s="223"/>
      <c r="E2480" s="13"/>
      <c r="H2480" s="529"/>
    </row>
    <row r="2481" spans="2:8">
      <c r="B2481" s="13"/>
      <c r="C2481" s="24"/>
      <c r="D2481" s="223"/>
      <c r="E2481" s="13"/>
      <c r="H2481" s="529"/>
    </row>
    <row r="2482" spans="2:8">
      <c r="B2482" s="13"/>
      <c r="C2482" s="24"/>
      <c r="D2482" s="223"/>
      <c r="E2482" s="13"/>
      <c r="H2482" s="529"/>
    </row>
    <row r="2483" spans="2:8">
      <c r="B2483" s="13"/>
      <c r="C2483" s="24"/>
      <c r="D2483" s="223"/>
      <c r="E2483" s="13"/>
      <c r="H2483" s="529"/>
    </row>
    <row r="2484" spans="2:8">
      <c r="B2484" s="13"/>
      <c r="C2484" s="24"/>
      <c r="D2484" s="223"/>
      <c r="E2484" s="13"/>
      <c r="H2484" s="529"/>
    </row>
    <row r="2485" spans="2:8">
      <c r="B2485" s="13"/>
      <c r="C2485" s="24"/>
      <c r="D2485" s="223"/>
      <c r="E2485" s="13"/>
      <c r="H2485" s="529"/>
    </row>
    <row r="2486" spans="2:8">
      <c r="B2486" s="13"/>
      <c r="C2486" s="24"/>
      <c r="D2486" s="223"/>
      <c r="E2486" s="13"/>
      <c r="H2486" s="529"/>
    </row>
    <row r="2487" spans="2:8">
      <c r="B2487" s="13"/>
      <c r="C2487" s="24"/>
      <c r="D2487" s="223"/>
      <c r="E2487" s="13"/>
      <c r="H2487" s="529"/>
    </row>
    <row r="2488" spans="2:8">
      <c r="B2488" s="13"/>
      <c r="C2488" s="24"/>
      <c r="D2488" s="223"/>
      <c r="E2488" s="13"/>
      <c r="H2488" s="529"/>
    </row>
    <row r="2489" spans="2:8">
      <c r="B2489" s="13"/>
      <c r="C2489" s="24"/>
      <c r="D2489" s="223"/>
      <c r="E2489" s="13"/>
      <c r="H2489" s="529"/>
    </row>
    <row r="2490" spans="2:8">
      <c r="B2490" s="13"/>
      <c r="C2490" s="24"/>
      <c r="D2490" s="223"/>
      <c r="E2490" s="13"/>
      <c r="H2490" s="529"/>
    </row>
    <row r="2491" spans="2:8">
      <c r="B2491" s="13"/>
      <c r="C2491" s="24"/>
      <c r="D2491" s="223"/>
      <c r="E2491" s="13"/>
      <c r="H2491" s="529"/>
    </row>
    <row r="2492" spans="2:8">
      <c r="B2492" s="13"/>
      <c r="C2492" s="24"/>
      <c r="D2492" s="223"/>
      <c r="E2492" s="13"/>
      <c r="H2492" s="529"/>
    </row>
    <row r="2493" spans="2:8">
      <c r="B2493" s="13"/>
      <c r="C2493" s="24"/>
      <c r="D2493" s="223"/>
      <c r="E2493" s="13"/>
      <c r="H2493" s="529"/>
    </row>
    <row r="2494" spans="2:8">
      <c r="B2494" s="13"/>
      <c r="C2494" s="24"/>
      <c r="D2494" s="223"/>
      <c r="E2494" s="13"/>
      <c r="H2494" s="529"/>
    </row>
    <row r="2495" spans="2:8">
      <c r="B2495" s="13"/>
      <c r="C2495" s="24"/>
      <c r="D2495" s="223"/>
      <c r="E2495" s="13"/>
      <c r="H2495" s="529"/>
    </row>
    <row r="2496" spans="2:8">
      <c r="B2496" s="13"/>
      <c r="C2496" s="24"/>
      <c r="D2496" s="223"/>
      <c r="E2496" s="13"/>
      <c r="H2496" s="529"/>
    </row>
    <row r="2497" spans="2:8">
      <c r="B2497" s="13"/>
      <c r="C2497" s="24"/>
      <c r="D2497" s="223"/>
      <c r="E2497" s="13"/>
      <c r="H2497" s="529"/>
    </row>
    <row r="2498" spans="2:8">
      <c r="B2498" s="13"/>
      <c r="C2498" s="24"/>
      <c r="D2498" s="223"/>
      <c r="E2498" s="13"/>
      <c r="H2498" s="529"/>
    </row>
    <row r="2499" spans="2:8">
      <c r="B2499" s="13"/>
      <c r="C2499" s="24"/>
      <c r="D2499" s="223"/>
      <c r="E2499" s="13"/>
      <c r="H2499" s="529"/>
    </row>
    <row r="2500" spans="2:8">
      <c r="B2500" s="13"/>
      <c r="C2500" s="24"/>
      <c r="D2500" s="223"/>
      <c r="E2500" s="13"/>
      <c r="H2500" s="529"/>
    </row>
    <row r="2501" spans="2:8">
      <c r="B2501" s="13"/>
      <c r="C2501" s="24"/>
      <c r="D2501" s="223"/>
      <c r="E2501" s="13"/>
      <c r="H2501" s="529"/>
    </row>
    <row r="2502" spans="2:8">
      <c r="B2502" s="13"/>
      <c r="C2502" s="24"/>
      <c r="D2502" s="223"/>
      <c r="E2502" s="13"/>
      <c r="H2502" s="529"/>
    </row>
    <row r="2503" spans="2:8">
      <c r="B2503" s="13"/>
      <c r="C2503" s="24"/>
      <c r="D2503" s="223"/>
      <c r="E2503" s="13"/>
      <c r="H2503" s="529"/>
    </row>
    <row r="2504" spans="2:8">
      <c r="B2504" s="13"/>
      <c r="C2504" s="24"/>
      <c r="D2504" s="223"/>
      <c r="E2504" s="13"/>
      <c r="H2504" s="529"/>
    </row>
    <row r="2505" spans="2:8">
      <c r="B2505" s="13"/>
      <c r="C2505" s="24"/>
      <c r="D2505" s="223"/>
      <c r="E2505" s="13"/>
      <c r="H2505" s="529"/>
    </row>
    <row r="2506" spans="2:8">
      <c r="B2506" s="13"/>
      <c r="C2506" s="24"/>
      <c r="D2506" s="223"/>
      <c r="E2506" s="13"/>
      <c r="H2506" s="529"/>
    </row>
    <row r="2507" spans="2:8">
      <c r="B2507" s="13"/>
      <c r="C2507" s="24"/>
      <c r="D2507" s="223"/>
      <c r="E2507" s="13"/>
      <c r="H2507" s="529"/>
    </row>
    <row r="2508" spans="2:8">
      <c r="B2508" s="13"/>
      <c r="C2508" s="24"/>
      <c r="D2508" s="223"/>
      <c r="E2508" s="13"/>
      <c r="H2508" s="529"/>
    </row>
    <row r="2509" spans="2:8">
      <c r="B2509" s="13"/>
      <c r="C2509" s="24"/>
      <c r="D2509" s="223"/>
      <c r="E2509" s="13"/>
      <c r="H2509" s="529"/>
    </row>
    <row r="2510" spans="2:8">
      <c r="B2510" s="13"/>
      <c r="C2510" s="24"/>
      <c r="D2510" s="223"/>
      <c r="E2510" s="13"/>
      <c r="H2510" s="529"/>
    </row>
    <row r="2511" spans="2:8">
      <c r="B2511" s="13"/>
      <c r="C2511" s="24"/>
      <c r="D2511" s="223"/>
      <c r="E2511" s="13"/>
      <c r="H2511" s="529"/>
    </row>
    <row r="2512" spans="2:8">
      <c r="B2512" s="13"/>
      <c r="C2512" s="24"/>
      <c r="D2512" s="223"/>
      <c r="E2512" s="13"/>
      <c r="H2512" s="529"/>
    </row>
    <row r="2513" spans="2:8">
      <c r="B2513" s="13"/>
      <c r="C2513" s="24"/>
      <c r="D2513" s="223"/>
      <c r="E2513" s="13"/>
      <c r="H2513" s="529"/>
    </row>
    <row r="2514" spans="2:8">
      <c r="B2514" s="13"/>
      <c r="C2514" s="24"/>
      <c r="D2514" s="223"/>
      <c r="E2514" s="13"/>
      <c r="H2514" s="529"/>
    </row>
    <row r="2515" spans="2:8">
      <c r="B2515" s="13"/>
      <c r="C2515" s="24"/>
      <c r="D2515" s="223"/>
      <c r="E2515" s="13"/>
      <c r="H2515" s="529"/>
    </row>
    <row r="2516" spans="2:8">
      <c r="B2516" s="13"/>
      <c r="C2516" s="24"/>
      <c r="D2516" s="223"/>
      <c r="E2516" s="13"/>
      <c r="H2516" s="529"/>
    </row>
    <row r="2517" spans="2:8">
      <c r="B2517" s="13"/>
      <c r="C2517" s="24"/>
      <c r="D2517" s="223"/>
      <c r="E2517" s="13"/>
      <c r="H2517" s="529"/>
    </row>
    <row r="2518" spans="2:8">
      <c r="B2518" s="13"/>
      <c r="C2518" s="24"/>
      <c r="D2518" s="223"/>
      <c r="E2518" s="13"/>
      <c r="H2518" s="529"/>
    </row>
    <row r="2519" spans="2:8">
      <c r="B2519" s="13"/>
      <c r="C2519" s="24"/>
      <c r="D2519" s="223"/>
      <c r="E2519" s="13"/>
      <c r="H2519" s="529"/>
    </row>
    <row r="2520" spans="2:8">
      <c r="B2520" s="13"/>
      <c r="C2520" s="24"/>
      <c r="D2520" s="223"/>
      <c r="E2520" s="13"/>
      <c r="H2520" s="529"/>
    </row>
    <row r="2521" spans="2:8">
      <c r="B2521" s="13"/>
      <c r="C2521" s="24"/>
      <c r="D2521" s="223"/>
      <c r="E2521" s="13"/>
      <c r="H2521" s="529"/>
    </row>
    <row r="2522" spans="2:8">
      <c r="B2522" s="13"/>
      <c r="C2522" s="24"/>
      <c r="D2522" s="223"/>
      <c r="E2522" s="13"/>
      <c r="H2522" s="529"/>
    </row>
    <row r="2523" spans="2:8">
      <c r="B2523" s="13"/>
      <c r="C2523" s="24"/>
      <c r="D2523" s="223"/>
      <c r="E2523" s="13"/>
      <c r="H2523" s="529"/>
    </row>
    <row r="2524" spans="2:8">
      <c r="B2524" s="13"/>
      <c r="C2524" s="24"/>
      <c r="D2524" s="223"/>
      <c r="E2524" s="13"/>
      <c r="H2524" s="529"/>
    </row>
    <row r="2525" spans="2:8">
      <c r="B2525" s="13"/>
      <c r="C2525" s="24"/>
      <c r="D2525" s="223"/>
      <c r="E2525" s="13"/>
      <c r="H2525" s="529"/>
    </row>
    <row r="2526" spans="2:8">
      <c r="B2526" s="13"/>
      <c r="C2526" s="24"/>
      <c r="D2526" s="223"/>
      <c r="E2526" s="13"/>
      <c r="H2526" s="529"/>
    </row>
    <row r="2527" spans="2:8">
      <c r="B2527" s="13"/>
      <c r="C2527" s="24"/>
      <c r="D2527" s="223"/>
      <c r="E2527" s="13"/>
      <c r="H2527" s="529"/>
    </row>
    <row r="2528" spans="2:8">
      <c r="B2528" s="13"/>
      <c r="C2528" s="24"/>
      <c r="D2528" s="223"/>
      <c r="E2528" s="13"/>
      <c r="H2528" s="529"/>
    </row>
    <row r="2529" spans="2:8">
      <c r="B2529" s="13"/>
      <c r="C2529" s="24"/>
      <c r="D2529" s="223"/>
      <c r="E2529" s="13"/>
      <c r="H2529" s="529"/>
    </row>
    <row r="2530" spans="2:8">
      <c r="B2530" s="13"/>
      <c r="C2530" s="24"/>
      <c r="D2530" s="223"/>
      <c r="E2530" s="13"/>
      <c r="H2530" s="529"/>
    </row>
    <row r="2531" spans="2:8">
      <c r="B2531" s="13"/>
      <c r="C2531" s="24"/>
      <c r="D2531" s="223"/>
      <c r="E2531" s="13"/>
      <c r="H2531" s="529"/>
    </row>
    <row r="2532" spans="2:8">
      <c r="B2532" s="13"/>
      <c r="C2532" s="24"/>
      <c r="D2532" s="223"/>
      <c r="E2532" s="13"/>
      <c r="H2532" s="529"/>
    </row>
    <row r="2533" spans="2:8">
      <c r="B2533" s="13"/>
      <c r="C2533" s="24"/>
      <c r="D2533" s="223"/>
      <c r="E2533" s="13"/>
      <c r="H2533" s="529"/>
    </row>
    <row r="2534" spans="2:8">
      <c r="B2534" s="13"/>
      <c r="C2534" s="24"/>
      <c r="D2534" s="223"/>
      <c r="E2534" s="13"/>
      <c r="H2534" s="529"/>
    </row>
    <row r="2535" spans="2:8">
      <c r="B2535" s="13"/>
      <c r="C2535" s="24"/>
      <c r="D2535" s="223"/>
      <c r="E2535" s="13"/>
      <c r="H2535" s="529"/>
    </row>
    <row r="2536" spans="2:8">
      <c r="B2536" s="13"/>
      <c r="C2536" s="24"/>
      <c r="D2536" s="223"/>
      <c r="E2536" s="13"/>
      <c r="H2536" s="529"/>
    </row>
    <row r="2537" spans="2:8">
      <c r="B2537" s="13"/>
      <c r="C2537" s="24"/>
      <c r="D2537" s="223"/>
      <c r="E2537" s="13"/>
      <c r="H2537" s="529"/>
    </row>
    <row r="2538" spans="2:8">
      <c r="B2538" s="13"/>
      <c r="C2538" s="24"/>
      <c r="D2538" s="223"/>
      <c r="E2538" s="13"/>
      <c r="H2538" s="529"/>
    </row>
    <row r="2539" spans="2:8">
      <c r="B2539" s="13"/>
      <c r="C2539" s="24"/>
      <c r="D2539" s="223"/>
      <c r="E2539" s="13"/>
      <c r="H2539" s="529"/>
    </row>
    <row r="2540" spans="2:8">
      <c r="B2540" s="13"/>
      <c r="C2540" s="24"/>
      <c r="D2540" s="223"/>
      <c r="E2540" s="13"/>
      <c r="H2540" s="529"/>
    </row>
    <row r="2541" spans="2:8">
      <c r="B2541" s="13"/>
      <c r="C2541" s="24"/>
      <c r="D2541" s="223"/>
      <c r="E2541" s="13"/>
      <c r="H2541" s="529"/>
    </row>
    <row r="2542" spans="2:8">
      <c r="B2542" s="13"/>
      <c r="C2542" s="24"/>
      <c r="D2542" s="223"/>
      <c r="E2542" s="13"/>
      <c r="H2542" s="529"/>
    </row>
    <row r="2543" spans="2:8">
      <c r="B2543" s="13"/>
      <c r="C2543" s="24"/>
      <c r="D2543" s="223"/>
      <c r="E2543" s="13"/>
      <c r="H2543" s="529"/>
    </row>
    <row r="2544" spans="2:8">
      <c r="B2544" s="13"/>
      <c r="C2544" s="24"/>
      <c r="D2544" s="223"/>
      <c r="E2544" s="13"/>
      <c r="H2544" s="529"/>
    </row>
    <row r="2545" spans="2:8">
      <c r="B2545" s="13"/>
      <c r="C2545" s="24"/>
      <c r="D2545" s="223"/>
      <c r="E2545" s="13"/>
      <c r="H2545" s="529"/>
    </row>
    <row r="2546" spans="2:8">
      <c r="B2546" s="13"/>
      <c r="C2546" s="24"/>
      <c r="D2546" s="223"/>
      <c r="E2546" s="13"/>
      <c r="H2546" s="529"/>
    </row>
    <row r="2547" spans="2:8">
      <c r="B2547" s="13"/>
      <c r="C2547" s="24"/>
      <c r="D2547" s="223"/>
      <c r="E2547" s="13"/>
      <c r="H2547" s="529"/>
    </row>
    <row r="2548" spans="2:8">
      <c r="B2548" s="13"/>
      <c r="C2548" s="24"/>
      <c r="D2548" s="223"/>
      <c r="E2548" s="13"/>
      <c r="H2548" s="529"/>
    </row>
    <row r="2549" spans="2:8">
      <c r="B2549" s="13"/>
      <c r="C2549" s="24"/>
      <c r="D2549" s="223"/>
      <c r="E2549" s="13"/>
      <c r="H2549" s="529"/>
    </row>
    <row r="2550" spans="2:8">
      <c r="B2550" s="13"/>
      <c r="C2550" s="24"/>
      <c r="D2550" s="223"/>
      <c r="E2550" s="13"/>
      <c r="H2550" s="529"/>
    </row>
    <row r="2551" spans="2:8">
      <c r="B2551" s="13"/>
      <c r="C2551" s="24"/>
      <c r="D2551" s="223"/>
      <c r="E2551" s="13"/>
      <c r="H2551" s="529"/>
    </row>
    <row r="2552" spans="2:8">
      <c r="B2552" s="13"/>
      <c r="C2552" s="24"/>
      <c r="D2552" s="223"/>
      <c r="E2552" s="13"/>
      <c r="H2552" s="529"/>
    </row>
    <row r="2553" spans="2:8">
      <c r="B2553" s="13"/>
      <c r="C2553" s="24"/>
      <c r="D2553" s="223"/>
      <c r="E2553" s="13"/>
      <c r="H2553" s="529"/>
    </row>
    <row r="2554" spans="2:8">
      <c r="B2554" s="13"/>
      <c r="C2554" s="24"/>
      <c r="D2554" s="223"/>
      <c r="E2554" s="13"/>
      <c r="H2554" s="529"/>
    </row>
    <row r="2555" spans="2:8">
      <c r="B2555" s="13"/>
      <c r="C2555" s="24"/>
      <c r="D2555" s="223"/>
      <c r="E2555" s="13"/>
      <c r="H2555" s="529"/>
    </row>
    <row r="2556" spans="2:8">
      <c r="B2556" s="13"/>
      <c r="C2556" s="24"/>
      <c r="D2556" s="223"/>
      <c r="E2556" s="13"/>
      <c r="H2556" s="529"/>
    </row>
    <row r="2557" spans="2:8">
      <c r="B2557" s="13"/>
      <c r="C2557" s="24"/>
      <c r="D2557" s="223"/>
      <c r="E2557" s="13"/>
      <c r="H2557" s="529"/>
    </row>
    <row r="2558" spans="2:8">
      <c r="B2558" s="13"/>
      <c r="C2558" s="24"/>
      <c r="D2558" s="223"/>
      <c r="E2558" s="13"/>
      <c r="H2558" s="529"/>
    </row>
    <row r="2559" spans="2:8">
      <c r="B2559" s="13"/>
      <c r="C2559" s="24"/>
      <c r="D2559" s="223"/>
      <c r="E2559" s="13"/>
      <c r="H2559" s="529"/>
    </row>
    <row r="2560" spans="2:8">
      <c r="B2560" s="13"/>
      <c r="C2560" s="24"/>
      <c r="D2560" s="223"/>
      <c r="E2560" s="13"/>
      <c r="H2560" s="529"/>
    </row>
    <row r="2561" spans="2:8">
      <c r="B2561" s="13"/>
      <c r="C2561" s="24"/>
      <c r="D2561" s="223"/>
      <c r="E2561" s="13"/>
      <c r="H2561" s="529"/>
    </row>
    <row r="2562" spans="2:8">
      <c r="B2562" s="13"/>
      <c r="C2562" s="24"/>
      <c r="D2562" s="223"/>
      <c r="E2562" s="13"/>
      <c r="H2562" s="529"/>
    </row>
    <row r="2563" spans="2:8">
      <c r="B2563" s="13"/>
      <c r="C2563" s="24"/>
      <c r="D2563" s="223"/>
      <c r="E2563" s="13"/>
      <c r="H2563" s="529"/>
    </row>
    <row r="2564" spans="2:8">
      <c r="B2564" s="13"/>
      <c r="C2564" s="24"/>
      <c r="D2564" s="223"/>
      <c r="E2564" s="13"/>
      <c r="H2564" s="529"/>
    </row>
    <row r="2565" spans="2:8">
      <c r="B2565" s="13"/>
      <c r="C2565" s="24"/>
      <c r="D2565" s="223"/>
      <c r="E2565" s="13"/>
      <c r="H2565" s="529"/>
    </row>
    <row r="2566" spans="2:8">
      <c r="B2566" s="13"/>
      <c r="C2566" s="24"/>
      <c r="D2566" s="223"/>
      <c r="E2566" s="13"/>
      <c r="H2566" s="529"/>
    </row>
    <row r="2567" spans="2:8">
      <c r="B2567" s="13"/>
      <c r="C2567" s="24"/>
      <c r="D2567" s="223"/>
      <c r="E2567" s="13"/>
      <c r="H2567" s="529"/>
    </row>
    <row r="2568" spans="2:8">
      <c r="B2568" s="13"/>
      <c r="C2568" s="24"/>
      <c r="D2568" s="223"/>
      <c r="E2568" s="13"/>
      <c r="H2568" s="529"/>
    </row>
    <row r="2569" spans="2:8">
      <c r="B2569" s="13"/>
      <c r="C2569" s="24"/>
      <c r="D2569" s="223"/>
      <c r="E2569" s="13"/>
      <c r="H2569" s="529"/>
    </row>
    <row r="2570" spans="2:8">
      <c r="B2570" s="13"/>
      <c r="C2570" s="24"/>
      <c r="D2570" s="223"/>
      <c r="E2570" s="13"/>
      <c r="H2570" s="529"/>
    </row>
    <row r="2571" spans="2:8">
      <c r="B2571" s="13"/>
      <c r="C2571" s="24"/>
      <c r="D2571" s="223"/>
      <c r="E2571" s="13"/>
      <c r="H2571" s="529"/>
    </row>
    <row r="2572" spans="2:8">
      <c r="B2572" s="13"/>
      <c r="C2572" s="24"/>
      <c r="D2572" s="223"/>
      <c r="E2572" s="13"/>
      <c r="H2572" s="529"/>
    </row>
    <row r="2573" spans="2:8">
      <c r="B2573" s="13"/>
      <c r="C2573" s="24"/>
      <c r="D2573" s="223"/>
      <c r="E2573" s="13"/>
      <c r="H2573" s="529"/>
    </row>
    <row r="2574" spans="2:8">
      <c r="B2574" s="13"/>
      <c r="C2574" s="24"/>
      <c r="D2574" s="223"/>
      <c r="E2574" s="13"/>
      <c r="H2574" s="529"/>
    </row>
    <row r="2575" spans="2:8">
      <c r="B2575" s="13"/>
      <c r="C2575" s="24"/>
      <c r="D2575" s="223"/>
      <c r="E2575" s="13"/>
      <c r="H2575" s="529"/>
    </row>
    <row r="2576" spans="2:8">
      <c r="B2576" s="13"/>
      <c r="C2576" s="24"/>
      <c r="D2576" s="223"/>
      <c r="E2576" s="13"/>
      <c r="H2576" s="529"/>
    </row>
    <row r="2577" spans="2:8">
      <c r="B2577" s="13"/>
      <c r="C2577" s="24"/>
      <c r="D2577" s="223"/>
      <c r="E2577" s="13"/>
      <c r="H2577" s="529"/>
    </row>
    <row r="2578" spans="2:8">
      <c r="B2578" s="13"/>
      <c r="C2578" s="24"/>
      <c r="D2578" s="223"/>
      <c r="E2578" s="13"/>
      <c r="H2578" s="529"/>
    </row>
    <row r="2579" spans="2:8">
      <c r="B2579" s="13"/>
      <c r="C2579" s="24"/>
      <c r="D2579" s="223"/>
      <c r="E2579" s="13"/>
      <c r="H2579" s="529"/>
    </row>
    <row r="2580" spans="2:8">
      <c r="B2580" s="13"/>
      <c r="C2580" s="24"/>
      <c r="D2580" s="223"/>
      <c r="E2580" s="13"/>
      <c r="H2580" s="529"/>
    </row>
    <row r="2581" spans="2:8">
      <c r="B2581" s="13"/>
      <c r="C2581" s="24"/>
      <c r="D2581" s="223"/>
      <c r="E2581" s="13"/>
      <c r="H2581" s="529"/>
    </row>
    <row r="2582" spans="2:8">
      <c r="B2582" s="13"/>
      <c r="C2582" s="24"/>
      <c r="D2582" s="223"/>
      <c r="E2582" s="13"/>
      <c r="H2582" s="529"/>
    </row>
    <row r="2583" spans="2:8">
      <c r="B2583" s="13"/>
      <c r="C2583" s="24"/>
      <c r="D2583" s="223"/>
      <c r="E2583" s="13"/>
      <c r="H2583" s="529"/>
    </row>
    <row r="2584" spans="2:8">
      <c r="B2584" s="13"/>
      <c r="C2584" s="24"/>
      <c r="D2584" s="223"/>
      <c r="E2584" s="13"/>
      <c r="H2584" s="529"/>
    </row>
    <row r="2585" spans="2:8">
      <c r="B2585" s="13"/>
      <c r="C2585" s="24"/>
      <c r="D2585" s="223"/>
      <c r="E2585" s="13"/>
      <c r="H2585" s="529"/>
    </row>
    <row r="2586" spans="2:8">
      <c r="B2586" s="13"/>
      <c r="C2586" s="24"/>
      <c r="D2586" s="223"/>
      <c r="E2586" s="13"/>
      <c r="H2586" s="529"/>
    </row>
    <row r="2587" spans="2:8">
      <c r="B2587" s="13"/>
      <c r="C2587" s="24"/>
      <c r="D2587" s="223"/>
      <c r="E2587" s="13"/>
      <c r="H2587" s="529"/>
    </row>
    <row r="2588" spans="2:8">
      <c r="B2588" s="13"/>
      <c r="C2588" s="24"/>
      <c r="D2588" s="223"/>
      <c r="E2588" s="13"/>
      <c r="H2588" s="529"/>
    </row>
    <row r="2589" spans="2:8">
      <c r="B2589" s="13"/>
      <c r="C2589" s="24"/>
      <c r="D2589" s="223"/>
      <c r="E2589" s="13"/>
      <c r="H2589" s="529"/>
    </row>
    <row r="2590" spans="2:8">
      <c r="B2590" s="13"/>
      <c r="C2590" s="24"/>
      <c r="D2590" s="223"/>
      <c r="E2590" s="13"/>
      <c r="H2590" s="529"/>
    </row>
    <row r="2591" spans="2:8">
      <c r="B2591" s="13"/>
      <c r="C2591" s="24"/>
      <c r="D2591" s="223"/>
      <c r="E2591" s="13"/>
      <c r="H2591" s="529"/>
    </row>
    <row r="2592" spans="2:8">
      <c r="B2592" s="13"/>
      <c r="C2592" s="24"/>
      <c r="D2592" s="223"/>
      <c r="E2592" s="13"/>
      <c r="H2592" s="529"/>
    </row>
    <row r="2593" spans="2:8">
      <c r="B2593" s="13"/>
      <c r="C2593" s="24"/>
      <c r="D2593" s="223"/>
      <c r="E2593" s="13"/>
      <c r="H2593" s="529"/>
    </row>
    <row r="2594" spans="2:8">
      <c r="B2594" s="13"/>
      <c r="C2594" s="24"/>
      <c r="D2594" s="223"/>
      <c r="E2594" s="13"/>
      <c r="H2594" s="529"/>
    </row>
    <row r="2595" spans="2:8">
      <c r="B2595" s="13"/>
      <c r="C2595" s="24"/>
      <c r="D2595" s="223"/>
      <c r="E2595" s="13"/>
      <c r="H2595" s="529"/>
    </row>
    <row r="2596" spans="2:8">
      <c r="B2596" s="13"/>
      <c r="C2596" s="24"/>
      <c r="D2596" s="223"/>
      <c r="E2596" s="13"/>
      <c r="H2596" s="529"/>
    </row>
    <row r="2597" spans="2:8">
      <c r="B2597" s="13"/>
      <c r="C2597" s="24"/>
      <c r="D2597" s="223"/>
      <c r="E2597" s="13"/>
      <c r="H2597" s="529"/>
    </row>
    <row r="2598" spans="2:8">
      <c r="B2598" s="13"/>
      <c r="C2598" s="24"/>
      <c r="D2598" s="223"/>
      <c r="E2598" s="13"/>
      <c r="H2598" s="529"/>
    </row>
    <row r="2599" spans="2:8">
      <c r="B2599" s="13"/>
      <c r="C2599" s="24"/>
      <c r="D2599" s="223"/>
      <c r="E2599" s="13"/>
      <c r="H2599" s="529"/>
    </row>
    <row r="2600" spans="2:8">
      <c r="B2600" s="13"/>
      <c r="C2600" s="24"/>
      <c r="D2600" s="223"/>
      <c r="E2600" s="13"/>
      <c r="H2600" s="529"/>
    </row>
    <row r="2601" spans="2:8">
      <c r="B2601" s="13"/>
      <c r="C2601" s="24"/>
      <c r="D2601" s="223"/>
      <c r="E2601" s="13"/>
      <c r="H2601" s="529"/>
    </row>
    <row r="2602" spans="2:8">
      <c r="B2602" s="13"/>
      <c r="C2602" s="24"/>
      <c r="D2602" s="223"/>
      <c r="E2602" s="13"/>
      <c r="H2602" s="529"/>
    </row>
    <row r="2603" spans="2:8">
      <c r="B2603" s="13"/>
      <c r="C2603" s="24"/>
      <c r="D2603" s="223"/>
      <c r="E2603" s="13"/>
      <c r="H2603" s="529"/>
    </row>
    <row r="2604" spans="2:8">
      <c r="B2604" s="13"/>
      <c r="C2604" s="24"/>
      <c r="D2604" s="223"/>
      <c r="E2604" s="13"/>
      <c r="H2604" s="529"/>
    </row>
    <row r="2605" spans="2:8">
      <c r="B2605" s="13"/>
      <c r="C2605" s="24"/>
      <c r="D2605" s="223"/>
      <c r="E2605" s="13"/>
      <c r="H2605" s="529"/>
    </row>
    <row r="2606" spans="2:8">
      <c r="B2606" s="13"/>
      <c r="C2606" s="24"/>
      <c r="D2606" s="223"/>
      <c r="E2606" s="13"/>
      <c r="H2606" s="529"/>
    </row>
    <row r="2607" spans="2:8">
      <c r="B2607" s="13"/>
      <c r="C2607" s="24"/>
      <c r="D2607" s="223"/>
      <c r="E2607" s="13"/>
      <c r="H2607" s="529"/>
    </row>
    <row r="2608" spans="2:8">
      <c r="B2608" s="13"/>
      <c r="C2608" s="24"/>
      <c r="D2608" s="223"/>
      <c r="E2608" s="13"/>
      <c r="H2608" s="529"/>
    </row>
    <row r="2609" spans="2:8">
      <c r="B2609" s="13"/>
      <c r="C2609" s="24"/>
      <c r="D2609" s="223"/>
      <c r="E2609" s="13"/>
      <c r="H2609" s="529"/>
    </row>
    <row r="2610" spans="2:8">
      <c r="B2610" s="13"/>
      <c r="C2610" s="24"/>
      <c r="D2610" s="223"/>
      <c r="E2610" s="13"/>
      <c r="H2610" s="529"/>
    </row>
    <row r="2611" spans="2:8">
      <c r="B2611" s="13"/>
      <c r="C2611" s="24"/>
      <c r="D2611" s="223"/>
      <c r="E2611" s="13"/>
      <c r="H2611" s="529"/>
    </row>
    <row r="2612" spans="2:8">
      <c r="B2612" s="13"/>
      <c r="C2612" s="24"/>
      <c r="D2612" s="223"/>
      <c r="E2612" s="13"/>
      <c r="H2612" s="529"/>
    </row>
    <row r="2613" spans="2:8">
      <c r="B2613" s="13"/>
      <c r="C2613" s="24"/>
      <c r="D2613" s="223"/>
      <c r="E2613" s="13"/>
      <c r="H2613" s="529"/>
    </row>
    <row r="2614" spans="2:8">
      <c r="B2614" s="13"/>
      <c r="C2614" s="24"/>
      <c r="D2614" s="223"/>
      <c r="E2614" s="13"/>
      <c r="H2614" s="529"/>
    </row>
    <row r="2615" spans="2:8">
      <c r="B2615" s="13"/>
      <c r="C2615" s="24"/>
      <c r="D2615" s="223"/>
      <c r="E2615" s="13"/>
      <c r="H2615" s="529"/>
    </row>
    <row r="2616" spans="2:8">
      <c r="B2616" s="13"/>
      <c r="C2616" s="24"/>
      <c r="D2616" s="223"/>
      <c r="E2616" s="13"/>
      <c r="H2616" s="529"/>
    </row>
    <row r="2617" spans="2:8">
      <c r="B2617" s="13"/>
      <c r="C2617" s="24"/>
      <c r="D2617" s="223"/>
      <c r="E2617" s="13"/>
      <c r="H2617" s="529"/>
    </row>
    <row r="2618" spans="2:8">
      <c r="B2618" s="13"/>
      <c r="C2618" s="24"/>
      <c r="D2618" s="223"/>
      <c r="E2618" s="13"/>
      <c r="H2618" s="529"/>
    </row>
    <row r="2619" spans="2:8">
      <c r="B2619" s="13"/>
      <c r="C2619" s="24"/>
      <c r="D2619" s="223"/>
      <c r="E2619" s="13"/>
      <c r="H2619" s="529"/>
    </row>
    <row r="2620" spans="2:8">
      <c r="B2620" s="13"/>
      <c r="C2620" s="24"/>
      <c r="D2620" s="223"/>
      <c r="E2620" s="13"/>
      <c r="H2620" s="529"/>
    </row>
    <row r="2621" spans="2:8">
      <c r="B2621" s="13"/>
      <c r="C2621" s="24"/>
      <c r="D2621" s="223"/>
      <c r="E2621" s="13"/>
      <c r="H2621" s="529"/>
    </row>
    <row r="2622" spans="2:8">
      <c r="B2622" s="13"/>
      <c r="C2622" s="24"/>
      <c r="D2622" s="223"/>
      <c r="E2622" s="13"/>
      <c r="H2622" s="529"/>
    </row>
    <row r="2623" spans="2:8">
      <c r="B2623" s="13"/>
      <c r="C2623" s="24"/>
      <c r="D2623" s="223"/>
      <c r="E2623" s="13"/>
      <c r="H2623" s="529"/>
    </row>
    <row r="2624" spans="2:8">
      <c r="B2624" s="13"/>
      <c r="C2624" s="24"/>
      <c r="D2624" s="223"/>
      <c r="E2624" s="13"/>
      <c r="H2624" s="529"/>
    </row>
    <row r="2625" spans="2:8">
      <c r="B2625" s="13"/>
      <c r="C2625" s="24"/>
      <c r="D2625" s="223"/>
      <c r="E2625" s="13"/>
      <c r="H2625" s="529"/>
    </row>
    <row r="2626" spans="2:8">
      <c r="B2626" s="13"/>
      <c r="C2626" s="24"/>
      <c r="D2626" s="223"/>
      <c r="E2626" s="13"/>
      <c r="H2626" s="529"/>
    </row>
    <row r="2627" spans="2:8">
      <c r="B2627" s="13"/>
      <c r="C2627" s="24"/>
      <c r="D2627" s="223"/>
      <c r="E2627" s="13"/>
      <c r="H2627" s="529"/>
    </row>
    <row r="2628" spans="2:8">
      <c r="B2628" s="13"/>
      <c r="C2628" s="24"/>
      <c r="D2628" s="223"/>
      <c r="E2628" s="13"/>
      <c r="H2628" s="529"/>
    </row>
    <row r="2629" spans="2:8">
      <c r="B2629" s="13"/>
      <c r="C2629" s="24"/>
      <c r="D2629" s="223"/>
      <c r="E2629" s="13"/>
      <c r="H2629" s="529"/>
    </row>
    <row r="2630" spans="2:8">
      <c r="B2630" s="13"/>
      <c r="C2630" s="24"/>
      <c r="D2630" s="223"/>
      <c r="E2630" s="13"/>
      <c r="H2630" s="529"/>
    </row>
    <row r="2631" spans="2:8">
      <c r="B2631" s="13"/>
      <c r="C2631" s="24"/>
      <c r="D2631" s="223"/>
      <c r="E2631" s="13"/>
      <c r="H2631" s="529"/>
    </row>
    <row r="2632" spans="2:8">
      <c r="B2632" s="13"/>
      <c r="C2632" s="24"/>
      <c r="D2632" s="223"/>
      <c r="E2632" s="13"/>
      <c r="H2632" s="529"/>
    </row>
    <row r="2633" spans="2:8">
      <c r="B2633" s="13"/>
      <c r="C2633" s="24"/>
      <c r="D2633" s="223"/>
      <c r="E2633" s="13"/>
      <c r="H2633" s="529"/>
    </row>
    <row r="2634" spans="2:8">
      <c r="B2634" s="13"/>
      <c r="C2634" s="24"/>
      <c r="D2634" s="223"/>
      <c r="E2634" s="13"/>
      <c r="H2634" s="529"/>
    </row>
    <row r="2635" spans="2:8">
      <c r="B2635" s="13"/>
      <c r="C2635" s="24"/>
      <c r="D2635" s="223"/>
      <c r="E2635" s="13"/>
      <c r="H2635" s="529"/>
    </row>
    <row r="2636" spans="2:8">
      <c r="B2636" s="13"/>
      <c r="C2636" s="24"/>
      <c r="D2636" s="223"/>
      <c r="E2636" s="13"/>
      <c r="H2636" s="529"/>
    </row>
    <row r="2637" spans="2:8">
      <c r="B2637" s="13"/>
      <c r="C2637" s="24"/>
      <c r="D2637" s="223"/>
      <c r="E2637" s="13"/>
      <c r="H2637" s="529"/>
    </row>
    <row r="2638" spans="2:8">
      <c r="B2638" s="13"/>
      <c r="C2638" s="24"/>
      <c r="D2638" s="223"/>
      <c r="E2638" s="13"/>
      <c r="H2638" s="529"/>
    </row>
    <row r="2639" spans="2:8">
      <c r="B2639" s="13"/>
      <c r="C2639" s="24"/>
      <c r="D2639" s="223"/>
      <c r="E2639" s="13"/>
      <c r="H2639" s="529"/>
    </row>
    <row r="2640" spans="2:8">
      <c r="B2640" s="13"/>
      <c r="C2640" s="24"/>
      <c r="D2640" s="223"/>
      <c r="E2640" s="13"/>
      <c r="H2640" s="529"/>
    </row>
    <row r="2641" spans="2:8">
      <c r="B2641" s="13"/>
      <c r="C2641" s="24"/>
      <c r="D2641" s="223"/>
      <c r="E2641" s="13"/>
      <c r="H2641" s="529"/>
    </row>
    <row r="2642" spans="2:8">
      <c r="B2642" s="13"/>
      <c r="C2642" s="24"/>
      <c r="D2642" s="223"/>
      <c r="E2642" s="13"/>
      <c r="H2642" s="529"/>
    </row>
    <row r="2643" spans="2:8">
      <c r="B2643" s="13"/>
      <c r="C2643" s="24"/>
      <c r="D2643" s="223"/>
      <c r="E2643" s="13"/>
      <c r="H2643" s="529"/>
    </row>
    <row r="2644" spans="2:8">
      <c r="B2644" s="13"/>
      <c r="C2644" s="24"/>
      <c r="D2644" s="223"/>
      <c r="E2644" s="13"/>
      <c r="H2644" s="529"/>
    </row>
    <row r="2645" spans="2:8">
      <c r="B2645" s="13"/>
      <c r="C2645" s="24"/>
      <c r="D2645" s="223"/>
      <c r="E2645" s="13"/>
      <c r="H2645" s="529"/>
    </row>
    <row r="2646" spans="2:8">
      <c r="B2646" s="13"/>
      <c r="C2646" s="24"/>
      <c r="D2646" s="223"/>
      <c r="E2646" s="13"/>
      <c r="H2646" s="529"/>
    </row>
    <row r="2647" spans="2:8">
      <c r="B2647" s="13"/>
      <c r="C2647" s="24"/>
      <c r="D2647" s="223"/>
      <c r="E2647" s="13"/>
      <c r="H2647" s="529"/>
    </row>
    <row r="2648" spans="2:8">
      <c r="B2648" s="13"/>
      <c r="C2648" s="24"/>
      <c r="D2648" s="223"/>
      <c r="E2648" s="13"/>
      <c r="H2648" s="529"/>
    </row>
    <row r="2649" spans="2:8">
      <c r="B2649" s="13"/>
      <c r="C2649" s="24"/>
      <c r="D2649" s="223"/>
      <c r="E2649" s="13"/>
      <c r="H2649" s="529"/>
    </row>
    <row r="2650" spans="2:8">
      <c r="B2650" s="13"/>
      <c r="C2650" s="24"/>
      <c r="D2650" s="223"/>
      <c r="E2650" s="13"/>
      <c r="H2650" s="529"/>
    </row>
    <row r="2651" spans="2:8">
      <c r="B2651" s="13"/>
      <c r="C2651" s="24"/>
      <c r="D2651" s="223"/>
      <c r="E2651" s="13"/>
      <c r="H2651" s="529"/>
    </row>
    <row r="2652" spans="2:8">
      <c r="B2652" s="13"/>
      <c r="C2652" s="24"/>
      <c r="D2652" s="223"/>
      <c r="E2652" s="13"/>
      <c r="H2652" s="529"/>
    </row>
    <row r="2653" spans="2:8">
      <c r="B2653" s="13"/>
      <c r="C2653" s="24"/>
      <c r="D2653" s="223"/>
      <c r="E2653" s="13"/>
      <c r="H2653" s="529"/>
    </row>
    <row r="2654" spans="2:8">
      <c r="B2654" s="13"/>
      <c r="C2654" s="24"/>
      <c r="D2654" s="223"/>
      <c r="E2654" s="13"/>
      <c r="H2654" s="529"/>
    </row>
    <row r="2655" spans="2:8">
      <c r="B2655" s="13"/>
      <c r="C2655" s="24"/>
      <c r="D2655" s="223"/>
      <c r="E2655" s="13"/>
      <c r="H2655" s="529"/>
    </row>
    <row r="2656" spans="2:8">
      <c r="B2656" s="13"/>
      <c r="C2656" s="24"/>
      <c r="D2656" s="223"/>
      <c r="E2656" s="13"/>
      <c r="H2656" s="529"/>
    </row>
    <row r="2657" spans="2:8">
      <c r="B2657" s="13"/>
      <c r="C2657" s="24"/>
      <c r="D2657" s="223"/>
      <c r="E2657" s="13"/>
      <c r="H2657" s="529"/>
    </row>
    <row r="2658" spans="2:8">
      <c r="B2658" s="13"/>
      <c r="C2658" s="24"/>
      <c r="D2658" s="223"/>
      <c r="E2658" s="13"/>
      <c r="H2658" s="529"/>
    </row>
    <row r="2659" spans="2:8">
      <c r="B2659" s="13"/>
      <c r="C2659" s="24"/>
      <c r="D2659" s="223"/>
      <c r="E2659" s="13"/>
      <c r="H2659" s="529"/>
    </row>
    <row r="2660" spans="2:8">
      <c r="B2660" s="13"/>
      <c r="C2660" s="24"/>
      <c r="D2660" s="223"/>
      <c r="E2660" s="13"/>
      <c r="H2660" s="529"/>
    </row>
    <row r="2661" spans="2:8">
      <c r="B2661" s="13"/>
      <c r="C2661" s="24"/>
      <c r="D2661" s="223"/>
      <c r="E2661" s="13"/>
      <c r="H2661" s="529"/>
    </row>
    <row r="2662" spans="2:8">
      <c r="B2662" s="13"/>
      <c r="C2662" s="24"/>
      <c r="D2662" s="223"/>
      <c r="E2662" s="13"/>
      <c r="H2662" s="529"/>
    </row>
    <row r="2663" spans="2:8">
      <c r="B2663" s="13"/>
      <c r="C2663" s="24"/>
      <c r="D2663" s="223"/>
      <c r="E2663" s="13"/>
      <c r="H2663" s="529"/>
    </row>
    <row r="2664" spans="2:8">
      <c r="B2664" s="13"/>
      <c r="C2664" s="24"/>
      <c r="D2664" s="223"/>
      <c r="E2664" s="13"/>
      <c r="H2664" s="529"/>
    </row>
    <row r="2665" spans="2:8">
      <c r="B2665" s="13"/>
      <c r="C2665" s="24"/>
      <c r="D2665" s="223"/>
      <c r="E2665" s="13"/>
      <c r="H2665" s="529"/>
    </row>
    <row r="2666" spans="2:8">
      <c r="B2666" s="13"/>
      <c r="C2666" s="24"/>
      <c r="D2666" s="223"/>
      <c r="E2666" s="13"/>
      <c r="H2666" s="529"/>
    </row>
    <row r="2667" spans="2:8">
      <c r="B2667" s="13"/>
      <c r="C2667" s="24"/>
      <c r="D2667" s="223"/>
      <c r="E2667" s="13"/>
      <c r="H2667" s="529"/>
    </row>
    <row r="2668" spans="2:8">
      <c r="B2668" s="13"/>
      <c r="C2668" s="24"/>
      <c r="D2668" s="223"/>
      <c r="E2668" s="13"/>
      <c r="H2668" s="529"/>
    </row>
    <row r="2669" spans="2:8">
      <c r="B2669" s="13"/>
      <c r="C2669" s="24"/>
      <c r="D2669" s="223"/>
      <c r="E2669" s="13"/>
      <c r="H2669" s="529"/>
    </row>
    <row r="2670" spans="2:8">
      <c r="B2670" s="13"/>
      <c r="C2670" s="24"/>
      <c r="D2670" s="223"/>
      <c r="E2670" s="13"/>
      <c r="H2670" s="529"/>
    </row>
    <row r="2671" spans="2:8">
      <c r="B2671" s="13"/>
      <c r="C2671" s="24"/>
      <c r="D2671" s="223"/>
      <c r="E2671" s="13"/>
      <c r="H2671" s="529"/>
    </row>
    <row r="2672" spans="2:8">
      <c r="B2672" s="13"/>
      <c r="C2672" s="24"/>
      <c r="D2672" s="223"/>
      <c r="E2672" s="13"/>
      <c r="H2672" s="529"/>
    </row>
    <row r="2673" spans="2:8">
      <c r="B2673" s="13"/>
      <c r="C2673" s="24"/>
      <c r="D2673" s="223"/>
      <c r="E2673" s="13"/>
      <c r="H2673" s="529"/>
    </row>
    <row r="2674" spans="2:8">
      <c r="B2674" s="13"/>
      <c r="C2674" s="24"/>
      <c r="D2674" s="223"/>
      <c r="E2674" s="13"/>
      <c r="H2674" s="529"/>
    </row>
    <row r="2675" spans="2:8">
      <c r="B2675" s="13"/>
      <c r="C2675" s="24"/>
      <c r="D2675" s="223"/>
      <c r="E2675" s="13"/>
      <c r="H2675" s="529"/>
    </row>
    <row r="2676" spans="2:8">
      <c r="B2676" s="13"/>
      <c r="C2676" s="24"/>
      <c r="D2676" s="223"/>
      <c r="E2676" s="13"/>
      <c r="H2676" s="529"/>
    </row>
    <row r="2677" spans="2:8">
      <c r="B2677" s="13"/>
      <c r="C2677" s="24"/>
      <c r="D2677" s="223"/>
      <c r="E2677" s="13"/>
      <c r="H2677" s="529"/>
    </row>
    <row r="2678" spans="2:8">
      <c r="B2678" s="13"/>
      <c r="C2678" s="24"/>
      <c r="D2678" s="223"/>
      <c r="E2678" s="13"/>
      <c r="H2678" s="529"/>
    </row>
    <row r="2679" spans="2:8">
      <c r="B2679" s="13"/>
      <c r="C2679" s="24"/>
      <c r="D2679" s="223"/>
      <c r="E2679" s="13"/>
      <c r="H2679" s="529"/>
    </row>
    <row r="2680" spans="2:8">
      <c r="B2680" s="13"/>
      <c r="C2680" s="24"/>
      <c r="D2680" s="223"/>
      <c r="E2680" s="13"/>
      <c r="H2680" s="529"/>
    </row>
    <row r="2681" spans="2:8">
      <c r="B2681" s="13"/>
      <c r="C2681" s="24"/>
      <c r="D2681" s="223"/>
      <c r="E2681" s="13"/>
      <c r="H2681" s="529"/>
    </row>
    <row r="2682" spans="2:8">
      <c r="B2682" s="13"/>
      <c r="C2682" s="24"/>
      <c r="D2682" s="223"/>
      <c r="E2682" s="13"/>
      <c r="H2682" s="529"/>
    </row>
    <row r="2683" spans="2:8">
      <c r="B2683" s="13"/>
      <c r="C2683" s="24"/>
      <c r="D2683" s="223"/>
      <c r="E2683" s="13"/>
      <c r="H2683" s="529"/>
    </row>
    <row r="2684" spans="2:8">
      <c r="B2684" s="13"/>
      <c r="C2684" s="24"/>
      <c r="D2684" s="223"/>
      <c r="E2684" s="13"/>
      <c r="H2684" s="529"/>
    </row>
    <row r="2685" spans="2:8">
      <c r="B2685" s="13"/>
      <c r="C2685" s="24"/>
      <c r="D2685" s="223"/>
      <c r="E2685" s="13"/>
      <c r="H2685" s="529"/>
    </row>
    <row r="2686" spans="2:8">
      <c r="B2686" s="13"/>
      <c r="C2686" s="24"/>
      <c r="D2686" s="223"/>
      <c r="E2686" s="13"/>
      <c r="H2686" s="529"/>
    </row>
    <row r="2687" spans="2:8">
      <c r="B2687" s="13"/>
      <c r="C2687" s="24"/>
      <c r="D2687" s="223"/>
      <c r="E2687" s="13"/>
      <c r="H2687" s="529"/>
    </row>
    <row r="2688" spans="2:8">
      <c r="B2688" s="13"/>
      <c r="C2688" s="24"/>
      <c r="D2688" s="223"/>
      <c r="E2688" s="13"/>
      <c r="H2688" s="529"/>
    </row>
    <row r="2689" spans="2:8">
      <c r="B2689" s="13"/>
      <c r="C2689" s="24"/>
      <c r="D2689" s="223"/>
      <c r="E2689" s="13"/>
      <c r="H2689" s="529"/>
    </row>
    <row r="2690" spans="2:8">
      <c r="B2690" s="13"/>
      <c r="C2690" s="24"/>
      <c r="D2690" s="223"/>
      <c r="E2690" s="13"/>
      <c r="H2690" s="529"/>
    </row>
    <row r="2691" spans="2:8">
      <c r="B2691" s="13"/>
      <c r="C2691" s="24"/>
      <c r="D2691" s="223"/>
      <c r="E2691" s="13"/>
      <c r="H2691" s="529"/>
    </row>
    <row r="2692" spans="2:8">
      <c r="B2692" s="13"/>
      <c r="C2692" s="24"/>
      <c r="D2692" s="223"/>
      <c r="E2692" s="13"/>
      <c r="H2692" s="529"/>
    </row>
    <row r="2693" spans="2:8">
      <c r="B2693" s="13"/>
      <c r="C2693" s="24"/>
      <c r="D2693" s="223"/>
      <c r="E2693" s="13"/>
      <c r="H2693" s="529"/>
    </row>
    <row r="2694" spans="2:8">
      <c r="B2694" s="13"/>
      <c r="C2694" s="24"/>
      <c r="D2694" s="223"/>
      <c r="E2694" s="13"/>
      <c r="H2694" s="529"/>
    </row>
    <row r="2695" spans="2:8">
      <c r="B2695" s="13"/>
      <c r="C2695" s="24"/>
      <c r="D2695" s="223"/>
      <c r="E2695" s="13"/>
      <c r="H2695" s="529"/>
    </row>
    <row r="2696" spans="2:8">
      <c r="B2696" s="13"/>
      <c r="C2696" s="24"/>
      <c r="D2696" s="223"/>
      <c r="E2696" s="13"/>
      <c r="H2696" s="529"/>
    </row>
    <row r="2697" spans="2:8">
      <c r="B2697" s="13"/>
      <c r="C2697" s="24"/>
      <c r="D2697" s="223"/>
      <c r="E2697" s="13"/>
      <c r="H2697" s="529"/>
    </row>
    <row r="2698" spans="2:8">
      <c r="B2698" s="13"/>
      <c r="C2698" s="24"/>
      <c r="D2698" s="223"/>
      <c r="E2698" s="13"/>
      <c r="H2698" s="529"/>
    </row>
    <row r="2699" spans="2:8">
      <c r="B2699" s="13"/>
      <c r="C2699" s="24"/>
      <c r="D2699" s="223"/>
      <c r="E2699" s="13"/>
      <c r="H2699" s="529"/>
    </row>
    <row r="2700" spans="2:8">
      <c r="B2700" s="13"/>
      <c r="C2700" s="24"/>
      <c r="D2700" s="223"/>
      <c r="E2700" s="13"/>
      <c r="H2700" s="529"/>
    </row>
    <row r="2701" spans="2:8">
      <c r="B2701" s="13"/>
      <c r="C2701" s="24"/>
      <c r="D2701" s="223"/>
      <c r="E2701" s="13"/>
      <c r="H2701" s="529"/>
    </row>
    <row r="2702" spans="2:8">
      <c r="B2702" s="13"/>
      <c r="C2702" s="24"/>
      <c r="D2702" s="223"/>
      <c r="E2702" s="13"/>
      <c r="H2702" s="529"/>
    </row>
    <row r="2703" spans="2:8">
      <c r="B2703" s="13"/>
      <c r="C2703" s="24"/>
      <c r="D2703" s="223"/>
      <c r="E2703" s="13"/>
      <c r="H2703" s="529"/>
    </row>
    <row r="2704" spans="2:8">
      <c r="B2704" s="13"/>
      <c r="C2704" s="24"/>
      <c r="D2704" s="223"/>
      <c r="E2704" s="13"/>
      <c r="H2704" s="529"/>
    </row>
    <row r="2705" spans="2:8">
      <c r="B2705" s="13"/>
      <c r="C2705" s="24"/>
      <c r="D2705" s="223"/>
      <c r="E2705" s="13"/>
      <c r="H2705" s="529"/>
    </row>
    <row r="2706" spans="2:8">
      <c r="B2706" s="13"/>
      <c r="C2706" s="24"/>
      <c r="D2706" s="223"/>
      <c r="E2706" s="13"/>
      <c r="H2706" s="529"/>
    </row>
    <row r="2707" spans="2:8">
      <c r="B2707" s="13"/>
      <c r="C2707" s="24"/>
      <c r="D2707" s="223"/>
      <c r="E2707" s="13"/>
      <c r="H2707" s="529"/>
    </row>
    <row r="2708" spans="2:8">
      <c r="B2708" s="13"/>
      <c r="C2708" s="24"/>
      <c r="D2708" s="223"/>
      <c r="E2708" s="13"/>
      <c r="H2708" s="529"/>
    </row>
    <row r="2709" spans="2:8">
      <c r="B2709" s="13"/>
      <c r="C2709" s="24"/>
      <c r="D2709" s="223"/>
      <c r="E2709" s="13"/>
      <c r="H2709" s="529"/>
    </row>
    <row r="2710" spans="2:8">
      <c r="B2710" s="13"/>
      <c r="C2710" s="24"/>
      <c r="D2710" s="223"/>
      <c r="E2710" s="13"/>
      <c r="H2710" s="529"/>
    </row>
    <row r="2711" spans="2:8">
      <c r="B2711" s="13"/>
      <c r="C2711" s="24"/>
      <c r="D2711" s="223"/>
      <c r="E2711" s="13"/>
      <c r="H2711" s="529"/>
    </row>
    <row r="2712" spans="2:8">
      <c r="B2712" s="13"/>
      <c r="C2712" s="24"/>
      <c r="D2712" s="223"/>
      <c r="E2712" s="13"/>
      <c r="H2712" s="529"/>
    </row>
    <row r="2713" spans="2:8">
      <c r="B2713" s="13"/>
      <c r="C2713" s="24"/>
      <c r="D2713" s="223"/>
      <c r="E2713" s="13"/>
      <c r="H2713" s="529"/>
    </row>
    <row r="2714" spans="2:8">
      <c r="B2714" s="13"/>
      <c r="C2714" s="24"/>
      <c r="D2714" s="223"/>
      <c r="E2714" s="13"/>
      <c r="H2714" s="529"/>
    </row>
    <row r="2715" spans="2:8">
      <c r="B2715" s="13"/>
      <c r="C2715" s="24"/>
      <c r="D2715" s="223"/>
      <c r="E2715" s="13"/>
      <c r="H2715" s="529"/>
    </row>
    <row r="2716" spans="2:8">
      <c r="B2716" s="13"/>
      <c r="C2716" s="24"/>
      <c r="D2716" s="223"/>
      <c r="E2716" s="13"/>
      <c r="H2716" s="529"/>
    </row>
    <row r="2717" spans="2:8">
      <c r="B2717" s="13"/>
      <c r="C2717" s="24"/>
      <c r="D2717" s="223"/>
      <c r="E2717" s="13"/>
      <c r="H2717" s="529"/>
    </row>
    <row r="2718" spans="2:8">
      <c r="B2718" s="13"/>
      <c r="C2718" s="24"/>
      <c r="D2718" s="223"/>
      <c r="E2718" s="13"/>
      <c r="H2718" s="529"/>
    </row>
    <row r="2719" spans="2:8">
      <c r="B2719" s="13"/>
      <c r="C2719" s="24"/>
      <c r="D2719" s="223"/>
      <c r="E2719" s="13"/>
      <c r="H2719" s="529"/>
    </row>
    <row r="2720" spans="2:8">
      <c r="B2720" s="13"/>
      <c r="C2720" s="24"/>
      <c r="D2720" s="223"/>
      <c r="E2720" s="13"/>
      <c r="H2720" s="529"/>
    </row>
    <row r="2721" spans="2:8">
      <c r="B2721" s="13"/>
      <c r="C2721" s="24"/>
      <c r="D2721" s="223"/>
      <c r="E2721" s="13"/>
      <c r="H2721" s="529"/>
    </row>
    <row r="2722" spans="2:8">
      <c r="B2722" s="13"/>
      <c r="C2722" s="24"/>
      <c r="D2722" s="223"/>
      <c r="E2722" s="13"/>
      <c r="H2722" s="529"/>
    </row>
    <row r="2723" spans="2:8">
      <c r="B2723" s="13"/>
      <c r="C2723" s="24"/>
      <c r="D2723" s="223"/>
      <c r="E2723" s="13"/>
      <c r="H2723" s="529"/>
    </row>
    <row r="2724" spans="2:8">
      <c r="B2724" s="13"/>
      <c r="C2724" s="24"/>
      <c r="D2724" s="223"/>
      <c r="E2724" s="13"/>
      <c r="H2724" s="529"/>
    </row>
    <row r="2725" spans="2:8">
      <c r="B2725" s="13"/>
      <c r="C2725" s="24"/>
      <c r="D2725" s="223"/>
      <c r="E2725" s="13"/>
      <c r="H2725" s="529"/>
    </row>
    <row r="2726" spans="2:8">
      <c r="B2726" s="13"/>
      <c r="C2726" s="24"/>
      <c r="D2726" s="223"/>
      <c r="E2726" s="13"/>
      <c r="H2726" s="529"/>
    </row>
    <row r="2727" spans="2:8">
      <c r="B2727" s="13"/>
      <c r="C2727" s="24"/>
      <c r="D2727" s="223"/>
      <c r="E2727" s="13"/>
      <c r="H2727" s="529"/>
    </row>
    <row r="2728" spans="2:8">
      <c r="B2728" s="13"/>
      <c r="C2728" s="24"/>
      <c r="D2728" s="223"/>
      <c r="E2728" s="13"/>
      <c r="H2728" s="529"/>
    </row>
    <row r="2729" spans="2:8">
      <c r="B2729" s="13"/>
      <c r="C2729" s="24"/>
      <c r="D2729" s="223"/>
      <c r="E2729" s="13"/>
      <c r="H2729" s="529"/>
    </row>
    <row r="2730" spans="2:8">
      <c r="B2730" s="13"/>
      <c r="C2730" s="24"/>
      <c r="D2730" s="223"/>
      <c r="E2730" s="13"/>
      <c r="H2730" s="529"/>
    </row>
    <row r="2731" spans="2:8">
      <c r="B2731" s="13"/>
      <c r="C2731" s="24"/>
      <c r="D2731" s="223"/>
      <c r="E2731" s="13"/>
      <c r="H2731" s="529"/>
    </row>
    <row r="2732" spans="2:8">
      <c r="B2732" s="13"/>
      <c r="C2732" s="24"/>
      <c r="D2732" s="223"/>
      <c r="E2732" s="13"/>
      <c r="H2732" s="529"/>
    </row>
    <row r="2733" spans="2:8">
      <c r="B2733" s="13"/>
      <c r="C2733" s="24"/>
      <c r="D2733" s="223"/>
      <c r="E2733" s="13"/>
      <c r="H2733" s="529"/>
    </row>
    <row r="2734" spans="2:8">
      <c r="B2734" s="13"/>
      <c r="C2734" s="24"/>
      <c r="D2734" s="223"/>
      <c r="E2734" s="13"/>
      <c r="H2734" s="529"/>
    </row>
    <row r="2735" spans="2:8">
      <c r="B2735" s="13"/>
      <c r="C2735" s="24"/>
      <c r="D2735" s="223"/>
      <c r="E2735" s="13"/>
      <c r="H2735" s="529"/>
    </row>
    <row r="2736" spans="2:8">
      <c r="B2736" s="13"/>
      <c r="C2736" s="24"/>
      <c r="D2736" s="223"/>
      <c r="E2736" s="13"/>
      <c r="H2736" s="529"/>
    </row>
    <row r="2737" spans="2:8">
      <c r="B2737" s="13"/>
      <c r="C2737" s="24"/>
      <c r="D2737" s="223"/>
      <c r="E2737" s="13"/>
      <c r="H2737" s="529"/>
    </row>
    <row r="2738" spans="2:8">
      <c r="B2738" s="13"/>
      <c r="C2738" s="24"/>
      <c r="D2738" s="223"/>
      <c r="E2738" s="13"/>
      <c r="H2738" s="529"/>
    </row>
    <row r="2739" spans="2:8">
      <c r="B2739" s="13"/>
      <c r="C2739" s="24"/>
      <c r="D2739" s="223"/>
      <c r="E2739" s="13"/>
      <c r="H2739" s="529"/>
    </row>
    <row r="2740" spans="2:8">
      <c r="B2740" s="13"/>
      <c r="C2740" s="24"/>
      <c r="D2740" s="223"/>
      <c r="E2740" s="13"/>
      <c r="H2740" s="529"/>
    </row>
    <row r="2741" spans="2:8">
      <c r="B2741" s="13"/>
      <c r="C2741" s="24"/>
      <c r="D2741" s="223"/>
      <c r="E2741" s="13"/>
      <c r="H2741" s="529"/>
    </row>
    <row r="2742" spans="2:8">
      <c r="B2742" s="13"/>
      <c r="C2742" s="24"/>
      <c r="D2742" s="223"/>
      <c r="E2742" s="13"/>
      <c r="H2742" s="529"/>
    </row>
    <row r="2743" spans="2:8">
      <c r="B2743" s="13"/>
      <c r="C2743" s="24"/>
      <c r="D2743" s="223"/>
      <c r="E2743" s="13"/>
      <c r="H2743" s="529"/>
    </row>
    <row r="2744" spans="2:8">
      <c r="B2744" s="13"/>
      <c r="C2744" s="24"/>
      <c r="D2744" s="223"/>
      <c r="E2744" s="13"/>
      <c r="H2744" s="529"/>
    </row>
    <row r="2745" spans="2:8">
      <c r="B2745" s="13"/>
      <c r="C2745" s="24"/>
      <c r="D2745" s="223"/>
      <c r="E2745" s="13"/>
      <c r="H2745" s="529"/>
    </row>
    <row r="2746" spans="2:8">
      <c r="B2746" s="13"/>
      <c r="C2746" s="24"/>
      <c r="D2746" s="223"/>
      <c r="E2746" s="13"/>
      <c r="H2746" s="529"/>
    </row>
    <row r="2747" spans="2:8">
      <c r="B2747" s="13"/>
      <c r="C2747" s="24"/>
      <c r="D2747" s="223"/>
      <c r="E2747" s="13"/>
      <c r="H2747" s="529"/>
    </row>
    <row r="2748" spans="2:8">
      <c r="B2748" s="13"/>
      <c r="C2748" s="24"/>
      <c r="D2748" s="223"/>
      <c r="E2748" s="13"/>
      <c r="H2748" s="529"/>
    </row>
    <row r="2749" spans="2:8">
      <c r="B2749" s="13"/>
      <c r="C2749" s="24"/>
      <c r="D2749" s="223"/>
      <c r="E2749" s="13"/>
      <c r="H2749" s="529"/>
    </row>
    <row r="2750" spans="2:8">
      <c r="B2750" s="13"/>
      <c r="C2750" s="24"/>
      <c r="D2750" s="223"/>
      <c r="E2750" s="13"/>
      <c r="H2750" s="529"/>
    </row>
    <row r="2751" spans="2:8">
      <c r="B2751" s="13"/>
      <c r="C2751" s="24"/>
      <c r="D2751" s="223"/>
      <c r="E2751" s="13"/>
      <c r="H2751" s="529"/>
    </row>
    <row r="2752" spans="2:8">
      <c r="B2752" s="13"/>
      <c r="C2752" s="24"/>
      <c r="D2752" s="223"/>
      <c r="E2752" s="13"/>
      <c r="H2752" s="529"/>
    </row>
    <row r="2753" spans="2:8">
      <c r="B2753" s="13"/>
      <c r="C2753" s="24"/>
      <c r="D2753" s="223"/>
      <c r="E2753" s="13"/>
      <c r="H2753" s="529"/>
    </row>
    <row r="2754" spans="2:8">
      <c r="B2754" s="13"/>
      <c r="C2754" s="24"/>
      <c r="D2754" s="223"/>
      <c r="E2754" s="13"/>
      <c r="H2754" s="529"/>
    </row>
    <row r="2755" spans="2:8">
      <c r="B2755" s="13"/>
      <c r="C2755" s="24"/>
      <c r="D2755" s="223"/>
      <c r="E2755" s="13"/>
      <c r="H2755" s="529"/>
    </row>
    <row r="2756" spans="2:8">
      <c r="B2756" s="13"/>
      <c r="C2756" s="24"/>
      <c r="D2756" s="223"/>
      <c r="E2756" s="13"/>
      <c r="H2756" s="529"/>
    </row>
    <row r="2757" spans="2:8">
      <c r="B2757" s="13"/>
      <c r="C2757" s="24"/>
      <c r="D2757" s="223"/>
      <c r="E2757" s="13"/>
      <c r="H2757" s="529"/>
    </row>
    <row r="2758" spans="2:8">
      <c r="B2758" s="13"/>
      <c r="C2758" s="24"/>
      <c r="D2758" s="223"/>
      <c r="E2758" s="13"/>
      <c r="H2758" s="529"/>
    </row>
    <row r="2759" spans="2:8">
      <c r="B2759" s="13"/>
      <c r="C2759" s="24"/>
      <c r="D2759" s="223"/>
      <c r="E2759" s="13"/>
      <c r="H2759" s="529"/>
    </row>
    <row r="2760" spans="2:8">
      <c r="B2760" s="13"/>
      <c r="C2760" s="24"/>
      <c r="D2760" s="223"/>
      <c r="E2760" s="13"/>
      <c r="H2760" s="529"/>
    </row>
    <row r="2761" spans="2:8">
      <c r="B2761" s="13"/>
      <c r="C2761" s="24"/>
      <c r="D2761" s="223"/>
      <c r="E2761" s="13"/>
      <c r="H2761" s="529"/>
    </row>
    <row r="2762" spans="2:8">
      <c r="B2762" s="13"/>
      <c r="C2762" s="24"/>
      <c r="D2762" s="223"/>
      <c r="E2762" s="13"/>
      <c r="H2762" s="529"/>
    </row>
    <row r="2763" spans="2:8">
      <c r="B2763" s="13"/>
      <c r="C2763" s="24"/>
      <c r="D2763" s="223"/>
      <c r="E2763" s="13"/>
      <c r="H2763" s="529"/>
    </row>
    <row r="2764" spans="2:8">
      <c r="B2764" s="13"/>
      <c r="C2764" s="24"/>
      <c r="D2764" s="223"/>
      <c r="E2764" s="13"/>
      <c r="H2764" s="529"/>
    </row>
    <row r="2765" spans="2:8">
      <c r="B2765" s="13"/>
      <c r="C2765" s="24"/>
      <c r="D2765" s="223"/>
      <c r="E2765" s="13"/>
      <c r="H2765" s="529"/>
    </row>
    <row r="2766" spans="2:8">
      <c r="B2766" s="13"/>
      <c r="C2766" s="24"/>
      <c r="D2766" s="223"/>
      <c r="E2766" s="13"/>
      <c r="H2766" s="529"/>
    </row>
    <row r="2767" spans="2:8">
      <c r="B2767" s="13"/>
      <c r="C2767" s="24"/>
      <c r="D2767" s="223"/>
      <c r="E2767" s="13"/>
      <c r="H2767" s="529"/>
    </row>
    <row r="2768" spans="2:8">
      <c r="B2768" s="13"/>
      <c r="C2768" s="24"/>
      <c r="D2768" s="223"/>
      <c r="E2768" s="13"/>
      <c r="H2768" s="529"/>
    </row>
    <row r="2769" spans="2:8">
      <c r="B2769" s="13"/>
      <c r="C2769" s="24"/>
      <c r="D2769" s="223"/>
      <c r="E2769" s="13"/>
      <c r="H2769" s="529"/>
    </row>
    <row r="2770" spans="2:8">
      <c r="B2770" s="13"/>
      <c r="C2770" s="24"/>
      <c r="D2770" s="223"/>
      <c r="E2770" s="13"/>
      <c r="H2770" s="529"/>
    </row>
    <row r="2771" spans="2:8">
      <c r="B2771" s="13"/>
      <c r="C2771" s="24"/>
      <c r="D2771" s="223"/>
      <c r="E2771" s="13"/>
      <c r="H2771" s="529"/>
    </row>
    <row r="2772" spans="2:8">
      <c r="B2772" s="13"/>
      <c r="C2772" s="24"/>
      <c r="D2772" s="223"/>
      <c r="E2772" s="13"/>
      <c r="H2772" s="529"/>
    </row>
    <row r="2773" spans="2:8">
      <c r="B2773" s="13"/>
      <c r="C2773" s="24"/>
      <c r="D2773" s="223"/>
      <c r="E2773" s="13"/>
      <c r="H2773" s="529"/>
    </row>
    <row r="2774" spans="2:8">
      <c r="B2774" s="13"/>
      <c r="C2774" s="24"/>
      <c r="D2774" s="223"/>
      <c r="E2774" s="13"/>
      <c r="H2774" s="529"/>
    </row>
    <row r="2775" spans="2:8">
      <c r="B2775" s="13"/>
      <c r="C2775" s="24"/>
      <c r="D2775" s="223"/>
      <c r="E2775" s="13"/>
      <c r="H2775" s="529"/>
    </row>
    <row r="2776" spans="2:8">
      <c r="B2776" s="13"/>
      <c r="C2776" s="24"/>
      <c r="D2776" s="223"/>
      <c r="E2776" s="13"/>
      <c r="H2776" s="529"/>
    </row>
    <row r="2777" spans="2:8">
      <c r="B2777" s="13"/>
      <c r="C2777" s="24"/>
      <c r="D2777" s="223"/>
      <c r="E2777" s="13"/>
      <c r="H2777" s="529"/>
    </row>
    <row r="2778" spans="2:8">
      <c r="B2778" s="13"/>
      <c r="C2778" s="24"/>
      <c r="D2778" s="223"/>
      <c r="E2778" s="13"/>
      <c r="H2778" s="529"/>
    </row>
    <row r="2779" spans="2:8">
      <c r="B2779" s="13"/>
      <c r="C2779" s="24"/>
      <c r="D2779" s="223"/>
      <c r="E2779" s="13"/>
      <c r="H2779" s="529"/>
    </row>
    <row r="2780" spans="2:8">
      <c r="B2780" s="13"/>
      <c r="C2780" s="24"/>
      <c r="D2780" s="223"/>
      <c r="E2780" s="13"/>
      <c r="H2780" s="529"/>
    </row>
    <row r="2781" spans="2:8">
      <c r="B2781" s="13"/>
      <c r="C2781" s="24"/>
      <c r="D2781" s="223"/>
      <c r="E2781" s="13"/>
      <c r="H2781" s="529"/>
    </row>
    <row r="2782" spans="2:8">
      <c r="B2782" s="13"/>
      <c r="C2782" s="24"/>
      <c r="D2782" s="223"/>
      <c r="E2782" s="13"/>
      <c r="H2782" s="529"/>
    </row>
    <row r="2783" spans="2:8">
      <c r="B2783" s="13"/>
      <c r="C2783" s="24"/>
      <c r="D2783" s="223"/>
      <c r="E2783" s="13"/>
      <c r="H2783" s="529"/>
    </row>
    <row r="2784" spans="2:8">
      <c r="B2784" s="13"/>
      <c r="C2784" s="24"/>
      <c r="D2784" s="223"/>
      <c r="E2784" s="13"/>
      <c r="H2784" s="529"/>
    </row>
    <row r="2785" spans="2:8">
      <c r="B2785" s="13"/>
      <c r="C2785" s="24"/>
      <c r="D2785" s="223"/>
      <c r="E2785" s="13"/>
      <c r="H2785" s="529"/>
    </row>
    <row r="2786" spans="2:8">
      <c r="B2786" s="13"/>
      <c r="C2786" s="24"/>
      <c r="D2786" s="223"/>
      <c r="E2786" s="13"/>
      <c r="H2786" s="529"/>
    </row>
    <row r="2787" spans="2:8">
      <c r="B2787" s="13"/>
      <c r="C2787" s="24"/>
      <c r="D2787" s="223"/>
      <c r="E2787" s="13"/>
      <c r="H2787" s="529"/>
    </row>
    <row r="2788" spans="2:8">
      <c r="B2788" s="13"/>
      <c r="C2788" s="24"/>
      <c r="D2788" s="223"/>
      <c r="E2788" s="13"/>
      <c r="H2788" s="529"/>
    </row>
    <row r="2789" spans="2:8">
      <c r="B2789" s="13"/>
      <c r="C2789" s="24"/>
      <c r="D2789" s="223"/>
      <c r="E2789" s="13"/>
      <c r="H2789" s="529"/>
    </row>
    <row r="2790" spans="2:8">
      <c r="B2790" s="13"/>
      <c r="C2790" s="24"/>
      <c r="D2790" s="223"/>
      <c r="E2790" s="13"/>
      <c r="H2790" s="529"/>
    </row>
    <row r="2791" spans="2:8">
      <c r="B2791" s="13"/>
      <c r="C2791" s="24"/>
      <c r="D2791" s="223"/>
      <c r="E2791" s="13"/>
      <c r="H2791" s="529"/>
    </row>
    <row r="2792" spans="2:8">
      <c r="B2792" s="13"/>
      <c r="C2792" s="24"/>
      <c r="D2792" s="223"/>
      <c r="E2792" s="13"/>
      <c r="H2792" s="529"/>
    </row>
    <row r="2793" spans="2:8">
      <c r="B2793" s="13"/>
      <c r="C2793" s="24"/>
      <c r="D2793" s="223"/>
      <c r="E2793" s="13"/>
      <c r="H2793" s="529"/>
    </row>
    <row r="2794" spans="2:8">
      <c r="B2794" s="13"/>
      <c r="C2794" s="24"/>
      <c r="D2794" s="223"/>
      <c r="E2794" s="13"/>
      <c r="H2794" s="529"/>
    </row>
    <row r="2795" spans="2:8">
      <c r="B2795" s="13"/>
      <c r="C2795" s="24"/>
      <c r="D2795" s="223"/>
      <c r="E2795" s="13"/>
      <c r="H2795" s="529"/>
    </row>
    <row r="2796" spans="2:8">
      <c r="B2796" s="13"/>
      <c r="C2796" s="24"/>
      <c r="D2796" s="223"/>
      <c r="E2796" s="13"/>
      <c r="H2796" s="529"/>
    </row>
    <row r="2797" spans="2:8">
      <c r="B2797" s="13"/>
      <c r="C2797" s="24"/>
      <c r="D2797" s="223"/>
      <c r="E2797" s="13"/>
      <c r="H2797" s="529"/>
    </row>
    <row r="2798" spans="2:8">
      <c r="B2798" s="13"/>
      <c r="C2798" s="24"/>
      <c r="D2798" s="223"/>
      <c r="E2798" s="13"/>
      <c r="H2798" s="529"/>
    </row>
    <row r="2799" spans="2:8">
      <c r="B2799" s="13"/>
      <c r="C2799" s="24"/>
      <c r="D2799" s="223"/>
      <c r="E2799" s="13"/>
      <c r="H2799" s="529"/>
    </row>
    <row r="2800" spans="2:8">
      <c r="B2800" s="13"/>
      <c r="C2800" s="24"/>
      <c r="D2800" s="223"/>
      <c r="E2800" s="13"/>
      <c r="H2800" s="529"/>
    </row>
    <row r="2801" spans="2:8">
      <c r="B2801" s="13"/>
      <c r="C2801" s="24"/>
      <c r="D2801" s="223"/>
      <c r="E2801" s="13"/>
      <c r="H2801" s="529"/>
    </row>
    <row r="2802" spans="2:8">
      <c r="B2802" s="13"/>
      <c r="C2802" s="24"/>
      <c r="D2802" s="223"/>
      <c r="E2802" s="13"/>
      <c r="H2802" s="529"/>
    </row>
    <row r="2803" spans="2:8">
      <c r="B2803" s="13"/>
      <c r="C2803" s="24"/>
      <c r="D2803" s="223"/>
      <c r="E2803" s="13"/>
      <c r="H2803" s="529"/>
    </row>
    <row r="2804" spans="2:8">
      <c r="B2804" s="13"/>
      <c r="C2804" s="24"/>
      <c r="D2804" s="223"/>
      <c r="E2804" s="13"/>
      <c r="H2804" s="529"/>
    </row>
    <row r="2805" spans="2:8">
      <c r="B2805" s="13"/>
      <c r="C2805" s="24"/>
      <c r="D2805" s="223"/>
      <c r="E2805" s="13"/>
      <c r="H2805" s="529"/>
    </row>
    <row r="2806" spans="2:8">
      <c r="B2806" s="13"/>
      <c r="C2806" s="24"/>
      <c r="D2806" s="223"/>
      <c r="E2806" s="13"/>
      <c r="H2806" s="529"/>
    </row>
    <row r="2807" spans="2:8">
      <c r="B2807" s="13"/>
      <c r="C2807" s="24"/>
      <c r="D2807" s="223"/>
      <c r="E2807" s="13"/>
      <c r="H2807" s="529"/>
    </row>
    <row r="2808" spans="2:8">
      <c r="B2808" s="13"/>
      <c r="C2808" s="24"/>
      <c r="D2808" s="223"/>
      <c r="E2808" s="13"/>
      <c r="H2808" s="529"/>
    </row>
    <row r="2809" spans="2:8">
      <c r="B2809" s="13"/>
      <c r="C2809" s="24"/>
      <c r="D2809" s="223"/>
      <c r="E2809" s="13"/>
      <c r="H2809" s="529"/>
    </row>
    <row r="2810" spans="2:8">
      <c r="B2810" s="13"/>
      <c r="C2810" s="24"/>
      <c r="D2810" s="223"/>
      <c r="E2810" s="13"/>
      <c r="H2810" s="529"/>
    </row>
    <row r="2811" spans="2:8">
      <c r="B2811" s="13"/>
      <c r="C2811" s="24"/>
      <c r="D2811" s="223"/>
      <c r="E2811" s="13"/>
      <c r="H2811" s="529"/>
    </row>
    <row r="2812" spans="2:8">
      <c r="B2812" s="13"/>
      <c r="C2812" s="24"/>
      <c r="D2812" s="223"/>
      <c r="E2812" s="13"/>
      <c r="H2812" s="529"/>
    </row>
    <row r="2813" spans="2:8">
      <c r="B2813" s="13"/>
      <c r="C2813" s="24"/>
      <c r="D2813" s="223"/>
      <c r="E2813" s="13"/>
      <c r="H2813" s="529"/>
    </row>
    <row r="2814" spans="2:8">
      <c r="B2814" s="13"/>
      <c r="C2814" s="24"/>
      <c r="D2814" s="223"/>
      <c r="E2814" s="13"/>
      <c r="H2814" s="529"/>
    </row>
    <row r="2815" spans="2:8">
      <c r="B2815" s="13"/>
      <c r="C2815" s="24"/>
      <c r="D2815" s="223"/>
      <c r="E2815" s="13"/>
      <c r="H2815" s="529"/>
    </row>
    <row r="2816" spans="2:8">
      <c r="B2816" s="13"/>
      <c r="C2816" s="24"/>
      <c r="D2816" s="223"/>
      <c r="E2816" s="13"/>
      <c r="H2816" s="529"/>
    </row>
    <row r="2817" spans="2:8">
      <c r="B2817" s="13"/>
      <c r="C2817" s="24"/>
      <c r="D2817" s="223"/>
      <c r="E2817" s="13"/>
      <c r="H2817" s="529"/>
    </row>
    <row r="2818" spans="2:8">
      <c r="B2818" s="13"/>
      <c r="C2818" s="24"/>
      <c r="D2818" s="223"/>
      <c r="E2818" s="13"/>
      <c r="H2818" s="529"/>
    </row>
    <row r="2819" spans="2:8">
      <c r="B2819" s="13"/>
      <c r="C2819" s="24"/>
      <c r="D2819" s="223"/>
      <c r="E2819" s="13"/>
      <c r="H2819" s="529"/>
    </row>
    <row r="2820" spans="2:8">
      <c r="B2820" s="13"/>
      <c r="C2820" s="24"/>
      <c r="D2820" s="223"/>
      <c r="E2820" s="13"/>
      <c r="H2820" s="529"/>
    </row>
    <row r="2821" spans="2:8">
      <c r="B2821" s="13"/>
      <c r="C2821" s="24"/>
      <c r="D2821" s="223"/>
      <c r="E2821" s="13"/>
      <c r="H2821" s="529"/>
    </row>
    <row r="2822" spans="2:8">
      <c r="B2822" s="13"/>
      <c r="C2822" s="24"/>
      <c r="D2822" s="223"/>
      <c r="E2822" s="13"/>
      <c r="H2822" s="529"/>
    </row>
    <row r="2823" spans="2:8">
      <c r="B2823" s="13"/>
      <c r="C2823" s="24"/>
      <c r="D2823" s="223"/>
      <c r="E2823" s="13"/>
      <c r="H2823" s="529"/>
    </row>
    <row r="2824" spans="2:8">
      <c r="B2824" s="13"/>
      <c r="C2824" s="24"/>
      <c r="D2824" s="223"/>
      <c r="E2824" s="13"/>
      <c r="H2824" s="529"/>
    </row>
    <row r="2825" spans="2:8">
      <c r="B2825" s="13"/>
      <c r="C2825" s="24"/>
      <c r="D2825" s="223"/>
      <c r="E2825" s="13"/>
      <c r="H2825" s="529"/>
    </row>
    <row r="2826" spans="2:8">
      <c r="B2826" s="13"/>
      <c r="C2826" s="24"/>
      <c r="D2826" s="223"/>
      <c r="E2826" s="13"/>
      <c r="H2826" s="529"/>
    </row>
    <row r="2827" spans="2:8">
      <c r="B2827" s="13"/>
      <c r="C2827" s="24"/>
      <c r="D2827" s="223"/>
      <c r="E2827" s="13"/>
      <c r="H2827" s="529"/>
    </row>
    <row r="2828" spans="2:8">
      <c r="B2828" s="13"/>
      <c r="C2828" s="24"/>
      <c r="D2828" s="223"/>
      <c r="E2828" s="13"/>
      <c r="H2828" s="529"/>
    </row>
    <row r="2829" spans="2:8">
      <c r="B2829" s="13"/>
      <c r="C2829" s="24"/>
      <c r="D2829" s="223"/>
      <c r="E2829" s="13"/>
      <c r="H2829" s="529"/>
    </row>
    <row r="2830" spans="2:8">
      <c r="B2830" s="13"/>
      <c r="C2830" s="24"/>
      <c r="D2830" s="223"/>
      <c r="E2830" s="13"/>
      <c r="H2830" s="529"/>
    </row>
    <row r="2831" spans="2:8">
      <c r="B2831" s="13"/>
      <c r="C2831" s="24"/>
      <c r="D2831" s="223"/>
      <c r="E2831" s="13"/>
      <c r="H2831" s="529"/>
    </row>
    <row r="2832" spans="2:8">
      <c r="B2832" s="13"/>
      <c r="C2832" s="24"/>
      <c r="D2832" s="223"/>
      <c r="E2832" s="13"/>
      <c r="H2832" s="529"/>
    </row>
    <row r="2833" spans="2:8">
      <c r="B2833" s="13"/>
      <c r="C2833" s="24"/>
      <c r="D2833" s="223"/>
      <c r="E2833" s="13"/>
      <c r="H2833" s="529"/>
    </row>
    <row r="2834" spans="2:8">
      <c r="B2834" s="13"/>
      <c r="C2834" s="24"/>
      <c r="D2834" s="223"/>
      <c r="E2834" s="13"/>
      <c r="H2834" s="529"/>
    </row>
    <row r="2835" spans="2:8">
      <c r="B2835" s="13"/>
      <c r="C2835" s="24"/>
      <c r="D2835" s="223"/>
      <c r="E2835" s="13"/>
      <c r="H2835" s="529"/>
    </row>
    <row r="2836" spans="2:8">
      <c r="B2836" s="13"/>
      <c r="C2836" s="24"/>
      <c r="D2836" s="223"/>
      <c r="E2836" s="13"/>
      <c r="H2836" s="529"/>
    </row>
    <row r="2837" spans="2:8">
      <c r="B2837" s="13"/>
      <c r="C2837" s="24"/>
      <c r="D2837" s="223"/>
      <c r="E2837" s="13"/>
      <c r="H2837" s="529"/>
    </row>
    <row r="2838" spans="2:8">
      <c r="B2838" s="13"/>
      <c r="C2838" s="24"/>
      <c r="D2838" s="223"/>
      <c r="E2838" s="13"/>
      <c r="H2838" s="529"/>
    </row>
    <row r="2839" spans="2:8">
      <c r="B2839" s="13"/>
      <c r="C2839" s="24"/>
      <c r="D2839" s="223"/>
      <c r="E2839" s="13"/>
      <c r="H2839" s="529"/>
    </row>
    <row r="2840" spans="2:8">
      <c r="B2840" s="13"/>
      <c r="C2840" s="24"/>
      <c r="D2840" s="223"/>
      <c r="E2840" s="13"/>
      <c r="H2840" s="529"/>
    </row>
    <row r="2841" spans="2:8">
      <c r="B2841" s="13"/>
      <c r="C2841" s="24"/>
      <c r="D2841" s="223"/>
      <c r="E2841" s="13"/>
      <c r="H2841" s="529"/>
    </row>
    <row r="2842" spans="2:8">
      <c r="B2842" s="13"/>
      <c r="C2842" s="24"/>
      <c r="D2842" s="223"/>
      <c r="E2842" s="13"/>
      <c r="H2842" s="529"/>
    </row>
    <row r="2843" spans="2:8">
      <c r="B2843" s="13"/>
      <c r="C2843" s="24"/>
      <c r="D2843" s="223"/>
      <c r="E2843" s="13"/>
      <c r="H2843" s="529"/>
    </row>
    <row r="2844" spans="2:8">
      <c r="B2844" s="13"/>
      <c r="C2844" s="24"/>
      <c r="D2844" s="223"/>
      <c r="E2844" s="13"/>
      <c r="H2844" s="529"/>
    </row>
    <row r="2845" spans="2:8">
      <c r="B2845" s="13"/>
      <c r="C2845" s="24"/>
      <c r="D2845" s="223"/>
      <c r="E2845" s="13"/>
      <c r="H2845" s="529"/>
    </row>
    <row r="2846" spans="2:8">
      <c r="B2846" s="13"/>
      <c r="C2846" s="24"/>
      <c r="D2846" s="223"/>
      <c r="E2846" s="13"/>
      <c r="H2846" s="529"/>
    </row>
    <row r="2847" spans="2:8">
      <c r="B2847" s="13"/>
      <c r="C2847" s="24"/>
      <c r="D2847" s="223"/>
      <c r="E2847" s="13"/>
      <c r="H2847" s="529"/>
    </row>
    <row r="2848" spans="2:8">
      <c r="B2848" s="13"/>
      <c r="C2848" s="24"/>
      <c r="D2848" s="223"/>
      <c r="E2848" s="13"/>
      <c r="H2848" s="529"/>
    </row>
    <row r="2849" spans="2:8">
      <c r="B2849" s="13"/>
      <c r="C2849" s="24"/>
      <c r="D2849" s="223"/>
      <c r="E2849" s="13"/>
      <c r="H2849" s="529"/>
    </row>
    <row r="2850" spans="2:8">
      <c r="B2850" s="13"/>
      <c r="C2850" s="24"/>
      <c r="D2850" s="223"/>
      <c r="E2850" s="13"/>
      <c r="H2850" s="529"/>
    </row>
    <row r="2851" spans="2:8">
      <c r="B2851" s="13"/>
      <c r="C2851" s="24"/>
      <c r="D2851" s="223"/>
      <c r="E2851" s="13"/>
      <c r="H2851" s="529"/>
    </row>
    <row r="2852" spans="2:8">
      <c r="B2852" s="13"/>
      <c r="C2852" s="24"/>
      <c r="D2852" s="223"/>
      <c r="E2852" s="13"/>
      <c r="H2852" s="529"/>
    </row>
    <row r="2853" spans="2:8">
      <c r="B2853" s="13"/>
      <c r="C2853" s="24"/>
      <c r="D2853" s="223"/>
      <c r="E2853" s="13"/>
      <c r="H2853" s="529"/>
    </row>
    <row r="2854" spans="2:8">
      <c r="B2854" s="13"/>
      <c r="C2854" s="24"/>
      <c r="D2854" s="223"/>
      <c r="E2854" s="13"/>
      <c r="H2854" s="529"/>
    </row>
    <row r="2855" spans="2:8">
      <c r="B2855" s="13"/>
      <c r="C2855" s="24"/>
      <c r="D2855" s="223"/>
      <c r="E2855" s="13"/>
      <c r="H2855" s="529"/>
    </row>
    <row r="2856" spans="2:8">
      <c r="B2856" s="13"/>
      <c r="C2856" s="24"/>
      <c r="D2856" s="223"/>
      <c r="E2856" s="13"/>
      <c r="H2856" s="529"/>
    </row>
    <row r="2857" spans="2:8">
      <c r="B2857" s="13"/>
      <c r="C2857" s="24"/>
      <c r="D2857" s="223"/>
      <c r="E2857" s="13"/>
      <c r="H2857" s="529"/>
    </row>
    <row r="2858" spans="2:8">
      <c r="B2858" s="13"/>
      <c r="C2858" s="24"/>
      <c r="D2858" s="223"/>
      <c r="E2858" s="13"/>
      <c r="H2858" s="529"/>
    </row>
    <row r="2859" spans="2:8">
      <c r="B2859" s="13"/>
      <c r="C2859" s="24"/>
      <c r="D2859" s="223"/>
      <c r="E2859" s="13"/>
      <c r="H2859" s="529"/>
    </row>
    <row r="2860" spans="2:8">
      <c r="B2860" s="13"/>
      <c r="C2860" s="24"/>
      <c r="D2860" s="223"/>
      <c r="E2860" s="13"/>
      <c r="H2860" s="529"/>
    </row>
    <row r="2861" spans="2:8">
      <c r="B2861" s="13"/>
      <c r="C2861" s="24"/>
      <c r="D2861" s="223"/>
      <c r="E2861" s="13"/>
      <c r="H2861" s="529"/>
    </row>
    <row r="2862" spans="2:8">
      <c r="B2862" s="13"/>
      <c r="C2862" s="24"/>
      <c r="D2862" s="223"/>
      <c r="E2862" s="13"/>
      <c r="H2862" s="529"/>
    </row>
    <row r="2863" spans="2:8">
      <c r="B2863" s="13"/>
      <c r="C2863" s="24"/>
      <c r="D2863" s="223"/>
      <c r="E2863" s="13"/>
      <c r="H2863" s="529"/>
    </row>
    <row r="2864" spans="2:8">
      <c r="B2864" s="13"/>
      <c r="C2864" s="24"/>
      <c r="D2864" s="223"/>
      <c r="E2864" s="13"/>
      <c r="H2864" s="529"/>
    </row>
    <row r="2865" spans="2:8">
      <c r="B2865" s="13"/>
      <c r="C2865" s="24"/>
      <c r="D2865" s="223"/>
      <c r="E2865" s="13"/>
      <c r="H2865" s="529"/>
    </row>
    <row r="2866" spans="2:8">
      <c r="B2866" s="13"/>
      <c r="C2866" s="24"/>
      <c r="D2866" s="223"/>
      <c r="E2866" s="13"/>
      <c r="H2866" s="529"/>
    </row>
    <row r="2867" spans="2:8">
      <c r="B2867" s="13"/>
      <c r="C2867" s="24"/>
      <c r="D2867" s="223"/>
      <c r="E2867" s="13"/>
      <c r="H2867" s="529"/>
    </row>
    <row r="2868" spans="2:8">
      <c r="B2868" s="13"/>
      <c r="C2868" s="24"/>
      <c r="D2868" s="223"/>
      <c r="E2868" s="13"/>
      <c r="H2868" s="529"/>
    </row>
    <row r="2869" spans="2:8">
      <c r="B2869" s="13"/>
      <c r="C2869" s="24"/>
      <c r="D2869" s="223"/>
      <c r="E2869" s="13"/>
      <c r="H2869" s="529"/>
    </row>
    <row r="2870" spans="2:8">
      <c r="B2870" s="13"/>
      <c r="C2870" s="24"/>
      <c r="D2870" s="223"/>
      <c r="E2870" s="13"/>
      <c r="H2870" s="529"/>
    </row>
    <row r="2871" spans="2:8">
      <c r="B2871" s="13"/>
      <c r="C2871" s="24"/>
      <c r="D2871" s="223"/>
      <c r="E2871" s="13"/>
      <c r="H2871" s="529"/>
    </row>
    <row r="2872" spans="2:8">
      <c r="B2872" s="13"/>
      <c r="C2872" s="24"/>
      <c r="D2872" s="223"/>
      <c r="E2872" s="13"/>
      <c r="H2872" s="529"/>
    </row>
    <row r="2873" spans="2:8">
      <c r="B2873" s="13"/>
      <c r="C2873" s="24"/>
      <c r="D2873" s="223"/>
      <c r="E2873" s="13"/>
      <c r="H2873" s="529"/>
    </row>
    <row r="2874" spans="2:8">
      <c r="B2874" s="13"/>
      <c r="C2874" s="24"/>
      <c r="D2874" s="223"/>
      <c r="E2874" s="13"/>
      <c r="H2874" s="529"/>
    </row>
    <row r="2875" spans="2:8">
      <c r="B2875" s="13"/>
      <c r="C2875" s="24"/>
      <c r="D2875" s="223"/>
      <c r="E2875" s="13"/>
      <c r="H2875" s="529"/>
    </row>
    <row r="2876" spans="2:8">
      <c r="B2876" s="13"/>
      <c r="C2876" s="24"/>
      <c r="D2876" s="223"/>
      <c r="E2876" s="13"/>
      <c r="H2876" s="529"/>
    </row>
    <row r="2877" spans="2:8">
      <c r="B2877" s="13"/>
      <c r="C2877" s="24"/>
      <c r="D2877" s="223"/>
      <c r="E2877" s="13"/>
      <c r="H2877" s="529"/>
    </row>
    <row r="2878" spans="2:8">
      <c r="B2878" s="13"/>
      <c r="C2878" s="24"/>
      <c r="D2878" s="223"/>
      <c r="E2878" s="13"/>
      <c r="H2878" s="529"/>
    </row>
    <row r="2879" spans="2:8">
      <c r="B2879" s="13"/>
      <c r="C2879" s="24"/>
      <c r="D2879" s="223"/>
      <c r="E2879" s="13"/>
      <c r="H2879" s="529"/>
    </row>
    <row r="2880" spans="2:8">
      <c r="B2880" s="13"/>
      <c r="C2880" s="24"/>
      <c r="D2880" s="223"/>
      <c r="E2880" s="13"/>
      <c r="H2880" s="529"/>
    </row>
    <row r="2881" spans="2:8">
      <c r="B2881" s="13"/>
      <c r="C2881" s="24"/>
      <c r="D2881" s="223"/>
      <c r="E2881" s="13"/>
      <c r="H2881" s="529"/>
    </row>
    <row r="2882" spans="2:8">
      <c r="B2882" s="13"/>
      <c r="C2882" s="24"/>
      <c r="D2882" s="223"/>
      <c r="E2882" s="13"/>
      <c r="H2882" s="529"/>
    </row>
    <row r="2883" spans="2:8">
      <c r="B2883" s="13"/>
      <c r="C2883" s="24"/>
      <c r="D2883" s="223"/>
      <c r="E2883" s="13"/>
      <c r="H2883" s="529"/>
    </row>
    <row r="2884" spans="2:8">
      <c r="B2884" s="13"/>
      <c r="C2884" s="24"/>
      <c r="D2884" s="223"/>
      <c r="E2884" s="13"/>
      <c r="H2884" s="529"/>
    </row>
    <row r="2885" spans="2:8">
      <c r="B2885" s="13"/>
      <c r="C2885" s="24"/>
      <c r="D2885" s="223"/>
      <c r="E2885" s="13"/>
      <c r="H2885" s="529"/>
    </row>
    <row r="2886" spans="2:8">
      <c r="B2886" s="13"/>
      <c r="C2886" s="24"/>
      <c r="D2886" s="223"/>
      <c r="E2886" s="13"/>
      <c r="H2886" s="529"/>
    </row>
    <row r="2887" spans="2:8">
      <c r="B2887" s="13"/>
      <c r="C2887" s="24"/>
      <c r="D2887" s="223"/>
      <c r="E2887" s="13"/>
      <c r="H2887" s="529"/>
    </row>
    <row r="2888" spans="2:8">
      <c r="B2888" s="13"/>
      <c r="C2888" s="24"/>
      <c r="D2888" s="223"/>
      <c r="E2888" s="13"/>
      <c r="H2888" s="529"/>
    </row>
    <row r="2889" spans="2:8">
      <c r="B2889" s="13"/>
      <c r="C2889" s="24"/>
      <c r="D2889" s="223"/>
      <c r="E2889" s="13"/>
      <c r="H2889" s="529"/>
    </row>
    <row r="2890" spans="2:8">
      <c r="B2890" s="13"/>
      <c r="C2890" s="24"/>
      <c r="D2890" s="223"/>
      <c r="E2890" s="13"/>
      <c r="H2890" s="529"/>
    </row>
    <row r="2891" spans="2:8">
      <c r="B2891" s="13"/>
      <c r="C2891" s="24"/>
      <c r="D2891" s="223"/>
      <c r="E2891" s="13"/>
      <c r="H2891" s="529"/>
    </row>
    <row r="2892" spans="2:8">
      <c r="B2892" s="13"/>
      <c r="C2892" s="24"/>
      <c r="D2892" s="223"/>
      <c r="E2892" s="13"/>
      <c r="H2892" s="529"/>
    </row>
    <row r="2893" spans="2:8">
      <c r="B2893" s="13"/>
      <c r="C2893" s="24"/>
      <c r="D2893" s="223"/>
      <c r="E2893" s="13"/>
      <c r="H2893" s="529"/>
    </row>
    <row r="2894" spans="2:8">
      <c r="B2894" s="13"/>
      <c r="C2894" s="24"/>
      <c r="D2894" s="223"/>
      <c r="E2894" s="13"/>
      <c r="H2894" s="529"/>
    </row>
    <row r="2895" spans="2:8">
      <c r="B2895" s="13"/>
      <c r="C2895" s="24"/>
      <c r="D2895" s="223"/>
      <c r="E2895" s="13"/>
      <c r="H2895" s="529"/>
    </row>
    <row r="2896" spans="2:8">
      <c r="B2896" s="13"/>
      <c r="C2896" s="24"/>
      <c r="D2896" s="223"/>
      <c r="E2896" s="13"/>
      <c r="H2896" s="529"/>
    </row>
    <row r="2897" spans="2:8">
      <c r="B2897" s="13"/>
      <c r="C2897" s="24"/>
      <c r="D2897" s="223"/>
      <c r="E2897" s="13"/>
      <c r="H2897" s="529"/>
    </row>
    <row r="2898" spans="2:8">
      <c r="B2898" s="13"/>
      <c r="C2898" s="24"/>
      <c r="D2898" s="223"/>
      <c r="E2898" s="13"/>
      <c r="H2898" s="529"/>
    </row>
    <row r="2899" spans="2:8">
      <c r="B2899" s="13"/>
      <c r="C2899" s="24"/>
      <c r="D2899" s="223"/>
      <c r="E2899" s="13"/>
      <c r="H2899" s="529"/>
    </row>
    <row r="2900" spans="2:8">
      <c r="B2900" s="13"/>
      <c r="C2900" s="24"/>
      <c r="D2900" s="223"/>
      <c r="E2900" s="13"/>
      <c r="H2900" s="529"/>
    </row>
    <row r="2901" spans="2:8">
      <c r="B2901" s="13"/>
      <c r="C2901" s="24"/>
      <c r="D2901" s="223"/>
      <c r="E2901" s="13"/>
      <c r="H2901" s="529"/>
    </row>
    <row r="2902" spans="2:8">
      <c r="B2902" s="13"/>
      <c r="C2902" s="24"/>
      <c r="D2902" s="223"/>
      <c r="E2902" s="13"/>
      <c r="H2902" s="529"/>
    </row>
    <row r="2903" spans="2:8">
      <c r="B2903" s="13"/>
      <c r="C2903" s="24"/>
      <c r="D2903" s="223"/>
      <c r="E2903" s="13"/>
      <c r="H2903" s="529"/>
    </row>
    <row r="2904" spans="2:8">
      <c r="B2904" s="13"/>
      <c r="C2904" s="24"/>
      <c r="D2904" s="223"/>
      <c r="E2904" s="13"/>
      <c r="H2904" s="529"/>
    </row>
    <row r="2905" spans="2:8">
      <c r="B2905" s="13"/>
      <c r="C2905" s="24"/>
      <c r="D2905" s="223"/>
      <c r="E2905" s="13"/>
      <c r="H2905" s="529"/>
    </row>
    <row r="2906" spans="2:8">
      <c r="B2906" s="13"/>
      <c r="C2906" s="24"/>
      <c r="D2906" s="223"/>
      <c r="E2906" s="13"/>
      <c r="H2906" s="529"/>
    </row>
    <row r="2907" spans="2:8">
      <c r="B2907" s="13"/>
      <c r="C2907" s="24"/>
      <c r="D2907" s="223"/>
      <c r="E2907" s="13"/>
      <c r="H2907" s="529"/>
    </row>
    <row r="2908" spans="2:8">
      <c r="B2908" s="13"/>
      <c r="C2908" s="24"/>
      <c r="D2908" s="223"/>
      <c r="E2908" s="13"/>
      <c r="H2908" s="529"/>
    </row>
    <row r="2909" spans="2:8">
      <c r="B2909" s="13"/>
      <c r="C2909" s="24"/>
      <c r="D2909" s="223"/>
      <c r="E2909" s="13"/>
      <c r="H2909" s="529"/>
    </row>
    <row r="2910" spans="2:8">
      <c r="B2910" s="13"/>
      <c r="C2910" s="24"/>
      <c r="D2910" s="223"/>
      <c r="E2910" s="13"/>
      <c r="H2910" s="529"/>
    </row>
    <row r="2911" spans="2:8">
      <c r="B2911" s="13"/>
      <c r="C2911" s="24"/>
      <c r="D2911" s="223"/>
      <c r="E2911" s="13"/>
      <c r="H2911" s="529"/>
    </row>
    <row r="2912" spans="2:8">
      <c r="B2912" s="13"/>
      <c r="C2912" s="24"/>
      <c r="D2912" s="223"/>
      <c r="E2912" s="13"/>
      <c r="H2912" s="529"/>
    </row>
    <row r="2913" spans="2:8">
      <c r="B2913" s="13"/>
      <c r="C2913" s="24"/>
      <c r="D2913" s="223"/>
      <c r="E2913" s="13"/>
      <c r="H2913" s="529"/>
    </row>
    <row r="2914" spans="2:8">
      <c r="B2914" s="13"/>
      <c r="C2914" s="24"/>
      <c r="D2914" s="223"/>
      <c r="E2914" s="13"/>
      <c r="H2914" s="529"/>
    </row>
    <row r="2915" spans="2:8">
      <c r="B2915" s="13"/>
      <c r="C2915" s="24"/>
      <c r="D2915" s="223"/>
      <c r="E2915" s="13"/>
      <c r="H2915" s="529"/>
    </row>
    <row r="2916" spans="2:8">
      <c r="B2916" s="13"/>
      <c r="C2916" s="24"/>
      <c r="D2916" s="223"/>
      <c r="E2916" s="13"/>
      <c r="H2916" s="529"/>
    </row>
    <row r="2917" spans="2:8">
      <c r="B2917" s="13"/>
      <c r="C2917" s="24"/>
      <c r="D2917" s="223"/>
      <c r="E2917" s="13"/>
      <c r="H2917" s="529"/>
    </row>
    <row r="2918" spans="2:8">
      <c r="B2918" s="13"/>
      <c r="C2918" s="24"/>
      <c r="D2918" s="223"/>
      <c r="E2918" s="13"/>
      <c r="H2918" s="529"/>
    </row>
    <row r="2919" spans="2:8">
      <c r="B2919" s="13"/>
      <c r="C2919" s="24"/>
      <c r="D2919" s="223"/>
      <c r="E2919" s="13"/>
      <c r="H2919" s="529"/>
    </row>
    <row r="2920" spans="2:8">
      <c r="B2920" s="13"/>
      <c r="C2920" s="24"/>
      <c r="D2920" s="223"/>
      <c r="E2920" s="13"/>
      <c r="H2920" s="529"/>
    </row>
    <row r="2921" spans="2:8">
      <c r="B2921" s="13"/>
      <c r="C2921" s="24"/>
      <c r="D2921" s="223"/>
      <c r="E2921" s="13"/>
      <c r="H2921" s="529"/>
    </row>
    <row r="2922" spans="2:8">
      <c r="B2922" s="13"/>
      <c r="C2922" s="24"/>
      <c r="D2922" s="223"/>
      <c r="E2922" s="13"/>
      <c r="H2922" s="529"/>
    </row>
    <row r="2923" spans="2:8">
      <c r="B2923" s="13"/>
      <c r="C2923" s="24"/>
      <c r="D2923" s="223"/>
      <c r="E2923" s="13"/>
      <c r="H2923" s="529"/>
    </row>
    <row r="2924" spans="2:8">
      <c r="B2924" s="13"/>
      <c r="C2924" s="24"/>
      <c r="D2924" s="223"/>
      <c r="E2924" s="13"/>
      <c r="H2924" s="529"/>
    </row>
    <row r="2925" spans="2:8">
      <c r="B2925" s="13"/>
      <c r="C2925" s="24"/>
      <c r="D2925" s="223"/>
      <c r="E2925" s="13"/>
      <c r="H2925" s="529"/>
    </row>
    <row r="2926" spans="2:8">
      <c r="B2926" s="13"/>
      <c r="C2926" s="24"/>
      <c r="D2926" s="223"/>
      <c r="E2926" s="13"/>
      <c r="H2926" s="529"/>
    </row>
    <row r="2927" spans="2:8">
      <c r="B2927" s="13"/>
      <c r="C2927" s="24"/>
      <c r="D2927" s="223"/>
      <c r="E2927" s="13"/>
      <c r="H2927" s="529"/>
    </row>
    <row r="2928" spans="2:8">
      <c r="B2928" s="13"/>
      <c r="C2928" s="24"/>
      <c r="D2928" s="223"/>
      <c r="E2928" s="13"/>
      <c r="H2928" s="529"/>
    </row>
    <row r="2929" spans="2:8">
      <c r="B2929" s="13"/>
      <c r="C2929" s="24"/>
      <c r="D2929" s="223"/>
      <c r="E2929" s="13"/>
      <c r="H2929" s="529"/>
    </row>
    <row r="2930" spans="2:8">
      <c r="B2930" s="13"/>
      <c r="C2930" s="24"/>
      <c r="D2930" s="223"/>
      <c r="E2930" s="13"/>
      <c r="H2930" s="529"/>
    </row>
    <row r="2931" spans="2:8">
      <c r="B2931" s="13"/>
      <c r="C2931" s="24"/>
      <c r="D2931" s="223"/>
      <c r="E2931" s="13"/>
      <c r="H2931" s="529"/>
    </row>
    <row r="2932" spans="2:8">
      <c r="B2932" s="13"/>
      <c r="C2932" s="24"/>
      <c r="D2932" s="223"/>
      <c r="E2932" s="13"/>
      <c r="H2932" s="529"/>
    </row>
    <row r="2933" spans="2:8">
      <c r="B2933" s="13"/>
      <c r="C2933" s="24"/>
      <c r="D2933" s="223"/>
      <c r="E2933" s="13"/>
      <c r="H2933" s="529"/>
    </row>
    <row r="2934" spans="2:8">
      <c r="B2934" s="13"/>
      <c r="C2934" s="24"/>
      <c r="D2934" s="223"/>
      <c r="E2934" s="13"/>
      <c r="H2934" s="529"/>
    </row>
    <row r="2935" spans="2:8">
      <c r="B2935" s="13"/>
      <c r="C2935" s="24"/>
      <c r="D2935" s="223"/>
      <c r="E2935" s="13"/>
      <c r="H2935" s="529"/>
    </row>
    <row r="2936" spans="2:8">
      <c r="B2936" s="13"/>
      <c r="C2936" s="24"/>
      <c r="D2936" s="223"/>
      <c r="E2936" s="13"/>
      <c r="H2936" s="529"/>
    </row>
    <row r="2937" spans="2:8">
      <c r="B2937" s="13"/>
      <c r="C2937" s="24"/>
      <c r="D2937" s="223"/>
      <c r="E2937" s="13"/>
      <c r="H2937" s="529"/>
    </row>
    <row r="2938" spans="2:8">
      <c r="B2938" s="13"/>
      <c r="C2938" s="24"/>
      <c r="D2938" s="223"/>
      <c r="E2938" s="13"/>
      <c r="H2938" s="529"/>
    </row>
    <row r="2939" spans="2:8">
      <c r="B2939" s="13"/>
      <c r="C2939" s="24"/>
      <c r="D2939" s="223"/>
      <c r="E2939" s="13"/>
      <c r="H2939" s="529"/>
    </row>
    <row r="2940" spans="2:8">
      <c r="B2940" s="13"/>
      <c r="C2940" s="24"/>
      <c r="D2940" s="223"/>
      <c r="E2940" s="13"/>
      <c r="H2940" s="529"/>
    </row>
    <row r="2941" spans="2:8">
      <c r="B2941" s="13"/>
      <c r="C2941" s="24"/>
      <c r="D2941" s="223"/>
      <c r="E2941" s="13"/>
      <c r="H2941" s="529"/>
    </row>
    <row r="2942" spans="2:8">
      <c r="B2942" s="13"/>
      <c r="C2942" s="24"/>
      <c r="D2942" s="223"/>
      <c r="E2942" s="13"/>
      <c r="H2942" s="529"/>
    </row>
    <row r="2943" spans="2:8">
      <c r="B2943" s="13"/>
      <c r="C2943" s="24"/>
      <c r="D2943" s="223"/>
      <c r="E2943" s="13"/>
      <c r="H2943" s="529"/>
    </row>
    <row r="2944" spans="2:8">
      <c r="B2944" s="13"/>
      <c r="C2944" s="24"/>
      <c r="D2944" s="223"/>
      <c r="E2944" s="13"/>
      <c r="H2944" s="529"/>
    </row>
    <row r="2945" spans="2:8">
      <c r="B2945" s="13"/>
      <c r="C2945" s="24"/>
      <c r="D2945" s="223"/>
      <c r="E2945" s="13"/>
      <c r="H2945" s="529"/>
    </row>
    <row r="2946" spans="2:8">
      <c r="B2946" s="13"/>
      <c r="C2946" s="24"/>
      <c r="D2946" s="223"/>
      <c r="E2946" s="13"/>
      <c r="H2946" s="529"/>
    </row>
    <row r="2947" spans="2:8">
      <c r="B2947" s="13"/>
      <c r="C2947" s="24"/>
      <c r="D2947" s="223"/>
      <c r="E2947" s="13"/>
      <c r="H2947" s="529"/>
    </row>
    <row r="2948" spans="2:8">
      <c r="B2948" s="13"/>
      <c r="C2948" s="24"/>
      <c r="D2948" s="223"/>
      <c r="E2948" s="13"/>
      <c r="H2948" s="529"/>
    </row>
    <row r="2949" spans="2:8">
      <c r="B2949" s="13"/>
      <c r="C2949" s="24"/>
      <c r="D2949" s="223"/>
      <c r="E2949" s="13"/>
      <c r="H2949" s="529"/>
    </row>
    <row r="2950" spans="2:8">
      <c r="B2950" s="13"/>
      <c r="C2950" s="24"/>
      <c r="D2950" s="223"/>
      <c r="E2950" s="13"/>
      <c r="H2950" s="529"/>
    </row>
    <row r="2951" spans="2:8">
      <c r="B2951" s="13"/>
      <c r="C2951" s="24"/>
      <c r="D2951" s="223"/>
      <c r="E2951" s="13"/>
      <c r="H2951" s="529"/>
    </row>
    <row r="2952" spans="2:8">
      <c r="B2952" s="13"/>
      <c r="C2952" s="24"/>
      <c r="D2952" s="223"/>
      <c r="E2952" s="13"/>
      <c r="H2952" s="529"/>
    </row>
    <row r="2953" spans="2:8">
      <c r="B2953" s="13"/>
      <c r="C2953" s="24"/>
      <c r="D2953" s="223"/>
      <c r="E2953" s="13"/>
      <c r="H2953" s="529"/>
    </row>
    <row r="2954" spans="2:8">
      <c r="B2954" s="13"/>
      <c r="C2954" s="24"/>
      <c r="D2954" s="223"/>
      <c r="E2954" s="13"/>
      <c r="H2954" s="529"/>
    </row>
    <row r="2955" spans="2:8">
      <c r="B2955" s="13"/>
      <c r="C2955" s="24"/>
      <c r="D2955" s="223"/>
      <c r="E2955" s="13"/>
      <c r="H2955" s="529"/>
    </row>
    <row r="2956" spans="2:8">
      <c r="B2956" s="13"/>
      <c r="C2956" s="24"/>
      <c r="D2956" s="223"/>
      <c r="E2956" s="13"/>
      <c r="H2956" s="529"/>
    </row>
    <row r="2957" spans="2:8">
      <c r="B2957" s="13"/>
      <c r="C2957" s="24"/>
      <c r="D2957" s="223"/>
      <c r="E2957" s="13"/>
      <c r="H2957" s="529"/>
    </row>
    <row r="2958" spans="2:8">
      <c r="B2958" s="13"/>
      <c r="C2958" s="24"/>
      <c r="D2958" s="223"/>
      <c r="E2958" s="13"/>
      <c r="H2958" s="529"/>
    </row>
    <row r="2959" spans="2:8">
      <c r="B2959" s="13"/>
      <c r="C2959" s="24"/>
      <c r="D2959" s="223"/>
      <c r="E2959" s="13"/>
      <c r="H2959" s="529"/>
    </row>
    <row r="2960" spans="2:8">
      <c r="B2960" s="13"/>
      <c r="C2960" s="24"/>
      <c r="D2960" s="223"/>
      <c r="E2960" s="13"/>
      <c r="H2960" s="529"/>
    </row>
    <row r="2961" spans="2:8">
      <c r="B2961" s="13"/>
      <c r="C2961" s="24"/>
      <c r="D2961" s="223"/>
      <c r="E2961" s="13"/>
      <c r="H2961" s="529"/>
    </row>
    <row r="2962" spans="2:8">
      <c r="B2962" s="13"/>
      <c r="C2962" s="24"/>
      <c r="D2962" s="223"/>
      <c r="E2962" s="13"/>
      <c r="H2962" s="529"/>
    </row>
    <row r="2963" spans="2:8">
      <c r="B2963" s="13"/>
      <c r="C2963" s="24"/>
      <c r="D2963" s="223"/>
      <c r="E2963" s="13"/>
      <c r="H2963" s="529"/>
    </row>
    <row r="2964" spans="2:8">
      <c r="B2964" s="13"/>
      <c r="C2964" s="24"/>
      <c r="D2964" s="223"/>
      <c r="E2964" s="13"/>
      <c r="H2964" s="529"/>
    </row>
    <row r="2965" spans="2:8">
      <c r="B2965" s="13"/>
      <c r="C2965" s="24"/>
      <c r="D2965" s="223"/>
      <c r="E2965" s="13"/>
      <c r="H2965" s="529"/>
    </row>
    <row r="2966" spans="2:8">
      <c r="B2966" s="13"/>
      <c r="C2966" s="24"/>
      <c r="D2966" s="223"/>
      <c r="E2966" s="13"/>
      <c r="H2966" s="529"/>
    </row>
    <row r="2967" spans="2:8">
      <c r="B2967" s="13"/>
      <c r="C2967" s="24"/>
      <c r="D2967" s="223"/>
      <c r="E2967" s="13"/>
      <c r="H2967" s="529"/>
    </row>
    <row r="2968" spans="2:8">
      <c r="B2968" s="13"/>
      <c r="C2968" s="24"/>
      <c r="D2968" s="223"/>
      <c r="E2968" s="13"/>
      <c r="H2968" s="529"/>
    </row>
    <row r="2969" spans="2:8">
      <c r="B2969" s="13"/>
      <c r="C2969" s="24"/>
      <c r="D2969" s="223"/>
      <c r="E2969" s="13"/>
      <c r="H2969" s="529"/>
    </row>
    <row r="2970" spans="2:8">
      <c r="B2970" s="13"/>
      <c r="C2970" s="24"/>
      <c r="D2970" s="223"/>
      <c r="E2970" s="13"/>
      <c r="H2970" s="529"/>
    </row>
    <row r="2971" spans="2:8">
      <c r="B2971" s="13"/>
      <c r="C2971" s="24"/>
      <c r="D2971" s="223"/>
      <c r="E2971" s="13"/>
      <c r="H2971" s="529"/>
    </row>
    <row r="2972" spans="2:8">
      <c r="B2972" s="13"/>
      <c r="C2972" s="24"/>
      <c r="D2972" s="223"/>
      <c r="E2972" s="13"/>
      <c r="H2972" s="529"/>
    </row>
    <row r="2973" spans="2:8">
      <c r="B2973" s="13"/>
      <c r="C2973" s="24"/>
      <c r="D2973" s="223"/>
      <c r="E2973" s="13"/>
      <c r="H2973" s="529"/>
    </row>
    <row r="2974" spans="2:8">
      <c r="B2974" s="13"/>
      <c r="C2974" s="24"/>
      <c r="D2974" s="223"/>
      <c r="E2974" s="13"/>
      <c r="H2974" s="529"/>
    </row>
    <row r="2975" spans="2:8">
      <c r="B2975" s="13"/>
      <c r="C2975" s="24"/>
      <c r="D2975" s="223"/>
      <c r="E2975" s="13"/>
      <c r="H2975" s="529"/>
    </row>
    <row r="2976" spans="2:8">
      <c r="B2976" s="13"/>
      <c r="C2976" s="24"/>
      <c r="D2976" s="223"/>
      <c r="E2976" s="13"/>
      <c r="H2976" s="529"/>
    </row>
    <row r="2977" spans="2:8">
      <c r="B2977" s="13"/>
      <c r="C2977" s="24"/>
      <c r="D2977" s="223"/>
      <c r="E2977" s="13"/>
      <c r="H2977" s="529"/>
    </row>
    <row r="2978" spans="2:8">
      <c r="B2978" s="13"/>
      <c r="C2978" s="24"/>
      <c r="D2978" s="223"/>
      <c r="E2978" s="13"/>
      <c r="H2978" s="529"/>
    </row>
    <row r="2979" spans="2:8">
      <c r="B2979" s="13"/>
      <c r="C2979" s="24"/>
      <c r="D2979" s="223"/>
      <c r="E2979" s="13"/>
      <c r="H2979" s="529"/>
    </row>
    <row r="2980" spans="2:8">
      <c r="B2980" s="13"/>
      <c r="C2980" s="24"/>
      <c r="D2980" s="223"/>
      <c r="E2980" s="13"/>
      <c r="H2980" s="529"/>
    </row>
    <row r="2981" spans="2:8">
      <c r="B2981" s="13"/>
      <c r="C2981" s="24"/>
      <c r="D2981" s="223"/>
      <c r="E2981" s="13"/>
      <c r="H2981" s="529"/>
    </row>
    <row r="2982" spans="2:8">
      <c r="B2982" s="13"/>
      <c r="C2982" s="24"/>
      <c r="D2982" s="223"/>
      <c r="E2982" s="13"/>
      <c r="H2982" s="529"/>
    </row>
    <row r="2983" spans="2:8">
      <c r="B2983" s="13"/>
      <c r="C2983" s="24"/>
      <c r="D2983" s="223"/>
      <c r="E2983" s="13"/>
      <c r="H2983" s="529"/>
    </row>
    <row r="2984" spans="2:8">
      <c r="B2984" s="13"/>
      <c r="C2984" s="24"/>
      <c r="D2984" s="223"/>
      <c r="E2984" s="13"/>
      <c r="H2984" s="529"/>
    </row>
    <row r="2985" spans="2:8">
      <c r="B2985" s="13"/>
      <c r="C2985" s="24"/>
      <c r="D2985" s="223"/>
      <c r="E2985" s="13"/>
      <c r="H2985" s="529"/>
    </row>
    <row r="2986" spans="2:8">
      <c r="B2986" s="13"/>
      <c r="C2986" s="24"/>
      <c r="D2986" s="223"/>
      <c r="E2986" s="13"/>
      <c r="H2986" s="529"/>
    </row>
    <row r="2987" spans="2:8">
      <c r="B2987" s="13"/>
      <c r="C2987" s="24"/>
      <c r="D2987" s="223"/>
      <c r="E2987" s="13"/>
      <c r="H2987" s="529"/>
    </row>
    <row r="2988" spans="2:8">
      <c r="B2988" s="13"/>
      <c r="C2988" s="24"/>
      <c r="D2988" s="223"/>
      <c r="E2988" s="13"/>
      <c r="H2988" s="529"/>
    </row>
    <row r="2989" spans="2:8">
      <c r="B2989" s="13"/>
      <c r="C2989" s="24"/>
      <c r="D2989" s="223"/>
      <c r="E2989" s="13"/>
      <c r="H2989" s="529"/>
    </row>
    <row r="2990" spans="2:8">
      <c r="B2990" s="13"/>
      <c r="C2990" s="24"/>
      <c r="D2990" s="223"/>
      <c r="E2990" s="13"/>
      <c r="H2990" s="529"/>
    </row>
    <row r="2991" spans="2:8">
      <c r="B2991" s="13"/>
      <c r="C2991" s="24"/>
      <c r="D2991" s="223"/>
      <c r="E2991" s="13"/>
      <c r="H2991" s="529"/>
    </row>
    <row r="2992" spans="2:8">
      <c r="B2992" s="13"/>
      <c r="C2992" s="24"/>
      <c r="D2992" s="223"/>
      <c r="E2992" s="13"/>
      <c r="H2992" s="529"/>
    </row>
    <row r="2993" spans="2:8">
      <c r="B2993" s="13"/>
      <c r="C2993" s="24"/>
      <c r="D2993" s="223"/>
      <c r="E2993" s="13"/>
      <c r="H2993" s="529"/>
    </row>
    <row r="2994" spans="2:8">
      <c r="B2994" s="13"/>
      <c r="C2994" s="24"/>
      <c r="D2994" s="223"/>
      <c r="E2994" s="13"/>
      <c r="H2994" s="529"/>
    </row>
    <row r="2995" spans="2:8">
      <c r="B2995" s="13"/>
      <c r="C2995" s="24"/>
      <c r="D2995" s="223"/>
      <c r="E2995" s="13"/>
      <c r="H2995" s="529"/>
    </row>
    <row r="2996" spans="2:8">
      <c r="B2996" s="13"/>
      <c r="C2996" s="24"/>
      <c r="D2996" s="223"/>
      <c r="E2996" s="13"/>
      <c r="H2996" s="529"/>
    </row>
    <row r="2997" spans="2:8">
      <c r="B2997" s="13"/>
      <c r="C2997" s="24"/>
      <c r="D2997" s="223"/>
      <c r="E2997" s="13"/>
      <c r="H2997" s="529"/>
    </row>
    <row r="2998" spans="2:8">
      <c r="B2998" s="13"/>
      <c r="C2998" s="24"/>
      <c r="D2998" s="223"/>
      <c r="E2998" s="13"/>
      <c r="H2998" s="529"/>
    </row>
    <row r="2999" spans="2:8">
      <c r="B2999" s="13"/>
      <c r="C2999" s="24"/>
      <c r="D2999" s="223"/>
      <c r="E2999" s="13"/>
      <c r="H2999" s="529"/>
    </row>
    <row r="3000" spans="2:8">
      <c r="B3000" s="13"/>
      <c r="C3000" s="24"/>
      <c r="D3000" s="223"/>
      <c r="E3000" s="13"/>
      <c r="H3000" s="529"/>
    </row>
    <row r="3001" spans="2:8">
      <c r="B3001" s="13"/>
      <c r="C3001" s="24"/>
      <c r="D3001" s="223"/>
      <c r="E3001" s="13"/>
      <c r="H3001" s="529"/>
    </row>
    <row r="3002" spans="2:8">
      <c r="B3002" s="13"/>
      <c r="C3002" s="24"/>
      <c r="D3002" s="223"/>
      <c r="E3002" s="13"/>
      <c r="H3002" s="529"/>
    </row>
    <row r="3003" spans="2:8">
      <c r="B3003" s="13"/>
      <c r="C3003" s="24"/>
      <c r="D3003" s="223"/>
      <c r="E3003" s="13"/>
      <c r="H3003" s="529"/>
    </row>
    <row r="3004" spans="2:8">
      <c r="B3004" s="13"/>
      <c r="C3004" s="24"/>
      <c r="D3004" s="223"/>
      <c r="E3004" s="13"/>
      <c r="H3004" s="529"/>
    </row>
    <row r="3005" spans="2:8">
      <c r="B3005" s="13"/>
      <c r="C3005" s="24"/>
      <c r="D3005" s="223"/>
      <c r="E3005" s="13"/>
      <c r="H3005" s="529"/>
    </row>
    <row r="3006" spans="2:8">
      <c r="B3006" s="13"/>
      <c r="C3006" s="24"/>
      <c r="D3006" s="223"/>
      <c r="E3006" s="13"/>
      <c r="H3006" s="529"/>
    </row>
    <row r="3007" spans="2:8">
      <c r="B3007" s="13"/>
      <c r="C3007" s="24"/>
      <c r="D3007" s="223"/>
      <c r="E3007" s="13"/>
      <c r="H3007" s="529"/>
    </row>
    <row r="3008" spans="2:8">
      <c r="B3008" s="13"/>
      <c r="C3008" s="24"/>
      <c r="D3008" s="223"/>
      <c r="E3008" s="13"/>
      <c r="H3008" s="529"/>
    </row>
    <row r="3009" spans="2:8">
      <c r="B3009" s="13"/>
      <c r="C3009" s="24"/>
      <c r="D3009" s="223"/>
      <c r="E3009" s="13"/>
      <c r="H3009" s="529"/>
    </row>
    <row r="3010" spans="2:8">
      <c r="B3010" s="13"/>
      <c r="C3010" s="24"/>
      <c r="D3010" s="223"/>
      <c r="E3010" s="13"/>
      <c r="H3010" s="529"/>
    </row>
    <row r="3011" spans="2:8">
      <c r="B3011" s="13"/>
      <c r="C3011" s="24"/>
      <c r="D3011" s="223"/>
      <c r="E3011" s="13"/>
      <c r="H3011" s="529"/>
    </row>
    <row r="3012" spans="2:8">
      <c r="B3012" s="13"/>
      <c r="C3012" s="24"/>
      <c r="D3012" s="223"/>
      <c r="E3012" s="13"/>
      <c r="H3012" s="529"/>
    </row>
    <row r="3013" spans="2:8">
      <c r="B3013" s="13"/>
      <c r="C3013" s="24"/>
      <c r="D3013" s="223"/>
      <c r="E3013" s="13"/>
      <c r="H3013" s="529"/>
    </row>
    <row r="3014" spans="2:8">
      <c r="B3014" s="13"/>
      <c r="C3014" s="24"/>
      <c r="D3014" s="223"/>
      <c r="E3014" s="13"/>
      <c r="H3014" s="529"/>
    </row>
    <row r="3015" spans="2:8">
      <c r="B3015" s="13"/>
      <c r="C3015" s="24"/>
      <c r="D3015" s="223"/>
      <c r="E3015" s="13"/>
      <c r="H3015" s="529"/>
    </row>
    <row r="3016" spans="2:8">
      <c r="B3016" s="13"/>
      <c r="C3016" s="24"/>
      <c r="D3016" s="223"/>
      <c r="E3016" s="13"/>
      <c r="H3016" s="529"/>
    </row>
    <row r="3017" spans="2:8">
      <c r="B3017" s="13"/>
      <c r="C3017" s="24"/>
      <c r="D3017" s="223"/>
      <c r="E3017" s="13"/>
      <c r="H3017" s="529"/>
    </row>
    <row r="3018" spans="2:8">
      <c r="B3018" s="13"/>
      <c r="C3018" s="24"/>
      <c r="D3018" s="223"/>
      <c r="E3018" s="13"/>
      <c r="H3018" s="529"/>
    </row>
    <row r="3019" spans="2:8">
      <c r="B3019" s="13"/>
      <c r="C3019" s="24"/>
      <c r="D3019" s="223"/>
      <c r="E3019" s="13"/>
      <c r="H3019" s="529"/>
    </row>
    <row r="3020" spans="2:8">
      <c r="B3020" s="13"/>
      <c r="C3020" s="24"/>
      <c r="D3020" s="223"/>
      <c r="E3020" s="13"/>
      <c r="H3020" s="529"/>
    </row>
    <row r="3021" spans="2:8">
      <c r="B3021" s="13"/>
      <c r="C3021" s="24"/>
      <c r="D3021" s="223"/>
      <c r="E3021" s="13"/>
      <c r="H3021" s="529"/>
    </row>
    <row r="3022" spans="2:8">
      <c r="B3022" s="13"/>
      <c r="C3022" s="24"/>
      <c r="D3022" s="223"/>
      <c r="E3022" s="13"/>
      <c r="H3022" s="529"/>
    </row>
    <row r="3023" spans="2:8">
      <c r="B3023" s="13"/>
      <c r="C3023" s="24"/>
      <c r="D3023" s="223"/>
      <c r="E3023" s="13"/>
      <c r="H3023" s="529"/>
    </row>
    <row r="3024" spans="2:8">
      <c r="B3024" s="13"/>
      <c r="C3024" s="24"/>
      <c r="D3024" s="223"/>
      <c r="E3024" s="13"/>
      <c r="H3024" s="529"/>
    </row>
    <row r="3025" spans="2:8">
      <c r="B3025" s="13"/>
      <c r="C3025" s="24"/>
      <c r="D3025" s="223"/>
      <c r="E3025" s="13"/>
      <c r="H3025" s="529"/>
    </row>
    <row r="3026" spans="2:8">
      <c r="B3026" s="13"/>
      <c r="C3026" s="24"/>
      <c r="D3026" s="223"/>
      <c r="E3026" s="13"/>
      <c r="H3026" s="529"/>
    </row>
    <row r="3027" spans="2:8">
      <c r="B3027" s="13"/>
      <c r="C3027" s="24"/>
      <c r="D3027" s="223"/>
      <c r="E3027" s="13"/>
      <c r="H3027" s="529"/>
    </row>
    <row r="3028" spans="2:8">
      <c r="B3028" s="13"/>
      <c r="C3028" s="24"/>
      <c r="D3028" s="223"/>
      <c r="E3028" s="13"/>
      <c r="H3028" s="529"/>
    </row>
    <row r="3029" spans="2:8">
      <c r="B3029" s="13"/>
      <c r="C3029" s="24"/>
      <c r="D3029" s="223"/>
      <c r="E3029" s="13"/>
      <c r="H3029" s="529"/>
    </row>
    <row r="3030" spans="2:8">
      <c r="B3030" s="13"/>
      <c r="C3030" s="24"/>
      <c r="D3030" s="223"/>
      <c r="E3030" s="13"/>
      <c r="H3030" s="529"/>
    </row>
    <row r="3031" spans="2:8">
      <c r="B3031" s="13"/>
      <c r="C3031" s="24"/>
      <c r="D3031" s="223"/>
      <c r="E3031" s="13"/>
      <c r="H3031" s="529"/>
    </row>
    <row r="3032" spans="2:8">
      <c r="B3032" s="13"/>
      <c r="C3032" s="24"/>
      <c r="D3032" s="223"/>
      <c r="E3032" s="13"/>
      <c r="H3032" s="529"/>
    </row>
    <row r="3033" spans="2:8">
      <c r="B3033" s="13"/>
      <c r="C3033" s="24"/>
      <c r="D3033" s="223"/>
      <c r="E3033" s="13"/>
      <c r="H3033" s="529"/>
    </row>
    <row r="3034" spans="2:8">
      <c r="B3034" s="13"/>
      <c r="C3034" s="24"/>
      <c r="D3034" s="223"/>
      <c r="E3034" s="13"/>
      <c r="H3034" s="529"/>
    </row>
    <row r="3035" spans="2:8">
      <c r="B3035" s="13"/>
      <c r="C3035" s="24"/>
      <c r="D3035" s="223"/>
      <c r="E3035" s="13"/>
      <c r="H3035" s="529"/>
    </row>
    <row r="3036" spans="2:8">
      <c r="B3036" s="13"/>
      <c r="C3036" s="24"/>
      <c r="D3036" s="223"/>
      <c r="E3036" s="13"/>
      <c r="H3036" s="529"/>
    </row>
    <row r="3037" spans="2:8">
      <c r="B3037" s="13"/>
      <c r="C3037" s="24"/>
      <c r="D3037" s="223"/>
      <c r="E3037" s="13"/>
      <c r="H3037" s="529"/>
    </row>
    <row r="3038" spans="2:8">
      <c r="B3038" s="13"/>
      <c r="C3038" s="24"/>
      <c r="D3038" s="223"/>
      <c r="E3038" s="13"/>
      <c r="H3038" s="529"/>
    </row>
    <row r="3039" spans="2:8">
      <c r="B3039" s="13"/>
      <c r="C3039" s="24"/>
      <c r="D3039" s="223"/>
      <c r="E3039" s="13"/>
      <c r="H3039" s="529"/>
    </row>
    <row r="3040" spans="2:8">
      <c r="B3040" s="13"/>
      <c r="C3040" s="24"/>
      <c r="D3040" s="223"/>
      <c r="E3040" s="13"/>
      <c r="H3040" s="529"/>
    </row>
    <row r="3041" spans="2:8">
      <c r="B3041" s="13"/>
      <c r="C3041" s="24"/>
      <c r="D3041" s="223"/>
      <c r="E3041" s="13"/>
      <c r="H3041" s="529"/>
    </row>
    <row r="3042" spans="2:8">
      <c r="B3042" s="13"/>
      <c r="C3042" s="24"/>
      <c r="D3042" s="223"/>
      <c r="E3042" s="13"/>
      <c r="H3042" s="529"/>
    </row>
    <row r="3043" spans="2:8">
      <c r="B3043" s="13"/>
      <c r="C3043" s="24"/>
      <c r="D3043" s="223"/>
      <c r="E3043" s="13"/>
      <c r="H3043" s="529"/>
    </row>
    <row r="3044" spans="2:8">
      <c r="B3044" s="13"/>
      <c r="C3044" s="24"/>
      <c r="D3044" s="223"/>
      <c r="E3044" s="13"/>
      <c r="H3044" s="529"/>
    </row>
    <row r="3045" spans="2:8">
      <c r="B3045" s="13"/>
      <c r="C3045" s="24"/>
      <c r="D3045" s="223"/>
      <c r="E3045" s="13"/>
      <c r="H3045" s="529"/>
    </row>
    <row r="3046" spans="2:8">
      <c r="B3046" s="13"/>
      <c r="C3046" s="24"/>
      <c r="D3046" s="223"/>
      <c r="E3046" s="13"/>
      <c r="H3046" s="529"/>
    </row>
    <row r="3047" spans="2:8">
      <c r="B3047" s="13"/>
      <c r="C3047" s="24"/>
      <c r="D3047" s="223"/>
      <c r="E3047" s="13"/>
      <c r="H3047" s="529"/>
    </row>
    <row r="3048" spans="2:8">
      <c r="B3048" s="13"/>
      <c r="C3048" s="24"/>
      <c r="D3048" s="223"/>
      <c r="E3048" s="13"/>
      <c r="H3048" s="529"/>
    </row>
    <row r="3049" spans="2:8">
      <c r="B3049" s="13"/>
      <c r="C3049" s="24"/>
      <c r="D3049" s="223"/>
      <c r="E3049" s="13"/>
      <c r="H3049" s="529"/>
    </row>
    <row r="3050" spans="2:8">
      <c r="B3050" s="13"/>
      <c r="C3050" s="24"/>
      <c r="D3050" s="223"/>
      <c r="E3050" s="13"/>
      <c r="H3050" s="529"/>
    </row>
    <row r="3051" spans="2:8">
      <c r="B3051" s="13"/>
      <c r="C3051" s="24"/>
      <c r="D3051" s="223"/>
      <c r="E3051" s="13"/>
      <c r="H3051" s="529"/>
    </row>
    <row r="3052" spans="2:8">
      <c r="B3052" s="13"/>
      <c r="C3052" s="24"/>
      <c r="D3052" s="223"/>
      <c r="E3052" s="13"/>
      <c r="H3052" s="529"/>
    </row>
    <row r="3053" spans="2:8">
      <c r="B3053" s="13"/>
      <c r="C3053" s="24"/>
      <c r="D3053" s="223"/>
      <c r="E3053" s="13"/>
      <c r="H3053" s="529"/>
    </row>
    <row r="3054" spans="2:8">
      <c r="B3054" s="13"/>
      <c r="C3054" s="24"/>
      <c r="D3054" s="223"/>
      <c r="E3054" s="13"/>
      <c r="H3054" s="529"/>
    </row>
    <row r="3055" spans="2:8">
      <c r="B3055" s="13"/>
      <c r="C3055" s="24"/>
      <c r="D3055" s="223"/>
      <c r="E3055" s="13"/>
      <c r="H3055" s="529"/>
    </row>
    <row r="3056" spans="2:8">
      <c r="B3056" s="13"/>
      <c r="C3056" s="24"/>
      <c r="D3056" s="223"/>
      <c r="E3056" s="13"/>
      <c r="H3056" s="529"/>
    </row>
    <row r="3057" spans="2:8">
      <c r="B3057" s="13"/>
      <c r="C3057" s="24"/>
      <c r="D3057" s="223"/>
      <c r="E3057" s="13"/>
      <c r="H3057" s="529"/>
    </row>
    <row r="3058" spans="2:8">
      <c r="B3058" s="13"/>
      <c r="C3058" s="24"/>
      <c r="D3058" s="223"/>
      <c r="E3058" s="13"/>
      <c r="H3058" s="529"/>
    </row>
    <row r="3059" spans="2:8">
      <c r="B3059" s="13"/>
      <c r="C3059" s="24"/>
      <c r="D3059" s="223"/>
      <c r="E3059" s="13"/>
      <c r="H3059" s="529"/>
    </row>
    <row r="3060" spans="2:8">
      <c r="B3060" s="13"/>
      <c r="C3060" s="24"/>
      <c r="D3060" s="223"/>
      <c r="E3060" s="13"/>
      <c r="H3060" s="529"/>
    </row>
    <row r="3061" spans="2:8">
      <c r="B3061" s="13"/>
      <c r="C3061" s="24"/>
      <c r="D3061" s="223"/>
      <c r="E3061" s="13"/>
      <c r="H3061" s="529"/>
    </row>
    <row r="3062" spans="2:8">
      <c r="B3062" s="13"/>
      <c r="C3062" s="24"/>
      <c r="D3062" s="223"/>
      <c r="E3062" s="13"/>
      <c r="H3062" s="529"/>
    </row>
    <row r="3063" spans="2:8">
      <c r="B3063" s="13"/>
      <c r="C3063" s="24"/>
      <c r="D3063" s="223"/>
      <c r="E3063" s="13"/>
      <c r="H3063" s="529"/>
    </row>
    <row r="3064" spans="2:8">
      <c r="B3064" s="13"/>
      <c r="C3064" s="24"/>
      <c r="D3064" s="223"/>
      <c r="E3064" s="13"/>
      <c r="H3064" s="529"/>
    </row>
    <row r="3065" spans="2:8">
      <c r="B3065" s="13"/>
      <c r="C3065" s="24"/>
      <c r="D3065" s="223"/>
      <c r="E3065" s="13"/>
      <c r="H3065" s="529"/>
    </row>
    <row r="3066" spans="2:8">
      <c r="B3066" s="13"/>
      <c r="C3066" s="24"/>
      <c r="D3066" s="223"/>
      <c r="E3066" s="13"/>
      <c r="H3066" s="529"/>
    </row>
    <row r="3067" spans="2:8">
      <c r="B3067" s="13"/>
      <c r="C3067" s="24"/>
      <c r="D3067" s="223"/>
      <c r="E3067" s="13"/>
      <c r="H3067" s="529"/>
    </row>
    <row r="3068" spans="2:8">
      <c r="B3068" s="13"/>
      <c r="C3068" s="24"/>
      <c r="D3068" s="223"/>
      <c r="E3068" s="13"/>
      <c r="H3068" s="529"/>
    </row>
    <row r="3069" spans="2:8">
      <c r="B3069" s="13"/>
      <c r="C3069" s="24"/>
      <c r="D3069" s="223"/>
      <c r="E3069" s="13"/>
      <c r="H3069" s="529"/>
    </row>
    <row r="3070" spans="2:8">
      <c r="B3070" s="13"/>
      <c r="C3070" s="24"/>
      <c r="D3070" s="223"/>
      <c r="E3070" s="13"/>
      <c r="H3070" s="529"/>
    </row>
    <row r="3071" spans="2:8">
      <c r="B3071" s="13"/>
      <c r="C3071" s="24"/>
      <c r="D3071" s="223"/>
      <c r="E3071" s="13"/>
      <c r="H3071" s="529"/>
    </row>
    <row r="3072" spans="2:8">
      <c r="B3072" s="13"/>
      <c r="C3072" s="24"/>
      <c r="D3072" s="223"/>
      <c r="E3072" s="13"/>
      <c r="H3072" s="529"/>
    </row>
    <row r="3073" spans="2:8">
      <c r="B3073" s="13"/>
      <c r="C3073" s="24"/>
      <c r="D3073" s="223"/>
      <c r="E3073" s="13"/>
      <c r="H3073" s="529"/>
    </row>
    <row r="3074" spans="2:8">
      <c r="B3074" s="13"/>
      <c r="C3074" s="24"/>
      <c r="D3074" s="223"/>
      <c r="E3074" s="13"/>
      <c r="H3074" s="529"/>
    </row>
    <row r="3075" spans="2:8">
      <c r="B3075" s="13"/>
      <c r="C3075" s="24"/>
      <c r="D3075" s="223"/>
      <c r="E3075" s="13"/>
      <c r="H3075" s="529"/>
    </row>
    <row r="3076" spans="2:8">
      <c r="B3076" s="13"/>
      <c r="C3076" s="24"/>
      <c r="D3076" s="223"/>
      <c r="E3076" s="13"/>
      <c r="H3076" s="529"/>
    </row>
    <row r="3077" spans="2:8">
      <c r="B3077" s="13"/>
      <c r="C3077" s="24"/>
      <c r="D3077" s="223"/>
      <c r="E3077" s="13"/>
      <c r="H3077" s="529"/>
    </row>
    <row r="3078" spans="2:8">
      <c r="B3078" s="13"/>
      <c r="C3078" s="24"/>
      <c r="D3078" s="223"/>
      <c r="E3078" s="13"/>
      <c r="H3078" s="529"/>
    </row>
    <row r="3079" spans="2:8">
      <c r="B3079" s="13"/>
      <c r="C3079" s="24"/>
      <c r="D3079" s="223"/>
      <c r="E3079" s="13"/>
      <c r="H3079" s="529"/>
    </row>
    <row r="3080" spans="2:8">
      <c r="B3080" s="13"/>
      <c r="C3080" s="24"/>
      <c r="D3080" s="223"/>
      <c r="E3080" s="13"/>
      <c r="H3080" s="529"/>
    </row>
    <row r="3081" spans="2:8">
      <c r="B3081" s="13"/>
      <c r="C3081" s="24"/>
      <c r="D3081" s="223"/>
      <c r="E3081" s="13"/>
      <c r="H3081" s="529"/>
    </row>
    <row r="3082" spans="2:8">
      <c r="B3082" s="13"/>
      <c r="C3082" s="24"/>
      <c r="D3082" s="223"/>
      <c r="E3082" s="13"/>
      <c r="H3082" s="529"/>
    </row>
    <row r="3083" spans="2:8">
      <c r="B3083" s="13"/>
      <c r="C3083" s="24"/>
      <c r="D3083" s="223"/>
      <c r="E3083" s="13"/>
      <c r="H3083" s="529"/>
    </row>
    <row r="3084" spans="2:8">
      <c r="B3084" s="13"/>
      <c r="C3084" s="24"/>
      <c r="D3084" s="223"/>
      <c r="E3084" s="13"/>
      <c r="H3084" s="529"/>
    </row>
    <row r="3085" spans="2:8">
      <c r="B3085" s="13"/>
      <c r="C3085" s="24"/>
      <c r="D3085" s="223"/>
      <c r="E3085" s="13"/>
      <c r="H3085" s="529"/>
    </row>
    <row r="3086" spans="2:8">
      <c r="B3086" s="13"/>
      <c r="C3086" s="24"/>
      <c r="D3086" s="223"/>
      <c r="E3086" s="13"/>
      <c r="H3086" s="529"/>
    </row>
    <row r="3087" spans="2:8">
      <c r="B3087" s="13"/>
      <c r="C3087" s="24"/>
      <c r="D3087" s="223"/>
      <c r="E3087" s="13"/>
      <c r="H3087" s="529"/>
    </row>
    <row r="3088" spans="2:8">
      <c r="B3088" s="13"/>
      <c r="C3088" s="24"/>
      <c r="D3088" s="223"/>
      <c r="E3088" s="13"/>
      <c r="H3088" s="529"/>
    </row>
    <row r="3089" spans="2:8">
      <c r="B3089" s="13"/>
      <c r="C3089" s="24"/>
      <c r="D3089" s="223"/>
      <c r="E3089" s="13"/>
      <c r="H3089" s="529"/>
    </row>
    <row r="3090" spans="2:8">
      <c r="B3090" s="13"/>
      <c r="C3090" s="24"/>
      <c r="D3090" s="223"/>
      <c r="E3090" s="13"/>
      <c r="H3090" s="529"/>
    </row>
    <row r="3091" spans="2:8">
      <c r="B3091" s="13"/>
      <c r="C3091" s="24"/>
      <c r="D3091" s="223"/>
      <c r="E3091" s="13"/>
      <c r="H3091" s="529"/>
    </row>
    <row r="3092" spans="2:8">
      <c r="B3092" s="13"/>
      <c r="C3092" s="24"/>
      <c r="D3092" s="223"/>
      <c r="E3092" s="13"/>
      <c r="H3092" s="529"/>
    </row>
    <row r="3093" spans="2:8">
      <c r="B3093" s="13"/>
      <c r="C3093" s="24"/>
      <c r="D3093" s="223"/>
      <c r="E3093" s="13"/>
      <c r="H3093" s="529"/>
    </row>
    <row r="3094" spans="2:8">
      <c r="B3094" s="13"/>
      <c r="C3094" s="24"/>
      <c r="D3094" s="223"/>
      <c r="E3094" s="13"/>
      <c r="H3094" s="529"/>
    </row>
    <row r="3095" spans="2:8">
      <c r="B3095" s="13"/>
      <c r="C3095" s="24"/>
      <c r="D3095" s="223"/>
      <c r="E3095" s="13"/>
      <c r="H3095" s="529"/>
    </row>
    <row r="3096" spans="2:8">
      <c r="B3096" s="13"/>
      <c r="C3096" s="24"/>
      <c r="D3096" s="223"/>
      <c r="E3096" s="13"/>
      <c r="H3096" s="529"/>
    </row>
    <row r="3097" spans="2:8">
      <c r="B3097" s="13"/>
      <c r="C3097" s="24"/>
      <c r="D3097" s="223"/>
      <c r="E3097" s="13"/>
      <c r="H3097" s="529"/>
    </row>
    <row r="3098" spans="2:8">
      <c r="B3098" s="13"/>
      <c r="C3098" s="24"/>
      <c r="D3098" s="223"/>
      <c r="E3098" s="13"/>
      <c r="H3098" s="529"/>
    </row>
    <row r="3099" spans="2:8">
      <c r="B3099" s="13"/>
      <c r="C3099" s="24"/>
      <c r="D3099" s="223"/>
      <c r="E3099" s="13"/>
      <c r="H3099" s="529"/>
    </row>
    <row r="3100" spans="2:8">
      <c r="B3100" s="13"/>
      <c r="C3100" s="24"/>
      <c r="D3100" s="223"/>
      <c r="E3100" s="13"/>
      <c r="H3100" s="529"/>
    </row>
    <row r="3101" spans="2:8">
      <c r="B3101" s="13"/>
      <c r="C3101" s="24"/>
      <c r="D3101" s="223"/>
      <c r="E3101" s="13"/>
      <c r="H3101" s="529"/>
    </row>
    <row r="3102" spans="2:8">
      <c r="B3102" s="13"/>
      <c r="C3102" s="24"/>
      <c r="D3102" s="223"/>
      <c r="E3102" s="13"/>
      <c r="H3102" s="529"/>
    </row>
    <row r="3103" spans="2:8">
      <c r="B3103" s="13"/>
      <c r="C3103" s="24"/>
      <c r="D3103" s="223"/>
      <c r="E3103" s="13"/>
      <c r="H3103" s="529"/>
    </row>
    <row r="3104" spans="2:8">
      <c r="B3104" s="13"/>
      <c r="C3104" s="24"/>
      <c r="D3104" s="223"/>
      <c r="E3104" s="13"/>
      <c r="H3104" s="529"/>
    </row>
    <row r="3105" spans="2:8">
      <c r="B3105" s="13"/>
      <c r="C3105" s="24"/>
      <c r="D3105" s="223"/>
      <c r="E3105" s="13"/>
      <c r="H3105" s="529"/>
    </row>
    <row r="3106" spans="2:8">
      <c r="B3106" s="13"/>
      <c r="C3106" s="24"/>
      <c r="D3106" s="223"/>
      <c r="E3106" s="13"/>
      <c r="H3106" s="529"/>
    </row>
    <row r="3107" spans="2:8">
      <c r="B3107" s="13"/>
      <c r="C3107" s="24"/>
      <c r="D3107" s="223"/>
      <c r="E3107" s="13"/>
      <c r="H3107" s="529"/>
    </row>
    <row r="3108" spans="2:8">
      <c r="B3108" s="13"/>
      <c r="C3108" s="24"/>
      <c r="D3108" s="223"/>
      <c r="E3108" s="13"/>
      <c r="H3108" s="529"/>
    </row>
    <row r="3109" spans="2:8">
      <c r="B3109" s="13"/>
      <c r="C3109" s="24"/>
      <c r="D3109" s="223"/>
      <c r="E3109" s="13"/>
      <c r="H3109" s="529"/>
    </row>
    <row r="3110" spans="2:8">
      <c r="B3110" s="13"/>
      <c r="C3110" s="24"/>
      <c r="D3110" s="223"/>
      <c r="E3110" s="13"/>
      <c r="H3110" s="529"/>
    </row>
    <row r="3111" spans="2:8">
      <c r="B3111" s="13"/>
      <c r="C3111" s="24"/>
      <c r="D3111" s="223"/>
      <c r="E3111" s="13"/>
      <c r="H3111" s="529"/>
    </row>
    <row r="3112" spans="2:8">
      <c r="B3112" s="13"/>
      <c r="C3112" s="24"/>
      <c r="D3112" s="223"/>
      <c r="E3112" s="13"/>
      <c r="H3112" s="529"/>
    </row>
    <row r="3113" spans="2:8">
      <c r="B3113" s="13"/>
      <c r="C3113" s="24"/>
      <c r="D3113" s="223"/>
      <c r="E3113" s="13"/>
      <c r="H3113" s="529"/>
    </row>
    <row r="3114" spans="2:8">
      <c r="B3114" s="13"/>
      <c r="C3114" s="24"/>
      <c r="D3114" s="223"/>
      <c r="E3114" s="13"/>
      <c r="H3114" s="529"/>
    </row>
    <row r="3115" spans="2:8">
      <c r="B3115" s="13"/>
      <c r="C3115" s="24"/>
      <c r="D3115" s="223"/>
      <c r="E3115" s="13"/>
      <c r="H3115" s="529"/>
    </row>
    <row r="3116" spans="2:8">
      <c r="B3116" s="13"/>
      <c r="C3116" s="24"/>
      <c r="D3116" s="223"/>
      <c r="E3116" s="13"/>
      <c r="H3116" s="529"/>
    </row>
    <row r="3117" spans="2:8">
      <c r="B3117" s="13"/>
      <c r="C3117" s="24"/>
      <c r="D3117" s="223"/>
      <c r="E3117" s="13"/>
      <c r="H3117" s="529"/>
    </row>
    <row r="3118" spans="2:8">
      <c r="B3118" s="13"/>
      <c r="C3118" s="24"/>
      <c r="D3118" s="223"/>
      <c r="E3118" s="13"/>
      <c r="H3118" s="529"/>
    </row>
    <row r="3119" spans="2:8">
      <c r="B3119" s="13"/>
      <c r="C3119" s="24"/>
      <c r="D3119" s="223"/>
      <c r="E3119" s="13"/>
      <c r="H3119" s="529"/>
    </row>
    <row r="3120" spans="2:8">
      <c r="B3120" s="13"/>
      <c r="C3120" s="24"/>
      <c r="D3120" s="223"/>
      <c r="E3120" s="13"/>
      <c r="H3120" s="529"/>
    </row>
    <row r="3121" spans="2:8">
      <c r="B3121" s="13"/>
      <c r="C3121" s="24"/>
      <c r="D3121" s="223"/>
      <c r="E3121" s="13"/>
      <c r="H3121" s="529"/>
    </row>
    <row r="3122" spans="2:8">
      <c r="B3122" s="13"/>
      <c r="C3122" s="24"/>
      <c r="D3122" s="223"/>
      <c r="E3122" s="13"/>
      <c r="H3122" s="529"/>
    </row>
    <row r="3123" spans="2:8">
      <c r="B3123" s="13"/>
      <c r="C3123" s="24"/>
      <c r="D3123" s="223"/>
      <c r="E3123" s="13"/>
      <c r="H3123" s="529"/>
    </row>
    <row r="3124" spans="2:8">
      <c r="B3124" s="13"/>
      <c r="C3124" s="24"/>
      <c r="D3124" s="223"/>
      <c r="E3124" s="13"/>
      <c r="H3124" s="529"/>
    </row>
    <row r="3125" spans="2:8">
      <c r="B3125" s="13"/>
      <c r="C3125" s="24"/>
      <c r="D3125" s="223"/>
      <c r="E3125" s="13"/>
      <c r="H3125" s="529"/>
    </row>
    <row r="3126" spans="2:8">
      <c r="B3126" s="13"/>
      <c r="C3126" s="24"/>
      <c r="D3126" s="223"/>
      <c r="E3126" s="13"/>
      <c r="H3126" s="529"/>
    </row>
    <row r="3127" spans="2:8">
      <c r="B3127" s="13"/>
      <c r="C3127" s="24"/>
      <c r="D3127" s="223"/>
      <c r="E3127" s="13"/>
      <c r="H3127" s="529"/>
    </row>
    <row r="3128" spans="2:8">
      <c r="B3128" s="13"/>
      <c r="C3128" s="24"/>
      <c r="D3128" s="223"/>
      <c r="E3128" s="13"/>
      <c r="H3128" s="529"/>
    </row>
    <row r="3129" spans="2:8">
      <c r="B3129" s="13"/>
      <c r="C3129" s="24"/>
      <c r="D3129" s="223"/>
      <c r="E3129" s="13"/>
      <c r="H3129" s="529"/>
    </row>
    <row r="3130" spans="2:8">
      <c r="B3130" s="13"/>
      <c r="C3130" s="24"/>
      <c r="D3130" s="223"/>
      <c r="E3130" s="13"/>
      <c r="H3130" s="529"/>
    </row>
    <row r="3131" spans="2:8">
      <c r="B3131" s="13"/>
      <c r="C3131" s="24"/>
      <c r="D3131" s="223"/>
      <c r="E3131" s="13"/>
      <c r="H3131" s="529"/>
    </row>
    <row r="3132" spans="2:8">
      <c r="B3132" s="13"/>
      <c r="C3132" s="24"/>
      <c r="D3132" s="223"/>
      <c r="E3132" s="13"/>
      <c r="H3132" s="529"/>
    </row>
    <row r="3133" spans="2:8">
      <c r="B3133" s="13"/>
      <c r="C3133" s="24"/>
      <c r="D3133" s="223"/>
      <c r="E3133" s="13"/>
      <c r="H3133" s="529"/>
    </row>
    <row r="3134" spans="2:8">
      <c r="B3134" s="13"/>
      <c r="C3134" s="24"/>
      <c r="D3134" s="223"/>
      <c r="E3134" s="13"/>
      <c r="H3134" s="529"/>
    </row>
    <row r="3135" spans="2:8">
      <c r="B3135" s="13"/>
      <c r="C3135" s="24"/>
      <c r="D3135" s="223"/>
      <c r="E3135" s="13"/>
      <c r="H3135" s="529"/>
    </row>
    <row r="3136" spans="2:8">
      <c r="B3136" s="13"/>
      <c r="C3136" s="24"/>
      <c r="D3136" s="223"/>
      <c r="E3136" s="13"/>
      <c r="H3136" s="529"/>
    </row>
    <row r="3137" spans="2:8">
      <c r="B3137" s="13"/>
      <c r="C3137" s="24"/>
      <c r="D3137" s="223"/>
      <c r="E3137" s="13"/>
      <c r="H3137" s="529"/>
    </row>
    <row r="3138" spans="2:8">
      <c r="B3138" s="13"/>
      <c r="C3138" s="24"/>
      <c r="D3138" s="223"/>
      <c r="E3138" s="13"/>
      <c r="H3138" s="529"/>
    </row>
    <row r="3139" spans="2:8">
      <c r="B3139" s="13"/>
      <c r="C3139" s="24"/>
      <c r="D3139" s="223"/>
      <c r="E3139" s="13"/>
      <c r="H3139" s="529"/>
    </row>
    <row r="3140" spans="2:8">
      <c r="B3140" s="13"/>
      <c r="C3140" s="24"/>
      <c r="D3140" s="223"/>
      <c r="E3140" s="13"/>
      <c r="H3140" s="529"/>
    </row>
    <row r="3141" spans="2:8">
      <c r="B3141" s="13"/>
      <c r="C3141" s="24"/>
      <c r="D3141" s="223"/>
      <c r="E3141" s="13"/>
      <c r="H3141" s="529"/>
    </row>
    <row r="3142" spans="2:8">
      <c r="B3142" s="13"/>
      <c r="C3142" s="24"/>
      <c r="D3142" s="223"/>
      <c r="E3142" s="13"/>
      <c r="H3142" s="529"/>
    </row>
    <row r="3143" spans="2:8">
      <c r="B3143" s="13"/>
      <c r="C3143" s="24"/>
      <c r="D3143" s="223"/>
      <c r="E3143" s="13"/>
      <c r="H3143" s="529"/>
    </row>
    <row r="3144" spans="2:8">
      <c r="B3144" s="13"/>
      <c r="C3144" s="24"/>
      <c r="D3144" s="223"/>
      <c r="E3144" s="13"/>
      <c r="H3144" s="529"/>
    </row>
    <row r="3145" spans="2:8">
      <c r="B3145" s="13"/>
      <c r="C3145" s="24"/>
      <c r="D3145" s="223"/>
      <c r="E3145" s="13"/>
      <c r="H3145" s="529"/>
    </row>
    <row r="3146" spans="2:8">
      <c r="B3146" s="13"/>
      <c r="C3146" s="24"/>
      <c r="D3146" s="223"/>
      <c r="E3146" s="13"/>
      <c r="H3146" s="529"/>
    </row>
    <row r="3147" spans="2:8">
      <c r="B3147" s="13"/>
      <c r="C3147" s="24"/>
      <c r="D3147" s="223"/>
      <c r="E3147" s="13"/>
      <c r="H3147" s="529"/>
    </row>
    <row r="3148" spans="2:8">
      <c r="B3148" s="13"/>
      <c r="C3148" s="24"/>
      <c r="D3148" s="223"/>
      <c r="E3148" s="13"/>
      <c r="H3148" s="529"/>
    </row>
    <row r="3149" spans="2:8">
      <c r="B3149" s="13"/>
      <c r="C3149" s="24"/>
      <c r="D3149" s="223"/>
      <c r="E3149" s="13"/>
      <c r="H3149" s="529"/>
    </row>
    <row r="3150" spans="2:8">
      <c r="B3150" s="13"/>
      <c r="C3150" s="24"/>
      <c r="D3150" s="223"/>
      <c r="E3150" s="13"/>
      <c r="H3150" s="529"/>
    </row>
    <row r="3151" spans="2:8">
      <c r="B3151" s="13"/>
      <c r="C3151" s="24"/>
      <c r="D3151" s="223"/>
      <c r="E3151" s="13"/>
      <c r="H3151" s="529"/>
    </row>
    <row r="3152" spans="2:8">
      <c r="B3152" s="13"/>
      <c r="C3152" s="24"/>
      <c r="D3152" s="223"/>
      <c r="E3152" s="13"/>
      <c r="H3152" s="529"/>
    </row>
    <row r="3153" spans="2:8">
      <c r="B3153" s="13"/>
      <c r="C3153" s="24"/>
      <c r="D3153" s="223"/>
      <c r="E3153" s="13"/>
      <c r="H3153" s="529"/>
    </row>
    <row r="3154" spans="2:8">
      <c r="B3154" s="13"/>
      <c r="C3154" s="24"/>
      <c r="D3154" s="223"/>
      <c r="E3154" s="13"/>
      <c r="H3154" s="529"/>
    </row>
    <row r="3155" spans="2:8">
      <c r="B3155" s="13"/>
      <c r="C3155" s="24"/>
      <c r="D3155" s="223"/>
      <c r="E3155" s="13"/>
      <c r="H3155" s="529"/>
    </row>
    <row r="3156" spans="2:8">
      <c r="B3156" s="13"/>
      <c r="C3156" s="24"/>
      <c r="D3156" s="223"/>
      <c r="E3156" s="13"/>
      <c r="H3156" s="529"/>
    </row>
    <row r="3157" spans="2:8">
      <c r="B3157" s="13"/>
      <c r="C3157" s="24"/>
      <c r="D3157" s="223"/>
      <c r="E3157" s="13"/>
      <c r="H3157" s="529"/>
    </row>
    <row r="3158" spans="2:8">
      <c r="B3158" s="13"/>
      <c r="C3158" s="24"/>
      <c r="D3158" s="223"/>
      <c r="E3158" s="13"/>
      <c r="H3158" s="529"/>
    </row>
    <row r="3159" spans="2:8">
      <c r="B3159" s="13"/>
      <c r="C3159" s="24"/>
      <c r="D3159" s="223"/>
      <c r="E3159" s="13"/>
      <c r="H3159" s="529"/>
    </row>
    <row r="3160" spans="2:8">
      <c r="B3160" s="13"/>
      <c r="C3160" s="24"/>
      <c r="D3160" s="223"/>
      <c r="E3160" s="13"/>
      <c r="H3160" s="529"/>
    </row>
    <row r="3161" spans="2:8">
      <c r="B3161" s="13"/>
      <c r="C3161" s="24"/>
      <c r="D3161" s="223"/>
      <c r="E3161" s="13"/>
      <c r="H3161" s="529"/>
    </row>
    <row r="3162" spans="2:8">
      <c r="B3162" s="13"/>
      <c r="C3162" s="24"/>
      <c r="D3162" s="223"/>
      <c r="E3162" s="13"/>
      <c r="H3162" s="529"/>
    </row>
    <row r="3163" spans="2:8">
      <c r="B3163" s="13"/>
      <c r="C3163" s="24"/>
      <c r="D3163" s="223"/>
      <c r="E3163" s="13"/>
      <c r="H3163" s="529"/>
    </row>
    <row r="3164" spans="2:8">
      <c r="B3164" s="13"/>
      <c r="C3164" s="24"/>
      <c r="D3164" s="223"/>
      <c r="E3164" s="13"/>
      <c r="H3164" s="529"/>
    </row>
    <row r="3165" spans="2:8">
      <c r="B3165" s="13"/>
      <c r="C3165" s="24"/>
      <c r="D3165" s="223"/>
      <c r="E3165" s="13"/>
      <c r="H3165" s="529"/>
    </row>
    <row r="3166" spans="2:8">
      <c r="B3166" s="13"/>
      <c r="C3166" s="24"/>
      <c r="D3166" s="223"/>
      <c r="E3166" s="13"/>
      <c r="H3166" s="529"/>
    </row>
    <row r="3167" spans="2:8">
      <c r="B3167" s="13"/>
      <c r="C3167" s="24"/>
      <c r="D3167" s="223"/>
      <c r="E3167" s="13"/>
      <c r="H3167" s="529"/>
    </row>
    <row r="3168" spans="2:8">
      <c r="B3168" s="13"/>
      <c r="C3168" s="24"/>
      <c r="D3168" s="223"/>
      <c r="E3168" s="13"/>
      <c r="H3168" s="529"/>
    </row>
    <row r="3169" spans="2:8">
      <c r="B3169" s="13"/>
      <c r="C3169" s="24"/>
      <c r="D3169" s="223"/>
      <c r="E3169" s="13"/>
      <c r="H3169" s="529"/>
    </row>
    <row r="3170" spans="2:8">
      <c r="B3170" s="13"/>
      <c r="C3170" s="24"/>
      <c r="D3170" s="223"/>
      <c r="E3170" s="13"/>
      <c r="H3170" s="529"/>
    </row>
    <row r="3171" spans="2:8">
      <c r="B3171" s="13"/>
      <c r="C3171" s="24"/>
      <c r="D3171" s="223"/>
      <c r="E3171" s="13"/>
      <c r="H3171" s="529"/>
    </row>
    <row r="3172" spans="2:8">
      <c r="B3172" s="13"/>
      <c r="C3172" s="24"/>
      <c r="D3172" s="223"/>
      <c r="E3172" s="13"/>
      <c r="H3172" s="529"/>
    </row>
    <row r="3173" spans="2:8">
      <c r="B3173" s="13"/>
      <c r="C3173" s="24"/>
      <c r="D3173" s="223"/>
      <c r="E3173" s="13"/>
      <c r="H3173" s="529"/>
    </row>
    <row r="3174" spans="2:8">
      <c r="B3174" s="13"/>
      <c r="C3174" s="24"/>
      <c r="D3174" s="223"/>
      <c r="E3174" s="13"/>
      <c r="H3174" s="529"/>
    </row>
    <row r="3175" spans="2:8">
      <c r="B3175" s="13"/>
      <c r="C3175" s="24"/>
      <c r="D3175" s="223"/>
      <c r="E3175" s="13"/>
      <c r="H3175" s="529"/>
    </row>
    <row r="3176" spans="2:8">
      <c r="B3176" s="13"/>
      <c r="C3176" s="24"/>
      <c r="D3176" s="223"/>
      <c r="E3176" s="13"/>
      <c r="H3176" s="529"/>
    </row>
    <row r="3177" spans="2:8">
      <c r="B3177" s="13"/>
      <c r="C3177" s="24"/>
      <c r="D3177" s="223"/>
      <c r="E3177" s="13"/>
      <c r="H3177" s="529"/>
    </row>
    <row r="3178" spans="2:8">
      <c r="B3178" s="13"/>
      <c r="C3178" s="24"/>
      <c r="D3178" s="223"/>
      <c r="E3178" s="13"/>
      <c r="H3178" s="529"/>
    </row>
    <row r="3179" spans="2:8">
      <c r="B3179" s="13"/>
      <c r="C3179" s="24"/>
      <c r="D3179" s="223"/>
      <c r="E3179" s="13"/>
      <c r="H3179" s="529"/>
    </row>
    <row r="3180" spans="2:8">
      <c r="B3180" s="13"/>
      <c r="C3180" s="24"/>
      <c r="D3180" s="223"/>
      <c r="E3180" s="13"/>
      <c r="H3180" s="529"/>
    </row>
    <row r="3181" spans="2:8">
      <c r="B3181" s="13"/>
      <c r="C3181" s="24"/>
      <c r="D3181" s="223"/>
      <c r="E3181" s="13"/>
      <c r="H3181" s="529"/>
    </row>
    <row r="3182" spans="2:8">
      <c r="B3182" s="13"/>
      <c r="C3182" s="24"/>
      <c r="D3182" s="223"/>
      <c r="E3182" s="13"/>
      <c r="H3182" s="529"/>
    </row>
    <row r="3183" spans="2:8">
      <c r="B3183" s="13"/>
      <c r="C3183" s="24"/>
      <c r="D3183" s="223"/>
      <c r="E3183" s="13"/>
      <c r="H3183" s="529"/>
    </row>
    <row r="3184" spans="2:8">
      <c r="B3184" s="13"/>
      <c r="C3184" s="24"/>
      <c r="D3184" s="223"/>
      <c r="E3184" s="13"/>
      <c r="H3184" s="529"/>
    </row>
    <row r="3185" spans="2:8">
      <c r="B3185" s="13"/>
      <c r="C3185" s="24"/>
      <c r="D3185" s="223"/>
      <c r="E3185" s="13"/>
      <c r="H3185" s="529"/>
    </row>
    <row r="3186" spans="2:8">
      <c r="B3186" s="13"/>
      <c r="C3186" s="24"/>
      <c r="D3186" s="223"/>
      <c r="E3186" s="13"/>
      <c r="H3186" s="529"/>
    </row>
    <row r="3187" spans="2:8">
      <c r="B3187" s="13"/>
      <c r="C3187" s="24"/>
      <c r="D3187" s="223"/>
      <c r="E3187" s="13"/>
      <c r="H3187" s="529"/>
    </row>
    <row r="3188" spans="2:8">
      <c r="B3188" s="13"/>
      <c r="C3188" s="24"/>
      <c r="D3188" s="223"/>
      <c r="E3188" s="13"/>
      <c r="H3188" s="529"/>
    </row>
    <row r="3189" spans="2:8">
      <c r="B3189" s="13"/>
      <c r="C3189" s="24"/>
      <c r="D3189" s="223"/>
      <c r="E3189" s="13"/>
      <c r="H3189" s="529"/>
    </row>
    <row r="3190" spans="2:8">
      <c r="B3190" s="13"/>
      <c r="C3190" s="24"/>
      <c r="D3190" s="223"/>
      <c r="E3190" s="13"/>
      <c r="H3190" s="529"/>
    </row>
    <row r="3191" spans="2:8">
      <c r="B3191" s="13"/>
      <c r="C3191" s="24"/>
      <c r="D3191" s="223"/>
      <c r="E3191" s="13"/>
      <c r="H3191" s="529"/>
    </row>
    <row r="3192" spans="2:8">
      <c r="B3192" s="13"/>
      <c r="C3192" s="24"/>
      <c r="D3192" s="223"/>
      <c r="E3192" s="13"/>
      <c r="H3192" s="529"/>
    </row>
    <row r="3193" spans="2:8">
      <c r="B3193" s="13"/>
      <c r="C3193" s="24"/>
      <c r="D3193" s="223"/>
      <c r="E3193" s="13"/>
      <c r="H3193" s="529"/>
    </row>
    <row r="3194" spans="2:8">
      <c r="B3194" s="13"/>
      <c r="C3194" s="24"/>
      <c r="D3194" s="223"/>
      <c r="E3194" s="13"/>
      <c r="H3194" s="529"/>
    </row>
    <row r="3195" spans="2:8">
      <c r="B3195" s="13"/>
      <c r="C3195" s="24"/>
      <c r="D3195" s="223"/>
      <c r="E3195" s="13"/>
      <c r="H3195" s="529"/>
    </row>
    <row r="3196" spans="2:8">
      <c r="B3196" s="13"/>
      <c r="C3196" s="24"/>
      <c r="D3196" s="223"/>
      <c r="E3196" s="13"/>
      <c r="H3196" s="529"/>
    </row>
    <row r="3197" spans="2:8">
      <c r="B3197" s="13"/>
      <c r="C3197" s="24"/>
      <c r="D3197" s="223"/>
      <c r="E3197" s="13"/>
      <c r="H3197" s="529"/>
    </row>
    <row r="3198" spans="2:8">
      <c r="B3198" s="13"/>
      <c r="C3198" s="24"/>
      <c r="D3198" s="223"/>
      <c r="E3198" s="13"/>
      <c r="H3198" s="529"/>
    </row>
    <row r="3199" spans="2:8">
      <c r="B3199" s="13"/>
      <c r="C3199" s="24"/>
      <c r="D3199" s="223"/>
      <c r="E3199" s="13"/>
      <c r="H3199" s="529"/>
    </row>
    <row r="3200" spans="2:8">
      <c r="B3200" s="13"/>
      <c r="C3200" s="24"/>
      <c r="D3200" s="223"/>
      <c r="E3200" s="13"/>
      <c r="H3200" s="529"/>
    </row>
    <row r="3201" spans="2:8">
      <c r="B3201" s="13"/>
      <c r="C3201" s="24"/>
      <c r="D3201" s="223"/>
      <c r="E3201" s="13"/>
      <c r="H3201" s="529"/>
    </row>
    <row r="3202" spans="2:8">
      <c r="B3202" s="13"/>
      <c r="C3202" s="24"/>
      <c r="D3202" s="223"/>
      <c r="E3202" s="13"/>
      <c r="H3202" s="529"/>
    </row>
    <row r="3203" spans="2:8">
      <c r="B3203" s="13"/>
      <c r="C3203" s="24"/>
      <c r="D3203" s="223"/>
      <c r="E3203" s="13"/>
      <c r="H3203" s="529"/>
    </row>
    <row r="3204" spans="2:8">
      <c r="B3204" s="13"/>
      <c r="C3204" s="24"/>
      <c r="D3204" s="223"/>
      <c r="E3204" s="13"/>
      <c r="H3204" s="529"/>
    </row>
    <row r="3205" spans="2:8">
      <c r="B3205" s="13"/>
      <c r="C3205" s="24"/>
      <c r="D3205" s="223"/>
      <c r="E3205" s="13"/>
      <c r="H3205" s="529"/>
    </row>
    <row r="3206" spans="2:8">
      <c r="B3206" s="13"/>
      <c r="C3206" s="24"/>
      <c r="D3206" s="223"/>
      <c r="E3206" s="13"/>
      <c r="H3206" s="529"/>
    </row>
    <row r="3207" spans="2:8">
      <c r="B3207" s="13"/>
      <c r="C3207" s="24"/>
      <c r="D3207" s="223"/>
      <c r="E3207" s="13"/>
      <c r="H3207" s="529"/>
    </row>
    <row r="3208" spans="2:8">
      <c r="B3208" s="13"/>
      <c r="C3208" s="24"/>
      <c r="D3208" s="223"/>
      <c r="E3208" s="13"/>
      <c r="H3208" s="529"/>
    </row>
    <row r="3209" spans="2:8">
      <c r="B3209" s="13"/>
      <c r="C3209" s="24"/>
      <c r="D3209" s="223"/>
      <c r="E3209" s="13"/>
      <c r="H3209" s="529"/>
    </row>
    <row r="3210" spans="2:8">
      <c r="B3210" s="13"/>
      <c r="C3210" s="24"/>
      <c r="D3210" s="223"/>
      <c r="E3210" s="13"/>
      <c r="H3210" s="529"/>
    </row>
    <row r="3211" spans="2:8">
      <c r="B3211" s="13"/>
      <c r="C3211" s="24"/>
      <c r="D3211" s="223"/>
      <c r="E3211" s="13"/>
      <c r="H3211" s="529"/>
    </row>
    <row r="3212" spans="2:8">
      <c r="B3212" s="13"/>
      <c r="C3212" s="24"/>
      <c r="D3212" s="223"/>
      <c r="E3212" s="13"/>
      <c r="H3212" s="529"/>
    </row>
    <row r="3213" spans="2:8">
      <c r="B3213" s="13"/>
      <c r="C3213" s="24"/>
      <c r="D3213" s="223"/>
      <c r="E3213" s="13"/>
      <c r="H3213" s="529"/>
    </row>
    <row r="3214" spans="2:8">
      <c r="B3214" s="13"/>
      <c r="C3214" s="24"/>
      <c r="D3214" s="223"/>
      <c r="E3214" s="13"/>
      <c r="H3214" s="529"/>
    </row>
    <row r="3215" spans="2:8">
      <c r="B3215" s="13"/>
      <c r="C3215" s="24"/>
      <c r="D3215" s="223"/>
      <c r="E3215" s="13"/>
      <c r="H3215" s="529"/>
    </row>
    <row r="3216" spans="2:8">
      <c r="B3216" s="13"/>
      <c r="C3216" s="24"/>
      <c r="D3216" s="223"/>
      <c r="E3216" s="13"/>
      <c r="H3216" s="529"/>
    </row>
    <row r="3217" spans="2:8">
      <c r="B3217" s="13"/>
      <c r="C3217" s="24"/>
      <c r="D3217" s="223"/>
      <c r="E3217" s="13"/>
      <c r="H3217" s="529"/>
    </row>
    <row r="3218" spans="2:8">
      <c r="B3218" s="13"/>
      <c r="C3218" s="24"/>
      <c r="D3218" s="223"/>
      <c r="E3218" s="13"/>
      <c r="H3218" s="529"/>
    </row>
    <row r="3219" spans="2:8">
      <c r="B3219" s="13"/>
      <c r="C3219" s="24"/>
      <c r="D3219" s="223"/>
      <c r="E3219" s="13"/>
      <c r="H3219" s="529"/>
    </row>
    <row r="3220" spans="2:8">
      <c r="B3220" s="13"/>
      <c r="C3220" s="24"/>
      <c r="D3220" s="223"/>
      <c r="E3220" s="13"/>
      <c r="H3220" s="529"/>
    </row>
    <row r="3221" spans="2:8">
      <c r="B3221" s="13"/>
      <c r="C3221" s="24"/>
      <c r="D3221" s="223"/>
      <c r="E3221" s="13"/>
      <c r="H3221" s="529"/>
    </row>
    <row r="3222" spans="2:8">
      <c r="B3222" s="13"/>
      <c r="C3222" s="24"/>
      <c r="D3222" s="223"/>
      <c r="E3222" s="13"/>
      <c r="H3222" s="529"/>
    </row>
    <row r="3223" spans="2:8">
      <c r="B3223" s="13"/>
      <c r="C3223" s="24"/>
      <c r="D3223" s="223"/>
      <c r="E3223" s="13"/>
      <c r="H3223" s="529"/>
    </row>
    <row r="3224" spans="2:8">
      <c r="B3224" s="13"/>
      <c r="C3224" s="24"/>
      <c r="D3224" s="223"/>
      <c r="E3224" s="13"/>
      <c r="H3224" s="529"/>
    </row>
    <row r="3225" spans="2:8">
      <c r="B3225" s="13"/>
      <c r="C3225" s="24"/>
      <c r="D3225" s="223"/>
      <c r="E3225" s="13"/>
      <c r="H3225" s="529"/>
    </row>
    <row r="3226" spans="2:8">
      <c r="B3226" s="13"/>
      <c r="C3226" s="24"/>
      <c r="D3226" s="223"/>
      <c r="E3226" s="13"/>
      <c r="H3226" s="529"/>
    </row>
    <row r="3227" spans="2:8">
      <c r="B3227" s="13"/>
      <c r="C3227" s="24"/>
      <c r="D3227" s="223"/>
      <c r="E3227" s="13"/>
      <c r="H3227" s="529"/>
    </row>
    <row r="3228" spans="2:8">
      <c r="B3228" s="13"/>
      <c r="C3228" s="24"/>
      <c r="D3228" s="223"/>
      <c r="E3228" s="13"/>
      <c r="H3228" s="529"/>
    </row>
    <row r="3229" spans="2:8">
      <c r="B3229" s="13"/>
      <c r="C3229" s="24"/>
      <c r="D3229" s="223"/>
      <c r="E3229" s="13"/>
      <c r="H3229" s="529"/>
    </row>
    <row r="3230" spans="2:8">
      <c r="B3230" s="13"/>
      <c r="C3230" s="24"/>
      <c r="D3230" s="223"/>
      <c r="E3230" s="13"/>
      <c r="H3230" s="529"/>
    </row>
    <row r="3231" spans="2:8">
      <c r="B3231" s="13"/>
      <c r="C3231" s="24"/>
      <c r="D3231" s="223"/>
      <c r="E3231" s="13"/>
      <c r="H3231" s="529"/>
    </row>
    <row r="3232" spans="2:8">
      <c r="B3232" s="13"/>
      <c r="C3232" s="24"/>
      <c r="D3232" s="223"/>
      <c r="E3232" s="13"/>
      <c r="H3232" s="529"/>
    </row>
    <row r="3233" spans="2:8">
      <c r="B3233" s="13"/>
      <c r="C3233" s="24"/>
      <c r="D3233" s="223"/>
      <c r="E3233" s="13"/>
      <c r="H3233" s="529"/>
    </row>
    <row r="3234" spans="2:8">
      <c r="B3234" s="13"/>
      <c r="C3234" s="24"/>
      <c r="D3234" s="223"/>
      <c r="E3234" s="13"/>
      <c r="H3234" s="529"/>
    </row>
    <row r="3235" spans="2:8">
      <c r="B3235" s="13"/>
      <c r="C3235" s="24"/>
      <c r="D3235" s="223"/>
      <c r="E3235" s="13"/>
      <c r="H3235" s="529"/>
    </row>
    <row r="3236" spans="2:8">
      <c r="B3236" s="13"/>
      <c r="C3236" s="24"/>
      <c r="D3236" s="223"/>
      <c r="E3236" s="13"/>
      <c r="H3236" s="529"/>
    </row>
    <row r="3237" spans="2:8">
      <c r="B3237" s="13"/>
      <c r="C3237" s="24"/>
      <c r="D3237" s="223"/>
      <c r="E3237" s="13"/>
      <c r="H3237" s="529"/>
    </row>
    <row r="3238" spans="2:8">
      <c r="B3238" s="13"/>
      <c r="C3238" s="24"/>
      <c r="D3238" s="223"/>
      <c r="E3238" s="13"/>
      <c r="H3238" s="529"/>
    </row>
    <row r="3239" spans="2:8">
      <c r="B3239" s="13"/>
      <c r="C3239" s="24"/>
      <c r="D3239" s="223"/>
      <c r="E3239" s="13"/>
      <c r="H3239" s="529"/>
    </row>
    <row r="3240" spans="2:8">
      <c r="B3240" s="13"/>
      <c r="C3240" s="24"/>
      <c r="D3240" s="223"/>
      <c r="E3240" s="13"/>
      <c r="H3240" s="529"/>
    </row>
    <row r="3241" spans="2:8">
      <c r="B3241" s="13"/>
      <c r="C3241" s="24"/>
      <c r="D3241" s="223"/>
      <c r="E3241" s="13"/>
      <c r="H3241" s="529"/>
    </row>
    <row r="3242" spans="2:8">
      <c r="B3242" s="13"/>
      <c r="C3242" s="24"/>
      <c r="D3242" s="223"/>
      <c r="E3242" s="13"/>
      <c r="H3242" s="529"/>
    </row>
    <row r="3243" spans="2:8">
      <c r="B3243" s="13"/>
      <c r="C3243" s="24"/>
      <c r="D3243" s="223"/>
      <c r="E3243" s="13"/>
      <c r="H3243" s="529"/>
    </row>
    <row r="3244" spans="2:8">
      <c r="B3244" s="13"/>
      <c r="C3244" s="24"/>
      <c r="D3244" s="223"/>
      <c r="E3244" s="13"/>
      <c r="H3244" s="529"/>
    </row>
    <row r="3245" spans="2:8">
      <c r="B3245" s="13"/>
      <c r="C3245" s="24"/>
      <c r="D3245" s="223"/>
      <c r="E3245" s="13"/>
      <c r="H3245" s="529"/>
    </row>
    <row r="3246" spans="2:8">
      <c r="B3246" s="13"/>
      <c r="C3246" s="24"/>
      <c r="D3246" s="223"/>
      <c r="E3246" s="13"/>
      <c r="H3246" s="529"/>
    </row>
    <row r="3247" spans="2:8">
      <c r="B3247" s="13"/>
      <c r="C3247" s="24"/>
      <c r="D3247" s="223"/>
      <c r="E3247" s="13"/>
      <c r="H3247" s="529"/>
    </row>
    <row r="3248" spans="2:8">
      <c r="B3248" s="13"/>
      <c r="C3248" s="24"/>
      <c r="D3248" s="223"/>
      <c r="E3248" s="13"/>
      <c r="H3248" s="529"/>
    </row>
    <row r="3249" spans="2:8">
      <c r="B3249" s="13"/>
      <c r="C3249" s="24"/>
      <c r="D3249" s="223"/>
      <c r="E3249" s="13"/>
      <c r="H3249" s="529"/>
    </row>
    <row r="3250" spans="2:8">
      <c r="B3250" s="13"/>
      <c r="C3250" s="24"/>
      <c r="D3250" s="223"/>
      <c r="E3250" s="13"/>
      <c r="H3250" s="529"/>
    </row>
    <row r="3251" spans="2:8">
      <c r="B3251" s="13"/>
      <c r="C3251" s="24"/>
      <c r="D3251" s="223"/>
      <c r="E3251" s="13"/>
      <c r="H3251" s="529"/>
    </row>
    <row r="3252" spans="2:8">
      <c r="B3252" s="13"/>
      <c r="C3252" s="24"/>
      <c r="D3252" s="223"/>
      <c r="E3252" s="13"/>
      <c r="H3252" s="529"/>
    </row>
    <row r="3253" spans="2:8">
      <c r="B3253" s="13"/>
      <c r="C3253" s="24"/>
      <c r="D3253" s="223"/>
      <c r="E3253" s="13"/>
      <c r="H3253" s="529"/>
    </row>
    <row r="3254" spans="2:8">
      <c r="B3254" s="13"/>
      <c r="C3254" s="24"/>
      <c r="D3254" s="223"/>
      <c r="E3254" s="13"/>
      <c r="H3254" s="529"/>
    </row>
    <row r="3255" spans="2:8">
      <c r="B3255" s="13"/>
      <c r="C3255" s="24"/>
      <c r="D3255" s="223"/>
      <c r="E3255" s="13"/>
      <c r="H3255" s="529"/>
    </row>
    <row r="3256" spans="2:8">
      <c r="B3256" s="13"/>
      <c r="C3256" s="24"/>
      <c r="D3256" s="223"/>
      <c r="E3256" s="13"/>
      <c r="H3256" s="529"/>
    </row>
    <row r="3257" spans="2:8">
      <c r="B3257" s="13"/>
      <c r="C3257" s="24"/>
      <c r="D3257" s="223"/>
      <c r="E3257" s="13"/>
      <c r="H3257" s="529"/>
    </row>
    <row r="3258" spans="2:8">
      <c r="B3258" s="13"/>
      <c r="C3258" s="24"/>
      <c r="D3258" s="223"/>
      <c r="E3258" s="13"/>
      <c r="H3258" s="529"/>
    </row>
    <row r="3259" spans="2:8">
      <c r="B3259" s="13"/>
      <c r="C3259" s="24"/>
      <c r="D3259" s="223"/>
      <c r="E3259" s="13"/>
      <c r="H3259" s="529"/>
    </row>
    <row r="3260" spans="2:8">
      <c r="B3260" s="13"/>
      <c r="C3260" s="24"/>
      <c r="D3260" s="223"/>
      <c r="E3260" s="13"/>
      <c r="H3260" s="529"/>
    </row>
    <row r="3261" spans="2:8">
      <c r="B3261" s="13"/>
      <c r="C3261" s="24"/>
      <c r="D3261" s="223"/>
      <c r="E3261" s="13"/>
      <c r="H3261" s="529"/>
    </row>
    <row r="3262" spans="2:8">
      <c r="B3262" s="13"/>
      <c r="C3262" s="24"/>
      <c r="D3262" s="223"/>
      <c r="E3262" s="13"/>
      <c r="H3262" s="529"/>
    </row>
    <row r="3263" spans="2:8">
      <c r="B3263" s="13"/>
      <c r="C3263" s="24"/>
      <c r="D3263" s="223"/>
      <c r="E3263" s="13"/>
      <c r="H3263" s="529"/>
    </row>
    <row r="3264" spans="2:8">
      <c r="B3264" s="13"/>
      <c r="C3264" s="24"/>
      <c r="D3264" s="223"/>
      <c r="E3264" s="13"/>
      <c r="H3264" s="529"/>
    </row>
    <row r="3265" spans="2:8">
      <c r="B3265" s="13"/>
      <c r="C3265" s="24"/>
      <c r="D3265" s="223"/>
      <c r="E3265" s="13"/>
      <c r="H3265" s="529"/>
    </row>
    <row r="3266" spans="2:8">
      <c r="B3266" s="13"/>
      <c r="C3266" s="24"/>
      <c r="D3266" s="223"/>
      <c r="E3266" s="13"/>
      <c r="H3266" s="529"/>
    </row>
    <row r="3267" spans="2:8">
      <c r="B3267" s="13"/>
      <c r="C3267" s="24"/>
      <c r="D3267" s="223"/>
      <c r="E3267" s="13"/>
      <c r="H3267" s="529"/>
    </row>
    <row r="3268" spans="2:8">
      <c r="B3268" s="13"/>
      <c r="C3268" s="24"/>
      <c r="D3268" s="223"/>
      <c r="E3268" s="13"/>
      <c r="H3268" s="529"/>
    </row>
    <row r="3269" spans="2:8">
      <c r="B3269" s="13"/>
      <c r="C3269" s="24"/>
      <c r="D3269" s="223"/>
      <c r="E3269" s="13"/>
      <c r="H3269" s="529"/>
    </row>
    <row r="3270" spans="2:8">
      <c r="B3270" s="13"/>
      <c r="C3270" s="24"/>
      <c r="D3270" s="223"/>
      <c r="E3270" s="13"/>
      <c r="H3270" s="529"/>
    </row>
    <row r="3271" spans="2:8">
      <c r="B3271" s="13"/>
      <c r="C3271" s="24"/>
      <c r="D3271" s="223"/>
      <c r="E3271" s="13"/>
      <c r="H3271" s="529"/>
    </row>
    <row r="3272" spans="2:8">
      <c r="B3272" s="13"/>
      <c r="C3272" s="24"/>
      <c r="D3272" s="223"/>
      <c r="E3272" s="13"/>
      <c r="H3272" s="529"/>
    </row>
    <row r="3273" spans="2:8">
      <c r="B3273" s="13"/>
      <c r="C3273" s="24"/>
      <c r="D3273" s="223"/>
      <c r="E3273" s="13"/>
      <c r="H3273" s="529"/>
    </row>
    <row r="3274" spans="2:8">
      <c r="B3274" s="13"/>
      <c r="C3274" s="24"/>
      <c r="D3274" s="223"/>
      <c r="E3274" s="13"/>
      <c r="H3274" s="529"/>
    </row>
    <row r="3275" spans="2:8">
      <c r="B3275" s="13"/>
      <c r="C3275" s="24"/>
      <c r="D3275" s="223"/>
      <c r="E3275" s="13"/>
      <c r="H3275" s="529"/>
    </row>
    <row r="3276" spans="2:8">
      <c r="B3276" s="13"/>
      <c r="C3276" s="24"/>
      <c r="D3276" s="223"/>
      <c r="E3276" s="13"/>
      <c r="H3276" s="529"/>
    </row>
    <row r="3277" spans="2:8">
      <c r="B3277" s="13"/>
      <c r="C3277" s="24"/>
      <c r="D3277" s="223"/>
      <c r="E3277" s="13"/>
      <c r="H3277" s="529"/>
    </row>
    <row r="3278" spans="2:8">
      <c r="B3278" s="13"/>
      <c r="C3278" s="24"/>
      <c r="D3278" s="223"/>
      <c r="E3278" s="13"/>
      <c r="H3278" s="529"/>
    </row>
    <row r="3279" spans="2:8">
      <c r="B3279" s="13"/>
      <c r="C3279" s="24"/>
      <c r="D3279" s="223"/>
      <c r="E3279" s="13"/>
      <c r="H3279" s="529"/>
    </row>
    <row r="3280" spans="2:8">
      <c r="B3280" s="13"/>
      <c r="C3280" s="24"/>
      <c r="D3280" s="223"/>
      <c r="E3280" s="13"/>
      <c r="H3280" s="529"/>
    </row>
    <row r="3281" spans="2:8">
      <c r="B3281" s="13"/>
      <c r="C3281" s="24"/>
      <c r="D3281" s="223"/>
      <c r="E3281" s="13"/>
      <c r="H3281" s="529"/>
    </row>
    <row r="3282" spans="2:8">
      <c r="B3282" s="13"/>
      <c r="C3282" s="24"/>
      <c r="D3282" s="223"/>
      <c r="E3282" s="13"/>
      <c r="H3282" s="529"/>
    </row>
    <row r="3283" spans="2:8">
      <c r="B3283" s="13"/>
      <c r="C3283" s="24"/>
      <c r="D3283" s="223"/>
      <c r="E3283" s="13"/>
      <c r="H3283" s="529"/>
    </row>
    <row r="3284" spans="2:8">
      <c r="B3284" s="13"/>
      <c r="C3284" s="24"/>
      <c r="D3284" s="223"/>
      <c r="E3284" s="13"/>
      <c r="H3284" s="529"/>
    </row>
    <row r="3285" spans="2:8">
      <c r="B3285" s="13"/>
      <c r="C3285" s="24"/>
      <c r="D3285" s="223"/>
      <c r="E3285" s="13"/>
      <c r="H3285" s="529"/>
    </row>
    <row r="3286" spans="2:8">
      <c r="B3286" s="13"/>
      <c r="C3286" s="24"/>
      <c r="D3286" s="223"/>
      <c r="E3286" s="13"/>
      <c r="H3286" s="529"/>
    </row>
    <row r="3287" spans="2:8">
      <c r="B3287" s="13"/>
      <c r="C3287" s="24"/>
      <c r="D3287" s="223"/>
      <c r="E3287" s="13"/>
      <c r="H3287" s="529"/>
    </row>
    <row r="3288" spans="2:8">
      <c r="B3288" s="13"/>
      <c r="C3288" s="24"/>
      <c r="D3288" s="223"/>
      <c r="E3288" s="13"/>
      <c r="H3288" s="529"/>
    </row>
    <row r="3289" spans="2:8">
      <c r="B3289" s="13"/>
      <c r="C3289" s="24"/>
      <c r="D3289" s="223"/>
      <c r="E3289" s="13"/>
      <c r="H3289" s="529"/>
    </row>
    <row r="3290" spans="2:8">
      <c r="B3290" s="13"/>
      <c r="C3290" s="24"/>
      <c r="D3290" s="223"/>
      <c r="E3290" s="13"/>
      <c r="H3290" s="529"/>
    </row>
    <row r="3291" spans="2:8">
      <c r="B3291" s="13"/>
      <c r="C3291" s="24"/>
      <c r="D3291" s="223"/>
      <c r="E3291" s="13"/>
      <c r="H3291" s="529"/>
    </row>
    <row r="3292" spans="2:8">
      <c r="B3292" s="13"/>
      <c r="C3292" s="24"/>
      <c r="D3292" s="223"/>
      <c r="E3292" s="13"/>
      <c r="H3292" s="529"/>
    </row>
    <row r="3293" spans="2:8">
      <c r="B3293" s="13"/>
      <c r="C3293" s="24"/>
      <c r="D3293" s="223"/>
      <c r="E3293" s="13"/>
      <c r="H3293" s="529"/>
    </row>
    <row r="3294" spans="2:8">
      <c r="B3294" s="13"/>
      <c r="C3294" s="24"/>
      <c r="D3294" s="223"/>
      <c r="E3294" s="13"/>
      <c r="H3294" s="529"/>
    </row>
    <row r="3295" spans="2:8">
      <c r="B3295" s="13"/>
      <c r="C3295" s="24"/>
      <c r="D3295" s="223"/>
      <c r="E3295" s="13"/>
      <c r="H3295" s="529"/>
    </row>
    <row r="3296" spans="2:8">
      <c r="B3296" s="13"/>
      <c r="C3296" s="24"/>
      <c r="D3296" s="223"/>
      <c r="E3296" s="13"/>
      <c r="H3296" s="529"/>
    </row>
    <row r="3297" spans="2:8">
      <c r="B3297" s="13"/>
      <c r="C3297" s="24"/>
      <c r="D3297" s="223"/>
      <c r="E3297" s="13"/>
      <c r="H3297" s="529"/>
    </row>
    <row r="3298" spans="2:8">
      <c r="B3298" s="13"/>
      <c r="C3298" s="24"/>
      <c r="D3298" s="223"/>
      <c r="E3298" s="13"/>
      <c r="H3298" s="529"/>
    </row>
    <row r="3299" spans="2:8">
      <c r="B3299" s="13"/>
      <c r="C3299" s="24"/>
      <c r="D3299" s="223"/>
      <c r="E3299" s="13"/>
      <c r="H3299" s="529"/>
    </row>
    <row r="3300" spans="2:8">
      <c r="B3300" s="13"/>
      <c r="C3300" s="24"/>
      <c r="D3300" s="223"/>
      <c r="E3300" s="13"/>
      <c r="H3300" s="529"/>
    </row>
    <row r="3301" spans="2:8">
      <c r="B3301" s="13"/>
      <c r="C3301" s="24"/>
      <c r="D3301" s="223"/>
      <c r="E3301" s="13"/>
      <c r="H3301" s="529"/>
    </row>
    <row r="3302" spans="2:8">
      <c r="B3302" s="13"/>
      <c r="C3302" s="24"/>
      <c r="D3302" s="223"/>
      <c r="E3302" s="13"/>
      <c r="H3302" s="529"/>
    </row>
    <row r="3303" spans="2:8">
      <c r="B3303" s="13"/>
      <c r="C3303" s="24"/>
      <c r="D3303" s="223"/>
      <c r="E3303" s="13"/>
      <c r="H3303" s="529"/>
    </row>
    <row r="3304" spans="2:8">
      <c r="B3304" s="13"/>
      <c r="C3304" s="24"/>
      <c r="D3304" s="223"/>
      <c r="E3304" s="13"/>
      <c r="H3304" s="529"/>
    </row>
    <row r="3305" spans="2:8">
      <c r="B3305" s="13"/>
      <c r="C3305" s="24"/>
      <c r="D3305" s="223"/>
      <c r="E3305" s="13"/>
      <c r="H3305" s="529"/>
    </row>
    <row r="3306" spans="2:8">
      <c r="B3306" s="13"/>
      <c r="C3306" s="24"/>
      <c r="D3306" s="223"/>
      <c r="E3306" s="13"/>
      <c r="H3306" s="529"/>
    </row>
    <row r="3307" spans="2:8">
      <c r="B3307" s="13"/>
      <c r="C3307" s="24"/>
      <c r="D3307" s="223"/>
      <c r="E3307" s="13"/>
      <c r="H3307" s="529"/>
    </row>
    <row r="3308" spans="2:8">
      <c r="B3308" s="13"/>
      <c r="C3308" s="24"/>
      <c r="D3308" s="223"/>
      <c r="E3308" s="13"/>
      <c r="H3308" s="529"/>
    </row>
    <row r="3309" spans="2:8">
      <c r="B3309" s="13"/>
      <c r="C3309" s="24"/>
      <c r="D3309" s="223"/>
      <c r="E3309" s="13"/>
      <c r="H3309" s="529"/>
    </row>
    <row r="3310" spans="2:8">
      <c r="B3310" s="13"/>
      <c r="C3310" s="24"/>
      <c r="D3310" s="223"/>
      <c r="E3310" s="13"/>
      <c r="H3310" s="529"/>
    </row>
    <row r="3311" spans="2:8">
      <c r="B3311" s="13"/>
      <c r="C3311" s="24"/>
      <c r="D3311" s="223"/>
      <c r="E3311" s="13"/>
      <c r="H3311" s="529"/>
    </row>
    <row r="3312" spans="2:8">
      <c r="B3312" s="13"/>
      <c r="C3312" s="24"/>
      <c r="D3312" s="223"/>
      <c r="E3312" s="13"/>
      <c r="H3312" s="529"/>
    </row>
    <row r="3313" spans="2:8">
      <c r="B3313" s="13"/>
      <c r="C3313" s="24"/>
      <c r="D3313" s="223"/>
      <c r="E3313" s="13"/>
      <c r="H3313" s="529"/>
    </row>
    <row r="3314" spans="2:8">
      <c r="B3314" s="13"/>
      <c r="C3314" s="24"/>
      <c r="D3314" s="223"/>
      <c r="E3314" s="13"/>
      <c r="H3314" s="529"/>
    </row>
    <row r="3315" spans="2:8">
      <c r="B3315" s="13"/>
      <c r="C3315" s="24"/>
      <c r="D3315" s="223"/>
      <c r="E3315" s="13"/>
      <c r="H3315" s="529"/>
    </row>
    <row r="3316" spans="2:8">
      <c r="B3316" s="13"/>
      <c r="C3316" s="24"/>
      <c r="D3316" s="223"/>
      <c r="E3316" s="13"/>
      <c r="H3316" s="529"/>
    </row>
    <row r="3317" spans="2:8">
      <c r="B3317" s="13"/>
      <c r="C3317" s="24"/>
      <c r="D3317" s="223"/>
      <c r="E3317" s="13"/>
      <c r="H3317" s="529"/>
    </row>
    <row r="3318" spans="2:8">
      <c r="B3318" s="13"/>
      <c r="C3318" s="24"/>
      <c r="D3318" s="223"/>
      <c r="E3318" s="13"/>
      <c r="H3318" s="529"/>
    </row>
    <row r="3319" spans="2:8">
      <c r="B3319" s="13"/>
      <c r="C3319" s="24"/>
      <c r="D3319" s="223"/>
      <c r="E3319" s="13"/>
      <c r="H3319" s="529"/>
    </row>
    <row r="3320" spans="2:8">
      <c r="B3320" s="13"/>
      <c r="C3320" s="24"/>
      <c r="D3320" s="223"/>
      <c r="E3320" s="13"/>
      <c r="H3320" s="529"/>
    </row>
    <row r="3321" spans="2:8">
      <c r="B3321" s="13"/>
      <c r="C3321" s="24"/>
      <c r="D3321" s="223"/>
      <c r="E3321" s="13"/>
      <c r="H3321" s="529"/>
    </row>
    <row r="3322" spans="2:8">
      <c r="B3322" s="13"/>
      <c r="C3322" s="24"/>
      <c r="D3322" s="223"/>
      <c r="E3322" s="13"/>
      <c r="H3322" s="529"/>
    </row>
    <row r="3323" spans="2:8">
      <c r="B3323" s="13"/>
      <c r="C3323" s="24"/>
      <c r="D3323" s="223"/>
      <c r="E3323" s="13"/>
      <c r="H3323" s="529"/>
    </row>
    <row r="3324" spans="2:8">
      <c r="B3324" s="13"/>
      <c r="C3324" s="24"/>
      <c r="D3324" s="223"/>
      <c r="E3324" s="13"/>
      <c r="H3324" s="529"/>
    </row>
    <row r="3325" spans="2:8">
      <c r="B3325" s="13"/>
      <c r="C3325" s="24"/>
      <c r="D3325" s="223"/>
      <c r="E3325" s="13"/>
      <c r="H3325" s="529"/>
    </row>
    <row r="3326" spans="2:8">
      <c r="B3326" s="13"/>
      <c r="C3326" s="24"/>
      <c r="D3326" s="223"/>
      <c r="E3326" s="13"/>
      <c r="H3326" s="529"/>
    </row>
    <row r="3327" spans="2:8">
      <c r="B3327" s="13"/>
      <c r="C3327" s="24"/>
      <c r="D3327" s="223"/>
      <c r="E3327" s="13"/>
      <c r="H3327" s="529"/>
    </row>
    <row r="3328" spans="2:8">
      <c r="B3328" s="13"/>
      <c r="C3328" s="24"/>
      <c r="D3328" s="223"/>
      <c r="E3328" s="13"/>
      <c r="H3328" s="529"/>
    </row>
    <row r="3329" spans="2:8">
      <c r="B3329" s="13"/>
      <c r="C3329" s="24"/>
      <c r="D3329" s="223"/>
      <c r="E3329" s="13"/>
      <c r="H3329" s="529"/>
    </row>
    <row r="3330" spans="2:8">
      <c r="B3330" s="13"/>
      <c r="C3330" s="24"/>
      <c r="D3330" s="223"/>
      <c r="E3330" s="13"/>
      <c r="H3330" s="529"/>
    </row>
    <row r="3331" spans="2:8">
      <c r="B3331" s="13"/>
      <c r="C3331" s="24"/>
      <c r="D3331" s="223"/>
      <c r="E3331" s="13"/>
      <c r="H3331" s="529"/>
    </row>
    <row r="3332" spans="2:8">
      <c r="B3332" s="13"/>
      <c r="C3332" s="24"/>
      <c r="D3332" s="223"/>
      <c r="E3332" s="13"/>
      <c r="H3332" s="529"/>
    </row>
    <row r="3333" spans="2:8">
      <c r="B3333" s="13"/>
      <c r="C3333" s="24"/>
      <c r="D3333" s="223"/>
      <c r="E3333" s="13"/>
      <c r="H3333" s="529"/>
    </row>
    <row r="3334" spans="2:8">
      <c r="B3334" s="13"/>
      <c r="C3334" s="24"/>
      <c r="D3334" s="223"/>
      <c r="E3334" s="13"/>
      <c r="H3334" s="529"/>
    </row>
    <row r="3335" spans="2:8">
      <c r="B3335" s="13"/>
      <c r="C3335" s="24"/>
      <c r="D3335" s="223"/>
      <c r="E3335" s="13"/>
      <c r="H3335" s="529"/>
    </row>
    <row r="3336" spans="2:8">
      <c r="B3336" s="13"/>
      <c r="C3336" s="24"/>
      <c r="D3336" s="223"/>
      <c r="E3336" s="13"/>
      <c r="H3336" s="529"/>
    </row>
    <row r="3337" spans="2:8">
      <c r="B3337" s="13"/>
      <c r="C3337" s="24"/>
      <c r="D3337" s="223"/>
      <c r="E3337" s="13"/>
      <c r="H3337" s="529"/>
    </row>
    <row r="3338" spans="2:8">
      <c r="B3338" s="13"/>
      <c r="C3338" s="24"/>
      <c r="D3338" s="223"/>
      <c r="E3338" s="13"/>
      <c r="H3338" s="529"/>
    </row>
    <row r="3339" spans="2:8">
      <c r="B3339" s="13"/>
      <c r="C3339" s="24"/>
      <c r="D3339" s="223"/>
      <c r="E3339" s="13"/>
      <c r="H3339" s="529"/>
    </row>
    <row r="3340" spans="2:8">
      <c r="B3340" s="13"/>
      <c r="C3340" s="24"/>
      <c r="D3340" s="223"/>
      <c r="E3340" s="13"/>
      <c r="H3340" s="529"/>
    </row>
    <row r="3341" spans="2:8">
      <c r="B3341" s="13"/>
      <c r="C3341" s="24"/>
      <c r="D3341" s="223"/>
      <c r="E3341" s="13"/>
      <c r="H3341" s="529"/>
    </row>
    <row r="3342" spans="2:8">
      <c r="B3342" s="13"/>
      <c r="C3342" s="24"/>
      <c r="D3342" s="223"/>
      <c r="E3342" s="13"/>
      <c r="H3342" s="529"/>
    </row>
    <row r="3343" spans="2:8">
      <c r="B3343" s="13"/>
      <c r="C3343" s="24"/>
      <c r="D3343" s="223"/>
      <c r="E3343" s="13"/>
      <c r="H3343" s="529"/>
    </row>
    <row r="3344" spans="2:8">
      <c r="B3344" s="13"/>
      <c r="C3344" s="24"/>
      <c r="D3344" s="223"/>
      <c r="E3344" s="13"/>
      <c r="H3344" s="529"/>
    </row>
    <row r="3345" spans="2:8">
      <c r="B3345" s="13"/>
      <c r="C3345" s="24"/>
      <c r="D3345" s="223"/>
      <c r="E3345" s="13"/>
      <c r="H3345" s="529"/>
    </row>
    <row r="3346" spans="2:8">
      <c r="B3346" s="13"/>
      <c r="C3346" s="24"/>
      <c r="D3346" s="223"/>
      <c r="E3346" s="13"/>
      <c r="H3346" s="529"/>
    </row>
    <row r="3347" spans="2:8">
      <c r="B3347" s="13"/>
      <c r="C3347" s="24"/>
      <c r="D3347" s="223"/>
      <c r="E3347" s="13"/>
      <c r="H3347" s="529"/>
    </row>
    <row r="3348" spans="2:8">
      <c r="B3348" s="13"/>
      <c r="C3348" s="24"/>
      <c r="D3348" s="223"/>
      <c r="E3348" s="13"/>
      <c r="H3348" s="529"/>
    </row>
    <row r="3349" spans="2:8">
      <c r="B3349" s="13"/>
      <c r="C3349" s="24"/>
      <c r="D3349" s="223"/>
      <c r="E3349" s="13"/>
      <c r="H3349" s="529"/>
    </row>
    <row r="3350" spans="2:8">
      <c r="B3350" s="13"/>
      <c r="C3350" s="24"/>
      <c r="D3350" s="223"/>
      <c r="E3350" s="13"/>
      <c r="H3350" s="529"/>
    </row>
    <row r="3351" spans="2:8">
      <c r="B3351" s="13"/>
      <c r="C3351" s="24"/>
      <c r="D3351" s="223"/>
      <c r="E3351" s="13"/>
      <c r="H3351" s="529"/>
    </row>
    <row r="3352" spans="2:8">
      <c r="B3352" s="13"/>
      <c r="C3352" s="24"/>
      <c r="D3352" s="223"/>
      <c r="E3352" s="13"/>
      <c r="H3352" s="529"/>
    </row>
    <row r="3353" spans="2:8">
      <c r="B3353" s="13"/>
      <c r="C3353" s="24"/>
      <c r="D3353" s="223"/>
      <c r="E3353" s="13"/>
      <c r="H3353" s="529"/>
    </row>
    <row r="3354" spans="2:8">
      <c r="B3354" s="13"/>
      <c r="C3354" s="24"/>
      <c r="D3354" s="223"/>
      <c r="E3354" s="13"/>
      <c r="H3354" s="529"/>
    </row>
    <row r="3355" spans="2:8">
      <c r="B3355" s="13"/>
      <c r="C3355" s="24"/>
      <c r="D3355" s="223"/>
      <c r="E3355" s="13"/>
      <c r="H3355" s="529"/>
    </row>
    <row r="3356" spans="2:8">
      <c r="B3356" s="13"/>
      <c r="C3356" s="24"/>
      <c r="D3356" s="223"/>
      <c r="E3356" s="13"/>
      <c r="H3356" s="529"/>
    </row>
    <row r="3357" spans="2:8">
      <c r="B3357" s="13"/>
      <c r="C3357" s="24"/>
      <c r="D3357" s="223"/>
      <c r="E3357" s="13"/>
      <c r="H3357" s="529"/>
    </row>
    <row r="3358" spans="2:8">
      <c r="B3358" s="13"/>
      <c r="C3358" s="24"/>
      <c r="D3358" s="223"/>
      <c r="E3358" s="13"/>
      <c r="H3358" s="529"/>
    </row>
    <row r="3359" spans="2:8">
      <c r="B3359" s="13"/>
      <c r="C3359" s="24"/>
      <c r="D3359" s="223"/>
      <c r="E3359" s="13"/>
      <c r="H3359" s="529"/>
    </row>
    <row r="3360" spans="2:8">
      <c r="B3360" s="13"/>
      <c r="C3360" s="24"/>
      <c r="D3360" s="223"/>
      <c r="E3360" s="13"/>
      <c r="H3360" s="529"/>
    </row>
    <row r="3361" spans="2:8">
      <c r="B3361" s="13"/>
      <c r="C3361" s="24"/>
      <c r="D3361" s="223"/>
      <c r="E3361" s="13"/>
      <c r="H3361" s="529"/>
    </row>
    <row r="3362" spans="2:8">
      <c r="B3362" s="13"/>
      <c r="C3362" s="24"/>
      <c r="D3362" s="223"/>
      <c r="E3362" s="13"/>
      <c r="H3362" s="529"/>
    </row>
    <row r="3363" spans="2:8">
      <c r="B3363" s="13"/>
      <c r="C3363" s="24"/>
      <c r="D3363" s="223"/>
      <c r="E3363" s="13"/>
      <c r="H3363" s="529"/>
    </row>
    <row r="3364" spans="2:8">
      <c r="B3364" s="13"/>
      <c r="C3364" s="24"/>
      <c r="D3364" s="223"/>
      <c r="E3364" s="13"/>
      <c r="H3364" s="529"/>
    </row>
    <row r="3365" spans="2:8">
      <c r="B3365" s="13"/>
      <c r="C3365" s="24"/>
      <c r="D3365" s="223"/>
      <c r="E3365" s="13"/>
      <c r="H3365" s="529"/>
    </row>
    <row r="3366" spans="2:8">
      <c r="B3366" s="13"/>
      <c r="C3366" s="24"/>
      <c r="D3366" s="223"/>
      <c r="E3366" s="13"/>
      <c r="H3366" s="529"/>
    </row>
    <row r="3367" spans="2:8">
      <c r="B3367" s="13"/>
      <c r="C3367" s="24"/>
      <c r="D3367" s="223"/>
      <c r="E3367" s="13"/>
      <c r="H3367" s="529"/>
    </row>
    <row r="3368" spans="2:8">
      <c r="B3368" s="13"/>
      <c r="C3368" s="24"/>
      <c r="D3368" s="223"/>
      <c r="E3368" s="13"/>
      <c r="H3368" s="529"/>
    </row>
    <row r="3369" spans="2:8">
      <c r="B3369" s="13"/>
      <c r="C3369" s="24"/>
      <c r="D3369" s="223"/>
      <c r="E3369" s="13"/>
      <c r="H3369" s="529"/>
    </row>
    <row r="3370" spans="2:8">
      <c r="B3370" s="13"/>
      <c r="C3370" s="24"/>
      <c r="D3370" s="223"/>
      <c r="E3370" s="13"/>
      <c r="H3370" s="529"/>
    </row>
    <row r="3371" spans="2:8">
      <c r="B3371" s="13"/>
      <c r="C3371" s="24"/>
      <c r="D3371" s="223"/>
      <c r="E3371" s="13"/>
      <c r="H3371" s="529"/>
    </row>
    <row r="3372" spans="2:8">
      <c r="B3372" s="13"/>
      <c r="C3372" s="24"/>
      <c r="D3372" s="223"/>
      <c r="E3372" s="13"/>
      <c r="H3372" s="529"/>
    </row>
    <row r="3373" spans="2:8">
      <c r="B3373" s="13"/>
      <c r="C3373" s="24"/>
      <c r="D3373" s="223"/>
      <c r="E3373" s="13"/>
      <c r="H3373" s="529"/>
    </row>
    <row r="3374" spans="2:8">
      <c r="B3374" s="13"/>
      <c r="C3374" s="24"/>
      <c r="D3374" s="223"/>
      <c r="E3374" s="13"/>
      <c r="H3374" s="529"/>
    </row>
    <row r="3375" spans="2:8">
      <c r="B3375" s="13"/>
      <c r="C3375" s="24"/>
      <c r="D3375" s="223"/>
      <c r="E3375" s="13"/>
      <c r="H3375" s="529"/>
    </row>
    <row r="3376" spans="2:8">
      <c r="B3376" s="13"/>
      <c r="C3376" s="24"/>
      <c r="D3376" s="223"/>
      <c r="E3376" s="13"/>
      <c r="H3376" s="529"/>
    </row>
    <row r="3377" spans="2:8">
      <c r="B3377" s="13"/>
      <c r="C3377" s="24"/>
      <c r="D3377" s="223"/>
      <c r="E3377" s="13"/>
      <c r="H3377" s="529"/>
    </row>
    <row r="3378" spans="2:8">
      <c r="B3378" s="13"/>
      <c r="C3378" s="24"/>
      <c r="D3378" s="223"/>
      <c r="E3378" s="13"/>
      <c r="H3378" s="529"/>
    </row>
    <row r="3379" spans="2:8">
      <c r="B3379" s="13"/>
      <c r="C3379" s="24"/>
      <c r="D3379" s="223"/>
      <c r="E3379" s="13"/>
      <c r="H3379" s="529"/>
    </row>
    <row r="3380" spans="2:8">
      <c r="B3380" s="13"/>
      <c r="C3380" s="24"/>
      <c r="D3380" s="223"/>
      <c r="E3380" s="13"/>
      <c r="H3380" s="529"/>
    </row>
    <row r="3381" spans="2:8">
      <c r="B3381" s="13"/>
      <c r="C3381" s="24"/>
      <c r="D3381" s="223"/>
      <c r="E3381" s="13"/>
      <c r="H3381" s="529"/>
    </row>
    <row r="3382" spans="2:8">
      <c r="B3382" s="13"/>
      <c r="C3382" s="24"/>
      <c r="D3382" s="223"/>
      <c r="E3382" s="13"/>
      <c r="H3382" s="529"/>
    </row>
    <row r="3383" spans="2:8">
      <c r="B3383" s="13"/>
      <c r="C3383" s="24"/>
      <c r="D3383" s="223"/>
      <c r="E3383" s="13"/>
      <c r="H3383" s="529"/>
    </row>
    <row r="3384" spans="2:8">
      <c r="B3384" s="13"/>
      <c r="C3384" s="24"/>
      <c r="D3384" s="223"/>
      <c r="E3384" s="13"/>
      <c r="H3384" s="529"/>
    </row>
    <row r="3385" spans="2:8">
      <c r="B3385" s="13"/>
      <c r="C3385" s="24"/>
      <c r="D3385" s="223"/>
      <c r="E3385" s="13"/>
      <c r="H3385" s="529"/>
    </row>
    <row r="3386" spans="2:8">
      <c r="B3386" s="13"/>
      <c r="C3386" s="24"/>
      <c r="D3386" s="223"/>
      <c r="E3386" s="13"/>
      <c r="H3386" s="529"/>
    </row>
    <row r="3387" spans="2:8">
      <c r="B3387" s="13"/>
      <c r="C3387" s="24"/>
      <c r="D3387" s="223"/>
      <c r="E3387" s="13"/>
      <c r="H3387" s="529"/>
    </row>
    <row r="3388" spans="2:8">
      <c r="B3388" s="13"/>
      <c r="C3388" s="24"/>
      <c r="D3388" s="223"/>
      <c r="E3388" s="13"/>
      <c r="H3388" s="529"/>
    </row>
    <row r="3389" spans="2:8">
      <c r="B3389" s="13"/>
      <c r="C3389" s="24"/>
      <c r="D3389" s="223"/>
      <c r="E3389" s="13"/>
      <c r="H3389" s="529"/>
    </row>
    <row r="3390" spans="2:8">
      <c r="B3390" s="13"/>
      <c r="C3390" s="24"/>
      <c r="D3390" s="223"/>
      <c r="E3390" s="13"/>
      <c r="H3390" s="529"/>
    </row>
    <row r="3391" spans="2:8">
      <c r="B3391" s="13"/>
      <c r="C3391" s="24"/>
      <c r="D3391" s="223"/>
      <c r="E3391" s="13"/>
      <c r="H3391" s="529"/>
    </row>
    <row r="3392" spans="2:8">
      <c r="B3392" s="13"/>
      <c r="C3392" s="24"/>
      <c r="D3392" s="223"/>
      <c r="E3392" s="13"/>
      <c r="H3392" s="529"/>
    </row>
    <row r="3393" spans="2:8">
      <c r="B3393" s="13"/>
      <c r="C3393" s="24"/>
      <c r="D3393" s="223"/>
      <c r="E3393" s="13"/>
      <c r="H3393" s="529"/>
    </row>
    <row r="3394" spans="2:8">
      <c r="B3394" s="13"/>
      <c r="C3394" s="24"/>
      <c r="D3394" s="223"/>
      <c r="E3394" s="13"/>
      <c r="H3394" s="529"/>
    </row>
    <row r="3395" spans="2:8">
      <c r="B3395" s="13"/>
      <c r="C3395" s="24"/>
      <c r="D3395" s="223"/>
      <c r="E3395" s="13"/>
      <c r="H3395" s="529"/>
    </row>
    <row r="3396" spans="2:8">
      <c r="B3396" s="13"/>
      <c r="C3396" s="24"/>
      <c r="D3396" s="223"/>
      <c r="E3396" s="13"/>
      <c r="H3396" s="529"/>
    </row>
    <row r="3397" spans="2:8">
      <c r="B3397" s="13"/>
      <c r="C3397" s="24"/>
      <c r="D3397" s="223"/>
      <c r="E3397" s="13"/>
      <c r="H3397" s="529"/>
    </row>
    <row r="3398" spans="2:8">
      <c r="B3398" s="13"/>
      <c r="C3398" s="24"/>
      <c r="D3398" s="223"/>
      <c r="E3398" s="13"/>
      <c r="H3398" s="529"/>
    </row>
    <row r="3399" spans="2:8">
      <c r="B3399" s="13"/>
      <c r="C3399" s="24"/>
      <c r="D3399" s="223"/>
      <c r="E3399" s="13"/>
      <c r="H3399" s="529"/>
    </row>
    <row r="3400" spans="2:8">
      <c r="B3400" s="13"/>
      <c r="C3400" s="24"/>
      <c r="D3400" s="223"/>
      <c r="E3400" s="13"/>
      <c r="H3400" s="529"/>
    </row>
    <row r="3401" spans="2:8">
      <c r="B3401" s="13"/>
      <c r="C3401" s="24"/>
      <c r="D3401" s="223"/>
      <c r="E3401" s="13"/>
      <c r="H3401" s="529"/>
    </row>
    <row r="3402" spans="2:8">
      <c r="B3402" s="13"/>
      <c r="C3402" s="24"/>
      <c r="D3402" s="223"/>
      <c r="E3402" s="13"/>
      <c r="H3402" s="529"/>
    </row>
    <row r="3403" spans="2:8">
      <c r="B3403" s="13"/>
      <c r="C3403" s="24"/>
      <c r="D3403" s="223"/>
      <c r="E3403" s="13"/>
      <c r="H3403" s="529"/>
    </row>
    <row r="3404" spans="2:8">
      <c r="B3404" s="13"/>
      <c r="C3404" s="24"/>
      <c r="D3404" s="223"/>
      <c r="E3404" s="13"/>
      <c r="H3404" s="529"/>
    </row>
    <row r="3405" spans="2:8">
      <c r="B3405" s="13"/>
      <c r="C3405" s="24"/>
      <c r="D3405" s="223"/>
      <c r="E3405" s="13"/>
      <c r="H3405" s="529"/>
    </row>
    <row r="3406" spans="2:8">
      <c r="B3406" s="13"/>
      <c r="C3406" s="24"/>
      <c r="D3406" s="223"/>
      <c r="E3406" s="13"/>
      <c r="H3406" s="529"/>
    </row>
    <row r="3407" spans="2:8">
      <c r="B3407" s="13"/>
      <c r="C3407" s="24"/>
      <c r="D3407" s="223"/>
      <c r="E3407" s="13"/>
      <c r="H3407" s="529"/>
    </row>
    <row r="3408" spans="2:8">
      <c r="B3408" s="13"/>
      <c r="C3408" s="24"/>
      <c r="D3408" s="223"/>
      <c r="E3408" s="13"/>
      <c r="H3408" s="529"/>
    </row>
    <row r="3409" spans="2:8">
      <c r="B3409" s="13"/>
      <c r="C3409" s="24"/>
      <c r="D3409" s="223"/>
      <c r="E3409" s="13"/>
      <c r="H3409" s="529"/>
    </row>
    <row r="3410" spans="2:8">
      <c r="B3410" s="13"/>
      <c r="C3410" s="24"/>
      <c r="D3410" s="223"/>
      <c r="E3410" s="13"/>
      <c r="H3410" s="529"/>
    </row>
    <row r="3411" spans="2:8">
      <c r="B3411" s="13"/>
      <c r="C3411" s="24"/>
      <c r="D3411" s="223"/>
      <c r="E3411" s="13"/>
      <c r="H3411" s="529"/>
    </row>
    <row r="3412" spans="2:8">
      <c r="B3412" s="13"/>
      <c r="C3412" s="24"/>
      <c r="D3412" s="223"/>
      <c r="E3412" s="13"/>
      <c r="H3412" s="529"/>
    </row>
    <row r="3413" spans="2:8">
      <c r="B3413" s="13"/>
      <c r="C3413" s="24"/>
      <c r="D3413" s="223"/>
      <c r="E3413" s="13"/>
      <c r="H3413" s="529"/>
    </row>
    <row r="3414" spans="2:8">
      <c r="B3414" s="13"/>
      <c r="C3414" s="24"/>
      <c r="D3414" s="223"/>
      <c r="E3414" s="13"/>
      <c r="H3414" s="529"/>
    </row>
    <row r="3415" spans="2:8">
      <c r="B3415" s="13"/>
      <c r="C3415" s="24"/>
      <c r="D3415" s="223"/>
      <c r="E3415" s="13"/>
      <c r="H3415" s="529"/>
    </row>
    <row r="3416" spans="2:8">
      <c r="B3416" s="13"/>
      <c r="C3416" s="24"/>
      <c r="D3416" s="223"/>
      <c r="E3416" s="13"/>
      <c r="H3416" s="529"/>
    </row>
    <row r="3417" spans="2:8">
      <c r="B3417" s="13"/>
      <c r="C3417" s="24"/>
      <c r="D3417" s="223"/>
      <c r="E3417" s="13"/>
      <c r="H3417" s="529"/>
    </row>
    <row r="3418" spans="2:8">
      <c r="B3418" s="13"/>
      <c r="C3418" s="24"/>
      <c r="D3418" s="223"/>
      <c r="E3418" s="13"/>
      <c r="H3418" s="529"/>
    </row>
    <row r="3419" spans="2:8">
      <c r="B3419" s="13"/>
      <c r="C3419" s="24"/>
      <c r="D3419" s="223"/>
      <c r="E3419" s="13"/>
      <c r="H3419" s="529"/>
    </row>
    <row r="3420" spans="2:8">
      <c r="B3420" s="13"/>
      <c r="C3420" s="24"/>
      <c r="D3420" s="223"/>
      <c r="E3420" s="13"/>
      <c r="H3420" s="529"/>
    </row>
    <row r="3421" spans="2:8">
      <c r="B3421" s="13"/>
      <c r="C3421" s="24"/>
      <c r="D3421" s="223"/>
      <c r="E3421" s="13"/>
      <c r="H3421" s="529"/>
    </row>
    <row r="3422" spans="2:8">
      <c r="B3422" s="13"/>
      <c r="C3422" s="24"/>
      <c r="D3422" s="223"/>
      <c r="E3422" s="13"/>
      <c r="H3422" s="529"/>
    </row>
    <row r="3423" spans="2:8">
      <c r="B3423" s="13"/>
      <c r="C3423" s="24"/>
      <c r="D3423" s="223"/>
      <c r="E3423" s="13"/>
      <c r="H3423" s="529"/>
    </row>
    <row r="3424" spans="2:8">
      <c r="B3424" s="13"/>
      <c r="C3424" s="24"/>
      <c r="D3424" s="223"/>
      <c r="E3424" s="13"/>
      <c r="H3424" s="529"/>
    </row>
    <row r="3425" spans="2:8">
      <c r="B3425" s="13"/>
      <c r="C3425" s="24"/>
      <c r="D3425" s="223"/>
      <c r="E3425" s="13"/>
      <c r="H3425" s="529"/>
    </row>
    <row r="3426" spans="2:8">
      <c r="B3426" s="13"/>
      <c r="C3426" s="24"/>
      <c r="D3426" s="223"/>
      <c r="E3426" s="13"/>
      <c r="H3426" s="529"/>
    </row>
    <row r="3427" spans="2:8">
      <c r="B3427" s="13"/>
      <c r="C3427" s="24"/>
      <c r="D3427" s="223"/>
      <c r="E3427" s="13"/>
      <c r="H3427" s="529"/>
    </row>
    <row r="3428" spans="2:8">
      <c r="B3428" s="13"/>
      <c r="C3428" s="24"/>
      <c r="D3428" s="223"/>
      <c r="E3428" s="13"/>
      <c r="H3428" s="529"/>
    </row>
    <row r="3429" spans="2:8">
      <c r="B3429" s="13"/>
      <c r="C3429" s="24"/>
      <c r="D3429" s="223"/>
      <c r="E3429" s="13"/>
      <c r="H3429" s="529"/>
    </row>
    <row r="3430" spans="2:8">
      <c r="B3430" s="13"/>
      <c r="C3430" s="24"/>
      <c r="D3430" s="223"/>
      <c r="E3430" s="13"/>
      <c r="H3430" s="529"/>
    </row>
    <row r="3431" spans="2:8">
      <c r="B3431" s="13"/>
      <c r="C3431" s="24"/>
      <c r="D3431" s="223"/>
      <c r="E3431" s="13"/>
      <c r="H3431" s="529"/>
    </row>
    <row r="3432" spans="2:8">
      <c r="B3432" s="13"/>
      <c r="C3432" s="24"/>
      <c r="D3432" s="223"/>
      <c r="E3432" s="13"/>
      <c r="H3432" s="529"/>
    </row>
    <row r="3433" spans="2:8">
      <c r="B3433" s="13"/>
      <c r="C3433" s="24"/>
      <c r="D3433" s="223"/>
      <c r="E3433" s="13"/>
      <c r="H3433" s="529"/>
    </row>
    <row r="3434" spans="2:8">
      <c r="B3434" s="13"/>
      <c r="C3434" s="24"/>
      <c r="D3434" s="223"/>
      <c r="E3434" s="13"/>
      <c r="H3434" s="529"/>
    </row>
    <row r="3435" spans="2:8">
      <c r="B3435" s="13"/>
      <c r="C3435" s="24"/>
      <c r="D3435" s="223"/>
      <c r="E3435" s="13"/>
      <c r="H3435" s="529"/>
    </row>
    <row r="3436" spans="2:8">
      <c r="B3436" s="13"/>
      <c r="C3436" s="24"/>
      <c r="D3436" s="223"/>
      <c r="E3436" s="13"/>
      <c r="H3436" s="529"/>
    </row>
    <row r="3437" spans="2:8">
      <c r="B3437" s="13"/>
      <c r="C3437" s="24"/>
      <c r="D3437" s="223"/>
      <c r="E3437" s="13"/>
      <c r="H3437" s="529"/>
    </row>
    <row r="3438" spans="2:8">
      <c r="B3438" s="13"/>
      <c r="C3438" s="24"/>
      <c r="D3438" s="223"/>
      <c r="E3438" s="13"/>
      <c r="H3438" s="529"/>
    </row>
    <row r="3439" spans="2:8">
      <c r="B3439" s="13"/>
      <c r="C3439" s="24"/>
      <c r="D3439" s="223"/>
      <c r="E3439" s="13"/>
      <c r="H3439" s="529"/>
    </row>
    <row r="3440" spans="2:8">
      <c r="B3440" s="13"/>
      <c r="C3440" s="24"/>
      <c r="D3440" s="223"/>
      <c r="E3440" s="13"/>
      <c r="H3440" s="529"/>
    </row>
    <row r="3441" spans="2:8">
      <c r="B3441" s="13"/>
      <c r="C3441" s="24"/>
      <c r="D3441" s="223"/>
      <c r="E3441" s="13"/>
      <c r="H3441" s="529"/>
    </row>
    <row r="3442" spans="2:8">
      <c r="B3442" s="13"/>
      <c r="C3442" s="24"/>
      <c r="D3442" s="223"/>
      <c r="E3442" s="13"/>
      <c r="H3442" s="529"/>
    </row>
    <row r="3443" spans="2:8">
      <c r="B3443" s="13"/>
      <c r="C3443" s="24"/>
      <c r="D3443" s="223"/>
      <c r="E3443" s="13"/>
      <c r="H3443" s="529"/>
    </row>
    <row r="3444" spans="2:8">
      <c r="B3444" s="13"/>
      <c r="C3444" s="24"/>
      <c r="D3444" s="223"/>
      <c r="E3444" s="13"/>
      <c r="H3444" s="529"/>
    </row>
    <row r="3445" spans="2:8">
      <c r="B3445" s="13"/>
      <c r="C3445" s="24"/>
      <c r="D3445" s="223"/>
      <c r="E3445" s="13"/>
      <c r="H3445" s="529"/>
    </row>
    <row r="3446" spans="2:8">
      <c r="B3446" s="13"/>
      <c r="C3446" s="24"/>
      <c r="D3446" s="223"/>
      <c r="E3446" s="13"/>
      <c r="H3446" s="529"/>
    </row>
    <row r="3447" spans="2:8">
      <c r="B3447" s="13"/>
      <c r="C3447" s="24"/>
      <c r="D3447" s="223"/>
      <c r="E3447" s="13"/>
      <c r="H3447" s="529"/>
    </row>
    <row r="3448" spans="2:8">
      <c r="B3448" s="13"/>
      <c r="C3448" s="24"/>
      <c r="D3448" s="223"/>
      <c r="E3448" s="13"/>
      <c r="H3448" s="529"/>
    </row>
    <row r="3449" spans="2:8">
      <c r="B3449" s="13"/>
      <c r="C3449" s="24"/>
      <c r="D3449" s="223"/>
      <c r="E3449" s="13"/>
      <c r="H3449" s="529"/>
    </row>
    <row r="3450" spans="2:8">
      <c r="B3450" s="13"/>
      <c r="C3450" s="24"/>
      <c r="D3450" s="223"/>
      <c r="E3450" s="13"/>
      <c r="H3450" s="529"/>
    </row>
    <row r="3451" spans="2:8">
      <c r="B3451" s="13"/>
      <c r="C3451" s="24"/>
      <c r="D3451" s="223"/>
      <c r="E3451" s="13"/>
      <c r="H3451" s="529"/>
    </row>
    <row r="3452" spans="2:8">
      <c r="B3452" s="13"/>
      <c r="C3452" s="24"/>
      <c r="D3452" s="223"/>
      <c r="E3452" s="13"/>
      <c r="H3452" s="529"/>
    </row>
    <row r="3453" spans="2:8">
      <c r="B3453" s="13"/>
      <c r="C3453" s="24"/>
      <c r="D3453" s="223"/>
      <c r="E3453" s="13"/>
      <c r="H3453" s="529"/>
    </row>
    <row r="3454" spans="2:8">
      <c r="B3454" s="13"/>
      <c r="C3454" s="24"/>
      <c r="D3454" s="223"/>
      <c r="E3454" s="13"/>
      <c r="H3454" s="529"/>
    </row>
    <row r="3455" spans="2:8">
      <c r="B3455" s="13"/>
      <c r="C3455" s="24"/>
      <c r="D3455" s="223"/>
      <c r="E3455" s="13"/>
      <c r="H3455" s="529"/>
    </row>
    <row r="3456" spans="2:8">
      <c r="B3456" s="13"/>
      <c r="C3456" s="24"/>
      <c r="D3456" s="223"/>
      <c r="E3456" s="13"/>
      <c r="H3456" s="529"/>
    </row>
    <row r="3457" spans="2:8">
      <c r="B3457" s="13"/>
      <c r="C3457" s="24"/>
      <c r="D3457" s="223"/>
      <c r="E3457" s="13"/>
      <c r="H3457" s="529"/>
    </row>
    <row r="3458" spans="2:8">
      <c r="B3458" s="13"/>
      <c r="C3458" s="24"/>
      <c r="D3458" s="223"/>
      <c r="E3458" s="13"/>
      <c r="H3458" s="529"/>
    </row>
    <row r="3459" spans="2:8">
      <c r="B3459" s="13"/>
      <c r="C3459" s="24"/>
      <c r="D3459" s="223"/>
      <c r="E3459" s="13"/>
      <c r="H3459" s="529"/>
    </row>
    <row r="3460" spans="2:8">
      <c r="B3460" s="13"/>
      <c r="C3460" s="24"/>
      <c r="D3460" s="223"/>
      <c r="E3460" s="13"/>
      <c r="H3460" s="529"/>
    </row>
    <row r="3461" spans="2:8">
      <c r="B3461" s="13"/>
      <c r="C3461" s="24"/>
      <c r="D3461" s="223"/>
      <c r="E3461" s="13"/>
      <c r="H3461" s="529"/>
    </row>
    <row r="3462" spans="2:8">
      <c r="B3462" s="13"/>
      <c r="C3462" s="24"/>
      <c r="D3462" s="223"/>
      <c r="E3462" s="13"/>
      <c r="H3462" s="529"/>
    </row>
    <row r="3463" spans="2:8">
      <c r="B3463" s="13"/>
      <c r="C3463" s="24"/>
      <c r="D3463" s="223"/>
      <c r="E3463" s="13"/>
      <c r="H3463" s="529"/>
    </row>
    <row r="3464" spans="2:8">
      <c r="B3464" s="13"/>
      <c r="C3464" s="24"/>
      <c r="D3464" s="223"/>
      <c r="E3464" s="13"/>
      <c r="H3464" s="529"/>
    </row>
    <row r="3465" spans="2:8">
      <c r="B3465" s="13"/>
      <c r="C3465" s="24"/>
      <c r="D3465" s="223"/>
      <c r="E3465" s="13"/>
      <c r="H3465" s="529"/>
    </row>
    <row r="3466" spans="2:8">
      <c r="B3466" s="13"/>
      <c r="C3466" s="24"/>
      <c r="D3466" s="223"/>
      <c r="E3466" s="13"/>
      <c r="H3466" s="529"/>
    </row>
    <row r="3467" spans="2:8">
      <c r="B3467" s="13"/>
      <c r="C3467" s="24"/>
      <c r="D3467" s="223"/>
      <c r="E3467" s="13"/>
      <c r="H3467" s="529"/>
    </row>
    <row r="3468" spans="2:8">
      <c r="B3468" s="13"/>
      <c r="C3468" s="24"/>
      <c r="D3468" s="223"/>
      <c r="E3468" s="13"/>
      <c r="H3468" s="529"/>
    </row>
    <row r="3469" spans="2:8">
      <c r="B3469" s="13"/>
      <c r="C3469" s="24"/>
      <c r="D3469" s="223"/>
      <c r="E3469" s="13"/>
      <c r="H3469" s="529"/>
    </row>
    <row r="3470" spans="2:8">
      <c r="B3470" s="13"/>
      <c r="C3470" s="24"/>
      <c r="D3470" s="223"/>
      <c r="E3470" s="13"/>
      <c r="H3470" s="529"/>
    </row>
    <row r="3471" spans="2:8">
      <c r="B3471" s="13"/>
      <c r="C3471" s="24"/>
      <c r="D3471" s="223"/>
      <c r="E3471" s="13"/>
      <c r="H3471" s="529"/>
    </row>
    <row r="3472" spans="2:8">
      <c r="B3472" s="13"/>
      <c r="C3472" s="24"/>
      <c r="D3472" s="223"/>
      <c r="E3472" s="13"/>
      <c r="H3472" s="529"/>
    </row>
    <row r="3473" spans="2:8">
      <c r="B3473" s="13"/>
      <c r="C3473" s="24"/>
      <c r="D3473" s="223"/>
      <c r="E3473" s="13"/>
      <c r="H3473" s="529"/>
    </row>
    <row r="3474" spans="2:8">
      <c r="B3474" s="13"/>
      <c r="C3474" s="24"/>
      <c r="D3474" s="223"/>
      <c r="E3474" s="13"/>
      <c r="H3474" s="529"/>
    </row>
    <row r="3475" spans="2:8">
      <c r="B3475" s="13"/>
      <c r="C3475" s="24"/>
      <c r="D3475" s="223"/>
      <c r="E3475" s="13"/>
      <c r="H3475" s="529"/>
    </row>
    <row r="3476" spans="2:8">
      <c r="B3476" s="13"/>
      <c r="C3476" s="24"/>
      <c r="D3476" s="223"/>
      <c r="E3476" s="13"/>
      <c r="H3476" s="529"/>
    </row>
    <row r="3477" spans="2:8">
      <c r="B3477" s="13"/>
      <c r="C3477" s="24"/>
      <c r="D3477" s="223"/>
      <c r="E3477" s="13"/>
      <c r="H3477" s="529"/>
    </row>
    <row r="3478" spans="2:8">
      <c r="B3478" s="13"/>
      <c r="C3478" s="24"/>
      <c r="D3478" s="223"/>
      <c r="E3478" s="13"/>
      <c r="H3478" s="529"/>
    </row>
    <row r="3479" spans="2:8">
      <c r="B3479" s="13"/>
      <c r="C3479" s="24"/>
      <c r="D3479" s="223"/>
      <c r="E3479" s="13"/>
      <c r="H3479" s="529"/>
    </row>
    <row r="3480" spans="2:8">
      <c r="B3480" s="13"/>
      <c r="C3480" s="24"/>
      <c r="D3480" s="223"/>
      <c r="E3480" s="13"/>
      <c r="H3480" s="529"/>
    </row>
    <row r="3481" spans="2:8">
      <c r="B3481" s="13"/>
      <c r="C3481" s="24"/>
      <c r="D3481" s="223"/>
      <c r="E3481" s="13"/>
      <c r="H3481" s="529"/>
    </row>
    <row r="3482" spans="2:8">
      <c r="B3482" s="13"/>
      <c r="C3482" s="24"/>
      <c r="D3482" s="223"/>
      <c r="E3482" s="13"/>
      <c r="H3482" s="529"/>
    </row>
    <row r="3483" spans="2:8">
      <c r="B3483" s="13"/>
      <c r="C3483" s="24"/>
      <c r="D3483" s="223"/>
      <c r="E3483" s="13"/>
      <c r="H3483" s="529"/>
    </row>
    <row r="3484" spans="2:8">
      <c r="B3484" s="13"/>
      <c r="C3484" s="24"/>
      <c r="D3484" s="223"/>
      <c r="E3484" s="13"/>
      <c r="H3484" s="529"/>
    </row>
    <row r="3485" spans="2:8">
      <c r="B3485" s="13"/>
      <c r="C3485" s="24"/>
      <c r="D3485" s="223"/>
      <c r="E3485" s="13"/>
      <c r="H3485" s="529"/>
    </row>
    <row r="3486" spans="2:8">
      <c r="B3486" s="13"/>
      <c r="C3486" s="24"/>
      <c r="D3486" s="223"/>
      <c r="E3486" s="13"/>
      <c r="H3486" s="529"/>
    </row>
    <row r="3487" spans="2:8">
      <c r="B3487" s="13"/>
      <c r="C3487" s="24"/>
      <c r="D3487" s="223"/>
      <c r="E3487" s="13"/>
      <c r="H3487" s="529"/>
    </row>
    <row r="3488" spans="2:8">
      <c r="B3488" s="13"/>
      <c r="C3488" s="24"/>
      <c r="D3488" s="223"/>
      <c r="E3488" s="13"/>
      <c r="H3488" s="529"/>
    </row>
    <row r="3489" spans="2:8">
      <c r="B3489" s="13"/>
      <c r="C3489" s="24"/>
      <c r="D3489" s="223"/>
      <c r="E3489" s="13"/>
      <c r="H3489" s="529"/>
    </row>
    <row r="3490" spans="2:8">
      <c r="B3490" s="13"/>
      <c r="C3490" s="24"/>
      <c r="D3490" s="223"/>
      <c r="E3490" s="13"/>
      <c r="H3490" s="529"/>
    </row>
    <row r="3491" spans="2:8">
      <c r="B3491" s="13"/>
      <c r="C3491" s="24"/>
      <c r="D3491" s="223"/>
      <c r="E3491" s="13"/>
      <c r="H3491" s="529"/>
    </row>
    <row r="3492" spans="2:8">
      <c r="B3492" s="13"/>
      <c r="C3492" s="24"/>
      <c r="D3492" s="223"/>
      <c r="E3492" s="13"/>
      <c r="H3492" s="529"/>
    </row>
    <row r="3493" spans="2:8">
      <c r="B3493" s="13"/>
      <c r="C3493" s="24"/>
      <c r="D3493" s="223"/>
      <c r="E3493" s="13"/>
      <c r="H3493" s="529"/>
    </row>
    <row r="3494" spans="2:8">
      <c r="B3494" s="13"/>
      <c r="C3494" s="24"/>
      <c r="D3494" s="223"/>
      <c r="E3494" s="13"/>
      <c r="H3494" s="529"/>
    </row>
    <row r="3495" spans="2:8">
      <c r="B3495" s="13"/>
      <c r="C3495" s="24"/>
      <c r="D3495" s="223"/>
      <c r="E3495" s="13"/>
      <c r="H3495" s="529"/>
    </row>
    <row r="3496" spans="2:8">
      <c r="B3496" s="13"/>
      <c r="C3496" s="24"/>
      <c r="D3496" s="223"/>
      <c r="E3496" s="13"/>
      <c r="H3496" s="529"/>
    </row>
    <row r="3497" spans="2:8">
      <c r="B3497" s="13"/>
      <c r="C3497" s="24"/>
      <c r="D3497" s="223"/>
      <c r="E3497" s="13"/>
      <c r="H3497" s="529"/>
    </row>
    <row r="3498" spans="2:8">
      <c r="B3498" s="13"/>
      <c r="C3498" s="24"/>
      <c r="D3498" s="223"/>
      <c r="E3498" s="13"/>
      <c r="H3498" s="529"/>
    </row>
    <row r="3499" spans="2:8">
      <c r="B3499" s="13"/>
      <c r="C3499" s="24"/>
      <c r="D3499" s="223"/>
      <c r="E3499" s="13"/>
      <c r="H3499" s="529"/>
    </row>
    <row r="3500" spans="2:8">
      <c r="B3500" s="13"/>
      <c r="C3500" s="24"/>
      <c r="D3500" s="223"/>
      <c r="E3500" s="13"/>
      <c r="H3500" s="529"/>
    </row>
    <row r="3501" spans="2:8">
      <c r="B3501" s="13"/>
      <c r="C3501" s="24"/>
      <c r="D3501" s="223"/>
      <c r="E3501" s="13"/>
      <c r="H3501" s="529"/>
    </row>
    <row r="3502" spans="2:8">
      <c r="B3502" s="13"/>
      <c r="C3502" s="24"/>
      <c r="D3502" s="223"/>
      <c r="E3502" s="13"/>
      <c r="H3502" s="529"/>
    </row>
    <row r="3503" spans="2:8">
      <c r="B3503" s="13"/>
      <c r="C3503" s="24"/>
      <c r="D3503" s="223"/>
      <c r="E3503" s="13"/>
      <c r="H3503" s="529"/>
    </row>
    <row r="3504" spans="2:8">
      <c r="B3504" s="13"/>
      <c r="C3504" s="24"/>
      <c r="D3504" s="223"/>
      <c r="E3504" s="13"/>
      <c r="H3504" s="529"/>
    </row>
    <row r="3505" spans="2:8">
      <c r="B3505" s="13"/>
      <c r="C3505" s="24"/>
      <c r="D3505" s="223"/>
      <c r="E3505" s="13"/>
      <c r="H3505" s="529"/>
    </row>
    <row r="3506" spans="2:8">
      <c r="B3506" s="13"/>
      <c r="C3506" s="24"/>
      <c r="D3506" s="223"/>
      <c r="E3506" s="13"/>
      <c r="H3506" s="529"/>
    </row>
    <row r="3507" spans="2:8">
      <c r="B3507" s="13"/>
      <c r="C3507" s="24"/>
      <c r="D3507" s="223"/>
      <c r="E3507" s="13"/>
      <c r="H3507" s="529"/>
    </row>
    <row r="3508" spans="2:8">
      <c r="B3508" s="13"/>
      <c r="C3508" s="24"/>
      <c r="D3508" s="223"/>
      <c r="E3508" s="13"/>
      <c r="H3508" s="529"/>
    </row>
    <row r="3509" spans="2:8">
      <c r="B3509" s="13"/>
      <c r="C3509" s="24"/>
      <c r="D3509" s="223"/>
      <c r="E3509" s="13"/>
      <c r="H3509" s="529"/>
    </row>
    <row r="3510" spans="2:8">
      <c r="B3510" s="13"/>
      <c r="C3510" s="24"/>
      <c r="D3510" s="223"/>
      <c r="E3510" s="13"/>
      <c r="H3510" s="529"/>
    </row>
    <row r="3511" spans="2:8">
      <c r="B3511" s="13"/>
      <c r="C3511" s="24"/>
      <c r="D3511" s="223"/>
      <c r="E3511" s="13"/>
      <c r="H3511" s="529"/>
    </row>
    <row r="3512" spans="2:8">
      <c r="B3512" s="13"/>
      <c r="C3512" s="24"/>
      <c r="D3512" s="223"/>
      <c r="E3512" s="13"/>
      <c r="H3512" s="529"/>
    </row>
    <row r="3513" spans="2:8">
      <c r="B3513" s="13"/>
      <c r="C3513" s="24"/>
      <c r="D3513" s="223"/>
      <c r="E3513" s="13"/>
      <c r="H3513" s="529"/>
    </row>
    <row r="3514" spans="2:8">
      <c r="B3514" s="13"/>
      <c r="C3514" s="24"/>
      <c r="D3514" s="223"/>
      <c r="E3514" s="13"/>
      <c r="H3514" s="529"/>
    </row>
    <row r="3515" spans="2:8">
      <c r="B3515" s="13"/>
      <c r="C3515" s="24"/>
      <c r="D3515" s="223"/>
      <c r="E3515" s="13"/>
      <c r="H3515" s="529"/>
    </row>
    <row r="3516" spans="2:8">
      <c r="B3516" s="13"/>
      <c r="C3516" s="24"/>
      <c r="D3516" s="223"/>
      <c r="E3516" s="13"/>
      <c r="H3516" s="529"/>
    </row>
    <row r="3517" spans="2:8">
      <c r="B3517" s="13"/>
      <c r="C3517" s="24"/>
      <c r="D3517" s="223"/>
      <c r="E3517" s="13"/>
      <c r="H3517" s="529"/>
    </row>
    <row r="3518" spans="2:8">
      <c r="B3518" s="13"/>
      <c r="C3518" s="24"/>
      <c r="D3518" s="223"/>
      <c r="E3518" s="13"/>
      <c r="H3518" s="529"/>
    </row>
    <row r="3519" spans="2:8">
      <c r="B3519" s="13"/>
      <c r="C3519" s="24"/>
      <c r="D3519" s="223"/>
      <c r="E3519" s="13"/>
      <c r="H3519" s="529"/>
    </row>
    <row r="3520" spans="2:8">
      <c r="B3520" s="13"/>
      <c r="C3520" s="24"/>
      <c r="D3520" s="223"/>
      <c r="E3520" s="13"/>
      <c r="H3520" s="529"/>
    </row>
    <row r="3521" spans="2:8">
      <c r="B3521" s="13"/>
      <c r="C3521" s="24"/>
      <c r="D3521" s="223"/>
      <c r="E3521" s="13"/>
      <c r="H3521" s="529"/>
    </row>
    <row r="3522" spans="2:8">
      <c r="B3522" s="13"/>
      <c r="C3522" s="24"/>
      <c r="D3522" s="223"/>
      <c r="E3522" s="13"/>
      <c r="H3522" s="529"/>
    </row>
    <row r="3523" spans="2:8">
      <c r="B3523" s="13"/>
      <c r="C3523" s="24"/>
      <c r="D3523" s="223"/>
      <c r="E3523" s="13"/>
      <c r="H3523" s="529"/>
    </row>
    <row r="3524" spans="2:8">
      <c r="B3524" s="13"/>
      <c r="C3524" s="24"/>
      <c r="D3524" s="223"/>
      <c r="E3524" s="13"/>
      <c r="H3524" s="529"/>
    </row>
    <row r="3525" spans="2:8">
      <c r="B3525" s="13"/>
      <c r="C3525" s="24"/>
      <c r="D3525" s="223"/>
      <c r="E3525" s="13"/>
      <c r="H3525" s="529"/>
    </row>
    <row r="3526" spans="2:8">
      <c r="B3526" s="13"/>
      <c r="C3526" s="24"/>
      <c r="D3526" s="223"/>
      <c r="E3526" s="13"/>
      <c r="H3526" s="529"/>
    </row>
    <row r="3527" spans="2:8">
      <c r="B3527" s="13"/>
      <c r="C3527" s="24"/>
      <c r="D3527" s="223"/>
      <c r="E3527" s="13"/>
      <c r="H3527" s="529"/>
    </row>
    <row r="3528" spans="2:8">
      <c r="B3528" s="13"/>
      <c r="C3528" s="24"/>
      <c r="D3528" s="223"/>
      <c r="E3528" s="13"/>
      <c r="H3528" s="529"/>
    </row>
    <row r="3529" spans="2:8">
      <c r="B3529" s="13"/>
      <c r="C3529" s="24"/>
      <c r="D3529" s="223"/>
      <c r="E3529" s="13"/>
      <c r="H3529" s="529"/>
    </row>
    <row r="3530" spans="2:8">
      <c r="B3530" s="13"/>
      <c r="C3530" s="24"/>
      <c r="D3530" s="223"/>
      <c r="E3530" s="13"/>
      <c r="H3530" s="529"/>
    </row>
    <row r="3531" spans="2:8">
      <c r="B3531" s="13"/>
      <c r="C3531" s="24"/>
      <c r="D3531" s="223"/>
      <c r="E3531" s="13"/>
      <c r="H3531" s="529"/>
    </row>
    <row r="3532" spans="2:8">
      <c r="B3532" s="13"/>
      <c r="C3532" s="24"/>
      <c r="D3532" s="223"/>
      <c r="E3532" s="13"/>
      <c r="H3532" s="529"/>
    </row>
    <row r="3533" spans="2:8">
      <c r="B3533" s="13"/>
      <c r="C3533" s="24"/>
      <c r="D3533" s="223"/>
      <c r="E3533" s="13"/>
      <c r="H3533" s="529"/>
    </row>
    <row r="3534" spans="2:8">
      <c r="B3534" s="13"/>
      <c r="C3534" s="24"/>
      <c r="D3534" s="223"/>
      <c r="E3534" s="13"/>
      <c r="H3534" s="529"/>
    </row>
    <row r="3535" spans="2:8">
      <c r="B3535" s="13"/>
      <c r="C3535" s="24"/>
      <c r="D3535" s="223"/>
      <c r="E3535" s="13"/>
      <c r="H3535" s="529"/>
    </row>
    <row r="3536" spans="2:8">
      <c r="B3536" s="13"/>
      <c r="C3536" s="24"/>
      <c r="D3536" s="223"/>
      <c r="E3536" s="13"/>
      <c r="H3536" s="529"/>
    </row>
    <row r="3537" spans="2:8">
      <c r="B3537" s="13"/>
      <c r="C3537" s="24"/>
      <c r="D3537" s="223"/>
      <c r="E3537" s="13"/>
      <c r="H3537" s="529"/>
    </row>
    <row r="3538" spans="2:8">
      <c r="B3538" s="13"/>
      <c r="C3538" s="24"/>
      <c r="D3538" s="223"/>
      <c r="E3538" s="13"/>
      <c r="H3538" s="529"/>
    </row>
    <row r="3539" spans="2:8">
      <c r="B3539" s="13"/>
      <c r="C3539" s="24"/>
      <c r="D3539" s="223"/>
      <c r="E3539" s="13"/>
      <c r="H3539" s="529"/>
    </row>
    <row r="3540" spans="2:8">
      <c r="B3540" s="13"/>
      <c r="C3540" s="24"/>
      <c r="D3540" s="223"/>
      <c r="E3540" s="13"/>
      <c r="H3540" s="529"/>
    </row>
    <row r="3541" spans="2:8">
      <c r="B3541" s="13"/>
      <c r="C3541" s="24"/>
      <c r="D3541" s="223"/>
      <c r="E3541" s="13"/>
      <c r="H3541" s="529"/>
    </row>
    <row r="3542" spans="2:8">
      <c r="B3542" s="13"/>
      <c r="C3542" s="24"/>
      <c r="D3542" s="223"/>
      <c r="E3542" s="13"/>
      <c r="H3542" s="529"/>
    </row>
    <row r="3543" spans="2:8">
      <c r="B3543" s="13"/>
      <c r="C3543" s="24"/>
      <c r="D3543" s="223"/>
      <c r="E3543" s="13"/>
      <c r="H3543" s="529"/>
    </row>
    <row r="3544" spans="2:8">
      <c r="B3544" s="13"/>
      <c r="C3544" s="24"/>
      <c r="D3544" s="223"/>
      <c r="E3544" s="13"/>
      <c r="H3544" s="529"/>
    </row>
    <row r="3545" spans="2:8">
      <c r="B3545" s="13"/>
      <c r="C3545" s="24"/>
      <c r="D3545" s="223"/>
      <c r="E3545" s="13"/>
      <c r="H3545" s="529"/>
    </row>
    <row r="3546" spans="2:8">
      <c r="B3546" s="13"/>
      <c r="C3546" s="24"/>
      <c r="D3546" s="223"/>
      <c r="E3546" s="13"/>
      <c r="H3546" s="529"/>
    </row>
    <row r="3547" spans="2:8">
      <c r="B3547" s="13"/>
      <c r="C3547" s="24"/>
      <c r="D3547" s="223"/>
      <c r="E3547" s="13"/>
      <c r="H3547" s="529"/>
    </row>
    <row r="3548" spans="2:8">
      <c r="B3548" s="13"/>
      <c r="C3548" s="24"/>
      <c r="D3548" s="223"/>
      <c r="E3548" s="13"/>
      <c r="H3548" s="529"/>
    </row>
    <row r="3549" spans="2:8">
      <c r="B3549" s="13"/>
      <c r="C3549" s="24"/>
      <c r="D3549" s="223"/>
      <c r="E3549" s="13"/>
      <c r="H3549" s="529"/>
    </row>
    <row r="3550" spans="2:8">
      <c r="B3550" s="13"/>
      <c r="C3550" s="24"/>
      <c r="D3550" s="223"/>
      <c r="E3550" s="13"/>
      <c r="H3550" s="529"/>
    </row>
    <row r="3551" spans="2:8">
      <c r="B3551" s="13"/>
      <c r="C3551" s="24"/>
      <c r="D3551" s="223"/>
      <c r="E3551" s="13"/>
      <c r="H3551" s="529"/>
    </row>
    <row r="3552" spans="2:8">
      <c r="B3552" s="13"/>
      <c r="C3552" s="24"/>
      <c r="D3552" s="223"/>
      <c r="E3552" s="13"/>
      <c r="H3552" s="529"/>
    </row>
    <row r="3553" spans="2:8">
      <c r="B3553" s="13"/>
      <c r="C3553" s="24"/>
      <c r="D3553" s="223"/>
      <c r="E3553" s="13"/>
      <c r="H3553" s="529"/>
    </row>
    <row r="3554" spans="2:8">
      <c r="B3554" s="13"/>
      <c r="C3554" s="24"/>
      <c r="D3554" s="223"/>
      <c r="E3554" s="13"/>
      <c r="H3554" s="529"/>
    </row>
    <row r="3555" spans="2:8">
      <c r="B3555" s="13"/>
      <c r="C3555" s="24"/>
      <c r="D3555" s="223"/>
      <c r="E3555" s="13"/>
      <c r="H3555" s="529"/>
    </row>
    <row r="3556" spans="2:8">
      <c r="B3556" s="13"/>
      <c r="C3556" s="24"/>
      <c r="D3556" s="223"/>
      <c r="E3556" s="13"/>
      <c r="H3556" s="529"/>
    </row>
    <row r="3557" spans="2:8">
      <c r="B3557" s="13"/>
      <c r="C3557" s="24"/>
      <c r="D3557" s="223"/>
      <c r="E3557" s="13"/>
      <c r="H3557" s="529"/>
    </row>
    <row r="3558" spans="2:8">
      <c r="B3558" s="13"/>
      <c r="C3558" s="24"/>
      <c r="D3558" s="223"/>
      <c r="E3558" s="13"/>
      <c r="H3558" s="529"/>
    </row>
    <row r="3559" spans="2:8">
      <c r="B3559" s="13"/>
      <c r="C3559" s="24"/>
      <c r="D3559" s="223"/>
      <c r="E3559" s="13"/>
      <c r="H3559" s="529"/>
    </row>
    <row r="3560" spans="2:8">
      <c r="B3560" s="13"/>
      <c r="C3560" s="24"/>
      <c r="D3560" s="223"/>
      <c r="E3560" s="13"/>
      <c r="H3560" s="529"/>
    </row>
    <row r="3561" spans="2:8">
      <c r="B3561" s="13"/>
      <c r="C3561" s="24"/>
      <c r="D3561" s="223"/>
      <c r="E3561" s="13"/>
      <c r="H3561" s="529"/>
    </row>
    <row r="3562" spans="2:8">
      <c r="B3562" s="13"/>
      <c r="C3562" s="24"/>
      <c r="D3562" s="223"/>
      <c r="E3562" s="13"/>
      <c r="H3562" s="529"/>
    </row>
    <row r="3563" spans="2:8">
      <c r="B3563" s="13"/>
      <c r="C3563" s="24"/>
      <c r="D3563" s="223"/>
      <c r="E3563" s="13"/>
      <c r="H3563" s="529"/>
    </row>
    <row r="3564" spans="2:8">
      <c r="B3564" s="13"/>
      <c r="C3564" s="24"/>
      <c r="D3564" s="223"/>
      <c r="E3564" s="13"/>
      <c r="H3564" s="529"/>
    </row>
    <row r="3565" spans="2:8">
      <c r="B3565" s="13"/>
      <c r="C3565" s="24"/>
      <c r="D3565" s="223"/>
      <c r="E3565" s="13"/>
      <c r="H3565" s="529"/>
    </row>
    <row r="3566" spans="2:8">
      <c r="B3566" s="13"/>
      <c r="C3566" s="24"/>
      <c r="D3566" s="223"/>
      <c r="E3566" s="13"/>
      <c r="H3566" s="529"/>
    </row>
    <row r="3567" spans="2:8">
      <c r="B3567" s="13"/>
      <c r="C3567" s="24"/>
      <c r="D3567" s="223"/>
      <c r="E3567" s="13"/>
      <c r="H3567" s="529"/>
    </row>
    <row r="3568" spans="2:8">
      <c r="B3568" s="13"/>
      <c r="C3568" s="24"/>
      <c r="D3568" s="223"/>
      <c r="E3568" s="13"/>
      <c r="H3568" s="529"/>
    </row>
    <row r="3569" spans="2:8">
      <c r="B3569" s="13"/>
      <c r="C3569" s="24"/>
      <c r="D3569" s="223"/>
      <c r="E3569" s="13"/>
      <c r="H3569" s="529"/>
    </row>
    <row r="3570" spans="2:8">
      <c r="B3570" s="13"/>
      <c r="C3570" s="24"/>
      <c r="D3570" s="223"/>
      <c r="E3570" s="13"/>
      <c r="H3570" s="529"/>
    </row>
    <row r="3571" spans="2:8">
      <c r="B3571" s="13"/>
      <c r="C3571" s="24"/>
      <c r="D3571" s="223"/>
      <c r="E3571" s="13"/>
      <c r="H3571" s="529"/>
    </row>
    <row r="3572" spans="2:8">
      <c r="B3572" s="13"/>
      <c r="C3572" s="24"/>
      <c r="D3572" s="223"/>
      <c r="E3572" s="13"/>
      <c r="H3572" s="529"/>
    </row>
    <row r="3573" spans="2:8">
      <c r="B3573" s="13"/>
      <c r="C3573" s="24"/>
      <c r="D3573" s="223"/>
      <c r="E3573" s="13"/>
      <c r="H3573" s="529"/>
    </row>
    <row r="3574" spans="2:8">
      <c r="B3574" s="13"/>
      <c r="C3574" s="24"/>
      <c r="D3574" s="223"/>
      <c r="E3574" s="13"/>
      <c r="H3574" s="529"/>
    </row>
    <row r="3575" spans="2:8">
      <c r="B3575" s="13"/>
      <c r="C3575" s="24"/>
      <c r="D3575" s="223"/>
      <c r="E3575" s="13"/>
      <c r="H3575" s="529"/>
    </row>
    <row r="3576" spans="2:8">
      <c r="B3576" s="13"/>
      <c r="C3576" s="24"/>
      <c r="D3576" s="223"/>
      <c r="E3576" s="13"/>
      <c r="H3576" s="529"/>
    </row>
    <row r="3577" spans="2:8">
      <c r="B3577" s="13"/>
      <c r="C3577" s="24"/>
      <c r="D3577" s="223"/>
      <c r="E3577" s="13"/>
      <c r="H3577" s="529"/>
    </row>
    <row r="3578" spans="2:8">
      <c r="B3578" s="13"/>
      <c r="C3578" s="24"/>
      <c r="D3578" s="223"/>
      <c r="E3578" s="13"/>
      <c r="H3578" s="529"/>
    </row>
    <row r="3579" spans="2:8">
      <c r="B3579" s="13"/>
      <c r="C3579" s="24"/>
      <c r="D3579" s="223"/>
      <c r="E3579" s="13"/>
      <c r="H3579" s="529"/>
    </row>
    <row r="3580" spans="2:8">
      <c r="B3580" s="13"/>
      <c r="C3580" s="24"/>
      <c r="D3580" s="223"/>
      <c r="E3580" s="13"/>
      <c r="H3580" s="529"/>
    </row>
    <row r="3581" spans="2:8">
      <c r="B3581" s="13"/>
      <c r="C3581" s="24"/>
      <c r="D3581" s="223"/>
      <c r="E3581" s="13"/>
      <c r="H3581" s="529"/>
    </row>
    <row r="3582" spans="2:8">
      <c r="B3582" s="13"/>
      <c r="C3582" s="24"/>
      <c r="D3582" s="223"/>
      <c r="E3582" s="13"/>
      <c r="H3582" s="529"/>
    </row>
    <row r="3583" spans="2:8">
      <c r="B3583" s="13"/>
      <c r="C3583" s="24"/>
      <c r="D3583" s="223"/>
      <c r="E3583" s="13"/>
      <c r="H3583" s="529"/>
    </row>
    <row r="3584" spans="2:8">
      <c r="B3584" s="13"/>
      <c r="C3584" s="24"/>
      <c r="D3584" s="223"/>
      <c r="E3584" s="13"/>
      <c r="H3584" s="529"/>
    </row>
    <row r="3585" spans="2:8">
      <c r="B3585" s="13"/>
      <c r="C3585" s="24"/>
      <c r="D3585" s="223"/>
      <c r="E3585" s="13"/>
      <c r="H3585" s="529"/>
    </row>
    <row r="3586" spans="2:8">
      <c r="B3586" s="13"/>
      <c r="C3586" s="24"/>
      <c r="D3586" s="223"/>
      <c r="E3586" s="13"/>
      <c r="H3586" s="529"/>
    </row>
    <row r="3587" spans="2:8">
      <c r="B3587" s="13"/>
      <c r="C3587" s="24"/>
      <c r="D3587" s="223"/>
      <c r="E3587" s="13"/>
      <c r="H3587" s="529"/>
    </row>
    <row r="3588" spans="2:8">
      <c r="B3588" s="13"/>
      <c r="C3588" s="24"/>
      <c r="D3588" s="223"/>
      <c r="E3588" s="13"/>
      <c r="H3588" s="529"/>
    </row>
    <row r="3589" spans="2:8">
      <c r="B3589" s="13"/>
      <c r="C3589" s="24"/>
      <c r="D3589" s="223"/>
      <c r="E3589" s="13"/>
      <c r="H3589" s="529"/>
    </row>
    <row r="3590" spans="2:8">
      <c r="B3590" s="13"/>
      <c r="C3590" s="24"/>
      <c r="D3590" s="223"/>
      <c r="E3590" s="13"/>
      <c r="H3590" s="529"/>
    </row>
    <row r="3591" spans="2:8">
      <c r="B3591" s="13"/>
      <c r="C3591" s="24"/>
      <c r="D3591" s="223"/>
      <c r="E3591" s="13"/>
      <c r="H3591" s="529"/>
    </row>
    <row r="3592" spans="2:8">
      <c r="B3592" s="13"/>
      <c r="C3592" s="24"/>
      <c r="D3592" s="223"/>
      <c r="E3592" s="13"/>
      <c r="H3592" s="529"/>
    </row>
    <row r="3593" spans="2:8">
      <c r="B3593" s="13"/>
      <c r="C3593" s="24"/>
      <c r="D3593" s="223"/>
      <c r="E3593" s="13"/>
      <c r="H3593" s="529"/>
    </row>
    <row r="3594" spans="2:8">
      <c r="B3594" s="13"/>
      <c r="C3594" s="24"/>
      <c r="D3594" s="223"/>
      <c r="E3594" s="13"/>
      <c r="H3594" s="529"/>
    </row>
    <row r="3595" spans="2:8">
      <c r="B3595" s="13"/>
      <c r="C3595" s="24"/>
      <c r="D3595" s="223"/>
      <c r="E3595" s="13"/>
      <c r="H3595" s="529"/>
    </row>
    <row r="3596" spans="2:8">
      <c r="B3596" s="13"/>
      <c r="C3596" s="24"/>
      <c r="D3596" s="223"/>
      <c r="E3596" s="13"/>
      <c r="H3596" s="529"/>
    </row>
    <row r="3597" spans="2:8">
      <c r="B3597" s="13"/>
      <c r="C3597" s="24"/>
      <c r="D3597" s="223"/>
      <c r="E3597" s="13"/>
      <c r="H3597" s="529"/>
    </row>
    <row r="3598" spans="2:8">
      <c r="B3598" s="13"/>
      <c r="C3598" s="24"/>
      <c r="D3598" s="223"/>
      <c r="E3598" s="13"/>
      <c r="H3598" s="529"/>
    </row>
    <row r="3599" spans="2:8">
      <c r="B3599" s="13"/>
      <c r="C3599" s="24"/>
      <c r="D3599" s="223"/>
      <c r="E3599" s="13"/>
      <c r="H3599" s="529"/>
    </row>
    <row r="3600" spans="2:8">
      <c r="B3600" s="13"/>
      <c r="C3600" s="24"/>
      <c r="D3600" s="223"/>
      <c r="E3600" s="13"/>
      <c r="H3600" s="529"/>
    </row>
    <row r="3601" spans="2:8">
      <c r="B3601" s="13"/>
      <c r="C3601" s="24"/>
      <c r="D3601" s="223"/>
      <c r="E3601" s="13"/>
      <c r="H3601" s="529"/>
    </row>
    <row r="3602" spans="2:8">
      <c r="B3602" s="13"/>
      <c r="C3602" s="24"/>
      <c r="D3602" s="223"/>
      <c r="E3602" s="13"/>
      <c r="H3602" s="529"/>
    </row>
    <row r="3603" spans="2:8">
      <c r="B3603" s="13"/>
      <c r="C3603" s="24"/>
      <c r="D3603" s="223"/>
      <c r="E3603" s="13"/>
      <c r="H3603" s="529"/>
    </row>
    <row r="3604" spans="2:8">
      <c r="B3604" s="13"/>
      <c r="C3604" s="24"/>
      <c r="D3604" s="223"/>
      <c r="E3604" s="13"/>
      <c r="H3604" s="529"/>
    </row>
    <row r="3605" spans="2:8">
      <c r="B3605" s="13"/>
      <c r="C3605" s="24"/>
      <c r="D3605" s="223"/>
      <c r="E3605" s="13"/>
      <c r="H3605" s="529"/>
    </row>
    <row r="3606" spans="2:8">
      <c r="B3606" s="13"/>
      <c r="C3606" s="24"/>
      <c r="D3606" s="223"/>
      <c r="E3606" s="13"/>
      <c r="H3606" s="529"/>
    </row>
    <row r="3607" spans="2:8">
      <c r="B3607" s="13"/>
      <c r="C3607" s="24"/>
      <c r="D3607" s="223"/>
      <c r="E3607" s="13"/>
      <c r="H3607" s="529"/>
    </row>
    <row r="3608" spans="2:8">
      <c r="B3608" s="13"/>
      <c r="C3608" s="24"/>
      <c r="D3608" s="223"/>
      <c r="E3608" s="13"/>
      <c r="H3608" s="529"/>
    </row>
    <row r="3609" spans="2:8">
      <c r="B3609" s="13"/>
      <c r="C3609" s="24"/>
      <c r="D3609" s="223"/>
      <c r="E3609" s="13"/>
      <c r="H3609" s="529"/>
    </row>
    <row r="3610" spans="2:8">
      <c r="B3610" s="13"/>
      <c r="C3610" s="24"/>
      <c r="D3610" s="223"/>
      <c r="E3610" s="13"/>
      <c r="H3610" s="529"/>
    </row>
    <row r="3611" spans="2:8">
      <c r="B3611" s="13"/>
      <c r="C3611" s="24"/>
      <c r="D3611" s="223"/>
      <c r="E3611" s="13"/>
      <c r="H3611" s="529"/>
    </row>
    <row r="3612" spans="2:8">
      <c r="B3612" s="13"/>
      <c r="C3612" s="24"/>
      <c r="D3612" s="223"/>
      <c r="E3612" s="13"/>
      <c r="H3612" s="529"/>
    </row>
    <row r="3613" spans="2:8">
      <c r="B3613" s="13"/>
      <c r="C3613" s="24"/>
      <c r="D3613" s="223"/>
      <c r="E3613" s="13"/>
      <c r="H3613" s="529"/>
    </row>
    <row r="3614" spans="2:8">
      <c r="B3614" s="13"/>
      <c r="C3614" s="24"/>
      <c r="D3614" s="223"/>
      <c r="E3614" s="13"/>
      <c r="H3614" s="529"/>
    </row>
    <row r="3615" spans="2:8">
      <c r="B3615" s="13"/>
      <c r="C3615" s="24"/>
      <c r="D3615" s="223"/>
      <c r="E3615" s="13"/>
      <c r="H3615" s="529"/>
    </row>
    <row r="3616" spans="2:8">
      <c r="B3616" s="13"/>
      <c r="C3616" s="24"/>
      <c r="D3616" s="223"/>
      <c r="E3616" s="13"/>
      <c r="H3616" s="529"/>
    </row>
    <row r="3617" spans="2:8">
      <c r="B3617" s="13"/>
      <c r="C3617" s="24"/>
      <c r="D3617" s="223"/>
      <c r="E3617" s="13"/>
      <c r="H3617" s="529"/>
    </row>
    <row r="3618" spans="2:8">
      <c r="B3618" s="13"/>
      <c r="C3618" s="24"/>
      <c r="D3618" s="223"/>
      <c r="E3618" s="13"/>
      <c r="H3618" s="529"/>
    </row>
    <row r="3619" spans="2:8">
      <c r="B3619" s="13"/>
      <c r="C3619" s="24"/>
      <c r="D3619" s="223"/>
      <c r="E3619" s="13"/>
      <c r="H3619" s="529"/>
    </row>
    <row r="3620" spans="2:8">
      <c r="B3620" s="13"/>
      <c r="C3620" s="24"/>
      <c r="D3620" s="223"/>
      <c r="E3620" s="13"/>
      <c r="H3620" s="529"/>
    </row>
    <row r="3621" spans="2:8">
      <c r="B3621" s="13"/>
      <c r="C3621" s="24"/>
      <c r="D3621" s="223"/>
      <c r="E3621" s="13"/>
      <c r="H3621" s="529"/>
    </row>
    <row r="3622" spans="2:8">
      <c r="B3622" s="13"/>
      <c r="C3622" s="24"/>
      <c r="D3622" s="223"/>
      <c r="E3622" s="13"/>
      <c r="H3622" s="529"/>
    </row>
    <row r="3623" spans="2:8">
      <c r="B3623" s="13"/>
      <c r="C3623" s="24"/>
      <c r="D3623" s="223"/>
      <c r="E3623" s="13"/>
      <c r="H3623" s="529"/>
    </row>
    <row r="3624" spans="2:8">
      <c r="B3624" s="13"/>
      <c r="C3624" s="24"/>
      <c r="D3624" s="223"/>
      <c r="E3624" s="13"/>
      <c r="H3624" s="529"/>
    </row>
    <row r="3625" spans="2:8">
      <c r="B3625" s="13"/>
      <c r="C3625" s="24"/>
      <c r="D3625" s="223"/>
      <c r="E3625" s="13"/>
      <c r="H3625" s="529"/>
    </row>
    <row r="3626" spans="2:8">
      <c r="B3626" s="13"/>
      <c r="C3626" s="24"/>
      <c r="D3626" s="223"/>
      <c r="E3626" s="13"/>
      <c r="H3626" s="529"/>
    </row>
    <row r="3627" spans="2:8">
      <c r="B3627" s="13"/>
      <c r="C3627" s="24"/>
      <c r="D3627" s="223"/>
      <c r="E3627" s="13"/>
      <c r="H3627" s="529"/>
    </row>
    <row r="3628" spans="2:8">
      <c r="B3628" s="13"/>
      <c r="C3628" s="24"/>
      <c r="D3628" s="223"/>
      <c r="E3628" s="13"/>
      <c r="H3628" s="529"/>
    </row>
    <row r="3629" spans="2:8">
      <c r="B3629" s="13"/>
      <c r="C3629" s="24"/>
      <c r="D3629" s="223"/>
      <c r="E3629" s="13"/>
      <c r="H3629" s="529"/>
    </row>
    <row r="3630" spans="2:8">
      <c r="B3630" s="13"/>
      <c r="C3630" s="24"/>
      <c r="D3630" s="223"/>
      <c r="E3630" s="13"/>
      <c r="H3630" s="529"/>
    </row>
    <row r="3631" spans="2:8">
      <c r="B3631" s="13"/>
      <c r="C3631" s="24"/>
      <c r="D3631" s="223"/>
      <c r="E3631" s="13"/>
      <c r="H3631" s="529"/>
    </row>
    <row r="3632" spans="2:8">
      <c r="B3632" s="13"/>
      <c r="C3632" s="24"/>
      <c r="D3632" s="223"/>
      <c r="E3632" s="13"/>
      <c r="H3632" s="529"/>
    </row>
    <row r="3633" spans="2:8">
      <c r="B3633" s="13"/>
      <c r="C3633" s="24"/>
      <c r="D3633" s="223"/>
      <c r="E3633" s="13"/>
      <c r="H3633" s="529"/>
    </row>
    <row r="3634" spans="2:8">
      <c r="B3634" s="13"/>
      <c r="C3634" s="24"/>
      <c r="D3634" s="223"/>
      <c r="E3634" s="13"/>
      <c r="H3634" s="529"/>
    </row>
    <row r="3635" spans="2:8">
      <c r="B3635" s="13"/>
      <c r="C3635" s="24"/>
      <c r="D3635" s="223"/>
      <c r="E3635" s="13"/>
      <c r="H3635" s="529"/>
    </row>
    <row r="3636" spans="2:8">
      <c r="B3636" s="13"/>
      <c r="C3636" s="24"/>
      <c r="D3636" s="223"/>
      <c r="E3636" s="13"/>
      <c r="H3636" s="529"/>
    </row>
    <row r="3637" spans="2:8">
      <c r="B3637" s="13"/>
      <c r="C3637" s="24"/>
      <c r="D3637" s="223"/>
      <c r="E3637" s="13"/>
      <c r="H3637" s="529"/>
    </row>
    <row r="3638" spans="2:8">
      <c r="B3638" s="13"/>
      <c r="C3638" s="24"/>
      <c r="D3638" s="223"/>
      <c r="E3638" s="13"/>
      <c r="H3638" s="529"/>
    </row>
    <row r="3639" spans="2:8">
      <c r="B3639" s="13"/>
      <c r="C3639" s="24"/>
      <c r="D3639" s="223"/>
      <c r="E3639" s="13"/>
      <c r="H3639" s="529"/>
    </row>
    <row r="3640" spans="2:8">
      <c r="B3640" s="13"/>
      <c r="C3640" s="24"/>
      <c r="D3640" s="223"/>
      <c r="E3640" s="13"/>
      <c r="H3640" s="529"/>
    </row>
    <row r="3641" spans="2:8">
      <c r="B3641" s="13"/>
      <c r="C3641" s="24"/>
      <c r="D3641" s="223"/>
      <c r="E3641" s="13"/>
      <c r="H3641" s="529"/>
    </row>
    <row r="3642" spans="2:8">
      <c r="B3642" s="13"/>
      <c r="C3642" s="24"/>
      <c r="D3642" s="223"/>
      <c r="E3642" s="13"/>
      <c r="H3642" s="529"/>
    </row>
    <row r="3643" spans="2:8">
      <c r="B3643" s="13"/>
      <c r="C3643" s="24"/>
      <c r="D3643" s="223"/>
      <c r="E3643" s="13"/>
      <c r="H3643" s="529"/>
    </row>
    <row r="3644" spans="2:8">
      <c r="B3644" s="13"/>
      <c r="C3644" s="24"/>
      <c r="D3644" s="223"/>
      <c r="E3644" s="13"/>
      <c r="H3644" s="529"/>
    </row>
    <row r="3645" spans="2:8">
      <c r="B3645" s="13"/>
      <c r="C3645" s="24"/>
      <c r="D3645" s="223"/>
      <c r="E3645" s="13"/>
      <c r="H3645" s="529"/>
    </row>
    <row r="3646" spans="2:8">
      <c r="B3646" s="13"/>
      <c r="C3646" s="24"/>
      <c r="D3646" s="223"/>
      <c r="E3646" s="13"/>
      <c r="H3646" s="529"/>
    </row>
    <row r="3647" spans="2:8">
      <c r="B3647" s="13"/>
      <c r="C3647" s="24"/>
      <c r="D3647" s="223"/>
      <c r="E3647" s="13"/>
      <c r="H3647" s="529"/>
    </row>
    <row r="3648" spans="2:8">
      <c r="B3648" s="13"/>
      <c r="C3648" s="24"/>
      <c r="D3648" s="223"/>
      <c r="E3648" s="13"/>
      <c r="H3648" s="529"/>
    </row>
    <row r="3649" spans="2:8">
      <c r="B3649" s="13"/>
      <c r="C3649" s="24"/>
      <c r="D3649" s="223"/>
      <c r="E3649" s="13"/>
      <c r="H3649" s="529"/>
    </row>
    <row r="3650" spans="2:8">
      <c r="B3650" s="13"/>
      <c r="C3650" s="24"/>
      <c r="D3650" s="223"/>
      <c r="E3650" s="13"/>
      <c r="H3650" s="529"/>
    </row>
    <row r="3651" spans="2:8">
      <c r="B3651" s="13"/>
      <c r="C3651" s="24"/>
      <c r="D3651" s="223"/>
      <c r="E3651" s="13"/>
      <c r="H3651" s="529"/>
    </row>
    <row r="3652" spans="2:8">
      <c r="B3652" s="13"/>
      <c r="C3652" s="24"/>
      <c r="D3652" s="223"/>
      <c r="E3652" s="13"/>
      <c r="H3652" s="529"/>
    </row>
    <row r="3653" spans="2:8">
      <c r="B3653" s="13"/>
      <c r="C3653" s="24"/>
      <c r="D3653" s="223"/>
      <c r="E3653" s="13"/>
      <c r="H3653" s="529"/>
    </row>
    <row r="3654" spans="2:8">
      <c r="B3654" s="13"/>
      <c r="C3654" s="24"/>
      <c r="D3654" s="223"/>
      <c r="E3654" s="13"/>
      <c r="H3654" s="529"/>
    </row>
    <row r="3655" spans="2:8">
      <c r="B3655" s="13"/>
      <c r="C3655" s="24"/>
      <c r="D3655" s="223"/>
      <c r="E3655" s="13"/>
      <c r="H3655" s="529"/>
    </row>
    <row r="3656" spans="2:8">
      <c r="B3656" s="13"/>
      <c r="C3656" s="24"/>
      <c r="D3656" s="223"/>
      <c r="E3656" s="13"/>
      <c r="H3656" s="529"/>
    </row>
    <row r="3657" spans="2:8">
      <c r="B3657" s="13"/>
      <c r="C3657" s="24"/>
      <c r="D3657" s="223"/>
      <c r="E3657" s="13"/>
      <c r="H3657" s="529"/>
    </row>
    <row r="3658" spans="2:8">
      <c r="B3658" s="13"/>
      <c r="C3658" s="24"/>
      <c r="D3658" s="223"/>
      <c r="E3658" s="13"/>
      <c r="H3658" s="529"/>
    </row>
    <row r="3659" spans="2:8">
      <c r="B3659" s="13"/>
      <c r="C3659" s="24"/>
      <c r="D3659" s="223"/>
      <c r="E3659" s="13"/>
      <c r="H3659" s="529"/>
    </row>
    <row r="3660" spans="2:8">
      <c r="B3660" s="13"/>
      <c r="C3660" s="24"/>
      <c r="D3660" s="223"/>
      <c r="E3660" s="13"/>
      <c r="H3660" s="529"/>
    </row>
    <row r="3661" spans="2:8">
      <c r="B3661" s="13"/>
      <c r="C3661" s="24"/>
      <c r="D3661" s="223"/>
      <c r="E3661" s="13"/>
      <c r="H3661" s="529"/>
    </row>
    <row r="3662" spans="2:8">
      <c r="B3662" s="13"/>
      <c r="C3662" s="24"/>
      <c r="D3662" s="223"/>
      <c r="E3662" s="13"/>
      <c r="H3662" s="529"/>
    </row>
    <row r="3663" spans="2:8">
      <c r="B3663" s="13"/>
      <c r="C3663" s="24"/>
      <c r="D3663" s="223"/>
      <c r="E3663" s="13"/>
      <c r="H3663" s="529"/>
    </row>
    <row r="3664" spans="2:8">
      <c r="B3664" s="13"/>
      <c r="C3664" s="24"/>
      <c r="D3664" s="223"/>
      <c r="E3664" s="13"/>
      <c r="H3664" s="529"/>
    </row>
    <row r="3665" spans="2:8">
      <c r="B3665" s="13"/>
      <c r="C3665" s="24"/>
      <c r="D3665" s="223"/>
      <c r="E3665" s="13"/>
      <c r="H3665" s="529"/>
    </row>
    <row r="3666" spans="2:8">
      <c r="B3666" s="13"/>
      <c r="C3666" s="24"/>
      <c r="D3666" s="223"/>
      <c r="E3666" s="13"/>
      <c r="H3666" s="529"/>
    </row>
    <row r="3667" spans="2:8">
      <c r="B3667" s="13"/>
      <c r="C3667" s="24"/>
      <c r="D3667" s="223"/>
      <c r="E3667" s="13"/>
      <c r="H3667" s="529"/>
    </row>
    <row r="3668" spans="2:8">
      <c r="B3668" s="13"/>
      <c r="C3668" s="24"/>
      <c r="D3668" s="223"/>
      <c r="E3668" s="13"/>
      <c r="H3668" s="529"/>
    </row>
    <row r="3669" spans="2:8">
      <c r="B3669" s="13"/>
      <c r="C3669" s="24"/>
      <c r="D3669" s="223"/>
      <c r="E3669" s="13"/>
      <c r="H3669" s="529"/>
    </row>
    <row r="3670" spans="2:8">
      <c r="B3670" s="13"/>
      <c r="C3670" s="24"/>
      <c r="D3670" s="223"/>
      <c r="E3670" s="13"/>
      <c r="H3670" s="529"/>
    </row>
    <row r="3671" spans="2:8">
      <c r="B3671" s="13"/>
      <c r="C3671" s="24"/>
      <c r="D3671" s="223"/>
      <c r="E3671" s="13"/>
      <c r="H3671" s="529"/>
    </row>
    <row r="3672" spans="2:8">
      <c r="B3672" s="13"/>
      <c r="C3672" s="24"/>
      <c r="D3672" s="223"/>
      <c r="E3672" s="13"/>
      <c r="H3672" s="529"/>
    </row>
    <row r="3673" spans="2:8">
      <c r="B3673" s="13"/>
      <c r="C3673" s="24"/>
      <c r="D3673" s="223"/>
      <c r="E3673" s="13"/>
      <c r="H3673" s="529"/>
    </row>
    <row r="3674" spans="2:8">
      <c r="B3674" s="13"/>
      <c r="C3674" s="24"/>
      <c r="D3674" s="223"/>
      <c r="E3674" s="13"/>
      <c r="H3674" s="529"/>
    </row>
    <row r="3675" spans="2:8">
      <c r="B3675" s="13"/>
      <c r="C3675" s="24"/>
      <c r="D3675" s="223"/>
      <c r="E3675" s="13"/>
      <c r="H3675" s="529"/>
    </row>
    <row r="3676" spans="2:8">
      <c r="B3676" s="13"/>
      <c r="C3676" s="24"/>
      <c r="D3676" s="223"/>
      <c r="E3676" s="13"/>
      <c r="H3676" s="529"/>
    </row>
    <row r="3677" spans="2:8">
      <c r="B3677" s="13"/>
      <c r="C3677" s="24"/>
      <c r="D3677" s="223"/>
      <c r="E3677" s="13"/>
      <c r="H3677" s="529"/>
    </row>
    <row r="3678" spans="2:8">
      <c r="B3678" s="13"/>
      <c r="C3678" s="24"/>
      <c r="D3678" s="223"/>
      <c r="E3678" s="13"/>
      <c r="H3678" s="529"/>
    </row>
    <row r="3679" spans="2:8">
      <c r="B3679" s="13"/>
      <c r="C3679" s="24"/>
      <c r="D3679" s="223"/>
      <c r="E3679" s="13"/>
      <c r="H3679" s="529"/>
    </row>
    <row r="3680" spans="2:8">
      <c r="B3680" s="13"/>
      <c r="C3680" s="24"/>
      <c r="D3680" s="223"/>
      <c r="E3680" s="13"/>
      <c r="H3680" s="529"/>
    </row>
    <row r="3681" spans="2:8">
      <c r="B3681" s="13"/>
      <c r="C3681" s="24"/>
      <c r="D3681" s="223"/>
      <c r="E3681" s="13"/>
      <c r="H3681" s="529"/>
    </row>
    <row r="3682" spans="2:8">
      <c r="B3682" s="13"/>
      <c r="C3682" s="24"/>
      <c r="D3682" s="223"/>
      <c r="E3682" s="13"/>
      <c r="H3682" s="529"/>
    </row>
    <row r="3683" spans="2:8">
      <c r="B3683" s="13"/>
      <c r="C3683" s="24"/>
      <c r="D3683" s="223"/>
      <c r="E3683" s="13"/>
      <c r="H3683" s="529"/>
    </row>
    <row r="3684" spans="2:8">
      <c r="B3684" s="13"/>
      <c r="C3684" s="24"/>
      <c r="D3684" s="223"/>
      <c r="E3684" s="13"/>
      <c r="H3684" s="529"/>
    </row>
    <row r="3685" spans="2:8">
      <c r="B3685" s="13"/>
      <c r="C3685" s="24"/>
      <c r="D3685" s="223"/>
      <c r="E3685" s="13"/>
      <c r="H3685" s="529"/>
    </row>
    <row r="3686" spans="2:8">
      <c r="B3686" s="13"/>
      <c r="C3686" s="24"/>
      <c r="D3686" s="223"/>
      <c r="E3686" s="13"/>
      <c r="H3686" s="529"/>
    </row>
    <row r="3687" spans="2:8">
      <c r="B3687" s="13"/>
      <c r="C3687" s="24"/>
      <c r="D3687" s="223"/>
      <c r="E3687" s="13"/>
      <c r="H3687" s="529"/>
    </row>
    <row r="3688" spans="2:8">
      <c r="B3688" s="13"/>
      <c r="C3688" s="24"/>
      <c r="D3688" s="223"/>
      <c r="E3688" s="13"/>
      <c r="H3688" s="529"/>
    </row>
    <row r="3689" spans="2:8">
      <c r="B3689" s="13"/>
      <c r="C3689" s="24"/>
      <c r="D3689" s="223"/>
      <c r="E3689" s="13"/>
      <c r="H3689" s="529"/>
    </row>
    <row r="3690" spans="2:8">
      <c r="B3690" s="13"/>
      <c r="C3690" s="24"/>
      <c r="D3690" s="223"/>
      <c r="E3690" s="13"/>
      <c r="H3690" s="529"/>
    </row>
    <row r="3691" spans="2:8">
      <c r="B3691" s="13"/>
      <c r="C3691" s="24"/>
      <c r="D3691" s="223"/>
      <c r="E3691" s="13"/>
      <c r="H3691" s="529"/>
    </row>
    <row r="3692" spans="2:8">
      <c r="B3692" s="13"/>
      <c r="C3692" s="24"/>
      <c r="D3692" s="223"/>
      <c r="E3692" s="13"/>
      <c r="H3692" s="529"/>
    </row>
    <row r="3693" spans="2:8">
      <c r="B3693" s="13"/>
      <c r="C3693" s="24"/>
      <c r="D3693" s="223"/>
      <c r="E3693" s="13"/>
      <c r="H3693" s="529"/>
    </row>
    <row r="3694" spans="2:8">
      <c r="B3694" s="13"/>
      <c r="C3694" s="24"/>
      <c r="D3694" s="223"/>
      <c r="E3694" s="13"/>
      <c r="H3694" s="529"/>
    </row>
    <row r="3695" spans="2:8">
      <c r="B3695" s="13"/>
      <c r="C3695" s="24"/>
      <c r="D3695" s="223"/>
      <c r="E3695" s="13"/>
      <c r="H3695" s="529"/>
    </row>
    <row r="3696" spans="2:8">
      <c r="B3696" s="13"/>
      <c r="C3696" s="24"/>
      <c r="D3696" s="223"/>
      <c r="E3696" s="13"/>
      <c r="H3696" s="529"/>
    </row>
    <row r="3697" spans="2:8">
      <c r="B3697" s="13"/>
      <c r="C3697" s="24"/>
      <c r="D3697" s="223"/>
      <c r="E3697" s="13"/>
      <c r="H3697" s="529"/>
    </row>
    <row r="3698" spans="2:8">
      <c r="B3698" s="13"/>
      <c r="C3698" s="24"/>
      <c r="D3698" s="223"/>
      <c r="E3698" s="13"/>
      <c r="H3698" s="529"/>
    </row>
    <row r="3699" spans="2:8">
      <c r="B3699" s="13"/>
      <c r="C3699" s="24"/>
      <c r="D3699" s="223"/>
      <c r="E3699" s="13"/>
      <c r="H3699" s="529"/>
    </row>
    <row r="3700" spans="2:8">
      <c r="B3700" s="13"/>
      <c r="C3700" s="24"/>
      <c r="D3700" s="223"/>
      <c r="E3700" s="13"/>
      <c r="H3700" s="529"/>
    </row>
    <row r="3701" spans="2:8">
      <c r="B3701" s="13"/>
      <c r="C3701" s="24"/>
      <c r="D3701" s="223"/>
      <c r="E3701" s="13"/>
      <c r="H3701" s="529"/>
    </row>
    <row r="3702" spans="2:8">
      <c r="B3702" s="13"/>
      <c r="C3702" s="24"/>
      <c r="D3702" s="223"/>
      <c r="E3702" s="13"/>
      <c r="H3702" s="529"/>
    </row>
    <row r="3703" spans="2:8">
      <c r="B3703" s="13"/>
      <c r="C3703" s="24"/>
      <c r="D3703" s="223"/>
      <c r="E3703" s="13"/>
      <c r="H3703" s="529"/>
    </row>
    <row r="3704" spans="2:8">
      <c r="B3704" s="13"/>
      <c r="C3704" s="24"/>
      <c r="D3704" s="223"/>
      <c r="E3704" s="13"/>
      <c r="H3704" s="529"/>
    </row>
    <row r="3705" spans="2:8">
      <c r="B3705" s="13"/>
      <c r="C3705" s="24"/>
      <c r="D3705" s="223"/>
      <c r="E3705" s="13"/>
      <c r="H3705" s="529"/>
    </row>
    <row r="3706" spans="2:8">
      <c r="B3706" s="13"/>
      <c r="C3706" s="24"/>
      <c r="D3706" s="223"/>
      <c r="E3706" s="13"/>
      <c r="H3706" s="529"/>
    </row>
    <row r="3707" spans="2:8">
      <c r="B3707" s="13"/>
      <c r="C3707" s="24"/>
      <c r="D3707" s="223"/>
      <c r="E3707" s="13"/>
      <c r="H3707" s="529"/>
    </row>
    <row r="3708" spans="2:8">
      <c r="B3708" s="13"/>
      <c r="C3708" s="24"/>
      <c r="D3708" s="223"/>
      <c r="E3708" s="13"/>
      <c r="H3708" s="529"/>
    </row>
    <row r="3709" spans="2:8">
      <c r="B3709" s="13"/>
      <c r="C3709" s="24"/>
      <c r="D3709" s="223"/>
      <c r="E3709" s="13"/>
      <c r="H3709" s="529"/>
    </row>
    <row r="3710" spans="2:8">
      <c r="B3710" s="13"/>
      <c r="C3710" s="24"/>
      <c r="D3710" s="223"/>
      <c r="E3710" s="13"/>
      <c r="H3710" s="529"/>
    </row>
    <row r="3711" spans="2:8">
      <c r="B3711" s="13"/>
      <c r="C3711" s="24"/>
      <c r="D3711" s="223"/>
      <c r="E3711" s="13"/>
      <c r="H3711" s="529"/>
    </row>
    <row r="3712" spans="2:8">
      <c r="B3712" s="13"/>
      <c r="C3712" s="24"/>
      <c r="D3712" s="223"/>
      <c r="E3712" s="13"/>
      <c r="H3712" s="529"/>
    </row>
    <row r="3713" spans="2:8">
      <c r="B3713" s="13"/>
      <c r="C3713" s="24"/>
      <c r="D3713" s="223"/>
      <c r="E3713" s="13"/>
      <c r="H3713" s="529"/>
    </row>
    <row r="3714" spans="2:8">
      <c r="B3714" s="13"/>
      <c r="C3714" s="24"/>
      <c r="D3714" s="223"/>
      <c r="E3714" s="13"/>
      <c r="H3714" s="529"/>
    </row>
    <row r="3715" spans="2:8">
      <c r="B3715" s="13"/>
      <c r="C3715" s="24"/>
      <c r="D3715" s="223"/>
      <c r="E3715" s="13"/>
      <c r="H3715" s="529"/>
    </row>
    <row r="3716" spans="2:8">
      <c r="B3716" s="13"/>
      <c r="C3716" s="24"/>
      <c r="D3716" s="223"/>
      <c r="E3716" s="13"/>
      <c r="H3716" s="529"/>
    </row>
    <row r="3717" spans="2:8">
      <c r="B3717" s="13"/>
      <c r="C3717" s="24"/>
      <c r="D3717" s="223"/>
      <c r="E3717" s="13"/>
      <c r="H3717" s="529"/>
    </row>
    <row r="3718" spans="2:8">
      <c r="B3718" s="13"/>
      <c r="C3718" s="24"/>
      <c r="D3718" s="223"/>
      <c r="E3718" s="13"/>
      <c r="H3718" s="529"/>
    </row>
    <row r="3719" spans="2:8">
      <c r="B3719" s="13"/>
      <c r="C3719" s="24"/>
      <c r="D3719" s="223"/>
      <c r="E3719" s="13"/>
      <c r="H3719" s="529"/>
    </row>
    <row r="3720" spans="2:8">
      <c r="B3720" s="13"/>
      <c r="C3720" s="24"/>
      <c r="D3720" s="223"/>
      <c r="E3720" s="13"/>
      <c r="H3720" s="529"/>
    </row>
    <row r="3721" spans="2:8">
      <c r="B3721" s="13"/>
      <c r="C3721" s="24"/>
      <c r="D3721" s="223"/>
      <c r="E3721" s="13"/>
      <c r="H3721" s="529"/>
    </row>
    <row r="3722" spans="2:8">
      <c r="B3722" s="13"/>
      <c r="C3722" s="24"/>
      <c r="D3722" s="223"/>
      <c r="E3722" s="13"/>
      <c r="H3722" s="529"/>
    </row>
    <row r="3723" spans="2:8">
      <c r="B3723" s="13"/>
      <c r="C3723" s="24"/>
      <c r="D3723" s="223"/>
      <c r="E3723" s="13"/>
      <c r="H3723" s="529"/>
    </row>
    <row r="3724" spans="2:8">
      <c r="B3724" s="13"/>
      <c r="C3724" s="24"/>
      <c r="D3724" s="223"/>
      <c r="E3724" s="13"/>
      <c r="H3724" s="529"/>
    </row>
    <row r="3725" spans="2:8">
      <c r="B3725" s="13"/>
      <c r="C3725" s="24"/>
      <c r="D3725" s="223"/>
      <c r="E3725" s="13"/>
      <c r="H3725" s="529"/>
    </row>
    <row r="3726" spans="2:8">
      <c r="B3726" s="13"/>
      <c r="C3726" s="24"/>
      <c r="D3726" s="223"/>
      <c r="E3726" s="13"/>
      <c r="H3726" s="529"/>
    </row>
    <row r="3727" spans="2:8">
      <c r="B3727" s="13"/>
      <c r="C3727" s="24"/>
      <c r="D3727" s="223"/>
      <c r="E3727" s="13"/>
      <c r="H3727" s="529"/>
    </row>
    <row r="3728" spans="2:8">
      <c r="B3728" s="13"/>
      <c r="C3728" s="24"/>
      <c r="D3728" s="223"/>
      <c r="E3728" s="13"/>
      <c r="H3728" s="529"/>
    </row>
    <row r="3729" spans="2:8">
      <c r="B3729" s="13"/>
      <c r="C3729" s="24"/>
      <c r="D3729" s="223"/>
      <c r="E3729" s="13"/>
      <c r="H3729" s="529"/>
    </row>
    <row r="3730" spans="2:8">
      <c r="B3730" s="13"/>
      <c r="C3730" s="24"/>
      <c r="D3730" s="223"/>
      <c r="E3730" s="13"/>
      <c r="H3730" s="529"/>
    </row>
    <row r="3731" spans="2:8">
      <c r="B3731" s="13"/>
      <c r="C3731" s="24"/>
      <c r="D3731" s="223"/>
      <c r="E3731" s="13"/>
      <c r="H3731" s="529"/>
    </row>
    <row r="3732" spans="2:8">
      <c r="B3732" s="13"/>
      <c r="C3732" s="24"/>
      <c r="D3732" s="223"/>
      <c r="E3732" s="13"/>
      <c r="H3732" s="529"/>
    </row>
    <row r="3733" spans="2:8">
      <c r="B3733" s="13"/>
      <c r="C3733" s="24"/>
      <c r="D3733" s="223"/>
      <c r="E3733" s="13"/>
      <c r="H3733" s="529"/>
    </row>
    <row r="3734" spans="2:8">
      <c r="B3734" s="13"/>
      <c r="C3734" s="24"/>
      <c r="D3734" s="223"/>
      <c r="E3734" s="13"/>
      <c r="H3734" s="529"/>
    </row>
    <row r="3735" spans="2:8">
      <c r="B3735" s="13"/>
      <c r="C3735" s="24"/>
      <c r="D3735" s="223"/>
      <c r="E3735" s="13"/>
      <c r="H3735" s="529"/>
    </row>
    <row r="3736" spans="2:8">
      <c r="B3736" s="13"/>
      <c r="C3736" s="24"/>
      <c r="D3736" s="223"/>
      <c r="E3736" s="13"/>
      <c r="H3736" s="529"/>
    </row>
    <row r="3737" spans="2:8">
      <c r="B3737" s="13"/>
      <c r="C3737" s="24"/>
      <c r="D3737" s="223"/>
      <c r="E3737" s="13"/>
      <c r="H3737" s="529"/>
    </row>
    <row r="3738" spans="2:8">
      <c r="B3738" s="13"/>
      <c r="C3738" s="24"/>
      <c r="D3738" s="223"/>
      <c r="E3738" s="13"/>
      <c r="H3738" s="529"/>
    </row>
    <row r="3739" spans="2:8">
      <c r="B3739" s="13"/>
      <c r="C3739" s="24"/>
      <c r="D3739" s="223"/>
      <c r="E3739" s="13"/>
      <c r="H3739" s="529"/>
    </row>
    <row r="3740" spans="2:8">
      <c r="B3740" s="13"/>
      <c r="C3740" s="24"/>
      <c r="D3740" s="223"/>
      <c r="E3740" s="13"/>
      <c r="H3740" s="529"/>
    </row>
    <row r="3741" spans="2:8">
      <c r="B3741" s="13"/>
      <c r="C3741" s="24"/>
      <c r="D3741" s="223"/>
      <c r="E3741" s="13"/>
      <c r="H3741" s="529"/>
    </row>
    <row r="3742" spans="2:8">
      <c r="B3742" s="13"/>
      <c r="C3742" s="24"/>
      <c r="D3742" s="223"/>
      <c r="E3742" s="13"/>
      <c r="H3742" s="529"/>
    </row>
    <row r="3743" spans="2:8">
      <c r="B3743" s="13"/>
      <c r="C3743" s="24"/>
      <c r="D3743" s="223"/>
      <c r="E3743" s="13"/>
      <c r="H3743" s="529"/>
    </row>
    <row r="3744" spans="2:8">
      <c r="B3744" s="13"/>
      <c r="C3744" s="24"/>
      <c r="D3744" s="223"/>
      <c r="E3744" s="13"/>
      <c r="H3744" s="529"/>
    </row>
    <row r="3745" spans="2:8">
      <c r="B3745" s="13"/>
      <c r="C3745" s="24"/>
      <c r="D3745" s="223"/>
      <c r="E3745" s="13"/>
      <c r="H3745" s="529"/>
    </row>
    <row r="3746" spans="2:8">
      <c r="B3746" s="13"/>
      <c r="C3746" s="24"/>
      <c r="D3746" s="223"/>
      <c r="E3746" s="13"/>
      <c r="H3746" s="529"/>
    </row>
    <row r="3747" spans="2:8">
      <c r="B3747" s="13"/>
      <c r="C3747" s="24"/>
      <c r="D3747" s="223"/>
      <c r="E3747" s="13"/>
      <c r="H3747" s="529"/>
    </row>
    <row r="3748" spans="2:8">
      <c r="B3748" s="13"/>
      <c r="C3748" s="24"/>
      <c r="D3748" s="223"/>
      <c r="E3748" s="13"/>
      <c r="H3748" s="529"/>
    </row>
    <row r="3749" spans="2:8">
      <c r="B3749" s="13"/>
      <c r="C3749" s="24"/>
      <c r="D3749" s="223"/>
      <c r="E3749" s="13"/>
      <c r="H3749" s="529"/>
    </row>
    <row r="3750" spans="2:8">
      <c r="B3750" s="13"/>
      <c r="C3750" s="24"/>
      <c r="D3750" s="223"/>
      <c r="E3750" s="13"/>
      <c r="H3750" s="529"/>
    </row>
    <row r="3751" spans="2:8">
      <c r="B3751" s="13"/>
      <c r="C3751" s="24"/>
      <c r="D3751" s="223"/>
      <c r="E3751" s="13"/>
      <c r="H3751" s="529"/>
    </row>
    <row r="3752" spans="2:8">
      <c r="B3752" s="13"/>
      <c r="C3752" s="24"/>
      <c r="D3752" s="223"/>
      <c r="E3752" s="13"/>
      <c r="H3752" s="529"/>
    </row>
    <row r="3753" spans="2:8">
      <c r="B3753" s="13"/>
      <c r="C3753" s="24"/>
      <c r="D3753" s="223"/>
      <c r="E3753" s="13"/>
      <c r="H3753" s="529"/>
    </row>
    <row r="3754" spans="2:8">
      <c r="B3754" s="13"/>
      <c r="C3754" s="24"/>
      <c r="D3754" s="223"/>
      <c r="E3754" s="13"/>
      <c r="H3754" s="529"/>
    </row>
    <row r="3755" spans="2:8">
      <c r="B3755" s="13"/>
      <c r="C3755" s="24"/>
      <c r="D3755" s="223"/>
      <c r="E3755" s="13"/>
      <c r="H3755" s="529"/>
    </row>
    <row r="3756" spans="2:8">
      <c r="B3756" s="13"/>
      <c r="C3756" s="24"/>
      <c r="D3756" s="223"/>
      <c r="E3756" s="13"/>
      <c r="H3756" s="529"/>
    </row>
    <row r="3757" spans="2:8">
      <c r="B3757" s="13"/>
      <c r="C3757" s="24"/>
      <c r="D3757" s="223"/>
      <c r="E3757" s="13"/>
      <c r="H3757" s="529"/>
    </row>
    <row r="3758" spans="2:8">
      <c r="B3758" s="13"/>
      <c r="C3758" s="24"/>
      <c r="D3758" s="223"/>
      <c r="E3758" s="13"/>
      <c r="H3758" s="529"/>
    </row>
    <row r="3759" spans="2:8">
      <c r="B3759" s="13"/>
      <c r="C3759" s="24"/>
      <c r="D3759" s="223"/>
      <c r="E3759" s="13"/>
      <c r="H3759" s="529"/>
    </row>
    <row r="3760" spans="2:8">
      <c r="B3760" s="13"/>
      <c r="C3760" s="24"/>
      <c r="D3760" s="223"/>
      <c r="E3760" s="13"/>
      <c r="H3760" s="529"/>
    </row>
    <row r="3761" spans="2:8">
      <c r="B3761" s="13"/>
      <c r="C3761" s="24"/>
      <c r="D3761" s="223"/>
      <c r="E3761" s="13"/>
      <c r="H3761" s="529"/>
    </row>
    <row r="3762" spans="2:8">
      <c r="B3762" s="13"/>
      <c r="C3762" s="24"/>
      <c r="D3762" s="223"/>
      <c r="E3762" s="13"/>
      <c r="H3762" s="529"/>
    </row>
    <row r="3763" spans="2:8">
      <c r="B3763" s="13"/>
      <c r="C3763" s="24"/>
      <c r="D3763" s="223"/>
      <c r="E3763" s="13"/>
      <c r="H3763" s="529"/>
    </row>
    <row r="3764" spans="2:8">
      <c r="B3764" s="13"/>
      <c r="C3764" s="24"/>
      <c r="D3764" s="223"/>
      <c r="E3764" s="13"/>
      <c r="H3764" s="529"/>
    </row>
    <row r="3765" spans="2:8">
      <c r="B3765" s="13"/>
      <c r="C3765" s="24"/>
      <c r="D3765" s="223"/>
      <c r="E3765" s="13"/>
      <c r="H3765" s="529"/>
    </row>
    <row r="3766" spans="2:8">
      <c r="B3766" s="13"/>
      <c r="C3766" s="24"/>
      <c r="D3766" s="223"/>
      <c r="E3766" s="13"/>
      <c r="H3766" s="529"/>
    </row>
    <row r="3767" spans="2:8">
      <c r="B3767" s="13"/>
      <c r="C3767" s="24"/>
      <c r="D3767" s="223"/>
      <c r="E3767" s="13"/>
      <c r="H3767" s="529"/>
    </row>
    <row r="3768" spans="2:8">
      <c r="B3768" s="13"/>
      <c r="C3768" s="24"/>
      <c r="D3768" s="223"/>
      <c r="E3768" s="13"/>
      <c r="H3768" s="529"/>
    </row>
    <row r="3769" spans="2:8">
      <c r="B3769" s="13"/>
      <c r="C3769" s="24"/>
      <c r="D3769" s="223"/>
      <c r="E3769" s="13"/>
      <c r="H3769" s="529"/>
    </row>
    <row r="3770" spans="2:8">
      <c r="B3770" s="13"/>
      <c r="C3770" s="24"/>
      <c r="D3770" s="223"/>
      <c r="E3770" s="13"/>
      <c r="H3770" s="529"/>
    </row>
    <row r="3771" spans="2:8">
      <c r="B3771" s="13"/>
      <c r="C3771" s="24"/>
      <c r="D3771" s="223"/>
      <c r="E3771" s="13"/>
      <c r="H3771" s="529"/>
    </row>
    <row r="3772" spans="2:8">
      <c r="B3772" s="13"/>
      <c r="C3772" s="24"/>
      <c r="D3772" s="223"/>
      <c r="E3772" s="13"/>
      <c r="H3772" s="529"/>
    </row>
    <row r="3773" spans="2:8">
      <c r="B3773" s="13"/>
      <c r="C3773" s="24"/>
      <c r="D3773" s="223"/>
      <c r="E3773" s="13"/>
      <c r="H3773" s="529"/>
    </row>
    <row r="3774" spans="2:8">
      <c r="B3774" s="13"/>
      <c r="C3774" s="24"/>
      <c r="D3774" s="223"/>
      <c r="E3774" s="13"/>
      <c r="H3774" s="529"/>
    </row>
    <row r="3775" spans="2:8">
      <c r="B3775" s="13"/>
      <c r="C3775" s="24"/>
      <c r="D3775" s="223"/>
      <c r="E3775" s="13"/>
      <c r="H3775" s="529"/>
    </row>
    <row r="3776" spans="2:8">
      <c r="B3776" s="13"/>
      <c r="C3776" s="24"/>
      <c r="D3776" s="223"/>
      <c r="E3776" s="13"/>
      <c r="H3776" s="529"/>
    </row>
    <row r="3777" spans="2:8">
      <c r="B3777" s="13"/>
      <c r="C3777" s="24"/>
      <c r="D3777" s="223"/>
      <c r="E3777" s="13"/>
      <c r="H3777" s="529"/>
    </row>
    <row r="3778" spans="2:8">
      <c r="B3778" s="13"/>
      <c r="C3778" s="24"/>
      <c r="D3778" s="223"/>
      <c r="E3778" s="13"/>
      <c r="H3778" s="529"/>
    </row>
    <row r="3779" spans="2:8">
      <c r="B3779" s="13"/>
      <c r="C3779" s="24"/>
      <c r="D3779" s="223"/>
      <c r="E3779" s="13"/>
      <c r="H3779" s="529"/>
    </row>
    <row r="3780" spans="2:8">
      <c r="B3780" s="13"/>
      <c r="C3780" s="24"/>
      <c r="D3780" s="223"/>
      <c r="E3780" s="13"/>
      <c r="H3780" s="529"/>
    </row>
    <row r="3781" spans="2:8">
      <c r="B3781" s="13"/>
      <c r="C3781" s="24"/>
      <c r="D3781" s="223"/>
      <c r="E3781" s="13"/>
      <c r="H3781" s="529"/>
    </row>
    <row r="3782" spans="2:8">
      <c r="B3782" s="13"/>
      <c r="C3782" s="24"/>
      <c r="D3782" s="223"/>
      <c r="E3782" s="13"/>
      <c r="H3782" s="529"/>
    </row>
    <row r="3783" spans="2:8">
      <c r="B3783" s="13"/>
      <c r="C3783" s="24"/>
      <c r="D3783" s="223"/>
      <c r="E3783" s="13"/>
      <c r="H3783" s="529"/>
    </row>
    <row r="3784" spans="2:8">
      <c r="B3784" s="13"/>
      <c r="C3784" s="24"/>
      <c r="D3784" s="223"/>
      <c r="E3784" s="13"/>
      <c r="H3784" s="529"/>
    </row>
    <row r="3785" spans="2:8">
      <c r="B3785" s="13"/>
      <c r="C3785" s="24"/>
      <c r="D3785" s="223"/>
      <c r="E3785" s="13"/>
      <c r="H3785" s="529"/>
    </row>
    <row r="3786" spans="2:8">
      <c r="B3786" s="13"/>
      <c r="C3786" s="24"/>
      <c r="D3786" s="223"/>
      <c r="E3786" s="13"/>
      <c r="H3786" s="529"/>
    </row>
    <row r="3787" spans="2:8">
      <c r="B3787" s="13"/>
      <c r="C3787" s="24"/>
      <c r="D3787" s="223"/>
      <c r="E3787" s="13"/>
      <c r="H3787" s="529"/>
    </row>
    <row r="3788" spans="2:8">
      <c r="B3788" s="13"/>
      <c r="C3788" s="24"/>
      <c r="D3788" s="223"/>
      <c r="E3788" s="13"/>
      <c r="H3788" s="529"/>
    </row>
    <row r="3789" spans="2:8">
      <c r="B3789" s="13"/>
      <c r="C3789" s="24"/>
      <c r="D3789" s="223"/>
      <c r="E3789" s="13"/>
      <c r="H3789" s="529"/>
    </row>
    <row r="3790" spans="2:8">
      <c r="B3790" s="13"/>
      <c r="C3790" s="24"/>
      <c r="D3790" s="223"/>
      <c r="E3790" s="13"/>
      <c r="H3790" s="529"/>
    </row>
    <row r="3791" spans="2:8">
      <c r="B3791" s="13"/>
      <c r="C3791" s="24"/>
      <c r="D3791" s="223"/>
      <c r="E3791" s="13"/>
      <c r="H3791" s="529"/>
    </row>
    <row r="3792" spans="2:8">
      <c r="B3792" s="13"/>
      <c r="C3792" s="24"/>
      <c r="D3792" s="223"/>
      <c r="E3792" s="13"/>
      <c r="H3792" s="529"/>
    </row>
    <row r="3793" spans="2:8">
      <c r="B3793" s="13"/>
      <c r="C3793" s="24"/>
      <c r="D3793" s="223"/>
      <c r="E3793" s="13"/>
      <c r="H3793" s="529"/>
    </row>
    <row r="3794" spans="2:8">
      <c r="B3794" s="13"/>
      <c r="C3794" s="24"/>
      <c r="D3794" s="223"/>
      <c r="E3794" s="13"/>
      <c r="H3794" s="529"/>
    </row>
    <row r="3795" spans="2:8">
      <c r="B3795" s="13"/>
      <c r="C3795" s="24"/>
      <c r="D3795" s="223"/>
      <c r="E3795" s="13"/>
      <c r="H3795" s="529"/>
    </row>
    <row r="3796" spans="2:8">
      <c r="B3796" s="13"/>
      <c r="C3796" s="24"/>
      <c r="D3796" s="223"/>
      <c r="E3796" s="13"/>
      <c r="H3796" s="529"/>
    </row>
    <row r="3797" spans="2:8">
      <c r="B3797" s="13"/>
      <c r="C3797" s="24"/>
      <c r="D3797" s="223"/>
      <c r="E3797" s="13"/>
      <c r="H3797" s="529"/>
    </row>
    <row r="3798" spans="2:8">
      <c r="B3798" s="13"/>
      <c r="C3798" s="24"/>
      <c r="D3798" s="223"/>
      <c r="E3798" s="13"/>
      <c r="H3798" s="529"/>
    </row>
    <row r="3799" spans="2:8">
      <c r="B3799" s="13"/>
      <c r="C3799" s="24"/>
      <c r="D3799" s="223"/>
      <c r="E3799" s="13"/>
      <c r="H3799" s="529"/>
    </row>
    <row r="3800" spans="2:8">
      <c r="B3800" s="13"/>
      <c r="C3800" s="24"/>
      <c r="D3800" s="223"/>
      <c r="E3800" s="13"/>
      <c r="H3800" s="529"/>
    </row>
    <row r="3801" spans="2:8">
      <c r="B3801" s="13"/>
      <c r="C3801" s="24"/>
      <c r="D3801" s="223"/>
      <c r="E3801" s="13"/>
      <c r="H3801" s="529"/>
    </row>
    <row r="3802" spans="2:8">
      <c r="B3802" s="13"/>
      <c r="C3802" s="24"/>
      <c r="D3802" s="223"/>
      <c r="E3802" s="13"/>
      <c r="H3802" s="529"/>
    </row>
    <row r="3803" spans="2:8">
      <c r="B3803" s="13"/>
      <c r="C3803" s="24"/>
      <c r="D3803" s="223"/>
      <c r="E3803" s="13"/>
      <c r="H3803" s="529"/>
    </row>
    <row r="3804" spans="2:8">
      <c r="B3804" s="13"/>
      <c r="C3804" s="24"/>
      <c r="D3804" s="223"/>
      <c r="E3804" s="13"/>
      <c r="H3804" s="529"/>
    </row>
    <row r="3805" spans="2:8">
      <c r="B3805" s="13"/>
      <c r="C3805" s="24"/>
      <c r="D3805" s="223"/>
      <c r="E3805" s="13"/>
      <c r="H3805" s="529"/>
    </row>
    <row r="3806" spans="2:8">
      <c r="B3806" s="13"/>
      <c r="C3806" s="24"/>
      <c r="D3806" s="223"/>
      <c r="E3806" s="13"/>
      <c r="H3806" s="529"/>
    </row>
    <row r="3807" spans="2:8">
      <c r="B3807" s="13"/>
      <c r="C3807" s="24"/>
      <c r="D3807" s="223"/>
      <c r="E3807" s="13"/>
      <c r="H3807" s="529"/>
    </row>
    <row r="3808" spans="2:8">
      <c r="B3808" s="13"/>
      <c r="C3808" s="24"/>
      <c r="D3808" s="223"/>
      <c r="E3808" s="13"/>
      <c r="H3808" s="529"/>
    </row>
    <row r="3809" spans="2:8">
      <c r="B3809" s="13"/>
      <c r="C3809" s="24"/>
      <c r="D3809" s="223"/>
      <c r="E3809" s="13"/>
      <c r="H3809" s="529"/>
    </row>
    <row r="3810" spans="2:8">
      <c r="B3810" s="13"/>
      <c r="C3810" s="24"/>
      <c r="D3810" s="223"/>
      <c r="E3810" s="13"/>
      <c r="H3810" s="529"/>
    </row>
    <row r="3811" spans="2:8">
      <c r="B3811" s="13"/>
      <c r="C3811" s="24"/>
      <c r="D3811" s="223"/>
      <c r="E3811" s="13"/>
      <c r="H3811" s="529"/>
    </row>
    <row r="3812" spans="2:8">
      <c r="B3812" s="13"/>
      <c r="C3812" s="24"/>
      <c r="D3812" s="223"/>
      <c r="E3812" s="13"/>
      <c r="H3812" s="529"/>
    </row>
    <row r="3813" spans="2:8">
      <c r="B3813" s="13"/>
      <c r="C3813" s="24"/>
      <c r="D3813" s="223"/>
      <c r="E3813" s="13"/>
      <c r="H3813" s="529"/>
    </row>
    <row r="3814" spans="2:8">
      <c r="B3814" s="13"/>
      <c r="C3814" s="24"/>
      <c r="D3814" s="223"/>
      <c r="E3814" s="13"/>
      <c r="H3814" s="529"/>
    </row>
    <row r="3815" spans="2:8">
      <c r="B3815" s="13"/>
      <c r="C3815" s="24"/>
      <c r="D3815" s="223"/>
      <c r="E3815" s="13"/>
      <c r="H3815" s="529"/>
    </row>
    <row r="3816" spans="2:8">
      <c r="B3816" s="13"/>
      <c r="C3816" s="24"/>
      <c r="D3816" s="223"/>
      <c r="E3816" s="13"/>
      <c r="H3816" s="529"/>
    </row>
    <row r="3817" spans="2:8">
      <c r="B3817" s="13"/>
      <c r="C3817" s="24"/>
      <c r="D3817" s="223"/>
      <c r="E3817" s="13"/>
      <c r="H3817" s="529"/>
    </row>
    <row r="3818" spans="2:8">
      <c r="B3818" s="13"/>
      <c r="C3818" s="24"/>
      <c r="D3818" s="223"/>
      <c r="E3818" s="13"/>
      <c r="H3818" s="529"/>
    </row>
    <row r="3819" spans="2:8">
      <c r="B3819" s="13"/>
      <c r="C3819" s="24"/>
      <c r="D3819" s="223"/>
      <c r="E3819" s="13"/>
      <c r="H3819" s="529"/>
    </row>
    <row r="3820" spans="2:8">
      <c r="B3820" s="13"/>
      <c r="C3820" s="24"/>
      <c r="D3820" s="223"/>
      <c r="E3820" s="13"/>
      <c r="H3820" s="529"/>
    </row>
    <row r="3821" spans="2:8">
      <c r="B3821" s="13"/>
      <c r="C3821" s="24"/>
      <c r="D3821" s="223"/>
      <c r="E3821" s="13"/>
      <c r="H3821" s="529"/>
    </row>
    <row r="3822" spans="2:8">
      <c r="B3822" s="13"/>
      <c r="C3822" s="24"/>
      <c r="D3822" s="223"/>
      <c r="E3822" s="13"/>
      <c r="H3822" s="529"/>
    </row>
    <row r="3823" spans="2:8">
      <c r="B3823" s="13"/>
      <c r="C3823" s="24"/>
      <c r="D3823" s="223"/>
      <c r="E3823" s="13"/>
      <c r="H3823" s="529"/>
    </row>
    <row r="3824" spans="2:8">
      <c r="B3824" s="13"/>
      <c r="C3824" s="24"/>
      <c r="D3824" s="223"/>
      <c r="E3824" s="13"/>
      <c r="H3824" s="529"/>
    </row>
    <row r="3825" spans="2:8">
      <c r="B3825" s="13"/>
      <c r="C3825" s="24"/>
      <c r="D3825" s="223"/>
      <c r="E3825" s="13"/>
      <c r="H3825" s="529"/>
    </row>
    <row r="3826" spans="2:8">
      <c r="B3826" s="13"/>
      <c r="C3826" s="24"/>
      <c r="D3826" s="223"/>
      <c r="E3826" s="13"/>
      <c r="H3826" s="529"/>
    </row>
    <row r="3827" spans="2:8">
      <c r="B3827" s="13"/>
      <c r="C3827" s="24"/>
      <c r="D3827" s="223"/>
      <c r="E3827" s="13"/>
      <c r="H3827" s="529"/>
    </row>
    <row r="3828" spans="2:8">
      <c r="B3828" s="13"/>
      <c r="C3828" s="24"/>
      <c r="D3828" s="223"/>
      <c r="E3828" s="13"/>
      <c r="H3828" s="529"/>
    </row>
    <row r="3829" spans="2:8">
      <c r="B3829" s="13"/>
      <c r="C3829" s="24"/>
      <c r="D3829" s="223"/>
      <c r="E3829" s="13"/>
      <c r="H3829" s="529"/>
    </row>
    <row r="3830" spans="2:8">
      <c r="B3830" s="13"/>
      <c r="C3830" s="24"/>
      <c r="D3830" s="223"/>
      <c r="E3830" s="13"/>
      <c r="H3830" s="529"/>
    </row>
    <row r="3831" spans="2:8">
      <c r="B3831" s="13"/>
      <c r="C3831" s="24"/>
      <c r="D3831" s="223"/>
      <c r="E3831" s="13"/>
      <c r="H3831" s="529"/>
    </row>
    <row r="3832" spans="2:8">
      <c r="B3832" s="13"/>
      <c r="C3832" s="24"/>
      <c r="D3832" s="223"/>
      <c r="E3832" s="13"/>
      <c r="H3832" s="529"/>
    </row>
    <row r="3833" spans="2:8">
      <c r="B3833" s="13"/>
      <c r="C3833" s="24"/>
      <c r="D3833" s="223"/>
      <c r="E3833" s="13"/>
      <c r="H3833" s="529"/>
    </row>
    <row r="3834" spans="2:8">
      <c r="B3834" s="13"/>
      <c r="C3834" s="24"/>
      <c r="D3834" s="223"/>
      <c r="E3834" s="13"/>
      <c r="H3834" s="529"/>
    </row>
    <row r="3835" spans="2:8">
      <c r="B3835" s="13"/>
      <c r="C3835" s="24"/>
      <c r="D3835" s="223"/>
      <c r="E3835" s="13"/>
      <c r="H3835" s="529"/>
    </row>
    <row r="3836" spans="2:8">
      <c r="B3836" s="13"/>
      <c r="C3836" s="24"/>
      <c r="D3836" s="223"/>
      <c r="E3836" s="13"/>
      <c r="H3836" s="529"/>
    </row>
    <row r="3837" spans="2:8">
      <c r="B3837" s="13"/>
      <c r="C3837" s="24"/>
      <c r="D3837" s="223"/>
      <c r="E3837" s="13"/>
      <c r="H3837" s="529"/>
    </row>
    <row r="3838" spans="2:8">
      <c r="B3838" s="13"/>
      <c r="C3838" s="24"/>
      <c r="D3838" s="223"/>
      <c r="E3838" s="13"/>
      <c r="H3838" s="529"/>
    </row>
    <row r="3839" spans="2:8">
      <c r="B3839" s="13"/>
      <c r="C3839" s="24"/>
      <c r="D3839" s="223"/>
      <c r="E3839" s="13"/>
      <c r="H3839" s="529"/>
    </row>
    <row r="3840" spans="2:8">
      <c r="B3840" s="13"/>
      <c r="C3840" s="24"/>
      <c r="D3840" s="223"/>
      <c r="E3840" s="13"/>
      <c r="H3840" s="529"/>
    </row>
    <row r="3841" spans="2:8">
      <c r="B3841" s="13"/>
      <c r="C3841" s="24"/>
      <c r="D3841" s="223"/>
      <c r="E3841" s="13"/>
      <c r="H3841" s="529"/>
    </row>
    <row r="3842" spans="2:8">
      <c r="B3842" s="13"/>
      <c r="C3842" s="24"/>
      <c r="D3842" s="223"/>
      <c r="E3842" s="13"/>
      <c r="H3842" s="529"/>
    </row>
    <row r="3843" spans="2:8">
      <c r="B3843" s="13"/>
      <c r="C3843" s="24"/>
      <c r="D3843" s="223"/>
      <c r="E3843" s="13"/>
      <c r="H3843" s="529"/>
    </row>
    <row r="3844" spans="2:8">
      <c r="B3844" s="13"/>
      <c r="C3844" s="24"/>
      <c r="D3844" s="223"/>
      <c r="E3844" s="13"/>
      <c r="H3844" s="529"/>
    </row>
    <row r="3845" spans="2:8">
      <c r="B3845" s="13"/>
      <c r="C3845" s="24"/>
      <c r="D3845" s="223"/>
      <c r="E3845" s="13"/>
      <c r="H3845" s="529"/>
    </row>
    <row r="3846" spans="2:8">
      <c r="B3846" s="13"/>
      <c r="C3846" s="24"/>
      <c r="D3846" s="223"/>
      <c r="E3846" s="13"/>
      <c r="H3846" s="529"/>
    </row>
    <row r="3847" spans="2:8">
      <c r="B3847" s="13"/>
      <c r="C3847" s="24"/>
      <c r="D3847" s="223"/>
      <c r="E3847" s="13"/>
      <c r="H3847" s="529"/>
    </row>
    <row r="3848" spans="2:8">
      <c r="B3848" s="13"/>
      <c r="C3848" s="24"/>
      <c r="D3848" s="223"/>
      <c r="E3848" s="13"/>
      <c r="H3848" s="529"/>
    </row>
    <row r="3849" spans="2:8">
      <c r="B3849" s="13"/>
      <c r="C3849" s="24"/>
      <c r="D3849" s="223"/>
      <c r="E3849" s="13"/>
      <c r="H3849" s="529"/>
    </row>
    <row r="3850" spans="2:8">
      <c r="B3850" s="13"/>
      <c r="C3850" s="24"/>
      <c r="D3850" s="223"/>
      <c r="E3850" s="13"/>
      <c r="H3850" s="529"/>
    </row>
    <row r="3851" spans="2:8">
      <c r="B3851" s="13"/>
      <c r="C3851" s="24"/>
      <c r="D3851" s="223"/>
      <c r="E3851" s="13"/>
      <c r="H3851" s="529"/>
    </row>
    <row r="3852" spans="2:8">
      <c r="B3852" s="13"/>
      <c r="C3852" s="24"/>
      <c r="D3852" s="223"/>
      <c r="E3852" s="13"/>
      <c r="H3852" s="529"/>
    </row>
    <row r="3853" spans="2:8">
      <c r="B3853" s="13"/>
      <c r="C3853" s="24"/>
      <c r="D3853" s="223"/>
      <c r="E3853" s="13"/>
      <c r="H3853" s="529"/>
    </row>
    <row r="3854" spans="2:8">
      <c r="B3854" s="13"/>
      <c r="C3854" s="24"/>
      <c r="D3854" s="223"/>
      <c r="E3854" s="13"/>
      <c r="H3854" s="529"/>
    </row>
    <row r="3855" spans="2:8">
      <c r="B3855" s="13"/>
      <c r="C3855" s="24"/>
      <c r="D3855" s="223"/>
      <c r="E3855" s="13"/>
      <c r="H3855" s="529"/>
    </row>
    <row r="3856" spans="2:8">
      <c r="B3856" s="13"/>
      <c r="C3856" s="24"/>
      <c r="D3856" s="223"/>
      <c r="E3856" s="13"/>
      <c r="H3856" s="529"/>
    </row>
    <row r="3857" spans="2:8">
      <c r="B3857" s="13"/>
      <c r="C3857" s="24"/>
      <c r="D3857" s="223"/>
      <c r="E3857" s="13"/>
      <c r="H3857" s="529"/>
    </row>
    <row r="3858" spans="2:8">
      <c r="B3858" s="13"/>
      <c r="C3858" s="24"/>
      <c r="D3858" s="223"/>
      <c r="E3858" s="13"/>
      <c r="H3858" s="529"/>
    </row>
    <row r="3859" spans="2:8">
      <c r="B3859" s="13"/>
      <c r="C3859" s="24"/>
      <c r="D3859" s="223"/>
      <c r="E3859" s="13"/>
      <c r="H3859" s="529"/>
    </row>
    <row r="3860" spans="2:8">
      <c r="B3860" s="13"/>
      <c r="C3860" s="24"/>
      <c r="D3860" s="223"/>
      <c r="E3860" s="13"/>
      <c r="H3860" s="529"/>
    </row>
    <row r="3861" spans="2:8">
      <c r="B3861" s="13"/>
      <c r="C3861" s="24"/>
      <c r="D3861" s="223"/>
      <c r="E3861" s="13"/>
      <c r="H3861" s="529"/>
    </row>
    <row r="3862" spans="2:8">
      <c r="B3862" s="13"/>
      <c r="C3862" s="24"/>
      <c r="D3862" s="223"/>
      <c r="E3862" s="13"/>
      <c r="H3862" s="529"/>
    </row>
    <row r="3863" spans="2:8">
      <c r="B3863" s="13"/>
      <c r="C3863" s="24"/>
      <c r="D3863" s="223"/>
      <c r="E3863" s="13"/>
      <c r="H3863" s="529"/>
    </row>
    <row r="3864" spans="2:8">
      <c r="B3864" s="13"/>
      <c r="C3864" s="24"/>
      <c r="D3864" s="223"/>
      <c r="E3864" s="13"/>
      <c r="H3864" s="529"/>
    </row>
    <row r="3865" spans="2:8">
      <c r="B3865" s="13"/>
      <c r="C3865" s="24"/>
      <c r="D3865" s="223"/>
      <c r="E3865" s="13"/>
      <c r="H3865" s="529"/>
    </row>
    <row r="3866" spans="2:8">
      <c r="B3866" s="13"/>
      <c r="C3866" s="24"/>
      <c r="D3866" s="223"/>
      <c r="E3866" s="13"/>
      <c r="H3866" s="529"/>
    </row>
    <row r="3867" spans="2:8">
      <c r="B3867" s="13"/>
      <c r="C3867" s="24"/>
      <c r="D3867" s="223"/>
      <c r="E3867" s="13"/>
      <c r="H3867" s="529"/>
    </row>
    <row r="3868" spans="2:8">
      <c r="B3868" s="13"/>
      <c r="C3868" s="24"/>
      <c r="D3868" s="223"/>
      <c r="E3868" s="13"/>
      <c r="H3868" s="529"/>
    </row>
    <row r="3869" spans="2:8">
      <c r="B3869" s="13"/>
      <c r="C3869" s="24"/>
      <c r="D3869" s="223"/>
      <c r="E3869" s="13"/>
      <c r="H3869" s="529"/>
    </row>
    <row r="3870" spans="2:8">
      <c r="B3870" s="13"/>
      <c r="C3870" s="24"/>
      <c r="D3870" s="223"/>
      <c r="E3870" s="13"/>
      <c r="H3870" s="529"/>
    </row>
    <row r="3871" spans="2:8">
      <c r="B3871" s="13"/>
      <c r="C3871" s="24"/>
      <c r="D3871" s="223"/>
      <c r="E3871" s="13"/>
      <c r="H3871" s="529"/>
    </row>
    <row r="3872" spans="2:8">
      <c r="B3872" s="13"/>
      <c r="C3872" s="24"/>
      <c r="D3872" s="223"/>
      <c r="E3872" s="13"/>
      <c r="H3872" s="529"/>
    </row>
    <row r="3873" spans="2:8">
      <c r="B3873" s="13"/>
      <c r="C3873" s="24"/>
      <c r="D3873" s="223"/>
      <c r="E3873" s="13"/>
      <c r="H3873" s="529"/>
    </row>
    <row r="3874" spans="2:8">
      <c r="B3874" s="13"/>
      <c r="C3874" s="24"/>
      <c r="D3874" s="223"/>
      <c r="E3874" s="13"/>
      <c r="H3874" s="529"/>
    </row>
    <row r="3875" spans="2:8">
      <c r="B3875" s="13"/>
      <c r="C3875" s="24"/>
      <c r="D3875" s="223"/>
      <c r="E3875" s="13"/>
      <c r="H3875" s="529"/>
    </row>
    <row r="3876" spans="2:8">
      <c r="B3876" s="13"/>
      <c r="C3876" s="24"/>
      <c r="D3876" s="223"/>
      <c r="E3876" s="13"/>
      <c r="H3876" s="529"/>
    </row>
    <row r="3877" spans="2:8">
      <c r="B3877" s="13"/>
      <c r="C3877" s="24"/>
      <c r="D3877" s="223"/>
      <c r="E3877" s="13"/>
      <c r="H3877" s="529"/>
    </row>
    <row r="3878" spans="2:8">
      <c r="B3878" s="13"/>
      <c r="C3878" s="24"/>
      <c r="D3878" s="223"/>
      <c r="E3878" s="13"/>
      <c r="H3878" s="529"/>
    </row>
    <row r="3879" spans="2:8">
      <c r="B3879" s="13"/>
      <c r="C3879" s="24"/>
      <c r="D3879" s="223"/>
      <c r="E3879" s="13"/>
      <c r="H3879" s="529"/>
    </row>
    <row r="3880" spans="2:8">
      <c r="B3880" s="13"/>
      <c r="C3880" s="24"/>
      <c r="D3880" s="223"/>
      <c r="E3880" s="13"/>
      <c r="H3880" s="529"/>
    </row>
    <row r="3881" spans="2:8">
      <c r="B3881" s="13"/>
      <c r="C3881" s="24"/>
      <c r="D3881" s="223"/>
      <c r="E3881" s="13"/>
      <c r="H3881" s="529"/>
    </row>
    <row r="3882" spans="2:8">
      <c r="B3882" s="13"/>
      <c r="C3882" s="24"/>
      <c r="D3882" s="223"/>
      <c r="E3882" s="13"/>
      <c r="H3882" s="529"/>
    </row>
    <row r="3883" spans="2:8">
      <c r="B3883" s="13"/>
      <c r="C3883" s="24"/>
      <c r="D3883" s="223"/>
      <c r="E3883" s="13"/>
      <c r="H3883" s="529"/>
    </row>
    <row r="3884" spans="2:8">
      <c r="B3884" s="13"/>
      <c r="C3884" s="24"/>
      <c r="D3884" s="223"/>
      <c r="E3884" s="13"/>
      <c r="H3884" s="529"/>
    </row>
    <row r="3885" spans="2:8">
      <c r="B3885" s="13"/>
      <c r="C3885" s="24"/>
      <c r="D3885" s="223"/>
      <c r="E3885" s="13"/>
      <c r="H3885" s="529"/>
    </row>
    <row r="3886" spans="2:8">
      <c r="B3886" s="13"/>
      <c r="C3886" s="24"/>
      <c r="D3886" s="223"/>
      <c r="E3886" s="13"/>
      <c r="H3886" s="529"/>
    </row>
    <row r="3887" spans="2:8">
      <c r="B3887" s="13"/>
      <c r="C3887" s="24"/>
      <c r="D3887" s="223"/>
      <c r="E3887" s="13"/>
      <c r="H3887" s="529"/>
    </row>
    <row r="3888" spans="2:8">
      <c r="B3888" s="13"/>
      <c r="C3888" s="24"/>
      <c r="D3888" s="223"/>
      <c r="E3888" s="13"/>
      <c r="H3888" s="529"/>
    </row>
    <row r="3889" spans="2:8">
      <c r="B3889" s="13"/>
      <c r="C3889" s="24"/>
      <c r="D3889" s="223"/>
      <c r="E3889" s="13"/>
      <c r="H3889" s="529"/>
    </row>
    <row r="3890" spans="2:8">
      <c r="B3890" s="13"/>
      <c r="C3890" s="24"/>
      <c r="D3890" s="223"/>
      <c r="E3890" s="13"/>
      <c r="H3890" s="529"/>
    </row>
    <row r="3891" spans="2:8">
      <c r="B3891" s="13"/>
      <c r="C3891" s="24"/>
      <c r="D3891" s="223"/>
      <c r="E3891" s="13"/>
      <c r="H3891" s="529"/>
    </row>
    <row r="3892" spans="2:8">
      <c r="B3892" s="13"/>
      <c r="C3892" s="24"/>
      <c r="D3892" s="223"/>
      <c r="E3892" s="13"/>
      <c r="H3892" s="529"/>
    </row>
    <row r="3893" spans="2:8">
      <c r="B3893" s="13"/>
      <c r="C3893" s="24"/>
      <c r="D3893" s="223"/>
      <c r="E3893" s="13"/>
      <c r="H3893" s="529"/>
    </row>
    <row r="3894" spans="2:8">
      <c r="B3894" s="13"/>
      <c r="C3894" s="24"/>
      <c r="D3894" s="223"/>
      <c r="E3894" s="13"/>
      <c r="H3894" s="529"/>
    </row>
    <row r="3895" spans="2:8">
      <c r="B3895" s="13"/>
      <c r="C3895" s="24"/>
      <c r="D3895" s="223"/>
      <c r="E3895" s="13"/>
      <c r="H3895" s="529"/>
    </row>
    <row r="3896" spans="2:8">
      <c r="B3896" s="13"/>
      <c r="C3896" s="24"/>
      <c r="D3896" s="223"/>
      <c r="E3896" s="13"/>
      <c r="H3896" s="529"/>
    </row>
    <row r="3897" spans="2:8">
      <c r="B3897" s="13"/>
      <c r="C3897" s="24"/>
      <c r="D3897" s="223"/>
      <c r="E3897" s="13"/>
      <c r="H3897" s="529"/>
    </row>
    <row r="3898" spans="2:8">
      <c r="B3898" s="13"/>
      <c r="C3898" s="24"/>
      <c r="D3898" s="223"/>
      <c r="E3898" s="13"/>
      <c r="H3898" s="529"/>
    </row>
    <row r="3899" spans="2:8">
      <c r="B3899" s="13"/>
      <c r="C3899" s="24"/>
      <c r="D3899" s="223"/>
      <c r="E3899" s="13"/>
      <c r="H3899" s="529"/>
    </row>
    <row r="3900" spans="2:8">
      <c r="B3900" s="13"/>
      <c r="C3900" s="24"/>
      <c r="D3900" s="223"/>
      <c r="E3900" s="13"/>
      <c r="H3900" s="529"/>
    </row>
    <row r="3901" spans="2:8">
      <c r="B3901" s="13"/>
      <c r="C3901" s="24"/>
      <c r="D3901" s="223"/>
      <c r="E3901" s="13"/>
      <c r="H3901" s="529"/>
    </row>
    <row r="3902" spans="2:8">
      <c r="B3902" s="13"/>
      <c r="C3902" s="24"/>
      <c r="D3902" s="223"/>
      <c r="E3902" s="13"/>
      <c r="H3902" s="529"/>
    </row>
    <row r="3903" spans="2:8">
      <c r="B3903" s="13"/>
      <c r="C3903" s="24"/>
      <c r="D3903" s="223"/>
      <c r="E3903" s="13"/>
      <c r="H3903" s="529"/>
    </row>
    <row r="3904" spans="2:8">
      <c r="B3904" s="13"/>
      <c r="C3904" s="24"/>
      <c r="D3904" s="223"/>
      <c r="E3904" s="13"/>
      <c r="H3904" s="529"/>
    </row>
    <row r="3905" spans="2:8">
      <c r="B3905" s="13"/>
      <c r="C3905" s="24"/>
      <c r="D3905" s="223"/>
      <c r="E3905" s="13"/>
      <c r="H3905" s="529"/>
    </row>
    <row r="3906" spans="2:8">
      <c r="B3906" s="13"/>
      <c r="C3906" s="24"/>
      <c r="D3906" s="223"/>
      <c r="E3906" s="13"/>
      <c r="H3906" s="529"/>
    </row>
    <row r="3907" spans="2:8">
      <c r="B3907" s="13"/>
      <c r="C3907" s="24"/>
      <c r="D3907" s="223"/>
      <c r="E3907" s="13"/>
      <c r="H3907" s="529"/>
    </row>
    <row r="3908" spans="2:8">
      <c r="B3908" s="13"/>
      <c r="C3908" s="24"/>
      <c r="D3908" s="223"/>
      <c r="E3908" s="13"/>
      <c r="H3908" s="529"/>
    </row>
    <row r="3909" spans="2:8">
      <c r="B3909" s="13"/>
      <c r="C3909" s="24"/>
      <c r="D3909" s="223"/>
      <c r="E3909" s="13"/>
      <c r="H3909" s="529"/>
    </row>
    <row r="3910" spans="2:8">
      <c r="B3910" s="13"/>
      <c r="C3910" s="24"/>
      <c r="D3910" s="223"/>
      <c r="E3910" s="13"/>
      <c r="H3910" s="529"/>
    </row>
    <row r="3911" spans="2:8">
      <c r="B3911" s="13"/>
      <c r="C3911" s="24"/>
      <c r="D3911" s="223"/>
      <c r="E3911" s="13"/>
      <c r="H3911" s="529"/>
    </row>
    <row r="3912" spans="2:8">
      <c r="B3912" s="13"/>
      <c r="C3912" s="24"/>
      <c r="D3912" s="223"/>
      <c r="E3912" s="13"/>
      <c r="H3912" s="529"/>
    </row>
    <row r="3913" spans="2:8">
      <c r="B3913" s="13"/>
      <c r="C3913" s="24"/>
      <c r="D3913" s="223"/>
      <c r="E3913" s="13"/>
      <c r="H3913" s="529"/>
    </row>
    <row r="3914" spans="2:8">
      <c r="B3914" s="13"/>
      <c r="C3914" s="24"/>
      <c r="D3914" s="223"/>
      <c r="E3914" s="13"/>
      <c r="H3914" s="529"/>
    </row>
    <row r="3915" spans="2:8">
      <c r="B3915" s="13"/>
      <c r="C3915" s="24"/>
      <c r="D3915" s="223"/>
      <c r="E3915" s="13"/>
      <c r="H3915" s="529"/>
    </row>
    <row r="3916" spans="2:8">
      <c r="B3916" s="13"/>
      <c r="C3916" s="24"/>
      <c r="D3916" s="223"/>
      <c r="E3916" s="13"/>
      <c r="H3916" s="529"/>
    </row>
    <row r="3917" spans="2:8">
      <c r="B3917" s="13"/>
      <c r="C3917" s="24"/>
      <c r="D3917" s="223"/>
      <c r="E3917" s="13"/>
      <c r="H3917" s="529"/>
    </row>
    <row r="3918" spans="2:8">
      <c r="B3918" s="13"/>
      <c r="C3918" s="24"/>
      <c r="D3918" s="223"/>
      <c r="E3918" s="13"/>
      <c r="H3918" s="529"/>
    </row>
    <row r="3919" spans="2:8">
      <c r="B3919" s="13"/>
      <c r="C3919" s="24"/>
      <c r="D3919" s="223"/>
      <c r="E3919" s="13"/>
      <c r="H3919" s="529"/>
    </row>
    <row r="3920" spans="2:8">
      <c r="B3920" s="13"/>
      <c r="C3920" s="24"/>
      <c r="D3920" s="223"/>
      <c r="E3920" s="13"/>
      <c r="H3920" s="529"/>
    </row>
    <row r="3921" spans="2:8">
      <c r="B3921" s="13"/>
      <c r="C3921" s="24"/>
      <c r="D3921" s="223"/>
      <c r="E3921" s="13"/>
      <c r="H3921" s="529"/>
    </row>
    <row r="3922" spans="2:8">
      <c r="B3922" s="13"/>
      <c r="C3922" s="24"/>
      <c r="D3922" s="223"/>
      <c r="E3922" s="13"/>
      <c r="H3922" s="529"/>
    </row>
    <row r="3923" spans="2:8">
      <c r="B3923" s="13"/>
      <c r="C3923" s="24"/>
      <c r="D3923" s="223"/>
      <c r="E3923" s="13"/>
      <c r="H3923" s="529"/>
    </row>
    <row r="3924" spans="2:8">
      <c r="B3924" s="13"/>
      <c r="C3924" s="24"/>
      <c r="D3924" s="223"/>
      <c r="E3924" s="13"/>
      <c r="H3924" s="529"/>
    </row>
    <row r="3925" spans="2:8">
      <c r="B3925" s="13"/>
      <c r="C3925" s="24"/>
      <c r="D3925" s="223"/>
      <c r="E3925" s="13"/>
      <c r="H3925" s="529"/>
    </row>
    <row r="3926" spans="2:8">
      <c r="B3926" s="13"/>
      <c r="C3926" s="24"/>
      <c r="D3926" s="223"/>
      <c r="E3926" s="13"/>
      <c r="H3926" s="529"/>
    </row>
    <row r="3927" spans="2:8">
      <c r="B3927" s="13"/>
      <c r="C3927" s="24"/>
      <c r="D3927" s="223"/>
      <c r="E3927" s="13"/>
      <c r="H3927" s="529"/>
    </row>
    <row r="3928" spans="2:8">
      <c r="B3928" s="13"/>
      <c r="C3928" s="24"/>
      <c r="D3928" s="223"/>
      <c r="E3928" s="13"/>
      <c r="H3928" s="529"/>
    </row>
    <row r="3929" spans="2:8">
      <c r="B3929" s="13"/>
      <c r="C3929" s="24"/>
      <c r="D3929" s="223"/>
      <c r="E3929" s="13"/>
      <c r="H3929" s="529"/>
    </row>
    <row r="3930" spans="2:8">
      <c r="B3930" s="13"/>
      <c r="C3930" s="24"/>
      <c r="D3930" s="223"/>
      <c r="E3930" s="13"/>
      <c r="H3930" s="529"/>
    </row>
    <row r="3931" spans="2:8">
      <c r="B3931" s="13"/>
      <c r="C3931" s="24"/>
      <c r="D3931" s="223"/>
      <c r="E3931" s="13"/>
      <c r="H3931" s="529"/>
    </row>
    <row r="3932" spans="2:8">
      <c r="B3932" s="13"/>
      <c r="C3932" s="24"/>
      <c r="D3932" s="223"/>
      <c r="E3932" s="13"/>
      <c r="H3932" s="529"/>
    </row>
    <row r="3933" spans="2:8">
      <c r="B3933" s="13"/>
      <c r="C3933" s="24"/>
      <c r="D3933" s="223"/>
      <c r="E3933" s="13"/>
      <c r="H3933" s="529"/>
    </row>
    <row r="3934" spans="2:8">
      <c r="B3934" s="13"/>
      <c r="C3934" s="24"/>
      <c r="D3934" s="223"/>
      <c r="E3934" s="13"/>
      <c r="H3934" s="529"/>
    </row>
    <row r="3935" spans="2:8">
      <c r="B3935" s="13"/>
      <c r="C3935" s="24"/>
      <c r="D3935" s="223"/>
      <c r="E3935" s="13"/>
      <c r="H3935" s="529"/>
    </row>
    <row r="3936" spans="2:8">
      <c r="B3936" s="13"/>
      <c r="C3936" s="24"/>
      <c r="D3936" s="223"/>
      <c r="E3936" s="13"/>
      <c r="H3936" s="529"/>
    </row>
    <row r="3937" spans="2:8">
      <c r="B3937" s="13"/>
      <c r="C3937" s="24"/>
      <c r="D3937" s="223"/>
      <c r="E3937" s="13"/>
      <c r="H3937" s="529"/>
    </row>
    <row r="3938" spans="2:8">
      <c r="B3938" s="13"/>
      <c r="C3938" s="24"/>
      <c r="D3938" s="223"/>
      <c r="E3938" s="13"/>
      <c r="H3938" s="529"/>
    </row>
    <row r="3939" spans="2:8">
      <c r="B3939" s="13"/>
      <c r="C3939" s="24"/>
      <c r="D3939" s="223"/>
      <c r="E3939" s="13"/>
      <c r="H3939" s="529"/>
    </row>
    <row r="3940" spans="2:8">
      <c r="B3940" s="13"/>
      <c r="C3940" s="24"/>
      <c r="D3940" s="223"/>
      <c r="E3940" s="13"/>
      <c r="H3940" s="529"/>
    </row>
    <row r="3941" spans="2:8">
      <c r="B3941" s="13"/>
      <c r="C3941" s="24"/>
      <c r="D3941" s="223"/>
      <c r="E3941" s="13"/>
      <c r="H3941" s="529"/>
    </row>
    <row r="3942" spans="2:8">
      <c r="B3942" s="13"/>
      <c r="C3942" s="24"/>
      <c r="D3942" s="223"/>
      <c r="E3942" s="13"/>
      <c r="H3942" s="529"/>
    </row>
    <row r="3943" spans="2:8">
      <c r="B3943" s="13"/>
      <c r="C3943" s="24"/>
      <c r="D3943" s="223"/>
      <c r="E3943" s="13"/>
      <c r="H3943" s="529"/>
    </row>
    <row r="3944" spans="2:8">
      <c r="B3944" s="13"/>
      <c r="C3944" s="24"/>
      <c r="D3944" s="223"/>
      <c r="E3944" s="13"/>
      <c r="H3944" s="529"/>
    </row>
    <row r="3945" spans="2:8">
      <c r="B3945" s="13"/>
      <c r="C3945" s="24"/>
      <c r="D3945" s="223"/>
      <c r="E3945" s="13"/>
      <c r="H3945" s="529"/>
    </row>
    <row r="3946" spans="2:8">
      <c r="B3946" s="13"/>
      <c r="C3946" s="24"/>
      <c r="D3946" s="223"/>
      <c r="E3946" s="13"/>
      <c r="H3946" s="529"/>
    </row>
    <row r="3947" spans="2:8">
      <c r="B3947" s="13"/>
      <c r="C3947" s="24"/>
      <c r="D3947" s="223"/>
      <c r="E3947" s="13"/>
      <c r="H3947" s="529"/>
    </row>
    <row r="3948" spans="2:8">
      <c r="B3948" s="13"/>
      <c r="C3948" s="24"/>
      <c r="D3948" s="223"/>
      <c r="E3948" s="13"/>
      <c r="H3948" s="529"/>
    </row>
    <row r="3949" spans="2:8">
      <c r="B3949" s="13"/>
      <c r="C3949" s="24"/>
      <c r="D3949" s="223"/>
      <c r="E3949" s="13"/>
      <c r="H3949" s="529"/>
    </row>
    <row r="3950" spans="2:8">
      <c r="B3950" s="13"/>
      <c r="C3950" s="24"/>
      <c r="D3950" s="223"/>
      <c r="E3950" s="13"/>
      <c r="H3950" s="529"/>
    </row>
    <row r="3951" spans="2:8">
      <c r="B3951" s="13"/>
      <c r="C3951" s="24"/>
      <c r="D3951" s="223"/>
      <c r="E3951" s="13"/>
      <c r="H3951" s="529"/>
    </row>
    <row r="3952" spans="2:8">
      <c r="B3952" s="13"/>
      <c r="C3952" s="24"/>
      <c r="D3952" s="223"/>
      <c r="E3952" s="13"/>
      <c r="H3952" s="529"/>
    </row>
    <row r="3953" spans="2:8">
      <c r="B3953" s="13"/>
      <c r="C3953" s="24"/>
      <c r="D3953" s="223"/>
      <c r="E3953" s="13"/>
      <c r="H3953" s="529"/>
    </row>
    <row r="3954" spans="2:8">
      <c r="B3954" s="13"/>
      <c r="C3954" s="24"/>
      <c r="D3954" s="223"/>
      <c r="E3954" s="13"/>
      <c r="H3954" s="529"/>
    </row>
    <row r="3955" spans="2:8">
      <c r="B3955" s="13"/>
      <c r="C3955" s="24"/>
      <c r="D3955" s="223"/>
      <c r="E3955" s="13"/>
      <c r="H3955" s="529"/>
    </row>
    <row r="3956" spans="2:8">
      <c r="B3956" s="13"/>
      <c r="C3956" s="24"/>
      <c r="D3956" s="223"/>
      <c r="E3956" s="13"/>
      <c r="H3956" s="529"/>
    </row>
    <row r="3957" spans="2:8">
      <c r="B3957" s="13"/>
      <c r="C3957" s="24"/>
      <c r="D3957" s="223"/>
      <c r="E3957" s="13"/>
      <c r="H3957" s="529"/>
    </row>
    <row r="3958" spans="2:8">
      <c r="B3958" s="13"/>
      <c r="C3958" s="24"/>
      <c r="D3958" s="223"/>
      <c r="E3958" s="13"/>
      <c r="H3958" s="529"/>
    </row>
    <row r="3959" spans="2:8">
      <c r="B3959" s="13"/>
      <c r="C3959" s="24"/>
      <c r="D3959" s="223"/>
      <c r="E3959" s="13"/>
      <c r="H3959" s="529"/>
    </row>
    <row r="3960" spans="2:8">
      <c r="B3960" s="13"/>
      <c r="C3960" s="24"/>
      <c r="D3960" s="223"/>
      <c r="E3960" s="13"/>
      <c r="H3960" s="529"/>
    </row>
    <row r="3961" spans="2:8">
      <c r="B3961" s="13"/>
      <c r="C3961" s="24"/>
      <c r="D3961" s="223"/>
      <c r="E3961" s="13"/>
      <c r="H3961" s="529"/>
    </row>
    <row r="3962" spans="2:8">
      <c r="B3962" s="13"/>
      <c r="C3962" s="24"/>
      <c r="D3962" s="223"/>
      <c r="E3962" s="13"/>
      <c r="H3962" s="529"/>
    </row>
    <row r="3963" spans="2:8">
      <c r="B3963" s="13"/>
      <c r="C3963" s="24"/>
      <c r="D3963" s="223"/>
      <c r="E3963" s="13"/>
      <c r="H3963" s="529"/>
    </row>
    <row r="3964" spans="2:8">
      <c r="B3964" s="13"/>
      <c r="C3964" s="24"/>
      <c r="D3964" s="223"/>
      <c r="E3964" s="13"/>
      <c r="H3964" s="529"/>
    </row>
    <row r="3965" spans="2:8">
      <c r="B3965" s="13"/>
      <c r="C3965" s="24"/>
      <c r="D3965" s="223"/>
      <c r="E3965" s="13"/>
      <c r="H3965" s="529"/>
    </row>
    <row r="3966" spans="2:8">
      <c r="B3966" s="13"/>
      <c r="C3966" s="24"/>
      <c r="D3966" s="223"/>
      <c r="E3966" s="13"/>
      <c r="H3966" s="529"/>
    </row>
    <row r="3967" spans="2:8">
      <c r="B3967" s="13"/>
      <c r="C3967" s="24"/>
      <c r="D3967" s="223"/>
      <c r="E3967" s="13"/>
      <c r="H3967" s="529"/>
    </row>
    <row r="3968" spans="2:8">
      <c r="B3968" s="13"/>
      <c r="C3968" s="24"/>
      <c r="D3968" s="223"/>
      <c r="E3968" s="13"/>
      <c r="H3968" s="529"/>
    </row>
    <row r="3969" spans="2:8">
      <c r="B3969" s="13"/>
      <c r="C3969" s="24"/>
      <c r="D3969" s="223"/>
      <c r="E3969" s="13"/>
      <c r="H3969" s="529"/>
    </row>
    <row r="3970" spans="2:8">
      <c r="B3970" s="13"/>
      <c r="C3970" s="24"/>
      <c r="D3970" s="223"/>
      <c r="E3970" s="13"/>
      <c r="H3970" s="529"/>
    </row>
    <row r="3971" spans="2:8">
      <c r="B3971" s="13"/>
      <c r="C3971" s="24"/>
      <c r="D3971" s="223"/>
      <c r="E3971" s="13"/>
      <c r="H3971" s="529"/>
    </row>
    <row r="3972" spans="2:8">
      <c r="B3972" s="13"/>
      <c r="C3972" s="24"/>
      <c r="D3972" s="223"/>
      <c r="E3972" s="13"/>
      <c r="H3972" s="529"/>
    </row>
    <row r="3973" spans="2:8">
      <c r="B3973" s="13"/>
      <c r="C3973" s="24"/>
      <c r="D3973" s="223"/>
      <c r="E3973" s="13"/>
      <c r="H3973" s="529"/>
    </row>
    <row r="3974" spans="2:8">
      <c r="B3974" s="13"/>
      <c r="C3974" s="24"/>
      <c r="D3974" s="223"/>
      <c r="E3974" s="13"/>
      <c r="H3974" s="529"/>
    </row>
    <row r="3975" spans="2:8">
      <c r="B3975" s="13"/>
      <c r="C3975" s="24"/>
      <c r="D3975" s="223"/>
      <c r="E3975" s="13"/>
      <c r="H3975" s="529"/>
    </row>
    <row r="3976" spans="2:8">
      <c r="B3976" s="13"/>
      <c r="C3976" s="24"/>
      <c r="D3976" s="223"/>
      <c r="E3976" s="13"/>
      <c r="H3976" s="529"/>
    </row>
    <row r="3977" spans="2:8">
      <c r="B3977" s="13"/>
      <c r="C3977" s="24"/>
      <c r="D3977" s="223"/>
      <c r="E3977" s="13"/>
      <c r="H3977" s="529"/>
    </row>
    <row r="3978" spans="2:8">
      <c r="B3978" s="13"/>
      <c r="C3978" s="24"/>
      <c r="D3978" s="223"/>
      <c r="E3978" s="13"/>
      <c r="H3978" s="529"/>
    </row>
    <row r="3979" spans="2:8">
      <c r="B3979" s="13"/>
      <c r="C3979" s="24"/>
      <c r="D3979" s="223"/>
      <c r="E3979" s="13"/>
      <c r="H3979" s="529"/>
    </row>
    <row r="3980" spans="2:8">
      <c r="B3980" s="13"/>
      <c r="C3980" s="24"/>
      <c r="D3980" s="223"/>
      <c r="E3980" s="13"/>
      <c r="H3980" s="529"/>
    </row>
    <row r="3981" spans="2:8">
      <c r="B3981" s="13"/>
      <c r="C3981" s="24"/>
      <c r="D3981" s="223"/>
      <c r="E3981" s="13"/>
      <c r="H3981" s="529"/>
    </row>
    <row r="3982" spans="2:8">
      <c r="B3982" s="13"/>
      <c r="C3982" s="24"/>
      <c r="D3982" s="223"/>
      <c r="E3982" s="13"/>
      <c r="H3982" s="529"/>
    </row>
    <row r="3983" spans="2:8">
      <c r="B3983" s="13"/>
      <c r="C3983" s="24"/>
      <c r="D3983" s="223"/>
      <c r="E3983" s="13"/>
      <c r="H3983" s="529"/>
    </row>
    <row r="3984" spans="2:8">
      <c r="B3984" s="13"/>
      <c r="C3984" s="24"/>
      <c r="D3984" s="223"/>
      <c r="E3984" s="13"/>
      <c r="H3984" s="529"/>
    </row>
    <row r="3985" spans="2:8">
      <c r="B3985" s="13"/>
      <c r="C3985" s="24"/>
      <c r="D3985" s="223"/>
      <c r="E3985" s="13"/>
      <c r="H3985" s="529"/>
    </row>
    <row r="3986" spans="2:8">
      <c r="B3986" s="13"/>
      <c r="C3986" s="24"/>
      <c r="D3986" s="223"/>
      <c r="E3986" s="13"/>
      <c r="H3986" s="529"/>
    </row>
    <row r="3987" spans="2:8">
      <c r="B3987" s="13"/>
      <c r="C3987" s="24"/>
      <c r="D3987" s="223"/>
      <c r="E3987" s="13"/>
      <c r="H3987" s="529"/>
    </row>
    <row r="3988" spans="2:8">
      <c r="B3988" s="13"/>
      <c r="C3988" s="24"/>
      <c r="D3988" s="223"/>
      <c r="E3988" s="13"/>
      <c r="H3988" s="529"/>
    </row>
    <row r="3989" spans="2:8">
      <c r="B3989" s="13"/>
      <c r="C3989" s="24"/>
      <c r="D3989" s="223"/>
      <c r="E3989" s="13"/>
      <c r="H3989" s="529"/>
    </row>
    <row r="3990" spans="2:8">
      <c r="B3990" s="13"/>
      <c r="C3990" s="24"/>
      <c r="D3990" s="223"/>
      <c r="E3990" s="13"/>
      <c r="H3990" s="529"/>
    </row>
    <row r="3991" spans="2:8">
      <c r="B3991" s="13"/>
      <c r="C3991" s="24"/>
      <c r="D3991" s="223"/>
      <c r="E3991" s="13"/>
      <c r="H3991" s="529"/>
    </row>
    <row r="3992" spans="2:8">
      <c r="B3992" s="13"/>
      <c r="C3992" s="24"/>
      <c r="D3992" s="223"/>
      <c r="E3992" s="13"/>
      <c r="H3992" s="529"/>
    </row>
    <row r="3993" spans="2:8">
      <c r="B3993" s="13"/>
      <c r="C3993" s="24"/>
      <c r="D3993" s="223"/>
      <c r="E3993" s="13"/>
      <c r="H3993" s="529"/>
    </row>
    <row r="3994" spans="2:8">
      <c r="B3994" s="13"/>
      <c r="C3994" s="24"/>
      <c r="D3994" s="223"/>
      <c r="E3994" s="13"/>
      <c r="H3994" s="529"/>
    </row>
    <row r="3995" spans="2:8">
      <c r="B3995" s="13"/>
      <c r="C3995" s="24"/>
      <c r="D3995" s="223"/>
      <c r="E3995" s="13"/>
      <c r="H3995" s="529"/>
    </row>
    <row r="3996" spans="2:8">
      <c r="B3996" s="13"/>
      <c r="C3996" s="24"/>
      <c r="D3996" s="223"/>
      <c r="E3996" s="13"/>
      <c r="H3996" s="529"/>
    </row>
    <row r="3997" spans="2:8">
      <c r="B3997" s="13"/>
      <c r="C3997" s="24"/>
      <c r="D3997" s="223"/>
      <c r="E3997" s="13"/>
      <c r="H3997" s="529"/>
    </row>
    <row r="3998" spans="2:8">
      <c r="B3998" s="13"/>
      <c r="C3998" s="24"/>
      <c r="D3998" s="223"/>
      <c r="E3998" s="13"/>
      <c r="H3998" s="529"/>
    </row>
    <row r="3999" spans="2:8">
      <c r="B3999" s="13"/>
      <c r="C3999" s="24"/>
      <c r="D3999" s="223"/>
      <c r="E3999" s="13"/>
      <c r="H3999" s="529"/>
    </row>
    <row r="4000" spans="2:8">
      <c r="B4000" s="13"/>
      <c r="C4000" s="24"/>
      <c r="D4000" s="223"/>
      <c r="E4000" s="13"/>
      <c r="H4000" s="529"/>
    </row>
    <row r="4001" spans="2:8">
      <c r="B4001" s="13"/>
      <c r="C4001" s="24"/>
      <c r="D4001" s="223"/>
      <c r="E4001" s="13"/>
      <c r="H4001" s="529"/>
    </row>
    <row r="4002" spans="2:8">
      <c r="B4002" s="13"/>
      <c r="C4002" s="24"/>
      <c r="D4002" s="223"/>
      <c r="E4002" s="13"/>
      <c r="H4002" s="529"/>
    </row>
    <row r="4003" spans="2:8">
      <c r="B4003" s="13"/>
      <c r="C4003" s="24"/>
      <c r="D4003" s="223"/>
      <c r="E4003" s="13"/>
      <c r="H4003" s="529"/>
    </row>
    <row r="4004" spans="2:8">
      <c r="B4004" s="13"/>
      <c r="C4004" s="24"/>
      <c r="D4004" s="223"/>
      <c r="E4004" s="13"/>
      <c r="H4004" s="529"/>
    </row>
    <row r="4005" spans="2:8">
      <c r="B4005" s="13"/>
      <c r="C4005" s="24"/>
      <c r="D4005" s="223"/>
      <c r="E4005" s="13"/>
      <c r="H4005" s="529"/>
    </row>
    <row r="4006" spans="2:8">
      <c r="B4006" s="13"/>
      <c r="C4006" s="24"/>
      <c r="D4006" s="223"/>
      <c r="E4006" s="13"/>
      <c r="H4006" s="529"/>
    </row>
    <row r="4007" spans="2:8">
      <c r="B4007" s="13"/>
      <c r="C4007" s="24"/>
      <c r="D4007" s="223"/>
      <c r="E4007" s="13"/>
      <c r="H4007" s="529"/>
    </row>
    <row r="4008" spans="2:8">
      <c r="B4008" s="13"/>
      <c r="C4008" s="24"/>
      <c r="D4008" s="223"/>
      <c r="E4008" s="13"/>
      <c r="H4008" s="529"/>
    </row>
    <row r="4009" spans="2:8">
      <c r="B4009" s="13"/>
      <c r="C4009" s="24"/>
      <c r="D4009" s="223"/>
      <c r="E4009" s="13"/>
      <c r="H4009" s="529"/>
    </row>
    <row r="4010" spans="2:8">
      <c r="B4010" s="13"/>
      <c r="C4010" s="24"/>
      <c r="D4010" s="223"/>
      <c r="E4010" s="13"/>
      <c r="H4010" s="529"/>
    </row>
    <row r="4011" spans="2:8">
      <c r="B4011" s="13"/>
      <c r="C4011" s="24"/>
      <c r="D4011" s="223"/>
      <c r="E4011" s="13"/>
      <c r="H4011" s="529"/>
    </row>
    <row r="4012" spans="2:8">
      <c r="B4012" s="13"/>
      <c r="C4012" s="24"/>
      <c r="D4012" s="223"/>
      <c r="E4012" s="13"/>
      <c r="H4012" s="529"/>
    </row>
    <row r="4013" spans="2:8">
      <c r="B4013" s="13"/>
      <c r="C4013" s="24"/>
      <c r="D4013" s="223"/>
      <c r="E4013" s="13"/>
      <c r="H4013" s="529"/>
    </row>
    <row r="4014" spans="2:8">
      <c r="B4014" s="13"/>
      <c r="C4014" s="24"/>
      <c r="D4014" s="223"/>
      <c r="E4014" s="13"/>
      <c r="H4014" s="529"/>
    </row>
    <row r="4015" spans="2:8">
      <c r="B4015" s="13"/>
      <c r="C4015" s="24"/>
      <c r="D4015" s="223"/>
      <c r="E4015" s="13"/>
      <c r="H4015" s="529"/>
    </row>
    <row r="4016" spans="2:8">
      <c r="B4016" s="13"/>
      <c r="C4016" s="24"/>
      <c r="D4016" s="223"/>
      <c r="E4016" s="13"/>
      <c r="H4016" s="529"/>
    </row>
    <row r="4017" spans="2:8">
      <c r="B4017" s="13"/>
      <c r="C4017" s="24"/>
      <c r="D4017" s="223"/>
      <c r="E4017" s="13"/>
      <c r="H4017" s="529"/>
    </row>
    <row r="4018" spans="2:8">
      <c r="B4018" s="13"/>
      <c r="C4018" s="24"/>
      <c r="D4018" s="223"/>
      <c r="E4018" s="13"/>
      <c r="H4018" s="529"/>
    </row>
    <row r="4019" spans="2:8">
      <c r="B4019" s="13"/>
      <c r="C4019" s="24"/>
      <c r="D4019" s="223"/>
      <c r="E4019" s="13"/>
      <c r="H4019" s="529"/>
    </row>
    <row r="4020" spans="2:8">
      <c r="B4020" s="13"/>
      <c r="C4020" s="24"/>
      <c r="D4020" s="223"/>
      <c r="E4020" s="13"/>
      <c r="H4020" s="529"/>
    </row>
    <row r="4021" spans="2:8">
      <c r="B4021" s="13"/>
      <c r="C4021" s="24"/>
      <c r="D4021" s="223"/>
      <c r="E4021" s="13"/>
      <c r="H4021" s="529"/>
    </row>
    <row r="4022" spans="2:8">
      <c r="B4022" s="13"/>
      <c r="C4022" s="24"/>
      <c r="D4022" s="223"/>
      <c r="E4022" s="13"/>
      <c r="H4022" s="529"/>
    </row>
    <row r="4023" spans="2:8">
      <c r="B4023" s="13"/>
      <c r="C4023" s="24"/>
      <c r="D4023" s="223"/>
      <c r="E4023" s="13"/>
      <c r="H4023" s="529"/>
    </row>
    <row r="4024" spans="2:8">
      <c r="B4024" s="13"/>
      <c r="C4024" s="24"/>
      <c r="D4024" s="223"/>
      <c r="E4024" s="13"/>
      <c r="H4024" s="529"/>
    </row>
    <row r="4025" spans="2:8">
      <c r="B4025" s="13"/>
      <c r="C4025" s="24"/>
      <c r="D4025" s="223"/>
      <c r="E4025" s="13"/>
      <c r="H4025" s="529"/>
    </row>
    <row r="4026" spans="2:8">
      <c r="B4026" s="13"/>
      <c r="C4026" s="24"/>
      <c r="D4026" s="223"/>
      <c r="E4026" s="13"/>
      <c r="H4026" s="529"/>
    </row>
    <row r="4027" spans="2:8">
      <c r="B4027" s="13"/>
      <c r="C4027" s="24"/>
      <c r="D4027" s="223"/>
      <c r="E4027" s="13"/>
      <c r="H4027" s="529"/>
    </row>
    <row r="4028" spans="2:8">
      <c r="B4028" s="13"/>
      <c r="C4028" s="24"/>
      <c r="D4028" s="223"/>
      <c r="E4028" s="13"/>
      <c r="H4028" s="529"/>
    </row>
    <row r="4029" spans="2:8">
      <c r="B4029" s="13"/>
      <c r="C4029" s="24"/>
      <c r="D4029" s="223"/>
      <c r="E4029" s="13"/>
      <c r="H4029" s="529"/>
    </row>
    <row r="4030" spans="2:8">
      <c r="B4030" s="13"/>
      <c r="C4030" s="24"/>
      <c r="D4030" s="223"/>
      <c r="E4030" s="13"/>
      <c r="H4030" s="529"/>
    </row>
    <row r="4031" spans="2:8">
      <c r="B4031" s="13"/>
      <c r="C4031" s="24"/>
      <c r="D4031" s="223"/>
      <c r="E4031" s="13"/>
      <c r="H4031" s="529"/>
    </row>
    <row r="4032" spans="2:8">
      <c r="B4032" s="13"/>
      <c r="C4032" s="24"/>
      <c r="D4032" s="223"/>
      <c r="E4032" s="13"/>
      <c r="H4032" s="529"/>
    </row>
    <row r="4033" spans="2:8">
      <c r="B4033" s="13"/>
      <c r="C4033" s="24"/>
      <c r="D4033" s="223"/>
      <c r="E4033" s="13"/>
      <c r="H4033" s="529"/>
    </row>
    <row r="4034" spans="2:8">
      <c r="B4034" s="13"/>
      <c r="C4034" s="24"/>
      <c r="D4034" s="223"/>
      <c r="E4034" s="13"/>
      <c r="H4034" s="529"/>
    </row>
    <row r="4035" spans="2:8">
      <c r="B4035" s="13"/>
      <c r="C4035" s="24"/>
      <c r="D4035" s="223"/>
      <c r="E4035" s="13"/>
      <c r="H4035" s="529"/>
    </row>
    <row r="4036" spans="2:8">
      <c r="B4036" s="13"/>
      <c r="C4036" s="24"/>
      <c r="D4036" s="223"/>
      <c r="E4036" s="13"/>
      <c r="H4036" s="529"/>
    </row>
    <row r="4037" spans="2:8">
      <c r="B4037" s="13"/>
      <c r="C4037" s="24"/>
      <c r="D4037" s="223"/>
      <c r="E4037" s="13"/>
      <c r="H4037" s="529"/>
    </row>
    <row r="4038" spans="2:8">
      <c r="B4038" s="13"/>
      <c r="C4038" s="24"/>
      <c r="D4038" s="223"/>
      <c r="E4038" s="13"/>
      <c r="H4038" s="529"/>
    </row>
    <row r="4039" spans="2:8">
      <c r="B4039" s="13"/>
      <c r="C4039" s="24"/>
      <c r="D4039" s="223"/>
      <c r="E4039" s="13"/>
      <c r="H4039" s="529"/>
    </row>
    <row r="4040" spans="2:8">
      <c r="B4040" s="13"/>
      <c r="C4040" s="24"/>
      <c r="D4040" s="223"/>
      <c r="E4040" s="13"/>
      <c r="H4040" s="529"/>
    </row>
    <row r="4041" spans="2:8">
      <c r="B4041" s="13"/>
      <c r="C4041" s="24"/>
      <c r="D4041" s="223"/>
      <c r="E4041" s="13"/>
      <c r="H4041" s="529"/>
    </row>
    <row r="4042" spans="2:8">
      <c r="B4042" s="13"/>
      <c r="C4042" s="24"/>
      <c r="D4042" s="223"/>
      <c r="E4042" s="13"/>
      <c r="H4042" s="529"/>
    </row>
    <row r="4043" spans="2:8">
      <c r="B4043" s="13"/>
      <c r="C4043" s="24"/>
      <c r="D4043" s="223"/>
      <c r="E4043" s="13"/>
      <c r="H4043" s="529"/>
    </row>
    <row r="4044" spans="2:8">
      <c r="B4044" s="13"/>
      <c r="C4044" s="24"/>
      <c r="D4044" s="223"/>
      <c r="E4044" s="13"/>
      <c r="H4044" s="529"/>
    </row>
    <row r="4045" spans="2:8">
      <c r="B4045" s="13"/>
      <c r="C4045" s="24"/>
      <c r="D4045" s="223"/>
      <c r="E4045" s="13"/>
      <c r="H4045" s="529"/>
    </row>
    <row r="4046" spans="2:8">
      <c r="B4046" s="13"/>
      <c r="C4046" s="24"/>
      <c r="D4046" s="223"/>
      <c r="E4046" s="13"/>
      <c r="H4046" s="529"/>
    </row>
    <row r="4047" spans="2:8">
      <c r="B4047" s="13"/>
      <c r="C4047" s="24"/>
      <c r="D4047" s="223"/>
      <c r="E4047" s="13"/>
      <c r="H4047" s="529"/>
    </row>
    <row r="4048" spans="2:8">
      <c r="B4048" s="13"/>
      <c r="C4048" s="24"/>
      <c r="D4048" s="223"/>
      <c r="E4048" s="13"/>
      <c r="H4048" s="529"/>
    </row>
    <row r="4049" spans="2:8">
      <c r="B4049" s="13"/>
      <c r="C4049" s="24"/>
      <c r="D4049" s="223"/>
      <c r="E4049" s="13"/>
      <c r="H4049" s="529"/>
    </row>
    <row r="4050" spans="2:8">
      <c r="B4050" s="13"/>
      <c r="C4050" s="24"/>
      <c r="D4050" s="223"/>
      <c r="E4050" s="13"/>
      <c r="H4050" s="529"/>
    </row>
    <row r="4051" spans="2:8">
      <c r="B4051" s="13"/>
      <c r="C4051" s="24"/>
      <c r="D4051" s="223"/>
      <c r="E4051" s="13"/>
      <c r="H4051" s="529"/>
    </row>
    <row r="4052" spans="2:8">
      <c r="B4052" s="13"/>
      <c r="C4052" s="24"/>
      <c r="D4052" s="223"/>
      <c r="E4052" s="13"/>
      <c r="H4052" s="529"/>
    </row>
    <row r="4053" spans="2:8">
      <c r="B4053" s="13"/>
      <c r="C4053" s="24"/>
      <c r="D4053" s="223"/>
      <c r="E4053" s="13"/>
      <c r="H4053" s="529"/>
    </row>
    <row r="4054" spans="2:8">
      <c r="B4054" s="13"/>
      <c r="C4054" s="24"/>
      <c r="D4054" s="223"/>
      <c r="E4054" s="13"/>
      <c r="H4054" s="529"/>
    </row>
    <row r="4055" spans="2:8">
      <c r="B4055" s="13"/>
      <c r="C4055" s="24"/>
      <c r="D4055" s="223"/>
      <c r="E4055" s="13"/>
      <c r="H4055" s="529"/>
    </row>
    <row r="4056" spans="2:8">
      <c r="B4056" s="13"/>
      <c r="C4056" s="24"/>
      <c r="D4056" s="223"/>
      <c r="E4056" s="13"/>
      <c r="H4056" s="529"/>
    </row>
    <row r="4057" spans="2:8">
      <c r="B4057" s="13"/>
      <c r="C4057" s="24"/>
      <c r="D4057" s="223"/>
      <c r="E4057" s="13"/>
      <c r="H4057" s="529"/>
    </row>
    <row r="4058" spans="2:8">
      <c r="B4058" s="13"/>
      <c r="C4058" s="24"/>
      <c r="D4058" s="223"/>
      <c r="E4058" s="13"/>
      <c r="H4058" s="529"/>
    </row>
    <row r="4059" spans="2:8">
      <c r="B4059" s="13"/>
      <c r="C4059" s="24"/>
      <c r="D4059" s="223"/>
      <c r="E4059" s="13"/>
      <c r="H4059" s="529"/>
    </row>
    <row r="4060" spans="2:8">
      <c r="B4060" s="13"/>
      <c r="C4060" s="24"/>
      <c r="D4060" s="223"/>
      <c r="E4060" s="13"/>
      <c r="H4060" s="529"/>
    </row>
    <row r="4061" spans="2:8">
      <c r="B4061" s="13"/>
      <c r="C4061" s="24"/>
      <c r="D4061" s="223"/>
      <c r="E4061" s="13"/>
      <c r="H4061" s="529"/>
    </row>
    <row r="4062" spans="2:8">
      <c r="B4062" s="13"/>
      <c r="C4062" s="24"/>
      <c r="D4062" s="223"/>
      <c r="E4062" s="13"/>
      <c r="H4062" s="529"/>
    </row>
    <row r="4063" spans="2:8">
      <c r="B4063" s="13"/>
      <c r="C4063" s="24"/>
      <c r="D4063" s="223"/>
      <c r="E4063" s="13"/>
      <c r="H4063" s="529"/>
    </row>
    <row r="4064" spans="2:8">
      <c r="B4064" s="13"/>
      <c r="C4064" s="24"/>
      <c r="D4064" s="223"/>
      <c r="E4064" s="13"/>
      <c r="H4064" s="529"/>
    </row>
    <row r="4065" spans="2:8">
      <c r="B4065" s="13"/>
      <c r="C4065" s="24"/>
      <c r="D4065" s="223"/>
      <c r="E4065" s="13"/>
      <c r="H4065" s="529"/>
    </row>
    <row r="4066" spans="2:8">
      <c r="B4066" s="13"/>
      <c r="C4066" s="24"/>
      <c r="D4066" s="223"/>
      <c r="E4066" s="13"/>
      <c r="H4066" s="529"/>
    </row>
    <row r="4067" spans="2:8">
      <c r="B4067" s="13"/>
      <c r="C4067" s="24"/>
      <c r="D4067" s="223"/>
      <c r="E4067" s="13"/>
      <c r="H4067" s="529"/>
    </row>
    <row r="4068" spans="2:8">
      <c r="B4068" s="13"/>
      <c r="C4068" s="24"/>
      <c r="D4068" s="223"/>
      <c r="E4068" s="13"/>
      <c r="H4068" s="529"/>
    </row>
    <row r="4069" spans="2:8">
      <c r="B4069" s="13"/>
      <c r="C4069" s="24"/>
      <c r="D4069" s="223"/>
      <c r="E4069" s="13"/>
      <c r="H4069" s="529"/>
    </row>
    <row r="4070" spans="2:8">
      <c r="B4070" s="13"/>
      <c r="C4070" s="24"/>
      <c r="D4070" s="223"/>
      <c r="E4070" s="13"/>
      <c r="H4070" s="529"/>
    </row>
    <row r="4071" spans="2:8">
      <c r="B4071" s="13"/>
      <c r="C4071" s="24"/>
      <c r="D4071" s="223"/>
      <c r="E4071" s="13"/>
      <c r="H4071" s="529"/>
    </row>
    <row r="4072" spans="2:8">
      <c r="B4072" s="13"/>
      <c r="C4072" s="24"/>
      <c r="D4072" s="223"/>
      <c r="E4072" s="13"/>
      <c r="H4072" s="529"/>
    </row>
    <row r="4073" spans="2:8">
      <c r="B4073" s="13"/>
      <c r="C4073" s="24"/>
      <c r="D4073" s="223"/>
      <c r="E4073" s="13"/>
      <c r="H4073" s="529"/>
    </row>
    <row r="4074" spans="2:8">
      <c r="B4074" s="13"/>
      <c r="C4074" s="24"/>
      <c r="D4074" s="223"/>
      <c r="E4074" s="13"/>
      <c r="H4074" s="529"/>
    </row>
    <row r="4075" spans="2:8">
      <c r="B4075" s="13"/>
      <c r="C4075" s="24"/>
      <c r="D4075" s="223"/>
      <c r="E4075" s="13"/>
      <c r="H4075" s="529"/>
    </row>
    <row r="4076" spans="2:8">
      <c r="B4076" s="13"/>
      <c r="C4076" s="24"/>
      <c r="D4076" s="223"/>
      <c r="E4076" s="13"/>
      <c r="H4076" s="529"/>
    </row>
    <row r="4077" spans="2:8">
      <c r="B4077" s="13"/>
      <c r="C4077" s="24"/>
      <c r="D4077" s="223"/>
      <c r="E4077" s="13"/>
      <c r="H4077" s="529"/>
    </row>
    <row r="4078" spans="2:8">
      <c r="B4078" s="13"/>
      <c r="C4078" s="24"/>
      <c r="D4078" s="223"/>
      <c r="E4078" s="13"/>
      <c r="H4078" s="529"/>
    </row>
    <row r="4079" spans="2:8">
      <c r="B4079" s="13"/>
      <c r="C4079" s="24"/>
      <c r="D4079" s="223"/>
      <c r="E4079" s="13"/>
      <c r="H4079" s="529"/>
    </row>
    <row r="4080" spans="2:8">
      <c r="B4080" s="13"/>
      <c r="C4080" s="24"/>
      <c r="D4080" s="223"/>
      <c r="E4080" s="13"/>
      <c r="H4080" s="529"/>
    </row>
    <row r="4081" spans="2:8">
      <c r="B4081" s="13"/>
      <c r="C4081" s="24"/>
      <c r="D4081" s="223"/>
      <c r="E4081" s="13"/>
      <c r="H4081" s="529"/>
    </row>
    <row r="4082" spans="2:8">
      <c r="B4082" s="13"/>
      <c r="C4082" s="24"/>
      <c r="D4082" s="223"/>
      <c r="E4082" s="13"/>
      <c r="H4082" s="529"/>
    </row>
    <row r="4083" spans="2:8">
      <c r="B4083" s="13"/>
      <c r="C4083" s="24"/>
      <c r="D4083" s="223"/>
      <c r="E4083" s="13"/>
      <c r="H4083" s="529"/>
    </row>
    <row r="4084" spans="2:8">
      <c r="B4084" s="13"/>
      <c r="C4084" s="24"/>
      <c r="D4084" s="223"/>
      <c r="E4084" s="13"/>
      <c r="H4084" s="529"/>
    </row>
    <row r="4085" spans="2:8">
      <c r="B4085" s="13"/>
      <c r="C4085" s="24"/>
      <c r="D4085" s="223"/>
      <c r="E4085" s="13"/>
      <c r="H4085" s="529"/>
    </row>
    <row r="4086" spans="2:8">
      <c r="B4086" s="13"/>
      <c r="C4086" s="24"/>
      <c r="D4086" s="223"/>
      <c r="E4086" s="13"/>
      <c r="H4086" s="529"/>
    </row>
    <row r="4087" spans="2:8">
      <c r="B4087" s="13"/>
      <c r="C4087" s="24"/>
      <c r="D4087" s="223"/>
      <c r="E4087" s="13"/>
      <c r="H4087" s="529"/>
    </row>
    <row r="4088" spans="2:8">
      <c r="B4088" s="13"/>
      <c r="C4088" s="24"/>
      <c r="D4088" s="223"/>
      <c r="E4088" s="13"/>
      <c r="H4088" s="529"/>
    </row>
    <row r="4089" spans="2:8">
      <c r="B4089" s="13"/>
      <c r="C4089" s="24"/>
      <c r="D4089" s="223"/>
      <c r="E4089" s="13"/>
      <c r="H4089" s="529"/>
    </row>
    <row r="4090" spans="2:8">
      <c r="B4090" s="13"/>
      <c r="C4090" s="24"/>
      <c r="D4090" s="223"/>
      <c r="E4090" s="13"/>
      <c r="H4090" s="529"/>
    </row>
    <row r="4091" spans="2:8">
      <c r="B4091" s="13"/>
      <c r="C4091" s="24"/>
      <c r="D4091" s="223"/>
      <c r="E4091" s="13"/>
      <c r="H4091" s="529"/>
    </row>
    <row r="4092" spans="2:8">
      <c r="B4092" s="13"/>
      <c r="C4092" s="24"/>
      <c r="D4092" s="223"/>
      <c r="E4092" s="13"/>
      <c r="H4092" s="529"/>
    </row>
    <row r="4093" spans="2:8">
      <c r="B4093" s="13"/>
      <c r="C4093" s="24"/>
      <c r="D4093" s="223"/>
      <c r="E4093" s="13"/>
      <c r="H4093" s="529"/>
    </row>
    <row r="4094" spans="2:8">
      <c r="B4094" s="13"/>
      <c r="C4094" s="24"/>
      <c r="D4094" s="223"/>
      <c r="E4094" s="13"/>
      <c r="H4094" s="529"/>
    </row>
    <row r="4095" spans="2:8">
      <c r="B4095" s="13"/>
      <c r="C4095" s="24"/>
      <c r="D4095" s="223"/>
      <c r="E4095" s="13"/>
      <c r="H4095" s="529"/>
    </row>
    <row r="4096" spans="2:8">
      <c r="B4096" s="13"/>
      <c r="C4096" s="24"/>
      <c r="D4096" s="223"/>
      <c r="E4096" s="13"/>
      <c r="H4096" s="529"/>
    </row>
    <row r="4097" spans="2:8">
      <c r="B4097" s="13"/>
      <c r="C4097" s="24"/>
      <c r="D4097" s="223"/>
      <c r="E4097" s="13"/>
      <c r="H4097" s="529"/>
    </row>
    <row r="4098" spans="2:8">
      <c r="B4098" s="13"/>
      <c r="C4098" s="24"/>
      <c r="D4098" s="223"/>
      <c r="E4098" s="13"/>
      <c r="H4098" s="529"/>
    </row>
    <row r="4099" spans="2:8">
      <c r="B4099" s="13"/>
      <c r="C4099" s="24"/>
      <c r="D4099" s="223"/>
      <c r="E4099" s="13"/>
      <c r="H4099" s="529"/>
    </row>
    <row r="4100" spans="2:8">
      <c r="B4100" s="13"/>
      <c r="C4100" s="24"/>
      <c r="D4100" s="223"/>
      <c r="E4100" s="13"/>
      <c r="H4100" s="529"/>
    </row>
    <row r="4101" spans="2:8">
      <c r="B4101" s="13"/>
      <c r="C4101" s="24"/>
      <c r="D4101" s="223"/>
      <c r="E4101" s="13"/>
      <c r="H4101" s="529"/>
    </row>
    <row r="4102" spans="2:8">
      <c r="B4102" s="13"/>
      <c r="C4102" s="24"/>
      <c r="D4102" s="223"/>
      <c r="E4102" s="13"/>
      <c r="H4102" s="529"/>
    </row>
    <row r="4103" spans="2:8">
      <c r="B4103" s="13"/>
      <c r="C4103" s="24"/>
      <c r="D4103" s="223"/>
      <c r="E4103" s="13"/>
      <c r="H4103" s="529"/>
    </row>
    <row r="4104" spans="2:8">
      <c r="B4104" s="13"/>
      <c r="C4104" s="24"/>
      <c r="D4104" s="223"/>
      <c r="E4104" s="13"/>
      <c r="H4104" s="529"/>
    </row>
    <row r="4105" spans="2:8">
      <c r="B4105" s="13"/>
      <c r="C4105" s="24"/>
      <c r="D4105" s="223"/>
      <c r="E4105" s="13"/>
      <c r="H4105" s="529"/>
    </row>
    <row r="4106" spans="2:8">
      <c r="B4106" s="13"/>
      <c r="C4106" s="24"/>
      <c r="D4106" s="223"/>
      <c r="E4106" s="13"/>
      <c r="H4106" s="529"/>
    </row>
    <row r="4107" spans="2:8">
      <c r="B4107" s="13"/>
      <c r="C4107" s="24"/>
      <c r="D4107" s="223"/>
      <c r="E4107" s="13"/>
      <c r="H4107" s="529"/>
    </row>
    <row r="4108" spans="2:8">
      <c r="B4108" s="13"/>
      <c r="C4108" s="24"/>
      <c r="D4108" s="223"/>
      <c r="E4108" s="13"/>
      <c r="H4108" s="529"/>
    </row>
    <row r="4109" spans="2:8">
      <c r="B4109" s="13"/>
      <c r="C4109" s="24"/>
      <c r="D4109" s="223"/>
      <c r="E4109" s="13"/>
      <c r="H4109" s="529"/>
    </row>
    <row r="4110" spans="2:8">
      <c r="B4110" s="13"/>
      <c r="C4110" s="24"/>
      <c r="D4110" s="223"/>
      <c r="E4110" s="13"/>
      <c r="H4110" s="529"/>
    </row>
    <row r="4111" spans="2:8">
      <c r="B4111" s="13"/>
      <c r="C4111" s="24"/>
      <c r="D4111" s="223"/>
      <c r="E4111" s="13"/>
      <c r="H4111" s="529"/>
    </row>
    <row r="4112" spans="2:8">
      <c r="B4112" s="13"/>
      <c r="C4112" s="24"/>
      <c r="D4112" s="223"/>
      <c r="E4112" s="13"/>
      <c r="H4112" s="529"/>
    </row>
    <row r="4113" spans="2:8">
      <c r="B4113" s="13"/>
      <c r="C4113" s="24"/>
      <c r="D4113" s="223"/>
      <c r="E4113" s="13"/>
      <c r="H4113" s="529"/>
    </row>
    <row r="4114" spans="2:8">
      <c r="B4114" s="13"/>
      <c r="C4114" s="24"/>
      <c r="D4114" s="223"/>
      <c r="E4114" s="13"/>
      <c r="H4114" s="529"/>
    </row>
    <row r="4115" spans="2:8">
      <c r="B4115" s="13"/>
      <c r="C4115" s="24"/>
      <c r="D4115" s="223"/>
      <c r="E4115" s="13"/>
      <c r="H4115" s="529"/>
    </row>
    <row r="4116" spans="2:8">
      <c r="B4116" s="13"/>
      <c r="C4116" s="24"/>
      <c r="D4116" s="223"/>
      <c r="E4116" s="13"/>
      <c r="H4116" s="529"/>
    </row>
    <row r="4117" spans="2:8">
      <c r="B4117" s="13"/>
      <c r="C4117" s="24"/>
      <c r="D4117" s="223"/>
      <c r="E4117" s="13"/>
      <c r="H4117" s="529"/>
    </row>
    <row r="4118" spans="2:8">
      <c r="B4118" s="13"/>
      <c r="C4118" s="24"/>
      <c r="D4118" s="223"/>
      <c r="E4118" s="13"/>
      <c r="H4118" s="529"/>
    </row>
    <row r="4119" spans="2:8">
      <c r="B4119" s="13"/>
      <c r="C4119" s="24"/>
      <c r="D4119" s="223"/>
      <c r="E4119" s="13"/>
      <c r="H4119" s="529"/>
    </row>
    <row r="4120" spans="2:8">
      <c r="B4120" s="13"/>
      <c r="C4120" s="24"/>
      <c r="D4120" s="223"/>
      <c r="E4120" s="13"/>
      <c r="H4120" s="529"/>
    </row>
    <row r="4121" spans="2:8">
      <c r="B4121" s="13"/>
      <c r="C4121" s="24"/>
      <c r="D4121" s="223"/>
      <c r="E4121" s="13"/>
      <c r="H4121" s="529"/>
    </row>
    <row r="4122" spans="2:8">
      <c r="B4122" s="13"/>
      <c r="C4122" s="24"/>
      <c r="D4122" s="223"/>
      <c r="E4122" s="13"/>
      <c r="H4122" s="529"/>
    </row>
    <row r="4123" spans="2:8">
      <c r="B4123" s="13"/>
      <c r="C4123" s="24"/>
      <c r="D4123" s="223"/>
      <c r="E4123" s="13"/>
      <c r="H4123" s="529"/>
    </row>
    <row r="4124" spans="2:8">
      <c r="B4124" s="13"/>
      <c r="C4124" s="24"/>
      <c r="D4124" s="223"/>
      <c r="E4124" s="13"/>
      <c r="H4124" s="529"/>
    </row>
    <row r="4125" spans="2:8">
      <c r="B4125" s="13"/>
      <c r="C4125" s="24"/>
      <c r="D4125" s="223"/>
      <c r="E4125" s="13"/>
      <c r="H4125" s="529"/>
    </row>
    <row r="4126" spans="2:8">
      <c r="B4126" s="13"/>
      <c r="C4126" s="24"/>
      <c r="D4126" s="223"/>
      <c r="E4126" s="13"/>
      <c r="H4126" s="529"/>
    </row>
    <row r="4127" spans="2:8">
      <c r="B4127" s="13"/>
      <c r="C4127" s="24"/>
      <c r="D4127" s="223"/>
      <c r="E4127" s="13"/>
      <c r="H4127" s="529"/>
    </row>
    <row r="4128" spans="2:8">
      <c r="B4128" s="13"/>
      <c r="C4128" s="24"/>
      <c r="D4128" s="223"/>
      <c r="E4128" s="13"/>
      <c r="H4128" s="529"/>
    </row>
    <row r="4129" spans="2:8">
      <c r="B4129" s="13"/>
      <c r="C4129" s="24"/>
      <c r="D4129" s="223"/>
      <c r="E4129" s="13"/>
      <c r="H4129" s="529"/>
    </row>
    <row r="4130" spans="2:8">
      <c r="B4130" s="13"/>
      <c r="C4130" s="24"/>
      <c r="D4130" s="223"/>
      <c r="E4130" s="13"/>
      <c r="H4130" s="529"/>
    </row>
    <row r="4131" spans="2:8">
      <c r="B4131" s="13"/>
      <c r="C4131" s="24"/>
      <c r="D4131" s="223"/>
      <c r="E4131" s="13"/>
      <c r="H4131" s="529"/>
    </row>
    <row r="4132" spans="2:8">
      <c r="B4132" s="13"/>
      <c r="C4132" s="24"/>
      <c r="D4132" s="223"/>
      <c r="E4132" s="13"/>
      <c r="H4132" s="529"/>
    </row>
    <row r="4133" spans="2:8">
      <c r="B4133" s="13"/>
      <c r="C4133" s="24"/>
      <c r="D4133" s="223"/>
      <c r="E4133" s="13"/>
      <c r="H4133" s="529"/>
    </row>
    <row r="4134" spans="2:8">
      <c r="B4134" s="13"/>
      <c r="C4134" s="24"/>
      <c r="D4134" s="223"/>
      <c r="E4134" s="13"/>
      <c r="H4134" s="529"/>
    </row>
    <row r="4135" spans="2:8">
      <c r="B4135" s="13"/>
      <c r="C4135" s="24"/>
      <c r="D4135" s="223"/>
      <c r="E4135" s="13"/>
      <c r="H4135" s="529"/>
    </row>
    <row r="4136" spans="2:8">
      <c r="B4136" s="13"/>
      <c r="C4136" s="24"/>
      <c r="D4136" s="223"/>
      <c r="E4136" s="13"/>
      <c r="H4136" s="529"/>
    </row>
    <row r="4137" spans="2:8">
      <c r="B4137" s="13"/>
      <c r="C4137" s="24"/>
      <c r="D4137" s="223"/>
      <c r="E4137" s="13"/>
      <c r="H4137" s="529"/>
    </row>
    <row r="4138" spans="2:8">
      <c r="B4138" s="13"/>
      <c r="C4138" s="24"/>
      <c r="D4138" s="223"/>
      <c r="E4138" s="13"/>
      <c r="H4138" s="529"/>
    </row>
    <row r="4139" spans="2:8">
      <c r="B4139" s="13"/>
      <c r="C4139" s="24"/>
      <c r="D4139" s="223"/>
      <c r="E4139" s="13"/>
      <c r="H4139" s="529"/>
    </row>
    <row r="4140" spans="2:8">
      <c r="B4140" s="13"/>
      <c r="C4140" s="24"/>
      <c r="D4140" s="223"/>
      <c r="E4140" s="13"/>
      <c r="H4140" s="529"/>
    </row>
    <row r="4141" spans="2:8">
      <c r="B4141" s="13"/>
      <c r="C4141" s="24"/>
      <c r="D4141" s="223"/>
      <c r="E4141" s="13"/>
      <c r="H4141" s="529"/>
    </row>
    <row r="4142" spans="2:8">
      <c r="B4142" s="13"/>
      <c r="C4142" s="24"/>
      <c r="D4142" s="223"/>
      <c r="E4142" s="13"/>
      <c r="H4142" s="529"/>
    </row>
    <row r="4143" spans="2:8">
      <c r="B4143" s="13"/>
      <c r="C4143" s="24"/>
      <c r="D4143" s="223"/>
      <c r="E4143" s="13"/>
      <c r="H4143" s="529"/>
    </row>
    <row r="4144" spans="2:8">
      <c r="B4144" s="13"/>
      <c r="C4144" s="24"/>
      <c r="D4144" s="223"/>
      <c r="E4144" s="13"/>
      <c r="H4144" s="529"/>
    </row>
    <row r="4145" spans="2:8">
      <c r="B4145" s="13"/>
      <c r="C4145" s="24"/>
      <c r="D4145" s="223"/>
      <c r="E4145" s="13"/>
      <c r="H4145" s="529"/>
    </row>
    <row r="4146" spans="2:8">
      <c r="B4146" s="13"/>
      <c r="C4146" s="24"/>
      <c r="D4146" s="223"/>
      <c r="E4146" s="13"/>
      <c r="H4146" s="529"/>
    </row>
    <row r="4147" spans="2:8">
      <c r="B4147" s="13"/>
      <c r="C4147" s="24"/>
      <c r="D4147" s="223"/>
      <c r="E4147" s="13"/>
      <c r="H4147" s="529"/>
    </row>
    <row r="4148" spans="2:8">
      <c r="B4148" s="13"/>
      <c r="C4148" s="24"/>
      <c r="D4148" s="223"/>
      <c r="E4148" s="13"/>
      <c r="H4148" s="529"/>
    </row>
    <row r="4149" spans="2:8">
      <c r="B4149" s="13"/>
      <c r="C4149" s="24"/>
      <c r="D4149" s="223"/>
      <c r="E4149" s="13"/>
      <c r="H4149" s="529"/>
    </row>
    <row r="4150" spans="2:8">
      <c r="B4150" s="13"/>
      <c r="C4150" s="24"/>
      <c r="D4150" s="223"/>
      <c r="E4150" s="13"/>
      <c r="H4150" s="529"/>
    </row>
    <row r="4151" spans="2:8">
      <c r="B4151" s="13"/>
      <c r="C4151" s="24"/>
      <c r="D4151" s="223"/>
      <c r="E4151" s="13"/>
      <c r="H4151" s="529"/>
    </row>
    <row r="4152" spans="2:8">
      <c r="B4152" s="13"/>
      <c r="C4152" s="24"/>
      <c r="D4152" s="223"/>
      <c r="E4152" s="13"/>
      <c r="H4152" s="529"/>
    </row>
    <row r="4153" spans="2:8">
      <c r="B4153" s="13"/>
      <c r="C4153" s="24"/>
      <c r="D4153" s="223"/>
      <c r="E4153" s="13"/>
      <c r="H4153" s="529"/>
    </row>
    <row r="4154" spans="2:8">
      <c r="B4154" s="13"/>
      <c r="C4154" s="24"/>
      <c r="D4154" s="223"/>
      <c r="E4154" s="13"/>
      <c r="H4154" s="529"/>
    </row>
    <row r="4155" spans="2:8">
      <c r="B4155" s="13"/>
      <c r="C4155" s="24"/>
      <c r="D4155" s="223"/>
      <c r="E4155" s="13"/>
      <c r="H4155" s="529"/>
    </row>
    <row r="4156" spans="2:8">
      <c r="B4156" s="13"/>
      <c r="C4156" s="24"/>
      <c r="D4156" s="223"/>
      <c r="E4156" s="13"/>
      <c r="H4156" s="529"/>
    </row>
    <row r="4157" spans="2:8">
      <c r="B4157" s="13"/>
      <c r="C4157" s="24"/>
      <c r="D4157" s="223"/>
      <c r="E4157" s="13"/>
      <c r="H4157" s="529"/>
    </row>
    <row r="4158" spans="2:8">
      <c r="B4158" s="13"/>
      <c r="C4158" s="24"/>
      <c r="D4158" s="223"/>
      <c r="E4158" s="13"/>
      <c r="H4158" s="529"/>
    </row>
    <row r="4159" spans="2:8">
      <c r="B4159" s="13"/>
      <c r="C4159" s="24"/>
      <c r="D4159" s="223"/>
      <c r="E4159" s="13"/>
      <c r="H4159" s="529"/>
    </row>
    <row r="4160" spans="2:8">
      <c r="B4160" s="13"/>
      <c r="C4160" s="24"/>
      <c r="D4160" s="223"/>
      <c r="E4160" s="13"/>
      <c r="H4160" s="529"/>
    </row>
    <row r="4161" spans="2:8">
      <c r="B4161" s="13"/>
      <c r="C4161" s="24"/>
      <c r="D4161" s="223"/>
      <c r="E4161" s="13"/>
      <c r="H4161" s="529"/>
    </row>
    <row r="4162" spans="2:8">
      <c r="B4162" s="13"/>
      <c r="C4162" s="24"/>
      <c r="D4162" s="223"/>
      <c r="E4162" s="13"/>
      <c r="H4162" s="529"/>
    </row>
    <row r="4163" spans="2:8">
      <c r="B4163" s="13"/>
      <c r="C4163" s="24"/>
      <c r="D4163" s="223"/>
      <c r="E4163" s="13"/>
      <c r="H4163" s="529"/>
    </row>
    <row r="4164" spans="2:8">
      <c r="B4164" s="13"/>
      <c r="C4164" s="24"/>
      <c r="D4164" s="223"/>
      <c r="E4164" s="13"/>
      <c r="H4164" s="529"/>
    </row>
    <row r="4165" spans="2:8">
      <c r="B4165" s="13"/>
      <c r="C4165" s="24"/>
      <c r="D4165" s="223"/>
      <c r="E4165" s="13"/>
      <c r="H4165" s="529"/>
    </row>
    <row r="4166" spans="2:8">
      <c r="B4166" s="13"/>
      <c r="C4166" s="24"/>
      <c r="D4166" s="223"/>
      <c r="E4166" s="13"/>
      <c r="H4166" s="529"/>
    </row>
    <row r="4167" spans="2:8">
      <c r="B4167" s="13"/>
      <c r="C4167" s="24"/>
      <c r="D4167" s="223"/>
      <c r="E4167" s="13"/>
      <c r="H4167" s="529"/>
    </row>
    <row r="4168" spans="2:8">
      <c r="B4168" s="13"/>
      <c r="C4168" s="24"/>
      <c r="D4168" s="223"/>
      <c r="E4168" s="13"/>
      <c r="H4168" s="529"/>
    </row>
    <row r="4169" spans="2:8">
      <c r="B4169" s="13"/>
      <c r="C4169" s="24"/>
      <c r="D4169" s="223"/>
      <c r="E4169" s="13"/>
      <c r="H4169" s="529"/>
    </row>
    <row r="4170" spans="2:8">
      <c r="B4170" s="13"/>
      <c r="C4170" s="24"/>
      <c r="D4170" s="223"/>
      <c r="E4170" s="13"/>
      <c r="H4170" s="529"/>
    </row>
    <row r="4171" spans="2:8">
      <c r="B4171" s="13"/>
      <c r="C4171" s="24"/>
      <c r="D4171" s="223"/>
      <c r="E4171" s="13"/>
      <c r="H4171" s="529"/>
    </row>
    <row r="4172" spans="2:8">
      <c r="B4172" s="13"/>
      <c r="C4172" s="24"/>
      <c r="D4172" s="223"/>
      <c r="E4172" s="13"/>
      <c r="H4172" s="529"/>
    </row>
    <row r="4173" spans="2:8">
      <c r="B4173" s="13"/>
      <c r="C4173" s="24"/>
      <c r="D4173" s="223"/>
      <c r="E4173" s="13"/>
      <c r="H4173" s="529"/>
    </row>
    <row r="4174" spans="2:8">
      <c r="B4174" s="13"/>
      <c r="C4174" s="24"/>
      <c r="D4174" s="223"/>
      <c r="E4174" s="13"/>
      <c r="H4174" s="529"/>
    </row>
    <row r="4175" spans="2:8">
      <c r="B4175" s="13"/>
      <c r="C4175" s="24"/>
      <c r="D4175" s="223"/>
      <c r="E4175" s="13"/>
      <c r="H4175" s="529"/>
    </row>
    <row r="4176" spans="2:8">
      <c r="B4176" s="13"/>
      <c r="C4176" s="24"/>
      <c r="D4176" s="223"/>
      <c r="E4176" s="13"/>
      <c r="H4176" s="529"/>
    </row>
    <row r="4177" spans="2:8">
      <c r="B4177" s="13"/>
      <c r="C4177" s="24"/>
      <c r="D4177" s="223"/>
      <c r="E4177" s="13"/>
      <c r="H4177" s="529"/>
    </row>
    <row r="4178" spans="2:8">
      <c r="B4178" s="13"/>
      <c r="C4178" s="24"/>
      <c r="D4178" s="223"/>
      <c r="E4178" s="13"/>
      <c r="H4178" s="529"/>
    </row>
    <row r="4179" spans="2:8">
      <c r="B4179" s="13"/>
      <c r="C4179" s="24"/>
      <c r="D4179" s="223"/>
      <c r="E4179" s="13"/>
      <c r="H4179" s="529"/>
    </row>
    <row r="4180" spans="2:8">
      <c r="B4180" s="13"/>
      <c r="C4180" s="24"/>
      <c r="D4180" s="223"/>
      <c r="E4180" s="13"/>
      <c r="H4180" s="529"/>
    </row>
    <row r="4181" spans="2:8">
      <c r="B4181" s="13"/>
      <c r="C4181" s="24"/>
      <c r="D4181" s="223"/>
      <c r="E4181" s="13"/>
      <c r="H4181" s="529"/>
    </row>
    <row r="4182" spans="2:8">
      <c r="B4182" s="13"/>
      <c r="C4182" s="24"/>
      <c r="D4182" s="223"/>
      <c r="E4182" s="13"/>
      <c r="H4182" s="529"/>
    </row>
    <row r="4183" spans="2:8">
      <c r="B4183" s="13"/>
      <c r="C4183" s="24"/>
      <c r="D4183" s="223"/>
      <c r="E4183" s="13"/>
      <c r="H4183" s="529"/>
    </row>
    <row r="4184" spans="2:8">
      <c r="B4184" s="13"/>
      <c r="C4184" s="24"/>
      <c r="D4184" s="223"/>
      <c r="E4184" s="13"/>
      <c r="H4184" s="529"/>
    </row>
    <row r="4185" spans="2:8">
      <c r="B4185" s="13"/>
      <c r="C4185" s="24"/>
      <c r="D4185" s="223"/>
      <c r="E4185" s="13"/>
      <c r="H4185" s="529"/>
    </row>
    <row r="4186" spans="2:8">
      <c r="B4186" s="13"/>
      <c r="C4186" s="24"/>
      <c r="D4186" s="223"/>
      <c r="E4186" s="13"/>
      <c r="H4186" s="529"/>
    </row>
    <row r="4187" spans="2:8">
      <c r="B4187" s="13"/>
      <c r="C4187" s="24"/>
      <c r="D4187" s="223"/>
      <c r="E4187" s="13"/>
      <c r="H4187" s="529"/>
    </row>
    <row r="4188" spans="2:8">
      <c r="B4188" s="13"/>
      <c r="C4188" s="24"/>
      <c r="D4188" s="223"/>
      <c r="E4188" s="13"/>
      <c r="H4188" s="529"/>
    </row>
    <row r="4189" spans="2:8">
      <c r="B4189" s="13"/>
      <c r="C4189" s="24"/>
      <c r="D4189" s="223"/>
      <c r="E4189" s="13"/>
      <c r="H4189" s="529"/>
    </row>
    <row r="4190" spans="2:8">
      <c r="B4190" s="13"/>
      <c r="C4190" s="24"/>
      <c r="D4190" s="223"/>
      <c r="E4190" s="13"/>
      <c r="H4190" s="529"/>
    </row>
    <row r="4191" spans="2:8">
      <c r="B4191" s="13"/>
      <c r="C4191" s="24"/>
      <c r="D4191" s="223"/>
      <c r="E4191" s="13"/>
      <c r="H4191" s="529"/>
    </row>
    <row r="4192" spans="2:8">
      <c r="B4192" s="13"/>
      <c r="C4192" s="24"/>
      <c r="D4192" s="223"/>
      <c r="E4192" s="13"/>
      <c r="H4192" s="529"/>
    </row>
    <row r="4193" spans="2:8">
      <c r="B4193" s="13"/>
      <c r="C4193" s="24"/>
      <c r="D4193" s="223"/>
      <c r="E4193" s="13"/>
      <c r="H4193" s="529"/>
    </row>
    <row r="4194" spans="2:8">
      <c r="B4194" s="13"/>
      <c r="C4194" s="24"/>
      <c r="D4194" s="223"/>
      <c r="E4194" s="13"/>
      <c r="H4194" s="529"/>
    </row>
    <row r="4195" spans="2:8">
      <c r="B4195" s="13"/>
      <c r="C4195" s="24"/>
      <c r="D4195" s="223"/>
      <c r="E4195" s="13"/>
      <c r="H4195" s="529"/>
    </row>
    <row r="4196" spans="2:8">
      <c r="B4196" s="13"/>
      <c r="C4196" s="24"/>
      <c r="D4196" s="223"/>
      <c r="E4196" s="13"/>
      <c r="H4196" s="529"/>
    </row>
    <row r="4197" spans="2:8">
      <c r="B4197" s="13"/>
      <c r="C4197" s="24"/>
      <c r="D4197" s="223"/>
      <c r="E4197" s="13"/>
      <c r="H4197" s="529"/>
    </row>
    <row r="4198" spans="2:8">
      <c r="B4198" s="13"/>
      <c r="C4198" s="24"/>
      <c r="D4198" s="223"/>
      <c r="E4198" s="13"/>
      <c r="H4198" s="529"/>
    </row>
    <row r="4199" spans="2:8">
      <c r="B4199" s="13"/>
      <c r="C4199" s="24"/>
      <c r="D4199" s="223"/>
      <c r="E4199" s="13"/>
      <c r="H4199" s="529"/>
    </row>
    <row r="4200" spans="2:8">
      <c r="B4200" s="13"/>
      <c r="C4200" s="24"/>
      <c r="D4200" s="223"/>
      <c r="E4200" s="13"/>
      <c r="H4200" s="529"/>
    </row>
    <row r="4201" spans="2:8">
      <c r="B4201" s="13"/>
      <c r="C4201" s="24"/>
      <c r="D4201" s="223"/>
      <c r="E4201" s="13"/>
      <c r="H4201" s="529"/>
    </row>
    <row r="4202" spans="2:8">
      <c r="B4202" s="13"/>
      <c r="C4202" s="24"/>
      <c r="D4202" s="223"/>
      <c r="E4202" s="13"/>
      <c r="H4202" s="529"/>
    </row>
    <row r="4203" spans="2:8">
      <c r="B4203" s="13"/>
      <c r="C4203" s="24"/>
      <c r="D4203" s="223"/>
      <c r="E4203" s="13"/>
      <c r="H4203" s="529"/>
    </row>
    <row r="4204" spans="2:8">
      <c r="B4204" s="13"/>
      <c r="C4204" s="24"/>
      <c r="D4204" s="223"/>
      <c r="E4204" s="13"/>
      <c r="H4204" s="529"/>
    </row>
    <row r="4205" spans="2:8">
      <c r="B4205" s="13"/>
      <c r="C4205" s="24"/>
      <c r="D4205" s="223"/>
      <c r="E4205" s="13"/>
      <c r="H4205" s="529"/>
    </row>
    <row r="4206" spans="2:8">
      <c r="B4206" s="13"/>
      <c r="C4206" s="24"/>
      <c r="D4206" s="223"/>
      <c r="E4206" s="13"/>
      <c r="H4206" s="529"/>
    </row>
    <row r="4207" spans="2:8">
      <c r="B4207" s="13"/>
      <c r="C4207" s="24"/>
      <c r="D4207" s="223"/>
      <c r="E4207" s="13"/>
      <c r="H4207" s="529"/>
    </row>
    <row r="4208" spans="2:8">
      <c r="B4208" s="13"/>
      <c r="C4208" s="24"/>
      <c r="D4208" s="223"/>
      <c r="E4208" s="13"/>
      <c r="H4208" s="529"/>
    </row>
    <row r="4209" spans="2:8">
      <c r="B4209" s="13"/>
      <c r="C4209" s="24"/>
      <c r="D4209" s="223"/>
      <c r="E4209" s="13"/>
      <c r="H4209" s="529"/>
    </row>
    <row r="4210" spans="2:8">
      <c r="B4210" s="13"/>
      <c r="C4210" s="24"/>
      <c r="D4210" s="223"/>
      <c r="E4210" s="13"/>
      <c r="H4210" s="529"/>
    </row>
    <row r="4211" spans="2:8">
      <c r="B4211" s="13"/>
      <c r="C4211" s="24"/>
      <c r="D4211" s="223"/>
      <c r="E4211" s="13"/>
      <c r="H4211" s="529"/>
    </row>
    <row r="4212" spans="2:8">
      <c r="B4212" s="13"/>
      <c r="C4212" s="24"/>
      <c r="D4212" s="223"/>
      <c r="E4212" s="13"/>
      <c r="H4212" s="529"/>
    </row>
    <row r="4213" spans="2:8">
      <c r="B4213" s="13"/>
      <c r="C4213" s="24"/>
      <c r="D4213" s="223"/>
      <c r="E4213" s="13"/>
      <c r="H4213" s="529"/>
    </row>
    <row r="4214" spans="2:8">
      <c r="B4214" s="13"/>
      <c r="C4214" s="24"/>
      <c r="D4214" s="223"/>
      <c r="E4214" s="13"/>
      <c r="H4214" s="529"/>
    </row>
    <row r="4215" spans="2:8">
      <c r="B4215" s="13"/>
      <c r="C4215" s="24"/>
      <c r="D4215" s="223"/>
      <c r="E4215" s="13"/>
      <c r="H4215" s="529"/>
    </row>
    <row r="4216" spans="2:8">
      <c r="B4216" s="13"/>
      <c r="C4216" s="24"/>
      <c r="D4216" s="223"/>
      <c r="E4216" s="13"/>
      <c r="H4216" s="529"/>
    </row>
    <row r="4217" spans="2:8">
      <c r="B4217" s="13"/>
      <c r="C4217" s="24"/>
      <c r="D4217" s="223"/>
      <c r="E4217" s="13"/>
      <c r="H4217" s="529"/>
    </row>
    <row r="4218" spans="2:8">
      <c r="B4218" s="13"/>
      <c r="C4218" s="24"/>
      <c r="D4218" s="223"/>
      <c r="E4218" s="13"/>
      <c r="H4218" s="529"/>
    </row>
    <row r="4219" spans="2:8">
      <c r="B4219" s="13"/>
      <c r="C4219" s="24"/>
      <c r="D4219" s="223"/>
      <c r="E4219" s="13"/>
      <c r="H4219" s="529"/>
    </row>
    <row r="4220" spans="2:8">
      <c r="B4220" s="13"/>
      <c r="C4220" s="24"/>
      <c r="D4220" s="223"/>
      <c r="E4220" s="13"/>
      <c r="H4220" s="529"/>
    </row>
    <row r="4221" spans="2:8">
      <c r="B4221" s="13"/>
      <c r="C4221" s="24"/>
      <c r="D4221" s="223"/>
      <c r="E4221" s="13"/>
      <c r="H4221" s="529"/>
    </row>
    <row r="4222" spans="2:8">
      <c r="B4222" s="13"/>
      <c r="C4222" s="24"/>
      <c r="D4222" s="223"/>
      <c r="E4222" s="13"/>
      <c r="H4222" s="529"/>
    </row>
    <row r="4223" spans="2:8">
      <c r="B4223" s="13"/>
      <c r="C4223" s="24"/>
      <c r="D4223" s="223"/>
      <c r="E4223" s="13"/>
      <c r="H4223" s="529"/>
    </row>
    <row r="4224" spans="2:8">
      <c r="B4224" s="13"/>
      <c r="C4224" s="24"/>
      <c r="D4224" s="223"/>
      <c r="E4224" s="13"/>
      <c r="H4224" s="529"/>
    </row>
    <row r="4225" spans="2:8">
      <c r="B4225" s="13"/>
      <c r="C4225" s="24"/>
      <c r="D4225" s="223"/>
      <c r="E4225" s="13"/>
      <c r="H4225" s="529"/>
    </row>
    <row r="4226" spans="2:8">
      <c r="B4226" s="13"/>
      <c r="C4226" s="24"/>
      <c r="D4226" s="223"/>
      <c r="E4226" s="13"/>
      <c r="H4226" s="529"/>
    </row>
    <row r="4227" spans="2:8">
      <c r="B4227" s="13"/>
      <c r="C4227" s="24"/>
      <c r="D4227" s="223"/>
      <c r="E4227" s="13"/>
      <c r="H4227" s="529"/>
    </row>
    <row r="4228" spans="2:8">
      <c r="B4228" s="13"/>
      <c r="C4228" s="24"/>
      <c r="D4228" s="223"/>
      <c r="E4228" s="13"/>
      <c r="H4228" s="529"/>
    </row>
    <row r="4229" spans="2:8">
      <c r="B4229" s="13"/>
      <c r="C4229" s="24"/>
      <c r="D4229" s="223"/>
      <c r="E4229" s="13"/>
      <c r="H4229" s="529"/>
    </row>
    <row r="4230" spans="2:8">
      <c r="B4230" s="13"/>
      <c r="C4230" s="24"/>
      <c r="D4230" s="223"/>
      <c r="E4230" s="13"/>
      <c r="H4230" s="529"/>
    </row>
    <row r="4231" spans="2:8">
      <c r="B4231" s="13"/>
      <c r="C4231" s="24"/>
      <c r="D4231" s="223"/>
      <c r="E4231" s="13"/>
      <c r="H4231" s="529"/>
    </row>
    <row r="4232" spans="2:8">
      <c r="B4232" s="13"/>
      <c r="C4232" s="24"/>
      <c r="D4232" s="223"/>
      <c r="E4232" s="13"/>
      <c r="H4232" s="529"/>
    </row>
    <row r="4233" spans="2:8">
      <c r="B4233" s="13"/>
      <c r="C4233" s="24"/>
      <c r="D4233" s="223"/>
      <c r="E4233" s="13"/>
      <c r="H4233" s="529"/>
    </row>
    <row r="4234" spans="2:8">
      <c r="B4234" s="13"/>
      <c r="C4234" s="24"/>
      <c r="D4234" s="223"/>
      <c r="E4234" s="13"/>
      <c r="H4234" s="529"/>
    </row>
    <row r="4235" spans="2:8">
      <c r="B4235" s="13"/>
      <c r="C4235" s="24"/>
      <c r="D4235" s="223"/>
      <c r="E4235" s="13"/>
      <c r="H4235" s="529"/>
    </row>
    <row r="4236" spans="2:8">
      <c r="B4236" s="13"/>
      <c r="C4236" s="24"/>
      <c r="D4236" s="223"/>
      <c r="E4236" s="13"/>
      <c r="H4236" s="529"/>
    </row>
    <row r="4237" spans="2:8">
      <c r="B4237" s="13"/>
      <c r="C4237" s="24"/>
      <c r="D4237" s="223"/>
      <c r="E4237" s="13"/>
      <c r="H4237" s="529"/>
    </row>
    <row r="4238" spans="2:8">
      <c r="B4238" s="13"/>
      <c r="C4238" s="24"/>
      <c r="D4238" s="223"/>
      <c r="E4238" s="13"/>
      <c r="H4238" s="529"/>
    </row>
    <row r="4239" spans="2:8">
      <c r="B4239" s="13"/>
      <c r="C4239" s="24"/>
      <c r="D4239" s="223"/>
      <c r="E4239" s="13"/>
      <c r="H4239" s="529"/>
    </row>
    <row r="4240" spans="2:8">
      <c r="B4240" s="13"/>
      <c r="C4240" s="24"/>
      <c r="D4240" s="223"/>
      <c r="E4240" s="13"/>
      <c r="H4240" s="529"/>
    </row>
    <row r="4241" spans="2:8">
      <c r="B4241" s="13"/>
      <c r="C4241" s="24"/>
      <c r="D4241" s="223"/>
      <c r="E4241" s="13"/>
      <c r="H4241" s="529"/>
    </row>
    <row r="4242" spans="2:8">
      <c r="B4242" s="13"/>
      <c r="C4242" s="24"/>
      <c r="D4242" s="223"/>
      <c r="E4242" s="13"/>
      <c r="H4242" s="529"/>
    </row>
    <row r="4243" spans="2:8">
      <c r="B4243" s="13"/>
      <c r="C4243" s="24"/>
      <c r="D4243" s="223"/>
      <c r="E4243" s="13"/>
      <c r="H4243" s="529"/>
    </row>
    <row r="4244" spans="2:8">
      <c r="B4244" s="13"/>
      <c r="C4244" s="24"/>
      <c r="D4244" s="223"/>
      <c r="E4244" s="13"/>
      <c r="H4244" s="529"/>
    </row>
    <row r="4245" spans="2:8">
      <c r="B4245" s="13"/>
      <c r="C4245" s="24"/>
      <c r="D4245" s="223"/>
      <c r="E4245" s="13"/>
      <c r="H4245" s="529"/>
    </row>
    <row r="4246" spans="2:8">
      <c r="B4246" s="13"/>
      <c r="C4246" s="24"/>
      <c r="D4246" s="223"/>
      <c r="E4246" s="13"/>
      <c r="H4246" s="529"/>
    </row>
    <row r="4247" spans="2:8">
      <c r="B4247" s="13"/>
      <c r="C4247" s="24"/>
      <c r="D4247" s="223"/>
      <c r="E4247" s="13"/>
      <c r="H4247" s="529"/>
    </row>
    <row r="4248" spans="2:8">
      <c r="B4248" s="13"/>
      <c r="C4248" s="24"/>
      <c r="D4248" s="223"/>
      <c r="E4248" s="13"/>
      <c r="H4248" s="529"/>
    </row>
    <row r="4249" spans="2:8">
      <c r="B4249" s="13"/>
      <c r="C4249" s="24"/>
      <c r="D4249" s="223"/>
      <c r="E4249" s="13"/>
      <c r="H4249" s="529"/>
    </row>
    <row r="4250" spans="2:8">
      <c r="B4250" s="13"/>
      <c r="C4250" s="24"/>
      <c r="D4250" s="223"/>
      <c r="E4250" s="13"/>
      <c r="H4250" s="529"/>
    </row>
    <row r="4251" spans="2:8">
      <c r="B4251" s="13"/>
      <c r="C4251" s="24"/>
      <c r="D4251" s="223"/>
      <c r="E4251" s="13"/>
      <c r="H4251" s="529"/>
    </row>
    <row r="4252" spans="2:8">
      <c r="B4252" s="13"/>
      <c r="C4252" s="24"/>
      <c r="D4252" s="223"/>
      <c r="E4252" s="13"/>
      <c r="H4252" s="529"/>
    </row>
    <row r="4253" spans="2:8">
      <c r="B4253" s="13"/>
      <c r="C4253" s="24"/>
      <c r="D4253" s="223"/>
      <c r="E4253" s="13"/>
      <c r="H4253" s="529"/>
    </row>
    <row r="4254" spans="2:8">
      <c r="B4254" s="13"/>
      <c r="C4254" s="24"/>
      <c r="D4254" s="223"/>
      <c r="E4254" s="13"/>
      <c r="H4254" s="529"/>
    </row>
    <row r="4255" spans="2:8">
      <c r="B4255" s="13"/>
      <c r="C4255" s="24"/>
      <c r="D4255" s="223"/>
      <c r="E4255" s="13"/>
      <c r="H4255" s="529"/>
    </row>
    <row r="4256" spans="2:8">
      <c r="B4256" s="13"/>
      <c r="C4256" s="24"/>
      <c r="D4256" s="223"/>
      <c r="E4256" s="13"/>
      <c r="H4256" s="529"/>
    </row>
    <row r="4257" spans="2:8">
      <c r="B4257" s="13"/>
      <c r="C4257" s="24"/>
      <c r="D4257" s="223"/>
      <c r="E4257" s="13"/>
      <c r="H4257" s="529"/>
    </row>
    <row r="4258" spans="2:8">
      <c r="B4258" s="13"/>
      <c r="C4258" s="24"/>
      <c r="D4258" s="223"/>
      <c r="E4258" s="13"/>
      <c r="H4258" s="529"/>
    </row>
    <row r="4259" spans="2:8">
      <c r="B4259" s="13"/>
      <c r="C4259" s="24"/>
      <c r="D4259" s="223"/>
      <c r="E4259" s="13"/>
      <c r="H4259" s="529"/>
    </row>
    <row r="4260" spans="2:8">
      <c r="B4260" s="13"/>
      <c r="C4260" s="24"/>
      <c r="D4260" s="223"/>
      <c r="E4260" s="13"/>
      <c r="H4260" s="529"/>
    </row>
    <row r="4261" spans="2:8">
      <c r="B4261" s="13"/>
      <c r="C4261" s="24"/>
      <c r="D4261" s="223"/>
      <c r="E4261" s="13"/>
      <c r="H4261" s="529"/>
    </row>
    <row r="4262" spans="2:8">
      <c r="B4262" s="13"/>
      <c r="C4262" s="24"/>
      <c r="D4262" s="223"/>
      <c r="E4262" s="13"/>
      <c r="H4262" s="529"/>
    </row>
    <row r="4263" spans="2:8">
      <c r="B4263" s="13"/>
      <c r="C4263" s="24"/>
      <c r="D4263" s="223"/>
      <c r="E4263" s="13"/>
      <c r="H4263" s="529"/>
    </row>
    <row r="4264" spans="2:8">
      <c r="B4264" s="13"/>
      <c r="C4264" s="24"/>
      <c r="D4264" s="223"/>
      <c r="E4264" s="13"/>
      <c r="H4264" s="529"/>
    </row>
    <row r="4265" spans="2:8">
      <c r="B4265" s="13"/>
      <c r="C4265" s="24"/>
      <c r="D4265" s="223"/>
      <c r="E4265" s="13"/>
      <c r="H4265" s="529"/>
    </row>
    <row r="4266" spans="2:8">
      <c r="B4266" s="13"/>
      <c r="C4266" s="24"/>
      <c r="D4266" s="223"/>
      <c r="E4266" s="13"/>
      <c r="H4266" s="529"/>
    </row>
    <row r="4267" spans="2:8">
      <c r="B4267" s="13"/>
      <c r="C4267" s="24"/>
      <c r="D4267" s="223"/>
      <c r="E4267" s="13"/>
      <c r="H4267" s="529"/>
    </row>
    <row r="4268" spans="2:8">
      <c r="B4268" s="13"/>
      <c r="C4268" s="24"/>
      <c r="D4268" s="223"/>
      <c r="E4268" s="13"/>
      <c r="H4268" s="529"/>
    </row>
    <row r="4269" spans="2:8">
      <c r="B4269" s="13"/>
      <c r="C4269" s="24"/>
      <c r="D4269" s="223"/>
      <c r="E4269" s="13"/>
      <c r="H4269" s="529"/>
    </row>
    <row r="4270" spans="2:8">
      <c r="B4270" s="13"/>
      <c r="C4270" s="24"/>
      <c r="D4270" s="223"/>
      <c r="E4270" s="13"/>
      <c r="H4270" s="529"/>
    </row>
    <row r="4271" spans="2:8">
      <c r="B4271" s="13"/>
      <c r="C4271" s="24"/>
      <c r="D4271" s="223"/>
      <c r="E4271" s="13"/>
      <c r="H4271" s="529"/>
    </row>
    <row r="4272" spans="2:8">
      <c r="B4272" s="13"/>
      <c r="C4272" s="24"/>
      <c r="D4272" s="223"/>
      <c r="E4272" s="13"/>
      <c r="H4272" s="529"/>
    </row>
    <row r="4273" spans="2:8">
      <c r="B4273" s="13"/>
      <c r="C4273" s="24"/>
      <c r="D4273" s="223"/>
      <c r="E4273" s="13"/>
      <c r="H4273" s="529"/>
    </row>
    <row r="4274" spans="2:8">
      <c r="B4274" s="13"/>
      <c r="C4274" s="24"/>
      <c r="D4274" s="223"/>
      <c r="E4274" s="13"/>
      <c r="H4274" s="529"/>
    </row>
    <row r="4275" spans="2:8">
      <c r="B4275" s="13"/>
      <c r="C4275" s="24"/>
      <c r="D4275" s="223"/>
      <c r="E4275" s="13"/>
      <c r="H4275" s="529"/>
    </row>
    <row r="4276" spans="2:8">
      <c r="B4276" s="13"/>
      <c r="C4276" s="24"/>
      <c r="D4276" s="223"/>
      <c r="E4276" s="13"/>
      <c r="H4276" s="529"/>
    </row>
    <row r="4277" spans="2:8">
      <c r="B4277" s="13"/>
      <c r="C4277" s="24"/>
      <c r="D4277" s="223"/>
      <c r="E4277" s="13"/>
      <c r="H4277" s="529"/>
    </row>
    <row r="4278" spans="2:8">
      <c r="B4278" s="13"/>
      <c r="C4278" s="24"/>
      <c r="D4278" s="223"/>
      <c r="E4278" s="13"/>
      <c r="H4278" s="529"/>
    </row>
    <row r="4279" spans="2:8">
      <c r="B4279" s="13"/>
      <c r="C4279" s="24"/>
      <c r="D4279" s="223"/>
      <c r="E4279" s="13"/>
      <c r="H4279" s="529"/>
    </row>
    <row r="4280" spans="2:8">
      <c r="B4280" s="13"/>
      <c r="C4280" s="24"/>
      <c r="D4280" s="223"/>
      <c r="E4280" s="13"/>
      <c r="H4280" s="529"/>
    </row>
    <row r="4281" spans="2:8">
      <c r="B4281" s="13"/>
      <c r="C4281" s="24"/>
      <c r="D4281" s="223"/>
      <c r="E4281" s="13"/>
      <c r="H4281" s="529"/>
    </row>
    <row r="4282" spans="2:8">
      <c r="B4282" s="13"/>
      <c r="C4282" s="24"/>
      <c r="D4282" s="223"/>
      <c r="E4282" s="13"/>
      <c r="H4282" s="529"/>
    </row>
    <row r="4283" spans="2:8">
      <c r="B4283" s="13"/>
      <c r="C4283" s="24"/>
      <c r="D4283" s="223"/>
      <c r="E4283" s="13"/>
      <c r="H4283" s="529"/>
    </row>
    <row r="4284" spans="2:8">
      <c r="B4284" s="13"/>
      <c r="C4284" s="24"/>
      <c r="D4284" s="223"/>
      <c r="E4284" s="13"/>
      <c r="H4284" s="529"/>
    </row>
    <row r="4285" spans="2:8">
      <c r="B4285" s="13"/>
      <c r="C4285" s="24"/>
      <c r="D4285" s="223"/>
      <c r="E4285" s="13"/>
      <c r="H4285" s="529"/>
    </row>
    <row r="4286" spans="2:8">
      <c r="B4286" s="13"/>
      <c r="C4286" s="24"/>
      <c r="D4286" s="223"/>
      <c r="E4286" s="13"/>
      <c r="H4286" s="529"/>
    </row>
    <row r="4287" spans="2:8">
      <c r="B4287" s="13"/>
      <c r="C4287" s="24"/>
      <c r="D4287" s="223"/>
      <c r="E4287" s="13"/>
      <c r="H4287" s="529"/>
    </row>
    <row r="4288" spans="2:8">
      <c r="B4288" s="13"/>
      <c r="C4288" s="24"/>
      <c r="D4288" s="223"/>
      <c r="E4288" s="13"/>
      <c r="H4288" s="529"/>
    </row>
    <row r="4289" spans="2:8">
      <c r="B4289" s="13"/>
      <c r="C4289" s="24"/>
      <c r="D4289" s="223"/>
      <c r="E4289" s="13"/>
      <c r="H4289" s="529"/>
    </row>
    <row r="4290" spans="2:8">
      <c r="B4290" s="13"/>
      <c r="C4290" s="24"/>
      <c r="D4290" s="223"/>
      <c r="E4290" s="13"/>
      <c r="H4290" s="529"/>
    </row>
    <row r="4291" spans="2:8">
      <c r="B4291" s="13"/>
      <c r="C4291" s="24"/>
      <c r="D4291" s="223"/>
      <c r="E4291" s="13"/>
      <c r="H4291" s="529"/>
    </row>
    <row r="4292" spans="2:8">
      <c r="B4292" s="13"/>
      <c r="C4292" s="24"/>
      <c r="D4292" s="223"/>
      <c r="E4292" s="13"/>
      <c r="H4292" s="529"/>
    </row>
    <row r="4293" spans="2:8">
      <c r="B4293" s="13"/>
      <c r="C4293" s="24"/>
      <c r="D4293" s="223"/>
      <c r="E4293" s="13"/>
      <c r="H4293" s="529"/>
    </row>
    <row r="4294" spans="2:8">
      <c r="B4294" s="13"/>
      <c r="C4294" s="24"/>
      <c r="D4294" s="223"/>
      <c r="E4294" s="13"/>
      <c r="H4294" s="529"/>
    </row>
    <row r="4295" spans="2:8">
      <c r="B4295" s="13"/>
      <c r="C4295" s="24"/>
      <c r="D4295" s="223"/>
      <c r="E4295" s="13"/>
      <c r="H4295" s="529"/>
    </row>
    <row r="4296" spans="2:8">
      <c r="B4296" s="13"/>
      <c r="C4296" s="24"/>
      <c r="D4296" s="223"/>
      <c r="E4296" s="13"/>
      <c r="H4296" s="529"/>
    </row>
    <row r="4297" spans="2:8">
      <c r="B4297" s="13"/>
      <c r="C4297" s="24"/>
      <c r="D4297" s="223"/>
      <c r="E4297" s="13"/>
      <c r="H4297" s="529"/>
    </row>
    <row r="4298" spans="2:8">
      <c r="B4298" s="13"/>
      <c r="C4298" s="24"/>
      <c r="D4298" s="223"/>
      <c r="E4298" s="13"/>
      <c r="H4298" s="529"/>
    </row>
    <row r="4299" spans="2:8">
      <c r="B4299" s="13"/>
      <c r="C4299" s="24"/>
      <c r="D4299" s="223"/>
      <c r="E4299" s="13"/>
      <c r="H4299" s="529"/>
    </row>
    <row r="4300" spans="2:8">
      <c r="B4300" s="13"/>
      <c r="C4300" s="24"/>
      <c r="D4300" s="223"/>
      <c r="E4300" s="13"/>
      <c r="H4300" s="529"/>
    </row>
    <row r="4301" spans="2:8">
      <c r="B4301" s="13"/>
      <c r="C4301" s="24"/>
      <c r="D4301" s="223"/>
      <c r="E4301" s="13"/>
      <c r="H4301" s="529"/>
    </row>
    <row r="4302" spans="2:8">
      <c r="B4302" s="13"/>
      <c r="C4302" s="24"/>
      <c r="D4302" s="223"/>
      <c r="E4302" s="13"/>
      <c r="H4302" s="529"/>
    </row>
    <row r="4303" spans="2:8">
      <c r="B4303" s="13"/>
      <c r="C4303" s="24"/>
      <c r="D4303" s="223"/>
      <c r="E4303" s="13"/>
      <c r="H4303" s="529"/>
    </row>
    <row r="4304" spans="2:8">
      <c r="B4304" s="13"/>
      <c r="C4304" s="24"/>
      <c r="D4304" s="223"/>
      <c r="E4304" s="13"/>
      <c r="H4304" s="529"/>
    </row>
    <row r="4305" spans="2:8">
      <c r="B4305" s="13"/>
      <c r="C4305" s="24"/>
      <c r="D4305" s="223"/>
      <c r="E4305" s="13"/>
      <c r="H4305" s="529"/>
    </row>
    <row r="4306" spans="2:8">
      <c r="B4306" s="13"/>
      <c r="C4306" s="24"/>
      <c r="D4306" s="223"/>
      <c r="E4306" s="13"/>
      <c r="H4306" s="529"/>
    </row>
    <row r="4307" spans="2:8">
      <c r="B4307" s="13"/>
      <c r="C4307" s="24"/>
      <c r="D4307" s="223"/>
      <c r="E4307" s="13"/>
      <c r="H4307" s="529"/>
    </row>
    <row r="4308" spans="2:8">
      <c r="B4308" s="13"/>
      <c r="C4308" s="24"/>
      <c r="D4308" s="223"/>
      <c r="E4308" s="13"/>
      <c r="H4308" s="529"/>
    </row>
    <row r="4309" spans="2:8">
      <c r="B4309" s="13"/>
      <c r="C4309" s="24"/>
      <c r="D4309" s="223"/>
      <c r="E4309" s="13"/>
      <c r="H4309" s="529"/>
    </row>
    <row r="4310" spans="2:8">
      <c r="B4310" s="13"/>
      <c r="C4310" s="24"/>
      <c r="D4310" s="223"/>
      <c r="E4310" s="13"/>
      <c r="H4310" s="529"/>
    </row>
    <row r="4311" spans="2:8">
      <c r="B4311" s="13"/>
      <c r="C4311" s="24"/>
      <c r="D4311" s="223"/>
      <c r="E4311" s="13"/>
      <c r="H4311" s="529"/>
    </row>
    <row r="4312" spans="2:8">
      <c r="B4312" s="13"/>
      <c r="C4312" s="24"/>
      <c r="D4312" s="223"/>
      <c r="E4312" s="13"/>
      <c r="H4312" s="529"/>
    </row>
    <row r="4313" spans="2:8">
      <c r="B4313" s="13"/>
      <c r="C4313" s="24"/>
      <c r="D4313" s="223"/>
      <c r="E4313" s="13"/>
      <c r="H4313" s="529"/>
    </row>
    <row r="4314" spans="2:8">
      <c r="B4314" s="13"/>
      <c r="C4314" s="24"/>
      <c r="D4314" s="223"/>
      <c r="E4314" s="13"/>
      <c r="H4314" s="529"/>
    </row>
    <row r="4315" spans="2:8">
      <c r="B4315" s="13"/>
      <c r="C4315" s="24"/>
      <c r="D4315" s="223"/>
      <c r="E4315" s="13"/>
      <c r="H4315" s="529"/>
    </row>
    <row r="4316" spans="2:8">
      <c r="B4316" s="13"/>
      <c r="C4316" s="24"/>
      <c r="D4316" s="223"/>
      <c r="E4316" s="13"/>
      <c r="H4316" s="529"/>
    </row>
    <row r="4317" spans="2:8">
      <c r="B4317" s="13"/>
      <c r="C4317" s="24"/>
      <c r="D4317" s="223"/>
      <c r="E4317" s="13"/>
      <c r="H4317" s="529"/>
    </row>
    <row r="4318" spans="2:8">
      <c r="B4318" s="13"/>
      <c r="C4318" s="24"/>
      <c r="D4318" s="223"/>
      <c r="E4318" s="13"/>
      <c r="H4318" s="529"/>
    </row>
    <row r="4319" spans="2:8">
      <c r="B4319" s="13"/>
      <c r="C4319" s="24"/>
      <c r="D4319" s="223"/>
      <c r="E4319" s="13"/>
      <c r="H4319" s="529"/>
    </row>
    <row r="4320" spans="2:8">
      <c r="B4320" s="13"/>
      <c r="C4320" s="24"/>
      <c r="D4320" s="223"/>
      <c r="E4320" s="13"/>
      <c r="H4320" s="529"/>
    </row>
    <row r="4321" spans="2:8">
      <c r="B4321" s="13"/>
      <c r="C4321" s="24"/>
      <c r="D4321" s="223"/>
      <c r="E4321" s="13"/>
      <c r="H4321" s="529"/>
    </row>
    <row r="4322" spans="2:8">
      <c r="B4322" s="13"/>
      <c r="C4322" s="24"/>
      <c r="D4322" s="223"/>
      <c r="E4322" s="13"/>
      <c r="H4322" s="529"/>
    </row>
    <row r="4323" spans="2:8">
      <c r="B4323" s="13"/>
      <c r="C4323" s="24"/>
      <c r="D4323" s="223"/>
      <c r="E4323" s="13"/>
      <c r="H4323" s="529"/>
    </row>
    <row r="4324" spans="2:8">
      <c r="B4324" s="13"/>
      <c r="C4324" s="24"/>
      <c r="D4324" s="223"/>
      <c r="E4324" s="13"/>
      <c r="H4324" s="529"/>
    </row>
    <row r="4325" spans="2:8">
      <c r="B4325" s="13"/>
      <c r="C4325" s="24"/>
      <c r="D4325" s="223"/>
      <c r="E4325" s="13"/>
      <c r="H4325" s="529"/>
    </row>
    <row r="4326" spans="2:8">
      <c r="B4326" s="13"/>
      <c r="C4326" s="24"/>
      <c r="D4326" s="223"/>
      <c r="E4326" s="13"/>
      <c r="H4326" s="529"/>
    </row>
    <row r="4327" spans="2:8">
      <c r="B4327" s="13"/>
      <c r="C4327" s="24"/>
      <c r="D4327" s="223"/>
      <c r="E4327" s="13"/>
      <c r="H4327" s="529"/>
    </row>
    <row r="4328" spans="2:8">
      <c r="B4328" s="13"/>
      <c r="C4328" s="24"/>
      <c r="D4328" s="223"/>
      <c r="E4328" s="13"/>
      <c r="H4328" s="529"/>
    </row>
    <row r="4329" spans="2:8">
      <c r="B4329" s="13"/>
      <c r="C4329" s="24"/>
      <c r="D4329" s="223"/>
      <c r="E4329" s="13"/>
      <c r="H4329" s="529"/>
    </row>
    <row r="4330" spans="2:8">
      <c r="B4330" s="13"/>
      <c r="C4330" s="24"/>
      <c r="D4330" s="223"/>
      <c r="E4330" s="13"/>
      <c r="H4330" s="529"/>
    </row>
    <row r="4331" spans="2:8">
      <c r="B4331" s="13"/>
      <c r="C4331" s="24"/>
      <c r="D4331" s="223"/>
      <c r="E4331" s="13"/>
      <c r="H4331" s="529"/>
    </row>
    <row r="4332" spans="2:8">
      <c r="B4332" s="13"/>
      <c r="C4332" s="24"/>
      <c r="D4332" s="223"/>
      <c r="E4332" s="13"/>
      <c r="H4332" s="529"/>
    </row>
    <row r="4333" spans="2:8">
      <c r="B4333" s="13"/>
      <c r="C4333" s="24"/>
      <c r="D4333" s="223"/>
      <c r="E4333" s="13"/>
      <c r="H4333" s="529"/>
    </row>
    <row r="4334" spans="2:8">
      <c r="B4334" s="13"/>
      <c r="C4334" s="24"/>
      <c r="D4334" s="223"/>
      <c r="E4334" s="13"/>
      <c r="H4334" s="529"/>
    </row>
    <row r="4335" spans="2:8">
      <c r="B4335" s="13"/>
      <c r="C4335" s="24"/>
      <c r="D4335" s="223"/>
      <c r="E4335" s="13"/>
      <c r="H4335" s="529"/>
    </row>
    <row r="4336" spans="2:8">
      <c r="B4336" s="13"/>
      <c r="C4336" s="24"/>
      <c r="D4336" s="223"/>
      <c r="E4336" s="13"/>
      <c r="H4336" s="529"/>
    </row>
    <row r="4337" spans="2:8">
      <c r="B4337" s="13"/>
      <c r="C4337" s="24"/>
      <c r="D4337" s="223"/>
      <c r="E4337" s="13"/>
      <c r="H4337" s="529"/>
    </row>
    <row r="4338" spans="2:8">
      <c r="B4338" s="13"/>
      <c r="C4338" s="24"/>
      <c r="D4338" s="223"/>
      <c r="E4338" s="13"/>
      <c r="H4338" s="529"/>
    </row>
    <row r="4339" spans="2:8">
      <c r="B4339" s="13"/>
      <c r="C4339" s="24"/>
      <c r="D4339" s="223"/>
      <c r="E4339" s="13"/>
      <c r="H4339" s="529"/>
    </row>
    <row r="4340" spans="2:8">
      <c r="B4340" s="13"/>
      <c r="C4340" s="24"/>
      <c r="D4340" s="223"/>
      <c r="E4340" s="13"/>
      <c r="H4340" s="529"/>
    </row>
    <row r="4341" spans="2:8">
      <c r="B4341" s="13"/>
      <c r="C4341" s="24"/>
      <c r="D4341" s="223"/>
      <c r="E4341" s="13"/>
      <c r="H4341" s="529"/>
    </row>
    <row r="4342" spans="2:8">
      <c r="B4342" s="13"/>
      <c r="C4342" s="24"/>
      <c r="D4342" s="223"/>
      <c r="E4342" s="13"/>
      <c r="H4342" s="529"/>
    </row>
    <row r="4343" spans="2:8">
      <c r="B4343" s="13"/>
      <c r="C4343" s="24"/>
      <c r="D4343" s="223"/>
      <c r="E4343" s="13"/>
      <c r="H4343" s="529"/>
    </row>
    <row r="4344" spans="2:8">
      <c r="B4344" s="13"/>
      <c r="C4344" s="24"/>
      <c r="D4344" s="223"/>
      <c r="E4344" s="13"/>
      <c r="H4344" s="529"/>
    </row>
    <row r="4345" spans="2:8">
      <c r="B4345" s="13"/>
      <c r="C4345" s="24"/>
      <c r="D4345" s="223"/>
      <c r="E4345" s="13"/>
      <c r="H4345" s="529"/>
    </row>
    <row r="4346" spans="2:8">
      <c r="B4346" s="13"/>
      <c r="C4346" s="24"/>
      <c r="D4346" s="223"/>
      <c r="E4346" s="13"/>
      <c r="H4346" s="529"/>
    </row>
    <row r="4347" spans="2:8">
      <c r="B4347" s="13"/>
      <c r="C4347" s="24"/>
      <c r="D4347" s="223"/>
      <c r="E4347" s="13"/>
      <c r="H4347" s="529"/>
    </row>
    <row r="4348" spans="2:8">
      <c r="B4348" s="13"/>
      <c r="C4348" s="24"/>
      <c r="D4348" s="223"/>
      <c r="E4348" s="13"/>
      <c r="H4348" s="529"/>
    </row>
    <row r="4349" spans="2:8">
      <c r="B4349" s="13"/>
      <c r="C4349" s="24"/>
      <c r="D4349" s="223"/>
      <c r="E4349" s="13"/>
      <c r="H4349" s="529"/>
    </row>
    <row r="4350" spans="2:8">
      <c r="B4350" s="13"/>
      <c r="C4350" s="24"/>
      <c r="D4350" s="223"/>
      <c r="E4350" s="13"/>
      <c r="H4350" s="529"/>
    </row>
    <row r="4351" spans="2:8">
      <c r="B4351" s="13"/>
      <c r="C4351" s="24"/>
      <c r="D4351" s="223"/>
      <c r="E4351" s="13"/>
      <c r="H4351" s="529"/>
    </row>
    <row r="4352" spans="2:8">
      <c r="B4352" s="13"/>
      <c r="C4352" s="24"/>
      <c r="D4352" s="223"/>
      <c r="E4352" s="13"/>
      <c r="H4352" s="529"/>
    </row>
    <row r="4353" spans="2:8">
      <c r="B4353" s="13"/>
      <c r="C4353" s="24"/>
      <c r="D4353" s="223"/>
      <c r="E4353" s="13"/>
      <c r="H4353" s="529"/>
    </row>
    <row r="4354" spans="2:8">
      <c r="B4354" s="13"/>
      <c r="C4354" s="24"/>
      <c r="D4354" s="223"/>
      <c r="E4354" s="13"/>
      <c r="H4354" s="529"/>
    </row>
    <row r="4355" spans="2:8">
      <c r="B4355" s="13"/>
      <c r="C4355" s="24"/>
      <c r="D4355" s="223"/>
      <c r="E4355" s="13"/>
      <c r="H4355" s="529"/>
    </row>
    <row r="4356" spans="2:8">
      <c r="B4356" s="13"/>
      <c r="C4356" s="24"/>
      <c r="D4356" s="223"/>
      <c r="E4356" s="13"/>
      <c r="H4356" s="529"/>
    </row>
    <row r="4357" spans="2:8">
      <c r="B4357" s="13"/>
      <c r="C4357" s="24"/>
      <c r="D4357" s="223"/>
      <c r="E4357" s="13"/>
      <c r="H4357" s="529"/>
    </row>
    <row r="4358" spans="2:8">
      <c r="B4358" s="13"/>
      <c r="C4358" s="24"/>
      <c r="D4358" s="223"/>
      <c r="E4358" s="13"/>
      <c r="H4358" s="529"/>
    </row>
    <row r="4359" spans="2:8">
      <c r="B4359" s="13"/>
      <c r="C4359" s="24"/>
      <c r="D4359" s="223"/>
      <c r="E4359" s="13"/>
      <c r="H4359" s="529"/>
    </row>
    <row r="4360" spans="2:8">
      <c r="B4360" s="13"/>
      <c r="C4360" s="24"/>
      <c r="D4360" s="223"/>
      <c r="E4360" s="13"/>
      <c r="H4360" s="529"/>
    </row>
    <row r="4361" spans="2:8">
      <c r="B4361" s="13"/>
      <c r="C4361" s="24"/>
      <c r="D4361" s="223"/>
      <c r="E4361" s="13"/>
      <c r="H4361" s="529"/>
    </row>
    <row r="4362" spans="2:8">
      <c r="B4362" s="13"/>
      <c r="C4362" s="24"/>
      <c r="D4362" s="223"/>
      <c r="E4362" s="13"/>
      <c r="H4362" s="529"/>
    </row>
    <row r="4363" spans="2:8">
      <c r="B4363" s="13"/>
      <c r="C4363" s="24"/>
      <c r="D4363" s="223"/>
      <c r="E4363" s="13"/>
      <c r="H4363" s="529"/>
    </row>
    <row r="4364" spans="2:8">
      <c r="B4364" s="13"/>
      <c r="C4364" s="24"/>
      <c r="D4364" s="223"/>
      <c r="E4364" s="13"/>
      <c r="H4364" s="529"/>
    </row>
    <row r="4365" spans="2:8">
      <c r="B4365" s="13"/>
      <c r="C4365" s="24"/>
      <c r="D4365" s="223"/>
      <c r="E4365" s="13"/>
      <c r="H4365" s="529"/>
    </row>
    <row r="4366" spans="2:8">
      <c r="B4366" s="13"/>
      <c r="C4366" s="24"/>
      <c r="D4366" s="223"/>
      <c r="E4366" s="13"/>
      <c r="H4366" s="529"/>
    </row>
    <row r="4367" spans="2:8">
      <c r="B4367" s="13"/>
      <c r="C4367" s="24"/>
      <c r="D4367" s="223"/>
      <c r="E4367" s="13"/>
      <c r="H4367" s="529"/>
    </row>
    <row r="4368" spans="2:8">
      <c r="B4368" s="13"/>
      <c r="C4368" s="24"/>
      <c r="D4368" s="223"/>
      <c r="E4368" s="13"/>
      <c r="H4368" s="529"/>
    </row>
    <row r="4369" spans="2:8">
      <c r="B4369" s="13"/>
      <c r="C4369" s="24"/>
      <c r="D4369" s="223"/>
      <c r="E4369" s="13"/>
      <c r="H4369" s="529"/>
    </row>
    <row r="4370" spans="2:8">
      <c r="B4370" s="13"/>
      <c r="C4370" s="24"/>
      <c r="D4370" s="223"/>
      <c r="E4370" s="13"/>
      <c r="H4370" s="529"/>
    </row>
    <row r="4371" spans="2:8">
      <c r="B4371" s="13"/>
      <c r="C4371" s="24"/>
      <c r="D4371" s="223"/>
      <c r="E4371" s="13"/>
      <c r="H4371" s="529"/>
    </row>
    <row r="4372" spans="2:8">
      <c r="B4372" s="13"/>
      <c r="C4372" s="24"/>
      <c r="D4372" s="223"/>
      <c r="E4372" s="13"/>
      <c r="H4372" s="529"/>
    </row>
    <row r="4373" spans="2:8">
      <c r="B4373" s="13"/>
      <c r="C4373" s="24"/>
      <c r="D4373" s="223"/>
      <c r="E4373" s="13"/>
      <c r="H4373" s="529"/>
    </row>
    <row r="4374" spans="2:8">
      <c r="B4374" s="13"/>
      <c r="C4374" s="24"/>
      <c r="D4374" s="223"/>
      <c r="E4374" s="13"/>
      <c r="H4374" s="529"/>
    </row>
    <row r="4375" spans="2:8">
      <c r="B4375" s="13"/>
      <c r="C4375" s="24"/>
      <c r="D4375" s="223"/>
      <c r="E4375" s="13"/>
      <c r="H4375" s="529"/>
    </row>
    <row r="4376" spans="2:8">
      <c r="B4376" s="13"/>
      <c r="C4376" s="24"/>
      <c r="D4376" s="223"/>
      <c r="E4376" s="13"/>
      <c r="H4376" s="529"/>
    </row>
    <row r="4377" spans="2:8">
      <c r="B4377" s="13"/>
      <c r="C4377" s="24"/>
      <c r="D4377" s="223"/>
      <c r="E4377" s="13"/>
      <c r="H4377" s="529"/>
    </row>
    <row r="4378" spans="2:8">
      <c r="B4378" s="13"/>
      <c r="C4378" s="24"/>
      <c r="D4378" s="223"/>
      <c r="E4378" s="13"/>
      <c r="H4378" s="529"/>
    </row>
    <row r="4379" spans="2:8">
      <c r="B4379" s="13"/>
      <c r="C4379" s="24"/>
      <c r="D4379" s="223"/>
      <c r="E4379" s="13"/>
      <c r="H4379" s="529"/>
    </row>
    <row r="4380" spans="2:8">
      <c r="B4380" s="13"/>
      <c r="C4380" s="24"/>
      <c r="D4380" s="223"/>
      <c r="E4380" s="13"/>
      <c r="H4380" s="529"/>
    </row>
    <row r="4381" spans="2:8">
      <c r="B4381" s="13"/>
      <c r="C4381" s="24"/>
      <c r="D4381" s="223"/>
      <c r="E4381" s="13"/>
      <c r="H4381" s="529"/>
    </row>
    <row r="4382" spans="2:8">
      <c r="B4382" s="13"/>
      <c r="C4382" s="24"/>
      <c r="D4382" s="223"/>
      <c r="E4382" s="13"/>
      <c r="H4382" s="529"/>
    </row>
    <row r="4383" spans="2:8">
      <c r="B4383" s="13"/>
      <c r="C4383" s="24"/>
      <c r="D4383" s="223"/>
      <c r="E4383" s="13"/>
      <c r="H4383" s="529"/>
    </row>
    <row r="4384" spans="2:8">
      <c r="B4384" s="13"/>
      <c r="C4384" s="24"/>
      <c r="D4384" s="223"/>
      <c r="E4384" s="13"/>
      <c r="H4384" s="529"/>
    </row>
    <row r="4385" spans="2:8">
      <c r="B4385" s="13"/>
      <c r="C4385" s="24"/>
      <c r="D4385" s="223"/>
      <c r="E4385" s="13"/>
      <c r="H4385" s="529"/>
    </row>
    <row r="4386" spans="2:8">
      <c r="B4386" s="13"/>
      <c r="C4386" s="24"/>
      <c r="D4386" s="223"/>
      <c r="E4386" s="13"/>
      <c r="H4386" s="529"/>
    </row>
    <row r="4387" spans="2:8">
      <c r="B4387" s="13"/>
      <c r="C4387" s="24"/>
      <c r="D4387" s="223"/>
      <c r="E4387" s="13"/>
      <c r="H4387" s="529"/>
    </row>
    <row r="4388" spans="2:8">
      <c r="B4388" s="13"/>
      <c r="C4388" s="24"/>
      <c r="D4388" s="223"/>
      <c r="E4388" s="13"/>
      <c r="H4388" s="529"/>
    </row>
    <row r="4389" spans="2:8">
      <c r="B4389" s="13"/>
      <c r="C4389" s="24"/>
      <c r="D4389" s="223"/>
      <c r="E4389" s="13"/>
      <c r="H4389" s="529"/>
    </row>
    <row r="4390" spans="2:8">
      <c r="B4390" s="13"/>
      <c r="C4390" s="24"/>
      <c r="D4390" s="223"/>
      <c r="E4390" s="13"/>
      <c r="H4390" s="529"/>
    </row>
    <row r="4391" spans="2:8">
      <c r="B4391" s="13"/>
      <c r="C4391" s="24"/>
      <c r="D4391" s="223"/>
      <c r="E4391" s="13"/>
      <c r="H4391" s="529"/>
    </row>
    <row r="4392" spans="2:8">
      <c r="B4392" s="13"/>
      <c r="C4392" s="24"/>
      <c r="D4392" s="223"/>
      <c r="E4392" s="13"/>
      <c r="H4392" s="529"/>
    </row>
    <row r="4393" spans="2:8">
      <c r="B4393" s="13"/>
      <c r="C4393" s="24"/>
      <c r="D4393" s="223"/>
      <c r="E4393" s="13"/>
      <c r="H4393" s="529"/>
    </row>
    <row r="4394" spans="2:8">
      <c r="B4394" s="13"/>
      <c r="C4394" s="24"/>
      <c r="D4394" s="223"/>
      <c r="E4394" s="13"/>
      <c r="H4394" s="529"/>
    </row>
    <row r="4395" spans="2:8">
      <c r="B4395" s="13"/>
      <c r="C4395" s="24"/>
      <c r="D4395" s="223"/>
      <c r="E4395" s="13"/>
      <c r="H4395" s="529"/>
    </row>
    <row r="4396" spans="2:8">
      <c r="B4396" s="13"/>
      <c r="C4396" s="24"/>
      <c r="D4396" s="223"/>
      <c r="E4396" s="13"/>
      <c r="H4396" s="529"/>
    </row>
    <row r="4397" spans="2:8">
      <c r="B4397" s="13"/>
      <c r="C4397" s="24"/>
      <c r="D4397" s="223"/>
      <c r="E4397" s="13"/>
      <c r="H4397" s="529"/>
    </row>
    <row r="4398" spans="2:8">
      <c r="B4398" s="13"/>
      <c r="C4398" s="24"/>
      <c r="D4398" s="223"/>
      <c r="E4398" s="13"/>
      <c r="H4398" s="529"/>
    </row>
    <row r="4399" spans="2:8">
      <c r="B4399" s="13"/>
      <c r="C4399" s="24"/>
      <c r="D4399" s="223"/>
      <c r="E4399" s="13"/>
      <c r="H4399" s="529"/>
    </row>
    <row r="4400" spans="2:8">
      <c r="B4400" s="13"/>
      <c r="C4400" s="24"/>
      <c r="D4400" s="223"/>
      <c r="E4400" s="13"/>
      <c r="H4400" s="529"/>
    </row>
    <row r="4401" spans="2:8">
      <c r="B4401" s="13"/>
      <c r="C4401" s="24"/>
      <c r="D4401" s="223"/>
      <c r="E4401" s="13"/>
      <c r="H4401" s="529"/>
    </row>
    <row r="4402" spans="2:8">
      <c r="B4402" s="13"/>
      <c r="C4402" s="24"/>
      <c r="D4402" s="223"/>
      <c r="E4402" s="13"/>
      <c r="H4402" s="529"/>
    </row>
    <row r="4403" spans="2:8">
      <c r="B4403" s="13"/>
      <c r="C4403" s="24"/>
      <c r="D4403" s="223"/>
      <c r="E4403" s="13"/>
      <c r="H4403" s="529"/>
    </row>
    <row r="4404" spans="2:8">
      <c r="B4404" s="13"/>
      <c r="C4404" s="24"/>
      <c r="D4404" s="223"/>
      <c r="E4404" s="13"/>
      <c r="H4404" s="529"/>
    </row>
    <row r="4405" spans="2:8">
      <c r="B4405" s="13"/>
      <c r="C4405" s="24"/>
      <c r="D4405" s="223"/>
      <c r="E4405" s="13"/>
      <c r="H4405" s="529"/>
    </row>
    <row r="4406" spans="2:8">
      <c r="B4406" s="13"/>
      <c r="C4406" s="24"/>
      <c r="D4406" s="223"/>
      <c r="E4406" s="13"/>
      <c r="H4406" s="529"/>
    </row>
    <row r="4407" spans="2:8">
      <c r="B4407" s="13"/>
      <c r="C4407" s="24"/>
      <c r="D4407" s="223"/>
      <c r="E4407" s="13"/>
      <c r="H4407" s="529"/>
    </row>
    <row r="4408" spans="2:8">
      <c r="B4408" s="13"/>
      <c r="C4408" s="24"/>
      <c r="D4408" s="223"/>
      <c r="E4408" s="13"/>
      <c r="H4408" s="529"/>
    </row>
    <row r="4409" spans="2:8">
      <c r="B4409" s="13"/>
      <c r="C4409" s="24"/>
      <c r="D4409" s="223"/>
      <c r="E4409" s="13"/>
      <c r="H4409" s="529"/>
    </row>
    <row r="4410" spans="2:8">
      <c r="B4410" s="13"/>
      <c r="C4410" s="24"/>
      <c r="D4410" s="223"/>
      <c r="E4410" s="13"/>
      <c r="H4410" s="529"/>
    </row>
    <row r="4411" spans="2:8">
      <c r="B4411" s="13"/>
      <c r="C4411" s="24"/>
      <c r="D4411" s="223"/>
      <c r="E4411" s="13"/>
      <c r="H4411" s="529"/>
    </row>
    <row r="4412" spans="2:8">
      <c r="B4412" s="13"/>
      <c r="C4412" s="24"/>
      <c r="D4412" s="223"/>
      <c r="E4412" s="13"/>
      <c r="H4412" s="529"/>
    </row>
    <row r="4413" spans="2:8">
      <c r="B4413" s="13"/>
      <c r="C4413" s="24"/>
      <c r="D4413" s="223"/>
      <c r="E4413" s="13"/>
      <c r="H4413" s="529"/>
    </row>
    <row r="4414" spans="2:8">
      <c r="B4414" s="13"/>
      <c r="C4414" s="24"/>
      <c r="D4414" s="223"/>
      <c r="E4414" s="13"/>
      <c r="H4414" s="529"/>
    </row>
    <row r="4415" spans="2:8">
      <c r="B4415" s="13"/>
      <c r="C4415" s="24"/>
      <c r="D4415" s="223"/>
      <c r="E4415" s="13"/>
      <c r="H4415" s="529"/>
    </row>
    <row r="4416" spans="2:8">
      <c r="B4416" s="13"/>
      <c r="C4416" s="24"/>
      <c r="D4416" s="223"/>
      <c r="E4416" s="13"/>
      <c r="H4416" s="529"/>
    </row>
    <row r="4417" spans="2:8">
      <c r="B4417" s="13"/>
      <c r="C4417" s="24"/>
      <c r="D4417" s="223"/>
      <c r="E4417" s="13"/>
      <c r="H4417" s="529"/>
    </row>
    <row r="4418" spans="2:8">
      <c r="B4418" s="13"/>
      <c r="C4418" s="24"/>
      <c r="D4418" s="223"/>
      <c r="E4418" s="13"/>
      <c r="H4418" s="529"/>
    </row>
    <row r="4419" spans="2:8">
      <c r="B4419" s="13"/>
      <c r="C4419" s="24"/>
      <c r="D4419" s="223"/>
      <c r="E4419" s="13"/>
      <c r="H4419" s="529"/>
    </row>
    <row r="4420" spans="2:8">
      <c r="B4420" s="13"/>
      <c r="C4420" s="24"/>
      <c r="D4420" s="223"/>
      <c r="E4420" s="13"/>
      <c r="H4420" s="529"/>
    </row>
    <row r="4421" spans="2:8">
      <c r="B4421" s="13"/>
      <c r="C4421" s="24"/>
      <c r="D4421" s="223"/>
      <c r="E4421" s="13"/>
      <c r="H4421" s="529"/>
    </row>
    <row r="4422" spans="2:8">
      <c r="B4422" s="13"/>
      <c r="C4422" s="24"/>
      <c r="D4422" s="223"/>
      <c r="E4422" s="13"/>
      <c r="H4422" s="529"/>
    </row>
    <row r="4423" spans="2:8">
      <c r="B4423" s="13"/>
      <c r="C4423" s="24"/>
      <c r="D4423" s="223"/>
      <c r="E4423" s="13"/>
      <c r="H4423" s="529"/>
    </row>
    <row r="4424" spans="2:8">
      <c r="B4424" s="13"/>
      <c r="C4424" s="24"/>
      <c r="D4424" s="223"/>
      <c r="E4424" s="13"/>
      <c r="H4424" s="529"/>
    </row>
    <row r="4425" spans="2:8">
      <c r="B4425" s="13"/>
      <c r="C4425" s="24"/>
      <c r="D4425" s="223"/>
      <c r="E4425" s="13"/>
      <c r="H4425" s="529"/>
    </row>
    <row r="4426" spans="2:8">
      <c r="B4426" s="13"/>
      <c r="C4426" s="24"/>
      <c r="D4426" s="223"/>
      <c r="E4426" s="13"/>
      <c r="H4426" s="529"/>
    </row>
    <row r="4427" spans="2:8">
      <c r="B4427" s="13"/>
      <c r="C4427" s="24"/>
      <c r="D4427" s="223"/>
      <c r="E4427" s="13"/>
      <c r="H4427" s="529"/>
    </row>
    <row r="4428" spans="2:8">
      <c r="B4428" s="13"/>
      <c r="C4428" s="24"/>
      <c r="D4428" s="223"/>
      <c r="E4428" s="13"/>
      <c r="H4428" s="529"/>
    </row>
    <row r="4429" spans="2:8">
      <c r="B4429" s="13"/>
      <c r="C4429" s="24"/>
      <c r="D4429" s="223"/>
      <c r="E4429" s="13"/>
      <c r="H4429" s="529"/>
    </row>
    <row r="4430" spans="2:8">
      <c r="B4430" s="13"/>
      <c r="C4430" s="24"/>
      <c r="D4430" s="223"/>
      <c r="E4430" s="13"/>
      <c r="H4430" s="529"/>
    </row>
    <row r="4431" spans="2:8">
      <c r="B4431" s="13"/>
      <c r="C4431" s="24"/>
      <c r="D4431" s="223"/>
      <c r="E4431" s="13"/>
      <c r="H4431" s="529"/>
    </row>
    <row r="4432" spans="2:8">
      <c r="B4432" s="13"/>
      <c r="C4432" s="24"/>
      <c r="D4432" s="223"/>
      <c r="E4432" s="13"/>
      <c r="H4432" s="529"/>
    </row>
    <row r="4433" spans="2:8">
      <c r="B4433" s="13"/>
      <c r="C4433" s="24"/>
      <c r="D4433" s="223"/>
      <c r="E4433" s="13"/>
      <c r="H4433" s="529"/>
    </row>
    <row r="4434" spans="2:8">
      <c r="B4434" s="13"/>
      <c r="C4434" s="24"/>
      <c r="D4434" s="223"/>
      <c r="E4434" s="13"/>
      <c r="H4434" s="529"/>
    </row>
    <row r="4435" spans="2:8">
      <c r="B4435" s="13"/>
      <c r="C4435" s="24"/>
      <c r="D4435" s="223"/>
      <c r="E4435" s="13"/>
      <c r="H4435" s="529"/>
    </row>
    <row r="4436" spans="2:8">
      <c r="B4436" s="13"/>
      <c r="C4436" s="24"/>
      <c r="D4436" s="223"/>
      <c r="E4436" s="13"/>
      <c r="H4436" s="529"/>
    </row>
    <row r="4437" spans="2:8">
      <c r="B4437" s="13"/>
      <c r="C4437" s="24"/>
      <c r="D4437" s="223"/>
      <c r="E4437" s="13"/>
      <c r="H4437" s="529"/>
    </row>
    <row r="4438" spans="2:8">
      <c r="B4438" s="13"/>
      <c r="C4438" s="24"/>
      <c r="D4438" s="223"/>
      <c r="E4438" s="13"/>
      <c r="H4438" s="529"/>
    </row>
    <row r="4439" spans="2:8">
      <c r="B4439" s="13"/>
      <c r="C4439" s="24"/>
      <c r="D4439" s="223"/>
      <c r="E4439" s="13"/>
      <c r="H4439" s="529"/>
    </row>
    <row r="4440" spans="2:8">
      <c r="B4440" s="13"/>
      <c r="C4440" s="24"/>
      <c r="D4440" s="223"/>
      <c r="E4440" s="13"/>
      <c r="H4440" s="529"/>
    </row>
    <row r="4441" spans="2:8">
      <c r="B4441" s="13"/>
      <c r="C4441" s="24"/>
      <c r="D4441" s="223"/>
      <c r="E4441" s="13"/>
      <c r="H4441" s="529"/>
    </row>
    <row r="4442" spans="2:8">
      <c r="B4442" s="13"/>
      <c r="C4442" s="24"/>
      <c r="D4442" s="223"/>
      <c r="E4442" s="13"/>
      <c r="H4442" s="529"/>
    </row>
    <row r="4443" spans="2:8">
      <c r="B4443" s="13"/>
      <c r="C4443" s="24"/>
      <c r="D4443" s="223"/>
      <c r="E4443" s="13"/>
      <c r="H4443" s="529"/>
    </row>
    <row r="4444" spans="2:8">
      <c r="B4444" s="13"/>
      <c r="C4444" s="24"/>
      <c r="D4444" s="223"/>
      <c r="E4444" s="13"/>
      <c r="H4444" s="529"/>
    </row>
    <row r="4445" spans="2:8">
      <c r="B4445" s="13"/>
      <c r="C4445" s="24"/>
      <c r="D4445" s="223"/>
      <c r="E4445" s="13"/>
      <c r="H4445" s="529"/>
    </row>
    <row r="4446" spans="2:8">
      <c r="B4446" s="13"/>
      <c r="C4446" s="24"/>
      <c r="D4446" s="223"/>
      <c r="E4446" s="13"/>
      <c r="H4446" s="529"/>
    </row>
    <row r="4447" spans="2:8">
      <c r="B4447" s="13"/>
      <c r="C4447" s="24"/>
      <c r="D4447" s="223"/>
      <c r="E4447" s="13"/>
      <c r="H4447" s="529"/>
    </row>
    <row r="4448" spans="2:8">
      <c r="B4448" s="13"/>
      <c r="C4448" s="24"/>
      <c r="D4448" s="223"/>
      <c r="E4448" s="13"/>
      <c r="H4448" s="529"/>
    </row>
    <row r="4449" spans="2:8">
      <c r="B4449" s="13"/>
      <c r="C4449" s="24"/>
      <c r="D4449" s="223"/>
      <c r="E4449" s="13"/>
      <c r="H4449" s="529"/>
    </row>
    <row r="4450" spans="2:8">
      <c r="B4450" s="13"/>
      <c r="C4450" s="24"/>
      <c r="D4450" s="223"/>
      <c r="E4450" s="13"/>
      <c r="H4450" s="529"/>
    </row>
    <row r="4451" spans="2:8">
      <c r="B4451" s="13"/>
      <c r="C4451" s="24"/>
      <c r="D4451" s="223"/>
      <c r="E4451" s="13"/>
      <c r="H4451" s="529"/>
    </row>
    <row r="4452" spans="2:8">
      <c r="B4452" s="13"/>
      <c r="C4452" s="24"/>
      <c r="D4452" s="223"/>
      <c r="E4452" s="13"/>
      <c r="H4452" s="529"/>
    </row>
    <row r="4453" spans="2:8">
      <c r="B4453" s="13"/>
      <c r="C4453" s="24"/>
      <c r="D4453" s="223"/>
      <c r="E4453" s="13"/>
      <c r="H4453" s="529"/>
    </row>
    <row r="4454" spans="2:8">
      <c r="B4454" s="13"/>
      <c r="C4454" s="24"/>
      <c r="D4454" s="223"/>
      <c r="E4454" s="13"/>
      <c r="H4454" s="529"/>
    </row>
    <row r="4455" spans="2:8">
      <c r="B4455" s="13"/>
      <c r="C4455" s="24"/>
      <c r="D4455" s="223"/>
      <c r="E4455" s="13"/>
      <c r="H4455" s="529"/>
    </row>
    <row r="4456" spans="2:8">
      <c r="B4456" s="13"/>
      <c r="C4456" s="24"/>
      <c r="D4456" s="223"/>
      <c r="E4456" s="13"/>
      <c r="H4456" s="529"/>
    </row>
    <row r="4457" spans="2:8">
      <c r="B4457" s="13"/>
      <c r="C4457" s="24"/>
      <c r="D4457" s="223"/>
      <c r="E4457" s="13"/>
      <c r="H4457" s="529"/>
    </row>
    <row r="4458" spans="2:8">
      <c r="B4458" s="13"/>
      <c r="C4458" s="24"/>
      <c r="D4458" s="223"/>
      <c r="E4458" s="13"/>
      <c r="H4458" s="529"/>
    </row>
    <row r="4459" spans="2:8">
      <c r="B4459" s="13"/>
      <c r="C4459" s="24"/>
      <c r="D4459" s="223"/>
      <c r="E4459" s="13"/>
      <c r="H4459" s="529"/>
    </row>
    <row r="4460" spans="2:8">
      <c r="B4460" s="13"/>
      <c r="C4460" s="24"/>
      <c r="D4460" s="223"/>
      <c r="E4460" s="13"/>
      <c r="H4460" s="529"/>
    </row>
    <row r="4461" spans="2:8">
      <c r="B4461" s="13"/>
      <c r="C4461" s="24"/>
      <c r="D4461" s="223"/>
      <c r="E4461" s="13"/>
      <c r="H4461" s="529"/>
    </row>
    <row r="4462" spans="2:8">
      <c r="B4462" s="13"/>
      <c r="C4462" s="24"/>
      <c r="D4462" s="223"/>
      <c r="E4462" s="13"/>
      <c r="H4462" s="529"/>
    </row>
    <row r="4463" spans="2:8">
      <c r="B4463" s="13"/>
      <c r="C4463" s="24"/>
      <c r="D4463" s="223"/>
      <c r="E4463" s="13"/>
      <c r="H4463" s="529"/>
    </row>
    <row r="4464" spans="2:8">
      <c r="B4464" s="13"/>
      <c r="C4464" s="24"/>
      <c r="D4464" s="223"/>
      <c r="E4464" s="13"/>
      <c r="H4464" s="529"/>
    </row>
    <row r="4465" spans="2:8">
      <c r="B4465" s="13"/>
      <c r="C4465" s="24"/>
      <c r="D4465" s="223"/>
      <c r="E4465" s="13"/>
      <c r="H4465" s="529"/>
    </row>
    <row r="4466" spans="2:8">
      <c r="B4466" s="13"/>
      <c r="C4466" s="24"/>
      <c r="D4466" s="223"/>
      <c r="E4466" s="13"/>
      <c r="H4466" s="529"/>
    </row>
    <row r="4467" spans="2:8">
      <c r="B4467" s="13"/>
      <c r="C4467" s="24"/>
      <c r="D4467" s="223"/>
      <c r="E4467" s="13"/>
      <c r="H4467" s="529"/>
    </row>
    <row r="4468" spans="2:8">
      <c r="B4468" s="13"/>
      <c r="C4468" s="24"/>
      <c r="D4468" s="223"/>
      <c r="E4468" s="13"/>
      <c r="H4468" s="529"/>
    </row>
    <row r="4469" spans="2:8">
      <c r="B4469" s="13"/>
      <c r="C4469" s="24"/>
      <c r="D4469" s="223"/>
      <c r="E4469" s="13"/>
      <c r="H4469" s="529"/>
    </row>
    <row r="4470" spans="2:8">
      <c r="B4470" s="13"/>
      <c r="C4470" s="24"/>
      <c r="D4470" s="223"/>
      <c r="E4470" s="13"/>
      <c r="H4470" s="529"/>
    </row>
    <row r="4471" spans="2:8">
      <c r="B4471" s="13"/>
      <c r="C4471" s="24"/>
      <c r="D4471" s="223"/>
      <c r="E4471" s="13"/>
      <c r="H4471" s="529"/>
    </row>
    <row r="4472" spans="2:8">
      <c r="B4472" s="13"/>
      <c r="C4472" s="24"/>
      <c r="D4472" s="223"/>
      <c r="E4472" s="13"/>
      <c r="H4472" s="529"/>
    </row>
    <row r="4473" spans="2:8">
      <c r="B4473" s="13"/>
      <c r="C4473" s="24"/>
      <c r="D4473" s="223"/>
      <c r="E4473" s="13"/>
      <c r="H4473" s="529"/>
    </row>
    <row r="4474" spans="2:8">
      <c r="B4474" s="13"/>
      <c r="C4474" s="24"/>
      <c r="D4474" s="223"/>
      <c r="E4474" s="13"/>
      <c r="H4474" s="529"/>
    </row>
    <row r="4475" spans="2:8">
      <c r="B4475" s="13"/>
      <c r="C4475" s="24"/>
      <c r="D4475" s="223"/>
      <c r="E4475" s="13"/>
      <c r="H4475" s="529"/>
    </row>
    <row r="4476" spans="2:8">
      <c r="B4476" s="13"/>
      <c r="C4476" s="24"/>
      <c r="D4476" s="223"/>
      <c r="E4476" s="13"/>
      <c r="H4476" s="529"/>
    </row>
    <row r="4477" spans="2:8">
      <c r="B4477" s="13"/>
      <c r="C4477" s="24"/>
      <c r="D4477" s="223"/>
      <c r="E4477" s="13"/>
      <c r="H4477" s="529"/>
    </row>
    <row r="4478" spans="2:8">
      <c r="B4478" s="13"/>
      <c r="C4478" s="24"/>
      <c r="D4478" s="223"/>
      <c r="E4478" s="13"/>
      <c r="H4478" s="529"/>
    </row>
    <row r="4479" spans="2:8">
      <c r="B4479" s="13"/>
      <c r="C4479" s="24"/>
      <c r="D4479" s="223"/>
      <c r="E4479" s="13"/>
      <c r="H4479" s="529"/>
    </row>
    <row r="4480" spans="2:8">
      <c r="B4480" s="13"/>
      <c r="C4480" s="24"/>
      <c r="D4480" s="223"/>
      <c r="E4480" s="13"/>
      <c r="H4480" s="529"/>
    </row>
    <row r="4481" spans="2:8">
      <c r="B4481" s="13"/>
      <c r="C4481" s="24"/>
      <c r="D4481" s="223"/>
      <c r="E4481" s="13"/>
      <c r="H4481" s="529"/>
    </row>
    <row r="4482" spans="2:8">
      <c r="B4482" s="13"/>
      <c r="C4482" s="24"/>
      <c r="D4482" s="223"/>
      <c r="E4482" s="13"/>
      <c r="H4482" s="529"/>
    </row>
    <row r="4483" spans="2:8">
      <c r="B4483" s="13"/>
      <c r="C4483" s="24"/>
      <c r="D4483" s="223"/>
      <c r="E4483" s="13"/>
      <c r="H4483" s="529"/>
    </row>
    <row r="4484" spans="2:8">
      <c r="B4484" s="13"/>
      <c r="C4484" s="24"/>
      <c r="D4484" s="223"/>
      <c r="E4484" s="13"/>
      <c r="H4484" s="529"/>
    </row>
    <row r="4485" spans="2:8">
      <c r="B4485" s="13"/>
      <c r="C4485" s="24"/>
      <c r="D4485" s="223"/>
      <c r="E4485" s="13"/>
      <c r="H4485" s="529"/>
    </row>
    <row r="4486" spans="2:8">
      <c r="B4486" s="13"/>
      <c r="C4486" s="24"/>
      <c r="D4486" s="223"/>
      <c r="E4486" s="13"/>
      <c r="H4486" s="529"/>
    </row>
    <row r="4487" spans="2:8">
      <c r="B4487" s="13"/>
      <c r="C4487" s="24"/>
      <c r="D4487" s="223"/>
      <c r="E4487" s="13"/>
      <c r="H4487" s="529"/>
    </row>
    <row r="4488" spans="2:8">
      <c r="B4488" s="13"/>
      <c r="C4488" s="24"/>
      <c r="D4488" s="223"/>
      <c r="E4488" s="13"/>
      <c r="H4488" s="529"/>
    </row>
    <row r="4489" spans="2:8">
      <c r="B4489" s="13"/>
      <c r="C4489" s="24"/>
      <c r="D4489" s="223"/>
      <c r="E4489" s="13"/>
      <c r="H4489" s="529"/>
    </row>
    <row r="4490" spans="2:8">
      <c r="B4490" s="13"/>
      <c r="C4490" s="24"/>
      <c r="D4490" s="223"/>
      <c r="E4490" s="13"/>
      <c r="H4490" s="529"/>
    </row>
    <row r="4491" spans="2:8">
      <c r="B4491" s="13"/>
      <c r="C4491" s="24"/>
      <c r="D4491" s="223"/>
      <c r="E4491" s="13"/>
      <c r="H4491" s="529"/>
    </row>
    <row r="4492" spans="2:8">
      <c r="B4492" s="13"/>
      <c r="C4492" s="24"/>
      <c r="D4492" s="223"/>
      <c r="E4492" s="13"/>
      <c r="H4492" s="529"/>
    </row>
    <row r="4493" spans="2:8">
      <c r="B4493" s="13"/>
      <c r="C4493" s="24"/>
      <c r="D4493" s="223"/>
      <c r="E4493" s="13"/>
      <c r="H4493" s="529"/>
    </row>
    <row r="4494" spans="2:8">
      <c r="B4494" s="13"/>
      <c r="C4494" s="24"/>
      <c r="D4494" s="223"/>
      <c r="E4494" s="13"/>
      <c r="H4494" s="529"/>
    </row>
    <row r="4495" spans="2:8">
      <c r="B4495" s="13"/>
      <c r="C4495" s="24"/>
      <c r="D4495" s="223"/>
      <c r="E4495" s="13"/>
      <c r="H4495" s="529"/>
    </row>
    <row r="4496" spans="2:8">
      <c r="B4496" s="13"/>
      <c r="C4496" s="24"/>
      <c r="D4496" s="223"/>
      <c r="E4496" s="13"/>
      <c r="H4496" s="529"/>
    </row>
    <row r="4497" spans="2:8">
      <c r="B4497" s="13"/>
      <c r="C4497" s="24"/>
      <c r="D4497" s="223"/>
      <c r="E4497" s="13"/>
      <c r="H4497" s="529"/>
    </row>
    <row r="4498" spans="2:8">
      <c r="B4498" s="13"/>
      <c r="C4498" s="24"/>
      <c r="D4498" s="223"/>
      <c r="E4498" s="13"/>
      <c r="H4498" s="529"/>
    </row>
    <row r="4499" spans="2:8">
      <c r="B4499" s="13"/>
      <c r="C4499" s="24"/>
      <c r="D4499" s="223"/>
      <c r="E4499" s="13"/>
      <c r="H4499" s="529"/>
    </row>
    <row r="4500" spans="2:8">
      <c r="B4500" s="13"/>
      <c r="C4500" s="24"/>
      <c r="D4500" s="223"/>
      <c r="E4500" s="13"/>
      <c r="H4500" s="529"/>
    </row>
    <row r="4501" spans="2:8">
      <c r="B4501" s="13"/>
      <c r="C4501" s="24"/>
      <c r="D4501" s="223"/>
      <c r="E4501" s="13"/>
      <c r="H4501" s="529"/>
    </row>
    <row r="4502" spans="2:8">
      <c r="B4502" s="13"/>
      <c r="C4502" s="24"/>
      <c r="D4502" s="223"/>
      <c r="E4502" s="13"/>
      <c r="H4502" s="529"/>
    </row>
    <row r="4503" spans="2:8">
      <c r="B4503" s="13"/>
      <c r="C4503" s="24"/>
      <c r="D4503" s="223"/>
      <c r="E4503" s="13"/>
      <c r="H4503" s="529"/>
    </row>
    <row r="4504" spans="2:8">
      <c r="B4504" s="13"/>
      <c r="C4504" s="24"/>
      <c r="D4504" s="223"/>
      <c r="E4504" s="13"/>
      <c r="H4504" s="529"/>
    </row>
    <row r="4505" spans="2:8">
      <c r="B4505" s="13"/>
      <c r="C4505" s="24"/>
      <c r="D4505" s="223"/>
      <c r="E4505" s="13"/>
      <c r="H4505" s="529"/>
    </row>
    <row r="4506" spans="2:8">
      <c r="B4506" s="13"/>
      <c r="C4506" s="24"/>
      <c r="D4506" s="223"/>
      <c r="E4506" s="13"/>
      <c r="H4506" s="529"/>
    </row>
    <row r="4507" spans="2:8">
      <c r="B4507" s="13"/>
      <c r="C4507" s="24"/>
      <c r="D4507" s="223"/>
      <c r="E4507" s="13"/>
      <c r="H4507" s="529"/>
    </row>
    <row r="4508" spans="2:8">
      <c r="B4508" s="13"/>
      <c r="C4508" s="24"/>
      <c r="D4508" s="223"/>
      <c r="E4508" s="13"/>
      <c r="H4508" s="529"/>
    </row>
    <row r="4509" spans="2:8">
      <c r="B4509" s="13"/>
      <c r="C4509" s="24"/>
      <c r="D4509" s="223"/>
      <c r="E4509" s="13"/>
      <c r="H4509" s="529"/>
    </row>
    <row r="4510" spans="2:8">
      <c r="B4510" s="13"/>
      <c r="C4510" s="24"/>
      <c r="D4510" s="223"/>
      <c r="E4510" s="13"/>
      <c r="H4510" s="529"/>
    </row>
    <row r="4511" spans="2:8">
      <c r="B4511" s="13"/>
      <c r="C4511" s="24"/>
      <c r="D4511" s="223"/>
      <c r="E4511" s="13"/>
      <c r="H4511" s="529"/>
    </row>
    <row r="4512" spans="2:8">
      <c r="B4512" s="13"/>
      <c r="C4512" s="24"/>
      <c r="D4512" s="223"/>
      <c r="E4512" s="13"/>
      <c r="H4512" s="529"/>
    </row>
    <row r="4513" spans="2:8">
      <c r="B4513" s="13"/>
      <c r="C4513" s="24"/>
      <c r="D4513" s="223"/>
      <c r="E4513" s="13"/>
      <c r="H4513" s="529"/>
    </row>
    <row r="4514" spans="2:8">
      <c r="B4514" s="13"/>
      <c r="C4514" s="24"/>
      <c r="D4514" s="223"/>
      <c r="E4514" s="13"/>
      <c r="H4514" s="529"/>
    </row>
    <row r="4515" spans="2:8">
      <c r="B4515" s="13"/>
      <c r="C4515" s="24"/>
      <c r="D4515" s="223"/>
      <c r="E4515" s="13"/>
      <c r="H4515" s="529"/>
    </row>
    <row r="4516" spans="2:8">
      <c r="B4516" s="13"/>
      <c r="C4516" s="24"/>
      <c r="D4516" s="223"/>
      <c r="E4516" s="13"/>
      <c r="H4516" s="529"/>
    </row>
    <row r="4517" spans="2:8">
      <c r="B4517" s="13"/>
      <c r="C4517" s="24"/>
      <c r="D4517" s="223"/>
      <c r="E4517" s="13"/>
      <c r="H4517" s="529"/>
    </row>
    <row r="4518" spans="2:8">
      <c r="B4518" s="13"/>
      <c r="C4518" s="24"/>
      <c r="D4518" s="223"/>
      <c r="E4518" s="13"/>
      <c r="H4518" s="529"/>
    </row>
    <row r="4519" spans="2:8">
      <c r="B4519" s="13"/>
      <c r="C4519" s="24"/>
      <c r="D4519" s="223"/>
      <c r="E4519" s="13"/>
      <c r="H4519" s="529"/>
    </row>
    <row r="4520" spans="2:8">
      <c r="B4520" s="13"/>
      <c r="C4520" s="24"/>
      <c r="D4520" s="223"/>
      <c r="E4520" s="13"/>
      <c r="H4520" s="529"/>
    </row>
    <row r="4521" spans="2:8">
      <c r="B4521" s="13"/>
      <c r="C4521" s="24"/>
      <c r="D4521" s="223"/>
      <c r="E4521" s="13"/>
      <c r="H4521" s="529"/>
    </row>
    <row r="4522" spans="2:8">
      <c r="B4522" s="13"/>
      <c r="C4522" s="24"/>
      <c r="D4522" s="223"/>
      <c r="E4522" s="13"/>
      <c r="H4522" s="529"/>
    </row>
    <row r="4523" spans="2:8">
      <c r="B4523" s="13"/>
      <c r="C4523" s="24"/>
      <c r="D4523" s="223"/>
      <c r="E4523" s="13"/>
      <c r="H4523" s="529"/>
    </row>
    <row r="4524" spans="2:8">
      <c r="B4524" s="13"/>
      <c r="C4524" s="24"/>
      <c r="D4524" s="223"/>
      <c r="E4524" s="13"/>
      <c r="H4524" s="529"/>
    </row>
    <row r="4525" spans="2:8">
      <c r="B4525" s="13"/>
      <c r="C4525" s="24"/>
      <c r="D4525" s="223"/>
      <c r="E4525" s="13"/>
      <c r="H4525" s="529"/>
    </row>
    <row r="4526" spans="2:8">
      <c r="B4526" s="13"/>
      <c r="C4526" s="24"/>
      <c r="D4526" s="223"/>
      <c r="E4526" s="13"/>
      <c r="H4526" s="529"/>
    </row>
    <row r="4527" spans="2:8">
      <c r="B4527" s="13"/>
      <c r="C4527" s="24"/>
      <c r="D4527" s="223"/>
      <c r="E4527" s="13"/>
      <c r="H4527" s="529"/>
    </row>
    <row r="4528" spans="2:8">
      <c r="B4528" s="13"/>
      <c r="C4528" s="24"/>
      <c r="D4528" s="223"/>
      <c r="E4528" s="13"/>
      <c r="H4528" s="529"/>
    </row>
    <row r="4529" spans="2:8">
      <c r="B4529" s="13"/>
      <c r="C4529" s="24"/>
      <c r="D4529" s="223"/>
      <c r="E4529" s="13"/>
      <c r="H4529" s="529"/>
    </row>
    <row r="4530" spans="2:8">
      <c r="B4530" s="13"/>
      <c r="C4530" s="24"/>
      <c r="D4530" s="223"/>
      <c r="E4530" s="13"/>
      <c r="H4530" s="529"/>
    </row>
    <row r="4531" spans="2:8">
      <c r="B4531" s="13"/>
      <c r="C4531" s="24"/>
      <c r="D4531" s="223"/>
      <c r="E4531" s="13"/>
      <c r="H4531" s="529"/>
    </row>
    <row r="4532" spans="2:8">
      <c r="B4532" s="13"/>
      <c r="C4532" s="24"/>
      <c r="D4532" s="223"/>
      <c r="E4532" s="13"/>
      <c r="H4532" s="529"/>
    </row>
    <row r="4533" spans="2:8">
      <c r="B4533" s="13"/>
      <c r="C4533" s="24"/>
      <c r="D4533" s="223"/>
      <c r="E4533" s="13"/>
      <c r="H4533" s="529"/>
    </row>
    <row r="4534" spans="2:8">
      <c r="B4534" s="13"/>
      <c r="C4534" s="24"/>
      <c r="D4534" s="223"/>
      <c r="E4534" s="13"/>
      <c r="H4534" s="529"/>
    </row>
    <row r="4535" spans="2:8">
      <c r="B4535" s="13"/>
      <c r="C4535" s="24"/>
      <c r="D4535" s="223"/>
      <c r="E4535" s="13"/>
      <c r="H4535" s="529"/>
    </row>
    <row r="4536" spans="2:8">
      <c r="B4536" s="13"/>
      <c r="C4536" s="24"/>
      <c r="D4536" s="223"/>
      <c r="E4536" s="13"/>
      <c r="H4536" s="529"/>
    </row>
    <row r="4537" spans="2:8">
      <c r="B4537" s="13"/>
      <c r="C4537" s="24"/>
      <c r="D4537" s="223"/>
      <c r="E4537" s="13"/>
      <c r="H4537" s="529"/>
    </row>
    <row r="4538" spans="2:8">
      <c r="B4538" s="13"/>
      <c r="C4538" s="24"/>
      <c r="D4538" s="223"/>
      <c r="E4538" s="13"/>
      <c r="H4538" s="529"/>
    </row>
    <row r="4539" spans="2:8">
      <c r="B4539" s="13"/>
      <c r="C4539" s="24"/>
      <c r="D4539" s="223"/>
      <c r="E4539" s="13"/>
      <c r="H4539" s="529"/>
    </row>
    <row r="4540" spans="2:8">
      <c r="B4540" s="13"/>
      <c r="C4540" s="24"/>
      <c r="D4540" s="223"/>
      <c r="E4540" s="13"/>
      <c r="H4540" s="529"/>
    </row>
    <row r="4541" spans="2:8">
      <c r="B4541" s="13"/>
      <c r="C4541" s="24"/>
      <c r="D4541" s="223"/>
      <c r="E4541" s="13"/>
      <c r="H4541" s="529"/>
    </row>
    <row r="4542" spans="2:8">
      <c r="B4542" s="13"/>
      <c r="C4542" s="24"/>
      <c r="D4542" s="223"/>
      <c r="E4542" s="13"/>
      <c r="H4542" s="529"/>
    </row>
    <row r="4543" spans="2:8">
      <c r="B4543" s="13"/>
      <c r="C4543" s="24"/>
      <c r="D4543" s="223"/>
      <c r="E4543" s="13"/>
      <c r="H4543" s="529"/>
    </row>
    <row r="4544" spans="2:8">
      <c r="B4544" s="13"/>
      <c r="C4544" s="24"/>
      <c r="D4544" s="223"/>
      <c r="E4544" s="13"/>
      <c r="H4544" s="529"/>
    </row>
    <row r="4545" spans="2:8">
      <c r="B4545" s="13"/>
      <c r="C4545" s="24"/>
      <c r="D4545" s="223"/>
      <c r="E4545" s="13"/>
      <c r="H4545" s="529"/>
    </row>
    <row r="4546" spans="2:8">
      <c r="B4546" s="13"/>
      <c r="C4546" s="24"/>
      <c r="D4546" s="223"/>
      <c r="E4546" s="13"/>
      <c r="H4546" s="529"/>
    </row>
    <row r="4547" spans="2:8">
      <c r="B4547" s="13"/>
      <c r="C4547" s="24"/>
      <c r="D4547" s="223"/>
      <c r="E4547" s="13"/>
      <c r="H4547" s="529"/>
    </row>
    <row r="4548" spans="2:8">
      <c r="B4548" s="13"/>
      <c r="C4548" s="24"/>
      <c r="D4548" s="223"/>
      <c r="E4548" s="13"/>
      <c r="H4548" s="529"/>
    </row>
    <row r="4549" spans="2:8">
      <c r="B4549" s="13"/>
      <c r="C4549" s="24"/>
      <c r="D4549" s="223"/>
      <c r="E4549" s="13"/>
      <c r="H4549" s="529"/>
    </row>
    <row r="4550" spans="2:8">
      <c r="B4550" s="13"/>
      <c r="C4550" s="24"/>
      <c r="D4550" s="223"/>
      <c r="E4550" s="13"/>
      <c r="H4550" s="529"/>
    </row>
    <row r="4551" spans="2:8">
      <c r="B4551" s="13"/>
      <c r="C4551" s="24"/>
      <c r="D4551" s="223"/>
      <c r="E4551" s="13"/>
      <c r="H4551" s="529"/>
    </row>
    <row r="4552" spans="2:8">
      <c r="B4552" s="13"/>
      <c r="C4552" s="24"/>
      <c r="D4552" s="223"/>
      <c r="E4552" s="13"/>
      <c r="H4552" s="529"/>
    </row>
    <row r="4553" spans="2:8">
      <c r="B4553" s="13"/>
      <c r="C4553" s="24"/>
      <c r="D4553" s="223"/>
      <c r="E4553" s="13"/>
      <c r="H4553" s="529"/>
    </row>
    <row r="4554" spans="2:8">
      <c r="B4554" s="13"/>
      <c r="C4554" s="24"/>
      <c r="D4554" s="223"/>
      <c r="E4554" s="13"/>
      <c r="H4554" s="529"/>
    </row>
    <row r="4555" spans="2:8">
      <c r="B4555" s="13"/>
      <c r="C4555" s="24"/>
      <c r="D4555" s="223"/>
      <c r="E4555" s="13"/>
      <c r="H4555" s="529"/>
    </row>
    <row r="4556" spans="2:8">
      <c r="B4556" s="13"/>
      <c r="C4556" s="24"/>
      <c r="D4556" s="223"/>
      <c r="E4556" s="13"/>
      <c r="H4556" s="529"/>
    </row>
    <row r="4557" spans="2:8">
      <c r="B4557" s="13"/>
      <c r="C4557" s="24"/>
      <c r="D4557" s="223"/>
      <c r="E4557" s="13"/>
      <c r="H4557" s="529"/>
    </row>
    <row r="4558" spans="2:8">
      <c r="B4558" s="13"/>
      <c r="C4558" s="24"/>
      <c r="D4558" s="223"/>
      <c r="E4558" s="13"/>
      <c r="H4558" s="529"/>
    </row>
    <row r="4559" spans="2:8">
      <c r="B4559" s="13"/>
      <c r="C4559" s="24"/>
      <c r="D4559" s="223"/>
      <c r="E4559" s="13"/>
      <c r="H4559" s="529"/>
    </row>
    <row r="4560" spans="2:8">
      <c r="B4560" s="13"/>
      <c r="C4560" s="24"/>
      <c r="D4560" s="223"/>
      <c r="E4560" s="13"/>
      <c r="H4560" s="529"/>
    </row>
    <row r="4561" spans="2:8">
      <c r="B4561" s="13"/>
      <c r="C4561" s="24"/>
      <c r="D4561" s="223"/>
      <c r="E4561" s="13"/>
      <c r="H4561" s="529"/>
    </row>
    <row r="4562" spans="2:8">
      <c r="B4562" s="13"/>
      <c r="C4562" s="24"/>
      <c r="D4562" s="223"/>
      <c r="E4562" s="13"/>
      <c r="H4562" s="529"/>
    </row>
    <row r="4563" spans="2:8">
      <c r="B4563" s="13"/>
      <c r="C4563" s="24"/>
      <c r="D4563" s="223"/>
      <c r="E4563" s="13"/>
      <c r="H4563" s="529"/>
    </row>
    <row r="4564" spans="2:8">
      <c r="B4564" s="13"/>
      <c r="C4564" s="24"/>
      <c r="D4564" s="223"/>
      <c r="E4564" s="13"/>
      <c r="H4564" s="529"/>
    </row>
    <row r="4565" spans="2:8">
      <c r="B4565" s="13"/>
      <c r="C4565" s="24"/>
      <c r="D4565" s="223"/>
      <c r="E4565" s="13"/>
      <c r="H4565" s="529"/>
    </row>
    <row r="4566" spans="2:8">
      <c r="B4566" s="13"/>
      <c r="C4566" s="24"/>
      <c r="D4566" s="223"/>
      <c r="E4566" s="13"/>
      <c r="H4566" s="529"/>
    </row>
    <row r="4567" spans="2:8">
      <c r="B4567" s="13"/>
      <c r="C4567" s="24"/>
      <c r="D4567" s="223"/>
      <c r="E4567" s="13"/>
      <c r="H4567" s="529"/>
    </row>
    <row r="4568" spans="2:8">
      <c r="B4568" s="13"/>
      <c r="C4568" s="24"/>
      <c r="D4568" s="223"/>
      <c r="E4568" s="13"/>
      <c r="H4568" s="529"/>
    </row>
    <row r="4569" spans="2:8">
      <c r="B4569" s="13"/>
      <c r="C4569" s="24"/>
      <c r="D4569" s="223"/>
      <c r="E4569" s="13"/>
      <c r="H4569" s="529"/>
    </row>
    <row r="4570" spans="2:8">
      <c r="B4570" s="13"/>
      <c r="C4570" s="24"/>
      <c r="D4570" s="223"/>
      <c r="E4570" s="13"/>
      <c r="H4570" s="529"/>
    </row>
    <row r="4571" spans="2:8">
      <c r="B4571" s="13"/>
      <c r="C4571" s="24"/>
      <c r="D4571" s="223"/>
      <c r="E4571" s="13"/>
      <c r="H4571" s="529"/>
    </row>
    <row r="4572" spans="2:8">
      <c r="B4572" s="13"/>
      <c r="C4572" s="24"/>
      <c r="D4572" s="223"/>
      <c r="E4572" s="13"/>
      <c r="H4572" s="529"/>
    </row>
    <row r="4573" spans="2:8">
      <c r="B4573" s="13"/>
      <c r="C4573" s="24"/>
      <c r="D4573" s="223"/>
      <c r="E4573" s="13"/>
      <c r="H4573" s="529"/>
    </row>
    <row r="4574" spans="2:8">
      <c r="B4574" s="13"/>
      <c r="C4574" s="24"/>
      <c r="D4574" s="223"/>
      <c r="E4574" s="13"/>
      <c r="H4574" s="529"/>
    </row>
    <row r="4575" spans="2:8">
      <c r="B4575" s="13"/>
      <c r="C4575" s="24"/>
      <c r="D4575" s="223"/>
      <c r="E4575" s="13"/>
      <c r="H4575" s="529"/>
    </row>
    <row r="4576" spans="2:8">
      <c r="B4576" s="13"/>
      <c r="C4576" s="24"/>
      <c r="D4576" s="223"/>
      <c r="E4576" s="13"/>
      <c r="H4576" s="529"/>
    </row>
    <row r="4577" spans="2:8">
      <c r="B4577" s="13"/>
      <c r="C4577" s="24"/>
      <c r="D4577" s="223"/>
      <c r="E4577" s="13"/>
      <c r="H4577" s="529"/>
    </row>
    <row r="4578" spans="2:8">
      <c r="B4578" s="13"/>
      <c r="C4578" s="24"/>
      <c r="D4578" s="223"/>
      <c r="E4578" s="13"/>
      <c r="H4578" s="529"/>
    </row>
    <row r="4579" spans="2:8">
      <c r="B4579" s="13"/>
      <c r="C4579" s="24"/>
      <c r="D4579" s="223"/>
      <c r="E4579" s="13"/>
      <c r="H4579" s="529"/>
    </row>
    <row r="4580" spans="2:8">
      <c r="B4580" s="13"/>
      <c r="C4580" s="24"/>
      <c r="D4580" s="223"/>
      <c r="E4580" s="13"/>
      <c r="H4580" s="529"/>
    </row>
    <row r="4581" spans="2:8">
      <c r="B4581" s="13"/>
      <c r="C4581" s="24"/>
      <c r="D4581" s="223"/>
      <c r="E4581" s="13"/>
      <c r="H4581" s="529"/>
    </row>
    <row r="4582" spans="2:8">
      <c r="B4582" s="13"/>
      <c r="C4582" s="24"/>
      <c r="D4582" s="223"/>
      <c r="E4582" s="13"/>
      <c r="H4582" s="529"/>
    </row>
    <row r="4583" spans="2:8">
      <c r="B4583" s="13"/>
      <c r="C4583" s="24"/>
      <c r="D4583" s="223"/>
      <c r="E4583" s="13"/>
      <c r="H4583" s="529"/>
    </row>
    <row r="4584" spans="2:8">
      <c r="B4584" s="13"/>
      <c r="C4584" s="24"/>
      <c r="D4584" s="223"/>
      <c r="E4584" s="13"/>
      <c r="H4584" s="529"/>
    </row>
    <row r="4585" spans="2:8">
      <c r="B4585" s="13"/>
      <c r="C4585" s="24"/>
      <c r="D4585" s="223"/>
      <c r="E4585" s="13"/>
      <c r="H4585" s="529"/>
    </row>
    <row r="4586" spans="2:8">
      <c r="B4586" s="13"/>
      <c r="C4586" s="24"/>
      <c r="D4586" s="223"/>
      <c r="E4586" s="13"/>
      <c r="H4586" s="529"/>
    </row>
    <row r="4587" spans="2:8">
      <c r="B4587" s="13"/>
      <c r="C4587" s="24"/>
      <c r="D4587" s="223"/>
      <c r="E4587" s="13"/>
      <c r="H4587" s="529"/>
    </row>
    <row r="4588" spans="2:8">
      <c r="B4588" s="13"/>
      <c r="C4588" s="24"/>
      <c r="D4588" s="223"/>
      <c r="E4588" s="13"/>
      <c r="H4588" s="529"/>
    </row>
    <row r="4589" spans="2:8">
      <c r="B4589" s="13"/>
      <c r="C4589" s="24"/>
      <c r="D4589" s="223"/>
      <c r="E4589" s="13"/>
      <c r="H4589" s="529"/>
    </row>
    <row r="4590" spans="2:8">
      <c r="B4590" s="13"/>
      <c r="C4590" s="24"/>
      <c r="D4590" s="223"/>
      <c r="E4590" s="13"/>
      <c r="H4590" s="529"/>
    </row>
    <row r="4591" spans="2:8">
      <c r="B4591" s="13"/>
      <c r="C4591" s="24"/>
      <c r="D4591" s="223"/>
      <c r="E4591" s="13"/>
      <c r="H4591" s="529"/>
    </row>
    <row r="4592" spans="2:8">
      <c r="B4592" s="13"/>
      <c r="C4592" s="24"/>
      <c r="D4592" s="223"/>
      <c r="E4592" s="13"/>
      <c r="H4592" s="529"/>
    </row>
    <row r="4593" spans="2:8">
      <c r="B4593" s="13"/>
      <c r="C4593" s="24"/>
      <c r="D4593" s="223"/>
      <c r="E4593" s="13"/>
      <c r="H4593" s="529"/>
    </row>
    <row r="4594" spans="2:8">
      <c r="B4594" s="13"/>
      <c r="C4594" s="24"/>
      <c r="D4594" s="223"/>
      <c r="E4594" s="13"/>
      <c r="H4594" s="529"/>
    </row>
    <row r="4595" spans="2:8">
      <c r="B4595" s="13"/>
      <c r="C4595" s="24"/>
      <c r="D4595" s="223"/>
      <c r="E4595" s="13"/>
      <c r="H4595" s="529"/>
    </row>
    <row r="4596" spans="2:8">
      <c r="B4596" s="13"/>
      <c r="C4596" s="24"/>
      <c r="D4596" s="223"/>
      <c r="E4596" s="13"/>
      <c r="H4596" s="529"/>
    </row>
    <row r="4597" spans="2:8">
      <c r="B4597" s="13"/>
      <c r="C4597" s="24"/>
      <c r="D4597" s="223"/>
      <c r="E4597" s="13"/>
      <c r="H4597" s="529"/>
    </row>
    <row r="4598" spans="2:8">
      <c r="B4598" s="13"/>
      <c r="C4598" s="24"/>
      <c r="D4598" s="223"/>
      <c r="E4598" s="13"/>
      <c r="H4598" s="529"/>
    </row>
    <row r="4599" spans="2:8">
      <c r="B4599" s="13"/>
      <c r="C4599" s="24"/>
      <c r="D4599" s="223"/>
      <c r="E4599" s="13"/>
      <c r="H4599" s="529"/>
    </row>
    <row r="4600" spans="2:8">
      <c r="B4600" s="13"/>
      <c r="C4600" s="24"/>
      <c r="D4600" s="223"/>
      <c r="E4600" s="13"/>
      <c r="H4600" s="529"/>
    </row>
    <row r="4601" spans="2:8">
      <c r="B4601" s="13"/>
      <c r="C4601" s="24"/>
      <c r="D4601" s="223"/>
      <c r="E4601" s="13"/>
      <c r="H4601" s="529"/>
    </row>
    <row r="4602" spans="2:8">
      <c r="B4602" s="13"/>
      <c r="C4602" s="24"/>
      <c r="D4602" s="223"/>
      <c r="E4602" s="13"/>
      <c r="H4602" s="529"/>
    </row>
    <row r="4603" spans="2:8">
      <c r="B4603" s="13"/>
      <c r="C4603" s="24"/>
      <c r="D4603" s="223"/>
      <c r="E4603" s="13"/>
      <c r="H4603" s="529"/>
    </row>
    <row r="4604" spans="2:8">
      <c r="B4604" s="13"/>
      <c r="C4604" s="24"/>
      <c r="D4604" s="223"/>
      <c r="E4604" s="13"/>
      <c r="H4604" s="529"/>
    </row>
    <row r="4605" spans="2:8">
      <c r="B4605" s="13"/>
      <c r="C4605" s="24"/>
      <c r="D4605" s="223"/>
      <c r="E4605" s="13"/>
      <c r="H4605" s="529"/>
    </row>
    <row r="4606" spans="2:8">
      <c r="B4606" s="13"/>
      <c r="C4606" s="24"/>
      <c r="D4606" s="223"/>
      <c r="E4606" s="13"/>
      <c r="H4606" s="529"/>
    </row>
    <row r="4607" spans="2:8">
      <c r="B4607" s="13"/>
      <c r="C4607" s="24"/>
      <c r="D4607" s="223"/>
      <c r="E4607" s="13"/>
      <c r="H4607" s="529"/>
    </row>
    <row r="4608" spans="2:8">
      <c r="B4608" s="13"/>
      <c r="C4608" s="24"/>
      <c r="D4608" s="223"/>
      <c r="E4608" s="13"/>
      <c r="H4608" s="529"/>
    </row>
    <row r="4609" spans="2:8">
      <c r="B4609" s="13"/>
      <c r="C4609" s="24"/>
      <c r="D4609" s="223"/>
      <c r="E4609" s="13"/>
      <c r="H4609" s="529"/>
    </row>
    <row r="4610" spans="2:8">
      <c r="B4610" s="13"/>
      <c r="C4610" s="24"/>
      <c r="D4610" s="223"/>
      <c r="E4610" s="13"/>
      <c r="H4610" s="529"/>
    </row>
    <row r="4611" spans="2:8">
      <c r="B4611" s="13"/>
      <c r="C4611" s="24"/>
      <c r="D4611" s="223"/>
      <c r="E4611" s="13"/>
      <c r="H4611" s="529"/>
    </row>
    <row r="4612" spans="2:8">
      <c r="B4612" s="13"/>
      <c r="C4612" s="24"/>
      <c r="D4612" s="223"/>
      <c r="E4612" s="13"/>
      <c r="H4612" s="529"/>
    </row>
    <row r="4613" spans="2:8">
      <c r="B4613" s="13"/>
      <c r="C4613" s="24"/>
      <c r="D4613" s="223"/>
      <c r="E4613" s="13"/>
      <c r="H4613" s="529"/>
    </row>
    <row r="4614" spans="2:8">
      <c r="B4614" s="13"/>
      <c r="C4614" s="24"/>
      <c r="D4614" s="223"/>
      <c r="E4614" s="13"/>
      <c r="H4614" s="529"/>
    </row>
    <row r="4615" spans="2:8">
      <c r="B4615" s="13"/>
      <c r="C4615" s="24"/>
      <c r="D4615" s="223"/>
      <c r="E4615" s="13"/>
      <c r="H4615" s="529"/>
    </row>
    <row r="4616" spans="2:8">
      <c r="B4616" s="13"/>
      <c r="C4616" s="24"/>
      <c r="D4616" s="223"/>
      <c r="E4616" s="13"/>
      <c r="H4616" s="529"/>
    </row>
    <row r="4617" spans="2:8">
      <c r="B4617" s="13"/>
      <c r="C4617" s="24"/>
      <c r="D4617" s="223"/>
      <c r="E4617" s="13"/>
      <c r="H4617" s="529"/>
    </row>
    <row r="4618" spans="2:8">
      <c r="B4618" s="13"/>
      <c r="C4618" s="24"/>
      <c r="D4618" s="223"/>
      <c r="E4618" s="13"/>
      <c r="H4618" s="529"/>
    </row>
    <row r="4619" spans="2:8">
      <c r="B4619" s="13"/>
      <c r="C4619" s="24"/>
      <c r="D4619" s="223"/>
      <c r="E4619" s="13"/>
      <c r="H4619" s="529"/>
    </row>
    <row r="4620" spans="2:8">
      <c r="B4620" s="13"/>
      <c r="C4620" s="24"/>
      <c r="D4620" s="223"/>
      <c r="E4620" s="13"/>
      <c r="H4620" s="529"/>
    </row>
    <row r="4621" spans="2:8">
      <c r="B4621" s="13"/>
      <c r="C4621" s="24"/>
      <c r="D4621" s="223"/>
      <c r="E4621" s="13"/>
      <c r="H4621" s="529"/>
    </row>
    <row r="4622" spans="2:8">
      <c r="B4622" s="13"/>
      <c r="C4622" s="24"/>
      <c r="D4622" s="223"/>
      <c r="E4622" s="13"/>
      <c r="H4622" s="529"/>
    </row>
    <row r="4623" spans="2:8">
      <c r="B4623" s="13"/>
      <c r="C4623" s="24"/>
      <c r="D4623" s="223"/>
      <c r="E4623" s="13"/>
      <c r="H4623" s="529"/>
    </row>
    <row r="4624" spans="2:8">
      <c r="B4624" s="13"/>
      <c r="C4624" s="24"/>
      <c r="D4624" s="223"/>
      <c r="E4624" s="13"/>
      <c r="H4624" s="529"/>
    </row>
    <row r="4625" spans="2:8">
      <c r="B4625" s="13"/>
      <c r="C4625" s="24"/>
      <c r="D4625" s="223"/>
      <c r="E4625" s="13"/>
      <c r="H4625" s="529"/>
    </row>
    <row r="4626" spans="2:8">
      <c r="B4626" s="13"/>
      <c r="C4626" s="24"/>
      <c r="D4626" s="223"/>
      <c r="E4626" s="13"/>
      <c r="H4626" s="529"/>
    </row>
    <row r="4627" spans="2:8">
      <c r="B4627" s="13"/>
      <c r="C4627" s="24"/>
      <c r="D4627" s="223"/>
      <c r="E4627" s="13"/>
      <c r="H4627" s="529"/>
    </row>
    <row r="4628" spans="2:8">
      <c r="B4628" s="13"/>
      <c r="C4628" s="24"/>
      <c r="D4628" s="223"/>
      <c r="E4628" s="13"/>
      <c r="H4628" s="529"/>
    </row>
    <row r="4629" spans="2:8">
      <c r="B4629" s="13"/>
      <c r="C4629" s="24"/>
      <c r="D4629" s="223"/>
      <c r="E4629" s="13"/>
      <c r="H4629" s="529"/>
    </row>
    <row r="4630" spans="2:8">
      <c r="B4630" s="13"/>
      <c r="C4630" s="24"/>
      <c r="D4630" s="223"/>
      <c r="E4630" s="13"/>
      <c r="H4630" s="529"/>
    </row>
    <row r="4631" spans="2:8">
      <c r="B4631" s="13"/>
      <c r="C4631" s="24"/>
      <c r="D4631" s="223"/>
      <c r="E4631" s="13"/>
      <c r="H4631" s="529"/>
    </row>
    <row r="4632" spans="2:8">
      <c r="B4632" s="13"/>
      <c r="C4632" s="24"/>
      <c r="D4632" s="223"/>
      <c r="E4632" s="13"/>
      <c r="H4632" s="529"/>
    </row>
    <row r="4633" spans="2:8">
      <c r="B4633" s="13"/>
      <c r="C4633" s="24"/>
      <c r="D4633" s="223"/>
      <c r="E4633" s="13"/>
      <c r="H4633" s="529"/>
    </row>
    <row r="4634" spans="2:8">
      <c r="B4634" s="13"/>
      <c r="C4634" s="24"/>
      <c r="D4634" s="223"/>
      <c r="E4634" s="13"/>
      <c r="H4634" s="529"/>
    </row>
    <row r="4635" spans="2:8">
      <c r="B4635" s="13"/>
      <c r="C4635" s="24"/>
      <c r="D4635" s="223"/>
      <c r="E4635" s="13"/>
      <c r="H4635" s="529"/>
    </row>
    <row r="4636" spans="2:8">
      <c r="B4636" s="13"/>
      <c r="C4636" s="24"/>
      <c r="D4636" s="223"/>
      <c r="E4636" s="13"/>
      <c r="H4636" s="529"/>
    </row>
    <row r="4637" spans="2:8">
      <c r="B4637" s="13"/>
      <c r="C4637" s="24"/>
      <c r="D4637" s="223"/>
      <c r="E4637" s="13"/>
      <c r="H4637" s="529"/>
    </row>
    <row r="4638" spans="2:8">
      <c r="B4638" s="13"/>
      <c r="C4638" s="24"/>
      <c r="D4638" s="223"/>
      <c r="E4638" s="13"/>
      <c r="H4638" s="529"/>
    </row>
    <row r="4639" spans="2:8">
      <c r="B4639" s="13"/>
      <c r="C4639" s="24"/>
      <c r="D4639" s="223"/>
      <c r="E4639" s="13"/>
      <c r="H4639" s="529"/>
    </row>
    <row r="4640" spans="2:8">
      <c r="B4640" s="13"/>
      <c r="C4640" s="24"/>
      <c r="D4640" s="223"/>
      <c r="E4640" s="13"/>
      <c r="H4640" s="529"/>
    </row>
    <row r="4641" spans="2:8">
      <c r="B4641" s="13"/>
      <c r="C4641" s="24"/>
      <c r="D4641" s="223"/>
      <c r="E4641" s="13"/>
      <c r="H4641" s="529"/>
    </row>
    <row r="4642" spans="2:8">
      <c r="B4642" s="13"/>
      <c r="C4642" s="24"/>
      <c r="D4642" s="223"/>
      <c r="E4642" s="13"/>
      <c r="H4642" s="529"/>
    </row>
    <row r="4643" spans="2:8">
      <c r="B4643" s="13"/>
      <c r="C4643" s="24"/>
      <c r="D4643" s="223"/>
      <c r="E4643" s="13"/>
      <c r="H4643" s="529"/>
    </row>
    <row r="4644" spans="2:8">
      <c r="B4644" s="13"/>
      <c r="C4644" s="24"/>
      <c r="D4644" s="223"/>
      <c r="E4644" s="13"/>
      <c r="H4644" s="529"/>
    </row>
    <row r="4645" spans="2:8">
      <c r="B4645" s="13"/>
      <c r="C4645" s="24"/>
      <c r="D4645" s="223"/>
      <c r="E4645" s="13"/>
      <c r="H4645" s="529"/>
    </row>
    <row r="4646" spans="2:8">
      <c r="B4646" s="13"/>
      <c r="C4646" s="24"/>
      <c r="D4646" s="223"/>
      <c r="E4646" s="13"/>
      <c r="H4646" s="529"/>
    </row>
    <row r="4647" spans="2:8">
      <c r="B4647" s="13"/>
      <c r="C4647" s="24"/>
      <c r="D4647" s="223"/>
      <c r="E4647" s="13"/>
      <c r="H4647" s="529"/>
    </row>
    <row r="4648" spans="2:8">
      <c r="B4648" s="13"/>
      <c r="C4648" s="24"/>
      <c r="D4648" s="223"/>
      <c r="E4648" s="13"/>
      <c r="H4648" s="529"/>
    </row>
    <row r="4649" spans="2:8">
      <c r="B4649" s="13"/>
      <c r="C4649" s="24"/>
      <c r="D4649" s="223"/>
      <c r="E4649" s="13"/>
      <c r="H4649" s="529"/>
    </row>
    <row r="4650" spans="2:8">
      <c r="B4650" s="13"/>
      <c r="C4650" s="24"/>
      <c r="D4650" s="223"/>
      <c r="E4650" s="13"/>
      <c r="H4650" s="529"/>
    </row>
    <row r="4651" spans="2:8">
      <c r="B4651" s="13"/>
      <c r="C4651" s="24"/>
      <c r="D4651" s="223"/>
      <c r="E4651" s="13"/>
      <c r="H4651" s="529"/>
    </row>
    <row r="4652" spans="2:8">
      <c r="B4652" s="13"/>
      <c r="C4652" s="24"/>
      <c r="D4652" s="223"/>
      <c r="E4652" s="13"/>
      <c r="H4652" s="529"/>
    </row>
    <row r="4653" spans="2:8">
      <c r="B4653" s="13"/>
      <c r="C4653" s="24"/>
      <c r="D4653" s="223"/>
      <c r="E4653" s="13"/>
      <c r="H4653" s="529"/>
    </row>
    <row r="4654" spans="2:8">
      <c r="B4654" s="13"/>
      <c r="C4654" s="24"/>
      <c r="D4654" s="223"/>
      <c r="E4654" s="13"/>
      <c r="H4654" s="529"/>
    </row>
    <row r="4655" spans="2:8">
      <c r="B4655" s="13"/>
      <c r="C4655" s="24"/>
      <c r="D4655" s="223"/>
      <c r="E4655" s="13"/>
      <c r="H4655" s="529"/>
    </row>
    <row r="4656" spans="2:8">
      <c r="B4656" s="13"/>
      <c r="C4656" s="24"/>
      <c r="D4656" s="223"/>
      <c r="E4656" s="13"/>
      <c r="H4656" s="529"/>
    </row>
    <row r="4657" spans="2:8">
      <c r="B4657" s="13"/>
      <c r="C4657" s="24"/>
      <c r="D4657" s="223"/>
      <c r="E4657" s="13"/>
      <c r="H4657" s="529"/>
    </row>
    <row r="4658" spans="2:8">
      <c r="B4658" s="13"/>
      <c r="C4658" s="24"/>
      <c r="D4658" s="223"/>
      <c r="E4658" s="13"/>
      <c r="H4658" s="529"/>
    </row>
    <row r="4659" spans="2:8">
      <c r="B4659" s="13"/>
      <c r="C4659" s="24"/>
      <c r="D4659" s="223"/>
      <c r="E4659" s="13"/>
      <c r="H4659" s="529"/>
    </row>
    <row r="4660" spans="2:8">
      <c r="B4660" s="13"/>
      <c r="C4660" s="24"/>
      <c r="D4660" s="223"/>
      <c r="E4660" s="13"/>
      <c r="H4660" s="529"/>
    </row>
    <row r="4661" spans="2:8">
      <c r="B4661" s="13"/>
      <c r="C4661" s="24"/>
      <c r="D4661" s="223"/>
      <c r="E4661" s="13"/>
      <c r="H4661" s="529"/>
    </row>
    <row r="4662" spans="2:8">
      <c r="B4662" s="13"/>
      <c r="C4662" s="24"/>
      <c r="D4662" s="223"/>
      <c r="E4662" s="13"/>
      <c r="H4662" s="529"/>
    </row>
    <row r="4663" spans="2:8">
      <c r="B4663" s="13"/>
      <c r="C4663" s="24"/>
      <c r="D4663" s="223"/>
      <c r="E4663" s="13"/>
      <c r="H4663" s="529"/>
    </row>
    <row r="4664" spans="2:8">
      <c r="B4664" s="13"/>
      <c r="C4664" s="24"/>
      <c r="D4664" s="223"/>
      <c r="E4664" s="13"/>
      <c r="H4664" s="529"/>
    </row>
    <row r="4665" spans="2:8">
      <c r="B4665" s="13"/>
      <c r="C4665" s="24"/>
      <c r="D4665" s="223"/>
      <c r="E4665" s="13"/>
      <c r="H4665" s="529"/>
    </row>
    <row r="4666" spans="2:8">
      <c r="B4666" s="13"/>
      <c r="C4666" s="24"/>
      <c r="D4666" s="223"/>
      <c r="E4666" s="13"/>
      <c r="H4666" s="529"/>
    </row>
    <row r="4667" spans="2:8">
      <c r="B4667" s="13"/>
      <c r="C4667" s="24"/>
      <c r="D4667" s="223"/>
      <c r="E4667" s="13"/>
      <c r="H4667" s="529"/>
    </row>
    <row r="4668" spans="2:8">
      <c r="B4668" s="13"/>
      <c r="C4668" s="24"/>
      <c r="D4668" s="223"/>
      <c r="E4668" s="13"/>
      <c r="H4668" s="529"/>
    </row>
    <row r="4669" spans="2:8">
      <c r="B4669" s="13"/>
      <c r="C4669" s="24"/>
      <c r="D4669" s="223"/>
      <c r="E4669" s="13"/>
      <c r="H4669" s="529"/>
    </row>
    <row r="4670" spans="2:8">
      <c r="B4670" s="13"/>
      <c r="C4670" s="24"/>
      <c r="D4670" s="223"/>
      <c r="E4670" s="13"/>
      <c r="H4670" s="529"/>
    </row>
    <row r="4671" spans="2:8">
      <c r="B4671" s="13"/>
      <c r="C4671" s="24"/>
      <c r="D4671" s="223"/>
      <c r="E4671" s="13"/>
      <c r="H4671" s="529"/>
    </row>
    <row r="4672" spans="2:8">
      <c r="B4672" s="13"/>
      <c r="C4672" s="24"/>
      <c r="D4672" s="223"/>
      <c r="E4672" s="13"/>
      <c r="H4672" s="529"/>
    </row>
    <row r="4673" spans="2:8">
      <c r="B4673" s="13"/>
      <c r="C4673" s="24"/>
      <c r="D4673" s="223"/>
      <c r="E4673" s="13"/>
      <c r="H4673" s="529"/>
    </row>
    <row r="4674" spans="2:8">
      <c r="B4674" s="13"/>
      <c r="C4674" s="24"/>
      <c r="D4674" s="223"/>
      <c r="E4674" s="13"/>
      <c r="H4674" s="529"/>
    </row>
    <row r="4675" spans="2:8">
      <c r="B4675" s="13"/>
      <c r="C4675" s="24"/>
      <c r="D4675" s="223"/>
      <c r="E4675" s="13"/>
      <c r="H4675" s="529"/>
    </row>
    <row r="4676" spans="2:8">
      <c r="B4676" s="13"/>
      <c r="C4676" s="24"/>
      <c r="D4676" s="223"/>
      <c r="E4676" s="13"/>
      <c r="H4676" s="529"/>
    </row>
    <row r="4677" spans="2:8">
      <c r="B4677" s="13"/>
      <c r="C4677" s="24"/>
      <c r="D4677" s="223"/>
      <c r="E4677" s="13"/>
      <c r="H4677" s="529"/>
    </row>
    <row r="4678" spans="2:8">
      <c r="B4678" s="13"/>
      <c r="C4678" s="24"/>
      <c r="D4678" s="223"/>
      <c r="E4678" s="13"/>
      <c r="H4678" s="529"/>
    </row>
    <row r="4679" spans="2:8">
      <c r="B4679" s="13"/>
      <c r="C4679" s="24"/>
      <c r="D4679" s="223"/>
      <c r="E4679" s="13"/>
      <c r="H4679" s="529"/>
    </row>
    <row r="4680" spans="2:8">
      <c r="B4680" s="13"/>
      <c r="C4680" s="24"/>
      <c r="D4680" s="223"/>
      <c r="E4680" s="13"/>
      <c r="H4680" s="529"/>
    </row>
    <row r="4681" spans="2:8">
      <c r="B4681" s="13"/>
      <c r="C4681" s="24"/>
      <c r="D4681" s="223"/>
      <c r="E4681" s="13"/>
      <c r="H4681" s="529"/>
    </row>
    <row r="4682" spans="2:8">
      <c r="B4682" s="13"/>
      <c r="C4682" s="24"/>
      <c r="D4682" s="223"/>
      <c r="E4682" s="13"/>
      <c r="H4682" s="529"/>
    </row>
    <row r="4683" spans="2:8">
      <c r="B4683" s="13"/>
      <c r="C4683" s="24"/>
      <c r="D4683" s="223"/>
      <c r="E4683" s="13"/>
      <c r="H4683" s="529"/>
    </row>
    <row r="4684" spans="2:8">
      <c r="B4684" s="13"/>
      <c r="C4684" s="24"/>
      <c r="D4684" s="223"/>
      <c r="E4684" s="13"/>
      <c r="H4684" s="529"/>
    </row>
    <row r="4685" spans="2:8">
      <c r="B4685" s="13"/>
      <c r="C4685" s="24"/>
      <c r="D4685" s="223"/>
      <c r="E4685" s="13"/>
      <c r="H4685" s="529"/>
    </row>
    <row r="4686" spans="2:8">
      <c r="B4686" s="13"/>
      <c r="C4686" s="24"/>
      <c r="D4686" s="223"/>
      <c r="E4686" s="13"/>
      <c r="H4686" s="529"/>
    </row>
    <row r="4687" spans="2:8">
      <c r="B4687" s="13"/>
      <c r="C4687" s="24"/>
      <c r="D4687" s="223"/>
      <c r="E4687" s="13"/>
      <c r="H4687" s="529"/>
    </row>
    <row r="4688" spans="2:8">
      <c r="B4688" s="13"/>
      <c r="C4688" s="24"/>
      <c r="D4688" s="223"/>
      <c r="E4688" s="13"/>
      <c r="H4688" s="529"/>
    </row>
    <row r="4689" spans="2:8">
      <c r="B4689" s="13"/>
      <c r="C4689" s="24"/>
      <c r="D4689" s="223"/>
      <c r="E4689" s="13"/>
      <c r="H4689" s="529"/>
    </row>
    <row r="4690" spans="2:8">
      <c r="B4690" s="13"/>
      <c r="C4690" s="24"/>
      <c r="D4690" s="223"/>
      <c r="E4690" s="13"/>
      <c r="H4690" s="529"/>
    </row>
    <row r="4691" spans="2:8">
      <c r="B4691" s="13"/>
      <c r="C4691" s="24"/>
      <c r="D4691" s="223"/>
      <c r="E4691" s="13"/>
      <c r="H4691" s="529"/>
    </row>
    <row r="4692" spans="2:8">
      <c r="B4692" s="13"/>
      <c r="C4692" s="24"/>
      <c r="D4692" s="223"/>
      <c r="E4692" s="13"/>
      <c r="H4692" s="529"/>
    </row>
    <row r="4693" spans="2:8">
      <c r="B4693" s="13"/>
      <c r="C4693" s="24"/>
      <c r="D4693" s="223"/>
      <c r="E4693" s="13"/>
      <c r="H4693" s="529"/>
    </row>
    <row r="4694" spans="2:8">
      <c r="B4694" s="13"/>
      <c r="C4694" s="24"/>
      <c r="D4694" s="223"/>
      <c r="E4694" s="13"/>
      <c r="H4694" s="529"/>
    </row>
    <row r="4695" spans="2:8">
      <c r="B4695" s="13"/>
      <c r="C4695" s="24"/>
      <c r="D4695" s="223"/>
      <c r="E4695" s="13"/>
      <c r="H4695" s="529"/>
    </row>
    <row r="4696" spans="2:8">
      <c r="B4696" s="13"/>
      <c r="C4696" s="24"/>
      <c r="D4696" s="223"/>
      <c r="E4696" s="13"/>
      <c r="H4696" s="529"/>
    </row>
    <row r="4697" spans="2:8">
      <c r="B4697" s="13"/>
      <c r="C4697" s="24"/>
      <c r="D4697" s="223"/>
      <c r="E4697" s="13"/>
      <c r="H4697" s="529"/>
    </row>
    <row r="4698" spans="2:8">
      <c r="B4698" s="13"/>
      <c r="C4698" s="24"/>
      <c r="D4698" s="223"/>
      <c r="E4698" s="13"/>
      <c r="H4698" s="529"/>
    </row>
    <row r="4699" spans="2:8">
      <c r="B4699" s="13"/>
      <c r="C4699" s="24"/>
      <c r="D4699" s="223"/>
      <c r="E4699" s="13"/>
      <c r="H4699" s="529"/>
    </row>
    <row r="4700" spans="2:8">
      <c r="B4700" s="13"/>
      <c r="C4700" s="24"/>
      <c r="D4700" s="223"/>
      <c r="E4700" s="13"/>
      <c r="H4700" s="529"/>
    </row>
    <row r="4701" spans="2:8">
      <c r="B4701" s="13"/>
      <c r="C4701" s="24"/>
      <c r="D4701" s="223"/>
      <c r="E4701" s="13"/>
      <c r="H4701" s="529"/>
    </row>
    <row r="4702" spans="2:8">
      <c r="B4702" s="13"/>
      <c r="C4702" s="24"/>
      <c r="D4702" s="223"/>
      <c r="E4702" s="13"/>
      <c r="H4702" s="529"/>
    </row>
    <row r="4703" spans="2:8">
      <c r="B4703" s="13"/>
      <c r="C4703" s="24"/>
      <c r="D4703" s="223"/>
      <c r="E4703" s="13"/>
      <c r="H4703" s="529"/>
    </row>
    <row r="4704" spans="2:8">
      <c r="B4704" s="13"/>
      <c r="C4704" s="24"/>
      <c r="D4704" s="223"/>
      <c r="E4704" s="13"/>
      <c r="H4704" s="529"/>
    </row>
    <row r="4705" spans="2:8">
      <c r="B4705" s="13"/>
      <c r="C4705" s="24"/>
      <c r="D4705" s="223"/>
      <c r="E4705" s="13"/>
      <c r="H4705" s="529"/>
    </row>
    <row r="4706" spans="2:8">
      <c r="B4706" s="13"/>
      <c r="C4706" s="24"/>
      <c r="D4706" s="223"/>
      <c r="E4706" s="13"/>
      <c r="H4706" s="529"/>
    </row>
    <row r="4707" spans="2:8">
      <c r="B4707" s="13"/>
      <c r="C4707" s="24"/>
      <c r="D4707" s="223"/>
      <c r="E4707" s="13"/>
      <c r="H4707" s="529"/>
    </row>
    <row r="4708" spans="2:8">
      <c r="B4708" s="13"/>
      <c r="C4708" s="24"/>
      <c r="D4708" s="223"/>
      <c r="E4708" s="13"/>
      <c r="H4708" s="529"/>
    </row>
    <row r="4709" spans="2:8">
      <c r="B4709" s="13"/>
      <c r="C4709" s="24"/>
      <c r="D4709" s="223"/>
      <c r="E4709" s="13"/>
      <c r="H4709" s="529"/>
    </row>
    <row r="4710" spans="2:8">
      <c r="B4710" s="13"/>
      <c r="C4710" s="24"/>
      <c r="D4710" s="223"/>
      <c r="E4710" s="13"/>
      <c r="H4710" s="529"/>
    </row>
    <row r="4711" spans="2:8">
      <c r="B4711" s="13"/>
      <c r="C4711" s="24"/>
      <c r="D4711" s="223"/>
      <c r="E4711" s="13"/>
      <c r="H4711" s="529"/>
    </row>
    <row r="4712" spans="2:8">
      <c r="B4712" s="13"/>
      <c r="C4712" s="24"/>
      <c r="D4712" s="223"/>
      <c r="E4712" s="13"/>
      <c r="H4712" s="529"/>
    </row>
    <row r="4713" spans="2:8">
      <c r="B4713" s="13"/>
      <c r="C4713" s="24"/>
      <c r="D4713" s="223"/>
      <c r="E4713" s="13"/>
      <c r="H4713" s="529"/>
    </row>
    <row r="4714" spans="2:8">
      <c r="B4714" s="13"/>
      <c r="C4714" s="24"/>
      <c r="D4714" s="223"/>
      <c r="E4714" s="13"/>
      <c r="H4714" s="529"/>
    </row>
    <row r="4715" spans="2:8">
      <c r="B4715" s="13"/>
      <c r="C4715" s="24"/>
      <c r="D4715" s="223"/>
      <c r="E4715" s="13"/>
      <c r="H4715" s="529"/>
    </row>
    <row r="4716" spans="2:8">
      <c r="B4716" s="13"/>
      <c r="C4716" s="24"/>
      <c r="D4716" s="223"/>
      <c r="E4716" s="13"/>
      <c r="H4716" s="529"/>
    </row>
    <row r="4717" spans="2:8">
      <c r="B4717" s="13"/>
      <c r="C4717" s="24"/>
      <c r="D4717" s="223"/>
      <c r="E4717" s="13"/>
      <c r="H4717" s="529"/>
    </row>
    <row r="4718" spans="2:8">
      <c r="B4718" s="13"/>
      <c r="C4718" s="24"/>
      <c r="D4718" s="223"/>
      <c r="E4718" s="13"/>
      <c r="H4718" s="529"/>
    </row>
    <row r="4719" spans="2:8">
      <c r="B4719" s="13"/>
      <c r="C4719" s="24"/>
      <c r="D4719" s="223"/>
      <c r="E4719" s="13"/>
      <c r="H4719" s="529"/>
    </row>
    <row r="4720" spans="2:8">
      <c r="B4720" s="13"/>
      <c r="C4720" s="24"/>
      <c r="D4720" s="223"/>
      <c r="E4720" s="13"/>
      <c r="H4720" s="529"/>
    </row>
    <row r="4721" spans="2:8">
      <c r="B4721" s="13"/>
      <c r="C4721" s="24"/>
      <c r="D4721" s="223"/>
      <c r="E4721" s="13"/>
      <c r="H4721" s="529"/>
    </row>
    <row r="4722" spans="2:8">
      <c r="B4722" s="13"/>
      <c r="C4722" s="24"/>
      <c r="D4722" s="223"/>
      <c r="E4722" s="13"/>
      <c r="H4722" s="529"/>
    </row>
    <row r="4723" spans="2:8">
      <c r="B4723" s="13"/>
      <c r="C4723" s="24"/>
      <c r="D4723" s="223"/>
      <c r="E4723" s="13"/>
      <c r="H4723" s="529"/>
    </row>
    <row r="4724" spans="2:8">
      <c r="B4724" s="13"/>
      <c r="C4724" s="24"/>
      <c r="D4724" s="223"/>
      <c r="E4724" s="13"/>
      <c r="H4724" s="529"/>
    </row>
    <row r="4725" spans="2:8">
      <c r="B4725" s="13"/>
      <c r="C4725" s="24"/>
      <c r="D4725" s="223"/>
      <c r="E4725" s="13"/>
      <c r="H4725" s="529"/>
    </row>
    <row r="4726" spans="2:8">
      <c r="B4726" s="13"/>
      <c r="C4726" s="24"/>
      <c r="D4726" s="223"/>
      <c r="E4726" s="13"/>
      <c r="H4726" s="529"/>
    </row>
    <row r="4727" spans="2:8">
      <c r="B4727" s="13"/>
      <c r="C4727" s="24"/>
      <c r="D4727" s="223"/>
      <c r="E4727" s="13"/>
      <c r="H4727" s="529"/>
    </row>
    <row r="4728" spans="2:8">
      <c r="B4728" s="13"/>
      <c r="C4728" s="24"/>
      <c r="D4728" s="223"/>
      <c r="E4728" s="13"/>
      <c r="H4728" s="529"/>
    </row>
    <row r="4729" spans="2:8">
      <c r="B4729" s="13"/>
      <c r="C4729" s="24"/>
      <c r="D4729" s="223"/>
      <c r="E4729" s="13"/>
      <c r="H4729" s="529"/>
    </row>
    <row r="4730" spans="2:8">
      <c r="B4730" s="13"/>
      <c r="C4730" s="24"/>
      <c r="D4730" s="223"/>
      <c r="E4730" s="13"/>
      <c r="H4730" s="529"/>
    </row>
    <row r="4731" spans="2:8">
      <c r="B4731" s="13"/>
      <c r="C4731" s="24"/>
      <c r="D4731" s="223"/>
      <c r="E4731" s="13"/>
      <c r="H4731" s="529"/>
    </row>
    <row r="4732" spans="2:8">
      <c r="B4732" s="13"/>
      <c r="C4732" s="24"/>
      <c r="D4732" s="223"/>
      <c r="E4732" s="13"/>
      <c r="H4732" s="529"/>
    </row>
    <row r="4733" spans="2:8">
      <c r="B4733" s="13"/>
      <c r="C4733" s="24"/>
      <c r="D4733" s="223"/>
      <c r="E4733" s="13"/>
      <c r="H4733" s="529"/>
    </row>
    <row r="4734" spans="2:8">
      <c r="B4734" s="13"/>
      <c r="C4734" s="24"/>
      <c r="D4734" s="223"/>
      <c r="E4734" s="13"/>
      <c r="H4734" s="529"/>
    </row>
    <row r="4735" spans="2:8">
      <c r="B4735" s="13"/>
      <c r="C4735" s="24"/>
      <c r="D4735" s="223"/>
      <c r="E4735" s="13"/>
      <c r="H4735" s="529"/>
    </row>
    <row r="4736" spans="2:8">
      <c r="B4736" s="13"/>
      <c r="C4736" s="24"/>
      <c r="D4736" s="223"/>
      <c r="E4736" s="13"/>
      <c r="H4736" s="529"/>
    </row>
    <row r="4737" spans="2:8">
      <c r="B4737" s="13"/>
      <c r="C4737" s="24"/>
      <c r="D4737" s="223"/>
      <c r="E4737" s="13"/>
      <c r="H4737" s="529"/>
    </row>
    <row r="4738" spans="2:8">
      <c r="B4738" s="13"/>
      <c r="C4738" s="24"/>
      <c r="D4738" s="223"/>
      <c r="E4738" s="13"/>
      <c r="H4738" s="529"/>
    </row>
    <row r="4739" spans="2:8">
      <c r="B4739" s="13"/>
      <c r="C4739" s="24"/>
      <c r="D4739" s="223"/>
      <c r="E4739" s="13"/>
      <c r="H4739" s="529"/>
    </row>
    <row r="4740" spans="2:8">
      <c r="B4740" s="13"/>
      <c r="C4740" s="24"/>
      <c r="D4740" s="223"/>
      <c r="E4740" s="13"/>
      <c r="H4740" s="529"/>
    </row>
    <row r="4741" spans="2:8">
      <c r="B4741" s="13"/>
      <c r="C4741" s="24"/>
      <c r="D4741" s="223"/>
      <c r="E4741" s="13"/>
      <c r="H4741" s="529"/>
    </row>
    <row r="4742" spans="2:8">
      <c r="B4742" s="13"/>
      <c r="C4742" s="24"/>
      <c r="D4742" s="223"/>
      <c r="E4742" s="13"/>
      <c r="H4742" s="529"/>
    </row>
    <row r="4743" spans="2:8">
      <c r="B4743" s="13"/>
      <c r="C4743" s="24"/>
      <c r="D4743" s="223"/>
      <c r="E4743" s="13"/>
      <c r="H4743" s="529"/>
    </row>
    <row r="4744" spans="2:8">
      <c r="B4744" s="13"/>
      <c r="C4744" s="24"/>
      <c r="D4744" s="223"/>
      <c r="E4744" s="13"/>
      <c r="H4744" s="529"/>
    </row>
    <row r="4745" spans="2:8">
      <c r="B4745" s="13"/>
      <c r="C4745" s="24"/>
      <c r="D4745" s="223"/>
      <c r="E4745" s="13"/>
      <c r="H4745" s="529"/>
    </row>
    <row r="4746" spans="2:8">
      <c r="B4746" s="13"/>
      <c r="C4746" s="24"/>
      <c r="D4746" s="223"/>
      <c r="E4746" s="13"/>
      <c r="H4746" s="529"/>
    </row>
    <row r="4747" spans="2:8">
      <c r="B4747" s="13"/>
      <c r="C4747" s="24"/>
      <c r="D4747" s="223"/>
      <c r="E4747" s="13"/>
      <c r="H4747" s="529"/>
    </row>
    <row r="4748" spans="2:8">
      <c r="B4748" s="13"/>
      <c r="C4748" s="24"/>
      <c r="D4748" s="223"/>
      <c r="E4748" s="13"/>
      <c r="H4748" s="529"/>
    </row>
    <row r="4749" spans="2:8">
      <c r="B4749" s="13"/>
      <c r="C4749" s="24"/>
      <c r="D4749" s="223"/>
      <c r="E4749" s="13"/>
      <c r="H4749" s="529"/>
    </row>
    <row r="4750" spans="2:8">
      <c r="B4750" s="13"/>
      <c r="C4750" s="24"/>
      <c r="D4750" s="223"/>
      <c r="E4750" s="13"/>
      <c r="H4750" s="529"/>
    </row>
    <row r="4751" spans="2:8">
      <c r="B4751" s="13"/>
      <c r="C4751" s="24"/>
      <c r="D4751" s="223"/>
      <c r="E4751" s="13"/>
      <c r="H4751" s="529"/>
    </row>
    <row r="4752" spans="2:8">
      <c r="B4752" s="13"/>
      <c r="C4752" s="24"/>
      <c r="D4752" s="223"/>
      <c r="E4752" s="13"/>
      <c r="H4752" s="529"/>
    </row>
    <row r="4753" spans="2:8">
      <c r="B4753" s="13"/>
      <c r="C4753" s="24"/>
      <c r="D4753" s="223"/>
      <c r="E4753" s="13"/>
      <c r="H4753" s="529"/>
    </row>
    <row r="4754" spans="2:8">
      <c r="B4754" s="13"/>
      <c r="C4754" s="24"/>
      <c r="D4754" s="223"/>
      <c r="E4754" s="13"/>
      <c r="H4754" s="529"/>
    </row>
    <row r="4755" spans="2:8">
      <c r="B4755" s="13"/>
      <c r="C4755" s="24"/>
      <c r="D4755" s="223"/>
      <c r="E4755" s="13"/>
      <c r="H4755" s="529"/>
    </row>
    <row r="4756" spans="2:8">
      <c r="B4756" s="13"/>
      <c r="C4756" s="24"/>
      <c r="D4756" s="223"/>
      <c r="E4756" s="13"/>
      <c r="H4756" s="529"/>
    </row>
    <row r="4757" spans="2:8">
      <c r="B4757" s="13"/>
      <c r="C4757" s="24"/>
      <c r="D4757" s="223"/>
      <c r="E4757" s="13"/>
      <c r="H4757" s="529"/>
    </row>
    <row r="4758" spans="2:8">
      <c r="B4758" s="13"/>
      <c r="C4758" s="24"/>
      <c r="D4758" s="223"/>
      <c r="E4758" s="13"/>
      <c r="H4758" s="529"/>
    </row>
    <row r="4759" spans="2:8">
      <c r="B4759" s="13"/>
      <c r="C4759" s="24"/>
      <c r="D4759" s="223"/>
      <c r="E4759" s="13"/>
      <c r="H4759" s="529"/>
    </row>
    <row r="4760" spans="2:8">
      <c r="B4760" s="13"/>
      <c r="C4760" s="24"/>
      <c r="D4760" s="223"/>
      <c r="E4760" s="13"/>
      <c r="H4760" s="529"/>
    </row>
    <row r="4761" spans="2:8">
      <c r="B4761" s="13"/>
      <c r="C4761" s="24"/>
      <c r="D4761" s="223"/>
      <c r="E4761" s="13"/>
      <c r="H4761" s="529"/>
    </row>
    <row r="4762" spans="2:8">
      <c r="B4762" s="13"/>
      <c r="C4762" s="24"/>
      <c r="D4762" s="223"/>
      <c r="E4762" s="13"/>
      <c r="H4762" s="529"/>
    </row>
    <row r="4763" spans="2:8">
      <c r="B4763" s="13"/>
      <c r="C4763" s="24"/>
      <c r="D4763" s="223"/>
      <c r="E4763" s="13"/>
      <c r="H4763" s="529"/>
    </row>
    <row r="4764" spans="2:8">
      <c r="B4764" s="13"/>
      <c r="C4764" s="24"/>
      <c r="D4764" s="223"/>
      <c r="E4764" s="13"/>
      <c r="H4764" s="529"/>
    </row>
    <row r="4765" spans="2:8">
      <c r="B4765" s="13"/>
      <c r="C4765" s="24"/>
      <c r="D4765" s="223"/>
      <c r="E4765" s="13"/>
      <c r="H4765" s="529"/>
    </row>
    <row r="4766" spans="2:8">
      <c r="B4766" s="13"/>
      <c r="C4766" s="24"/>
      <c r="D4766" s="223"/>
      <c r="E4766" s="13"/>
      <c r="H4766" s="529"/>
    </row>
    <row r="4767" spans="2:8">
      <c r="B4767" s="13"/>
      <c r="C4767" s="24"/>
      <c r="D4767" s="223"/>
      <c r="E4767" s="13"/>
      <c r="H4767" s="529"/>
    </row>
    <row r="4768" spans="2:8">
      <c r="B4768" s="13"/>
      <c r="C4768" s="24"/>
      <c r="D4768" s="223"/>
      <c r="E4768" s="13"/>
      <c r="H4768" s="529"/>
    </row>
    <row r="4769" spans="2:8">
      <c r="B4769" s="13"/>
      <c r="C4769" s="24"/>
      <c r="D4769" s="223"/>
      <c r="E4769" s="13"/>
      <c r="H4769" s="529"/>
    </row>
    <row r="4770" spans="2:8">
      <c r="B4770" s="13"/>
      <c r="C4770" s="24"/>
      <c r="D4770" s="223"/>
      <c r="E4770" s="13"/>
      <c r="H4770" s="529"/>
    </row>
    <row r="4771" spans="2:8">
      <c r="B4771" s="13"/>
      <c r="C4771" s="24"/>
      <c r="D4771" s="223"/>
      <c r="E4771" s="13"/>
      <c r="H4771" s="529"/>
    </row>
    <row r="4772" spans="2:8">
      <c r="B4772" s="13"/>
      <c r="C4772" s="24"/>
      <c r="D4772" s="223"/>
      <c r="E4772" s="13"/>
      <c r="H4772" s="529"/>
    </row>
    <row r="4773" spans="2:8">
      <c r="B4773" s="13"/>
      <c r="C4773" s="24"/>
      <c r="D4773" s="223"/>
      <c r="E4773" s="13"/>
      <c r="H4773" s="529"/>
    </row>
    <row r="4774" spans="2:8">
      <c r="B4774" s="13"/>
      <c r="C4774" s="24"/>
      <c r="D4774" s="223"/>
      <c r="E4774" s="13"/>
      <c r="H4774" s="529"/>
    </row>
    <row r="4775" spans="2:8">
      <c r="B4775" s="13"/>
      <c r="C4775" s="24"/>
      <c r="D4775" s="223"/>
      <c r="E4775" s="13"/>
      <c r="H4775" s="529"/>
    </row>
    <row r="4776" spans="2:8">
      <c r="B4776" s="13"/>
      <c r="C4776" s="24"/>
      <c r="D4776" s="223"/>
      <c r="E4776" s="13"/>
      <c r="H4776" s="529"/>
    </row>
    <row r="4777" spans="2:8">
      <c r="B4777" s="13"/>
      <c r="C4777" s="24"/>
      <c r="D4777" s="223"/>
      <c r="E4777" s="13"/>
      <c r="H4777" s="529"/>
    </row>
    <row r="4778" spans="2:8">
      <c r="B4778" s="13"/>
      <c r="C4778" s="24"/>
      <c r="D4778" s="223"/>
      <c r="E4778" s="13"/>
      <c r="H4778" s="529"/>
    </row>
    <row r="4779" spans="2:8">
      <c r="B4779" s="13"/>
      <c r="C4779" s="24"/>
      <c r="D4779" s="223"/>
      <c r="E4779" s="13"/>
      <c r="H4779" s="529"/>
    </row>
    <row r="4780" spans="2:8">
      <c r="B4780" s="13"/>
      <c r="C4780" s="24"/>
      <c r="D4780" s="223"/>
      <c r="E4780" s="13"/>
      <c r="H4780" s="529"/>
    </row>
    <row r="4781" spans="2:8">
      <c r="B4781" s="13"/>
      <c r="C4781" s="24"/>
      <c r="D4781" s="223"/>
      <c r="E4781" s="13"/>
      <c r="H4781" s="529"/>
    </row>
    <row r="4782" spans="2:8">
      <c r="B4782" s="13"/>
      <c r="C4782" s="24"/>
      <c r="D4782" s="223"/>
      <c r="E4782" s="13"/>
      <c r="H4782" s="529"/>
    </row>
    <row r="4783" spans="2:8">
      <c r="B4783" s="13"/>
      <c r="C4783" s="24"/>
      <c r="D4783" s="223"/>
      <c r="E4783" s="13"/>
      <c r="H4783" s="529"/>
    </row>
    <row r="4784" spans="2:8">
      <c r="B4784" s="13"/>
      <c r="C4784" s="24"/>
      <c r="D4784" s="223"/>
      <c r="E4784" s="13"/>
      <c r="H4784" s="529"/>
    </row>
    <row r="4785" spans="2:8">
      <c r="B4785" s="13"/>
      <c r="C4785" s="24"/>
      <c r="D4785" s="223"/>
      <c r="E4785" s="13"/>
      <c r="H4785" s="529"/>
    </row>
    <row r="4786" spans="2:8">
      <c r="B4786" s="13"/>
      <c r="C4786" s="24"/>
      <c r="D4786" s="223"/>
      <c r="E4786" s="13"/>
      <c r="H4786" s="529"/>
    </row>
    <row r="4787" spans="2:8">
      <c r="B4787" s="13"/>
      <c r="C4787" s="24"/>
      <c r="D4787" s="223"/>
      <c r="E4787" s="13"/>
      <c r="H4787" s="529"/>
    </row>
    <row r="4788" spans="2:8">
      <c r="B4788" s="13"/>
      <c r="C4788" s="24"/>
      <c r="D4788" s="223"/>
      <c r="E4788" s="13"/>
      <c r="H4788" s="529"/>
    </row>
    <row r="4789" spans="2:8">
      <c r="B4789" s="13"/>
      <c r="C4789" s="24"/>
      <c r="D4789" s="223"/>
      <c r="E4789" s="13"/>
      <c r="H4789" s="529"/>
    </row>
    <row r="4790" spans="2:8">
      <c r="B4790" s="13"/>
      <c r="C4790" s="24"/>
      <c r="D4790" s="223"/>
      <c r="E4790" s="13"/>
      <c r="H4790" s="529"/>
    </row>
    <row r="4791" spans="2:8">
      <c r="B4791" s="13"/>
      <c r="C4791" s="24"/>
      <c r="D4791" s="223"/>
      <c r="E4791" s="13"/>
      <c r="H4791" s="529"/>
    </row>
    <row r="4792" spans="2:8">
      <c r="B4792" s="13"/>
      <c r="C4792" s="24"/>
      <c r="D4792" s="223"/>
      <c r="E4792" s="13"/>
      <c r="H4792" s="529"/>
    </row>
    <row r="4793" spans="2:8">
      <c r="B4793" s="13"/>
      <c r="C4793" s="24"/>
      <c r="D4793" s="223"/>
      <c r="E4793" s="13"/>
      <c r="H4793" s="529"/>
    </row>
    <row r="4794" spans="2:8">
      <c r="B4794" s="13"/>
      <c r="C4794" s="24"/>
      <c r="D4794" s="223"/>
      <c r="E4794" s="13"/>
      <c r="H4794" s="529"/>
    </row>
    <row r="4795" spans="2:8">
      <c r="B4795" s="13"/>
      <c r="C4795" s="24"/>
      <c r="D4795" s="223"/>
      <c r="E4795" s="13"/>
      <c r="H4795" s="529"/>
    </row>
    <row r="4796" spans="2:8">
      <c r="B4796" s="13"/>
      <c r="C4796" s="24"/>
      <c r="D4796" s="223"/>
      <c r="E4796" s="13"/>
      <c r="H4796" s="529"/>
    </row>
    <row r="4797" spans="2:8">
      <c r="B4797" s="13"/>
      <c r="C4797" s="24"/>
      <c r="D4797" s="223"/>
      <c r="E4797" s="13"/>
      <c r="H4797" s="529"/>
    </row>
    <row r="4798" spans="2:8">
      <c r="B4798" s="13"/>
      <c r="C4798" s="24"/>
      <c r="D4798" s="223"/>
      <c r="E4798" s="13"/>
      <c r="H4798" s="529"/>
    </row>
    <row r="4799" spans="2:8">
      <c r="B4799" s="13"/>
      <c r="C4799" s="24"/>
      <c r="D4799" s="223"/>
      <c r="E4799" s="13"/>
      <c r="H4799" s="529"/>
    </row>
    <row r="4800" spans="2:8">
      <c r="B4800" s="13"/>
      <c r="C4800" s="24"/>
      <c r="D4800" s="223"/>
      <c r="E4800" s="13"/>
      <c r="H4800" s="529"/>
    </row>
    <row r="4801" spans="2:8">
      <c r="B4801" s="13"/>
      <c r="C4801" s="24"/>
      <c r="D4801" s="223"/>
      <c r="E4801" s="13"/>
      <c r="H4801" s="529"/>
    </row>
    <row r="4802" spans="2:8">
      <c r="B4802" s="13"/>
      <c r="C4802" s="24"/>
      <c r="D4802" s="223"/>
      <c r="E4802" s="13"/>
      <c r="H4802" s="529"/>
    </row>
    <row r="4803" spans="2:8">
      <c r="B4803" s="13"/>
      <c r="C4803" s="24"/>
      <c r="D4803" s="223"/>
      <c r="E4803" s="13"/>
      <c r="H4803" s="529"/>
    </row>
    <row r="4804" spans="2:8">
      <c r="B4804" s="13"/>
      <c r="C4804" s="24"/>
      <c r="D4804" s="223"/>
      <c r="E4804" s="13"/>
      <c r="H4804" s="529"/>
    </row>
    <row r="4805" spans="2:8">
      <c r="B4805" s="13"/>
      <c r="C4805" s="24"/>
      <c r="D4805" s="223"/>
      <c r="E4805" s="13"/>
      <c r="H4805" s="529"/>
    </row>
    <row r="4806" spans="2:8">
      <c r="B4806" s="13"/>
      <c r="C4806" s="24"/>
      <c r="D4806" s="223"/>
      <c r="E4806" s="13"/>
      <c r="H4806" s="529"/>
    </row>
    <row r="4807" spans="2:8">
      <c r="B4807" s="13"/>
      <c r="C4807" s="24"/>
      <c r="D4807" s="223"/>
      <c r="E4807" s="13"/>
      <c r="H4807" s="529"/>
    </row>
    <row r="4808" spans="2:8">
      <c r="B4808" s="13"/>
      <c r="C4808" s="24"/>
      <c r="D4808" s="223"/>
      <c r="E4808" s="13"/>
      <c r="H4808" s="529"/>
    </row>
    <row r="4809" spans="2:8">
      <c r="B4809" s="13"/>
      <c r="C4809" s="24"/>
      <c r="D4809" s="223"/>
      <c r="E4809" s="13"/>
      <c r="H4809" s="529"/>
    </row>
    <row r="4810" spans="2:8">
      <c r="B4810" s="13"/>
      <c r="C4810" s="24"/>
      <c r="D4810" s="223"/>
      <c r="E4810" s="13"/>
      <c r="H4810" s="529"/>
    </row>
    <row r="4811" spans="2:8">
      <c r="B4811" s="13"/>
      <c r="C4811" s="24"/>
      <c r="D4811" s="223"/>
      <c r="E4811" s="13"/>
      <c r="H4811" s="529"/>
    </row>
    <row r="4812" spans="2:8">
      <c r="B4812" s="13"/>
      <c r="C4812" s="24"/>
      <c r="D4812" s="223"/>
      <c r="E4812" s="13"/>
      <c r="H4812" s="529"/>
    </row>
    <row r="4813" spans="2:8">
      <c r="B4813" s="13"/>
      <c r="C4813" s="24"/>
      <c r="D4813" s="223"/>
      <c r="E4813" s="13"/>
      <c r="H4813" s="529"/>
    </row>
    <row r="4814" spans="2:8">
      <c r="B4814" s="13"/>
      <c r="C4814" s="24"/>
      <c r="D4814" s="223"/>
      <c r="E4814" s="13"/>
      <c r="H4814" s="529"/>
    </row>
    <row r="4815" spans="2:8">
      <c r="B4815" s="13"/>
      <c r="C4815" s="24"/>
      <c r="D4815" s="223"/>
      <c r="E4815" s="13"/>
      <c r="H4815" s="529"/>
    </row>
    <row r="4816" spans="2:8">
      <c r="B4816" s="13"/>
      <c r="C4816" s="24"/>
      <c r="D4816" s="223"/>
      <c r="E4816" s="13"/>
      <c r="H4816" s="529"/>
    </row>
    <row r="4817" spans="2:8">
      <c r="B4817" s="13"/>
      <c r="C4817" s="24"/>
      <c r="D4817" s="223"/>
      <c r="E4817" s="13"/>
      <c r="H4817" s="529"/>
    </row>
    <row r="4818" spans="2:8">
      <c r="B4818" s="13"/>
      <c r="C4818" s="24"/>
      <c r="D4818" s="223"/>
      <c r="E4818" s="13"/>
      <c r="H4818" s="529"/>
    </row>
    <row r="4819" spans="2:8">
      <c r="B4819" s="13"/>
      <c r="C4819" s="24"/>
      <c r="D4819" s="223"/>
      <c r="E4819" s="13"/>
      <c r="H4819" s="529"/>
    </row>
    <row r="4820" spans="2:8">
      <c r="B4820" s="13"/>
      <c r="C4820" s="24"/>
      <c r="D4820" s="223"/>
      <c r="E4820" s="13"/>
      <c r="H4820" s="529"/>
    </row>
    <row r="4821" spans="2:8">
      <c r="B4821" s="13"/>
      <c r="C4821" s="24"/>
      <c r="D4821" s="223"/>
      <c r="E4821" s="13"/>
      <c r="H4821" s="529"/>
    </row>
    <row r="4822" spans="2:8">
      <c r="B4822" s="13"/>
      <c r="C4822" s="24"/>
      <c r="D4822" s="223"/>
      <c r="E4822" s="13"/>
      <c r="H4822" s="529"/>
    </row>
    <row r="4823" spans="2:8">
      <c r="B4823" s="13"/>
      <c r="C4823" s="24"/>
      <c r="D4823" s="223"/>
      <c r="E4823" s="13"/>
      <c r="H4823" s="529"/>
    </row>
    <row r="4824" spans="2:8">
      <c r="B4824" s="13"/>
      <c r="C4824" s="24"/>
      <c r="D4824" s="223"/>
      <c r="E4824" s="13"/>
      <c r="H4824" s="529"/>
    </row>
    <row r="4825" spans="2:8">
      <c r="B4825" s="13"/>
      <c r="C4825" s="24"/>
      <c r="D4825" s="223"/>
      <c r="E4825" s="13"/>
      <c r="H4825" s="529"/>
    </row>
    <row r="4826" spans="2:8">
      <c r="B4826" s="13"/>
      <c r="C4826" s="24"/>
      <c r="D4826" s="223"/>
      <c r="E4826" s="13"/>
      <c r="H4826" s="529"/>
    </row>
    <row r="4827" spans="2:8">
      <c r="B4827" s="13"/>
      <c r="C4827" s="24"/>
      <c r="D4827" s="223"/>
      <c r="E4827" s="13"/>
      <c r="H4827" s="529"/>
    </row>
    <row r="4828" spans="2:8">
      <c r="B4828" s="13"/>
      <c r="C4828" s="24"/>
      <c r="D4828" s="223"/>
      <c r="E4828" s="13"/>
      <c r="H4828" s="529"/>
    </row>
    <row r="4829" spans="2:8">
      <c r="B4829" s="13"/>
      <c r="C4829" s="24"/>
      <c r="D4829" s="223"/>
      <c r="E4829" s="13"/>
      <c r="H4829" s="529"/>
    </row>
    <row r="4830" spans="2:8">
      <c r="B4830" s="13"/>
      <c r="C4830" s="24"/>
      <c r="D4830" s="223"/>
      <c r="E4830" s="13"/>
      <c r="H4830" s="529"/>
    </row>
    <row r="4831" spans="2:8">
      <c r="B4831" s="13"/>
      <c r="C4831" s="24"/>
      <c r="D4831" s="223"/>
      <c r="E4831" s="13"/>
      <c r="H4831" s="529"/>
    </row>
    <row r="4832" spans="2:8">
      <c r="B4832" s="13"/>
      <c r="C4832" s="24"/>
      <c r="D4832" s="223"/>
      <c r="E4832" s="13"/>
      <c r="H4832" s="529"/>
    </row>
    <row r="4833" spans="2:8">
      <c r="B4833" s="13"/>
      <c r="C4833" s="24"/>
      <c r="D4833" s="223"/>
      <c r="E4833" s="13"/>
      <c r="H4833" s="529"/>
    </row>
    <row r="4834" spans="2:8">
      <c r="B4834" s="13"/>
      <c r="C4834" s="24"/>
      <c r="D4834" s="223"/>
      <c r="E4834" s="13"/>
      <c r="H4834" s="529"/>
    </row>
    <row r="4835" spans="2:8">
      <c r="B4835" s="13"/>
      <c r="C4835" s="24"/>
      <c r="D4835" s="223"/>
      <c r="E4835" s="13"/>
      <c r="H4835" s="529"/>
    </row>
    <row r="4836" spans="2:8">
      <c r="B4836" s="13"/>
      <c r="C4836" s="24"/>
      <c r="D4836" s="223"/>
      <c r="E4836" s="13"/>
      <c r="H4836" s="529"/>
    </row>
    <row r="4837" spans="2:8">
      <c r="B4837" s="13"/>
      <c r="C4837" s="24"/>
      <c r="D4837" s="223"/>
      <c r="E4837" s="13"/>
      <c r="H4837" s="529"/>
    </row>
    <row r="4838" spans="2:8">
      <c r="B4838" s="13"/>
      <c r="C4838" s="24"/>
      <c r="D4838" s="223"/>
      <c r="E4838" s="13"/>
      <c r="H4838" s="529"/>
    </row>
    <row r="4839" spans="2:8">
      <c r="B4839" s="13"/>
      <c r="C4839" s="24"/>
      <c r="D4839" s="223"/>
      <c r="E4839" s="13"/>
      <c r="H4839" s="529"/>
    </row>
    <row r="4840" spans="2:8">
      <c r="B4840" s="13"/>
      <c r="C4840" s="24"/>
      <c r="D4840" s="223"/>
      <c r="E4840" s="13"/>
      <c r="H4840" s="529"/>
    </row>
    <row r="4841" spans="2:8">
      <c r="B4841" s="13"/>
      <c r="C4841" s="24"/>
      <c r="D4841" s="223"/>
      <c r="E4841" s="13"/>
      <c r="H4841" s="529"/>
    </row>
    <row r="4842" spans="2:8">
      <c r="B4842" s="13"/>
      <c r="C4842" s="24"/>
      <c r="D4842" s="223"/>
      <c r="E4842" s="13"/>
      <c r="H4842" s="529"/>
    </row>
    <row r="4843" spans="2:8">
      <c r="B4843" s="13"/>
      <c r="C4843" s="24"/>
      <c r="D4843" s="223"/>
      <c r="E4843" s="13"/>
      <c r="H4843" s="529"/>
    </row>
    <row r="4844" spans="2:8">
      <c r="B4844" s="13"/>
      <c r="C4844" s="24"/>
      <c r="D4844" s="223"/>
      <c r="E4844" s="13"/>
      <c r="H4844" s="529"/>
    </row>
    <row r="4845" spans="2:8">
      <c r="B4845" s="13"/>
      <c r="C4845" s="24"/>
      <c r="D4845" s="223"/>
      <c r="E4845" s="13"/>
      <c r="H4845" s="529"/>
    </row>
    <row r="4846" spans="2:8">
      <c r="B4846" s="13"/>
      <c r="C4846" s="24"/>
      <c r="D4846" s="223"/>
      <c r="E4846" s="13"/>
      <c r="H4846" s="529"/>
    </row>
    <row r="4847" spans="2:8">
      <c r="B4847" s="13"/>
      <c r="C4847" s="24"/>
      <c r="D4847" s="223"/>
      <c r="E4847" s="13"/>
      <c r="H4847" s="529"/>
    </row>
    <row r="4848" spans="2:8">
      <c r="B4848" s="13"/>
      <c r="C4848" s="24"/>
      <c r="D4848" s="223"/>
      <c r="E4848" s="13"/>
      <c r="H4848" s="529"/>
    </row>
    <row r="4849" spans="2:8">
      <c r="B4849" s="13"/>
      <c r="C4849" s="24"/>
      <c r="D4849" s="223"/>
      <c r="E4849" s="13"/>
      <c r="H4849" s="529"/>
    </row>
    <row r="4850" spans="2:8">
      <c r="B4850" s="13"/>
      <c r="C4850" s="24"/>
      <c r="D4850" s="223"/>
      <c r="E4850" s="13"/>
      <c r="H4850" s="529"/>
    </row>
    <row r="4851" spans="2:8">
      <c r="B4851" s="13"/>
      <c r="C4851" s="24"/>
      <c r="D4851" s="223"/>
      <c r="E4851" s="13"/>
      <c r="H4851" s="529"/>
    </row>
    <row r="4852" spans="2:8">
      <c r="B4852" s="13"/>
      <c r="C4852" s="24"/>
      <c r="D4852" s="223"/>
      <c r="E4852" s="13"/>
      <c r="H4852" s="529"/>
    </row>
    <row r="4853" spans="2:8">
      <c r="B4853" s="13"/>
      <c r="C4853" s="24"/>
      <c r="D4853" s="223"/>
      <c r="E4853" s="13"/>
      <c r="H4853" s="529"/>
    </row>
    <row r="4854" spans="2:8">
      <c r="B4854" s="13"/>
      <c r="C4854" s="24"/>
      <c r="D4854" s="223"/>
      <c r="E4854" s="13"/>
      <c r="H4854" s="529"/>
    </row>
    <row r="4855" spans="2:8">
      <c r="B4855" s="13"/>
      <c r="C4855" s="24"/>
      <c r="D4855" s="223"/>
      <c r="E4855" s="13"/>
      <c r="H4855" s="529"/>
    </row>
    <row r="4856" spans="2:8">
      <c r="B4856" s="13"/>
      <c r="C4856" s="24"/>
      <c r="D4856" s="223"/>
      <c r="E4856" s="13"/>
      <c r="H4856" s="529"/>
    </row>
    <row r="4857" spans="2:8">
      <c r="B4857" s="13"/>
      <c r="C4857" s="24"/>
      <c r="D4857" s="223"/>
      <c r="E4857" s="13"/>
      <c r="H4857" s="529"/>
    </row>
    <row r="4858" spans="2:8">
      <c r="B4858" s="13"/>
      <c r="C4858" s="24"/>
      <c r="D4858" s="223"/>
      <c r="E4858" s="13"/>
      <c r="H4858" s="529"/>
    </row>
    <row r="4859" spans="2:8">
      <c r="B4859" s="13"/>
      <c r="C4859" s="24"/>
      <c r="D4859" s="223"/>
      <c r="E4859" s="13"/>
      <c r="H4859" s="529"/>
    </row>
    <row r="4860" spans="2:8">
      <c r="B4860" s="13"/>
      <c r="C4860" s="24"/>
      <c r="D4860" s="223"/>
      <c r="E4860" s="13"/>
      <c r="H4860" s="529"/>
    </row>
    <row r="4861" spans="2:8">
      <c r="B4861" s="13"/>
      <c r="C4861" s="24"/>
      <c r="D4861" s="223"/>
      <c r="E4861" s="13"/>
      <c r="H4861" s="529"/>
    </row>
    <row r="4862" spans="2:8">
      <c r="B4862" s="13"/>
      <c r="C4862" s="24"/>
      <c r="D4862" s="223"/>
      <c r="E4862" s="13"/>
      <c r="H4862" s="529"/>
    </row>
    <row r="4863" spans="2:8">
      <c r="B4863" s="13"/>
      <c r="C4863" s="24"/>
      <c r="D4863" s="223"/>
      <c r="E4863" s="13"/>
      <c r="H4863" s="529"/>
    </row>
    <row r="4864" spans="2:8">
      <c r="B4864" s="13"/>
      <c r="C4864" s="24"/>
      <c r="D4864" s="223"/>
      <c r="E4864" s="13"/>
      <c r="H4864" s="529"/>
    </row>
    <row r="4865" spans="2:8">
      <c r="B4865" s="13"/>
      <c r="C4865" s="24"/>
      <c r="D4865" s="223"/>
      <c r="E4865" s="13"/>
      <c r="H4865" s="529"/>
    </row>
    <row r="4866" spans="2:8">
      <c r="B4866" s="13"/>
      <c r="C4866" s="24"/>
      <c r="D4866" s="223"/>
      <c r="E4866" s="13"/>
      <c r="H4866" s="529"/>
    </row>
    <row r="4867" spans="2:8">
      <c r="B4867" s="13"/>
      <c r="C4867" s="24"/>
      <c r="D4867" s="223"/>
      <c r="E4867" s="13"/>
      <c r="H4867" s="529"/>
    </row>
    <row r="4868" spans="2:8">
      <c r="B4868" s="13"/>
      <c r="C4868" s="24"/>
      <c r="D4868" s="223"/>
      <c r="E4868" s="13"/>
      <c r="H4868" s="529"/>
    </row>
    <row r="4869" spans="2:8">
      <c r="B4869" s="13"/>
      <c r="C4869" s="24"/>
      <c r="D4869" s="223"/>
      <c r="E4869" s="13"/>
      <c r="H4869" s="529"/>
    </row>
    <row r="4870" spans="2:8">
      <c r="B4870" s="13"/>
      <c r="C4870" s="24"/>
      <c r="D4870" s="223"/>
      <c r="E4870" s="13"/>
      <c r="H4870" s="529"/>
    </row>
    <row r="4871" spans="2:8">
      <c r="B4871" s="13"/>
      <c r="C4871" s="24"/>
      <c r="D4871" s="223"/>
      <c r="E4871" s="13"/>
      <c r="H4871" s="529"/>
    </row>
    <row r="4872" spans="2:8">
      <c r="B4872" s="13"/>
      <c r="C4872" s="24"/>
      <c r="D4872" s="223"/>
      <c r="E4872" s="13"/>
      <c r="H4872" s="529"/>
    </row>
    <row r="4873" spans="2:8">
      <c r="B4873" s="13"/>
      <c r="C4873" s="24"/>
      <c r="D4873" s="223"/>
      <c r="E4873" s="13"/>
      <c r="H4873" s="529"/>
    </row>
    <row r="4874" spans="2:8">
      <c r="B4874" s="13"/>
      <c r="C4874" s="24"/>
      <c r="D4874" s="223"/>
      <c r="E4874" s="13"/>
      <c r="H4874" s="529"/>
    </row>
    <row r="4875" spans="2:8">
      <c r="B4875" s="13"/>
      <c r="C4875" s="24"/>
      <c r="D4875" s="223"/>
      <c r="E4875" s="13"/>
      <c r="H4875" s="529"/>
    </row>
    <row r="4876" spans="2:8">
      <c r="B4876" s="13"/>
      <c r="C4876" s="24"/>
      <c r="D4876" s="223"/>
      <c r="E4876" s="13"/>
      <c r="H4876" s="529"/>
    </row>
    <row r="4877" spans="2:8">
      <c r="B4877" s="13"/>
      <c r="C4877" s="24"/>
      <c r="D4877" s="223"/>
      <c r="E4877" s="13"/>
      <c r="H4877" s="529"/>
    </row>
    <row r="4878" spans="2:8">
      <c r="B4878" s="13"/>
      <c r="C4878" s="24"/>
      <c r="D4878" s="223"/>
      <c r="E4878" s="13"/>
      <c r="H4878" s="529"/>
    </row>
    <row r="4879" spans="2:8">
      <c r="B4879" s="13"/>
      <c r="C4879" s="24"/>
      <c r="D4879" s="223"/>
      <c r="E4879" s="13"/>
      <c r="H4879" s="529"/>
    </row>
    <row r="4880" spans="2:8">
      <c r="B4880" s="13"/>
      <c r="C4880" s="24"/>
      <c r="D4880" s="223"/>
      <c r="E4880" s="13"/>
      <c r="H4880" s="529"/>
    </row>
    <row r="4881" spans="2:8">
      <c r="B4881" s="13"/>
      <c r="C4881" s="24"/>
      <c r="D4881" s="223"/>
      <c r="E4881" s="13"/>
      <c r="H4881" s="529"/>
    </row>
    <row r="4882" spans="2:8">
      <c r="B4882" s="13"/>
      <c r="C4882" s="24"/>
      <c r="D4882" s="223"/>
      <c r="E4882" s="13"/>
      <c r="H4882" s="529"/>
    </row>
    <row r="4883" spans="2:8">
      <c r="B4883" s="13"/>
      <c r="C4883" s="24"/>
      <c r="D4883" s="223"/>
      <c r="E4883" s="13"/>
      <c r="H4883" s="529"/>
    </row>
    <row r="4884" spans="2:8">
      <c r="B4884" s="13"/>
      <c r="C4884" s="24"/>
      <c r="D4884" s="223"/>
      <c r="E4884" s="13"/>
      <c r="H4884" s="529"/>
    </row>
    <row r="4885" spans="2:8">
      <c r="B4885" s="13"/>
      <c r="C4885" s="24"/>
      <c r="D4885" s="223"/>
      <c r="E4885" s="13"/>
      <c r="H4885" s="529"/>
    </row>
    <row r="4886" spans="2:8">
      <c r="B4886" s="13"/>
      <c r="C4886" s="24"/>
      <c r="D4886" s="223"/>
      <c r="E4886" s="13"/>
      <c r="H4886" s="529"/>
    </row>
    <row r="4887" spans="2:8">
      <c r="B4887" s="13"/>
      <c r="C4887" s="24"/>
      <c r="D4887" s="223"/>
      <c r="E4887" s="13"/>
      <c r="H4887" s="529"/>
    </row>
    <row r="4888" spans="2:8">
      <c r="B4888" s="13"/>
      <c r="C4888" s="24"/>
      <c r="D4888" s="223"/>
      <c r="E4888" s="13"/>
      <c r="H4888" s="529"/>
    </row>
    <row r="4889" spans="2:8">
      <c r="B4889" s="13"/>
      <c r="C4889" s="24"/>
      <c r="D4889" s="223"/>
      <c r="E4889" s="13"/>
      <c r="H4889" s="529"/>
    </row>
    <row r="4890" spans="2:8">
      <c r="B4890" s="13"/>
      <c r="C4890" s="24"/>
      <c r="D4890" s="223"/>
      <c r="E4890" s="13"/>
      <c r="H4890" s="529"/>
    </row>
    <row r="4891" spans="2:8">
      <c r="B4891" s="13"/>
      <c r="C4891" s="24"/>
      <c r="D4891" s="223"/>
      <c r="E4891" s="13"/>
      <c r="H4891" s="529"/>
    </row>
    <row r="4892" spans="2:8">
      <c r="B4892" s="13"/>
      <c r="C4892" s="24"/>
      <c r="D4892" s="223"/>
      <c r="E4892" s="13"/>
      <c r="H4892" s="529"/>
    </row>
    <row r="4893" spans="2:8">
      <c r="B4893" s="13"/>
      <c r="C4893" s="24"/>
      <c r="D4893" s="223"/>
      <c r="E4893" s="13"/>
      <c r="H4893" s="529"/>
    </row>
    <row r="4894" spans="2:8">
      <c r="B4894" s="13"/>
      <c r="C4894" s="24"/>
      <c r="D4894" s="223"/>
      <c r="E4894" s="13"/>
      <c r="H4894" s="529"/>
    </row>
    <row r="4895" spans="2:8">
      <c r="B4895" s="13"/>
      <c r="C4895" s="24"/>
      <c r="D4895" s="223"/>
      <c r="E4895" s="13"/>
      <c r="H4895" s="529"/>
    </row>
    <row r="4896" spans="2:8">
      <c r="B4896" s="13"/>
      <c r="C4896" s="24"/>
      <c r="D4896" s="223"/>
      <c r="E4896" s="13"/>
      <c r="H4896" s="529"/>
    </row>
    <row r="4897" spans="2:8">
      <c r="B4897" s="13"/>
      <c r="C4897" s="24"/>
      <c r="D4897" s="223"/>
      <c r="E4897" s="13"/>
      <c r="H4897" s="529"/>
    </row>
    <row r="4898" spans="2:8">
      <c r="B4898" s="13"/>
      <c r="C4898" s="24"/>
      <c r="D4898" s="223"/>
      <c r="E4898" s="13"/>
      <c r="H4898" s="529"/>
    </row>
    <row r="4899" spans="2:8">
      <c r="B4899" s="13"/>
      <c r="C4899" s="24"/>
      <c r="D4899" s="223"/>
      <c r="E4899" s="13"/>
      <c r="H4899" s="529"/>
    </row>
    <row r="4900" spans="2:8">
      <c r="B4900" s="13"/>
      <c r="C4900" s="24"/>
      <c r="D4900" s="223"/>
      <c r="E4900" s="13"/>
      <c r="H4900" s="529"/>
    </row>
    <row r="4901" spans="2:8">
      <c r="B4901" s="13"/>
      <c r="C4901" s="24"/>
      <c r="D4901" s="223"/>
      <c r="E4901" s="13"/>
      <c r="H4901" s="529"/>
    </row>
    <row r="4902" spans="2:8">
      <c r="B4902" s="13"/>
      <c r="C4902" s="24"/>
      <c r="D4902" s="223"/>
      <c r="E4902" s="13"/>
      <c r="H4902" s="529"/>
    </row>
    <row r="4903" spans="2:8">
      <c r="B4903" s="13"/>
      <c r="C4903" s="24"/>
      <c r="D4903" s="223"/>
      <c r="E4903" s="13"/>
      <c r="H4903" s="529"/>
    </row>
    <row r="4904" spans="2:8">
      <c r="B4904" s="13"/>
      <c r="C4904" s="24"/>
      <c r="D4904" s="223"/>
      <c r="E4904" s="13"/>
      <c r="H4904" s="529"/>
    </row>
    <row r="4905" spans="2:8">
      <c r="B4905" s="13"/>
      <c r="C4905" s="24"/>
      <c r="D4905" s="223"/>
      <c r="E4905" s="13"/>
      <c r="H4905" s="529"/>
    </row>
    <row r="4906" spans="2:8">
      <c r="B4906" s="13"/>
      <c r="C4906" s="24"/>
      <c r="D4906" s="223"/>
      <c r="E4906" s="13"/>
      <c r="H4906" s="529"/>
    </row>
    <row r="4907" spans="2:8">
      <c r="B4907" s="13"/>
      <c r="C4907" s="24"/>
      <c r="D4907" s="223"/>
      <c r="E4907" s="13"/>
      <c r="H4907" s="529"/>
    </row>
    <row r="4908" spans="2:8">
      <c r="B4908" s="13"/>
      <c r="C4908" s="24"/>
      <c r="D4908" s="223"/>
      <c r="E4908" s="13"/>
      <c r="H4908" s="529"/>
    </row>
    <row r="4909" spans="2:8">
      <c r="B4909" s="13"/>
      <c r="C4909" s="24"/>
      <c r="D4909" s="223"/>
      <c r="E4909" s="13"/>
      <c r="H4909" s="529"/>
    </row>
    <row r="4910" spans="2:8">
      <c r="B4910" s="13"/>
      <c r="C4910" s="24"/>
      <c r="D4910" s="223"/>
      <c r="E4910" s="13"/>
      <c r="H4910" s="529"/>
    </row>
    <row r="4911" spans="2:8">
      <c r="B4911" s="13"/>
      <c r="C4911" s="24"/>
      <c r="D4911" s="223"/>
      <c r="E4911" s="13"/>
      <c r="H4911" s="529"/>
    </row>
    <row r="4912" spans="2:8">
      <c r="B4912" s="13"/>
      <c r="C4912" s="24"/>
      <c r="D4912" s="223"/>
      <c r="E4912" s="13"/>
      <c r="H4912" s="529"/>
    </row>
    <row r="4913" spans="2:8">
      <c r="B4913" s="13"/>
      <c r="C4913" s="24"/>
      <c r="D4913" s="223"/>
      <c r="E4913" s="13"/>
      <c r="H4913" s="529"/>
    </row>
    <row r="4914" spans="2:8">
      <c r="B4914" s="13"/>
      <c r="C4914" s="24"/>
      <c r="D4914" s="223"/>
      <c r="E4914" s="13"/>
      <c r="H4914" s="529"/>
    </row>
    <row r="4915" spans="2:8">
      <c r="B4915" s="13"/>
      <c r="C4915" s="24"/>
      <c r="D4915" s="223"/>
      <c r="E4915" s="13"/>
      <c r="H4915" s="529"/>
    </row>
    <row r="4916" spans="2:8">
      <c r="B4916" s="13"/>
      <c r="C4916" s="24"/>
      <c r="D4916" s="223"/>
      <c r="E4916" s="13"/>
      <c r="H4916" s="529"/>
    </row>
    <row r="4917" spans="2:8">
      <c r="B4917" s="13"/>
      <c r="C4917" s="24"/>
      <c r="D4917" s="223"/>
      <c r="E4917" s="13"/>
      <c r="H4917" s="529"/>
    </row>
    <row r="4918" spans="2:8">
      <c r="B4918" s="13"/>
      <c r="C4918" s="24"/>
      <c r="D4918" s="223"/>
      <c r="E4918" s="13"/>
      <c r="H4918" s="529"/>
    </row>
    <row r="4919" spans="2:8">
      <c r="B4919" s="13"/>
      <c r="C4919" s="24"/>
      <c r="D4919" s="223"/>
      <c r="E4919" s="13"/>
      <c r="H4919" s="529"/>
    </row>
    <row r="4920" spans="2:8">
      <c r="B4920" s="13"/>
      <c r="C4920" s="24"/>
      <c r="D4920" s="223"/>
      <c r="E4920" s="13"/>
      <c r="H4920" s="529"/>
    </row>
    <row r="4921" spans="2:8">
      <c r="B4921" s="13"/>
      <c r="C4921" s="24"/>
      <c r="D4921" s="223"/>
      <c r="E4921" s="13"/>
      <c r="H4921" s="529"/>
    </row>
    <row r="4922" spans="2:8">
      <c r="B4922" s="13"/>
      <c r="C4922" s="24"/>
      <c r="D4922" s="223"/>
      <c r="E4922" s="13"/>
      <c r="H4922" s="529"/>
    </row>
    <row r="4923" spans="2:8">
      <c r="B4923" s="13"/>
      <c r="C4923" s="24"/>
      <c r="D4923" s="223"/>
      <c r="E4923" s="13"/>
      <c r="H4923" s="529"/>
    </row>
    <row r="4924" spans="2:8">
      <c r="B4924" s="13"/>
      <c r="C4924" s="24"/>
      <c r="D4924" s="223"/>
      <c r="E4924" s="13"/>
      <c r="H4924" s="529"/>
    </row>
    <row r="4925" spans="2:8">
      <c r="B4925" s="13"/>
      <c r="C4925" s="24"/>
      <c r="D4925" s="223"/>
      <c r="E4925" s="13"/>
      <c r="H4925" s="529"/>
    </row>
    <row r="4926" spans="2:8">
      <c r="B4926" s="13"/>
      <c r="C4926" s="24"/>
      <c r="D4926" s="223"/>
      <c r="E4926" s="13"/>
      <c r="H4926" s="529"/>
    </row>
    <row r="4927" spans="2:8">
      <c r="B4927" s="13"/>
      <c r="C4927" s="24"/>
      <c r="D4927" s="223"/>
      <c r="E4927" s="13"/>
      <c r="H4927" s="529"/>
    </row>
    <row r="4928" spans="2:8">
      <c r="B4928" s="13"/>
      <c r="C4928" s="24"/>
      <c r="D4928" s="223"/>
      <c r="E4928" s="13"/>
      <c r="H4928" s="529"/>
    </row>
    <row r="4929" spans="2:8">
      <c r="B4929" s="13"/>
      <c r="C4929" s="24"/>
      <c r="D4929" s="223"/>
      <c r="E4929" s="13"/>
      <c r="H4929" s="529"/>
    </row>
    <row r="4930" spans="2:8">
      <c r="B4930" s="13"/>
      <c r="C4930" s="24"/>
      <c r="D4930" s="223"/>
      <c r="E4930" s="13"/>
      <c r="H4930" s="529"/>
    </row>
    <row r="4931" spans="2:8">
      <c r="B4931" s="13"/>
      <c r="C4931" s="24"/>
      <c r="D4931" s="223"/>
      <c r="E4931" s="13"/>
      <c r="H4931" s="529"/>
    </row>
    <row r="4932" spans="2:8">
      <c r="B4932" s="13"/>
      <c r="C4932" s="24"/>
      <c r="D4932" s="223"/>
      <c r="E4932" s="13"/>
      <c r="H4932" s="529"/>
    </row>
    <row r="4933" spans="2:8">
      <c r="B4933" s="13"/>
      <c r="C4933" s="24"/>
      <c r="D4933" s="223"/>
      <c r="E4933" s="13"/>
      <c r="H4933" s="529"/>
    </row>
    <row r="4934" spans="2:8">
      <c r="B4934" s="13"/>
      <c r="C4934" s="24"/>
      <c r="D4934" s="223"/>
      <c r="E4934" s="13"/>
      <c r="H4934" s="529"/>
    </row>
    <row r="4935" spans="2:8">
      <c r="B4935" s="13"/>
      <c r="C4935" s="24"/>
      <c r="D4935" s="223"/>
      <c r="E4935" s="13"/>
      <c r="H4935" s="529"/>
    </row>
    <row r="4936" spans="2:8">
      <c r="B4936" s="13"/>
      <c r="C4936" s="24"/>
      <c r="D4936" s="223"/>
      <c r="E4936" s="13"/>
      <c r="H4936" s="529"/>
    </row>
    <row r="4937" spans="2:8">
      <c r="B4937" s="13"/>
      <c r="C4937" s="24"/>
      <c r="D4937" s="223"/>
      <c r="E4937" s="13"/>
      <c r="H4937" s="529"/>
    </row>
    <row r="4938" spans="2:8">
      <c r="B4938" s="13"/>
      <c r="C4938" s="24"/>
      <c r="D4938" s="223"/>
      <c r="E4938" s="13"/>
      <c r="H4938" s="529"/>
    </row>
    <row r="4939" spans="2:8">
      <c r="B4939" s="13"/>
      <c r="C4939" s="24"/>
      <c r="D4939" s="223"/>
      <c r="E4939" s="13"/>
      <c r="H4939" s="529"/>
    </row>
    <row r="4940" spans="2:8">
      <c r="B4940" s="13"/>
      <c r="C4940" s="24"/>
      <c r="D4940" s="223"/>
      <c r="E4940" s="13"/>
      <c r="H4940" s="529"/>
    </row>
    <row r="4941" spans="2:8">
      <c r="B4941" s="13"/>
      <c r="C4941" s="24"/>
      <c r="D4941" s="223"/>
      <c r="E4941" s="13"/>
      <c r="H4941" s="529"/>
    </row>
    <row r="4942" spans="2:8">
      <c r="B4942" s="13"/>
      <c r="C4942" s="24"/>
      <c r="D4942" s="223"/>
      <c r="E4942" s="13"/>
      <c r="H4942" s="529"/>
    </row>
    <row r="4943" spans="2:8">
      <c r="B4943" s="13"/>
      <c r="C4943" s="24"/>
      <c r="D4943" s="223"/>
      <c r="E4943" s="13"/>
      <c r="H4943" s="529"/>
    </row>
    <row r="4944" spans="2:8">
      <c r="B4944" s="13"/>
      <c r="C4944" s="24"/>
      <c r="D4944" s="223"/>
      <c r="E4944" s="13"/>
      <c r="H4944" s="529"/>
    </row>
    <row r="4945" spans="2:8">
      <c r="B4945" s="13"/>
      <c r="C4945" s="24"/>
      <c r="D4945" s="223"/>
      <c r="E4945" s="13"/>
      <c r="H4945" s="529"/>
    </row>
    <row r="4946" spans="2:8">
      <c r="B4946" s="13"/>
      <c r="C4946" s="24"/>
      <c r="D4946" s="223"/>
      <c r="E4946" s="13"/>
      <c r="H4946" s="529"/>
    </row>
    <row r="4947" spans="2:8">
      <c r="B4947" s="13"/>
      <c r="C4947" s="24"/>
      <c r="D4947" s="223"/>
      <c r="E4947" s="13"/>
      <c r="H4947" s="529"/>
    </row>
    <row r="4948" spans="2:8">
      <c r="B4948" s="13"/>
      <c r="C4948" s="24"/>
      <c r="D4948" s="223"/>
      <c r="E4948" s="13"/>
      <c r="H4948" s="529"/>
    </row>
    <row r="4949" spans="2:8">
      <c r="B4949" s="13"/>
      <c r="C4949" s="24"/>
      <c r="D4949" s="223"/>
      <c r="E4949" s="13"/>
      <c r="H4949" s="529"/>
    </row>
    <row r="4950" spans="2:8">
      <c r="B4950" s="13"/>
      <c r="C4950" s="24"/>
      <c r="D4950" s="223"/>
      <c r="E4950" s="13"/>
      <c r="H4950" s="529"/>
    </row>
    <row r="4951" spans="2:8">
      <c r="B4951" s="13"/>
      <c r="C4951" s="24"/>
      <c r="D4951" s="223"/>
      <c r="E4951" s="13"/>
      <c r="H4951" s="529"/>
    </row>
    <row r="4952" spans="2:8">
      <c r="B4952" s="13"/>
      <c r="C4952" s="24"/>
      <c r="D4952" s="223"/>
      <c r="E4952" s="13"/>
      <c r="H4952" s="529"/>
    </row>
    <row r="4953" spans="2:8">
      <c r="B4953" s="13"/>
      <c r="C4953" s="24"/>
      <c r="D4953" s="223"/>
      <c r="E4953" s="13"/>
      <c r="H4953" s="529"/>
    </row>
    <row r="4954" spans="2:8">
      <c r="B4954" s="13"/>
      <c r="C4954" s="24"/>
      <c r="D4954" s="223"/>
      <c r="E4954" s="13"/>
      <c r="H4954" s="529"/>
    </row>
    <row r="4955" spans="2:8">
      <c r="B4955" s="13"/>
      <c r="C4955" s="24"/>
      <c r="D4955" s="223"/>
      <c r="E4955" s="13"/>
      <c r="H4955" s="529"/>
    </row>
    <row r="4956" spans="2:8">
      <c r="B4956" s="13"/>
      <c r="C4956" s="24"/>
      <c r="D4956" s="223"/>
      <c r="E4956" s="13"/>
      <c r="H4956" s="529"/>
    </row>
    <row r="4957" spans="2:8">
      <c r="B4957" s="13"/>
      <c r="C4957" s="24"/>
      <c r="D4957" s="223"/>
      <c r="E4957" s="13"/>
      <c r="H4957" s="529"/>
    </row>
    <row r="4958" spans="2:8">
      <c r="B4958" s="13"/>
      <c r="C4958" s="24"/>
      <c r="D4958" s="223"/>
      <c r="E4958" s="13"/>
      <c r="H4958" s="529"/>
    </row>
    <row r="4959" spans="2:8">
      <c r="B4959" s="13"/>
      <c r="C4959" s="24"/>
      <c r="D4959" s="223"/>
      <c r="E4959" s="13"/>
      <c r="H4959" s="529"/>
    </row>
    <row r="4960" spans="2:8">
      <c r="B4960" s="13"/>
      <c r="C4960" s="24"/>
      <c r="D4960" s="223"/>
      <c r="E4960" s="13"/>
      <c r="H4960" s="529"/>
    </row>
    <row r="4961" spans="2:8">
      <c r="B4961" s="13"/>
      <c r="C4961" s="24"/>
      <c r="D4961" s="223"/>
      <c r="E4961" s="13"/>
      <c r="H4961" s="529"/>
    </row>
    <row r="4962" spans="2:8">
      <c r="B4962" s="13"/>
      <c r="C4962" s="24"/>
      <c r="D4962" s="223"/>
      <c r="E4962" s="13"/>
      <c r="H4962" s="529"/>
    </row>
    <row r="4963" spans="2:8">
      <c r="B4963" s="13"/>
      <c r="C4963" s="24"/>
      <c r="D4963" s="223"/>
      <c r="E4963" s="13"/>
      <c r="H4963" s="529"/>
    </row>
    <row r="4964" spans="2:8">
      <c r="B4964" s="13"/>
      <c r="C4964" s="24"/>
      <c r="D4964" s="223"/>
      <c r="E4964" s="13"/>
      <c r="H4964" s="529"/>
    </row>
    <row r="4965" spans="2:8">
      <c r="B4965" s="13"/>
      <c r="C4965" s="24"/>
      <c r="D4965" s="223"/>
      <c r="E4965" s="13"/>
      <c r="H4965" s="529"/>
    </row>
    <row r="4966" spans="2:8">
      <c r="B4966" s="13"/>
      <c r="C4966" s="24"/>
      <c r="D4966" s="223"/>
      <c r="E4966" s="13"/>
      <c r="H4966" s="529"/>
    </row>
    <row r="4967" spans="2:8">
      <c r="B4967" s="13"/>
      <c r="C4967" s="24"/>
      <c r="D4967" s="223"/>
      <c r="E4967" s="13"/>
      <c r="H4967" s="529"/>
    </row>
    <row r="4968" spans="2:8">
      <c r="B4968" s="13"/>
      <c r="C4968" s="24"/>
      <c r="D4968" s="223"/>
      <c r="E4968" s="13"/>
      <c r="H4968" s="529"/>
    </row>
    <row r="4969" spans="2:8">
      <c r="B4969" s="13"/>
      <c r="C4969" s="24"/>
      <c r="D4969" s="223"/>
      <c r="E4969" s="13"/>
      <c r="H4969" s="529"/>
    </row>
    <row r="4970" spans="2:8">
      <c r="B4970" s="13"/>
      <c r="C4970" s="24"/>
      <c r="D4970" s="223"/>
      <c r="E4970" s="13"/>
      <c r="H4970" s="529"/>
    </row>
    <row r="4971" spans="2:8">
      <c r="B4971" s="13"/>
      <c r="C4971" s="24"/>
      <c r="D4971" s="223"/>
      <c r="E4971" s="13"/>
      <c r="H4971" s="529"/>
    </row>
    <row r="4972" spans="2:8">
      <c r="B4972" s="13"/>
      <c r="C4972" s="24"/>
      <c r="D4972" s="223"/>
      <c r="E4972" s="13"/>
      <c r="H4972" s="529"/>
    </row>
    <row r="4973" spans="2:8">
      <c r="B4973" s="13"/>
      <c r="C4973" s="24"/>
      <c r="D4973" s="223"/>
      <c r="E4973" s="13"/>
      <c r="H4973" s="529"/>
    </row>
    <row r="4974" spans="2:8">
      <c r="B4974" s="13"/>
      <c r="C4974" s="24"/>
      <c r="D4974" s="223"/>
      <c r="E4974" s="13"/>
      <c r="H4974" s="529"/>
    </row>
    <row r="4975" spans="2:8">
      <c r="B4975" s="13"/>
      <c r="C4975" s="24"/>
      <c r="D4975" s="223"/>
      <c r="E4975" s="13"/>
      <c r="H4975" s="529"/>
    </row>
    <row r="4976" spans="2:8">
      <c r="B4976" s="13"/>
      <c r="C4976" s="24"/>
      <c r="D4976" s="223"/>
      <c r="E4976" s="13"/>
      <c r="H4976" s="529"/>
    </row>
    <row r="4977" spans="2:8">
      <c r="B4977" s="13"/>
      <c r="C4977" s="24"/>
      <c r="D4977" s="223"/>
      <c r="E4977" s="13"/>
      <c r="H4977" s="529"/>
    </row>
    <row r="4978" spans="2:8">
      <c r="B4978" s="13"/>
      <c r="C4978" s="24"/>
      <c r="D4978" s="223"/>
      <c r="E4978" s="13"/>
      <c r="H4978" s="529"/>
    </row>
    <row r="4979" spans="2:8">
      <c r="B4979" s="13"/>
      <c r="C4979" s="24"/>
      <c r="D4979" s="223"/>
      <c r="E4979" s="13"/>
      <c r="H4979" s="529"/>
    </row>
    <row r="4980" spans="2:8">
      <c r="B4980" s="13"/>
      <c r="C4980" s="24"/>
      <c r="D4980" s="223"/>
      <c r="E4980" s="13"/>
      <c r="H4980" s="529"/>
    </row>
    <row r="4981" spans="2:8">
      <c r="B4981" s="13"/>
      <c r="C4981" s="24"/>
      <c r="D4981" s="223"/>
      <c r="E4981" s="13"/>
      <c r="H4981" s="529"/>
    </row>
    <row r="4982" spans="2:8">
      <c r="B4982" s="13"/>
      <c r="C4982" s="24"/>
      <c r="D4982" s="223"/>
      <c r="E4982" s="13"/>
      <c r="H4982" s="529"/>
    </row>
    <row r="4983" spans="2:8">
      <c r="B4983" s="13"/>
      <c r="C4983" s="24"/>
      <c r="D4983" s="223"/>
      <c r="E4983" s="13"/>
      <c r="H4983" s="529"/>
    </row>
    <row r="4984" spans="2:8">
      <c r="B4984" s="13"/>
      <c r="C4984" s="24"/>
      <c r="D4984" s="223"/>
      <c r="E4984" s="13"/>
      <c r="H4984" s="529"/>
    </row>
    <row r="4985" spans="2:8">
      <c r="B4985" s="13"/>
      <c r="C4985" s="24"/>
      <c r="D4985" s="223"/>
      <c r="E4985" s="13"/>
      <c r="H4985" s="529"/>
    </row>
    <row r="4986" spans="2:8">
      <c r="B4986" s="13"/>
      <c r="C4986" s="24"/>
      <c r="D4986" s="223"/>
      <c r="E4986" s="13"/>
      <c r="H4986" s="529"/>
    </row>
    <row r="4987" spans="2:8">
      <c r="B4987" s="13"/>
      <c r="C4987" s="24"/>
      <c r="D4987" s="223"/>
      <c r="E4987" s="13"/>
      <c r="H4987" s="529"/>
    </row>
    <row r="4988" spans="2:8">
      <c r="B4988" s="13"/>
      <c r="C4988" s="24"/>
      <c r="D4988" s="223"/>
      <c r="E4988" s="13"/>
      <c r="H4988" s="529"/>
    </row>
    <row r="4989" spans="2:8">
      <c r="B4989" s="13"/>
      <c r="C4989" s="24"/>
      <c r="D4989" s="223"/>
      <c r="E4989" s="13"/>
      <c r="H4989" s="529"/>
    </row>
    <row r="4990" spans="2:8">
      <c r="B4990" s="13"/>
      <c r="C4990" s="24"/>
      <c r="D4990" s="223"/>
      <c r="E4990" s="13"/>
      <c r="H4990" s="529"/>
    </row>
    <row r="4991" spans="2:8">
      <c r="B4991" s="13"/>
      <c r="C4991" s="24"/>
      <c r="D4991" s="223"/>
      <c r="E4991" s="13"/>
      <c r="H4991" s="529"/>
    </row>
    <row r="4992" spans="2:8">
      <c r="B4992" s="13"/>
      <c r="C4992" s="24"/>
      <c r="D4992" s="223"/>
      <c r="E4992" s="13"/>
      <c r="H4992" s="529"/>
    </row>
    <row r="4993" spans="2:8">
      <c r="B4993" s="13"/>
      <c r="C4993" s="24"/>
      <c r="D4993" s="223"/>
      <c r="E4993" s="13"/>
      <c r="H4993" s="529"/>
    </row>
    <row r="4994" spans="2:8">
      <c r="B4994" s="13"/>
      <c r="C4994" s="24"/>
      <c r="D4994" s="223"/>
      <c r="E4994" s="13"/>
      <c r="H4994" s="529"/>
    </row>
    <row r="4995" spans="2:8">
      <c r="B4995" s="13"/>
      <c r="C4995" s="24"/>
      <c r="D4995" s="223"/>
      <c r="E4995" s="13"/>
      <c r="H4995" s="529"/>
    </row>
    <row r="4996" spans="2:8">
      <c r="B4996" s="13"/>
      <c r="C4996" s="24"/>
      <c r="D4996" s="223"/>
      <c r="E4996" s="13"/>
      <c r="H4996" s="529"/>
    </row>
    <row r="4997" spans="2:8">
      <c r="B4997" s="13"/>
      <c r="C4997" s="24"/>
      <c r="D4997" s="223"/>
      <c r="E4997" s="13"/>
      <c r="H4997" s="529"/>
    </row>
    <row r="4998" spans="2:8">
      <c r="B4998" s="13"/>
      <c r="C4998" s="24"/>
      <c r="D4998" s="223"/>
      <c r="E4998" s="13"/>
      <c r="H4998" s="529"/>
    </row>
    <row r="4999" spans="2:8">
      <c r="B4999" s="13"/>
      <c r="C4999" s="24"/>
      <c r="D4999" s="223"/>
      <c r="E4999" s="13"/>
      <c r="H4999" s="529"/>
    </row>
    <row r="5000" spans="2:8">
      <c r="B5000" s="13"/>
      <c r="C5000" s="24"/>
      <c r="D5000" s="223"/>
      <c r="E5000" s="13"/>
      <c r="H5000" s="529"/>
    </row>
    <row r="5001" spans="2:8">
      <c r="B5001" s="13"/>
      <c r="C5001" s="24"/>
      <c r="D5001" s="223"/>
      <c r="E5001" s="13"/>
      <c r="H5001" s="529"/>
    </row>
    <row r="5002" spans="2:8">
      <c r="B5002" s="13"/>
      <c r="C5002" s="24"/>
      <c r="D5002" s="223"/>
      <c r="E5002" s="13"/>
      <c r="H5002" s="529"/>
    </row>
    <row r="5003" spans="2:8">
      <c r="B5003" s="13"/>
      <c r="C5003" s="24"/>
      <c r="D5003" s="223"/>
      <c r="E5003" s="13"/>
      <c r="H5003" s="529"/>
    </row>
    <row r="5004" spans="2:8">
      <c r="B5004" s="13"/>
      <c r="C5004" s="24"/>
      <c r="D5004" s="223"/>
      <c r="E5004" s="13"/>
      <c r="H5004" s="529"/>
    </row>
    <row r="5005" spans="2:8">
      <c r="B5005" s="13"/>
      <c r="C5005" s="24"/>
      <c r="D5005" s="223"/>
      <c r="E5005" s="13"/>
      <c r="H5005" s="529"/>
    </row>
    <row r="5006" spans="2:8">
      <c r="B5006" s="13"/>
      <c r="C5006" s="24"/>
      <c r="D5006" s="223"/>
      <c r="E5006" s="13"/>
      <c r="H5006" s="529"/>
    </row>
    <row r="5007" spans="2:8">
      <c r="B5007" s="13"/>
      <c r="C5007" s="24"/>
      <c r="D5007" s="223"/>
      <c r="E5007" s="13"/>
      <c r="H5007" s="529"/>
    </row>
    <row r="5008" spans="2:8">
      <c r="B5008" s="13"/>
      <c r="C5008" s="24"/>
      <c r="D5008" s="223"/>
      <c r="E5008" s="13"/>
      <c r="H5008" s="529"/>
    </row>
    <row r="5009" spans="2:8">
      <c r="B5009" s="13"/>
      <c r="C5009" s="24"/>
      <c r="D5009" s="223"/>
      <c r="E5009" s="13"/>
      <c r="H5009" s="529"/>
    </row>
    <row r="5010" spans="2:8">
      <c r="B5010" s="13"/>
      <c r="C5010" s="24"/>
      <c r="D5010" s="223"/>
      <c r="E5010" s="13"/>
      <c r="H5010" s="529"/>
    </row>
    <row r="5011" spans="2:8">
      <c r="B5011" s="13"/>
      <c r="C5011" s="24"/>
      <c r="D5011" s="223"/>
      <c r="E5011" s="13"/>
      <c r="H5011" s="529"/>
    </row>
    <row r="5012" spans="2:8">
      <c r="B5012" s="13"/>
      <c r="C5012" s="24"/>
      <c r="D5012" s="223"/>
      <c r="E5012" s="13"/>
      <c r="H5012" s="529"/>
    </row>
    <row r="5013" spans="2:8">
      <c r="B5013" s="13"/>
      <c r="C5013" s="24"/>
      <c r="D5013" s="223"/>
      <c r="E5013" s="13"/>
      <c r="H5013" s="529"/>
    </row>
    <row r="5014" spans="2:8">
      <c r="B5014" s="13"/>
      <c r="C5014" s="24"/>
      <c r="D5014" s="223"/>
      <c r="E5014" s="13"/>
      <c r="H5014" s="529"/>
    </row>
    <row r="5015" spans="2:8">
      <c r="B5015" s="13"/>
      <c r="C5015" s="24"/>
      <c r="D5015" s="223"/>
      <c r="E5015" s="13"/>
      <c r="H5015" s="529"/>
    </row>
    <row r="5016" spans="2:8">
      <c r="B5016" s="13"/>
      <c r="C5016" s="24"/>
      <c r="D5016" s="223"/>
      <c r="E5016" s="13"/>
      <c r="H5016" s="529"/>
    </row>
    <row r="5017" spans="2:8">
      <c r="B5017" s="13"/>
      <c r="C5017" s="24"/>
      <c r="D5017" s="223"/>
      <c r="E5017" s="13"/>
      <c r="H5017" s="529"/>
    </row>
    <row r="5018" spans="2:8">
      <c r="B5018" s="13"/>
      <c r="C5018" s="24"/>
      <c r="D5018" s="223"/>
      <c r="E5018" s="13"/>
      <c r="H5018" s="529"/>
    </row>
    <row r="5019" spans="2:8">
      <c r="B5019" s="13"/>
      <c r="C5019" s="24"/>
      <c r="D5019" s="223"/>
      <c r="E5019" s="13"/>
      <c r="H5019" s="529"/>
    </row>
    <row r="5020" spans="2:8">
      <c r="B5020" s="13"/>
      <c r="C5020" s="24"/>
      <c r="D5020" s="223"/>
      <c r="E5020" s="13"/>
      <c r="H5020" s="529"/>
    </row>
    <row r="5021" spans="2:8">
      <c r="B5021" s="13"/>
      <c r="C5021" s="24"/>
      <c r="D5021" s="223"/>
      <c r="E5021" s="13"/>
      <c r="H5021" s="529"/>
    </row>
    <row r="5022" spans="2:8">
      <c r="B5022" s="13"/>
      <c r="C5022" s="24"/>
      <c r="D5022" s="223"/>
      <c r="E5022" s="13"/>
      <c r="H5022" s="529"/>
    </row>
    <row r="5023" spans="2:8">
      <c r="B5023" s="13"/>
      <c r="C5023" s="24"/>
      <c r="D5023" s="223"/>
      <c r="E5023" s="13"/>
      <c r="H5023" s="529"/>
    </row>
    <row r="5024" spans="2:8">
      <c r="B5024" s="13"/>
      <c r="C5024" s="24"/>
      <c r="D5024" s="223"/>
      <c r="E5024" s="13"/>
      <c r="H5024" s="529"/>
    </row>
    <row r="5025" spans="2:8">
      <c r="B5025" s="13"/>
      <c r="C5025" s="24"/>
      <c r="D5025" s="223"/>
      <c r="E5025" s="13"/>
      <c r="H5025" s="529"/>
    </row>
    <row r="5026" spans="2:8">
      <c r="B5026" s="13"/>
      <c r="C5026" s="24"/>
      <c r="D5026" s="223"/>
      <c r="E5026" s="13"/>
      <c r="H5026" s="529"/>
    </row>
    <row r="5027" spans="2:8">
      <c r="B5027" s="13"/>
      <c r="C5027" s="24"/>
      <c r="D5027" s="223"/>
      <c r="E5027" s="13"/>
      <c r="H5027" s="529"/>
    </row>
    <row r="5028" spans="2:8">
      <c r="B5028" s="13"/>
      <c r="C5028" s="24"/>
      <c r="D5028" s="223"/>
      <c r="E5028" s="13"/>
      <c r="H5028" s="529"/>
    </row>
    <row r="5029" spans="2:8">
      <c r="B5029" s="13"/>
      <c r="C5029" s="24"/>
      <c r="D5029" s="223"/>
      <c r="E5029" s="13"/>
      <c r="H5029" s="529"/>
    </row>
    <row r="5030" spans="2:8">
      <c r="B5030" s="13"/>
      <c r="C5030" s="24"/>
      <c r="D5030" s="223"/>
      <c r="E5030" s="13"/>
      <c r="H5030" s="529"/>
    </row>
    <row r="5031" spans="2:8">
      <c r="B5031" s="13"/>
      <c r="C5031" s="24"/>
      <c r="D5031" s="223"/>
      <c r="E5031" s="13"/>
      <c r="H5031" s="529"/>
    </row>
    <row r="5032" spans="2:8">
      <c r="B5032" s="13"/>
      <c r="C5032" s="24"/>
      <c r="D5032" s="223"/>
      <c r="E5032" s="13"/>
      <c r="H5032" s="529"/>
    </row>
    <row r="5033" spans="2:8">
      <c r="B5033" s="13"/>
      <c r="C5033" s="24"/>
      <c r="D5033" s="223"/>
      <c r="E5033" s="13"/>
      <c r="H5033" s="529"/>
    </row>
    <row r="5034" spans="2:8">
      <c r="B5034" s="13"/>
      <c r="C5034" s="24"/>
      <c r="D5034" s="223"/>
      <c r="E5034" s="13"/>
      <c r="H5034" s="529"/>
    </row>
    <row r="5035" spans="2:8">
      <c r="B5035" s="13"/>
      <c r="C5035" s="24"/>
      <c r="D5035" s="223"/>
      <c r="E5035" s="13"/>
      <c r="H5035" s="529"/>
    </row>
    <row r="5036" spans="2:8">
      <c r="B5036" s="13"/>
      <c r="C5036" s="24"/>
      <c r="D5036" s="223"/>
      <c r="E5036" s="13"/>
      <c r="H5036" s="529"/>
    </row>
    <row r="5037" spans="2:8">
      <c r="B5037" s="13"/>
      <c r="C5037" s="24"/>
      <c r="D5037" s="223"/>
      <c r="E5037" s="13"/>
      <c r="H5037" s="529"/>
    </row>
    <row r="5038" spans="2:8">
      <c r="B5038" s="13"/>
      <c r="C5038" s="24"/>
      <c r="D5038" s="223"/>
      <c r="E5038" s="13"/>
      <c r="H5038" s="529"/>
    </row>
    <row r="5039" spans="2:8">
      <c r="B5039" s="13"/>
      <c r="C5039" s="24"/>
      <c r="D5039" s="223"/>
      <c r="E5039" s="13"/>
      <c r="H5039" s="529"/>
    </row>
    <row r="5040" spans="2:8">
      <c r="B5040" s="13"/>
      <c r="C5040" s="24"/>
      <c r="D5040" s="223"/>
      <c r="E5040" s="13"/>
      <c r="H5040" s="529"/>
    </row>
    <row r="5041" spans="2:8">
      <c r="B5041" s="13"/>
      <c r="C5041" s="24"/>
      <c r="D5041" s="223"/>
      <c r="E5041" s="13"/>
      <c r="H5041" s="529"/>
    </row>
    <row r="5042" spans="2:8">
      <c r="B5042" s="13"/>
      <c r="C5042" s="24"/>
      <c r="D5042" s="223"/>
      <c r="E5042" s="13"/>
      <c r="H5042" s="529"/>
    </row>
    <row r="5043" spans="2:8">
      <c r="B5043" s="13"/>
      <c r="C5043" s="24"/>
      <c r="D5043" s="223"/>
      <c r="E5043" s="13"/>
      <c r="H5043" s="529"/>
    </row>
    <row r="5044" spans="2:8">
      <c r="B5044" s="13"/>
      <c r="C5044" s="24"/>
      <c r="D5044" s="223"/>
      <c r="E5044" s="13"/>
      <c r="H5044" s="529"/>
    </row>
    <row r="5045" spans="2:8">
      <c r="B5045" s="13"/>
      <c r="C5045" s="24"/>
      <c r="D5045" s="223"/>
      <c r="E5045" s="13"/>
      <c r="H5045" s="529"/>
    </row>
    <row r="5046" spans="2:8">
      <c r="B5046" s="13"/>
      <c r="C5046" s="24"/>
      <c r="D5046" s="223"/>
      <c r="E5046" s="13"/>
      <c r="H5046" s="529"/>
    </row>
    <row r="5047" spans="2:8">
      <c r="B5047" s="13"/>
      <c r="C5047" s="24"/>
      <c r="D5047" s="223"/>
      <c r="E5047" s="13"/>
      <c r="H5047" s="529"/>
    </row>
    <row r="5048" spans="2:8">
      <c r="B5048" s="13"/>
      <c r="C5048" s="24"/>
      <c r="D5048" s="223"/>
      <c r="E5048" s="13"/>
      <c r="H5048" s="529"/>
    </row>
    <row r="5049" spans="2:8">
      <c r="B5049" s="13"/>
      <c r="C5049" s="24"/>
      <c r="D5049" s="223"/>
      <c r="E5049" s="13"/>
      <c r="H5049" s="529"/>
    </row>
    <row r="5050" spans="2:8">
      <c r="B5050" s="13"/>
      <c r="C5050" s="24"/>
      <c r="D5050" s="223"/>
      <c r="E5050" s="13"/>
      <c r="H5050" s="529"/>
    </row>
    <row r="5051" spans="2:8">
      <c r="B5051" s="13"/>
      <c r="C5051" s="24"/>
      <c r="D5051" s="223"/>
      <c r="E5051" s="13"/>
      <c r="H5051" s="529"/>
    </row>
    <row r="5052" spans="2:8">
      <c r="B5052" s="13"/>
      <c r="C5052" s="24"/>
      <c r="D5052" s="223"/>
      <c r="E5052" s="13"/>
      <c r="H5052" s="529"/>
    </row>
    <row r="5053" spans="2:8">
      <c r="B5053" s="13"/>
      <c r="C5053" s="24"/>
      <c r="D5053" s="223"/>
      <c r="E5053" s="13"/>
      <c r="H5053" s="529"/>
    </row>
    <row r="5054" spans="2:8">
      <c r="B5054" s="13"/>
      <c r="C5054" s="24"/>
      <c r="D5054" s="223"/>
      <c r="E5054" s="13"/>
      <c r="H5054" s="529"/>
    </row>
    <row r="5055" spans="2:8">
      <c r="B5055" s="13"/>
      <c r="C5055" s="24"/>
      <c r="D5055" s="223"/>
      <c r="E5055" s="13"/>
      <c r="H5055" s="529"/>
    </row>
    <row r="5056" spans="2:8">
      <c r="B5056" s="13"/>
      <c r="C5056" s="24"/>
      <c r="D5056" s="223"/>
      <c r="E5056" s="13"/>
      <c r="H5056" s="529"/>
    </row>
    <row r="5057" spans="2:8">
      <c r="B5057" s="13"/>
      <c r="C5057" s="24"/>
      <c r="D5057" s="223"/>
      <c r="E5057" s="13"/>
      <c r="H5057" s="529"/>
    </row>
    <row r="5058" spans="2:8">
      <c r="B5058" s="13"/>
      <c r="C5058" s="24"/>
      <c r="D5058" s="223"/>
      <c r="E5058" s="13"/>
      <c r="H5058" s="529"/>
    </row>
    <row r="5059" spans="2:8">
      <c r="B5059" s="13"/>
      <c r="C5059" s="24"/>
      <c r="D5059" s="223"/>
      <c r="E5059" s="13"/>
      <c r="H5059" s="529"/>
    </row>
    <row r="5060" spans="2:8">
      <c r="B5060" s="13"/>
      <c r="C5060" s="24"/>
      <c r="D5060" s="223"/>
      <c r="E5060" s="13"/>
      <c r="H5060" s="529"/>
    </row>
    <row r="5061" spans="2:8">
      <c r="B5061" s="13"/>
      <c r="C5061" s="24"/>
      <c r="D5061" s="223"/>
      <c r="E5061" s="13"/>
      <c r="H5061" s="529"/>
    </row>
    <row r="5062" spans="2:8">
      <c r="B5062" s="13"/>
      <c r="C5062" s="24"/>
      <c r="D5062" s="223"/>
      <c r="E5062" s="13"/>
      <c r="H5062" s="529"/>
    </row>
    <row r="5063" spans="2:8">
      <c r="B5063" s="13"/>
      <c r="C5063" s="24"/>
      <c r="D5063" s="223"/>
      <c r="E5063" s="13"/>
      <c r="H5063" s="529"/>
    </row>
    <row r="5064" spans="2:8">
      <c r="B5064" s="13"/>
      <c r="C5064" s="24"/>
      <c r="D5064" s="223"/>
      <c r="E5064" s="13"/>
      <c r="H5064" s="529"/>
    </row>
    <row r="5065" spans="2:8">
      <c r="B5065" s="13"/>
      <c r="C5065" s="24"/>
      <c r="D5065" s="223"/>
      <c r="E5065" s="13"/>
      <c r="H5065" s="529"/>
    </row>
    <row r="5066" spans="2:8">
      <c r="B5066" s="13"/>
      <c r="C5066" s="24"/>
      <c r="D5066" s="223"/>
      <c r="E5066" s="13"/>
      <c r="H5066" s="529"/>
    </row>
    <row r="5067" spans="2:8">
      <c r="B5067" s="13"/>
      <c r="C5067" s="24"/>
      <c r="D5067" s="223"/>
      <c r="E5067" s="13"/>
      <c r="H5067" s="529"/>
    </row>
    <row r="5068" spans="2:8">
      <c r="B5068" s="13"/>
      <c r="C5068" s="24"/>
      <c r="D5068" s="223"/>
      <c r="E5068" s="13"/>
      <c r="H5068" s="529"/>
    </row>
    <row r="5069" spans="2:8">
      <c r="B5069" s="13"/>
      <c r="C5069" s="24"/>
      <c r="D5069" s="223"/>
      <c r="E5069" s="13"/>
      <c r="H5069" s="529"/>
    </row>
    <row r="5070" spans="2:8">
      <c r="B5070" s="13"/>
      <c r="C5070" s="24"/>
      <c r="D5070" s="223"/>
      <c r="E5070" s="13"/>
      <c r="H5070" s="529"/>
    </row>
    <row r="5071" spans="2:8">
      <c r="B5071" s="13"/>
      <c r="C5071" s="24"/>
      <c r="D5071" s="223"/>
      <c r="E5071" s="13"/>
      <c r="H5071" s="529"/>
    </row>
    <row r="5072" spans="2:8">
      <c r="B5072" s="13"/>
      <c r="C5072" s="24"/>
      <c r="D5072" s="223"/>
      <c r="E5072" s="13"/>
      <c r="H5072" s="529"/>
    </row>
    <row r="5073" spans="2:8">
      <c r="B5073" s="13"/>
      <c r="C5073" s="24"/>
      <c r="D5073" s="223"/>
      <c r="E5073" s="13"/>
      <c r="H5073" s="529"/>
    </row>
    <row r="5074" spans="2:8">
      <c r="B5074" s="13"/>
      <c r="C5074" s="24"/>
      <c r="D5074" s="223"/>
      <c r="E5074" s="13"/>
      <c r="H5074" s="529"/>
    </row>
    <row r="5075" spans="2:8">
      <c r="B5075" s="13"/>
      <c r="C5075" s="24"/>
      <c r="D5075" s="223"/>
      <c r="E5075" s="13"/>
      <c r="H5075" s="529"/>
    </row>
    <row r="5076" spans="2:8">
      <c r="B5076" s="13"/>
      <c r="C5076" s="24"/>
      <c r="D5076" s="223"/>
      <c r="E5076" s="13"/>
      <c r="H5076" s="529"/>
    </row>
    <row r="5077" spans="2:8">
      <c r="B5077" s="13"/>
      <c r="C5077" s="24"/>
      <c r="D5077" s="223"/>
      <c r="E5077" s="13"/>
      <c r="H5077" s="529"/>
    </row>
    <row r="5078" spans="2:8">
      <c r="B5078" s="13"/>
      <c r="C5078" s="24"/>
      <c r="D5078" s="223"/>
      <c r="E5078" s="13"/>
      <c r="H5078" s="529"/>
    </row>
    <row r="5079" spans="2:8">
      <c r="B5079" s="13"/>
      <c r="C5079" s="24"/>
      <c r="D5079" s="223"/>
      <c r="E5079" s="13"/>
      <c r="H5079" s="529"/>
    </row>
    <row r="5080" spans="2:8">
      <c r="B5080" s="13"/>
      <c r="C5080" s="24"/>
      <c r="D5080" s="223"/>
      <c r="E5080" s="13"/>
      <c r="H5080" s="529"/>
    </row>
    <row r="5081" spans="2:8">
      <c r="B5081" s="13"/>
      <c r="C5081" s="24"/>
      <c r="D5081" s="223"/>
      <c r="E5081" s="13"/>
      <c r="H5081" s="529"/>
    </row>
    <row r="5082" spans="2:8">
      <c r="B5082" s="13"/>
      <c r="C5082" s="24"/>
      <c r="D5082" s="223"/>
      <c r="E5082" s="13"/>
      <c r="H5082" s="529"/>
    </row>
    <row r="5083" spans="2:8">
      <c r="B5083" s="13"/>
      <c r="C5083" s="24"/>
      <c r="D5083" s="223"/>
      <c r="E5083" s="13"/>
      <c r="H5083" s="529"/>
    </row>
    <row r="5084" spans="2:8">
      <c r="B5084" s="13"/>
      <c r="C5084" s="24"/>
      <c r="D5084" s="223"/>
      <c r="E5084" s="13"/>
      <c r="H5084" s="529"/>
    </row>
    <row r="5085" spans="2:8">
      <c r="B5085" s="13"/>
      <c r="C5085" s="24"/>
      <c r="D5085" s="223"/>
      <c r="E5085" s="13"/>
      <c r="H5085" s="529"/>
    </row>
    <row r="5086" spans="2:8">
      <c r="B5086" s="13"/>
      <c r="C5086" s="24"/>
      <c r="D5086" s="223"/>
      <c r="E5086" s="13"/>
      <c r="H5086" s="529"/>
    </row>
    <row r="5087" spans="2:8">
      <c r="B5087" s="13"/>
      <c r="C5087" s="24"/>
      <c r="D5087" s="223"/>
      <c r="E5087" s="13"/>
      <c r="H5087" s="529"/>
    </row>
    <row r="5088" spans="2:8">
      <c r="B5088" s="13"/>
      <c r="C5088" s="24"/>
      <c r="D5088" s="223"/>
      <c r="E5088" s="13"/>
      <c r="H5088" s="529"/>
    </row>
    <row r="5089" spans="2:8">
      <c r="B5089" s="13"/>
      <c r="C5089" s="24"/>
      <c r="D5089" s="223"/>
      <c r="E5089" s="13"/>
      <c r="H5089" s="529"/>
    </row>
    <row r="5090" spans="2:8">
      <c r="B5090" s="13"/>
      <c r="C5090" s="24"/>
      <c r="D5090" s="223"/>
      <c r="E5090" s="13"/>
      <c r="H5090" s="529"/>
    </row>
    <row r="5091" spans="2:8">
      <c r="B5091" s="13"/>
      <c r="C5091" s="24"/>
      <c r="D5091" s="223"/>
      <c r="E5091" s="13"/>
      <c r="H5091" s="529"/>
    </row>
    <row r="5092" spans="2:8">
      <c r="B5092" s="13"/>
      <c r="C5092" s="24"/>
      <c r="D5092" s="223"/>
      <c r="E5092" s="13"/>
      <c r="H5092" s="529"/>
    </row>
    <row r="5093" spans="2:8">
      <c r="B5093" s="13"/>
      <c r="C5093" s="24"/>
      <c r="D5093" s="223"/>
      <c r="E5093" s="13"/>
      <c r="H5093" s="529"/>
    </row>
    <row r="5094" spans="2:8">
      <c r="B5094" s="13"/>
      <c r="C5094" s="24"/>
      <c r="D5094" s="223"/>
      <c r="E5094" s="13"/>
      <c r="H5094" s="529"/>
    </row>
    <row r="5095" spans="2:8">
      <c r="B5095" s="13"/>
      <c r="C5095" s="24"/>
      <c r="D5095" s="223"/>
      <c r="E5095" s="13"/>
      <c r="H5095" s="529"/>
    </row>
    <row r="5096" spans="2:8">
      <c r="B5096" s="13"/>
      <c r="C5096" s="24"/>
      <c r="D5096" s="223"/>
      <c r="E5096" s="13"/>
      <c r="H5096" s="529"/>
    </row>
    <row r="5097" spans="2:8">
      <c r="B5097" s="13"/>
      <c r="C5097" s="24"/>
      <c r="D5097" s="223"/>
      <c r="E5097" s="13"/>
      <c r="H5097" s="529"/>
    </row>
    <row r="5098" spans="2:8">
      <c r="B5098" s="13"/>
      <c r="C5098" s="24"/>
      <c r="D5098" s="223"/>
      <c r="E5098" s="13"/>
      <c r="H5098" s="529"/>
    </row>
    <row r="5099" spans="2:8">
      <c r="B5099" s="13"/>
      <c r="C5099" s="24"/>
      <c r="D5099" s="223"/>
      <c r="E5099" s="13"/>
      <c r="H5099" s="529"/>
    </row>
    <row r="5100" spans="2:8">
      <c r="B5100" s="13"/>
      <c r="C5100" s="24"/>
      <c r="D5100" s="223"/>
      <c r="E5100" s="13"/>
      <c r="H5100" s="529"/>
    </row>
    <row r="5101" spans="2:8">
      <c r="B5101" s="13"/>
      <c r="C5101" s="24"/>
      <c r="D5101" s="223"/>
      <c r="E5101" s="13"/>
      <c r="H5101" s="529"/>
    </row>
    <row r="5102" spans="2:8">
      <c r="B5102" s="13"/>
      <c r="C5102" s="24"/>
      <c r="D5102" s="223"/>
      <c r="E5102" s="13"/>
      <c r="H5102" s="529"/>
    </row>
    <row r="5103" spans="2:8">
      <c r="B5103" s="13"/>
      <c r="C5103" s="24"/>
      <c r="D5103" s="223"/>
      <c r="E5103" s="13"/>
      <c r="H5103" s="529"/>
    </row>
    <row r="5104" spans="2:8">
      <c r="B5104" s="13"/>
      <c r="C5104" s="24"/>
      <c r="D5104" s="223"/>
      <c r="E5104" s="13"/>
      <c r="H5104" s="529"/>
    </row>
    <row r="5105" spans="2:8">
      <c r="B5105" s="13"/>
      <c r="C5105" s="24"/>
      <c r="D5105" s="223"/>
      <c r="E5105" s="13"/>
      <c r="H5105" s="529"/>
    </row>
    <row r="5106" spans="2:8">
      <c r="B5106" s="13"/>
      <c r="C5106" s="24"/>
      <c r="D5106" s="223"/>
      <c r="E5106" s="13"/>
      <c r="H5106" s="529"/>
    </row>
    <row r="5107" spans="2:8">
      <c r="B5107" s="13"/>
      <c r="C5107" s="24"/>
      <c r="D5107" s="223"/>
      <c r="E5107" s="13"/>
      <c r="H5107" s="529"/>
    </row>
    <row r="5108" spans="2:8">
      <c r="B5108" s="13"/>
      <c r="C5108" s="24"/>
      <c r="D5108" s="223"/>
      <c r="E5108" s="13"/>
      <c r="H5108" s="529"/>
    </row>
    <row r="5109" spans="2:8">
      <c r="B5109" s="13"/>
      <c r="C5109" s="24"/>
      <c r="D5109" s="223"/>
      <c r="E5109" s="13"/>
      <c r="H5109" s="529"/>
    </row>
    <row r="5110" spans="2:8">
      <c r="B5110" s="13"/>
      <c r="C5110" s="24"/>
      <c r="D5110" s="223"/>
      <c r="E5110" s="13"/>
      <c r="H5110" s="529"/>
    </row>
    <row r="5111" spans="2:8">
      <c r="B5111" s="13"/>
      <c r="C5111" s="24"/>
      <c r="D5111" s="223"/>
      <c r="E5111" s="13"/>
      <c r="H5111" s="529"/>
    </row>
    <row r="5112" spans="2:8">
      <c r="B5112" s="13"/>
      <c r="C5112" s="24"/>
      <c r="D5112" s="223"/>
      <c r="E5112" s="13"/>
      <c r="H5112" s="529"/>
    </row>
    <row r="5113" spans="2:8">
      <c r="B5113" s="13"/>
      <c r="C5113" s="24"/>
      <c r="D5113" s="223"/>
      <c r="E5113" s="13"/>
      <c r="H5113" s="529"/>
    </row>
    <row r="5114" spans="2:8">
      <c r="B5114" s="13"/>
      <c r="C5114" s="24"/>
      <c r="D5114" s="223"/>
      <c r="E5114" s="13"/>
      <c r="H5114" s="529"/>
    </row>
    <row r="5115" spans="2:8">
      <c r="B5115" s="13"/>
      <c r="C5115" s="24"/>
      <c r="D5115" s="223"/>
      <c r="E5115" s="13"/>
      <c r="H5115" s="529"/>
    </row>
    <row r="5116" spans="2:8">
      <c r="B5116" s="13"/>
      <c r="C5116" s="24"/>
      <c r="D5116" s="223"/>
      <c r="E5116" s="13"/>
      <c r="H5116" s="529"/>
    </row>
    <row r="5117" spans="2:8">
      <c r="B5117" s="13"/>
      <c r="C5117" s="24"/>
      <c r="D5117" s="223"/>
      <c r="E5117" s="13"/>
      <c r="H5117" s="529"/>
    </row>
    <row r="5118" spans="2:8">
      <c r="B5118" s="13"/>
      <c r="C5118" s="24"/>
      <c r="D5118" s="223"/>
      <c r="E5118" s="13"/>
      <c r="H5118" s="529"/>
    </row>
    <row r="5119" spans="2:8">
      <c r="B5119" s="13"/>
      <c r="C5119" s="24"/>
      <c r="D5119" s="223"/>
      <c r="E5119" s="13"/>
      <c r="H5119" s="529"/>
    </row>
    <row r="5120" spans="2:8">
      <c r="B5120" s="13"/>
      <c r="C5120" s="24"/>
      <c r="D5120" s="223"/>
      <c r="E5120" s="13"/>
      <c r="H5120" s="529"/>
    </row>
    <row r="5121" spans="2:8">
      <c r="B5121" s="13"/>
      <c r="C5121" s="24"/>
      <c r="D5121" s="223"/>
      <c r="E5121" s="13"/>
      <c r="H5121" s="529"/>
    </row>
    <row r="5122" spans="2:8">
      <c r="B5122" s="13"/>
      <c r="C5122" s="24"/>
      <c r="D5122" s="223"/>
      <c r="E5122" s="13"/>
      <c r="H5122" s="529"/>
    </row>
    <row r="5123" spans="2:8">
      <c r="B5123" s="13"/>
      <c r="C5123" s="24"/>
      <c r="D5123" s="223"/>
      <c r="E5123" s="13"/>
      <c r="H5123" s="529"/>
    </row>
    <row r="5124" spans="2:8">
      <c r="B5124" s="13"/>
      <c r="C5124" s="24"/>
      <c r="D5124" s="223"/>
      <c r="E5124" s="13"/>
      <c r="H5124" s="529"/>
    </row>
    <row r="5125" spans="2:8">
      <c r="B5125" s="13"/>
      <c r="C5125" s="24"/>
      <c r="D5125" s="223"/>
      <c r="E5125" s="13"/>
      <c r="H5125" s="529"/>
    </row>
    <row r="5126" spans="2:8">
      <c r="B5126" s="13"/>
      <c r="C5126" s="24"/>
      <c r="D5126" s="223"/>
      <c r="E5126" s="13"/>
      <c r="H5126" s="529"/>
    </row>
    <row r="5127" spans="2:8">
      <c r="B5127" s="13"/>
      <c r="C5127" s="24"/>
      <c r="D5127" s="223"/>
      <c r="E5127" s="13"/>
      <c r="H5127" s="529"/>
    </row>
    <row r="5128" spans="2:8">
      <c r="B5128" s="13"/>
      <c r="C5128" s="24"/>
      <c r="D5128" s="223"/>
      <c r="E5128" s="13"/>
      <c r="H5128" s="529"/>
    </row>
    <row r="5129" spans="2:8">
      <c r="B5129" s="13"/>
      <c r="C5129" s="24"/>
      <c r="D5129" s="223"/>
      <c r="E5129" s="13"/>
      <c r="H5129" s="529"/>
    </row>
    <row r="5130" spans="2:8">
      <c r="B5130" s="13"/>
      <c r="C5130" s="24"/>
      <c r="D5130" s="223"/>
      <c r="E5130" s="13"/>
      <c r="H5130" s="529"/>
    </row>
    <row r="5131" spans="2:8">
      <c r="B5131" s="13"/>
      <c r="C5131" s="24"/>
      <c r="D5131" s="223"/>
      <c r="E5131" s="13"/>
      <c r="H5131" s="529"/>
    </row>
    <row r="5132" spans="2:8">
      <c r="B5132" s="13"/>
      <c r="C5132" s="24"/>
      <c r="D5132" s="223"/>
      <c r="E5132" s="13"/>
      <c r="H5132" s="529"/>
    </row>
    <row r="5133" spans="2:8">
      <c r="B5133" s="13"/>
      <c r="C5133" s="24"/>
      <c r="D5133" s="223"/>
      <c r="E5133" s="13"/>
      <c r="H5133" s="529"/>
    </row>
    <row r="5134" spans="2:8">
      <c r="B5134" s="13"/>
      <c r="C5134" s="24"/>
      <c r="D5134" s="223"/>
      <c r="E5134" s="13"/>
      <c r="H5134" s="529"/>
    </row>
    <row r="5135" spans="2:8">
      <c r="B5135" s="13"/>
      <c r="C5135" s="24"/>
      <c r="D5135" s="223"/>
      <c r="E5135" s="13"/>
      <c r="H5135" s="529"/>
    </row>
    <row r="5136" spans="2:8">
      <c r="B5136" s="13"/>
      <c r="C5136" s="24"/>
      <c r="D5136" s="223"/>
      <c r="E5136" s="13"/>
      <c r="H5136" s="529"/>
    </row>
    <row r="5137" spans="2:8">
      <c r="B5137" s="13"/>
      <c r="C5137" s="24"/>
      <c r="D5137" s="223"/>
      <c r="E5137" s="13"/>
      <c r="H5137" s="529"/>
    </row>
    <row r="5138" spans="2:8">
      <c r="B5138" s="13"/>
      <c r="C5138" s="24"/>
      <c r="D5138" s="223"/>
      <c r="E5138" s="13"/>
      <c r="H5138" s="529"/>
    </row>
    <row r="5139" spans="2:8">
      <c r="B5139" s="13"/>
      <c r="C5139" s="24"/>
      <c r="D5139" s="223"/>
      <c r="E5139" s="13"/>
      <c r="H5139" s="529"/>
    </row>
    <row r="5140" spans="2:8">
      <c r="B5140" s="13"/>
      <c r="C5140" s="24"/>
      <c r="D5140" s="223"/>
      <c r="E5140" s="13"/>
      <c r="H5140" s="529"/>
    </row>
    <row r="5141" spans="2:8">
      <c r="B5141" s="13"/>
      <c r="C5141" s="24"/>
      <c r="D5141" s="223"/>
      <c r="E5141" s="13"/>
      <c r="H5141" s="529"/>
    </row>
    <row r="5142" spans="2:8">
      <c r="B5142" s="13"/>
      <c r="C5142" s="24"/>
      <c r="D5142" s="223"/>
      <c r="E5142" s="13"/>
      <c r="H5142" s="529"/>
    </row>
    <row r="5143" spans="2:8">
      <c r="B5143" s="13"/>
      <c r="C5143" s="24"/>
      <c r="D5143" s="223"/>
      <c r="E5143" s="13"/>
      <c r="H5143" s="529"/>
    </row>
    <row r="5144" spans="2:8">
      <c r="B5144" s="13"/>
      <c r="C5144" s="24"/>
      <c r="D5144" s="223"/>
      <c r="E5144" s="13"/>
      <c r="H5144" s="529"/>
    </row>
    <row r="5145" spans="2:8">
      <c r="B5145" s="13"/>
      <c r="C5145" s="24"/>
      <c r="D5145" s="223"/>
      <c r="E5145" s="13"/>
      <c r="H5145" s="529"/>
    </row>
    <row r="5146" spans="2:8">
      <c r="B5146" s="13"/>
      <c r="C5146" s="24"/>
      <c r="D5146" s="223"/>
      <c r="E5146" s="13"/>
      <c r="H5146" s="529"/>
    </row>
    <row r="5147" spans="2:8">
      <c r="B5147" s="13"/>
      <c r="C5147" s="24"/>
      <c r="D5147" s="223"/>
      <c r="E5147" s="13"/>
      <c r="H5147" s="529"/>
    </row>
    <row r="5148" spans="2:8">
      <c r="B5148" s="13"/>
      <c r="C5148" s="24"/>
      <c r="D5148" s="223"/>
      <c r="E5148" s="13"/>
      <c r="H5148" s="529"/>
    </row>
    <row r="5149" spans="2:8">
      <c r="B5149" s="13"/>
      <c r="C5149" s="24"/>
      <c r="D5149" s="223"/>
      <c r="E5149" s="13"/>
      <c r="H5149" s="529"/>
    </row>
    <row r="5150" spans="2:8">
      <c r="B5150" s="13"/>
      <c r="C5150" s="24"/>
      <c r="D5150" s="223"/>
      <c r="E5150" s="13"/>
      <c r="H5150" s="529"/>
    </row>
    <row r="5151" spans="2:8">
      <c r="B5151" s="13"/>
      <c r="C5151" s="24"/>
      <c r="D5151" s="223"/>
      <c r="E5151" s="13"/>
      <c r="H5151" s="529"/>
    </row>
    <row r="5152" spans="2:8">
      <c r="B5152" s="13"/>
      <c r="C5152" s="24"/>
      <c r="D5152" s="223"/>
      <c r="E5152" s="13"/>
      <c r="H5152" s="529"/>
    </row>
    <row r="5153" spans="2:8">
      <c r="B5153" s="13"/>
      <c r="C5153" s="24"/>
      <c r="D5153" s="223"/>
      <c r="E5153" s="13"/>
      <c r="H5153" s="529"/>
    </row>
    <row r="5154" spans="2:8">
      <c r="B5154" s="13"/>
      <c r="C5154" s="24"/>
      <c r="D5154" s="223"/>
      <c r="E5154" s="13"/>
      <c r="H5154" s="529"/>
    </row>
    <row r="5155" spans="2:8">
      <c r="B5155" s="13"/>
      <c r="C5155" s="24"/>
      <c r="D5155" s="223"/>
      <c r="E5155" s="13"/>
      <c r="H5155" s="529"/>
    </row>
    <row r="5156" spans="2:8">
      <c r="B5156" s="13"/>
      <c r="C5156" s="24"/>
      <c r="D5156" s="223"/>
      <c r="E5156" s="13"/>
      <c r="H5156" s="529"/>
    </row>
    <row r="5157" spans="2:8">
      <c r="B5157" s="13"/>
      <c r="C5157" s="24"/>
      <c r="D5157" s="223"/>
      <c r="E5157" s="13"/>
      <c r="H5157" s="529"/>
    </row>
    <row r="5158" spans="2:8">
      <c r="B5158" s="13"/>
      <c r="C5158" s="24"/>
      <c r="D5158" s="223"/>
      <c r="E5158" s="13"/>
      <c r="H5158" s="529"/>
    </row>
    <row r="5159" spans="2:8">
      <c r="B5159" s="13"/>
      <c r="C5159" s="24"/>
      <c r="D5159" s="223"/>
      <c r="E5159" s="13"/>
      <c r="H5159" s="529"/>
    </row>
    <row r="5160" spans="2:8">
      <c r="B5160" s="13"/>
      <c r="C5160" s="24"/>
      <c r="D5160" s="223"/>
      <c r="E5160" s="13"/>
      <c r="H5160" s="529"/>
    </row>
    <row r="5161" spans="2:8">
      <c r="B5161" s="13"/>
      <c r="C5161" s="24"/>
      <c r="D5161" s="223"/>
      <c r="E5161" s="13"/>
      <c r="H5161" s="529"/>
    </row>
    <row r="5162" spans="2:8">
      <c r="B5162" s="13"/>
      <c r="C5162" s="24"/>
      <c r="D5162" s="223"/>
      <c r="E5162" s="13"/>
      <c r="H5162" s="529"/>
    </row>
    <row r="5163" spans="2:8">
      <c r="B5163" s="13"/>
      <c r="C5163" s="24"/>
      <c r="D5163" s="223"/>
      <c r="E5163" s="13"/>
      <c r="H5163" s="529"/>
    </row>
    <row r="5164" spans="2:8">
      <c r="B5164" s="13"/>
      <c r="C5164" s="24"/>
      <c r="D5164" s="223"/>
      <c r="E5164" s="13"/>
      <c r="H5164" s="529"/>
    </row>
    <row r="5165" spans="2:8">
      <c r="B5165" s="13"/>
      <c r="C5165" s="24"/>
      <c r="D5165" s="223"/>
      <c r="E5165" s="13"/>
      <c r="H5165" s="529"/>
    </row>
    <row r="5166" spans="2:8">
      <c r="B5166" s="13"/>
      <c r="C5166" s="24"/>
      <c r="D5166" s="223"/>
      <c r="E5166" s="13"/>
      <c r="H5166" s="529"/>
    </row>
    <row r="5167" spans="2:8">
      <c r="B5167" s="13"/>
      <c r="C5167" s="24"/>
      <c r="D5167" s="223"/>
      <c r="E5167" s="13"/>
      <c r="H5167" s="529"/>
    </row>
    <row r="5168" spans="2:8">
      <c r="B5168" s="13"/>
      <c r="C5168" s="24"/>
      <c r="D5168" s="223"/>
      <c r="E5168" s="13"/>
      <c r="H5168" s="529"/>
    </row>
    <row r="5169" spans="2:8">
      <c r="B5169" s="13"/>
      <c r="C5169" s="24"/>
      <c r="D5169" s="223"/>
      <c r="E5169" s="13"/>
      <c r="H5169" s="529"/>
    </row>
    <row r="5170" spans="2:8">
      <c r="B5170" s="13"/>
      <c r="C5170" s="24"/>
      <c r="D5170" s="223"/>
      <c r="E5170" s="13"/>
      <c r="H5170" s="529"/>
    </row>
    <row r="5171" spans="2:8">
      <c r="B5171" s="13"/>
      <c r="C5171" s="24"/>
      <c r="D5171" s="223"/>
      <c r="E5171" s="13"/>
      <c r="H5171" s="529"/>
    </row>
    <row r="5172" spans="2:8">
      <c r="B5172" s="13"/>
      <c r="C5172" s="24"/>
      <c r="D5172" s="223"/>
      <c r="E5172" s="13"/>
      <c r="H5172" s="529"/>
    </row>
    <row r="5173" spans="2:8">
      <c r="B5173" s="13"/>
      <c r="C5173" s="24"/>
      <c r="D5173" s="223"/>
      <c r="E5173" s="13"/>
      <c r="H5173" s="529"/>
    </row>
    <row r="5174" spans="2:8">
      <c r="B5174" s="13"/>
      <c r="C5174" s="24"/>
      <c r="D5174" s="223"/>
      <c r="E5174" s="13"/>
      <c r="H5174" s="529"/>
    </row>
    <row r="5175" spans="2:8">
      <c r="B5175" s="13"/>
      <c r="C5175" s="24"/>
      <c r="D5175" s="223"/>
      <c r="E5175" s="13"/>
      <c r="H5175" s="529"/>
    </row>
    <row r="5176" spans="2:8">
      <c r="B5176" s="13"/>
      <c r="C5176" s="24"/>
      <c r="D5176" s="223"/>
      <c r="E5176" s="13"/>
      <c r="H5176" s="529"/>
    </row>
    <row r="5177" spans="2:8">
      <c r="B5177" s="13"/>
      <c r="C5177" s="24"/>
      <c r="D5177" s="223"/>
      <c r="E5177" s="13"/>
      <c r="H5177" s="529"/>
    </row>
    <row r="5178" spans="2:8">
      <c r="B5178" s="13"/>
      <c r="C5178" s="24"/>
      <c r="D5178" s="223"/>
      <c r="E5178" s="13"/>
      <c r="H5178" s="529"/>
    </row>
    <row r="5179" spans="2:8">
      <c r="B5179" s="13"/>
      <c r="C5179" s="24"/>
      <c r="D5179" s="223"/>
      <c r="E5179" s="13"/>
      <c r="H5179" s="529"/>
    </row>
    <row r="5180" spans="2:8">
      <c r="B5180" s="13"/>
      <c r="C5180" s="24"/>
      <c r="D5180" s="223"/>
      <c r="E5180" s="13"/>
      <c r="H5180" s="529"/>
    </row>
    <row r="5181" spans="2:8">
      <c r="B5181" s="13"/>
      <c r="C5181" s="24"/>
      <c r="D5181" s="223"/>
      <c r="E5181" s="13"/>
      <c r="H5181" s="529"/>
    </row>
    <row r="5182" spans="2:8">
      <c r="B5182" s="13"/>
      <c r="C5182" s="24"/>
      <c r="D5182" s="223"/>
      <c r="E5182" s="13"/>
      <c r="H5182" s="529"/>
    </row>
    <row r="5183" spans="2:8">
      <c r="B5183" s="13"/>
      <c r="C5183" s="24"/>
      <c r="D5183" s="223"/>
      <c r="E5183" s="13"/>
      <c r="H5183" s="529"/>
    </row>
    <row r="5184" spans="2:8">
      <c r="B5184" s="13"/>
      <c r="C5184" s="24"/>
      <c r="D5184" s="223"/>
      <c r="E5184" s="13"/>
      <c r="H5184" s="529"/>
    </row>
    <row r="5185" spans="2:8">
      <c r="B5185" s="13"/>
      <c r="C5185" s="24"/>
      <c r="D5185" s="223"/>
      <c r="E5185" s="13"/>
      <c r="H5185" s="529"/>
    </row>
    <row r="5186" spans="2:8">
      <c r="B5186" s="13"/>
      <c r="C5186" s="24"/>
      <c r="D5186" s="223"/>
      <c r="E5186" s="13"/>
      <c r="H5186" s="529"/>
    </row>
    <row r="5187" spans="2:8">
      <c r="B5187" s="13"/>
      <c r="C5187" s="24"/>
      <c r="D5187" s="223"/>
      <c r="E5187" s="13"/>
      <c r="H5187" s="529"/>
    </row>
    <row r="5188" spans="2:8">
      <c r="B5188" s="13"/>
      <c r="C5188" s="24"/>
      <c r="D5188" s="223"/>
      <c r="E5188" s="13"/>
      <c r="H5188" s="529"/>
    </row>
    <row r="5189" spans="2:8">
      <c r="B5189" s="13"/>
      <c r="C5189" s="24"/>
      <c r="D5189" s="223"/>
      <c r="E5189" s="13"/>
      <c r="H5189" s="529"/>
    </row>
    <row r="5190" spans="2:8">
      <c r="B5190" s="13"/>
      <c r="C5190" s="24"/>
      <c r="D5190" s="223"/>
      <c r="E5190" s="13"/>
      <c r="H5190" s="529"/>
    </row>
    <row r="5191" spans="2:8">
      <c r="B5191" s="13"/>
      <c r="C5191" s="24"/>
      <c r="D5191" s="223"/>
      <c r="E5191" s="13"/>
      <c r="H5191" s="529"/>
    </row>
    <row r="5192" spans="2:8">
      <c r="B5192" s="13"/>
      <c r="C5192" s="24"/>
      <c r="D5192" s="223"/>
      <c r="E5192" s="13"/>
      <c r="H5192" s="529"/>
    </row>
    <row r="5193" spans="2:8">
      <c r="B5193" s="13"/>
      <c r="C5193" s="24"/>
      <c r="D5193" s="223"/>
      <c r="E5193" s="13"/>
      <c r="H5193" s="529"/>
    </row>
    <row r="5194" spans="2:8">
      <c r="B5194" s="13"/>
      <c r="C5194" s="24"/>
      <c r="D5194" s="223"/>
      <c r="E5194" s="13"/>
      <c r="H5194" s="529"/>
    </row>
    <row r="5195" spans="2:8">
      <c r="B5195" s="13"/>
      <c r="C5195" s="24"/>
      <c r="D5195" s="223"/>
      <c r="E5195" s="13"/>
      <c r="H5195" s="529"/>
    </row>
    <row r="5196" spans="2:8">
      <c r="B5196" s="13"/>
      <c r="C5196" s="24"/>
      <c r="D5196" s="223"/>
      <c r="E5196" s="13"/>
      <c r="H5196" s="529"/>
    </row>
    <row r="5197" spans="2:8">
      <c r="B5197" s="13"/>
      <c r="C5197" s="24"/>
      <c r="D5197" s="223"/>
      <c r="E5197" s="13"/>
      <c r="H5197" s="529"/>
    </row>
    <row r="5198" spans="2:8">
      <c r="B5198" s="13"/>
      <c r="C5198" s="24"/>
      <c r="D5198" s="223"/>
      <c r="E5198" s="13"/>
      <c r="H5198" s="529"/>
    </row>
    <row r="5199" spans="2:8">
      <c r="B5199" s="13"/>
      <c r="C5199" s="24"/>
      <c r="D5199" s="223"/>
      <c r="E5199" s="13"/>
      <c r="H5199" s="529"/>
    </row>
    <row r="5200" spans="2:8">
      <c r="B5200" s="13"/>
      <c r="C5200" s="24"/>
      <c r="D5200" s="223"/>
      <c r="E5200" s="13"/>
      <c r="H5200" s="529"/>
    </row>
    <row r="5201" spans="2:8">
      <c r="B5201" s="13"/>
      <c r="C5201" s="24"/>
      <c r="D5201" s="223"/>
      <c r="E5201" s="13"/>
      <c r="H5201" s="529"/>
    </row>
    <row r="5202" spans="2:8">
      <c r="B5202" s="13"/>
      <c r="C5202" s="24"/>
      <c r="D5202" s="223"/>
      <c r="E5202" s="13"/>
      <c r="H5202" s="529"/>
    </row>
    <row r="5203" spans="2:8">
      <c r="B5203" s="13"/>
      <c r="C5203" s="24"/>
      <c r="D5203" s="223"/>
      <c r="E5203" s="13"/>
      <c r="H5203" s="529"/>
    </row>
    <row r="5204" spans="2:8">
      <c r="B5204" s="13"/>
      <c r="C5204" s="24"/>
      <c r="D5204" s="223"/>
      <c r="E5204" s="13"/>
      <c r="H5204" s="529"/>
    </row>
    <row r="5205" spans="2:8">
      <c r="B5205" s="13"/>
      <c r="C5205" s="24"/>
      <c r="D5205" s="223"/>
      <c r="E5205" s="13"/>
      <c r="H5205" s="529"/>
    </row>
    <row r="5206" spans="2:8">
      <c r="B5206" s="13"/>
      <c r="C5206" s="24"/>
      <c r="D5206" s="223"/>
      <c r="E5206" s="13"/>
      <c r="H5206" s="529"/>
    </row>
    <row r="5207" spans="2:8">
      <c r="B5207" s="13"/>
      <c r="C5207" s="24"/>
      <c r="D5207" s="223"/>
      <c r="E5207" s="13"/>
      <c r="H5207" s="529"/>
    </row>
    <row r="5208" spans="2:8">
      <c r="B5208" s="13"/>
      <c r="C5208" s="24"/>
      <c r="D5208" s="223"/>
      <c r="E5208" s="13"/>
      <c r="H5208" s="529"/>
    </row>
    <row r="5209" spans="2:8">
      <c r="B5209" s="13"/>
      <c r="C5209" s="24"/>
      <c r="D5209" s="223"/>
      <c r="E5209" s="13"/>
      <c r="H5209" s="529"/>
    </row>
    <row r="5210" spans="2:8">
      <c r="B5210" s="13"/>
      <c r="C5210" s="24"/>
      <c r="D5210" s="223"/>
      <c r="E5210" s="13"/>
      <c r="H5210" s="529"/>
    </row>
    <row r="5211" spans="2:8">
      <c r="B5211" s="13"/>
      <c r="C5211" s="24"/>
      <c r="D5211" s="223"/>
      <c r="E5211" s="13"/>
      <c r="H5211" s="529"/>
    </row>
    <row r="5212" spans="2:8">
      <c r="B5212" s="13"/>
      <c r="C5212" s="24"/>
      <c r="D5212" s="223"/>
      <c r="E5212" s="13"/>
      <c r="H5212" s="529"/>
    </row>
    <row r="5213" spans="2:8">
      <c r="B5213" s="13"/>
      <c r="C5213" s="24"/>
      <c r="D5213" s="223"/>
      <c r="E5213" s="13"/>
      <c r="H5213" s="529"/>
    </row>
    <row r="5214" spans="2:8">
      <c r="B5214" s="13"/>
      <c r="C5214" s="24"/>
      <c r="D5214" s="223"/>
      <c r="E5214" s="13"/>
      <c r="H5214" s="529"/>
    </row>
    <row r="5215" spans="2:8">
      <c r="B5215" s="13"/>
      <c r="C5215" s="24"/>
      <c r="D5215" s="223"/>
      <c r="E5215" s="13"/>
      <c r="H5215" s="529"/>
    </row>
    <row r="5216" spans="2:8">
      <c r="B5216" s="13"/>
      <c r="C5216" s="24"/>
      <c r="D5216" s="223"/>
      <c r="E5216" s="13"/>
      <c r="H5216" s="529"/>
    </row>
    <row r="5217" spans="2:8">
      <c r="B5217" s="13"/>
      <c r="C5217" s="24"/>
      <c r="D5217" s="223"/>
      <c r="E5217" s="13"/>
      <c r="H5217" s="529"/>
    </row>
    <row r="5218" spans="2:8">
      <c r="B5218" s="13"/>
      <c r="C5218" s="24"/>
      <c r="D5218" s="223"/>
      <c r="E5218" s="13"/>
      <c r="H5218" s="529"/>
    </row>
    <row r="5219" spans="2:8">
      <c r="B5219" s="13"/>
      <c r="C5219" s="24"/>
      <c r="D5219" s="223"/>
      <c r="E5219" s="13"/>
      <c r="H5219" s="529"/>
    </row>
    <row r="5220" spans="2:8">
      <c r="B5220" s="13"/>
      <c r="C5220" s="24"/>
      <c r="D5220" s="223"/>
      <c r="E5220" s="13"/>
      <c r="H5220" s="529"/>
    </row>
    <row r="5221" spans="2:8">
      <c r="B5221" s="13"/>
      <c r="C5221" s="24"/>
      <c r="D5221" s="223"/>
      <c r="E5221" s="13"/>
      <c r="H5221" s="529"/>
    </row>
    <row r="5222" spans="2:8">
      <c r="B5222" s="13"/>
      <c r="C5222" s="24"/>
      <c r="D5222" s="223"/>
      <c r="E5222" s="13"/>
      <c r="H5222" s="529"/>
    </row>
    <row r="5223" spans="2:8">
      <c r="B5223" s="13"/>
      <c r="C5223" s="24"/>
      <c r="D5223" s="223"/>
      <c r="E5223" s="13"/>
      <c r="H5223" s="529"/>
    </row>
    <row r="5224" spans="2:8">
      <c r="B5224" s="13"/>
      <c r="C5224" s="24"/>
      <c r="D5224" s="223"/>
      <c r="E5224" s="13"/>
      <c r="H5224" s="529"/>
    </row>
    <row r="5225" spans="2:8">
      <c r="B5225" s="13"/>
      <c r="C5225" s="24"/>
      <c r="D5225" s="223"/>
      <c r="E5225" s="13"/>
      <c r="H5225" s="529"/>
    </row>
    <row r="5226" spans="2:8">
      <c r="B5226" s="13"/>
      <c r="C5226" s="24"/>
      <c r="D5226" s="223"/>
      <c r="E5226" s="13"/>
      <c r="H5226" s="529"/>
    </row>
    <row r="5227" spans="2:8">
      <c r="B5227" s="13"/>
      <c r="C5227" s="24"/>
      <c r="D5227" s="223"/>
      <c r="E5227" s="13"/>
      <c r="H5227" s="529"/>
    </row>
    <row r="5228" spans="2:8">
      <c r="B5228" s="13"/>
      <c r="C5228" s="24"/>
      <c r="D5228" s="223"/>
      <c r="E5228" s="13"/>
      <c r="H5228" s="529"/>
    </row>
    <row r="5229" spans="2:8">
      <c r="B5229" s="13"/>
      <c r="C5229" s="24"/>
      <c r="D5229" s="223"/>
      <c r="E5229" s="13"/>
      <c r="H5229" s="529"/>
    </row>
    <row r="5230" spans="2:8">
      <c r="B5230" s="13"/>
      <c r="C5230" s="24"/>
      <c r="D5230" s="223"/>
      <c r="E5230" s="13"/>
      <c r="H5230" s="529"/>
    </row>
  </sheetData>
  <mergeCells count="6">
    <mergeCell ref="E3:E18"/>
    <mergeCell ref="I433:I435"/>
    <mergeCell ref="I441:I442"/>
    <mergeCell ref="I445:I448"/>
    <mergeCell ref="I423:I430"/>
    <mergeCell ref="E64:E79"/>
  </mergeCells>
  <pageMargins left="0.7" right="0.7" top="0.75" bottom="0.75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7F5B-9181-49DB-920C-73CE4E9ACA89}">
  <sheetPr codeName="Лист46">
    <tabColor theme="7"/>
  </sheetPr>
  <dimension ref="A1:JE855"/>
  <sheetViews>
    <sheetView zoomScale="85" zoomScaleNormal="85" workbookViewId="0">
      <pane ySplit="4" topLeftCell="A5" activePane="bottomLeft" state="frozen"/>
      <selection pane="bottomLeft" activeCell="B1" sqref="B1"/>
    </sheetView>
  </sheetViews>
  <sheetFormatPr defaultColWidth="255.5703125" defaultRowHeight="15"/>
  <cols>
    <col min="1" max="1" width="9.5703125" style="167" bestFit="1" customWidth="1"/>
    <col min="2" max="2" width="129.5703125" style="167" bestFit="1" customWidth="1"/>
    <col min="3" max="3" width="6.5703125" style="167" bestFit="1" customWidth="1"/>
    <col min="4" max="4" width="43.42578125" style="167" bestFit="1" customWidth="1"/>
    <col min="5" max="5" width="4.28515625" style="167" bestFit="1" customWidth="1"/>
    <col min="6" max="6" width="7.5703125" style="167" bestFit="1" customWidth="1"/>
    <col min="7" max="7" width="12.140625" style="167" customWidth="1"/>
    <col min="8" max="8" width="9.5703125" style="167" bestFit="1" customWidth="1"/>
    <col min="9" max="9" width="133.85546875" style="167" bestFit="1" customWidth="1"/>
    <col min="10" max="10" width="6.5703125" style="167" bestFit="1" customWidth="1"/>
    <col min="11" max="11" width="73.5703125" style="167" bestFit="1" customWidth="1"/>
    <col min="12" max="12" width="4.28515625" style="167" bestFit="1" customWidth="1"/>
    <col min="13" max="13" width="7.5703125" style="167" bestFit="1" customWidth="1"/>
    <col min="14" max="14" width="10.42578125" style="167" customWidth="1"/>
    <col min="15" max="15" width="9.5703125" style="167" bestFit="1" customWidth="1"/>
    <col min="16" max="16" width="11.140625" style="167" bestFit="1" customWidth="1"/>
    <col min="17" max="17" width="6.5703125" style="167" bestFit="1" customWidth="1"/>
    <col min="18" max="18" width="45.85546875" style="167" bestFit="1" customWidth="1"/>
    <col min="19" max="19" width="4.28515625" style="167" bestFit="1" customWidth="1"/>
    <col min="20" max="20" width="7.5703125" style="167" bestFit="1" customWidth="1"/>
    <col min="21" max="21" width="13" style="167" customWidth="1"/>
    <col min="22" max="22" width="9.5703125" style="167" bestFit="1" customWidth="1"/>
    <col min="23" max="23" width="69.5703125" style="167" bestFit="1" customWidth="1"/>
    <col min="24" max="24" width="6.5703125" style="167" bestFit="1" customWidth="1"/>
    <col min="25" max="25" width="52.140625" style="167" bestFit="1" customWidth="1"/>
    <col min="26" max="26" width="4.28515625" style="167" bestFit="1" customWidth="1"/>
    <col min="27" max="27" width="7.5703125" style="167" bestFit="1" customWidth="1"/>
    <col min="28" max="28" width="10.85546875" style="167" customWidth="1"/>
    <col min="29" max="29" width="9.5703125" style="167" bestFit="1" customWidth="1"/>
    <col min="30" max="30" width="92.140625" style="167" bestFit="1" customWidth="1"/>
    <col min="31" max="31" width="6.5703125" style="167" bestFit="1" customWidth="1"/>
    <col min="32" max="32" width="132.140625" style="167" bestFit="1" customWidth="1"/>
    <col min="33" max="33" width="4.28515625" style="167" bestFit="1" customWidth="1"/>
    <col min="34" max="34" width="7.5703125" style="167" bestFit="1" customWidth="1"/>
    <col min="35" max="35" width="4.140625" style="167" bestFit="1" customWidth="1"/>
    <col min="36" max="36" width="9.5703125" style="341" bestFit="1" customWidth="1"/>
    <col min="37" max="37" width="24.7109375" style="341" bestFit="1" customWidth="1"/>
    <col min="38" max="38" width="6.5703125" style="341" bestFit="1" customWidth="1"/>
    <col min="39" max="39" width="131.42578125" style="341" bestFit="1" customWidth="1"/>
    <col min="40" max="40" width="4.28515625" style="341" bestFit="1" customWidth="1"/>
    <col min="41" max="41" width="7.5703125" style="341" bestFit="1" customWidth="1"/>
    <col min="42" max="42" width="8.28515625" style="167" customWidth="1"/>
    <col min="43" max="43" width="9.5703125" style="167" bestFit="1" customWidth="1"/>
    <col min="44" max="44" width="58.7109375" style="167" bestFit="1" customWidth="1"/>
    <col min="45" max="45" width="6.5703125" style="167" bestFit="1" customWidth="1"/>
    <col min="46" max="46" width="77.140625" style="167" bestFit="1" customWidth="1"/>
    <col min="47" max="47" width="4.28515625" style="167" bestFit="1" customWidth="1"/>
    <col min="48" max="48" width="7.5703125" style="167" bestFit="1" customWidth="1"/>
    <col min="49" max="49" width="6.28515625" style="167" customWidth="1"/>
    <col min="50" max="50" width="9.5703125" style="341" bestFit="1" customWidth="1"/>
    <col min="51" max="51" width="61.7109375" style="341" bestFit="1" customWidth="1"/>
    <col min="52" max="52" width="6.5703125" style="341" bestFit="1" customWidth="1"/>
    <col min="53" max="53" width="24" style="341" bestFit="1" customWidth="1"/>
    <col min="54" max="54" width="4.28515625" style="341" bestFit="1" customWidth="1"/>
    <col min="55" max="55" width="7.5703125" style="341" bestFit="1" customWidth="1"/>
    <col min="56" max="56" width="9" style="341" customWidth="1"/>
    <col min="57" max="57" width="9.5703125" style="341" bestFit="1" customWidth="1"/>
    <col min="58" max="58" width="76.140625" style="341" bestFit="1" customWidth="1"/>
    <col min="59" max="59" width="6.5703125" style="341" bestFit="1" customWidth="1"/>
    <col min="60" max="60" width="170.7109375" style="341" bestFit="1" customWidth="1"/>
    <col min="61" max="61" width="4.28515625" style="341" bestFit="1" customWidth="1"/>
    <col min="62" max="62" width="7.5703125" style="341" bestFit="1" customWidth="1"/>
    <col min="63" max="63" width="4.42578125" style="167" customWidth="1"/>
    <col min="64" max="64" width="9.5703125" style="341" bestFit="1" customWidth="1"/>
    <col min="65" max="65" width="26.28515625" style="341" bestFit="1" customWidth="1"/>
    <col min="66" max="66" width="6.5703125" style="341" bestFit="1" customWidth="1"/>
    <col min="67" max="67" width="131" style="341" bestFit="1" customWidth="1"/>
    <col min="68" max="68" width="4.28515625" style="341" bestFit="1" customWidth="1"/>
    <col min="69" max="69" width="7.5703125" style="341" bestFit="1" customWidth="1"/>
    <col min="70" max="70" width="4.42578125" style="167" customWidth="1"/>
    <col min="71" max="71" width="9.5703125" style="167" bestFit="1" customWidth="1"/>
    <col min="72" max="72" width="39.28515625" style="167" bestFit="1" customWidth="1"/>
    <col min="73" max="73" width="6.5703125" style="167" bestFit="1" customWidth="1"/>
    <col min="74" max="74" width="156" style="167" bestFit="1" customWidth="1"/>
    <col min="75" max="75" width="4.28515625" style="167" bestFit="1" customWidth="1"/>
    <col min="76" max="76" width="7.5703125" style="167" bestFit="1" customWidth="1"/>
    <col min="77" max="77" width="4.42578125" style="167" customWidth="1"/>
    <col min="78" max="78" width="9.5703125" style="167" bestFit="1" customWidth="1"/>
    <col min="79" max="79" width="11.140625" style="167" bestFit="1" customWidth="1"/>
    <col min="80" max="80" width="6.5703125" style="167" bestFit="1" customWidth="1"/>
    <col min="81" max="81" width="156" style="167" bestFit="1" customWidth="1"/>
    <col min="82" max="82" width="4.28515625" style="167" bestFit="1" customWidth="1"/>
    <col min="83" max="83" width="7.5703125" style="167" bestFit="1" customWidth="1"/>
    <col min="84" max="84" width="5.28515625" style="167" customWidth="1"/>
    <col min="85" max="85" width="9.5703125" style="167" bestFit="1" customWidth="1"/>
    <col min="86" max="86" width="11.140625" style="167" bestFit="1" customWidth="1"/>
    <col min="87" max="87" width="6.5703125" style="167" bestFit="1" customWidth="1"/>
    <col min="88" max="88" width="155.42578125" style="167" bestFit="1" customWidth="1"/>
    <col min="89" max="89" width="4.28515625" style="167" bestFit="1" customWidth="1"/>
    <col min="90" max="90" width="7.5703125" style="167" bestFit="1" customWidth="1"/>
    <col min="91" max="91" width="7.5703125" style="167" customWidth="1"/>
    <col min="92" max="92" width="9.5703125" style="167" bestFit="1" customWidth="1"/>
    <col min="93" max="93" width="11.140625" style="167" bestFit="1" customWidth="1"/>
    <col min="94" max="94" width="6.5703125" style="167" bestFit="1" customWidth="1"/>
    <col min="95" max="95" width="107.5703125" style="167" bestFit="1" customWidth="1"/>
    <col min="96" max="96" width="4.28515625" style="167" bestFit="1" customWidth="1"/>
    <col min="97" max="97" width="7.5703125" style="167" bestFit="1" customWidth="1"/>
    <col min="98" max="98" width="7.5703125" style="167" customWidth="1"/>
    <col min="99" max="99" width="9.5703125" style="167" bestFit="1" customWidth="1"/>
    <col min="100" max="100" width="172.42578125" style="167" bestFit="1" customWidth="1"/>
    <col min="101" max="101" width="6.5703125" style="167" bestFit="1" customWidth="1"/>
    <col min="102" max="102" width="99" style="167" bestFit="1" customWidth="1"/>
    <col min="103" max="103" width="4.28515625" style="167" bestFit="1" customWidth="1"/>
    <col min="104" max="104" width="7.5703125" style="167" bestFit="1" customWidth="1"/>
    <col min="105" max="105" width="7.5703125" style="167" customWidth="1"/>
    <col min="106" max="106" width="9.5703125" style="167" bestFit="1" customWidth="1"/>
    <col min="107" max="107" width="104.7109375" style="167" bestFit="1" customWidth="1"/>
    <col min="108" max="108" width="6.5703125" style="167" bestFit="1" customWidth="1"/>
    <col min="109" max="109" width="108.42578125" style="167" bestFit="1" customWidth="1"/>
    <col min="110" max="110" width="4.28515625" style="167" bestFit="1" customWidth="1"/>
    <col min="111" max="111" width="7.5703125" style="167" bestFit="1" customWidth="1"/>
    <col min="112" max="112" width="7.28515625" style="167" customWidth="1"/>
    <col min="113" max="113" width="9.5703125" style="167" bestFit="1" customWidth="1"/>
    <col min="114" max="114" width="136.42578125" style="167" bestFit="1" customWidth="1"/>
    <col min="115" max="115" width="6.5703125" style="167" bestFit="1" customWidth="1"/>
    <col min="116" max="116" width="97.42578125" style="167" bestFit="1" customWidth="1"/>
    <col min="117" max="117" width="4.28515625" style="167" bestFit="1" customWidth="1"/>
    <col min="118" max="118" width="7.5703125" style="167" bestFit="1" customWidth="1"/>
    <col min="119" max="119" width="6.140625" style="167" customWidth="1"/>
    <col min="120" max="120" width="9.5703125" style="167" bestFit="1" customWidth="1"/>
    <col min="121" max="121" width="55.7109375" style="167" bestFit="1" customWidth="1"/>
    <col min="122" max="122" width="6.5703125" style="167" bestFit="1" customWidth="1"/>
    <col min="123" max="123" width="89.5703125" style="167" bestFit="1" customWidth="1"/>
    <col min="124" max="124" width="4.28515625" style="167" bestFit="1" customWidth="1"/>
    <col min="125" max="125" width="7.5703125" style="202" bestFit="1" customWidth="1"/>
    <col min="126" max="126" width="5.7109375" style="202" customWidth="1"/>
    <col min="127" max="127" width="9.5703125" style="167" bestFit="1" customWidth="1"/>
    <col min="128" max="128" width="11.140625" style="167" bestFit="1" customWidth="1"/>
    <col min="129" max="129" width="6.5703125" style="167" bestFit="1" customWidth="1"/>
    <col min="130" max="130" width="41.7109375" style="167" bestFit="1" customWidth="1"/>
    <col min="131" max="131" width="4.28515625" style="167" bestFit="1" customWidth="1"/>
    <col min="132" max="132" width="7.5703125" style="167" bestFit="1" customWidth="1"/>
    <col min="133" max="133" width="5.7109375" style="167" customWidth="1"/>
    <col min="134" max="134" width="9.5703125" style="167" bestFit="1" customWidth="1"/>
    <col min="135" max="135" width="87.140625" style="795" bestFit="1" customWidth="1"/>
    <col min="136" max="136" width="6.5703125" style="202" bestFit="1" customWidth="1"/>
    <col min="137" max="137" width="26" style="168" bestFit="1" customWidth="1"/>
    <col min="138" max="138" width="4.28515625" style="202" bestFit="1" customWidth="1"/>
    <col min="139" max="139" width="7.5703125" style="202" bestFit="1" customWidth="1"/>
    <col min="140" max="140" width="6.42578125" style="202" customWidth="1"/>
    <col min="141" max="141" width="9.5703125" style="167" bestFit="1" customWidth="1"/>
    <col min="142" max="142" width="29.28515625" style="167" bestFit="1" customWidth="1"/>
    <col min="143" max="143" width="6.5703125" style="167" bestFit="1" customWidth="1"/>
    <col min="144" max="144" width="43.140625" style="167" bestFit="1" customWidth="1"/>
    <col min="145" max="145" width="4.28515625" style="167" bestFit="1" customWidth="1"/>
    <col min="146" max="146" width="7.5703125" style="167" bestFit="1" customWidth="1"/>
    <col min="147" max="147" width="7.85546875" style="167" customWidth="1"/>
    <col min="148" max="148" width="9.5703125" style="167" bestFit="1" customWidth="1"/>
    <col min="149" max="149" width="24.28515625" style="167" bestFit="1" customWidth="1"/>
    <col min="150" max="150" width="6.5703125" style="167" bestFit="1" customWidth="1"/>
    <col min="151" max="151" width="79.5703125" style="167" bestFit="1" customWidth="1"/>
    <col min="152" max="152" width="4.28515625" style="167" bestFit="1" customWidth="1"/>
    <col min="153" max="153" width="7.5703125" style="167" bestFit="1" customWidth="1"/>
    <col min="154" max="154" width="12.5703125" style="167" customWidth="1"/>
    <col min="155" max="155" width="9.5703125" style="796" bestFit="1" customWidth="1"/>
    <col min="156" max="156" width="65.28515625" style="796" bestFit="1" customWidth="1"/>
    <col min="157" max="157" width="6.5703125" style="796" bestFit="1" customWidth="1"/>
    <col min="158" max="158" width="78.85546875" style="796" bestFit="1" customWidth="1"/>
    <col min="159" max="159" width="4.28515625" style="796" bestFit="1" customWidth="1"/>
    <col min="160" max="160" width="7.5703125" style="796" bestFit="1" customWidth="1"/>
    <col min="161" max="161" width="6.42578125" style="167" customWidth="1"/>
    <col min="162" max="162" width="9.5703125" style="167" bestFit="1" customWidth="1"/>
    <col min="163" max="163" width="11.140625" style="167" bestFit="1" customWidth="1"/>
    <col min="164" max="164" width="6.5703125" style="167" bestFit="1" customWidth="1"/>
    <col min="165" max="165" width="168.140625" style="167" bestFit="1" customWidth="1"/>
    <col min="166" max="166" width="4.28515625" style="167" bestFit="1" customWidth="1"/>
    <col min="167" max="167" width="7.5703125" style="167" bestFit="1" customWidth="1"/>
    <col min="168" max="168" width="8.7109375" style="167" customWidth="1"/>
    <col min="169" max="169" width="9.5703125" style="167" bestFit="1" customWidth="1"/>
    <col min="170" max="170" width="11.140625" style="167" bestFit="1" customWidth="1"/>
    <col min="171" max="171" width="6.5703125" style="167" bestFit="1" customWidth="1"/>
    <col min="172" max="172" width="138.42578125" style="167" bestFit="1" customWidth="1"/>
    <col min="173" max="173" width="4.28515625" style="167" bestFit="1" customWidth="1"/>
    <col min="174" max="174" width="7.5703125" style="167" bestFit="1" customWidth="1"/>
    <col min="175" max="175" width="9.7109375" style="167" customWidth="1"/>
    <col min="176" max="176" width="9.5703125" style="167" bestFit="1" customWidth="1"/>
    <col min="177" max="177" width="11.140625" style="167" bestFit="1" customWidth="1"/>
    <col min="178" max="178" width="6.5703125" style="167" bestFit="1" customWidth="1"/>
    <col min="179" max="179" width="80" style="167" bestFit="1" customWidth="1"/>
    <col min="180" max="180" width="4.28515625" style="167" bestFit="1" customWidth="1"/>
    <col min="181" max="181" width="7.5703125" style="167" bestFit="1" customWidth="1"/>
    <col min="182" max="182" width="10" style="167" customWidth="1"/>
    <col min="183" max="183" width="9.5703125" style="167" bestFit="1" customWidth="1"/>
    <col min="184" max="184" width="11.140625" style="167" bestFit="1" customWidth="1"/>
    <col min="185" max="185" width="6.5703125" style="167" bestFit="1" customWidth="1"/>
    <col min="186" max="186" width="147" style="167" bestFit="1" customWidth="1"/>
    <col min="187" max="187" width="4.28515625" style="167" bestFit="1" customWidth="1"/>
    <col min="188" max="188" width="7.5703125" style="167" bestFit="1" customWidth="1"/>
    <col min="189" max="189" width="8.85546875" style="167" customWidth="1"/>
    <col min="190" max="190" width="9.5703125" style="167" bestFit="1" customWidth="1"/>
    <col min="191" max="191" width="11.140625" style="167" bestFit="1" customWidth="1"/>
    <col min="192" max="192" width="6.5703125" style="167" bestFit="1" customWidth="1"/>
    <col min="193" max="193" width="161" style="167" bestFit="1" customWidth="1"/>
    <col min="194" max="194" width="4.28515625" style="167" bestFit="1" customWidth="1"/>
    <col min="195" max="195" width="7.5703125" style="167" bestFit="1" customWidth="1"/>
    <col min="196" max="196" width="10.140625" style="167" customWidth="1"/>
    <col min="197" max="197" width="9.5703125" style="341" bestFit="1" customWidth="1"/>
    <col min="198" max="198" width="18.42578125" style="341" bestFit="1" customWidth="1"/>
    <col min="199" max="199" width="6.5703125" style="341" bestFit="1" customWidth="1"/>
    <col min="200" max="200" width="103.5703125" style="341" bestFit="1" customWidth="1"/>
    <col min="201" max="201" width="4.28515625" style="341" bestFit="1" customWidth="1"/>
    <col min="202" max="202" width="7.5703125" style="341" bestFit="1" customWidth="1"/>
    <col min="203" max="203" width="7.5703125" style="341" customWidth="1"/>
    <col min="204" max="204" width="9.5703125" style="341" bestFit="1" customWidth="1"/>
    <col min="205" max="205" width="94.85546875" style="341" bestFit="1" customWidth="1"/>
    <col min="206" max="206" width="6.5703125" style="341" bestFit="1" customWidth="1"/>
    <col min="207" max="207" width="117.28515625" style="341" bestFit="1" customWidth="1"/>
    <col min="208" max="208" width="4.28515625" style="341" bestFit="1" customWidth="1"/>
    <col min="209" max="209" width="7.5703125" style="341" bestFit="1" customWidth="1"/>
    <col min="210" max="210" width="10" style="167" customWidth="1"/>
    <col min="211" max="211" width="9.5703125" style="341" bestFit="1" customWidth="1"/>
    <col min="212" max="212" width="143.5703125" style="341" bestFit="1" customWidth="1"/>
    <col min="213" max="213" width="6.5703125" style="341" bestFit="1" customWidth="1"/>
    <col min="214" max="214" width="120" style="341" bestFit="1" customWidth="1"/>
    <col min="215" max="215" width="4.28515625" style="341" bestFit="1" customWidth="1"/>
    <col min="216" max="216" width="7.5703125" style="341" bestFit="1" customWidth="1"/>
    <col min="217" max="217" width="9.85546875" style="341" customWidth="1"/>
    <col min="218" max="218" width="9.5703125" style="341" bestFit="1" customWidth="1"/>
    <col min="219" max="219" width="143.5703125" style="341" bestFit="1" customWidth="1"/>
    <col min="220" max="220" width="6.5703125" style="341" bestFit="1" customWidth="1"/>
    <col min="221" max="221" width="120" style="341" bestFit="1" customWidth="1"/>
    <col min="222" max="222" width="4.28515625" style="341" bestFit="1" customWidth="1"/>
    <col min="223" max="223" width="7.5703125" style="341" bestFit="1" customWidth="1"/>
    <col min="224" max="224" width="6.85546875" style="167" customWidth="1"/>
    <col min="225" max="225" width="9.5703125" style="167" bestFit="1" customWidth="1"/>
    <col min="226" max="226" width="143.5703125" style="167" bestFit="1" customWidth="1"/>
    <col min="227" max="227" width="6.5703125" style="167" bestFit="1" customWidth="1"/>
    <col min="228" max="228" width="120" style="167" bestFit="1" customWidth="1"/>
    <col min="229" max="229" width="4.28515625" style="167" bestFit="1" customWidth="1"/>
    <col min="230" max="230" width="7.5703125" style="167" bestFit="1" customWidth="1"/>
    <col min="231" max="231" width="11.42578125" style="167" customWidth="1"/>
    <col min="232" max="232" width="9.5703125" style="167" bestFit="1" customWidth="1"/>
    <col min="233" max="233" width="143.5703125" style="167" bestFit="1" customWidth="1"/>
    <col min="234" max="234" width="6.5703125" style="167" bestFit="1" customWidth="1"/>
    <col min="235" max="235" width="120.5703125" style="167" bestFit="1" customWidth="1"/>
    <col min="236" max="236" width="4.28515625" style="167" bestFit="1" customWidth="1"/>
    <col min="237" max="237" width="7.5703125" style="167" bestFit="1" customWidth="1"/>
    <col min="238" max="238" width="6.7109375" style="167" customWidth="1"/>
    <col min="239" max="239" width="9.5703125" style="341" bestFit="1" customWidth="1"/>
    <col min="240" max="240" width="143.5703125" style="341" bestFit="1" customWidth="1"/>
    <col min="241" max="241" width="6.5703125" style="341" bestFit="1" customWidth="1"/>
    <col min="242" max="242" width="120" style="341" bestFit="1" customWidth="1"/>
    <col min="243" max="243" width="4.28515625" style="341" bestFit="1" customWidth="1"/>
    <col min="244" max="244" width="7.5703125" style="341" bestFit="1" customWidth="1"/>
    <col min="245" max="245" width="7.85546875" style="167" customWidth="1"/>
    <col min="246" max="246" width="9.5703125" style="341" bestFit="1" customWidth="1"/>
    <col min="247" max="247" width="143.5703125" style="341" bestFit="1" customWidth="1"/>
    <col min="248" max="248" width="6.5703125" style="341" bestFit="1" customWidth="1"/>
    <col min="249" max="249" width="120" style="341" bestFit="1" customWidth="1"/>
    <col min="250" max="250" width="4.28515625" style="341" bestFit="1" customWidth="1"/>
    <col min="251" max="251" width="7.5703125" style="341" bestFit="1" customWidth="1"/>
    <col min="252" max="252" width="7.7109375" style="167" customWidth="1"/>
    <col min="253" max="253" width="9.5703125" style="167" bestFit="1" customWidth="1"/>
    <col min="254" max="254" width="76.5703125" style="167" bestFit="1" customWidth="1"/>
    <col min="255" max="255" width="6.5703125" style="167" bestFit="1" customWidth="1"/>
    <col min="256" max="256" width="62" style="167" bestFit="1" customWidth="1"/>
    <col min="257" max="257" width="4.28515625" style="167" bestFit="1" customWidth="1"/>
    <col min="258" max="258" width="7.5703125" style="167" bestFit="1" customWidth="1"/>
    <col min="259" max="259" width="6.140625" style="167" customWidth="1"/>
    <col min="260" max="260" width="9.5703125" style="167" bestFit="1" customWidth="1"/>
    <col min="261" max="261" width="82.85546875" style="167" bestFit="1" customWidth="1"/>
    <col min="262" max="262" width="6.5703125" style="167" bestFit="1" customWidth="1"/>
    <col min="263" max="263" width="122.28515625" style="167" bestFit="1" customWidth="1"/>
    <col min="264" max="264" width="4.28515625" style="167" bestFit="1" customWidth="1"/>
    <col min="265" max="265" width="7.5703125" style="167" bestFit="1" customWidth="1"/>
    <col min="266" max="16384" width="255.5703125" style="167"/>
  </cols>
  <sheetData>
    <row r="1" spans="1:265" ht="16.5" thickTop="1" thickBot="1">
      <c r="A1" s="339">
        <v>1</v>
      </c>
      <c r="B1" s="340" t="s">
        <v>3391</v>
      </c>
      <c r="C1" s="1501"/>
      <c r="D1" s="1502"/>
      <c r="E1" s="1502"/>
      <c r="F1" s="1503"/>
      <c r="G1" s="790"/>
      <c r="I1" s="1504"/>
      <c r="J1" s="1505"/>
      <c r="K1" s="1505"/>
      <c r="L1" s="1505"/>
      <c r="M1" s="1506"/>
      <c r="N1" s="790"/>
      <c r="U1" s="790"/>
      <c r="AB1" s="790"/>
      <c r="AF1" s="1507"/>
      <c r="AG1" s="1507"/>
      <c r="AH1" s="1507"/>
      <c r="AI1" s="1505"/>
      <c r="AJ1" s="1507"/>
      <c r="BK1" s="342"/>
      <c r="FI1" s="343"/>
      <c r="FJ1" s="344"/>
      <c r="FK1" s="345"/>
      <c r="FL1" s="346"/>
      <c r="FM1" s="347"/>
    </row>
    <row r="2" spans="1:265" ht="15.75" thickTop="1">
      <c r="A2" s="348" t="s">
        <v>3129</v>
      </c>
      <c r="B2" s="1508" t="s">
        <v>3392</v>
      </c>
      <c r="C2" s="1509"/>
      <c r="D2" s="1509"/>
      <c r="E2" s="1509"/>
      <c r="F2" s="1510"/>
      <c r="G2" s="202"/>
      <c r="H2" s="349" t="s">
        <v>3129</v>
      </c>
      <c r="I2" s="1508" t="s">
        <v>3393</v>
      </c>
      <c r="J2" s="1509"/>
      <c r="K2" s="1509"/>
      <c r="L2" s="1509"/>
      <c r="M2" s="1510"/>
      <c r="N2" s="202"/>
      <c r="O2" s="349" t="s">
        <v>3129</v>
      </c>
      <c r="P2" s="1508" t="s">
        <v>3394</v>
      </c>
      <c r="Q2" s="1509"/>
      <c r="R2" s="1509"/>
      <c r="S2" s="1509"/>
      <c r="T2" s="1510"/>
      <c r="U2" s="202"/>
      <c r="V2" s="348" t="s">
        <v>3129</v>
      </c>
      <c r="W2" s="1508" t="s">
        <v>3395</v>
      </c>
      <c r="X2" s="1509"/>
      <c r="Y2" s="1509"/>
      <c r="Z2" s="1509"/>
      <c r="AA2" s="1510"/>
      <c r="AB2" s="202"/>
      <c r="AC2" s="349" t="s">
        <v>3129</v>
      </c>
      <c r="AD2" s="1511" t="s">
        <v>3396</v>
      </c>
      <c r="AE2" s="1512"/>
      <c r="AF2" s="1512"/>
      <c r="AG2" s="1512"/>
      <c r="AH2" s="1513"/>
      <c r="AI2" s="202"/>
      <c r="AJ2" s="350" t="s">
        <v>3129</v>
      </c>
      <c r="AK2" s="1511" t="s">
        <v>3397</v>
      </c>
      <c r="AL2" s="1512"/>
      <c r="AM2" s="1512"/>
      <c r="AN2" s="1512"/>
      <c r="AO2" s="1513"/>
      <c r="AQ2" s="348" t="s">
        <v>3129</v>
      </c>
      <c r="AR2" s="1508" t="s">
        <v>3398</v>
      </c>
      <c r="AS2" s="1509"/>
      <c r="AT2" s="1509"/>
      <c r="AU2" s="1509"/>
      <c r="AV2" s="1510"/>
      <c r="AX2" s="351" t="s">
        <v>3129</v>
      </c>
      <c r="AY2" s="1508" t="s">
        <v>3399</v>
      </c>
      <c r="AZ2" s="1509"/>
      <c r="BA2" s="1509"/>
      <c r="BB2" s="1509"/>
      <c r="BC2" s="1510"/>
      <c r="BD2" s="202"/>
      <c r="BE2" s="350" t="s">
        <v>3129</v>
      </c>
      <c r="BF2" s="1508" t="s">
        <v>3400</v>
      </c>
      <c r="BG2" s="1509"/>
      <c r="BH2" s="1509"/>
      <c r="BI2" s="1509"/>
      <c r="BJ2" s="1510"/>
      <c r="BK2" s="202"/>
      <c r="BL2" s="797" t="s">
        <v>3401</v>
      </c>
      <c r="BM2" s="1511" t="s">
        <v>3402</v>
      </c>
      <c r="BN2" s="1512"/>
      <c r="BO2" s="1512"/>
      <c r="BP2" s="1512"/>
      <c r="BQ2" s="1513"/>
      <c r="BS2" s="798" t="s">
        <v>3129</v>
      </c>
      <c r="BT2" s="1511" t="s">
        <v>3403</v>
      </c>
      <c r="BU2" s="1512"/>
      <c r="BV2" s="1512"/>
      <c r="BW2" s="1512"/>
      <c r="BX2" s="1513"/>
      <c r="BZ2" s="798" t="s">
        <v>3129</v>
      </c>
      <c r="CA2" s="1514" t="s">
        <v>3404</v>
      </c>
      <c r="CB2" s="1515"/>
      <c r="CC2" s="1515"/>
      <c r="CD2" s="1515"/>
      <c r="CE2" s="1516"/>
      <c r="CG2" s="798" t="s">
        <v>3129</v>
      </c>
      <c r="CH2" s="1514" t="s">
        <v>3405</v>
      </c>
      <c r="CI2" s="1515"/>
      <c r="CJ2" s="1515"/>
      <c r="CK2" s="1515"/>
      <c r="CL2" s="1516"/>
      <c r="CN2" s="798" t="s">
        <v>3129</v>
      </c>
      <c r="CO2" s="1508" t="s">
        <v>3406</v>
      </c>
      <c r="CP2" s="1509"/>
      <c r="CQ2" s="1509"/>
      <c r="CR2" s="1509"/>
      <c r="CS2" s="1510"/>
      <c r="CT2" s="202"/>
      <c r="CU2" s="348" t="s">
        <v>3129</v>
      </c>
      <c r="CV2" s="1508" t="s">
        <v>3407</v>
      </c>
      <c r="CW2" s="1509"/>
      <c r="CX2" s="1509"/>
      <c r="CY2" s="1509"/>
      <c r="CZ2" s="1510"/>
      <c r="DB2" s="348" t="s">
        <v>3129</v>
      </c>
      <c r="DC2" s="1508" t="s">
        <v>3408</v>
      </c>
      <c r="DD2" s="1509"/>
      <c r="DE2" s="1509"/>
      <c r="DF2" s="1509"/>
      <c r="DG2" s="1510"/>
      <c r="DI2" s="348" t="s">
        <v>3129</v>
      </c>
      <c r="DJ2" s="1508" t="s">
        <v>3409</v>
      </c>
      <c r="DK2" s="1509"/>
      <c r="DL2" s="1509"/>
      <c r="DM2" s="1509"/>
      <c r="DN2" s="1510"/>
      <c r="DP2" s="798" t="s">
        <v>3129</v>
      </c>
      <c r="DQ2" s="1511" t="s">
        <v>3410</v>
      </c>
      <c r="DR2" s="1512"/>
      <c r="DS2" s="1512"/>
      <c r="DT2" s="1512"/>
      <c r="DU2" s="1513"/>
      <c r="DW2" s="798" t="s">
        <v>3129</v>
      </c>
      <c r="DX2" s="1514" t="s">
        <v>3411</v>
      </c>
      <c r="DY2" s="1515"/>
      <c r="DZ2" s="1515"/>
      <c r="EA2" s="1515"/>
      <c r="EB2" s="1516"/>
      <c r="EC2" s="202"/>
      <c r="ED2" s="798" t="s">
        <v>3129</v>
      </c>
      <c r="EE2" s="1511" t="s">
        <v>3412</v>
      </c>
      <c r="EF2" s="1512"/>
      <c r="EG2" s="1512"/>
      <c r="EH2" s="1512"/>
      <c r="EI2" s="1513"/>
      <c r="EJ2" s="167"/>
      <c r="EK2" s="798" t="s">
        <v>3129</v>
      </c>
      <c r="EL2" s="1511" t="s">
        <v>3413</v>
      </c>
      <c r="EM2" s="1512"/>
      <c r="EN2" s="1512"/>
      <c r="EO2" s="1512"/>
      <c r="EP2" s="1513"/>
      <c r="EQ2" s="202"/>
      <c r="ER2" s="798" t="s">
        <v>3129</v>
      </c>
      <c r="ES2" s="1511" t="s">
        <v>3414</v>
      </c>
      <c r="ET2" s="1512"/>
      <c r="EU2" s="1512"/>
      <c r="EV2" s="1512"/>
      <c r="EW2" s="1513"/>
      <c r="EX2" s="202"/>
      <c r="EY2" s="799" t="s">
        <v>3129</v>
      </c>
      <c r="EZ2" s="1511" t="s">
        <v>3415</v>
      </c>
      <c r="FA2" s="1512"/>
      <c r="FB2" s="1512"/>
      <c r="FC2" s="1512"/>
      <c r="FD2" s="1513"/>
      <c r="FE2" s="202"/>
      <c r="FF2" s="798" t="s">
        <v>3129</v>
      </c>
      <c r="FG2" s="1511" t="s">
        <v>3416</v>
      </c>
      <c r="FH2" s="1512"/>
      <c r="FI2" s="1512"/>
      <c r="FJ2" s="1512"/>
      <c r="FK2" s="1513"/>
      <c r="FL2" s="352"/>
      <c r="FM2" s="798" t="s">
        <v>3129</v>
      </c>
      <c r="FN2" s="1511" t="s">
        <v>3417</v>
      </c>
      <c r="FO2" s="1512"/>
      <c r="FP2" s="1512"/>
      <c r="FQ2" s="1512"/>
      <c r="FR2" s="1513"/>
      <c r="FT2" s="349" t="s">
        <v>3129</v>
      </c>
      <c r="FU2" s="1511" t="s">
        <v>3418</v>
      </c>
      <c r="FV2" s="1512"/>
      <c r="FW2" s="1512"/>
      <c r="FX2" s="1512"/>
      <c r="FY2" s="1513"/>
      <c r="GA2" s="349" t="s">
        <v>3129</v>
      </c>
      <c r="GB2" s="1511" t="s">
        <v>3419</v>
      </c>
      <c r="GC2" s="1512"/>
      <c r="GD2" s="1512"/>
      <c r="GE2" s="1512"/>
      <c r="GF2" s="1513"/>
      <c r="GH2" s="349" t="s">
        <v>3129</v>
      </c>
      <c r="GI2" s="1511" t="s">
        <v>3420</v>
      </c>
      <c r="GJ2" s="1512"/>
      <c r="GK2" s="1512"/>
      <c r="GL2" s="1512"/>
      <c r="GM2" s="1513"/>
      <c r="GO2" s="353" t="s">
        <v>3129</v>
      </c>
      <c r="GP2" s="1511" t="s">
        <v>3421</v>
      </c>
      <c r="GQ2" s="1512"/>
      <c r="GR2" s="1512"/>
      <c r="GS2" s="1512"/>
      <c r="GT2" s="1513"/>
      <c r="GU2" s="202"/>
      <c r="GV2" s="353" t="s">
        <v>3129</v>
      </c>
      <c r="GW2" s="1511" t="s">
        <v>3422</v>
      </c>
      <c r="GX2" s="1512"/>
      <c r="GY2" s="1512"/>
      <c r="GZ2" s="1512"/>
      <c r="HA2" s="1513"/>
      <c r="HC2" s="351" t="s">
        <v>3129</v>
      </c>
      <c r="HD2" s="1508" t="s">
        <v>3423</v>
      </c>
      <c r="HE2" s="1509"/>
      <c r="HF2" s="1509"/>
      <c r="HG2" s="1509"/>
      <c r="HH2" s="1510"/>
      <c r="HI2" s="202"/>
      <c r="HJ2" s="351" t="s">
        <v>3129</v>
      </c>
      <c r="HK2" s="1508" t="s">
        <v>3424</v>
      </c>
      <c r="HL2" s="1509"/>
      <c r="HM2" s="1509"/>
      <c r="HN2" s="1509"/>
      <c r="HO2" s="1510"/>
      <c r="HP2" s="202"/>
      <c r="HQ2" s="349" t="s">
        <v>3129</v>
      </c>
      <c r="HR2" s="1511" t="s">
        <v>3425</v>
      </c>
      <c r="HS2" s="1512"/>
      <c r="HT2" s="1512"/>
      <c r="HU2" s="1512"/>
      <c r="HV2" s="1513"/>
      <c r="HW2" s="202"/>
      <c r="HX2" s="348" t="s">
        <v>3129</v>
      </c>
      <c r="HY2" s="1511" t="str">
        <f>CONCATENATE("OIP",HY3)</f>
        <v>OIP56</v>
      </c>
      <c r="HZ2" s="1512"/>
      <c r="IA2" s="1512"/>
      <c r="IB2" s="1512"/>
      <c r="IC2" s="1513"/>
      <c r="ID2" s="202"/>
      <c r="IE2" s="351" t="s">
        <v>3129</v>
      </c>
      <c r="IF2" s="1511" t="str">
        <f>CONCATENATE("OIP",IF3)</f>
        <v>OIP57</v>
      </c>
      <c r="IG2" s="1512"/>
      <c r="IH2" s="1512"/>
      <c r="II2" s="1512"/>
      <c r="IJ2" s="1513"/>
      <c r="IK2" s="202"/>
      <c r="IL2" s="351" t="s">
        <v>3129</v>
      </c>
      <c r="IM2" s="1511" t="str">
        <f>CONCATENATE("OIP",IM3)</f>
        <v>OIP58</v>
      </c>
      <c r="IN2" s="1512"/>
      <c r="IO2" s="1512"/>
      <c r="IP2" s="1512"/>
      <c r="IQ2" s="1513"/>
      <c r="IS2" s="349" t="s">
        <v>3129</v>
      </c>
      <c r="IT2" s="1511" t="s">
        <v>3426</v>
      </c>
      <c r="IU2" s="1512"/>
      <c r="IV2" s="1512"/>
      <c r="IW2" s="1512"/>
      <c r="IX2" s="1513"/>
      <c r="IY2" s="202"/>
      <c r="IZ2" s="349" t="s">
        <v>3129</v>
      </c>
      <c r="JA2" s="1511" t="s">
        <v>3427</v>
      </c>
      <c r="JB2" s="1512"/>
      <c r="JC2" s="1512"/>
      <c r="JD2" s="1512"/>
      <c r="JE2" s="1513"/>
    </row>
    <row r="3" spans="1:265" ht="15.75" thickBot="1">
      <c r="A3" s="354" t="s">
        <v>3428</v>
      </c>
      <c r="B3" s="791">
        <v>1</v>
      </c>
      <c r="C3" s="355" t="s">
        <v>3429</v>
      </c>
      <c r="D3" s="1517" t="s">
        <v>3430</v>
      </c>
      <c r="E3" s="1517"/>
      <c r="F3" s="1518"/>
      <c r="G3" s="202"/>
      <c r="H3" s="356" t="s">
        <v>3428</v>
      </c>
      <c r="I3" s="791">
        <v>2</v>
      </c>
      <c r="J3" s="355" t="s">
        <v>3429</v>
      </c>
      <c r="K3" s="1517" t="s">
        <v>3431</v>
      </c>
      <c r="L3" s="1517"/>
      <c r="M3" s="1519"/>
      <c r="N3" s="202"/>
      <c r="O3" s="356" t="s">
        <v>3428</v>
      </c>
      <c r="P3" s="791">
        <v>3</v>
      </c>
      <c r="Q3" s="355" t="s">
        <v>3429</v>
      </c>
      <c r="R3" s="1517" t="s">
        <v>1554</v>
      </c>
      <c r="S3" s="1517"/>
      <c r="T3" s="1519"/>
      <c r="U3" s="202"/>
      <c r="V3" s="354" t="s">
        <v>3428</v>
      </c>
      <c r="W3" s="791">
        <v>4</v>
      </c>
      <c r="X3" s="355" t="s">
        <v>3429</v>
      </c>
      <c r="Y3" s="1517" t="s">
        <v>3432</v>
      </c>
      <c r="Z3" s="1517"/>
      <c r="AA3" s="1518"/>
      <c r="AB3" s="202"/>
      <c r="AC3" s="356" t="s">
        <v>3428</v>
      </c>
      <c r="AD3" s="793">
        <v>5</v>
      </c>
      <c r="AE3" s="355" t="s">
        <v>3429</v>
      </c>
      <c r="AF3" s="1517" t="s">
        <v>3433</v>
      </c>
      <c r="AG3" s="1517"/>
      <c r="AH3" s="1519"/>
      <c r="AI3" s="202"/>
      <c r="AJ3" s="357" t="s">
        <v>3428</v>
      </c>
      <c r="AK3" s="792">
        <v>6</v>
      </c>
      <c r="AL3" s="358" t="s">
        <v>3429</v>
      </c>
      <c r="AM3" s="1520" t="s">
        <v>3434</v>
      </c>
      <c r="AN3" s="1520"/>
      <c r="AO3" s="1521"/>
      <c r="AQ3" s="354" t="s">
        <v>3428</v>
      </c>
      <c r="AR3" s="791">
        <v>7</v>
      </c>
      <c r="AS3" s="355" t="s">
        <v>3429</v>
      </c>
      <c r="AT3" s="1517" t="s">
        <v>3435</v>
      </c>
      <c r="AU3" s="1517"/>
      <c r="AV3" s="1518"/>
      <c r="AX3" s="800" t="s">
        <v>3428</v>
      </c>
      <c r="AY3" s="801">
        <v>8</v>
      </c>
      <c r="AZ3" s="358" t="s">
        <v>3429</v>
      </c>
      <c r="BA3" s="1524" t="s">
        <v>3436</v>
      </c>
      <c r="BB3" s="1520"/>
      <c r="BC3" s="1521"/>
      <c r="BD3" s="198"/>
      <c r="BE3" s="800" t="s">
        <v>3428</v>
      </c>
      <c r="BF3" s="801">
        <v>9</v>
      </c>
      <c r="BG3" s="358" t="s">
        <v>3429</v>
      </c>
      <c r="BH3" s="1524" t="s">
        <v>3437</v>
      </c>
      <c r="BI3" s="1520"/>
      <c r="BJ3" s="1521"/>
      <c r="BK3" s="202"/>
      <c r="BL3" s="800" t="s">
        <v>3428</v>
      </c>
      <c r="BM3" s="801">
        <v>10</v>
      </c>
      <c r="BN3" s="358" t="s">
        <v>3429</v>
      </c>
      <c r="BO3" s="1524" t="s">
        <v>3438</v>
      </c>
      <c r="BP3" s="1520"/>
      <c r="BQ3" s="1521"/>
      <c r="BS3" s="802" t="s">
        <v>3428</v>
      </c>
      <c r="BT3" s="791">
        <v>11</v>
      </c>
      <c r="BU3" s="355" t="s">
        <v>3429</v>
      </c>
      <c r="BV3" s="1525" t="s">
        <v>3439</v>
      </c>
      <c r="BW3" s="1526"/>
      <c r="BX3" s="1527"/>
      <c r="BZ3" s="802" t="s">
        <v>3428</v>
      </c>
      <c r="CA3" s="791">
        <v>12</v>
      </c>
      <c r="CB3" s="355" t="s">
        <v>3429</v>
      </c>
      <c r="CC3" s="1525" t="s">
        <v>3440</v>
      </c>
      <c r="CD3" s="1526"/>
      <c r="CE3" s="1527"/>
      <c r="CG3" s="802" t="s">
        <v>3428</v>
      </c>
      <c r="CH3" s="791">
        <v>13</v>
      </c>
      <c r="CI3" s="355" t="s">
        <v>3429</v>
      </c>
      <c r="CJ3" s="1525" t="s">
        <v>3440</v>
      </c>
      <c r="CK3" s="1526"/>
      <c r="CL3" s="1527"/>
      <c r="CN3" s="802" t="s">
        <v>3428</v>
      </c>
      <c r="CO3" s="791">
        <v>19</v>
      </c>
      <c r="CP3" s="355" t="s">
        <v>3429</v>
      </c>
      <c r="CQ3" s="1525" t="s">
        <v>3441</v>
      </c>
      <c r="CR3" s="1526"/>
      <c r="CS3" s="1527"/>
      <c r="CT3" s="202"/>
      <c r="CU3" s="354" t="s">
        <v>3428</v>
      </c>
      <c r="CV3" s="791">
        <v>20</v>
      </c>
      <c r="CW3" s="355" t="s">
        <v>3429</v>
      </c>
      <c r="CX3" s="1517" t="s">
        <v>3442</v>
      </c>
      <c r="CY3" s="1517"/>
      <c r="CZ3" s="1518"/>
      <c r="DB3" s="354" t="s">
        <v>3428</v>
      </c>
      <c r="DC3" s="791">
        <v>21</v>
      </c>
      <c r="DD3" s="355" t="s">
        <v>3429</v>
      </c>
      <c r="DE3" s="1517" t="s">
        <v>3443</v>
      </c>
      <c r="DF3" s="1517"/>
      <c r="DG3" s="1518"/>
      <c r="DI3" s="354" t="s">
        <v>3428</v>
      </c>
      <c r="DJ3" s="791">
        <v>22</v>
      </c>
      <c r="DK3" s="355" t="s">
        <v>3429</v>
      </c>
      <c r="DL3" s="1517" t="s">
        <v>3444</v>
      </c>
      <c r="DM3" s="1517"/>
      <c r="DN3" s="1518"/>
      <c r="DP3" s="802" t="s">
        <v>3428</v>
      </c>
      <c r="DQ3" s="791">
        <v>23</v>
      </c>
      <c r="DR3" s="363" t="s">
        <v>3429</v>
      </c>
      <c r="DS3" s="1522" t="s">
        <v>3445</v>
      </c>
      <c r="DT3" s="1522"/>
      <c r="DU3" s="1523"/>
      <c r="DW3" s="802" t="s">
        <v>3428</v>
      </c>
      <c r="DX3" s="791">
        <v>24</v>
      </c>
      <c r="DY3" s="363" t="s">
        <v>3429</v>
      </c>
      <c r="DZ3" s="1522" t="s">
        <v>3446</v>
      </c>
      <c r="EA3" s="1522"/>
      <c r="EB3" s="1523"/>
      <c r="EC3" s="202"/>
      <c r="ED3" s="802" t="s">
        <v>3428</v>
      </c>
      <c r="EE3" s="75">
        <v>25</v>
      </c>
      <c r="EF3" s="803" t="s">
        <v>3429</v>
      </c>
      <c r="EG3" s="1529" t="s">
        <v>3447</v>
      </c>
      <c r="EH3" s="1529"/>
      <c r="EI3" s="1530"/>
      <c r="EJ3" s="167"/>
      <c r="EK3" s="802" t="s">
        <v>3428</v>
      </c>
      <c r="EL3" s="791">
        <v>26</v>
      </c>
      <c r="EM3" s="355" t="s">
        <v>3429</v>
      </c>
      <c r="EN3" s="1522" t="s">
        <v>3448</v>
      </c>
      <c r="EO3" s="1522"/>
      <c r="EP3" s="1523"/>
      <c r="EQ3" s="202"/>
      <c r="ER3" s="802" t="s">
        <v>3428</v>
      </c>
      <c r="ES3" s="791">
        <v>27</v>
      </c>
      <c r="ET3" s="355" t="s">
        <v>3429</v>
      </c>
      <c r="EU3" s="1522" t="s">
        <v>3449</v>
      </c>
      <c r="EV3" s="1522"/>
      <c r="EW3" s="1523"/>
      <c r="EX3" s="202"/>
      <c r="EY3" s="800" t="s">
        <v>3428</v>
      </c>
      <c r="EZ3" s="801">
        <v>28</v>
      </c>
      <c r="FA3" s="804" t="s">
        <v>3429</v>
      </c>
      <c r="FB3" s="1531" t="s">
        <v>3450</v>
      </c>
      <c r="FC3" s="1531"/>
      <c r="FD3" s="1532"/>
      <c r="FE3" s="202"/>
      <c r="FF3" s="802" t="s">
        <v>3428</v>
      </c>
      <c r="FG3" s="791">
        <v>30</v>
      </c>
      <c r="FH3" s="355" t="s">
        <v>3429</v>
      </c>
      <c r="FI3" s="1517" t="s">
        <v>3451</v>
      </c>
      <c r="FJ3" s="1517"/>
      <c r="FK3" s="1519"/>
      <c r="FL3" s="202"/>
      <c r="FM3" s="802" t="s">
        <v>3428</v>
      </c>
      <c r="FN3" s="791">
        <v>31</v>
      </c>
      <c r="FO3" s="355" t="s">
        <v>3429</v>
      </c>
      <c r="FP3" s="1517" t="s">
        <v>3451</v>
      </c>
      <c r="FQ3" s="1517"/>
      <c r="FR3" s="1519"/>
      <c r="FT3" s="356" t="s">
        <v>3428</v>
      </c>
      <c r="FU3" s="791">
        <v>32</v>
      </c>
      <c r="FV3" s="355" t="s">
        <v>3429</v>
      </c>
      <c r="FW3" s="1517" t="s">
        <v>3452</v>
      </c>
      <c r="FX3" s="1517"/>
      <c r="FY3" s="1519"/>
      <c r="GA3" s="356" t="s">
        <v>3428</v>
      </c>
      <c r="GB3" s="791">
        <v>33</v>
      </c>
      <c r="GC3" s="355" t="s">
        <v>3429</v>
      </c>
      <c r="GD3" s="1517" t="s">
        <v>3453</v>
      </c>
      <c r="GE3" s="1517"/>
      <c r="GF3" s="1519"/>
      <c r="GH3" s="356" t="s">
        <v>3428</v>
      </c>
      <c r="GI3" s="791">
        <v>34</v>
      </c>
      <c r="GJ3" s="355" t="s">
        <v>3429</v>
      </c>
      <c r="GK3" s="1517" t="s">
        <v>3453</v>
      </c>
      <c r="GL3" s="1517"/>
      <c r="GM3" s="1519"/>
      <c r="GO3" s="357" t="s">
        <v>3428</v>
      </c>
      <c r="GP3" s="792">
        <v>36</v>
      </c>
      <c r="GQ3" s="360" t="s">
        <v>3429</v>
      </c>
      <c r="GR3" s="1524" t="s">
        <v>3454</v>
      </c>
      <c r="GS3" s="1524"/>
      <c r="GT3" s="1533"/>
      <c r="GU3" s="198"/>
      <c r="GV3" s="357" t="s">
        <v>3428</v>
      </c>
      <c r="GW3" s="792">
        <v>37</v>
      </c>
      <c r="GX3" s="360" t="s">
        <v>3429</v>
      </c>
      <c r="GY3" s="1524" t="s">
        <v>3455</v>
      </c>
      <c r="GZ3" s="1524"/>
      <c r="HA3" s="1533"/>
      <c r="HC3" s="361" t="s">
        <v>3428</v>
      </c>
      <c r="HD3" s="792">
        <v>50</v>
      </c>
      <c r="HE3" s="358" t="s">
        <v>3429</v>
      </c>
      <c r="HF3" s="1520" t="s">
        <v>443</v>
      </c>
      <c r="HG3" s="1520"/>
      <c r="HH3" s="1528"/>
      <c r="HI3" s="198"/>
      <c r="HJ3" s="361" t="s">
        <v>3428</v>
      </c>
      <c r="HK3" s="792">
        <v>51</v>
      </c>
      <c r="HL3" s="358" t="s">
        <v>3429</v>
      </c>
      <c r="HM3" s="1520" t="s">
        <v>452</v>
      </c>
      <c r="HN3" s="1520"/>
      <c r="HO3" s="1528"/>
      <c r="HP3" s="202"/>
      <c r="HQ3" s="356" t="s">
        <v>3428</v>
      </c>
      <c r="HR3" s="791">
        <v>53</v>
      </c>
      <c r="HS3" s="355" t="s">
        <v>3429</v>
      </c>
      <c r="HT3" s="1517" t="s">
        <v>471</v>
      </c>
      <c r="HU3" s="1517"/>
      <c r="HV3" s="1519"/>
      <c r="HW3" s="202"/>
      <c r="HX3" s="354" t="s">
        <v>3428</v>
      </c>
      <c r="HY3" s="791">
        <v>56</v>
      </c>
      <c r="HZ3" s="355" t="s">
        <v>3429</v>
      </c>
      <c r="IA3" s="1517" t="str">
        <f>HY2</f>
        <v>OIP56</v>
      </c>
      <c r="IB3" s="1517"/>
      <c r="IC3" s="1519"/>
      <c r="ID3" s="202"/>
      <c r="IE3" s="361" t="s">
        <v>3428</v>
      </c>
      <c r="IF3" s="792">
        <v>57</v>
      </c>
      <c r="IG3" s="358" t="s">
        <v>3429</v>
      </c>
      <c r="IH3" s="1517" t="str">
        <f>IF2</f>
        <v>OIP57</v>
      </c>
      <c r="II3" s="1517"/>
      <c r="IJ3" s="1519"/>
      <c r="IK3" s="202"/>
      <c r="IL3" s="361" t="s">
        <v>3428</v>
      </c>
      <c r="IM3" s="792">
        <v>58</v>
      </c>
      <c r="IN3" s="358" t="s">
        <v>3429</v>
      </c>
      <c r="IO3" s="1517" t="str">
        <f>IM2</f>
        <v>OIP58</v>
      </c>
      <c r="IP3" s="1517"/>
      <c r="IQ3" s="1519"/>
      <c r="IS3" s="362" t="s">
        <v>3428</v>
      </c>
      <c r="IT3" s="793">
        <v>60</v>
      </c>
      <c r="IU3" s="355" t="s">
        <v>3429</v>
      </c>
      <c r="IV3" s="1517" t="s">
        <v>3456</v>
      </c>
      <c r="IW3" s="1517"/>
      <c r="IX3" s="1519"/>
      <c r="IY3" s="202"/>
      <c r="IZ3" s="356" t="s">
        <v>3428</v>
      </c>
      <c r="JA3" s="791">
        <v>63</v>
      </c>
      <c r="JB3" s="363" t="s">
        <v>3429</v>
      </c>
      <c r="JC3" s="1522" t="s">
        <v>3457</v>
      </c>
      <c r="JD3" s="1522"/>
      <c r="JE3" s="1523"/>
    </row>
    <row r="4" spans="1:265" ht="16.5" thickTop="1" thickBot="1">
      <c r="A4" s="364" t="s">
        <v>0</v>
      </c>
      <c r="B4" s="365" t="s">
        <v>3458</v>
      </c>
      <c r="C4" s="366" t="s">
        <v>3459</v>
      </c>
      <c r="D4" s="367" t="s">
        <v>3460</v>
      </c>
      <c r="E4" s="367" t="s">
        <v>3461</v>
      </c>
      <c r="F4" s="368" t="s">
        <v>3462</v>
      </c>
      <c r="G4" s="369"/>
      <c r="H4" s="370" t="s">
        <v>0</v>
      </c>
      <c r="I4" s="365" t="s">
        <v>3458</v>
      </c>
      <c r="J4" s="366" t="s">
        <v>3459</v>
      </c>
      <c r="K4" s="367" t="s">
        <v>3460</v>
      </c>
      <c r="L4" s="367" t="s">
        <v>3461</v>
      </c>
      <c r="M4" s="371" t="s">
        <v>3462</v>
      </c>
      <c r="N4" s="369"/>
      <c r="O4" s="370" t="s">
        <v>0</v>
      </c>
      <c r="P4" s="365" t="s">
        <v>3458</v>
      </c>
      <c r="Q4" s="366" t="s">
        <v>3459</v>
      </c>
      <c r="R4" s="367" t="s">
        <v>3460</v>
      </c>
      <c r="S4" s="367" t="s">
        <v>3461</v>
      </c>
      <c r="T4" s="371" t="s">
        <v>3462</v>
      </c>
      <c r="U4" s="369"/>
      <c r="V4" s="364" t="s">
        <v>0</v>
      </c>
      <c r="W4" s="365" t="s">
        <v>3458</v>
      </c>
      <c r="X4" s="366" t="s">
        <v>3459</v>
      </c>
      <c r="Y4" s="367" t="s">
        <v>3460</v>
      </c>
      <c r="Z4" s="367" t="s">
        <v>3461</v>
      </c>
      <c r="AA4" s="368" t="s">
        <v>3462</v>
      </c>
      <c r="AB4" s="369"/>
      <c r="AC4" s="922" t="s">
        <v>0</v>
      </c>
      <c r="AD4" s="923" t="s">
        <v>3458</v>
      </c>
      <c r="AE4" s="366" t="s">
        <v>3459</v>
      </c>
      <c r="AF4" s="367" t="s">
        <v>3460</v>
      </c>
      <c r="AG4" s="367" t="s">
        <v>3461</v>
      </c>
      <c r="AH4" s="371" t="s">
        <v>3462</v>
      </c>
      <c r="AI4" s="369"/>
      <c r="AJ4" s="372" t="s">
        <v>0</v>
      </c>
      <c r="AK4" s="373" t="s">
        <v>3458</v>
      </c>
      <c r="AL4" s="374" t="s">
        <v>3459</v>
      </c>
      <c r="AM4" s="375" t="s">
        <v>3460</v>
      </c>
      <c r="AN4" s="375" t="s">
        <v>3461</v>
      </c>
      <c r="AO4" s="376" t="s">
        <v>3462</v>
      </c>
      <c r="AQ4" s="364" t="s">
        <v>0</v>
      </c>
      <c r="AR4" s="365" t="s">
        <v>3458</v>
      </c>
      <c r="AS4" s="366" t="s">
        <v>3459</v>
      </c>
      <c r="AT4" s="367" t="s">
        <v>3460</v>
      </c>
      <c r="AU4" s="367" t="s">
        <v>3461</v>
      </c>
      <c r="AV4" s="368" t="s">
        <v>3462</v>
      </c>
      <c r="AX4" s="805" t="s">
        <v>0</v>
      </c>
      <c r="AY4" s="806" t="s">
        <v>3458</v>
      </c>
      <c r="AZ4" s="377" t="s">
        <v>3459</v>
      </c>
      <c r="BA4" s="378" t="s">
        <v>3460</v>
      </c>
      <c r="BB4" s="379" t="s">
        <v>3461</v>
      </c>
      <c r="BC4" s="380" t="s">
        <v>3462</v>
      </c>
      <c r="BD4" s="199"/>
      <c r="BE4" s="805" t="s">
        <v>0</v>
      </c>
      <c r="BF4" s="806" t="s">
        <v>3458</v>
      </c>
      <c r="BG4" s="377" t="s">
        <v>3459</v>
      </c>
      <c r="BH4" s="378" t="s">
        <v>3460</v>
      </c>
      <c r="BI4" s="379" t="s">
        <v>3461</v>
      </c>
      <c r="BJ4" s="380" t="s">
        <v>3462</v>
      </c>
      <c r="BK4" s="381"/>
      <c r="BL4" s="805" t="s">
        <v>0</v>
      </c>
      <c r="BM4" s="806" t="s">
        <v>3458</v>
      </c>
      <c r="BN4" s="377" t="s">
        <v>3459</v>
      </c>
      <c r="BO4" s="378" t="s">
        <v>3460</v>
      </c>
      <c r="BP4" s="379" t="s">
        <v>3461</v>
      </c>
      <c r="BQ4" s="380" t="s">
        <v>3462</v>
      </c>
      <c r="BS4" s="370" t="s">
        <v>0</v>
      </c>
      <c r="BT4" s="365" t="s">
        <v>3458</v>
      </c>
      <c r="BU4" s="366" t="s">
        <v>3459</v>
      </c>
      <c r="BV4" s="367" t="s">
        <v>3460</v>
      </c>
      <c r="BW4" s="367" t="s">
        <v>3461</v>
      </c>
      <c r="BX4" s="371" t="s">
        <v>3462</v>
      </c>
      <c r="BZ4" s="370" t="s">
        <v>0</v>
      </c>
      <c r="CA4" s="365" t="s">
        <v>3458</v>
      </c>
      <c r="CB4" s="366" t="s">
        <v>3459</v>
      </c>
      <c r="CC4" s="367" t="s">
        <v>3460</v>
      </c>
      <c r="CD4" s="367" t="s">
        <v>3461</v>
      </c>
      <c r="CE4" s="371" t="s">
        <v>3462</v>
      </c>
      <c r="CG4" s="370" t="s">
        <v>0</v>
      </c>
      <c r="CH4" s="365" t="s">
        <v>3458</v>
      </c>
      <c r="CI4" s="366" t="s">
        <v>3459</v>
      </c>
      <c r="CJ4" s="367" t="s">
        <v>3460</v>
      </c>
      <c r="CK4" s="367" t="s">
        <v>3461</v>
      </c>
      <c r="CL4" s="371" t="s">
        <v>3462</v>
      </c>
      <c r="CN4" s="370" t="s">
        <v>0</v>
      </c>
      <c r="CO4" s="365" t="s">
        <v>3458</v>
      </c>
      <c r="CP4" s="366" t="s">
        <v>3459</v>
      </c>
      <c r="CQ4" s="367" t="s">
        <v>3460</v>
      </c>
      <c r="CR4" s="367" t="s">
        <v>3461</v>
      </c>
      <c r="CS4" s="371" t="s">
        <v>3462</v>
      </c>
      <c r="CT4" s="381"/>
      <c r="CU4" s="364" t="s">
        <v>0</v>
      </c>
      <c r="CV4" s="365" t="s">
        <v>3458</v>
      </c>
      <c r="CW4" s="366" t="s">
        <v>3459</v>
      </c>
      <c r="CX4" s="367" t="s">
        <v>3460</v>
      </c>
      <c r="CY4" s="367" t="s">
        <v>3461</v>
      </c>
      <c r="CZ4" s="368" t="s">
        <v>3462</v>
      </c>
      <c r="DB4" s="364" t="s">
        <v>0</v>
      </c>
      <c r="DC4" s="365" t="s">
        <v>3458</v>
      </c>
      <c r="DD4" s="366" t="s">
        <v>3459</v>
      </c>
      <c r="DE4" s="367" t="s">
        <v>3460</v>
      </c>
      <c r="DF4" s="367" t="s">
        <v>3461</v>
      </c>
      <c r="DG4" s="368" t="s">
        <v>3462</v>
      </c>
      <c r="DI4" s="364" t="s">
        <v>0</v>
      </c>
      <c r="DJ4" s="365" t="s">
        <v>3458</v>
      </c>
      <c r="DK4" s="366" t="s">
        <v>3459</v>
      </c>
      <c r="DL4" s="367" t="s">
        <v>3460</v>
      </c>
      <c r="DM4" s="367" t="s">
        <v>3461</v>
      </c>
      <c r="DN4" s="368" t="s">
        <v>3462</v>
      </c>
      <c r="DP4" s="807" t="s">
        <v>0</v>
      </c>
      <c r="DQ4" s="808" t="s">
        <v>3458</v>
      </c>
      <c r="DR4" s="809" t="s">
        <v>3459</v>
      </c>
      <c r="DS4" s="810" t="s">
        <v>3460</v>
      </c>
      <c r="DT4" s="811" t="s">
        <v>3461</v>
      </c>
      <c r="DU4" s="812" t="s">
        <v>3462</v>
      </c>
      <c r="DV4" s="813"/>
      <c r="DW4" s="807" t="s">
        <v>0</v>
      </c>
      <c r="DX4" s="808" t="s">
        <v>3458</v>
      </c>
      <c r="DY4" s="809" t="s">
        <v>3459</v>
      </c>
      <c r="DZ4" s="810" t="s">
        <v>3460</v>
      </c>
      <c r="EA4" s="811" t="s">
        <v>3461</v>
      </c>
      <c r="EB4" s="812" t="s">
        <v>3462</v>
      </c>
      <c r="EC4" s="814"/>
      <c r="ED4" s="815" t="s">
        <v>0</v>
      </c>
      <c r="EE4" s="816" t="s">
        <v>3458</v>
      </c>
      <c r="EF4" s="817" t="s">
        <v>3459</v>
      </c>
      <c r="EG4" s="818" t="s">
        <v>3460</v>
      </c>
      <c r="EH4" s="811" t="s">
        <v>3461</v>
      </c>
      <c r="EI4" s="819" t="s">
        <v>3462</v>
      </c>
      <c r="EJ4" s="167"/>
      <c r="EK4" s="807" t="s">
        <v>0</v>
      </c>
      <c r="EL4" s="808" t="s">
        <v>3458</v>
      </c>
      <c r="EM4" s="820" t="s">
        <v>3459</v>
      </c>
      <c r="EN4" s="821" t="s">
        <v>3460</v>
      </c>
      <c r="EO4" s="811" t="s">
        <v>3461</v>
      </c>
      <c r="EP4" s="808" t="s">
        <v>3462</v>
      </c>
      <c r="EQ4" s="813"/>
      <c r="ER4" s="807" t="s">
        <v>0</v>
      </c>
      <c r="ES4" s="808" t="s">
        <v>3458</v>
      </c>
      <c r="ET4" s="820" t="s">
        <v>3459</v>
      </c>
      <c r="EU4" s="821" t="s">
        <v>3460</v>
      </c>
      <c r="EV4" s="811" t="s">
        <v>3461</v>
      </c>
      <c r="EW4" s="808" t="s">
        <v>3462</v>
      </c>
      <c r="EX4" s="814"/>
      <c r="EY4" s="822" t="s">
        <v>0</v>
      </c>
      <c r="EZ4" s="823" t="s">
        <v>3458</v>
      </c>
      <c r="FA4" s="824" t="s">
        <v>3459</v>
      </c>
      <c r="FB4" s="825" t="s">
        <v>3460</v>
      </c>
      <c r="FC4" s="825" t="s">
        <v>3461</v>
      </c>
      <c r="FD4" s="826" t="s">
        <v>3462</v>
      </c>
      <c r="FE4" s="814"/>
      <c r="FF4" s="807" t="s">
        <v>0</v>
      </c>
      <c r="FG4" s="365" t="s">
        <v>3458</v>
      </c>
      <c r="FH4" s="366" t="s">
        <v>3459</v>
      </c>
      <c r="FI4" s="367" t="s">
        <v>3460</v>
      </c>
      <c r="FJ4" s="367" t="s">
        <v>3461</v>
      </c>
      <c r="FK4" s="371" t="s">
        <v>3462</v>
      </c>
      <c r="FL4" s="369"/>
      <c r="FM4" s="807" t="s">
        <v>0</v>
      </c>
      <c r="FN4" s="365" t="s">
        <v>3458</v>
      </c>
      <c r="FO4" s="366" t="s">
        <v>3459</v>
      </c>
      <c r="FP4" s="367" t="s">
        <v>3460</v>
      </c>
      <c r="FQ4" s="367" t="s">
        <v>3461</v>
      </c>
      <c r="FR4" s="371" t="s">
        <v>3462</v>
      </c>
      <c r="FT4" s="370" t="s">
        <v>0</v>
      </c>
      <c r="FU4" s="365" t="s">
        <v>3458</v>
      </c>
      <c r="FV4" s="366" t="s">
        <v>3459</v>
      </c>
      <c r="FW4" s="367" t="s">
        <v>3460</v>
      </c>
      <c r="FX4" s="367" t="s">
        <v>3461</v>
      </c>
      <c r="FY4" s="371" t="s">
        <v>3462</v>
      </c>
      <c r="GA4" s="370" t="s">
        <v>0</v>
      </c>
      <c r="GB4" s="365" t="s">
        <v>3458</v>
      </c>
      <c r="GC4" s="366" t="s">
        <v>3459</v>
      </c>
      <c r="GD4" s="367" t="s">
        <v>3460</v>
      </c>
      <c r="GE4" s="367" t="s">
        <v>3461</v>
      </c>
      <c r="GF4" s="371" t="s">
        <v>3462</v>
      </c>
      <c r="GH4" s="370" t="s">
        <v>0</v>
      </c>
      <c r="GI4" s="365" t="s">
        <v>3458</v>
      </c>
      <c r="GJ4" s="366" t="s">
        <v>3459</v>
      </c>
      <c r="GK4" s="367" t="s">
        <v>3460</v>
      </c>
      <c r="GL4" s="367" t="s">
        <v>3461</v>
      </c>
      <c r="GM4" s="371" t="s">
        <v>3462</v>
      </c>
      <c r="GO4" s="382" t="s">
        <v>0</v>
      </c>
      <c r="GP4" s="383" t="s">
        <v>3458</v>
      </c>
      <c r="GQ4" s="384" t="s">
        <v>3459</v>
      </c>
      <c r="GR4" s="385" t="s">
        <v>3460</v>
      </c>
      <c r="GS4" s="375" t="s">
        <v>3461</v>
      </c>
      <c r="GT4" s="386" t="s">
        <v>3462</v>
      </c>
      <c r="GU4" s="199"/>
      <c r="GV4" s="382" t="s">
        <v>0</v>
      </c>
      <c r="GW4" s="383" t="s">
        <v>3458</v>
      </c>
      <c r="GX4" s="384" t="s">
        <v>3459</v>
      </c>
      <c r="GY4" s="385" t="s">
        <v>3460</v>
      </c>
      <c r="GZ4" s="379" t="s">
        <v>3461</v>
      </c>
      <c r="HA4" s="386" t="s">
        <v>3462</v>
      </c>
      <c r="HC4" s="387" t="s">
        <v>0</v>
      </c>
      <c r="HD4" s="373" t="s">
        <v>3458</v>
      </c>
      <c r="HE4" s="388" t="s">
        <v>3459</v>
      </c>
      <c r="HF4" s="389" t="s">
        <v>3460</v>
      </c>
      <c r="HG4" s="375" t="s">
        <v>3461</v>
      </c>
      <c r="HH4" s="390" t="s">
        <v>3462</v>
      </c>
      <c r="HI4" s="199"/>
      <c r="HJ4" s="387" t="s">
        <v>0</v>
      </c>
      <c r="HK4" s="373" t="s">
        <v>3458</v>
      </c>
      <c r="HL4" s="388" t="s">
        <v>3459</v>
      </c>
      <c r="HM4" s="389" t="s">
        <v>3460</v>
      </c>
      <c r="HN4" s="375" t="s">
        <v>3461</v>
      </c>
      <c r="HO4" s="390" t="s">
        <v>3462</v>
      </c>
      <c r="HP4" s="381"/>
      <c r="HQ4" s="370" t="s">
        <v>0</v>
      </c>
      <c r="HR4" s="365" t="s">
        <v>3458</v>
      </c>
      <c r="HS4" s="391" t="s">
        <v>3459</v>
      </c>
      <c r="HT4" s="392" t="s">
        <v>3460</v>
      </c>
      <c r="HU4" s="367" t="s">
        <v>3461</v>
      </c>
      <c r="HV4" s="365" t="s">
        <v>3462</v>
      </c>
      <c r="HW4" s="381"/>
      <c r="HX4" s="364" t="s">
        <v>0</v>
      </c>
      <c r="HY4" s="365" t="s">
        <v>3458</v>
      </c>
      <c r="HZ4" s="391" t="s">
        <v>3459</v>
      </c>
      <c r="IA4" s="392" t="s">
        <v>3460</v>
      </c>
      <c r="IB4" s="367" t="s">
        <v>3461</v>
      </c>
      <c r="IC4" s="393" t="s">
        <v>3462</v>
      </c>
      <c r="ID4" s="381"/>
      <c r="IE4" s="387" t="s">
        <v>0</v>
      </c>
      <c r="IF4" s="373" t="s">
        <v>3458</v>
      </c>
      <c r="IG4" s="388" t="s">
        <v>3459</v>
      </c>
      <c r="IH4" s="389" t="s">
        <v>3460</v>
      </c>
      <c r="II4" s="375" t="s">
        <v>3461</v>
      </c>
      <c r="IJ4" s="390" t="s">
        <v>3462</v>
      </c>
      <c r="IK4" s="381"/>
      <c r="IL4" s="387" t="s">
        <v>0</v>
      </c>
      <c r="IM4" s="373" t="s">
        <v>3458</v>
      </c>
      <c r="IN4" s="388" t="s">
        <v>3459</v>
      </c>
      <c r="IO4" s="389" t="s">
        <v>3460</v>
      </c>
      <c r="IP4" s="375" t="s">
        <v>3461</v>
      </c>
      <c r="IQ4" s="390" t="s">
        <v>3462</v>
      </c>
      <c r="IS4" s="827" t="s">
        <v>0</v>
      </c>
      <c r="IT4" s="394" t="s">
        <v>3458</v>
      </c>
      <c r="IU4" s="366" t="s">
        <v>3459</v>
      </c>
      <c r="IV4" s="367" t="s">
        <v>3460</v>
      </c>
      <c r="IW4" s="367" t="s">
        <v>3461</v>
      </c>
      <c r="IX4" s="371" t="s">
        <v>3462</v>
      </c>
      <c r="IY4" s="369"/>
      <c r="IZ4" s="395" t="s">
        <v>0</v>
      </c>
      <c r="JA4" s="396" t="s">
        <v>3458</v>
      </c>
      <c r="JB4" s="397" t="s">
        <v>3459</v>
      </c>
      <c r="JC4" s="398" t="s">
        <v>3460</v>
      </c>
      <c r="JD4" s="398" t="s">
        <v>3461</v>
      </c>
      <c r="JE4" s="399" t="s">
        <v>3462</v>
      </c>
    </row>
    <row r="5" spans="1:265" ht="15.75" customHeight="1">
      <c r="A5" s="400">
        <v>1</v>
      </c>
      <c r="B5" s="314" t="str">
        <f>DP!J2&amp;";"&amp;DP!B2</f>
        <v>Диагностика;БиПС.КЦ - исправность коммутатора А11 (осн.)</v>
      </c>
      <c r="C5" s="401">
        <v>1</v>
      </c>
      <c r="D5" s="402" t="s">
        <v>3463</v>
      </c>
      <c r="E5" s="312">
        <v>1</v>
      </c>
      <c r="F5" s="403">
        <v>0</v>
      </c>
      <c r="H5" s="404">
        <v>1</v>
      </c>
      <c r="I5" s="314" t="str">
        <f>KTPRS2!I2&amp;";"&amp;KTPRS2!B2</f>
        <v>Предельный параметр;Сохранение предельной загазованности причала №1 (точка 1)</v>
      </c>
      <c r="J5" s="401">
        <v>1</v>
      </c>
      <c r="K5" s="402" t="s">
        <v>3464</v>
      </c>
      <c r="L5" s="312">
        <v>1</v>
      </c>
      <c r="M5" s="405">
        <v>0</v>
      </c>
      <c r="O5" s="404">
        <v>1</v>
      </c>
      <c r="P5" s="314" t="s">
        <v>8822</v>
      </c>
      <c r="Q5" s="401">
        <v>1</v>
      </c>
      <c r="R5" s="402" t="s">
        <v>3465</v>
      </c>
      <c r="S5" s="312">
        <v>1</v>
      </c>
      <c r="T5" s="403">
        <v>0</v>
      </c>
      <c r="V5" s="400">
        <v>1</v>
      </c>
      <c r="W5" s="455" t="str">
        <f>UTS!B3</f>
        <v>Звонок в операторной АВАРИЯ</v>
      </c>
      <c r="X5" s="401">
        <v>1</v>
      </c>
      <c r="Y5" s="406" t="s">
        <v>3466</v>
      </c>
      <c r="Z5" s="407">
        <v>1</v>
      </c>
      <c r="AA5" s="408">
        <v>0</v>
      </c>
      <c r="AC5" s="924">
        <v>1</v>
      </c>
      <c r="AD5" s="312" t="str">
        <f>ZD!AK3&amp;";"&amp;ZD!B3</f>
        <v>Нефтеналивные стендеры причалов №№1, 2;Задвижка №20</v>
      </c>
      <c r="AE5" s="435">
        <v>1</v>
      </c>
      <c r="AF5" s="406" t="s">
        <v>3467</v>
      </c>
      <c r="AG5" s="407">
        <v>1</v>
      </c>
      <c r="AH5" s="410">
        <v>0</v>
      </c>
      <c r="AJ5" s="411">
        <v>1</v>
      </c>
      <c r="AK5" s="412" t="str">
        <f>KLP!M3&amp;";"&amp;KLP!B3</f>
        <v>;Клапан ПАЗ №5</v>
      </c>
      <c r="AL5" s="413">
        <v>1</v>
      </c>
      <c r="AM5" s="414" t="s">
        <v>3468</v>
      </c>
      <c r="AN5" s="415">
        <v>1</v>
      </c>
      <c r="AO5" s="416">
        <v>0</v>
      </c>
      <c r="AQ5" s="400">
        <v>1</v>
      </c>
      <c r="AR5" s="314" t="s">
        <v>8823</v>
      </c>
      <c r="AS5" s="401">
        <v>1</v>
      </c>
      <c r="AT5" s="402" t="s">
        <v>3469</v>
      </c>
      <c r="AU5" s="312">
        <v>1</v>
      </c>
      <c r="AV5" s="403">
        <v>0</v>
      </c>
      <c r="AX5" s="828">
        <v>1</v>
      </c>
      <c r="AY5" s="829"/>
      <c r="AZ5" s="417">
        <v>1</v>
      </c>
      <c r="BA5" s="414" t="s">
        <v>3463</v>
      </c>
      <c r="BB5" s="312">
        <v>1</v>
      </c>
      <c r="BC5" s="405">
        <v>0</v>
      </c>
      <c r="BE5" s="899">
        <v>1</v>
      </c>
      <c r="BF5" s="905" t="str">
        <f>GVS!I3&amp;";"&amp;GVS!B3</f>
        <v>;Группа приточных вентиляторов БИЛ-730</v>
      </c>
      <c r="BG5" s="902">
        <v>1</v>
      </c>
      <c r="BH5" s="418" t="s">
        <v>3470</v>
      </c>
      <c r="BI5" s="417">
        <v>1</v>
      </c>
      <c r="BJ5" s="419">
        <v>2</v>
      </c>
      <c r="BL5" s="828">
        <v>1</v>
      </c>
      <c r="BM5" s="829" t="s">
        <v>11173</v>
      </c>
      <c r="BN5" s="417">
        <v>1</v>
      </c>
      <c r="BO5" s="414" t="s">
        <v>3471</v>
      </c>
      <c r="BP5" s="417">
        <v>1</v>
      </c>
      <c r="BQ5" s="419">
        <v>0</v>
      </c>
      <c r="BS5" s="404">
        <v>1</v>
      </c>
      <c r="BT5" s="314" t="str">
        <f>VS!O3&amp;";"&amp;VS!B3</f>
        <v>;Насос откачки конденсата Н-28</v>
      </c>
      <c r="BU5" s="401">
        <v>1</v>
      </c>
      <c r="BV5" s="422" t="s">
        <v>3472</v>
      </c>
      <c r="BW5" s="407">
        <v>1</v>
      </c>
      <c r="BX5" s="410">
        <v>1</v>
      </c>
      <c r="BZ5" s="409">
        <v>1</v>
      </c>
      <c r="CA5" s="410">
        <v>0</v>
      </c>
      <c r="CB5" s="401">
        <v>1</v>
      </c>
      <c r="CC5" s="422" t="s">
        <v>3472</v>
      </c>
      <c r="CD5" s="407">
        <v>1</v>
      </c>
      <c r="CE5" s="410">
        <v>1</v>
      </c>
      <c r="CG5" s="409">
        <v>1</v>
      </c>
      <c r="CH5" s="410">
        <v>0</v>
      </c>
      <c r="CI5" s="401">
        <v>1</v>
      </c>
      <c r="CJ5" s="422" t="s">
        <v>3472</v>
      </c>
      <c r="CK5" s="407">
        <v>1</v>
      </c>
      <c r="CL5" s="410">
        <v>1</v>
      </c>
      <c r="CN5" s="404">
        <v>1</v>
      </c>
      <c r="CO5" s="314" t="str">
        <f>MPNA!B3</f>
        <v>НО-5</v>
      </c>
      <c r="CP5" s="401">
        <v>1</v>
      </c>
      <c r="CQ5" s="402" t="s">
        <v>3473</v>
      </c>
      <c r="CR5" s="312">
        <v>1</v>
      </c>
      <c r="CS5" s="405">
        <v>0</v>
      </c>
      <c r="CU5" s="400">
        <v>1</v>
      </c>
      <c r="CV5" s="314" t="str">
        <f>KTPR!K3&amp;";"&amp;KTPR!B3</f>
        <v>Общестанционная защита;Аварийное максимальное давление нефти через стендер СТ1</v>
      </c>
      <c r="CW5" s="401">
        <v>1</v>
      </c>
      <c r="CX5" s="422" t="s">
        <v>3474</v>
      </c>
      <c r="CY5" s="407">
        <v>1</v>
      </c>
      <c r="CZ5" s="408">
        <v>1</v>
      </c>
      <c r="DB5" s="400">
        <v>101</v>
      </c>
      <c r="DC5" s="314" t="str">
        <f>KGMPNA!F4&amp;";"&amp;KGMPNA!B4</f>
        <v>Готовность НО-5;НО-5. Отсутствие не деблокированных общестанционных защит, требующих отключения НО</v>
      </c>
      <c r="DD5" s="401">
        <v>1</v>
      </c>
      <c r="DE5" s="422" t="s">
        <v>3475</v>
      </c>
      <c r="DF5" s="407">
        <v>1</v>
      </c>
      <c r="DG5" s="408">
        <v>1</v>
      </c>
      <c r="DI5" s="400">
        <v>101</v>
      </c>
      <c r="DJ5" s="314" t="str">
        <f>KTPRA!I4&amp;";"&amp;KTPRA!B4</f>
        <v>Агрегатная защита НО-5;НО-5. Аварийная максимальная температура нефти на выходе агрегата НО</v>
      </c>
      <c r="DK5" s="401">
        <v>1</v>
      </c>
      <c r="DL5" s="422" t="s">
        <v>3476</v>
      </c>
      <c r="DM5" s="407">
        <v>1</v>
      </c>
      <c r="DN5" s="408">
        <v>1</v>
      </c>
      <c r="DP5" s="409">
        <v>1</v>
      </c>
      <c r="DQ5" s="830" t="s">
        <v>3477</v>
      </c>
      <c r="DR5" s="401">
        <v>1</v>
      </c>
      <c r="DS5" s="422" t="s">
        <v>3478</v>
      </c>
      <c r="DT5" s="831">
        <v>1</v>
      </c>
      <c r="DU5" s="832">
        <v>1</v>
      </c>
      <c r="DW5" s="404">
        <v>1</v>
      </c>
      <c r="DX5" s="833"/>
      <c r="DY5" s="401">
        <v>1</v>
      </c>
      <c r="DZ5" s="834" t="s">
        <v>3479</v>
      </c>
      <c r="EA5" s="407">
        <v>2</v>
      </c>
      <c r="EB5" s="410">
        <v>3</v>
      </c>
      <c r="ED5" s="835">
        <v>1</v>
      </c>
      <c r="EE5" s="423" t="s">
        <v>8827</v>
      </c>
      <c r="EF5" s="61">
        <v>1</v>
      </c>
      <c r="EG5" s="836" t="s">
        <v>3480</v>
      </c>
      <c r="EH5" s="61">
        <v>2</v>
      </c>
      <c r="EI5" s="94">
        <v>3</v>
      </c>
      <c r="EJ5" s="167"/>
      <c r="EK5" s="404">
        <v>1</v>
      </c>
      <c r="EL5" s="837" t="s">
        <v>3481</v>
      </c>
      <c r="EM5" s="401">
        <v>1</v>
      </c>
      <c r="EN5" s="834" t="s">
        <v>3482</v>
      </c>
      <c r="EO5" s="312">
        <v>2</v>
      </c>
      <c r="EP5" s="405">
        <v>3</v>
      </c>
      <c r="ER5" s="404">
        <v>1</v>
      </c>
      <c r="ES5" s="837" t="s">
        <v>3483</v>
      </c>
      <c r="ET5" s="401">
        <v>1</v>
      </c>
      <c r="EU5" s="422" t="s">
        <v>3484</v>
      </c>
      <c r="EV5" s="407">
        <v>1</v>
      </c>
      <c r="EW5" s="94">
        <v>1</v>
      </c>
      <c r="EX5" s="202"/>
      <c r="EY5" s="838">
        <v>1</v>
      </c>
      <c r="EZ5" s="424" t="s">
        <v>3485</v>
      </c>
      <c r="FA5" s="839">
        <v>1</v>
      </c>
      <c r="FB5" s="840" t="s">
        <v>3486</v>
      </c>
      <c r="FC5" s="841">
        <v>1</v>
      </c>
      <c r="FD5" s="842">
        <v>2</v>
      </c>
      <c r="FE5" s="202"/>
      <c r="FF5" s="404">
        <v>1</v>
      </c>
      <c r="FG5" s="314" t="s">
        <v>3487</v>
      </c>
      <c r="FH5" s="401">
        <v>1</v>
      </c>
      <c r="FI5" s="425" t="s">
        <v>3488</v>
      </c>
      <c r="FJ5" s="417">
        <v>1</v>
      </c>
      <c r="FK5" s="419">
        <v>1</v>
      </c>
      <c r="FL5" s="341"/>
      <c r="FM5" s="404">
        <v>1</v>
      </c>
      <c r="FN5" s="314" t="s">
        <v>9613</v>
      </c>
      <c r="FO5" s="401">
        <v>0</v>
      </c>
      <c r="FP5" s="422" t="s">
        <v>3489</v>
      </c>
      <c r="FQ5" s="407">
        <v>1</v>
      </c>
      <c r="FR5" s="410">
        <v>1</v>
      </c>
      <c r="FT5" s="404">
        <v>1</v>
      </c>
      <c r="FU5" s="314" t="str">
        <f>MPNA!AB3&amp;";"&amp;MPNA!B3</f>
        <v>НО-5;НО-5</v>
      </c>
      <c r="FV5" s="401">
        <v>1</v>
      </c>
      <c r="FW5" s="426" t="s">
        <v>3490</v>
      </c>
      <c r="FX5" s="312">
        <v>2</v>
      </c>
      <c r="FY5" s="405">
        <v>2</v>
      </c>
      <c r="GA5" s="404">
        <v>1</v>
      </c>
      <c r="GB5" s="314" t="str">
        <f>MPNA!AB3&amp;";"&amp;MPNA!B3</f>
        <v>НО-5;НО-5</v>
      </c>
      <c r="GC5" s="427">
        <v>1</v>
      </c>
      <c r="GD5" s="428" t="s">
        <v>3491</v>
      </c>
      <c r="GE5" s="407">
        <v>2</v>
      </c>
      <c r="GF5" s="410">
        <v>2</v>
      </c>
      <c r="GH5" s="404">
        <v>1</v>
      </c>
      <c r="GI5" s="314" t="str">
        <f>MPNA!AB3&amp;";"&amp;MPNA!B3</f>
        <v>НО-5;НО-5</v>
      </c>
      <c r="GJ5" s="427">
        <v>1</v>
      </c>
      <c r="GK5" s="428" t="s">
        <v>3492</v>
      </c>
      <c r="GL5" s="407">
        <v>2</v>
      </c>
      <c r="GM5" s="410">
        <v>2</v>
      </c>
      <c r="GO5" s="429">
        <v>1</v>
      </c>
      <c r="GP5" s="430" t="s">
        <v>3493</v>
      </c>
      <c r="GQ5" s="430">
        <v>1</v>
      </c>
      <c r="GR5" s="425" t="s">
        <v>67</v>
      </c>
      <c r="GS5" s="407">
        <v>1</v>
      </c>
      <c r="GT5" s="410">
        <v>1</v>
      </c>
      <c r="GU5" s="167"/>
      <c r="GV5" s="429">
        <v>1</v>
      </c>
      <c r="GW5" s="430" t="s">
        <v>3494</v>
      </c>
      <c r="GX5" s="430">
        <v>1</v>
      </c>
      <c r="GY5" s="843" t="s">
        <v>3495</v>
      </c>
      <c r="GZ5" s="312">
        <v>1</v>
      </c>
      <c r="HA5" s="312">
        <v>1</v>
      </c>
      <c r="HC5" s="431">
        <v>1</v>
      </c>
      <c r="HD5" s="412" t="str">
        <f>OIP!AH3&amp;";"&amp;OIP!B3&amp;";"&amp;OIP!E3</f>
        <v>Диагностика;Температура воздуха в шкафу БиПС.КЦ;°С</v>
      </c>
      <c r="HE5" s="413">
        <v>1</v>
      </c>
      <c r="HF5" s="425" t="s">
        <v>3496</v>
      </c>
      <c r="HG5" s="417">
        <v>1</v>
      </c>
      <c r="HH5" s="432">
        <v>1</v>
      </c>
      <c r="HJ5" s="431">
        <v>1</v>
      </c>
      <c r="HK5" s="412" t="str">
        <f>OIP!AH3&amp;";"&amp;OIP!B3&amp;";"&amp;OIP!E3</f>
        <v>Диагностика;Температура воздуха в шкафу БиПС.КЦ;°С</v>
      </c>
      <c r="HL5" s="413">
        <v>1</v>
      </c>
      <c r="HM5" s="425" t="s">
        <v>3496</v>
      </c>
      <c r="HN5" s="417">
        <v>1</v>
      </c>
      <c r="HO5" s="432">
        <v>1</v>
      </c>
      <c r="HP5" s="844"/>
      <c r="HQ5" s="404">
        <v>1</v>
      </c>
      <c r="HR5" s="314" t="str">
        <f>OIP!AH3&amp;";"&amp;OIP!B3&amp;";"&amp;OIP!E3</f>
        <v>Диагностика;Температура воздуха в шкафу БиПС.КЦ;°С</v>
      </c>
      <c r="HS5" s="401">
        <v>1</v>
      </c>
      <c r="HT5" s="422" t="s">
        <v>3496</v>
      </c>
      <c r="HU5" s="407">
        <v>1</v>
      </c>
      <c r="HV5" s="410">
        <v>1</v>
      </c>
      <c r="HX5" s="400">
        <v>1</v>
      </c>
      <c r="HY5" s="314" t="str">
        <f>OIP!AH3&amp;";"&amp;OIP!B3&amp;";"&amp;OIP!E3</f>
        <v>Диагностика;Температура воздуха в шкафу БиПС.КЦ;°С</v>
      </c>
      <c r="HZ5" s="401">
        <v>1</v>
      </c>
      <c r="IA5" s="425" t="s">
        <v>3496</v>
      </c>
      <c r="IB5" s="417">
        <v>1</v>
      </c>
      <c r="IC5" s="432">
        <v>1</v>
      </c>
      <c r="ID5" s="341"/>
      <c r="IE5" s="431">
        <v>1</v>
      </c>
      <c r="IF5" s="412" t="str">
        <f>OIP!AH3&amp;";"&amp;OIP!B3&amp;";"&amp;OIP!E3</f>
        <v>Диагностика;Температура воздуха в шкафу БиПС.КЦ;°С</v>
      </c>
      <c r="IG5" s="413">
        <v>1</v>
      </c>
      <c r="IH5" s="425" t="s">
        <v>3496</v>
      </c>
      <c r="II5" s="417">
        <v>1</v>
      </c>
      <c r="IJ5" s="432">
        <v>1</v>
      </c>
      <c r="IK5" s="341"/>
      <c r="IL5" s="431">
        <v>1</v>
      </c>
      <c r="IM5" s="412" t="str">
        <f>OIP!AH3&amp;";"&amp;OIP!B3&amp;";"&amp;OIP!E3</f>
        <v>Диагностика;Температура воздуха в шкафу БиПС.КЦ;°С</v>
      </c>
      <c r="IN5" s="413">
        <v>1</v>
      </c>
      <c r="IO5" s="425" t="s">
        <v>3496</v>
      </c>
      <c r="IP5" s="417">
        <v>1</v>
      </c>
      <c r="IQ5" s="432">
        <v>1</v>
      </c>
      <c r="IS5" s="433">
        <v>1</v>
      </c>
      <c r="IT5" s="434"/>
      <c r="IU5" s="435">
        <v>1</v>
      </c>
      <c r="IV5" s="436" t="s">
        <v>3497</v>
      </c>
      <c r="IW5" s="312">
        <v>1</v>
      </c>
      <c r="IX5" s="405">
        <v>1</v>
      </c>
      <c r="IZ5" s="437">
        <v>1</v>
      </c>
      <c r="JA5" s="346" t="s">
        <v>3498</v>
      </c>
      <c r="JB5" s="438">
        <v>1</v>
      </c>
      <c r="JC5" s="402" t="s">
        <v>3499</v>
      </c>
      <c r="JD5" s="312">
        <v>1</v>
      </c>
      <c r="JE5" s="405">
        <v>0</v>
      </c>
    </row>
    <row r="6" spans="1:265" ht="15.75" customHeight="1">
      <c r="A6" s="310">
        <f t="shared" ref="A6:A69" si="0">A5+1</f>
        <v>2</v>
      </c>
      <c r="B6" s="314" t="str">
        <f>DP!J3&amp;";"&amp;DP!B3</f>
        <v>Диагностика;БиПС.КЦ - исправность коммутатора А12 (рез.)</v>
      </c>
      <c r="C6" s="438">
        <v>2</v>
      </c>
      <c r="D6" s="402" t="s">
        <v>3500</v>
      </c>
      <c r="E6" s="312">
        <v>1</v>
      </c>
      <c r="F6" s="403">
        <v>0</v>
      </c>
      <c r="H6" s="437">
        <f t="shared" ref="H6:H69" si="1">H5+1</f>
        <v>2</v>
      </c>
      <c r="I6" s="314" t="str">
        <f>KTPRS2!I3&amp;";"&amp;KTPRS2!B3</f>
        <v>Предельный параметр;Сохранение предельной загазованности причала №1 (точка 2)</v>
      </c>
      <c r="J6" s="438">
        <v>2</v>
      </c>
      <c r="K6" s="426" t="s">
        <v>3501</v>
      </c>
      <c r="L6" s="312">
        <v>1</v>
      </c>
      <c r="M6" s="405">
        <v>2</v>
      </c>
      <c r="O6" s="437">
        <f t="shared" ref="O6:O69" si="2">O5+1</f>
        <v>2</v>
      </c>
      <c r="P6" s="314" t="s">
        <v>8822</v>
      </c>
      <c r="Q6" s="438">
        <v>2</v>
      </c>
      <c r="R6" s="402" t="s">
        <v>3502</v>
      </c>
      <c r="S6" s="312">
        <v>1</v>
      </c>
      <c r="T6" s="403">
        <v>0</v>
      </c>
      <c r="V6" s="400">
        <v>2</v>
      </c>
      <c r="W6" s="455" t="str">
        <f>UTS!B4</f>
        <v>Звонок в операторной ВНИМАНИЕ</v>
      </c>
      <c r="X6" s="438">
        <v>2</v>
      </c>
      <c r="Y6" s="436" t="s">
        <v>3503</v>
      </c>
      <c r="Z6" s="312">
        <v>1</v>
      </c>
      <c r="AA6" s="403">
        <v>1</v>
      </c>
      <c r="AC6" s="924">
        <v>2</v>
      </c>
      <c r="AD6" s="312" t="str">
        <f>ZD!AK4&amp;";"&amp;ZD!B4</f>
        <v>Нефтеналивные стендеры причалов №№1, 2;Задвижка №21</v>
      </c>
      <c r="AE6" s="450">
        <v>2</v>
      </c>
      <c r="AF6" s="402" t="s">
        <v>3504</v>
      </c>
      <c r="AG6" s="312">
        <v>1</v>
      </c>
      <c r="AH6" s="405">
        <v>0</v>
      </c>
      <c r="AJ6" s="439">
        <f t="shared" ref="AJ6:AJ69" si="3">AJ5+1</f>
        <v>2</v>
      </c>
      <c r="AK6" s="412" t="str">
        <f>KLP!M4&amp;";"&amp;KLP!B4</f>
        <v>;Клапан ПАЗ №6</v>
      </c>
      <c r="AL6" s="440">
        <v>2</v>
      </c>
      <c r="AM6" s="414" t="s">
        <v>3505</v>
      </c>
      <c r="AN6" s="415">
        <v>1</v>
      </c>
      <c r="AO6" s="416">
        <v>0</v>
      </c>
      <c r="AQ6" s="310">
        <f>AQ5+1</f>
        <v>2</v>
      </c>
      <c r="AR6" s="314" t="s">
        <v>8824</v>
      </c>
      <c r="AS6" s="438">
        <v>2</v>
      </c>
      <c r="AT6" s="436" t="s">
        <v>3506</v>
      </c>
      <c r="AU6" s="312">
        <v>1</v>
      </c>
      <c r="AV6" s="403">
        <v>1</v>
      </c>
      <c r="AX6" s="845">
        <v>2</v>
      </c>
      <c r="AY6" s="846"/>
      <c r="AZ6" s="415">
        <v>2</v>
      </c>
      <c r="BA6" s="441" t="s">
        <v>3463</v>
      </c>
      <c r="BB6" s="312">
        <v>1</v>
      </c>
      <c r="BC6" s="405">
        <v>1</v>
      </c>
      <c r="BE6" s="900">
        <v>2</v>
      </c>
      <c r="BF6" s="906" t="str">
        <f>GVS!I4&amp;";"&amp;GVS!B4</f>
        <v>;Группа приточных вентиляторов БИЛ-733</v>
      </c>
      <c r="BG6" s="903">
        <v>2</v>
      </c>
      <c r="BH6" s="414" t="s">
        <v>3507</v>
      </c>
      <c r="BI6" s="415">
        <v>1</v>
      </c>
      <c r="BJ6" s="416">
        <v>0</v>
      </c>
      <c r="BL6" s="845">
        <v>2</v>
      </c>
      <c r="BM6" s="846" t="s">
        <v>3508</v>
      </c>
      <c r="BN6" s="415">
        <v>2</v>
      </c>
      <c r="BO6" s="414" t="s">
        <v>3509</v>
      </c>
      <c r="BP6" s="415">
        <v>1</v>
      </c>
      <c r="BQ6" s="416">
        <v>0</v>
      </c>
      <c r="BS6" s="437">
        <v>2</v>
      </c>
      <c r="BT6" s="314" t="str">
        <f>VS!O4&amp;";"&amp;VS!B4</f>
        <v>;Зачистной насос Н-5</v>
      </c>
      <c r="BU6" s="438">
        <v>2</v>
      </c>
      <c r="BV6" s="426" t="s">
        <v>3510</v>
      </c>
      <c r="BW6" s="312">
        <v>2</v>
      </c>
      <c r="BX6" s="405">
        <v>2</v>
      </c>
      <c r="BZ6" s="437">
        <v>2</v>
      </c>
      <c r="CA6" s="405">
        <v>0</v>
      </c>
      <c r="CB6" s="438">
        <v>2</v>
      </c>
      <c r="CC6" s="426" t="s">
        <v>3510</v>
      </c>
      <c r="CD6" s="312">
        <v>2</v>
      </c>
      <c r="CE6" s="405">
        <v>2</v>
      </c>
      <c r="CG6" s="437">
        <v>2</v>
      </c>
      <c r="CH6" s="405">
        <v>0</v>
      </c>
      <c r="CI6" s="438">
        <v>2</v>
      </c>
      <c r="CJ6" s="426" t="s">
        <v>3510</v>
      </c>
      <c r="CK6" s="312">
        <v>2</v>
      </c>
      <c r="CL6" s="405">
        <v>2</v>
      </c>
      <c r="CN6" s="437">
        <v>2</v>
      </c>
      <c r="CO6" s="314" t="str">
        <f>MPNA!B4</f>
        <v>НО-6</v>
      </c>
      <c r="CP6" s="438">
        <v>2</v>
      </c>
      <c r="CQ6" s="402" t="s">
        <v>3511</v>
      </c>
      <c r="CR6" s="312">
        <v>1</v>
      </c>
      <c r="CS6" s="405">
        <v>0</v>
      </c>
      <c r="CU6" s="310">
        <f>CU5+1</f>
        <v>2</v>
      </c>
      <c r="CV6" s="314" t="str">
        <f>KTPR!K4&amp;";"&amp;KTPR!B4</f>
        <v>Общестанционная защита;Недостоверность измерения давления нефти через стендер СТ1</v>
      </c>
      <c r="CW6" s="438">
        <v>2</v>
      </c>
      <c r="CX6" s="426" t="s">
        <v>3512</v>
      </c>
      <c r="CY6" s="312">
        <v>2</v>
      </c>
      <c r="CZ6" s="403">
        <v>2</v>
      </c>
      <c r="DB6" s="310">
        <f>DB5+1</f>
        <v>102</v>
      </c>
      <c r="DC6" s="314" t="str">
        <f>KGMPNA!F5&amp;";"&amp;KGMPNA!B5</f>
        <v>Готовность НО-5;НО-5. Отсутствие не деблокированных агрегатных защит</v>
      </c>
      <c r="DD6" s="438">
        <v>2</v>
      </c>
      <c r="DE6" s="402" t="s">
        <v>3513</v>
      </c>
      <c r="DF6" s="312">
        <v>1</v>
      </c>
      <c r="DG6" s="403">
        <v>0</v>
      </c>
      <c r="DI6" s="310">
        <f>DI5+1</f>
        <v>102</v>
      </c>
      <c r="DJ6" s="314" t="str">
        <f>KTPRA!I5&amp;";"&amp;KTPRA!B5</f>
        <v>Агрегатная защита НО-5;НО-5. Недостоверность измерений температуры нефти на выходе насоса НО</v>
      </c>
      <c r="DK6" s="438">
        <v>2</v>
      </c>
      <c r="DL6" s="402" t="s">
        <v>3514</v>
      </c>
      <c r="DM6" s="312">
        <v>1</v>
      </c>
      <c r="DN6" s="403">
        <v>0</v>
      </c>
      <c r="DP6" s="437">
        <v>2</v>
      </c>
      <c r="DQ6" s="847" t="s">
        <v>3515</v>
      </c>
      <c r="DR6" s="438">
        <v>2</v>
      </c>
      <c r="DS6" s="436" t="s">
        <v>3516</v>
      </c>
      <c r="DT6" s="848">
        <v>1</v>
      </c>
      <c r="DU6" s="849">
        <v>1</v>
      </c>
      <c r="DW6" s="437">
        <f t="shared" ref="DW6:DW56" si="4">DW5+1</f>
        <v>2</v>
      </c>
      <c r="DX6" s="850"/>
      <c r="DY6" s="438">
        <v>2</v>
      </c>
      <c r="DZ6" s="436" t="s">
        <v>3517</v>
      </c>
      <c r="EA6" s="312">
        <v>1</v>
      </c>
      <c r="EB6" s="405">
        <v>1</v>
      </c>
      <c r="ED6" s="851">
        <v>2</v>
      </c>
      <c r="EE6" s="423" t="s">
        <v>8828</v>
      </c>
      <c r="EF6" s="852">
        <v>2</v>
      </c>
      <c r="EG6" s="853" t="s">
        <v>3518</v>
      </c>
      <c r="EH6" s="68">
        <v>1</v>
      </c>
      <c r="EI6" s="96">
        <v>1</v>
      </c>
      <c r="EK6" s="437">
        <v>2</v>
      </c>
      <c r="EL6" s="837" t="s">
        <v>3519</v>
      </c>
      <c r="EM6" s="438">
        <v>2</v>
      </c>
      <c r="EN6" s="436" t="s">
        <v>3520</v>
      </c>
      <c r="EO6" s="312">
        <v>1</v>
      </c>
      <c r="EP6" s="405">
        <v>1</v>
      </c>
      <c r="ER6" s="437">
        <v>2</v>
      </c>
      <c r="ES6" s="854" t="s">
        <v>3521</v>
      </c>
      <c r="ET6" s="312">
        <v>2</v>
      </c>
      <c r="EU6" s="426" t="s">
        <v>3522</v>
      </c>
      <c r="EV6" s="312">
        <v>1</v>
      </c>
      <c r="EW6" s="96">
        <v>2</v>
      </c>
      <c r="EX6" s="202"/>
      <c r="EY6" s="845">
        <f>EY5+1</f>
        <v>2</v>
      </c>
      <c r="EZ6" s="300" t="s">
        <v>3508</v>
      </c>
      <c r="FA6" s="855">
        <v>2</v>
      </c>
      <c r="FB6" s="856" t="s">
        <v>3523</v>
      </c>
      <c r="FC6" s="841">
        <v>2</v>
      </c>
      <c r="FD6" s="842">
        <v>3</v>
      </c>
      <c r="FE6" s="202"/>
      <c r="FF6" s="437">
        <v>2</v>
      </c>
      <c r="FG6" s="314">
        <v>0</v>
      </c>
      <c r="FH6" s="438">
        <v>2</v>
      </c>
      <c r="FI6" s="414" t="s">
        <v>3524</v>
      </c>
      <c r="FJ6" s="415">
        <v>1</v>
      </c>
      <c r="FK6" s="416">
        <v>0</v>
      </c>
      <c r="FL6" s="341"/>
      <c r="FM6" s="437">
        <v>2</v>
      </c>
      <c r="FN6" s="314"/>
      <c r="FO6" s="438">
        <v>1</v>
      </c>
      <c r="FP6" s="402" t="s">
        <v>3525</v>
      </c>
      <c r="FQ6" s="312">
        <v>1</v>
      </c>
      <c r="FR6" s="405">
        <v>0</v>
      </c>
      <c r="FT6" s="437">
        <f>FT5+1</f>
        <v>2</v>
      </c>
      <c r="FU6" s="314" t="str">
        <f>MPNA!AB4&amp;";"&amp;MPNA!B4</f>
        <v>НО-6;НО-6</v>
      </c>
      <c r="FV6" s="438">
        <v>2</v>
      </c>
      <c r="FW6" s="402" t="s">
        <v>3526</v>
      </c>
      <c r="FX6" s="312">
        <v>1</v>
      </c>
      <c r="FY6" s="405">
        <v>0</v>
      </c>
      <c r="GA6" s="437">
        <v>2</v>
      </c>
      <c r="GB6" s="314" t="str">
        <f>MPNA!AB4&amp;";"&amp;MPNA!B4</f>
        <v>НО-6;НО-6</v>
      </c>
      <c r="GC6" s="445">
        <v>2</v>
      </c>
      <c r="GD6" s="426" t="s">
        <v>3527</v>
      </c>
      <c r="GE6" s="312">
        <v>2</v>
      </c>
      <c r="GF6" s="405">
        <v>2</v>
      </c>
      <c r="GH6" s="437">
        <v>2</v>
      </c>
      <c r="GI6" s="314" t="str">
        <f>MPNA!AB4&amp;";"&amp;MPNA!B4</f>
        <v>НО-6;НО-6</v>
      </c>
      <c r="GJ6" s="445">
        <v>2</v>
      </c>
      <c r="GK6" s="426" t="s">
        <v>3528</v>
      </c>
      <c r="GL6" s="312">
        <v>2</v>
      </c>
      <c r="GM6" s="405">
        <v>2</v>
      </c>
      <c r="GO6" s="411">
        <v>2</v>
      </c>
      <c r="GP6" s="415" t="s">
        <v>3529</v>
      </c>
      <c r="GQ6" s="415">
        <v>2</v>
      </c>
      <c r="GR6" s="843" t="s">
        <v>67</v>
      </c>
      <c r="GS6" s="312">
        <v>1</v>
      </c>
      <c r="GT6" s="405">
        <v>1</v>
      </c>
      <c r="GU6" s="167"/>
      <c r="GV6" s="411">
        <v>2</v>
      </c>
      <c r="GW6" s="415" t="s">
        <v>3530</v>
      </c>
      <c r="GX6" s="415">
        <v>2</v>
      </c>
      <c r="GY6" s="843" t="s">
        <v>3531</v>
      </c>
      <c r="GZ6" s="312">
        <v>1</v>
      </c>
      <c r="HA6" s="312">
        <v>1</v>
      </c>
      <c r="HC6" s="446">
        <v>2</v>
      </c>
      <c r="HD6" s="412" t="str">
        <f>OIP!AH4&amp;";"&amp;OIP!B4&amp;";"&amp;OIP!E4</f>
        <v>Диагностика;Температура воздуха в шкафу БиПС.УСО.1(1);°С</v>
      </c>
      <c r="HE6" s="440">
        <v>2</v>
      </c>
      <c r="HF6" s="441" t="s">
        <v>3532</v>
      </c>
      <c r="HG6" s="415">
        <v>1</v>
      </c>
      <c r="HH6" s="447">
        <v>1</v>
      </c>
      <c r="HJ6" s="446">
        <v>2</v>
      </c>
      <c r="HK6" s="412" t="str">
        <f>OIP!AH4&amp;";"&amp;OIP!B4&amp;";"&amp;OIP!E4</f>
        <v>Диагностика;Температура воздуха в шкафу БиПС.УСО.1(1);°С</v>
      </c>
      <c r="HL6" s="440">
        <v>2</v>
      </c>
      <c r="HM6" s="441" t="s">
        <v>3532</v>
      </c>
      <c r="HN6" s="415">
        <v>1</v>
      </c>
      <c r="HO6" s="447">
        <v>1</v>
      </c>
      <c r="HP6" s="844"/>
      <c r="HQ6" s="437">
        <v>2</v>
      </c>
      <c r="HR6" s="314" t="str">
        <f>OIP!AH4&amp;";"&amp;OIP!B4&amp;";"&amp;OIP!E4</f>
        <v>Диагностика;Температура воздуха в шкафу БиПС.УСО.1(1);°С</v>
      </c>
      <c r="HS6" s="438">
        <v>2</v>
      </c>
      <c r="HT6" s="436" t="s">
        <v>3532</v>
      </c>
      <c r="HU6" s="312">
        <v>1</v>
      </c>
      <c r="HV6" s="405">
        <v>1</v>
      </c>
      <c r="HX6" s="310">
        <v>2</v>
      </c>
      <c r="HY6" s="314" t="str">
        <f>OIP!AH4&amp;";"&amp;OIP!B4&amp;";"&amp;OIP!E4</f>
        <v>Диагностика;Температура воздуха в шкафу БиПС.УСО.1(1);°С</v>
      </c>
      <c r="HZ6" s="438">
        <v>2</v>
      </c>
      <c r="IA6" s="441" t="s">
        <v>3532</v>
      </c>
      <c r="IB6" s="415">
        <v>1</v>
      </c>
      <c r="IC6" s="447">
        <v>1</v>
      </c>
      <c r="ID6" s="341"/>
      <c r="IE6" s="446">
        <v>2</v>
      </c>
      <c r="IF6" s="412" t="str">
        <f>OIP!AH4&amp;";"&amp;OIP!B4&amp;";"&amp;OIP!E4</f>
        <v>Диагностика;Температура воздуха в шкафу БиПС.УСО.1(1);°С</v>
      </c>
      <c r="IG6" s="440">
        <v>2</v>
      </c>
      <c r="IH6" s="441" t="s">
        <v>3532</v>
      </c>
      <c r="II6" s="415">
        <v>1</v>
      </c>
      <c r="IJ6" s="447">
        <v>1</v>
      </c>
      <c r="IK6" s="341"/>
      <c r="IL6" s="446">
        <v>2</v>
      </c>
      <c r="IM6" s="412" t="str">
        <f>OIP!AH4&amp;";"&amp;OIP!B4&amp;";"&amp;OIP!E4</f>
        <v>Диагностика;Температура воздуха в шкафу БиПС.УСО.1(1);°С</v>
      </c>
      <c r="IN6" s="440">
        <v>2</v>
      </c>
      <c r="IO6" s="441" t="s">
        <v>3532</v>
      </c>
      <c r="IP6" s="415">
        <v>1</v>
      </c>
      <c r="IQ6" s="447">
        <v>1</v>
      </c>
      <c r="IS6" s="448">
        <f>IS5+1</f>
        <v>2</v>
      </c>
      <c r="IT6" s="449" t="s">
        <v>3533</v>
      </c>
      <c r="IU6" s="450">
        <v>2</v>
      </c>
      <c r="IV6" s="451" t="s">
        <v>3534</v>
      </c>
      <c r="IW6" s="312">
        <v>2</v>
      </c>
      <c r="IX6" s="405">
        <v>3</v>
      </c>
      <c r="IZ6" s="437">
        <v>2</v>
      </c>
      <c r="JA6" s="346" t="s">
        <v>67</v>
      </c>
      <c r="JB6" s="438">
        <v>2</v>
      </c>
      <c r="JC6" s="402" t="s">
        <v>3535</v>
      </c>
      <c r="JD6" s="312">
        <v>1</v>
      </c>
      <c r="JE6" s="405">
        <v>0</v>
      </c>
    </row>
    <row r="7" spans="1:265" ht="15.75" customHeight="1">
      <c r="A7" s="310">
        <f t="shared" si="0"/>
        <v>3</v>
      </c>
      <c r="B7" s="314" t="str">
        <f>DP!J4&amp;";"&amp;DP!B4</f>
        <v>Диагностика;БиПС.КЦ - общая неисправность системы питания</v>
      </c>
      <c r="C7" s="438">
        <v>3</v>
      </c>
      <c r="D7" s="402" t="s">
        <v>3536</v>
      </c>
      <c r="E7" s="312">
        <v>1</v>
      </c>
      <c r="F7" s="403">
        <v>0</v>
      </c>
      <c r="H7" s="437">
        <f t="shared" si="1"/>
        <v>3</v>
      </c>
      <c r="I7" s="314" t="str">
        <f>KTPRS2!I4&amp;";"&amp;KTPRS2!B4</f>
        <v>Предельный параметр;Сохранение предельной  загазованности причала №1 (точка 3)</v>
      </c>
      <c r="J7" s="438">
        <v>3</v>
      </c>
      <c r="K7" s="402" t="s">
        <v>3537</v>
      </c>
      <c r="L7" s="312">
        <v>1</v>
      </c>
      <c r="M7" s="405">
        <v>0</v>
      </c>
      <c r="O7" s="437">
        <f t="shared" si="2"/>
        <v>3</v>
      </c>
      <c r="P7" s="314" t="s">
        <v>8822</v>
      </c>
      <c r="Q7" s="438">
        <v>3</v>
      </c>
      <c r="R7" s="402" t="s">
        <v>3500</v>
      </c>
      <c r="S7" s="312">
        <v>1</v>
      </c>
      <c r="T7" s="403">
        <v>0</v>
      </c>
      <c r="V7" s="400">
        <v>3</v>
      </c>
      <c r="W7" s="455" t="str">
        <f>UTS!B5</f>
        <v>Сирена "Газ" площадки УРПН</v>
      </c>
      <c r="X7" s="438">
        <v>3</v>
      </c>
      <c r="Y7" s="436" t="s">
        <v>3538</v>
      </c>
      <c r="Z7" s="312">
        <v>1</v>
      </c>
      <c r="AA7" s="403">
        <v>1</v>
      </c>
      <c r="AC7" s="924">
        <v>3</v>
      </c>
      <c r="AD7" s="312" t="str">
        <f>ZD!AK5&amp;";"&amp;ZD!B5</f>
        <v>Нефтеналивные стендеры причалов №№1, 2;Задвижка №25</v>
      </c>
      <c r="AE7" s="450">
        <v>3</v>
      </c>
      <c r="AF7" s="402" t="s">
        <v>3539</v>
      </c>
      <c r="AG7" s="312">
        <v>1</v>
      </c>
      <c r="AH7" s="405">
        <v>0</v>
      </c>
      <c r="AJ7" s="439">
        <f t="shared" si="3"/>
        <v>3</v>
      </c>
      <c r="AK7" s="412" t="str">
        <f>KLP!M5&amp;";"&amp;KLP!B5</f>
        <v>;Клапан ПАЗ №144</v>
      </c>
      <c r="AL7" s="440">
        <v>3</v>
      </c>
      <c r="AM7" s="414" t="s">
        <v>3467</v>
      </c>
      <c r="AN7" s="415">
        <v>1</v>
      </c>
      <c r="AO7" s="416">
        <v>0</v>
      </c>
      <c r="AQ7" s="310">
        <f t="shared" ref="AQ7:AQ70" si="5">AQ6+1</f>
        <v>3</v>
      </c>
      <c r="AR7" s="314" t="s">
        <v>8825</v>
      </c>
      <c r="AS7" s="438">
        <v>3</v>
      </c>
      <c r="AT7" s="402" t="s">
        <v>3540</v>
      </c>
      <c r="AU7" s="312">
        <v>1</v>
      </c>
      <c r="AV7" s="403">
        <v>0</v>
      </c>
      <c r="AX7" s="845">
        <v>3</v>
      </c>
      <c r="AY7" s="846"/>
      <c r="AZ7" s="415">
        <v>3</v>
      </c>
      <c r="BA7" s="418" t="s">
        <v>3463</v>
      </c>
      <c r="BB7" s="312">
        <v>2</v>
      </c>
      <c r="BC7" s="405">
        <v>2</v>
      </c>
      <c r="BE7" s="900">
        <v>3</v>
      </c>
      <c r="BF7" s="906" t="str">
        <f>GVS!I5&amp;";"&amp;GVS!B5</f>
        <v>;Группа приточных вентиляторов ТПУ</v>
      </c>
      <c r="BG7" s="903">
        <v>3</v>
      </c>
      <c r="BH7" s="414" t="s">
        <v>3466</v>
      </c>
      <c r="BI7" s="415">
        <v>1</v>
      </c>
      <c r="BJ7" s="416">
        <v>0</v>
      </c>
      <c r="BL7" s="845">
        <v>3</v>
      </c>
      <c r="BM7" s="846"/>
      <c r="BN7" s="415">
        <v>3</v>
      </c>
      <c r="BO7" s="441" t="s">
        <v>3541</v>
      </c>
      <c r="BP7" s="415">
        <v>1</v>
      </c>
      <c r="BQ7" s="416">
        <v>1</v>
      </c>
      <c r="BS7" s="437">
        <v>3</v>
      </c>
      <c r="BT7" s="314" t="str">
        <f>VS!O5&amp;";"&amp;VS!B5</f>
        <v>gr;Зачистной насос Н-6</v>
      </c>
      <c r="BU7" s="438">
        <v>3</v>
      </c>
      <c r="BV7" s="402" t="s">
        <v>3542</v>
      </c>
      <c r="BW7" s="312">
        <v>1</v>
      </c>
      <c r="BX7" s="405">
        <v>0</v>
      </c>
      <c r="BZ7" s="437">
        <v>3</v>
      </c>
      <c r="CA7" s="405">
        <v>0</v>
      </c>
      <c r="CB7" s="438">
        <v>3</v>
      </c>
      <c r="CC7" s="402" t="s">
        <v>3542</v>
      </c>
      <c r="CD7" s="312">
        <v>1</v>
      </c>
      <c r="CE7" s="405">
        <v>0</v>
      </c>
      <c r="CG7" s="437">
        <v>3</v>
      </c>
      <c r="CH7" s="405">
        <v>0</v>
      </c>
      <c r="CI7" s="438">
        <v>3</v>
      </c>
      <c r="CJ7" s="402" t="s">
        <v>3542</v>
      </c>
      <c r="CK7" s="312">
        <v>1</v>
      </c>
      <c r="CL7" s="405">
        <v>0</v>
      </c>
      <c r="CN7" s="437">
        <v>3</v>
      </c>
      <c r="CO7" s="314">
        <f>MPNA!B5</f>
        <v>0</v>
      </c>
      <c r="CP7" s="438">
        <v>3</v>
      </c>
      <c r="CQ7" s="402" t="s">
        <v>3543</v>
      </c>
      <c r="CR7" s="312">
        <v>1</v>
      </c>
      <c r="CS7" s="405">
        <v>0</v>
      </c>
      <c r="CU7" s="310">
        <f t="shared" ref="CU7:CU70" si="6">CU6+1</f>
        <v>3</v>
      </c>
      <c r="CV7" s="314" t="str">
        <f>KTPR!K5&amp;";"&amp;KTPR!B5</f>
        <v>Общестанционная защита;Аварийное максимальное давление нефти через стендер СТ2</v>
      </c>
      <c r="CW7" s="438">
        <v>3</v>
      </c>
      <c r="CX7" s="402" t="s">
        <v>3544</v>
      </c>
      <c r="CY7" s="312">
        <v>1</v>
      </c>
      <c r="CZ7" s="403">
        <v>0</v>
      </c>
      <c r="DB7" s="310">
        <f t="shared" ref="DB7:DB53" si="7">DB6+1</f>
        <v>103</v>
      </c>
      <c r="DC7" s="314" t="str">
        <f>KGMPNA!F6&amp;";"&amp;KGMPNA!B6</f>
        <v>Готовность НО-5;НО-5. Отсутствие режима «Ремонтный»</v>
      </c>
      <c r="DD7" s="438">
        <v>3</v>
      </c>
      <c r="DE7" s="402" t="s">
        <v>3545</v>
      </c>
      <c r="DF7" s="312">
        <v>1</v>
      </c>
      <c r="DG7" s="403">
        <v>0</v>
      </c>
      <c r="DI7" s="310">
        <f t="shared" ref="DI7:DI70" si="8">DI6+1</f>
        <v>103</v>
      </c>
      <c r="DJ7" s="314" t="str">
        <f>KTPRA!I6&amp;";"&amp;KTPRA!B6</f>
        <v>Агрегатная защита НО-5;НО-5. Аварийная максимальная температура верхнего подшипника электродвигателя НО</v>
      </c>
      <c r="DK7" s="438">
        <v>3</v>
      </c>
      <c r="DL7" s="402" t="s">
        <v>3546</v>
      </c>
      <c r="DM7" s="312">
        <v>1</v>
      </c>
      <c r="DN7" s="403">
        <v>0</v>
      </c>
      <c r="DP7" s="437">
        <v>3</v>
      </c>
      <c r="DQ7" s="847" t="s">
        <v>3547</v>
      </c>
      <c r="DR7" s="438">
        <v>3</v>
      </c>
      <c r="DS7" s="436" t="s">
        <v>3548</v>
      </c>
      <c r="DT7" s="848">
        <v>1</v>
      </c>
      <c r="DU7" s="849">
        <v>1</v>
      </c>
      <c r="DW7" s="437">
        <f t="shared" si="4"/>
        <v>3</v>
      </c>
      <c r="DX7" s="850"/>
      <c r="DY7" s="438">
        <v>3</v>
      </c>
      <c r="DZ7" s="451" t="s">
        <v>3549</v>
      </c>
      <c r="EA7" s="312">
        <v>2</v>
      </c>
      <c r="EB7" s="405">
        <v>3</v>
      </c>
      <c r="ED7" s="851">
        <v>3</v>
      </c>
      <c r="EE7" s="423" t="s">
        <v>8829</v>
      </c>
      <c r="EF7" s="68">
        <v>3</v>
      </c>
      <c r="EG7" s="857"/>
      <c r="EH7" s="68"/>
      <c r="EI7" s="96"/>
      <c r="EK7" s="437">
        <v>3</v>
      </c>
      <c r="EL7" s="837" t="s">
        <v>3550</v>
      </c>
      <c r="EM7" s="438">
        <v>3</v>
      </c>
      <c r="EN7" s="451" t="s">
        <v>3551</v>
      </c>
      <c r="EO7" s="312">
        <v>2</v>
      </c>
      <c r="EP7" s="405">
        <v>3</v>
      </c>
      <c r="ER7" s="437">
        <v>3</v>
      </c>
      <c r="ES7" s="854"/>
      <c r="ET7" s="312">
        <v>3</v>
      </c>
      <c r="EU7" s="426" t="s">
        <v>3552</v>
      </c>
      <c r="EV7" s="312">
        <v>1</v>
      </c>
      <c r="EW7" s="96">
        <v>2</v>
      </c>
      <c r="EX7" s="202"/>
      <c r="EY7" s="845">
        <f t="shared" ref="EY7:EY70" si="9">EY6+1</f>
        <v>3</v>
      </c>
      <c r="EZ7" s="858" t="s">
        <v>3553</v>
      </c>
      <c r="FA7" s="855">
        <v>3</v>
      </c>
      <c r="FB7" s="856" t="s">
        <v>3554</v>
      </c>
      <c r="FC7" s="841">
        <v>2</v>
      </c>
      <c r="FD7" s="842">
        <v>3</v>
      </c>
      <c r="FE7" s="202"/>
      <c r="FF7" s="437">
        <v>3</v>
      </c>
      <c r="FG7" s="314">
        <v>0</v>
      </c>
      <c r="FH7" s="438">
        <v>3</v>
      </c>
      <c r="FI7" s="414" t="s">
        <v>3555</v>
      </c>
      <c r="FJ7" s="415">
        <v>1</v>
      </c>
      <c r="FK7" s="416">
        <v>0</v>
      </c>
      <c r="FL7" s="341"/>
      <c r="FM7" s="437">
        <v>3</v>
      </c>
      <c r="FN7" s="314"/>
      <c r="FO7" s="438">
        <v>2</v>
      </c>
      <c r="FP7" s="402" t="s">
        <v>3556</v>
      </c>
      <c r="FQ7" s="312">
        <v>1</v>
      </c>
      <c r="FR7" s="405">
        <v>0</v>
      </c>
      <c r="FT7" s="437">
        <f t="shared" ref="FT7:FT43" si="10">FT6+1</f>
        <v>3</v>
      </c>
      <c r="FU7" s="314" t="str">
        <f>MPNA!AB5&amp;";"&amp;MPNA!B5</f>
        <v>;</v>
      </c>
      <c r="FV7" s="438">
        <v>3</v>
      </c>
      <c r="FW7" s="426" t="s">
        <v>3557</v>
      </c>
      <c r="FX7" s="312">
        <v>2</v>
      </c>
      <c r="FY7" s="405">
        <v>2</v>
      </c>
      <c r="GA7" s="437">
        <v>3</v>
      </c>
      <c r="GB7" s="314" t="str">
        <f>MPNA!AB5&amp;";"&amp;MPNA!B5</f>
        <v>;</v>
      </c>
      <c r="GC7" s="445">
        <v>3</v>
      </c>
      <c r="GD7" s="426" t="s">
        <v>3558</v>
      </c>
      <c r="GE7" s="312">
        <v>2</v>
      </c>
      <c r="GF7" s="405">
        <v>2</v>
      </c>
      <c r="GH7" s="437">
        <v>3</v>
      </c>
      <c r="GI7" s="314" t="str">
        <f>MPNA!AB5&amp;";"&amp;MPNA!B5</f>
        <v>;</v>
      </c>
      <c r="GJ7" s="445">
        <v>3</v>
      </c>
      <c r="GK7" s="426" t="s">
        <v>3559</v>
      </c>
      <c r="GL7" s="312">
        <v>2</v>
      </c>
      <c r="GM7" s="405">
        <v>2</v>
      </c>
      <c r="GO7" s="439">
        <v>3</v>
      </c>
      <c r="GP7" s="415" t="s">
        <v>3560</v>
      </c>
      <c r="GQ7" s="415">
        <v>3</v>
      </c>
      <c r="GR7" s="859" t="s">
        <v>67</v>
      </c>
      <c r="GS7" s="312">
        <v>1</v>
      </c>
      <c r="GT7" s="405">
        <v>2</v>
      </c>
      <c r="GU7" s="167"/>
      <c r="GV7" s="439">
        <v>3</v>
      </c>
      <c r="GW7" s="452" t="s">
        <v>3561</v>
      </c>
      <c r="GX7" s="415">
        <v>3</v>
      </c>
      <c r="GY7" s="493" t="s">
        <v>3562</v>
      </c>
      <c r="GZ7" s="312">
        <v>1</v>
      </c>
      <c r="HA7" s="312">
        <v>0</v>
      </c>
      <c r="HC7" s="446">
        <v>3</v>
      </c>
      <c r="HD7" s="412" t="str">
        <f>OIP!AH5&amp;";"&amp;OIP!B5&amp;";"&amp;OIP!E5</f>
        <v>Диагностика;Температура воздуха в шкафу БиПС.УСО.1(2);°С</v>
      </c>
      <c r="HE7" s="440">
        <v>3</v>
      </c>
      <c r="HF7" s="418" t="s">
        <v>3563</v>
      </c>
      <c r="HG7" s="415">
        <v>2</v>
      </c>
      <c r="HH7" s="447">
        <v>2</v>
      </c>
      <c r="HJ7" s="446">
        <v>3</v>
      </c>
      <c r="HK7" s="412" t="str">
        <f>OIP!AH5&amp;";"&amp;OIP!B5&amp;";"&amp;OIP!E5</f>
        <v>Диагностика;Температура воздуха в шкафу БиПС.УСО.1(2);°С</v>
      </c>
      <c r="HL7" s="440">
        <v>3</v>
      </c>
      <c r="HM7" s="418" t="s">
        <v>3563</v>
      </c>
      <c r="HN7" s="415">
        <v>2</v>
      </c>
      <c r="HO7" s="447">
        <v>2</v>
      </c>
      <c r="HP7" s="844"/>
      <c r="HQ7" s="437">
        <v>3</v>
      </c>
      <c r="HR7" s="314" t="str">
        <f>OIP!AH5&amp;";"&amp;OIP!B5&amp;";"&amp;OIP!E5</f>
        <v>Диагностика;Температура воздуха в шкафу БиПС.УСО.1(2);°С</v>
      </c>
      <c r="HS7" s="438">
        <v>3</v>
      </c>
      <c r="HT7" s="426" t="s">
        <v>3563</v>
      </c>
      <c r="HU7" s="312">
        <v>2</v>
      </c>
      <c r="HV7" s="405">
        <v>2</v>
      </c>
      <c r="HX7" s="310">
        <v>3</v>
      </c>
      <c r="HY7" s="314" t="str">
        <f>OIP!AH5&amp;";"&amp;OIP!B5&amp;";"&amp;OIP!E5</f>
        <v>Диагностика;Температура воздуха в шкафу БиПС.УСО.1(2);°С</v>
      </c>
      <c r="HZ7" s="438">
        <v>3</v>
      </c>
      <c r="IA7" s="418" t="s">
        <v>3563</v>
      </c>
      <c r="IB7" s="415">
        <v>2</v>
      </c>
      <c r="IC7" s="447">
        <v>2</v>
      </c>
      <c r="ID7" s="341"/>
      <c r="IE7" s="446">
        <v>3</v>
      </c>
      <c r="IF7" s="412" t="str">
        <f>OIP!AH5&amp;";"&amp;OIP!B5&amp;";"&amp;OIP!E5</f>
        <v>Диагностика;Температура воздуха в шкафу БиПС.УСО.1(2);°С</v>
      </c>
      <c r="IG7" s="440">
        <v>3</v>
      </c>
      <c r="IH7" s="418" t="s">
        <v>3563</v>
      </c>
      <c r="II7" s="415">
        <v>2</v>
      </c>
      <c r="IJ7" s="447">
        <v>2</v>
      </c>
      <c r="IK7" s="341"/>
      <c r="IL7" s="446">
        <v>3</v>
      </c>
      <c r="IM7" s="412" t="str">
        <f>OIP!AH5&amp;";"&amp;OIP!B5&amp;";"&amp;OIP!E5</f>
        <v>Диагностика;Температура воздуха в шкафу БиПС.УСО.1(2);°С</v>
      </c>
      <c r="IN7" s="440">
        <v>3</v>
      </c>
      <c r="IO7" s="418" t="s">
        <v>3563</v>
      </c>
      <c r="IP7" s="415">
        <v>2</v>
      </c>
      <c r="IQ7" s="447">
        <v>2</v>
      </c>
      <c r="IS7" s="448">
        <f t="shared" ref="IS7:IS70" si="11">IS6+1</f>
        <v>3</v>
      </c>
      <c r="IT7" s="449" t="s">
        <v>3564</v>
      </c>
      <c r="IU7" s="450">
        <v>3</v>
      </c>
      <c r="IV7" s="402" t="s">
        <v>3565</v>
      </c>
      <c r="IW7" s="312">
        <v>1</v>
      </c>
      <c r="IX7" s="405">
        <v>0</v>
      </c>
      <c r="IZ7" s="437">
        <v>3</v>
      </c>
      <c r="JA7" s="346" t="s">
        <v>67</v>
      </c>
      <c r="JB7" s="438">
        <v>3</v>
      </c>
      <c r="JC7" s="402" t="s">
        <v>3566</v>
      </c>
      <c r="JD7" s="312">
        <v>1</v>
      </c>
      <c r="JE7" s="405">
        <v>0</v>
      </c>
    </row>
    <row r="8" spans="1:265" ht="15.75" customHeight="1" thickBot="1">
      <c r="A8" s="310">
        <f t="shared" si="0"/>
        <v>4</v>
      </c>
      <c r="B8" s="314" t="str">
        <f>DP!J5&amp;";"&amp;DP!B5</f>
        <v>Диагностика;БиПС.КЦ - наличие напряжения на вводе №1</v>
      </c>
      <c r="C8" s="438">
        <v>4</v>
      </c>
      <c r="D8" s="402" t="s">
        <v>3567</v>
      </c>
      <c r="E8" s="312">
        <v>1</v>
      </c>
      <c r="F8" s="403">
        <v>0</v>
      </c>
      <c r="H8" s="437">
        <f t="shared" si="1"/>
        <v>4</v>
      </c>
      <c r="I8" s="314" t="str">
        <f>KTPRS2!I5&amp;";"&amp;KTPRS2!B5</f>
        <v>Предельный параметр;Сохранение предельной загазованности причала №1 (точка 4)</v>
      </c>
      <c r="J8" s="438">
        <v>4</v>
      </c>
      <c r="K8" s="402" t="s">
        <v>3568</v>
      </c>
      <c r="L8" s="312">
        <v>1</v>
      </c>
      <c r="M8" s="405">
        <v>0</v>
      </c>
      <c r="O8" s="437">
        <f t="shared" si="2"/>
        <v>4</v>
      </c>
      <c r="P8" s="314" t="s">
        <v>8822</v>
      </c>
      <c r="Q8" s="438">
        <v>4</v>
      </c>
      <c r="R8" s="402" t="s">
        <v>3463</v>
      </c>
      <c r="S8" s="312">
        <v>1</v>
      </c>
      <c r="T8" s="403">
        <v>0</v>
      </c>
      <c r="V8" s="400">
        <v>4</v>
      </c>
      <c r="W8" s="455" t="str">
        <f>UTS!B6</f>
        <v>Сирена "Газ" насосной станции откачки</v>
      </c>
      <c r="X8" s="438">
        <v>4</v>
      </c>
      <c r="Y8" s="436" t="s">
        <v>3569</v>
      </c>
      <c r="Z8" s="312">
        <v>1</v>
      </c>
      <c r="AA8" s="403">
        <v>1</v>
      </c>
      <c r="AC8" s="924">
        <v>4</v>
      </c>
      <c r="AD8" s="312" t="str">
        <f>ZD!AK6&amp;";"&amp;ZD!B6</f>
        <v>Нефтеналивные стендеры причалов №№1, 2;Задвижка №26</v>
      </c>
      <c r="AE8" s="450">
        <v>4</v>
      </c>
      <c r="AF8" s="426" t="s">
        <v>3570</v>
      </c>
      <c r="AG8" s="312">
        <v>2</v>
      </c>
      <c r="AH8" s="405">
        <v>2</v>
      </c>
      <c r="AJ8" s="439">
        <f t="shared" si="3"/>
        <v>4</v>
      </c>
      <c r="AK8" s="412" t="str">
        <f>KLP!M6&amp;";"&amp;KLP!B6</f>
        <v>;Клапан ПАЗ №145</v>
      </c>
      <c r="AL8" s="440">
        <v>4</v>
      </c>
      <c r="AM8" s="414" t="s">
        <v>3504</v>
      </c>
      <c r="AN8" s="415">
        <v>1</v>
      </c>
      <c r="AO8" s="416">
        <v>0</v>
      </c>
      <c r="AQ8" s="310">
        <f t="shared" si="5"/>
        <v>4</v>
      </c>
      <c r="AR8" s="314" t="s">
        <v>8826</v>
      </c>
      <c r="AS8" s="438">
        <v>4</v>
      </c>
      <c r="AT8" s="436" t="s">
        <v>3571</v>
      </c>
      <c r="AU8" s="312">
        <v>1</v>
      </c>
      <c r="AV8" s="403">
        <v>1</v>
      </c>
      <c r="AX8" s="845">
        <v>4</v>
      </c>
      <c r="AY8" s="846"/>
      <c r="AZ8" s="415">
        <v>4</v>
      </c>
      <c r="BA8" s="453" t="s">
        <v>3463</v>
      </c>
      <c r="BB8" s="312">
        <v>2</v>
      </c>
      <c r="BC8" s="405">
        <v>3</v>
      </c>
      <c r="BE8" s="900">
        <v>4</v>
      </c>
      <c r="BF8" s="906" t="str">
        <f>GVS!I6&amp;";"&amp;GVS!B6</f>
        <v>;Группа вытяжных вентиляторов БИК-730</v>
      </c>
      <c r="BG8" s="903">
        <v>4</v>
      </c>
      <c r="BH8" s="414" t="s">
        <v>3466</v>
      </c>
      <c r="BI8" s="415">
        <v>1</v>
      </c>
      <c r="BJ8" s="416">
        <v>0</v>
      </c>
      <c r="BL8" s="845">
        <v>4</v>
      </c>
      <c r="BM8" s="846"/>
      <c r="BN8" s="415">
        <v>4</v>
      </c>
      <c r="BO8" s="441" t="s">
        <v>3572</v>
      </c>
      <c r="BP8" s="415">
        <v>1</v>
      </c>
      <c r="BQ8" s="416">
        <v>1</v>
      </c>
      <c r="BS8" s="437">
        <v>4</v>
      </c>
      <c r="BT8" s="314" t="str">
        <f>VS!O6&amp;";"&amp;VS!B6</f>
        <v>;Зачистной насос Н-7</v>
      </c>
      <c r="BU8" s="438">
        <v>4</v>
      </c>
      <c r="BV8" s="426" t="s">
        <v>3565</v>
      </c>
      <c r="BW8" s="312">
        <v>2</v>
      </c>
      <c r="BX8" s="405">
        <v>2</v>
      </c>
      <c r="BZ8" s="437">
        <v>4</v>
      </c>
      <c r="CA8" s="405">
        <v>0</v>
      </c>
      <c r="CB8" s="438">
        <v>4</v>
      </c>
      <c r="CC8" s="426" t="s">
        <v>3565</v>
      </c>
      <c r="CD8" s="312">
        <v>2</v>
      </c>
      <c r="CE8" s="405">
        <v>2</v>
      </c>
      <c r="CG8" s="437">
        <v>4</v>
      </c>
      <c r="CH8" s="405">
        <v>0</v>
      </c>
      <c r="CI8" s="438">
        <v>4</v>
      </c>
      <c r="CJ8" s="426" t="s">
        <v>3565</v>
      </c>
      <c r="CK8" s="312">
        <v>2</v>
      </c>
      <c r="CL8" s="405">
        <v>2</v>
      </c>
      <c r="CN8" s="437">
        <v>4</v>
      </c>
      <c r="CO8" s="314">
        <f>MPNA!B6</f>
        <v>0</v>
      </c>
      <c r="CP8" s="438">
        <v>4</v>
      </c>
      <c r="CQ8" s="402" t="s">
        <v>3573</v>
      </c>
      <c r="CR8" s="312">
        <v>1</v>
      </c>
      <c r="CS8" s="405">
        <v>0</v>
      </c>
      <c r="CU8" s="310">
        <f t="shared" si="6"/>
        <v>4</v>
      </c>
      <c r="CV8" s="314" t="str">
        <f>KTPR!K6&amp;";"&amp;KTPR!B6</f>
        <v>Общестанционная защита;Недостоверность измерения давления нефти через стендер СТ2</v>
      </c>
      <c r="CW8" s="438">
        <v>4</v>
      </c>
      <c r="CX8" s="402" t="s">
        <v>3574</v>
      </c>
      <c r="CY8" s="312">
        <v>1</v>
      </c>
      <c r="CZ8" s="403">
        <v>0</v>
      </c>
      <c r="DB8" s="310">
        <f t="shared" si="7"/>
        <v>104</v>
      </c>
      <c r="DC8" s="314" t="str">
        <f>KGMPNA!F7&amp;";"&amp;KGMPNA!B7</f>
        <v>Готовность НО-5;НО-5. Наличие напряжения (0,4 кВ) в двигательной ячейке I СЩ ЩСУ-5/1</v>
      </c>
      <c r="DD8" s="438">
        <v>4</v>
      </c>
      <c r="DE8" s="402" t="s">
        <v>3575</v>
      </c>
      <c r="DF8" s="312">
        <v>1</v>
      </c>
      <c r="DG8" s="403">
        <v>0</v>
      </c>
      <c r="DI8" s="310">
        <f t="shared" si="8"/>
        <v>104</v>
      </c>
      <c r="DJ8" s="314" t="str">
        <f>KTPRA!I7&amp;";"&amp;KTPRA!B7</f>
        <v>Агрегатная защита НО-5;НО-5. Аварийная максимальная температура нижнего подшипника электродвигателя НО</v>
      </c>
      <c r="DK8" s="438">
        <v>4</v>
      </c>
      <c r="DL8" s="402" t="s">
        <v>3576</v>
      </c>
      <c r="DM8" s="312">
        <v>1</v>
      </c>
      <c r="DN8" s="403">
        <v>0</v>
      </c>
      <c r="DP8" s="437">
        <v>4</v>
      </c>
      <c r="DQ8" s="847" t="s">
        <v>3577</v>
      </c>
      <c r="DR8" s="438">
        <v>4</v>
      </c>
      <c r="DS8" s="436" t="s">
        <v>3578</v>
      </c>
      <c r="DT8" s="848">
        <v>1</v>
      </c>
      <c r="DU8" s="849">
        <v>1</v>
      </c>
      <c r="DW8" s="437">
        <f t="shared" si="4"/>
        <v>4</v>
      </c>
      <c r="DX8" s="850"/>
      <c r="DY8" s="438">
        <v>4</v>
      </c>
      <c r="DZ8" s="436" t="s">
        <v>3579</v>
      </c>
      <c r="EA8" s="312">
        <v>1</v>
      </c>
      <c r="EB8" s="405">
        <v>1</v>
      </c>
      <c r="ED8" s="851">
        <v>4</v>
      </c>
      <c r="EE8" s="423" t="s">
        <v>8830</v>
      </c>
      <c r="EF8" s="68">
        <v>4</v>
      </c>
      <c r="EG8" s="857"/>
      <c r="EH8" s="68"/>
      <c r="EI8" s="96"/>
      <c r="EK8" s="437">
        <v>4</v>
      </c>
      <c r="EL8" s="837" t="s">
        <v>3580</v>
      </c>
      <c r="EM8" s="438">
        <v>4</v>
      </c>
      <c r="EN8" s="436" t="s">
        <v>3581</v>
      </c>
      <c r="EO8" s="312">
        <v>1</v>
      </c>
      <c r="EP8" s="405">
        <v>1</v>
      </c>
      <c r="ER8" s="437">
        <v>4</v>
      </c>
      <c r="ES8" s="854"/>
      <c r="ET8" s="312">
        <v>4</v>
      </c>
      <c r="EU8" s="426" t="s">
        <v>3582</v>
      </c>
      <c r="EV8" s="312">
        <v>1</v>
      </c>
      <c r="EW8" s="96">
        <v>2</v>
      </c>
      <c r="EX8" s="202"/>
      <c r="EY8" s="845">
        <f t="shared" si="9"/>
        <v>4</v>
      </c>
      <c r="EZ8" s="858" t="s">
        <v>3553</v>
      </c>
      <c r="FA8" s="855">
        <v>4</v>
      </c>
      <c r="FB8" s="860" t="s">
        <v>3583</v>
      </c>
      <c r="FC8" s="841">
        <v>1</v>
      </c>
      <c r="FD8" s="842">
        <v>0</v>
      </c>
      <c r="FE8" s="202"/>
      <c r="FF8" s="437">
        <v>4</v>
      </c>
      <c r="FG8" s="314">
        <v>0</v>
      </c>
      <c r="FH8" s="438">
        <v>3</v>
      </c>
      <c r="FI8" s="414" t="s">
        <v>3584</v>
      </c>
      <c r="FJ8" s="415">
        <v>1</v>
      </c>
      <c r="FK8" s="416">
        <v>0</v>
      </c>
      <c r="FL8" s="341"/>
      <c r="FM8" s="437">
        <v>4</v>
      </c>
      <c r="FN8" s="314"/>
      <c r="FO8" s="438">
        <v>3</v>
      </c>
      <c r="FP8" s="402" t="s">
        <v>3585</v>
      </c>
      <c r="FQ8" s="312">
        <v>1</v>
      </c>
      <c r="FR8" s="405">
        <v>0</v>
      </c>
      <c r="FT8" s="437">
        <f t="shared" si="10"/>
        <v>4</v>
      </c>
      <c r="FU8" s="314" t="str">
        <f>MPNA!AB6&amp;";"&amp;MPNA!B6</f>
        <v>;</v>
      </c>
      <c r="FV8" s="438">
        <v>4</v>
      </c>
      <c r="FW8" s="402" t="s">
        <v>3586</v>
      </c>
      <c r="FX8" s="312">
        <v>1</v>
      </c>
      <c r="FY8" s="405">
        <v>0</v>
      </c>
      <c r="GA8" s="437">
        <v>4</v>
      </c>
      <c r="GB8" s="314" t="str">
        <f>MPNA!AB6&amp;";"&amp;MPNA!B6</f>
        <v>;</v>
      </c>
      <c r="GC8" s="445">
        <v>4</v>
      </c>
      <c r="GD8" s="426" t="s">
        <v>3587</v>
      </c>
      <c r="GE8" s="312">
        <v>2</v>
      </c>
      <c r="GF8" s="405">
        <v>2</v>
      </c>
      <c r="GH8" s="437">
        <v>4</v>
      </c>
      <c r="GI8" s="314" t="str">
        <f>MPNA!AB6&amp;";"&amp;MPNA!B6</f>
        <v>;</v>
      </c>
      <c r="GJ8" s="445">
        <v>4</v>
      </c>
      <c r="GK8" s="426" t="s">
        <v>3588</v>
      </c>
      <c r="GL8" s="312">
        <v>2</v>
      </c>
      <c r="GM8" s="405">
        <v>2</v>
      </c>
      <c r="GO8" s="454">
        <v>4</v>
      </c>
      <c r="GP8" s="415"/>
      <c r="GQ8" s="415">
        <v>4</v>
      </c>
      <c r="GR8" s="843" t="s">
        <v>67</v>
      </c>
      <c r="GS8" s="312">
        <v>1</v>
      </c>
      <c r="GT8" s="405">
        <v>1</v>
      </c>
      <c r="GU8" s="167"/>
      <c r="GV8" s="454">
        <v>4</v>
      </c>
      <c r="GW8" s="415"/>
      <c r="GX8" s="415">
        <v>4</v>
      </c>
      <c r="GY8" s="493" t="s">
        <v>3589</v>
      </c>
      <c r="GZ8" s="312">
        <v>1</v>
      </c>
      <c r="HA8" s="312">
        <v>0</v>
      </c>
      <c r="HC8" s="446">
        <v>4</v>
      </c>
      <c r="HD8" s="412" t="str">
        <f>OIP!AH6&amp;";"&amp;OIP!B6&amp;";"&amp;OIP!E6</f>
        <v>Диагностика;Температура воздуха в шкафу БиПС.УСО.1(3);°С</v>
      </c>
      <c r="HE8" s="440">
        <v>4</v>
      </c>
      <c r="HF8" s="418" t="s">
        <v>3590</v>
      </c>
      <c r="HG8" s="415">
        <v>2</v>
      </c>
      <c r="HH8" s="447">
        <v>2</v>
      </c>
      <c r="HJ8" s="446">
        <v>4</v>
      </c>
      <c r="HK8" s="412" t="str">
        <f>OIP!AH6&amp;";"&amp;OIP!B6&amp;";"&amp;OIP!E6</f>
        <v>Диагностика;Температура воздуха в шкафу БиПС.УСО.1(3);°С</v>
      </c>
      <c r="HL8" s="440">
        <v>4</v>
      </c>
      <c r="HM8" s="418" t="s">
        <v>3590</v>
      </c>
      <c r="HN8" s="415">
        <v>2</v>
      </c>
      <c r="HO8" s="447">
        <v>2</v>
      </c>
      <c r="HP8" s="844"/>
      <c r="HQ8" s="437">
        <v>4</v>
      </c>
      <c r="HR8" s="314" t="str">
        <f>OIP!AH6&amp;";"&amp;OIP!B6&amp;";"&amp;OIP!E6</f>
        <v>Диагностика;Температура воздуха в шкафу БиПС.УСО.1(3);°С</v>
      </c>
      <c r="HS8" s="438">
        <v>4</v>
      </c>
      <c r="HT8" s="426" t="s">
        <v>3590</v>
      </c>
      <c r="HU8" s="312">
        <v>2</v>
      </c>
      <c r="HV8" s="405">
        <v>2</v>
      </c>
      <c r="HX8" s="310">
        <v>4</v>
      </c>
      <c r="HY8" s="314" t="str">
        <f>OIP!AH6&amp;";"&amp;OIP!B6&amp;";"&amp;OIP!E6</f>
        <v>Диагностика;Температура воздуха в шкафу БиПС.УСО.1(3);°С</v>
      </c>
      <c r="HZ8" s="438">
        <v>4</v>
      </c>
      <c r="IA8" s="418" t="s">
        <v>3590</v>
      </c>
      <c r="IB8" s="415">
        <v>2</v>
      </c>
      <c r="IC8" s="447">
        <v>2</v>
      </c>
      <c r="ID8" s="341"/>
      <c r="IE8" s="446">
        <v>4</v>
      </c>
      <c r="IF8" s="412" t="str">
        <f>OIP!AH6&amp;";"&amp;OIP!B6&amp;";"&amp;OIP!E6</f>
        <v>Диагностика;Температура воздуха в шкафу БиПС.УСО.1(3);°С</v>
      </c>
      <c r="IG8" s="440">
        <v>4</v>
      </c>
      <c r="IH8" s="418" t="s">
        <v>3590</v>
      </c>
      <c r="II8" s="415">
        <v>2</v>
      </c>
      <c r="IJ8" s="447">
        <v>2</v>
      </c>
      <c r="IK8" s="341"/>
      <c r="IL8" s="446">
        <v>4</v>
      </c>
      <c r="IM8" s="412" t="str">
        <f>OIP!AH6&amp;";"&amp;OIP!B6&amp;";"&amp;OIP!E6</f>
        <v>Диагностика;Температура воздуха в шкафу БиПС.УСО.1(3);°С</v>
      </c>
      <c r="IN8" s="440">
        <v>4</v>
      </c>
      <c r="IO8" s="418" t="s">
        <v>3590</v>
      </c>
      <c r="IP8" s="415">
        <v>2</v>
      </c>
      <c r="IQ8" s="447">
        <v>2</v>
      </c>
      <c r="IS8" s="448">
        <f t="shared" si="11"/>
        <v>4</v>
      </c>
      <c r="IT8" s="449"/>
      <c r="IU8" s="450">
        <v>4</v>
      </c>
      <c r="IV8" s="402" t="s">
        <v>3565</v>
      </c>
      <c r="IW8" s="312">
        <v>1</v>
      </c>
      <c r="IX8" s="405">
        <v>0</v>
      </c>
      <c r="IZ8" s="437">
        <v>4</v>
      </c>
      <c r="JA8" s="346" t="s">
        <v>67</v>
      </c>
      <c r="JB8" s="438">
        <v>4</v>
      </c>
      <c r="JC8" s="402" t="s">
        <v>3565</v>
      </c>
      <c r="JD8" s="312">
        <v>1</v>
      </c>
      <c r="JE8" s="405">
        <v>0</v>
      </c>
    </row>
    <row r="9" spans="1:265" ht="15.75" customHeight="1">
      <c r="A9" s="310">
        <f t="shared" si="0"/>
        <v>5</v>
      </c>
      <c r="B9" s="314" t="str">
        <f>DP!J6&amp;";"&amp;DP!B6</f>
        <v>Диагностика;БиПС.КЦ - наличие напряжения на вводе №2</v>
      </c>
      <c r="C9" s="438">
        <v>5</v>
      </c>
      <c r="D9" s="402" t="s">
        <v>3591</v>
      </c>
      <c r="E9" s="312">
        <v>1</v>
      </c>
      <c r="F9" s="403">
        <v>0</v>
      </c>
      <c r="H9" s="437">
        <f t="shared" si="1"/>
        <v>5</v>
      </c>
      <c r="I9" s="314" t="str">
        <f>KTPRS2!I6&amp;";"&amp;KTPRS2!B6</f>
        <v>Предельный параметр;Сохранение предельной загазованности причала №1 (точка 5)</v>
      </c>
      <c r="J9" s="438">
        <v>5</v>
      </c>
      <c r="K9" s="402"/>
      <c r="L9" s="312">
        <v>1</v>
      </c>
      <c r="M9" s="405">
        <v>0</v>
      </c>
      <c r="O9" s="437">
        <f t="shared" si="2"/>
        <v>5</v>
      </c>
      <c r="P9" s="314" t="s">
        <v>8822</v>
      </c>
      <c r="Q9" s="438">
        <v>5</v>
      </c>
      <c r="R9" s="402"/>
      <c r="S9" s="312">
        <v>1</v>
      </c>
      <c r="T9" s="403">
        <v>0</v>
      </c>
      <c r="V9" s="400">
        <v>5</v>
      </c>
      <c r="W9" s="455" t="str">
        <f>UTS!B7</f>
        <v>Сирена "Газ" причала №1</v>
      </c>
      <c r="X9" s="438">
        <v>5</v>
      </c>
      <c r="Y9" s="436" t="s">
        <v>3592</v>
      </c>
      <c r="Z9" s="312">
        <v>1</v>
      </c>
      <c r="AA9" s="403">
        <v>1</v>
      </c>
      <c r="AC9" s="924">
        <v>5</v>
      </c>
      <c r="AD9" s="312" t="str">
        <f>ZD!AK7&amp;";"&amp;ZD!B7</f>
        <v>Нефтеналивные стендеры причалов №№1, 2;Задвижка №30</v>
      </c>
      <c r="AE9" s="450">
        <v>5</v>
      </c>
      <c r="AF9" s="426" t="s">
        <v>3593</v>
      </c>
      <c r="AG9" s="312">
        <v>2</v>
      </c>
      <c r="AH9" s="405">
        <v>2</v>
      </c>
      <c r="AJ9" s="439">
        <f t="shared" si="3"/>
        <v>5</v>
      </c>
      <c r="AK9" s="412" t="str">
        <f>KLP!M7&amp;";"&amp;KLP!B7</f>
        <v>;Клапан КлПУ (БИЛ-733)</v>
      </c>
      <c r="AL9" s="440">
        <v>5</v>
      </c>
      <c r="AM9" s="453" t="s">
        <v>3594</v>
      </c>
      <c r="AN9" s="415">
        <v>2</v>
      </c>
      <c r="AO9" s="416">
        <v>3</v>
      </c>
      <c r="AQ9" s="310">
        <f t="shared" si="5"/>
        <v>5</v>
      </c>
      <c r="AR9" s="455">
        <v>0</v>
      </c>
      <c r="AS9" s="438">
        <v>5</v>
      </c>
      <c r="AT9" s="402" t="s">
        <v>3595</v>
      </c>
      <c r="AU9" s="312">
        <v>1</v>
      </c>
      <c r="AV9" s="403">
        <v>0</v>
      </c>
      <c r="AX9" s="845">
        <v>5</v>
      </c>
      <c r="AY9" s="846"/>
      <c r="AZ9" s="415">
        <v>5</v>
      </c>
      <c r="BA9" s="414" t="s">
        <v>3500</v>
      </c>
      <c r="BB9" s="312">
        <v>1</v>
      </c>
      <c r="BC9" s="405">
        <v>0</v>
      </c>
      <c r="BE9" s="900">
        <v>5</v>
      </c>
      <c r="BF9" s="906" t="str">
        <f>GVS!I7&amp;";"&amp;GVS!B7</f>
        <v>;Группа вытяжных вентиляторов БИК-733</v>
      </c>
      <c r="BG9" s="903">
        <v>5</v>
      </c>
      <c r="BH9" s="414" t="s">
        <v>3466</v>
      </c>
      <c r="BI9" s="415">
        <v>1</v>
      </c>
      <c r="BJ9" s="416">
        <v>0</v>
      </c>
      <c r="BL9" s="845">
        <v>5</v>
      </c>
      <c r="BM9" s="846" t="s">
        <v>11174</v>
      </c>
      <c r="BN9" s="415">
        <v>5</v>
      </c>
      <c r="BO9" s="414" t="s">
        <v>3596</v>
      </c>
      <c r="BP9" s="415">
        <v>1</v>
      </c>
      <c r="BQ9" s="416">
        <v>0</v>
      </c>
      <c r="BS9" s="437">
        <v>5</v>
      </c>
      <c r="BT9" s="314" t="str">
        <f>VS!O7&amp;";"&amp;VS!B7</f>
        <v>;Зачистной насос Н-23</v>
      </c>
      <c r="BU9" s="438">
        <v>5</v>
      </c>
      <c r="BV9" s="402" t="s">
        <v>3597</v>
      </c>
      <c r="BW9" s="312">
        <v>1</v>
      </c>
      <c r="BX9" s="405">
        <v>0</v>
      </c>
      <c r="BZ9" s="437">
        <v>5</v>
      </c>
      <c r="CA9" s="405">
        <v>0</v>
      </c>
      <c r="CB9" s="438">
        <v>5</v>
      </c>
      <c r="CC9" s="402" t="s">
        <v>3597</v>
      </c>
      <c r="CD9" s="312">
        <v>1</v>
      </c>
      <c r="CE9" s="405">
        <v>0</v>
      </c>
      <c r="CG9" s="437">
        <v>5</v>
      </c>
      <c r="CH9" s="405">
        <v>0</v>
      </c>
      <c r="CI9" s="438">
        <v>5</v>
      </c>
      <c r="CJ9" s="402" t="s">
        <v>3597</v>
      </c>
      <c r="CK9" s="312">
        <v>1</v>
      </c>
      <c r="CL9" s="405">
        <v>0</v>
      </c>
      <c r="CN9" s="437">
        <v>5</v>
      </c>
      <c r="CO9" s="314">
        <f>MPNA!B7</f>
        <v>0</v>
      </c>
      <c r="CP9" s="438">
        <v>5</v>
      </c>
      <c r="CQ9" s="402" t="s">
        <v>3598</v>
      </c>
      <c r="CR9" s="312">
        <v>1</v>
      </c>
      <c r="CS9" s="405">
        <v>0</v>
      </c>
      <c r="CU9" s="310">
        <f t="shared" si="6"/>
        <v>5</v>
      </c>
      <c r="CV9" s="314" t="str">
        <f>KTPR!K7&amp;";"&amp;KTPR!B7</f>
        <v>Общестанционная защита;Аварийное максимальное давление нефти через стендер СТ3</v>
      </c>
      <c r="CW9" s="438">
        <v>5</v>
      </c>
      <c r="CX9" s="436" t="s">
        <v>3599</v>
      </c>
      <c r="CY9" s="312">
        <v>1</v>
      </c>
      <c r="CZ9" s="403">
        <v>1</v>
      </c>
      <c r="DB9" s="310">
        <f t="shared" si="7"/>
        <v>105</v>
      </c>
      <c r="DC9" s="314" t="str">
        <f>KGMPNA!F8&amp;";"&amp;KGMPNA!B8</f>
        <v>Готовность НО-5;НО-5. Исправность цепей включения</v>
      </c>
      <c r="DD9" s="438">
        <v>5</v>
      </c>
      <c r="DE9" s="436" t="s">
        <v>3600</v>
      </c>
      <c r="DF9" s="312">
        <v>1</v>
      </c>
      <c r="DG9" s="403">
        <v>1</v>
      </c>
      <c r="DI9" s="310">
        <f t="shared" si="8"/>
        <v>105</v>
      </c>
      <c r="DJ9" s="314" t="str">
        <f>KTPRA!I8&amp;";"&amp;KTPRA!B8</f>
        <v>Агрегатная защита НО-5;НО-5. Аварийная максимальная температура опорно-упорного подшипника насоса НО</v>
      </c>
      <c r="DK9" s="438">
        <v>5</v>
      </c>
      <c r="DL9" s="436" t="s">
        <v>3601</v>
      </c>
      <c r="DM9" s="312">
        <v>1</v>
      </c>
      <c r="DN9" s="403">
        <v>1</v>
      </c>
      <c r="DP9" s="437">
        <v>5</v>
      </c>
      <c r="DQ9" s="847" t="s">
        <v>3602</v>
      </c>
      <c r="DR9" s="438">
        <v>5</v>
      </c>
      <c r="DS9" s="436" t="s">
        <v>3603</v>
      </c>
      <c r="DT9" s="848">
        <v>1</v>
      </c>
      <c r="DU9" s="849">
        <v>1</v>
      </c>
      <c r="DW9" s="437">
        <f t="shared" si="4"/>
        <v>5</v>
      </c>
      <c r="DX9" s="850"/>
      <c r="DY9" s="438">
        <v>5</v>
      </c>
      <c r="DZ9" s="402"/>
      <c r="EA9" s="312">
        <v>0</v>
      </c>
      <c r="EB9" s="405">
        <v>0</v>
      </c>
      <c r="ED9" s="851">
        <v>5</v>
      </c>
      <c r="EE9" s="423" t="s">
        <v>8831</v>
      </c>
      <c r="EF9" s="68">
        <v>5</v>
      </c>
      <c r="EG9" s="857"/>
      <c r="EH9" s="68"/>
      <c r="EI9" s="96"/>
      <c r="EK9" s="437">
        <v>5</v>
      </c>
      <c r="EL9" s="837" t="s">
        <v>3604</v>
      </c>
      <c r="EM9" s="438">
        <v>5</v>
      </c>
      <c r="EN9" s="406"/>
      <c r="EO9" s="312">
        <v>0</v>
      </c>
      <c r="EP9" s="405">
        <v>0</v>
      </c>
      <c r="ER9" s="437">
        <v>5</v>
      </c>
      <c r="ES9" s="854"/>
      <c r="ET9" s="312">
        <v>5</v>
      </c>
      <c r="EU9" s="436" t="s">
        <v>3605</v>
      </c>
      <c r="EV9" s="312">
        <v>1</v>
      </c>
      <c r="EW9" s="96">
        <v>1</v>
      </c>
      <c r="EX9" s="202"/>
      <c r="EY9" s="845">
        <f t="shared" si="9"/>
        <v>5</v>
      </c>
      <c r="EZ9" s="858" t="s">
        <v>3553</v>
      </c>
      <c r="FA9" s="855">
        <v>5</v>
      </c>
      <c r="FB9" s="860" t="s">
        <v>3606</v>
      </c>
      <c r="FC9" s="841">
        <v>1</v>
      </c>
      <c r="FD9" s="842">
        <v>0</v>
      </c>
      <c r="FE9" s="202"/>
      <c r="FF9" s="437">
        <v>5</v>
      </c>
      <c r="FG9" s="314">
        <v>0</v>
      </c>
      <c r="FH9" s="438">
        <v>4</v>
      </c>
      <c r="FI9" s="414" t="s">
        <v>3607</v>
      </c>
      <c r="FJ9" s="415">
        <v>1</v>
      </c>
      <c r="FK9" s="416">
        <v>0</v>
      </c>
      <c r="FL9" s="341"/>
      <c r="FM9" s="437">
        <v>5</v>
      </c>
      <c r="FN9" s="314"/>
      <c r="FO9" s="438">
        <v>4</v>
      </c>
      <c r="FP9" s="402" t="s">
        <v>3608</v>
      </c>
      <c r="FQ9" s="312">
        <v>1</v>
      </c>
      <c r="FR9" s="405">
        <v>0</v>
      </c>
      <c r="FT9" s="437">
        <f t="shared" si="10"/>
        <v>5</v>
      </c>
      <c r="FU9" s="314" t="str">
        <f>MPNA!AB7&amp;";"&amp;MPNA!B7</f>
        <v>;</v>
      </c>
      <c r="FV9" s="438">
        <v>5</v>
      </c>
      <c r="FW9" s="426" t="s">
        <v>3609</v>
      </c>
      <c r="FX9" s="312">
        <v>2</v>
      </c>
      <c r="FY9" s="405">
        <v>2</v>
      </c>
      <c r="GA9" s="437">
        <v>5</v>
      </c>
      <c r="GB9" s="314" t="str">
        <f>MPNA!AB7&amp;";"&amp;MPNA!B7</f>
        <v>;</v>
      </c>
      <c r="GC9" s="445">
        <v>5</v>
      </c>
      <c r="GD9" s="426" t="s">
        <v>3610</v>
      </c>
      <c r="GE9" s="312">
        <v>2</v>
      </c>
      <c r="GF9" s="405">
        <v>2</v>
      </c>
      <c r="GH9" s="437">
        <v>5</v>
      </c>
      <c r="GI9" s="314" t="str">
        <f>MPNA!AB7&amp;";"&amp;MPNA!B7</f>
        <v>;</v>
      </c>
      <c r="GJ9" s="445">
        <v>5</v>
      </c>
      <c r="GK9" s="426" t="s">
        <v>3611</v>
      </c>
      <c r="GL9" s="312">
        <v>2</v>
      </c>
      <c r="GM9" s="405">
        <v>2</v>
      </c>
      <c r="GO9" s="439">
        <v>5</v>
      </c>
      <c r="GP9" s="415"/>
      <c r="GQ9" s="415">
        <v>5</v>
      </c>
      <c r="GR9" s="843" t="s">
        <v>67</v>
      </c>
      <c r="GS9" s="312">
        <v>1</v>
      </c>
      <c r="GT9" s="405">
        <v>1</v>
      </c>
      <c r="GU9" s="167"/>
      <c r="GV9" s="439">
        <v>5</v>
      </c>
      <c r="GW9" s="415"/>
      <c r="GX9" s="415">
        <v>5</v>
      </c>
      <c r="GY9" s="493" t="s">
        <v>67</v>
      </c>
      <c r="GZ9" s="312">
        <v>1</v>
      </c>
      <c r="HA9" s="312">
        <v>0</v>
      </c>
      <c r="HC9" s="446">
        <v>5</v>
      </c>
      <c r="HD9" s="412" t="str">
        <f>OIP!AH7&amp;";"&amp;OIP!B7&amp;";"&amp;OIP!E7</f>
        <v>Диагностика;Температура воздуха в шкафу БиПС.УСО.1(4);°С</v>
      </c>
      <c r="HE9" s="440">
        <v>5</v>
      </c>
      <c r="HF9" s="418" t="s">
        <v>3612</v>
      </c>
      <c r="HG9" s="415">
        <v>2</v>
      </c>
      <c r="HH9" s="447">
        <v>2</v>
      </c>
      <c r="HJ9" s="446">
        <v>5</v>
      </c>
      <c r="HK9" s="412" t="str">
        <f>OIP!AH7&amp;";"&amp;OIP!B7&amp;";"&amp;OIP!E7</f>
        <v>Диагностика;Температура воздуха в шкафу БиПС.УСО.1(4);°С</v>
      </c>
      <c r="HL9" s="440">
        <v>5</v>
      </c>
      <c r="HM9" s="418" t="s">
        <v>3612</v>
      </c>
      <c r="HN9" s="415">
        <v>2</v>
      </c>
      <c r="HO9" s="447">
        <v>2</v>
      </c>
      <c r="HP9" s="844"/>
      <c r="HQ9" s="437">
        <v>5</v>
      </c>
      <c r="HR9" s="314" t="str">
        <f>OIP!AH7&amp;";"&amp;OIP!B7&amp;";"&amp;OIP!E7</f>
        <v>Диагностика;Температура воздуха в шкафу БиПС.УСО.1(4);°С</v>
      </c>
      <c r="HS9" s="438">
        <v>5</v>
      </c>
      <c r="HT9" s="426" t="s">
        <v>3612</v>
      </c>
      <c r="HU9" s="312">
        <v>2</v>
      </c>
      <c r="HV9" s="405">
        <v>2</v>
      </c>
      <c r="HX9" s="310">
        <v>5</v>
      </c>
      <c r="HY9" s="314" t="str">
        <f>OIP!AH7&amp;";"&amp;OIP!B7&amp;";"&amp;OIP!E7</f>
        <v>Диагностика;Температура воздуха в шкафу БиПС.УСО.1(4);°С</v>
      </c>
      <c r="HZ9" s="438">
        <v>5</v>
      </c>
      <c r="IA9" s="418" t="s">
        <v>3612</v>
      </c>
      <c r="IB9" s="415">
        <v>2</v>
      </c>
      <c r="IC9" s="447">
        <v>2</v>
      </c>
      <c r="ID9" s="341"/>
      <c r="IE9" s="446">
        <v>5</v>
      </c>
      <c r="IF9" s="412" t="str">
        <f>OIP!AH7&amp;";"&amp;OIP!B7&amp;";"&amp;OIP!E7</f>
        <v>Диагностика;Температура воздуха в шкафу БиПС.УСО.1(4);°С</v>
      </c>
      <c r="IG9" s="440">
        <v>5</v>
      </c>
      <c r="IH9" s="418" t="s">
        <v>3612</v>
      </c>
      <c r="II9" s="415">
        <v>2</v>
      </c>
      <c r="IJ9" s="447">
        <v>2</v>
      </c>
      <c r="IK9" s="341"/>
      <c r="IL9" s="446">
        <v>5</v>
      </c>
      <c r="IM9" s="412" t="str">
        <f>OIP!AH7&amp;";"&amp;OIP!B7&amp;";"&amp;OIP!E7</f>
        <v>Диагностика;Температура воздуха в шкафу БиПС.УСО.1(4);°С</v>
      </c>
      <c r="IN9" s="440">
        <v>5</v>
      </c>
      <c r="IO9" s="418" t="s">
        <v>3612</v>
      </c>
      <c r="IP9" s="415">
        <v>2</v>
      </c>
      <c r="IQ9" s="447">
        <v>2</v>
      </c>
      <c r="IS9" s="448">
        <f t="shared" si="11"/>
        <v>5</v>
      </c>
      <c r="IT9" s="449" t="s">
        <v>3613</v>
      </c>
      <c r="IU9" s="450">
        <v>5</v>
      </c>
      <c r="IV9" s="402" t="s">
        <v>3565</v>
      </c>
      <c r="IW9" s="312">
        <v>1</v>
      </c>
      <c r="IX9" s="405">
        <v>0</v>
      </c>
      <c r="IZ9" s="437">
        <v>5</v>
      </c>
      <c r="JA9" s="346" t="s">
        <v>67</v>
      </c>
      <c r="JB9" s="438">
        <v>5</v>
      </c>
      <c r="JC9" s="451" t="s">
        <v>3614</v>
      </c>
      <c r="JD9" s="312">
        <v>2</v>
      </c>
      <c r="JE9" s="405">
        <v>3</v>
      </c>
    </row>
    <row r="10" spans="1:265" ht="15.75" customHeight="1" thickBot="1">
      <c r="A10" s="310">
        <f t="shared" si="0"/>
        <v>6</v>
      </c>
      <c r="B10" s="314" t="str">
        <f>DP!J7&amp;";"&amp;DP!B7</f>
        <v>Диагностика;БиПС.КЦ - наличие напряжения на вводе №3</v>
      </c>
      <c r="C10" s="438">
        <v>6</v>
      </c>
      <c r="D10" s="402" t="s">
        <v>3615</v>
      </c>
      <c r="E10" s="312">
        <v>1</v>
      </c>
      <c r="F10" s="403">
        <v>0</v>
      </c>
      <c r="H10" s="437">
        <f t="shared" si="1"/>
        <v>6</v>
      </c>
      <c r="I10" s="314" t="str">
        <f>KTPRS2!I7&amp;";"&amp;KTPRS2!B7</f>
        <v>Предельный параметр;Сохранение предельной загазованности причала №1 (точка 6)</v>
      </c>
      <c r="J10" s="438">
        <v>6</v>
      </c>
      <c r="K10" s="402"/>
      <c r="L10" s="312">
        <v>1</v>
      </c>
      <c r="M10" s="405">
        <v>0</v>
      </c>
      <c r="O10" s="437">
        <f t="shared" si="2"/>
        <v>6</v>
      </c>
      <c r="P10" s="314" t="s">
        <v>8822</v>
      </c>
      <c r="Q10" s="438">
        <v>6</v>
      </c>
      <c r="R10" s="402"/>
      <c r="S10" s="312">
        <v>1</v>
      </c>
      <c r="T10" s="403">
        <v>0</v>
      </c>
      <c r="V10" s="400">
        <v>6</v>
      </c>
      <c r="W10" s="455" t="str">
        <f>UTS!B8</f>
        <v>Сирена "Газ" причала №2</v>
      </c>
      <c r="X10" s="438">
        <v>6</v>
      </c>
      <c r="Y10" s="402" t="s">
        <v>3616</v>
      </c>
      <c r="Z10" s="312">
        <v>1</v>
      </c>
      <c r="AA10" s="403">
        <v>0</v>
      </c>
      <c r="AC10" s="924">
        <v>6</v>
      </c>
      <c r="AD10" s="312" t="str">
        <f>ZD!AK8&amp;";"&amp;ZD!B8</f>
        <v>Нефтеналивные стендеры причалов №№1, 2;Задвижка №31</v>
      </c>
      <c r="AE10" s="450">
        <v>6</v>
      </c>
      <c r="AF10" s="402" t="s">
        <v>3617</v>
      </c>
      <c r="AG10" s="312">
        <v>1</v>
      </c>
      <c r="AH10" s="405">
        <v>0</v>
      </c>
      <c r="AJ10" s="439">
        <f t="shared" si="3"/>
        <v>6</v>
      </c>
      <c r="AK10" s="412" t="str">
        <f>KLP!M8&amp;";"&amp;KLP!B8</f>
        <v>;Клапан Кл-У1 (БИЛ-733)</v>
      </c>
      <c r="AL10" s="440">
        <v>6</v>
      </c>
      <c r="AM10" s="453" t="s">
        <v>3618</v>
      </c>
      <c r="AN10" s="415">
        <v>2</v>
      </c>
      <c r="AO10" s="416">
        <v>3</v>
      </c>
      <c r="AQ10" s="310">
        <f t="shared" si="5"/>
        <v>6</v>
      </c>
      <c r="AR10" s="455">
        <v>0</v>
      </c>
      <c r="AS10" s="438">
        <v>6</v>
      </c>
      <c r="AT10" s="436" t="s">
        <v>3619</v>
      </c>
      <c r="AU10" s="312">
        <v>1</v>
      </c>
      <c r="AV10" s="403">
        <v>1</v>
      </c>
      <c r="AX10" s="845">
        <v>6</v>
      </c>
      <c r="AY10" s="846"/>
      <c r="AZ10" s="415">
        <v>6</v>
      </c>
      <c r="BA10" s="441" t="s">
        <v>3500</v>
      </c>
      <c r="BB10" s="312">
        <v>1</v>
      </c>
      <c r="BC10" s="405">
        <v>1</v>
      </c>
      <c r="BE10" s="900">
        <v>6</v>
      </c>
      <c r="BF10" s="906" t="str">
        <f>GVS!I8&amp;";"&amp;GVS!B8</f>
        <v>;Группа вытяжных вентиляторов БИЛ-730</v>
      </c>
      <c r="BG10" s="903">
        <v>6</v>
      </c>
      <c r="BH10" s="414" t="s">
        <v>3466</v>
      </c>
      <c r="BI10" s="415">
        <v>1</v>
      </c>
      <c r="BJ10" s="416">
        <v>0</v>
      </c>
      <c r="BL10" s="845">
        <v>6</v>
      </c>
      <c r="BM10" s="846" t="s">
        <v>11175</v>
      </c>
      <c r="BN10" s="415">
        <v>6</v>
      </c>
      <c r="BO10" s="414" t="s">
        <v>3620</v>
      </c>
      <c r="BP10" s="415">
        <v>1</v>
      </c>
      <c r="BQ10" s="416">
        <v>0</v>
      </c>
      <c r="BS10" s="437">
        <v>6</v>
      </c>
      <c r="BT10" s="314" t="str">
        <f>VS!O8&amp;";"&amp;VS!B8</f>
        <v>;Зачистной насос Н-24</v>
      </c>
      <c r="BU10" s="438">
        <v>6</v>
      </c>
      <c r="BV10" s="426" t="s">
        <v>3621</v>
      </c>
      <c r="BW10" s="312">
        <v>2</v>
      </c>
      <c r="BX10" s="405">
        <v>2</v>
      </c>
      <c r="BZ10" s="437">
        <v>6</v>
      </c>
      <c r="CA10" s="405">
        <v>0</v>
      </c>
      <c r="CB10" s="438">
        <v>6</v>
      </c>
      <c r="CC10" s="426" t="s">
        <v>3621</v>
      </c>
      <c r="CD10" s="312">
        <v>2</v>
      </c>
      <c r="CE10" s="405">
        <v>2</v>
      </c>
      <c r="CG10" s="437">
        <v>6</v>
      </c>
      <c r="CH10" s="405">
        <v>0</v>
      </c>
      <c r="CI10" s="438">
        <v>6</v>
      </c>
      <c r="CJ10" s="426" t="s">
        <v>3621</v>
      </c>
      <c r="CK10" s="312">
        <v>2</v>
      </c>
      <c r="CL10" s="405">
        <v>2</v>
      </c>
      <c r="CN10" s="437">
        <v>6</v>
      </c>
      <c r="CO10" s="314">
        <f>MPNA!B8</f>
        <v>0</v>
      </c>
      <c r="CP10" s="438">
        <v>6</v>
      </c>
      <c r="CQ10" s="402" t="s">
        <v>3622</v>
      </c>
      <c r="CR10" s="312">
        <v>1</v>
      </c>
      <c r="CS10" s="405">
        <v>0</v>
      </c>
      <c r="CU10" s="310">
        <f t="shared" si="6"/>
        <v>6</v>
      </c>
      <c r="CV10" s="314" t="str">
        <f>KTPR!K8&amp;";"&amp;KTPR!B8</f>
        <v>Общестанционная защита;Недостоверность измерения давления нефти через стендер СТ3</v>
      </c>
      <c r="CW10" s="438">
        <v>6</v>
      </c>
      <c r="CX10" s="402" t="s">
        <v>3623</v>
      </c>
      <c r="CY10" s="312">
        <v>1</v>
      </c>
      <c r="CZ10" s="403">
        <v>0</v>
      </c>
      <c r="DB10" s="310">
        <f t="shared" si="7"/>
        <v>106</v>
      </c>
      <c r="DC10" s="314" t="str">
        <f>KGMPNA!F9&amp;";"&amp;KGMPNA!B9</f>
        <v>Готовность НО-5;НО-5. Отсутствие сигнала «Авария ПЧ»</v>
      </c>
      <c r="DD10" s="438">
        <v>6</v>
      </c>
      <c r="DE10" s="402" t="s">
        <v>3624</v>
      </c>
      <c r="DF10" s="312">
        <v>1</v>
      </c>
      <c r="DG10" s="403">
        <v>0</v>
      </c>
      <c r="DI10" s="310">
        <f t="shared" si="8"/>
        <v>106</v>
      </c>
      <c r="DJ10" s="314" t="str">
        <f>KTPRA!I9&amp;";"&amp;KTPRA!B9</f>
        <v>Агрегатная защита НО-5;НО-5. Недостоверность измерений температуры верхнего подшипника электродвигателя НО</v>
      </c>
      <c r="DK10" s="438">
        <v>6</v>
      </c>
      <c r="DL10" s="402" t="s">
        <v>3625</v>
      </c>
      <c r="DM10" s="312">
        <v>1</v>
      </c>
      <c r="DN10" s="403">
        <v>0</v>
      </c>
      <c r="DP10" s="437">
        <v>6</v>
      </c>
      <c r="DQ10" s="847" t="s">
        <v>3626</v>
      </c>
      <c r="DR10" s="438">
        <v>6</v>
      </c>
      <c r="DS10" s="402" t="s">
        <v>3565</v>
      </c>
      <c r="DT10" s="848">
        <v>0</v>
      </c>
      <c r="DU10" s="849">
        <v>0</v>
      </c>
      <c r="DW10" s="437">
        <f t="shared" si="4"/>
        <v>6</v>
      </c>
      <c r="DX10" s="850"/>
      <c r="DY10" s="438">
        <v>6</v>
      </c>
      <c r="DZ10" s="402"/>
      <c r="EA10" s="312">
        <v>0</v>
      </c>
      <c r="EB10" s="405">
        <v>0</v>
      </c>
      <c r="ED10" s="851">
        <v>6</v>
      </c>
      <c r="EE10" s="423" t="s">
        <v>8832</v>
      </c>
      <c r="EF10" s="68">
        <v>6</v>
      </c>
      <c r="EG10" s="857"/>
      <c r="EH10" s="68"/>
      <c r="EI10" s="96"/>
      <c r="EK10" s="437">
        <v>6</v>
      </c>
      <c r="EL10" s="837" t="s">
        <v>3627</v>
      </c>
      <c r="EM10" s="438">
        <v>6</v>
      </c>
      <c r="EN10" s="402"/>
      <c r="EO10" s="312">
        <v>0</v>
      </c>
      <c r="EP10" s="405">
        <v>0</v>
      </c>
      <c r="ER10" s="437">
        <v>6</v>
      </c>
      <c r="ES10" s="854"/>
      <c r="ET10" s="312">
        <v>6</v>
      </c>
      <c r="EU10" s="436" t="s">
        <v>3628</v>
      </c>
      <c r="EV10" s="312">
        <v>1</v>
      </c>
      <c r="EW10" s="96">
        <v>1</v>
      </c>
      <c r="EX10" s="202"/>
      <c r="EY10" s="845">
        <f t="shared" si="9"/>
        <v>6</v>
      </c>
      <c r="EZ10" s="456" t="s">
        <v>3629</v>
      </c>
      <c r="FA10" s="855">
        <v>6</v>
      </c>
      <c r="FB10" s="856" t="s">
        <v>3630</v>
      </c>
      <c r="FC10" s="841">
        <v>2</v>
      </c>
      <c r="FD10" s="842">
        <v>3</v>
      </c>
      <c r="FE10" s="202"/>
      <c r="FF10" s="437">
        <v>6</v>
      </c>
      <c r="FG10" s="314">
        <v>0</v>
      </c>
      <c r="FH10" s="438">
        <v>5</v>
      </c>
      <c r="FI10" s="414" t="s">
        <v>3631</v>
      </c>
      <c r="FJ10" s="415">
        <v>1</v>
      </c>
      <c r="FK10" s="416">
        <v>0</v>
      </c>
      <c r="FL10" s="341"/>
      <c r="FM10" s="437">
        <v>6</v>
      </c>
      <c r="FN10" s="314"/>
      <c r="FO10" s="438">
        <v>5</v>
      </c>
      <c r="FP10" s="402" t="s">
        <v>3632</v>
      </c>
      <c r="FQ10" s="312">
        <v>1</v>
      </c>
      <c r="FR10" s="405">
        <v>0</v>
      </c>
      <c r="FT10" s="437">
        <f t="shared" si="10"/>
        <v>6</v>
      </c>
      <c r="FU10" s="314" t="str">
        <f>MPNA!AB8&amp;";"&amp;MPNA!B8</f>
        <v>;</v>
      </c>
      <c r="FV10" s="438">
        <v>6</v>
      </c>
      <c r="FW10" s="402" t="s">
        <v>3633</v>
      </c>
      <c r="FX10" s="312">
        <v>1</v>
      </c>
      <c r="FY10" s="405">
        <v>0</v>
      </c>
      <c r="GA10" s="437">
        <v>6</v>
      </c>
      <c r="GB10" s="314" t="str">
        <f>MPNA!AB8&amp;";"&amp;MPNA!B8</f>
        <v>;</v>
      </c>
      <c r="GC10" s="445">
        <v>6</v>
      </c>
      <c r="GD10" s="402" t="s">
        <v>3634</v>
      </c>
      <c r="GE10" s="312">
        <v>1</v>
      </c>
      <c r="GF10" s="405">
        <v>0</v>
      </c>
      <c r="GH10" s="437">
        <v>6</v>
      </c>
      <c r="GI10" s="314" t="str">
        <f>MPNA!AB8&amp;";"&amp;MPNA!B8</f>
        <v>;</v>
      </c>
      <c r="GJ10" s="445">
        <v>6</v>
      </c>
      <c r="GK10" s="402" t="s">
        <v>3635</v>
      </c>
      <c r="GL10" s="312">
        <v>1</v>
      </c>
      <c r="GM10" s="405">
        <v>0</v>
      </c>
      <c r="GO10" s="439">
        <v>6</v>
      </c>
      <c r="GP10" s="415"/>
      <c r="GQ10" s="415">
        <v>6</v>
      </c>
      <c r="GR10" s="843" t="s">
        <v>67</v>
      </c>
      <c r="GS10" s="312">
        <v>1</v>
      </c>
      <c r="GT10" s="405">
        <v>1</v>
      </c>
      <c r="GU10" s="167"/>
      <c r="GV10" s="439">
        <v>6</v>
      </c>
      <c r="GW10" s="415"/>
      <c r="GX10" s="415">
        <v>6</v>
      </c>
      <c r="GY10" s="493" t="s">
        <v>67</v>
      </c>
      <c r="GZ10" s="312">
        <v>1</v>
      </c>
      <c r="HA10" s="312">
        <v>0</v>
      </c>
      <c r="HC10" s="446">
        <v>6</v>
      </c>
      <c r="HD10" s="412" t="str">
        <f>OIP!AH8&amp;";"&amp;OIP!B8&amp;";"&amp;OIP!E8</f>
        <v>Диагностика;Температура воздуха в шкафу БиПС.УСО.3;°С</v>
      </c>
      <c r="HE10" s="440">
        <v>6</v>
      </c>
      <c r="HF10" s="414" t="s">
        <v>3636</v>
      </c>
      <c r="HG10" s="415">
        <v>1</v>
      </c>
      <c r="HH10" s="447">
        <v>0</v>
      </c>
      <c r="HJ10" s="446">
        <v>6</v>
      </c>
      <c r="HK10" s="412" t="str">
        <f>OIP!AH8&amp;";"&amp;OIP!B8&amp;";"&amp;OIP!E8</f>
        <v>Диагностика;Температура воздуха в шкафу БиПС.УСО.3;°С</v>
      </c>
      <c r="HL10" s="440">
        <v>6</v>
      </c>
      <c r="HM10" s="414" t="s">
        <v>3636</v>
      </c>
      <c r="HN10" s="415">
        <v>1</v>
      </c>
      <c r="HO10" s="447">
        <v>0</v>
      </c>
      <c r="HP10" s="844"/>
      <c r="HQ10" s="437">
        <v>6</v>
      </c>
      <c r="HR10" s="314" t="str">
        <f>OIP!AH8&amp;";"&amp;OIP!B8&amp;";"&amp;OIP!E8</f>
        <v>Диагностика;Температура воздуха в шкафу БиПС.УСО.3;°С</v>
      </c>
      <c r="HS10" s="438">
        <v>6</v>
      </c>
      <c r="HT10" s="402" t="s">
        <v>3636</v>
      </c>
      <c r="HU10" s="312">
        <v>1</v>
      </c>
      <c r="HV10" s="405">
        <v>0</v>
      </c>
      <c r="HX10" s="310">
        <v>6</v>
      </c>
      <c r="HY10" s="314" t="str">
        <f>OIP!AH8&amp;";"&amp;OIP!B8&amp;";"&amp;OIP!E8</f>
        <v>Диагностика;Температура воздуха в шкафу БиПС.УСО.3;°С</v>
      </c>
      <c r="HZ10" s="438">
        <v>6</v>
      </c>
      <c r="IA10" s="414" t="s">
        <v>3636</v>
      </c>
      <c r="IB10" s="415">
        <v>1</v>
      </c>
      <c r="IC10" s="447">
        <v>0</v>
      </c>
      <c r="ID10" s="341"/>
      <c r="IE10" s="446">
        <v>6</v>
      </c>
      <c r="IF10" s="412" t="str">
        <f>OIP!AH8&amp;";"&amp;OIP!B8&amp;";"&amp;OIP!E8</f>
        <v>Диагностика;Температура воздуха в шкафу БиПС.УСО.3;°С</v>
      </c>
      <c r="IG10" s="440">
        <v>6</v>
      </c>
      <c r="IH10" s="414" t="s">
        <v>3636</v>
      </c>
      <c r="II10" s="415">
        <v>1</v>
      </c>
      <c r="IJ10" s="447">
        <v>0</v>
      </c>
      <c r="IK10" s="341"/>
      <c r="IL10" s="446">
        <v>6</v>
      </c>
      <c r="IM10" s="412" t="str">
        <f>OIP!AH8&amp;";"&amp;OIP!B8&amp;";"&amp;OIP!E8</f>
        <v>Диагностика;Температура воздуха в шкафу БиПС.УСО.3;°С</v>
      </c>
      <c r="IN10" s="440">
        <v>6</v>
      </c>
      <c r="IO10" s="414" t="s">
        <v>3636</v>
      </c>
      <c r="IP10" s="415">
        <v>1</v>
      </c>
      <c r="IQ10" s="447">
        <v>0</v>
      </c>
      <c r="IS10" s="448">
        <f t="shared" si="11"/>
        <v>6</v>
      </c>
      <c r="IT10" s="457" t="s">
        <v>3637</v>
      </c>
      <c r="IU10" s="450">
        <v>6</v>
      </c>
      <c r="IV10" s="402" t="s">
        <v>3565</v>
      </c>
      <c r="IW10" s="312">
        <v>1</v>
      </c>
      <c r="IX10" s="405">
        <v>0</v>
      </c>
      <c r="IZ10" s="437">
        <v>6</v>
      </c>
      <c r="JA10" s="346" t="s">
        <v>67</v>
      </c>
      <c r="JB10" s="438">
        <v>6</v>
      </c>
      <c r="JC10" s="451" t="s">
        <v>3638</v>
      </c>
      <c r="JD10" s="312">
        <v>2</v>
      </c>
      <c r="JE10" s="405">
        <v>3</v>
      </c>
    </row>
    <row r="11" spans="1:265" ht="15.75" customHeight="1">
      <c r="A11" s="310">
        <f t="shared" si="0"/>
        <v>7</v>
      </c>
      <c r="B11" s="314" t="str">
        <f>DP!J8&amp;";"&amp;DP!B8</f>
        <v>Диагностика;БиПС.КЦ - исправность УЗИП (FV1)</v>
      </c>
      <c r="C11" s="438">
        <v>7</v>
      </c>
      <c r="D11" s="402" t="s">
        <v>3639</v>
      </c>
      <c r="E11" s="312">
        <v>1</v>
      </c>
      <c r="F11" s="403">
        <v>0</v>
      </c>
      <c r="H11" s="437">
        <f t="shared" si="1"/>
        <v>7</v>
      </c>
      <c r="I11" s="314" t="str">
        <f>KTPRS2!I8&amp;";"&amp;KTPRS2!B8</f>
        <v>Предельный параметр;Сохранение предельной загазованности причала №1 (точка 7)</v>
      </c>
      <c r="J11" s="438">
        <v>7</v>
      </c>
      <c r="K11" s="458"/>
      <c r="L11" s="312">
        <v>1</v>
      </c>
      <c r="M11" s="405">
        <v>0</v>
      </c>
      <c r="O11" s="437">
        <f t="shared" si="2"/>
        <v>7</v>
      </c>
      <c r="P11" s="314" t="s">
        <v>8822</v>
      </c>
      <c r="Q11" s="438">
        <v>7</v>
      </c>
      <c r="R11" s="402"/>
      <c r="S11" s="312">
        <v>1</v>
      </c>
      <c r="T11" s="403">
        <v>0</v>
      </c>
      <c r="V11" s="400">
        <v>7</v>
      </c>
      <c r="W11" s="455" t="str">
        <f>UTS!B9</f>
        <v>Сирена "Газ" площадки насосной откачки из стендеров СТ1-СТ4</v>
      </c>
      <c r="X11" s="438">
        <v>7</v>
      </c>
      <c r="Y11" s="451" t="s">
        <v>3640</v>
      </c>
      <c r="Z11" s="312">
        <v>2</v>
      </c>
      <c r="AA11" s="403">
        <v>3</v>
      </c>
      <c r="AC11" s="924">
        <v>7</v>
      </c>
      <c r="AD11" s="312" t="str">
        <f>ZD!AK9&amp;";"&amp;ZD!B9</f>
        <v>Нефтеналивные стендеры причалов №№1, 2;Задвижка №35</v>
      </c>
      <c r="AE11" s="450">
        <v>7</v>
      </c>
      <c r="AF11" s="402" t="s">
        <v>3641</v>
      </c>
      <c r="AG11" s="312">
        <v>1</v>
      </c>
      <c r="AH11" s="405">
        <v>0</v>
      </c>
      <c r="AJ11" s="439">
        <f t="shared" si="3"/>
        <v>7</v>
      </c>
      <c r="AK11" s="412" t="str">
        <f>KLP!M9&amp;";"&amp;KLP!B9</f>
        <v>;Клапан Кл-У2 (БИЛ-733)</v>
      </c>
      <c r="AL11" s="440">
        <v>7</v>
      </c>
      <c r="AM11" s="459" t="s">
        <v>3565</v>
      </c>
      <c r="AN11" s="415">
        <v>1</v>
      </c>
      <c r="AO11" s="416">
        <v>0</v>
      </c>
      <c r="AQ11" s="310">
        <f t="shared" si="5"/>
        <v>7</v>
      </c>
      <c r="AR11" s="455">
        <v>0</v>
      </c>
      <c r="AS11" s="438">
        <v>7</v>
      </c>
      <c r="AT11" s="458" t="s">
        <v>3642</v>
      </c>
      <c r="AU11" s="312">
        <v>1</v>
      </c>
      <c r="AV11" s="403">
        <v>0</v>
      </c>
      <c r="AX11" s="845">
        <v>7</v>
      </c>
      <c r="AY11" s="846"/>
      <c r="AZ11" s="415">
        <v>7</v>
      </c>
      <c r="BA11" s="418" t="s">
        <v>3500</v>
      </c>
      <c r="BB11" s="312">
        <v>2</v>
      </c>
      <c r="BC11" s="405">
        <v>2</v>
      </c>
      <c r="BE11" s="900">
        <v>7</v>
      </c>
      <c r="BF11" s="906" t="str">
        <f>GVS!I9&amp;";"&amp;GVS!B9</f>
        <v>;Группа вытяжных вентиляторов БИЛ-733</v>
      </c>
      <c r="BG11" s="903">
        <v>7</v>
      </c>
      <c r="BH11" s="414" t="s">
        <v>3466</v>
      </c>
      <c r="BI11" s="415">
        <v>1</v>
      </c>
      <c r="BJ11" s="416">
        <v>0</v>
      </c>
      <c r="BL11" s="845">
        <v>7</v>
      </c>
      <c r="BM11" s="846"/>
      <c r="BN11" s="415">
        <v>7</v>
      </c>
      <c r="BO11" s="414" t="s">
        <v>3643</v>
      </c>
      <c r="BP11" s="415">
        <v>1</v>
      </c>
      <c r="BQ11" s="416">
        <v>0</v>
      </c>
      <c r="BS11" s="437">
        <v>7</v>
      </c>
      <c r="BT11" s="314" t="str">
        <f>VS!O9&amp;";"&amp;VS!B9</f>
        <v>gr;Зачистной насос Н-30</v>
      </c>
      <c r="BU11" s="438">
        <v>7</v>
      </c>
      <c r="BV11" s="426" t="s">
        <v>3644</v>
      </c>
      <c r="BW11" s="312">
        <v>2</v>
      </c>
      <c r="BX11" s="405">
        <v>2</v>
      </c>
      <c r="BZ11" s="437">
        <v>7</v>
      </c>
      <c r="CA11" s="405">
        <v>0</v>
      </c>
      <c r="CB11" s="438">
        <v>7</v>
      </c>
      <c r="CC11" s="426" t="s">
        <v>3644</v>
      </c>
      <c r="CD11" s="312">
        <v>2</v>
      </c>
      <c r="CE11" s="405">
        <v>2</v>
      </c>
      <c r="CG11" s="437">
        <v>7</v>
      </c>
      <c r="CH11" s="405">
        <v>0</v>
      </c>
      <c r="CI11" s="438">
        <v>7</v>
      </c>
      <c r="CJ11" s="426" t="s">
        <v>3644</v>
      </c>
      <c r="CK11" s="312">
        <v>2</v>
      </c>
      <c r="CL11" s="405">
        <v>2</v>
      </c>
      <c r="CN11" s="437">
        <v>7</v>
      </c>
      <c r="CO11" s="314">
        <f>MPNA!B9</f>
        <v>0</v>
      </c>
      <c r="CP11" s="438">
        <v>7</v>
      </c>
      <c r="CQ11" s="402" t="s">
        <v>3645</v>
      </c>
      <c r="CR11" s="312">
        <v>1</v>
      </c>
      <c r="CS11" s="405">
        <v>0</v>
      </c>
      <c r="CU11" s="310">
        <f t="shared" si="6"/>
        <v>7</v>
      </c>
      <c r="CV11" s="314" t="str">
        <f>KTPR!K9&amp;";"&amp;KTPR!B9</f>
        <v>Общестанционная защита;Аварийное максимальное давление нефти через стендер СТ4</v>
      </c>
      <c r="CW11" s="438">
        <v>7</v>
      </c>
      <c r="CX11" s="402" t="s">
        <v>3646</v>
      </c>
      <c r="CY11" s="312">
        <v>1</v>
      </c>
      <c r="CZ11" s="403">
        <v>0</v>
      </c>
      <c r="DB11" s="310">
        <f t="shared" si="7"/>
        <v>107</v>
      </c>
      <c r="DC11" s="314" t="str">
        <f>KGMPNA!F10&amp;";"&amp;KGMPNA!B10</f>
        <v>Готовность НО-5;НО-5. Исправность цепей отключения (сигнал 1)</v>
      </c>
      <c r="DD11" s="438">
        <v>7</v>
      </c>
      <c r="DE11" s="402" t="s">
        <v>3647</v>
      </c>
      <c r="DF11" s="312">
        <v>1</v>
      </c>
      <c r="DG11" s="403">
        <v>0</v>
      </c>
      <c r="DI11" s="310">
        <f t="shared" si="8"/>
        <v>107</v>
      </c>
      <c r="DJ11" s="314" t="str">
        <f>KTPRA!I10&amp;";"&amp;KTPRA!B10</f>
        <v>Агрегатная защита НО-5;НО-5. Недостоверность измерений температуры нижнего подшипника электродвигателя НО</v>
      </c>
      <c r="DK11" s="438">
        <v>7</v>
      </c>
      <c r="DL11" s="402" t="s">
        <v>3648</v>
      </c>
      <c r="DM11" s="312">
        <v>1</v>
      </c>
      <c r="DN11" s="403">
        <v>0</v>
      </c>
      <c r="DP11" s="437">
        <v>7</v>
      </c>
      <c r="DQ11" s="847" t="s">
        <v>3649</v>
      </c>
      <c r="DR11" s="438">
        <v>7</v>
      </c>
      <c r="DS11" s="402" t="s">
        <v>3565</v>
      </c>
      <c r="DT11" s="848">
        <v>0</v>
      </c>
      <c r="DU11" s="849">
        <v>0</v>
      </c>
      <c r="DW11" s="437">
        <f t="shared" si="4"/>
        <v>7</v>
      </c>
      <c r="DX11" s="850"/>
      <c r="DY11" s="438">
        <v>7</v>
      </c>
      <c r="DZ11" s="402"/>
      <c r="EA11" s="312">
        <v>0</v>
      </c>
      <c r="EB11" s="405">
        <v>0</v>
      </c>
      <c r="ED11" s="851">
        <v>7</v>
      </c>
      <c r="EE11" s="423" t="s">
        <v>8833</v>
      </c>
      <c r="EF11" s="68">
        <v>7</v>
      </c>
      <c r="EG11" s="836" t="s">
        <v>3650</v>
      </c>
      <c r="EH11" s="68">
        <v>2</v>
      </c>
      <c r="EI11" s="96">
        <v>3</v>
      </c>
      <c r="EK11" s="437">
        <v>7</v>
      </c>
      <c r="EL11" s="314"/>
      <c r="EM11" s="438">
        <v>7</v>
      </c>
      <c r="EN11" s="402"/>
      <c r="EO11" s="312">
        <v>0</v>
      </c>
      <c r="EP11" s="405">
        <v>0</v>
      </c>
      <c r="ER11" s="437">
        <v>7</v>
      </c>
      <c r="ES11" s="312"/>
      <c r="ET11" s="312">
        <v>7</v>
      </c>
      <c r="EU11" s="436" t="s">
        <v>3651</v>
      </c>
      <c r="EV11" s="312">
        <v>1</v>
      </c>
      <c r="EW11" s="96">
        <v>1</v>
      </c>
      <c r="EX11" s="202"/>
      <c r="EY11" s="845">
        <f t="shared" si="9"/>
        <v>7</v>
      </c>
      <c r="EZ11" s="456" t="s">
        <v>3652</v>
      </c>
      <c r="FA11" s="855">
        <v>7</v>
      </c>
      <c r="FB11" s="856" t="s">
        <v>3653</v>
      </c>
      <c r="FC11" s="841">
        <v>2</v>
      </c>
      <c r="FD11" s="842">
        <v>3</v>
      </c>
      <c r="FE11" s="202"/>
      <c r="FF11" s="437">
        <v>7</v>
      </c>
      <c r="FG11" s="314">
        <v>0</v>
      </c>
      <c r="FH11" s="438">
        <v>6</v>
      </c>
      <c r="FI11" s="414" t="s">
        <v>3654</v>
      </c>
      <c r="FJ11" s="415">
        <v>1</v>
      </c>
      <c r="FK11" s="416">
        <v>0</v>
      </c>
      <c r="FL11" s="341"/>
      <c r="FM11" s="437">
        <v>7</v>
      </c>
      <c r="FN11" s="314"/>
      <c r="FO11" s="438">
        <v>6</v>
      </c>
      <c r="FP11" s="402" t="s">
        <v>3655</v>
      </c>
      <c r="FQ11" s="312">
        <v>1</v>
      </c>
      <c r="FR11" s="405">
        <v>0</v>
      </c>
      <c r="FT11" s="437">
        <f t="shared" si="10"/>
        <v>7</v>
      </c>
      <c r="FU11" s="314" t="str">
        <f>MPNA!AB9&amp;";"&amp;MPNA!B9</f>
        <v>;</v>
      </c>
      <c r="FV11" s="438">
        <v>7</v>
      </c>
      <c r="FW11" s="426" t="s">
        <v>3656</v>
      </c>
      <c r="FX11" s="312">
        <v>2</v>
      </c>
      <c r="FY11" s="405">
        <v>2</v>
      </c>
      <c r="GA11" s="437">
        <v>7</v>
      </c>
      <c r="GB11" s="314" t="str">
        <f>MPNA!AB9&amp;";"&amp;MPNA!B9</f>
        <v>;</v>
      </c>
      <c r="GC11" s="445">
        <v>7</v>
      </c>
      <c r="GD11" s="402" t="s">
        <v>3657</v>
      </c>
      <c r="GE11" s="312">
        <v>1</v>
      </c>
      <c r="GF11" s="405">
        <v>0</v>
      </c>
      <c r="GH11" s="437">
        <v>7</v>
      </c>
      <c r="GI11" s="314" t="str">
        <f>MPNA!AB9&amp;";"&amp;MPNA!B9</f>
        <v>;</v>
      </c>
      <c r="GJ11" s="445">
        <v>7</v>
      </c>
      <c r="GK11" s="402" t="s">
        <v>3658</v>
      </c>
      <c r="GL11" s="312">
        <v>1</v>
      </c>
      <c r="GM11" s="405">
        <v>0</v>
      </c>
      <c r="GO11" s="439">
        <v>7</v>
      </c>
      <c r="GP11" s="415"/>
      <c r="GQ11" s="415">
        <v>7</v>
      </c>
      <c r="GR11" s="843" t="s">
        <v>67</v>
      </c>
      <c r="GS11" s="312">
        <v>1</v>
      </c>
      <c r="GT11" s="405">
        <v>1</v>
      </c>
      <c r="GU11" s="167"/>
      <c r="GV11" s="439">
        <v>7</v>
      </c>
      <c r="GW11" s="415"/>
      <c r="GX11" s="415">
        <v>7</v>
      </c>
      <c r="GY11" s="493" t="s">
        <v>67</v>
      </c>
      <c r="GZ11" s="312">
        <v>1</v>
      </c>
      <c r="HA11" s="312">
        <v>0</v>
      </c>
      <c r="HC11" s="446">
        <v>7</v>
      </c>
      <c r="HD11" s="412" t="str">
        <f>OIP!AH9&amp;";"&amp;OIP!B9&amp;";"&amp;OIP!E9</f>
        <v>Диагностика;Температура воздуха в шкафу БиПС.УСО.2(1);°С</v>
      </c>
      <c r="HE11" s="440">
        <v>7</v>
      </c>
      <c r="HF11" s="414" t="s">
        <v>3659</v>
      </c>
      <c r="HG11" s="415">
        <v>1</v>
      </c>
      <c r="HH11" s="447">
        <v>0</v>
      </c>
      <c r="HJ11" s="446">
        <v>7</v>
      </c>
      <c r="HK11" s="412" t="str">
        <f>OIP!AH9&amp;";"&amp;OIP!B9&amp;";"&amp;OIP!E9</f>
        <v>Диагностика;Температура воздуха в шкафу БиПС.УСО.2(1);°С</v>
      </c>
      <c r="HL11" s="440">
        <v>7</v>
      </c>
      <c r="HM11" s="414" t="s">
        <v>3659</v>
      </c>
      <c r="HN11" s="415">
        <v>1</v>
      </c>
      <c r="HO11" s="447">
        <v>0</v>
      </c>
      <c r="HP11" s="844"/>
      <c r="HQ11" s="437">
        <v>7</v>
      </c>
      <c r="HR11" s="314" t="str">
        <f>OIP!AH9&amp;";"&amp;OIP!B9&amp;";"&amp;OIP!E9</f>
        <v>Диагностика;Температура воздуха в шкафу БиПС.УСО.2(1);°С</v>
      </c>
      <c r="HS11" s="438">
        <v>7</v>
      </c>
      <c r="HT11" s="402" t="s">
        <v>3659</v>
      </c>
      <c r="HU11" s="312">
        <v>1</v>
      </c>
      <c r="HV11" s="405">
        <v>0</v>
      </c>
      <c r="HX11" s="310">
        <v>7</v>
      </c>
      <c r="HY11" s="314" t="str">
        <f>OIP!AH9&amp;";"&amp;OIP!B9&amp;";"&amp;OIP!E9</f>
        <v>Диагностика;Температура воздуха в шкафу БиПС.УСО.2(1);°С</v>
      </c>
      <c r="HZ11" s="438">
        <v>7</v>
      </c>
      <c r="IA11" s="414" t="s">
        <v>3659</v>
      </c>
      <c r="IB11" s="415">
        <v>1</v>
      </c>
      <c r="IC11" s="447">
        <v>0</v>
      </c>
      <c r="ID11" s="341"/>
      <c r="IE11" s="446">
        <v>7</v>
      </c>
      <c r="IF11" s="412" t="str">
        <f>OIP!AH9&amp;";"&amp;OIP!B9&amp;";"&amp;OIP!E9</f>
        <v>Диагностика;Температура воздуха в шкафу БиПС.УСО.2(1);°С</v>
      </c>
      <c r="IG11" s="440">
        <v>7</v>
      </c>
      <c r="IH11" s="414" t="s">
        <v>3659</v>
      </c>
      <c r="II11" s="415">
        <v>1</v>
      </c>
      <c r="IJ11" s="447">
        <v>0</v>
      </c>
      <c r="IK11" s="341"/>
      <c r="IL11" s="446">
        <v>7</v>
      </c>
      <c r="IM11" s="412" t="str">
        <f>OIP!AH9&amp;";"&amp;OIP!B9&amp;";"&amp;OIP!E9</f>
        <v>Диагностика;Температура воздуха в шкафу БиПС.УСО.2(1);°С</v>
      </c>
      <c r="IN11" s="440">
        <v>7</v>
      </c>
      <c r="IO11" s="414" t="s">
        <v>3659</v>
      </c>
      <c r="IP11" s="415">
        <v>1</v>
      </c>
      <c r="IQ11" s="447">
        <v>0</v>
      </c>
      <c r="IS11" s="448">
        <f t="shared" si="11"/>
        <v>7</v>
      </c>
      <c r="IT11" s="457"/>
      <c r="IU11" s="450">
        <v>7</v>
      </c>
      <c r="IV11" s="458"/>
      <c r="IW11" s="312">
        <v>1</v>
      </c>
      <c r="IX11" s="405">
        <v>0</v>
      </c>
      <c r="IZ11" s="437">
        <v>7</v>
      </c>
      <c r="JA11" s="346" t="s">
        <v>67</v>
      </c>
      <c r="JB11" s="438">
        <v>7</v>
      </c>
      <c r="JC11" s="402" t="s">
        <v>3660</v>
      </c>
      <c r="JD11" s="312">
        <v>1</v>
      </c>
      <c r="JE11" s="405">
        <v>0</v>
      </c>
    </row>
    <row r="12" spans="1:265" ht="15.75" customHeight="1">
      <c r="A12" s="310">
        <f t="shared" si="0"/>
        <v>8</v>
      </c>
      <c r="B12" s="314" t="str">
        <f>DP!J9&amp;";"&amp;DP!B9</f>
        <v>Диагностика;БиПС.КЦ - исправность УЗИП (FV2)</v>
      </c>
      <c r="C12" s="438">
        <v>8</v>
      </c>
      <c r="D12" s="402" t="s">
        <v>3532</v>
      </c>
      <c r="E12" s="312">
        <v>1</v>
      </c>
      <c r="F12" s="403">
        <v>0</v>
      </c>
      <c r="H12" s="437">
        <f t="shared" si="1"/>
        <v>8</v>
      </c>
      <c r="I12" s="314" t="str">
        <f>KTPRS2!I9&amp;";"&amp;KTPRS2!B9</f>
        <v>Предельный параметр;Сохранение предельной загазованности причала №1 (точка 8)</v>
      </c>
      <c r="J12" s="438">
        <v>8</v>
      </c>
      <c r="K12" s="458"/>
      <c r="L12" s="312">
        <v>1</v>
      </c>
      <c r="M12" s="405">
        <v>0</v>
      </c>
      <c r="O12" s="437">
        <f t="shared" si="2"/>
        <v>8</v>
      </c>
      <c r="P12" s="314" t="s">
        <v>8822</v>
      </c>
      <c r="Q12" s="438">
        <v>8</v>
      </c>
      <c r="R12" s="402"/>
      <c r="S12" s="312">
        <v>1</v>
      </c>
      <c r="T12" s="403">
        <v>0</v>
      </c>
      <c r="V12" s="400">
        <v>8</v>
      </c>
      <c r="W12" s="455" t="str">
        <f>UTS!B10</f>
        <v>Сирена "Газ" площадки насосной откачки дренажа из емкости Е-1</v>
      </c>
      <c r="X12" s="438">
        <v>8</v>
      </c>
      <c r="Y12" s="426" t="s">
        <v>3661</v>
      </c>
      <c r="Z12" s="312">
        <v>1</v>
      </c>
      <c r="AA12" s="403">
        <v>2</v>
      </c>
      <c r="AC12" s="924">
        <v>8</v>
      </c>
      <c r="AD12" s="312" t="str">
        <f>ZD!AK10&amp;";"&amp;ZD!B10</f>
        <v>Нефтеналивные стендеры причалов №№1, 2;Задвижка №36</v>
      </c>
      <c r="AE12" s="450">
        <v>8</v>
      </c>
      <c r="AF12" s="402" t="s">
        <v>3662</v>
      </c>
      <c r="AG12" s="312">
        <v>1</v>
      </c>
      <c r="AH12" s="405">
        <v>0</v>
      </c>
      <c r="AJ12" s="439">
        <f t="shared" si="3"/>
        <v>8</v>
      </c>
      <c r="AK12" s="412" t="str">
        <f>KLP!M10&amp;";"&amp;KLP!B10</f>
        <v>;Клапан КлПУ (БИЛ-730)</v>
      </c>
      <c r="AL12" s="440">
        <v>8</v>
      </c>
      <c r="AM12" s="460" t="s">
        <v>3565</v>
      </c>
      <c r="AN12" s="415">
        <v>1</v>
      </c>
      <c r="AO12" s="416">
        <v>0</v>
      </c>
      <c r="AQ12" s="310">
        <f t="shared" si="5"/>
        <v>8</v>
      </c>
      <c r="AR12" s="455">
        <v>0</v>
      </c>
      <c r="AS12" s="438">
        <v>8</v>
      </c>
      <c r="AT12" s="461" t="s">
        <v>3663</v>
      </c>
      <c r="AU12" s="312">
        <v>1</v>
      </c>
      <c r="AV12" s="403">
        <v>1</v>
      </c>
      <c r="AX12" s="845">
        <v>8</v>
      </c>
      <c r="AY12" s="846"/>
      <c r="AZ12" s="415">
        <v>8</v>
      </c>
      <c r="BA12" s="453" t="s">
        <v>3500</v>
      </c>
      <c r="BB12" s="312">
        <v>2</v>
      </c>
      <c r="BC12" s="405">
        <v>3</v>
      </c>
      <c r="BE12" s="900">
        <v>8</v>
      </c>
      <c r="BF12" s="906" t="str">
        <f>GVS!I10&amp;";"&amp;GVS!B10</f>
        <v>;Группа вытяжных вентиляторов ТПУ</v>
      </c>
      <c r="BG12" s="903">
        <v>8</v>
      </c>
      <c r="BH12" s="414" t="s">
        <v>3466</v>
      </c>
      <c r="BI12" s="415">
        <v>1</v>
      </c>
      <c r="BJ12" s="416">
        <v>0</v>
      </c>
      <c r="BL12" s="845">
        <v>8</v>
      </c>
      <c r="BM12" s="846"/>
      <c r="BN12" s="415">
        <v>8</v>
      </c>
      <c r="BO12" s="414" t="s">
        <v>3664</v>
      </c>
      <c r="BP12" s="415">
        <v>1</v>
      </c>
      <c r="BQ12" s="416">
        <v>0</v>
      </c>
      <c r="BS12" s="437">
        <v>8</v>
      </c>
      <c r="BT12" s="314" t="str">
        <f>VS!O10&amp;";"&amp;VS!B10</f>
        <v>gr;Насос откачки дренажа Н-1</v>
      </c>
      <c r="BU12" s="438">
        <v>8</v>
      </c>
      <c r="BV12" s="436" t="s">
        <v>3665</v>
      </c>
      <c r="BW12" s="312">
        <v>1</v>
      </c>
      <c r="BX12" s="405">
        <v>1</v>
      </c>
      <c r="BZ12" s="437">
        <v>8</v>
      </c>
      <c r="CA12" s="405">
        <v>0</v>
      </c>
      <c r="CB12" s="438">
        <v>8</v>
      </c>
      <c r="CC12" s="436" t="s">
        <v>3665</v>
      </c>
      <c r="CD12" s="312">
        <v>1</v>
      </c>
      <c r="CE12" s="405">
        <v>1</v>
      </c>
      <c r="CG12" s="437">
        <v>8</v>
      </c>
      <c r="CH12" s="405">
        <v>0</v>
      </c>
      <c r="CI12" s="438">
        <v>8</v>
      </c>
      <c r="CJ12" s="436" t="s">
        <v>3665</v>
      </c>
      <c r="CK12" s="312">
        <v>1</v>
      </c>
      <c r="CL12" s="405">
        <v>1</v>
      </c>
      <c r="CN12" s="437">
        <v>8</v>
      </c>
      <c r="CO12" s="314">
        <f>MPNA!B10</f>
        <v>0</v>
      </c>
      <c r="CP12" s="438">
        <v>8</v>
      </c>
      <c r="CQ12" s="402" t="s">
        <v>3565</v>
      </c>
      <c r="CR12" s="312">
        <v>1</v>
      </c>
      <c r="CS12" s="405">
        <v>0</v>
      </c>
      <c r="CU12" s="310">
        <f t="shared" si="6"/>
        <v>8</v>
      </c>
      <c r="CV12" s="314" t="str">
        <f>KTPR!K10&amp;";"&amp;KTPR!B10</f>
        <v>Общестанционная защита;Недостоверность измерения давления нефти через стендер СТ4</v>
      </c>
      <c r="CW12" s="438">
        <v>8</v>
      </c>
      <c r="CX12" s="436" t="s">
        <v>3666</v>
      </c>
      <c r="CY12" s="312">
        <v>1</v>
      </c>
      <c r="CZ12" s="403">
        <v>1</v>
      </c>
      <c r="DB12" s="310">
        <f t="shared" si="7"/>
        <v>108</v>
      </c>
      <c r="DC12" s="314" t="str">
        <f>KGMPNA!F11&amp;";"&amp;KGMPNA!B11</f>
        <v>Готовность НО-5;НО-5. Исправность цепей отключения (сигнал 2)</v>
      </c>
      <c r="DD12" s="438">
        <v>8</v>
      </c>
      <c r="DE12" s="402" t="s">
        <v>3667</v>
      </c>
      <c r="DF12" s="312">
        <v>1</v>
      </c>
      <c r="DG12" s="403">
        <v>0</v>
      </c>
      <c r="DI12" s="310">
        <f t="shared" si="8"/>
        <v>108</v>
      </c>
      <c r="DJ12" s="314" t="str">
        <f>KTPRA!I11&amp;";"&amp;KTPRA!B11</f>
        <v>Агрегатная защита НО-5;НО-5. Недостоверность измерений температуры опорно-упорного подшипника электродвигателя НО</v>
      </c>
      <c r="DK12" s="438">
        <v>8</v>
      </c>
      <c r="DL12" s="436" t="s">
        <v>3668</v>
      </c>
      <c r="DM12" s="312">
        <v>1</v>
      </c>
      <c r="DN12" s="403">
        <v>1</v>
      </c>
      <c r="DP12" s="437">
        <v>8</v>
      </c>
      <c r="DQ12" s="847" t="s">
        <v>3669</v>
      </c>
      <c r="DR12" s="438">
        <v>8</v>
      </c>
      <c r="DS12" s="402" t="s">
        <v>3565</v>
      </c>
      <c r="DT12" s="848">
        <v>0</v>
      </c>
      <c r="DU12" s="849">
        <v>0</v>
      </c>
      <c r="DW12" s="437">
        <f t="shared" si="4"/>
        <v>8</v>
      </c>
      <c r="DX12" s="850"/>
      <c r="DY12" s="438">
        <v>8</v>
      </c>
      <c r="DZ12" s="402"/>
      <c r="EA12" s="312">
        <v>0</v>
      </c>
      <c r="EB12" s="405">
        <v>0</v>
      </c>
      <c r="ED12" s="851">
        <v>8</v>
      </c>
      <c r="EE12" s="423" t="s">
        <v>8834</v>
      </c>
      <c r="EF12" s="68">
        <v>8</v>
      </c>
      <c r="EG12" s="853" t="s">
        <v>3670</v>
      </c>
      <c r="EH12" s="68">
        <v>1</v>
      </c>
      <c r="EI12" s="96">
        <v>1</v>
      </c>
      <c r="EK12" s="437">
        <v>8</v>
      </c>
      <c r="EL12" s="314"/>
      <c r="EM12" s="438">
        <v>8</v>
      </c>
      <c r="EN12" s="402"/>
      <c r="EO12" s="312">
        <v>0</v>
      </c>
      <c r="EP12" s="405">
        <v>0</v>
      </c>
      <c r="ER12" s="437">
        <v>8</v>
      </c>
      <c r="ES12" s="312"/>
      <c r="ET12" s="312">
        <v>8</v>
      </c>
      <c r="EU12" s="436" t="s">
        <v>3671</v>
      </c>
      <c r="EV12" s="312">
        <v>1</v>
      </c>
      <c r="EW12" s="96">
        <v>1</v>
      </c>
      <c r="EX12" s="202"/>
      <c r="EY12" s="845">
        <f t="shared" si="9"/>
        <v>8</v>
      </c>
      <c r="EZ12" s="858" t="s">
        <v>3553</v>
      </c>
      <c r="FA12" s="855">
        <v>8</v>
      </c>
      <c r="FB12" s="840" t="s">
        <v>3672</v>
      </c>
      <c r="FC12" s="841">
        <v>1</v>
      </c>
      <c r="FD12" s="842">
        <v>2</v>
      </c>
      <c r="FE12" s="202"/>
      <c r="FF12" s="437">
        <v>8</v>
      </c>
      <c r="FG12" s="314">
        <v>0</v>
      </c>
      <c r="FH12" s="438">
        <v>7</v>
      </c>
      <c r="FI12" s="414" t="s">
        <v>3673</v>
      </c>
      <c r="FJ12" s="415">
        <v>1</v>
      </c>
      <c r="FK12" s="416">
        <v>0</v>
      </c>
      <c r="FL12" s="341"/>
      <c r="FM12" s="437">
        <v>8</v>
      </c>
      <c r="FN12" s="314"/>
      <c r="FO12" s="438">
        <v>7</v>
      </c>
      <c r="FP12" s="402" t="s">
        <v>3674</v>
      </c>
      <c r="FQ12" s="312">
        <v>1</v>
      </c>
      <c r="FR12" s="405">
        <v>0</v>
      </c>
      <c r="FT12" s="437">
        <f t="shared" si="10"/>
        <v>8</v>
      </c>
      <c r="FU12" s="314" t="str">
        <f>MPNA!AB10&amp;";"&amp;MPNA!B10</f>
        <v>;</v>
      </c>
      <c r="FV12" s="438">
        <v>8</v>
      </c>
      <c r="FW12" s="402" t="s">
        <v>3675</v>
      </c>
      <c r="FX12" s="312">
        <v>1</v>
      </c>
      <c r="FY12" s="405">
        <v>0</v>
      </c>
      <c r="GA12" s="437">
        <v>8</v>
      </c>
      <c r="GB12" s="314" t="str">
        <f>MPNA!AB10&amp;";"&amp;MPNA!B10</f>
        <v>;</v>
      </c>
      <c r="GC12" s="438">
        <v>8</v>
      </c>
      <c r="GD12" s="402" t="s">
        <v>3565</v>
      </c>
      <c r="GE12" s="312">
        <v>1</v>
      </c>
      <c r="GF12" s="405">
        <v>0</v>
      </c>
      <c r="GH12" s="437">
        <v>8</v>
      </c>
      <c r="GI12" s="314" t="str">
        <f>MPNA!AB10&amp;";"&amp;MPNA!B10</f>
        <v>;</v>
      </c>
      <c r="GJ12" s="438">
        <v>8</v>
      </c>
      <c r="GK12" s="402" t="s">
        <v>3676</v>
      </c>
      <c r="GL12" s="312">
        <v>1</v>
      </c>
      <c r="GM12" s="405">
        <v>0</v>
      </c>
      <c r="GO12" s="439">
        <v>8</v>
      </c>
      <c r="GP12" s="415"/>
      <c r="GQ12" s="415">
        <v>8</v>
      </c>
      <c r="GR12" s="843" t="s">
        <v>67</v>
      </c>
      <c r="GS12" s="312">
        <v>1</v>
      </c>
      <c r="GT12" s="405">
        <v>1</v>
      </c>
      <c r="GU12" s="167"/>
      <c r="GV12" s="439">
        <v>8</v>
      </c>
      <c r="GW12" s="415"/>
      <c r="GX12" s="415">
        <v>8</v>
      </c>
      <c r="GY12" s="493" t="s">
        <v>67</v>
      </c>
      <c r="GZ12" s="312">
        <v>1</v>
      </c>
      <c r="HA12" s="312">
        <v>0</v>
      </c>
      <c r="HC12" s="446">
        <v>8</v>
      </c>
      <c r="HD12" s="412" t="str">
        <f>OIP!AH10&amp;";"&amp;OIP!B10&amp;";"&amp;OIP!E10</f>
        <v>Диагностика;Температура воздуха в шкафу БиПС.УСО.2(2);°С</v>
      </c>
      <c r="HE12" s="440">
        <v>8</v>
      </c>
      <c r="HF12" s="418" t="s">
        <v>3677</v>
      </c>
      <c r="HG12" s="415">
        <v>2</v>
      </c>
      <c r="HH12" s="447">
        <v>2</v>
      </c>
      <c r="HJ12" s="446">
        <v>8</v>
      </c>
      <c r="HK12" s="412" t="str">
        <f>OIP!AH10&amp;";"&amp;OIP!B10&amp;";"&amp;OIP!E10</f>
        <v>Диагностика;Температура воздуха в шкафу БиПС.УСО.2(2);°С</v>
      </c>
      <c r="HL12" s="440">
        <v>8</v>
      </c>
      <c r="HM12" s="418" t="s">
        <v>3677</v>
      </c>
      <c r="HN12" s="415">
        <v>2</v>
      </c>
      <c r="HO12" s="447">
        <v>2</v>
      </c>
      <c r="HP12" s="844"/>
      <c r="HQ12" s="437">
        <v>8</v>
      </c>
      <c r="HR12" s="314" t="str">
        <f>OIP!AH10&amp;";"&amp;OIP!B10&amp;";"&amp;OIP!E10</f>
        <v>Диагностика;Температура воздуха в шкафу БиПС.УСО.2(2);°С</v>
      </c>
      <c r="HS12" s="438">
        <v>8</v>
      </c>
      <c r="HT12" s="426" t="s">
        <v>3677</v>
      </c>
      <c r="HU12" s="312">
        <v>2</v>
      </c>
      <c r="HV12" s="405">
        <v>2</v>
      </c>
      <c r="HX12" s="310">
        <v>8</v>
      </c>
      <c r="HY12" s="314" t="str">
        <f>OIP!AH10&amp;";"&amp;OIP!B10&amp;";"&amp;OIP!E10</f>
        <v>Диагностика;Температура воздуха в шкафу БиПС.УСО.2(2);°С</v>
      </c>
      <c r="HZ12" s="438">
        <v>8</v>
      </c>
      <c r="IA12" s="418" t="s">
        <v>3677</v>
      </c>
      <c r="IB12" s="415">
        <v>2</v>
      </c>
      <c r="IC12" s="447">
        <v>2</v>
      </c>
      <c r="ID12" s="341"/>
      <c r="IE12" s="446">
        <v>8</v>
      </c>
      <c r="IF12" s="412" t="str">
        <f>OIP!AH10&amp;";"&amp;OIP!B10&amp;";"&amp;OIP!E10</f>
        <v>Диагностика;Температура воздуха в шкафу БиПС.УСО.2(2);°С</v>
      </c>
      <c r="IG12" s="440">
        <v>8</v>
      </c>
      <c r="IH12" s="418" t="s">
        <v>3677</v>
      </c>
      <c r="II12" s="415">
        <v>2</v>
      </c>
      <c r="IJ12" s="447">
        <v>2</v>
      </c>
      <c r="IK12" s="341"/>
      <c r="IL12" s="446">
        <v>8</v>
      </c>
      <c r="IM12" s="412" t="str">
        <f>OIP!AH10&amp;";"&amp;OIP!B10&amp;";"&amp;OIP!E10</f>
        <v>Диагностика;Температура воздуха в шкафу БиПС.УСО.2(2);°С</v>
      </c>
      <c r="IN12" s="440">
        <v>8</v>
      </c>
      <c r="IO12" s="418" t="s">
        <v>3677</v>
      </c>
      <c r="IP12" s="415">
        <v>2</v>
      </c>
      <c r="IQ12" s="447">
        <v>2</v>
      </c>
      <c r="IS12" s="448">
        <f t="shared" si="11"/>
        <v>8</v>
      </c>
      <c r="IT12" s="457"/>
      <c r="IU12" s="450">
        <v>8</v>
      </c>
      <c r="IV12" s="458"/>
      <c r="IW12" s="312">
        <v>1</v>
      </c>
      <c r="IX12" s="405">
        <v>0</v>
      </c>
      <c r="IZ12" s="437">
        <v>8</v>
      </c>
      <c r="JA12" s="346" t="s">
        <v>67</v>
      </c>
      <c r="JB12" s="438">
        <v>8</v>
      </c>
      <c r="JC12" s="402" t="s">
        <v>3678</v>
      </c>
      <c r="JD12" s="312">
        <v>1</v>
      </c>
      <c r="JE12" s="405">
        <v>0</v>
      </c>
    </row>
    <row r="13" spans="1:265">
      <c r="A13" s="310">
        <f t="shared" si="0"/>
        <v>9</v>
      </c>
      <c r="B13" s="314" t="str">
        <f>DP!J10&amp;";"&amp;DP!B10</f>
        <v>Диагностика;БиПС.КЦ - исправность УЗИП (FV3)</v>
      </c>
      <c r="C13" s="438">
        <v>9</v>
      </c>
      <c r="D13" s="458"/>
      <c r="E13" s="312">
        <v>1</v>
      </c>
      <c r="F13" s="403">
        <v>0</v>
      </c>
      <c r="H13" s="437">
        <f t="shared" si="1"/>
        <v>9</v>
      </c>
      <c r="I13" s="314" t="str">
        <f>KTPRS2!I10&amp;";"&amp;KTPRS2!B10</f>
        <v>Предельный параметр;Сохранение предельной загазованности причала №1 (точка 9)</v>
      </c>
      <c r="J13" s="438">
        <v>9</v>
      </c>
      <c r="K13" s="458" t="s">
        <v>3679</v>
      </c>
      <c r="L13" s="312">
        <v>1</v>
      </c>
      <c r="M13" s="405">
        <v>0</v>
      </c>
      <c r="O13" s="437">
        <f t="shared" si="2"/>
        <v>9</v>
      </c>
      <c r="P13" s="314" t="s">
        <v>8822</v>
      </c>
      <c r="Q13" s="438">
        <v>9</v>
      </c>
      <c r="R13" s="458"/>
      <c r="S13" s="312">
        <v>1</v>
      </c>
      <c r="T13" s="403">
        <v>0</v>
      </c>
      <c r="V13" s="400">
        <v>9</v>
      </c>
      <c r="W13" s="455" t="str">
        <f>UTS!B11</f>
        <v>Сирена "Газ" площадки насосной откачки дренажа из стендеров СТ6-СТ9</v>
      </c>
      <c r="X13" s="438">
        <v>9</v>
      </c>
      <c r="Y13" s="402" t="s">
        <v>3466</v>
      </c>
      <c r="Z13" s="312">
        <v>1</v>
      </c>
      <c r="AA13" s="403">
        <v>0</v>
      </c>
      <c r="AC13" s="924">
        <v>9</v>
      </c>
      <c r="AD13" s="312" t="str">
        <f>ZD!AK11&amp;";"&amp;ZD!B11</f>
        <v>;</v>
      </c>
      <c r="AE13" s="450">
        <v>9</v>
      </c>
      <c r="AF13" s="402" t="s">
        <v>3565</v>
      </c>
      <c r="AG13" s="312">
        <v>1</v>
      </c>
      <c r="AH13" s="405">
        <v>0</v>
      </c>
      <c r="AJ13" s="439">
        <f t="shared" si="3"/>
        <v>9</v>
      </c>
      <c r="AK13" s="412" t="str">
        <f>KLP!M11&amp;";"&amp;KLP!B11</f>
        <v>;Клапан Кл-У1 (БИЛ-730)</v>
      </c>
      <c r="AL13" s="440">
        <v>9</v>
      </c>
      <c r="AM13" s="459" t="s">
        <v>3565</v>
      </c>
      <c r="AN13" s="415">
        <v>1</v>
      </c>
      <c r="AO13" s="416">
        <v>0</v>
      </c>
      <c r="AQ13" s="310">
        <f t="shared" si="5"/>
        <v>9</v>
      </c>
      <c r="AR13" s="455">
        <v>0</v>
      </c>
      <c r="AS13" s="438">
        <v>9</v>
      </c>
      <c r="AT13" s="462" t="s">
        <v>3680</v>
      </c>
      <c r="AU13" s="312">
        <v>2</v>
      </c>
      <c r="AV13" s="403">
        <v>3</v>
      </c>
      <c r="AX13" s="845">
        <v>9</v>
      </c>
      <c r="AY13" s="846"/>
      <c r="AZ13" s="415">
        <v>9</v>
      </c>
      <c r="BA13" s="414" t="s">
        <v>3565</v>
      </c>
      <c r="BB13" s="415">
        <v>1</v>
      </c>
      <c r="BC13" s="416">
        <v>0</v>
      </c>
      <c r="BE13" s="900">
        <v>9</v>
      </c>
      <c r="BF13" s="906" t="str">
        <f>GVS!I11&amp;";"&amp;GVS!B11</f>
        <v>;Группа насосов откачки дренажа из ёмкости Е-1 защищаемого причала №1</v>
      </c>
      <c r="BG13" s="903">
        <v>9</v>
      </c>
      <c r="BH13" s="414" t="s">
        <v>3466</v>
      </c>
      <c r="BI13" s="415">
        <v>1</v>
      </c>
      <c r="BJ13" s="416">
        <v>0</v>
      </c>
      <c r="BL13" s="845">
        <v>9</v>
      </c>
      <c r="BM13" s="846"/>
      <c r="BN13" s="415">
        <v>9</v>
      </c>
      <c r="BO13" s="414" t="s">
        <v>3681</v>
      </c>
      <c r="BP13" s="415">
        <v>1</v>
      </c>
      <c r="BQ13" s="416">
        <v>0</v>
      </c>
      <c r="BS13" s="437">
        <v>9</v>
      </c>
      <c r="BT13" s="314" t="str">
        <f>VS!O11&amp;";"&amp;VS!B11</f>
        <v>;Насос откачки дренажа Н-2</v>
      </c>
      <c r="BU13" s="438">
        <v>9</v>
      </c>
      <c r="BV13" s="426" t="s">
        <v>3565</v>
      </c>
      <c r="BW13" s="312">
        <v>2</v>
      </c>
      <c r="BX13" s="405">
        <v>2</v>
      </c>
      <c r="BZ13" s="437">
        <v>9</v>
      </c>
      <c r="CA13" s="405">
        <v>0</v>
      </c>
      <c r="CB13" s="438">
        <v>9</v>
      </c>
      <c r="CC13" s="426" t="s">
        <v>3565</v>
      </c>
      <c r="CD13" s="312">
        <v>2</v>
      </c>
      <c r="CE13" s="405">
        <v>2</v>
      </c>
      <c r="CG13" s="437">
        <v>9</v>
      </c>
      <c r="CH13" s="405">
        <v>0</v>
      </c>
      <c r="CI13" s="438">
        <v>9</v>
      </c>
      <c r="CJ13" s="426" t="s">
        <v>3565</v>
      </c>
      <c r="CK13" s="312">
        <v>2</v>
      </c>
      <c r="CL13" s="405">
        <v>2</v>
      </c>
      <c r="CN13" s="437">
        <v>9</v>
      </c>
      <c r="CO13" s="314">
        <f>MPNA!B11</f>
        <v>0</v>
      </c>
      <c r="CP13" s="438">
        <v>9</v>
      </c>
      <c r="CQ13" s="402" t="s">
        <v>3565</v>
      </c>
      <c r="CR13" s="312">
        <v>1</v>
      </c>
      <c r="CS13" s="405">
        <v>0</v>
      </c>
      <c r="CU13" s="310">
        <f t="shared" si="6"/>
        <v>9</v>
      </c>
      <c r="CV13" s="314" t="str">
        <f>KTPR!K11&amp;";"&amp;KTPR!B11</f>
        <v>Общестанционная защита;Аварийное максимальное давление нефти через стендер СТ6</v>
      </c>
      <c r="CW13" s="438">
        <v>9</v>
      </c>
      <c r="CX13" s="426" t="s">
        <v>3682</v>
      </c>
      <c r="CY13" s="312">
        <v>2</v>
      </c>
      <c r="CZ13" s="403">
        <v>2</v>
      </c>
      <c r="DB13" s="310">
        <f t="shared" si="7"/>
        <v>109</v>
      </c>
      <c r="DC13" s="314" t="str">
        <f>KGMPNA!F12&amp;";"&amp;KGMPNA!B12</f>
        <v>Готовность НО-5;НО-5. Готовность входного коллектора</v>
      </c>
      <c r="DD13" s="438">
        <v>9</v>
      </c>
      <c r="DE13" s="426" t="s">
        <v>3683</v>
      </c>
      <c r="DF13" s="312">
        <v>2</v>
      </c>
      <c r="DG13" s="403">
        <v>2</v>
      </c>
      <c r="DI13" s="310">
        <f t="shared" si="8"/>
        <v>109</v>
      </c>
      <c r="DJ13" s="314" t="str">
        <f>KTPRA!I12&amp;";"&amp;KTPRA!B12</f>
        <v>Агрегатная защита НО-5;НО-5. Аварийные утечки нефти из полости с торцевым уплотнением НО</v>
      </c>
      <c r="DK13" s="438">
        <v>9</v>
      </c>
      <c r="DL13" s="402" t="s">
        <v>3684</v>
      </c>
      <c r="DM13" s="312">
        <v>1</v>
      </c>
      <c r="DN13" s="403">
        <v>0</v>
      </c>
      <c r="DP13" s="437">
        <v>9</v>
      </c>
      <c r="DQ13" s="847" t="s">
        <v>3685</v>
      </c>
      <c r="DR13" s="438">
        <v>9</v>
      </c>
      <c r="DS13" s="436" t="s">
        <v>3686</v>
      </c>
      <c r="DT13" s="848">
        <v>1</v>
      </c>
      <c r="DU13" s="849">
        <v>1</v>
      </c>
      <c r="DW13" s="437">
        <f t="shared" si="4"/>
        <v>9</v>
      </c>
      <c r="DX13" s="850"/>
      <c r="DY13" s="438">
        <v>9</v>
      </c>
      <c r="DZ13" s="402"/>
      <c r="EA13" s="312">
        <v>0</v>
      </c>
      <c r="EB13" s="405">
        <v>0</v>
      </c>
      <c r="ED13" s="851">
        <v>9</v>
      </c>
      <c r="EE13" s="423" t="s">
        <v>8835</v>
      </c>
      <c r="EF13" s="68">
        <v>9</v>
      </c>
      <c r="EG13" s="861"/>
      <c r="EH13" s="68"/>
      <c r="EI13" s="96"/>
      <c r="EK13" s="437">
        <v>9</v>
      </c>
      <c r="EL13" s="314"/>
      <c r="EM13" s="438">
        <v>9</v>
      </c>
      <c r="EN13" s="402"/>
      <c r="EO13" s="312">
        <v>0</v>
      </c>
      <c r="EP13" s="405">
        <v>0</v>
      </c>
      <c r="ER13" s="437">
        <v>9</v>
      </c>
      <c r="ES13" s="312"/>
      <c r="ET13" s="312">
        <v>9</v>
      </c>
      <c r="EU13" s="436" t="s">
        <v>3687</v>
      </c>
      <c r="EV13" s="312">
        <v>1</v>
      </c>
      <c r="EW13" s="96">
        <v>1</v>
      </c>
      <c r="EX13" s="202"/>
      <c r="EY13" s="845">
        <f t="shared" si="9"/>
        <v>9</v>
      </c>
      <c r="EZ13" s="841" t="s">
        <v>3688</v>
      </c>
      <c r="FA13" s="855">
        <v>9</v>
      </c>
      <c r="FB13" s="856" t="s">
        <v>3689</v>
      </c>
      <c r="FC13" s="841">
        <v>2</v>
      </c>
      <c r="FD13" s="842">
        <v>3</v>
      </c>
      <c r="FE13" s="202"/>
      <c r="FF13" s="437">
        <v>9</v>
      </c>
      <c r="FG13" s="314">
        <v>0</v>
      </c>
      <c r="FH13" s="438">
        <v>8</v>
      </c>
      <c r="FI13" s="414" t="s">
        <v>3690</v>
      </c>
      <c r="FJ13" s="415">
        <v>1</v>
      </c>
      <c r="FK13" s="416">
        <v>0</v>
      </c>
      <c r="FL13" s="341"/>
      <c r="FM13" s="437">
        <v>9</v>
      </c>
      <c r="FN13" s="314"/>
      <c r="FO13" s="438">
        <v>8</v>
      </c>
      <c r="FP13" s="402" t="s">
        <v>3691</v>
      </c>
      <c r="FQ13" s="312">
        <v>1</v>
      </c>
      <c r="FR13" s="405">
        <v>0</v>
      </c>
      <c r="FT13" s="437">
        <f t="shared" si="10"/>
        <v>9</v>
      </c>
      <c r="FU13" s="314" t="str">
        <f>MPNA!AB11&amp;";"&amp;MPNA!B11</f>
        <v>;</v>
      </c>
      <c r="FV13" s="438">
        <v>9</v>
      </c>
      <c r="FW13" s="426" t="s">
        <v>3692</v>
      </c>
      <c r="FX13" s="312">
        <v>2</v>
      </c>
      <c r="FY13" s="405">
        <v>2</v>
      </c>
      <c r="GA13" s="437">
        <v>9</v>
      </c>
      <c r="GB13" s="314"/>
      <c r="GC13" s="438">
        <v>9</v>
      </c>
      <c r="GD13" s="402" t="s">
        <v>3565</v>
      </c>
      <c r="GE13" s="312">
        <v>1</v>
      </c>
      <c r="GF13" s="405">
        <v>0</v>
      </c>
      <c r="GH13" s="437">
        <v>9</v>
      </c>
      <c r="GI13" s="314" t="str">
        <f>MPNA!AB11&amp;";"&amp;MPNA!B11</f>
        <v>;</v>
      </c>
      <c r="GJ13" s="438">
        <v>9</v>
      </c>
      <c r="GK13" s="402" t="s">
        <v>3676</v>
      </c>
      <c r="GL13" s="312">
        <v>1</v>
      </c>
      <c r="GM13" s="405">
        <v>0</v>
      </c>
      <c r="GO13" s="439">
        <v>9</v>
      </c>
      <c r="GP13" s="415"/>
      <c r="GQ13" s="415">
        <v>9</v>
      </c>
      <c r="GR13" s="843" t="s">
        <v>67</v>
      </c>
      <c r="GS13" s="312">
        <v>1</v>
      </c>
      <c r="GT13" s="405">
        <v>1</v>
      </c>
      <c r="GU13" s="167"/>
      <c r="GV13" s="439">
        <v>9</v>
      </c>
      <c r="GW13" s="415"/>
      <c r="GX13" s="415">
        <v>9</v>
      </c>
      <c r="GY13" s="493" t="s">
        <v>67</v>
      </c>
      <c r="GZ13" s="312">
        <v>1</v>
      </c>
      <c r="HA13" s="312">
        <v>0</v>
      </c>
      <c r="HC13" s="446">
        <v>9</v>
      </c>
      <c r="HD13" s="412" t="str">
        <f>OIP!AH11&amp;";"&amp;OIP!B11&amp;";"&amp;OIP!E11</f>
        <v>Диагностика;Температура воздуха в шкафу БиПС.УСО.2(3);°С</v>
      </c>
      <c r="HE13" s="440">
        <v>9</v>
      </c>
      <c r="HF13" s="418" t="s">
        <v>3693</v>
      </c>
      <c r="HG13" s="415">
        <v>1</v>
      </c>
      <c r="HH13" s="447">
        <v>2</v>
      </c>
      <c r="HJ13" s="446">
        <v>9</v>
      </c>
      <c r="HK13" s="412" t="str">
        <f>OIP!AH11&amp;";"&amp;OIP!B11&amp;";"&amp;OIP!E11</f>
        <v>Диагностика;Температура воздуха в шкафу БиПС.УСО.2(3);°С</v>
      </c>
      <c r="HL13" s="440">
        <v>9</v>
      </c>
      <c r="HM13" s="418" t="s">
        <v>3693</v>
      </c>
      <c r="HN13" s="415">
        <v>1</v>
      </c>
      <c r="HO13" s="447">
        <v>2</v>
      </c>
      <c r="HP13" s="844"/>
      <c r="HQ13" s="437">
        <v>9</v>
      </c>
      <c r="HR13" s="314" t="str">
        <f>OIP!AH11&amp;";"&amp;OIP!B11&amp;";"&amp;OIP!E11</f>
        <v>Диагностика;Температура воздуха в шкафу БиПС.УСО.2(3);°С</v>
      </c>
      <c r="HS13" s="438">
        <v>9</v>
      </c>
      <c r="HT13" s="426" t="s">
        <v>3693</v>
      </c>
      <c r="HU13" s="312">
        <v>1</v>
      </c>
      <c r="HV13" s="405">
        <v>2</v>
      </c>
      <c r="HX13" s="310">
        <v>9</v>
      </c>
      <c r="HY13" s="314" t="str">
        <f>OIP!AH11&amp;";"&amp;OIP!B11&amp;";"&amp;OIP!E11</f>
        <v>Диагностика;Температура воздуха в шкафу БиПС.УСО.2(3);°С</v>
      </c>
      <c r="HZ13" s="438">
        <v>9</v>
      </c>
      <c r="IA13" s="418" t="s">
        <v>3693</v>
      </c>
      <c r="IB13" s="415">
        <v>1</v>
      </c>
      <c r="IC13" s="447">
        <v>2</v>
      </c>
      <c r="ID13" s="341"/>
      <c r="IE13" s="446">
        <v>9</v>
      </c>
      <c r="IF13" s="412" t="str">
        <f>OIP!AH11&amp;";"&amp;OIP!B11&amp;";"&amp;OIP!E11</f>
        <v>Диагностика;Температура воздуха в шкафу БиПС.УСО.2(3);°С</v>
      </c>
      <c r="IG13" s="440">
        <v>9</v>
      </c>
      <c r="IH13" s="418" t="s">
        <v>3693</v>
      </c>
      <c r="II13" s="415">
        <v>1</v>
      </c>
      <c r="IJ13" s="447">
        <v>2</v>
      </c>
      <c r="IK13" s="341"/>
      <c r="IL13" s="446">
        <v>9</v>
      </c>
      <c r="IM13" s="412" t="str">
        <f>OIP!AH11&amp;";"&amp;OIP!B11&amp;";"&amp;OIP!E11</f>
        <v>Диагностика;Температура воздуха в шкафу БиПС.УСО.2(3);°С</v>
      </c>
      <c r="IN13" s="440">
        <v>9</v>
      </c>
      <c r="IO13" s="418" t="s">
        <v>3693</v>
      </c>
      <c r="IP13" s="415">
        <v>1</v>
      </c>
      <c r="IQ13" s="447">
        <v>2</v>
      </c>
      <c r="IS13" s="448">
        <f t="shared" si="11"/>
        <v>9</v>
      </c>
      <c r="IT13" s="457" t="s">
        <v>3694</v>
      </c>
      <c r="IU13" s="450">
        <v>9</v>
      </c>
      <c r="IV13" s="458"/>
      <c r="IW13" s="312">
        <v>1</v>
      </c>
      <c r="IX13" s="405">
        <v>0</v>
      </c>
      <c r="IZ13" s="437">
        <v>9</v>
      </c>
      <c r="JA13" s="346" t="s">
        <v>67</v>
      </c>
      <c r="JB13" s="438">
        <v>9</v>
      </c>
      <c r="JC13" s="451" t="s">
        <v>3695</v>
      </c>
      <c r="JD13" s="312">
        <v>2</v>
      </c>
      <c r="JE13" s="405">
        <v>3</v>
      </c>
    </row>
    <row r="14" spans="1:265" ht="15.75" customHeight="1">
      <c r="A14" s="310">
        <f t="shared" si="0"/>
        <v>10</v>
      </c>
      <c r="B14" s="314" t="str">
        <f>DP!J11&amp;";"&amp;DP!B11</f>
        <v>Диагностика;БиПС.КЦ - двери шкафа открыты</v>
      </c>
      <c r="C14" s="438">
        <v>10</v>
      </c>
      <c r="D14" s="458"/>
      <c r="E14" s="312">
        <v>1</v>
      </c>
      <c r="F14" s="403">
        <v>0</v>
      </c>
      <c r="H14" s="437">
        <f t="shared" si="1"/>
        <v>10</v>
      </c>
      <c r="I14" s="314" t="str">
        <f>KTPRS2!I11&amp;";"&amp;KTPRS2!B11</f>
        <v>Предельный параметр;Сохранение предельной загазованности причала №1 (точка 10)</v>
      </c>
      <c r="J14" s="438">
        <v>10</v>
      </c>
      <c r="K14" s="461" t="s">
        <v>3679</v>
      </c>
      <c r="L14" s="312">
        <v>1</v>
      </c>
      <c r="M14" s="405">
        <v>1</v>
      </c>
      <c r="O14" s="437">
        <f t="shared" si="2"/>
        <v>10</v>
      </c>
      <c r="P14" s="455">
        <v>0</v>
      </c>
      <c r="Q14" s="438">
        <v>10</v>
      </c>
      <c r="R14" s="458"/>
      <c r="S14" s="312">
        <v>1</v>
      </c>
      <c r="T14" s="403">
        <v>0</v>
      </c>
      <c r="V14" s="400">
        <v>10</v>
      </c>
      <c r="W14" s="455" t="str">
        <f>UTS!B12</f>
        <v>Сирена "Газ" площадки насосной откачки дренажа из емкости Е-24</v>
      </c>
      <c r="X14" s="438">
        <v>10</v>
      </c>
      <c r="Y14" s="436" t="s">
        <v>3696</v>
      </c>
      <c r="Z14" s="312">
        <v>1</v>
      </c>
      <c r="AA14" s="403">
        <v>1</v>
      </c>
      <c r="AC14" s="924">
        <v>10</v>
      </c>
      <c r="AD14" s="312" t="str">
        <f>ZD!AK12&amp;";"&amp;ZD!B12</f>
        <v>Нефтеналивные стендеры причалов №№1, 2;Задвижка №80</v>
      </c>
      <c r="AE14" s="450">
        <v>10</v>
      </c>
      <c r="AF14" s="402" t="s">
        <v>3697</v>
      </c>
      <c r="AG14" s="312">
        <v>1</v>
      </c>
      <c r="AH14" s="405">
        <v>0</v>
      </c>
      <c r="AJ14" s="439">
        <f t="shared" si="3"/>
        <v>10</v>
      </c>
      <c r="AK14" s="412" t="str">
        <f>KLP!M12&amp;";"&amp;KLP!B12</f>
        <v>;Клапан Кл-У2 (БИЛ-730)</v>
      </c>
      <c r="AL14" s="440">
        <v>10</v>
      </c>
      <c r="AM14" s="459" t="s">
        <v>3565</v>
      </c>
      <c r="AN14" s="415">
        <v>1</v>
      </c>
      <c r="AO14" s="416">
        <v>0</v>
      </c>
      <c r="AQ14" s="310">
        <f t="shared" si="5"/>
        <v>10</v>
      </c>
      <c r="AR14" s="455">
        <v>0</v>
      </c>
      <c r="AS14" s="438">
        <v>10</v>
      </c>
      <c r="AT14" s="458" t="s">
        <v>3698</v>
      </c>
      <c r="AU14" s="312">
        <v>1</v>
      </c>
      <c r="AV14" s="403">
        <v>0</v>
      </c>
      <c r="AX14" s="845">
        <v>10</v>
      </c>
      <c r="AY14" s="846"/>
      <c r="AZ14" s="415">
        <v>10</v>
      </c>
      <c r="BA14" s="414" t="s">
        <v>3565</v>
      </c>
      <c r="BB14" s="415">
        <v>1</v>
      </c>
      <c r="BC14" s="416">
        <v>0</v>
      </c>
      <c r="BE14" s="900">
        <v>10</v>
      </c>
      <c r="BF14" s="906" t="str">
        <f>GVS!I12&amp;";"&amp;GVS!B12</f>
        <v>;Группа насосов откачки дренажа из ёмкости Е-24 защищаемого причала №2</v>
      </c>
      <c r="BG14" s="903">
        <v>10</v>
      </c>
      <c r="BH14" s="414" t="s">
        <v>3699</v>
      </c>
      <c r="BI14" s="415">
        <v>1</v>
      </c>
      <c r="BJ14" s="416">
        <v>0</v>
      </c>
      <c r="BL14" s="845">
        <v>10</v>
      </c>
      <c r="BM14" s="846"/>
      <c r="BN14" s="415">
        <v>10</v>
      </c>
      <c r="BO14" s="414" t="s">
        <v>3700</v>
      </c>
      <c r="BP14" s="415">
        <v>1</v>
      </c>
      <c r="BQ14" s="416">
        <v>0</v>
      </c>
      <c r="BS14" s="437">
        <v>10</v>
      </c>
      <c r="BT14" s="314" t="str">
        <f>VS!O12&amp;";"&amp;VS!B12</f>
        <v>gr;Насос откачки дренажа Н-26</v>
      </c>
      <c r="BU14" s="438">
        <v>10</v>
      </c>
      <c r="BV14" s="436" t="s">
        <v>3701</v>
      </c>
      <c r="BW14" s="312">
        <v>1</v>
      </c>
      <c r="BX14" s="405">
        <v>1</v>
      </c>
      <c r="BZ14" s="437">
        <v>10</v>
      </c>
      <c r="CA14" s="405">
        <v>0</v>
      </c>
      <c r="CB14" s="438">
        <v>10</v>
      </c>
      <c r="CC14" s="436" t="s">
        <v>3701</v>
      </c>
      <c r="CD14" s="312">
        <v>1</v>
      </c>
      <c r="CE14" s="405">
        <v>1</v>
      </c>
      <c r="CG14" s="437">
        <v>10</v>
      </c>
      <c r="CH14" s="405">
        <v>0</v>
      </c>
      <c r="CI14" s="438">
        <v>10</v>
      </c>
      <c r="CJ14" s="436" t="s">
        <v>3701</v>
      </c>
      <c r="CK14" s="312">
        <v>1</v>
      </c>
      <c r="CL14" s="405">
        <v>1</v>
      </c>
      <c r="CN14" s="437">
        <v>10</v>
      </c>
      <c r="CO14" s="314">
        <f>MPNA!B12</f>
        <v>0</v>
      </c>
      <c r="CP14" s="438">
        <v>10</v>
      </c>
      <c r="CQ14" s="402" t="s">
        <v>3702</v>
      </c>
      <c r="CR14" s="312">
        <v>1</v>
      </c>
      <c r="CS14" s="405">
        <v>0</v>
      </c>
      <c r="CU14" s="310">
        <f t="shared" si="6"/>
        <v>10</v>
      </c>
      <c r="CV14" s="314" t="str">
        <f>KTPR!K12&amp;";"&amp;KTPR!B12</f>
        <v>Общестанционная защита;Недостоверность измерения давления нефти через стендер СТ6</v>
      </c>
      <c r="CW14" s="438">
        <v>10</v>
      </c>
      <c r="CX14" s="402" t="s">
        <v>3703</v>
      </c>
      <c r="CY14" s="312">
        <v>1</v>
      </c>
      <c r="CZ14" s="403">
        <v>0</v>
      </c>
      <c r="DB14" s="310">
        <f t="shared" si="7"/>
        <v>110</v>
      </c>
      <c r="DC14" s="314" t="str">
        <f>KGMPNA!F13&amp;";"&amp;KGMPNA!B13</f>
        <v>Готовность НО-5;НО-5. Готовность выходного коллектора</v>
      </c>
      <c r="DD14" s="438">
        <v>10</v>
      </c>
      <c r="DE14" s="402" t="s">
        <v>3704</v>
      </c>
      <c r="DF14" s="312">
        <v>1</v>
      </c>
      <c r="DG14" s="405">
        <v>0</v>
      </c>
      <c r="DI14" s="310">
        <f t="shared" si="8"/>
        <v>110</v>
      </c>
      <c r="DJ14" s="314" t="str">
        <f>KTPRA!I13&amp;";"&amp;KTPRA!B13</f>
        <v>Агрегатная защита НО-5;НО-5. Аварийная максимальная вибрация нижнего подшипника электродвигателя НО, порог 1 (горизонтальная)</v>
      </c>
      <c r="DK14" s="438">
        <v>10</v>
      </c>
      <c r="DL14" s="402" t="s">
        <v>3705</v>
      </c>
      <c r="DM14" s="312">
        <v>1</v>
      </c>
      <c r="DN14" s="403">
        <v>0</v>
      </c>
      <c r="DP14" s="437">
        <v>10</v>
      </c>
      <c r="DQ14" s="847" t="s">
        <v>3706</v>
      </c>
      <c r="DR14" s="450">
        <v>10</v>
      </c>
      <c r="DS14" s="402" t="s">
        <v>3565</v>
      </c>
      <c r="DT14" s="848">
        <v>0</v>
      </c>
      <c r="DU14" s="849">
        <v>0</v>
      </c>
      <c r="DW14" s="437">
        <f t="shared" si="4"/>
        <v>10</v>
      </c>
      <c r="DX14" s="850"/>
      <c r="DY14" s="438">
        <v>10</v>
      </c>
      <c r="DZ14" s="402"/>
      <c r="EA14" s="312">
        <v>0</v>
      </c>
      <c r="EB14" s="405">
        <v>0</v>
      </c>
      <c r="ED14" s="851">
        <v>10</v>
      </c>
      <c r="EE14" s="423" t="s">
        <v>8836</v>
      </c>
      <c r="EF14" s="68">
        <v>10</v>
      </c>
      <c r="EG14" s="861"/>
      <c r="EH14" s="68"/>
      <c r="EI14" s="96"/>
      <c r="EK14" s="437">
        <v>10</v>
      </c>
      <c r="EL14" s="314"/>
      <c r="EM14" s="438">
        <v>10</v>
      </c>
      <c r="EN14" s="451" t="s">
        <v>3707</v>
      </c>
      <c r="EO14" s="312">
        <v>2</v>
      </c>
      <c r="EP14" s="405">
        <v>3</v>
      </c>
      <c r="ER14" s="437">
        <v>10</v>
      </c>
      <c r="ES14" s="312"/>
      <c r="ET14" s="312">
        <v>10</v>
      </c>
      <c r="EU14" s="436" t="s">
        <v>3708</v>
      </c>
      <c r="EV14" s="312">
        <v>1</v>
      </c>
      <c r="EW14" s="96">
        <v>1</v>
      </c>
      <c r="EX14" s="202"/>
      <c r="EY14" s="845">
        <f t="shared" si="9"/>
        <v>10</v>
      </c>
      <c r="EZ14" s="862">
        <v>0</v>
      </c>
      <c r="FA14" s="855">
        <v>10</v>
      </c>
      <c r="FB14" s="856" t="s">
        <v>3709</v>
      </c>
      <c r="FC14" s="841">
        <v>2</v>
      </c>
      <c r="FD14" s="842">
        <v>3</v>
      </c>
      <c r="FE14" s="202"/>
      <c r="FF14" s="437">
        <v>10</v>
      </c>
      <c r="FG14" s="314">
        <v>0</v>
      </c>
      <c r="FH14" s="438">
        <v>9</v>
      </c>
      <c r="FI14" s="414" t="s">
        <v>3710</v>
      </c>
      <c r="FJ14" s="415">
        <v>1</v>
      </c>
      <c r="FK14" s="416">
        <v>0</v>
      </c>
      <c r="FL14" s="341"/>
      <c r="FM14" s="437">
        <v>10</v>
      </c>
      <c r="FN14" s="314"/>
      <c r="FO14" s="438">
        <v>9</v>
      </c>
      <c r="FP14" s="402" t="s">
        <v>3711</v>
      </c>
      <c r="FQ14" s="312">
        <v>1</v>
      </c>
      <c r="FR14" s="405">
        <v>0</v>
      </c>
      <c r="FT14" s="437">
        <f t="shared" si="10"/>
        <v>10</v>
      </c>
      <c r="FU14" s="314" t="str">
        <f>MPNA!AB12&amp;";"&amp;MPNA!B12</f>
        <v>;</v>
      </c>
      <c r="FV14" s="438">
        <v>10</v>
      </c>
      <c r="FW14" s="402" t="s">
        <v>3712</v>
      </c>
      <c r="FX14" s="312">
        <v>1</v>
      </c>
      <c r="FY14" s="405">
        <v>0</v>
      </c>
      <c r="GA14" s="437">
        <v>10</v>
      </c>
      <c r="GB14" s="314"/>
      <c r="GC14" s="438">
        <v>10</v>
      </c>
      <c r="GD14" s="402" t="s">
        <v>3565</v>
      </c>
      <c r="GE14" s="312">
        <v>1</v>
      </c>
      <c r="GF14" s="405">
        <v>0</v>
      </c>
      <c r="GH14" s="437">
        <v>10</v>
      </c>
      <c r="GI14" s="314" t="str">
        <f>MPNA!AB12&amp;";"&amp;MPNA!B12</f>
        <v>;</v>
      </c>
      <c r="GJ14" s="438">
        <v>10</v>
      </c>
      <c r="GK14" s="402" t="s">
        <v>3713</v>
      </c>
      <c r="GL14" s="312">
        <v>1</v>
      </c>
      <c r="GM14" s="405">
        <v>0</v>
      </c>
      <c r="GO14" s="439">
        <v>10</v>
      </c>
      <c r="GP14" s="415"/>
      <c r="GQ14" s="415">
        <v>10</v>
      </c>
      <c r="GR14" s="843" t="s">
        <v>3714</v>
      </c>
      <c r="GS14" s="312">
        <v>1</v>
      </c>
      <c r="GT14" s="405">
        <v>1</v>
      </c>
      <c r="GU14" s="167"/>
      <c r="GV14" s="439">
        <v>10</v>
      </c>
      <c r="GW14" s="415" t="s">
        <v>3715</v>
      </c>
      <c r="GX14" s="415">
        <v>10</v>
      </c>
      <c r="GY14" s="843" t="s">
        <v>3716</v>
      </c>
      <c r="GZ14" s="312">
        <v>1</v>
      </c>
      <c r="HA14" s="312">
        <v>1</v>
      </c>
      <c r="HC14" s="446">
        <v>10</v>
      </c>
      <c r="HD14" s="412" t="str">
        <f>OIP!AH12&amp;";"&amp;OIP!B12&amp;";"&amp;OIP!E12</f>
        <v>Диагностика;Температура воздуха в шкафу БиПС.УСО.2(4);°С</v>
      </c>
      <c r="HE14" s="440">
        <v>10</v>
      </c>
      <c r="HF14" s="418" t="s">
        <v>3717</v>
      </c>
      <c r="HG14" s="415">
        <v>1</v>
      </c>
      <c r="HH14" s="447">
        <v>2</v>
      </c>
      <c r="HJ14" s="446">
        <v>10</v>
      </c>
      <c r="HK14" s="412" t="str">
        <f>OIP!AH12&amp;";"&amp;OIP!B12&amp;";"&amp;OIP!E12</f>
        <v>Диагностика;Температура воздуха в шкафу БиПС.УСО.2(4);°С</v>
      </c>
      <c r="HL14" s="440">
        <v>10</v>
      </c>
      <c r="HM14" s="418" t="s">
        <v>3717</v>
      </c>
      <c r="HN14" s="415">
        <v>1</v>
      </c>
      <c r="HO14" s="447">
        <v>2</v>
      </c>
      <c r="HP14" s="844"/>
      <c r="HQ14" s="437">
        <v>10</v>
      </c>
      <c r="HR14" s="314" t="str">
        <f>OIP!AH12&amp;";"&amp;OIP!B12&amp;";"&amp;OIP!E12</f>
        <v>Диагностика;Температура воздуха в шкафу БиПС.УСО.2(4);°С</v>
      </c>
      <c r="HS14" s="438">
        <v>10</v>
      </c>
      <c r="HT14" s="426" t="s">
        <v>3717</v>
      </c>
      <c r="HU14" s="312">
        <v>1</v>
      </c>
      <c r="HV14" s="405">
        <v>2</v>
      </c>
      <c r="HX14" s="310">
        <v>10</v>
      </c>
      <c r="HY14" s="314" t="str">
        <f>OIP!AH12&amp;";"&amp;OIP!B12&amp;";"&amp;OIP!E12</f>
        <v>Диагностика;Температура воздуха в шкафу БиПС.УСО.2(4);°С</v>
      </c>
      <c r="HZ14" s="438">
        <v>10</v>
      </c>
      <c r="IA14" s="418" t="s">
        <v>3717</v>
      </c>
      <c r="IB14" s="415">
        <v>1</v>
      </c>
      <c r="IC14" s="447">
        <v>2</v>
      </c>
      <c r="ID14" s="341"/>
      <c r="IE14" s="446">
        <v>10</v>
      </c>
      <c r="IF14" s="412" t="str">
        <f>OIP!AH12&amp;";"&amp;OIP!B12&amp;";"&amp;OIP!E12</f>
        <v>Диагностика;Температура воздуха в шкафу БиПС.УСО.2(4);°С</v>
      </c>
      <c r="IG14" s="440">
        <v>10</v>
      </c>
      <c r="IH14" s="418" t="s">
        <v>3717</v>
      </c>
      <c r="II14" s="415">
        <v>1</v>
      </c>
      <c r="IJ14" s="447">
        <v>2</v>
      </c>
      <c r="IK14" s="341"/>
      <c r="IL14" s="446">
        <v>10</v>
      </c>
      <c r="IM14" s="412" t="str">
        <f>OIP!AH12&amp;";"&amp;OIP!B12&amp;";"&amp;OIP!E12</f>
        <v>Диагностика;Температура воздуха в шкафу БиПС.УСО.2(4);°С</v>
      </c>
      <c r="IN14" s="440">
        <v>10</v>
      </c>
      <c r="IO14" s="418" t="s">
        <v>3717</v>
      </c>
      <c r="IP14" s="415">
        <v>1</v>
      </c>
      <c r="IQ14" s="447">
        <v>2</v>
      </c>
      <c r="IS14" s="448">
        <f t="shared" si="11"/>
        <v>10</v>
      </c>
      <c r="IT14" s="457" t="s">
        <v>3718</v>
      </c>
      <c r="IU14" s="450">
        <v>10</v>
      </c>
      <c r="IV14" s="458"/>
      <c r="IW14" s="312">
        <v>1</v>
      </c>
      <c r="IX14" s="405">
        <v>0</v>
      </c>
      <c r="IZ14" s="437">
        <v>10</v>
      </c>
      <c r="JA14" s="346" t="s">
        <v>67</v>
      </c>
      <c r="JB14" s="438">
        <v>10</v>
      </c>
      <c r="JC14" s="451" t="s">
        <v>3719</v>
      </c>
      <c r="JD14" s="312">
        <v>2</v>
      </c>
      <c r="JE14" s="405">
        <v>3</v>
      </c>
    </row>
    <row r="15" spans="1:265" ht="15.75" customHeight="1">
      <c r="A15" s="310">
        <f t="shared" si="0"/>
        <v>11</v>
      </c>
      <c r="B15" s="314" t="str">
        <f>DP!J12&amp;";"&amp;DP!B12</f>
        <v>Диагностика;БиПС.КЦ - батарея разряжена ИБП GU1</v>
      </c>
      <c r="C15" s="438">
        <v>11</v>
      </c>
      <c r="D15" s="458"/>
      <c r="E15" s="312">
        <v>1</v>
      </c>
      <c r="F15" s="403">
        <v>0</v>
      </c>
      <c r="H15" s="437">
        <f t="shared" si="1"/>
        <v>11</v>
      </c>
      <c r="I15" s="314" t="str">
        <f>KTPRS2!I12&amp;";"&amp;KTPRS2!B12</f>
        <v>Предельный параметр;Предельная загазованность причала №1</v>
      </c>
      <c r="J15" s="438">
        <v>11</v>
      </c>
      <c r="K15" s="463" t="s">
        <v>3679</v>
      </c>
      <c r="L15" s="312">
        <v>2</v>
      </c>
      <c r="M15" s="405">
        <v>2</v>
      </c>
      <c r="O15" s="437">
        <f t="shared" si="2"/>
        <v>11</v>
      </c>
      <c r="P15" s="455">
        <v>0</v>
      </c>
      <c r="Q15" s="438">
        <v>11</v>
      </c>
      <c r="R15" s="458"/>
      <c r="S15" s="312">
        <v>1</v>
      </c>
      <c r="T15" s="403">
        <v>0</v>
      </c>
      <c r="V15" s="400">
        <v>11</v>
      </c>
      <c r="W15" s="455" t="str">
        <f>UTS!B13</f>
        <v>Сирена "Газ" в БИК-733</v>
      </c>
      <c r="X15" s="438">
        <v>11</v>
      </c>
      <c r="Y15" s="436" t="s">
        <v>3720</v>
      </c>
      <c r="Z15" s="312">
        <v>1</v>
      </c>
      <c r="AA15" s="403">
        <v>1</v>
      </c>
      <c r="AC15" s="924">
        <v>11</v>
      </c>
      <c r="AD15" s="312" t="str">
        <f>ZD!AK13&amp;";"&amp;ZD!B13</f>
        <v>Нефтеналивные стендеры причалов №№1, 2;Задвижка №85</v>
      </c>
      <c r="AE15" s="450">
        <v>11</v>
      </c>
      <c r="AF15" s="402" t="s">
        <v>3565</v>
      </c>
      <c r="AG15" s="312">
        <v>1</v>
      </c>
      <c r="AH15" s="405">
        <v>0</v>
      </c>
      <c r="AJ15" s="439">
        <f t="shared" si="3"/>
        <v>11</v>
      </c>
      <c r="AK15" s="412" t="str">
        <f>KLP!M13&amp;";"&amp;KLP!B13</f>
        <v>;Клапан КлПТ (ТПУ)</v>
      </c>
      <c r="AL15" s="440">
        <v>11</v>
      </c>
      <c r="AM15" s="459" t="s">
        <v>3721</v>
      </c>
      <c r="AN15" s="415">
        <v>1</v>
      </c>
      <c r="AO15" s="416">
        <v>0</v>
      </c>
      <c r="AQ15" s="310">
        <f t="shared" si="5"/>
        <v>11</v>
      </c>
      <c r="AR15" s="455">
        <v>0</v>
      </c>
      <c r="AS15" s="438">
        <v>11</v>
      </c>
      <c r="AT15" s="458" t="s">
        <v>3722</v>
      </c>
      <c r="AU15" s="312">
        <v>1</v>
      </c>
      <c r="AV15" s="403">
        <v>0</v>
      </c>
      <c r="AX15" s="845">
        <v>11</v>
      </c>
      <c r="AY15" s="846"/>
      <c r="AZ15" s="415">
        <v>11</v>
      </c>
      <c r="BA15" s="414" t="s">
        <v>3565</v>
      </c>
      <c r="BB15" s="415">
        <v>1</v>
      </c>
      <c r="BC15" s="416">
        <v>0</v>
      </c>
      <c r="BE15" s="900">
        <v>11</v>
      </c>
      <c r="BF15" s="906" t="str">
        <f>GVS!I13&amp;";"&amp;GVS!B13</f>
        <v>;Зачистной насос №5 откачки дренажа стендеров защищаемого причала №1</v>
      </c>
      <c r="BG15" s="903">
        <v>11</v>
      </c>
      <c r="BH15" s="414" t="s">
        <v>3466</v>
      </c>
      <c r="BI15" s="415">
        <v>1</v>
      </c>
      <c r="BJ15" s="416">
        <v>0</v>
      </c>
      <c r="BL15" s="845">
        <v>11</v>
      </c>
      <c r="BM15" s="846"/>
      <c r="BN15" s="415">
        <v>11</v>
      </c>
      <c r="BO15" s="418" t="s">
        <v>3723</v>
      </c>
      <c r="BP15" s="415">
        <v>1</v>
      </c>
      <c r="BQ15" s="416">
        <v>2</v>
      </c>
      <c r="BS15" s="437">
        <v>11</v>
      </c>
      <c r="BT15" s="314" t="str">
        <f>VS!O13&amp;";"&amp;VS!B13</f>
        <v>;Насос откачки дренажа Н-21</v>
      </c>
      <c r="BU15" s="438">
        <v>11</v>
      </c>
      <c r="BV15" s="426" t="s">
        <v>3724</v>
      </c>
      <c r="BW15" s="312">
        <v>2</v>
      </c>
      <c r="BX15" s="405">
        <v>2</v>
      </c>
      <c r="BZ15" s="437">
        <v>11</v>
      </c>
      <c r="CA15" s="405">
        <v>0</v>
      </c>
      <c r="CB15" s="438">
        <v>11</v>
      </c>
      <c r="CC15" s="426" t="s">
        <v>3724</v>
      </c>
      <c r="CD15" s="312">
        <v>2</v>
      </c>
      <c r="CE15" s="405">
        <v>2</v>
      </c>
      <c r="CG15" s="437">
        <v>11</v>
      </c>
      <c r="CH15" s="405">
        <v>0</v>
      </c>
      <c r="CI15" s="438">
        <v>11</v>
      </c>
      <c r="CJ15" s="426" t="s">
        <v>3724</v>
      </c>
      <c r="CK15" s="312">
        <v>2</v>
      </c>
      <c r="CL15" s="405">
        <v>2</v>
      </c>
      <c r="CN15" s="437">
        <v>11</v>
      </c>
      <c r="CO15" s="314">
        <f>MPNA!B13</f>
        <v>0</v>
      </c>
      <c r="CP15" s="438">
        <v>11</v>
      </c>
      <c r="CQ15" s="451" t="s">
        <v>3725</v>
      </c>
      <c r="CR15" s="312">
        <v>2</v>
      </c>
      <c r="CS15" s="405">
        <v>3</v>
      </c>
      <c r="CU15" s="310">
        <f t="shared" si="6"/>
        <v>11</v>
      </c>
      <c r="CV15" s="314" t="str">
        <f>KTPR!K13&amp;";"&amp;KTPR!B13</f>
        <v>Общестанционная защита;Аварийное максимальное давление нефти через стендер СТ7</v>
      </c>
      <c r="CW15" s="438">
        <v>11</v>
      </c>
      <c r="CX15" s="402" t="s">
        <v>3726</v>
      </c>
      <c r="CY15" s="312">
        <v>1</v>
      </c>
      <c r="CZ15" s="403">
        <v>0</v>
      </c>
      <c r="DB15" s="310">
        <f t="shared" si="7"/>
        <v>111</v>
      </c>
      <c r="DC15" s="314" t="str">
        <f>KGMPNA!F14&amp;";"&amp;KGMPNA!B14</f>
        <v>Готовность НО-5;НО-5. Приёмная агрегатная задвижка открыта</v>
      </c>
      <c r="DD15" s="438">
        <v>11</v>
      </c>
      <c r="DE15" s="312"/>
      <c r="DF15" s="312"/>
      <c r="DG15" s="403"/>
      <c r="DI15" s="310">
        <f t="shared" si="8"/>
        <v>111</v>
      </c>
      <c r="DJ15" s="314" t="str">
        <f>KTPRA!I14&amp;";"&amp;KTPRA!B14</f>
        <v>Агрегатная защита НО-5;НО-5. Аварийная максимальная вибрация нижнего подшипника электродвигателя НО, порог 1 (вертикальная)</v>
      </c>
      <c r="DK15" s="438">
        <v>11</v>
      </c>
      <c r="DL15" s="402" t="s">
        <v>3727</v>
      </c>
      <c r="DM15" s="312">
        <v>1</v>
      </c>
      <c r="DN15" s="403">
        <v>0</v>
      </c>
      <c r="DP15" s="437">
        <v>11</v>
      </c>
      <c r="DQ15" s="847" t="s">
        <v>3728</v>
      </c>
      <c r="DR15" s="450">
        <v>11</v>
      </c>
      <c r="DS15" s="436" t="s">
        <v>3729</v>
      </c>
      <c r="DT15" s="848">
        <v>1</v>
      </c>
      <c r="DU15" s="849">
        <v>1</v>
      </c>
      <c r="DW15" s="437">
        <f t="shared" si="4"/>
        <v>11</v>
      </c>
      <c r="DX15" s="850"/>
      <c r="DY15" s="438">
        <v>11</v>
      </c>
      <c r="DZ15" s="402"/>
      <c r="EA15" s="312">
        <v>0</v>
      </c>
      <c r="EB15" s="405">
        <v>0</v>
      </c>
      <c r="ED15" s="851">
        <v>11</v>
      </c>
      <c r="EE15" s="423" t="s">
        <v>8837</v>
      </c>
      <c r="EF15" s="68">
        <v>11</v>
      </c>
      <c r="EG15" s="861"/>
      <c r="EH15" s="68"/>
      <c r="EI15" s="96"/>
      <c r="EK15" s="437">
        <v>11</v>
      </c>
      <c r="EL15" s="314"/>
      <c r="EM15" s="438">
        <v>11</v>
      </c>
      <c r="EN15" s="436" t="s">
        <v>3730</v>
      </c>
      <c r="EO15" s="312">
        <v>1</v>
      </c>
      <c r="EP15" s="405">
        <v>1</v>
      </c>
      <c r="ER15" s="437">
        <v>11</v>
      </c>
      <c r="ES15" s="312"/>
      <c r="ET15" s="312">
        <v>11</v>
      </c>
      <c r="EU15" s="436" t="s">
        <v>3731</v>
      </c>
      <c r="EV15" s="312">
        <v>1</v>
      </c>
      <c r="EW15" s="96">
        <v>1</v>
      </c>
      <c r="EX15" s="202"/>
      <c r="EY15" s="845">
        <f t="shared" si="9"/>
        <v>11</v>
      </c>
      <c r="EZ15" s="862">
        <v>0</v>
      </c>
      <c r="FA15" s="855">
        <v>11</v>
      </c>
      <c r="FB15" s="856" t="s">
        <v>3732</v>
      </c>
      <c r="FC15" s="841">
        <v>2</v>
      </c>
      <c r="FD15" s="842">
        <v>3</v>
      </c>
      <c r="FE15" s="202"/>
      <c r="FF15" s="437">
        <v>11</v>
      </c>
      <c r="FG15" s="314">
        <v>0</v>
      </c>
      <c r="FH15" s="438">
        <v>10</v>
      </c>
      <c r="FI15" s="414" t="s">
        <v>3733</v>
      </c>
      <c r="FJ15" s="415">
        <v>1</v>
      </c>
      <c r="FK15" s="416">
        <v>0</v>
      </c>
      <c r="FL15" s="341"/>
      <c r="FM15" s="437">
        <v>11</v>
      </c>
      <c r="FN15" s="314"/>
      <c r="FO15" s="438">
        <v>10</v>
      </c>
      <c r="FP15" s="402" t="s">
        <v>3734</v>
      </c>
      <c r="FQ15" s="312">
        <v>1</v>
      </c>
      <c r="FR15" s="405">
        <v>0</v>
      </c>
      <c r="FT15" s="437">
        <f t="shared" si="10"/>
        <v>11</v>
      </c>
      <c r="FU15" s="314" t="str">
        <f>MPNA!AB13&amp;";"&amp;MPNA!B13</f>
        <v>;</v>
      </c>
      <c r="FV15" s="438">
        <v>11</v>
      </c>
      <c r="FW15" s="426" t="s">
        <v>3735</v>
      </c>
      <c r="FX15" s="312">
        <v>2</v>
      </c>
      <c r="FY15" s="405">
        <v>2</v>
      </c>
      <c r="GA15" s="437">
        <v>11</v>
      </c>
      <c r="GB15" s="314"/>
      <c r="GC15" s="438">
        <v>11</v>
      </c>
      <c r="GD15" s="402" t="s">
        <v>3565</v>
      </c>
      <c r="GE15" s="312">
        <v>1</v>
      </c>
      <c r="GF15" s="405">
        <v>0</v>
      </c>
      <c r="GH15" s="437">
        <v>11</v>
      </c>
      <c r="GI15" s="314" t="str">
        <f>MPNA!AB13&amp;";"&amp;MPNA!B13</f>
        <v>;</v>
      </c>
      <c r="GJ15" s="438">
        <v>11</v>
      </c>
      <c r="GK15" s="402" t="s">
        <v>3676</v>
      </c>
      <c r="GL15" s="312">
        <v>1</v>
      </c>
      <c r="GM15" s="405">
        <v>0</v>
      </c>
      <c r="GO15" s="439">
        <v>11</v>
      </c>
      <c r="GP15" s="415"/>
      <c r="GQ15" s="415">
        <v>11</v>
      </c>
      <c r="GR15" s="843" t="s">
        <v>3736</v>
      </c>
      <c r="GS15" s="312">
        <v>1</v>
      </c>
      <c r="GT15" s="405">
        <v>1</v>
      </c>
      <c r="GU15" s="167"/>
      <c r="GV15" s="439">
        <v>11</v>
      </c>
      <c r="GW15" s="415" t="s">
        <v>3737</v>
      </c>
      <c r="GX15" s="415">
        <v>11</v>
      </c>
      <c r="GY15" s="843" t="s">
        <v>3738</v>
      </c>
      <c r="GZ15" s="312">
        <v>1</v>
      </c>
      <c r="HA15" s="312">
        <v>1</v>
      </c>
      <c r="HC15" s="446">
        <v>11</v>
      </c>
      <c r="HD15" s="412" t="str">
        <f>OIP!AH13&amp;";"&amp;OIP!B13&amp;";"&amp;OIP!E13</f>
        <v>Диагностика;Температура воздуха в шкафу БиПС.УСО.2(5);°С</v>
      </c>
      <c r="HE15" s="440">
        <v>11</v>
      </c>
      <c r="HF15" s="414" t="s">
        <v>3739</v>
      </c>
      <c r="HG15" s="415">
        <v>1</v>
      </c>
      <c r="HH15" s="447">
        <v>0</v>
      </c>
      <c r="HJ15" s="446">
        <v>11</v>
      </c>
      <c r="HK15" s="412" t="str">
        <f>OIP!AH13&amp;";"&amp;OIP!B13&amp;";"&amp;OIP!E13</f>
        <v>Диагностика;Температура воздуха в шкафу БиПС.УСО.2(5);°С</v>
      </c>
      <c r="HL15" s="440">
        <v>11</v>
      </c>
      <c r="HM15" s="414" t="s">
        <v>3739</v>
      </c>
      <c r="HN15" s="415">
        <v>1</v>
      </c>
      <c r="HO15" s="447">
        <v>0</v>
      </c>
      <c r="HP15" s="844"/>
      <c r="HQ15" s="437">
        <v>11</v>
      </c>
      <c r="HR15" s="314" t="str">
        <f>OIP!AH13&amp;";"&amp;OIP!B13&amp;";"&amp;OIP!E13</f>
        <v>Диагностика;Температура воздуха в шкафу БиПС.УСО.2(5);°С</v>
      </c>
      <c r="HS15" s="438">
        <v>11</v>
      </c>
      <c r="HT15" s="402" t="s">
        <v>3739</v>
      </c>
      <c r="HU15" s="312">
        <v>1</v>
      </c>
      <c r="HV15" s="405">
        <v>0</v>
      </c>
      <c r="HX15" s="310">
        <v>11</v>
      </c>
      <c r="HY15" s="314" t="str">
        <f>OIP!AH13&amp;";"&amp;OIP!B13&amp;";"&amp;OIP!E13</f>
        <v>Диагностика;Температура воздуха в шкафу БиПС.УСО.2(5);°С</v>
      </c>
      <c r="HZ15" s="438">
        <v>11</v>
      </c>
      <c r="IA15" s="414" t="s">
        <v>3739</v>
      </c>
      <c r="IB15" s="415">
        <v>1</v>
      </c>
      <c r="IC15" s="447">
        <v>0</v>
      </c>
      <c r="ID15" s="341"/>
      <c r="IE15" s="446">
        <v>11</v>
      </c>
      <c r="IF15" s="412" t="str">
        <f>OIP!AH13&amp;";"&amp;OIP!B13&amp;";"&amp;OIP!E13</f>
        <v>Диагностика;Температура воздуха в шкафу БиПС.УСО.2(5);°С</v>
      </c>
      <c r="IG15" s="440">
        <v>11</v>
      </c>
      <c r="IH15" s="414" t="s">
        <v>3739</v>
      </c>
      <c r="II15" s="415">
        <v>1</v>
      </c>
      <c r="IJ15" s="447">
        <v>0</v>
      </c>
      <c r="IK15" s="341"/>
      <c r="IL15" s="446">
        <v>11</v>
      </c>
      <c r="IM15" s="412" t="str">
        <f>OIP!AH13&amp;";"&amp;OIP!B13&amp;";"&amp;OIP!E13</f>
        <v>Диагностика;Температура воздуха в шкафу БиПС.УСО.2(5);°С</v>
      </c>
      <c r="IN15" s="440">
        <v>11</v>
      </c>
      <c r="IO15" s="414" t="s">
        <v>3739</v>
      </c>
      <c r="IP15" s="415">
        <v>1</v>
      </c>
      <c r="IQ15" s="447">
        <v>0</v>
      </c>
      <c r="IS15" s="448">
        <f t="shared" si="11"/>
        <v>11</v>
      </c>
      <c r="IT15" s="449" t="s">
        <v>3740</v>
      </c>
      <c r="IU15" s="450">
        <v>11</v>
      </c>
      <c r="IV15" s="458"/>
      <c r="IW15" s="312">
        <v>1</v>
      </c>
      <c r="IX15" s="405">
        <v>0</v>
      </c>
      <c r="IZ15" s="437">
        <v>11</v>
      </c>
      <c r="JA15" s="346" t="s">
        <v>3741</v>
      </c>
      <c r="JB15" s="438">
        <v>11</v>
      </c>
      <c r="JC15" s="402" t="s">
        <v>3742</v>
      </c>
      <c r="JD15" s="312">
        <v>1</v>
      </c>
      <c r="JE15" s="405">
        <v>0</v>
      </c>
    </row>
    <row r="16" spans="1:265" ht="15.75" customHeight="1">
      <c r="A16" s="310">
        <f t="shared" si="0"/>
        <v>12</v>
      </c>
      <c r="B16" s="314" t="str">
        <f>DP!J13&amp;";"&amp;DP!B13</f>
        <v>Диагностика;БиПС.КЦ - неисправность оборудования питания осн. канала ИБП GU1</v>
      </c>
      <c r="C16" s="438">
        <v>12</v>
      </c>
      <c r="D16" s="458"/>
      <c r="E16" s="312">
        <v>1</v>
      </c>
      <c r="F16" s="403">
        <v>0</v>
      </c>
      <c r="H16" s="437">
        <f t="shared" si="1"/>
        <v>12</v>
      </c>
      <c r="I16" s="314" t="str">
        <f>KTPRS2!I13&amp;";"&amp;KTPRS2!B13</f>
        <v>Предельный параметр;Сохранение предельной загазованности причала №2 (точка 1)</v>
      </c>
      <c r="J16" s="438">
        <v>12</v>
      </c>
      <c r="K16" s="462" t="s">
        <v>3679</v>
      </c>
      <c r="L16" s="312">
        <v>2</v>
      </c>
      <c r="M16" s="405">
        <v>3</v>
      </c>
      <c r="O16" s="437">
        <f t="shared" si="2"/>
        <v>12</v>
      </c>
      <c r="P16" s="455">
        <v>0</v>
      </c>
      <c r="Q16" s="438">
        <v>12</v>
      </c>
      <c r="R16" s="458"/>
      <c r="S16" s="312">
        <v>1</v>
      </c>
      <c r="T16" s="403">
        <v>0</v>
      </c>
      <c r="V16" s="400">
        <v>12</v>
      </c>
      <c r="W16" s="455" t="str">
        <f>UTS!B14</f>
        <v>Табло "Газ" в БИК-733</v>
      </c>
      <c r="X16" s="438">
        <v>12</v>
      </c>
      <c r="Y16" s="402" t="s">
        <v>3466</v>
      </c>
      <c r="Z16" s="312">
        <v>1</v>
      </c>
      <c r="AA16" s="403">
        <v>0</v>
      </c>
      <c r="AC16" s="924">
        <v>12</v>
      </c>
      <c r="AD16" s="312" t="str">
        <f>ZD!AK14&amp;";"&amp;ZD!B14</f>
        <v>Нефтеналивные стендеры причалов №№1, 2;Задвижка №90</v>
      </c>
      <c r="AE16" s="450">
        <v>12</v>
      </c>
      <c r="AF16" s="402" t="s">
        <v>3743</v>
      </c>
      <c r="AG16" s="312">
        <v>1</v>
      </c>
      <c r="AH16" s="405">
        <v>0</v>
      </c>
      <c r="AJ16" s="439">
        <f t="shared" si="3"/>
        <v>12</v>
      </c>
      <c r="AK16" s="412" t="str">
        <f>KLP!M14&amp;";"&amp;KLP!B14</f>
        <v>;Клапан Кл-Т (ТПУ)</v>
      </c>
      <c r="AL16" s="440">
        <v>12</v>
      </c>
      <c r="AM16" s="459" t="s">
        <v>3744</v>
      </c>
      <c r="AN16" s="415">
        <v>1</v>
      </c>
      <c r="AO16" s="416">
        <v>0</v>
      </c>
      <c r="AQ16" s="310">
        <f t="shared" si="5"/>
        <v>12</v>
      </c>
      <c r="AR16" s="455">
        <v>0</v>
      </c>
      <c r="AS16" s="438">
        <v>12</v>
      </c>
      <c r="AT16" s="463" t="s">
        <v>3745</v>
      </c>
      <c r="AU16" s="312">
        <v>2</v>
      </c>
      <c r="AV16" s="403">
        <v>2</v>
      </c>
      <c r="AX16" s="845">
        <v>12</v>
      </c>
      <c r="AY16" s="846"/>
      <c r="AZ16" s="415">
        <v>12</v>
      </c>
      <c r="BA16" s="414" t="s">
        <v>3565</v>
      </c>
      <c r="BB16" s="415">
        <v>1</v>
      </c>
      <c r="BC16" s="416">
        <v>0</v>
      </c>
      <c r="BE16" s="900">
        <v>12</v>
      </c>
      <c r="BF16" s="906" t="str">
        <f>GVS!I14&amp;";"&amp;GVS!B14</f>
        <v>;Зачистной насос №6 откачки дренажа стендеров защищаемого причала №1</v>
      </c>
      <c r="BG16" s="903">
        <v>12</v>
      </c>
      <c r="BH16" s="414" t="s">
        <v>3466</v>
      </c>
      <c r="BI16" s="415">
        <v>1</v>
      </c>
      <c r="BJ16" s="416">
        <v>0</v>
      </c>
      <c r="BL16" s="845">
        <v>12</v>
      </c>
      <c r="BM16" s="846"/>
      <c r="BN16" s="415">
        <v>12</v>
      </c>
      <c r="BO16" s="414" t="s">
        <v>3746</v>
      </c>
      <c r="BP16" s="415">
        <v>1</v>
      </c>
      <c r="BQ16" s="416">
        <v>0</v>
      </c>
      <c r="BS16" s="437">
        <v>12</v>
      </c>
      <c r="BT16" s="314" t="str">
        <f>VS!O14&amp;";"&amp;VS!B14</f>
        <v>gr;Насос откачки дренажа Н-22</v>
      </c>
      <c r="BU16" s="438">
        <v>12</v>
      </c>
      <c r="BV16" s="402" t="s">
        <v>3747</v>
      </c>
      <c r="BW16" s="312">
        <v>1</v>
      </c>
      <c r="BX16" s="405">
        <v>0</v>
      </c>
      <c r="BZ16" s="437">
        <v>12</v>
      </c>
      <c r="CA16" s="405">
        <v>0</v>
      </c>
      <c r="CB16" s="438">
        <v>12</v>
      </c>
      <c r="CC16" s="402" t="s">
        <v>3747</v>
      </c>
      <c r="CD16" s="312">
        <v>1</v>
      </c>
      <c r="CE16" s="405">
        <v>0</v>
      </c>
      <c r="CG16" s="437">
        <v>12</v>
      </c>
      <c r="CH16" s="405">
        <v>0</v>
      </c>
      <c r="CI16" s="438">
        <v>12</v>
      </c>
      <c r="CJ16" s="402" t="s">
        <v>3747</v>
      </c>
      <c r="CK16" s="312">
        <v>1</v>
      </c>
      <c r="CL16" s="405">
        <v>0</v>
      </c>
      <c r="CN16" s="437">
        <v>12</v>
      </c>
      <c r="CO16" s="314">
        <f>MPNA!B14</f>
        <v>0</v>
      </c>
      <c r="CP16" s="438">
        <v>12</v>
      </c>
      <c r="CQ16" s="451" t="s">
        <v>3748</v>
      </c>
      <c r="CR16" s="312">
        <v>2</v>
      </c>
      <c r="CS16" s="405">
        <v>3</v>
      </c>
      <c r="CU16" s="310">
        <f t="shared" si="6"/>
        <v>12</v>
      </c>
      <c r="CV16" s="314" t="str">
        <f>KTPR!K14&amp;";"&amp;KTPR!B14</f>
        <v>Общестанционная защита;Недостоверность измерения давления нефти через стендер СТ7</v>
      </c>
      <c r="CW16" s="438">
        <v>12</v>
      </c>
      <c r="CX16" s="451" t="s">
        <v>3749</v>
      </c>
      <c r="CY16" s="312">
        <v>2</v>
      </c>
      <c r="CZ16" s="403">
        <v>3</v>
      </c>
      <c r="DB16" s="310">
        <f t="shared" si="7"/>
        <v>112</v>
      </c>
      <c r="DC16" s="314" t="str">
        <f>KGMPNA!F15&amp;";"&amp;KGMPNA!B15</f>
        <v>Готовность НО-5;НО-5. Выкидная агрегатная задвижка открыта</v>
      </c>
      <c r="DD16" s="438">
        <v>12</v>
      </c>
      <c r="DE16" s="312"/>
      <c r="DF16" s="312"/>
      <c r="DG16" s="403"/>
      <c r="DI16" s="310">
        <f t="shared" si="8"/>
        <v>112</v>
      </c>
      <c r="DJ16" s="314" t="str">
        <f>KTPRA!I15&amp;";"&amp;KTPRA!B15</f>
        <v>Агрегатная защита НО-5;НО-5. Аварийная максимальная вибрация нижнего подшипника электродвигателя НО, порог 1 (осевая)</v>
      </c>
      <c r="DK16" s="438">
        <v>12</v>
      </c>
      <c r="DL16" s="451" t="s">
        <v>3750</v>
      </c>
      <c r="DM16" s="312">
        <v>2</v>
      </c>
      <c r="DN16" s="403">
        <v>3</v>
      </c>
      <c r="DP16" s="437">
        <v>12</v>
      </c>
      <c r="DQ16" s="863" t="s">
        <v>3751</v>
      </c>
      <c r="DR16" s="450">
        <v>12</v>
      </c>
      <c r="DS16" s="436" t="s">
        <v>3752</v>
      </c>
      <c r="DT16" s="848">
        <v>1</v>
      </c>
      <c r="DU16" s="849">
        <v>1</v>
      </c>
      <c r="DW16" s="437">
        <f t="shared" si="4"/>
        <v>12</v>
      </c>
      <c r="DX16" s="850"/>
      <c r="DY16" s="438">
        <v>12</v>
      </c>
      <c r="DZ16" s="402"/>
      <c r="EA16" s="312">
        <v>0</v>
      </c>
      <c r="EB16" s="405">
        <v>0</v>
      </c>
      <c r="ED16" s="851">
        <v>12</v>
      </c>
      <c r="EE16" s="423" t="s">
        <v>8838</v>
      </c>
      <c r="EF16" s="68">
        <v>12</v>
      </c>
      <c r="EG16" s="861"/>
      <c r="EH16" s="68"/>
      <c r="EI16" s="96"/>
      <c r="EK16" s="437">
        <v>12</v>
      </c>
      <c r="EL16" s="314"/>
      <c r="EM16" s="438">
        <v>12</v>
      </c>
      <c r="EN16" s="451" t="s">
        <v>3753</v>
      </c>
      <c r="EO16" s="312">
        <v>2</v>
      </c>
      <c r="EP16" s="405">
        <v>3</v>
      </c>
      <c r="ER16" s="437">
        <v>12</v>
      </c>
      <c r="ES16" s="312"/>
      <c r="ET16" s="312">
        <v>12</v>
      </c>
      <c r="EU16" s="402" t="s">
        <v>3565</v>
      </c>
      <c r="EV16" s="312">
        <v>0</v>
      </c>
      <c r="EW16" s="96">
        <v>0</v>
      </c>
      <c r="EX16" s="202"/>
      <c r="EY16" s="845">
        <f t="shared" si="9"/>
        <v>12</v>
      </c>
      <c r="EZ16" s="862">
        <v>0</v>
      </c>
      <c r="FA16" s="855">
        <v>12</v>
      </c>
      <c r="FB16" s="856" t="s">
        <v>3754</v>
      </c>
      <c r="FC16" s="841">
        <v>2</v>
      </c>
      <c r="FD16" s="842">
        <v>3</v>
      </c>
      <c r="FE16" s="202"/>
      <c r="FF16" s="437">
        <v>12</v>
      </c>
      <c r="FG16" s="314">
        <v>0</v>
      </c>
      <c r="FH16" s="438">
        <v>11</v>
      </c>
      <c r="FI16" s="414" t="s">
        <v>3755</v>
      </c>
      <c r="FJ16" s="415">
        <v>1</v>
      </c>
      <c r="FK16" s="416">
        <v>0</v>
      </c>
      <c r="FL16" s="341"/>
      <c r="FM16" s="437">
        <v>12</v>
      </c>
      <c r="FN16" s="314"/>
      <c r="FO16" s="438">
        <v>11</v>
      </c>
      <c r="FP16" s="402" t="s">
        <v>3756</v>
      </c>
      <c r="FQ16" s="312">
        <v>1</v>
      </c>
      <c r="FR16" s="405">
        <v>0</v>
      </c>
      <c r="FT16" s="437">
        <f t="shared" si="10"/>
        <v>12</v>
      </c>
      <c r="FU16" s="314" t="str">
        <f>MPNA!AB14&amp;";"&amp;MPNA!B14</f>
        <v>;</v>
      </c>
      <c r="FV16" s="438">
        <v>12</v>
      </c>
      <c r="FW16" s="402" t="s">
        <v>3757</v>
      </c>
      <c r="FX16" s="312">
        <v>1</v>
      </c>
      <c r="FY16" s="405">
        <v>0</v>
      </c>
      <c r="GA16" s="437">
        <v>12</v>
      </c>
      <c r="GB16" s="314"/>
      <c r="GC16" s="438">
        <v>12</v>
      </c>
      <c r="GD16" s="402" t="s">
        <v>3565</v>
      </c>
      <c r="GE16" s="312">
        <v>1</v>
      </c>
      <c r="GF16" s="405">
        <v>0</v>
      </c>
      <c r="GH16" s="437">
        <v>12</v>
      </c>
      <c r="GI16" s="314" t="str">
        <f>MPNA!AB14&amp;";"&amp;MPNA!B14</f>
        <v>;</v>
      </c>
      <c r="GJ16" s="438">
        <v>12</v>
      </c>
      <c r="GK16" s="402" t="s">
        <v>3676</v>
      </c>
      <c r="GL16" s="312">
        <v>1</v>
      </c>
      <c r="GM16" s="405">
        <v>0</v>
      </c>
      <c r="GO16" s="439">
        <v>12</v>
      </c>
      <c r="GP16" s="415"/>
      <c r="GQ16" s="415">
        <v>12</v>
      </c>
      <c r="GR16" s="843" t="s">
        <v>3758</v>
      </c>
      <c r="GS16" s="312">
        <v>1</v>
      </c>
      <c r="GT16" s="405">
        <v>1</v>
      </c>
      <c r="GU16" s="167"/>
      <c r="GV16" s="439">
        <v>12</v>
      </c>
      <c r="GW16" s="415" t="s">
        <v>3759</v>
      </c>
      <c r="GX16" s="415">
        <v>12</v>
      </c>
      <c r="GY16" s="843" t="s">
        <v>3760</v>
      </c>
      <c r="GZ16" s="312">
        <v>1</v>
      </c>
      <c r="HA16" s="312">
        <v>1</v>
      </c>
      <c r="HC16" s="446">
        <v>12</v>
      </c>
      <c r="HD16" s="412" t="str">
        <f>OIP!AH14&amp;";"&amp;OIP!B14&amp;";"&amp;OIP!E14</f>
        <v>Диагностика;Температура воздуха в шкафу МК - прием сигнала из шкафа МК;°С</v>
      </c>
      <c r="HE16" s="440">
        <v>12</v>
      </c>
      <c r="HF16" s="414" t="s">
        <v>3761</v>
      </c>
      <c r="HG16" s="415">
        <v>1</v>
      </c>
      <c r="HH16" s="447">
        <v>0</v>
      </c>
      <c r="HJ16" s="446">
        <v>12</v>
      </c>
      <c r="HK16" s="412" t="str">
        <f>OIP!AH14&amp;";"&amp;OIP!B14&amp;";"&amp;OIP!E14</f>
        <v>Диагностика;Температура воздуха в шкафу МК - прием сигнала из шкафа МК;°С</v>
      </c>
      <c r="HL16" s="440">
        <v>12</v>
      </c>
      <c r="HM16" s="414" t="s">
        <v>3761</v>
      </c>
      <c r="HN16" s="415">
        <v>1</v>
      </c>
      <c r="HO16" s="447">
        <v>0</v>
      </c>
      <c r="HP16" s="844"/>
      <c r="HQ16" s="437">
        <v>12</v>
      </c>
      <c r="HR16" s="314" t="str">
        <f>OIP!AH14&amp;";"&amp;OIP!B14&amp;";"&amp;OIP!E14</f>
        <v>Диагностика;Температура воздуха в шкафу МК - прием сигнала из шкафа МК;°С</v>
      </c>
      <c r="HS16" s="438">
        <v>12</v>
      </c>
      <c r="HT16" s="402" t="s">
        <v>3761</v>
      </c>
      <c r="HU16" s="312">
        <v>1</v>
      </c>
      <c r="HV16" s="405">
        <v>0</v>
      </c>
      <c r="HX16" s="310">
        <v>12</v>
      </c>
      <c r="HY16" s="314" t="str">
        <f>OIP!AH14&amp;";"&amp;OIP!B14&amp;";"&amp;OIP!E14</f>
        <v>Диагностика;Температура воздуха в шкафу МК - прием сигнала из шкафа МК;°С</v>
      </c>
      <c r="HZ16" s="438">
        <v>12</v>
      </c>
      <c r="IA16" s="414" t="s">
        <v>3761</v>
      </c>
      <c r="IB16" s="415">
        <v>1</v>
      </c>
      <c r="IC16" s="447">
        <v>0</v>
      </c>
      <c r="ID16" s="341"/>
      <c r="IE16" s="446">
        <v>12</v>
      </c>
      <c r="IF16" s="412" t="str">
        <f>OIP!AH14&amp;";"&amp;OIP!B14&amp;";"&amp;OIP!E14</f>
        <v>Диагностика;Температура воздуха в шкафу МК - прием сигнала из шкафа МК;°С</v>
      </c>
      <c r="IG16" s="440">
        <v>12</v>
      </c>
      <c r="IH16" s="414" t="s">
        <v>3761</v>
      </c>
      <c r="II16" s="415">
        <v>1</v>
      </c>
      <c r="IJ16" s="447">
        <v>0</v>
      </c>
      <c r="IK16" s="341"/>
      <c r="IL16" s="446">
        <v>12</v>
      </c>
      <c r="IM16" s="412" t="str">
        <f>OIP!AH14&amp;";"&amp;OIP!B14&amp;";"&amp;OIP!E14</f>
        <v>Диагностика;Температура воздуха в шкафу МК - прием сигнала из шкафа МК;°С</v>
      </c>
      <c r="IN16" s="440">
        <v>12</v>
      </c>
      <c r="IO16" s="414" t="s">
        <v>3761</v>
      </c>
      <c r="IP16" s="415">
        <v>1</v>
      </c>
      <c r="IQ16" s="447">
        <v>0</v>
      </c>
      <c r="IS16" s="448">
        <f t="shared" si="11"/>
        <v>12</v>
      </c>
      <c r="IT16" s="449" t="s">
        <v>3762</v>
      </c>
      <c r="IU16" s="450">
        <v>12</v>
      </c>
      <c r="IV16" s="458"/>
      <c r="IW16" s="312">
        <v>1</v>
      </c>
      <c r="IX16" s="405">
        <v>0</v>
      </c>
      <c r="IZ16" s="437">
        <v>12</v>
      </c>
      <c r="JA16" s="346" t="s">
        <v>3763</v>
      </c>
      <c r="JB16" s="438">
        <v>12</v>
      </c>
      <c r="JC16" s="402" t="s">
        <v>3764</v>
      </c>
      <c r="JD16" s="312">
        <v>1</v>
      </c>
      <c r="JE16" s="405">
        <v>0</v>
      </c>
    </row>
    <row r="17" spans="1:265" ht="15.75" customHeight="1" thickBot="1">
      <c r="A17" s="310">
        <f t="shared" si="0"/>
        <v>13</v>
      </c>
      <c r="B17" s="314" t="str">
        <f>DP!J14&amp;";"&amp;DP!B14</f>
        <v>Диагностика;БиПС.КЦ - батарея разряжена ИБП GU2</v>
      </c>
      <c r="C17" s="438">
        <v>13</v>
      </c>
      <c r="D17" s="458"/>
      <c r="E17" s="312">
        <v>1</v>
      </c>
      <c r="F17" s="403">
        <v>0</v>
      </c>
      <c r="H17" s="437">
        <f t="shared" si="1"/>
        <v>13</v>
      </c>
      <c r="I17" s="314" t="str">
        <f>KTPRS2!I14&amp;";"&amp;KTPRS2!B14</f>
        <v>Предельный параметр;Сохранение предельной загазованности причала №2 (точка 2)</v>
      </c>
      <c r="J17" s="438">
        <v>13</v>
      </c>
      <c r="K17" s="458" t="s">
        <v>3765</v>
      </c>
      <c r="L17" s="312">
        <v>1</v>
      </c>
      <c r="M17" s="405">
        <v>0</v>
      </c>
      <c r="O17" s="437">
        <f t="shared" si="2"/>
        <v>13</v>
      </c>
      <c r="P17" s="455">
        <v>0</v>
      </c>
      <c r="Q17" s="438">
        <v>13</v>
      </c>
      <c r="R17" s="458"/>
      <c r="S17" s="312">
        <v>1</v>
      </c>
      <c r="T17" s="403">
        <v>0</v>
      </c>
      <c r="V17" s="400">
        <v>13</v>
      </c>
      <c r="W17" s="455" t="str">
        <f>UTS!B15</f>
        <v>Сирена "Газ" в БИЛ-733</v>
      </c>
      <c r="X17" s="438">
        <v>13</v>
      </c>
      <c r="Y17" s="402" t="s">
        <v>3466</v>
      </c>
      <c r="Z17" s="312">
        <v>1</v>
      </c>
      <c r="AA17" s="403">
        <v>0</v>
      </c>
      <c r="AC17" s="924">
        <v>13</v>
      </c>
      <c r="AD17" s="312" t="str">
        <f>ZD!AK15&amp;";"&amp;ZD!B15</f>
        <v>Нефтеналивные стендеры причалов №№1, 2;Задвижка №95</v>
      </c>
      <c r="AE17" s="450">
        <v>13</v>
      </c>
      <c r="AF17" s="402" t="s">
        <v>3766</v>
      </c>
      <c r="AG17" s="312">
        <v>1</v>
      </c>
      <c r="AH17" s="405">
        <v>0</v>
      </c>
      <c r="AJ17" s="439">
        <f t="shared" si="3"/>
        <v>13</v>
      </c>
      <c r="AK17" s="412" t="str">
        <f>KLP!M15&amp;";"&amp;KLP!B15</f>
        <v>DC901;задвижка ПАЗ №22</v>
      </c>
      <c r="AL17" s="440">
        <v>13</v>
      </c>
      <c r="AM17" s="459" t="s">
        <v>3767</v>
      </c>
      <c r="AN17" s="415">
        <v>1</v>
      </c>
      <c r="AO17" s="416">
        <v>0</v>
      </c>
      <c r="AQ17" s="310">
        <f t="shared" si="5"/>
        <v>13</v>
      </c>
      <c r="AR17" s="455">
        <v>0</v>
      </c>
      <c r="AS17" s="438">
        <v>13</v>
      </c>
      <c r="AT17" s="463" t="s">
        <v>3768</v>
      </c>
      <c r="AU17" s="312">
        <v>2</v>
      </c>
      <c r="AV17" s="403">
        <v>2</v>
      </c>
      <c r="AX17" s="845">
        <v>13</v>
      </c>
      <c r="AY17" s="846"/>
      <c r="AZ17" s="415">
        <v>13</v>
      </c>
      <c r="BA17" s="414" t="s">
        <v>3565</v>
      </c>
      <c r="BB17" s="415">
        <v>1</v>
      </c>
      <c r="BC17" s="416">
        <v>0</v>
      </c>
      <c r="BE17" s="900">
        <v>13</v>
      </c>
      <c r="BF17" s="906" t="str">
        <f>GVS!I15&amp;";"&amp;GVS!B15</f>
        <v>;Зачистной насос №7 откачки дренажа стендеров защищаемого причала №1</v>
      </c>
      <c r="BG17" s="903">
        <v>13</v>
      </c>
      <c r="BH17" s="414" t="s">
        <v>3466</v>
      </c>
      <c r="BI17" s="415">
        <v>1</v>
      </c>
      <c r="BJ17" s="416">
        <v>0</v>
      </c>
      <c r="BL17" s="845">
        <v>13</v>
      </c>
      <c r="BM17" s="846"/>
      <c r="BN17" s="415">
        <v>13</v>
      </c>
      <c r="BO17" s="414" t="s">
        <v>3769</v>
      </c>
      <c r="BP17" s="415">
        <v>1</v>
      </c>
      <c r="BQ17" s="416">
        <v>0</v>
      </c>
      <c r="BS17" s="437">
        <v>13</v>
      </c>
      <c r="BT17" s="314" t="str">
        <f>VS!O15&amp;";"&amp;VS!B15</f>
        <v>gr;Насос откачки дренажа Н-25</v>
      </c>
      <c r="BU17" s="438">
        <v>13</v>
      </c>
      <c r="BV17" s="402" t="s">
        <v>3565</v>
      </c>
      <c r="BW17" s="312">
        <v>1</v>
      </c>
      <c r="BX17" s="405">
        <v>0</v>
      </c>
      <c r="BZ17" s="437">
        <v>13</v>
      </c>
      <c r="CA17" s="405">
        <v>0</v>
      </c>
      <c r="CB17" s="438">
        <v>13</v>
      </c>
      <c r="CC17" s="402" t="s">
        <v>3565</v>
      </c>
      <c r="CD17" s="312">
        <v>1</v>
      </c>
      <c r="CE17" s="405">
        <v>0</v>
      </c>
      <c r="CG17" s="437">
        <v>13</v>
      </c>
      <c r="CH17" s="405">
        <v>0</v>
      </c>
      <c r="CI17" s="438">
        <v>13</v>
      </c>
      <c r="CJ17" s="402" t="s">
        <v>3565</v>
      </c>
      <c r="CK17" s="312">
        <v>1</v>
      </c>
      <c r="CL17" s="405">
        <v>0</v>
      </c>
      <c r="CN17" s="437">
        <v>13</v>
      </c>
      <c r="CO17" s="314">
        <f>MPNA!B15</f>
        <v>0</v>
      </c>
      <c r="CP17" s="438">
        <v>13</v>
      </c>
      <c r="CQ17" s="426" t="s">
        <v>3770</v>
      </c>
      <c r="CR17" s="312">
        <v>2</v>
      </c>
      <c r="CS17" s="405">
        <v>2</v>
      </c>
      <c r="CU17" s="310">
        <f t="shared" si="6"/>
        <v>13</v>
      </c>
      <c r="CV17" s="314" t="str">
        <f>KTPR!K15&amp;";"&amp;KTPR!B15</f>
        <v>Общестанционная защита;Аварийное максимальное давление нефти через стендер СТ8</v>
      </c>
      <c r="CW17" s="438">
        <v>13</v>
      </c>
      <c r="CX17" s="402" t="s">
        <v>3771</v>
      </c>
      <c r="CY17" s="312">
        <v>1</v>
      </c>
      <c r="CZ17" s="403">
        <v>0</v>
      </c>
      <c r="DB17" s="310">
        <f t="shared" si="7"/>
        <v>113</v>
      </c>
      <c r="DC17" s="314" t="str">
        <f>KGMPNA!F16&amp;";"&amp;KGMPNA!B16</f>
        <v>Готовность НО-5;НО-5. Отсутствие аварии приёмной и выкидной агрегатных задвижек</v>
      </c>
      <c r="DD17" s="438">
        <v>13</v>
      </c>
      <c r="DE17" s="312"/>
      <c r="DF17" s="312"/>
      <c r="DG17" s="403"/>
      <c r="DI17" s="310">
        <f t="shared" si="8"/>
        <v>113</v>
      </c>
      <c r="DJ17" s="314" t="str">
        <f>KTPRA!I16&amp;";"&amp;KTPRA!B16</f>
        <v>Агрегатная защита НО-5;НО-5. Аварийная максимальная вибрация нижнего подшипника электродвигателя НО, порог 2 (горизонтальная)</v>
      </c>
      <c r="DK17" s="438">
        <v>13</v>
      </c>
      <c r="DL17" s="402" t="s">
        <v>3772</v>
      </c>
      <c r="DM17" s="312">
        <v>1</v>
      </c>
      <c r="DN17" s="403">
        <v>0</v>
      </c>
      <c r="DP17" s="437">
        <v>13</v>
      </c>
      <c r="DQ17" s="863" t="s">
        <v>3773</v>
      </c>
      <c r="DR17" s="438">
        <v>13</v>
      </c>
      <c r="DS17" s="436" t="s">
        <v>3774</v>
      </c>
      <c r="DT17" s="848">
        <v>1</v>
      </c>
      <c r="DU17" s="849">
        <v>1</v>
      </c>
      <c r="DW17" s="437">
        <f t="shared" si="4"/>
        <v>13</v>
      </c>
      <c r="DX17" s="850"/>
      <c r="DY17" s="438">
        <v>13</v>
      </c>
      <c r="DZ17" s="402"/>
      <c r="EA17" s="312">
        <v>0</v>
      </c>
      <c r="EB17" s="405">
        <v>0</v>
      </c>
      <c r="ED17" s="851">
        <v>13</v>
      </c>
      <c r="EE17" s="423" t="s">
        <v>8839</v>
      </c>
      <c r="EF17" s="68">
        <v>13</v>
      </c>
      <c r="EG17" s="861"/>
      <c r="EH17" s="68"/>
      <c r="EI17" s="96"/>
      <c r="EK17" s="473">
        <v>13</v>
      </c>
      <c r="EL17" s="474"/>
      <c r="EM17" s="475">
        <v>13</v>
      </c>
      <c r="EN17" s="864" t="s">
        <v>3775</v>
      </c>
      <c r="EO17" s="477">
        <v>1</v>
      </c>
      <c r="EP17" s="478">
        <v>1</v>
      </c>
      <c r="ER17" s="437">
        <v>13</v>
      </c>
      <c r="ES17" s="312"/>
      <c r="ET17" s="312">
        <v>13</v>
      </c>
      <c r="EU17" s="402" t="s">
        <v>3565</v>
      </c>
      <c r="EV17" s="312">
        <v>0</v>
      </c>
      <c r="EW17" s="96">
        <v>0</v>
      </c>
      <c r="EX17" s="202"/>
      <c r="EY17" s="845">
        <f t="shared" si="9"/>
        <v>13</v>
      </c>
      <c r="EZ17" s="862">
        <v>0</v>
      </c>
      <c r="FA17" s="855">
        <v>13</v>
      </c>
      <c r="FB17" s="856" t="s">
        <v>3776</v>
      </c>
      <c r="FC17" s="841">
        <v>2</v>
      </c>
      <c r="FD17" s="842">
        <v>3</v>
      </c>
      <c r="FE17" s="202"/>
      <c r="FF17" s="437">
        <v>13</v>
      </c>
      <c r="FG17" s="314">
        <v>0</v>
      </c>
      <c r="FH17" s="438">
        <v>12</v>
      </c>
      <c r="FI17" s="414" t="s">
        <v>3777</v>
      </c>
      <c r="FJ17" s="415">
        <v>1</v>
      </c>
      <c r="FK17" s="416">
        <v>0</v>
      </c>
      <c r="FL17" s="341"/>
      <c r="FM17" s="437">
        <v>13</v>
      </c>
      <c r="FN17" s="314"/>
      <c r="FO17" s="438">
        <v>12</v>
      </c>
      <c r="FP17" s="402" t="s">
        <v>3778</v>
      </c>
      <c r="FQ17" s="312">
        <v>1</v>
      </c>
      <c r="FR17" s="405">
        <v>0</v>
      </c>
      <c r="FT17" s="437">
        <f t="shared" si="10"/>
        <v>13</v>
      </c>
      <c r="FU17" s="314" t="str">
        <f>MPNA!AB15&amp;";"&amp;MPNA!B15</f>
        <v>;</v>
      </c>
      <c r="FV17" s="438">
        <v>13</v>
      </c>
      <c r="FW17" s="426" t="s">
        <v>3779</v>
      </c>
      <c r="FX17" s="312">
        <v>2</v>
      </c>
      <c r="FY17" s="405">
        <v>2</v>
      </c>
      <c r="GA17" s="437">
        <v>13</v>
      </c>
      <c r="GB17" s="314"/>
      <c r="GC17" s="438">
        <v>13</v>
      </c>
      <c r="GD17" s="402" t="s">
        <v>3565</v>
      </c>
      <c r="GE17" s="312">
        <v>1</v>
      </c>
      <c r="GF17" s="405">
        <v>0</v>
      </c>
      <c r="GH17" s="437">
        <v>13</v>
      </c>
      <c r="GI17" s="314" t="str">
        <f>MPNA!AB15&amp;";"&amp;MPNA!B15</f>
        <v>;</v>
      </c>
      <c r="GJ17" s="438">
        <v>13</v>
      </c>
      <c r="GK17" s="402" t="s">
        <v>3676</v>
      </c>
      <c r="GL17" s="312">
        <v>1</v>
      </c>
      <c r="GM17" s="405">
        <v>0</v>
      </c>
      <c r="GO17" s="439">
        <v>13</v>
      </c>
      <c r="GP17" s="415"/>
      <c r="GQ17" s="415">
        <v>13</v>
      </c>
      <c r="GR17" s="843" t="s">
        <v>67</v>
      </c>
      <c r="GS17" s="312">
        <v>1</v>
      </c>
      <c r="GT17" s="405">
        <v>1</v>
      </c>
      <c r="GU17" s="167"/>
      <c r="GV17" s="439">
        <v>13</v>
      </c>
      <c r="GW17" s="415" t="s">
        <v>3780</v>
      </c>
      <c r="GX17" s="415">
        <v>13</v>
      </c>
      <c r="GY17" s="843" t="s">
        <v>3781</v>
      </c>
      <c r="GZ17" s="312">
        <v>1</v>
      </c>
      <c r="HA17" s="312">
        <v>1</v>
      </c>
      <c r="HC17" s="446">
        <v>13</v>
      </c>
      <c r="HD17" s="412" t="str">
        <f>OIP!AH15&amp;";"&amp;OIP!B15&amp;";"&amp;OIP!E15</f>
        <v>;;</v>
      </c>
      <c r="HE17" s="440">
        <v>13</v>
      </c>
      <c r="HF17" s="418" t="s">
        <v>3782</v>
      </c>
      <c r="HG17" s="415">
        <v>1</v>
      </c>
      <c r="HH17" s="447">
        <v>2</v>
      </c>
      <c r="HJ17" s="446">
        <v>13</v>
      </c>
      <c r="HK17" s="412" t="str">
        <f>OIP!AH15&amp;";"&amp;OIP!B15&amp;";"&amp;OIP!E15</f>
        <v>;;</v>
      </c>
      <c r="HL17" s="440">
        <v>13</v>
      </c>
      <c r="HM17" s="418" t="s">
        <v>3782</v>
      </c>
      <c r="HN17" s="415">
        <v>1</v>
      </c>
      <c r="HO17" s="447">
        <v>2</v>
      </c>
      <c r="HP17" s="844"/>
      <c r="HQ17" s="437">
        <v>13</v>
      </c>
      <c r="HR17" s="314" t="str">
        <f>OIP!AH15&amp;";"&amp;OIP!B15&amp;";"&amp;OIP!E15</f>
        <v>;;</v>
      </c>
      <c r="HS17" s="438">
        <v>13</v>
      </c>
      <c r="HT17" s="426" t="s">
        <v>3782</v>
      </c>
      <c r="HU17" s="312">
        <v>1</v>
      </c>
      <c r="HV17" s="405">
        <v>2</v>
      </c>
      <c r="HX17" s="310">
        <v>13</v>
      </c>
      <c r="HY17" s="314" t="str">
        <f>OIP!AH15&amp;";"&amp;OIP!B15&amp;";"&amp;OIP!E15</f>
        <v>;;</v>
      </c>
      <c r="HZ17" s="438">
        <v>13</v>
      </c>
      <c r="IA17" s="418" t="s">
        <v>3782</v>
      </c>
      <c r="IB17" s="415">
        <v>1</v>
      </c>
      <c r="IC17" s="447">
        <v>2</v>
      </c>
      <c r="ID17" s="341"/>
      <c r="IE17" s="446">
        <v>13</v>
      </c>
      <c r="IF17" s="412" t="str">
        <f>OIP!AH15&amp;";"&amp;OIP!B15&amp;";"&amp;OIP!E15</f>
        <v>;;</v>
      </c>
      <c r="IG17" s="440">
        <v>13</v>
      </c>
      <c r="IH17" s="418" t="s">
        <v>3782</v>
      </c>
      <c r="II17" s="415">
        <v>1</v>
      </c>
      <c r="IJ17" s="447">
        <v>2</v>
      </c>
      <c r="IK17" s="341"/>
      <c r="IL17" s="446">
        <v>13</v>
      </c>
      <c r="IM17" s="412" t="str">
        <f>OIP!AH15&amp;";"&amp;OIP!B15&amp;";"&amp;OIP!E15</f>
        <v>;;</v>
      </c>
      <c r="IN17" s="440">
        <v>13</v>
      </c>
      <c r="IO17" s="418" t="s">
        <v>3782</v>
      </c>
      <c r="IP17" s="415">
        <v>1</v>
      </c>
      <c r="IQ17" s="447">
        <v>2</v>
      </c>
      <c r="IS17" s="448">
        <f t="shared" si="11"/>
        <v>13</v>
      </c>
      <c r="IT17" s="457"/>
      <c r="IU17" s="450">
        <v>13</v>
      </c>
      <c r="IV17" s="458"/>
      <c r="IW17" s="312">
        <v>1</v>
      </c>
      <c r="IX17" s="405">
        <v>0</v>
      </c>
      <c r="IZ17" s="437">
        <v>13</v>
      </c>
      <c r="JA17" s="346" t="s">
        <v>3783</v>
      </c>
      <c r="JB17" s="438">
        <v>13</v>
      </c>
      <c r="JC17" s="451" t="s">
        <v>3784</v>
      </c>
      <c r="JD17" s="312">
        <v>2</v>
      </c>
      <c r="JE17" s="405">
        <v>3</v>
      </c>
    </row>
    <row r="18" spans="1:265" ht="15.75" customHeight="1">
      <c r="A18" s="310">
        <f t="shared" si="0"/>
        <v>14</v>
      </c>
      <c r="B18" s="314" t="str">
        <f>DP!J15&amp;";"&amp;DP!B15</f>
        <v>Диагностика;БиПС.КЦ - неисправность оборудования питания рез. канала ИБП GU2</v>
      </c>
      <c r="C18" s="438">
        <v>14</v>
      </c>
      <c r="D18" s="458"/>
      <c r="E18" s="312">
        <v>1</v>
      </c>
      <c r="F18" s="403">
        <v>0</v>
      </c>
      <c r="H18" s="437">
        <f t="shared" si="1"/>
        <v>14</v>
      </c>
      <c r="I18" s="314" t="str">
        <f>KTPRS2!I15&amp;";"&amp;KTPRS2!B15</f>
        <v>Предельный параметр;Сохранение предельной загазованности причала №2 (точка 3)</v>
      </c>
      <c r="J18" s="438">
        <v>14</v>
      </c>
      <c r="K18" s="461" t="s">
        <v>3765</v>
      </c>
      <c r="L18" s="312">
        <v>1</v>
      </c>
      <c r="M18" s="405">
        <v>1</v>
      </c>
      <c r="O18" s="437">
        <f t="shared" si="2"/>
        <v>14</v>
      </c>
      <c r="P18" s="455">
        <v>0</v>
      </c>
      <c r="Q18" s="438">
        <v>14</v>
      </c>
      <c r="R18" s="458"/>
      <c r="S18" s="312">
        <v>1</v>
      </c>
      <c r="T18" s="403">
        <v>0</v>
      </c>
      <c r="V18" s="400">
        <v>14</v>
      </c>
      <c r="W18" s="455" t="str">
        <f>UTS!B16</f>
        <v>Табло "Газ" в БИЛ-733</v>
      </c>
      <c r="X18" s="438">
        <v>14</v>
      </c>
      <c r="Y18" s="402" t="s">
        <v>3466</v>
      </c>
      <c r="Z18" s="312">
        <v>1</v>
      </c>
      <c r="AA18" s="403">
        <v>0</v>
      </c>
      <c r="AC18" s="924">
        <v>14</v>
      </c>
      <c r="AD18" s="312" t="str">
        <f>ZD!AK16&amp;";"&amp;ZD!B16</f>
        <v>;</v>
      </c>
      <c r="AE18" s="450">
        <v>14</v>
      </c>
      <c r="AF18" s="402" t="s">
        <v>3785</v>
      </c>
      <c r="AG18" s="312">
        <v>1</v>
      </c>
      <c r="AH18" s="405">
        <v>0</v>
      </c>
      <c r="AJ18" s="439">
        <f t="shared" si="3"/>
        <v>14</v>
      </c>
      <c r="AK18" s="412" t="str">
        <f>KLP!M16&amp;";"&amp;KLP!B16</f>
        <v>DC902;задвижка ПАЗ №27</v>
      </c>
      <c r="AL18" s="440">
        <v>14</v>
      </c>
      <c r="AM18" s="459" t="s">
        <v>3786</v>
      </c>
      <c r="AN18" s="415">
        <v>1</v>
      </c>
      <c r="AO18" s="416">
        <v>0</v>
      </c>
      <c r="AQ18" s="310">
        <f t="shared" si="5"/>
        <v>14</v>
      </c>
      <c r="AR18" s="455">
        <v>0</v>
      </c>
      <c r="AS18" s="438">
        <v>14</v>
      </c>
      <c r="AT18" s="463" t="s">
        <v>3787</v>
      </c>
      <c r="AU18" s="312">
        <v>2</v>
      </c>
      <c r="AV18" s="403">
        <v>2</v>
      </c>
      <c r="AX18" s="845">
        <v>14</v>
      </c>
      <c r="AY18" s="846"/>
      <c r="AZ18" s="415">
        <v>14</v>
      </c>
      <c r="BA18" s="414" t="s">
        <v>3565</v>
      </c>
      <c r="BB18" s="415">
        <v>1</v>
      </c>
      <c r="BC18" s="416">
        <v>0</v>
      </c>
      <c r="BE18" s="900">
        <v>14</v>
      </c>
      <c r="BF18" s="906" t="str">
        <f>GVS!I16&amp;";"&amp;GVS!B16</f>
        <v>;Зачистной насос №23 откачки дренажа стендеров защищаемого причала №2</v>
      </c>
      <c r="BG18" s="903">
        <v>14</v>
      </c>
      <c r="BH18" s="414" t="s">
        <v>3466</v>
      </c>
      <c r="BI18" s="415">
        <v>1</v>
      </c>
      <c r="BJ18" s="416">
        <v>0</v>
      </c>
      <c r="BL18" s="845">
        <v>14</v>
      </c>
      <c r="BM18" s="846"/>
      <c r="BN18" s="415">
        <v>14</v>
      </c>
      <c r="BO18" s="414" t="s">
        <v>3788</v>
      </c>
      <c r="BP18" s="415">
        <v>1</v>
      </c>
      <c r="BQ18" s="416">
        <v>0</v>
      </c>
      <c r="BS18" s="437">
        <v>14</v>
      </c>
      <c r="BT18" s="314" t="str">
        <f>VS!O16&amp;";"&amp;VS!B16</f>
        <v>gr;Насос откачки дренажа Н-33</v>
      </c>
      <c r="BU18" s="438">
        <v>14</v>
      </c>
      <c r="BV18" s="402" t="s">
        <v>3789</v>
      </c>
      <c r="BW18" s="312">
        <v>1</v>
      </c>
      <c r="BX18" s="405">
        <v>0</v>
      </c>
      <c r="BZ18" s="437">
        <v>14</v>
      </c>
      <c r="CA18" s="405">
        <v>0</v>
      </c>
      <c r="CB18" s="438">
        <v>14</v>
      </c>
      <c r="CC18" s="402" t="s">
        <v>3789</v>
      </c>
      <c r="CD18" s="312">
        <v>1</v>
      </c>
      <c r="CE18" s="405">
        <v>0</v>
      </c>
      <c r="CG18" s="437">
        <v>14</v>
      </c>
      <c r="CH18" s="405">
        <v>0</v>
      </c>
      <c r="CI18" s="438">
        <v>14</v>
      </c>
      <c r="CJ18" s="402" t="s">
        <v>3789</v>
      </c>
      <c r="CK18" s="312">
        <v>1</v>
      </c>
      <c r="CL18" s="405">
        <v>0</v>
      </c>
      <c r="CN18" s="437">
        <v>14</v>
      </c>
      <c r="CO18" s="314">
        <f>MPNA!B16</f>
        <v>0</v>
      </c>
      <c r="CP18" s="438">
        <v>14</v>
      </c>
      <c r="CQ18" s="451" t="s">
        <v>3790</v>
      </c>
      <c r="CR18" s="312">
        <v>2</v>
      </c>
      <c r="CS18" s="405">
        <v>3</v>
      </c>
      <c r="CU18" s="310">
        <f t="shared" si="6"/>
        <v>14</v>
      </c>
      <c r="CV18" s="314" t="str">
        <f>KTPR!K16&amp;";"&amp;KTPR!B16</f>
        <v>Общестанционная защита;Недостоверность измерения давления нефти через стендер СТ8</v>
      </c>
      <c r="CW18" s="438">
        <v>14</v>
      </c>
      <c r="CX18" s="451" t="s">
        <v>3791</v>
      </c>
      <c r="CY18" s="312">
        <v>2</v>
      </c>
      <c r="CZ18" s="403">
        <v>3</v>
      </c>
      <c r="DB18" s="310">
        <f t="shared" si="7"/>
        <v>114</v>
      </c>
      <c r="DC18" s="314" t="str">
        <f>KGMPNA!F17&amp;";"&amp;KGMPNA!B17</f>
        <v>Готовность НО-5;НО-5. Наличие напряжения в цепях управления приёмной и выкидной агрегатных задвижек</v>
      </c>
      <c r="DD18" s="438">
        <v>14</v>
      </c>
      <c r="DE18" s="312"/>
      <c r="DF18" s="312"/>
      <c r="DG18" s="403"/>
      <c r="DI18" s="310">
        <f t="shared" si="8"/>
        <v>114</v>
      </c>
      <c r="DJ18" s="314" t="str">
        <f>KTPRA!I17&amp;";"&amp;KTPRA!B17</f>
        <v>Агрегатная защита НО-5;НО-5. Аварийная максимальная вибрация нижнего подшипника электродвигателя НО, порог 2 (вертикальная)</v>
      </c>
      <c r="DK18" s="438">
        <v>14</v>
      </c>
      <c r="DL18" s="451" t="s">
        <v>3792</v>
      </c>
      <c r="DM18" s="312">
        <v>2</v>
      </c>
      <c r="DN18" s="403">
        <v>3</v>
      </c>
      <c r="DP18" s="437">
        <v>14</v>
      </c>
      <c r="DQ18" s="863" t="s">
        <v>3793</v>
      </c>
      <c r="DR18" s="865">
        <v>14</v>
      </c>
      <c r="DS18" s="436" t="s">
        <v>3794</v>
      </c>
      <c r="DT18" s="848">
        <v>1</v>
      </c>
      <c r="DU18" s="849">
        <v>1</v>
      </c>
      <c r="DW18" s="437">
        <f t="shared" si="4"/>
        <v>14</v>
      </c>
      <c r="DX18" s="850"/>
      <c r="DY18" s="438">
        <v>14</v>
      </c>
      <c r="DZ18" s="312"/>
      <c r="EA18" s="312"/>
      <c r="EB18" s="405"/>
      <c r="ED18" s="851">
        <v>14</v>
      </c>
      <c r="EE18" s="423" t="s">
        <v>8840</v>
      </c>
      <c r="EF18" s="68">
        <v>14</v>
      </c>
      <c r="EG18" s="861"/>
      <c r="EH18" s="68"/>
      <c r="EI18" s="96"/>
      <c r="ER18" s="437">
        <v>14</v>
      </c>
      <c r="ES18" s="312"/>
      <c r="ET18" s="312">
        <v>14</v>
      </c>
      <c r="EU18" s="402" t="s">
        <v>3565</v>
      </c>
      <c r="EV18" s="312">
        <v>0</v>
      </c>
      <c r="EW18" s="96">
        <v>0</v>
      </c>
      <c r="EX18" s="202"/>
      <c r="EY18" s="845">
        <f t="shared" si="9"/>
        <v>14</v>
      </c>
      <c r="EZ18" s="862">
        <v>0</v>
      </c>
      <c r="FA18" s="855">
        <v>14</v>
      </c>
      <c r="FB18" s="856" t="s">
        <v>3795</v>
      </c>
      <c r="FC18" s="841">
        <v>2</v>
      </c>
      <c r="FD18" s="842">
        <v>3</v>
      </c>
      <c r="FE18" s="202"/>
      <c r="FF18" s="437">
        <v>14</v>
      </c>
      <c r="FG18" s="314">
        <v>0</v>
      </c>
      <c r="FH18" s="438">
        <v>13</v>
      </c>
      <c r="FI18" s="414" t="s">
        <v>3796</v>
      </c>
      <c r="FJ18" s="415">
        <v>1</v>
      </c>
      <c r="FK18" s="416">
        <v>0</v>
      </c>
      <c r="FL18" s="341"/>
      <c r="FM18" s="437">
        <v>14</v>
      </c>
      <c r="FN18" s="314"/>
      <c r="FO18" s="438">
        <v>13</v>
      </c>
      <c r="FP18" s="402" t="s">
        <v>3797</v>
      </c>
      <c r="FQ18" s="312">
        <v>1</v>
      </c>
      <c r="FR18" s="405">
        <v>0</v>
      </c>
      <c r="FT18" s="437">
        <f t="shared" si="10"/>
        <v>14</v>
      </c>
      <c r="FU18" s="314" t="str">
        <f>MPNA!AB16&amp;";"&amp;MPNA!B16</f>
        <v>;</v>
      </c>
      <c r="FV18" s="438">
        <v>14</v>
      </c>
      <c r="FW18" s="402" t="s">
        <v>3798</v>
      </c>
      <c r="FX18" s="312">
        <v>1</v>
      </c>
      <c r="FY18" s="405">
        <v>0</v>
      </c>
      <c r="GA18" s="437">
        <v>14</v>
      </c>
      <c r="GB18" s="314"/>
      <c r="GC18" s="445">
        <v>14</v>
      </c>
      <c r="GD18" s="402" t="s">
        <v>3799</v>
      </c>
      <c r="GE18" s="312">
        <v>1</v>
      </c>
      <c r="GF18" s="405">
        <v>0</v>
      </c>
      <c r="GH18" s="437">
        <v>14</v>
      </c>
      <c r="GI18" s="314" t="str">
        <f>MPNA!AB16&amp;";"&amp;MPNA!B16</f>
        <v>;</v>
      </c>
      <c r="GJ18" s="445">
        <v>14</v>
      </c>
      <c r="GK18" s="402" t="s">
        <v>3800</v>
      </c>
      <c r="GL18" s="312">
        <v>1</v>
      </c>
      <c r="GM18" s="405">
        <v>0</v>
      </c>
      <c r="GO18" s="439">
        <v>14</v>
      </c>
      <c r="GP18" s="415"/>
      <c r="GQ18" s="415">
        <v>14</v>
      </c>
      <c r="GR18" s="843" t="s">
        <v>3801</v>
      </c>
      <c r="GS18" s="312">
        <v>1</v>
      </c>
      <c r="GT18" s="405">
        <v>1</v>
      </c>
      <c r="GU18" s="167"/>
      <c r="GV18" s="439">
        <v>14</v>
      </c>
      <c r="GW18" s="415" t="s">
        <v>3802</v>
      </c>
      <c r="GX18" s="415">
        <v>14</v>
      </c>
      <c r="GY18" s="493" t="s">
        <v>67</v>
      </c>
      <c r="GZ18" s="312">
        <v>1</v>
      </c>
      <c r="HA18" s="312">
        <v>0</v>
      </c>
      <c r="HC18" s="446">
        <v>14</v>
      </c>
      <c r="HD18" s="412" t="str">
        <f>OIP!AH16&amp;";"&amp;OIP!B16&amp;";"&amp;OIP!E16</f>
        <v>Нефтеналивные стендеры причалов №№1, 2;Температура воздуха в шкафу приборном №701.1-1;°С</v>
      </c>
      <c r="HE18" s="440">
        <v>14</v>
      </c>
      <c r="HF18" s="418" t="s">
        <v>3803</v>
      </c>
      <c r="HG18" s="415">
        <v>1</v>
      </c>
      <c r="HH18" s="447">
        <v>2</v>
      </c>
      <c r="HJ18" s="446">
        <v>14</v>
      </c>
      <c r="HK18" s="412" t="str">
        <f>OIP!AH16&amp;";"&amp;OIP!B16&amp;";"&amp;OIP!E16</f>
        <v>Нефтеналивные стендеры причалов №№1, 2;Температура воздуха в шкафу приборном №701.1-1;°С</v>
      </c>
      <c r="HL18" s="440">
        <v>14</v>
      </c>
      <c r="HM18" s="418" t="s">
        <v>3803</v>
      </c>
      <c r="HN18" s="415">
        <v>1</v>
      </c>
      <c r="HO18" s="447">
        <v>2</v>
      </c>
      <c r="HP18" s="844"/>
      <c r="HQ18" s="437">
        <v>14</v>
      </c>
      <c r="HR18" s="314" t="str">
        <f>OIP!AH16&amp;";"&amp;OIP!B16&amp;";"&amp;OIP!E16</f>
        <v>Нефтеналивные стендеры причалов №№1, 2;Температура воздуха в шкафу приборном №701.1-1;°С</v>
      </c>
      <c r="HS18" s="438">
        <v>14</v>
      </c>
      <c r="HT18" s="426" t="s">
        <v>3803</v>
      </c>
      <c r="HU18" s="312">
        <v>1</v>
      </c>
      <c r="HV18" s="405">
        <v>2</v>
      </c>
      <c r="HX18" s="310">
        <v>14</v>
      </c>
      <c r="HY18" s="314" t="str">
        <f>OIP!AH16&amp;";"&amp;OIP!B16&amp;";"&amp;OIP!E16</f>
        <v>Нефтеналивные стендеры причалов №№1, 2;Температура воздуха в шкафу приборном №701.1-1;°С</v>
      </c>
      <c r="HZ18" s="438">
        <v>14</v>
      </c>
      <c r="IA18" s="418" t="s">
        <v>3803</v>
      </c>
      <c r="IB18" s="415">
        <v>1</v>
      </c>
      <c r="IC18" s="447">
        <v>2</v>
      </c>
      <c r="ID18" s="341"/>
      <c r="IE18" s="446">
        <v>14</v>
      </c>
      <c r="IF18" s="412" t="str">
        <f>OIP!AH16&amp;";"&amp;OIP!B16&amp;";"&amp;OIP!E16</f>
        <v>Нефтеналивные стендеры причалов №№1, 2;Температура воздуха в шкафу приборном №701.1-1;°С</v>
      </c>
      <c r="IG18" s="440">
        <v>14</v>
      </c>
      <c r="IH18" s="418" t="s">
        <v>3803</v>
      </c>
      <c r="II18" s="415">
        <v>1</v>
      </c>
      <c r="IJ18" s="447">
        <v>2</v>
      </c>
      <c r="IK18" s="341"/>
      <c r="IL18" s="446">
        <v>14</v>
      </c>
      <c r="IM18" s="412" t="str">
        <f>OIP!AH16&amp;";"&amp;OIP!B16&amp;";"&amp;OIP!E16</f>
        <v>Нефтеналивные стендеры причалов №№1, 2;Температура воздуха в шкафу приборном №701.1-1;°С</v>
      </c>
      <c r="IN18" s="440">
        <v>14</v>
      </c>
      <c r="IO18" s="418" t="s">
        <v>3803</v>
      </c>
      <c r="IP18" s="415">
        <v>1</v>
      </c>
      <c r="IQ18" s="447">
        <v>2</v>
      </c>
      <c r="IS18" s="448">
        <f t="shared" si="11"/>
        <v>14</v>
      </c>
      <c r="IT18" s="457"/>
      <c r="IU18" s="450">
        <v>14</v>
      </c>
      <c r="IV18" s="458"/>
      <c r="IW18" s="312">
        <v>1</v>
      </c>
      <c r="IX18" s="405">
        <v>0</v>
      </c>
      <c r="IZ18" s="437">
        <v>14</v>
      </c>
      <c r="JA18" s="346" t="s">
        <v>3804</v>
      </c>
      <c r="JB18" s="438">
        <v>14</v>
      </c>
      <c r="JC18" s="451" t="s">
        <v>3805</v>
      </c>
      <c r="JD18" s="312">
        <v>2</v>
      </c>
      <c r="JE18" s="405">
        <v>3</v>
      </c>
    </row>
    <row r="19" spans="1:265" ht="15.75" customHeight="1">
      <c r="A19" s="310">
        <f t="shared" si="0"/>
        <v>15</v>
      </c>
      <c r="B19" s="314" t="str">
        <f>DP!J16&amp;";"&amp;DP!B16</f>
        <v>Диагностика;БиПС.КЦ - батарея разряжена ИБП GU3</v>
      </c>
      <c r="C19" s="438">
        <v>15</v>
      </c>
      <c r="D19" s="458"/>
      <c r="E19" s="312">
        <v>1</v>
      </c>
      <c r="F19" s="403">
        <v>0</v>
      </c>
      <c r="H19" s="437">
        <f t="shared" si="1"/>
        <v>15</v>
      </c>
      <c r="I19" s="314" t="str">
        <f>KTPRS2!I16&amp;";"&amp;KTPRS2!B16</f>
        <v>Предельный параметр;Сохранение предельной загазованности причала №2 (точка 4)</v>
      </c>
      <c r="J19" s="438">
        <v>15</v>
      </c>
      <c r="K19" s="463" t="s">
        <v>3765</v>
      </c>
      <c r="L19" s="312">
        <v>2</v>
      </c>
      <c r="M19" s="405">
        <v>2</v>
      </c>
      <c r="O19" s="437">
        <f t="shared" si="2"/>
        <v>15</v>
      </c>
      <c r="P19" s="455">
        <v>0</v>
      </c>
      <c r="Q19" s="438">
        <v>15</v>
      </c>
      <c r="R19" s="458"/>
      <c r="S19" s="312">
        <v>1</v>
      </c>
      <c r="T19" s="403">
        <v>0</v>
      </c>
      <c r="V19" s="400">
        <v>15</v>
      </c>
      <c r="W19" s="455" t="str">
        <f>UTS!B17</f>
        <v>Сирена "Газ" в ТПУ</v>
      </c>
      <c r="X19" s="438">
        <v>15</v>
      </c>
      <c r="Y19" s="402" t="s">
        <v>3466</v>
      </c>
      <c r="Z19" s="312">
        <v>1</v>
      </c>
      <c r="AA19" s="403">
        <v>0</v>
      </c>
      <c r="AC19" s="924">
        <v>15</v>
      </c>
      <c r="AD19" s="312" t="str">
        <f>ZD!AK17&amp;";"&amp;ZD!B17</f>
        <v>Нефтеналивные стендеры причалов №№1, 2;Задвижка №52</v>
      </c>
      <c r="AE19" s="450">
        <v>15</v>
      </c>
      <c r="AF19" s="402" t="s">
        <v>3806</v>
      </c>
      <c r="AG19" s="312">
        <v>1</v>
      </c>
      <c r="AH19" s="405">
        <v>0</v>
      </c>
      <c r="AJ19" s="439">
        <f t="shared" si="3"/>
        <v>15</v>
      </c>
      <c r="AK19" s="412" t="str">
        <f>KLP!M17&amp;";"&amp;KLP!B17</f>
        <v>DC903;задвижка ПАЗ №32</v>
      </c>
      <c r="AL19" s="440">
        <v>15</v>
      </c>
      <c r="AM19" s="465" t="s">
        <v>3594</v>
      </c>
      <c r="AN19" s="415">
        <v>2</v>
      </c>
      <c r="AO19" s="416">
        <v>3</v>
      </c>
      <c r="AQ19" s="310">
        <f t="shared" si="5"/>
        <v>15</v>
      </c>
      <c r="AR19" s="455">
        <v>0</v>
      </c>
      <c r="AS19" s="438">
        <v>15</v>
      </c>
      <c r="AT19" s="458" t="s">
        <v>3807</v>
      </c>
      <c r="AU19" s="312">
        <v>1</v>
      </c>
      <c r="AV19" s="403">
        <v>0</v>
      </c>
      <c r="AX19" s="845">
        <v>15</v>
      </c>
      <c r="AY19" s="846" t="s">
        <v>3808</v>
      </c>
      <c r="AZ19" s="415">
        <v>15</v>
      </c>
      <c r="BA19" s="414" t="s">
        <v>3565</v>
      </c>
      <c r="BB19" s="415">
        <v>1</v>
      </c>
      <c r="BC19" s="416">
        <v>0</v>
      </c>
      <c r="BE19" s="900">
        <v>15</v>
      </c>
      <c r="BF19" s="906" t="str">
        <f>GVS!I17&amp;";"&amp;GVS!B17</f>
        <v>;Зачистной насос №24 откачки дренажа стендеров защищаемого причала №2</v>
      </c>
      <c r="BG19" s="903">
        <v>15</v>
      </c>
      <c r="BH19" s="414" t="s">
        <v>3466</v>
      </c>
      <c r="BI19" s="415">
        <v>1</v>
      </c>
      <c r="BJ19" s="416">
        <v>0</v>
      </c>
      <c r="BL19" s="845">
        <v>15</v>
      </c>
      <c r="BM19" s="846"/>
      <c r="BN19" s="415">
        <v>15</v>
      </c>
      <c r="BO19" s="414" t="s">
        <v>3809</v>
      </c>
      <c r="BP19" s="415">
        <v>1</v>
      </c>
      <c r="BQ19" s="416">
        <v>0</v>
      </c>
      <c r="BS19" s="437">
        <v>15</v>
      </c>
      <c r="BT19" s="314" t="str">
        <f>VS!O17&amp;";"&amp;VS!B17</f>
        <v>;Насос откачки дренажа Н-11</v>
      </c>
      <c r="BU19" s="438">
        <v>15</v>
      </c>
      <c r="BV19" s="426" t="s">
        <v>3810</v>
      </c>
      <c r="BW19" s="312">
        <v>2</v>
      </c>
      <c r="BX19" s="405">
        <v>2</v>
      </c>
      <c r="BZ19" s="437">
        <v>15</v>
      </c>
      <c r="CA19" s="405">
        <v>0</v>
      </c>
      <c r="CB19" s="438">
        <v>15</v>
      </c>
      <c r="CC19" s="426" t="s">
        <v>3810</v>
      </c>
      <c r="CD19" s="312">
        <v>2</v>
      </c>
      <c r="CE19" s="405">
        <v>2</v>
      </c>
      <c r="CG19" s="437">
        <v>15</v>
      </c>
      <c r="CH19" s="405">
        <v>0</v>
      </c>
      <c r="CI19" s="438">
        <v>15</v>
      </c>
      <c r="CJ19" s="426" t="s">
        <v>3810</v>
      </c>
      <c r="CK19" s="312">
        <v>2</v>
      </c>
      <c r="CL19" s="405">
        <v>2</v>
      </c>
      <c r="CN19" s="437">
        <v>15</v>
      </c>
      <c r="CO19" s="314">
        <f>MPNA!B17</f>
        <v>0</v>
      </c>
      <c r="CP19" s="438">
        <v>15</v>
      </c>
      <c r="CQ19" s="451" t="s">
        <v>3811</v>
      </c>
      <c r="CR19" s="312">
        <v>2</v>
      </c>
      <c r="CS19" s="405">
        <v>3</v>
      </c>
      <c r="CU19" s="310">
        <f t="shared" si="6"/>
        <v>15</v>
      </c>
      <c r="CV19" s="314" t="str">
        <f>KTPR!K17&amp;";"&amp;KTPR!B17</f>
        <v>Общестанционная защита;Аварийное максимальное давление нефти через стендер СТ9</v>
      </c>
      <c r="CW19" s="438">
        <v>15</v>
      </c>
      <c r="CX19" s="451" t="s">
        <v>3812</v>
      </c>
      <c r="CY19" s="312">
        <v>2</v>
      </c>
      <c r="CZ19" s="403">
        <v>3</v>
      </c>
      <c r="DB19" s="310">
        <f t="shared" si="7"/>
        <v>115</v>
      </c>
      <c r="DC19" s="314" t="str">
        <f>KGMPNA!F18&amp;";"&amp;KGMPNA!B18</f>
        <v>Готовность НО-5;НО-5. Приёмная и выкидная агрегатные задвижки в дистанционном режиме управления</v>
      </c>
      <c r="DD19" s="438">
        <v>15</v>
      </c>
      <c r="DE19" s="312"/>
      <c r="DF19" s="312"/>
      <c r="DG19" s="403"/>
      <c r="DI19" s="310">
        <f t="shared" si="8"/>
        <v>115</v>
      </c>
      <c r="DJ19" s="314" t="str">
        <f>KTPRA!I18&amp;";"&amp;KTPRA!B18</f>
        <v>Агрегатная защита НО-5;НО-5. Аварийная максимальная вибрация нижнего подшипника электродвигателя НО, порог 2 (осевая)</v>
      </c>
      <c r="DK19" s="438">
        <v>15</v>
      </c>
      <c r="DL19" s="451" t="s">
        <v>3813</v>
      </c>
      <c r="DM19" s="312">
        <v>2</v>
      </c>
      <c r="DN19" s="403">
        <v>3</v>
      </c>
      <c r="DP19" s="437">
        <v>15</v>
      </c>
      <c r="DQ19" s="863" t="s">
        <v>3814</v>
      </c>
      <c r="DR19" s="438">
        <v>15</v>
      </c>
      <c r="DS19" s="436" t="s">
        <v>3815</v>
      </c>
      <c r="DT19" s="848">
        <v>1</v>
      </c>
      <c r="DU19" s="849">
        <v>1</v>
      </c>
      <c r="DW19" s="437">
        <f t="shared" si="4"/>
        <v>15</v>
      </c>
      <c r="DX19" s="850"/>
      <c r="DY19" s="438">
        <v>15</v>
      </c>
      <c r="DZ19" s="312"/>
      <c r="EA19" s="312"/>
      <c r="EB19" s="405"/>
      <c r="ED19" s="851">
        <v>15</v>
      </c>
      <c r="EE19" s="423" t="s">
        <v>8841</v>
      </c>
      <c r="EF19" s="68">
        <v>15</v>
      </c>
      <c r="EG19" s="861"/>
      <c r="EH19" s="68"/>
      <c r="EI19" s="96"/>
      <c r="ER19" s="437">
        <v>15</v>
      </c>
      <c r="ES19" s="312"/>
      <c r="ET19" s="312">
        <v>15</v>
      </c>
      <c r="EU19" s="402" t="s">
        <v>3565</v>
      </c>
      <c r="EV19" s="312">
        <v>0</v>
      </c>
      <c r="EW19" s="96">
        <v>0</v>
      </c>
      <c r="EX19" s="202"/>
      <c r="EY19" s="845">
        <f t="shared" si="9"/>
        <v>15</v>
      </c>
      <c r="EZ19" s="862">
        <v>0</v>
      </c>
      <c r="FA19" s="855">
        <v>15</v>
      </c>
      <c r="FB19" s="856" t="s">
        <v>3816</v>
      </c>
      <c r="FC19" s="841">
        <v>2</v>
      </c>
      <c r="FD19" s="842">
        <v>3</v>
      </c>
      <c r="FE19" s="202"/>
      <c r="FF19" s="437">
        <v>15</v>
      </c>
      <c r="FG19" s="314">
        <v>0</v>
      </c>
      <c r="FH19" s="438">
        <v>14</v>
      </c>
      <c r="FI19" s="414" t="s">
        <v>3817</v>
      </c>
      <c r="FJ19" s="415">
        <v>1</v>
      </c>
      <c r="FK19" s="416">
        <v>0</v>
      </c>
      <c r="FL19" s="341"/>
      <c r="FM19" s="437">
        <v>15</v>
      </c>
      <c r="FN19" s="314"/>
      <c r="FO19" s="438">
        <v>14</v>
      </c>
      <c r="FP19" s="402" t="s">
        <v>3817</v>
      </c>
      <c r="FQ19" s="312">
        <v>1</v>
      </c>
      <c r="FR19" s="405">
        <v>0</v>
      </c>
      <c r="FT19" s="437">
        <f t="shared" si="10"/>
        <v>15</v>
      </c>
      <c r="FU19" s="314" t="str">
        <f>MPNA!AB17&amp;";"&amp;MPNA!B17</f>
        <v>;</v>
      </c>
      <c r="FV19" s="438">
        <v>15</v>
      </c>
      <c r="FW19" s="426" t="s">
        <v>3818</v>
      </c>
      <c r="FX19" s="312">
        <v>2</v>
      </c>
      <c r="FY19" s="405">
        <v>2</v>
      </c>
      <c r="GA19" s="437">
        <v>15</v>
      </c>
      <c r="GB19" s="314"/>
      <c r="GC19" s="445">
        <v>15</v>
      </c>
      <c r="GD19" s="451" t="s">
        <v>3819</v>
      </c>
      <c r="GE19" s="312">
        <v>2</v>
      </c>
      <c r="GF19" s="405">
        <v>3</v>
      </c>
      <c r="GH19" s="437">
        <v>15</v>
      </c>
      <c r="GI19" s="314" t="str">
        <f>MPNA!AB17&amp;";"&amp;MPNA!B17</f>
        <v>;</v>
      </c>
      <c r="GJ19" s="445">
        <v>15</v>
      </c>
      <c r="GK19" s="402" t="s">
        <v>3676</v>
      </c>
      <c r="GL19" s="312">
        <v>1</v>
      </c>
      <c r="GM19" s="405">
        <v>0</v>
      </c>
      <c r="GO19" s="439">
        <v>15</v>
      </c>
      <c r="GP19" s="415"/>
      <c r="GQ19" s="415">
        <v>15</v>
      </c>
      <c r="GR19" s="843" t="s">
        <v>3820</v>
      </c>
      <c r="GS19" s="312">
        <v>1</v>
      </c>
      <c r="GT19" s="405">
        <v>1</v>
      </c>
      <c r="GU19" s="167"/>
      <c r="GV19" s="439">
        <v>15</v>
      </c>
      <c r="GW19" s="415" t="s">
        <v>3821</v>
      </c>
      <c r="GX19" s="415">
        <v>15</v>
      </c>
      <c r="GY19" s="493" t="s">
        <v>67</v>
      </c>
      <c r="GZ19" s="312">
        <v>1</v>
      </c>
      <c r="HA19" s="312">
        <v>0</v>
      </c>
      <c r="HC19" s="446">
        <v>15</v>
      </c>
      <c r="HD19" s="412" t="str">
        <f>OIP!AH17&amp;";"&amp;OIP!B17&amp;";"&amp;OIP!E17</f>
        <v>Нефтеналивные стендеры причалов №№1, 2;Температура воздуха в шкафу приборном №701.2-1;°С</v>
      </c>
      <c r="HE19" s="440">
        <v>15</v>
      </c>
      <c r="HF19" s="414" t="s">
        <v>3822</v>
      </c>
      <c r="HG19" s="415">
        <v>1</v>
      </c>
      <c r="HH19" s="447">
        <v>0</v>
      </c>
      <c r="HJ19" s="446">
        <v>15</v>
      </c>
      <c r="HK19" s="412" t="str">
        <f>OIP!AH17&amp;";"&amp;OIP!B17&amp;";"&amp;OIP!E17</f>
        <v>Нефтеналивные стендеры причалов №№1, 2;Температура воздуха в шкафу приборном №701.2-1;°С</v>
      </c>
      <c r="HL19" s="440">
        <v>15</v>
      </c>
      <c r="HM19" s="414" t="s">
        <v>3822</v>
      </c>
      <c r="HN19" s="415">
        <v>1</v>
      </c>
      <c r="HO19" s="447">
        <v>0</v>
      </c>
      <c r="HP19" s="844"/>
      <c r="HQ19" s="437">
        <v>15</v>
      </c>
      <c r="HR19" s="314" t="str">
        <f>OIP!AH17&amp;";"&amp;OIP!B17&amp;";"&amp;OIP!E17</f>
        <v>Нефтеналивные стендеры причалов №№1, 2;Температура воздуха в шкафу приборном №701.2-1;°С</v>
      </c>
      <c r="HS19" s="438">
        <v>15</v>
      </c>
      <c r="HT19" s="402" t="s">
        <v>3822</v>
      </c>
      <c r="HU19" s="312">
        <v>1</v>
      </c>
      <c r="HV19" s="405">
        <v>0</v>
      </c>
      <c r="HX19" s="310">
        <v>15</v>
      </c>
      <c r="HY19" s="314" t="str">
        <f>OIP!AH17&amp;";"&amp;OIP!B17&amp;";"&amp;OIP!E17</f>
        <v>Нефтеналивные стендеры причалов №№1, 2;Температура воздуха в шкафу приборном №701.2-1;°С</v>
      </c>
      <c r="HZ19" s="438">
        <v>15</v>
      </c>
      <c r="IA19" s="414" t="s">
        <v>3822</v>
      </c>
      <c r="IB19" s="415">
        <v>1</v>
      </c>
      <c r="IC19" s="447">
        <v>0</v>
      </c>
      <c r="ID19" s="341"/>
      <c r="IE19" s="446">
        <v>15</v>
      </c>
      <c r="IF19" s="412" t="str">
        <f>OIP!AH17&amp;";"&amp;OIP!B17&amp;";"&amp;OIP!E17</f>
        <v>Нефтеналивные стендеры причалов №№1, 2;Температура воздуха в шкафу приборном №701.2-1;°С</v>
      </c>
      <c r="IG19" s="440">
        <v>15</v>
      </c>
      <c r="IH19" s="414" t="s">
        <v>3822</v>
      </c>
      <c r="II19" s="415">
        <v>1</v>
      </c>
      <c r="IJ19" s="447">
        <v>0</v>
      </c>
      <c r="IK19" s="341"/>
      <c r="IL19" s="446">
        <v>15</v>
      </c>
      <c r="IM19" s="412" t="str">
        <f>OIP!AH17&amp;";"&amp;OIP!B17&amp;";"&amp;OIP!E17</f>
        <v>Нефтеналивные стендеры причалов №№1, 2;Температура воздуха в шкафу приборном №701.2-1;°С</v>
      </c>
      <c r="IN19" s="440">
        <v>15</v>
      </c>
      <c r="IO19" s="414" t="s">
        <v>3822</v>
      </c>
      <c r="IP19" s="415">
        <v>1</v>
      </c>
      <c r="IQ19" s="447">
        <v>0</v>
      </c>
      <c r="IS19" s="448">
        <f t="shared" si="11"/>
        <v>15</v>
      </c>
      <c r="IT19" s="449" t="s">
        <v>3823</v>
      </c>
      <c r="IU19" s="450">
        <v>15</v>
      </c>
      <c r="IV19" s="458"/>
      <c r="IW19" s="312">
        <v>1</v>
      </c>
      <c r="IX19" s="405">
        <v>0</v>
      </c>
      <c r="IZ19" s="437">
        <v>15</v>
      </c>
      <c r="JA19" s="346" t="s">
        <v>3824</v>
      </c>
      <c r="JB19" s="438">
        <v>15</v>
      </c>
      <c r="JC19" s="402" t="s">
        <v>3825</v>
      </c>
      <c r="JD19" s="312">
        <v>1</v>
      </c>
      <c r="JE19" s="405">
        <v>0</v>
      </c>
    </row>
    <row r="20" spans="1:265" ht="15.75" customHeight="1" thickBot="1">
      <c r="A20" s="310">
        <f t="shared" si="0"/>
        <v>16</v>
      </c>
      <c r="B20" s="314" t="str">
        <f>DP!J17&amp;";"&amp;DP!B17</f>
        <v>Диагностика;БиПС.КЦ - неисправность оборудования питания АРМ осн. канал ИБП GU3</v>
      </c>
      <c r="C20" s="438">
        <v>16</v>
      </c>
      <c r="D20" s="458"/>
      <c r="E20" s="312">
        <v>1</v>
      </c>
      <c r="F20" s="403">
        <v>0</v>
      </c>
      <c r="H20" s="437">
        <f t="shared" si="1"/>
        <v>16</v>
      </c>
      <c r="I20" s="314" t="str">
        <f>KTPRS2!I17&amp;";"&amp;KTPRS2!B17</f>
        <v>Предельный параметр;Сохранение предельной загазованности причала №2 (точка 5)</v>
      </c>
      <c r="J20" s="438">
        <v>16</v>
      </c>
      <c r="K20" s="462" t="s">
        <v>3765</v>
      </c>
      <c r="L20" s="312">
        <v>2</v>
      </c>
      <c r="M20" s="405">
        <v>3</v>
      </c>
      <c r="O20" s="437">
        <f t="shared" si="2"/>
        <v>16</v>
      </c>
      <c r="P20" s="455">
        <v>0</v>
      </c>
      <c r="Q20" s="438">
        <v>16</v>
      </c>
      <c r="R20" s="458"/>
      <c r="S20" s="312">
        <v>1</v>
      </c>
      <c r="T20" s="403">
        <v>0</v>
      </c>
      <c r="V20" s="400">
        <v>16</v>
      </c>
      <c r="W20" s="455" t="str">
        <f>UTS!B18</f>
        <v>Табло "Газ" в ТПУ</v>
      </c>
      <c r="X20" s="438">
        <v>16</v>
      </c>
      <c r="Y20" s="402" t="s">
        <v>3466</v>
      </c>
      <c r="Z20" s="312">
        <v>1</v>
      </c>
      <c r="AA20" s="403">
        <v>0</v>
      </c>
      <c r="AC20" s="924">
        <v>16</v>
      </c>
      <c r="AD20" s="312" t="str">
        <f>ZD!AK18&amp;";"&amp;ZD!B18</f>
        <v>Нефтеналивные стендеры причалов №№1, 2;Задвижка №53</v>
      </c>
      <c r="AE20" s="450">
        <v>16</v>
      </c>
      <c r="AF20" s="402" t="s">
        <v>3767</v>
      </c>
      <c r="AG20" s="312">
        <v>1</v>
      </c>
      <c r="AH20" s="405">
        <v>0</v>
      </c>
      <c r="AJ20" s="439">
        <f t="shared" si="3"/>
        <v>16</v>
      </c>
      <c r="AK20" s="412" t="str">
        <f>KLP!M18&amp;";"&amp;KLP!B18</f>
        <v>DC904;задвижка ПАЗ №37</v>
      </c>
      <c r="AL20" s="440">
        <v>16</v>
      </c>
      <c r="AM20" s="465" t="s">
        <v>3826</v>
      </c>
      <c r="AN20" s="415">
        <v>2</v>
      </c>
      <c r="AO20" s="416">
        <v>3</v>
      </c>
      <c r="AQ20" s="310">
        <f t="shared" si="5"/>
        <v>16</v>
      </c>
      <c r="AR20" s="455">
        <v>0</v>
      </c>
      <c r="AS20" s="438">
        <v>16</v>
      </c>
      <c r="AT20" s="463" t="s">
        <v>3827</v>
      </c>
      <c r="AU20" s="312">
        <v>2</v>
      </c>
      <c r="AV20" s="403">
        <v>2</v>
      </c>
      <c r="AX20" s="845">
        <v>16</v>
      </c>
      <c r="AY20" s="846" t="s">
        <v>3828</v>
      </c>
      <c r="AZ20" s="415">
        <v>16</v>
      </c>
      <c r="BA20" s="414" t="s">
        <v>3565</v>
      </c>
      <c r="BB20" s="415">
        <v>1</v>
      </c>
      <c r="BC20" s="416">
        <v>0</v>
      </c>
      <c r="BE20" s="900">
        <v>16</v>
      </c>
      <c r="BF20" s="906" t="str">
        <f>GVS!I18&amp;";"&amp;GVS!B18</f>
        <v>;Зачистной насос №30 откачки дренажа стендеров защищаемого причала №2</v>
      </c>
      <c r="BG20" s="903">
        <v>16</v>
      </c>
      <c r="BH20" s="414" t="s">
        <v>3466</v>
      </c>
      <c r="BI20" s="415">
        <v>1</v>
      </c>
      <c r="BJ20" s="416">
        <v>0</v>
      </c>
      <c r="BL20" s="845">
        <v>16</v>
      </c>
      <c r="BM20" s="846"/>
      <c r="BN20" s="415">
        <v>16</v>
      </c>
      <c r="BO20" s="418" t="s">
        <v>3829</v>
      </c>
      <c r="BP20" s="415">
        <v>1</v>
      </c>
      <c r="BQ20" s="416">
        <v>2</v>
      </c>
      <c r="BS20" s="437">
        <v>16</v>
      </c>
      <c r="BT20" s="314" t="str">
        <f>VS!O18&amp;";"&amp;VS!B18</f>
        <v>;Насос откачки дренажа Н-20</v>
      </c>
      <c r="BU20" s="438">
        <v>16</v>
      </c>
      <c r="BV20" s="426" t="s">
        <v>3830</v>
      </c>
      <c r="BW20" s="312">
        <v>2</v>
      </c>
      <c r="BX20" s="405">
        <v>2</v>
      </c>
      <c r="BZ20" s="437">
        <v>16</v>
      </c>
      <c r="CA20" s="405">
        <v>0</v>
      </c>
      <c r="CB20" s="438">
        <v>16</v>
      </c>
      <c r="CC20" s="426" t="s">
        <v>3830</v>
      </c>
      <c r="CD20" s="312">
        <v>2</v>
      </c>
      <c r="CE20" s="405">
        <v>2</v>
      </c>
      <c r="CG20" s="437">
        <v>16</v>
      </c>
      <c r="CH20" s="405">
        <v>0</v>
      </c>
      <c r="CI20" s="438">
        <v>16</v>
      </c>
      <c r="CJ20" s="426" t="s">
        <v>3830</v>
      </c>
      <c r="CK20" s="312">
        <v>2</v>
      </c>
      <c r="CL20" s="405">
        <v>2</v>
      </c>
      <c r="CN20" s="437">
        <v>16</v>
      </c>
      <c r="CO20" s="314">
        <f>MPNA!B18</f>
        <v>0</v>
      </c>
      <c r="CP20" s="438">
        <v>16</v>
      </c>
      <c r="CQ20" s="451" t="s">
        <v>3831</v>
      </c>
      <c r="CR20" s="312">
        <v>2</v>
      </c>
      <c r="CS20" s="405">
        <v>3</v>
      </c>
      <c r="CU20" s="310">
        <f t="shared" si="6"/>
        <v>16</v>
      </c>
      <c r="CV20" s="314" t="str">
        <f>KTPR!K18&amp;";"&amp;KTPR!B18</f>
        <v>Общестанционная защита;Недостоверность измерения давления нефти через стендер СТ9</v>
      </c>
      <c r="CW20" s="438">
        <v>16</v>
      </c>
      <c r="CX20" s="402" t="s">
        <v>3832</v>
      </c>
      <c r="CY20" s="312">
        <v>1</v>
      </c>
      <c r="CZ20" s="403">
        <v>0</v>
      </c>
      <c r="DB20" s="310">
        <f t="shared" si="7"/>
        <v>116</v>
      </c>
      <c r="DC20" s="314" t="str">
        <f>KGMPNA!F19&amp;";"&amp;KGMPNA!B19</f>
        <v>Готовность НО-5;НО-5. Отсутствие показаний вибрации у не работающего НО</v>
      </c>
      <c r="DD20" s="438">
        <v>16</v>
      </c>
      <c r="DE20" s="312"/>
      <c r="DF20" s="312"/>
      <c r="DG20" s="403"/>
      <c r="DI20" s="310">
        <f t="shared" si="8"/>
        <v>116</v>
      </c>
      <c r="DJ20" s="314" t="str">
        <f>KTPRA!I19&amp;";"&amp;KTPRA!B19</f>
        <v>Агрегатная защита НО-5;НО-5. Аварийная максимальная вибрация опорно-упорного подшипника насоса НО, порог 1 (горизонтальная)</v>
      </c>
      <c r="DK20" s="438">
        <v>16</v>
      </c>
      <c r="DL20" s="402" t="s">
        <v>3833</v>
      </c>
      <c r="DM20" s="312">
        <v>1</v>
      </c>
      <c r="DN20" s="403">
        <v>0</v>
      </c>
      <c r="DP20" s="437">
        <v>16</v>
      </c>
      <c r="DQ20" s="863" t="s">
        <v>3834</v>
      </c>
      <c r="DR20" s="438">
        <v>16</v>
      </c>
      <c r="DS20" s="402" t="s">
        <v>3565</v>
      </c>
      <c r="DT20" s="848">
        <v>0</v>
      </c>
      <c r="DU20" s="866" t="s">
        <v>560</v>
      </c>
      <c r="DV20" s="867"/>
      <c r="DW20" s="437">
        <f t="shared" si="4"/>
        <v>16</v>
      </c>
      <c r="DX20" s="850"/>
      <c r="DY20" s="438">
        <v>16</v>
      </c>
      <c r="DZ20" s="312"/>
      <c r="EA20" s="312"/>
      <c r="EB20" s="405"/>
      <c r="ED20" s="851">
        <v>16</v>
      </c>
      <c r="EE20" s="423" t="s">
        <v>8842</v>
      </c>
      <c r="EF20" s="68">
        <v>16</v>
      </c>
      <c r="EG20" s="861"/>
      <c r="EH20" s="68"/>
      <c r="EI20" s="96"/>
      <c r="EJ20" s="867"/>
      <c r="ER20" s="437">
        <v>16</v>
      </c>
      <c r="ES20" s="312"/>
      <c r="ET20" s="312">
        <v>16</v>
      </c>
      <c r="EU20" s="402" t="s">
        <v>3565</v>
      </c>
      <c r="EV20" s="312">
        <v>0</v>
      </c>
      <c r="EW20" s="868">
        <v>0</v>
      </c>
      <c r="EX20" s="867"/>
      <c r="EY20" s="845">
        <f t="shared" si="9"/>
        <v>16</v>
      </c>
      <c r="EZ20" s="862">
        <v>0</v>
      </c>
      <c r="FA20" s="855">
        <v>16</v>
      </c>
      <c r="FB20" s="856" t="s">
        <v>3835</v>
      </c>
      <c r="FC20" s="841">
        <v>2</v>
      </c>
      <c r="FD20" s="842">
        <v>3</v>
      </c>
      <c r="FE20" s="867"/>
      <c r="FF20" s="437">
        <v>16</v>
      </c>
      <c r="FG20" s="314">
        <v>0</v>
      </c>
      <c r="FH20" s="438">
        <v>15</v>
      </c>
      <c r="FI20" s="414" t="s">
        <v>3836</v>
      </c>
      <c r="FJ20" s="415">
        <v>1</v>
      </c>
      <c r="FK20" s="416">
        <v>0</v>
      </c>
      <c r="FL20" s="341"/>
      <c r="FM20" s="437">
        <v>16</v>
      </c>
      <c r="FN20" s="314"/>
      <c r="FO20" s="438">
        <v>15</v>
      </c>
      <c r="FP20" s="402" t="s">
        <v>3837</v>
      </c>
      <c r="FQ20" s="312">
        <v>1</v>
      </c>
      <c r="FR20" s="405">
        <v>0</v>
      </c>
      <c r="FT20" s="437">
        <f t="shared" si="10"/>
        <v>16</v>
      </c>
      <c r="FU20" s="314" t="str">
        <f>MPNA!AB18&amp;";"&amp;MPNA!B18</f>
        <v>;</v>
      </c>
      <c r="FV20" s="438">
        <v>16</v>
      </c>
      <c r="FW20" s="402" t="s">
        <v>3838</v>
      </c>
      <c r="FX20" s="312">
        <v>1</v>
      </c>
      <c r="FY20" s="405">
        <v>0</v>
      </c>
      <c r="GA20" s="404">
        <v>16</v>
      </c>
      <c r="GB20" s="314"/>
      <c r="GC20" s="445">
        <v>16</v>
      </c>
      <c r="GD20" s="451" t="s">
        <v>3839</v>
      </c>
      <c r="GE20" s="312">
        <v>2</v>
      </c>
      <c r="GF20" s="405">
        <v>3</v>
      </c>
      <c r="GH20" s="437"/>
      <c r="GI20" s="314"/>
      <c r="GJ20" s="445">
        <v>16</v>
      </c>
      <c r="GK20" s="451" t="s">
        <v>3840</v>
      </c>
      <c r="GL20" s="312">
        <v>2</v>
      </c>
      <c r="GM20" s="405">
        <v>3</v>
      </c>
      <c r="GO20" s="439">
        <v>16</v>
      </c>
      <c r="GP20" s="415"/>
      <c r="GQ20" s="415">
        <v>16</v>
      </c>
      <c r="GR20" s="843" t="s">
        <v>3841</v>
      </c>
      <c r="GS20" s="312">
        <v>1</v>
      </c>
      <c r="GT20" s="405">
        <v>1</v>
      </c>
      <c r="GU20" s="167"/>
      <c r="GV20" s="439">
        <v>16</v>
      </c>
      <c r="GW20" s="415" t="s">
        <v>3842</v>
      </c>
      <c r="GX20" s="415">
        <v>16</v>
      </c>
      <c r="GY20" s="493" t="s">
        <v>67</v>
      </c>
      <c r="GZ20" s="312">
        <v>1</v>
      </c>
      <c r="HA20" s="312">
        <v>0</v>
      </c>
      <c r="HC20" s="446">
        <v>16</v>
      </c>
      <c r="HD20" s="412" t="str">
        <f>OIP!AH18&amp;";"&amp;OIP!B18&amp;";"&amp;OIP!E18</f>
        <v>Нефтеналивные стендеры причалов №№1, 2;Температура воздуха в шкафу приборном №701.3-1;°С</v>
      </c>
      <c r="HE20" s="440">
        <v>16</v>
      </c>
      <c r="HF20" s="418" t="s">
        <v>3843</v>
      </c>
      <c r="HG20" s="415">
        <v>1</v>
      </c>
      <c r="HH20" s="447">
        <v>2</v>
      </c>
      <c r="HJ20" s="446">
        <v>16</v>
      </c>
      <c r="HK20" s="412" t="str">
        <f>OIP!AH18&amp;";"&amp;OIP!B18&amp;";"&amp;OIP!E18</f>
        <v>Нефтеналивные стендеры причалов №№1, 2;Температура воздуха в шкафу приборном №701.3-1;°С</v>
      </c>
      <c r="HL20" s="440">
        <v>16</v>
      </c>
      <c r="HM20" s="418" t="s">
        <v>3843</v>
      </c>
      <c r="HN20" s="415">
        <v>1</v>
      </c>
      <c r="HO20" s="447">
        <v>2</v>
      </c>
      <c r="HP20" s="844"/>
      <c r="HQ20" s="437">
        <v>16</v>
      </c>
      <c r="HR20" s="314" t="str">
        <f>OIP!AH18&amp;";"&amp;OIP!B18&amp;";"&amp;OIP!E18</f>
        <v>Нефтеналивные стендеры причалов №№1, 2;Температура воздуха в шкафу приборном №701.3-1;°С</v>
      </c>
      <c r="HS20" s="438">
        <v>16</v>
      </c>
      <c r="HT20" s="426" t="s">
        <v>3843</v>
      </c>
      <c r="HU20" s="312">
        <v>1</v>
      </c>
      <c r="HV20" s="405">
        <v>2</v>
      </c>
      <c r="HX20" s="310">
        <v>16</v>
      </c>
      <c r="HY20" s="314" t="str">
        <f>OIP!AH18&amp;";"&amp;OIP!B18&amp;";"&amp;OIP!E18</f>
        <v>Нефтеналивные стендеры причалов №№1, 2;Температура воздуха в шкафу приборном №701.3-1;°С</v>
      </c>
      <c r="HZ20" s="438">
        <v>16</v>
      </c>
      <c r="IA20" s="418" t="s">
        <v>3843</v>
      </c>
      <c r="IB20" s="415">
        <v>1</v>
      </c>
      <c r="IC20" s="447">
        <v>2</v>
      </c>
      <c r="ID20" s="341"/>
      <c r="IE20" s="446">
        <v>16</v>
      </c>
      <c r="IF20" s="412" t="str">
        <f>OIP!AH18&amp;";"&amp;OIP!B18&amp;";"&amp;OIP!E18</f>
        <v>Нефтеналивные стендеры причалов №№1, 2;Температура воздуха в шкафу приборном №701.3-1;°С</v>
      </c>
      <c r="IG20" s="440">
        <v>16</v>
      </c>
      <c r="IH20" s="418" t="s">
        <v>3843</v>
      </c>
      <c r="II20" s="415">
        <v>1</v>
      </c>
      <c r="IJ20" s="447">
        <v>2</v>
      </c>
      <c r="IK20" s="341"/>
      <c r="IL20" s="446">
        <v>16</v>
      </c>
      <c r="IM20" s="412" t="str">
        <f>OIP!AH18&amp;";"&amp;OIP!B18&amp;";"&amp;OIP!E18</f>
        <v>Нефтеналивные стендеры причалов №№1, 2;Температура воздуха в шкафу приборном №701.3-1;°С</v>
      </c>
      <c r="IN20" s="440">
        <v>16</v>
      </c>
      <c r="IO20" s="418" t="s">
        <v>3843</v>
      </c>
      <c r="IP20" s="415">
        <v>1</v>
      </c>
      <c r="IQ20" s="447">
        <v>2</v>
      </c>
      <c r="IS20" s="448">
        <f t="shared" si="11"/>
        <v>16</v>
      </c>
      <c r="IT20" s="449" t="s">
        <v>3844</v>
      </c>
      <c r="IU20" s="450">
        <v>16</v>
      </c>
      <c r="IV20" s="458"/>
      <c r="IW20" s="312">
        <v>1</v>
      </c>
      <c r="IX20" s="405">
        <v>0</v>
      </c>
      <c r="IZ20" s="437">
        <v>16</v>
      </c>
      <c r="JA20" s="346" t="s">
        <v>67</v>
      </c>
      <c r="JB20" s="438">
        <v>16</v>
      </c>
      <c r="JC20" s="402" t="s">
        <v>3845</v>
      </c>
      <c r="JD20" s="312">
        <v>1</v>
      </c>
      <c r="JE20" s="405">
        <v>0</v>
      </c>
    </row>
    <row r="21" spans="1:265" ht="15.75" customHeight="1">
      <c r="A21" s="310">
        <f t="shared" si="0"/>
        <v>17</v>
      </c>
      <c r="B21" s="314" t="str">
        <f>DP!J18&amp;";"&amp;DP!B18</f>
        <v>Диагностика;БиПС.КЦ - батарея разряжена ИБП GU4</v>
      </c>
      <c r="C21" s="438">
        <v>17</v>
      </c>
      <c r="D21" s="402" t="s">
        <v>3463</v>
      </c>
      <c r="E21" s="312">
        <v>1</v>
      </c>
      <c r="F21" s="403">
        <v>0</v>
      </c>
      <c r="H21" s="437">
        <f t="shared" si="1"/>
        <v>17</v>
      </c>
      <c r="I21" s="314" t="str">
        <f>KTPRS2!I18&amp;";"&amp;KTPRS2!B18</f>
        <v>Предельный параметр;Сохранение предельной загазованности причала №2 (точка 6)</v>
      </c>
      <c r="J21" s="438">
        <v>17</v>
      </c>
      <c r="K21" s="402" t="s">
        <v>3463</v>
      </c>
      <c r="L21" s="312">
        <v>1</v>
      </c>
      <c r="M21" s="405">
        <v>0</v>
      </c>
      <c r="O21" s="437">
        <f t="shared" si="2"/>
        <v>17</v>
      </c>
      <c r="P21" s="455">
        <v>0</v>
      </c>
      <c r="Q21" s="438">
        <v>17</v>
      </c>
      <c r="R21" s="402" t="s">
        <v>3463</v>
      </c>
      <c r="S21" s="312">
        <v>1</v>
      </c>
      <c r="T21" s="403">
        <v>0</v>
      </c>
      <c r="V21" s="400">
        <v>17</v>
      </c>
      <c r="W21" s="455" t="str">
        <f>UTS!B19</f>
        <v>Сирена "Газ" в БИК-730</v>
      </c>
      <c r="X21" s="438">
        <v>17</v>
      </c>
      <c r="Y21" s="402" t="s">
        <v>3466</v>
      </c>
      <c r="Z21" s="312">
        <v>1</v>
      </c>
      <c r="AA21" s="403">
        <v>0</v>
      </c>
      <c r="AC21" s="924">
        <v>17</v>
      </c>
      <c r="AD21" s="312" t="str">
        <f>ZD!AK19&amp;";"&amp;ZD!B19</f>
        <v>Нефтеналивные стендеры причалов №№1, 2;Задвижка №54</v>
      </c>
      <c r="AE21" s="450">
        <v>17</v>
      </c>
      <c r="AF21" s="402" t="s">
        <v>3786</v>
      </c>
      <c r="AG21" s="312">
        <v>1</v>
      </c>
      <c r="AH21" s="405">
        <v>0</v>
      </c>
      <c r="AJ21" s="439">
        <f t="shared" si="3"/>
        <v>17</v>
      </c>
      <c r="AK21" s="412" t="str">
        <f>KLP!M19&amp;";"&amp;KLP!B19</f>
        <v>DC906;задвижка ПАЗ №82</v>
      </c>
      <c r="AL21" s="440">
        <v>17</v>
      </c>
      <c r="AM21" s="414" t="s">
        <v>3565</v>
      </c>
      <c r="AN21" s="415">
        <v>1</v>
      </c>
      <c r="AO21" s="416">
        <v>0</v>
      </c>
      <c r="AQ21" s="310">
        <f t="shared" si="5"/>
        <v>17</v>
      </c>
      <c r="AR21" s="455">
        <v>0</v>
      </c>
      <c r="AS21" s="438">
        <v>17</v>
      </c>
      <c r="AT21" s="402" t="s">
        <v>3846</v>
      </c>
      <c r="AU21" s="312">
        <v>1</v>
      </c>
      <c r="AV21" s="403">
        <v>0</v>
      </c>
      <c r="AX21" s="845">
        <v>17</v>
      </c>
      <c r="AY21" s="846" t="s">
        <v>3847</v>
      </c>
      <c r="AZ21" s="415">
        <v>17</v>
      </c>
      <c r="BA21" s="414" t="s">
        <v>3565</v>
      </c>
      <c r="BB21" s="415">
        <v>1</v>
      </c>
      <c r="BC21" s="416">
        <v>0</v>
      </c>
      <c r="BE21" s="900">
        <v>17</v>
      </c>
      <c r="BF21" s="906" t="str">
        <f>GVS!I19&amp;";"&amp;GVS!B19</f>
        <v>;Насос откачки дренажа причала №2</v>
      </c>
      <c r="BG21" s="903">
        <v>17</v>
      </c>
      <c r="BH21" s="414" t="s">
        <v>3466</v>
      </c>
      <c r="BI21" s="415">
        <v>1</v>
      </c>
      <c r="BJ21" s="416">
        <v>0</v>
      </c>
      <c r="BL21" s="845">
        <v>17</v>
      </c>
      <c r="BM21" s="846"/>
      <c r="BN21" s="415">
        <v>17</v>
      </c>
      <c r="BO21" s="418" t="s">
        <v>3848</v>
      </c>
      <c r="BP21" s="415">
        <v>1</v>
      </c>
      <c r="BQ21" s="416">
        <v>2</v>
      </c>
      <c r="BS21" s="437">
        <v>17</v>
      </c>
      <c r="BT21" s="314" t="str">
        <f>VS!O19&amp;";"&amp;VS!B19</f>
        <v>;Насос откачки дренажа Н-31</v>
      </c>
      <c r="BU21" s="438">
        <v>17</v>
      </c>
      <c r="BV21" s="402" t="s">
        <v>3849</v>
      </c>
      <c r="BW21" s="312">
        <v>1</v>
      </c>
      <c r="BX21" s="405">
        <v>0</v>
      </c>
      <c r="BZ21" s="437">
        <v>17</v>
      </c>
      <c r="CA21" s="405">
        <v>0</v>
      </c>
      <c r="CB21" s="438">
        <v>17</v>
      </c>
      <c r="CC21" s="402" t="s">
        <v>3849</v>
      </c>
      <c r="CD21" s="312">
        <v>1</v>
      </c>
      <c r="CE21" s="405">
        <v>0</v>
      </c>
      <c r="CG21" s="437">
        <v>17</v>
      </c>
      <c r="CH21" s="405">
        <v>0</v>
      </c>
      <c r="CI21" s="438">
        <v>17</v>
      </c>
      <c r="CJ21" s="402" t="s">
        <v>3849</v>
      </c>
      <c r="CK21" s="312">
        <v>1</v>
      </c>
      <c r="CL21" s="405">
        <v>0</v>
      </c>
      <c r="CN21" s="437">
        <v>17</v>
      </c>
      <c r="CO21" s="314">
        <f>MPNA!B19</f>
        <v>0</v>
      </c>
      <c r="CP21" s="438">
        <v>17</v>
      </c>
      <c r="CQ21" s="451" t="s">
        <v>3850</v>
      </c>
      <c r="CR21" s="312">
        <v>2</v>
      </c>
      <c r="CS21" s="405">
        <v>3</v>
      </c>
      <c r="CU21" s="310">
        <f t="shared" si="6"/>
        <v>17</v>
      </c>
      <c r="CV21" s="314" t="str">
        <f>KTPR!K19&amp;";"&amp;KTPR!B19</f>
        <v>Общестанционная защита;Максимальный допустимый расход через стендер СТ1</v>
      </c>
      <c r="CW21" s="438">
        <v>17</v>
      </c>
      <c r="CX21" s="402" t="s">
        <v>3851</v>
      </c>
      <c r="CY21" s="312">
        <v>1</v>
      </c>
      <c r="CZ21" s="403">
        <v>0</v>
      </c>
      <c r="DB21" s="310">
        <f t="shared" si="7"/>
        <v>117</v>
      </c>
      <c r="DC21" s="314" t="str">
        <f>KGMPNA!F20&amp;";"&amp;KGMPNA!B20</f>
        <v>;</v>
      </c>
      <c r="DD21" s="438">
        <v>17</v>
      </c>
      <c r="DE21" s="312"/>
      <c r="DF21" s="312"/>
      <c r="DG21" s="403"/>
      <c r="DI21" s="310">
        <f t="shared" si="8"/>
        <v>117</v>
      </c>
      <c r="DJ21" s="314" t="str">
        <f>KTPRA!I20&amp;";"&amp;KTPRA!B20</f>
        <v>Агрегатная защита НО-5;НО-5. Аварийная максимальная вибрация опорно-упорного подшипника электродвигателя НО, порог 1 (вертикальная)</v>
      </c>
      <c r="DK21" s="438">
        <v>17</v>
      </c>
      <c r="DL21" s="402" t="s">
        <v>3792</v>
      </c>
      <c r="DM21" s="312">
        <v>1</v>
      </c>
      <c r="DN21" s="403">
        <v>0</v>
      </c>
      <c r="DP21" s="437">
        <v>17</v>
      </c>
      <c r="DQ21" s="863" t="s">
        <v>3852</v>
      </c>
      <c r="DR21" s="438">
        <v>17</v>
      </c>
      <c r="DS21" s="834" t="s">
        <v>3853</v>
      </c>
      <c r="DT21" s="848">
        <v>2</v>
      </c>
      <c r="DU21" s="866" t="s">
        <v>3854</v>
      </c>
      <c r="DV21" s="867"/>
      <c r="DW21" s="437">
        <f t="shared" si="4"/>
        <v>17</v>
      </c>
      <c r="DX21" s="850"/>
      <c r="DY21" s="438">
        <v>17</v>
      </c>
      <c r="DZ21" s="312"/>
      <c r="EA21" s="312"/>
      <c r="EB21" s="405"/>
      <c r="ED21" s="851">
        <v>17</v>
      </c>
      <c r="EE21" s="423" t="s">
        <v>8821</v>
      </c>
      <c r="EF21" s="68">
        <v>17</v>
      </c>
      <c r="EG21" s="861"/>
      <c r="EH21" s="68"/>
      <c r="EI21" s="96"/>
      <c r="EJ21" s="867"/>
      <c r="ER21" s="437">
        <v>17</v>
      </c>
      <c r="ES21" s="312"/>
      <c r="ET21" s="312">
        <v>17</v>
      </c>
      <c r="EU21" s="402" t="s">
        <v>3565</v>
      </c>
      <c r="EV21" s="312">
        <v>0</v>
      </c>
      <c r="EW21" s="868" t="s">
        <v>560</v>
      </c>
      <c r="EX21" s="867"/>
      <c r="EY21" s="845">
        <f t="shared" si="9"/>
        <v>17</v>
      </c>
      <c r="EZ21" s="862">
        <v>0</v>
      </c>
      <c r="FA21" s="855">
        <v>17</v>
      </c>
      <c r="FB21" s="860" t="s">
        <v>3855</v>
      </c>
      <c r="FC21" s="841">
        <v>0</v>
      </c>
      <c r="FD21" s="842">
        <v>0</v>
      </c>
      <c r="FE21" s="867"/>
      <c r="FF21" s="437">
        <v>17</v>
      </c>
      <c r="FG21" s="314">
        <v>0</v>
      </c>
      <c r="FH21" s="438">
        <v>16</v>
      </c>
      <c r="FI21" s="414" t="s">
        <v>3856</v>
      </c>
      <c r="FJ21" s="415">
        <v>1</v>
      </c>
      <c r="FK21" s="416">
        <v>0</v>
      </c>
      <c r="FL21" s="341"/>
      <c r="FM21" s="437">
        <v>17</v>
      </c>
      <c r="FN21" s="314"/>
      <c r="FO21" s="438">
        <v>16</v>
      </c>
      <c r="FP21" s="402" t="s">
        <v>3857</v>
      </c>
      <c r="FQ21" s="312">
        <v>1</v>
      </c>
      <c r="FR21" s="405">
        <v>0</v>
      </c>
      <c r="FT21" s="437">
        <f t="shared" si="10"/>
        <v>17</v>
      </c>
      <c r="FU21" s="314" t="str">
        <f>MPNA!AB19&amp;";"&amp;MPNA!B19</f>
        <v>;</v>
      </c>
      <c r="FV21" s="438">
        <v>17</v>
      </c>
      <c r="FW21" s="426" t="s">
        <v>3858</v>
      </c>
      <c r="FX21" s="312">
        <v>2</v>
      </c>
      <c r="FY21" s="405">
        <v>2</v>
      </c>
      <c r="GA21" s="437">
        <v>17</v>
      </c>
      <c r="GB21" s="314"/>
      <c r="GC21" s="445">
        <v>17</v>
      </c>
      <c r="GD21" s="436" t="s">
        <v>3859</v>
      </c>
      <c r="GE21" s="312">
        <v>1</v>
      </c>
      <c r="GF21" s="405">
        <v>1</v>
      </c>
      <c r="GH21" s="437"/>
      <c r="GI21" s="314"/>
      <c r="GJ21" s="445">
        <v>17</v>
      </c>
      <c r="GK21" s="436" t="s">
        <v>3860</v>
      </c>
      <c r="GL21" s="312">
        <v>1</v>
      </c>
      <c r="GM21" s="405">
        <v>1</v>
      </c>
      <c r="GO21" s="439">
        <v>17</v>
      </c>
      <c r="GP21" s="415"/>
      <c r="GQ21" s="415">
        <v>17</v>
      </c>
      <c r="GR21" s="843" t="s">
        <v>3861</v>
      </c>
      <c r="GS21" s="312">
        <v>1</v>
      </c>
      <c r="GT21" s="405">
        <v>1</v>
      </c>
      <c r="GU21" s="167"/>
      <c r="GV21" s="439">
        <v>17</v>
      </c>
      <c r="GW21" s="415" t="s">
        <v>3862</v>
      </c>
      <c r="GX21" s="415">
        <v>17</v>
      </c>
      <c r="GY21" s="493" t="s">
        <v>67</v>
      </c>
      <c r="GZ21" s="312">
        <v>1</v>
      </c>
      <c r="HA21" s="312">
        <v>0</v>
      </c>
      <c r="HC21" s="446">
        <v>17</v>
      </c>
      <c r="HD21" s="412" t="str">
        <f>OIP!AH19&amp;";"&amp;OIP!B19&amp;";"&amp;OIP!E19</f>
        <v>Нефтеналивные стендеры причалов №№1, 2;Температура воздуха в шкафу приборном №701.4-1;°С</v>
      </c>
      <c r="HE21" s="440">
        <v>17</v>
      </c>
      <c r="HF21" s="441" t="s">
        <v>3863</v>
      </c>
      <c r="HG21" s="415">
        <v>1</v>
      </c>
      <c r="HH21" s="447">
        <v>1</v>
      </c>
      <c r="HJ21" s="446">
        <v>17</v>
      </c>
      <c r="HK21" s="412" t="str">
        <f>OIP!AH19&amp;";"&amp;OIP!B19&amp;";"&amp;OIP!E19</f>
        <v>Нефтеналивные стендеры причалов №№1, 2;Температура воздуха в шкафу приборном №701.4-1;°С</v>
      </c>
      <c r="HL21" s="440">
        <v>17</v>
      </c>
      <c r="HM21" s="441" t="s">
        <v>3863</v>
      </c>
      <c r="HN21" s="415">
        <v>1</v>
      </c>
      <c r="HO21" s="447">
        <v>1</v>
      </c>
      <c r="HP21" s="844"/>
      <c r="HQ21" s="437">
        <v>17</v>
      </c>
      <c r="HR21" s="314" t="str">
        <f>OIP!AH19&amp;";"&amp;OIP!B19&amp;";"&amp;OIP!E19</f>
        <v>Нефтеналивные стендеры причалов №№1, 2;Температура воздуха в шкафу приборном №701.4-1;°С</v>
      </c>
      <c r="HS21" s="438">
        <v>17</v>
      </c>
      <c r="HT21" s="414" t="s">
        <v>3863</v>
      </c>
      <c r="HU21" s="312">
        <v>1</v>
      </c>
      <c r="HV21" s="405">
        <v>0</v>
      </c>
      <c r="HX21" s="310">
        <v>17</v>
      </c>
      <c r="HY21" s="314" t="str">
        <f>OIP!AH19&amp;";"&amp;OIP!B19&amp;";"&amp;OIP!E19</f>
        <v>Нефтеналивные стендеры причалов №№1, 2;Температура воздуха в шкафу приборном №701.4-1;°С</v>
      </c>
      <c r="HZ21" s="438">
        <v>17</v>
      </c>
      <c r="IA21" s="414" t="s">
        <v>3863</v>
      </c>
      <c r="IB21" s="415">
        <v>1</v>
      </c>
      <c r="IC21" s="447">
        <v>0</v>
      </c>
      <c r="ID21" s="341"/>
      <c r="IE21" s="446">
        <v>17</v>
      </c>
      <c r="IF21" s="412" t="str">
        <f>OIP!AH19&amp;";"&amp;OIP!B19&amp;";"&amp;OIP!E19</f>
        <v>Нефтеналивные стендеры причалов №№1, 2;Температура воздуха в шкафу приборном №701.4-1;°С</v>
      </c>
      <c r="IG21" s="440">
        <v>17</v>
      </c>
      <c r="IH21" s="414" t="s">
        <v>3863</v>
      </c>
      <c r="II21" s="415">
        <v>1</v>
      </c>
      <c r="IJ21" s="447">
        <v>0</v>
      </c>
      <c r="IK21" s="341"/>
      <c r="IL21" s="446">
        <v>17</v>
      </c>
      <c r="IM21" s="412" t="str">
        <f>OIP!AH19&amp;";"&amp;OIP!B19&amp;";"&amp;OIP!E19</f>
        <v>Нефтеналивные стендеры причалов №№1, 2;Температура воздуха в шкафу приборном №701.4-1;°С</v>
      </c>
      <c r="IN21" s="440">
        <v>17</v>
      </c>
      <c r="IO21" s="414" t="s">
        <v>3863</v>
      </c>
      <c r="IP21" s="415">
        <v>1</v>
      </c>
      <c r="IQ21" s="447">
        <v>0</v>
      </c>
      <c r="IS21" s="448">
        <f t="shared" si="11"/>
        <v>17</v>
      </c>
      <c r="IT21" s="449" t="s">
        <v>3864</v>
      </c>
      <c r="IU21" s="450">
        <v>17</v>
      </c>
      <c r="IV21" s="402"/>
      <c r="IW21" s="312">
        <v>1</v>
      </c>
      <c r="IX21" s="405">
        <v>0</v>
      </c>
      <c r="IZ21" s="437">
        <v>17</v>
      </c>
      <c r="JA21" s="346" t="s">
        <v>3865</v>
      </c>
      <c r="JB21" s="438">
        <v>17</v>
      </c>
      <c r="JC21" s="451" t="s">
        <v>3866</v>
      </c>
      <c r="JD21" s="312">
        <v>2</v>
      </c>
      <c r="JE21" s="405">
        <v>3</v>
      </c>
    </row>
    <row r="22" spans="1:265" ht="15.75" customHeight="1">
      <c r="A22" s="310">
        <f t="shared" si="0"/>
        <v>18</v>
      </c>
      <c r="B22" s="314" t="str">
        <f>DP!J19&amp;";"&amp;DP!B19</f>
        <v>Диагностика;БиПС.КЦ - неисправность оборудования питания АРМ рез. канал ИБП GU4</v>
      </c>
      <c r="C22" s="438">
        <v>18</v>
      </c>
      <c r="D22" s="436" t="s">
        <v>3463</v>
      </c>
      <c r="E22" s="312">
        <v>1</v>
      </c>
      <c r="F22" s="403">
        <v>1</v>
      </c>
      <c r="H22" s="437">
        <f t="shared" si="1"/>
        <v>18</v>
      </c>
      <c r="I22" s="314" t="str">
        <f>KTPRS2!I19&amp;";"&amp;KTPRS2!B19</f>
        <v>Предельный параметр;Сохранение предельной загазованности причала №2 (точка 7)</v>
      </c>
      <c r="J22" s="438">
        <v>18</v>
      </c>
      <c r="K22" s="436" t="s">
        <v>3463</v>
      </c>
      <c r="L22" s="312">
        <v>1</v>
      </c>
      <c r="M22" s="405">
        <v>1</v>
      </c>
      <c r="O22" s="437">
        <f t="shared" si="2"/>
        <v>18</v>
      </c>
      <c r="P22" s="455">
        <v>0</v>
      </c>
      <c r="Q22" s="438">
        <v>18</v>
      </c>
      <c r="R22" s="436" t="s">
        <v>3463</v>
      </c>
      <c r="S22" s="312">
        <v>1</v>
      </c>
      <c r="T22" s="403">
        <v>1</v>
      </c>
      <c r="V22" s="400">
        <v>18</v>
      </c>
      <c r="W22" s="455" t="str">
        <f>UTS!B20</f>
        <v>Табло "Газ" в БИК-730</v>
      </c>
      <c r="X22" s="438">
        <v>18</v>
      </c>
      <c r="Y22" s="402" t="s">
        <v>3466</v>
      </c>
      <c r="Z22" s="312">
        <v>1</v>
      </c>
      <c r="AA22" s="403">
        <v>0</v>
      </c>
      <c r="AC22" s="924">
        <v>18</v>
      </c>
      <c r="AD22" s="312" t="str">
        <f>ZD!AK20&amp;";"&amp;ZD!B20</f>
        <v>Нефтеналивные стендеры причалов №№1, 2;Задвижка №55</v>
      </c>
      <c r="AE22" s="450">
        <v>18</v>
      </c>
      <c r="AF22" s="402" t="s">
        <v>3867</v>
      </c>
      <c r="AG22" s="312">
        <v>1</v>
      </c>
      <c r="AH22" s="405">
        <v>0</v>
      </c>
      <c r="AJ22" s="439">
        <f t="shared" si="3"/>
        <v>18</v>
      </c>
      <c r="AK22" s="412" t="str">
        <f>KLP!M20&amp;";"&amp;KLP!B20</f>
        <v>DC907;задвижка ПАЗ №87</v>
      </c>
      <c r="AL22" s="440">
        <v>18</v>
      </c>
      <c r="AM22" s="414" t="s">
        <v>3565</v>
      </c>
      <c r="AN22" s="415">
        <v>1</v>
      </c>
      <c r="AO22" s="416">
        <v>0</v>
      </c>
      <c r="AQ22" s="310">
        <f t="shared" si="5"/>
        <v>18</v>
      </c>
      <c r="AR22" s="455">
        <v>0</v>
      </c>
      <c r="AS22" s="438">
        <v>18</v>
      </c>
      <c r="AT22" s="463" t="s">
        <v>3868</v>
      </c>
      <c r="AU22" s="312">
        <v>2</v>
      </c>
      <c r="AV22" s="403">
        <v>2</v>
      </c>
      <c r="AX22" s="845">
        <v>18</v>
      </c>
      <c r="AY22" s="846" t="s">
        <v>3869</v>
      </c>
      <c r="AZ22" s="415">
        <v>18</v>
      </c>
      <c r="BA22" s="414" t="s">
        <v>3565</v>
      </c>
      <c r="BB22" s="415">
        <v>1</v>
      </c>
      <c r="BC22" s="416">
        <v>0</v>
      </c>
      <c r="BE22" s="900">
        <v>18</v>
      </c>
      <c r="BF22" s="906" t="str">
        <f>GVS!I20&amp;";"&amp;GVS!B20</f>
        <v>;Насос откачки дренажа причала №1</v>
      </c>
      <c r="BG22" s="903">
        <v>18</v>
      </c>
      <c r="BH22" s="414" t="s">
        <v>3466</v>
      </c>
      <c r="BI22" s="415">
        <v>1</v>
      </c>
      <c r="BJ22" s="416">
        <v>0</v>
      </c>
      <c r="BL22" s="845">
        <v>18</v>
      </c>
      <c r="BM22" s="846"/>
      <c r="BN22" s="415">
        <v>18</v>
      </c>
      <c r="BO22" s="418" t="s">
        <v>3870</v>
      </c>
      <c r="BP22" s="415">
        <v>1</v>
      </c>
      <c r="BQ22" s="416">
        <v>2</v>
      </c>
      <c r="BS22" s="437">
        <v>18</v>
      </c>
      <c r="BT22" s="314" t="str">
        <f>VS!O20&amp;";"&amp;VS!B20</f>
        <v>;Насос откачки дренажа Н-32</v>
      </c>
      <c r="BU22" s="438">
        <v>18</v>
      </c>
      <c r="BV22" s="436" t="s">
        <v>3871</v>
      </c>
      <c r="BW22" s="312">
        <v>1</v>
      </c>
      <c r="BX22" s="405">
        <v>1</v>
      </c>
      <c r="BZ22" s="437">
        <v>18</v>
      </c>
      <c r="CA22" s="405">
        <v>0</v>
      </c>
      <c r="CB22" s="438">
        <v>18</v>
      </c>
      <c r="CC22" s="436" t="s">
        <v>3871</v>
      </c>
      <c r="CD22" s="312">
        <v>1</v>
      </c>
      <c r="CE22" s="405">
        <v>1</v>
      </c>
      <c r="CG22" s="437">
        <v>18</v>
      </c>
      <c r="CH22" s="405">
        <v>0</v>
      </c>
      <c r="CI22" s="438">
        <v>18</v>
      </c>
      <c r="CJ22" s="436" t="s">
        <v>3871</v>
      </c>
      <c r="CK22" s="312">
        <v>1</v>
      </c>
      <c r="CL22" s="405">
        <v>1</v>
      </c>
      <c r="CN22" s="437">
        <v>18</v>
      </c>
      <c r="CO22" s="314">
        <f>MPNA!B20</f>
        <v>0</v>
      </c>
      <c r="CP22" s="438">
        <v>18</v>
      </c>
      <c r="CQ22" s="402" t="s">
        <v>3565</v>
      </c>
      <c r="CR22" s="312">
        <v>1</v>
      </c>
      <c r="CS22" s="405">
        <v>0</v>
      </c>
      <c r="CU22" s="310">
        <f t="shared" si="6"/>
        <v>18</v>
      </c>
      <c r="CV22" s="314" t="str">
        <f>KTPR!K20&amp;";"&amp;KTPR!B20</f>
        <v>Общестанционная защита;Максимальный допустимый расход через стендер СТ2</v>
      </c>
      <c r="CW22" s="438">
        <v>18</v>
      </c>
      <c r="CX22" s="402" t="s">
        <v>3872</v>
      </c>
      <c r="CY22" s="312">
        <v>1</v>
      </c>
      <c r="CZ22" s="403">
        <v>0</v>
      </c>
      <c r="DB22" s="310">
        <f t="shared" si="7"/>
        <v>118</v>
      </c>
      <c r="DC22" s="314" t="str">
        <f>KGMPNA!F21&amp;";"&amp;KGMPNA!B21</f>
        <v>;</v>
      </c>
      <c r="DD22" s="438">
        <v>18</v>
      </c>
      <c r="DE22" s="312"/>
      <c r="DF22" s="312"/>
      <c r="DG22" s="403"/>
      <c r="DI22" s="310">
        <f t="shared" si="8"/>
        <v>118</v>
      </c>
      <c r="DJ22" s="314" t="str">
        <f>KTPRA!I21&amp;";"&amp;KTPRA!B21</f>
        <v>Агрегатная защита НО-5;НО-5. Аварийная максимальная вибрация опорно-упорного подшипника электродвигателя НО, порог 1 (осевая)</v>
      </c>
      <c r="DK22" s="438">
        <v>18</v>
      </c>
      <c r="DL22" s="402" t="s">
        <v>3792</v>
      </c>
      <c r="DM22" s="312">
        <v>1</v>
      </c>
      <c r="DN22" s="403">
        <v>0</v>
      </c>
      <c r="DP22" s="437">
        <v>18</v>
      </c>
      <c r="DQ22" s="863" t="s">
        <v>3873</v>
      </c>
      <c r="DR22" s="438">
        <v>18</v>
      </c>
      <c r="DS22" s="451" t="s">
        <v>3874</v>
      </c>
      <c r="DT22" s="848">
        <v>2</v>
      </c>
      <c r="DU22" s="866" t="s">
        <v>3854</v>
      </c>
      <c r="DV22" s="867"/>
      <c r="DW22" s="437">
        <f t="shared" si="4"/>
        <v>18</v>
      </c>
      <c r="DX22" s="850"/>
      <c r="DY22" s="438">
        <v>18</v>
      </c>
      <c r="DZ22" s="312"/>
      <c r="EA22" s="312"/>
      <c r="EB22" s="405"/>
      <c r="ED22" s="851">
        <v>18</v>
      </c>
      <c r="EE22" s="423" t="s">
        <v>8821</v>
      </c>
      <c r="EF22" s="68">
        <v>18</v>
      </c>
      <c r="EG22" s="861"/>
      <c r="EH22" s="68"/>
      <c r="EI22" s="96"/>
      <c r="EJ22" s="867"/>
      <c r="ER22" s="437">
        <v>18</v>
      </c>
      <c r="ES22" s="312"/>
      <c r="ET22" s="312">
        <v>18</v>
      </c>
      <c r="EU22" s="402" t="s">
        <v>3565</v>
      </c>
      <c r="EV22" s="312">
        <v>0</v>
      </c>
      <c r="EW22" s="868" t="s">
        <v>560</v>
      </c>
      <c r="EX22" s="867"/>
      <c r="EY22" s="845">
        <f t="shared" si="9"/>
        <v>18</v>
      </c>
      <c r="EZ22" s="862">
        <v>0</v>
      </c>
      <c r="FA22" s="855">
        <v>18</v>
      </c>
      <c r="FB22" s="856" t="s">
        <v>3875</v>
      </c>
      <c r="FC22" s="841">
        <v>2</v>
      </c>
      <c r="FD22" s="842">
        <v>3</v>
      </c>
      <c r="FE22" s="867"/>
      <c r="FF22" s="437">
        <v>18</v>
      </c>
      <c r="FG22" s="314">
        <v>0</v>
      </c>
      <c r="FH22" s="438">
        <v>17</v>
      </c>
      <c r="FI22" s="418" t="s">
        <v>3876</v>
      </c>
      <c r="FJ22" s="415">
        <v>2</v>
      </c>
      <c r="FK22" s="416">
        <v>2</v>
      </c>
      <c r="FL22" s="341"/>
      <c r="FM22" s="437">
        <v>18</v>
      </c>
      <c r="FN22" s="314"/>
      <c r="FO22" s="438">
        <v>17</v>
      </c>
      <c r="FP22" s="426" t="s">
        <v>3877</v>
      </c>
      <c r="FQ22" s="312">
        <v>2</v>
      </c>
      <c r="FR22" s="405">
        <v>2</v>
      </c>
      <c r="FT22" s="437">
        <f t="shared" si="10"/>
        <v>18</v>
      </c>
      <c r="FU22" s="314" t="str">
        <f>MPNA!AB20&amp;";"&amp;MPNA!B20</f>
        <v>;</v>
      </c>
      <c r="FV22" s="438">
        <v>18</v>
      </c>
      <c r="FW22" s="402" t="s">
        <v>3878</v>
      </c>
      <c r="FX22" s="312">
        <v>1</v>
      </c>
      <c r="FY22" s="405">
        <v>0</v>
      </c>
      <c r="GA22" s="437">
        <v>18</v>
      </c>
      <c r="GB22" s="314"/>
      <c r="GC22" s="445">
        <v>18</v>
      </c>
      <c r="GD22" s="402" t="s">
        <v>3879</v>
      </c>
      <c r="GE22" s="312">
        <v>1</v>
      </c>
      <c r="GF22" s="405">
        <v>0</v>
      </c>
      <c r="GH22" s="437"/>
      <c r="GI22" s="314"/>
      <c r="GJ22" s="445">
        <v>18</v>
      </c>
      <c r="GK22" s="402" t="s">
        <v>3880</v>
      </c>
      <c r="GL22" s="312">
        <v>1</v>
      </c>
      <c r="GM22" s="405">
        <v>0</v>
      </c>
      <c r="GO22" s="439">
        <v>18</v>
      </c>
      <c r="GP22" s="415"/>
      <c r="GQ22" s="415">
        <v>18</v>
      </c>
      <c r="GR22" s="843" t="s">
        <v>3881</v>
      </c>
      <c r="GS22" s="312">
        <v>1</v>
      </c>
      <c r="GT22" s="405">
        <v>1</v>
      </c>
      <c r="GU22" s="167"/>
      <c r="GV22" s="439">
        <v>18</v>
      </c>
      <c r="GW22" s="415" t="s">
        <v>3882</v>
      </c>
      <c r="GX22" s="415">
        <v>18</v>
      </c>
      <c r="GY22" s="493" t="s">
        <v>67</v>
      </c>
      <c r="GZ22" s="312">
        <v>1</v>
      </c>
      <c r="HA22" s="312">
        <v>0</v>
      </c>
      <c r="HC22" s="446">
        <v>18</v>
      </c>
      <c r="HD22" s="412" t="str">
        <f>OIP!AH20&amp;";"&amp;OIP!B20&amp;";"&amp;OIP!E20</f>
        <v>Нефтеналивные стендеры причалов №№1, 2;Температура воздуха в шкафу приборном №701.6-1;°С</v>
      </c>
      <c r="HE22" s="440">
        <v>18</v>
      </c>
      <c r="HF22" s="441" t="s">
        <v>3883</v>
      </c>
      <c r="HG22" s="415">
        <v>1</v>
      </c>
      <c r="HH22" s="447">
        <v>1</v>
      </c>
      <c r="HJ22" s="446">
        <v>18</v>
      </c>
      <c r="HK22" s="412" t="str">
        <f>OIP!AH20&amp;";"&amp;OIP!B20&amp;";"&amp;OIP!E20</f>
        <v>Нефтеналивные стендеры причалов №№1, 2;Температура воздуха в шкафу приборном №701.6-1;°С</v>
      </c>
      <c r="HL22" s="440">
        <v>18</v>
      </c>
      <c r="HM22" s="441" t="s">
        <v>3883</v>
      </c>
      <c r="HN22" s="415">
        <v>1</v>
      </c>
      <c r="HO22" s="447">
        <v>1</v>
      </c>
      <c r="HP22" s="844"/>
      <c r="HQ22" s="437">
        <v>18</v>
      </c>
      <c r="HR22" s="314" t="str">
        <f>OIP!AH20&amp;";"&amp;OIP!B20&amp;";"&amp;OIP!E20</f>
        <v>Нефтеналивные стендеры причалов №№1, 2;Температура воздуха в шкафу приборном №701.6-1;°С</v>
      </c>
      <c r="HS22" s="438">
        <v>18</v>
      </c>
      <c r="HT22" s="414" t="s">
        <v>3883</v>
      </c>
      <c r="HU22" s="312">
        <v>1</v>
      </c>
      <c r="HV22" s="405">
        <v>0</v>
      </c>
      <c r="HX22" s="310">
        <v>18</v>
      </c>
      <c r="HY22" s="314" t="str">
        <f>OIP!AH20&amp;";"&amp;OIP!B20&amp;";"&amp;OIP!E20</f>
        <v>Нефтеналивные стендеры причалов №№1, 2;Температура воздуха в шкафу приборном №701.6-1;°С</v>
      </c>
      <c r="HZ22" s="438">
        <v>18</v>
      </c>
      <c r="IA22" s="414" t="s">
        <v>3883</v>
      </c>
      <c r="IB22" s="415">
        <v>1</v>
      </c>
      <c r="IC22" s="447">
        <v>0</v>
      </c>
      <c r="ID22" s="341"/>
      <c r="IE22" s="446">
        <v>18</v>
      </c>
      <c r="IF22" s="412" t="str">
        <f>OIP!AH20&amp;";"&amp;OIP!B20&amp;";"&amp;OIP!E20</f>
        <v>Нефтеналивные стендеры причалов №№1, 2;Температура воздуха в шкафу приборном №701.6-1;°С</v>
      </c>
      <c r="IG22" s="440">
        <v>18</v>
      </c>
      <c r="IH22" s="414" t="s">
        <v>3883</v>
      </c>
      <c r="II22" s="415">
        <v>1</v>
      </c>
      <c r="IJ22" s="447">
        <v>0</v>
      </c>
      <c r="IK22" s="341"/>
      <c r="IL22" s="446">
        <v>18</v>
      </c>
      <c r="IM22" s="412" t="str">
        <f>OIP!AH20&amp;";"&amp;OIP!B20&amp;";"&amp;OIP!E20</f>
        <v>Нефтеналивные стендеры причалов №№1, 2;Температура воздуха в шкафу приборном №701.6-1;°С</v>
      </c>
      <c r="IN22" s="440">
        <v>18</v>
      </c>
      <c r="IO22" s="414" t="s">
        <v>3883</v>
      </c>
      <c r="IP22" s="415">
        <v>1</v>
      </c>
      <c r="IQ22" s="447">
        <v>0</v>
      </c>
      <c r="IS22" s="448">
        <f t="shared" si="11"/>
        <v>18</v>
      </c>
      <c r="IT22" s="449" t="s">
        <v>3884</v>
      </c>
      <c r="IU22" s="450">
        <v>18</v>
      </c>
      <c r="IV22" s="402"/>
      <c r="IW22" s="312">
        <v>1</v>
      </c>
      <c r="IX22" s="405">
        <v>0</v>
      </c>
      <c r="IZ22" s="437">
        <v>18</v>
      </c>
      <c r="JA22" s="346" t="s">
        <v>3885</v>
      </c>
      <c r="JB22" s="438">
        <v>18</v>
      </c>
      <c r="JC22" s="402" t="s">
        <v>3886</v>
      </c>
      <c r="JD22" s="312">
        <v>1</v>
      </c>
      <c r="JE22" s="405">
        <v>0</v>
      </c>
    </row>
    <row r="23" spans="1:265" ht="15.75" customHeight="1">
      <c r="A23" s="310">
        <f t="shared" si="0"/>
        <v>19</v>
      </c>
      <c r="B23" s="314" t="str">
        <f>DP!J20&amp;";"&amp;DP!B20</f>
        <v>;</v>
      </c>
      <c r="C23" s="438">
        <v>19</v>
      </c>
      <c r="D23" s="426" t="s">
        <v>3463</v>
      </c>
      <c r="E23" s="312">
        <v>2</v>
      </c>
      <c r="F23" s="403">
        <v>2</v>
      </c>
      <c r="H23" s="437">
        <f t="shared" si="1"/>
        <v>19</v>
      </c>
      <c r="I23" s="314" t="str">
        <f>KTPRS2!I20&amp;";"&amp;KTPRS2!B20</f>
        <v>Предельный параметр;Сохранение предельной загазованности причала №2 (точка 8)</v>
      </c>
      <c r="J23" s="438">
        <v>19</v>
      </c>
      <c r="K23" s="426" t="s">
        <v>3463</v>
      </c>
      <c r="L23" s="312">
        <v>2</v>
      </c>
      <c r="M23" s="405">
        <v>2</v>
      </c>
      <c r="O23" s="437">
        <f t="shared" si="2"/>
        <v>19</v>
      </c>
      <c r="P23" s="455">
        <v>0</v>
      </c>
      <c r="Q23" s="438">
        <v>19</v>
      </c>
      <c r="R23" s="426" t="s">
        <v>3463</v>
      </c>
      <c r="S23" s="312">
        <v>2</v>
      </c>
      <c r="T23" s="403">
        <v>2</v>
      </c>
      <c r="V23" s="400">
        <v>19</v>
      </c>
      <c r="W23" s="455" t="str">
        <f>UTS!B21</f>
        <v>Сирена "Газ" в БИЛ-730</v>
      </c>
      <c r="X23" s="438">
        <v>19</v>
      </c>
      <c r="Y23" s="402" t="s">
        <v>3466</v>
      </c>
      <c r="Z23" s="312">
        <v>1</v>
      </c>
      <c r="AA23" s="403">
        <v>0</v>
      </c>
      <c r="AC23" s="924">
        <v>19</v>
      </c>
      <c r="AD23" s="312" t="str">
        <f>ZD!AK21&amp;";"&amp;ZD!B21</f>
        <v>;</v>
      </c>
      <c r="AE23" s="450">
        <v>19</v>
      </c>
      <c r="AF23" s="426" t="s">
        <v>3887</v>
      </c>
      <c r="AG23" s="312">
        <v>2</v>
      </c>
      <c r="AH23" s="405">
        <v>2</v>
      </c>
      <c r="AJ23" s="439">
        <f t="shared" si="3"/>
        <v>19</v>
      </c>
      <c r="AK23" s="412" t="str">
        <f>KLP!M21&amp;";"&amp;KLP!B21</f>
        <v>DC908;задвижка ПАЗ №92</v>
      </c>
      <c r="AL23" s="440">
        <v>19</v>
      </c>
      <c r="AM23" s="414" t="s">
        <v>3565</v>
      </c>
      <c r="AN23" s="415">
        <v>1</v>
      </c>
      <c r="AO23" s="416">
        <v>0</v>
      </c>
      <c r="AQ23" s="310">
        <f t="shared" si="5"/>
        <v>19</v>
      </c>
      <c r="AR23" s="455">
        <v>0</v>
      </c>
      <c r="AS23" s="438">
        <v>19</v>
      </c>
      <c r="AT23" s="458" t="s">
        <v>3888</v>
      </c>
      <c r="AU23" s="312">
        <v>1</v>
      </c>
      <c r="AV23" s="403">
        <v>0</v>
      </c>
      <c r="AX23" s="845">
        <v>19</v>
      </c>
      <c r="AY23" s="846" t="s">
        <v>3889</v>
      </c>
      <c r="AZ23" s="415">
        <v>19</v>
      </c>
      <c r="BA23" s="414" t="s">
        <v>3565</v>
      </c>
      <c r="BB23" s="415">
        <v>1</v>
      </c>
      <c r="BC23" s="416">
        <v>0</v>
      </c>
      <c r="BE23" s="900">
        <v>19</v>
      </c>
      <c r="BF23" s="906" t="str">
        <f>GVS!I21&amp;";"&amp;GVS!B21</f>
        <v>;Насос откачки конденсата из конденсатоотводчика</v>
      </c>
      <c r="BG23" s="903">
        <v>19</v>
      </c>
      <c r="BH23" s="414" t="s">
        <v>3466</v>
      </c>
      <c r="BI23" s="415">
        <v>1</v>
      </c>
      <c r="BJ23" s="416">
        <v>0</v>
      </c>
      <c r="BL23" s="845">
        <v>19</v>
      </c>
      <c r="BM23" s="846"/>
      <c r="BN23" s="415">
        <v>19</v>
      </c>
      <c r="BO23" s="414" t="s">
        <v>3565</v>
      </c>
      <c r="BP23" s="415">
        <v>0</v>
      </c>
      <c r="BQ23" s="416">
        <v>0</v>
      </c>
      <c r="BS23" s="437">
        <v>19</v>
      </c>
      <c r="BT23" s="314" t="str">
        <f>VS!O21&amp;";"&amp;VS!B21</f>
        <v>gr;Насос откачки дренажа Н-12</v>
      </c>
      <c r="BU23" s="438">
        <v>19</v>
      </c>
      <c r="BV23" s="451" t="s">
        <v>3890</v>
      </c>
      <c r="BW23" s="312">
        <v>2</v>
      </c>
      <c r="BX23" s="405">
        <v>3</v>
      </c>
      <c r="BZ23" s="437">
        <v>19</v>
      </c>
      <c r="CA23" s="405">
        <v>0</v>
      </c>
      <c r="CB23" s="438">
        <v>19</v>
      </c>
      <c r="CC23" s="451" t="s">
        <v>3891</v>
      </c>
      <c r="CD23" s="312">
        <v>2</v>
      </c>
      <c r="CE23" s="405">
        <v>3</v>
      </c>
      <c r="CG23" s="437">
        <v>19</v>
      </c>
      <c r="CH23" s="405">
        <v>0</v>
      </c>
      <c r="CI23" s="438">
        <v>19</v>
      </c>
      <c r="CJ23" s="451" t="s">
        <v>3891</v>
      </c>
      <c r="CK23" s="312">
        <v>2</v>
      </c>
      <c r="CL23" s="405">
        <v>3</v>
      </c>
      <c r="CN23" s="437">
        <v>19</v>
      </c>
      <c r="CO23" s="314">
        <f>MPNA!B21</f>
        <v>0</v>
      </c>
      <c r="CP23" s="438">
        <v>19</v>
      </c>
      <c r="CQ23" s="402" t="s">
        <v>3565</v>
      </c>
      <c r="CR23" s="312">
        <v>1</v>
      </c>
      <c r="CS23" s="405">
        <v>0</v>
      </c>
      <c r="CU23" s="310">
        <f t="shared" si="6"/>
        <v>19</v>
      </c>
      <c r="CV23" s="314" t="str">
        <f>KTPR!K21&amp;";"&amp;KTPR!B21</f>
        <v>Общестанционная защита;Максимальный допустимый расход через стендер СТ3</v>
      </c>
      <c r="CW23" s="438">
        <v>19</v>
      </c>
      <c r="CX23" s="402" t="s">
        <v>3892</v>
      </c>
      <c r="CY23" s="312">
        <v>1</v>
      </c>
      <c r="CZ23" s="403">
        <v>0</v>
      </c>
      <c r="DB23" s="310">
        <f t="shared" si="7"/>
        <v>119</v>
      </c>
      <c r="DC23" s="314" t="str">
        <f>KGMPNA!F22&amp;";"&amp;KGMPNA!B22</f>
        <v>;</v>
      </c>
      <c r="DD23" s="438">
        <v>19</v>
      </c>
      <c r="DE23" s="312"/>
      <c r="DF23" s="312"/>
      <c r="DG23" s="403"/>
      <c r="DI23" s="310">
        <f t="shared" si="8"/>
        <v>119</v>
      </c>
      <c r="DJ23" s="314" t="str">
        <f>KTPRA!I22&amp;";"&amp;KTPRA!B22</f>
        <v>Агрегатная защита НО-5;НО-5. Аварийная максимальная вибрация опорно-упорного подшипника насоса НО, порог 2 (горизонтальная)</v>
      </c>
      <c r="DK23" s="438">
        <v>19</v>
      </c>
      <c r="DL23" s="402" t="s">
        <v>3792</v>
      </c>
      <c r="DM23" s="312">
        <v>1</v>
      </c>
      <c r="DN23" s="403">
        <v>0</v>
      </c>
      <c r="DP23" s="437">
        <v>19</v>
      </c>
      <c r="DQ23" s="863" t="s">
        <v>3893</v>
      </c>
      <c r="DR23" s="438">
        <v>19</v>
      </c>
      <c r="DS23" s="451" t="s">
        <v>3894</v>
      </c>
      <c r="DT23" s="848">
        <v>2</v>
      </c>
      <c r="DU23" s="866" t="s">
        <v>3854</v>
      </c>
      <c r="DV23" s="867"/>
      <c r="DW23" s="437">
        <f t="shared" si="4"/>
        <v>19</v>
      </c>
      <c r="DX23" s="850"/>
      <c r="DY23" s="438">
        <v>19</v>
      </c>
      <c r="DZ23" s="312"/>
      <c r="EA23" s="312"/>
      <c r="EB23" s="405"/>
      <c r="ED23" s="851">
        <v>19</v>
      </c>
      <c r="EE23" s="423" t="s">
        <v>8821</v>
      </c>
      <c r="EF23" s="68">
        <v>19</v>
      </c>
      <c r="EG23" s="861"/>
      <c r="EH23" s="68"/>
      <c r="EI23" s="96"/>
      <c r="EJ23" s="867"/>
      <c r="ER23" s="437">
        <v>19</v>
      </c>
      <c r="ES23" s="312"/>
      <c r="ET23" s="312">
        <v>19</v>
      </c>
      <c r="EU23" s="402" t="s">
        <v>3565</v>
      </c>
      <c r="EV23" s="312">
        <v>0</v>
      </c>
      <c r="EW23" s="868" t="s">
        <v>560</v>
      </c>
      <c r="EX23" s="867"/>
      <c r="EY23" s="845">
        <f t="shared" si="9"/>
        <v>19</v>
      </c>
      <c r="EZ23" s="862">
        <v>0</v>
      </c>
      <c r="FA23" s="855">
        <v>19</v>
      </c>
      <c r="FB23" s="856" t="s">
        <v>3895</v>
      </c>
      <c r="FC23" s="841">
        <v>2</v>
      </c>
      <c r="FD23" s="842">
        <v>3</v>
      </c>
      <c r="FE23" s="867"/>
      <c r="FF23" s="437">
        <v>19</v>
      </c>
      <c r="FG23" s="314">
        <v>0</v>
      </c>
      <c r="FH23" s="438">
        <v>18</v>
      </c>
      <c r="FI23" s="418" t="s">
        <v>3896</v>
      </c>
      <c r="FJ23" s="415">
        <v>2</v>
      </c>
      <c r="FK23" s="416">
        <v>2</v>
      </c>
      <c r="FL23" s="341"/>
      <c r="FM23" s="437">
        <v>19</v>
      </c>
      <c r="FN23" s="314"/>
      <c r="FO23" s="438">
        <v>18</v>
      </c>
      <c r="FP23" s="426" t="s">
        <v>3897</v>
      </c>
      <c r="FQ23" s="312">
        <v>2</v>
      </c>
      <c r="FR23" s="405">
        <v>2</v>
      </c>
      <c r="FT23" s="437">
        <f t="shared" si="10"/>
        <v>19</v>
      </c>
      <c r="FU23" s="314" t="str">
        <f>MPNA!AB21&amp;";"&amp;MPNA!B21</f>
        <v>;</v>
      </c>
      <c r="FV23" s="438">
        <v>19</v>
      </c>
      <c r="FW23" s="426" t="s">
        <v>3898</v>
      </c>
      <c r="FX23" s="312">
        <v>2</v>
      </c>
      <c r="FY23" s="405">
        <v>2</v>
      </c>
      <c r="GA23" s="437">
        <v>19</v>
      </c>
      <c r="GB23" s="314"/>
      <c r="GC23" s="445">
        <v>19</v>
      </c>
      <c r="GD23" s="402" t="s">
        <v>3899</v>
      </c>
      <c r="GE23" s="312">
        <v>1</v>
      </c>
      <c r="GF23" s="405">
        <v>0</v>
      </c>
      <c r="GH23" s="437"/>
      <c r="GI23" s="314"/>
      <c r="GJ23" s="445">
        <v>19</v>
      </c>
      <c r="GK23" s="402" t="s">
        <v>3900</v>
      </c>
      <c r="GL23" s="312">
        <v>1</v>
      </c>
      <c r="GM23" s="405">
        <v>0</v>
      </c>
      <c r="GO23" s="439">
        <v>19</v>
      </c>
      <c r="GP23" s="415"/>
      <c r="GQ23" s="415">
        <v>19</v>
      </c>
      <c r="GR23" s="843" t="s">
        <v>67</v>
      </c>
      <c r="GS23" s="312">
        <v>1</v>
      </c>
      <c r="GT23" s="405">
        <v>1</v>
      </c>
      <c r="GU23" s="167"/>
      <c r="GV23" s="439">
        <v>19</v>
      </c>
      <c r="GW23" s="415" t="s">
        <v>3901</v>
      </c>
      <c r="GX23" s="415">
        <v>19</v>
      </c>
      <c r="GY23" s="493" t="s">
        <v>67</v>
      </c>
      <c r="GZ23" s="312">
        <v>1</v>
      </c>
      <c r="HA23" s="312">
        <v>0</v>
      </c>
      <c r="HC23" s="446">
        <v>19</v>
      </c>
      <c r="HD23" s="412" t="str">
        <f>OIP!AH21&amp;";"&amp;OIP!B21&amp;";"&amp;OIP!E21</f>
        <v>Нефтеналивные стендеры причалов №№1, 2;Температура воздуха в шкафу приборном №701.7-1;°С</v>
      </c>
      <c r="HE23" s="440">
        <v>19</v>
      </c>
      <c r="HF23" s="414" t="s">
        <v>3902</v>
      </c>
      <c r="HG23" s="415">
        <v>1</v>
      </c>
      <c r="HH23" s="447">
        <v>0</v>
      </c>
      <c r="HJ23" s="446">
        <v>19</v>
      </c>
      <c r="HK23" s="412" t="str">
        <f>OIP!AH21&amp;";"&amp;OIP!B21&amp;";"&amp;OIP!E21</f>
        <v>Нефтеналивные стендеры причалов №№1, 2;Температура воздуха в шкафу приборном №701.7-1;°С</v>
      </c>
      <c r="HL23" s="440">
        <v>19</v>
      </c>
      <c r="HM23" s="414" t="s">
        <v>3902</v>
      </c>
      <c r="HN23" s="415">
        <v>1</v>
      </c>
      <c r="HO23" s="447">
        <v>0</v>
      </c>
      <c r="HP23" s="844"/>
      <c r="HQ23" s="437">
        <v>19</v>
      </c>
      <c r="HR23" s="314" t="str">
        <f>OIP!AH21&amp;";"&amp;OIP!B21&amp;";"&amp;OIP!E21</f>
        <v>Нефтеналивные стендеры причалов №№1, 2;Температура воздуха в шкафу приборном №701.7-1;°С</v>
      </c>
      <c r="HS23" s="438">
        <v>19</v>
      </c>
      <c r="HT23" s="402" t="s">
        <v>3902</v>
      </c>
      <c r="HU23" s="312">
        <v>1</v>
      </c>
      <c r="HV23" s="405">
        <v>0</v>
      </c>
      <c r="HX23" s="310">
        <v>19</v>
      </c>
      <c r="HY23" s="314" t="str">
        <f>OIP!AH21&amp;";"&amp;OIP!B21&amp;";"&amp;OIP!E21</f>
        <v>Нефтеналивные стендеры причалов №№1, 2;Температура воздуха в шкафу приборном №701.7-1;°С</v>
      </c>
      <c r="HZ23" s="438">
        <v>19</v>
      </c>
      <c r="IA23" s="414" t="s">
        <v>3902</v>
      </c>
      <c r="IB23" s="415">
        <v>1</v>
      </c>
      <c r="IC23" s="447">
        <v>0</v>
      </c>
      <c r="ID23" s="341"/>
      <c r="IE23" s="446">
        <v>19</v>
      </c>
      <c r="IF23" s="412" t="str">
        <f>OIP!AH21&amp;";"&amp;OIP!B21&amp;";"&amp;OIP!E21</f>
        <v>Нефтеналивные стендеры причалов №№1, 2;Температура воздуха в шкафу приборном №701.7-1;°С</v>
      </c>
      <c r="IG23" s="440">
        <v>19</v>
      </c>
      <c r="IH23" s="414" t="s">
        <v>3902</v>
      </c>
      <c r="II23" s="415">
        <v>1</v>
      </c>
      <c r="IJ23" s="447">
        <v>0</v>
      </c>
      <c r="IK23" s="341"/>
      <c r="IL23" s="446">
        <v>19</v>
      </c>
      <c r="IM23" s="412" t="str">
        <f>OIP!AH21&amp;";"&amp;OIP!B21&amp;";"&amp;OIP!E21</f>
        <v>Нефтеналивные стендеры причалов №№1, 2;Температура воздуха в шкафу приборном №701.7-1;°С</v>
      </c>
      <c r="IN23" s="440">
        <v>19</v>
      </c>
      <c r="IO23" s="414" t="s">
        <v>3902</v>
      </c>
      <c r="IP23" s="415">
        <v>1</v>
      </c>
      <c r="IQ23" s="447">
        <v>0</v>
      </c>
      <c r="IS23" s="448">
        <f t="shared" si="11"/>
        <v>19</v>
      </c>
      <c r="IT23" s="457" t="s">
        <v>3903</v>
      </c>
      <c r="IU23" s="450">
        <v>19</v>
      </c>
      <c r="IV23" s="402"/>
      <c r="IW23" s="312">
        <v>1</v>
      </c>
      <c r="IX23" s="405">
        <v>0</v>
      </c>
      <c r="IZ23" s="437">
        <v>19</v>
      </c>
      <c r="JA23" s="346" t="s">
        <v>3904</v>
      </c>
      <c r="JB23" s="438">
        <v>19</v>
      </c>
      <c r="JC23" s="451" t="s">
        <v>3905</v>
      </c>
      <c r="JD23" s="312">
        <v>2</v>
      </c>
      <c r="JE23" s="405">
        <v>3</v>
      </c>
    </row>
    <row r="24" spans="1:265" ht="15.75" customHeight="1">
      <c r="A24" s="310">
        <f t="shared" si="0"/>
        <v>20</v>
      </c>
      <c r="B24" s="314" t="str">
        <f>DP!J21&amp;";"&amp;DP!B21</f>
        <v>Диагностика;БиПС.УСО.1(1) - общая неисправность системы питания</v>
      </c>
      <c r="C24" s="438">
        <v>20</v>
      </c>
      <c r="D24" s="451" t="s">
        <v>3463</v>
      </c>
      <c r="E24" s="312">
        <v>2</v>
      </c>
      <c r="F24" s="403">
        <v>3</v>
      </c>
      <c r="H24" s="437">
        <f t="shared" si="1"/>
        <v>20</v>
      </c>
      <c r="I24" s="314" t="str">
        <f>KTPRS2!I21&amp;";"&amp;KTPRS2!B21</f>
        <v>Предельный параметр;Сохранение предельной загазованности причала №2 (точка 9)</v>
      </c>
      <c r="J24" s="438">
        <v>20</v>
      </c>
      <c r="K24" s="451" t="s">
        <v>3463</v>
      </c>
      <c r="L24" s="312">
        <v>2</v>
      </c>
      <c r="M24" s="405">
        <v>3</v>
      </c>
      <c r="O24" s="437">
        <f t="shared" si="2"/>
        <v>20</v>
      </c>
      <c r="P24" s="314" t="s">
        <v>8822</v>
      </c>
      <c r="Q24" s="438">
        <v>20</v>
      </c>
      <c r="R24" s="451" t="s">
        <v>3463</v>
      </c>
      <c r="S24" s="312">
        <v>2</v>
      </c>
      <c r="T24" s="403">
        <v>3</v>
      </c>
      <c r="V24" s="400">
        <v>20</v>
      </c>
      <c r="W24" s="455" t="str">
        <f>UTS!B22</f>
        <v>Табло "Газ" в БИЛ-730</v>
      </c>
      <c r="X24" s="438">
        <v>20</v>
      </c>
      <c r="Y24" s="402" t="s">
        <v>3906</v>
      </c>
      <c r="Z24" s="312">
        <v>1</v>
      </c>
      <c r="AA24" s="403">
        <v>0</v>
      </c>
      <c r="AC24" s="924">
        <v>20</v>
      </c>
      <c r="AD24" s="312" t="str">
        <f>ZD!AK22&amp;";"&amp;ZD!B22</f>
        <v>Нефтеналивные стендеры причалов №№1, 2;Шаровой кран №76</v>
      </c>
      <c r="AE24" s="450">
        <v>20</v>
      </c>
      <c r="AF24" s="426" t="s">
        <v>3907</v>
      </c>
      <c r="AG24" s="312">
        <v>2</v>
      </c>
      <c r="AH24" s="405">
        <v>2</v>
      </c>
      <c r="AJ24" s="439">
        <f t="shared" si="3"/>
        <v>20</v>
      </c>
      <c r="AK24" s="412" t="str">
        <f>KLP!M22&amp;";"&amp;KLP!B22</f>
        <v>DC909;задвижка ПАЗ №97</v>
      </c>
      <c r="AL24" s="440">
        <v>20</v>
      </c>
      <c r="AM24" s="414" t="s">
        <v>3565</v>
      </c>
      <c r="AN24" s="415">
        <v>1</v>
      </c>
      <c r="AO24" s="416">
        <v>0</v>
      </c>
      <c r="AQ24" s="310">
        <f t="shared" si="5"/>
        <v>20</v>
      </c>
      <c r="AR24" s="455">
        <v>0</v>
      </c>
      <c r="AS24" s="438">
        <v>20</v>
      </c>
      <c r="AT24" s="463" t="s">
        <v>3908</v>
      </c>
      <c r="AU24" s="312">
        <v>2</v>
      </c>
      <c r="AV24" s="403">
        <v>2</v>
      </c>
      <c r="AX24" s="845">
        <v>20</v>
      </c>
      <c r="AY24" s="846" t="s">
        <v>3909</v>
      </c>
      <c r="AZ24" s="415">
        <v>20</v>
      </c>
      <c r="BA24" s="414" t="s">
        <v>3565</v>
      </c>
      <c r="BB24" s="415">
        <v>1</v>
      </c>
      <c r="BC24" s="416">
        <v>0</v>
      </c>
      <c r="BE24" s="900">
        <v>20</v>
      </c>
      <c r="BF24" s="906" t="str">
        <f>GVS!I22&amp;";"&amp;GVS!B22</f>
        <v>;Насос откачки дренажа Н-12 защищаемой НСО</v>
      </c>
      <c r="BG24" s="903">
        <v>20</v>
      </c>
      <c r="BH24" s="414" t="s">
        <v>3466</v>
      </c>
      <c r="BI24" s="415">
        <v>1</v>
      </c>
      <c r="BJ24" s="416">
        <v>0</v>
      </c>
      <c r="BL24" s="845">
        <v>20</v>
      </c>
      <c r="BM24" s="846"/>
      <c r="BN24" s="415">
        <v>20</v>
      </c>
      <c r="BO24" s="414" t="s">
        <v>3910</v>
      </c>
      <c r="BP24" s="415">
        <v>1</v>
      </c>
      <c r="BQ24" s="416">
        <v>0</v>
      </c>
      <c r="BS24" s="437">
        <v>20</v>
      </c>
      <c r="BT24" s="314" t="str">
        <f>VS!O22&amp;";"&amp;VS!B22</f>
        <v>;Насос откачки дренажа Н-13</v>
      </c>
      <c r="BU24" s="438">
        <v>20</v>
      </c>
      <c r="BV24" s="451" t="s">
        <v>3911</v>
      </c>
      <c r="BW24" s="312">
        <v>2</v>
      </c>
      <c r="BX24" s="405">
        <v>3</v>
      </c>
      <c r="BZ24" s="437">
        <v>20</v>
      </c>
      <c r="CA24" s="405">
        <v>0</v>
      </c>
      <c r="CB24" s="438">
        <v>20</v>
      </c>
      <c r="CC24" s="451" t="s">
        <v>3911</v>
      </c>
      <c r="CD24" s="312">
        <v>2</v>
      </c>
      <c r="CE24" s="405">
        <v>3</v>
      </c>
      <c r="CG24" s="437">
        <v>20</v>
      </c>
      <c r="CH24" s="405">
        <v>0</v>
      </c>
      <c r="CI24" s="438">
        <v>20</v>
      </c>
      <c r="CJ24" s="451" t="s">
        <v>3911</v>
      </c>
      <c r="CK24" s="312">
        <v>2</v>
      </c>
      <c r="CL24" s="405">
        <v>3</v>
      </c>
      <c r="CN24" s="437">
        <v>20</v>
      </c>
      <c r="CO24" s="314">
        <f>MPNA!B22</f>
        <v>0</v>
      </c>
      <c r="CP24" s="438">
        <v>20</v>
      </c>
      <c r="CQ24" s="402" t="s">
        <v>3565</v>
      </c>
      <c r="CR24" s="312">
        <v>1</v>
      </c>
      <c r="CS24" s="405">
        <v>0</v>
      </c>
      <c r="CU24" s="310">
        <f t="shared" si="6"/>
        <v>20</v>
      </c>
      <c r="CV24" s="314" t="str">
        <f>KTPR!K22&amp;";"&amp;KTPR!B22</f>
        <v>Общестанционная защита;Максимальный допустимый расход через стендер СТ4</v>
      </c>
      <c r="CW24" s="438">
        <v>20</v>
      </c>
      <c r="CX24" s="436" t="s">
        <v>3912</v>
      </c>
      <c r="CY24" s="312">
        <v>1</v>
      </c>
      <c r="CZ24" s="403">
        <v>1</v>
      </c>
      <c r="DB24" s="310">
        <f t="shared" si="7"/>
        <v>120</v>
      </c>
      <c r="DC24" s="314" t="str">
        <f>KGMPNA!F23&amp;";"&amp;KGMPNA!B23</f>
        <v>;</v>
      </c>
      <c r="DD24" s="438">
        <v>20</v>
      </c>
      <c r="DE24" s="312"/>
      <c r="DF24" s="312"/>
      <c r="DG24" s="403"/>
      <c r="DI24" s="310">
        <f t="shared" si="8"/>
        <v>120</v>
      </c>
      <c r="DJ24" s="314" t="str">
        <f>KTPRA!I23&amp;";"&amp;KTPRA!B23</f>
        <v>Агрегатная защита НО-5;НО-5. Аварийная максимальная вибрация опорно-упорного подшипника электродвигателя НО, порог 2 (вертикальная)</v>
      </c>
      <c r="DK24" s="438">
        <v>20</v>
      </c>
      <c r="DL24" s="402" t="s">
        <v>3913</v>
      </c>
      <c r="DM24" s="312">
        <v>1</v>
      </c>
      <c r="DN24" s="403">
        <v>0</v>
      </c>
      <c r="DP24" s="437">
        <v>20</v>
      </c>
      <c r="DQ24" s="863" t="s">
        <v>3914</v>
      </c>
      <c r="DR24" s="438">
        <v>20</v>
      </c>
      <c r="DS24" s="451" t="s">
        <v>3915</v>
      </c>
      <c r="DT24" s="848">
        <v>2</v>
      </c>
      <c r="DU24" s="866" t="s">
        <v>3854</v>
      </c>
      <c r="DV24" s="867"/>
      <c r="DW24" s="437">
        <f t="shared" si="4"/>
        <v>20</v>
      </c>
      <c r="DX24" s="850"/>
      <c r="DY24" s="438">
        <v>20</v>
      </c>
      <c r="DZ24" s="312"/>
      <c r="EA24" s="312"/>
      <c r="EB24" s="405"/>
      <c r="ED24" s="851">
        <v>20</v>
      </c>
      <c r="EE24" s="423" t="s">
        <v>8821</v>
      </c>
      <c r="EF24" s="68">
        <v>20</v>
      </c>
      <c r="EG24" s="861"/>
      <c r="EH24" s="68"/>
      <c r="EI24" s="96"/>
      <c r="EJ24" s="867"/>
      <c r="ER24" s="437">
        <v>20</v>
      </c>
      <c r="ES24" s="312"/>
      <c r="ET24" s="312">
        <v>20</v>
      </c>
      <c r="EU24" s="402" t="s">
        <v>3565</v>
      </c>
      <c r="EV24" s="312">
        <v>0</v>
      </c>
      <c r="EW24" s="868" t="s">
        <v>560</v>
      </c>
      <c r="EX24" s="867"/>
      <c r="EY24" s="845">
        <f t="shared" si="9"/>
        <v>20</v>
      </c>
      <c r="EZ24" s="862">
        <v>0</v>
      </c>
      <c r="FA24" s="855">
        <v>20</v>
      </c>
      <c r="FB24" s="856" t="s">
        <v>3916</v>
      </c>
      <c r="FC24" s="841">
        <v>2</v>
      </c>
      <c r="FD24" s="842">
        <v>3</v>
      </c>
      <c r="FE24" s="867"/>
      <c r="FF24" s="437">
        <v>20</v>
      </c>
      <c r="FG24" s="314">
        <v>0</v>
      </c>
      <c r="FH24" s="438">
        <v>19</v>
      </c>
      <c r="FI24" s="418" t="s">
        <v>3917</v>
      </c>
      <c r="FJ24" s="415">
        <v>2</v>
      </c>
      <c r="FK24" s="416">
        <v>2</v>
      </c>
      <c r="FL24" s="341"/>
      <c r="FM24" s="437">
        <v>20</v>
      </c>
      <c r="FN24" s="314"/>
      <c r="FO24" s="438">
        <v>19</v>
      </c>
      <c r="FP24" s="426" t="s">
        <v>3918</v>
      </c>
      <c r="FQ24" s="312">
        <v>2</v>
      </c>
      <c r="FR24" s="405">
        <v>2</v>
      </c>
      <c r="FT24" s="437">
        <f t="shared" si="10"/>
        <v>20</v>
      </c>
      <c r="FU24" s="314" t="str">
        <f>MPNA!AB22&amp;";"&amp;MPNA!B22</f>
        <v>;</v>
      </c>
      <c r="FV24" s="438">
        <v>20</v>
      </c>
      <c r="FW24" s="402" t="s">
        <v>3919</v>
      </c>
      <c r="FX24" s="312">
        <v>1</v>
      </c>
      <c r="FY24" s="405">
        <v>0</v>
      </c>
      <c r="GA24" s="437">
        <v>20</v>
      </c>
      <c r="GB24" s="314"/>
      <c r="GC24" s="445">
        <v>20</v>
      </c>
      <c r="GD24" s="451" t="s">
        <v>3920</v>
      </c>
      <c r="GE24" s="312">
        <v>2</v>
      </c>
      <c r="GF24" s="405">
        <v>3</v>
      </c>
      <c r="GH24" s="437"/>
      <c r="GI24" s="314"/>
      <c r="GJ24" s="445">
        <v>20</v>
      </c>
      <c r="GK24" s="402" t="s">
        <v>3676</v>
      </c>
      <c r="GL24" s="312">
        <v>1</v>
      </c>
      <c r="GM24" s="405">
        <v>0</v>
      </c>
      <c r="GO24" s="439">
        <v>20</v>
      </c>
      <c r="GP24" s="415"/>
      <c r="GQ24" s="415">
        <v>20</v>
      </c>
      <c r="GR24" s="843" t="s">
        <v>67</v>
      </c>
      <c r="GS24" s="312">
        <v>1</v>
      </c>
      <c r="GT24" s="405">
        <v>1</v>
      </c>
      <c r="GU24" s="167"/>
      <c r="GV24" s="439">
        <v>20</v>
      </c>
      <c r="GW24" s="415" t="s">
        <v>3921</v>
      </c>
      <c r="GX24" s="415">
        <v>20</v>
      </c>
      <c r="GY24" s="493" t="s">
        <v>3922</v>
      </c>
      <c r="GZ24" s="312">
        <v>1</v>
      </c>
      <c r="HA24" s="312">
        <v>0</v>
      </c>
      <c r="HC24" s="446">
        <v>20</v>
      </c>
      <c r="HD24" s="412" t="str">
        <f>OIP!AH22&amp;";"&amp;OIP!B22&amp;";"&amp;OIP!E22</f>
        <v>Нефтеналивные стендеры причалов №№1, 2;Температура воздуха в шкафу приборном №701.8-1;°С</v>
      </c>
      <c r="HE24" s="440">
        <v>20</v>
      </c>
      <c r="HF24" s="414" t="s">
        <v>3923</v>
      </c>
      <c r="HG24" s="415">
        <v>1</v>
      </c>
      <c r="HH24" s="447">
        <v>0</v>
      </c>
      <c r="HJ24" s="446">
        <v>20</v>
      </c>
      <c r="HK24" s="412" t="str">
        <f>OIP!AH22&amp;";"&amp;OIP!B22&amp;";"&amp;OIP!E22</f>
        <v>Нефтеналивные стендеры причалов №№1, 2;Температура воздуха в шкафу приборном №701.8-1;°С</v>
      </c>
      <c r="HL24" s="440">
        <v>20</v>
      </c>
      <c r="HM24" s="414" t="s">
        <v>3923</v>
      </c>
      <c r="HN24" s="415">
        <v>1</v>
      </c>
      <c r="HO24" s="447">
        <v>0</v>
      </c>
      <c r="HP24" s="844"/>
      <c r="HQ24" s="437">
        <v>20</v>
      </c>
      <c r="HR24" s="314" t="str">
        <f>OIP!AH22&amp;";"&amp;OIP!B22&amp;";"&amp;OIP!E22</f>
        <v>Нефтеналивные стендеры причалов №№1, 2;Температура воздуха в шкафу приборном №701.8-1;°С</v>
      </c>
      <c r="HS24" s="438">
        <v>20</v>
      </c>
      <c r="HT24" s="402" t="s">
        <v>3923</v>
      </c>
      <c r="HU24" s="312">
        <v>1</v>
      </c>
      <c r="HV24" s="405">
        <v>0</v>
      </c>
      <c r="HX24" s="310">
        <v>20</v>
      </c>
      <c r="HY24" s="314" t="str">
        <f>OIP!AH22&amp;";"&amp;OIP!B22&amp;";"&amp;OIP!E22</f>
        <v>Нефтеналивные стендеры причалов №№1, 2;Температура воздуха в шкафу приборном №701.8-1;°С</v>
      </c>
      <c r="HZ24" s="438">
        <v>20</v>
      </c>
      <c r="IA24" s="414" t="s">
        <v>3923</v>
      </c>
      <c r="IB24" s="415">
        <v>1</v>
      </c>
      <c r="IC24" s="447">
        <v>0</v>
      </c>
      <c r="ID24" s="341"/>
      <c r="IE24" s="446">
        <v>20</v>
      </c>
      <c r="IF24" s="412" t="str">
        <f>OIP!AH22&amp;";"&amp;OIP!B22&amp;";"&amp;OIP!E22</f>
        <v>Нефтеналивные стендеры причалов №№1, 2;Температура воздуха в шкафу приборном №701.8-1;°С</v>
      </c>
      <c r="IG24" s="440">
        <v>20</v>
      </c>
      <c r="IH24" s="414" t="s">
        <v>3923</v>
      </c>
      <c r="II24" s="415">
        <v>1</v>
      </c>
      <c r="IJ24" s="447">
        <v>0</v>
      </c>
      <c r="IK24" s="341"/>
      <c r="IL24" s="446">
        <v>20</v>
      </c>
      <c r="IM24" s="412" t="str">
        <f>OIP!AH22&amp;";"&amp;OIP!B22&amp;";"&amp;OIP!E22</f>
        <v>Нефтеналивные стендеры причалов №№1, 2;Температура воздуха в шкафу приборном №701.8-1;°С</v>
      </c>
      <c r="IN24" s="440">
        <v>20</v>
      </c>
      <c r="IO24" s="414" t="s">
        <v>3923</v>
      </c>
      <c r="IP24" s="415">
        <v>1</v>
      </c>
      <c r="IQ24" s="447">
        <v>0</v>
      </c>
      <c r="IS24" s="448">
        <f t="shared" si="11"/>
        <v>20</v>
      </c>
      <c r="IT24" s="457" t="s">
        <v>3924</v>
      </c>
      <c r="IU24" s="450">
        <v>20</v>
      </c>
      <c r="IV24" s="402"/>
      <c r="IW24" s="312">
        <v>1</v>
      </c>
      <c r="IX24" s="405">
        <v>0</v>
      </c>
      <c r="IZ24" s="437">
        <v>20</v>
      </c>
      <c r="JA24" s="346" t="s">
        <v>3925</v>
      </c>
      <c r="JB24" s="438">
        <v>20</v>
      </c>
      <c r="JC24" s="402" t="s">
        <v>3926</v>
      </c>
      <c r="JD24" s="312">
        <v>1</v>
      </c>
      <c r="JE24" s="405">
        <v>0</v>
      </c>
    </row>
    <row r="25" spans="1:265" ht="15.75" customHeight="1">
      <c r="A25" s="310">
        <f t="shared" si="0"/>
        <v>21</v>
      </c>
      <c r="B25" s="314" t="str">
        <f>DP!J22&amp;";"&amp;DP!B22</f>
        <v>Диагностика;БиПС.УСО.1(1) - наличие напряжения на вводе №1</v>
      </c>
      <c r="C25" s="438">
        <v>21</v>
      </c>
      <c r="D25" s="402" t="s">
        <v>3500</v>
      </c>
      <c r="E25" s="312">
        <v>1</v>
      </c>
      <c r="F25" s="403">
        <v>0</v>
      </c>
      <c r="H25" s="437">
        <f t="shared" si="1"/>
        <v>21</v>
      </c>
      <c r="I25" s="314" t="str">
        <f>KTPRS2!I22&amp;";"&amp;KTPRS2!B22</f>
        <v>Предельный параметр;Сохранение предельной загазованности причала №2 (точка 10)</v>
      </c>
      <c r="J25" s="438">
        <v>21</v>
      </c>
      <c r="K25" s="402" t="s">
        <v>3500</v>
      </c>
      <c r="L25" s="312">
        <v>1</v>
      </c>
      <c r="M25" s="405">
        <v>0</v>
      </c>
      <c r="O25" s="437">
        <f t="shared" si="2"/>
        <v>21</v>
      </c>
      <c r="P25" s="455">
        <v>0</v>
      </c>
      <c r="Q25" s="438">
        <v>21</v>
      </c>
      <c r="R25" s="402" t="s">
        <v>3500</v>
      </c>
      <c r="S25" s="312">
        <v>1</v>
      </c>
      <c r="T25" s="403">
        <v>0</v>
      </c>
      <c r="V25" s="400">
        <v>21</v>
      </c>
      <c r="W25" s="455">
        <f>UTS!B23</f>
        <v>0</v>
      </c>
      <c r="X25" s="438">
        <v>21</v>
      </c>
      <c r="Y25" s="402"/>
      <c r="Z25" s="312">
        <v>1</v>
      </c>
      <c r="AA25" s="403">
        <v>0</v>
      </c>
      <c r="AC25" s="924">
        <v>21</v>
      </c>
      <c r="AD25" s="312" t="str">
        <f>ZD!AK23&amp;";"&amp;ZD!B23</f>
        <v>Нефтеналивные стендеры причалов №№1, 2;Шаровой кран №77</v>
      </c>
      <c r="AE25" s="450">
        <v>21</v>
      </c>
      <c r="AF25" s="402" t="s">
        <v>3927</v>
      </c>
      <c r="AG25" s="312">
        <v>1</v>
      </c>
      <c r="AH25" s="405">
        <v>0</v>
      </c>
      <c r="AJ25" s="439">
        <f t="shared" si="3"/>
        <v>21</v>
      </c>
      <c r="AK25" s="412" t="str">
        <f>KLP!M23&amp;";"&amp;KLP!B23</f>
        <v>DC905;задвижка ПАЗ №39</v>
      </c>
      <c r="AL25" s="440">
        <v>21</v>
      </c>
      <c r="AM25" s="414" t="s">
        <v>3565</v>
      </c>
      <c r="AN25" s="415">
        <v>1</v>
      </c>
      <c r="AO25" s="416">
        <v>0</v>
      </c>
      <c r="AQ25" s="310">
        <f t="shared" si="5"/>
        <v>21</v>
      </c>
      <c r="AR25" s="455">
        <v>0</v>
      </c>
      <c r="AS25" s="438">
        <v>21</v>
      </c>
      <c r="AT25" s="402"/>
      <c r="AU25" s="312">
        <v>1</v>
      </c>
      <c r="AV25" s="403">
        <v>0</v>
      </c>
      <c r="AX25" s="845">
        <v>21</v>
      </c>
      <c r="AY25" s="846" t="s">
        <v>3928</v>
      </c>
      <c r="AZ25" s="415">
        <v>21</v>
      </c>
      <c r="BA25" s="414" t="s">
        <v>3565</v>
      </c>
      <c r="BB25" s="415">
        <v>1</v>
      </c>
      <c r="BC25" s="416">
        <v>0</v>
      </c>
      <c r="BE25" s="900">
        <v>21</v>
      </c>
      <c r="BF25" s="906" t="str">
        <f>GVS!I23&amp;";"&amp;GVS!B23</f>
        <v>;Насос откачки дренажа Н-13 защищаемой НСО</v>
      </c>
      <c r="BG25" s="903">
        <v>21</v>
      </c>
      <c r="BH25" s="414" t="s">
        <v>3466</v>
      </c>
      <c r="BI25" s="415">
        <v>1</v>
      </c>
      <c r="BJ25" s="416">
        <v>0</v>
      </c>
      <c r="BL25" s="845">
        <v>21</v>
      </c>
      <c r="BM25" s="846"/>
      <c r="BN25" s="415">
        <v>21</v>
      </c>
      <c r="BO25" s="414" t="s">
        <v>3929</v>
      </c>
      <c r="BP25" s="415">
        <v>1</v>
      </c>
      <c r="BQ25" s="416">
        <v>0</v>
      </c>
      <c r="BS25" s="437">
        <v>21</v>
      </c>
      <c r="BT25" s="314" t="str">
        <f>VS!O23&amp;";"&amp;VS!B23</f>
        <v>;Вытяжной ветилятор БИК-730</v>
      </c>
      <c r="BU25" s="438">
        <v>21</v>
      </c>
      <c r="BV25" s="402" t="s">
        <v>3930</v>
      </c>
      <c r="BW25" s="312">
        <v>1</v>
      </c>
      <c r="BX25" s="405">
        <v>0</v>
      </c>
      <c r="BZ25" s="437">
        <v>21</v>
      </c>
      <c r="CA25" s="405">
        <v>0</v>
      </c>
      <c r="CB25" s="438">
        <v>21</v>
      </c>
      <c r="CC25" s="402" t="s">
        <v>3930</v>
      </c>
      <c r="CD25" s="312">
        <v>1</v>
      </c>
      <c r="CE25" s="405">
        <v>0</v>
      </c>
      <c r="CG25" s="437">
        <v>21</v>
      </c>
      <c r="CH25" s="405">
        <v>0</v>
      </c>
      <c r="CI25" s="438">
        <v>21</v>
      </c>
      <c r="CJ25" s="402" t="s">
        <v>3930</v>
      </c>
      <c r="CK25" s="312">
        <v>1</v>
      </c>
      <c r="CL25" s="405">
        <v>0</v>
      </c>
      <c r="CN25" s="437">
        <v>21</v>
      </c>
      <c r="CO25" s="314">
        <f>MPNA!B23</f>
        <v>0</v>
      </c>
      <c r="CP25" s="438">
        <v>21</v>
      </c>
      <c r="CQ25" s="426" t="s">
        <v>3931</v>
      </c>
      <c r="CR25" s="312">
        <v>1</v>
      </c>
      <c r="CS25" s="405">
        <v>2</v>
      </c>
      <c r="CU25" s="310">
        <f t="shared" si="6"/>
        <v>21</v>
      </c>
      <c r="CV25" s="314" t="str">
        <f>KTPR!K23&amp;";"&amp;KTPR!B23</f>
        <v>Общестанционная защита;Максимальный допустимый расход через стендер СТ6</v>
      </c>
      <c r="CW25" s="438">
        <v>21</v>
      </c>
      <c r="CX25" s="402" t="s">
        <v>67</v>
      </c>
      <c r="CY25" s="312">
        <v>1</v>
      </c>
      <c r="CZ25" s="405">
        <v>0</v>
      </c>
      <c r="DB25" s="310">
        <f t="shared" si="7"/>
        <v>121</v>
      </c>
      <c r="DC25" s="314" t="str">
        <f>KGMPNA!F24&amp;";"&amp;KGMPNA!B24</f>
        <v>;</v>
      </c>
      <c r="DD25" s="438">
        <v>21</v>
      </c>
      <c r="DE25" s="312"/>
      <c r="DF25" s="312"/>
      <c r="DG25" s="403"/>
      <c r="DI25" s="310">
        <f t="shared" si="8"/>
        <v>121</v>
      </c>
      <c r="DJ25" s="314" t="str">
        <f>KTPRA!I24&amp;";"&amp;KTPRA!B24</f>
        <v>Агрегатная защита НО-5;НО-5. Аварийная максимальная вибрация опорно-упорного подшипника электродвигателя НО, порог 2 (осевая)</v>
      </c>
      <c r="DK25" s="438">
        <v>21</v>
      </c>
      <c r="DL25" s="312"/>
      <c r="DM25" s="312"/>
      <c r="DN25" s="403"/>
      <c r="DP25" s="437">
        <v>21</v>
      </c>
      <c r="DQ25" s="863" t="s">
        <v>3932</v>
      </c>
      <c r="DR25" s="438">
        <v>21</v>
      </c>
      <c r="DS25" s="451" t="s">
        <v>3933</v>
      </c>
      <c r="DT25" s="848">
        <v>2</v>
      </c>
      <c r="DU25" s="866" t="s">
        <v>3854</v>
      </c>
      <c r="DV25" s="867"/>
      <c r="DW25" s="437">
        <f t="shared" si="4"/>
        <v>21</v>
      </c>
      <c r="DX25" s="850"/>
      <c r="DY25" s="438">
        <v>21</v>
      </c>
      <c r="DZ25" s="312"/>
      <c r="EA25" s="312"/>
      <c r="EB25" s="405"/>
      <c r="ED25" s="851">
        <v>21</v>
      </c>
      <c r="EE25" s="423" t="s">
        <v>8821</v>
      </c>
      <c r="EF25" s="68">
        <v>21</v>
      </c>
      <c r="EG25" s="861"/>
      <c r="EH25" s="68"/>
      <c r="EI25" s="96"/>
      <c r="EJ25" s="867"/>
      <c r="ER25" s="437">
        <v>21</v>
      </c>
      <c r="ES25" s="312"/>
      <c r="ET25" s="312">
        <v>21</v>
      </c>
      <c r="EU25" s="402" t="s">
        <v>3565</v>
      </c>
      <c r="EV25" s="312">
        <v>0</v>
      </c>
      <c r="EW25" s="868" t="s">
        <v>560</v>
      </c>
      <c r="EX25" s="867"/>
      <c r="EY25" s="845">
        <f t="shared" si="9"/>
        <v>21</v>
      </c>
      <c r="EZ25" s="862">
        <v>0</v>
      </c>
      <c r="FA25" s="855">
        <v>21</v>
      </c>
      <c r="FB25" s="856" t="s">
        <v>3934</v>
      </c>
      <c r="FC25" s="841">
        <v>2</v>
      </c>
      <c r="FD25" s="842">
        <v>3</v>
      </c>
      <c r="FE25" s="867"/>
      <c r="FF25" s="437">
        <v>21</v>
      </c>
      <c r="FG25" s="314">
        <v>0</v>
      </c>
      <c r="FH25" s="438">
        <v>20</v>
      </c>
      <c r="FI25" s="418" t="s">
        <v>3917</v>
      </c>
      <c r="FJ25" s="415">
        <v>2</v>
      </c>
      <c r="FK25" s="416">
        <v>2</v>
      </c>
      <c r="FL25" s="341"/>
      <c r="FM25" s="437">
        <v>21</v>
      </c>
      <c r="FN25" s="314"/>
      <c r="FO25" s="438">
        <v>20</v>
      </c>
      <c r="FP25" s="426" t="s">
        <v>3918</v>
      </c>
      <c r="FQ25" s="312">
        <v>2</v>
      </c>
      <c r="FR25" s="405">
        <v>2</v>
      </c>
      <c r="FT25" s="437">
        <f t="shared" si="10"/>
        <v>21</v>
      </c>
      <c r="FU25" s="314" t="str">
        <f>MPNA!AB23&amp;";"&amp;MPNA!B23</f>
        <v>;</v>
      </c>
      <c r="FV25" s="438">
        <v>21</v>
      </c>
      <c r="FW25" s="426" t="s">
        <v>3935</v>
      </c>
      <c r="FX25" s="312">
        <v>2</v>
      </c>
      <c r="FY25" s="405">
        <v>2</v>
      </c>
      <c r="GA25" s="437">
        <v>21</v>
      </c>
      <c r="GB25" s="314"/>
      <c r="GC25" s="445">
        <v>21</v>
      </c>
      <c r="GD25" s="402" t="s">
        <v>3936</v>
      </c>
      <c r="GE25" s="312">
        <v>1</v>
      </c>
      <c r="GF25" s="405">
        <v>0</v>
      </c>
      <c r="GH25" s="437"/>
      <c r="GI25" s="314"/>
      <c r="GJ25" s="445">
        <v>21</v>
      </c>
      <c r="GK25" s="402" t="s">
        <v>3937</v>
      </c>
      <c r="GL25" s="312">
        <v>1</v>
      </c>
      <c r="GM25" s="405">
        <v>0</v>
      </c>
      <c r="GO25" s="439">
        <v>21</v>
      </c>
      <c r="GP25" s="415"/>
      <c r="GQ25" s="415">
        <v>21</v>
      </c>
      <c r="GR25" s="843" t="s">
        <v>3767</v>
      </c>
      <c r="GS25" s="312">
        <v>1</v>
      </c>
      <c r="GT25" s="405">
        <v>1</v>
      </c>
      <c r="GU25" s="167"/>
      <c r="GV25" s="439">
        <v>21</v>
      </c>
      <c r="GW25" s="415" t="s">
        <v>3938</v>
      </c>
      <c r="GX25" s="415">
        <v>21</v>
      </c>
      <c r="GY25" s="493" t="s">
        <v>3939</v>
      </c>
      <c r="GZ25" s="312">
        <v>1</v>
      </c>
      <c r="HA25" s="312">
        <v>0</v>
      </c>
      <c r="HC25" s="446">
        <v>21</v>
      </c>
      <c r="HD25" s="412" t="str">
        <f>OIP!AH23&amp;";"&amp;OIP!B23&amp;";"&amp;OIP!E23</f>
        <v>Нефтеналивные стендеры причалов №№1, 2;Температура воздуха в шкафу приборном №701.9-1;°С</v>
      </c>
      <c r="HE25" s="440">
        <v>21</v>
      </c>
      <c r="HF25" s="414" t="s">
        <v>3940</v>
      </c>
      <c r="HG25" s="415">
        <v>1</v>
      </c>
      <c r="HH25" s="447">
        <v>0</v>
      </c>
      <c r="HJ25" s="446">
        <v>21</v>
      </c>
      <c r="HK25" s="412" t="str">
        <f>OIP!AH23&amp;";"&amp;OIP!B23&amp;";"&amp;OIP!E23</f>
        <v>Нефтеналивные стендеры причалов №№1, 2;Температура воздуха в шкафу приборном №701.9-1;°С</v>
      </c>
      <c r="HL25" s="440">
        <v>21</v>
      </c>
      <c r="HM25" s="414" t="s">
        <v>3940</v>
      </c>
      <c r="HN25" s="415">
        <v>1</v>
      </c>
      <c r="HO25" s="447">
        <v>0</v>
      </c>
      <c r="HP25" s="844"/>
      <c r="HQ25" s="437">
        <v>21</v>
      </c>
      <c r="HR25" s="314" t="str">
        <f>OIP!AH23&amp;";"&amp;OIP!B23&amp;";"&amp;OIP!E23</f>
        <v>Нефтеналивные стендеры причалов №№1, 2;Температура воздуха в шкафу приборном №701.9-1;°С</v>
      </c>
      <c r="HS25" s="438">
        <v>21</v>
      </c>
      <c r="HT25" s="402" t="s">
        <v>3940</v>
      </c>
      <c r="HU25" s="312">
        <v>1</v>
      </c>
      <c r="HV25" s="405">
        <v>0</v>
      </c>
      <c r="HX25" s="310">
        <v>21</v>
      </c>
      <c r="HY25" s="314" t="str">
        <f>OIP!AH23&amp;";"&amp;OIP!B23&amp;";"&amp;OIP!E23</f>
        <v>Нефтеналивные стендеры причалов №№1, 2;Температура воздуха в шкафу приборном №701.9-1;°С</v>
      </c>
      <c r="HZ25" s="438">
        <v>21</v>
      </c>
      <c r="IA25" s="414" t="s">
        <v>3940</v>
      </c>
      <c r="IB25" s="415">
        <v>1</v>
      </c>
      <c r="IC25" s="447">
        <v>0</v>
      </c>
      <c r="ID25" s="341"/>
      <c r="IE25" s="446">
        <v>21</v>
      </c>
      <c r="IF25" s="412" t="str">
        <f>OIP!AH23&amp;";"&amp;OIP!B23&amp;";"&amp;OIP!E23</f>
        <v>Нефтеналивные стендеры причалов №№1, 2;Температура воздуха в шкафу приборном №701.9-1;°С</v>
      </c>
      <c r="IG25" s="440">
        <v>21</v>
      </c>
      <c r="IH25" s="414" t="s">
        <v>3940</v>
      </c>
      <c r="II25" s="415">
        <v>1</v>
      </c>
      <c r="IJ25" s="447">
        <v>0</v>
      </c>
      <c r="IK25" s="341"/>
      <c r="IL25" s="446">
        <v>21</v>
      </c>
      <c r="IM25" s="412" t="str">
        <f>OIP!AH23&amp;";"&amp;OIP!B23&amp;";"&amp;OIP!E23</f>
        <v>Нефтеналивные стендеры причалов №№1, 2;Температура воздуха в шкафу приборном №701.9-1;°С</v>
      </c>
      <c r="IN25" s="440">
        <v>21</v>
      </c>
      <c r="IO25" s="414" t="s">
        <v>3940</v>
      </c>
      <c r="IP25" s="415">
        <v>1</v>
      </c>
      <c r="IQ25" s="447">
        <v>0</v>
      </c>
      <c r="IS25" s="448">
        <f t="shared" si="11"/>
        <v>21</v>
      </c>
      <c r="IT25" s="449" t="s">
        <v>3941</v>
      </c>
      <c r="IU25" s="450">
        <v>21</v>
      </c>
      <c r="IV25" s="402"/>
      <c r="IW25" s="312">
        <v>1</v>
      </c>
      <c r="IX25" s="405">
        <v>0</v>
      </c>
      <c r="IZ25" s="437">
        <v>21</v>
      </c>
      <c r="JA25" s="346"/>
      <c r="JB25" s="438">
        <v>21</v>
      </c>
      <c r="JC25" s="402" t="s">
        <v>3942</v>
      </c>
      <c r="JD25" s="312">
        <v>1</v>
      </c>
      <c r="JE25" s="405">
        <v>0</v>
      </c>
    </row>
    <row r="26" spans="1:265" ht="15.75" customHeight="1">
      <c r="A26" s="310">
        <f t="shared" si="0"/>
        <v>22</v>
      </c>
      <c r="B26" s="314" t="str">
        <f>DP!J23&amp;";"&amp;DP!B23</f>
        <v>Диагностика;БиПС.УСО.1(1) - наличие напряжения на вводе №2</v>
      </c>
      <c r="C26" s="438">
        <v>22</v>
      </c>
      <c r="D26" s="436" t="s">
        <v>3500</v>
      </c>
      <c r="E26" s="312">
        <v>1</v>
      </c>
      <c r="F26" s="403">
        <v>1</v>
      </c>
      <c r="H26" s="437">
        <f t="shared" si="1"/>
        <v>22</v>
      </c>
      <c r="I26" s="314" t="str">
        <f>KTPRS2!I23&amp;";"&amp;KTPRS2!B23</f>
        <v>Предельный параметр;Предельная загазованность причала №2</v>
      </c>
      <c r="J26" s="438">
        <v>22</v>
      </c>
      <c r="K26" s="436" t="s">
        <v>3500</v>
      </c>
      <c r="L26" s="312">
        <v>1</v>
      </c>
      <c r="M26" s="405">
        <v>1</v>
      </c>
      <c r="O26" s="437">
        <f t="shared" si="2"/>
        <v>22</v>
      </c>
      <c r="P26" s="455">
        <v>0</v>
      </c>
      <c r="Q26" s="438">
        <v>22</v>
      </c>
      <c r="R26" s="436" t="s">
        <v>3500</v>
      </c>
      <c r="S26" s="312">
        <v>1</v>
      </c>
      <c r="T26" s="403">
        <v>1</v>
      </c>
      <c r="V26" s="400">
        <v>22</v>
      </c>
      <c r="W26" s="455">
        <f>UTS!B24</f>
        <v>0</v>
      </c>
      <c r="X26" s="438">
        <v>22</v>
      </c>
      <c r="Y26" s="402"/>
      <c r="Z26" s="312">
        <v>1</v>
      </c>
      <c r="AA26" s="403">
        <v>0</v>
      </c>
      <c r="AC26" s="924">
        <v>22</v>
      </c>
      <c r="AD26" s="312" t="str">
        <f>ZD!AK24&amp;";"&amp;ZD!B24</f>
        <v>Нефтеналивные стендеры причалов №№1, 2;Шаровой кран №78</v>
      </c>
      <c r="AE26" s="450">
        <v>22</v>
      </c>
      <c r="AF26" s="402" t="s">
        <v>3943</v>
      </c>
      <c r="AG26" s="312">
        <v>1</v>
      </c>
      <c r="AH26" s="405">
        <v>0</v>
      </c>
      <c r="AJ26" s="439">
        <f t="shared" si="3"/>
        <v>22</v>
      </c>
      <c r="AK26" s="412" t="str">
        <f>KLP!M24&amp;";"&amp;KLP!B24</f>
        <v>DC910;задвижка ПАЗ №99</v>
      </c>
      <c r="AL26" s="440">
        <v>22</v>
      </c>
      <c r="AM26" s="414" t="s">
        <v>3565</v>
      </c>
      <c r="AN26" s="415">
        <v>1</v>
      </c>
      <c r="AO26" s="416">
        <v>0</v>
      </c>
      <c r="AQ26" s="310">
        <f t="shared" si="5"/>
        <v>22</v>
      </c>
      <c r="AR26" s="455">
        <v>0</v>
      </c>
      <c r="AS26" s="438">
        <v>22</v>
      </c>
      <c r="AT26" s="402"/>
      <c r="AU26" s="312">
        <v>1</v>
      </c>
      <c r="AV26" s="403">
        <v>0</v>
      </c>
      <c r="AX26" s="845">
        <v>22</v>
      </c>
      <c r="AY26" s="846" t="s">
        <v>3944</v>
      </c>
      <c r="AZ26" s="415">
        <v>22</v>
      </c>
      <c r="BA26" s="414" t="s">
        <v>3565</v>
      </c>
      <c r="BB26" s="415">
        <v>1</v>
      </c>
      <c r="BC26" s="416">
        <v>0</v>
      </c>
      <c r="BE26" s="900">
        <v>22</v>
      </c>
      <c r="BF26" s="906" t="str">
        <f>GVS!I24&amp;";"&amp;GVS!B24</f>
        <v>;Насос откачки дренажа Н-33 защищаемой ёмкости</v>
      </c>
      <c r="BG26" s="903">
        <v>22</v>
      </c>
      <c r="BH26" s="414" t="s">
        <v>3466</v>
      </c>
      <c r="BI26" s="415">
        <v>1</v>
      </c>
      <c r="BJ26" s="416">
        <v>0</v>
      </c>
      <c r="BL26" s="845">
        <v>22</v>
      </c>
      <c r="BM26" s="846"/>
      <c r="BN26" s="415">
        <v>22</v>
      </c>
      <c r="BO26" s="414" t="s">
        <v>3945</v>
      </c>
      <c r="BP26" s="415">
        <v>1</v>
      </c>
      <c r="BQ26" s="416">
        <v>0</v>
      </c>
      <c r="BS26" s="437">
        <v>22</v>
      </c>
      <c r="BT26" s="314" t="str">
        <f>VS!O24&amp;";"&amp;VS!B24</f>
        <v>;Вытяжной вентилятор БИК-733</v>
      </c>
      <c r="BU26" s="438">
        <v>22</v>
      </c>
      <c r="BV26" s="402" t="s">
        <v>3946</v>
      </c>
      <c r="BW26" s="312">
        <v>1</v>
      </c>
      <c r="BX26" s="405">
        <v>0</v>
      </c>
      <c r="BZ26" s="437">
        <v>22</v>
      </c>
      <c r="CA26" s="405">
        <v>0</v>
      </c>
      <c r="CB26" s="438">
        <v>22</v>
      </c>
      <c r="CC26" s="402" t="s">
        <v>3946</v>
      </c>
      <c r="CD26" s="312">
        <v>1</v>
      </c>
      <c r="CE26" s="405">
        <v>0</v>
      </c>
      <c r="CG26" s="437">
        <v>22</v>
      </c>
      <c r="CH26" s="405">
        <v>0</v>
      </c>
      <c r="CI26" s="438">
        <v>22</v>
      </c>
      <c r="CJ26" s="402" t="s">
        <v>3946</v>
      </c>
      <c r="CK26" s="312">
        <v>1</v>
      </c>
      <c r="CL26" s="405">
        <v>0</v>
      </c>
      <c r="CN26" s="437">
        <v>22</v>
      </c>
      <c r="CO26" s="314">
        <f>MPNA!B24</f>
        <v>0</v>
      </c>
      <c r="CP26" s="438">
        <v>22</v>
      </c>
      <c r="CQ26" s="402" t="s">
        <v>3565</v>
      </c>
      <c r="CR26" s="312">
        <v>1</v>
      </c>
      <c r="CS26" s="405">
        <v>0</v>
      </c>
      <c r="CU26" s="310">
        <f t="shared" si="6"/>
        <v>22</v>
      </c>
      <c r="CV26" s="314" t="str">
        <f>KTPR!K24&amp;";"&amp;KTPR!B24</f>
        <v>Общестанционная защита;Максимальный допустимый расход через стендер СТ7</v>
      </c>
      <c r="CW26" s="438">
        <v>22</v>
      </c>
      <c r="CX26" s="402" t="s">
        <v>67</v>
      </c>
      <c r="CY26" s="312">
        <v>1</v>
      </c>
      <c r="CZ26" s="405">
        <v>0</v>
      </c>
      <c r="DB26" s="310">
        <f t="shared" si="7"/>
        <v>122</v>
      </c>
      <c r="DC26" s="314" t="str">
        <f>KGMPNA!F25&amp;";"&amp;KGMPNA!B25</f>
        <v>;</v>
      </c>
      <c r="DD26" s="438">
        <v>22</v>
      </c>
      <c r="DE26" s="312"/>
      <c r="DF26" s="312"/>
      <c r="DG26" s="403"/>
      <c r="DI26" s="310">
        <f t="shared" si="8"/>
        <v>122</v>
      </c>
      <c r="DJ26" s="314" t="str">
        <f>KTPRA!I25&amp;";"&amp;KTPRA!B25</f>
        <v>Агрегатная защита НО-5;НО-5. Недостоверность измерений вибрации в группе преобразователей (электродвигатель)</v>
      </c>
      <c r="DK26" s="438">
        <v>22</v>
      </c>
      <c r="DL26" s="312"/>
      <c r="DM26" s="312"/>
      <c r="DN26" s="403"/>
      <c r="DP26" s="437">
        <v>22</v>
      </c>
      <c r="DQ26" s="863" t="s">
        <v>3947</v>
      </c>
      <c r="DR26" s="438">
        <v>22</v>
      </c>
      <c r="DS26" s="402" t="s">
        <v>3565</v>
      </c>
      <c r="DT26" s="848">
        <v>0</v>
      </c>
      <c r="DU26" s="866" t="s">
        <v>560</v>
      </c>
      <c r="DV26" s="867"/>
      <c r="DW26" s="437">
        <f t="shared" si="4"/>
        <v>22</v>
      </c>
      <c r="DX26" s="850"/>
      <c r="DY26" s="438">
        <v>22</v>
      </c>
      <c r="DZ26" s="312"/>
      <c r="EA26" s="312"/>
      <c r="EB26" s="405"/>
      <c r="ED26" s="851">
        <v>22</v>
      </c>
      <c r="EE26" s="423" t="s">
        <v>8821</v>
      </c>
      <c r="EF26" s="68">
        <v>22</v>
      </c>
      <c r="EG26" s="861"/>
      <c r="EH26" s="68"/>
      <c r="EI26" s="96"/>
      <c r="EJ26" s="867"/>
      <c r="ER26" s="437">
        <v>22</v>
      </c>
      <c r="ES26" s="312"/>
      <c r="ET26" s="312">
        <v>22</v>
      </c>
      <c r="EU26" s="402" t="s">
        <v>3565</v>
      </c>
      <c r="EV26" s="312">
        <v>0</v>
      </c>
      <c r="EW26" s="868">
        <v>0</v>
      </c>
      <c r="EX26" s="867"/>
      <c r="EY26" s="845">
        <f t="shared" si="9"/>
        <v>22</v>
      </c>
      <c r="EZ26" s="862">
        <v>0</v>
      </c>
      <c r="FA26" s="855">
        <v>22</v>
      </c>
      <c r="FB26" s="856" t="s">
        <v>3948</v>
      </c>
      <c r="FC26" s="841">
        <v>2</v>
      </c>
      <c r="FD26" s="842">
        <v>3</v>
      </c>
      <c r="FE26" s="867"/>
      <c r="FF26" s="437">
        <v>22</v>
      </c>
      <c r="FG26" s="314">
        <v>0</v>
      </c>
      <c r="FH26" s="438">
        <v>21</v>
      </c>
      <c r="FI26" s="418" t="s">
        <v>3949</v>
      </c>
      <c r="FJ26" s="415">
        <v>2</v>
      </c>
      <c r="FK26" s="416">
        <v>2</v>
      </c>
      <c r="FL26" s="341"/>
      <c r="FM26" s="437">
        <v>22</v>
      </c>
      <c r="FN26" s="314"/>
      <c r="FO26" s="438">
        <v>21</v>
      </c>
      <c r="FP26" s="426" t="s">
        <v>3950</v>
      </c>
      <c r="FQ26" s="312">
        <v>2</v>
      </c>
      <c r="FR26" s="405">
        <v>2</v>
      </c>
      <c r="FT26" s="437">
        <f t="shared" si="10"/>
        <v>22</v>
      </c>
      <c r="FU26" s="314" t="str">
        <f>MPNA!AB24&amp;";"&amp;MPNA!B24</f>
        <v>;</v>
      </c>
      <c r="FV26" s="438">
        <v>22</v>
      </c>
      <c r="FW26" s="402" t="s">
        <v>3951</v>
      </c>
      <c r="FX26" s="312">
        <v>1</v>
      </c>
      <c r="FY26" s="405">
        <v>0</v>
      </c>
      <c r="GA26" s="437">
        <v>22</v>
      </c>
      <c r="GB26" s="314"/>
      <c r="GC26" s="445">
        <v>22</v>
      </c>
      <c r="GD26" s="451" t="s">
        <v>3952</v>
      </c>
      <c r="GE26" s="312">
        <v>2</v>
      </c>
      <c r="GF26" s="405">
        <v>3</v>
      </c>
      <c r="GH26" s="437"/>
      <c r="GI26" s="314"/>
      <c r="GJ26" s="445">
        <v>22</v>
      </c>
      <c r="GK26" s="451" t="s">
        <v>3953</v>
      </c>
      <c r="GL26" s="312">
        <v>2</v>
      </c>
      <c r="GM26" s="405">
        <v>3</v>
      </c>
      <c r="GO26" s="439">
        <v>22</v>
      </c>
      <c r="GP26" s="415"/>
      <c r="GQ26" s="415">
        <v>22</v>
      </c>
      <c r="GR26" s="843" t="s">
        <v>3467</v>
      </c>
      <c r="GS26" s="312">
        <v>1</v>
      </c>
      <c r="GT26" s="405">
        <v>1</v>
      </c>
      <c r="GU26" s="167"/>
      <c r="GV26" s="439">
        <v>22</v>
      </c>
      <c r="GW26" s="415" t="s">
        <v>3954</v>
      </c>
      <c r="GX26" s="415">
        <v>22</v>
      </c>
      <c r="GY26" s="493" t="s">
        <v>3955</v>
      </c>
      <c r="GZ26" s="312">
        <v>1</v>
      </c>
      <c r="HA26" s="312">
        <v>0</v>
      </c>
      <c r="HC26" s="446">
        <v>22</v>
      </c>
      <c r="HD26" s="412" t="str">
        <f>OIP!AH24&amp;";"&amp;OIP!B24&amp;";"&amp;OIP!E24</f>
        <v>;;</v>
      </c>
      <c r="HE26" s="440">
        <v>22</v>
      </c>
      <c r="HF26" s="414" t="s">
        <v>3956</v>
      </c>
      <c r="HG26" s="415">
        <v>1</v>
      </c>
      <c r="HH26" s="447">
        <v>0</v>
      </c>
      <c r="HJ26" s="446">
        <v>22</v>
      </c>
      <c r="HK26" s="412" t="str">
        <f>OIP!AH24&amp;";"&amp;OIP!B24&amp;";"&amp;OIP!E24</f>
        <v>;;</v>
      </c>
      <c r="HL26" s="440">
        <v>22</v>
      </c>
      <c r="HM26" s="414" t="s">
        <v>3956</v>
      </c>
      <c r="HN26" s="415">
        <v>1</v>
      </c>
      <c r="HO26" s="447">
        <v>0</v>
      </c>
      <c r="HP26" s="844"/>
      <c r="HQ26" s="437">
        <v>22</v>
      </c>
      <c r="HR26" s="314" t="str">
        <f>OIP!AH24&amp;";"&amp;OIP!B24&amp;";"&amp;OIP!E24</f>
        <v>;;</v>
      </c>
      <c r="HS26" s="438">
        <v>22</v>
      </c>
      <c r="HT26" s="402" t="s">
        <v>3956</v>
      </c>
      <c r="HU26" s="312">
        <v>1</v>
      </c>
      <c r="HV26" s="405">
        <v>0</v>
      </c>
      <c r="HX26" s="310">
        <v>22</v>
      </c>
      <c r="HY26" s="314" t="str">
        <f>OIP!AH24&amp;";"&amp;OIP!B24&amp;";"&amp;OIP!E24</f>
        <v>;;</v>
      </c>
      <c r="HZ26" s="438">
        <v>22</v>
      </c>
      <c r="IA26" s="414" t="s">
        <v>3956</v>
      </c>
      <c r="IB26" s="415">
        <v>1</v>
      </c>
      <c r="IC26" s="447">
        <v>0</v>
      </c>
      <c r="ID26" s="341"/>
      <c r="IE26" s="446">
        <v>22</v>
      </c>
      <c r="IF26" s="412" t="str">
        <f>OIP!AH24&amp;";"&amp;OIP!B24&amp;";"&amp;OIP!E24</f>
        <v>;;</v>
      </c>
      <c r="IG26" s="440">
        <v>22</v>
      </c>
      <c r="IH26" s="414" t="s">
        <v>3956</v>
      </c>
      <c r="II26" s="415">
        <v>1</v>
      </c>
      <c r="IJ26" s="447">
        <v>0</v>
      </c>
      <c r="IK26" s="341"/>
      <c r="IL26" s="446">
        <v>22</v>
      </c>
      <c r="IM26" s="412" t="str">
        <f>OIP!AH24&amp;";"&amp;OIP!B24&amp;";"&amp;OIP!E24</f>
        <v>;;</v>
      </c>
      <c r="IN26" s="440">
        <v>22</v>
      </c>
      <c r="IO26" s="414" t="s">
        <v>3956</v>
      </c>
      <c r="IP26" s="415">
        <v>1</v>
      </c>
      <c r="IQ26" s="447">
        <v>0</v>
      </c>
      <c r="IS26" s="448">
        <f t="shared" si="11"/>
        <v>22</v>
      </c>
      <c r="IT26" s="449" t="s">
        <v>3957</v>
      </c>
      <c r="IU26" s="450">
        <v>22</v>
      </c>
      <c r="IV26" s="402"/>
      <c r="IW26" s="312">
        <v>1</v>
      </c>
      <c r="IX26" s="405">
        <v>0</v>
      </c>
      <c r="IZ26" s="437">
        <v>22</v>
      </c>
      <c r="JA26" s="346"/>
      <c r="JB26" s="438">
        <v>22</v>
      </c>
      <c r="JC26" s="436" t="s">
        <v>3958</v>
      </c>
      <c r="JD26" s="312">
        <v>1</v>
      </c>
      <c r="JE26" s="405">
        <v>1</v>
      </c>
    </row>
    <row r="27" spans="1:265" ht="15.75" customHeight="1">
      <c r="A27" s="310">
        <f t="shared" si="0"/>
        <v>23</v>
      </c>
      <c r="B27" s="314" t="str">
        <f>DP!J24&amp;";"&amp;DP!B24</f>
        <v>Диагностика;БиПС.УСО.1(1) - исправность УЗИП (FV1)</v>
      </c>
      <c r="C27" s="438">
        <v>23</v>
      </c>
      <c r="D27" s="426" t="s">
        <v>3500</v>
      </c>
      <c r="E27" s="312">
        <v>2</v>
      </c>
      <c r="F27" s="403">
        <v>2</v>
      </c>
      <c r="H27" s="437">
        <f t="shared" si="1"/>
        <v>23</v>
      </c>
      <c r="I27" s="314" t="str">
        <f>KTPRS2!I24&amp;";"&amp;KTPRS2!B24</f>
        <v>Предельный параметр;Максимальное содержания кислорода в газовой фракции стендера СТ5</v>
      </c>
      <c r="J27" s="438">
        <v>23</v>
      </c>
      <c r="K27" s="426" t="s">
        <v>3500</v>
      </c>
      <c r="L27" s="312">
        <v>2</v>
      </c>
      <c r="M27" s="405">
        <v>2</v>
      </c>
      <c r="O27" s="437">
        <f t="shared" si="2"/>
        <v>23</v>
      </c>
      <c r="P27" s="455">
        <v>0</v>
      </c>
      <c r="Q27" s="438">
        <v>23</v>
      </c>
      <c r="R27" s="426" t="s">
        <v>3500</v>
      </c>
      <c r="S27" s="312">
        <v>2</v>
      </c>
      <c r="T27" s="403">
        <v>2</v>
      </c>
      <c r="V27" s="400">
        <v>23</v>
      </c>
      <c r="W27" s="455">
        <f>UTS!B25</f>
        <v>0</v>
      </c>
      <c r="X27" s="438">
        <v>23</v>
      </c>
      <c r="Y27" s="402"/>
      <c r="Z27" s="312">
        <v>1</v>
      </c>
      <c r="AA27" s="403">
        <v>0</v>
      </c>
      <c r="AC27" s="924">
        <v>23</v>
      </c>
      <c r="AD27" s="312" t="str">
        <f>ZD!AK25&amp;";"&amp;ZD!B25</f>
        <v>Нефтеналивные стендеры причалов №№1, 2;Шаровой кран №79</v>
      </c>
      <c r="AE27" s="450">
        <v>23</v>
      </c>
      <c r="AF27" s="402" t="s">
        <v>3959</v>
      </c>
      <c r="AG27" s="312">
        <v>1</v>
      </c>
      <c r="AH27" s="405">
        <v>0</v>
      </c>
      <c r="AJ27" s="439">
        <f t="shared" si="3"/>
        <v>23</v>
      </c>
      <c r="AK27" s="412" t="str">
        <f>KLP!M25&amp;";"&amp;KLP!B25</f>
        <v>;</v>
      </c>
      <c r="AL27" s="440">
        <v>23</v>
      </c>
      <c r="AM27" s="414" t="s">
        <v>3743</v>
      </c>
      <c r="AN27" s="415">
        <v>1</v>
      </c>
      <c r="AO27" s="416">
        <v>0</v>
      </c>
      <c r="AQ27" s="310">
        <f t="shared" si="5"/>
        <v>23</v>
      </c>
      <c r="AR27" s="455">
        <v>0</v>
      </c>
      <c r="AS27" s="438">
        <v>23</v>
      </c>
      <c r="AT27" s="402"/>
      <c r="AU27" s="312">
        <v>1</v>
      </c>
      <c r="AV27" s="403">
        <v>0</v>
      </c>
      <c r="AX27" s="845">
        <v>23</v>
      </c>
      <c r="AY27" s="846" t="s">
        <v>3960</v>
      </c>
      <c r="AZ27" s="415">
        <v>23</v>
      </c>
      <c r="BA27" s="414" t="s">
        <v>3565</v>
      </c>
      <c r="BB27" s="415">
        <v>1</v>
      </c>
      <c r="BC27" s="416">
        <v>0</v>
      </c>
      <c r="BE27" s="900">
        <v>23</v>
      </c>
      <c r="BF27" s="906" t="str">
        <f>GVS!I25&amp;";"&amp;GVS!B25</f>
        <v>;Насос откачки дренажа Н-20 защищаемой ТПУ</v>
      </c>
      <c r="BG27" s="903">
        <v>23</v>
      </c>
      <c r="BH27" s="414" t="s">
        <v>3466</v>
      </c>
      <c r="BI27" s="415">
        <v>1</v>
      </c>
      <c r="BJ27" s="416">
        <v>0</v>
      </c>
      <c r="BL27" s="845">
        <v>23</v>
      </c>
      <c r="BM27" s="846"/>
      <c r="BN27" s="415">
        <v>23</v>
      </c>
      <c r="BO27" s="414" t="s">
        <v>3961</v>
      </c>
      <c r="BP27" s="415">
        <v>1</v>
      </c>
      <c r="BQ27" s="416">
        <v>0</v>
      </c>
      <c r="BS27" s="437">
        <v>23</v>
      </c>
      <c r="BT27" s="314" t="str">
        <f>VS!O25&amp;";"&amp;VS!B25</f>
        <v>;Вытяжной вентилятор В1.1 (БИЛ-730)</v>
      </c>
      <c r="BU27" s="438">
        <v>23</v>
      </c>
      <c r="BV27" s="451" t="s">
        <v>3962</v>
      </c>
      <c r="BW27" s="312">
        <v>2</v>
      </c>
      <c r="BX27" s="405">
        <v>3</v>
      </c>
      <c r="BZ27" s="437">
        <v>23</v>
      </c>
      <c r="CA27" s="405">
        <v>0</v>
      </c>
      <c r="CB27" s="438">
        <v>23</v>
      </c>
      <c r="CC27" s="451" t="s">
        <v>3962</v>
      </c>
      <c r="CD27" s="312">
        <v>2</v>
      </c>
      <c r="CE27" s="405">
        <v>3</v>
      </c>
      <c r="CG27" s="437">
        <v>23</v>
      </c>
      <c r="CH27" s="405">
        <v>0</v>
      </c>
      <c r="CI27" s="438">
        <v>23</v>
      </c>
      <c r="CJ27" s="451" t="s">
        <v>3962</v>
      </c>
      <c r="CK27" s="312">
        <v>2</v>
      </c>
      <c r="CL27" s="405">
        <v>3</v>
      </c>
      <c r="CN27" s="437">
        <v>23</v>
      </c>
      <c r="CO27" s="314">
        <f>MPNA!B25</f>
        <v>0</v>
      </c>
      <c r="CP27" s="438">
        <v>23</v>
      </c>
      <c r="CQ27" s="402" t="s">
        <v>3565</v>
      </c>
      <c r="CR27" s="312">
        <v>1</v>
      </c>
      <c r="CS27" s="405">
        <v>0</v>
      </c>
      <c r="CU27" s="310">
        <f t="shared" si="6"/>
        <v>23</v>
      </c>
      <c r="CV27" s="314" t="str">
        <f>KTPR!K25&amp;";"&amp;KTPR!B25</f>
        <v>Общестанционная защита;Максимальный допустимый расход через стендер СТ8</v>
      </c>
      <c r="CW27" s="438">
        <v>23</v>
      </c>
      <c r="CX27" s="402" t="s">
        <v>67</v>
      </c>
      <c r="CY27" s="312">
        <v>1</v>
      </c>
      <c r="CZ27" s="405">
        <v>0</v>
      </c>
      <c r="DB27" s="310">
        <f t="shared" si="7"/>
        <v>123</v>
      </c>
      <c r="DC27" s="314" t="str">
        <f>KGMPNA!F26&amp;";"&amp;KGMPNA!B26</f>
        <v>;</v>
      </c>
      <c r="DD27" s="438">
        <v>23</v>
      </c>
      <c r="DE27" s="312"/>
      <c r="DF27" s="312"/>
      <c r="DG27" s="403"/>
      <c r="DI27" s="310">
        <f t="shared" si="8"/>
        <v>123</v>
      </c>
      <c r="DJ27" s="314" t="str">
        <f>KTPRA!I26&amp;";"&amp;KTPRA!B26</f>
        <v>Агрегатная защита НО-5;НО-5. Недостоверность измерений вибрации в группе преобразователей (насос)</v>
      </c>
      <c r="DK27" s="438">
        <v>23</v>
      </c>
      <c r="DL27" s="312"/>
      <c r="DM27" s="312"/>
      <c r="DN27" s="403"/>
      <c r="DP27" s="437">
        <v>23</v>
      </c>
      <c r="DQ27" s="863" t="s">
        <v>3963</v>
      </c>
      <c r="DR27" s="438">
        <v>23</v>
      </c>
      <c r="DS27" s="402" t="s">
        <v>3565</v>
      </c>
      <c r="DT27" s="848">
        <v>0</v>
      </c>
      <c r="DU27" s="866" t="s">
        <v>560</v>
      </c>
      <c r="DV27" s="867"/>
      <c r="DW27" s="437">
        <f t="shared" si="4"/>
        <v>23</v>
      </c>
      <c r="DX27" s="850"/>
      <c r="DY27" s="438">
        <v>23</v>
      </c>
      <c r="DZ27" s="312"/>
      <c r="EA27" s="312"/>
      <c r="EB27" s="405"/>
      <c r="ED27" s="851">
        <v>23</v>
      </c>
      <c r="EE27" s="423" t="s">
        <v>8821</v>
      </c>
      <c r="EF27" s="68">
        <v>23</v>
      </c>
      <c r="EG27" s="861"/>
      <c r="EH27" s="68"/>
      <c r="EI27" s="96"/>
      <c r="EJ27" s="867"/>
      <c r="ER27" s="437">
        <v>23</v>
      </c>
      <c r="ES27" s="312"/>
      <c r="ET27" s="312">
        <v>23</v>
      </c>
      <c r="EU27" s="402" t="s">
        <v>3565</v>
      </c>
      <c r="EV27" s="312">
        <v>0</v>
      </c>
      <c r="EW27" s="868">
        <v>0</v>
      </c>
      <c r="EX27" s="867"/>
      <c r="EY27" s="845">
        <f t="shared" si="9"/>
        <v>23</v>
      </c>
      <c r="EZ27" s="862">
        <v>0</v>
      </c>
      <c r="FA27" s="855">
        <v>23</v>
      </c>
      <c r="FB27" s="860" t="s">
        <v>3855</v>
      </c>
      <c r="FC27" s="841">
        <v>0</v>
      </c>
      <c r="FD27" s="842">
        <v>0</v>
      </c>
      <c r="FE27" s="867"/>
      <c r="FF27" s="437">
        <v>23</v>
      </c>
      <c r="FG27" s="314">
        <v>0</v>
      </c>
      <c r="FH27" s="438">
        <v>22</v>
      </c>
      <c r="FI27" s="441" t="s">
        <v>3964</v>
      </c>
      <c r="FJ27" s="415">
        <v>1</v>
      </c>
      <c r="FK27" s="416">
        <v>1</v>
      </c>
      <c r="FL27" s="341"/>
      <c r="FM27" s="437">
        <v>23</v>
      </c>
      <c r="FN27" s="314"/>
      <c r="FO27" s="438">
        <v>22</v>
      </c>
      <c r="FP27" s="436" t="s">
        <v>3965</v>
      </c>
      <c r="FQ27" s="312">
        <v>1</v>
      </c>
      <c r="FR27" s="405">
        <v>1</v>
      </c>
      <c r="FT27" s="437">
        <f t="shared" si="10"/>
        <v>23</v>
      </c>
      <c r="FU27" s="314" t="str">
        <f>MPNA!AB25&amp;";"&amp;MPNA!B25</f>
        <v>;</v>
      </c>
      <c r="FV27" s="438">
        <v>23</v>
      </c>
      <c r="FW27" s="426" t="s">
        <v>3966</v>
      </c>
      <c r="FX27" s="312">
        <v>2</v>
      </c>
      <c r="FY27" s="405">
        <v>2</v>
      </c>
      <c r="GA27" s="437">
        <v>23</v>
      </c>
      <c r="GB27" s="314"/>
      <c r="GC27" s="445">
        <v>23</v>
      </c>
      <c r="GD27" s="402" t="s">
        <v>3967</v>
      </c>
      <c r="GE27" s="312">
        <v>1</v>
      </c>
      <c r="GF27" s="405">
        <v>0</v>
      </c>
      <c r="GH27" s="437"/>
      <c r="GI27" s="314"/>
      <c r="GJ27" s="445">
        <v>23</v>
      </c>
      <c r="GK27" s="402" t="s">
        <v>3968</v>
      </c>
      <c r="GL27" s="312">
        <v>1</v>
      </c>
      <c r="GM27" s="405">
        <v>0</v>
      </c>
      <c r="GO27" s="439">
        <v>23</v>
      </c>
      <c r="GP27" s="415"/>
      <c r="GQ27" s="415">
        <v>23</v>
      </c>
      <c r="GR27" s="843" t="s">
        <v>3969</v>
      </c>
      <c r="GS27" s="312">
        <v>1</v>
      </c>
      <c r="GT27" s="405">
        <v>1</v>
      </c>
      <c r="GU27" s="167"/>
      <c r="GV27" s="439">
        <v>23</v>
      </c>
      <c r="GW27" s="415" t="s">
        <v>3970</v>
      </c>
      <c r="GX27" s="415">
        <v>23</v>
      </c>
      <c r="GY27" s="869" t="s">
        <v>3971</v>
      </c>
      <c r="GZ27" s="312">
        <v>2</v>
      </c>
      <c r="HA27" s="312">
        <v>3</v>
      </c>
      <c r="HC27" s="446">
        <v>23</v>
      </c>
      <c r="HD27" s="412" t="str">
        <f>OIP!AH25&amp;";"&amp;OIP!B25&amp;";"&amp;OIP!E25</f>
        <v>Нефтеналивные стендеры причалов №№1, 2;Стендер СТ1. Расход нефти через стендер;м/ч3</v>
      </c>
      <c r="HE27" s="440">
        <v>23</v>
      </c>
      <c r="HF27" s="414" t="s">
        <v>3972</v>
      </c>
      <c r="HG27" s="415">
        <v>1</v>
      </c>
      <c r="HH27" s="447">
        <v>0</v>
      </c>
      <c r="HJ27" s="446">
        <v>23</v>
      </c>
      <c r="HK27" s="412" t="str">
        <f>OIP!AH25&amp;";"&amp;OIP!B25&amp;";"&amp;OIP!E25</f>
        <v>Нефтеналивные стендеры причалов №№1, 2;Стендер СТ1. Расход нефти через стендер;м/ч3</v>
      </c>
      <c r="HL27" s="440">
        <v>23</v>
      </c>
      <c r="HM27" s="414" t="s">
        <v>3972</v>
      </c>
      <c r="HN27" s="415">
        <v>1</v>
      </c>
      <c r="HO27" s="447">
        <v>0</v>
      </c>
      <c r="HP27" s="844"/>
      <c r="HQ27" s="437">
        <v>23</v>
      </c>
      <c r="HR27" s="314" t="str">
        <f>OIP!AH25&amp;";"&amp;OIP!B25&amp;";"&amp;OIP!E25</f>
        <v>Нефтеналивные стендеры причалов №№1, 2;Стендер СТ1. Расход нефти через стендер;м/ч3</v>
      </c>
      <c r="HS27" s="438">
        <v>23</v>
      </c>
      <c r="HT27" s="402" t="s">
        <v>3972</v>
      </c>
      <c r="HU27" s="312">
        <v>1</v>
      </c>
      <c r="HV27" s="405">
        <v>0</v>
      </c>
      <c r="HX27" s="310">
        <v>23</v>
      </c>
      <c r="HY27" s="314" t="str">
        <f>OIP!AH25&amp;";"&amp;OIP!B25&amp;";"&amp;OIP!E25</f>
        <v>Нефтеналивные стендеры причалов №№1, 2;Стендер СТ1. Расход нефти через стендер;м/ч3</v>
      </c>
      <c r="HZ27" s="438">
        <v>23</v>
      </c>
      <c r="IA27" s="414" t="s">
        <v>3972</v>
      </c>
      <c r="IB27" s="415">
        <v>1</v>
      </c>
      <c r="IC27" s="447">
        <v>0</v>
      </c>
      <c r="ID27" s="341"/>
      <c r="IE27" s="446">
        <v>23</v>
      </c>
      <c r="IF27" s="412" t="str">
        <f>OIP!AH25&amp;";"&amp;OIP!B25&amp;";"&amp;OIP!E25</f>
        <v>Нефтеналивные стендеры причалов №№1, 2;Стендер СТ1. Расход нефти через стендер;м/ч3</v>
      </c>
      <c r="IG27" s="440">
        <v>23</v>
      </c>
      <c r="IH27" s="414" t="s">
        <v>3972</v>
      </c>
      <c r="II27" s="415">
        <v>1</v>
      </c>
      <c r="IJ27" s="447">
        <v>0</v>
      </c>
      <c r="IK27" s="341"/>
      <c r="IL27" s="446">
        <v>23</v>
      </c>
      <c r="IM27" s="412" t="str">
        <f>OIP!AH25&amp;";"&amp;OIP!B25&amp;";"&amp;OIP!E25</f>
        <v>Нефтеналивные стендеры причалов №№1, 2;Стендер СТ1. Расход нефти через стендер;м/ч3</v>
      </c>
      <c r="IN27" s="440">
        <v>23</v>
      </c>
      <c r="IO27" s="414" t="s">
        <v>3972</v>
      </c>
      <c r="IP27" s="415">
        <v>1</v>
      </c>
      <c r="IQ27" s="447">
        <v>0</v>
      </c>
      <c r="IS27" s="448">
        <f t="shared" si="11"/>
        <v>23</v>
      </c>
      <c r="IT27" s="449" t="s">
        <v>3973</v>
      </c>
      <c r="IU27" s="450">
        <v>23</v>
      </c>
      <c r="IV27" s="402"/>
      <c r="IW27" s="312">
        <v>1</v>
      </c>
      <c r="IX27" s="405">
        <v>0</v>
      </c>
      <c r="IZ27" s="437">
        <v>23</v>
      </c>
      <c r="JA27" s="346"/>
      <c r="JB27" s="438">
        <v>23</v>
      </c>
      <c r="JC27" s="436" t="s">
        <v>3974</v>
      </c>
      <c r="JD27" s="312">
        <v>1</v>
      </c>
      <c r="JE27" s="405">
        <v>1</v>
      </c>
    </row>
    <row r="28" spans="1:265" ht="15.75" customHeight="1">
      <c r="A28" s="310">
        <f t="shared" si="0"/>
        <v>24</v>
      </c>
      <c r="B28" s="314" t="str">
        <f>DP!J25&amp;";"&amp;DP!B25</f>
        <v>Диагностика;БиПС.УСО.1(1) - исправность УЗИП (FV2)</v>
      </c>
      <c r="C28" s="438">
        <v>24</v>
      </c>
      <c r="D28" s="451" t="s">
        <v>3500</v>
      </c>
      <c r="E28" s="312">
        <v>2</v>
      </c>
      <c r="F28" s="403">
        <v>3</v>
      </c>
      <c r="H28" s="437">
        <f t="shared" si="1"/>
        <v>24</v>
      </c>
      <c r="I28" s="314" t="str">
        <f>KTPRS2!I25&amp;";"&amp;KTPRS2!B25</f>
        <v>Предельный параметр;Минимальное содержания кислорода в газовой фракции стендера СТ5</v>
      </c>
      <c r="J28" s="438">
        <v>24</v>
      </c>
      <c r="K28" s="451" t="s">
        <v>3500</v>
      </c>
      <c r="L28" s="312">
        <v>2</v>
      </c>
      <c r="M28" s="405">
        <v>3</v>
      </c>
      <c r="O28" s="437">
        <f t="shared" si="2"/>
        <v>24</v>
      </c>
      <c r="P28" s="455">
        <v>0</v>
      </c>
      <c r="Q28" s="438">
        <v>24</v>
      </c>
      <c r="R28" s="451" t="s">
        <v>3500</v>
      </c>
      <c r="S28" s="312">
        <v>2</v>
      </c>
      <c r="T28" s="403">
        <v>3</v>
      </c>
      <c r="V28" s="400">
        <v>24</v>
      </c>
      <c r="W28" s="455">
        <f>UTS!B26</f>
        <v>0</v>
      </c>
      <c r="X28" s="438">
        <v>24</v>
      </c>
      <c r="Y28" s="402"/>
      <c r="Z28" s="312">
        <v>1</v>
      </c>
      <c r="AA28" s="403">
        <v>0</v>
      </c>
      <c r="AC28" s="924">
        <v>24</v>
      </c>
      <c r="AD28" s="312" t="str">
        <f>ZD!AK26&amp;";"&amp;ZD!B26</f>
        <v>;</v>
      </c>
      <c r="AE28" s="450">
        <v>24</v>
      </c>
      <c r="AF28" s="402" t="s">
        <v>3565</v>
      </c>
      <c r="AG28" s="312">
        <v>1</v>
      </c>
      <c r="AH28" s="405">
        <v>0</v>
      </c>
      <c r="AJ28" s="439">
        <f t="shared" si="3"/>
        <v>24</v>
      </c>
      <c r="AK28" s="412" t="str">
        <f>KLP!M26&amp;";"&amp;KLP!B26</f>
        <v>;</v>
      </c>
      <c r="AL28" s="440">
        <v>24</v>
      </c>
      <c r="AM28" s="414" t="s">
        <v>3975</v>
      </c>
      <c r="AN28" s="415">
        <v>1</v>
      </c>
      <c r="AO28" s="416">
        <v>0</v>
      </c>
      <c r="AQ28" s="310">
        <f t="shared" si="5"/>
        <v>24</v>
      </c>
      <c r="AR28" s="455">
        <v>0</v>
      </c>
      <c r="AS28" s="438">
        <v>24</v>
      </c>
      <c r="AT28" s="402"/>
      <c r="AU28" s="312">
        <v>1</v>
      </c>
      <c r="AV28" s="403">
        <v>0</v>
      </c>
      <c r="AX28" s="845">
        <v>24</v>
      </c>
      <c r="AY28" s="846" t="s">
        <v>3976</v>
      </c>
      <c r="AZ28" s="415">
        <v>24</v>
      </c>
      <c r="BA28" s="414" t="s">
        <v>3565</v>
      </c>
      <c r="BB28" s="415">
        <v>1</v>
      </c>
      <c r="BC28" s="416">
        <v>0</v>
      </c>
      <c r="BE28" s="900">
        <v>24</v>
      </c>
      <c r="BF28" s="906" t="str">
        <f>GVS!I26&amp;";"&amp;GVS!B26</f>
        <v>;Насос откачки дренажа Н-11 защищаемой СИКН-730</v>
      </c>
      <c r="BG28" s="903">
        <v>24</v>
      </c>
      <c r="BH28" s="414" t="s">
        <v>3466</v>
      </c>
      <c r="BI28" s="415">
        <v>1</v>
      </c>
      <c r="BJ28" s="416">
        <v>0</v>
      </c>
      <c r="BL28" s="845">
        <v>24</v>
      </c>
      <c r="BM28" s="846"/>
      <c r="BN28" s="415">
        <v>24</v>
      </c>
      <c r="BO28" s="414" t="s">
        <v>3977</v>
      </c>
      <c r="BP28" s="415">
        <v>1</v>
      </c>
      <c r="BQ28" s="416">
        <v>0</v>
      </c>
      <c r="BS28" s="437">
        <v>24</v>
      </c>
      <c r="BT28" s="314" t="str">
        <f>VS!O26&amp;";"&amp;VS!B26</f>
        <v>;Вытяжной вентилятор В1.2 (БИЛ-730)</v>
      </c>
      <c r="BU28" s="438">
        <v>24</v>
      </c>
      <c r="BV28" s="426" t="s">
        <v>3978</v>
      </c>
      <c r="BW28" s="312">
        <v>2</v>
      </c>
      <c r="BX28" s="405">
        <v>2</v>
      </c>
      <c r="BZ28" s="437">
        <v>24</v>
      </c>
      <c r="CA28" s="405">
        <v>0</v>
      </c>
      <c r="CB28" s="438">
        <v>24</v>
      </c>
      <c r="CC28" s="426" t="s">
        <v>3978</v>
      </c>
      <c r="CD28" s="312">
        <v>2</v>
      </c>
      <c r="CE28" s="405">
        <v>2</v>
      </c>
      <c r="CG28" s="437">
        <v>24</v>
      </c>
      <c r="CH28" s="405">
        <v>0</v>
      </c>
      <c r="CI28" s="438">
        <v>24</v>
      </c>
      <c r="CJ28" s="426" t="s">
        <v>3978</v>
      </c>
      <c r="CK28" s="312">
        <v>2</v>
      </c>
      <c r="CL28" s="405">
        <v>2</v>
      </c>
      <c r="CN28" s="437">
        <v>24</v>
      </c>
      <c r="CO28" s="314">
        <f>MPNA!B26</f>
        <v>0</v>
      </c>
      <c r="CP28" s="438">
        <v>24</v>
      </c>
      <c r="CQ28" s="402" t="s">
        <v>3565</v>
      </c>
      <c r="CR28" s="312">
        <v>1</v>
      </c>
      <c r="CS28" s="405">
        <v>0</v>
      </c>
      <c r="CU28" s="310">
        <f t="shared" si="6"/>
        <v>24</v>
      </c>
      <c r="CV28" s="314" t="str">
        <f>KTPR!K26&amp;";"&amp;KTPR!B26</f>
        <v>Общестанционная защита;Максимальный допустимый расход через стендер СТ9</v>
      </c>
      <c r="CW28" s="438">
        <v>24</v>
      </c>
      <c r="CX28" s="402" t="s">
        <v>67</v>
      </c>
      <c r="CY28" s="312">
        <v>1</v>
      </c>
      <c r="CZ28" s="405">
        <v>0</v>
      </c>
      <c r="DB28" s="310">
        <f t="shared" si="7"/>
        <v>124</v>
      </c>
      <c r="DC28" s="314" t="str">
        <f>KGMPNA!F27&amp;";"&amp;KGMPNA!B27</f>
        <v>;</v>
      </c>
      <c r="DD28" s="438">
        <v>24</v>
      </c>
      <c r="DE28" s="312"/>
      <c r="DF28" s="312"/>
      <c r="DG28" s="403"/>
      <c r="DI28" s="310">
        <f t="shared" si="8"/>
        <v>124</v>
      </c>
      <c r="DJ28" s="314" t="str">
        <f>KTPRA!I27&amp;";"&amp;KTPRA!B27</f>
        <v>Агрегатная защита НО-5;НО-5. Аварийное минимальное давление на входе работающего НО</v>
      </c>
      <c r="DK28" s="438">
        <v>24</v>
      </c>
      <c r="DL28" s="312"/>
      <c r="DM28" s="312"/>
      <c r="DN28" s="403"/>
      <c r="DP28" s="437">
        <v>24</v>
      </c>
      <c r="DQ28" s="837">
        <v>0</v>
      </c>
      <c r="DR28" s="438">
        <v>24</v>
      </c>
      <c r="DS28" s="402" t="s">
        <v>3565</v>
      </c>
      <c r="DT28" s="848">
        <v>0</v>
      </c>
      <c r="DU28" s="866" t="s">
        <v>560</v>
      </c>
      <c r="DV28" s="867"/>
      <c r="DW28" s="437">
        <f t="shared" si="4"/>
        <v>24</v>
      </c>
      <c r="DX28" s="850"/>
      <c r="DY28" s="438">
        <v>24</v>
      </c>
      <c r="DZ28" s="312"/>
      <c r="EA28" s="312"/>
      <c r="EB28" s="405"/>
      <c r="ED28" s="851">
        <v>24</v>
      </c>
      <c r="EE28" s="423" t="s">
        <v>8821</v>
      </c>
      <c r="EF28" s="68">
        <v>24</v>
      </c>
      <c r="EG28" s="861"/>
      <c r="EH28" s="68"/>
      <c r="EI28" s="96"/>
      <c r="EJ28" s="867"/>
      <c r="ER28" s="437">
        <v>24</v>
      </c>
      <c r="ES28" s="312"/>
      <c r="ET28" s="312">
        <v>24</v>
      </c>
      <c r="EU28" s="402" t="s">
        <v>3565</v>
      </c>
      <c r="EV28" s="312">
        <v>0</v>
      </c>
      <c r="EW28" s="868">
        <v>0</v>
      </c>
      <c r="EX28" s="867"/>
      <c r="EY28" s="845">
        <f t="shared" si="9"/>
        <v>24</v>
      </c>
      <c r="EZ28" s="862">
        <v>0</v>
      </c>
      <c r="FA28" s="855">
        <v>24</v>
      </c>
      <c r="FB28" s="860" t="s">
        <v>3855</v>
      </c>
      <c r="FC28" s="841">
        <v>0</v>
      </c>
      <c r="FD28" s="842">
        <v>0</v>
      </c>
      <c r="FE28" s="867"/>
      <c r="FF28" s="437">
        <v>24</v>
      </c>
      <c r="FG28" s="314">
        <v>0</v>
      </c>
      <c r="FH28" s="438">
        <v>23</v>
      </c>
      <c r="FI28" s="414" t="s">
        <v>3979</v>
      </c>
      <c r="FJ28" s="415">
        <v>1</v>
      </c>
      <c r="FK28" s="416">
        <v>0</v>
      </c>
      <c r="FL28" s="341"/>
      <c r="FM28" s="437">
        <v>24</v>
      </c>
      <c r="FN28" s="314"/>
      <c r="FO28" s="438">
        <v>23</v>
      </c>
      <c r="FP28" s="402" t="s">
        <v>3980</v>
      </c>
      <c r="FQ28" s="312">
        <v>1</v>
      </c>
      <c r="FR28" s="405">
        <v>0</v>
      </c>
      <c r="FT28" s="437">
        <f t="shared" si="10"/>
        <v>24</v>
      </c>
      <c r="FU28" s="314" t="str">
        <f>MPNA!AB26&amp;";"&amp;MPNA!B26</f>
        <v>;</v>
      </c>
      <c r="FV28" s="438">
        <v>24</v>
      </c>
      <c r="FW28" s="402" t="s">
        <v>3981</v>
      </c>
      <c r="FX28" s="312">
        <v>1</v>
      </c>
      <c r="FY28" s="405">
        <v>0</v>
      </c>
      <c r="GA28" s="437">
        <v>24</v>
      </c>
      <c r="GB28" s="314"/>
      <c r="GC28" s="445">
        <v>24</v>
      </c>
      <c r="GD28" s="402" t="s">
        <v>3982</v>
      </c>
      <c r="GE28" s="312">
        <v>1</v>
      </c>
      <c r="GF28" s="405">
        <v>0</v>
      </c>
      <c r="GH28" s="437"/>
      <c r="GI28" s="314"/>
      <c r="GJ28" s="445">
        <v>24</v>
      </c>
      <c r="GK28" s="402" t="s">
        <v>3983</v>
      </c>
      <c r="GL28" s="312">
        <v>1</v>
      </c>
      <c r="GM28" s="405">
        <v>0</v>
      </c>
      <c r="GO28" s="439">
        <v>24</v>
      </c>
      <c r="GP28" s="415"/>
      <c r="GQ28" s="415">
        <v>24</v>
      </c>
      <c r="GR28" s="843" t="s">
        <v>3984</v>
      </c>
      <c r="GS28" s="312">
        <v>1</v>
      </c>
      <c r="GT28" s="405">
        <v>1</v>
      </c>
      <c r="GU28" s="167"/>
      <c r="GV28" s="439">
        <v>24</v>
      </c>
      <c r="GW28" s="415" t="s">
        <v>3985</v>
      </c>
      <c r="GX28" s="415">
        <v>24</v>
      </c>
      <c r="GY28" s="859" t="s">
        <v>3986</v>
      </c>
      <c r="GZ28" s="312">
        <v>2</v>
      </c>
      <c r="HA28" s="312">
        <v>2</v>
      </c>
      <c r="HC28" s="446">
        <v>24</v>
      </c>
      <c r="HD28" s="412" t="str">
        <f>OIP!AH26&amp;";"&amp;OIP!B26&amp;";"&amp;OIP!E26</f>
        <v>Нефтеналивные стендеры причалов №№1, 2;Стендер СТ1. Давление нефти;Мпа</v>
      </c>
      <c r="HE28" s="440">
        <v>24</v>
      </c>
      <c r="HF28" s="414" t="s">
        <v>3987</v>
      </c>
      <c r="HG28" s="415">
        <v>1</v>
      </c>
      <c r="HH28" s="447">
        <v>0</v>
      </c>
      <c r="HJ28" s="446">
        <v>24</v>
      </c>
      <c r="HK28" s="412" t="str">
        <f>OIP!AH26&amp;";"&amp;OIP!B26&amp;";"&amp;OIP!E26</f>
        <v>Нефтеналивные стендеры причалов №№1, 2;Стендер СТ1. Давление нефти;Мпа</v>
      </c>
      <c r="HL28" s="440">
        <v>24</v>
      </c>
      <c r="HM28" s="414" t="s">
        <v>3987</v>
      </c>
      <c r="HN28" s="415">
        <v>1</v>
      </c>
      <c r="HO28" s="447">
        <v>0</v>
      </c>
      <c r="HP28" s="844"/>
      <c r="HQ28" s="437">
        <v>24</v>
      </c>
      <c r="HR28" s="314" t="str">
        <f>OIP!AH26&amp;";"&amp;OIP!B26&amp;";"&amp;OIP!E26</f>
        <v>Нефтеналивные стендеры причалов №№1, 2;Стендер СТ1. Давление нефти;Мпа</v>
      </c>
      <c r="HS28" s="438">
        <v>24</v>
      </c>
      <c r="HT28" s="402" t="s">
        <v>3987</v>
      </c>
      <c r="HU28" s="312">
        <v>1</v>
      </c>
      <c r="HV28" s="405">
        <v>0</v>
      </c>
      <c r="HX28" s="310">
        <v>24</v>
      </c>
      <c r="HY28" s="314" t="str">
        <f>OIP!AH26&amp;";"&amp;OIP!B26&amp;";"&amp;OIP!E26</f>
        <v>Нефтеналивные стендеры причалов №№1, 2;Стендер СТ1. Давление нефти;Мпа</v>
      </c>
      <c r="HZ28" s="438">
        <v>24</v>
      </c>
      <c r="IA28" s="414" t="s">
        <v>3987</v>
      </c>
      <c r="IB28" s="415">
        <v>1</v>
      </c>
      <c r="IC28" s="447">
        <v>0</v>
      </c>
      <c r="ID28" s="341"/>
      <c r="IE28" s="446">
        <v>24</v>
      </c>
      <c r="IF28" s="412" t="str">
        <f>OIP!AH26&amp;";"&amp;OIP!B26&amp;";"&amp;OIP!E26</f>
        <v>Нефтеналивные стендеры причалов №№1, 2;Стендер СТ1. Давление нефти;Мпа</v>
      </c>
      <c r="IG28" s="440">
        <v>24</v>
      </c>
      <c r="IH28" s="414" t="s">
        <v>3987</v>
      </c>
      <c r="II28" s="415">
        <v>1</v>
      </c>
      <c r="IJ28" s="447">
        <v>0</v>
      </c>
      <c r="IK28" s="341"/>
      <c r="IL28" s="446">
        <v>24</v>
      </c>
      <c r="IM28" s="412" t="str">
        <f>OIP!AH26&amp;";"&amp;OIP!B26&amp;";"&amp;OIP!E26</f>
        <v>Нефтеналивные стендеры причалов №№1, 2;Стендер СТ1. Давление нефти;Мпа</v>
      </c>
      <c r="IN28" s="440">
        <v>24</v>
      </c>
      <c r="IO28" s="414" t="s">
        <v>3987</v>
      </c>
      <c r="IP28" s="415">
        <v>1</v>
      </c>
      <c r="IQ28" s="447">
        <v>0</v>
      </c>
      <c r="IS28" s="448">
        <f t="shared" si="11"/>
        <v>24</v>
      </c>
      <c r="IT28" s="449" t="s">
        <v>3988</v>
      </c>
      <c r="IU28" s="450">
        <v>24</v>
      </c>
      <c r="IV28" s="402"/>
      <c r="IW28" s="312">
        <v>1</v>
      </c>
      <c r="IX28" s="405">
        <v>0</v>
      </c>
      <c r="IZ28" s="437">
        <v>24</v>
      </c>
      <c r="JA28" s="346"/>
      <c r="JB28" s="438">
        <v>24</v>
      </c>
      <c r="JC28" s="436" t="s">
        <v>3989</v>
      </c>
      <c r="JD28" s="312">
        <v>1</v>
      </c>
      <c r="JE28" s="405">
        <v>1</v>
      </c>
    </row>
    <row r="29" spans="1:265" ht="15.75" customHeight="1" thickBot="1">
      <c r="A29" s="310">
        <f t="shared" si="0"/>
        <v>25</v>
      </c>
      <c r="B29" s="314" t="str">
        <f>DP!J26&amp;";"&amp;DP!B26</f>
        <v>Диагностика;БиПС.УСО.1(1) - двери шкафа открыты</v>
      </c>
      <c r="C29" s="438">
        <v>25</v>
      </c>
      <c r="D29" s="402" t="s">
        <v>3990</v>
      </c>
      <c r="E29" s="312">
        <v>1</v>
      </c>
      <c r="F29" s="403">
        <v>0</v>
      </c>
      <c r="H29" s="437">
        <f t="shared" si="1"/>
        <v>25</v>
      </c>
      <c r="I29" s="314" t="str">
        <f>KTPRS2!I26&amp;";"&amp;KTPRS2!B26</f>
        <v>Предельный параметр;Максимальное содержания кислорода в газовой фракции стендера СТ10</v>
      </c>
      <c r="J29" s="438">
        <v>25</v>
      </c>
      <c r="K29" s="402"/>
      <c r="L29" s="312"/>
      <c r="M29" s="405"/>
      <c r="O29" s="437">
        <f t="shared" si="2"/>
        <v>25</v>
      </c>
      <c r="P29" s="455">
        <v>0</v>
      </c>
      <c r="Q29" s="438">
        <v>25</v>
      </c>
      <c r="R29" s="402" t="s">
        <v>3990</v>
      </c>
      <c r="S29" s="312">
        <v>1</v>
      </c>
      <c r="T29" s="403">
        <v>0</v>
      </c>
      <c r="V29" s="400">
        <v>25</v>
      </c>
      <c r="W29" s="455">
        <f>UTS!B27</f>
        <v>0</v>
      </c>
      <c r="X29" s="438">
        <v>25</v>
      </c>
      <c r="Y29" s="402"/>
      <c r="Z29" s="312">
        <v>1</v>
      </c>
      <c r="AA29" s="403">
        <v>0</v>
      </c>
      <c r="AC29" s="924">
        <v>25</v>
      </c>
      <c r="AD29" s="312" t="str">
        <f>ZD!AK27&amp;";"&amp;ZD!B27</f>
        <v>Система рекуперации паров нефти;Заслонка №40</v>
      </c>
      <c r="AE29" s="450">
        <v>25</v>
      </c>
      <c r="AF29" s="402" t="s">
        <v>3991</v>
      </c>
      <c r="AG29" s="312">
        <v>1</v>
      </c>
      <c r="AH29" s="405">
        <v>0</v>
      </c>
      <c r="AJ29" s="439">
        <f t="shared" si="3"/>
        <v>25</v>
      </c>
      <c r="AK29" s="412" t="str">
        <f>KLP!M27&amp;";"&amp;KLP!B27</f>
        <v>;</v>
      </c>
      <c r="AL29" s="440">
        <v>25</v>
      </c>
      <c r="AM29" s="414" t="s">
        <v>3565</v>
      </c>
      <c r="AN29" s="415">
        <v>1</v>
      </c>
      <c r="AO29" s="416">
        <v>0</v>
      </c>
      <c r="AQ29" s="310">
        <f t="shared" si="5"/>
        <v>25</v>
      </c>
      <c r="AR29" s="455">
        <v>0</v>
      </c>
      <c r="AS29" s="438">
        <v>25</v>
      </c>
      <c r="AT29" s="402"/>
      <c r="AU29" s="312">
        <v>1</v>
      </c>
      <c r="AV29" s="403">
        <v>0</v>
      </c>
      <c r="AX29" s="845">
        <v>25</v>
      </c>
      <c r="AY29" s="846" t="s">
        <v>3992</v>
      </c>
      <c r="AZ29" s="415">
        <v>25</v>
      </c>
      <c r="BA29" s="414" t="s">
        <v>3565</v>
      </c>
      <c r="BB29" s="415">
        <v>1</v>
      </c>
      <c r="BC29" s="416">
        <v>0</v>
      </c>
      <c r="BE29" s="900">
        <v>25</v>
      </c>
      <c r="BF29" s="906" t="str">
        <f>GVS!I27&amp;";"&amp;GVS!B27</f>
        <v>;Насос откачки дренажа Н-20 защищаемой СИКН-730</v>
      </c>
      <c r="BG29" s="903">
        <v>25</v>
      </c>
      <c r="BH29" s="414" t="s">
        <v>3466</v>
      </c>
      <c r="BI29" s="415">
        <v>1</v>
      </c>
      <c r="BJ29" s="416">
        <v>0</v>
      </c>
      <c r="BL29" s="845">
        <v>25</v>
      </c>
      <c r="BM29" s="846"/>
      <c r="BN29" s="415">
        <v>25</v>
      </c>
      <c r="BO29" s="414" t="s">
        <v>3993</v>
      </c>
      <c r="BP29" s="415">
        <v>1</v>
      </c>
      <c r="BQ29" s="416">
        <v>0</v>
      </c>
      <c r="BS29" s="437">
        <v>25</v>
      </c>
      <c r="BT29" s="314" t="str">
        <f>VS!O27&amp;";"&amp;VS!B27</f>
        <v>;Приточный вентилятор П1.1 (БИЛ-730)</v>
      </c>
      <c r="BU29" s="438">
        <v>25</v>
      </c>
      <c r="BV29" s="426" t="s">
        <v>3994</v>
      </c>
      <c r="BW29" s="312">
        <v>2</v>
      </c>
      <c r="BX29" s="405">
        <v>2</v>
      </c>
      <c r="BZ29" s="437">
        <v>25</v>
      </c>
      <c r="CA29" s="405">
        <v>0</v>
      </c>
      <c r="CB29" s="438">
        <v>25</v>
      </c>
      <c r="CC29" s="426" t="s">
        <v>3994</v>
      </c>
      <c r="CD29" s="312">
        <v>2</v>
      </c>
      <c r="CE29" s="405">
        <v>2</v>
      </c>
      <c r="CG29" s="437">
        <v>25</v>
      </c>
      <c r="CH29" s="405">
        <v>0</v>
      </c>
      <c r="CI29" s="438">
        <v>25</v>
      </c>
      <c r="CJ29" s="426" t="s">
        <v>3994</v>
      </c>
      <c r="CK29" s="312">
        <v>2</v>
      </c>
      <c r="CL29" s="405">
        <v>2</v>
      </c>
      <c r="CN29" s="437">
        <v>25</v>
      </c>
      <c r="CO29" s="314">
        <f>MPNA!B27</f>
        <v>0</v>
      </c>
      <c r="CP29" s="438">
        <v>25</v>
      </c>
      <c r="CQ29" s="402" t="s">
        <v>3565</v>
      </c>
      <c r="CR29" s="312">
        <v>1</v>
      </c>
      <c r="CS29" s="405">
        <v>0</v>
      </c>
      <c r="CU29" s="310">
        <f t="shared" si="6"/>
        <v>25</v>
      </c>
      <c r="CV29" s="314" t="str">
        <f>KTPR!K27&amp;";"&amp;KTPR!B27</f>
        <v>Общестанционная защита;Аварийное отключение налива через стендер СТ1 кнопкой «Стоп налива через стендер» по месту с технологической площадки</v>
      </c>
      <c r="CW29" s="438">
        <v>25</v>
      </c>
      <c r="CX29" s="402" t="s">
        <v>3995</v>
      </c>
      <c r="CY29" s="312">
        <v>1</v>
      </c>
      <c r="CZ29" s="405">
        <v>0</v>
      </c>
      <c r="DB29" s="310">
        <f t="shared" si="7"/>
        <v>125</v>
      </c>
      <c r="DC29" s="314" t="str">
        <f>KGMPNA!F28&amp;";"&amp;KGMPNA!B28</f>
        <v>;</v>
      </c>
      <c r="DD29" s="438">
        <v>25</v>
      </c>
      <c r="DE29" s="312"/>
      <c r="DF29" s="312"/>
      <c r="DG29" s="403"/>
      <c r="DI29" s="310">
        <f t="shared" si="8"/>
        <v>125</v>
      </c>
      <c r="DJ29" s="314" t="str">
        <f>KTPRA!I28&amp;";"&amp;KTPRA!B28</f>
        <v>Агрегатная защита НО-5;НО-5. Аварийное минимальное давление на выходе работающего НО</v>
      </c>
      <c r="DK29" s="438">
        <v>25</v>
      </c>
      <c r="DL29" s="312"/>
      <c r="DM29" s="312"/>
      <c r="DN29" s="403"/>
      <c r="DP29" s="437">
        <v>25</v>
      </c>
      <c r="DQ29" s="837">
        <v>0</v>
      </c>
      <c r="DR29" s="438">
        <v>25</v>
      </c>
      <c r="DS29" s="451" t="s">
        <v>3996</v>
      </c>
      <c r="DT29" s="848">
        <v>2</v>
      </c>
      <c r="DU29" s="866" t="s">
        <v>3854</v>
      </c>
      <c r="DV29" s="867"/>
      <c r="DW29" s="437">
        <f t="shared" si="4"/>
        <v>25</v>
      </c>
      <c r="DX29" s="850"/>
      <c r="DY29" s="438">
        <v>25</v>
      </c>
      <c r="DZ29" s="312"/>
      <c r="EA29" s="312"/>
      <c r="EB29" s="405"/>
      <c r="ED29" s="851">
        <v>25</v>
      </c>
      <c r="EE29" s="423" t="s">
        <v>8821</v>
      </c>
      <c r="EF29" s="68">
        <v>25</v>
      </c>
      <c r="EG29" s="861"/>
      <c r="EH29" s="68"/>
      <c r="EI29" s="96"/>
      <c r="EJ29" s="867"/>
      <c r="ER29" s="473">
        <v>25</v>
      </c>
      <c r="ES29" s="477"/>
      <c r="ET29" s="477">
        <v>25</v>
      </c>
      <c r="EU29" s="476" t="s">
        <v>3565</v>
      </c>
      <c r="EV29" s="477">
        <v>0</v>
      </c>
      <c r="EW29" s="870" t="s">
        <v>560</v>
      </c>
      <c r="EX29" s="867"/>
      <c r="EY29" s="845">
        <f t="shared" si="9"/>
        <v>25</v>
      </c>
      <c r="EZ29" s="862">
        <v>0</v>
      </c>
      <c r="FA29" s="855">
        <v>25</v>
      </c>
      <c r="FB29" s="860" t="s">
        <v>3855</v>
      </c>
      <c r="FC29" s="841">
        <v>0</v>
      </c>
      <c r="FD29" s="842">
        <v>0</v>
      </c>
      <c r="FE29" s="867"/>
      <c r="FF29" s="437">
        <v>25</v>
      </c>
      <c r="FG29" s="314">
        <v>0</v>
      </c>
      <c r="FH29" s="438">
        <v>24</v>
      </c>
      <c r="FI29" s="414" t="s">
        <v>3997</v>
      </c>
      <c r="FJ29" s="415">
        <v>1</v>
      </c>
      <c r="FK29" s="416">
        <v>0</v>
      </c>
      <c r="FL29" s="341"/>
      <c r="FM29" s="437">
        <v>25</v>
      </c>
      <c r="FN29" s="314"/>
      <c r="FO29" s="438">
        <v>24</v>
      </c>
      <c r="FP29" s="402" t="s">
        <v>3998</v>
      </c>
      <c r="FQ29" s="312">
        <v>1</v>
      </c>
      <c r="FR29" s="405">
        <v>0</v>
      </c>
      <c r="FT29" s="437">
        <f t="shared" si="10"/>
        <v>25</v>
      </c>
      <c r="FU29" s="314" t="str">
        <f>MPNA!AB27&amp;";"&amp;MPNA!B27</f>
        <v>;</v>
      </c>
      <c r="FV29" s="438">
        <v>25</v>
      </c>
      <c r="FW29" s="426" t="s">
        <v>3999</v>
      </c>
      <c r="FX29" s="312">
        <v>2</v>
      </c>
      <c r="FY29" s="405">
        <v>2</v>
      </c>
      <c r="GA29" s="437">
        <v>25</v>
      </c>
      <c r="GB29" s="314"/>
      <c r="GC29" s="445">
        <v>25</v>
      </c>
      <c r="GD29" s="402" t="s">
        <v>4000</v>
      </c>
      <c r="GE29" s="312">
        <v>1</v>
      </c>
      <c r="GF29" s="405">
        <v>0</v>
      </c>
      <c r="GH29" s="437"/>
      <c r="GI29" s="314"/>
      <c r="GJ29" s="445">
        <v>25</v>
      </c>
      <c r="GK29" s="402" t="s">
        <v>4001</v>
      </c>
      <c r="GL29" s="312">
        <v>1</v>
      </c>
      <c r="GM29" s="405">
        <v>0</v>
      </c>
      <c r="GO29" s="439">
        <v>25</v>
      </c>
      <c r="GP29" s="415"/>
      <c r="GQ29" s="415">
        <v>25</v>
      </c>
      <c r="GR29" s="843" t="s">
        <v>4002</v>
      </c>
      <c r="GS29" s="312">
        <v>1</v>
      </c>
      <c r="GT29" s="405">
        <v>1</v>
      </c>
      <c r="GU29" s="167"/>
      <c r="GV29" s="439">
        <v>25</v>
      </c>
      <c r="GW29" s="415" t="s">
        <v>4003</v>
      </c>
      <c r="GX29" s="415">
        <v>25</v>
      </c>
      <c r="GY29" s="493" t="s">
        <v>67</v>
      </c>
      <c r="GZ29" s="312">
        <v>1</v>
      </c>
      <c r="HA29" s="312">
        <v>0</v>
      </c>
      <c r="HC29" s="446">
        <v>25</v>
      </c>
      <c r="HD29" s="412" t="str">
        <f>OIP!AH27&amp;";"&amp;OIP!B27&amp;";"&amp;OIP!E27</f>
        <v>Нефтеналивные стендеры причалов №№1, 2;Стендер СТ1. Температура нефти;°С</v>
      </c>
      <c r="HE29" s="440">
        <v>25</v>
      </c>
      <c r="HF29" s="414" t="s">
        <v>4004</v>
      </c>
      <c r="HG29" s="415">
        <v>1</v>
      </c>
      <c r="HH29" s="447">
        <v>0</v>
      </c>
      <c r="HJ29" s="446">
        <v>25</v>
      </c>
      <c r="HK29" s="412" t="str">
        <f>OIP!AH27&amp;";"&amp;OIP!B27&amp;";"&amp;OIP!E27</f>
        <v>Нефтеналивные стендеры причалов №№1, 2;Стендер СТ1. Температура нефти;°С</v>
      </c>
      <c r="HL29" s="440">
        <v>25</v>
      </c>
      <c r="HM29" s="414" t="s">
        <v>4004</v>
      </c>
      <c r="HN29" s="415">
        <v>1</v>
      </c>
      <c r="HO29" s="447">
        <v>0</v>
      </c>
      <c r="HP29" s="844"/>
      <c r="HQ29" s="437">
        <v>25</v>
      </c>
      <c r="HR29" s="314" t="str">
        <f>OIP!AH27&amp;";"&amp;OIP!B27&amp;";"&amp;OIP!E27</f>
        <v>Нефтеналивные стендеры причалов №№1, 2;Стендер СТ1. Температура нефти;°С</v>
      </c>
      <c r="HS29" s="438">
        <v>25</v>
      </c>
      <c r="HT29" s="402" t="s">
        <v>4004</v>
      </c>
      <c r="HU29" s="312">
        <v>1</v>
      </c>
      <c r="HV29" s="405">
        <v>0</v>
      </c>
      <c r="HX29" s="310">
        <v>25</v>
      </c>
      <c r="HY29" s="314" t="str">
        <f>OIP!AH27&amp;";"&amp;OIP!B27&amp;";"&amp;OIP!E27</f>
        <v>Нефтеналивные стендеры причалов №№1, 2;Стендер СТ1. Температура нефти;°С</v>
      </c>
      <c r="HZ29" s="438">
        <v>25</v>
      </c>
      <c r="IA29" s="414" t="s">
        <v>4004</v>
      </c>
      <c r="IB29" s="415">
        <v>1</v>
      </c>
      <c r="IC29" s="447">
        <v>0</v>
      </c>
      <c r="ID29" s="341"/>
      <c r="IE29" s="446">
        <v>25</v>
      </c>
      <c r="IF29" s="412" t="str">
        <f>OIP!AH27&amp;";"&amp;OIP!B27&amp;";"&amp;OIP!E27</f>
        <v>Нефтеналивные стендеры причалов №№1, 2;Стендер СТ1. Температура нефти;°С</v>
      </c>
      <c r="IG29" s="440">
        <v>25</v>
      </c>
      <c r="IH29" s="414" t="s">
        <v>4004</v>
      </c>
      <c r="II29" s="415">
        <v>1</v>
      </c>
      <c r="IJ29" s="447">
        <v>0</v>
      </c>
      <c r="IK29" s="341"/>
      <c r="IL29" s="446">
        <v>25</v>
      </c>
      <c r="IM29" s="412" t="str">
        <f>OIP!AH27&amp;";"&amp;OIP!B27&amp;";"&amp;OIP!E27</f>
        <v>Нефтеналивные стендеры причалов №№1, 2;Стендер СТ1. Температура нефти;°С</v>
      </c>
      <c r="IN29" s="440">
        <v>25</v>
      </c>
      <c r="IO29" s="414" t="s">
        <v>4004</v>
      </c>
      <c r="IP29" s="415">
        <v>1</v>
      </c>
      <c r="IQ29" s="447">
        <v>0</v>
      </c>
      <c r="IS29" s="448">
        <f t="shared" si="11"/>
        <v>25</v>
      </c>
      <c r="IT29" s="457"/>
      <c r="IU29" s="450">
        <v>25</v>
      </c>
      <c r="IV29" s="402"/>
      <c r="IW29" s="312">
        <v>1</v>
      </c>
      <c r="IX29" s="405">
        <v>0</v>
      </c>
      <c r="IZ29" s="437">
        <v>25</v>
      </c>
      <c r="JA29" s="346"/>
      <c r="JB29" s="438">
        <v>25</v>
      </c>
      <c r="JC29" s="436" t="s">
        <v>4005</v>
      </c>
      <c r="JD29" s="312">
        <v>1</v>
      </c>
      <c r="JE29" s="405">
        <v>1</v>
      </c>
    </row>
    <row r="30" spans="1:265" ht="15.75" customHeight="1">
      <c r="A30" s="310">
        <f t="shared" si="0"/>
        <v>26</v>
      </c>
      <c r="B30" s="314" t="str">
        <f>DP!J27&amp;";"&amp;DP!B27</f>
        <v>Диагностика;БиПС.УСО.1(1) - батарея разряжена ИБП GU1</v>
      </c>
      <c r="C30" s="438">
        <v>26</v>
      </c>
      <c r="D30" s="436" t="s">
        <v>3990</v>
      </c>
      <c r="E30" s="312">
        <v>1</v>
      </c>
      <c r="F30" s="403">
        <v>1</v>
      </c>
      <c r="H30" s="437">
        <f t="shared" si="1"/>
        <v>26</v>
      </c>
      <c r="I30" s="314" t="str">
        <f>KTPRS2!I27&amp;";"&amp;KTPRS2!B27</f>
        <v>Предельный параметр;Минимальное содержания кислорода в газовой фракции стендера СТ10</v>
      </c>
      <c r="J30" s="438">
        <v>26</v>
      </c>
      <c r="K30" s="402"/>
      <c r="L30" s="312"/>
      <c r="M30" s="405"/>
      <c r="O30" s="437">
        <f t="shared" si="2"/>
        <v>26</v>
      </c>
      <c r="P30" s="455">
        <v>0</v>
      </c>
      <c r="Q30" s="438">
        <v>26</v>
      </c>
      <c r="R30" s="436" t="s">
        <v>3990</v>
      </c>
      <c r="S30" s="312">
        <v>1</v>
      </c>
      <c r="T30" s="403">
        <v>1</v>
      </c>
      <c r="V30" s="400">
        <v>26</v>
      </c>
      <c r="W30" s="455">
        <f>UTS!B28</f>
        <v>0</v>
      </c>
      <c r="X30" s="438">
        <v>26</v>
      </c>
      <c r="Y30" s="402"/>
      <c r="Z30" s="312">
        <v>1</v>
      </c>
      <c r="AA30" s="403">
        <v>0</v>
      </c>
      <c r="AC30" s="924">
        <v>26</v>
      </c>
      <c r="AD30" s="312" t="str">
        <f>ZD!AK28&amp;";"&amp;ZD!B28</f>
        <v>Система рекуперации паров нефти;Задвижка №56</v>
      </c>
      <c r="AE30" s="450">
        <v>26</v>
      </c>
      <c r="AF30" s="402" t="s">
        <v>3565</v>
      </c>
      <c r="AG30" s="312">
        <v>1</v>
      </c>
      <c r="AH30" s="405">
        <v>0</v>
      </c>
      <c r="AJ30" s="439">
        <f t="shared" si="3"/>
        <v>26</v>
      </c>
      <c r="AK30" s="412" t="str">
        <f>KLP!M28&amp;";"&amp;KLP!B28</f>
        <v>;</v>
      </c>
      <c r="AL30" s="440">
        <v>26</v>
      </c>
      <c r="AM30" s="414" t="s">
        <v>3565</v>
      </c>
      <c r="AN30" s="415">
        <v>1</v>
      </c>
      <c r="AO30" s="416">
        <v>0</v>
      </c>
      <c r="AQ30" s="310">
        <f t="shared" si="5"/>
        <v>26</v>
      </c>
      <c r="AR30" s="455">
        <v>0</v>
      </c>
      <c r="AS30" s="438">
        <v>26</v>
      </c>
      <c r="AT30" s="402"/>
      <c r="AU30" s="312">
        <v>1</v>
      </c>
      <c r="AV30" s="403">
        <v>0</v>
      </c>
      <c r="AX30" s="845">
        <v>26</v>
      </c>
      <c r="AY30" s="846" t="s">
        <v>4006</v>
      </c>
      <c r="AZ30" s="415">
        <v>26</v>
      </c>
      <c r="BA30" s="414" t="s">
        <v>3565</v>
      </c>
      <c r="BB30" s="415">
        <v>1</v>
      </c>
      <c r="BC30" s="416">
        <v>0</v>
      </c>
      <c r="BE30" s="900">
        <v>26</v>
      </c>
      <c r="BF30" s="906" t="str">
        <f>GVS!I28&amp;";"&amp;GVS!B28</f>
        <v>;Насос откачки дренажа Н-31 защищаемой СИКН-733</v>
      </c>
      <c r="BG30" s="903">
        <v>26</v>
      </c>
      <c r="BH30" s="414" t="s">
        <v>3466</v>
      </c>
      <c r="BI30" s="415">
        <v>1</v>
      </c>
      <c r="BJ30" s="416">
        <v>0</v>
      </c>
      <c r="BL30" s="845">
        <v>26</v>
      </c>
      <c r="BM30" s="846"/>
      <c r="BN30" s="415">
        <v>26</v>
      </c>
      <c r="BO30" s="414" t="s">
        <v>4007</v>
      </c>
      <c r="BP30" s="415">
        <v>1</v>
      </c>
      <c r="BQ30" s="416">
        <v>0</v>
      </c>
      <c r="BS30" s="437">
        <v>26</v>
      </c>
      <c r="BT30" s="314" t="str">
        <f>VS!O28&amp;";"&amp;VS!B28</f>
        <v>;Приточный вентилятор П1.2 (БИЛ-730)</v>
      </c>
      <c r="BU30" s="438">
        <v>26</v>
      </c>
      <c r="BV30" s="451" t="s">
        <v>4008</v>
      </c>
      <c r="BW30" s="312">
        <v>2</v>
      </c>
      <c r="BX30" s="405">
        <v>3</v>
      </c>
      <c r="BZ30" s="437">
        <v>26</v>
      </c>
      <c r="CA30" s="405">
        <v>0</v>
      </c>
      <c r="CB30" s="438">
        <v>26</v>
      </c>
      <c r="CC30" s="451" t="s">
        <v>4008</v>
      </c>
      <c r="CD30" s="312">
        <v>2</v>
      </c>
      <c r="CE30" s="405">
        <v>3</v>
      </c>
      <c r="CG30" s="437">
        <v>26</v>
      </c>
      <c r="CH30" s="405">
        <v>0</v>
      </c>
      <c r="CI30" s="438">
        <v>26</v>
      </c>
      <c r="CJ30" s="451" t="s">
        <v>4008</v>
      </c>
      <c r="CK30" s="312">
        <v>2</v>
      </c>
      <c r="CL30" s="405">
        <v>3</v>
      </c>
      <c r="CN30" s="437">
        <v>26</v>
      </c>
      <c r="CO30" s="314">
        <f>MPNA!B28</f>
        <v>0</v>
      </c>
      <c r="CP30" s="438">
        <v>26</v>
      </c>
      <c r="CQ30" s="402" t="s">
        <v>3565</v>
      </c>
      <c r="CR30" s="312">
        <v>1</v>
      </c>
      <c r="CS30" s="405">
        <v>0</v>
      </c>
      <c r="CU30" s="310">
        <f t="shared" si="6"/>
        <v>26</v>
      </c>
      <c r="CV30" s="314" t="str">
        <f>KTPR!K28&amp;";"&amp;KTPR!B28</f>
        <v>Общестанционная защита;Аварийное отключение налива через стендер СТ2 кнопкой «Стоп налива через стендер» по месту с технологической площадки</v>
      </c>
      <c r="CW30" s="438">
        <v>26</v>
      </c>
      <c r="CX30" s="312"/>
      <c r="CY30" s="312"/>
      <c r="CZ30" s="403"/>
      <c r="DB30" s="310">
        <f t="shared" si="7"/>
        <v>126</v>
      </c>
      <c r="DC30" s="314" t="str">
        <f>KGMPNA!F29&amp;";"&amp;KGMPNA!B29</f>
        <v>;</v>
      </c>
      <c r="DD30" s="438">
        <v>26</v>
      </c>
      <c r="DE30" s="312"/>
      <c r="DF30" s="312"/>
      <c r="DG30" s="403"/>
      <c r="DI30" s="310">
        <f t="shared" si="8"/>
        <v>126</v>
      </c>
      <c r="DJ30" s="314" t="str">
        <f>KTPRA!I29&amp;";"&amp;KTPRA!B29</f>
        <v>Агрегатная защита НО-5;НО-5. Аварийное максимальное давление на выходе работающего НО</v>
      </c>
      <c r="DK30" s="438">
        <v>26</v>
      </c>
      <c r="DL30" s="312"/>
      <c r="DM30" s="312"/>
      <c r="DN30" s="403"/>
      <c r="DP30" s="437">
        <v>26</v>
      </c>
      <c r="DQ30" s="837">
        <v>0</v>
      </c>
      <c r="DR30" s="438">
        <v>26</v>
      </c>
      <c r="DS30" s="402" t="s">
        <v>3565</v>
      </c>
      <c r="DT30" s="848">
        <v>0</v>
      </c>
      <c r="DU30" s="866" t="s">
        <v>560</v>
      </c>
      <c r="DV30" s="867"/>
      <c r="DW30" s="437">
        <f t="shared" si="4"/>
        <v>26</v>
      </c>
      <c r="DX30" s="850"/>
      <c r="DY30" s="438">
        <v>26</v>
      </c>
      <c r="DZ30" s="312"/>
      <c r="EA30" s="312"/>
      <c r="EB30" s="405"/>
      <c r="ED30" s="851">
        <v>26</v>
      </c>
      <c r="EE30" s="423" t="s">
        <v>8821</v>
      </c>
      <c r="EF30" s="68">
        <v>26</v>
      </c>
      <c r="EG30" s="861"/>
      <c r="EH30" s="68"/>
      <c r="EI30" s="96"/>
      <c r="EJ30" s="867"/>
      <c r="EY30" s="845">
        <f t="shared" si="9"/>
        <v>26</v>
      </c>
      <c r="EZ30" s="862">
        <v>0</v>
      </c>
      <c r="FA30" s="855">
        <v>26</v>
      </c>
      <c r="FB30" s="860" t="s">
        <v>3855</v>
      </c>
      <c r="FC30" s="841">
        <v>0</v>
      </c>
      <c r="FD30" s="842">
        <v>0</v>
      </c>
      <c r="FF30" s="437">
        <v>26</v>
      </c>
      <c r="FG30" s="314">
        <v>0</v>
      </c>
      <c r="FH30" s="438">
        <v>25</v>
      </c>
      <c r="FI30" s="414" t="s">
        <v>4009</v>
      </c>
      <c r="FJ30" s="415">
        <v>1</v>
      </c>
      <c r="FK30" s="416">
        <v>0</v>
      </c>
      <c r="FL30" s="341"/>
      <c r="FM30" s="437">
        <v>26</v>
      </c>
      <c r="FN30" s="314"/>
      <c r="FO30" s="438">
        <v>25</v>
      </c>
      <c r="FP30" s="402" t="s">
        <v>4010</v>
      </c>
      <c r="FQ30" s="312">
        <v>1</v>
      </c>
      <c r="FR30" s="405">
        <v>0</v>
      </c>
      <c r="FT30" s="437">
        <f t="shared" si="10"/>
        <v>26</v>
      </c>
      <c r="FU30" s="314" t="str">
        <f>MPNA!AB28&amp;";"&amp;MPNA!B28</f>
        <v>;</v>
      </c>
      <c r="FV30" s="438">
        <v>26</v>
      </c>
      <c r="FW30" s="402" t="s">
        <v>4011</v>
      </c>
      <c r="FX30" s="312">
        <v>1</v>
      </c>
      <c r="FY30" s="405">
        <v>0</v>
      </c>
      <c r="GA30" s="437">
        <v>26</v>
      </c>
      <c r="GB30" s="314"/>
      <c r="GC30" s="445">
        <v>26</v>
      </c>
      <c r="GD30" s="402" t="s">
        <v>4012</v>
      </c>
      <c r="GE30" s="312">
        <v>1</v>
      </c>
      <c r="GF30" s="405">
        <v>0</v>
      </c>
      <c r="GH30" s="437"/>
      <c r="GI30" s="314"/>
      <c r="GJ30" s="445">
        <v>26</v>
      </c>
      <c r="GK30" s="402" t="s">
        <v>4013</v>
      </c>
      <c r="GL30" s="312">
        <v>1</v>
      </c>
      <c r="GM30" s="405">
        <v>0</v>
      </c>
      <c r="GO30" s="439">
        <v>26</v>
      </c>
      <c r="GP30" s="415"/>
      <c r="GQ30" s="415">
        <v>26</v>
      </c>
      <c r="GR30" s="843" t="s">
        <v>4014</v>
      </c>
      <c r="GS30" s="312">
        <v>1</v>
      </c>
      <c r="GT30" s="405">
        <v>1</v>
      </c>
      <c r="GU30" s="167"/>
      <c r="GV30" s="439">
        <v>26</v>
      </c>
      <c r="GW30" s="415" t="s">
        <v>4015</v>
      </c>
      <c r="GX30" s="415">
        <v>26</v>
      </c>
      <c r="GY30" s="493" t="s">
        <v>67</v>
      </c>
      <c r="GZ30" s="312">
        <v>1</v>
      </c>
      <c r="HA30" s="312">
        <v>0</v>
      </c>
      <c r="HC30" s="446">
        <v>26</v>
      </c>
      <c r="HD30" s="412" t="str">
        <f>OIP!AH28&amp;";"&amp;OIP!B28&amp;";"&amp;OIP!E28</f>
        <v>;;</v>
      </c>
      <c r="HE30" s="440">
        <v>26</v>
      </c>
      <c r="HF30" s="414" t="s">
        <v>4016</v>
      </c>
      <c r="HG30" s="415">
        <v>1</v>
      </c>
      <c r="HH30" s="447">
        <v>0</v>
      </c>
      <c r="HJ30" s="446">
        <v>26</v>
      </c>
      <c r="HK30" s="412" t="str">
        <f>OIP!AH28&amp;";"&amp;OIP!B28&amp;";"&amp;OIP!E28</f>
        <v>;;</v>
      </c>
      <c r="HL30" s="440">
        <v>26</v>
      </c>
      <c r="HM30" s="414" t="s">
        <v>4016</v>
      </c>
      <c r="HN30" s="415">
        <v>1</v>
      </c>
      <c r="HO30" s="447">
        <v>0</v>
      </c>
      <c r="HP30" s="844"/>
      <c r="HQ30" s="437">
        <v>26</v>
      </c>
      <c r="HR30" s="314" t="str">
        <f>OIP!AH28&amp;";"&amp;OIP!B28&amp;";"&amp;OIP!E28</f>
        <v>;;</v>
      </c>
      <c r="HS30" s="438">
        <v>26</v>
      </c>
      <c r="HT30" s="402" t="s">
        <v>4016</v>
      </c>
      <c r="HU30" s="312">
        <v>1</v>
      </c>
      <c r="HV30" s="405">
        <v>0</v>
      </c>
      <c r="HX30" s="310">
        <v>26</v>
      </c>
      <c r="HY30" s="314" t="str">
        <f>OIP!AH28&amp;";"&amp;OIP!B28&amp;";"&amp;OIP!E28</f>
        <v>;;</v>
      </c>
      <c r="HZ30" s="438">
        <v>26</v>
      </c>
      <c r="IA30" s="414" t="s">
        <v>4016</v>
      </c>
      <c r="IB30" s="415">
        <v>1</v>
      </c>
      <c r="IC30" s="447">
        <v>0</v>
      </c>
      <c r="ID30" s="341"/>
      <c r="IE30" s="446">
        <v>26</v>
      </c>
      <c r="IF30" s="412" t="str">
        <f>OIP!AH28&amp;";"&amp;OIP!B28&amp;";"&amp;OIP!E28</f>
        <v>;;</v>
      </c>
      <c r="IG30" s="440">
        <v>26</v>
      </c>
      <c r="IH30" s="414" t="s">
        <v>4016</v>
      </c>
      <c r="II30" s="415">
        <v>1</v>
      </c>
      <c r="IJ30" s="447">
        <v>0</v>
      </c>
      <c r="IK30" s="341"/>
      <c r="IL30" s="446">
        <v>26</v>
      </c>
      <c r="IM30" s="412" t="str">
        <f>OIP!AH28&amp;";"&amp;OIP!B28&amp;";"&amp;OIP!E28</f>
        <v>;;</v>
      </c>
      <c r="IN30" s="440">
        <v>26</v>
      </c>
      <c r="IO30" s="414" t="s">
        <v>4016</v>
      </c>
      <c r="IP30" s="415">
        <v>1</v>
      </c>
      <c r="IQ30" s="447">
        <v>0</v>
      </c>
      <c r="IS30" s="448">
        <f t="shared" si="11"/>
        <v>26</v>
      </c>
      <c r="IT30" s="457" t="s">
        <v>4017</v>
      </c>
      <c r="IU30" s="450">
        <v>26</v>
      </c>
      <c r="IV30" s="402"/>
      <c r="IW30" s="312">
        <v>1</v>
      </c>
      <c r="IX30" s="405">
        <v>0</v>
      </c>
      <c r="IZ30" s="437">
        <v>26</v>
      </c>
      <c r="JA30" s="346"/>
      <c r="JB30" s="438">
        <v>26</v>
      </c>
      <c r="JC30" s="436" t="s">
        <v>4018</v>
      </c>
      <c r="JD30" s="312">
        <v>1</v>
      </c>
      <c r="JE30" s="405">
        <v>1</v>
      </c>
    </row>
    <row r="31" spans="1:265" ht="15.75" customHeight="1">
      <c r="A31" s="310">
        <f t="shared" si="0"/>
        <v>27</v>
      </c>
      <c r="B31" s="314" t="str">
        <f>DP!J28&amp;";"&amp;DP!B28</f>
        <v>Диагностика;БиПС.УСО.1(1) - неисправность оборудования питания осн. канала ИБП GU1</v>
      </c>
      <c r="C31" s="438">
        <v>27</v>
      </c>
      <c r="D31" s="426" t="s">
        <v>3990</v>
      </c>
      <c r="E31" s="312">
        <v>2</v>
      </c>
      <c r="F31" s="403">
        <v>2</v>
      </c>
      <c r="H31" s="437">
        <f t="shared" si="1"/>
        <v>27</v>
      </c>
      <c r="I31" s="314" t="str">
        <f>KTPRS2!I28&amp;";"&amp;KTPRS2!B28</f>
        <v>Предельный параметр;Установка подготовки азота в работе</v>
      </c>
      <c r="J31" s="438">
        <v>27</v>
      </c>
      <c r="K31" s="402"/>
      <c r="L31" s="312"/>
      <c r="M31" s="405"/>
      <c r="O31" s="437">
        <f t="shared" si="2"/>
        <v>27</v>
      </c>
      <c r="P31" s="455">
        <v>0</v>
      </c>
      <c r="Q31" s="438">
        <v>27</v>
      </c>
      <c r="R31" s="426" t="s">
        <v>3990</v>
      </c>
      <c r="S31" s="312">
        <v>2</v>
      </c>
      <c r="T31" s="403">
        <v>2</v>
      </c>
      <c r="V31" s="400">
        <v>27</v>
      </c>
      <c r="W31" s="455">
        <f>UTS!B29</f>
        <v>0</v>
      </c>
      <c r="X31" s="438">
        <v>27</v>
      </c>
      <c r="Y31" s="402"/>
      <c r="Z31" s="312">
        <v>1</v>
      </c>
      <c r="AA31" s="403">
        <v>0</v>
      </c>
      <c r="AC31" s="924">
        <v>27</v>
      </c>
      <c r="AD31" s="312" t="str">
        <f>ZD!AK29&amp;";"&amp;ZD!B29</f>
        <v>Система рекуперации паров нефти;Задвижка №94</v>
      </c>
      <c r="AE31" s="450">
        <v>27</v>
      </c>
      <c r="AF31" s="402" t="s">
        <v>3639</v>
      </c>
      <c r="AG31" s="312">
        <v>1</v>
      </c>
      <c r="AH31" s="405">
        <v>0</v>
      </c>
      <c r="AJ31" s="439">
        <f t="shared" si="3"/>
        <v>27</v>
      </c>
      <c r="AK31" s="412" t="str">
        <f>KLP!M29&amp;";"&amp;KLP!B29</f>
        <v>;</v>
      </c>
      <c r="AL31" s="440">
        <v>27</v>
      </c>
      <c r="AM31" s="414" t="s">
        <v>3565</v>
      </c>
      <c r="AN31" s="415">
        <v>1</v>
      </c>
      <c r="AO31" s="416">
        <v>0</v>
      </c>
      <c r="AQ31" s="310">
        <f t="shared" si="5"/>
        <v>27</v>
      </c>
      <c r="AR31" s="455">
        <v>0</v>
      </c>
      <c r="AS31" s="438">
        <v>27</v>
      </c>
      <c r="AT31" s="402"/>
      <c r="AU31" s="312">
        <v>1</v>
      </c>
      <c r="AV31" s="403">
        <v>0</v>
      </c>
      <c r="AX31" s="845">
        <v>27</v>
      </c>
      <c r="AY31" s="846" t="s">
        <v>4019</v>
      </c>
      <c r="AZ31" s="415">
        <v>27</v>
      </c>
      <c r="BA31" s="414" t="s">
        <v>3565</v>
      </c>
      <c r="BB31" s="415">
        <v>1</v>
      </c>
      <c r="BC31" s="416">
        <v>0</v>
      </c>
      <c r="BE31" s="900">
        <v>27</v>
      </c>
      <c r="BF31" s="906" t="str">
        <f>GVS!I29&amp;";"&amp;GVS!B29</f>
        <v>;Насос откачки дренажа Н-32 защищаемой СИКН-733</v>
      </c>
      <c r="BG31" s="903">
        <v>27</v>
      </c>
      <c r="BH31" s="414" t="s">
        <v>3466</v>
      </c>
      <c r="BI31" s="415">
        <v>1</v>
      </c>
      <c r="BJ31" s="416">
        <v>0</v>
      </c>
      <c r="BL31" s="845">
        <v>27</v>
      </c>
      <c r="BM31" s="846"/>
      <c r="BN31" s="415">
        <v>27</v>
      </c>
      <c r="BO31" s="414" t="s">
        <v>3565</v>
      </c>
      <c r="BP31" s="415">
        <v>0</v>
      </c>
      <c r="BQ31" s="416">
        <v>0</v>
      </c>
      <c r="BS31" s="437">
        <v>27</v>
      </c>
      <c r="BT31" s="314" t="str">
        <f>VS!O29&amp;";"&amp;VS!B29</f>
        <v>;ТЭН-У1 (БИЛ-730)</v>
      </c>
      <c r="BU31" s="438">
        <v>27</v>
      </c>
      <c r="BV31" s="451" t="s">
        <v>4020</v>
      </c>
      <c r="BW31" s="312">
        <v>2</v>
      </c>
      <c r="BX31" s="405">
        <v>3</v>
      </c>
      <c r="BZ31" s="437">
        <v>27</v>
      </c>
      <c r="CA31" s="405">
        <v>0</v>
      </c>
      <c r="CB31" s="438">
        <v>27</v>
      </c>
      <c r="CC31" s="451" t="s">
        <v>4020</v>
      </c>
      <c r="CD31" s="312">
        <v>2</v>
      </c>
      <c r="CE31" s="405">
        <v>3</v>
      </c>
      <c r="CG31" s="437">
        <v>27</v>
      </c>
      <c r="CH31" s="405">
        <v>0</v>
      </c>
      <c r="CI31" s="438">
        <v>27</v>
      </c>
      <c r="CJ31" s="451" t="s">
        <v>4020</v>
      </c>
      <c r="CK31" s="312">
        <v>2</v>
      </c>
      <c r="CL31" s="405">
        <v>3</v>
      </c>
      <c r="CN31" s="437">
        <v>27</v>
      </c>
      <c r="CO31" s="314">
        <f>MPNA!B29</f>
        <v>0</v>
      </c>
      <c r="CP31" s="438">
        <v>27</v>
      </c>
      <c r="CQ31" s="402" t="s">
        <v>3565</v>
      </c>
      <c r="CR31" s="312">
        <v>1</v>
      </c>
      <c r="CS31" s="405">
        <v>0</v>
      </c>
      <c r="CU31" s="310">
        <f t="shared" si="6"/>
        <v>27</v>
      </c>
      <c r="CV31" s="314" t="str">
        <f>KTPR!K29&amp;";"&amp;KTPR!B29</f>
        <v>Общестанционная защита;Аварийное отключение налива через стендер СТ3 кнопкой «Стоп налива через стендер» по месту с технологической площадки</v>
      </c>
      <c r="CW31" s="438">
        <v>27</v>
      </c>
      <c r="CX31" s="312"/>
      <c r="CY31" s="312"/>
      <c r="CZ31" s="403"/>
      <c r="DB31" s="310">
        <f t="shared" si="7"/>
        <v>127</v>
      </c>
      <c r="DC31" s="314" t="str">
        <f>KGMPNA!F30&amp;";"&amp;KGMPNA!B30</f>
        <v>;</v>
      </c>
      <c r="DD31" s="438">
        <v>27</v>
      </c>
      <c r="DE31" s="312"/>
      <c r="DF31" s="312"/>
      <c r="DG31" s="403"/>
      <c r="DI31" s="310">
        <f t="shared" si="8"/>
        <v>127</v>
      </c>
      <c r="DJ31" s="314" t="str">
        <f>KTPRA!I30&amp;";"&amp;KTPRA!B30</f>
        <v>Агрегатная защита НО-5;НО-5. Закрытие агрегатных задвижек работающего агрегата</v>
      </c>
      <c r="DK31" s="438">
        <v>27</v>
      </c>
      <c r="DL31" s="312"/>
      <c r="DM31" s="312"/>
      <c r="DN31" s="403"/>
      <c r="DP31" s="437">
        <v>27</v>
      </c>
      <c r="DQ31" s="837">
        <v>0</v>
      </c>
      <c r="DR31" s="438">
        <v>27</v>
      </c>
      <c r="DS31" s="451" t="s">
        <v>4021</v>
      </c>
      <c r="DT31" s="848">
        <v>2</v>
      </c>
      <c r="DU31" s="866" t="s">
        <v>3854</v>
      </c>
      <c r="DV31" s="867"/>
      <c r="DW31" s="437">
        <f t="shared" si="4"/>
        <v>27</v>
      </c>
      <c r="DX31" s="850"/>
      <c r="DY31" s="438">
        <v>27</v>
      </c>
      <c r="DZ31" s="312"/>
      <c r="EA31" s="312"/>
      <c r="EB31" s="405"/>
      <c r="ED31" s="851">
        <v>27</v>
      </c>
      <c r="EE31" s="423">
        <v>0</v>
      </c>
      <c r="EF31" s="68">
        <v>27</v>
      </c>
      <c r="EG31" s="861"/>
      <c r="EH31" s="68"/>
      <c r="EI31" s="96"/>
      <c r="EJ31" s="867"/>
      <c r="EY31" s="845">
        <f t="shared" si="9"/>
        <v>27</v>
      </c>
      <c r="EZ31" s="862">
        <v>0</v>
      </c>
      <c r="FA31" s="855">
        <v>27</v>
      </c>
      <c r="FB31" s="860" t="s">
        <v>3855</v>
      </c>
      <c r="FC31" s="841">
        <v>0</v>
      </c>
      <c r="FD31" s="842">
        <v>0</v>
      </c>
      <c r="FF31" s="437">
        <v>27</v>
      </c>
      <c r="FG31" s="314">
        <v>0</v>
      </c>
      <c r="FH31" s="438">
        <v>26</v>
      </c>
      <c r="FI31" s="414" t="s">
        <v>4022</v>
      </c>
      <c r="FJ31" s="415">
        <v>1</v>
      </c>
      <c r="FK31" s="416">
        <v>0</v>
      </c>
      <c r="FL31" s="341"/>
      <c r="FM31" s="437">
        <v>27</v>
      </c>
      <c r="FN31" s="314"/>
      <c r="FO31" s="438">
        <v>26</v>
      </c>
      <c r="FP31" s="402" t="s">
        <v>4023</v>
      </c>
      <c r="FQ31" s="312">
        <v>1</v>
      </c>
      <c r="FR31" s="405">
        <v>0</v>
      </c>
      <c r="FT31" s="437">
        <f t="shared" si="10"/>
        <v>27</v>
      </c>
      <c r="FU31" s="314" t="str">
        <f>MPNA!AB29&amp;";"&amp;MPNA!B29</f>
        <v>;</v>
      </c>
      <c r="FV31" s="438">
        <v>27</v>
      </c>
      <c r="FW31" s="402"/>
      <c r="FX31" s="312">
        <v>0</v>
      </c>
      <c r="FY31" s="405">
        <v>0</v>
      </c>
      <c r="GA31" s="437">
        <v>27</v>
      </c>
      <c r="GB31" s="314"/>
      <c r="GC31" s="445">
        <v>27</v>
      </c>
      <c r="GD31" s="402" t="s">
        <v>4024</v>
      </c>
      <c r="GE31" s="312">
        <v>1</v>
      </c>
      <c r="GF31" s="405">
        <v>0</v>
      </c>
      <c r="GH31" s="437"/>
      <c r="GI31" s="314"/>
      <c r="GJ31" s="445">
        <v>27</v>
      </c>
      <c r="GK31" s="402" t="s">
        <v>4025</v>
      </c>
      <c r="GL31" s="312">
        <v>1</v>
      </c>
      <c r="GM31" s="405">
        <v>0</v>
      </c>
      <c r="GO31" s="439">
        <v>27</v>
      </c>
      <c r="GP31" s="415"/>
      <c r="GQ31" s="415">
        <v>27</v>
      </c>
      <c r="GR31" s="843" t="s">
        <v>4026</v>
      </c>
      <c r="GS31" s="312">
        <v>1</v>
      </c>
      <c r="GT31" s="405">
        <v>1</v>
      </c>
      <c r="GU31" s="167"/>
      <c r="GV31" s="439">
        <v>27</v>
      </c>
      <c r="GW31" s="415" t="s">
        <v>4027</v>
      </c>
      <c r="GX31" s="415">
        <v>27</v>
      </c>
      <c r="GY31" s="493" t="s">
        <v>67</v>
      </c>
      <c r="GZ31" s="312">
        <v>1</v>
      </c>
      <c r="HA31" s="312">
        <v>0</v>
      </c>
      <c r="HC31" s="446">
        <v>27</v>
      </c>
      <c r="HD31" s="412" t="str">
        <f>OIP!AH29&amp;";"&amp;OIP!B29&amp;";"&amp;OIP!E29</f>
        <v>Нефтеналивные стендеры причалов №№1, 2;Стендер СТ2. Расход нефти через стендер;м/ч3</v>
      </c>
      <c r="HE31" s="440">
        <v>27</v>
      </c>
      <c r="HF31" s="414" t="s">
        <v>4028</v>
      </c>
      <c r="HG31" s="415">
        <v>1</v>
      </c>
      <c r="HH31" s="447">
        <v>0</v>
      </c>
      <c r="HJ31" s="446">
        <v>27</v>
      </c>
      <c r="HK31" s="412" t="str">
        <f>OIP!AH29&amp;";"&amp;OIP!B29&amp;";"&amp;OIP!E29</f>
        <v>Нефтеналивные стендеры причалов №№1, 2;Стендер СТ2. Расход нефти через стендер;м/ч3</v>
      </c>
      <c r="HL31" s="440">
        <v>27</v>
      </c>
      <c r="HM31" s="414" t="s">
        <v>4028</v>
      </c>
      <c r="HN31" s="415">
        <v>1</v>
      </c>
      <c r="HO31" s="447">
        <v>0</v>
      </c>
      <c r="HP31" s="844"/>
      <c r="HQ31" s="437">
        <v>27</v>
      </c>
      <c r="HR31" s="314" t="str">
        <f>OIP!AH29&amp;";"&amp;OIP!B29&amp;";"&amp;OIP!E29</f>
        <v>Нефтеналивные стендеры причалов №№1, 2;Стендер СТ2. Расход нефти через стендер;м/ч3</v>
      </c>
      <c r="HS31" s="438">
        <v>27</v>
      </c>
      <c r="HT31" s="402" t="s">
        <v>4028</v>
      </c>
      <c r="HU31" s="312">
        <v>1</v>
      </c>
      <c r="HV31" s="405">
        <v>0</v>
      </c>
      <c r="HX31" s="310">
        <v>27</v>
      </c>
      <c r="HY31" s="314" t="str">
        <f>OIP!AH29&amp;";"&amp;OIP!B29&amp;";"&amp;OIP!E29</f>
        <v>Нефтеналивные стендеры причалов №№1, 2;Стендер СТ2. Расход нефти через стендер;м/ч3</v>
      </c>
      <c r="HZ31" s="438">
        <v>27</v>
      </c>
      <c r="IA31" s="414" t="s">
        <v>4028</v>
      </c>
      <c r="IB31" s="415">
        <v>1</v>
      </c>
      <c r="IC31" s="447">
        <v>0</v>
      </c>
      <c r="ID31" s="341"/>
      <c r="IE31" s="446">
        <v>27</v>
      </c>
      <c r="IF31" s="412" t="str">
        <f>OIP!AH29&amp;";"&amp;OIP!B29&amp;";"&amp;OIP!E29</f>
        <v>Нефтеналивные стендеры причалов №№1, 2;Стендер СТ2. Расход нефти через стендер;м/ч3</v>
      </c>
      <c r="IG31" s="440">
        <v>27</v>
      </c>
      <c r="IH31" s="414" t="s">
        <v>4028</v>
      </c>
      <c r="II31" s="415">
        <v>1</v>
      </c>
      <c r="IJ31" s="447">
        <v>0</v>
      </c>
      <c r="IK31" s="341"/>
      <c r="IL31" s="446">
        <v>27</v>
      </c>
      <c r="IM31" s="412" t="str">
        <f>OIP!AH29&amp;";"&amp;OIP!B29&amp;";"&amp;OIP!E29</f>
        <v>Нефтеналивные стендеры причалов №№1, 2;Стендер СТ2. Расход нефти через стендер;м/ч3</v>
      </c>
      <c r="IN31" s="440">
        <v>27</v>
      </c>
      <c r="IO31" s="414" t="s">
        <v>4028</v>
      </c>
      <c r="IP31" s="415">
        <v>1</v>
      </c>
      <c r="IQ31" s="447">
        <v>0</v>
      </c>
      <c r="IS31" s="448">
        <f t="shared" si="11"/>
        <v>27</v>
      </c>
      <c r="IT31" s="457" t="s">
        <v>4029</v>
      </c>
      <c r="IU31" s="450">
        <v>27</v>
      </c>
      <c r="IV31" s="402"/>
      <c r="IW31" s="312">
        <v>1</v>
      </c>
      <c r="IX31" s="405">
        <v>0</v>
      </c>
      <c r="IZ31" s="437">
        <v>27</v>
      </c>
      <c r="JA31" s="346"/>
      <c r="JB31" s="438">
        <v>27</v>
      </c>
      <c r="JC31" s="436" t="s">
        <v>4030</v>
      </c>
      <c r="JD31" s="312">
        <v>1</v>
      </c>
      <c r="JE31" s="405">
        <v>1</v>
      </c>
    </row>
    <row r="32" spans="1:265" ht="15.75" customHeight="1">
      <c r="A32" s="310">
        <f t="shared" si="0"/>
        <v>28</v>
      </c>
      <c r="B32" s="314" t="str">
        <f>DP!J29&amp;";"&amp;DP!B29</f>
        <v>Диагностика;БиПС.УСО.1(1) - батарея разряжена ИБП GU2</v>
      </c>
      <c r="C32" s="438">
        <v>28</v>
      </c>
      <c r="D32" s="451" t="s">
        <v>3990</v>
      </c>
      <c r="E32" s="312">
        <v>2</v>
      </c>
      <c r="F32" s="403">
        <v>3</v>
      </c>
      <c r="H32" s="437">
        <f t="shared" si="1"/>
        <v>28</v>
      </c>
      <c r="I32" s="314" t="str">
        <f>KTPRS2!I29&amp;";"&amp;KTPRS2!B29</f>
        <v>Предельный параметр;</v>
      </c>
      <c r="J32" s="438">
        <v>28</v>
      </c>
      <c r="K32" s="402"/>
      <c r="L32" s="312"/>
      <c r="M32" s="405"/>
      <c r="O32" s="437">
        <f t="shared" si="2"/>
        <v>28</v>
      </c>
      <c r="P32" s="455">
        <v>0</v>
      </c>
      <c r="Q32" s="438">
        <v>28</v>
      </c>
      <c r="R32" s="451" t="s">
        <v>3990</v>
      </c>
      <c r="S32" s="312">
        <v>2</v>
      </c>
      <c r="T32" s="403">
        <v>3</v>
      </c>
      <c r="V32" s="400">
        <v>28</v>
      </c>
      <c r="W32" s="455">
        <f>UTS!B30</f>
        <v>0</v>
      </c>
      <c r="X32" s="438">
        <v>28</v>
      </c>
      <c r="Y32" s="402"/>
      <c r="Z32" s="312">
        <v>1</v>
      </c>
      <c r="AA32" s="403">
        <v>0</v>
      </c>
      <c r="AC32" s="924">
        <v>28</v>
      </c>
      <c r="AD32" s="312" t="str">
        <f>ZD!AK30&amp;";"&amp;ZD!B30</f>
        <v>Система рекуперации паров нефти;Заслонка №100</v>
      </c>
      <c r="AE32" s="450">
        <v>28</v>
      </c>
      <c r="AF32" s="402" t="s">
        <v>3532</v>
      </c>
      <c r="AG32" s="312">
        <v>1</v>
      </c>
      <c r="AH32" s="405">
        <v>0</v>
      </c>
      <c r="AJ32" s="439">
        <f t="shared" si="3"/>
        <v>28</v>
      </c>
      <c r="AK32" s="412" t="str">
        <f>KLP!M30&amp;";"&amp;KLP!B30</f>
        <v>;</v>
      </c>
      <c r="AL32" s="440">
        <v>28</v>
      </c>
      <c r="AM32" s="414" t="s">
        <v>3565</v>
      </c>
      <c r="AN32" s="415">
        <v>1</v>
      </c>
      <c r="AO32" s="416">
        <v>0</v>
      </c>
      <c r="AQ32" s="310">
        <f t="shared" si="5"/>
        <v>28</v>
      </c>
      <c r="AR32" s="455">
        <v>0</v>
      </c>
      <c r="AS32" s="438">
        <v>28</v>
      </c>
      <c r="AT32" s="402"/>
      <c r="AU32" s="312">
        <v>1</v>
      </c>
      <c r="AV32" s="403">
        <v>0</v>
      </c>
      <c r="AX32" s="845">
        <v>28</v>
      </c>
      <c r="AY32" s="846" t="s">
        <v>4031</v>
      </c>
      <c r="AZ32" s="415">
        <v>28</v>
      </c>
      <c r="BA32" s="414" t="s">
        <v>3565</v>
      </c>
      <c r="BB32" s="415">
        <v>1</v>
      </c>
      <c r="BC32" s="416">
        <v>0</v>
      </c>
      <c r="BE32" s="900">
        <v>28</v>
      </c>
      <c r="BF32" s="906" t="str">
        <f>GVS!I30&amp;";"&amp;GVS!B30</f>
        <v>;ТЭН СИКН-730 клапана Кл-У1</v>
      </c>
      <c r="BG32" s="903">
        <v>28</v>
      </c>
      <c r="BH32" s="414" t="s">
        <v>3466</v>
      </c>
      <c r="BI32" s="415">
        <v>1</v>
      </c>
      <c r="BJ32" s="416">
        <v>0</v>
      </c>
      <c r="BL32" s="845">
        <v>28</v>
      </c>
      <c r="BM32" s="846"/>
      <c r="BN32" s="415">
        <v>28</v>
      </c>
      <c r="BO32" s="414" t="s">
        <v>3565</v>
      </c>
      <c r="BP32" s="415">
        <v>0</v>
      </c>
      <c r="BQ32" s="416">
        <v>0</v>
      </c>
      <c r="BS32" s="437">
        <v>28</v>
      </c>
      <c r="BT32" s="314" t="str">
        <f>VS!O30&amp;";"&amp;VS!B30</f>
        <v>;ТЭН-У2 (БИЛ-730)</v>
      </c>
      <c r="BU32" s="438">
        <v>28</v>
      </c>
      <c r="BV32" s="451" t="s">
        <v>4032</v>
      </c>
      <c r="BW32" s="312">
        <v>2</v>
      </c>
      <c r="BX32" s="405">
        <v>3</v>
      </c>
      <c r="BZ32" s="437">
        <v>28</v>
      </c>
      <c r="CA32" s="405">
        <v>0</v>
      </c>
      <c r="CB32" s="438">
        <v>28</v>
      </c>
      <c r="CC32" s="451" t="s">
        <v>4032</v>
      </c>
      <c r="CD32" s="312">
        <v>2</v>
      </c>
      <c r="CE32" s="405">
        <v>3</v>
      </c>
      <c r="CG32" s="437">
        <v>28</v>
      </c>
      <c r="CH32" s="405">
        <v>0</v>
      </c>
      <c r="CI32" s="438">
        <v>28</v>
      </c>
      <c r="CJ32" s="451" t="s">
        <v>4032</v>
      </c>
      <c r="CK32" s="312">
        <v>2</v>
      </c>
      <c r="CL32" s="405">
        <v>3</v>
      </c>
      <c r="CN32" s="437">
        <v>28</v>
      </c>
      <c r="CO32" s="314">
        <f>MPNA!B30</f>
        <v>0</v>
      </c>
      <c r="CP32" s="438">
        <v>28</v>
      </c>
      <c r="CQ32" s="402" t="s">
        <v>3565</v>
      </c>
      <c r="CR32" s="312">
        <v>1</v>
      </c>
      <c r="CS32" s="405">
        <v>0</v>
      </c>
      <c r="CU32" s="310">
        <f t="shared" si="6"/>
        <v>28</v>
      </c>
      <c r="CV32" s="314" t="str">
        <f>KTPR!K30&amp;";"&amp;KTPR!B30</f>
        <v>Общестанционная защита;Аварийное отключение налива через стендер СТ4 кнопкой «Стоп налива через стендер» по месту с технологической площадки</v>
      </c>
      <c r="CW32" s="438">
        <v>28</v>
      </c>
      <c r="CX32" s="312"/>
      <c r="CY32" s="312"/>
      <c r="CZ32" s="403"/>
      <c r="DB32" s="310">
        <f t="shared" si="7"/>
        <v>128</v>
      </c>
      <c r="DC32" s="314" t="str">
        <f>KGMPNA!F31&amp;";"&amp;KGMPNA!B31</f>
        <v>;</v>
      </c>
      <c r="DD32" s="438">
        <v>28</v>
      </c>
      <c r="DE32" s="312"/>
      <c r="DF32" s="312"/>
      <c r="DG32" s="403"/>
      <c r="DI32" s="310">
        <f t="shared" si="8"/>
        <v>128</v>
      </c>
      <c r="DJ32" s="314" t="str">
        <f>KTPRA!I31&amp;";"&amp;KTPRA!B31</f>
        <v>Агрегатная защита НО-5;НО-5. Невыполнение программы пуска агрегата</v>
      </c>
      <c r="DK32" s="438">
        <v>28</v>
      </c>
      <c r="DL32" s="312"/>
      <c r="DM32" s="312"/>
      <c r="DN32" s="403"/>
      <c r="DP32" s="437">
        <v>28</v>
      </c>
      <c r="DQ32" s="837">
        <v>0</v>
      </c>
      <c r="DR32" s="438">
        <v>28</v>
      </c>
      <c r="DS32" s="451" t="s">
        <v>4033</v>
      </c>
      <c r="DT32" s="848">
        <v>2</v>
      </c>
      <c r="DU32" s="866" t="s">
        <v>3854</v>
      </c>
      <c r="DV32" s="867"/>
      <c r="DW32" s="437">
        <f t="shared" si="4"/>
        <v>28</v>
      </c>
      <c r="DX32" s="850"/>
      <c r="DY32" s="438">
        <v>28</v>
      </c>
      <c r="DZ32" s="312"/>
      <c r="EA32" s="312"/>
      <c r="EB32" s="405"/>
      <c r="ED32" s="851">
        <v>28</v>
      </c>
      <c r="EE32" s="423">
        <v>0</v>
      </c>
      <c r="EF32" s="68">
        <v>28</v>
      </c>
      <c r="EG32" s="861"/>
      <c r="EH32" s="68"/>
      <c r="EI32" s="96"/>
      <c r="EJ32" s="867"/>
      <c r="EY32" s="845">
        <f t="shared" si="9"/>
        <v>28</v>
      </c>
      <c r="EZ32" s="862">
        <v>0</v>
      </c>
      <c r="FA32" s="855">
        <v>28</v>
      </c>
      <c r="FB32" s="860" t="s">
        <v>3855</v>
      </c>
      <c r="FC32" s="841">
        <v>0</v>
      </c>
      <c r="FD32" s="842">
        <v>0</v>
      </c>
      <c r="FF32" s="437">
        <v>28</v>
      </c>
      <c r="FG32" s="314">
        <v>0</v>
      </c>
      <c r="FH32" s="438">
        <v>27</v>
      </c>
      <c r="FI32" s="414" t="s">
        <v>4034</v>
      </c>
      <c r="FJ32" s="415">
        <v>1</v>
      </c>
      <c r="FK32" s="416">
        <v>0</v>
      </c>
      <c r="FL32" s="341"/>
      <c r="FM32" s="437">
        <v>28</v>
      </c>
      <c r="FN32" s="314"/>
      <c r="FO32" s="438">
        <v>27</v>
      </c>
      <c r="FP32" s="402" t="s">
        <v>4034</v>
      </c>
      <c r="FQ32" s="312">
        <v>1</v>
      </c>
      <c r="FR32" s="405">
        <v>0</v>
      </c>
      <c r="FT32" s="437">
        <f t="shared" si="10"/>
        <v>28</v>
      </c>
      <c r="FU32" s="314" t="str">
        <f>MPNA!AB30&amp;";"&amp;MPNA!B30</f>
        <v>;</v>
      </c>
      <c r="FV32" s="438">
        <v>28</v>
      </c>
      <c r="FW32" s="402"/>
      <c r="FX32" s="312">
        <v>0</v>
      </c>
      <c r="FY32" s="405">
        <v>0</v>
      </c>
      <c r="GA32" s="437">
        <v>28</v>
      </c>
      <c r="GB32" s="314"/>
      <c r="GC32" s="445">
        <v>28</v>
      </c>
      <c r="GD32" s="402" t="s">
        <v>4035</v>
      </c>
      <c r="GE32" s="312">
        <v>1</v>
      </c>
      <c r="GF32" s="405">
        <v>0</v>
      </c>
      <c r="GH32" s="437"/>
      <c r="GI32" s="314"/>
      <c r="GJ32" s="445">
        <v>28</v>
      </c>
      <c r="GK32" s="402" t="s">
        <v>4036</v>
      </c>
      <c r="GL32" s="312">
        <v>1</v>
      </c>
      <c r="GM32" s="405">
        <v>0</v>
      </c>
      <c r="GO32" s="439">
        <v>28</v>
      </c>
      <c r="GP32" s="415"/>
      <c r="GQ32" s="415">
        <v>28</v>
      </c>
      <c r="GR32" s="843" t="s">
        <v>4037</v>
      </c>
      <c r="GS32" s="312">
        <v>1</v>
      </c>
      <c r="GT32" s="405">
        <v>1</v>
      </c>
      <c r="GU32" s="167"/>
      <c r="GV32" s="439">
        <v>28</v>
      </c>
      <c r="GW32" s="415" t="s">
        <v>4038</v>
      </c>
      <c r="GX32" s="415">
        <v>28</v>
      </c>
      <c r="GY32" s="493" t="s">
        <v>67</v>
      </c>
      <c r="GZ32" s="312">
        <v>1</v>
      </c>
      <c r="HA32" s="312">
        <v>0</v>
      </c>
      <c r="HC32" s="446">
        <v>28</v>
      </c>
      <c r="HD32" s="412" t="str">
        <f>OIP!AH30&amp;";"&amp;OIP!B30&amp;";"&amp;OIP!E30</f>
        <v>Нефтеналивные стендеры причалов №№1, 2;Стендер СТ2. Давление нефти;Мпа</v>
      </c>
      <c r="HE32" s="440">
        <v>28</v>
      </c>
      <c r="HF32" s="414" t="s">
        <v>4039</v>
      </c>
      <c r="HG32" s="415">
        <v>1</v>
      </c>
      <c r="HH32" s="447">
        <v>0</v>
      </c>
      <c r="HJ32" s="446">
        <v>28</v>
      </c>
      <c r="HK32" s="412" t="str">
        <f>OIP!AH30&amp;";"&amp;OIP!B30&amp;";"&amp;OIP!E30</f>
        <v>Нефтеналивные стендеры причалов №№1, 2;Стендер СТ2. Давление нефти;Мпа</v>
      </c>
      <c r="HL32" s="440">
        <v>28</v>
      </c>
      <c r="HM32" s="414" t="s">
        <v>4039</v>
      </c>
      <c r="HN32" s="415">
        <v>1</v>
      </c>
      <c r="HO32" s="447">
        <v>0</v>
      </c>
      <c r="HP32" s="844"/>
      <c r="HQ32" s="437">
        <v>28</v>
      </c>
      <c r="HR32" s="314" t="str">
        <f>OIP!AH30&amp;";"&amp;OIP!B30&amp;";"&amp;OIP!E30</f>
        <v>Нефтеналивные стендеры причалов №№1, 2;Стендер СТ2. Давление нефти;Мпа</v>
      </c>
      <c r="HS32" s="438">
        <v>28</v>
      </c>
      <c r="HT32" s="402" t="s">
        <v>4039</v>
      </c>
      <c r="HU32" s="312">
        <v>1</v>
      </c>
      <c r="HV32" s="405">
        <v>0</v>
      </c>
      <c r="HX32" s="310">
        <v>28</v>
      </c>
      <c r="HY32" s="314" t="str">
        <f>OIP!AH30&amp;";"&amp;OIP!B30&amp;";"&amp;OIP!E30</f>
        <v>Нефтеналивные стендеры причалов №№1, 2;Стендер СТ2. Давление нефти;Мпа</v>
      </c>
      <c r="HZ32" s="438">
        <v>28</v>
      </c>
      <c r="IA32" s="414" t="s">
        <v>4039</v>
      </c>
      <c r="IB32" s="415">
        <v>1</v>
      </c>
      <c r="IC32" s="447">
        <v>0</v>
      </c>
      <c r="ID32" s="341"/>
      <c r="IE32" s="446">
        <v>28</v>
      </c>
      <c r="IF32" s="412" t="str">
        <f>OIP!AH30&amp;";"&amp;OIP!B30&amp;";"&amp;OIP!E30</f>
        <v>Нефтеналивные стендеры причалов №№1, 2;Стендер СТ2. Давление нефти;Мпа</v>
      </c>
      <c r="IG32" s="440">
        <v>28</v>
      </c>
      <c r="IH32" s="414" t="s">
        <v>4039</v>
      </c>
      <c r="II32" s="415">
        <v>1</v>
      </c>
      <c r="IJ32" s="447">
        <v>0</v>
      </c>
      <c r="IK32" s="341"/>
      <c r="IL32" s="446">
        <v>28</v>
      </c>
      <c r="IM32" s="412" t="str">
        <f>OIP!AH30&amp;";"&amp;OIP!B30&amp;";"&amp;OIP!E30</f>
        <v>Нефтеналивные стендеры причалов №№1, 2;Стендер СТ2. Давление нефти;Мпа</v>
      </c>
      <c r="IN32" s="440">
        <v>28</v>
      </c>
      <c r="IO32" s="414" t="s">
        <v>4039</v>
      </c>
      <c r="IP32" s="415">
        <v>1</v>
      </c>
      <c r="IQ32" s="447">
        <v>0</v>
      </c>
      <c r="IS32" s="448">
        <f t="shared" si="11"/>
        <v>28</v>
      </c>
      <c r="IT32" s="457" t="s">
        <v>4040</v>
      </c>
      <c r="IU32" s="450">
        <v>28</v>
      </c>
      <c r="IV32" s="402"/>
      <c r="IW32" s="312">
        <v>1</v>
      </c>
      <c r="IX32" s="405">
        <v>0</v>
      </c>
      <c r="IZ32" s="437">
        <v>28</v>
      </c>
      <c r="JA32" s="346"/>
      <c r="JB32" s="438">
        <v>28</v>
      </c>
      <c r="JC32" s="436" t="s">
        <v>4041</v>
      </c>
      <c r="JD32" s="312">
        <v>1</v>
      </c>
      <c r="JE32" s="405">
        <v>1</v>
      </c>
    </row>
    <row r="33" spans="1:265" ht="15.75" customHeight="1">
      <c r="A33" s="310">
        <f t="shared" si="0"/>
        <v>29</v>
      </c>
      <c r="B33" s="314" t="str">
        <f>DP!J30&amp;";"&amp;DP!B30</f>
        <v>Диагностика;БиПС.УСО.1(1) - неисправность оборудования питания рез. канала ИБП GU2</v>
      </c>
      <c r="C33" s="438">
        <v>29</v>
      </c>
      <c r="D33" s="402" t="s">
        <v>4042</v>
      </c>
      <c r="E33" s="312">
        <v>1</v>
      </c>
      <c r="F33" s="403">
        <v>0</v>
      </c>
      <c r="H33" s="437">
        <f t="shared" si="1"/>
        <v>29</v>
      </c>
      <c r="I33" s="314" t="str">
        <f>KTPRS2!I30&amp;";"&amp;KTPRS2!B30</f>
        <v>Предельный параметр;Минимальное давление газа в трубопроводе газовой фракции (подводящий трубопровод БиПС)</v>
      </c>
      <c r="J33" s="438">
        <v>29</v>
      </c>
      <c r="K33" s="402"/>
      <c r="L33" s="312"/>
      <c r="M33" s="405"/>
      <c r="O33" s="437">
        <f t="shared" si="2"/>
        <v>29</v>
      </c>
      <c r="P33" s="455">
        <v>0</v>
      </c>
      <c r="Q33" s="438">
        <v>29</v>
      </c>
      <c r="R33" s="402" t="s">
        <v>4042</v>
      </c>
      <c r="S33" s="312">
        <v>1</v>
      </c>
      <c r="T33" s="403">
        <v>0</v>
      </c>
      <c r="V33" s="400">
        <v>29</v>
      </c>
      <c r="W33" s="455">
        <f>UTS!B31</f>
        <v>0</v>
      </c>
      <c r="X33" s="438">
        <v>29</v>
      </c>
      <c r="Y33" s="402"/>
      <c r="Z33" s="312">
        <v>1</v>
      </c>
      <c r="AA33" s="403">
        <v>0</v>
      </c>
      <c r="AC33" s="924">
        <v>29</v>
      </c>
      <c r="AD33" s="312" t="str">
        <f>ZD!AK31&amp;";"&amp;ZD!B31</f>
        <v>;</v>
      </c>
      <c r="AE33" s="450">
        <v>29</v>
      </c>
      <c r="AF33" s="426" t="s">
        <v>4043</v>
      </c>
      <c r="AG33" s="312">
        <v>2</v>
      </c>
      <c r="AH33" s="405">
        <v>2</v>
      </c>
      <c r="AJ33" s="439">
        <f t="shared" si="3"/>
        <v>29</v>
      </c>
      <c r="AK33" s="412" t="str">
        <f>KLP!M31&amp;";"&amp;KLP!B31</f>
        <v>;</v>
      </c>
      <c r="AL33" s="440">
        <v>29</v>
      </c>
      <c r="AM33" s="414" t="s">
        <v>3565</v>
      </c>
      <c r="AN33" s="415">
        <v>1</v>
      </c>
      <c r="AO33" s="416">
        <v>0</v>
      </c>
      <c r="AQ33" s="310">
        <f t="shared" si="5"/>
        <v>29</v>
      </c>
      <c r="AR33" s="455">
        <v>0</v>
      </c>
      <c r="AS33" s="438">
        <v>29</v>
      </c>
      <c r="AT33" s="402"/>
      <c r="AU33" s="312">
        <v>1</v>
      </c>
      <c r="AV33" s="403">
        <v>0</v>
      </c>
      <c r="AX33" s="845">
        <v>29</v>
      </c>
      <c r="AY33" s="846" t="s">
        <v>4044</v>
      </c>
      <c r="AZ33" s="415">
        <v>29</v>
      </c>
      <c r="BA33" s="414" t="s">
        <v>3565</v>
      </c>
      <c r="BB33" s="415">
        <v>1</v>
      </c>
      <c r="BC33" s="416">
        <v>0</v>
      </c>
      <c r="BE33" s="900">
        <v>29</v>
      </c>
      <c r="BF33" s="906" t="str">
        <f>GVS!I31&amp;";"&amp;GVS!B31</f>
        <v>;ТЭН СИКН-730 клапана Кл-У2</v>
      </c>
      <c r="BG33" s="903">
        <v>29</v>
      </c>
      <c r="BH33" s="414" t="s">
        <v>3466</v>
      </c>
      <c r="BI33" s="415">
        <v>1</v>
      </c>
      <c r="BJ33" s="416">
        <v>0</v>
      </c>
      <c r="BL33" s="845">
        <v>29</v>
      </c>
      <c r="BM33" s="846"/>
      <c r="BN33" s="415">
        <v>29</v>
      </c>
      <c r="BO33" s="414" t="s">
        <v>4045</v>
      </c>
      <c r="BP33" s="415">
        <v>1</v>
      </c>
      <c r="BQ33" s="416">
        <v>0</v>
      </c>
      <c r="BS33" s="437">
        <v>29</v>
      </c>
      <c r="BT33" s="314" t="str">
        <f>VS!O31&amp;";"&amp;VS!B31</f>
        <v>;Вытяжной вентилятор В1.1 (БИЛ-733)</v>
      </c>
      <c r="BU33" s="438">
        <v>29</v>
      </c>
      <c r="BV33" s="451" t="s">
        <v>4046</v>
      </c>
      <c r="BW33" s="312">
        <v>2</v>
      </c>
      <c r="BX33" s="405">
        <v>3</v>
      </c>
      <c r="BZ33" s="437">
        <v>29</v>
      </c>
      <c r="CA33" s="405">
        <v>0</v>
      </c>
      <c r="CB33" s="438">
        <v>29</v>
      </c>
      <c r="CC33" s="451" t="s">
        <v>4046</v>
      </c>
      <c r="CD33" s="312">
        <v>2</v>
      </c>
      <c r="CE33" s="405">
        <v>3</v>
      </c>
      <c r="CG33" s="437">
        <v>29</v>
      </c>
      <c r="CH33" s="405">
        <v>0</v>
      </c>
      <c r="CI33" s="438">
        <v>29</v>
      </c>
      <c r="CJ33" s="451" t="s">
        <v>4046</v>
      </c>
      <c r="CK33" s="312">
        <v>2</v>
      </c>
      <c r="CL33" s="405">
        <v>3</v>
      </c>
      <c r="CN33" s="437">
        <v>29</v>
      </c>
      <c r="CO33" s="314">
        <f>MPNA!B31</f>
        <v>0</v>
      </c>
      <c r="CP33" s="438">
        <v>29</v>
      </c>
      <c r="CQ33" s="402" t="s">
        <v>3565</v>
      </c>
      <c r="CR33" s="312">
        <v>1</v>
      </c>
      <c r="CS33" s="405">
        <v>0</v>
      </c>
      <c r="CU33" s="310">
        <f t="shared" si="6"/>
        <v>29</v>
      </c>
      <c r="CV33" s="314" t="str">
        <f>KTPR!K31&amp;";"&amp;KTPR!B31</f>
        <v>Общестанционная защита;Аварийное отключение стендера СТ5 кнопкой «Стоп стендера» по месту с технологической площадки</v>
      </c>
      <c r="CW33" s="438">
        <v>29</v>
      </c>
      <c r="CX33" s="312"/>
      <c r="CY33" s="312"/>
      <c r="CZ33" s="403"/>
      <c r="DB33" s="310">
        <f t="shared" si="7"/>
        <v>129</v>
      </c>
      <c r="DC33" s="314" t="str">
        <f>KGMPNA!F32&amp;";"&amp;KGMPNA!B32</f>
        <v>;</v>
      </c>
      <c r="DD33" s="438">
        <v>29</v>
      </c>
      <c r="DE33" s="312"/>
      <c r="DF33" s="312"/>
      <c r="DG33" s="403"/>
      <c r="DI33" s="310">
        <f t="shared" si="8"/>
        <v>129</v>
      </c>
      <c r="DJ33" s="314" t="str">
        <f>KTPRA!I32&amp;";"&amp;KTPRA!B32</f>
        <v>Агрегатная защита НО-5;НО-5. Невыполнение команды остановки агрегата</v>
      </c>
      <c r="DK33" s="438">
        <v>29</v>
      </c>
      <c r="DL33" s="312"/>
      <c r="DM33" s="312"/>
      <c r="DN33" s="403"/>
      <c r="DP33" s="437">
        <v>29</v>
      </c>
      <c r="DQ33" s="837">
        <v>0</v>
      </c>
      <c r="DR33" s="438">
        <v>29</v>
      </c>
      <c r="DS33" s="451" t="s">
        <v>4047</v>
      </c>
      <c r="DT33" s="848">
        <v>2</v>
      </c>
      <c r="DU33" s="866" t="s">
        <v>3854</v>
      </c>
      <c r="DV33" s="867"/>
      <c r="DW33" s="437">
        <f t="shared" si="4"/>
        <v>29</v>
      </c>
      <c r="DX33" s="850"/>
      <c r="DY33" s="438">
        <v>29</v>
      </c>
      <c r="DZ33" s="312"/>
      <c r="EA33" s="312"/>
      <c r="EB33" s="405"/>
      <c r="ED33" s="851">
        <v>29</v>
      </c>
      <c r="EE33" s="423">
        <v>0</v>
      </c>
      <c r="EF33" s="68">
        <v>29</v>
      </c>
      <c r="EG33" s="861"/>
      <c r="EH33" s="68"/>
      <c r="EI33" s="96"/>
      <c r="EJ33" s="867"/>
      <c r="EY33" s="845">
        <f t="shared" si="9"/>
        <v>29</v>
      </c>
      <c r="EZ33" s="862">
        <v>0</v>
      </c>
      <c r="FA33" s="855">
        <v>29</v>
      </c>
      <c r="FB33" s="860" t="s">
        <v>3855</v>
      </c>
      <c r="FC33" s="841">
        <v>0</v>
      </c>
      <c r="FD33" s="842">
        <v>0</v>
      </c>
      <c r="FF33" s="437">
        <v>29</v>
      </c>
      <c r="FG33" s="314">
        <v>0</v>
      </c>
      <c r="FH33" s="438">
        <v>28</v>
      </c>
      <c r="FI33" s="441" t="s">
        <v>4048</v>
      </c>
      <c r="FJ33" s="415">
        <v>1</v>
      </c>
      <c r="FK33" s="416">
        <v>1</v>
      </c>
      <c r="FL33" s="341"/>
      <c r="FM33" s="437">
        <v>29</v>
      </c>
      <c r="FN33" s="314"/>
      <c r="FO33" s="438">
        <v>28</v>
      </c>
      <c r="FP33" s="436" t="s">
        <v>4049</v>
      </c>
      <c r="FQ33" s="312">
        <v>1</v>
      </c>
      <c r="FR33" s="405">
        <v>1</v>
      </c>
      <c r="FT33" s="437">
        <f t="shared" si="10"/>
        <v>29</v>
      </c>
      <c r="FU33" s="314" t="str">
        <f>MPNA!AB31&amp;";"&amp;MPNA!B31</f>
        <v>;</v>
      </c>
      <c r="FV33" s="438">
        <v>29</v>
      </c>
      <c r="FW33" s="402"/>
      <c r="FX33" s="312">
        <v>0</v>
      </c>
      <c r="FY33" s="405">
        <v>0</v>
      </c>
      <c r="GA33" s="437">
        <v>29</v>
      </c>
      <c r="GB33" s="314"/>
      <c r="GC33" s="445">
        <v>29</v>
      </c>
      <c r="GD33" s="402" t="s">
        <v>4050</v>
      </c>
      <c r="GE33" s="312">
        <v>1</v>
      </c>
      <c r="GF33" s="405">
        <v>0</v>
      </c>
      <c r="GH33" s="437"/>
      <c r="GI33" s="314"/>
      <c r="GJ33" s="445">
        <v>29</v>
      </c>
      <c r="GK33" s="402" t="s">
        <v>4051</v>
      </c>
      <c r="GL33" s="312">
        <v>1</v>
      </c>
      <c r="GM33" s="405">
        <v>0</v>
      </c>
      <c r="GO33" s="439">
        <v>29</v>
      </c>
      <c r="GP33" s="415"/>
      <c r="GQ33" s="415">
        <v>29</v>
      </c>
      <c r="GR33" s="843" t="s">
        <v>4052</v>
      </c>
      <c r="GS33" s="312">
        <v>1</v>
      </c>
      <c r="GT33" s="405">
        <v>1</v>
      </c>
      <c r="GU33" s="167"/>
      <c r="GV33" s="439">
        <v>29</v>
      </c>
      <c r="GW33" s="415" t="s">
        <v>4053</v>
      </c>
      <c r="GX33" s="415">
        <v>29</v>
      </c>
      <c r="GY33" s="493" t="s">
        <v>67</v>
      </c>
      <c r="GZ33" s="312">
        <v>1</v>
      </c>
      <c r="HA33" s="312">
        <v>0</v>
      </c>
      <c r="HC33" s="446">
        <v>29</v>
      </c>
      <c r="HD33" s="412" t="str">
        <f>OIP!AH31&amp;";"&amp;OIP!B31&amp;";"&amp;OIP!E31</f>
        <v>Нефтеналивные стендеры причалов №№1, 2;Стендер СТ2. Температура нефти;°С</v>
      </c>
      <c r="HE33" s="440">
        <v>29</v>
      </c>
      <c r="HF33" s="414" t="s">
        <v>4054</v>
      </c>
      <c r="HG33" s="415">
        <v>1</v>
      </c>
      <c r="HH33" s="447">
        <v>0</v>
      </c>
      <c r="HJ33" s="446">
        <v>29</v>
      </c>
      <c r="HK33" s="412" t="str">
        <f>OIP!AH31&amp;";"&amp;OIP!B31&amp;";"&amp;OIP!E31</f>
        <v>Нефтеналивные стендеры причалов №№1, 2;Стендер СТ2. Температура нефти;°С</v>
      </c>
      <c r="HL33" s="440">
        <v>29</v>
      </c>
      <c r="HM33" s="414" t="s">
        <v>4054</v>
      </c>
      <c r="HN33" s="415">
        <v>1</v>
      </c>
      <c r="HO33" s="447">
        <v>0</v>
      </c>
      <c r="HP33" s="844"/>
      <c r="HQ33" s="437">
        <v>29</v>
      </c>
      <c r="HR33" s="314" t="str">
        <f>OIP!AH31&amp;";"&amp;OIP!B31&amp;";"&amp;OIP!E31</f>
        <v>Нефтеналивные стендеры причалов №№1, 2;Стендер СТ2. Температура нефти;°С</v>
      </c>
      <c r="HS33" s="438">
        <v>29</v>
      </c>
      <c r="HT33" s="402" t="s">
        <v>4054</v>
      </c>
      <c r="HU33" s="312">
        <v>1</v>
      </c>
      <c r="HV33" s="405">
        <v>0</v>
      </c>
      <c r="HX33" s="310">
        <v>29</v>
      </c>
      <c r="HY33" s="314" t="str">
        <f>OIP!AH31&amp;";"&amp;OIP!B31&amp;";"&amp;OIP!E31</f>
        <v>Нефтеналивные стендеры причалов №№1, 2;Стендер СТ2. Температура нефти;°С</v>
      </c>
      <c r="HZ33" s="438">
        <v>29</v>
      </c>
      <c r="IA33" s="414" t="s">
        <v>4054</v>
      </c>
      <c r="IB33" s="415">
        <v>1</v>
      </c>
      <c r="IC33" s="447">
        <v>0</v>
      </c>
      <c r="ID33" s="341"/>
      <c r="IE33" s="446">
        <v>29</v>
      </c>
      <c r="IF33" s="412" t="str">
        <f>OIP!AH31&amp;";"&amp;OIP!B31&amp;";"&amp;OIP!E31</f>
        <v>Нефтеналивные стендеры причалов №№1, 2;Стендер СТ2. Температура нефти;°С</v>
      </c>
      <c r="IG33" s="440">
        <v>29</v>
      </c>
      <c r="IH33" s="414" t="s">
        <v>4054</v>
      </c>
      <c r="II33" s="415">
        <v>1</v>
      </c>
      <c r="IJ33" s="447">
        <v>0</v>
      </c>
      <c r="IK33" s="341"/>
      <c r="IL33" s="446">
        <v>29</v>
      </c>
      <c r="IM33" s="412" t="str">
        <f>OIP!AH31&amp;";"&amp;OIP!B31&amp;";"&amp;OIP!E31</f>
        <v>Нефтеналивные стендеры причалов №№1, 2;Стендер СТ2. Температура нефти;°С</v>
      </c>
      <c r="IN33" s="440">
        <v>29</v>
      </c>
      <c r="IO33" s="414" t="s">
        <v>4054</v>
      </c>
      <c r="IP33" s="415">
        <v>1</v>
      </c>
      <c r="IQ33" s="447">
        <v>0</v>
      </c>
      <c r="IS33" s="448">
        <f t="shared" si="11"/>
        <v>29</v>
      </c>
      <c r="IT33" s="457" t="s">
        <v>4055</v>
      </c>
      <c r="IU33" s="450">
        <v>29</v>
      </c>
      <c r="IV33" s="402"/>
      <c r="IW33" s="312">
        <v>1</v>
      </c>
      <c r="IX33" s="405">
        <v>0</v>
      </c>
      <c r="IZ33" s="437">
        <v>29</v>
      </c>
      <c r="JA33" s="346"/>
      <c r="JB33" s="438">
        <v>29</v>
      </c>
      <c r="JC33" s="436" t="s">
        <v>4056</v>
      </c>
      <c r="JD33" s="312">
        <v>1</v>
      </c>
      <c r="JE33" s="405">
        <v>1</v>
      </c>
    </row>
    <row r="34" spans="1:265" ht="15.75" customHeight="1">
      <c r="A34" s="310">
        <f t="shared" si="0"/>
        <v>30</v>
      </c>
      <c r="B34" s="314" t="str">
        <f>DP!J31&amp;";"&amp;DP!B31</f>
        <v>Диагностика;БиПС.УСО.1(1) - низкий уровень сопротивления изоляции 24В (UV1)</v>
      </c>
      <c r="C34" s="438">
        <v>30</v>
      </c>
      <c r="D34" s="436" t="s">
        <v>4042</v>
      </c>
      <c r="E34" s="312">
        <v>1</v>
      </c>
      <c r="F34" s="403">
        <v>1</v>
      </c>
      <c r="H34" s="437">
        <f t="shared" si="1"/>
        <v>30</v>
      </c>
      <c r="I34" s="314" t="str">
        <f>KTPRS2!I31&amp;";"&amp;KTPRS2!B31</f>
        <v>Предельный параметр;Максимальное давление газа в трубопроводе газовой фракции (подводящий трубопровод БиПС)</v>
      </c>
      <c r="J34" s="438">
        <v>30</v>
      </c>
      <c r="K34" s="402"/>
      <c r="L34" s="312"/>
      <c r="M34" s="405"/>
      <c r="O34" s="437">
        <f t="shared" si="2"/>
        <v>30</v>
      </c>
      <c r="P34" s="455">
        <v>0</v>
      </c>
      <c r="Q34" s="438">
        <v>30</v>
      </c>
      <c r="R34" s="436" t="s">
        <v>4042</v>
      </c>
      <c r="S34" s="312">
        <v>1</v>
      </c>
      <c r="T34" s="403">
        <v>1</v>
      </c>
      <c r="V34" s="400">
        <v>30</v>
      </c>
      <c r="W34" s="455">
        <f>UTS!B32</f>
        <v>0</v>
      </c>
      <c r="X34" s="438">
        <v>30</v>
      </c>
      <c r="Y34" s="402"/>
      <c r="Z34" s="312">
        <v>1</v>
      </c>
      <c r="AA34" s="403">
        <v>0</v>
      </c>
      <c r="AC34" s="924">
        <v>30</v>
      </c>
      <c r="AD34" s="312" t="str">
        <f>ZD!AK32&amp;";"&amp;ZD!B32</f>
        <v>Система СОД причальных сооружений;Задвижка №23</v>
      </c>
      <c r="AE34" s="450">
        <v>30</v>
      </c>
      <c r="AF34" s="426" t="s">
        <v>4057</v>
      </c>
      <c r="AG34" s="312">
        <v>2</v>
      </c>
      <c r="AH34" s="405">
        <v>2</v>
      </c>
      <c r="AJ34" s="439">
        <f t="shared" si="3"/>
        <v>30</v>
      </c>
      <c r="AK34" s="412" t="str">
        <f>KLP!M32&amp;";"&amp;KLP!B32</f>
        <v>;</v>
      </c>
      <c r="AL34" s="440">
        <v>30</v>
      </c>
      <c r="AM34" s="414" t="s">
        <v>3565</v>
      </c>
      <c r="AN34" s="415">
        <v>1</v>
      </c>
      <c r="AO34" s="416">
        <v>0</v>
      </c>
      <c r="AQ34" s="310">
        <f t="shared" si="5"/>
        <v>30</v>
      </c>
      <c r="AR34" s="455">
        <v>0</v>
      </c>
      <c r="AS34" s="438">
        <v>30</v>
      </c>
      <c r="AT34" s="402"/>
      <c r="AU34" s="312">
        <v>1</v>
      </c>
      <c r="AV34" s="403">
        <v>0</v>
      </c>
      <c r="AX34" s="845">
        <v>30</v>
      </c>
      <c r="AY34" s="846" t="s">
        <v>4058</v>
      </c>
      <c r="AZ34" s="415">
        <v>30</v>
      </c>
      <c r="BA34" s="414" t="s">
        <v>3565</v>
      </c>
      <c r="BB34" s="415">
        <v>1</v>
      </c>
      <c r="BC34" s="416">
        <v>0</v>
      </c>
      <c r="BE34" s="900">
        <v>30</v>
      </c>
      <c r="BF34" s="906" t="str">
        <f>GVS!I32&amp;";"&amp;GVS!B32</f>
        <v>;ТЭН СИКН-733 клапана Кл-У1</v>
      </c>
      <c r="BG34" s="903">
        <v>30</v>
      </c>
      <c r="BH34" s="414" t="s">
        <v>3466</v>
      </c>
      <c r="BI34" s="415">
        <v>1</v>
      </c>
      <c r="BJ34" s="416">
        <v>0</v>
      </c>
      <c r="BL34" s="845">
        <v>30</v>
      </c>
      <c r="BM34" s="846"/>
      <c r="BN34" s="415">
        <v>30</v>
      </c>
      <c r="BO34" s="414" t="s">
        <v>4059</v>
      </c>
      <c r="BP34" s="415">
        <v>1</v>
      </c>
      <c r="BQ34" s="416">
        <v>0</v>
      </c>
      <c r="BS34" s="437">
        <v>30</v>
      </c>
      <c r="BT34" s="314" t="str">
        <f>VS!O32&amp;";"&amp;VS!B32</f>
        <v>;Вытяжной вентилятор В1.2 (БИЛ-733)</v>
      </c>
      <c r="BU34" s="438">
        <v>30</v>
      </c>
      <c r="BV34" s="451" t="s">
        <v>4060</v>
      </c>
      <c r="BW34" s="312">
        <v>2</v>
      </c>
      <c r="BX34" s="405">
        <v>3</v>
      </c>
      <c r="BZ34" s="437">
        <v>30</v>
      </c>
      <c r="CA34" s="405">
        <v>0</v>
      </c>
      <c r="CB34" s="438">
        <v>30</v>
      </c>
      <c r="CC34" s="451" t="s">
        <v>4060</v>
      </c>
      <c r="CD34" s="312">
        <v>2</v>
      </c>
      <c r="CE34" s="405">
        <v>3</v>
      </c>
      <c r="CG34" s="437">
        <v>30</v>
      </c>
      <c r="CH34" s="405">
        <v>0</v>
      </c>
      <c r="CI34" s="438">
        <v>30</v>
      </c>
      <c r="CJ34" s="451" t="s">
        <v>4060</v>
      </c>
      <c r="CK34" s="312">
        <v>2</v>
      </c>
      <c r="CL34" s="405">
        <v>3</v>
      </c>
      <c r="CN34" s="437">
        <v>30</v>
      </c>
      <c r="CO34" s="314">
        <f>MPNA!B32</f>
        <v>0</v>
      </c>
      <c r="CP34" s="438">
        <v>30</v>
      </c>
      <c r="CQ34" s="402" t="s">
        <v>3565</v>
      </c>
      <c r="CR34" s="312">
        <v>1</v>
      </c>
      <c r="CS34" s="405">
        <v>0</v>
      </c>
      <c r="CU34" s="310">
        <f t="shared" si="6"/>
        <v>30</v>
      </c>
      <c r="CV34" s="314" t="str">
        <f>KTPR!K32&amp;";"&amp;KTPR!B32</f>
        <v>Общестанционная защита;Аварийное отключение налива через стендер СТ6 кнопкой «Стоп налива через стендер» по месту с технологической площадки</v>
      </c>
      <c r="CW34" s="438">
        <v>30</v>
      </c>
      <c r="CX34" s="312"/>
      <c r="CY34" s="312"/>
      <c r="CZ34" s="403"/>
      <c r="DB34" s="310">
        <f t="shared" si="7"/>
        <v>130</v>
      </c>
      <c r="DC34" s="314" t="str">
        <f>KGMPNA!F33&amp;";"&amp;KGMPNA!B33</f>
        <v>;</v>
      </c>
      <c r="DD34" s="438">
        <v>30</v>
      </c>
      <c r="DE34" s="312"/>
      <c r="DF34" s="312"/>
      <c r="DG34" s="403"/>
      <c r="DI34" s="310">
        <f t="shared" si="8"/>
        <v>130</v>
      </c>
      <c r="DJ34" s="314" t="str">
        <f>KTPRA!I33&amp;";"&amp;KTPRA!B33</f>
        <v>Агрегатная защита НО-5;НО-5. Невыполнение команды отключения ВВ агрегата</v>
      </c>
      <c r="DK34" s="438">
        <v>30</v>
      </c>
      <c r="DL34" s="312"/>
      <c r="DM34" s="312"/>
      <c r="DN34" s="403"/>
      <c r="DP34" s="437">
        <v>30</v>
      </c>
      <c r="DQ34" s="871" t="s">
        <v>4061</v>
      </c>
      <c r="DR34" s="438">
        <v>30</v>
      </c>
      <c r="DS34" s="451" t="s">
        <v>4062</v>
      </c>
      <c r="DT34" s="848">
        <v>2</v>
      </c>
      <c r="DU34" s="866" t="s">
        <v>3854</v>
      </c>
      <c r="DV34" s="867"/>
      <c r="DW34" s="437">
        <f t="shared" si="4"/>
        <v>30</v>
      </c>
      <c r="DX34" s="850"/>
      <c r="DY34" s="438">
        <v>30</v>
      </c>
      <c r="DZ34" s="312"/>
      <c r="EA34" s="312"/>
      <c r="EB34" s="405"/>
      <c r="ED34" s="851">
        <v>30</v>
      </c>
      <c r="EE34" s="423">
        <v>0</v>
      </c>
      <c r="EF34" s="68">
        <v>30</v>
      </c>
      <c r="EG34" s="861"/>
      <c r="EH34" s="68"/>
      <c r="EI34" s="96"/>
      <c r="EJ34" s="867"/>
      <c r="EY34" s="845">
        <f t="shared" si="9"/>
        <v>30</v>
      </c>
      <c r="EZ34" s="862">
        <v>0</v>
      </c>
      <c r="FA34" s="855">
        <v>30</v>
      </c>
      <c r="FB34" s="860" t="s">
        <v>3855</v>
      </c>
      <c r="FC34" s="841">
        <v>0</v>
      </c>
      <c r="FD34" s="842">
        <v>0</v>
      </c>
      <c r="FF34" s="437">
        <v>30</v>
      </c>
      <c r="FG34" s="314">
        <v>0</v>
      </c>
      <c r="FH34" s="438">
        <v>29</v>
      </c>
      <c r="FI34" s="441" t="s">
        <v>4063</v>
      </c>
      <c r="FJ34" s="415">
        <v>1</v>
      </c>
      <c r="FK34" s="416">
        <v>1</v>
      </c>
      <c r="FL34" s="341"/>
      <c r="FM34" s="437">
        <v>30</v>
      </c>
      <c r="FN34" s="314"/>
      <c r="FO34" s="438">
        <v>29</v>
      </c>
      <c r="FP34" s="436" t="s">
        <v>4064</v>
      </c>
      <c r="FQ34" s="312">
        <v>1</v>
      </c>
      <c r="FR34" s="405">
        <v>1</v>
      </c>
      <c r="FT34" s="437">
        <f t="shared" si="10"/>
        <v>30</v>
      </c>
      <c r="FU34" s="314" t="str">
        <f>MPNA!AB32&amp;";"&amp;MPNA!B32</f>
        <v>;</v>
      </c>
      <c r="FV34" s="438">
        <v>30</v>
      </c>
      <c r="FW34" s="402"/>
      <c r="FX34" s="312">
        <v>0</v>
      </c>
      <c r="FY34" s="405">
        <v>0</v>
      </c>
      <c r="GA34" s="437">
        <v>30</v>
      </c>
      <c r="GB34" s="314"/>
      <c r="GC34" s="445">
        <v>30</v>
      </c>
      <c r="GD34" s="402" t="s">
        <v>4065</v>
      </c>
      <c r="GE34" s="312">
        <v>1</v>
      </c>
      <c r="GF34" s="405">
        <v>0</v>
      </c>
      <c r="GH34" s="437"/>
      <c r="GI34" s="314"/>
      <c r="GJ34" s="445">
        <v>30</v>
      </c>
      <c r="GK34" s="402" t="s">
        <v>4066</v>
      </c>
      <c r="GL34" s="312">
        <v>1</v>
      </c>
      <c r="GM34" s="405">
        <v>0</v>
      </c>
      <c r="GO34" s="439">
        <v>30</v>
      </c>
      <c r="GP34" s="415"/>
      <c r="GQ34" s="415">
        <v>30</v>
      </c>
      <c r="GR34" s="843" t="s">
        <v>4067</v>
      </c>
      <c r="GS34" s="312">
        <v>1</v>
      </c>
      <c r="GT34" s="405">
        <v>1</v>
      </c>
      <c r="GU34" s="167"/>
      <c r="GV34" s="439">
        <v>30</v>
      </c>
      <c r="GW34" s="415" t="s">
        <v>4068</v>
      </c>
      <c r="GX34" s="415">
        <v>30</v>
      </c>
      <c r="GY34" s="493" t="s">
        <v>4069</v>
      </c>
      <c r="GZ34" s="312">
        <v>1</v>
      </c>
      <c r="HA34" s="312">
        <v>0</v>
      </c>
      <c r="HC34" s="446">
        <v>30</v>
      </c>
      <c r="HD34" s="412" t="str">
        <f>OIP!AH32&amp;";"&amp;OIP!B32&amp;";"&amp;OIP!E32</f>
        <v>;;</v>
      </c>
      <c r="HE34" s="440">
        <v>30</v>
      </c>
      <c r="HF34" s="414" t="s">
        <v>4070</v>
      </c>
      <c r="HG34" s="415">
        <v>1</v>
      </c>
      <c r="HH34" s="447">
        <v>0</v>
      </c>
      <c r="HJ34" s="446">
        <v>30</v>
      </c>
      <c r="HK34" s="412" t="str">
        <f>OIP!AH32&amp;";"&amp;OIP!B32&amp;";"&amp;OIP!E32</f>
        <v>;;</v>
      </c>
      <c r="HL34" s="440">
        <v>30</v>
      </c>
      <c r="HM34" s="414" t="s">
        <v>4070</v>
      </c>
      <c r="HN34" s="415">
        <v>1</v>
      </c>
      <c r="HO34" s="447">
        <v>0</v>
      </c>
      <c r="HP34" s="844"/>
      <c r="HQ34" s="437">
        <v>30</v>
      </c>
      <c r="HR34" s="314" t="str">
        <f>OIP!AH32&amp;";"&amp;OIP!B32&amp;";"&amp;OIP!E32</f>
        <v>;;</v>
      </c>
      <c r="HS34" s="438">
        <v>30</v>
      </c>
      <c r="HT34" s="402" t="s">
        <v>4070</v>
      </c>
      <c r="HU34" s="312">
        <v>1</v>
      </c>
      <c r="HV34" s="405">
        <v>0</v>
      </c>
      <c r="HX34" s="310">
        <v>30</v>
      </c>
      <c r="HY34" s="314" t="str">
        <f>OIP!AH32&amp;";"&amp;OIP!B32&amp;";"&amp;OIP!E32</f>
        <v>;;</v>
      </c>
      <c r="HZ34" s="438">
        <v>30</v>
      </c>
      <c r="IA34" s="414" t="s">
        <v>4070</v>
      </c>
      <c r="IB34" s="415">
        <v>1</v>
      </c>
      <c r="IC34" s="447">
        <v>0</v>
      </c>
      <c r="ID34" s="341"/>
      <c r="IE34" s="446">
        <v>30</v>
      </c>
      <c r="IF34" s="412" t="str">
        <f>OIP!AH32&amp;";"&amp;OIP!B32&amp;";"&amp;OIP!E32</f>
        <v>;;</v>
      </c>
      <c r="IG34" s="440">
        <v>30</v>
      </c>
      <c r="IH34" s="414" t="s">
        <v>4070</v>
      </c>
      <c r="II34" s="415">
        <v>1</v>
      </c>
      <c r="IJ34" s="447">
        <v>0</v>
      </c>
      <c r="IK34" s="341"/>
      <c r="IL34" s="446">
        <v>30</v>
      </c>
      <c r="IM34" s="412" t="str">
        <f>OIP!AH32&amp;";"&amp;OIP!B32&amp;";"&amp;OIP!E32</f>
        <v>;;</v>
      </c>
      <c r="IN34" s="440">
        <v>30</v>
      </c>
      <c r="IO34" s="414" t="s">
        <v>4070</v>
      </c>
      <c r="IP34" s="415">
        <v>1</v>
      </c>
      <c r="IQ34" s="447">
        <v>0</v>
      </c>
      <c r="IS34" s="448">
        <f t="shared" si="11"/>
        <v>30</v>
      </c>
      <c r="IT34" s="457"/>
      <c r="IU34" s="450">
        <v>30</v>
      </c>
      <c r="IV34" s="402"/>
      <c r="IW34" s="312">
        <v>1</v>
      </c>
      <c r="IX34" s="405">
        <v>0</v>
      </c>
      <c r="IZ34" s="437">
        <v>30</v>
      </c>
      <c r="JA34" s="346"/>
      <c r="JB34" s="438">
        <v>30</v>
      </c>
      <c r="JC34" s="436" t="s">
        <v>4071</v>
      </c>
      <c r="JD34" s="312">
        <v>1</v>
      </c>
      <c r="JE34" s="405">
        <v>1</v>
      </c>
    </row>
    <row r="35" spans="1:265" ht="15.75" customHeight="1">
      <c r="A35" s="310">
        <f t="shared" si="0"/>
        <v>31</v>
      </c>
      <c r="B35" s="314" t="str">
        <f>DP!J32&amp;";"&amp;DP!B32</f>
        <v>;</v>
      </c>
      <c r="C35" s="438">
        <v>31</v>
      </c>
      <c r="D35" s="426" t="s">
        <v>4042</v>
      </c>
      <c r="E35" s="312">
        <v>2</v>
      </c>
      <c r="F35" s="403">
        <v>2</v>
      </c>
      <c r="H35" s="437">
        <f t="shared" si="1"/>
        <v>31</v>
      </c>
      <c r="I35" s="314" t="str">
        <f>KTPRS2!I32&amp;";"&amp;KTPRS2!B32</f>
        <v>Предельный параметр;Сигнализация минимальный уровень в конденсатоотводчике КО-2.1</v>
      </c>
      <c r="J35" s="438">
        <v>31</v>
      </c>
      <c r="K35" s="312"/>
      <c r="L35" s="312"/>
      <c r="M35" s="405"/>
      <c r="O35" s="437">
        <f t="shared" si="2"/>
        <v>31</v>
      </c>
      <c r="P35" s="314" t="s">
        <v>8822</v>
      </c>
      <c r="Q35" s="438">
        <v>31</v>
      </c>
      <c r="R35" s="426" t="s">
        <v>4042</v>
      </c>
      <c r="S35" s="312">
        <v>2</v>
      </c>
      <c r="T35" s="403">
        <v>2</v>
      </c>
      <c r="V35" s="400">
        <v>31</v>
      </c>
      <c r="W35" s="455">
        <f>UTS!B33</f>
        <v>0</v>
      </c>
      <c r="X35" s="438">
        <v>31</v>
      </c>
      <c r="Y35" s="402"/>
      <c r="Z35" s="312">
        <v>1</v>
      </c>
      <c r="AA35" s="403">
        <v>0</v>
      </c>
      <c r="AC35" s="924">
        <v>31</v>
      </c>
      <c r="AD35" s="312" t="str">
        <f>ZD!AK33&amp;";"&amp;ZD!B33</f>
        <v>Система СОД причальных сооружений;Задвижка №28</v>
      </c>
      <c r="AE35" s="450">
        <v>31</v>
      </c>
      <c r="AF35" s="402" t="s">
        <v>3565</v>
      </c>
      <c r="AG35" s="312">
        <v>1</v>
      </c>
      <c r="AH35" s="405">
        <v>0</v>
      </c>
      <c r="AJ35" s="439">
        <f t="shared" si="3"/>
        <v>31</v>
      </c>
      <c r="AK35" s="412" t="str">
        <f>KLP!M33&amp;";"&amp;KLP!B33</f>
        <v>;</v>
      </c>
      <c r="AL35" s="440">
        <v>31</v>
      </c>
      <c r="AM35" s="441" t="s">
        <v>4072</v>
      </c>
      <c r="AN35" s="415">
        <v>1</v>
      </c>
      <c r="AO35" s="416">
        <v>1</v>
      </c>
      <c r="AQ35" s="310">
        <f t="shared" si="5"/>
        <v>31</v>
      </c>
      <c r="AR35" s="455">
        <v>0</v>
      </c>
      <c r="AS35" s="438">
        <v>31</v>
      </c>
      <c r="AT35" s="402"/>
      <c r="AU35" s="312">
        <v>1</v>
      </c>
      <c r="AV35" s="403">
        <v>0</v>
      </c>
      <c r="AX35" s="845">
        <v>31</v>
      </c>
      <c r="AY35" s="846" t="s">
        <v>4073</v>
      </c>
      <c r="AZ35" s="415">
        <v>31</v>
      </c>
      <c r="BA35" s="414" t="s">
        <v>3565</v>
      </c>
      <c r="BB35" s="415">
        <v>1</v>
      </c>
      <c r="BC35" s="416">
        <v>0</v>
      </c>
      <c r="BE35" s="900">
        <v>31</v>
      </c>
      <c r="BF35" s="906" t="str">
        <f>GVS!I33&amp;";"&amp;GVS!B33</f>
        <v>;ТЭН СИКН-733 клапана Кл-У2</v>
      </c>
      <c r="BG35" s="903">
        <v>31</v>
      </c>
      <c r="BH35" s="414" t="s">
        <v>3466</v>
      </c>
      <c r="BI35" s="415">
        <v>1</v>
      </c>
      <c r="BJ35" s="416">
        <v>0</v>
      </c>
      <c r="BL35" s="845">
        <v>31</v>
      </c>
      <c r="BM35" s="846"/>
      <c r="BN35" s="415">
        <v>31</v>
      </c>
      <c r="BO35" s="414" t="s">
        <v>3565</v>
      </c>
      <c r="BP35" s="415">
        <v>0</v>
      </c>
      <c r="BQ35" s="416">
        <v>0</v>
      </c>
      <c r="BS35" s="437">
        <v>31</v>
      </c>
      <c r="BT35" s="314" t="str">
        <f>VS!O33&amp;";"&amp;VS!B33</f>
        <v>;Приточный вентилятор П1.1 (БИЛ-733)</v>
      </c>
      <c r="BU35" s="438">
        <v>31</v>
      </c>
      <c r="BV35" s="451" t="s">
        <v>4074</v>
      </c>
      <c r="BW35" s="312">
        <v>2</v>
      </c>
      <c r="BX35" s="405">
        <v>3</v>
      </c>
      <c r="BZ35" s="437">
        <v>31</v>
      </c>
      <c r="CA35" s="405">
        <v>0</v>
      </c>
      <c r="CB35" s="438">
        <v>31</v>
      </c>
      <c r="CC35" s="451" t="s">
        <v>4074</v>
      </c>
      <c r="CD35" s="312">
        <v>2</v>
      </c>
      <c r="CE35" s="405">
        <v>3</v>
      </c>
      <c r="CG35" s="437">
        <v>31</v>
      </c>
      <c r="CH35" s="405">
        <v>0</v>
      </c>
      <c r="CI35" s="438">
        <v>31</v>
      </c>
      <c r="CJ35" s="451" t="s">
        <v>4074</v>
      </c>
      <c r="CK35" s="312">
        <v>2</v>
      </c>
      <c r="CL35" s="405">
        <v>3</v>
      </c>
      <c r="CN35" s="437">
        <v>31</v>
      </c>
      <c r="CO35" s="314">
        <f>MPNA!B33</f>
        <v>0</v>
      </c>
      <c r="CP35" s="438">
        <v>31</v>
      </c>
      <c r="CQ35" s="402" t="s">
        <v>3565</v>
      </c>
      <c r="CR35" s="312">
        <v>1</v>
      </c>
      <c r="CS35" s="405">
        <v>0</v>
      </c>
      <c r="CU35" s="310">
        <f t="shared" si="6"/>
        <v>31</v>
      </c>
      <c r="CV35" s="314" t="str">
        <f>KTPR!K33&amp;";"&amp;KTPR!B33</f>
        <v>Общестанционная защита;Аварийное отключение налива через стендер СТ7 кнопкой «Стоп налива через стендер» по месту с технологической площадки</v>
      </c>
      <c r="CW35" s="438">
        <v>31</v>
      </c>
      <c r="CX35" s="312"/>
      <c r="CY35" s="312"/>
      <c r="CZ35" s="403"/>
      <c r="DB35" s="310">
        <f t="shared" si="7"/>
        <v>131</v>
      </c>
      <c r="DC35" s="314" t="str">
        <f>KGMPNA!F34&amp;";"&amp;KGMPNA!B34</f>
        <v>;</v>
      </c>
      <c r="DD35" s="438">
        <v>31</v>
      </c>
      <c r="DE35" s="312"/>
      <c r="DF35" s="312"/>
      <c r="DG35" s="403"/>
      <c r="DI35" s="310">
        <f t="shared" si="8"/>
        <v>131</v>
      </c>
      <c r="DJ35" s="314" t="str">
        <f>KTPRA!I34&amp;";"&amp;KTPRA!B34</f>
        <v>Агрегатная защита НО-5;НО-5. Неисправность цепей отключения ВВ агрегата (сигнал 1)</v>
      </c>
      <c r="DK35" s="438">
        <v>31</v>
      </c>
      <c r="DL35" s="312"/>
      <c r="DM35" s="312"/>
      <c r="DN35" s="403"/>
      <c r="DP35" s="437">
        <v>31</v>
      </c>
      <c r="DQ35" s="871" t="s">
        <v>4075</v>
      </c>
      <c r="DR35" s="438">
        <v>31</v>
      </c>
      <c r="DS35" s="451" t="s">
        <v>4076</v>
      </c>
      <c r="DT35" s="848">
        <v>2</v>
      </c>
      <c r="DU35" s="866" t="s">
        <v>3854</v>
      </c>
      <c r="DV35" s="867"/>
      <c r="DW35" s="437">
        <f t="shared" si="4"/>
        <v>31</v>
      </c>
      <c r="DX35" s="850"/>
      <c r="DY35" s="438">
        <v>31</v>
      </c>
      <c r="DZ35" s="312"/>
      <c r="EA35" s="312"/>
      <c r="EB35" s="405"/>
      <c r="ED35" s="851">
        <v>31</v>
      </c>
      <c r="EE35" s="423">
        <v>0</v>
      </c>
      <c r="EF35" s="68">
        <v>31</v>
      </c>
      <c r="EG35" s="861"/>
      <c r="EH35" s="68"/>
      <c r="EI35" s="96"/>
      <c r="EJ35" s="867"/>
      <c r="EY35" s="845">
        <f t="shared" si="9"/>
        <v>31</v>
      </c>
      <c r="EZ35" s="862">
        <v>0</v>
      </c>
      <c r="FA35" s="855">
        <v>31</v>
      </c>
      <c r="FB35" s="860" t="s">
        <v>3855</v>
      </c>
      <c r="FC35" s="841">
        <v>0</v>
      </c>
      <c r="FD35" s="842">
        <v>0</v>
      </c>
      <c r="FF35" s="437">
        <v>31</v>
      </c>
      <c r="FG35" s="314">
        <v>0</v>
      </c>
      <c r="FH35" s="438">
        <v>30</v>
      </c>
      <c r="FI35" s="414" t="s">
        <v>4077</v>
      </c>
      <c r="FJ35" s="415">
        <v>1</v>
      </c>
      <c r="FK35" s="416">
        <v>0</v>
      </c>
      <c r="FL35" s="341"/>
      <c r="FM35" s="437">
        <v>31</v>
      </c>
      <c r="FN35" s="314"/>
      <c r="FO35" s="438">
        <v>30</v>
      </c>
      <c r="FP35" s="402" t="s">
        <v>4078</v>
      </c>
      <c r="FQ35" s="312">
        <v>1</v>
      </c>
      <c r="FR35" s="405">
        <v>0</v>
      </c>
      <c r="FT35" s="437">
        <f t="shared" si="10"/>
        <v>31</v>
      </c>
      <c r="FU35" s="314" t="str">
        <f>MPNA!AB33&amp;";"&amp;MPNA!B33</f>
        <v>;</v>
      </c>
      <c r="FV35" s="438">
        <v>31</v>
      </c>
      <c r="FW35" s="402"/>
      <c r="FX35" s="312">
        <v>0</v>
      </c>
      <c r="FY35" s="405">
        <v>0</v>
      </c>
      <c r="GA35" s="404">
        <v>31</v>
      </c>
      <c r="GB35" s="314"/>
      <c r="GC35" s="445">
        <v>31</v>
      </c>
      <c r="GD35" s="402" t="s">
        <v>4079</v>
      </c>
      <c r="GE35" s="312">
        <v>1</v>
      </c>
      <c r="GF35" s="405">
        <v>0</v>
      </c>
      <c r="GH35" s="437"/>
      <c r="GI35" s="314"/>
      <c r="GJ35" s="445">
        <v>31</v>
      </c>
      <c r="GK35" s="402" t="s">
        <v>4080</v>
      </c>
      <c r="GL35" s="312">
        <v>1</v>
      </c>
      <c r="GM35" s="405">
        <v>0</v>
      </c>
      <c r="GO35" s="439">
        <v>31</v>
      </c>
      <c r="GP35" s="415"/>
      <c r="GQ35" s="415">
        <v>31</v>
      </c>
      <c r="GR35" s="869" t="s">
        <v>4081</v>
      </c>
      <c r="GS35" s="312">
        <v>2</v>
      </c>
      <c r="GT35" s="405">
        <v>3</v>
      </c>
      <c r="GU35" s="167"/>
      <c r="GV35" s="439">
        <v>31</v>
      </c>
      <c r="GW35" s="415" t="s">
        <v>4082</v>
      </c>
      <c r="GX35" s="415">
        <v>31</v>
      </c>
      <c r="GY35" s="493" t="s">
        <v>4083</v>
      </c>
      <c r="GZ35" s="312">
        <v>1</v>
      </c>
      <c r="HA35" s="312">
        <v>0</v>
      </c>
      <c r="HC35" s="446">
        <v>31</v>
      </c>
      <c r="HD35" s="412" t="str">
        <f>OIP!AH33&amp;";"&amp;OIP!B33&amp;";"&amp;OIP!E33</f>
        <v>Нефтеналивные стендеры причалов №№1, 2;Стендер СТ3. Расход нефти через стендер;м/ч3</v>
      </c>
      <c r="HE35" s="440">
        <v>31</v>
      </c>
      <c r="HF35" s="414" t="s">
        <v>4084</v>
      </c>
      <c r="HG35" s="415">
        <v>1</v>
      </c>
      <c r="HH35" s="447">
        <v>0</v>
      </c>
      <c r="HJ35" s="446">
        <v>31</v>
      </c>
      <c r="HK35" s="412" t="str">
        <f>OIP!AH33&amp;";"&amp;OIP!B33&amp;";"&amp;OIP!E33</f>
        <v>Нефтеналивные стендеры причалов №№1, 2;Стендер СТ3. Расход нефти через стендер;м/ч3</v>
      </c>
      <c r="HL35" s="440">
        <v>31</v>
      </c>
      <c r="HM35" s="414" t="s">
        <v>4084</v>
      </c>
      <c r="HN35" s="415">
        <v>1</v>
      </c>
      <c r="HO35" s="447">
        <v>0</v>
      </c>
      <c r="HP35" s="844"/>
      <c r="HQ35" s="437">
        <v>31</v>
      </c>
      <c r="HR35" s="314" t="str">
        <f>OIP!AH33&amp;";"&amp;OIP!B33&amp;";"&amp;OIP!E33</f>
        <v>Нефтеналивные стендеры причалов №№1, 2;Стендер СТ3. Расход нефти через стендер;м/ч3</v>
      </c>
      <c r="HS35" s="438">
        <v>31</v>
      </c>
      <c r="HT35" s="402" t="s">
        <v>4084</v>
      </c>
      <c r="HU35" s="312">
        <v>1</v>
      </c>
      <c r="HV35" s="405">
        <v>0</v>
      </c>
      <c r="HX35" s="310">
        <v>31</v>
      </c>
      <c r="HY35" s="314" t="str">
        <f>OIP!AH33&amp;";"&amp;OIP!B33&amp;";"&amp;OIP!E33</f>
        <v>Нефтеналивные стендеры причалов №№1, 2;Стендер СТ3. Расход нефти через стендер;м/ч3</v>
      </c>
      <c r="HZ35" s="438">
        <v>31</v>
      </c>
      <c r="IA35" s="414" t="s">
        <v>4084</v>
      </c>
      <c r="IB35" s="415">
        <v>1</v>
      </c>
      <c r="IC35" s="447">
        <v>0</v>
      </c>
      <c r="ID35" s="341"/>
      <c r="IE35" s="446">
        <v>31</v>
      </c>
      <c r="IF35" s="412" t="str">
        <f>OIP!AH33&amp;";"&amp;OIP!B33&amp;";"&amp;OIP!E33</f>
        <v>Нефтеналивные стендеры причалов №№1, 2;Стендер СТ3. Расход нефти через стендер;м/ч3</v>
      </c>
      <c r="IG35" s="440">
        <v>31</v>
      </c>
      <c r="IH35" s="414" t="s">
        <v>4084</v>
      </c>
      <c r="II35" s="415">
        <v>1</v>
      </c>
      <c r="IJ35" s="447">
        <v>0</v>
      </c>
      <c r="IK35" s="341"/>
      <c r="IL35" s="446">
        <v>31</v>
      </c>
      <c r="IM35" s="412" t="str">
        <f>OIP!AH33&amp;";"&amp;OIP!B33&amp;";"&amp;OIP!E33</f>
        <v>Нефтеналивные стендеры причалов №№1, 2;Стендер СТ3. Расход нефти через стендер;м/ч3</v>
      </c>
      <c r="IN35" s="440">
        <v>31</v>
      </c>
      <c r="IO35" s="414" t="s">
        <v>4084</v>
      </c>
      <c r="IP35" s="415">
        <v>1</v>
      </c>
      <c r="IQ35" s="447">
        <v>0</v>
      </c>
      <c r="IS35" s="448">
        <f t="shared" si="11"/>
        <v>31</v>
      </c>
      <c r="IT35" s="457"/>
      <c r="IU35" s="450">
        <v>31</v>
      </c>
      <c r="IV35" s="402"/>
      <c r="IW35" s="312">
        <v>1</v>
      </c>
      <c r="IX35" s="405">
        <v>0</v>
      </c>
      <c r="IZ35" s="437">
        <v>31</v>
      </c>
      <c r="JA35" s="346"/>
      <c r="JB35" s="438">
        <v>31</v>
      </c>
      <c r="JC35" s="436" t="s">
        <v>4085</v>
      </c>
      <c r="JD35" s="312">
        <v>1</v>
      </c>
      <c r="JE35" s="405">
        <v>1</v>
      </c>
    </row>
    <row r="36" spans="1:265" ht="15.75" customHeight="1" thickBot="1">
      <c r="A36" s="310">
        <f t="shared" si="0"/>
        <v>32</v>
      </c>
      <c r="B36" s="314" t="str">
        <f>DP!J33&amp;";"&amp;DP!B33</f>
        <v>Диагностика;БиПС.УСО.1(2) - общая неисправность системы питания</v>
      </c>
      <c r="C36" s="438">
        <v>32</v>
      </c>
      <c r="D36" s="451" t="s">
        <v>4042</v>
      </c>
      <c r="E36" s="312">
        <v>2</v>
      </c>
      <c r="F36" s="403">
        <v>3</v>
      </c>
      <c r="H36" s="437">
        <f t="shared" si="1"/>
        <v>32</v>
      </c>
      <c r="I36" s="314" t="str">
        <f>KTPRS2!I33&amp;";"&amp;KTPRS2!B33</f>
        <v>Предельный параметр;Сигнализация максимальный уровень в конденсатоотводчике КО-2.1</v>
      </c>
      <c r="J36" s="438">
        <v>32</v>
      </c>
      <c r="K36" s="402"/>
      <c r="L36" s="312"/>
      <c r="M36" s="405"/>
      <c r="O36" s="437">
        <f t="shared" si="2"/>
        <v>32</v>
      </c>
      <c r="P36" s="314" t="s">
        <v>8822</v>
      </c>
      <c r="Q36" s="438">
        <v>32</v>
      </c>
      <c r="R36" s="451" t="s">
        <v>4042</v>
      </c>
      <c r="S36" s="312">
        <v>2</v>
      </c>
      <c r="T36" s="403">
        <v>3</v>
      </c>
      <c r="V36" s="400">
        <v>32</v>
      </c>
      <c r="W36" s="455">
        <f>UTS!B34</f>
        <v>0</v>
      </c>
      <c r="X36" s="438">
        <v>32</v>
      </c>
      <c r="Y36" s="402"/>
      <c r="Z36" s="312">
        <v>1</v>
      </c>
      <c r="AA36" s="403">
        <v>0</v>
      </c>
      <c r="AC36" s="924">
        <v>32</v>
      </c>
      <c r="AD36" s="312" t="str">
        <f>ZD!AK34&amp;";"&amp;ZD!B34</f>
        <v>Система СОД причальных сооружений;Задвижка №33</v>
      </c>
      <c r="AE36" s="450">
        <v>32</v>
      </c>
      <c r="AF36" s="426" t="s">
        <v>4086</v>
      </c>
      <c r="AG36" s="312">
        <v>2</v>
      </c>
      <c r="AH36" s="405">
        <v>2</v>
      </c>
      <c r="AJ36" s="439">
        <f t="shared" si="3"/>
        <v>32</v>
      </c>
      <c r="AK36" s="412" t="str">
        <f>KLP!M34&amp;";"&amp;KLP!B34</f>
        <v>;</v>
      </c>
      <c r="AL36" s="440">
        <v>32</v>
      </c>
      <c r="AM36" s="441" t="s">
        <v>4087</v>
      </c>
      <c r="AN36" s="415">
        <v>1</v>
      </c>
      <c r="AO36" s="416">
        <v>1</v>
      </c>
      <c r="AQ36" s="310">
        <f t="shared" si="5"/>
        <v>32</v>
      </c>
      <c r="AR36" s="455">
        <v>0</v>
      </c>
      <c r="AS36" s="438">
        <v>32</v>
      </c>
      <c r="AT36" s="402"/>
      <c r="AU36" s="312">
        <v>1</v>
      </c>
      <c r="AV36" s="403">
        <v>0</v>
      </c>
      <c r="AX36" s="845">
        <v>32</v>
      </c>
      <c r="AY36" s="846" t="s">
        <v>4088</v>
      </c>
      <c r="AZ36" s="415">
        <v>32</v>
      </c>
      <c r="BA36" s="414" t="s">
        <v>3565</v>
      </c>
      <c r="BB36" s="415">
        <v>1</v>
      </c>
      <c r="BC36" s="416">
        <v>0</v>
      </c>
      <c r="BE36" s="901">
        <v>32</v>
      </c>
      <c r="BF36" s="906" t="str">
        <f>GVS!I34&amp;";"&amp;GVS!B34</f>
        <v>;ТЭН ТПУ клапана Кл-Т</v>
      </c>
      <c r="BG36" s="904">
        <v>32</v>
      </c>
      <c r="BH36" s="467" t="s">
        <v>3466</v>
      </c>
      <c r="BI36" s="466">
        <v>1</v>
      </c>
      <c r="BJ36" s="468">
        <v>0</v>
      </c>
      <c r="BL36" s="845">
        <v>32</v>
      </c>
      <c r="BM36" s="846"/>
      <c r="BN36" s="415">
        <v>32</v>
      </c>
      <c r="BO36" s="418" t="s">
        <v>4089</v>
      </c>
      <c r="BP36" s="415">
        <v>2</v>
      </c>
      <c r="BQ36" s="416">
        <v>2</v>
      </c>
      <c r="BS36" s="437">
        <v>32</v>
      </c>
      <c r="BT36" s="314" t="str">
        <f>VS!O34&amp;";"&amp;VS!B34</f>
        <v>gr;Приточный вентилятор П1.2 (БИЛ-733)</v>
      </c>
      <c r="BU36" s="438">
        <v>32</v>
      </c>
      <c r="BV36" s="402" t="s">
        <v>3565</v>
      </c>
      <c r="BW36" s="312">
        <v>1</v>
      </c>
      <c r="BX36" s="405">
        <v>0</v>
      </c>
      <c r="BZ36" s="437">
        <v>32</v>
      </c>
      <c r="CA36" s="405">
        <v>0</v>
      </c>
      <c r="CB36" s="438">
        <v>32</v>
      </c>
      <c r="CC36" s="402" t="s">
        <v>3565</v>
      </c>
      <c r="CD36" s="312">
        <v>1</v>
      </c>
      <c r="CE36" s="405">
        <v>0</v>
      </c>
      <c r="CG36" s="437">
        <v>32</v>
      </c>
      <c r="CH36" s="405">
        <v>0</v>
      </c>
      <c r="CI36" s="438">
        <v>32</v>
      </c>
      <c r="CJ36" s="402" t="s">
        <v>3565</v>
      </c>
      <c r="CK36" s="312">
        <v>1</v>
      </c>
      <c r="CL36" s="405">
        <v>0</v>
      </c>
      <c r="CN36" s="437">
        <v>32</v>
      </c>
      <c r="CO36" s="314">
        <f>MPNA!B34</f>
        <v>0</v>
      </c>
      <c r="CP36" s="438">
        <v>32</v>
      </c>
      <c r="CQ36" s="402" t="s">
        <v>3565</v>
      </c>
      <c r="CR36" s="312">
        <v>1</v>
      </c>
      <c r="CS36" s="405">
        <v>0</v>
      </c>
      <c r="CU36" s="310">
        <f t="shared" si="6"/>
        <v>32</v>
      </c>
      <c r="CV36" s="314" t="str">
        <f>KTPR!K34&amp;";"&amp;KTPR!B34</f>
        <v>Общестанционная защита;Аварийное отключение налива через стендер СТ8 кнопкой «Стоп налива через стендер» по месту с технологической площадки</v>
      </c>
      <c r="CW36" s="438">
        <v>32</v>
      </c>
      <c r="CX36" s="312"/>
      <c r="CY36" s="312"/>
      <c r="CZ36" s="403"/>
      <c r="DB36" s="310">
        <f t="shared" si="7"/>
        <v>132</v>
      </c>
      <c r="DC36" s="314" t="str">
        <f>KGMPNA!F35&amp;";"&amp;KGMPNA!B35</f>
        <v>;</v>
      </c>
      <c r="DD36" s="438">
        <v>32</v>
      </c>
      <c r="DE36" s="312"/>
      <c r="DF36" s="312"/>
      <c r="DG36" s="403"/>
      <c r="DI36" s="310">
        <f t="shared" si="8"/>
        <v>132</v>
      </c>
      <c r="DJ36" s="314" t="str">
        <f>KTPRA!I35&amp;";"&amp;KTPRA!B35</f>
        <v>Агрегатная защита НО-5;НО-5. Неисправность цепей отключения ВВ агрегата (сигнал 2)</v>
      </c>
      <c r="DK36" s="438">
        <v>32</v>
      </c>
      <c r="DL36" s="312"/>
      <c r="DM36" s="312"/>
      <c r="DN36" s="403"/>
      <c r="DP36" s="437">
        <v>32</v>
      </c>
      <c r="DQ36" s="871" t="s">
        <v>4090</v>
      </c>
      <c r="DR36" s="438">
        <v>32</v>
      </c>
      <c r="DS36" s="402" t="s">
        <v>3565</v>
      </c>
      <c r="DT36" s="848">
        <v>0</v>
      </c>
      <c r="DU36" s="866" t="s">
        <v>560</v>
      </c>
      <c r="DV36" s="867"/>
      <c r="DW36" s="437">
        <f t="shared" si="4"/>
        <v>32</v>
      </c>
      <c r="DX36" s="850"/>
      <c r="DY36" s="438">
        <v>32</v>
      </c>
      <c r="DZ36" s="312"/>
      <c r="EA36" s="312"/>
      <c r="EB36" s="405"/>
      <c r="ED36" s="851">
        <v>32</v>
      </c>
      <c r="EE36" s="423">
        <v>0</v>
      </c>
      <c r="EF36" s="68">
        <v>32</v>
      </c>
      <c r="EG36" s="861"/>
      <c r="EH36" s="68"/>
      <c r="EI36" s="96"/>
      <c r="EJ36" s="867"/>
      <c r="EY36" s="845">
        <f t="shared" si="9"/>
        <v>32</v>
      </c>
      <c r="EZ36" s="862">
        <v>0</v>
      </c>
      <c r="FA36" s="855">
        <v>32</v>
      </c>
      <c r="FB36" s="860" t="s">
        <v>3855</v>
      </c>
      <c r="FC36" s="841">
        <v>0</v>
      </c>
      <c r="FD36" s="842">
        <v>0</v>
      </c>
      <c r="FF36" s="437">
        <v>32</v>
      </c>
      <c r="FG36" s="314">
        <v>0</v>
      </c>
      <c r="FH36" s="438">
        <v>31</v>
      </c>
      <c r="FI36" s="414" t="s">
        <v>4091</v>
      </c>
      <c r="FJ36" s="415">
        <v>1</v>
      </c>
      <c r="FK36" s="416">
        <v>0</v>
      </c>
      <c r="FL36" s="341"/>
      <c r="FM36" s="437">
        <v>32</v>
      </c>
      <c r="FN36" s="314"/>
      <c r="FO36" s="438">
        <v>31</v>
      </c>
      <c r="FP36" s="402" t="s">
        <v>4092</v>
      </c>
      <c r="FQ36" s="312">
        <v>1</v>
      </c>
      <c r="FR36" s="405">
        <v>0</v>
      </c>
      <c r="FT36" s="437">
        <f t="shared" si="10"/>
        <v>32</v>
      </c>
      <c r="FU36" s="314" t="str">
        <f>MPNA!AB34&amp;";"&amp;MPNA!B34</f>
        <v>;</v>
      </c>
      <c r="FV36" s="438">
        <v>32</v>
      </c>
      <c r="FW36" s="402"/>
      <c r="FX36" s="312">
        <v>0</v>
      </c>
      <c r="FY36" s="405">
        <v>0</v>
      </c>
      <c r="GA36" s="437">
        <v>32</v>
      </c>
      <c r="GB36" s="314"/>
      <c r="GC36" s="438">
        <v>32</v>
      </c>
      <c r="GD36" s="402" t="s">
        <v>3565</v>
      </c>
      <c r="GE36" s="312">
        <v>1</v>
      </c>
      <c r="GF36" s="405">
        <v>0</v>
      </c>
      <c r="GH36" s="437"/>
      <c r="GI36" s="314"/>
      <c r="GJ36" s="438">
        <v>32</v>
      </c>
      <c r="GK36" s="402" t="s">
        <v>3676</v>
      </c>
      <c r="GL36" s="312">
        <v>1</v>
      </c>
      <c r="GM36" s="405">
        <v>0</v>
      </c>
      <c r="GO36" s="439">
        <v>32</v>
      </c>
      <c r="GP36" s="415"/>
      <c r="GQ36" s="415">
        <v>32</v>
      </c>
      <c r="GR36" s="843" t="s">
        <v>4093</v>
      </c>
      <c r="GS36" s="312">
        <v>1</v>
      </c>
      <c r="GT36" s="405">
        <v>1</v>
      </c>
      <c r="GU36" s="167"/>
      <c r="GV36" s="439">
        <v>32</v>
      </c>
      <c r="GW36" s="415" t="s">
        <v>4094</v>
      </c>
      <c r="GX36" s="415">
        <v>32</v>
      </c>
      <c r="GY36" s="493" t="s">
        <v>4095</v>
      </c>
      <c r="GZ36" s="312">
        <v>1</v>
      </c>
      <c r="HA36" s="312">
        <v>0</v>
      </c>
      <c r="HC36" s="446">
        <v>32</v>
      </c>
      <c r="HD36" s="412" t="str">
        <f>OIP!AH34&amp;";"&amp;OIP!B34&amp;";"&amp;OIP!E34</f>
        <v>Нефтеналивные стендеры причалов №№1, 2;Стендер СТ3. Давление нефти;Мпа</v>
      </c>
      <c r="HE36" s="440">
        <v>32</v>
      </c>
      <c r="HF36" s="414" t="s">
        <v>4096</v>
      </c>
      <c r="HG36" s="415">
        <v>1</v>
      </c>
      <c r="HH36" s="447">
        <v>0</v>
      </c>
      <c r="HJ36" s="446">
        <v>32</v>
      </c>
      <c r="HK36" s="412" t="str">
        <f>OIP!AH34&amp;";"&amp;OIP!B34&amp;";"&amp;OIP!E34</f>
        <v>Нефтеналивные стендеры причалов №№1, 2;Стендер СТ3. Давление нефти;Мпа</v>
      </c>
      <c r="HL36" s="440">
        <v>32</v>
      </c>
      <c r="HM36" s="414" t="s">
        <v>4096</v>
      </c>
      <c r="HN36" s="415">
        <v>1</v>
      </c>
      <c r="HO36" s="447">
        <v>0</v>
      </c>
      <c r="HP36" s="844"/>
      <c r="HQ36" s="437">
        <v>32</v>
      </c>
      <c r="HR36" s="314" t="str">
        <f>OIP!AH34&amp;";"&amp;OIP!B34&amp;";"&amp;OIP!E34</f>
        <v>Нефтеналивные стендеры причалов №№1, 2;Стендер СТ3. Давление нефти;Мпа</v>
      </c>
      <c r="HS36" s="438">
        <v>32</v>
      </c>
      <c r="HT36" s="402" t="s">
        <v>4096</v>
      </c>
      <c r="HU36" s="312">
        <v>1</v>
      </c>
      <c r="HV36" s="405">
        <v>0</v>
      </c>
      <c r="HX36" s="310">
        <v>32</v>
      </c>
      <c r="HY36" s="314" t="str">
        <f>OIP!AH34&amp;";"&amp;OIP!B34&amp;";"&amp;OIP!E34</f>
        <v>Нефтеналивные стендеры причалов №№1, 2;Стендер СТ3. Давление нефти;Мпа</v>
      </c>
      <c r="HZ36" s="438">
        <v>32</v>
      </c>
      <c r="IA36" s="414" t="s">
        <v>4096</v>
      </c>
      <c r="IB36" s="415">
        <v>1</v>
      </c>
      <c r="IC36" s="447">
        <v>0</v>
      </c>
      <c r="ID36" s="341"/>
      <c r="IE36" s="446">
        <v>32</v>
      </c>
      <c r="IF36" s="412" t="str">
        <f>OIP!AH34&amp;";"&amp;OIP!B34&amp;";"&amp;OIP!E34</f>
        <v>Нефтеналивные стендеры причалов №№1, 2;Стендер СТ3. Давление нефти;Мпа</v>
      </c>
      <c r="IG36" s="440">
        <v>32</v>
      </c>
      <c r="IH36" s="414" t="s">
        <v>4096</v>
      </c>
      <c r="II36" s="415">
        <v>1</v>
      </c>
      <c r="IJ36" s="447">
        <v>0</v>
      </c>
      <c r="IK36" s="341"/>
      <c r="IL36" s="446">
        <v>32</v>
      </c>
      <c r="IM36" s="412" t="str">
        <f>OIP!AH34&amp;";"&amp;OIP!B34&amp;";"&amp;OIP!E34</f>
        <v>Нефтеналивные стендеры причалов №№1, 2;Стендер СТ3. Давление нефти;Мпа</v>
      </c>
      <c r="IN36" s="440">
        <v>32</v>
      </c>
      <c r="IO36" s="414" t="s">
        <v>4096</v>
      </c>
      <c r="IP36" s="415">
        <v>1</v>
      </c>
      <c r="IQ36" s="447">
        <v>0</v>
      </c>
      <c r="IS36" s="448">
        <f t="shared" si="11"/>
        <v>32</v>
      </c>
      <c r="IT36" s="457"/>
      <c r="IU36" s="450">
        <v>32</v>
      </c>
      <c r="IV36" s="402"/>
      <c r="IW36" s="312">
        <v>1</v>
      </c>
      <c r="IX36" s="405">
        <v>0</v>
      </c>
      <c r="IZ36" s="437">
        <v>32</v>
      </c>
      <c r="JA36" s="346"/>
      <c r="JB36" s="438">
        <v>32</v>
      </c>
      <c r="JC36" s="436" t="s">
        <v>4097</v>
      </c>
      <c r="JD36" s="312">
        <v>1</v>
      </c>
      <c r="JE36" s="405">
        <v>1</v>
      </c>
    </row>
    <row r="37" spans="1:265" ht="15.75" customHeight="1">
      <c r="A37" s="310">
        <f t="shared" si="0"/>
        <v>33</v>
      </c>
      <c r="B37" s="314" t="str">
        <f>DP!J34&amp;";"&amp;DP!B34</f>
        <v>Диагностика;БиПС.УСО.1(2) - наличие напряжения на вводе №1</v>
      </c>
      <c r="C37" s="438">
        <v>33</v>
      </c>
      <c r="D37" s="312"/>
      <c r="E37" s="312"/>
      <c r="F37" s="403"/>
      <c r="H37" s="437">
        <f t="shared" si="1"/>
        <v>33</v>
      </c>
      <c r="I37" s="314" t="str">
        <f>KTPRS2!I34&amp;";"&amp;KTPRS2!B34</f>
        <v>Предельный параметр;Сохранение предельной загазованности площадки УРПН (точка 1)</v>
      </c>
      <c r="J37" s="438">
        <v>33</v>
      </c>
      <c r="K37" s="402"/>
      <c r="L37" s="312"/>
      <c r="M37" s="405"/>
      <c r="O37" s="437">
        <f t="shared" si="2"/>
        <v>33</v>
      </c>
      <c r="P37" s="314" t="s">
        <v>8822</v>
      </c>
      <c r="Q37" s="438">
        <v>33</v>
      </c>
      <c r="R37" s="312"/>
      <c r="S37" s="312"/>
      <c r="T37" s="405"/>
      <c r="V37" s="400">
        <v>33</v>
      </c>
      <c r="W37" s="455">
        <f>UTS!B35</f>
        <v>0</v>
      </c>
      <c r="X37" s="438">
        <v>33</v>
      </c>
      <c r="Y37" s="402"/>
      <c r="Z37" s="312">
        <v>1</v>
      </c>
      <c r="AA37" s="403">
        <v>0</v>
      </c>
      <c r="AC37" s="924">
        <v>33</v>
      </c>
      <c r="AD37" s="312" t="str">
        <f>ZD!AK35&amp;";"&amp;ZD!B35</f>
        <v>Система СОД причальных сооружений;Задвижка №38</v>
      </c>
      <c r="AE37" s="450">
        <v>33</v>
      </c>
      <c r="AF37" s="402" t="s">
        <v>3565</v>
      </c>
      <c r="AG37" s="312">
        <v>1</v>
      </c>
      <c r="AH37" s="405">
        <v>0</v>
      </c>
      <c r="AJ37" s="439">
        <f t="shared" si="3"/>
        <v>33</v>
      </c>
      <c r="AK37" s="412" t="str">
        <f>KLP!M35&amp;";"&amp;KLP!B35</f>
        <v>;</v>
      </c>
      <c r="AL37" s="440">
        <v>33</v>
      </c>
      <c r="AM37" s="441" t="s">
        <v>4098</v>
      </c>
      <c r="AN37" s="415">
        <v>1</v>
      </c>
      <c r="AO37" s="416">
        <v>1</v>
      </c>
      <c r="AQ37" s="310">
        <f t="shared" si="5"/>
        <v>33</v>
      </c>
      <c r="AR37" s="455">
        <v>0</v>
      </c>
      <c r="AS37" s="438">
        <v>33</v>
      </c>
      <c r="AT37" s="402"/>
      <c r="AU37" s="312">
        <v>1</v>
      </c>
      <c r="AV37" s="403">
        <v>0</v>
      </c>
      <c r="AX37" s="845">
        <v>33</v>
      </c>
      <c r="AY37" s="846" t="s">
        <v>4099</v>
      </c>
      <c r="AZ37" s="415">
        <v>33</v>
      </c>
      <c r="BA37" s="414" t="s">
        <v>3565</v>
      </c>
      <c r="BB37" s="415">
        <v>1</v>
      </c>
      <c r="BC37" s="416">
        <v>0</v>
      </c>
      <c r="BE37" s="900">
        <v>33</v>
      </c>
      <c r="BF37" s="906" t="str">
        <f>GVS!I35&amp;";"&amp;GVS!B35</f>
        <v>;</v>
      </c>
      <c r="BG37" s="903">
        <v>33</v>
      </c>
      <c r="BH37" s="414" t="s">
        <v>3466</v>
      </c>
      <c r="BI37" s="415">
        <v>1</v>
      </c>
      <c r="BJ37" s="416">
        <v>0</v>
      </c>
      <c r="BL37" s="845">
        <v>33</v>
      </c>
      <c r="BM37" s="846"/>
      <c r="BN37" s="415">
        <v>33</v>
      </c>
      <c r="BO37" s="418" t="s">
        <v>4100</v>
      </c>
      <c r="BP37" s="415">
        <v>2</v>
      </c>
      <c r="BQ37" s="416">
        <v>2</v>
      </c>
      <c r="BS37" s="437">
        <v>33</v>
      </c>
      <c r="BT37" s="314" t="str">
        <f>VS!O35&amp;";"&amp;VS!B35</f>
        <v>;ТЭН-У1 (БИЛ-733)</v>
      </c>
      <c r="BU37" s="438">
        <v>33</v>
      </c>
      <c r="BV37" s="402" t="s">
        <v>3565</v>
      </c>
      <c r="BW37" s="312">
        <v>1</v>
      </c>
      <c r="BX37" s="405">
        <v>0</v>
      </c>
      <c r="BZ37" s="437">
        <v>33</v>
      </c>
      <c r="CA37" s="405">
        <v>0</v>
      </c>
      <c r="CB37" s="438">
        <v>33</v>
      </c>
      <c r="CC37" s="402" t="s">
        <v>3565</v>
      </c>
      <c r="CD37" s="312">
        <v>1</v>
      </c>
      <c r="CE37" s="405">
        <v>0</v>
      </c>
      <c r="CG37" s="437">
        <v>33</v>
      </c>
      <c r="CH37" s="405">
        <v>0</v>
      </c>
      <c r="CI37" s="438">
        <v>33</v>
      </c>
      <c r="CJ37" s="402" t="s">
        <v>3565</v>
      </c>
      <c r="CK37" s="312">
        <v>1</v>
      </c>
      <c r="CL37" s="405">
        <v>0</v>
      </c>
      <c r="CN37" s="437">
        <v>33</v>
      </c>
      <c r="CO37" s="314">
        <v>0</v>
      </c>
      <c r="CP37" s="438">
        <v>33</v>
      </c>
      <c r="CQ37" s="402" t="s">
        <v>3565</v>
      </c>
      <c r="CR37" s="312">
        <v>1</v>
      </c>
      <c r="CS37" s="405">
        <v>0</v>
      </c>
      <c r="CU37" s="310">
        <f t="shared" si="6"/>
        <v>33</v>
      </c>
      <c r="CV37" s="314" t="str">
        <f>KTPR!K35&amp;";"&amp;KTPR!B35</f>
        <v>Общестанционная защита;Аварийное отключение налива через стендер СТ9 кнопкой «Стоп налива через стендер» по месту с технологической площадки</v>
      </c>
      <c r="CW37" s="438">
        <v>33</v>
      </c>
      <c r="CX37" s="312"/>
      <c r="CY37" s="312"/>
      <c r="CZ37" s="403"/>
      <c r="DB37" s="310">
        <f t="shared" si="7"/>
        <v>133</v>
      </c>
      <c r="DC37" s="314" t="str">
        <f>KGMPNA!F36&amp;";"&amp;KGMPNA!B36</f>
        <v>;</v>
      </c>
      <c r="DD37" s="438">
        <v>33</v>
      </c>
      <c r="DE37" s="312"/>
      <c r="DF37" s="312"/>
      <c r="DG37" s="403"/>
      <c r="DI37" s="310">
        <f t="shared" si="8"/>
        <v>133</v>
      </c>
      <c r="DJ37" s="314" t="str">
        <f>KTPRA!I36&amp;";"&amp;KTPRA!B36</f>
        <v>Агрегатная защита НО-5;НО-5. Несанкционированное отключение агрегата</v>
      </c>
      <c r="DK37" s="438">
        <v>33</v>
      </c>
      <c r="DL37" s="312"/>
      <c r="DM37" s="312"/>
      <c r="DN37" s="403"/>
      <c r="DP37" s="437">
        <v>33</v>
      </c>
      <c r="DQ37" s="871" t="s">
        <v>4101</v>
      </c>
      <c r="DR37" s="438">
        <v>33</v>
      </c>
      <c r="DS37" s="436" t="s">
        <v>4102</v>
      </c>
      <c r="DT37" s="848">
        <v>1</v>
      </c>
      <c r="DU37" s="849">
        <v>1</v>
      </c>
      <c r="DW37" s="437">
        <f t="shared" si="4"/>
        <v>33</v>
      </c>
      <c r="DX37" s="850"/>
      <c r="DY37" s="438">
        <v>33</v>
      </c>
      <c r="DZ37" s="312"/>
      <c r="EA37" s="312"/>
      <c r="EB37" s="405"/>
      <c r="ED37" s="851">
        <v>33</v>
      </c>
      <c r="EE37" s="423" t="s">
        <v>8843</v>
      </c>
      <c r="EF37" s="68">
        <v>33</v>
      </c>
      <c r="EG37" s="861"/>
      <c r="EH37" s="68"/>
      <c r="EI37" s="96"/>
      <c r="EY37" s="845">
        <f t="shared" si="9"/>
        <v>33</v>
      </c>
      <c r="EZ37" s="862">
        <v>0</v>
      </c>
      <c r="FA37" s="855">
        <v>33</v>
      </c>
      <c r="FB37" s="860" t="s">
        <v>3855</v>
      </c>
      <c r="FC37" s="841">
        <v>0</v>
      </c>
      <c r="FD37" s="842">
        <v>0</v>
      </c>
      <c r="FF37" s="437">
        <v>33</v>
      </c>
      <c r="FG37" s="314">
        <v>0</v>
      </c>
      <c r="FH37" s="438">
        <v>32</v>
      </c>
      <c r="FI37" s="414" t="s">
        <v>4103</v>
      </c>
      <c r="FJ37" s="415">
        <v>1</v>
      </c>
      <c r="FK37" s="416">
        <v>0</v>
      </c>
      <c r="FL37" s="341"/>
      <c r="FM37" s="437">
        <v>33</v>
      </c>
      <c r="FN37" s="314"/>
      <c r="FO37" s="438">
        <v>32</v>
      </c>
      <c r="FP37" s="402" t="s">
        <v>4103</v>
      </c>
      <c r="FQ37" s="312">
        <v>1</v>
      </c>
      <c r="FR37" s="405">
        <v>0</v>
      </c>
      <c r="FT37" s="437">
        <f t="shared" si="10"/>
        <v>33</v>
      </c>
      <c r="FU37" s="314" t="str">
        <f>MPNA!AB35&amp;";"&amp;MPNA!B35</f>
        <v>;</v>
      </c>
      <c r="FV37" s="438">
        <v>33</v>
      </c>
      <c r="FW37" s="402"/>
      <c r="FX37" s="312">
        <v>0</v>
      </c>
      <c r="FY37" s="405">
        <v>0</v>
      </c>
      <c r="GA37" s="437">
        <v>33</v>
      </c>
      <c r="GB37" s="314"/>
      <c r="GC37" s="445">
        <v>33</v>
      </c>
      <c r="GD37" s="402" t="s">
        <v>4104</v>
      </c>
      <c r="GE37" s="312">
        <v>1</v>
      </c>
      <c r="GF37" s="405">
        <v>0</v>
      </c>
      <c r="GH37" s="437"/>
      <c r="GI37" s="314"/>
      <c r="GJ37" s="445">
        <v>33</v>
      </c>
      <c r="GK37" s="402" t="s">
        <v>4105</v>
      </c>
      <c r="GL37" s="312">
        <v>1</v>
      </c>
      <c r="GM37" s="405">
        <v>0</v>
      </c>
      <c r="GO37" s="439">
        <v>33</v>
      </c>
      <c r="GP37" s="415"/>
      <c r="GQ37" s="415">
        <v>33</v>
      </c>
      <c r="GR37" s="493" t="s">
        <v>67</v>
      </c>
      <c r="GS37" s="312">
        <v>1</v>
      </c>
      <c r="GT37" s="405">
        <v>0</v>
      </c>
      <c r="GU37" s="167"/>
      <c r="GV37" s="439">
        <v>33</v>
      </c>
      <c r="GW37" s="415"/>
      <c r="GX37" s="415">
        <v>33</v>
      </c>
      <c r="GY37" s="493" t="s">
        <v>4106</v>
      </c>
      <c r="GZ37" s="312">
        <v>1</v>
      </c>
      <c r="HA37" s="312">
        <v>0</v>
      </c>
      <c r="HC37" s="446">
        <v>33</v>
      </c>
      <c r="HD37" s="412" t="str">
        <f>OIP!AH35&amp;";"&amp;OIP!B35&amp;";"&amp;OIP!E35</f>
        <v>Нефтеналивные стендеры причалов №№1, 2;Стендер СТ3. Температура нефти;°С</v>
      </c>
      <c r="HE37" s="440">
        <v>33</v>
      </c>
      <c r="HF37" s="414" t="s">
        <v>4107</v>
      </c>
      <c r="HG37" s="415">
        <v>1</v>
      </c>
      <c r="HH37" s="447">
        <v>0</v>
      </c>
      <c r="HJ37" s="446">
        <v>33</v>
      </c>
      <c r="HK37" s="412" t="str">
        <f>OIP!AH35&amp;";"&amp;OIP!B35&amp;";"&amp;OIP!E35</f>
        <v>Нефтеналивные стендеры причалов №№1, 2;Стендер СТ3. Температура нефти;°С</v>
      </c>
      <c r="HL37" s="440">
        <v>33</v>
      </c>
      <c r="HM37" s="414" t="s">
        <v>4107</v>
      </c>
      <c r="HN37" s="415">
        <v>1</v>
      </c>
      <c r="HO37" s="447">
        <v>0</v>
      </c>
      <c r="HP37" s="844"/>
      <c r="HQ37" s="437">
        <v>33</v>
      </c>
      <c r="HR37" s="314" t="str">
        <f>OIP!AH35&amp;";"&amp;OIP!B35&amp;";"&amp;OIP!E35</f>
        <v>Нефтеналивные стендеры причалов №№1, 2;Стендер СТ3. Температура нефти;°С</v>
      </c>
      <c r="HS37" s="438">
        <v>33</v>
      </c>
      <c r="HT37" s="402" t="s">
        <v>4107</v>
      </c>
      <c r="HU37" s="312">
        <v>1</v>
      </c>
      <c r="HV37" s="405">
        <v>0</v>
      </c>
      <c r="HX37" s="310">
        <v>33</v>
      </c>
      <c r="HY37" s="314" t="str">
        <f>OIP!AH35&amp;";"&amp;OIP!B35&amp;";"&amp;OIP!E35</f>
        <v>Нефтеналивные стендеры причалов №№1, 2;Стендер СТ3. Температура нефти;°С</v>
      </c>
      <c r="HZ37" s="438">
        <v>33</v>
      </c>
      <c r="IA37" s="414" t="s">
        <v>4107</v>
      </c>
      <c r="IB37" s="415">
        <v>1</v>
      </c>
      <c r="IC37" s="447">
        <v>0</v>
      </c>
      <c r="ID37" s="341"/>
      <c r="IE37" s="446">
        <v>33</v>
      </c>
      <c r="IF37" s="412" t="str">
        <f>OIP!AH35&amp;";"&amp;OIP!B35&amp;";"&amp;OIP!E35</f>
        <v>Нефтеналивные стендеры причалов №№1, 2;Стендер СТ3. Температура нефти;°С</v>
      </c>
      <c r="IG37" s="440">
        <v>33</v>
      </c>
      <c r="IH37" s="414" t="s">
        <v>4107</v>
      </c>
      <c r="II37" s="415">
        <v>1</v>
      </c>
      <c r="IJ37" s="447">
        <v>0</v>
      </c>
      <c r="IK37" s="341"/>
      <c r="IL37" s="446">
        <v>33</v>
      </c>
      <c r="IM37" s="412" t="str">
        <f>OIP!AH35&amp;";"&amp;OIP!B35&amp;";"&amp;OIP!E35</f>
        <v>Нефтеналивные стендеры причалов №№1, 2;Стендер СТ3. Температура нефти;°С</v>
      </c>
      <c r="IN37" s="440">
        <v>33</v>
      </c>
      <c r="IO37" s="414" t="s">
        <v>4107</v>
      </c>
      <c r="IP37" s="415">
        <v>1</v>
      </c>
      <c r="IQ37" s="447">
        <v>0</v>
      </c>
      <c r="IS37" s="448">
        <f t="shared" si="11"/>
        <v>33</v>
      </c>
      <c r="IT37" s="449" t="s">
        <v>4108</v>
      </c>
      <c r="IU37" s="450">
        <v>33</v>
      </c>
      <c r="IV37" s="402"/>
      <c r="IW37" s="312">
        <v>1</v>
      </c>
      <c r="IX37" s="405">
        <v>0</v>
      </c>
      <c r="IZ37" s="437">
        <v>33</v>
      </c>
      <c r="JA37" s="346"/>
      <c r="JB37" s="438">
        <v>33</v>
      </c>
      <c r="JC37" s="436" t="s">
        <v>4109</v>
      </c>
      <c r="JD37" s="312">
        <v>1</v>
      </c>
      <c r="JE37" s="405">
        <v>1</v>
      </c>
    </row>
    <row r="38" spans="1:265" ht="15.75" customHeight="1" thickBot="1">
      <c r="A38" s="310">
        <f t="shared" si="0"/>
        <v>34</v>
      </c>
      <c r="B38" s="314" t="str">
        <f>DP!J35&amp;";"&amp;DP!B35</f>
        <v>Диагностика;БиПС.УСО.1(2) - наличие напряжения на вводе №2</v>
      </c>
      <c r="C38" s="438">
        <v>34</v>
      </c>
      <c r="D38" s="312"/>
      <c r="E38" s="312"/>
      <c r="F38" s="403"/>
      <c r="H38" s="437">
        <f t="shared" si="1"/>
        <v>34</v>
      </c>
      <c r="I38" s="314" t="str">
        <f>KTPRS2!I35&amp;";"&amp;KTPRS2!B35</f>
        <v>Предельный параметр;Сохранение предельной загазованности площадки УРПН (точка 2)</v>
      </c>
      <c r="J38" s="438">
        <v>34</v>
      </c>
      <c r="K38" s="312"/>
      <c r="L38" s="312"/>
      <c r="M38" s="405"/>
      <c r="O38" s="437">
        <f t="shared" si="2"/>
        <v>34</v>
      </c>
      <c r="P38" s="314" t="s">
        <v>8822</v>
      </c>
      <c r="Q38" s="438">
        <v>34</v>
      </c>
      <c r="R38" s="312"/>
      <c r="S38" s="312"/>
      <c r="T38" s="405"/>
      <c r="V38" s="400">
        <v>34</v>
      </c>
      <c r="W38" s="455">
        <f>UTS!B36</f>
        <v>0</v>
      </c>
      <c r="X38" s="438">
        <v>34</v>
      </c>
      <c r="Y38" s="402"/>
      <c r="Z38" s="312">
        <v>1</v>
      </c>
      <c r="AA38" s="403">
        <v>0</v>
      </c>
      <c r="AC38" s="924">
        <v>34</v>
      </c>
      <c r="AD38" s="312" t="str">
        <f>ZD!AK36&amp;";"&amp;ZD!B36</f>
        <v>;</v>
      </c>
      <c r="AE38" s="450">
        <v>34</v>
      </c>
      <c r="AF38" s="436" t="s">
        <v>4110</v>
      </c>
      <c r="AG38" s="312">
        <v>1</v>
      </c>
      <c r="AH38" s="405">
        <v>1</v>
      </c>
      <c r="AJ38" s="439">
        <f t="shared" si="3"/>
        <v>34</v>
      </c>
      <c r="AK38" s="412" t="str">
        <f>KLP!M36&amp;";"&amp;KLP!B36</f>
        <v>;</v>
      </c>
      <c r="AL38" s="440">
        <v>34</v>
      </c>
      <c r="AM38" s="441" t="s">
        <v>4111</v>
      </c>
      <c r="AN38" s="415">
        <v>1</v>
      </c>
      <c r="AO38" s="416">
        <v>1</v>
      </c>
      <c r="AQ38" s="310">
        <f t="shared" si="5"/>
        <v>34</v>
      </c>
      <c r="AR38" s="455">
        <v>0</v>
      </c>
      <c r="AS38" s="438">
        <v>34</v>
      </c>
      <c r="AT38" s="402"/>
      <c r="AU38" s="312">
        <v>1</v>
      </c>
      <c r="AV38" s="403">
        <v>0</v>
      </c>
      <c r="AX38" s="845">
        <v>34</v>
      </c>
      <c r="AY38" s="846" t="s">
        <v>4112</v>
      </c>
      <c r="AZ38" s="415">
        <v>34</v>
      </c>
      <c r="BA38" s="414" t="s">
        <v>3565</v>
      </c>
      <c r="BB38" s="415">
        <v>1</v>
      </c>
      <c r="BC38" s="416">
        <v>0</v>
      </c>
      <c r="BE38" s="900">
        <v>34</v>
      </c>
      <c r="BF38" s="906" t="str">
        <f>GVS!I36&amp;";"&amp;GVS!B36</f>
        <v>;</v>
      </c>
      <c r="BG38" s="904">
        <v>34</v>
      </c>
      <c r="BH38" s="467" t="s">
        <v>3466</v>
      </c>
      <c r="BI38" s="466">
        <v>1</v>
      </c>
      <c r="BJ38" s="468">
        <v>0</v>
      </c>
      <c r="BL38" s="845">
        <v>34</v>
      </c>
      <c r="BM38" s="846"/>
      <c r="BN38" s="415">
        <v>34</v>
      </c>
      <c r="BO38" s="414" t="s">
        <v>3565</v>
      </c>
      <c r="BP38" s="415">
        <v>0</v>
      </c>
      <c r="BQ38" s="416">
        <v>0</v>
      </c>
      <c r="BS38" s="437">
        <v>34</v>
      </c>
      <c r="BT38" s="314" t="str">
        <f>VS!O36&amp;";"&amp;VS!B36</f>
        <v>;ТЭН-У2 (БИЛ-733)</v>
      </c>
      <c r="BU38" s="438">
        <v>34</v>
      </c>
      <c r="BV38" s="402" t="s">
        <v>4113</v>
      </c>
      <c r="BW38" s="312">
        <v>1</v>
      </c>
      <c r="BX38" s="405">
        <v>0</v>
      </c>
      <c r="BZ38" s="437">
        <v>34</v>
      </c>
      <c r="CA38" s="405">
        <v>0</v>
      </c>
      <c r="CB38" s="438">
        <v>34</v>
      </c>
      <c r="CC38" s="402" t="s">
        <v>4113</v>
      </c>
      <c r="CD38" s="312">
        <v>1</v>
      </c>
      <c r="CE38" s="405">
        <v>0</v>
      </c>
      <c r="CG38" s="437">
        <v>34</v>
      </c>
      <c r="CH38" s="405">
        <v>0</v>
      </c>
      <c r="CI38" s="438">
        <v>34</v>
      </c>
      <c r="CJ38" s="402" t="s">
        <v>4113</v>
      </c>
      <c r="CK38" s="312">
        <v>1</v>
      </c>
      <c r="CL38" s="405">
        <v>0</v>
      </c>
      <c r="CN38" s="437">
        <v>34</v>
      </c>
      <c r="CO38" s="314">
        <v>0</v>
      </c>
      <c r="CP38" s="438">
        <v>34</v>
      </c>
      <c r="CQ38" s="402" t="s">
        <v>3565</v>
      </c>
      <c r="CR38" s="312">
        <v>1</v>
      </c>
      <c r="CS38" s="405">
        <v>0</v>
      </c>
      <c r="CU38" s="310">
        <f t="shared" si="6"/>
        <v>34</v>
      </c>
      <c r="CV38" s="314" t="str">
        <f>KTPR!K36&amp;";"&amp;KTPR!B36</f>
        <v>Общестанционная защита;Аварийное отключение стендера СТ10 кнопкой «Стоп стендера» по месту с технологической площадки</v>
      </c>
      <c r="CW38" s="438">
        <v>34</v>
      </c>
      <c r="CX38" s="312"/>
      <c r="CY38" s="312"/>
      <c r="CZ38" s="403"/>
      <c r="DB38" s="310">
        <f t="shared" si="7"/>
        <v>134</v>
      </c>
      <c r="DC38" s="314" t="str">
        <f>KGMPNA!F37&amp;";"&amp;KGMPNA!B37</f>
        <v>;</v>
      </c>
      <c r="DD38" s="438">
        <v>34</v>
      </c>
      <c r="DE38" s="312"/>
      <c r="DF38" s="312"/>
      <c r="DG38" s="403"/>
      <c r="DI38" s="310">
        <f t="shared" si="8"/>
        <v>134</v>
      </c>
      <c r="DJ38" s="314" t="str">
        <f>KTPRA!I37&amp;";"&amp;KTPRA!B37</f>
        <v>Агрегатная защита НО-5;НО-5. Несанкционированное включение агрегата</v>
      </c>
      <c r="DK38" s="438">
        <v>34</v>
      </c>
      <c r="DL38" s="312"/>
      <c r="DM38" s="312"/>
      <c r="DN38" s="403"/>
      <c r="DP38" s="437">
        <v>34</v>
      </c>
      <c r="DQ38" s="873" t="s">
        <v>4114</v>
      </c>
      <c r="DR38" s="438">
        <v>34</v>
      </c>
      <c r="DS38" s="436" t="s">
        <v>4115</v>
      </c>
      <c r="DT38" s="848">
        <v>1</v>
      </c>
      <c r="DU38" s="849">
        <v>1</v>
      </c>
      <c r="DW38" s="437">
        <f t="shared" si="4"/>
        <v>34</v>
      </c>
      <c r="DX38" s="850"/>
      <c r="DY38" s="438">
        <v>34</v>
      </c>
      <c r="DZ38" s="312"/>
      <c r="EA38" s="312"/>
      <c r="EB38" s="405"/>
      <c r="ED38" s="851">
        <v>34</v>
      </c>
      <c r="EE38" s="423" t="s">
        <v>8844</v>
      </c>
      <c r="EF38" s="68">
        <v>34</v>
      </c>
      <c r="EG38" s="861"/>
      <c r="EH38" s="68"/>
      <c r="EI38" s="96"/>
      <c r="EY38" s="845">
        <f t="shared" si="9"/>
        <v>34</v>
      </c>
      <c r="EZ38" s="862">
        <v>0</v>
      </c>
      <c r="FA38" s="855">
        <v>34</v>
      </c>
      <c r="FB38" s="860" t="s">
        <v>3855</v>
      </c>
      <c r="FC38" s="841">
        <v>0</v>
      </c>
      <c r="FD38" s="842">
        <v>0</v>
      </c>
      <c r="FF38" s="437">
        <v>34</v>
      </c>
      <c r="FG38" s="314">
        <v>0</v>
      </c>
      <c r="FH38" s="438">
        <v>33</v>
      </c>
      <c r="FI38" s="414" t="s">
        <v>4116</v>
      </c>
      <c r="FJ38" s="415">
        <v>1</v>
      </c>
      <c r="FK38" s="416">
        <v>0</v>
      </c>
      <c r="FL38" s="341"/>
      <c r="FM38" s="437">
        <v>34</v>
      </c>
      <c r="FN38" s="314"/>
      <c r="FO38" s="438">
        <v>33</v>
      </c>
      <c r="FP38" s="402" t="s">
        <v>4116</v>
      </c>
      <c r="FQ38" s="312">
        <v>1</v>
      </c>
      <c r="FR38" s="405">
        <v>0</v>
      </c>
      <c r="FT38" s="437">
        <f t="shared" si="10"/>
        <v>34</v>
      </c>
      <c r="FU38" s="314" t="str">
        <f>MPNA!AB36&amp;";"&amp;MPNA!B36</f>
        <v>;</v>
      </c>
      <c r="FV38" s="438">
        <v>34</v>
      </c>
      <c r="FW38" s="402"/>
      <c r="FX38" s="312">
        <v>0</v>
      </c>
      <c r="FY38" s="405">
        <v>0</v>
      </c>
      <c r="GA38" s="437">
        <v>34</v>
      </c>
      <c r="GB38" s="314"/>
      <c r="GC38" s="445">
        <v>34</v>
      </c>
      <c r="GD38" s="402" t="s">
        <v>4117</v>
      </c>
      <c r="GE38" s="312">
        <v>1</v>
      </c>
      <c r="GF38" s="405">
        <v>0</v>
      </c>
      <c r="GH38" s="437"/>
      <c r="GI38" s="314"/>
      <c r="GJ38" s="445">
        <v>34</v>
      </c>
      <c r="GK38" s="402" t="s">
        <v>4118</v>
      </c>
      <c r="GL38" s="312">
        <v>1</v>
      </c>
      <c r="GM38" s="405">
        <v>0</v>
      </c>
      <c r="GO38" s="439">
        <v>34</v>
      </c>
      <c r="GP38" s="415"/>
      <c r="GQ38" s="415">
        <v>34</v>
      </c>
      <c r="GR38" s="493" t="s">
        <v>67</v>
      </c>
      <c r="GS38" s="312">
        <v>1</v>
      </c>
      <c r="GT38" s="405">
        <v>0</v>
      </c>
      <c r="GU38" s="167"/>
      <c r="GV38" s="439">
        <v>34</v>
      </c>
      <c r="GW38" s="415"/>
      <c r="GX38" s="415">
        <v>34</v>
      </c>
      <c r="GY38" s="493" t="s">
        <v>67</v>
      </c>
      <c r="GZ38" s="312">
        <v>1</v>
      </c>
      <c r="HA38" s="312">
        <v>0</v>
      </c>
      <c r="HC38" s="446">
        <v>34</v>
      </c>
      <c r="HD38" s="412" t="str">
        <f>OIP!AH36&amp;";"&amp;OIP!B36&amp;";"&amp;OIP!E36</f>
        <v>;;</v>
      </c>
      <c r="HE38" s="440">
        <v>34</v>
      </c>
      <c r="HF38" s="414" t="s">
        <v>4119</v>
      </c>
      <c r="HG38" s="415">
        <v>1</v>
      </c>
      <c r="HH38" s="447">
        <v>0</v>
      </c>
      <c r="HJ38" s="446">
        <v>34</v>
      </c>
      <c r="HK38" s="412" t="str">
        <f>OIP!AH36&amp;";"&amp;OIP!B36&amp;";"&amp;OIP!E36</f>
        <v>;;</v>
      </c>
      <c r="HL38" s="440">
        <v>34</v>
      </c>
      <c r="HM38" s="414" t="s">
        <v>4119</v>
      </c>
      <c r="HN38" s="415">
        <v>1</v>
      </c>
      <c r="HO38" s="447">
        <v>0</v>
      </c>
      <c r="HP38" s="844"/>
      <c r="HQ38" s="437">
        <v>34</v>
      </c>
      <c r="HR38" s="314" t="str">
        <f>OIP!AH36&amp;";"&amp;OIP!B36&amp;";"&amp;OIP!E36</f>
        <v>;;</v>
      </c>
      <c r="HS38" s="438">
        <v>34</v>
      </c>
      <c r="HT38" s="402" t="s">
        <v>4119</v>
      </c>
      <c r="HU38" s="312">
        <v>1</v>
      </c>
      <c r="HV38" s="405">
        <v>0</v>
      </c>
      <c r="HX38" s="310">
        <v>34</v>
      </c>
      <c r="HY38" s="314" t="str">
        <f>OIP!AH36&amp;";"&amp;OIP!B36&amp;";"&amp;OIP!E36</f>
        <v>;;</v>
      </c>
      <c r="HZ38" s="438">
        <v>34</v>
      </c>
      <c r="IA38" s="414" t="s">
        <v>4119</v>
      </c>
      <c r="IB38" s="415">
        <v>1</v>
      </c>
      <c r="IC38" s="447">
        <v>0</v>
      </c>
      <c r="ID38" s="341"/>
      <c r="IE38" s="446">
        <v>34</v>
      </c>
      <c r="IF38" s="412" t="str">
        <f>OIP!AH36&amp;";"&amp;OIP!B36&amp;";"&amp;OIP!E36</f>
        <v>;;</v>
      </c>
      <c r="IG38" s="440">
        <v>34</v>
      </c>
      <c r="IH38" s="414" t="s">
        <v>4119</v>
      </c>
      <c r="II38" s="415">
        <v>1</v>
      </c>
      <c r="IJ38" s="447">
        <v>0</v>
      </c>
      <c r="IK38" s="341"/>
      <c r="IL38" s="446">
        <v>34</v>
      </c>
      <c r="IM38" s="412" t="str">
        <f>OIP!AH36&amp;";"&amp;OIP!B36&amp;";"&amp;OIP!E36</f>
        <v>;;</v>
      </c>
      <c r="IN38" s="440">
        <v>34</v>
      </c>
      <c r="IO38" s="414" t="s">
        <v>4119</v>
      </c>
      <c r="IP38" s="415">
        <v>1</v>
      </c>
      <c r="IQ38" s="447">
        <v>0</v>
      </c>
      <c r="IS38" s="448">
        <f t="shared" si="11"/>
        <v>34</v>
      </c>
      <c r="IT38" s="449" t="s">
        <v>4120</v>
      </c>
      <c r="IU38" s="450">
        <v>34</v>
      </c>
      <c r="IV38" s="402"/>
      <c r="IW38" s="312">
        <v>1</v>
      </c>
      <c r="IX38" s="405">
        <v>0</v>
      </c>
      <c r="IZ38" s="437">
        <v>34</v>
      </c>
      <c r="JA38" s="346"/>
      <c r="JB38" s="438">
        <v>34</v>
      </c>
      <c r="JC38" s="436" t="s">
        <v>4121</v>
      </c>
      <c r="JD38" s="312">
        <v>1</v>
      </c>
      <c r="JE38" s="405">
        <v>1</v>
      </c>
    </row>
    <row r="39" spans="1:265" ht="15.75" customHeight="1">
      <c r="A39" s="310">
        <f t="shared" si="0"/>
        <v>35</v>
      </c>
      <c r="B39" s="314" t="str">
        <f>DP!J36&amp;";"&amp;DP!B36</f>
        <v>Диагностика;БиПС.УСО.1(2) - исправность УЗИП (FV1)</v>
      </c>
      <c r="C39" s="438">
        <v>35</v>
      </c>
      <c r="D39" s="312"/>
      <c r="E39" s="312"/>
      <c r="F39" s="403"/>
      <c r="H39" s="437">
        <f t="shared" si="1"/>
        <v>35</v>
      </c>
      <c r="I39" s="314" t="str">
        <f>KTPRS2!I36&amp;";"&amp;KTPRS2!B36</f>
        <v>Предельный параметр;Сохранение предельной загазованности площадки УРПН (точка 3)</v>
      </c>
      <c r="J39" s="438">
        <v>35</v>
      </c>
      <c r="K39" s="312"/>
      <c r="L39" s="312"/>
      <c r="M39" s="405"/>
      <c r="O39" s="437">
        <f t="shared" si="2"/>
        <v>35</v>
      </c>
      <c r="P39" s="314" t="s">
        <v>8822</v>
      </c>
      <c r="Q39" s="438">
        <v>35</v>
      </c>
      <c r="R39" s="312"/>
      <c r="S39" s="312"/>
      <c r="T39" s="405"/>
      <c r="V39" s="400">
        <v>35</v>
      </c>
      <c r="W39" s="455">
        <f>UTS!B37</f>
        <v>0</v>
      </c>
      <c r="X39" s="438">
        <v>35</v>
      </c>
      <c r="Y39" s="402"/>
      <c r="Z39" s="312">
        <v>1</v>
      </c>
      <c r="AA39" s="403">
        <v>0</v>
      </c>
      <c r="AC39" s="924">
        <v>35</v>
      </c>
      <c r="AD39" s="312" t="str">
        <f>ZD!AK37&amp;";"&amp;ZD!B37</f>
        <v>Система СОД причальных сооружений;Шаровой кран №81</v>
      </c>
      <c r="AE39" s="450">
        <v>35</v>
      </c>
      <c r="AF39" s="436" t="s">
        <v>4122</v>
      </c>
      <c r="AG39" s="312">
        <v>1</v>
      </c>
      <c r="AH39" s="405">
        <v>1</v>
      </c>
      <c r="AJ39" s="439">
        <f t="shared" si="3"/>
        <v>35</v>
      </c>
      <c r="AK39" s="412" t="str">
        <f>KLP!M37&amp;";"&amp;KLP!B37</f>
        <v>;</v>
      </c>
      <c r="AL39" s="440">
        <v>35</v>
      </c>
      <c r="AM39" s="441" t="s">
        <v>4123</v>
      </c>
      <c r="AN39" s="415">
        <v>1</v>
      </c>
      <c r="AO39" s="416">
        <v>1</v>
      </c>
      <c r="AQ39" s="310">
        <f t="shared" si="5"/>
        <v>35</v>
      </c>
      <c r="AR39" s="455">
        <v>0</v>
      </c>
      <c r="AS39" s="438">
        <v>35</v>
      </c>
      <c r="AT39" s="402"/>
      <c r="AU39" s="312">
        <v>1</v>
      </c>
      <c r="AV39" s="403">
        <v>0</v>
      </c>
      <c r="AX39" s="845">
        <v>35</v>
      </c>
      <c r="AY39" s="846" t="s">
        <v>4124</v>
      </c>
      <c r="AZ39" s="415">
        <v>35</v>
      </c>
      <c r="BA39" s="414" t="s">
        <v>3565</v>
      </c>
      <c r="BB39" s="415">
        <v>1</v>
      </c>
      <c r="BC39" s="416">
        <v>0</v>
      </c>
      <c r="BE39" s="900">
        <v>35</v>
      </c>
      <c r="BF39" s="906" t="str">
        <f>GVS!I37&amp;";"&amp;GVS!B37</f>
        <v>;</v>
      </c>
      <c r="BG39" s="903">
        <v>35</v>
      </c>
      <c r="BH39" s="414" t="s">
        <v>3466</v>
      </c>
      <c r="BI39" s="415">
        <v>1</v>
      </c>
      <c r="BJ39" s="416">
        <v>0</v>
      </c>
      <c r="BL39" s="845">
        <v>35</v>
      </c>
      <c r="BM39" s="846"/>
      <c r="BN39" s="415">
        <v>35</v>
      </c>
      <c r="BO39" s="414" t="s">
        <v>3565</v>
      </c>
      <c r="BP39" s="415">
        <v>0</v>
      </c>
      <c r="BQ39" s="416">
        <v>0</v>
      </c>
      <c r="BS39" s="437">
        <v>35</v>
      </c>
      <c r="BT39" s="314" t="str">
        <f>VS!O37&amp;";"&amp;VS!B37</f>
        <v>;Вытяжной вентилятор В1.1 (ТПУ)</v>
      </c>
      <c r="BU39" s="438">
        <v>35</v>
      </c>
      <c r="BV39" s="402" t="s">
        <v>4125</v>
      </c>
      <c r="BW39" s="312">
        <v>1</v>
      </c>
      <c r="BX39" s="405">
        <v>0</v>
      </c>
      <c r="BZ39" s="437">
        <v>35</v>
      </c>
      <c r="CA39" s="405">
        <v>0</v>
      </c>
      <c r="CB39" s="438">
        <v>35</v>
      </c>
      <c r="CC39" s="402" t="s">
        <v>4125</v>
      </c>
      <c r="CD39" s="312">
        <v>1</v>
      </c>
      <c r="CE39" s="405">
        <v>0</v>
      </c>
      <c r="CG39" s="437">
        <v>35</v>
      </c>
      <c r="CH39" s="405">
        <v>0</v>
      </c>
      <c r="CI39" s="438">
        <v>35</v>
      </c>
      <c r="CJ39" s="402" t="s">
        <v>4125</v>
      </c>
      <c r="CK39" s="312">
        <v>1</v>
      </c>
      <c r="CL39" s="405">
        <v>0</v>
      </c>
      <c r="CN39" s="437">
        <v>35</v>
      </c>
      <c r="CO39" s="314">
        <v>0</v>
      </c>
      <c r="CP39" s="438">
        <v>35</v>
      </c>
      <c r="CQ39" s="402" t="s">
        <v>3565</v>
      </c>
      <c r="CR39" s="312">
        <v>1</v>
      </c>
      <c r="CS39" s="405">
        <v>0</v>
      </c>
      <c r="CU39" s="310">
        <f t="shared" si="6"/>
        <v>35</v>
      </c>
      <c r="CV39" s="314" t="str">
        <f>KTPR!K37&amp;";"&amp;KTPR!B37</f>
        <v>Общестанционная защита;Выход стендера причала №1 из рабочей зоны 1</v>
      </c>
      <c r="CW39" s="438">
        <v>35</v>
      </c>
      <c r="CX39" s="312"/>
      <c r="CY39" s="312"/>
      <c r="CZ39" s="403"/>
      <c r="DB39" s="310">
        <f t="shared" si="7"/>
        <v>135</v>
      </c>
      <c r="DC39" s="314" t="str">
        <f>KGMPNA!F38&amp;";"&amp;KGMPNA!B38</f>
        <v>;</v>
      </c>
      <c r="DD39" s="438">
        <v>35</v>
      </c>
      <c r="DE39" s="312"/>
      <c r="DF39" s="312"/>
      <c r="DG39" s="403"/>
      <c r="DI39" s="310">
        <f t="shared" si="8"/>
        <v>135</v>
      </c>
      <c r="DJ39" s="314" t="str">
        <f>KTPRA!I38&amp;";"&amp;KTPRA!B38</f>
        <v>Агрегатная защита НО-5;НО-5. Неисправность цепей контроля агрегата</v>
      </c>
      <c r="DK39" s="438">
        <v>35</v>
      </c>
      <c r="DL39" s="312"/>
      <c r="DM39" s="312"/>
      <c r="DN39" s="403"/>
      <c r="DP39" s="437">
        <v>35</v>
      </c>
      <c r="DQ39" s="873" t="s">
        <v>4126</v>
      </c>
      <c r="DR39" s="438">
        <v>35</v>
      </c>
      <c r="DS39" s="436" t="s">
        <v>3548</v>
      </c>
      <c r="DT39" s="848">
        <v>1</v>
      </c>
      <c r="DU39" s="849">
        <v>1</v>
      </c>
      <c r="DW39" s="437">
        <f t="shared" si="4"/>
        <v>35</v>
      </c>
      <c r="DX39" s="850"/>
      <c r="DY39" s="438">
        <v>35</v>
      </c>
      <c r="DZ39" s="312"/>
      <c r="EA39" s="312"/>
      <c r="EB39" s="405"/>
      <c r="ED39" s="851">
        <v>35</v>
      </c>
      <c r="EE39" s="423" t="s">
        <v>8845</v>
      </c>
      <c r="EF39" s="68">
        <v>35</v>
      </c>
      <c r="EG39" s="861"/>
      <c r="EH39" s="68"/>
      <c r="EI39" s="96"/>
      <c r="EY39" s="845">
        <f t="shared" si="9"/>
        <v>35</v>
      </c>
      <c r="EZ39" s="862">
        <v>0</v>
      </c>
      <c r="FA39" s="855">
        <v>35</v>
      </c>
      <c r="FB39" s="860" t="s">
        <v>3855</v>
      </c>
      <c r="FC39" s="841">
        <v>0</v>
      </c>
      <c r="FD39" s="842">
        <v>0</v>
      </c>
      <c r="FF39" s="437">
        <v>35</v>
      </c>
      <c r="FG39" s="314">
        <v>0</v>
      </c>
      <c r="FH39" s="438">
        <v>34</v>
      </c>
      <c r="FI39" s="414" t="s">
        <v>4127</v>
      </c>
      <c r="FJ39" s="415">
        <v>1</v>
      </c>
      <c r="FK39" s="416">
        <v>0</v>
      </c>
      <c r="FL39" s="341"/>
      <c r="FM39" s="437">
        <v>35</v>
      </c>
      <c r="FN39" s="314"/>
      <c r="FO39" s="438">
        <v>34</v>
      </c>
      <c r="FP39" s="402" t="s">
        <v>4127</v>
      </c>
      <c r="FQ39" s="312">
        <v>1</v>
      </c>
      <c r="FR39" s="405">
        <v>0</v>
      </c>
      <c r="FT39" s="437">
        <f t="shared" si="10"/>
        <v>35</v>
      </c>
      <c r="FU39" s="314" t="str">
        <f>MPNA!AB37&amp;";"&amp;MPNA!B37</f>
        <v>;</v>
      </c>
      <c r="FV39" s="438">
        <v>35</v>
      </c>
      <c r="FW39" s="402"/>
      <c r="FX39" s="312">
        <v>0</v>
      </c>
      <c r="FY39" s="405">
        <v>0</v>
      </c>
      <c r="GA39" s="437">
        <v>35</v>
      </c>
      <c r="GB39" s="314"/>
      <c r="GC39" s="445">
        <v>35</v>
      </c>
      <c r="GD39" s="402" t="s">
        <v>4128</v>
      </c>
      <c r="GE39" s="312">
        <v>1</v>
      </c>
      <c r="GF39" s="405">
        <v>0</v>
      </c>
      <c r="GH39" s="437"/>
      <c r="GI39" s="314"/>
      <c r="GJ39" s="445">
        <v>35</v>
      </c>
      <c r="GK39" s="402" t="s">
        <v>4129</v>
      </c>
      <c r="GL39" s="312">
        <v>1</v>
      </c>
      <c r="GM39" s="405">
        <v>0</v>
      </c>
      <c r="GO39" s="439">
        <v>35</v>
      </c>
      <c r="GP39" s="415"/>
      <c r="GQ39" s="415">
        <v>35</v>
      </c>
      <c r="GR39" s="859" t="s">
        <v>67</v>
      </c>
      <c r="GS39" s="312">
        <v>1</v>
      </c>
      <c r="GT39" s="405">
        <v>2</v>
      </c>
      <c r="GU39" s="167"/>
      <c r="GV39" s="439">
        <v>35</v>
      </c>
      <c r="GW39" s="415" t="s">
        <v>4130</v>
      </c>
      <c r="GX39" s="415">
        <v>35</v>
      </c>
      <c r="GY39" s="493" t="s">
        <v>67</v>
      </c>
      <c r="GZ39" s="312">
        <v>1</v>
      </c>
      <c r="HA39" s="312">
        <v>0</v>
      </c>
      <c r="HC39" s="446">
        <v>35</v>
      </c>
      <c r="HD39" s="412" t="str">
        <f>OIP!AH37&amp;";"&amp;OIP!B37&amp;";"&amp;OIP!E37</f>
        <v>Нефтеналивные стендеры причалов №№1, 2;Стендер СТ4. Расход нефти через стендер;м/ч3</v>
      </c>
      <c r="HE39" s="440">
        <v>35</v>
      </c>
      <c r="HF39" s="414" t="s">
        <v>4131</v>
      </c>
      <c r="HG39" s="415">
        <v>1</v>
      </c>
      <c r="HH39" s="447">
        <v>0</v>
      </c>
      <c r="HJ39" s="446">
        <v>35</v>
      </c>
      <c r="HK39" s="412" t="str">
        <f>OIP!AH37&amp;";"&amp;OIP!B37&amp;";"&amp;OIP!E37</f>
        <v>Нефтеналивные стендеры причалов №№1, 2;Стендер СТ4. Расход нефти через стендер;м/ч3</v>
      </c>
      <c r="HL39" s="440">
        <v>35</v>
      </c>
      <c r="HM39" s="414" t="s">
        <v>4131</v>
      </c>
      <c r="HN39" s="415">
        <v>1</v>
      </c>
      <c r="HO39" s="447">
        <v>0</v>
      </c>
      <c r="HP39" s="844"/>
      <c r="HQ39" s="437">
        <v>35</v>
      </c>
      <c r="HR39" s="314" t="str">
        <f>OIP!AH37&amp;";"&amp;OIP!B37&amp;";"&amp;OIP!E37</f>
        <v>Нефтеналивные стендеры причалов №№1, 2;Стендер СТ4. Расход нефти через стендер;м/ч3</v>
      </c>
      <c r="HS39" s="438">
        <v>35</v>
      </c>
      <c r="HT39" s="402" t="s">
        <v>4131</v>
      </c>
      <c r="HU39" s="312">
        <v>1</v>
      </c>
      <c r="HV39" s="405">
        <v>0</v>
      </c>
      <c r="HX39" s="310">
        <v>35</v>
      </c>
      <c r="HY39" s="314" t="str">
        <f>OIP!AH37&amp;";"&amp;OIP!B37&amp;";"&amp;OIP!E37</f>
        <v>Нефтеналивные стендеры причалов №№1, 2;Стендер СТ4. Расход нефти через стендер;м/ч3</v>
      </c>
      <c r="HZ39" s="438">
        <v>35</v>
      </c>
      <c r="IA39" s="414" t="s">
        <v>4131</v>
      </c>
      <c r="IB39" s="415">
        <v>1</v>
      </c>
      <c r="IC39" s="447">
        <v>0</v>
      </c>
      <c r="ID39" s="341"/>
      <c r="IE39" s="446">
        <v>35</v>
      </c>
      <c r="IF39" s="412" t="str">
        <f>OIP!AH37&amp;";"&amp;OIP!B37&amp;";"&amp;OIP!E37</f>
        <v>Нефтеналивные стендеры причалов №№1, 2;Стендер СТ4. Расход нефти через стендер;м/ч3</v>
      </c>
      <c r="IG39" s="440">
        <v>35</v>
      </c>
      <c r="IH39" s="414" t="s">
        <v>4131</v>
      </c>
      <c r="II39" s="415">
        <v>1</v>
      </c>
      <c r="IJ39" s="447">
        <v>0</v>
      </c>
      <c r="IK39" s="341"/>
      <c r="IL39" s="446">
        <v>35</v>
      </c>
      <c r="IM39" s="412" t="str">
        <f>OIP!AH37&amp;";"&amp;OIP!B37&amp;";"&amp;OIP!E37</f>
        <v>Нефтеналивные стендеры причалов №№1, 2;Стендер СТ4. Расход нефти через стендер;м/ч3</v>
      </c>
      <c r="IN39" s="440">
        <v>35</v>
      </c>
      <c r="IO39" s="414" t="s">
        <v>4131</v>
      </c>
      <c r="IP39" s="415">
        <v>1</v>
      </c>
      <c r="IQ39" s="447">
        <v>0</v>
      </c>
      <c r="IS39" s="448">
        <f t="shared" si="11"/>
        <v>35</v>
      </c>
      <c r="IT39" s="449" t="s">
        <v>4132</v>
      </c>
      <c r="IU39" s="450">
        <v>35</v>
      </c>
      <c r="IV39" s="402"/>
      <c r="IW39" s="312">
        <v>1</v>
      </c>
      <c r="IX39" s="405">
        <v>0</v>
      </c>
      <c r="IZ39" s="437">
        <v>35</v>
      </c>
      <c r="JA39" s="346"/>
      <c r="JB39" s="438">
        <v>35</v>
      </c>
      <c r="JC39" s="436" t="s">
        <v>3565</v>
      </c>
      <c r="JD39" s="312">
        <v>1</v>
      </c>
      <c r="JE39" s="405">
        <v>1</v>
      </c>
    </row>
    <row r="40" spans="1:265" ht="15.75" customHeight="1" thickBot="1">
      <c r="A40" s="310">
        <f t="shared" si="0"/>
        <v>36</v>
      </c>
      <c r="B40" s="314" t="str">
        <f>DP!J37&amp;";"&amp;DP!B37</f>
        <v>Диагностика;БиПС.УСО.1(2) - исправность УЗИП (FV2)</v>
      </c>
      <c r="C40" s="438">
        <v>36</v>
      </c>
      <c r="D40" s="312"/>
      <c r="E40" s="312"/>
      <c r="F40" s="403"/>
      <c r="H40" s="437">
        <f t="shared" si="1"/>
        <v>36</v>
      </c>
      <c r="I40" s="314" t="str">
        <f>KTPRS2!I37&amp;";"&amp;KTPRS2!B37</f>
        <v>Предельный параметр;Сохранение предельной загазованности площадки УРПН (точка 4)</v>
      </c>
      <c r="J40" s="438">
        <v>36</v>
      </c>
      <c r="K40" s="312"/>
      <c r="L40" s="312"/>
      <c r="M40" s="405"/>
      <c r="O40" s="437">
        <f t="shared" si="2"/>
        <v>36</v>
      </c>
      <c r="P40" s="455">
        <v>0</v>
      </c>
      <c r="Q40" s="438">
        <v>36</v>
      </c>
      <c r="R40" s="312"/>
      <c r="S40" s="312"/>
      <c r="T40" s="405"/>
      <c r="V40" s="400">
        <v>36</v>
      </c>
      <c r="W40" s="455">
        <f>UTS!B38</f>
        <v>0</v>
      </c>
      <c r="X40" s="438">
        <v>36</v>
      </c>
      <c r="Y40" s="402"/>
      <c r="Z40" s="312">
        <v>1</v>
      </c>
      <c r="AA40" s="403">
        <v>0</v>
      </c>
      <c r="AC40" s="924">
        <v>36</v>
      </c>
      <c r="AD40" s="312" t="str">
        <f>ZD!AK38&amp;";"&amp;ZD!B38</f>
        <v>Система СОД причальных сооружений;Шаровой кран №83</v>
      </c>
      <c r="AE40" s="450">
        <v>36</v>
      </c>
      <c r="AF40" s="436" t="s">
        <v>4072</v>
      </c>
      <c r="AG40" s="312">
        <v>1</v>
      </c>
      <c r="AH40" s="405">
        <v>1</v>
      </c>
      <c r="AJ40" s="439">
        <f t="shared" si="3"/>
        <v>36</v>
      </c>
      <c r="AK40" s="412" t="str">
        <f>KLP!M38&amp;";"&amp;KLP!B38</f>
        <v>;</v>
      </c>
      <c r="AL40" s="440">
        <v>36</v>
      </c>
      <c r="AM40" s="441" t="s">
        <v>4133</v>
      </c>
      <c r="AN40" s="415">
        <v>1</v>
      </c>
      <c r="AO40" s="416">
        <v>1</v>
      </c>
      <c r="AQ40" s="310">
        <f t="shared" si="5"/>
        <v>36</v>
      </c>
      <c r="AR40" s="455">
        <v>0</v>
      </c>
      <c r="AS40" s="438">
        <v>36</v>
      </c>
      <c r="AT40" s="402"/>
      <c r="AU40" s="312">
        <v>1</v>
      </c>
      <c r="AV40" s="403">
        <v>0</v>
      </c>
      <c r="AX40" s="845">
        <v>36</v>
      </c>
      <c r="AY40" s="846" t="s">
        <v>4134</v>
      </c>
      <c r="AZ40" s="415">
        <v>36</v>
      </c>
      <c r="BA40" s="414" t="s">
        <v>3565</v>
      </c>
      <c r="BB40" s="415">
        <v>1</v>
      </c>
      <c r="BC40" s="416">
        <v>0</v>
      </c>
      <c r="BE40" s="900">
        <v>36</v>
      </c>
      <c r="BF40" s="906" t="str">
        <f>GVS!I38&amp;";"&amp;GVS!B38</f>
        <v>;</v>
      </c>
      <c r="BG40" s="904">
        <v>36</v>
      </c>
      <c r="BH40" s="467" t="s">
        <v>3466</v>
      </c>
      <c r="BI40" s="466">
        <v>1</v>
      </c>
      <c r="BJ40" s="468">
        <v>0</v>
      </c>
      <c r="BL40" s="845">
        <v>36</v>
      </c>
      <c r="BM40" s="846"/>
      <c r="BN40" s="415">
        <v>36</v>
      </c>
      <c r="BO40" s="414" t="s">
        <v>3565</v>
      </c>
      <c r="BP40" s="415">
        <v>0</v>
      </c>
      <c r="BQ40" s="416">
        <v>0</v>
      </c>
      <c r="BS40" s="437">
        <v>36</v>
      </c>
      <c r="BT40" s="314" t="str">
        <f>VS!O38&amp;";"&amp;VS!B38</f>
        <v>;Вытяжной вентилятор В1.2 (ТПУ)</v>
      </c>
      <c r="BU40" s="438">
        <v>36</v>
      </c>
      <c r="BV40" s="402" t="s">
        <v>4135</v>
      </c>
      <c r="BW40" s="312">
        <v>1</v>
      </c>
      <c r="BX40" s="405">
        <v>0</v>
      </c>
      <c r="BZ40" s="437">
        <v>36</v>
      </c>
      <c r="CA40" s="405">
        <v>0</v>
      </c>
      <c r="CB40" s="438">
        <v>36</v>
      </c>
      <c r="CC40" s="402" t="s">
        <v>4135</v>
      </c>
      <c r="CD40" s="312">
        <v>1</v>
      </c>
      <c r="CE40" s="405">
        <v>0</v>
      </c>
      <c r="CG40" s="437">
        <v>36</v>
      </c>
      <c r="CH40" s="405">
        <v>0</v>
      </c>
      <c r="CI40" s="438">
        <v>36</v>
      </c>
      <c r="CJ40" s="402" t="s">
        <v>4135</v>
      </c>
      <c r="CK40" s="312">
        <v>1</v>
      </c>
      <c r="CL40" s="405">
        <v>0</v>
      </c>
      <c r="CN40" s="437">
        <v>36</v>
      </c>
      <c r="CO40" s="314">
        <v>0</v>
      </c>
      <c r="CP40" s="438">
        <v>36</v>
      </c>
      <c r="CQ40" s="402" t="s">
        <v>3565</v>
      </c>
      <c r="CR40" s="312">
        <v>1</v>
      </c>
      <c r="CS40" s="405">
        <v>0</v>
      </c>
      <c r="CU40" s="310">
        <f t="shared" si="6"/>
        <v>36</v>
      </c>
      <c r="CV40" s="314" t="str">
        <f>KTPR!K38&amp;";"&amp;KTPR!B38</f>
        <v>Общестанционная защита;Выход стендера причала №1 из рабочей зоны 2</v>
      </c>
      <c r="CW40" s="438">
        <v>36</v>
      </c>
      <c r="CX40" s="312"/>
      <c r="CY40" s="312"/>
      <c r="CZ40" s="403"/>
      <c r="DB40" s="310">
        <f t="shared" si="7"/>
        <v>136</v>
      </c>
      <c r="DC40" s="314" t="str">
        <f>KGMPNA!F39&amp;";"&amp;KGMPNA!B39</f>
        <v>;</v>
      </c>
      <c r="DD40" s="438">
        <v>36</v>
      </c>
      <c r="DE40" s="312"/>
      <c r="DF40" s="312"/>
      <c r="DG40" s="403"/>
      <c r="DI40" s="310">
        <f t="shared" si="8"/>
        <v>136</v>
      </c>
      <c r="DJ40" s="314" t="str">
        <f>KTPRA!I39&amp;";"&amp;KTPRA!B39</f>
        <v>Агрегатная защита НО-5;НО-5. Отключение агрегата кнопкой «Стоп» по месту</v>
      </c>
      <c r="DK40" s="438">
        <v>36</v>
      </c>
      <c r="DL40" s="312"/>
      <c r="DM40" s="312"/>
      <c r="DN40" s="403"/>
      <c r="DP40" s="437">
        <v>36</v>
      </c>
      <c r="DQ40" s="873" t="s">
        <v>4136</v>
      </c>
      <c r="DR40" s="438">
        <v>36</v>
      </c>
      <c r="DS40" s="436" t="s">
        <v>4137</v>
      </c>
      <c r="DT40" s="848">
        <v>1</v>
      </c>
      <c r="DU40" s="849">
        <v>1</v>
      </c>
      <c r="DW40" s="437">
        <f t="shared" si="4"/>
        <v>36</v>
      </c>
      <c r="DX40" s="850"/>
      <c r="DY40" s="438">
        <v>36</v>
      </c>
      <c r="DZ40" s="312"/>
      <c r="EA40" s="312"/>
      <c r="EB40" s="405"/>
      <c r="ED40" s="851">
        <v>36</v>
      </c>
      <c r="EE40" s="423" t="s">
        <v>8846</v>
      </c>
      <c r="EF40" s="68">
        <v>36</v>
      </c>
      <c r="EG40" s="861"/>
      <c r="EH40" s="68"/>
      <c r="EI40" s="96"/>
      <c r="EY40" s="845">
        <f t="shared" si="9"/>
        <v>36</v>
      </c>
      <c r="EZ40" s="862">
        <v>0</v>
      </c>
      <c r="FA40" s="855">
        <v>36</v>
      </c>
      <c r="FB40" s="860" t="s">
        <v>3855</v>
      </c>
      <c r="FC40" s="841">
        <v>0</v>
      </c>
      <c r="FD40" s="842">
        <v>0</v>
      </c>
      <c r="FF40" s="437">
        <v>36</v>
      </c>
      <c r="FG40" s="314">
        <v>0</v>
      </c>
      <c r="FH40" s="438">
        <v>35</v>
      </c>
      <c r="FI40" s="414" t="s">
        <v>4138</v>
      </c>
      <c r="FJ40" s="415">
        <v>1</v>
      </c>
      <c r="FK40" s="416">
        <v>0</v>
      </c>
      <c r="FL40" s="341"/>
      <c r="FM40" s="437">
        <v>36</v>
      </c>
      <c r="FN40" s="314"/>
      <c r="FO40" s="438">
        <v>35</v>
      </c>
      <c r="FP40" s="402" t="s">
        <v>4138</v>
      </c>
      <c r="FQ40" s="312">
        <v>1</v>
      </c>
      <c r="FR40" s="405">
        <v>0</v>
      </c>
      <c r="FT40" s="437">
        <f t="shared" si="10"/>
        <v>36</v>
      </c>
      <c r="FU40" s="314" t="str">
        <f>MPNA!AB38&amp;";"&amp;MPNA!B38</f>
        <v>;</v>
      </c>
      <c r="FV40" s="438">
        <v>36</v>
      </c>
      <c r="FW40" s="402"/>
      <c r="FX40" s="312">
        <v>0</v>
      </c>
      <c r="FY40" s="405">
        <v>0</v>
      </c>
      <c r="GA40" s="437">
        <v>36</v>
      </c>
      <c r="GB40" s="314"/>
      <c r="GC40" s="445">
        <v>36</v>
      </c>
      <c r="GD40" s="402" t="s">
        <v>4139</v>
      </c>
      <c r="GE40" s="312">
        <v>1</v>
      </c>
      <c r="GF40" s="405">
        <v>0</v>
      </c>
      <c r="GH40" s="437"/>
      <c r="GI40" s="314"/>
      <c r="GJ40" s="445">
        <v>36</v>
      </c>
      <c r="GK40" s="402" t="s">
        <v>3676</v>
      </c>
      <c r="GL40" s="312">
        <v>1</v>
      </c>
      <c r="GM40" s="405">
        <v>0</v>
      </c>
      <c r="GO40" s="439">
        <v>36</v>
      </c>
      <c r="GP40" s="415"/>
      <c r="GQ40" s="415">
        <v>36</v>
      </c>
      <c r="GR40" s="859" t="s">
        <v>67</v>
      </c>
      <c r="GS40" s="312">
        <v>1</v>
      </c>
      <c r="GT40" s="405">
        <v>2</v>
      </c>
      <c r="GU40" s="167"/>
      <c r="GV40" s="439">
        <v>36</v>
      </c>
      <c r="GW40" s="415" t="s">
        <v>4140</v>
      </c>
      <c r="GX40" s="415">
        <v>36</v>
      </c>
      <c r="GY40" s="493" t="s">
        <v>67</v>
      </c>
      <c r="GZ40" s="312">
        <v>1</v>
      </c>
      <c r="HA40" s="312">
        <v>0</v>
      </c>
      <c r="HC40" s="446">
        <v>36</v>
      </c>
      <c r="HD40" s="412" t="str">
        <f>OIP!AH38&amp;";"&amp;OIP!B38&amp;";"&amp;OIP!E38</f>
        <v>Нефтеналивные стендеры причалов №№1, 2;Стендер СТ4. Давление нефти;Мпа</v>
      </c>
      <c r="HE40" s="440">
        <v>36</v>
      </c>
      <c r="HF40" s="414" t="s">
        <v>4141</v>
      </c>
      <c r="HG40" s="415">
        <v>1</v>
      </c>
      <c r="HH40" s="447">
        <v>0</v>
      </c>
      <c r="HJ40" s="446">
        <v>36</v>
      </c>
      <c r="HK40" s="412" t="str">
        <f>OIP!AH38&amp;";"&amp;OIP!B38&amp;";"&amp;OIP!E38</f>
        <v>Нефтеналивные стендеры причалов №№1, 2;Стендер СТ4. Давление нефти;Мпа</v>
      </c>
      <c r="HL40" s="440">
        <v>36</v>
      </c>
      <c r="HM40" s="414" t="s">
        <v>4141</v>
      </c>
      <c r="HN40" s="415">
        <v>1</v>
      </c>
      <c r="HO40" s="447">
        <v>0</v>
      </c>
      <c r="HP40" s="844"/>
      <c r="HQ40" s="437">
        <v>36</v>
      </c>
      <c r="HR40" s="314" t="str">
        <f>OIP!AH38&amp;";"&amp;OIP!B38&amp;";"&amp;OIP!E38</f>
        <v>Нефтеналивные стендеры причалов №№1, 2;Стендер СТ4. Давление нефти;Мпа</v>
      </c>
      <c r="HS40" s="438">
        <v>36</v>
      </c>
      <c r="HT40" s="402" t="s">
        <v>4141</v>
      </c>
      <c r="HU40" s="312">
        <v>1</v>
      </c>
      <c r="HV40" s="405">
        <v>0</v>
      </c>
      <c r="HX40" s="310">
        <v>36</v>
      </c>
      <c r="HY40" s="314" t="str">
        <f>OIP!AH38&amp;";"&amp;OIP!B38&amp;";"&amp;OIP!E38</f>
        <v>Нефтеналивные стендеры причалов №№1, 2;Стендер СТ4. Давление нефти;Мпа</v>
      </c>
      <c r="HZ40" s="438">
        <v>36</v>
      </c>
      <c r="IA40" s="414" t="s">
        <v>4141</v>
      </c>
      <c r="IB40" s="415">
        <v>1</v>
      </c>
      <c r="IC40" s="447">
        <v>0</v>
      </c>
      <c r="ID40" s="341"/>
      <c r="IE40" s="446">
        <v>36</v>
      </c>
      <c r="IF40" s="412" t="str">
        <f>OIP!AH38&amp;";"&amp;OIP!B38&amp;";"&amp;OIP!E38</f>
        <v>Нефтеналивные стендеры причалов №№1, 2;Стендер СТ4. Давление нефти;Мпа</v>
      </c>
      <c r="IG40" s="440">
        <v>36</v>
      </c>
      <c r="IH40" s="414" t="s">
        <v>4141</v>
      </c>
      <c r="II40" s="415">
        <v>1</v>
      </c>
      <c r="IJ40" s="447">
        <v>0</v>
      </c>
      <c r="IK40" s="341"/>
      <c r="IL40" s="446">
        <v>36</v>
      </c>
      <c r="IM40" s="412" t="str">
        <f>OIP!AH38&amp;";"&amp;OIP!B38&amp;";"&amp;OIP!E38</f>
        <v>Нефтеналивные стендеры причалов №№1, 2;Стендер СТ4. Давление нефти;Мпа</v>
      </c>
      <c r="IN40" s="440">
        <v>36</v>
      </c>
      <c r="IO40" s="414" t="s">
        <v>4141</v>
      </c>
      <c r="IP40" s="415">
        <v>1</v>
      </c>
      <c r="IQ40" s="447">
        <v>0</v>
      </c>
      <c r="IS40" s="448">
        <f t="shared" si="11"/>
        <v>36</v>
      </c>
      <c r="IT40" s="449" t="s">
        <v>4142</v>
      </c>
      <c r="IU40" s="450">
        <v>36</v>
      </c>
      <c r="IV40" s="402"/>
      <c r="IW40" s="312">
        <v>1</v>
      </c>
      <c r="IX40" s="405">
        <v>0</v>
      </c>
      <c r="IZ40" s="437">
        <v>36</v>
      </c>
      <c r="JA40" s="346"/>
      <c r="JB40" s="438">
        <v>36</v>
      </c>
      <c r="JC40" s="436" t="s">
        <v>3565</v>
      </c>
      <c r="JD40" s="312">
        <v>1</v>
      </c>
      <c r="JE40" s="405">
        <v>1</v>
      </c>
    </row>
    <row r="41" spans="1:265" ht="15.75" customHeight="1" thickBot="1">
      <c r="A41" s="310">
        <f t="shared" si="0"/>
        <v>37</v>
      </c>
      <c r="B41" s="314" t="str">
        <f>DP!J38&amp;";"&amp;DP!B38</f>
        <v>Диагностика;БиПС.УСО.1(2) - двери шкафа открыты</v>
      </c>
      <c r="C41" s="438">
        <v>37</v>
      </c>
      <c r="D41" s="312"/>
      <c r="E41" s="312"/>
      <c r="F41" s="403"/>
      <c r="H41" s="437">
        <f t="shared" si="1"/>
        <v>37</v>
      </c>
      <c r="I41" s="314" t="str">
        <f>KTPRS2!I38&amp;";"&amp;KTPRS2!B38</f>
        <v>Предельный параметр;Сохранение предельной загазованности площадки УРПН (точка 5)</v>
      </c>
      <c r="J41" s="438">
        <v>37</v>
      </c>
      <c r="K41" s="312"/>
      <c r="L41" s="312"/>
      <c r="M41" s="405"/>
      <c r="O41" s="437">
        <f t="shared" si="2"/>
        <v>37</v>
      </c>
      <c r="P41" s="455">
        <v>0</v>
      </c>
      <c r="Q41" s="438">
        <v>37</v>
      </c>
      <c r="R41" s="312"/>
      <c r="S41" s="312"/>
      <c r="T41" s="405"/>
      <c r="V41" s="400">
        <v>37</v>
      </c>
      <c r="W41" s="455">
        <f>UTS!B39</f>
        <v>0</v>
      </c>
      <c r="X41" s="438">
        <v>37</v>
      </c>
      <c r="Y41" s="402"/>
      <c r="Z41" s="312">
        <v>1</v>
      </c>
      <c r="AA41" s="403">
        <v>0</v>
      </c>
      <c r="AC41" s="924">
        <v>37</v>
      </c>
      <c r="AD41" s="312" t="str">
        <f>ZD!AK39&amp;";"&amp;ZD!B39</f>
        <v>Система СОД причальных сооружений;Шаровой кран №88</v>
      </c>
      <c r="AE41" s="450">
        <v>37</v>
      </c>
      <c r="AF41" s="436" t="s">
        <v>4143</v>
      </c>
      <c r="AG41" s="312">
        <v>1</v>
      </c>
      <c r="AH41" s="405">
        <v>1</v>
      </c>
      <c r="AJ41" s="439">
        <f t="shared" si="3"/>
        <v>37</v>
      </c>
      <c r="AK41" s="412" t="str">
        <f>KLP!M39&amp;";"&amp;KLP!B39</f>
        <v>;</v>
      </c>
      <c r="AL41" s="440">
        <v>37</v>
      </c>
      <c r="AM41" s="441" t="s">
        <v>4144</v>
      </c>
      <c r="AN41" s="415">
        <v>1</v>
      </c>
      <c r="AO41" s="416">
        <v>1</v>
      </c>
      <c r="AQ41" s="310">
        <f t="shared" si="5"/>
        <v>37</v>
      </c>
      <c r="AR41" s="455">
        <v>0</v>
      </c>
      <c r="AS41" s="438">
        <v>37</v>
      </c>
      <c r="AT41" s="402"/>
      <c r="AU41" s="312">
        <v>1</v>
      </c>
      <c r="AV41" s="403">
        <v>0</v>
      </c>
      <c r="AX41" s="845">
        <v>37</v>
      </c>
      <c r="AY41" s="846" t="s">
        <v>4145</v>
      </c>
      <c r="AZ41" s="415">
        <v>37</v>
      </c>
      <c r="BA41" s="414" t="s">
        <v>3565</v>
      </c>
      <c r="BB41" s="415">
        <v>1</v>
      </c>
      <c r="BC41" s="416">
        <v>0</v>
      </c>
      <c r="BE41" s="901">
        <v>37</v>
      </c>
      <c r="BF41" s="906" t="str">
        <f>GVS!I39&amp;";"&amp;GVS!B39</f>
        <v>;</v>
      </c>
      <c r="BG41" s="903">
        <v>37</v>
      </c>
      <c r="BH41" s="414" t="s">
        <v>3466</v>
      </c>
      <c r="BI41" s="415">
        <v>1</v>
      </c>
      <c r="BJ41" s="416">
        <v>0</v>
      </c>
      <c r="BL41" s="845">
        <v>37</v>
      </c>
      <c r="BM41" s="846"/>
      <c r="BN41" s="415">
        <v>37</v>
      </c>
      <c r="BO41" s="414" t="s">
        <v>3565</v>
      </c>
      <c r="BP41" s="415">
        <v>0</v>
      </c>
      <c r="BQ41" s="416">
        <v>0</v>
      </c>
      <c r="BS41" s="437">
        <v>37</v>
      </c>
      <c r="BT41" s="314" t="str">
        <f>VS!O39&amp;";"&amp;VS!B39</f>
        <v>gr;Приточный вентилятор П1.1 (ТПУ)</v>
      </c>
      <c r="BU41" s="438">
        <v>37</v>
      </c>
      <c r="BV41" s="402" t="s">
        <v>4146</v>
      </c>
      <c r="BW41" s="312">
        <v>1</v>
      </c>
      <c r="BX41" s="405">
        <v>0</v>
      </c>
      <c r="BZ41" s="437">
        <v>37</v>
      </c>
      <c r="CA41" s="405">
        <v>0</v>
      </c>
      <c r="CB41" s="438">
        <v>37</v>
      </c>
      <c r="CC41" s="402" t="s">
        <v>4146</v>
      </c>
      <c r="CD41" s="312">
        <v>1</v>
      </c>
      <c r="CE41" s="405">
        <v>0</v>
      </c>
      <c r="CG41" s="437">
        <v>37</v>
      </c>
      <c r="CH41" s="405">
        <v>0</v>
      </c>
      <c r="CI41" s="438">
        <v>37</v>
      </c>
      <c r="CJ41" s="402" t="s">
        <v>4146</v>
      </c>
      <c r="CK41" s="312">
        <v>1</v>
      </c>
      <c r="CL41" s="405">
        <v>0</v>
      </c>
      <c r="CN41" s="437">
        <v>37</v>
      </c>
      <c r="CO41" s="314">
        <v>0</v>
      </c>
      <c r="CP41" s="438">
        <v>37</v>
      </c>
      <c r="CQ41" s="402" t="s">
        <v>3565</v>
      </c>
      <c r="CR41" s="312">
        <v>1</v>
      </c>
      <c r="CS41" s="405">
        <v>0</v>
      </c>
      <c r="CU41" s="310">
        <f t="shared" si="6"/>
        <v>37</v>
      </c>
      <c r="CV41" s="314" t="str">
        <f>KTPR!K39&amp;";"&amp;KTPR!B39</f>
        <v>Общестанционная защита;Несанкционированный выход стендера СТ1 из операции погрузки причала №1</v>
      </c>
      <c r="CW41" s="438">
        <v>37</v>
      </c>
      <c r="CX41" s="312"/>
      <c r="CY41" s="312"/>
      <c r="CZ41" s="403"/>
      <c r="DB41" s="310">
        <f t="shared" si="7"/>
        <v>137</v>
      </c>
      <c r="DC41" s="314" t="str">
        <f>KGMPNA!F40&amp;";"&amp;KGMPNA!B40</f>
        <v>;</v>
      </c>
      <c r="DD41" s="438">
        <v>37</v>
      </c>
      <c r="DE41" s="312"/>
      <c r="DF41" s="312"/>
      <c r="DG41" s="403"/>
      <c r="DI41" s="310">
        <f t="shared" si="8"/>
        <v>137</v>
      </c>
      <c r="DJ41" s="314" t="str">
        <f>KTPRA!I40&amp;";"&amp;KTPRA!B40</f>
        <v>Агрегатная защита НО-5;НО-5. Отключение агрегата с АРМ диспетчера по СТМ</v>
      </c>
      <c r="DK41" s="438">
        <v>37</v>
      </c>
      <c r="DL41" s="312"/>
      <c r="DM41" s="312"/>
      <c r="DN41" s="403"/>
      <c r="DP41" s="437">
        <v>37</v>
      </c>
      <c r="DQ41" s="873" t="s">
        <v>4147</v>
      </c>
      <c r="DR41" s="438">
        <v>37</v>
      </c>
      <c r="DS41" s="436" t="s">
        <v>4148</v>
      </c>
      <c r="DT41" s="848">
        <v>1</v>
      </c>
      <c r="DU41" s="849">
        <v>1</v>
      </c>
      <c r="DW41" s="437">
        <f t="shared" si="4"/>
        <v>37</v>
      </c>
      <c r="DX41" s="850"/>
      <c r="DY41" s="438">
        <v>37</v>
      </c>
      <c r="DZ41" s="312"/>
      <c r="EA41" s="312"/>
      <c r="EB41" s="405"/>
      <c r="ED41" s="851">
        <v>37</v>
      </c>
      <c r="EE41" s="423" t="s">
        <v>8847</v>
      </c>
      <c r="EF41" s="68">
        <v>37</v>
      </c>
      <c r="EG41" s="861"/>
      <c r="EH41" s="68"/>
      <c r="EI41" s="96"/>
      <c r="EY41" s="845">
        <f t="shared" si="9"/>
        <v>37</v>
      </c>
      <c r="EZ41" s="862">
        <v>0</v>
      </c>
      <c r="FA41" s="855">
        <v>37</v>
      </c>
      <c r="FB41" s="860" t="s">
        <v>3855</v>
      </c>
      <c r="FC41" s="841">
        <v>0</v>
      </c>
      <c r="FD41" s="842">
        <v>0</v>
      </c>
      <c r="FF41" s="437">
        <v>37</v>
      </c>
      <c r="FG41" s="314">
        <v>0</v>
      </c>
      <c r="FH41" s="438">
        <v>36</v>
      </c>
      <c r="FI41" s="418" t="s">
        <v>4149</v>
      </c>
      <c r="FJ41" s="415">
        <v>2</v>
      </c>
      <c r="FK41" s="416">
        <v>2</v>
      </c>
      <c r="FL41" s="341"/>
      <c r="FM41" s="437">
        <v>37</v>
      </c>
      <c r="FN41" s="314"/>
      <c r="FO41" s="438">
        <v>36</v>
      </c>
      <c r="FP41" s="426" t="s">
        <v>4149</v>
      </c>
      <c r="FQ41" s="312">
        <v>2</v>
      </c>
      <c r="FR41" s="405">
        <v>2</v>
      </c>
      <c r="FT41" s="437">
        <f t="shared" si="10"/>
        <v>37</v>
      </c>
      <c r="FU41" s="314"/>
      <c r="FV41" s="438">
        <v>37</v>
      </c>
      <c r="FW41" s="402"/>
      <c r="FX41" s="312">
        <v>0</v>
      </c>
      <c r="FY41" s="405">
        <v>0</v>
      </c>
      <c r="GA41" s="437">
        <v>37</v>
      </c>
      <c r="GB41" s="314"/>
      <c r="GC41" s="445">
        <v>37</v>
      </c>
      <c r="GD41" s="402" t="s">
        <v>4150</v>
      </c>
      <c r="GE41" s="312">
        <v>1</v>
      </c>
      <c r="GF41" s="405">
        <v>0</v>
      </c>
      <c r="GH41" s="437"/>
      <c r="GI41" s="314"/>
      <c r="GJ41" s="445">
        <v>37</v>
      </c>
      <c r="GK41" s="402" t="s">
        <v>3676</v>
      </c>
      <c r="GL41" s="312">
        <v>1</v>
      </c>
      <c r="GM41" s="405">
        <v>0</v>
      </c>
      <c r="GO41" s="439">
        <v>37</v>
      </c>
      <c r="GP41" s="415"/>
      <c r="GQ41" s="415">
        <v>37</v>
      </c>
      <c r="GR41" s="843" t="s">
        <v>67</v>
      </c>
      <c r="GS41" s="312">
        <v>1</v>
      </c>
      <c r="GT41" s="405">
        <v>1</v>
      </c>
      <c r="GU41" s="167"/>
      <c r="GV41" s="439">
        <v>37</v>
      </c>
      <c r="GW41" s="415" t="s">
        <v>4151</v>
      </c>
      <c r="GX41" s="415">
        <v>37</v>
      </c>
      <c r="GY41" s="493" t="s">
        <v>67</v>
      </c>
      <c r="GZ41" s="312">
        <v>1</v>
      </c>
      <c r="HA41" s="312">
        <v>0</v>
      </c>
      <c r="HC41" s="446">
        <v>37</v>
      </c>
      <c r="HD41" s="412" t="str">
        <f>OIP!AH39&amp;";"&amp;OIP!B39&amp;";"&amp;OIP!E39</f>
        <v>Нефтеналивные стендеры причалов №№1, 2;Стендер СТ4. Температура нефти;°С</v>
      </c>
      <c r="HE41" s="440">
        <v>37</v>
      </c>
      <c r="HF41" s="414" t="s">
        <v>4152</v>
      </c>
      <c r="HG41" s="415">
        <v>1</v>
      </c>
      <c r="HH41" s="447">
        <v>0</v>
      </c>
      <c r="HJ41" s="446">
        <v>37</v>
      </c>
      <c r="HK41" s="412" t="str">
        <f>OIP!AH39&amp;";"&amp;OIP!B39&amp;";"&amp;OIP!E39</f>
        <v>Нефтеналивные стендеры причалов №№1, 2;Стендер СТ4. Температура нефти;°С</v>
      </c>
      <c r="HL41" s="440">
        <v>37</v>
      </c>
      <c r="HM41" s="414" t="s">
        <v>4152</v>
      </c>
      <c r="HN41" s="415">
        <v>1</v>
      </c>
      <c r="HO41" s="447">
        <v>0</v>
      </c>
      <c r="HP41" s="844"/>
      <c r="HQ41" s="437">
        <v>37</v>
      </c>
      <c r="HR41" s="314" t="str">
        <f>OIP!AH39&amp;";"&amp;OIP!B39&amp;";"&amp;OIP!E39</f>
        <v>Нефтеналивные стендеры причалов №№1, 2;Стендер СТ4. Температура нефти;°С</v>
      </c>
      <c r="HS41" s="438">
        <v>37</v>
      </c>
      <c r="HT41" s="402" t="s">
        <v>4152</v>
      </c>
      <c r="HU41" s="312">
        <v>1</v>
      </c>
      <c r="HV41" s="405">
        <v>0</v>
      </c>
      <c r="HX41" s="310">
        <v>37</v>
      </c>
      <c r="HY41" s="314" t="str">
        <f>OIP!AH39&amp;";"&amp;OIP!B39&amp;";"&amp;OIP!E39</f>
        <v>Нефтеналивные стендеры причалов №№1, 2;Стендер СТ4. Температура нефти;°С</v>
      </c>
      <c r="HZ41" s="438">
        <v>37</v>
      </c>
      <c r="IA41" s="414" t="s">
        <v>4152</v>
      </c>
      <c r="IB41" s="415">
        <v>1</v>
      </c>
      <c r="IC41" s="447">
        <v>0</v>
      </c>
      <c r="ID41" s="341"/>
      <c r="IE41" s="446">
        <v>37</v>
      </c>
      <c r="IF41" s="412" t="str">
        <f>OIP!AH39&amp;";"&amp;OIP!B39&amp;";"&amp;OIP!E39</f>
        <v>Нефтеналивные стендеры причалов №№1, 2;Стендер СТ4. Температура нефти;°С</v>
      </c>
      <c r="IG41" s="440">
        <v>37</v>
      </c>
      <c r="IH41" s="414" t="s">
        <v>4152</v>
      </c>
      <c r="II41" s="415">
        <v>1</v>
      </c>
      <c r="IJ41" s="447">
        <v>0</v>
      </c>
      <c r="IK41" s="341"/>
      <c r="IL41" s="446">
        <v>37</v>
      </c>
      <c r="IM41" s="412" t="str">
        <f>OIP!AH39&amp;";"&amp;OIP!B39&amp;";"&amp;OIP!E39</f>
        <v>Нефтеналивные стендеры причалов №№1, 2;Стендер СТ4. Температура нефти;°С</v>
      </c>
      <c r="IN41" s="440">
        <v>37</v>
      </c>
      <c r="IO41" s="414" t="s">
        <v>4152</v>
      </c>
      <c r="IP41" s="415">
        <v>1</v>
      </c>
      <c r="IQ41" s="447">
        <v>0</v>
      </c>
      <c r="IS41" s="448">
        <f t="shared" si="11"/>
        <v>37</v>
      </c>
      <c r="IT41" s="457"/>
      <c r="IU41" s="450">
        <v>37</v>
      </c>
      <c r="IV41" s="402"/>
      <c r="IW41" s="312">
        <v>1</v>
      </c>
      <c r="IX41" s="405">
        <v>0</v>
      </c>
      <c r="IZ41" s="437">
        <v>37</v>
      </c>
      <c r="JA41" s="346"/>
      <c r="JB41" s="438">
        <v>37</v>
      </c>
      <c r="JC41" s="436" t="s">
        <v>3565</v>
      </c>
      <c r="JD41" s="312">
        <v>1</v>
      </c>
      <c r="JE41" s="405">
        <v>1</v>
      </c>
    </row>
    <row r="42" spans="1:265" ht="15.75" customHeight="1" thickBot="1">
      <c r="A42" s="310">
        <f t="shared" si="0"/>
        <v>38</v>
      </c>
      <c r="B42" s="314" t="str">
        <f>DP!J39&amp;";"&amp;DP!B39</f>
        <v>Диагностика;БиПС.УСО.1(2) - батарея разряжена ИБП GU1</v>
      </c>
      <c r="C42" s="438">
        <v>38</v>
      </c>
      <c r="D42" s="312"/>
      <c r="E42" s="312"/>
      <c r="F42" s="403"/>
      <c r="H42" s="437">
        <f t="shared" si="1"/>
        <v>38</v>
      </c>
      <c r="I42" s="314" t="str">
        <f>KTPRS2!I39&amp;";"&amp;KTPRS2!B39</f>
        <v>Предельный параметр;Сохранение предельной загазованности площадки УРПН (точка 6)</v>
      </c>
      <c r="J42" s="438">
        <v>38</v>
      </c>
      <c r="K42" s="312"/>
      <c r="L42" s="312"/>
      <c r="M42" s="405"/>
      <c r="O42" s="437">
        <f t="shared" si="2"/>
        <v>38</v>
      </c>
      <c r="P42" s="455">
        <v>0</v>
      </c>
      <c r="Q42" s="438">
        <v>38</v>
      </c>
      <c r="R42" s="312"/>
      <c r="S42" s="312"/>
      <c r="T42" s="405"/>
      <c r="V42" s="400">
        <v>38</v>
      </c>
      <c r="W42" s="455">
        <f>UTS!B40</f>
        <v>0</v>
      </c>
      <c r="X42" s="438">
        <v>38</v>
      </c>
      <c r="Y42" s="402"/>
      <c r="Z42" s="312">
        <v>1</v>
      </c>
      <c r="AA42" s="403">
        <v>0</v>
      </c>
      <c r="AC42" s="924">
        <v>38</v>
      </c>
      <c r="AD42" s="312" t="str">
        <f>ZD!AK40&amp;";"&amp;ZD!B40</f>
        <v>Система СОД причальных сооружений;Шаровой кран №91</v>
      </c>
      <c r="AE42" s="450">
        <v>38</v>
      </c>
      <c r="AF42" s="436" t="s">
        <v>4153</v>
      </c>
      <c r="AG42" s="312">
        <v>1</v>
      </c>
      <c r="AH42" s="405">
        <v>1</v>
      </c>
      <c r="AJ42" s="439">
        <f t="shared" si="3"/>
        <v>38</v>
      </c>
      <c r="AK42" s="412" t="str">
        <f>KLP!M40&amp;";"&amp;KLP!B40</f>
        <v>;</v>
      </c>
      <c r="AL42" s="440">
        <v>38</v>
      </c>
      <c r="AM42" s="441" t="s">
        <v>4122</v>
      </c>
      <c r="AN42" s="415">
        <v>1</v>
      </c>
      <c r="AO42" s="416">
        <v>1</v>
      </c>
      <c r="AQ42" s="310">
        <f t="shared" si="5"/>
        <v>38</v>
      </c>
      <c r="AR42" s="455">
        <v>0</v>
      </c>
      <c r="AS42" s="438">
        <v>38</v>
      </c>
      <c r="AT42" s="402"/>
      <c r="AU42" s="312">
        <v>1</v>
      </c>
      <c r="AV42" s="403">
        <v>0</v>
      </c>
      <c r="AX42" s="845">
        <v>38</v>
      </c>
      <c r="AY42" s="846" t="s">
        <v>4154</v>
      </c>
      <c r="AZ42" s="415">
        <v>38</v>
      </c>
      <c r="BA42" s="414" t="s">
        <v>3565</v>
      </c>
      <c r="BB42" s="415">
        <v>1</v>
      </c>
      <c r="BC42" s="416">
        <v>0</v>
      </c>
      <c r="BE42" s="900">
        <v>38</v>
      </c>
      <c r="BF42" s="906" t="str">
        <f>GVS!I40&amp;";"&amp;GVS!B40</f>
        <v>;</v>
      </c>
      <c r="BG42" s="904">
        <v>38</v>
      </c>
      <c r="BH42" s="467" t="s">
        <v>3466</v>
      </c>
      <c r="BI42" s="466">
        <v>1</v>
      </c>
      <c r="BJ42" s="468">
        <v>0</v>
      </c>
      <c r="BL42" s="845">
        <v>38</v>
      </c>
      <c r="BM42" s="846"/>
      <c r="BN42" s="415">
        <v>38</v>
      </c>
      <c r="BO42" s="414" t="s">
        <v>3565</v>
      </c>
      <c r="BP42" s="415">
        <v>0</v>
      </c>
      <c r="BQ42" s="416">
        <v>0</v>
      </c>
      <c r="BS42" s="437">
        <v>38</v>
      </c>
      <c r="BT42" s="314" t="str">
        <f>VS!O40&amp;";"&amp;VS!B40</f>
        <v>gr;Приточный вентилятор П1.2 (ТПУ)</v>
      </c>
      <c r="BU42" s="438">
        <v>38</v>
      </c>
      <c r="BV42" s="451" t="s">
        <v>4155</v>
      </c>
      <c r="BW42" s="312">
        <v>2</v>
      </c>
      <c r="BX42" s="405">
        <v>3</v>
      </c>
      <c r="BZ42" s="437">
        <v>38</v>
      </c>
      <c r="CA42" s="405">
        <v>0</v>
      </c>
      <c r="CB42" s="438">
        <v>38</v>
      </c>
      <c r="CC42" s="451" t="s">
        <v>4155</v>
      </c>
      <c r="CD42" s="312">
        <v>2</v>
      </c>
      <c r="CE42" s="405">
        <v>3</v>
      </c>
      <c r="CG42" s="437">
        <v>38</v>
      </c>
      <c r="CH42" s="405">
        <v>0</v>
      </c>
      <c r="CI42" s="438">
        <v>38</v>
      </c>
      <c r="CJ42" s="451" t="s">
        <v>4155</v>
      </c>
      <c r="CK42" s="312">
        <v>2</v>
      </c>
      <c r="CL42" s="405">
        <v>3</v>
      </c>
      <c r="CN42" s="437">
        <v>38</v>
      </c>
      <c r="CO42" s="314">
        <v>0</v>
      </c>
      <c r="CP42" s="438">
        <v>38</v>
      </c>
      <c r="CQ42" s="402" t="s">
        <v>3565</v>
      </c>
      <c r="CR42" s="312">
        <v>1</v>
      </c>
      <c r="CS42" s="405">
        <v>0</v>
      </c>
      <c r="CU42" s="310">
        <f t="shared" si="6"/>
        <v>38</v>
      </c>
      <c r="CV42" s="314" t="str">
        <f>KTPR!K40&amp;";"&amp;KTPR!B40</f>
        <v>Общестанционная защита;Несанкционированный выход стендера СТ2 из операции погрузки причала №1</v>
      </c>
      <c r="CW42" s="438">
        <v>38</v>
      </c>
      <c r="CX42" s="312"/>
      <c r="CY42" s="312"/>
      <c r="CZ42" s="403"/>
      <c r="DB42" s="310">
        <f t="shared" si="7"/>
        <v>138</v>
      </c>
      <c r="DC42" s="314" t="str">
        <f>KGMPNA!F41&amp;";"&amp;KGMPNA!B41</f>
        <v>;</v>
      </c>
      <c r="DD42" s="438">
        <v>38</v>
      </c>
      <c r="DE42" s="312"/>
      <c r="DF42" s="312"/>
      <c r="DG42" s="403"/>
      <c r="DI42" s="310">
        <f t="shared" si="8"/>
        <v>138</v>
      </c>
      <c r="DJ42" s="314" t="str">
        <f>KTPRA!I41&amp;";"&amp;KTPRA!B41</f>
        <v>Агрегатная защита НО-5;НО-5. Авария ПЧ с функцией УПП</v>
      </c>
      <c r="DK42" s="438">
        <v>38</v>
      </c>
      <c r="DL42" s="312"/>
      <c r="DM42" s="312"/>
      <c r="DN42" s="403"/>
      <c r="DP42" s="437">
        <v>38</v>
      </c>
      <c r="DQ42" s="312">
        <v>0</v>
      </c>
      <c r="DR42" s="438">
        <v>38</v>
      </c>
      <c r="DS42" s="436" t="s">
        <v>4156</v>
      </c>
      <c r="DT42" s="848">
        <v>1</v>
      </c>
      <c r="DU42" s="849">
        <v>1</v>
      </c>
      <c r="DW42" s="437">
        <f t="shared" si="4"/>
        <v>38</v>
      </c>
      <c r="DX42" s="850"/>
      <c r="DY42" s="438">
        <v>38</v>
      </c>
      <c r="DZ42" s="312"/>
      <c r="EA42" s="312"/>
      <c r="EB42" s="405"/>
      <c r="ED42" s="851">
        <v>38</v>
      </c>
      <c r="EE42" s="423" t="s">
        <v>8848</v>
      </c>
      <c r="EF42" s="68">
        <v>38</v>
      </c>
      <c r="EG42" s="861"/>
      <c r="EH42" s="68"/>
      <c r="EI42" s="96"/>
      <c r="EY42" s="845">
        <f t="shared" si="9"/>
        <v>38</v>
      </c>
      <c r="EZ42" s="862">
        <v>0</v>
      </c>
      <c r="FA42" s="855">
        <v>38</v>
      </c>
      <c r="FB42" s="856" t="s">
        <v>4157</v>
      </c>
      <c r="FC42" s="841">
        <v>2</v>
      </c>
      <c r="FD42" s="842">
        <v>3</v>
      </c>
      <c r="FF42" s="437">
        <v>38</v>
      </c>
      <c r="FG42" s="314">
        <v>0</v>
      </c>
      <c r="FH42" s="438">
        <v>37</v>
      </c>
      <c r="FI42" s="418" t="s">
        <v>4158</v>
      </c>
      <c r="FJ42" s="415">
        <v>2</v>
      </c>
      <c r="FK42" s="416">
        <v>2</v>
      </c>
      <c r="FL42" s="341"/>
      <c r="FM42" s="437">
        <v>38</v>
      </c>
      <c r="FN42" s="314"/>
      <c r="FO42" s="438">
        <v>37</v>
      </c>
      <c r="FP42" s="426" t="s">
        <v>4158</v>
      </c>
      <c r="FQ42" s="312">
        <v>2</v>
      </c>
      <c r="FR42" s="405">
        <v>2</v>
      </c>
      <c r="FT42" s="437">
        <f t="shared" si="10"/>
        <v>38</v>
      </c>
      <c r="FU42" s="314"/>
      <c r="FV42" s="438">
        <v>38</v>
      </c>
      <c r="FW42" s="402"/>
      <c r="FX42" s="312">
        <v>0</v>
      </c>
      <c r="FY42" s="405">
        <v>0</v>
      </c>
      <c r="GA42" s="437">
        <v>38</v>
      </c>
      <c r="GB42" s="314"/>
      <c r="GC42" s="445">
        <v>38</v>
      </c>
      <c r="GD42" s="402" t="s">
        <v>4159</v>
      </c>
      <c r="GE42" s="312">
        <v>1</v>
      </c>
      <c r="GF42" s="405">
        <v>0</v>
      </c>
      <c r="GH42" s="437"/>
      <c r="GI42" s="314"/>
      <c r="GJ42" s="445">
        <v>38</v>
      </c>
      <c r="GK42" s="402" t="s">
        <v>3676</v>
      </c>
      <c r="GL42" s="312">
        <v>1</v>
      </c>
      <c r="GM42" s="405">
        <v>0</v>
      </c>
      <c r="GO42" s="439">
        <v>38</v>
      </c>
      <c r="GP42" s="415"/>
      <c r="GQ42" s="415">
        <v>38</v>
      </c>
      <c r="GR42" s="493" t="s">
        <v>67</v>
      </c>
      <c r="GS42" s="312">
        <v>1</v>
      </c>
      <c r="GT42" s="405">
        <v>0</v>
      </c>
      <c r="GU42" s="167"/>
      <c r="GV42" s="439">
        <v>38</v>
      </c>
      <c r="GW42" s="415" t="s">
        <v>4160</v>
      </c>
      <c r="GX42" s="415">
        <v>38</v>
      </c>
      <c r="GY42" s="493" t="s">
        <v>67</v>
      </c>
      <c r="GZ42" s="312">
        <v>1</v>
      </c>
      <c r="HA42" s="312">
        <v>0</v>
      </c>
      <c r="HC42" s="446">
        <v>38</v>
      </c>
      <c r="HD42" s="412" t="str">
        <f>OIP!AH40&amp;";"&amp;OIP!B40&amp;";"&amp;OIP!E40</f>
        <v>;;</v>
      </c>
      <c r="HE42" s="440">
        <v>38</v>
      </c>
      <c r="HF42" s="414" t="s">
        <v>4161</v>
      </c>
      <c r="HG42" s="415">
        <v>1</v>
      </c>
      <c r="HH42" s="447">
        <v>0</v>
      </c>
      <c r="HJ42" s="446">
        <v>38</v>
      </c>
      <c r="HK42" s="412" t="str">
        <f>OIP!AH40&amp;";"&amp;OIP!B40&amp;";"&amp;OIP!E40</f>
        <v>;;</v>
      </c>
      <c r="HL42" s="440">
        <v>38</v>
      </c>
      <c r="HM42" s="414" t="s">
        <v>4161</v>
      </c>
      <c r="HN42" s="415">
        <v>1</v>
      </c>
      <c r="HO42" s="447">
        <v>0</v>
      </c>
      <c r="HP42" s="844"/>
      <c r="HQ42" s="437">
        <v>38</v>
      </c>
      <c r="HR42" s="314" t="str">
        <f>OIP!AH40&amp;";"&amp;OIP!B40&amp;";"&amp;OIP!E40</f>
        <v>;;</v>
      </c>
      <c r="HS42" s="438">
        <v>38</v>
      </c>
      <c r="HT42" s="402" t="s">
        <v>4161</v>
      </c>
      <c r="HU42" s="312">
        <v>1</v>
      </c>
      <c r="HV42" s="405">
        <v>0</v>
      </c>
      <c r="HX42" s="310">
        <v>38</v>
      </c>
      <c r="HY42" s="314" t="str">
        <f>OIP!AH40&amp;";"&amp;OIP!B40&amp;";"&amp;OIP!E40</f>
        <v>;;</v>
      </c>
      <c r="HZ42" s="438">
        <v>38</v>
      </c>
      <c r="IA42" s="414" t="s">
        <v>4161</v>
      </c>
      <c r="IB42" s="415">
        <v>1</v>
      </c>
      <c r="IC42" s="447">
        <v>0</v>
      </c>
      <c r="ID42" s="341"/>
      <c r="IE42" s="446">
        <v>38</v>
      </c>
      <c r="IF42" s="412" t="str">
        <f>OIP!AH40&amp;";"&amp;OIP!B40&amp;";"&amp;OIP!E40</f>
        <v>;;</v>
      </c>
      <c r="IG42" s="440">
        <v>38</v>
      </c>
      <c r="IH42" s="414" t="s">
        <v>4161</v>
      </c>
      <c r="II42" s="415">
        <v>1</v>
      </c>
      <c r="IJ42" s="447">
        <v>0</v>
      </c>
      <c r="IK42" s="341"/>
      <c r="IL42" s="446">
        <v>38</v>
      </c>
      <c r="IM42" s="412" t="str">
        <f>OIP!AH40&amp;";"&amp;OIP!B40&amp;";"&amp;OIP!E40</f>
        <v>;;</v>
      </c>
      <c r="IN42" s="440">
        <v>38</v>
      </c>
      <c r="IO42" s="414" t="s">
        <v>4161</v>
      </c>
      <c r="IP42" s="415">
        <v>1</v>
      </c>
      <c r="IQ42" s="447">
        <v>0</v>
      </c>
      <c r="IS42" s="448">
        <f t="shared" si="11"/>
        <v>38</v>
      </c>
      <c r="IT42" s="457"/>
      <c r="IU42" s="450">
        <v>38</v>
      </c>
      <c r="IV42" s="402"/>
      <c r="IW42" s="312">
        <v>1</v>
      </c>
      <c r="IX42" s="405">
        <v>0</v>
      </c>
      <c r="IZ42" s="437">
        <v>38</v>
      </c>
      <c r="JA42" s="346"/>
      <c r="JB42" s="438">
        <v>38</v>
      </c>
      <c r="JC42" s="436" t="s">
        <v>4162</v>
      </c>
      <c r="JD42" s="312">
        <v>1</v>
      </c>
      <c r="JE42" s="405">
        <v>1</v>
      </c>
    </row>
    <row r="43" spans="1:265" ht="15.75" customHeight="1" thickBot="1">
      <c r="A43" s="313">
        <f t="shared" si="0"/>
        <v>39</v>
      </c>
      <c r="B43" s="314" t="str">
        <f>DP!J40&amp;";"&amp;DP!B40</f>
        <v>Диагностика;БиПС.УСО.1(2) - неисправность оборудования питания осн. канала ИБП GU1</v>
      </c>
      <c r="C43" s="438">
        <v>39</v>
      </c>
      <c r="D43" s="345"/>
      <c r="E43" s="345"/>
      <c r="F43" s="347"/>
      <c r="H43" s="469">
        <f t="shared" si="1"/>
        <v>39</v>
      </c>
      <c r="I43" s="314" t="str">
        <f>KTPRS2!I40&amp;";"&amp;KTPRS2!B40</f>
        <v>Предельный параметр;Сохранение предельной загазованности площадки УРПН (точка 7)</v>
      </c>
      <c r="J43" s="438">
        <v>39</v>
      </c>
      <c r="K43" s="345"/>
      <c r="L43" s="345"/>
      <c r="M43" s="405"/>
      <c r="O43" s="469">
        <f t="shared" si="2"/>
        <v>39</v>
      </c>
      <c r="P43" s="455">
        <v>0</v>
      </c>
      <c r="Q43" s="438">
        <v>39</v>
      </c>
      <c r="R43" s="345"/>
      <c r="S43" s="345"/>
      <c r="T43" s="470"/>
      <c r="V43" s="400">
        <v>39</v>
      </c>
      <c r="W43" s="455">
        <f>UTS!B41</f>
        <v>0</v>
      </c>
      <c r="X43" s="438">
        <v>39</v>
      </c>
      <c r="Y43" s="402"/>
      <c r="Z43" s="312">
        <v>1</v>
      </c>
      <c r="AA43" s="403">
        <v>0</v>
      </c>
      <c r="AC43" s="924">
        <v>39</v>
      </c>
      <c r="AD43" s="312" t="str">
        <f>ZD!AK41&amp;";"&amp;ZD!B41</f>
        <v>Система СОД причальных сооружений;Шаровой кран №93</v>
      </c>
      <c r="AE43" s="450">
        <v>39</v>
      </c>
      <c r="AF43" s="402" t="s">
        <v>3565</v>
      </c>
      <c r="AG43" s="312">
        <v>1</v>
      </c>
      <c r="AH43" s="405">
        <v>0</v>
      </c>
      <c r="AJ43" s="471">
        <f t="shared" si="3"/>
        <v>39</v>
      </c>
      <c r="AK43" s="412" t="str">
        <f>KLP!M41&amp;";"&amp;KLP!B41</f>
        <v>;</v>
      </c>
      <c r="AL43" s="440">
        <v>39</v>
      </c>
      <c r="AM43" s="472" t="s">
        <v>4163</v>
      </c>
      <c r="AN43" s="415">
        <v>1</v>
      </c>
      <c r="AO43" s="416">
        <v>1</v>
      </c>
      <c r="AQ43" s="313">
        <f t="shared" si="5"/>
        <v>39</v>
      </c>
      <c r="AR43" s="455">
        <v>0</v>
      </c>
      <c r="AS43" s="438">
        <v>39</v>
      </c>
      <c r="AT43" s="344"/>
      <c r="AU43" s="312">
        <v>1</v>
      </c>
      <c r="AV43" s="403">
        <v>0</v>
      </c>
      <c r="AX43" s="845">
        <v>39</v>
      </c>
      <c r="AY43" s="846" t="s">
        <v>4164</v>
      </c>
      <c r="AZ43" s="415">
        <v>39</v>
      </c>
      <c r="BA43" s="414" t="s">
        <v>3565</v>
      </c>
      <c r="BB43" s="415">
        <v>1</v>
      </c>
      <c r="BC43" s="416">
        <v>0</v>
      </c>
      <c r="BE43" s="900">
        <v>39</v>
      </c>
      <c r="BF43" s="906" t="str">
        <f>GVS!I41&amp;";"&amp;GVS!B41</f>
        <v>;</v>
      </c>
      <c r="BG43" s="903">
        <v>39</v>
      </c>
      <c r="BH43" s="414" t="s">
        <v>3466</v>
      </c>
      <c r="BI43" s="415">
        <v>1</v>
      </c>
      <c r="BJ43" s="416">
        <v>0</v>
      </c>
      <c r="BL43" s="845">
        <v>39</v>
      </c>
      <c r="BM43" s="846"/>
      <c r="BN43" s="415">
        <v>39</v>
      </c>
      <c r="BO43" s="414" t="s">
        <v>3565</v>
      </c>
      <c r="BP43" s="415">
        <v>0</v>
      </c>
      <c r="BQ43" s="416">
        <v>0</v>
      </c>
      <c r="BS43" s="437">
        <v>39</v>
      </c>
      <c r="BT43" s="314" t="str">
        <f>VS!O41&amp;";"&amp;VS!B41</f>
        <v>;ТЭН-У (ТПУ)</v>
      </c>
      <c r="BU43" s="438">
        <v>39</v>
      </c>
      <c r="BV43" s="436" t="s">
        <v>4165</v>
      </c>
      <c r="BW43" s="312">
        <v>1</v>
      </c>
      <c r="BX43" s="405">
        <v>1</v>
      </c>
      <c r="BZ43" s="437">
        <v>39</v>
      </c>
      <c r="CA43" s="405">
        <v>0</v>
      </c>
      <c r="CB43" s="438">
        <v>39</v>
      </c>
      <c r="CC43" s="436" t="s">
        <v>4165</v>
      </c>
      <c r="CD43" s="312">
        <v>1</v>
      </c>
      <c r="CE43" s="405">
        <v>1</v>
      </c>
      <c r="CG43" s="437">
        <v>39</v>
      </c>
      <c r="CH43" s="405">
        <v>0</v>
      </c>
      <c r="CI43" s="438">
        <v>39</v>
      </c>
      <c r="CJ43" s="436" t="s">
        <v>4165</v>
      </c>
      <c r="CK43" s="312">
        <v>1</v>
      </c>
      <c r="CL43" s="405">
        <v>1</v>
      </c>
      <c r="CN43" s="437">
        <v>39</v>
      </c>
      <c r="CO43" s="314">
        <v>0</v>
      </c>
      <c r="CP43" s="438">
        <v>39</v>
      </c>
      <c r="CQ43" s="402" t="s">
        <v>3565</v>
      </c>
      <c r="CR43" s="312">
        <v>1</v>
      </c>
      <c r="CS43" s="405">
        <v>0</v>
      </c>
      <c r="CU43" s="310">
        <f t="shared" si="6"/>
        <v>39</v>
      </c>
      <c r="CV43" s="314" t="str">
        <f>KTPR!K41&amp;";"&amp;KTPR!B41</f>
        <v>Общестанционная защита;Несанкционированный выход стендера СТ3 из операции погрузки причала №1</v>
      </c>
      <c r="CW43" s="438">
        <v>39</v>
      </c>
      <c r="CX43" s="312"/>
      <c r="CY43" s="312"/>
      <c r="CZ43" s="403"/>
      <c r="DB43" s="310">
        <f t="shared" si="7"/>
        <v>139</v>
      </c>
      <c r="DC43" s="314" t="str">
        <f>KGMPNA!F42&amp;";"&amp;KGMPNA!B42</f>
        <v>;</v>
      </c>
      <c r="DD43" s="438">
        <v>39</v>
      </c>
      <c r="DE43" s="312"/>
      <c r="DF43" s="312"/>
      <c r="DG43" s="403"/>
      <c r="DI43" s="310">
        <f t="shared" si="8"/>
        <v>139</v>
      </c>
      <c r="DJ43" s="314" t="str">
        <f>KTPRA!I42&amp;";"&amp;KTPRA!B42</f>
        <v>Агрегатная защита;</v>
      </c>
      <c r="DK43" s="438">
        <v>39</v>
      </c>
      <c r="DL43" s="312"/>
      <c r="DM43" s="312"/>
      <c r="DN43" s="403"/>
      <c r="DP43" s="437">
        <v>39</v>
      </c>
      <c r="DQ43" s="312">
        <v>0</v>
      </c>
      <c r="DR43" s="438">
        <v>39</v>
      </c>
      <c r="DS43" s="436" t="s">
        <v>4166</v>
      </c>
      <c r="DT43" s="848">
        <v>1</v>
      </c>
      <c r="DU43" s="849">
        <v>1</v>
      </c>
      <c r="DW43" s="437">
        <f t="shared" si="4"/>
        <v>39</v>
      </c>
      <c r="DX43" s="850"/>
      <c r="DY43" s="438">
        <v>39</v>
      </c>
      <c r="DZ43" s="312"/>
      <c r="EA43" s="312"/>
      <c r="EB43" s="405"/>
      <c r="ED43" s="851">
        <v>39</v>
      </c>
      <c r="EE43" s="423" t="s">
        <v>8849</v>
      </c>
      <c r="EF43" s="68">
        <v>39</v>
      </c>
      <c r="EG43" s="861"/>
      <c r="EH43" s="68"/>
      <c r="EI43" s="96"/>
      <c r="EY43" s="845">
        <f t="shared" si="9"/>
        <v>39</v>
      </c>
      <c r="EZ43" s="862">
        <v>0</v>
      </c>
      <c r="FA43" s="855">
        <v>39</v>
      </c>
      <c r="FB43" s="856" t="s">
        <v>4167</v>
      </c>
      <c r="FC43" s="841">
        <v>2</v>
      </c>
      <c r="FD43" s="842">
        <v>3</v>
      </c>
      <c r="FF43" s="437">
        <v>39</v>
      </c>
      <c r="FG43" s="314">
        <v>0</v>
      </c>
      <c r="FH43" s="438">
        <v>38</v>
      </c>
      <c r="FI43" s="418" t="s">
        <v>4168</v>
      </c>
      <c r="FJ43" s="415">
        <v>2</v>
      </c>
      <c r="FK43" s="416">
        <v>2</v>
      </c>
      <c r="FL43" s="341"/>
      <c r="FM43" s="437">
        <v>39</v>
      </c>
      <c r="FN43" s="314"/>
      <c r="FO43" s="438">
        <v>38</v>
      </c>
      <c r="FP43" s="426" t="s">
        <v>4168</v>
      </c>
      <c r="FQ43" s="312">
        <v>2</v>
      </c>
      <c r="FR43" s="405">
        <v>2</v>
      </c>
      <c r="FT43" s="473">
        <f t="shared" si="10"/>
        <v>39</v>
      </c>
      <c r="FU43" s="474"/>
      <c r="FV43" s="475">
        <v>39</v>
      </c>
      <c r="FW43" s="476"/>
      <c r="FX43" s="477">
        <v>0</v>
      </c>
      <c r="FY43" s="478">
        <v>0</v>
      </c>
      <c r="GA43" s="437">
        <v>39</v>
      </c>
      <c r="GB43" s="314"/>
      <c r="GC43" s="445">
        <v>39</v>
      </c>
      <c r="GD43" s="402" t="s">
        <v>4169</v>
      </c>
      <c r="GE43" s="312">
        <v>1</v>
      </c>
      <c r="GF43" s="405">
        <v>0</v>
      </c>
      <c r="GH43" s="437"/>
      <c r="GI43" s="314"/>
      <c r="GJ43" s="445">
        <v>39</v>
      </c>
      <c r="GK43" s="402" t="s">
        <v>3676</v>
      </c>
      <c r="GL43" s="312">
        <v>1</v>
      </c>
      <c r="GM43" s="405">
        <v>0</v>
      </c>
      <c r="GO43" s="439">
        <v>39</v>
      </c>
      <c r="GP43" s="415"/>
      <c r="GQ43" s="415">
        <v>39</v>
      </c>
      <c r="GR43" s="493" t="s">
        <v>67</v>
      </c>
      <c r="GS43" s="312">
        <v>1</v>
      </c>
      <c r="GT43" s="405">
        <v>0</v>
      </c>
      <c r="GU43" s="167"/>
      <c r="GV43" s="439">
        <v>39</v>
      </c>
      <c r="GW43" s="415" t="s">
        <v>4170</v>
      </c>
      <c r="GX43" s="415">
        <v>39</v>
      </c>
      <c r="GY43" s="493" t="s">
        <v>67</v>
      </c>
      <c r="GZ43" s="312">
        <v>1</v>
      </c>
      <c r="HA43" s="312">
        <v>0</v>
      </c>
      <c r="HC43" s="446">
        <v>39</v>
      </c>
      <c r="HD43" s="412" t="str">
        <f>OIP!AH41&amp;";"&amp;OIP!B41&amp;";"&amp;OIP!E41</f>
        <v>Нефтеналивные стендеры причалов №№1, 2;Стендер СТ6. Расход нефти через стендер;м/ч3</v>
      </c>
      <c r="HE43" s="440">
        <v>39</v>
      </c>
      <c r="HF43" s="414" t="s">
        <v>4171</v>
      </c>
      <c r="HG43" s="415">
        <v>1</v>
      </c>
      <c r="HH43" s="447">
        <v>0</v>
      </c>
      <c r="HJ43" s="446">
        <v>39</v>
      </c>
      <c r="HK43" s="412" t="str">
        <f>OIP!AH41&amp;";"&amp;OIP!B41&amp;";"&amp;OIP!E41</f>
        <v>Нефтеналивные стендеры причалов №№1, 2;Стендер СТ6. Расход нефти через стендер;м/ч3</v>
      </c>
      <c r="HL43" s="440">
        <v>39</v>
      </c>
      <c r="HM43" s="414" t="s">
        <v>4171</v>
      </c>
      <c r="HN43" s="415">
        <v>1</v>
      </c>
      <c r="HO43" s="447">
        <v>0</v>
      </c>
      <c r="HP43" s="844"/>
      <c r="HQ43" s="437">
        <v>39</v>
      </c>
      <c r="HR43" s="314" t="str">
        <f>OIP!AH41&amp;";"&amp;OIP!B41&amp;";"&amp;OIP!E41</f>
        <v>Нефтеналивные стендеры причалов №№1, 2;Стендер СТ6. Расход нефти через стендер;м/ч3</v>
      </c>
      <c r="HS43" s="438">
        <v>39</v>
      </c>
      <c r="HT43" s="402" t="s">
        <v>4171</v>
      </c>
      <c r="HU43" s="312">
        <v>1</v>
      </c>
      <c r="HV43" s="405">
        <v>0</v>
      </c>
      <c r="HX43" s="310">
        <v>39</v>
      </c>
      <c r="HY43" s="314" t="str">
        <f>OIP!AH41&amp;";"&amp;OIP!B41&amp;";"&amp;OIP!E41</f>
        <v>Нефтеналивные стендеры причалов №№1, 2;Стендер СТ6. Расход нефти через стендер;м/ч3</v>
      </c>
      <c r="HZ43" s="438">
        <v>39</v>
      </c>
      <c r="IA43" s="414" t="s">
        <v>4171</v>
      </c>
      <c r="IB43" s="415">
        <v>1</v>
      </c>
      <c r="IC43" s="447">
        <v>0</v>
      </c>
      <c r="ID43" s="341"/>
      <c r="IE43" s="446">
        <v>39</v>
      </c>
      <c r="IF43" s="412" t="str">
        <f>OIP!AH41&amp;";"&amp;OIP!B41&amp;";"&amp;OIP!E41</f>
        <v>Нефтеналивные стендеры причалов №№1, 2;Стендер СТ6. Расход нефти через стендер;м/ч3</v>
      </c>
      <c r="IG43" s="440">
        <v>39</v>
      </c>
      <c r="IH43" s="414" t="s">
        <v>4171</v>
      </c>
      <c r="II43" s="415">
        <v>1</v>
      </c>
      <c r="IJ43" s="447">
        <v>0</v>
      </c>
      <c r="IK43" s="341"/>
      <c r="IL43" s="446">
        <v>39</v>
      </c>
      <c r="IM43" s="412" t="str">
        <f>OIP!AH41&amp;";"&amp;OIP!B41&amp;";"&amp;OIP!E41</f>
        <v>Нефтеналивные стендеры причалов №№1, 2;Стендер СТ6. Расход нефти через стендер;м/ч3</v>
      </c>
      <c r="IN43" s="440">
        <v>39</v>
      </c>
      <c r="IO43" s="414" t="s">
        <v>4171</v>
      </c>
      <c r="IP43" s="415">
        <v>1</v>
      </c>
      <c r="IQ43" s="447">
        <v>0</v>
      </c>
      <c r="IS43" s="448">
        <f t="shared" si="11"/>
        <v>39</v>
      </c>
      <c r="IT43" s="457"/>
      <c r="IU43" s="450">
        <v>39</v>
      </c>
      <c r="IV43" s="402"/>
      <c r="IW43" s="312">
        <v>1</v>
      </c>
      <c r="IX43" s="405">
        <v>0</v>
      </c>
      <c r="IZ43" s="437">
        <v>39</v>
      </c>
      <c r="JA43" s="346"/>
      <c r="JB43" s="438">
        <v>39</v>
      </c>
      <c r="JC43" s="436" t="s">
        <v>4172</v>
      </c>
      <c r="JD43" s="312">
        <v>1</v>
      </c>
      <c r="JE43" s="405">
        <v>1</v>
      </c>
    </row>
    <row r="44" spans="1:265" ht="15.75" customHeight="1" thickBot="1">
      <c r="A44" s="310">
        <f t="shared" si="0"/>
        <v>40</v>
      </c>
      <c r="B44" s="314" t="str">
        <f>DP!J41&amp;";"&amp;DP!B41</f>
        <v>Диагностика;БиПС.УСО.1(2) - батарея разряжена ИБП GU2</v>
      </c>
      <c r="C44" s="438">
        <v>40</v>
      </c>
      <c r="D44" s="312"/>
      <c r="E44" s="312"/>
      <c r="F44" s="403"/>
      <c r="H44" s="437">
        <f t="shared" si="1"/>
        <v>40</v>
      </c>
      <c r="I44" s="314" t="str">
        <f>KTPRS2!I41&amp;";"&amp;KTPRS2!B41</f>
        <v>Предельный параметр;Сохранение предельной загазованности площадки УРПН (точка 8)</v>
      </c>
      <c r="J44" s="438">
        <v>40</v>
      </c>
      <c r="K44" s="312"/>
      <c r="L44" s="312"/>
      <c r="M44" s="405"/>
      <c r="O44" s="437">
        <f t="shared" si="2"/>
        <v>40</v>
      </c>
      <c r="P44" s="455">
        <v>0</v>
      </c>
      <c r="Q44" s="438">
        <v>40</v>
      </c>
      <c r="R44" s="312"/>
      <c r="S44" s="312"/>
      <c r="T44" s="405"/>
      <c r="V44" s="400">
        <v>40</v>
      </c>
      <c r="W44" s="455">
        <f>UTS!B42</f>
        <v>0</v>
      </c>
      <c r="X44" s="438">
        <v>40</v>
      </c>
      <c r="Y44" s="402"/>
      <c r="Z44" s="312">
        <v>1</v>
      </c>
      <c r="AA44" s="403">
        <v>0</v>
      </c>
      <c r="AC44" s="924">
        <v>40</v>
      </c>
      <c r="AD44" s="312" t="str">
        <f>ZD!AK42&amp;";"&amp;ZD!B42</f>
        <v>Система СОД причальных сооружений;Шаровой кран №96</v>
      </c>
      <c r="AE44" s="450">
        <v>40</v>
      </c>
      <c r="AF44" s="426" t="s">
        <v>4173</v>
      </c>
      <c r="AG44" s="312">
        <v>2</v>
      </c>
      <c r="AH44" s="405">
        <v>2</v>
      </c>
      <c r="AJ44" s="439">
        <f t="shared" si="3"/>
        <v>40</v>
      </c>
      <c r="AK44" s="412" t="str">
        <f>KLP!M42&amp;";"&amp;KLP!B42</f>
        <v>;</v>
      </c>
      <c r="AL44" s="440">
        <v>40</v>
      </c>
      <c r="AM44" s="414" t="s">
        <v>3565</v>
      </c>
      <c r="AN44" s="415">
        <v>1</v>
      </c>
      <c r="AO44" s="416">
        <v>0</v>
      </c>
      <c r="AQ44" s="310">
        <f t="shared" si="5"/>
        <v>40</v>
      </c>
      <c r="AR44" s="455">
        <v>0</v>
      </c>
      <c r="AS44" s="438">
        <v>40</v>
      </c>
      <c r="AT44" s="402"/>
      <c r="AU44" s="312">
        <v>1</v>
      </c>
      <c r="AV44" s="403">
        <v>0</v>
      </c>
      <c r="AX44" s="845">
        <v>40</v>
      </c>
      <c r="AY44" s="846" t="s">
        <v>4174</v>
      </c>
      <c r="AZ44" s="415">
        <v>40</v>
      </c>
      <c r="BA44" s="414" t="s">
        <v>3565</v>
      </c>
      <c r="BB44" s="415">
        <v>1</v>
      </c>
      <c r="BC44" s="416">
        <v>0</v>
      </c>
      <c r="BE44" s="900">
        <v>40</v>
      </c>
      <c r="BF44" s="906" t="str">
        <f>GVS!I42&amp;";"&amp;GVS!B42</f>
        <v>;</v>
      </c>
      <c r="BG44" s="904">
        <v>40</v>
      </c>
      <c r="BH44" s="467" t="s">
        <v>3466</v>
      </c>
      <c r="BI44" s="466">
        <v>1</v>
      </c>
      <c r="BJ44" s="468">
        <v>0</v>
      </c>
      <c r="BL44" s="845">
        <v>40</v>
      </c>
      <c r="BM44" s="846"/>
      <c r="BN44" s="415">
        <v>40</v>
      </c>
      <c r="BO44" s="414" t="s">
        <v>4175</v>
      </c>
      <c r="BP44" s="415">
        <v>1</v>
      </c>
      <c r="BQ44" s="416">
        <v>0</v>
      </c>
      <c r="BS44" s="437">
        <v>40</v>
      </c>
      <c r="BT44" s="314" t="str">
        <f>VS!O42&amp;";"&amp;VS!B42</f>
        <v>;</v>
      </c>
      <c r="BU44" s="438">
        <v>40</v>
      </c>
      <c r="BV44" s="436" t="s">
        <v>4176</v>
      </c>
      <c r="BW44" s="312">
        <v>1</v>
      </c>
      <c r="BX44" s="405">
        <v>1</v>
      </c>
      <c r="BZ44" s="437">
        <v>40</v>
      </c>
      <c r="CA44" s="405">
        <v>0</v>
      </c>
      <c r="CB44" s="438">
        <v>40</v>
      </c>
      <c r="CC44" s="436" t="s">
        <v>4176</v>
      </c>
      <c r="CD44" s="312">
        <v>1</v>
      </c>
      <c r="CE44" s="405">
        <v>1</v>
      </c>
      <c r="CG44" s="437">
        <v>40</v>
      </c>
      <c r="CH44" s="405">
        <v>0</v>
      </c>
      <c r="CI44" s="438">
        <v>40</v>
      </c>
      <c r="CJ44" s="436" t="s">
        <v>4176</v>
      </c>
      <c r="CK44" s="312">
        <v>1</v>
      </c>
      <c r="CL44" s="405">
        <v>1</v>
      </c>
      <c r="CN44" s="437">
        <v>40</v>
      </c>
      <c r="CO44" s="314">
        <v>0</v>
      </c>
      <c r="CP44" s="438">
        <v>40</v>
      </c>
      <c r="CQ44" s="402" t="s">
        <v>3565</v>
      </c>
      <c r="CR44" s="312">
        <v>1</v>
      </c>
      <c r="CS44" s="405">
        <v>0</v>
      </c>
      <c r="CU44" s="310">
        <f t="shared" si="6"/>
        <v>40</v>
      </c>
      <c r="CV44" s="314" t="str">
        <f>KTPR!K42&amp;";"&amp;KTPR!B42</f>
        <v>Общестанционная защита;Несанкционированный выход стендера СТ4 из операции погрузки причала №1</v>
      </c>
      <c r="CW44" s="438">
        <v>40</v>
      </c>
      <c r="CX44" s="312"/>
      <c r="CY44" s="312"/>
      <c r="CZ44" s="403"/>
      <c r="DB44" s="310">
        <f t="shared" si="7"/>
        <v>140</v>
      </c>
      <c r="DC44" s="314" t="str">
        <f>KGMPNA!F43&amp;";"&amp;KGMPNA!B43</f>
        <v>;</v>
      </c>
      <c r="DD44" s="438">
        <v>40</v>
      </c>
      <c r="DE44" s="312"/>
      <c r="DF44" s="312"/>
      <c r="DG44" s="403"/>
      <c r="DI44" s="310">
        <f t="shared" si="8"/>
        <v>140</v>
      </c>
      <c r="DJ44" s="314" t="str">
        <f>KTPRA!I43&amp;";"&amp;KTPRA!B43</f>
        <v>Агрегатная защита;</v>
      </c>
      <c r="DK44" s="438">
        <v>40</v>
      </c>
      <c r="DL44" s="312"/>
      <c r="DM44" s="312"/>
      <c r="DN44" s="403"/>
      <c r="DP44" s="437">
        <v>40</v>
      </c>
      <c r="DQ44" s="312">
        <v>0</v>
      </c>
      <c r="DR44" s="438">
        <v>40</v>
      </c>
      <c r="DS44" s="402" t="s">
        <v>3565</v>
      </c>
      <c r="DT44" s="848">
        <v>0</v>
      </c>
      <c r="DU44" s="866">
        <v>0</v>
      </c>
      <c r="DV44" s="867"/>
      <c r="DW44" s="437">
        <f t="shared" si="4"/>
        <v>40</v>
      </c>
      <c r="DX44" s="850"/>
      <c r="DY44" s="438">
        <v>40</v>
      </c>
      <c r="DZ44" s="312"/>
      <c r="EA44" s="312"/>
      <c r="EB44" s="405"/>
      <c r="ED44" s="851">
        <v>40</v>
      </c>
      <c r="EE44" s="423" t="s">
        <v>8850</v>
      </c>
      <c r="EF44" s="68">
        <v>40</v>
      </c>
      <c r="EG44" s="861"/>
      <c r="EH44" s="68"/>
      <c r="EI44" s="96"/>
      <c r="EJ44" s="867"/>
      <c r="EY44" s="845">
        <f t="shared" si="9"/>
        <v>40</v>
      </c>
      <c r="EZ44" s="862">
        <v>0</v>
      </c>
      <c r="FA44" s="855">
        <v>40</v>
      </c>
      <c r="FB44" s="856" t="s">
        <v>4177</v>
      </c>
      <c r="FC44" s="841">
        <v>2</v>
      </c>
      <c r="FD44" s="842">
        <v>3</v>
      </c>
      <c r="FF44" s="437">
        <v>40</v>
      </c>
      <c r="FG44" s="314">
        <v>0</v>
      </c>
      <c r="FH44" s="438">
        <v>39</v>
      </c>
      <c r="FI44" s="441" t="s">
        <v>4178</v>
      </c>
      <c r="FJ44" s="415">
        <v>1</v>
      </c>
      <c r="FK44" s="416">
        <v>1</v>
      </c>
      <c r="FL44" s="341"/>
      <c r="FM44" s="437">
        <v>40</v>
      </c>
      <c r="FN44" s="314"/>
      <c r="FO44" s="438">
        <v>39</v>
      </c>
      <c r="FP44" s="436" t="s">
        <v>4179</v>
      </c>
      <c r="FQ44" s="312">
        <v>1</v>
      </c>
      <c r="FR44" s="405">
        <v>1</v>
      </c>
      <c r="FT44" s="479"/>
      <c r="GA44" s="437">
        <v>40</v>
      </c>
      <c r="GB44" s="314"/>
      <c r="GC44" s="445">
        <v>40</v>
      </c>
      <c r="GD44" s="402" t="s">
        <v>4180</v>
      </c>
      <c r="GE44" s="312">
        <v>1</v>
      </c>
      <c r="GF44" s="405">
        <v>0</v>
      </c>
      <c r="GH44" s="437"/>
      <c r="GI44" s="314"/>
      <c r="GJ44" s="445">
        <v>40</v>
      </c>
      <c r="GK44" s="402" t="s">
        <v>3676</v>
      </c>
      <c r="GL44" s="312">
        <v>1</v>
      </c>
      <c r="GM44" s="405">
        <v>0</v>
      </c>
      <c r="GO44" s="439">
        <v>40</v>
      </c>
      <c r="GP44" s="415"/>
      <c r="GQ44" s="415">
        <v>40</v>
      </c>
      <c r="GR44" s="843" t="s">
        <v>4181</v>
      </c>
      <c r="GS44" s="312">
        <v>1</v>
      </c>
      <c r="GT44" s="405">
        <v>1</v>
      </c>
      <c r="GU44" s="167"/>
      <c r="GV44" s="439">
        <v>40</v>
      </c>
      <c r="GW44" s="415" t="s">
        <v>4182</v>
      </c>
      <c r="GX44" s="415">
        <v>40</v>
      </c>
      <c r="GY44" s="843" t="s">
        <v>4183</v>
      </c>
      <c r="GZ44" s="312">
        <v>1</v>
      </c>
      <c r="HA44" s="312">
        <v>1</v>
      </c>
      <c r="HC44" s="446">
        <v>40</v>
      </c>
      <c r="HD44" s="412" t="str">
        <f>OIP!AH42&amp;";"&amp;OIP!B42&amp;";"&amp;OIP!E42</f>
        <v>Нефтеналивные стендеры причалов №№1, 2;Стендер СТ6. Давление нефти;Мпа</v>
      </c>
      <c r="HE44" s="440">
        <v>40</v>
      </c>
      <c r="HF44" s="414" t="s">
        <v>4184</v>
      </c>
      <c r="HG44" s="415">
        <v>1</v>
      </c>
      <c r="HH44" s="447">
        <v>0</v>
      </c>
      <c r="HJ44" s="446">
        <v>40</v>
      </c>
      <c r="HK44" s="412" t="str">
        <f>OIP!AH42&amp;";"&amp;OIP!B42&amp;";"&amp;OIP!E42</f>
        <v>Нефтеналивные стендеры причалов №№1, 2;Стендер СТ6. Давление нефти;Мпа</v>
      </c>
      <c r="HL44" s="440">
        <v>40</v>
      </c>
      <c r="HM44" s="414" t="s">
        <v>4184</v>
      </c>
      <c r="HN44" s="415">
        <v>1</v>
      </c>
      <c r="HO44" s="447">
        <v>0</v>
      </c>
      <c r="HP44" s="844"/>
      <c r="HQ44" s="437">
        <v>40</v>
      </c>
      <c r="HR44" s="314" t="str">
        <f>OIP!AH42&amp;";"&amp;OIP!B42&amp;";"&amp;OIP!E42</f>
        <v>Нефтеналивные стендеры причалов №№1, 2;Стендер СТ6. Давление нефти;Мпа</v>
      </c>
      <c r="HS44" s="438">
        <v>40</v>
      </c>
      <c r="HT44" s="402" t="s">
        <v>4184</v>
      </c>
      <c r="HU44" s="312">
        <v>1</v>
      </c>
      <c r="HV44" s="405">
        <v>0</v>
      </c>
      <c r="HX44" s="310">
        <v>40</v>
      </c>
      <c r="HY44" s="314" t="str">
        <f>OIP!AH42&amp;";"&amp;OIP!B42&amp;";"&amp;OIP!E42</f>
        <v>Нефтеналивные стендеры причалов №№1, 2;Стендер СТ6. Давление нефти;Мпа</v>
      </c>
      <c r="HZ44" s="438">
        <v>40</v>
      </c>
      <c r="IA44" s="414" t="s">
        <v>4184</v>
      </c>
      <c r="IB44" s="415">
        <v>1</v>
      </c>
      <c r="IC44" s="447">
        <v>0</v>
      </c>
      <c r="ID44" s="341"/>
      <c r="IE44" s="446">
        <v>40</v>
      </c>
      <c r="IF44" s="412" t="str">
        <f>OIP!AH42&amp;";"&amp;OIP!B42&amp;";"&amp;OIP!E42</f>
        <v>Нефтеналивные стендеры причалов №№1, 2;Стендер СТ6. Давление нефти;Мпа</v>
      </c>
      <c r="IG44" s="440">
        <v>40</v>
      </c>
      <c r="IH44" s="414" t="s">
        <v>4184</v>
      </c>
      <c r="II44" s="415">
        <v>1</v>
      </c>
      <c r="IJ44" s="447">
        <v>0</v>
      </c>
      <c r="IK44" s="341"/>
      <c r="IL44" s="446">
        <v>40</v>
      </c>
      <c r="IM44" s="412" t="str">
        <f>OIP!AH42&amp;";"&amp;OIP!B42&amp;";"&amp;OIP!E42</f>
        <v>Нефтеналивные стендеры причалов №№1, 2;Стендер СТ6. Давление нефти;Мпа</v>
      </c>
      <c r="IN44" s="440">
        <v>40</v>
      </c>
      <c r="IO44" s="414" t="s">
        <v>4184</v>
      </c>
      <c r="IP44" s="415">
        <v>1</v>
      </c>
      <c r="IQ44" s="447">
        <v>0</v>
      </c>
      <c r="IS44" s="448">
        <f t="shared" si="11"/>
        <v>40</v>
      </c>
      <c r="IT44" s="457"/>
      <c r="IU44" s="450">
        <v>40</v>
      </c>
      <c r="IV44" s="402"/>
      <c r="IW44" s="312">
        <v>1</v>
      </c>
      <c r="IX44" s="405">
        <v>0</v>
      </c>
      <c r="IZ44" s="437">
        <v>40</v>
      </c>
      <c r="JA44" s="346"/>
      <c r="JB44" s="438">
        <v>40</v>
      </c>
      <c r="JC44" s="436" t="s">
        <v>4185</v>
      </c>
      <c r="JD44" s="312">
        <v>1</v>
      </c>
      <c r="JE44" s="405">
        <v>1</v>
      </c>
    </row>
    <row r="45" spans="1:265" ht="15.75" customHeight="1" thickBot="1">
      <c r="A45" s="310">
        <f t="shared" si="0"/>
        <v>41</v>
      </c>
      <c r="B45" s="314" t="str">
        <f>DP!J42&amp;";"&amp;DP!B42</f>
        <v>Диагностика;БиПС.УСО.1(2) - неисправность оборудования питания рез. канала ИБП GU2</v>
      </c>
      <c r="C45" s="438">
        <v>41</v>
      </c>
      <c r="D45" s="312"/>
      <c r="E45" s="312"/>
      <c r="F45" s="403"/>
      <c r="H45" s="437">
        <f t="shared" si="1"/>
        <v>41</v>
      </c>
      <c r="I45" s="314" t="str">
        <f>KTPRS2!I42&amp;";"&amp;KTPRS2!B42</f>
        <v>Предельный параметр;Предельная загазованность площадки УРПН</v>
      </c>
      <c r="J45" s="438">
        <v>41</v>
      </c>
      <c r="K45" s="312"/>
      <c r="L45" s="312"/>
      <c r="M45" s="405"/>
      <c r="O45" s="437">
        <f t="shared" si="2"/>
        <v>41</v>
      </c>
      <c r="P45" s="455">
        <v>0</v>
      </c>
      <c r="Q45" s="438">
        <v>41</v>
      </c>
      <c r="R45" s="312"/>
      <c r="S45" s="312"/>
      <c r="T45" s="405"/>
      <c r="V45" s="400">
        <v>41</v>
      </c>
      <c r="W45" s="455">
        <f>UTS!B43</f>
        <v>0</v>
      </c>
      <c r="X45" s="438">
        <v>41</v>
      </c>
      <c r="Y45" s="402"/>
      <c r="Z45" s="312">
        <v>1</v>
      </c>
      <c r="AA45" s="403">
        <v>0</v>
      </c>
      <c r="AC45" s="924">
        <v>41</v>
      </c>
      <c r="AD45" s="312" t="str">
        <f>ZD!AK43&amp;";"&amp;ZD!B43</f>
        <v>Система СОД причальных сооружений;Шаровой кран №98</v>
      </c>
      <c r="AE45" s="450">
        <v>41</v>
      </c>
      <c r="AF45" s="426" t="s">
        <v>4186</v>
      </c>
      <c r="AG45" s="312">
        <v>2</v>
      </c>
      <c r="AH45" s="405">
        <v>2</v>
      </c>
      <c r="AJ45" s="439">
        <f t="shared" si="3"/>
        <v>41</v>
      </c>
      <c r="AK45" s="412" t="str">
        <f>KLP!M43&amp;";"&amp;KLP!B43</f>
        <v>;</v>
      </c>
      <c r="AL45" s="440">
        <v>41</v>
      </c>
      <c r="AM45" s="414" t="s">
        <v>3639</v>
      </c>
      <c r="AN45" s="415">
        <v>1</v>
      </c>
      <c r="AO45" s="416">
        <v>0</v>
      </c>
      <c r="AQ45" s="310">
        <f t="shared" si="5"/>
        <v>41</v>
      </c>
      <c r="AR45" s="455">
        <v>0</v>
      </c>
      <c r="AS45" s="438">
        <v>41</v>
      </c>
      <c r="AT45" s="402"/>
      <c r="AU45" s="312">
        <v>1</v>
      </c>
      <c r="AV45" s="403">
        <v>0</v>
      </c>
      <c r="AX45" s="845">
        <v>41</v>
      </c>
      <c r="AY45" s="846" t="s">
        <v>4187</v>
      </c>
      <c r="AZ45" s="415">
        <v>41</v>
      </c>
      <c r="BA45" s="414" t="s">
        <v>3565</v>
      </c>
      <c r="BB45" s="415">
        <v>1</v>
      </c>
      <c r="BC45" s="416">
        <v>0</v>
      </c>
      <c r="BE45" s="900">
        <v>41</v>
      </c>
      <c r="BF45" s="907" t="str">
        <f>GVS!I43&amp;";"&amp;GVS!B43</f>
        <v>;</v>
      </c>
      <c r="BG45" s="903">
        <v>41</v>
      </c>
      <c r="BH45" s="414" t="s">
        <v>3466</v>
      </c>
      <c r="BI45" s="415">
        <v>1</v>
      </c>
      <c r="BJ45" s="416">
        <v>0</v>
      </c>
      <c r="BL45" s="845">
        <v>41</v>
      </c>
      <c r="BM45" s="846"/>
      <c r="BN45" s="415">
        <v>41</v>
      </c>
      <c r="BO45" s="414" t="s">
        <v>4188</v>
      </c>
      <c r="BP45" s="415">
        <v>1</v>
      </c>
      <c r="BQ45" s="416">
        <v>0</v>
      </c>
      <c r="BS45" s="437">
        <v>41</v>
      </c>
      <c r="BT45" s="314" t="str">
        <f>VS!O43&amp;";"&amp;VS!B43</f>
        <v>;</v>
      </c>
      <c r="BU45" s="438">
        <v>41</v>
      </c>
      <c r="BV45" s="436" t="s">
        <v>4189</v>
      </c>
      <c r="BW45" s="312">
        <v>1</v>
      </c>
      <c r="BX45" s="405">
        <v>1</v>
      </c>
      <c r="BZ45" s="437">
        <v>41</v>
      </c>
      <c r="CA45" s="405">
        <v>0</v>
      </c>
      <c r="CB45" s="438">
        <v>41</v>
      </c>
      <c r="CC45" s="436" t="s">
        <v>4189</v>
      </c>
      <c r="CD45" s="312">
        <v>1</v>
      </c>
      <c r="CE45" s="405">
        <v>1</v>
      </c>
      <c r="CG45" s="437">
        <v>41</v>
      </c>
      <c r="CH45" s="405">
        <v>0</v>
      </c>
      <c r="CI45" s="438">
        <v>41</v>
      </c>
      <c r="CJ45" s="436" t="s">
        <v>4189</v>
      </c>
      <c r="CK45" s="312">
        <v>1</v>
      </c>
      <c r="CL45" s="405">
        <v>1</v>
      </c>
      <c r="CN45" s="437">
        <v>41</v>
      </c>
      <c r="CO45" s="314">
        <v>0</v>
      </c>
      <c r="CP45" s="438">
        <v>41</v>
      </c>
      <c r="CQ45" s="402" t="s">
        <v>4190</v>
      </c>
      <c r="CR45" s="312">
        <v>1</v>
      </c>
      <c r="CS45" s="405">
        <v>0</v>
      </c>
      <c r="CU45" s="310">
        <f t="shared" si="6"/>
        <v>41</v>
      </c>
      <c r="CV45" s="314" t="str">
        <f>KTPR!K43&amp;";"&amp;KTPR!B43</f>
        <v>Общестанционная защита;Несанкционированный выход стендера СТ5 из операции погрузки причала №1</v>
      </c>
      <c r="CW45" s="438">
        <v>41</v>
      </c>
      <c r="CX45" s="312"/>
      <c r="CY45" s="312"/>
      <c r="CZ45" s="403"/>
      <c r="DB45" s="310">
        <f t="shared" si="7"/>
        <v>141</v>
      </c>
      <c r="DC45" s="314" t="str">
        <f>KGMPNA!F44&amp;";"&amp;KGMPNA!B44</f>
        <v>;</v>
      </c>
      <c r="DD45" s="438">
        <v>41</v>
      </c>
      <c r="DE45" s="312"/>
      <c r="DF45" s="312"/>
      <c r="DG45" s="403"/>
      <c r="DI45" s="310">
        <f t="shared" si="8"/>
        <v>141</v>
      </c>
      <c r="DJ45" s="314" t="str">
        <f>KTPRA!I44&amp;";"&amp;KTPRA!B44</f>
        <v>Агрегатная защита;</v>
      </c>
      <c r="DK45" s="438">
        <v>41</v>
      </c>
      <c r="DL45" s="312"/>
      <c r="DM45" s="312"/>
      <c r="DN45" s="403"/>
      <c r="DP45" s="437">
        <v>41</v>
      </c>
      <c r="DQ45" s="312">
        <v>0</v>
      </c>
      <c r="DR45" s="438">
        <v>41</v>
      </c>
      <c r="DS45" s="451" t="s">
        <v>4191</v>
      </c>
      <c r="DT45" s="848">
        <v>2</v>
      </c>
      <c r="DU45" s="849">
        <v>3</v>
      </c>
      <c r="DW45" s="437">
        <f t="shared" si="4"/>
        <v>41</v>
      </c>
      <c r="DX45" s="850"/>
      <c r="DY45" s="438">
        <v>41</v>
      </c>
      <c r="DZ45" s="312"/>
      <c r="EA45" s="312"/>
      <c r="EB45" s="405"/>
      <c r="ED45" s="851">
        <v>41</v>
      </c>
      <c r="EE45" s="423" t="s">
        <v>8851</v>
      </c>
      <c r="EF45" s="68">
        <v>41</v>
      </c>
      <c r="EG45" s="861"/>
      <c r="EH45" s="68"/>
      <c r="EI45" s="96"/>
      <c r="EY45" s="845">
        <f t="shared" si="9"/>
        <v>41</v>
      </c>
      <c r="EZ45" s="862">
        <v>0</v>
      </c>
      <c r="FA45" s="855">
        <v>41</v>
      </c>
      <c r="FB45" s="856" t="s">
        <v>4192</v>
      </c>
      <c r="FC45" s="841">
        <v>2</v>
      </c>
      <c r="FD45" s="842">
        <v>3</v>
      </c>
      <c r="FF45" s="437">
        <v>41</v>
      </c>
      <c r="FG45" s="314">
        <v>0</v>
      </c>
      <c r="FH45" s="438">
        <v>40</v>
      </c>
      <c r="FI45" s="418" t="s">
        <v>4193</v>
      </c>
      <c r="FJ45" s="415">
        <v>2</v>
      </c>
      <c r="FK45" s="416">
        <v>2</v>
      </c>
      <c r="FL45" s="341"/>
      <c r="FM45" s="437">
        <v>41</v>
      </c>
      <c r="FN45" s="314"/>
      <c r="FO45" s="438">
        <v>40</v>
      </c>
      <c r="FP45" s="426" t="s">
        <v>4193</v>
      </c>
      <c r="FQ45" s="312">
        <v>2</v>
      </c>
      <c r="FR45" s="405">
        <v>2</v>
      </c>
      <c r="FT45" s="479"/>
      <c r="GA45" s="437">
        <v>41</v>
      </c>
      <c r="GB45" s="314"/>
      <c r="GC45" s="445">
        <v>41</v>
      </c>
      <c r="GD45" s="402" t="s">
        <v>4194</v>
      </c>
      <c r="GE45" s="312">
        <v>1</v>
      </c>
      <c r="GF45" s="405">
        <v>0</v>
      </c>
      <c r="GH45" s="437"/>
      <c r="GI45" s="314"/>
      <c r="GJ45" s="445">
        <v>41</v>
      </c>
      <c r="GK45" s="402" t="s">
        <v>3676</v>
      </c>
      <c r="GL45" s="312">
        <v>1</v>
      </c>
      <c r="GM45" s="405">
        <v>0</v>
      </c>
      <c r="GO45" s="439">
        <v>41</v>
      </c>
      <c r="GP45" s="415"/>
      <c r="GQ45" s="415">
        <v>41</v>
      </c>
      <c r="GR45" s="843" t="s">
        <v>4195</v>
      </c>
      <c r="GS45" s="312">
        <v>1</v>
      </c>
      <c r="GT45" s="405">
        <v>1</v>
      </c>
      <c r="GU45" s="167"/>
      <c r="GV45" s="439">
        <v>41</v>
      </c>
      <c r="GW45" s="415" t="s">
        <v>4196</v>
      </c>
      <c r="GX45" s="415">
        <v>41</v>
      </c>
      <c r="GY45" s="843" t="s">
        <v>4197</v>
      </c>
      <c r="GZ45" s="312">
        <v>1</v>
      </c>
      <c r="HA45" s="312">
        <v>1</v>
      </c>
      <c r="HC45" s="446">
        <v>41</v>
      </c>
      <c r="HD45" s="412" t="str">
        <f>OIP!AH43&amp;";"&amp;OIP!B43&amp;";"&amp;OIP!E43</f>
        <v>Нефтеналивные стендеры причалов №№1, 2;Стендер СТ6. Температура нефти;°С</v>
      </c>
      <c r="HE45" s="440">
        <v>41</v>
      </c>
      <c r="HF45" s="414" t="s">
        <v>4198</v>
      </c>
      <c r="HG45" s="415">
        <v>1</v>
      </c>
      <c r="HH45" s="447">
        <v>0</v>
      </c>
      <c r="HJ45" s="446">
        <v>41</v>
      </c>
      <c r="HK45" s="412" t="str">
        <f>OIP!AH43&amp;";"&amp;OIP!B43&amp;";"&amp;OIP!E43</f>
        <v>Нефтеналивные стендеры причалов №№1, 2;Стендер СТ6. Температура нефти;°С</v>
      </c>
      <c r="HL45" s="440">
        <v>41</v>
      </c>
      <c r="HM45" s="414" t="s">
        <v>4198</v>
      </c>
      <c r="HN45" s="415">
        <v>1</v>
      </c>
      <c r="HO45" s="447">
        <v>0</v>
      </c>
      <c r="HP45" s="844"/>
      <c r="HQ45" s="437">
        <v>41</v>
      </c>
      <c r="HR45" s="314" t="str">
        <f>OIP!AH43&amp;";"&amp;OIP!B43&amp;";"&amp;OIP!E43</f>
        <v>Нефтеналивные стендеры причалов №№1, 2;Стендер СТ6. Температура нефти;°С</v>
      </c>
      <c r="HS45" s="438">
        <v>41</v>
      </c>
      <c r="HT45" s="402" t="s">
        <v>4198</v>
      </c>
      <c r="HU45" s="312">
        <v>1</v>
      </c>
      <c r="HV45" s="405">
        <v>0</v>
      </c>
      <c r="HX45" s="310">
        <v>41</v>
      </c>
      <c r="HY45" s="314" t="str">
        <f>OIP!AH43&amp;";"&amp;OIP!B43&amp;";"&amp;OIP!E43</f>
        <v>Нефтеналивные стендеры причалов №№1, 2;Стендер СТ6. Температура нефти;°С</v>
      </c>
      <c r="HZ45" s="438">
        <v>41</v>
      </c>
      <c r="IA45" s="414" t="s">
        <v>4198</v>
      </c>
      <c r="IB45" s="415">
        <v>1</v>
      </c>
      <c r="IC45" s="447">
        <v>0</v>
      </c>
      <c r="ID45" s="341"/>
      <c r="IE45" s="446">
        <v>41</v>
      </c>
      <c r="IF45" s="412" t="str">
        <f>OIP!AH43&amp;";"&amp;OIP!B43&amp;";"&amp;OIP!E43</f>
        <v>Нефтеналивные стендеры причалов №№1, 2;Стендер СТ6. Температура нефти;°С</v>
      </c>
      <c r="IG45" s="440">
        <v>41</v>
      </c>
      <c r="IH45" s="414" t="s">
        <v>4198</v>
      </c>
      <c r="II45" s="415">
        <v>1</v>
      </c>
      <c r="IJ45" s="447">
        <v>0</v>
      </c>
      <c r="IK45" s="341"/>
      <c r="IL45" s="446">
        <v>41</v>
      </c>
      <c r="IM45" s="412" t="str">
        <f>OIP!AH43&amp;";"&amp;OIP!B43&amp;";"&amp;OIP!E43</f>
        <v>Нефтеналивные стендеры причалов №№1, 2;Стендер СТ6. Температура нефти;°С</v>
      </c>
      <c r="IN45" s="440">
        <v>41</v>
      </c>
      <c r="IO45" s="414" t="s">
        <v>4198</v>
      </c>
      <c r="IP45" s="415">
        <v>1</v>
      </c>
      <c r="IQ45" s="447">
        <v>0</v>
      </c>
      <c r="IS45" s="448">
        <f t="shared" si="11"/>
        <v>41</v>
      </c>
      <c r="IT45" s="449" t="s">
        <v>4199</v>
      </c>
      <c r="IU45" s="450">
        <v>41</v>
      </c>
      <c r="IV45" s="402"/>
      <c r="IW45" s="312">
        <v>1</v>
      </c>
      <c r="IX45" s="405">
        <v>0</v>
      </c>
      <c r="IZ45" s="437">
        <v>41</v>
      </c>
      <c r="JA45" s="346"/>
      <c r="JB45" s="438">
        <v>41</v>
      </c>
      <c r="JC45" s="436" t="s">
        <v>3565</v>
      </c>
      <c r="JD45" s="312">
        <v>1</v>
      </c>
      <c r="JE45" s="405">
        <v>1</v>
      </c>
    </row>
    <row r="46" spans="1:265" ht="15.75" customHeight="1">
      <c r="A46" s="313">
        <f t="shared" si="0"/>
        <v>42</v>
      </c>
      <c r="B46" s="314" t="str">
        <f>DP!J43&amp;";"&amp;DP!B43</f>
        <v>Диагностика;БиПС.УСО.1(2) - низкий уровень сопротивления изоляции 24В (UV1)</v>
      </c>
      <c r="C46" s="438">
        <v>42</v>
      </c>
      <c r="D46" s="345"/>
      <c r="E46" s="345"/>
      <c r="F46" s="347"/>
      <c r="H46" s="469">
        <f t="shared" si="1"/>
        <v>42</v>
      </c>
      <c r="I46" s="314" t="str">
        <f>KTPRS2!I43&amp;";"&amp;KTPRS2!B43</f>
        <v>Предельный параметр;Максимальный перепад давления нефти на фильтре Ф-24 насоса Н-5</v>
      </c>
      <c r="J46" s="438">
        <v>42</v>
      </c>
      <c r="K46" s="345"/>
      <c r="L46" s="345"/>
      <c r="M46" s="470"/>
      <c r="O46" s="469">
        <f t="shared" si="2"/>
        <v>42</v>
      </c>
      <c r="P46" s="455">
        <v>0</v>
      </c>
      <c r="Q46" s="438">
        <v>42</v>
      </c>
      <c r="R46" s="345"/>
      <c r="S46" s="345"/>
      <c r="T46" s="470"/>
      <c r="V46" s="400">
        <v>42</v>
      </c>
      <c r="W46" s="455">
        <f>UTS!B44</f>
        <v>0</v>
      </c>
      <c r="X46" s="438">
        <v>42</v>
      </c>
      <c r="Y46" s="402"/>
      <c r="Z46" s="312">
        <v>1</v>
      </c>
      <c r="AA46" s="403">
        <v>0</v>
      </c>
      <c r="AC46" s="924">
        <v>42</v>
      </c>
      <c r="AD46" s="312" t="str">
        <f>ZD!AK44&amp;";"&amp;ZD!B44</f>
        <v>;</v>
      </c>
      <c r="AE46" s="450">
        <v>42</v>
      </c>
      <c r="AF46" s="426" t="s">
        <v>4200</v>
      </c>
      <c r="AG46" s="312">
        <v>2</v>
      </c>
      <c r="AH46" s="405">
        <v>2</v>
      </c>
      <c r="AJ46" s="471">
        <f t="shared" si="3"/>
        <v>42</v>
      </c>
      <c r="AK46" s="412" t="str">
        <f>KLP!M44&amp;";"&amp;KLP!B44</f>
        <v>;</v>
      </c>
      <c r="AL46" s="440">
        <v>42</v>
      </c>
      <c r="AM46" s="480" t="s">
        <v>3532</v>
      </c>
      <c r="AN46" s="415">
        <v>1</v>
      </c>
      <c r="AO46" s="416">
        <v>0</v>
      </c>
      <c r="AQ46" s="313">
        <f t="shared" si="5"/>
        <v>42</v>
      </c>
      <c r="AR46" s="455">
        <v>0</v>
      </c>
      <c r="AS46" s="438">
        <v>42</v>
      </c>
      <c r="AT46" s="344"/>
      <c r="AU46" s="312">
        <v>1</v>
      </c>
      <c r="AV46" s="403">
        <v>0</v>
      </c>
      <c r="AX46" s="845">
        <v>42</v>
      </c>
      <c r="AY46" s="846" t="s">
        <v>4201</v>
      </c>
      <c r="AZ46" s="415">
        <v>42</v>
      </c>
      <c r="BA46" s="414" t="s">
        <v>3565</v>
      </c>
      <c r="BB46" s="415">
        <v>1</v>
      </c>
      <c r="BC46" s="416">
        <v>0</v>
      </c>
      <c r="BL46" s="845">
        <v>42</v>
      </c>
      <c r="BM46" s="846"/>
      <c r="BN46" s="415">
        <v>42</v>
      </c>
      <c r="BO46" s="414" t="s">
        <v>4202</v>
      </c>
      <c r="BP46" s="415">
        <v>1</v>
      </c>
      <c r="BQ46" s="416">
        <v>0</v>
      </c>
      <c r="BS46" s="437">
        <v>42</v>
      </c>
      <c r="BT46" s="314" t="str">
        <f>VS!O44&amp;";"&amp;VS!B44</f>
        <v>;</v>
      </c>
      <c r="BU46" s="438">
        <v>42</v>
      </c>
      <c r="BV46" s="426" t="s">
        <v>3565</v>
      </c>
      <c r="BW46" s="312">
        <v>2</v>
      </c>
      <c r="BX46" s="405">
        <v>2</v>
      </c>
      <c r="BZ46" s="437">
        <v>42</v>
      </c>
      <c r="CA46" s="405">
        <v>0</v>
      </c>
      <c r="CB46" s="438">
        <v>42</v>
      </c>
      <c r="CC46" s="426" t="s">
        <v>3565</v>
      </c>
      <c r="CD46" s="312">
        <v>2</v>
      </c>
      <c r="CE46" s="405">
        <v>2</v>
      </c>
      <c r="CG46" s="437">
        <v>42</v>
      </c>
      <c r="CH46" s="405">
        <v>0</v>
      </c>
      <c r="CI46" s="438">
        <v>42</v>
      </c>
      <c r="CJ46" s="426" t="s">
        <v>3565</v>
      </c>
      <c r="CK46" s="312">
        <v>2</v>
      </c>
      <c r="CL46" s="405">
        <v>2</v>
      </c>
      <c r="CN46" s="437">
        <v>42</v>
      </c>
      <c r="CO46" s="314">
        <v>0</v>
      </c>
      <c r="CP46" s="438">
        <v>42</v>
      </c>
      <c r="CQ46" s="402" t="s">
        <v>4203</v>
      </c>
      <c r="CR46" s="312">
        <v>1</v>
      </c>
      <c r="CS46" s="405">
        <v>0</v>
      </c>
      <c r="CU46" s="310">
        <f t="shared" si="6"/>
        <v>42</v>
      </c>
      <c r="CV46" s="314" t="str">
        <f>KTPR!K44&amp;";"&amp;KTPR!B44</f>
        <v>Общестанционная защита;Выход стендера причала №2 из рабочей зоны 1</v>
      </c>
      <c r="CW46" s="438">
        <v>42</v>
      </c>
      <c r="CX46" s="312"/>
      <c r="CY46" s="312"/>
      <c r="CZ46" s="403"/>
      <c r="DB46" s="310">
        <f t="shared" si="7"/>
        <v>142</v>
      </c>
      <c r="DC46" s="314" t="str">
        <f>KGMPNA!F45&amp;";"&amp;KGMPNA!B45</f>
        <v>;</v>
      </c>
      <c r="DD46" s="438">
        <v>42</v>
      </c>
      <c r="DE46" s="312"/>
      <c r="DF46" s="312"/>
      <c r="DG46" s="403"/>
      <c r="DI46" s="310">
        <f t="shared" si="8"/>
        <v>142</v>
      </c>
      <c r="DJ46" s="314" t="str">
        <f>KTPRA!I45&amp;";"&amp;KTPRA!B45</f>
        <v>Агрегатная защита;</v>
      </c>
      <c r="DK46" s="438">
        <v>42</v>
      </c>
      <c r="DL46" s="312"/>
      <c r="DM46" s="312"/>
      <c r="DN46" s="403"/>
      <c r="DP46" s="437">
        <v>42</v>
      </c>
      <c r="DQ46" s="312">
        <v>0</v>
      </c>
      <c r="DR46" s="438">
        <v>42</v>
      </c>
      <c r="DS46" s="451" t="s">
        <v>4204</v>
      </c>
      <c r="DT46" s="848">
        <v>2</v>
      </c>
      <c r="DU46" s="849">
        <v>3</v>
      </c>
      <c r="DW46" s="437">
        <f t="shared" si="4"/>
        <v>42</v>
      </c>
      <c r="DX46" s="850"/>
      <c r="DY46" s="438">
        <v>42</v>
      </c>
      <c r="DZ46" s="312"/>
      <c r="EA46" s="312"/>
      <c r="EB46" s="405"/>
      <c r="ED46" s="851">
        <v>42</v>
      </c>
      <c r="EE46" s="423" t="s">
        <v>8821</v>
      </c>
      <c r="EF46" s="68">
        <v>42</v>
      </c>
      <c r="EG46" s="861"/>
      <c r="EH46" s="68"/>
      <c r="EI46" s="96"/>
      <c r="EY46" s="845">
        <f t="shared" si="9"/>
        <v>42</v>
      </c>
      <c r="EZ46" s="862">
        <v>0</v>
      </c>
      <c r="FA46" s="855">
        <v>42</v>
      </c>
      <c r="FB46" s="856" t="s">
        <v>4205</v>
      </c>
      <c r="FC46" s="841">
        <v>2</v>
      </c>
      <c r="FD46" s="842">
        <v>3</v>
      </c>
      <c r="FF46" s="437">
        <v>42</v>
      </c>
      <c r="FG46" s="314">
        <v>0</v>
      </c>
      <c r="FH46" s="438">
        <v>41</v>
      </c>
      <c r="FI46" s="441" t="s">
        <v>4206</v>
      </c>
      <c r="FJ46" s="415">
        <v>1</v>
      </c>
      <c r="FK46" s="416">
        <v>1</v>
      </c>
      <c r="FL46" s="341"/>
      <c r="FM46" s="437">
        <v>42</v>
      </c>
      <c r="FN46" s="314"/>
      <c r="FO46" s="438">
        <v>41</v>
      </c>
      <c r="FP46" s="436" t="s">
        <v>4207</v>
      </c>
      <c r="FQ46" s="312">
        <v>1</v>
      </c>
      <c r="FR46" s="405">
        <v>1</v>
      </c>
      <c r="FT46" s="479"/>
      <c r="GA46" s="437">
        <v>42</v>
      </c>
      <c r="GB46" s="314"/>
      <c r="GC46" s="445">
        <v>42</v>
      </c>
      <c r="GD46" s="402" t="s">
        <v>4113</v>
      </c>
      <c r="GE46" s="312">
        <v>1</v>
      </c>
      <c r="GF46" s="405">
        <v>0</v>
      </c>
      <c r="GH46" s="437"/>
      <c r="GI46" s="314"/>
      <c r="GJ46" s="445">
        <v>42</v>
      </c>
      <c r="GK46" s="402" t="s">
        <v>4208</v>
      </c>
      <c r="GL46" s="312">
        <v>1</v>
      </c>
      <c r="GM46" s="405">
        <v>0</v>
      </c>
      <c r="GO46" s="439">
        <v>42</v>
      </c>
      <c r="GP46" s="415"/>
      <c r="GQ46" s="415">
        <v>42</v>
      </c>
      <c r="GR46" s="843" t="s">
        <v>3716</v>
      </c>
      <c r="GS46" s="312">
        <v>1</v>
      </c>
      <c r="GT46" s="405">
        <v>1</v>
      </c>
      <c r="GU46" s="167"/>
      <c r="GV46" s="439">
        <v>42</v>
      </c>
      <c r="GW46" s="415" t="s">
        <v>4209</v>
      </c>
      <c r="GX46" s="415">
        <v>42</v>
      </c>
      <c r="GY46" s="843" t="s">
        <v>4210</v>
      </c>
      <c r="GZ46" s="312">
        <v>1</v>
      </c>
      <c r="HA46" s="312">
        <v>1</v>
      </c>
      <c r="HC46" s="446">
        <v>42</v>
      </c>
      <c r="HD46" s="412" t="str">
        <f>OIP!AH44&amp;";"&amp;OIP!B44&amp;";"&amp;OIP!E44</f>
        <v>;;</v>
      </c>
      <c r="HE46" s="440">
        <v>42</v>
      </c>
      <c r="HF46" s="414" t="s">
        <v>4211</v>
      </c>
      <c r="HG46" s="415">
        <v>1</v>
      </c>
      <c r="HH46" s="447">
        <v>0</v>
      </c>
      <c r="HJ46" s="446">
        <v>42</v>
      </c>
      <c r="HK46" s="412" t="str">
        <f>OIP!AH44&amp;";"&amp;OIP!B44&amp;";"&amp;OIP!E44</f>
        <v>;;</v>
      </c>
      <c r="HL46" s="440">
        <v>42</v>
      </c>
      <c r="HM46" s="414" t="s">
        <v>4211</v>
      </c>
      <c r="HN46" s="415">
        <v>1</v>
      </c>
      <c r="HO46" s="447">
        <v>0</v>
      </c>
      <c r="HP46" s="844"/>
      <c r="HQ46" s="437">
        <v>42</v>
      </c>
      <c r="HR46" s="314" t="str">
        <f>OIP!AH44&amp;";"&amp;OIP!B44&amp;";"&amp;OIP!E44</f>
        <v>;;</v>
      </c>
      <c r="HS46" s="438">
        <v>42</v>
      </c>
      <c r="HT46" s="402" t="s">
        <v>4211</v>
      </c>
      <c r="HU46" s="312">
        <v>1</v>
      </c>
      <c r="HV46" s="405">
        <v>0</v>
      </c>
      <c r="HX46" s="310">
        <v>42</v>
      </c>
      <c r="HY46" s="314" t="str">
        <f>OIP!AH44&amp;";"&amp;OIP!B44&amp;";"&amp;OIP!E44</f>
        <v>;;</v>
      </c>
      <c r="HZ46" s="438">
        <v>42</v>
      </c>
      <c r="IA46" s="414" t="s">
        <v>4211</v>
      </c>
      <c r="IB46" s="415">
        <v>1</v>
      </c>
      <c r="IC46" s="447">
        <v>0</v>
      </c>
      <c r="ID46" s="341"/>
      <c r="IE46" s="446">
        <v>42</v>
      </c>
      <c r="IF46" s="412" t="str">
        <f>OIP!AH44&amp;";"&amp;OIP!B44&amp;";"&amp;OIP!E44</f>
        <v>;;</v>
      </c>
      <c r="IG46" s="440">
        <v>42</v>
      </c>
      <c r="IH46" s="414" t="s">
        <v>4211</v>
      </c>
      <c r="II46" s="415">
        <v>1</v>
      </c>
      <c r="IJ46" s="447">
        <v>0</v>
      </c>
      <c r="IK46" s="341"/>
      <c r="IL46" s="446">
        <v>42</v>
      </c>
      <c r="IM46" s="412" t="str">
        <f>OIP!AH44&amp;";"&amp;OIP!B44&amp;";"&amp;OIP!E44</f>
        <v>;;</v>
      </c>
      <c r="IN46" s="440">
        <v>42</v>
      </c>
      <c r="IO46" s="414" t="s">
        <v>4211</v>
      </c>
      <c r="IP46" s="415">
        <v>1</v>
      </c>
      <c r="IQ46" s="447">
        <v>0</v>
      </c>
      <c r="IS46" s="448">
        <f t="shared" si="11"/>
        <v>42</v>
      </c>
      <c r="IT46" s="449" t="s">
        <v>4212</v>
      </c>
      <c r="IU46" s="450">
        <v>42</v>
      </c>
      <c r="IV46" s="402"/>
      <c r="IW46" s="312">
        <v>1</v>
      </c>
      <c r="IX46" s="405">
        <v>0</v>
      </c>
      <c r="IZ46" s="437">
        <v>42</v>
      </c>
      <c r="JA46" s="346"/>
      <c r="JB46" s="438">
        <v>42</v>
      </c>
      <c r="JC46" s="436" t="s">
        <v>4213</v>
      </c>
      <c r="JD46" s="312">
        <v>1</v>
      </c>
      <c r="JE46" s="405">
        <v>1</v>
      </c>
    </row>
    <row r="47" spans="1:265" ht="15.75" customHeight="1">
      <c r="A47" s="310">
        <f t="shared" si="0"/>
        <v>43</v>
      </c>
      <c r="B47" s="314" t="str">
        <f>DP!J44&amp;";"&amp;DP!B44</f>
        <v>;</v>
      </c>
      <c r="C47" s="438">
        <v>43</v>
      </c>
      <c r="D47" s="312"/>
      <c r="E47" s="312"/>
      <c r="F47" s="403"/>
      <c r="H47" s="437">
        <f t="shared" si="1"/>
        <v>43</v>
      </c>
      <c r="I47" s="314" t="str">
        <f>KTPRS2!I44&amp;";"&amp;KTPRS2!B44</f>
        <v>Предельный параметр;Максимальный перепад давления нефти на фильтре Ф-25 насоса Н-6</v>
      </c>
      <c r="J47" s="438">
        <v>43</v>
      </c>
      <c r="K47" s="312"/>
      <c r="L47" s="312"/>
      <c r="M47" s="405"/>
      <c r="O47" s="437">
        <f t="shared" si="2"/>
        <v>43</v>
      </c>
      <c r="P47" s="455">
        <v>0</v>
      </c>
      <c r="Q47" s="438">
        <v>43</v>
      </c>
      <c r="R47" s="312"/>
      <c r="S47" s="312"/>
      <c r="T47" s="405"/>
      <c r="V47" s="400">
        <v>43</v>
      </c>
      <c r="W47" s="455">
        <f>UTS!B45</f>
        <v>0</v>
      </c>
      <c r="X47" s="438">
        <v>43</v>
      </c>
      <c r="Y47" s="402"/>
      <c r="Z47" s="312">
        <v>1</v>
      </c>
      <c r="AA47" s="403">
        <v>0</v>
      </c>
      <c r="AC47" s="924">
        <v>43</v>
      </c>
      <c r="AD47" s="312" t="str">
        <f>ZD!AK45&amp;";"&amp;ZD!B45</f>
        <v>Система СОД причальных сооружений;Задвижка №24</v>
      </c>
      <c r="AE47" s="450">
        <v>43</v>
      </c>
      <c r="AF47" s="436" t="s">
        <v>4214</v>
      </c>
      <c r="AG47" s="312">
        <v>1</v>
      </c>
      <c r="AH47" s="405">
        <v>1</v>
      </c>
      <c r="AJ47" s="439">
        <f t="shared" si="3"/>
        <v>43</v>
      </c>
      <c r="AK47" s="412" t="str">
        <f>KLP!M45&amp;";"&amp;KLP!B45</f>
        <v>;</v>
      </c>
      <c r="AL47" s="440">
        <v>43</v>
      </c>
      <c r="AM47" s="418" t="s">
        <v>4043</v>
      </c>
      <c r="AN47" s="415">
        <v>1</v>
      </c>
      <c r="AO47" s="416">
        <v>2</v>
      </c>
      <c r="AQ47" s="310">
        <f t="shared" si="5"/>
        <v>43</v>
      </c>
      <c r="AR47" s="455">
        <v>0</v>
      </c>
      <c r="AS47" s="438">
        <v>43</v>
      </c>
      <c r="AT47" s="402"/>
      <c r="AU47" s="312">
        <v>1</v>
      </c>
      <c r="AV47" s="403">
        <v>0</v>
      </c>
      <c r="AX47" s="845">
        <v>43</v>
      </c>
      <c r="AY47" s="846" t="s">
        <v>4215</v>
      </c>
      <c r="AZ47" s="415">
        <v>43</v>
      </c>
      <c r="BA47" s="414" t="s">
        <v>3565</v>
      </c>
      <c r="BB47" s="415">
        <v>1</v>
      </c>
      <c r="BC47" s="416">
        <v>0</v>
      </c>
      <c r="BL47" s="845">
        <v>43</v>
      </c>
      <c r="BM47" s="846"/>
      <c r="BN47" s="415">
        <v>43</v>
      </c>
      <c r="BO47" s="414" t="s">
        <v>4216</v>
      </c>
      <c r="BP47" s="415">
        <v>1</v>
      </c>
      <c r="BQ47" s="416">
        <v>0</v>
      </c>
      <c r="BS47" s="437">
        <v>43</v>
      </c>
      <c r="BT47" s="314" t="str">
        <f>VS!O45&amp;";"&amp;VS!B45</f>
        <v>;</v>
      </c>
      <c r="BU47" s="438">
        <v>43</v>
      </c>
      <c r="BV47" s="436" t="s">
        <v>4217</v>
      </c>
      <c r="BW47" s="312">
        <v>1</v>
      </c>
      <c r="BX47" s="405">
        <v>1</v>
      </c>
      <c r="BZ47" s="437">
        <v>43</v>
      </c>
      <c r="CA47" s="405">
        <v>0</v>
      </c>
      <c r="CB47" s="438">
        <v>43</v>
      </c>
      <c r="CC47" s="436" t="s">
        <v>4217</v>
      </c>
      <c r="CD47" s="312">
        <v>1</v>
      </c>
      <c r="CE47" s="405">
        <v>1</v>
      </c>
      <c r="CG47" s="437">
        <v>43</v>
      </c>
      <c r="CH47" s="405">
        <v>0</v>
      </c>
      <c r="CI47" s="438">
        <v>43</v>
      </c>
      <c r="CJ47" s="436" t="s">
        <v>4217</v>
      </c>
      <c r="CK47" s="312">
        <v>1</v>
      </c>
      <c r="CL47" s="405">
        <v>1</v>
      </c>
      <c r="CN47" s="437">
        <v>43</v>
      </c>
      <c r="CO47" s="314">
        <v>0</v>
      </c>
      <c r="CP47" s="438">
        <v>43</v>
      </c>
      <c r="CQ47" s="402" t="s">
        <v>4218</v>
      </c>
      <c r="CR47" s="312">
        <v>1</v>
      </c>
      <c r="CS47" s="405">
        <v>0</v>
      </c>
      <c r="CU47" s="310">
        <f t="shared" si="6"/>
        <v>43</v>
      </c>
      <c r="CV47" s="314" t="str">
        <f>KTPR!K45&amp;";"&amp;KTPR!B45</f>
        <v>Общестанционная защита;Выход стендера причала №2 из рабочей зоны 2</v>
      </c>
      <c r="CW47" s="438">
        <v>43</v>
      </c>
      <c r="CX47" s="312"/>
      <c r="CY47" s="312"/>
      <c r="CZ47" s="403"/>
      <c r="DB47" s="310">
        <f t="shared" si="7"/>
        <v>143</v>
      </c>
      <c r="DC47" s="314" t="str">
        <f>KGMPNA!F46&amp;";"&amp;KGMPNA!B46</f>
        <v>;</v>
      </c>
      <c r="DD47" s="438">
        <v>43</v>
      </c>
      <c r="DE47" s="312"/>
      <c r="DF47" s="312"/>
      <c r="DG47" s="403"/>
      <c r="DI47" s="310">
        <f t="shared" si="8"/>
        <v>143</v>
      </c>
      <c r="DJ47" s="314" t="str">
        <f>KTPRA!I46&amp;";"&amp;KTPRA!B46</f>
        <v>Агрегатная защита;</v>
      </c>
      <c r="DK47" s="438">
        <v>43</v>
      </c>
      <c r="DL47" s="312"/>
      <c r="DM47" s="312"/>
      <c r="DN47" s="403"/>
      <c r="DP47" s="437">
        <v>43</v>
      </c>
      <c r="DQ47" s="874" t="s">
        <v>4219</v>
      </c>
      <c r="DR47" s="438">
        <v>43</v>
      </c>
      <c r="DS47" s="451" t="s">
        <v>3894</v>
      </c>
      <c r="DT47" s="848">
        <v>2</v>
      </c>
      <c r="DU47" s="849">
        <v>3</v>
      </c>
      <c r="DW47" s="437">
        <f t="shared" si="4"/>
        <v>43</v>
      </c>
      <c r="DX47" s="850"/>
      <c r="DY47" s="438">
        <v>43</v>
      </c>
      <c r="DZ47" s="312"/>
      <c r="EA47" s="312"/>
      <c r="EB47" s="405"/>
      <c r="ED47" s="851">
        <v>43</v>
      </c>
      <c r="EE47" s="423" t="s">
        <v>8821</v>
      </c>
      <c r="EF47" s="68">
        <v>43</v>
      </c>
      <c r="EG47" s="861"/>
      <c r="EH47" s="68"/>
      <c r="EI47" s="96"/>
      <c r="EY47" s="845">
        <f t="shared" si="9"/>
        <v>43</v>
      </c>
      <c r="EZ47" s="862">
        <v>0</v>
      </c>
      <c r="FA47" s="855">
        <v>43</v>
      </c>
      <c r="FB47" s="856" t="s">
        <v>4220</v>
      </c>
      <c r="FC47" s="841">
        <v>2</v>
      </c>
      <c r="FD47" s="842">
        <v>3</v>
      </c>
      <c r="FF47" s="437">
        <v>43</v>
      </c>
      <c r="FG47" s="314">
        <v>0</v>
      </c>
      <c r="FH47" s="438">
        <v>42</v>
      </c>
      <c r="FI47" s="441" t="s">
        <v>4221</v>
      </c>
      <c r="FJ47" s="415">
        <v>1</v>
      </c>
      <c r="FK47" s="416">
        <v>1</v>
      </c>
      <c r="FL47" s="341"/>
      <c r="FM47" s="437">
        <v>43</v>
      </c>
      <c r="FN47" s="314"/>
      <c r="FO47" s="438">
        <v>42</v>
      </c>
      <c r="FP47" s="436" t="s">
        <v>4221</v>
      </c>
      <c r="FQ47" s="312">
        <v>1</v>
      </c>
      <c r="FR47" s="405">
        <v>1</v>
      </c>
      <c r="FT47" s="479"/>
      <c r="GA47" s="437">
        <v>43</v>
      </c>
      <c r="GB47" s="314"/>
      <c r="GC47" s="445">
        <v>43</v>
      </c>
      <c r="GD47" s="402" t="s">
        <v>4222</v>
      </c>
      <c r="GE47" s="312">
        <v>1</v>
      </c>
      <c r="GF47" s="405">
        <v>0</v>
      </c>
      <c r="GH47" s="437"/>
      <c r="GI47" s="314"/>
      <c r="GJ47" s="445">
        <v>43</v>
      </c>
      <c r="GK47" s="402" t="s">
        <v>4223</v>
      </c>
      <c r="GL47" s="312">
        <v>1</v>
      </c>
      <c r="GM47" s="405">
        <v>0</v>
      </c>
      <c r="GO47" s="439">
        <v>43</v>
      </c>
      <c r="GP47" s="415"/>
      <c r="GQ47" s="415">
        <v>43</v>
      </c>
      <c r="GR47" s="843" t="s">
        <v>4224</v>
      </c>
      <c r="GS47" s="312">
        <v>1</v>
      </c>
      <c r="GT47" s="405">
        <v>1</v>
      </c>
      <c r="GU47" s="167"/>
      <c r="GV47" s="439">
        <v>43</v>
      </c>
      <c r="GW47" s="415" t="s">
        <v>4225</v>
      </c>
      <c r="GX47" s="415">
        <v>43</v>
      </c>
      <c r="GY47" s="843" t="s">
        <v>4226</v>
      </c>
      <c r="GZ47" s="312">
        <v>1</v>
      </c>
      <c r="HA47" s="312">
        <v>1</v>
      </c>
      <c r="HC47" s="446">
        <v>43</v>
      </c>
      <c r="HD47" s="412" t="str">
        <f>OIP!AH45&amp;";"&amp;OIP!B45&amp;";"&amp;OIP!E45</f>
        <v>Нефтеналивные стендеры причалов №№1, 2;Стендер СТ7. Расход нефти через стендер;м/ч3</v>
      </c>
      <c r="HE47" s="440">
        <v>43</v>
      </c>
      <c r="HF47" s="414" t="s">
        <v>4227</v>
      </c>
      <c r="HG47" s="415">
        <v>1</v>
      </c>
      <c r="HH47" s="447">
        <v>0</v>
      </c>
      <c r="HJ47" s="446">
        <v>43</v>
      </c>
      <c r="HK47" s="412" t="str">
        <f>OIP!AH45&amp;";"&amp;OIP!B45&amp;";"&amp;OIP!E45</f>
        <v>Нефтеналивные стендеры причалов №№1, 2;Стендер СТ7. Расход нефти через стендер;м/ч3</v>
      </c>
      <c r="HL47" s="440">
        <v>43</v>
      </c>
      <c r="HM47" s="414" t="s">
        <v>4227</v>
      </c>
      <c r="HN47" s="415">
        <v>1</v>
      </c>
      <c r="HO47" s="447">
        <v>0</v>
      </c>
      <c r="HP47" s="844"/>
      <c r="HQ47" s="437">
        <v>43</v>
      </c>
      <c r="HR47" s="314" t="str">
        <f>OIP!AH45&amp;";"&amp;OIP!B45&amp;";"&amp;OIP!E45</f>
        <v>Нефтеналивные стендеры причалов №№1, 2;Стендер СТ7. Расход нефти через стендер;м/ч3</v>
      </c>
      <c r="HS47" s="438">
        <v>43</v>
      </c>
      <c r="HT47" s="402" t="s">
        <v>4227</v>
      </c>
      <c r="HU47" s="312">
        <v>1</v>
      </c>
      <c r="HV47" s="405">
        <v>0</v>
      </c>
      <c r="HX47" s="310">
        <v>43</v>
      </c>
      <c r="HY47" s="314" t="str">
        <f>OIP!AH45&amp;";"&amp;OIP!B45&amp;";"&amp;OIP!E45</f>
        <v>Нефтеналивные стендеры причалов №№1, 2;Стендер СТ7. Расход нефти через стендер;м/ч3</v>
      </c>
      <c r="HZ47" s="438">
        <v>43</v>
      </c>
      <c r="IA47" s="414" t="s">
        <v>4227</v>
      </c>
      <c r="IB47" s="415">
        <v>1</v>
      </c>
      <c r="IC47" s="447">
        <v>0</v>
      </c>
      <c r="ID47" s="341"/>
      <c r="IE47" s="446">
        <v>43</v>
      </c>
      <c r="IF47" s="412" t="str">
        <f>OIP!AH45&amp;";"&amp;OIP!B45&amp;";"&amp;OIP!E45</f>
        <v>Нефтеналивные стендеры причалов №№1, 2;Стендер СТ7. Расход нефти через стендер;м/ч3</v>
      </c>
      <c r="IG47" s="440">
        <v>43</v>
      </c>
      <c r="IH47" s="414" t="s">
        <v>4227</v>
      </c>
      <c r="II47" s="415">
        <v>1</v>
      </c>
      <c r="IJ47" s="447">
        <v>0</v>
      </c>
      <c r="IK47" s="341"/>
      <c r="IL47" s="446">
        <v>43</v>
      </c>
      <c r="IM47" s="412" t="str">
        <f>OIP!AH45&amp;";"&amp;OIP!B45&amp;";"&amp;OIP!E45</f>
        <v>Нефтеналивные стендеры причалов №№1, 2;Стендер СТ7. Расход нефти через стендер;м/ч3</v>
      </c>
      <c r="IN47" s="440">
        <v>43</v>
      </c>
      <c r="IO47" s="414" t="s">
        <v>4227</v>
      </c>
      <c r="IP47" s="415">
        <v>1</v>
      </c>
      <c r="IQ47" s="447">
        <v>0</v>
      </c>
      <c r="IS47" s="448">
        <f t="shared" si="11"/>
        <v>43</v>
      </c>
      <c r="IT47" s="449" t="s">
        <v>4228</v>
      </c>
      <c r="IU47" s="450">
        <v>43</v>
      </c>
      <c r="IV47" s="402"/>
      <c r="IW47" s="312">
        <v>1</v>
      </c>
      <c r="IX47" s="405">
        <v>0</v>
      </c>
      <c r="IZ47" s="437">
        <v>43</v>
      </c>
      <c r="JA47" s="346"/>
      <c r="JB47" s="438">
        <v>43</v>
      </c>
      <c r="JC47" s="436" t="s">
        <v>4229</v>
      </c>
      <c r="JD47" s="312">
        <v>1</v>
      </c>
      <c r="JE47" s="405">
        <v>1</v>
      </c>
    </row>
    <row r="48" spans="1:265" ht="15.75" customHeight="1">
      <c r="A48" s="310">
        <f t="shared" si="0"/>
        <v>44</v>
      </c>
      <c r="B48" s="314" t="str">
        <f>DP!J45&amp;";"&amp;DP!B45</f>
        <v>Диагностика;БиПС.УСО.1(3) - общая неисправность системы питания</v>
      </c>
      <c r="C48" s="438">
        <v>44</v>
      </c>
      <c r="D48" s="312"/>
      <c r="E48" s="312"/>
      <c r="F48" s="403"/>
      <c r="H48" s="437">
        <f t="shared" si="1"/>
        <v>44</v>
      </c>
      <c r="I48" s="314" t="str">
        <f>KTPRS2!I45&amp;";"&amp;KTPRS2!B45</f>
        <v>Предельный параметр;Максимальный перепад давления нефти на фильтре Ф-26 насоса Н-7</v>
      </c>
      <c r="J48" s="438">
        <v>44</v>
      </c>
      <c r="K48" s="312"/>
      <c r="L48" s="312"/>
      <c r="M48" s="405"/>
      <c r="O48" s="437">
        <f t="shared" si="2"/>
        <v>44</v>
      </c>
      <c r="P48" s="455">
        <v>0</v>
      </c>
      <c r="Q48" s="438">
        <v>44</v>
      </c>
      <c r="R48" s="312"/>
      <c r="S48" s="312"/>
      <c r="T48" s="405"/>
      <c r="V48" s="400">
        <v>44</v>
      </c>
      <c r="W48" s="455">
        <f>UTS!B46</f>
        <v>0</v>
      </c>
      <c r="X48" s="438">
        <v>44</v>
      </c>
      <c r="Y48" s="402"/>
      <c r="Z48" s="312">
        <v>1</v>
      </c>
      <c r="AA48" s="403">
        <v>0</v>
      </c>
      <c r="AC48" s="924">
        <v>44</v>
      </c>
      <c r="AD48" s="312" t="str">
        <f>ZD!AK46&amp;";"&amp;ZD!B46</f>
        <v>Система СОД причальных сооружений;Задвижка №29</v>
      </c>
      <c r="AE48" s="450">
        <v>44</v>
      </c>
      <c r="AF48" s="402" t="s">
        <v>3565</v>
      </c>
      <c r="AG48" s="312">
        <v>1</v>
      </c>
      <c r="AH48" s="405">
        <v>0</v>
      </c>
      <c r="AJ48" s="439">
        <f t="shared" si="3"/>
        <v>44</v>
      </c>
      <c r="AK48" s="412" t="str">
        <f>KLP!M46&amp;";"&amp;KLP!B46</f>
        <v>;</v>
      </c>
      <c r="AL48" s="440">
        <v>44</v>
      </c>
      <c r="AM48" s="418" t="s">
        <v>4230</v>
      </c>
      <c r="AN48" s="415">
        <v>1</v>
      </c>
      <c r="AO48" s="416">
        <v>2</v>
      </c>
      <c r="AQ48" s="310">
        <f t="shared" si="5"/>
        <v>44</v>
      </c>
      <c r="AR48" s="455">
        <v>0</v>
      </c>
      <c r="AS48" s="438">
        <v>44</v>
      </c>
      <c r="AT48" s="402"/>
      <c r="AU48" s="312">
        <v>1</v>
      </c>
      <c r="AV48" s="403">
        <v>0</v>
      </c>
      <c r="AX48" s="845">
        <v>44</v>
      </c>
      <c r="AY48" s="846" t="s">
        <v>4231</v>
      </c>
      <c r="AZ48" s="415">
        <v>44</v>
      </c>
      <c r="BA48" s="414" t="s">
        <v>3565</v>
      </c>
      <c r="BB48" s="415">
        <v>1</v>
      </c>
      <c r="BC48" s="416">
        <v>0</v>
      </c>
      <c r="BL48" s="845">
        <v>44</v>
      </c>
      <c r="BM48" s="846"/>
      <c r="BN48" s="415">
        <v>44</v>
      </c>
      <c r="BO48" s="414" t="s">
        <v>4232</v>
      </c>
      <c r="BP48" s="415">
        <v>1</v>
      </c>
      <c r="BQ48" s="416">
        <v>0</v>
      </c>
      <c r="BS48" s="437">
        <v>44</v>
      </c>
      <c r="BT48" s="314" t="str">
        <f>VS!O46&amp;";"&amp;VS!B46</f>
        <v>;</v>
      </c>
      <c r="BU48" s="438">
        <v>44</v>
      </c>
      <c r="BV48" s="426" t="s">
        <v>4233</v>
      </c>
      <c r="BW48" s="312">
        <v>2</v>
      </c>
      <c r="BX48" s="405">
        <v>2</v>
      </c>
      <c r="BZ48" s="437">
        <v>44</v>
      </c>
      <c r="CA48" s="405">
        <v>0</v>
      </c>
      <c r="CB48" s="438">
        <v>44</v>
      </c>
      <c r="CC48" s="426" t="s">
        <v>4233</v>
      </c>
      <c r="CD48" s="312">
        <v>2</v>
      </c>
      <c r="CE48" s="405">
        <v>2</v>
      </c>
      <c r="CG48" s="437">
        <v>44</v>
      </c>
      <c r="CH48" s="405">
        <v>0</v>
      </c>
      <c r="CI48" s="438">
        <v>44</v>
      </c>
      <c r="CJ48" s="426" t="s">
        <v>4233</v>
      </c>
      <c r="CK48" s="312">
        <v>2</v>
      </c>
      <c r="CL48" s="405">
        <v>2</v>
      </c>
      <c r="CN48" s="437">
        <v>44</v>
      </c>
      <c r="CO48" s="314">
        <v>0</v>
      </c>
      <c r="CP48" s="438">
        <v>44</v>
      </c>
      <c r="CQ48" s="402" t="s">
        <v>4234</v>
      </c>
      <c r="CR48" s="312">
        <v>1</v>
      </c>
      <c r="CS48" s="405">
        <v>0</v>
      </c>
      <c r="CU48" s="310">
        <f t="shared" si="6"/>
        <v>44</v>
      </c>
      <c r="CV48" s="314" t="str">
        <f>KTPR!K46&amp;";"&amp;KTPR!B46</f>
        <v>Общестанционная защита;Несанкционированный выход стендера CT6 из операции погрузки причала №2</v>
      </c>
      <c r="CW48" s="438">
        <v>44</v>
      </c>
      <c r="CX48" s="312"/>
      <c r="CY48" s="312"/>
      <c r="CZ48" s="403"/>
      <c r="DB48" s="310">
        <f t="shared" si="7"/>
        <v>144</v>
      </c>
      <c r="DC48" s="314" t="str">
        <f>KGMPNA!F47&amp;";"&amp;KGMPNA!B47</f>
        <v>;</v>
      </c>
      <c r="DD48" s="438">
        <v>44</v>
      </c>
      <c r="DE48" s="312"/>
      <c r="DF48" s="312"/>
      <c r="DG48" s="403"/>
      <c r="DI48" s="310">
        <f t="shared" si="8"/>
        <v>144</v>
      </c>
      <c r="DJ48" s="314" t="str">
        <f>KTPRA!I47&amp;";"&amp;KTPRA!B47</f>
        <v>Агрегатная защита;</v>
      </c>
      <c r="DK48" s="438">
        <v>44</v>
      </c>
      <c r="DL48" s="312"/>
      <c r="DM48" s="312"/>
      <c r="DN48" s="403"/>
      <c r="DP48" s="437">
        <v>44</v>
      </c>
      <c r="DQ48" s="874" t="s">
        <v>4235</v>
      </c>
      <c r="DR48" s="438">
        <v>44</v>
      </c>
      <c r="DS48" s="451" t="s">
        <v>4236</v>
      </c>
      <c r="DT48" s="848">
        <v>2</v>
      </c>
      <c r="DU48" s="849">
        <v>3</v>
      </c>
      <c r="DW48" s="437">
        <f t="shared" si="4"/>
        <v>44</v>
      </c>
      <c r="DX48" s="850"/>
      <c r="DY48" s="438">
        <v>44</v>
      </c>
      <c r="DZ48" s="312"/>
      <c r="EA48" s="312"/>
      <c r="EB48" s="405"/>
      <c r="ED48" s="851">
        <v>44</v>
      </c>
      <c r="EE48" s="423" t="s">
        <v>8821</v>
      </c>
      <c r="EF48" s="68">
        <v>44</v>
      </c>
      <c r="EG48" s="861"/>
      <c r="EH48" s="68"/>
      <c r="EI48" s="96"/>
      <c r="EY48" s="845">
        <f t="shared" si="9"/>
        <v>44</v>
      </c>
      <c r="EZ48" s="862">
        <v>0</v>
      </c>
      <c r="FA48" s="855">
        <v>44</v>
      </c>
      <c r="FB48" s="860" t="s">
        <v>3855</v>
      </c>
      <c r="FC48" s="841">
        <v>0</v>
      </c>
      <c r="FD48" s="842">
        <v>0</v>
      </c>
      <c r="FF48" s="437">
        <v>44</v>
      </c>
      <c r="FG48" s="314">
        <v>0</v>
      </c>
      <c r="FH48" s="438">
        <v>43</v>
      </c>
      <c r="FI48" s="414" t="s">
        <v>4237</v>
      </c>
      <c r="FJ48" s="415">
        <v>1</v>
      </c>
      <c r="FK48" s="416">
        <v>0</v>
      </c>
      <c r="FL48" s="341"/>
      <c r="FM48" s="437">
        <v>44</v>
      </c>
      <c r="FN48" s="314"/>
      <c r="FO48" s="438">
        <v>43</v>
      </c>
      <c r="FP48" s="402" t="s">
        <v>4237</v>
      </c>
      <c r="FQ48" s="312">
        <v>1</v>
      </c>
      <c r="FR48" s="405">
        <v>0</v>
      </c>
      <c r="FT48" s="479"/>
      <c r="GA48" s="437">
        <v>44</v>
      </c>
      <c r="GB48" s="314"/>
      <c r="GC48" s="445">
        <v>44</v>
      </c>
      <c r="GD48" s="402" t="s">
        <v>4125</v>
      </c>
      <c r="GE48" s="312">
        <v>1</v>
      </c>
      <c r="GF48" s="405">
        <v>0</v>
      </c>
      <c r="GH48" s="437"/>
      <c r="GI48" s="314"/>
      <c r="GJ48" s="445">
        <v>44</v>
      </c>
      <c r="GK48" s="402" t="s">
        <v>4238</v>
      </c>
      <c r="GL48" s="312">
        <v>1</v>
      </c>
      <c r="GM48" s="405">
        <v>0</v>
      </c>
      <c r="GO48" s="439">
        <v>44</v>
      </c>
      <c r="GP48" s="415"/>
      <c r="GQ48" s="415">
        <v>44</v>
      </c>
      <c r="GR48" s="843" t="s">
        <v>4239</v>
      </c>
      <c r="GS48" s="312">
        <v>1</v>
      </c>
      <c r="GT48" s="405">
        <v>1</v>
      </c>
      <c r="GU48" s="167"/>
      <c r="GV48" s="439">
        <v>44</v>
      </c>
      <c r="GW48" s="415" t="s">
        <v>4240</v>
      </c>
      <c r="GX48" s="415">
        <v>44</v>
      </c>
      <c r="GY48" s="843" t="s">
        <v>4241</v>
      </c>
      <c r="GZ48" s="312">
        <v>1</v>
      </c>
      <c r="HA48" s="312">
        <v>1</v>
      </c>
      <c r="HC48" s="446">
        <v>44</v>
      </c>
      <c r="HD48" s="412" t="str">
        <f>OIP!AH46&amp;";"&amp;OIP!B46&amp;";"&amp;OIP!E46</f>
        <v>Нефтеналивные стендеры причалов №№1, 2;Стендер СТ7. Давление нефти;Мпа</v>
      </c>
      <c r="HE48" s="440">
        <v>44</v>
      </c>
      <c r="HF48" s="414" t="s">
        <v>4242</v>
      </c>
      <c r="HG48" s="415">
        <v>1</v>
      </c>
      <c r="HH48" s="447">
        <v>0</v>
      </c>
      <c r="HJ48" s="446">
        <v>44</v>
      </c>
      <c r="HK48" s="412" t="str">
        <f>OIP!AH46&amp;";"&amp;OIP!B46&amp;";"&amp;OIP!E46</f>
        <v>Нефтеналивные стендеры причалов №№1, 2;Стендер СТ7. Давление нефти;Мпа</v>
      </c>
      <c r="HL48" s="440">
        <v>44</v>
      </c>
      <c r="HM48" s="414" t="s">
        <v>4242</v>
      </c>
      <c r="HN48" s="415">
        <v>1</v>
      </c>
      <c r="HO48" s="447">
        <v>0</v>
      </c>
      <c r="HP48" s="844"/>
      <c r="HQ48" s="437">
        <v>44</v>
      </c>
      <c r="HR48" s="314" t="str">
        <f>OIP!AH46&amp;";"&amp;OIP!B46&amp;";"&amp;OIP!E46</f>
        <v>Нефтеналивные стендеры причалов №№1, 2;Стендер СТ7. Давление нефти;Мпа</v>
      </c>
      <c r="HS48" s="438">
        <v>44</v>
      </c>
      <c r="HT48" s="402" t="s">
        <v>4242</v>
      </c>
      <c r="HU48" s="312">
        <v>1</v>
      </c>
      <c r="HV48" s="405">
        <v>0</v>
      </c>
      <c r="HX48" s="310">
        <v>44</v>
      </c>
      <c r="HY48" s="314" t="str">
        <f>OIP!AH46&amp;";"&amp;OIP!B46&amp;";"&amp;OIP!E46</f>
        <v>Нефтеналивные стендеры причалов №№1, 2;Стендер СТ7. Давление нефти;Мпа</v>
      </c>
      <c r="HZ48" s="438">
        <v>44</v>
      </c>
      <c r="IA48" s="414" t="s">
        <v>4242</v>
      </c>
      <c r="IB48" s="415">
        <v>1</v>
      </c>
      <c r="IC48" s="447">
        <v>0</v>
      </c>
      <c r="ID48" s="341"/>
      <c r="IE48" s="446">
        <v>44</v>
      </c>
      <c r="IF48" s="412" t="str">
        <f>OIP!AH46&amp;";"&amp;OIP!B46&amp;";"&amp;OIP!E46</f>
        <v>Нефтеналивные стендеры причалов №№1, 2;Стендер СТ7. Давление нефти;Мпа</v>
      </c>
      <c r="IG48" s="440">
        <v>44</v>
      </c>
      <c r="IH48" s="414" t="s">
        <v>4242</v>
      </c>
      <c r="II48" s="415">
        <v>1</v>
      </c>
      <c r="IJ48" s="447">
        <v>0</v>
      </c>
      <c r="IK48" s="341"/>
      <c r="IL48" s="446">
        <v>44</v>
      </c>
      <c r="IM48" s="412" t="str">
        <f>OIP!AH46&amp;";"&amp;OIP!B46&amp;";"&amp;OIP!E46</f>
        <v>Нефтеналивные стендеры причалов №№1, 2;Стендер СТ7. Давление нефти;Мпа</v>
      </c>
      <c r="IN48" s="440">
        <v>44</v>
      </c>
      <c r="IO48" s="414" t="s">
        <v>4242</v>
      </c>
      <c r="IP48" s="415">
        <v>1</v>
      </c>
      <c r="IQ48" s="447">
        <v>0</v>
      </c>
      <c r="IS48" s="448">
        <f t="shared" si="11"/>
        <v>44</v>
      </c>
      <c r="IT48" s="449" t="s">
        <v>4243</v>
      </c>
      <c r="IU48" s="450">
        <v>44</v>
      </c>
      <c r="IV48" s="402"/>
      <c r="IW48" s="312">
        <v>1</v>
      </c>
      <c r="IX48" s="405">
        <v>0</v>
      </c>
      <c r="IZ48" s="437">
        <v>44</v>
      </c>
      <c r="JA48" s="346"/>
      <c r="JB48" s="438">
        <v>44</v>
      </c>
      <c r="JC48" s="402" t="s">
        <v>4244</v>
      </c>
      <c r="JD48" s="312">
        <v>1</v>
      </c>
      <c r="JE48" s="405">
        <v>0</v>
      </c>
    </row>
    <row r="49" spans="1:265" ht="15.75" customHeight="1">
      <c r="A49" s="313">
        <f t="shared" si="0"/>
        <v>45</v>
      </c>
      <c r="B49" s="314" t="str">
        <f>DP!J46&amp;";"&amp;DP!B46</f>
        <v>Диагностика;БиПС.УСО.1(3) - наличие напряжения на вводе №1</v>
      </c>
      <c r="C49" s="438">
        <v>45</v>
      </c>
      <c r="D49" s="345"/>
      <c r="E49" s="345"/>
      <c r="F49" s="347"/>
      <c r="H49" s="469">
        <f t="shared" si="1"/>
        <v>45</v>
      </c>
      <c r="I49" s="314" t="str">
        <f>KTPRS2!I46&amp;";"&amp;KTPRS2!B46</f>
        <v>Предельный параметр;Максимальное давление нефти на выходе насоса Н-5</v>
      </c>
      <c r="J49" s="438">
        <v>45</v>
      </c>
      <c r="K49" s="345"/>
      <c r="L49" s="345"/>
      <c r="M49" s="470"/>
      <c r="O49" s="469">
        <f t="shared" si="2"/>
        <v>45</v>
      </c>
      <c r="P49" s="455">
        <v>0</v>
      </c>
      <c r="Q49" s="438">
        <v>45</v>
      </c>
      <c r="R49" s="345"/>
      <c r="S49" s="345"/>
      <c r="T49" s="470"/>
      <c r="V49" s="400">
        <v>45</v>
      </c>
      <c r="W49" s="455">
        <f>UTS!B47</f>
        <v>0</v>
      </c>
      <c r="X49" s="438">
        <v>45</v>
      </c>
      <c r="Y49" s="402"/>
      <c r="Z49" s="312">
        <v>1</v>
      </c>
      <c r="AA49" s="403">
        <v>0</v>
      </c>
      <c r="AC49" s="924">
        <v>45</v>
      </c>
      <c r="AD49" s="312" t="str">
        <f>ZD!AK47&amp;";"&amp;ZD!B47</f>
        <v>Система СОД причальных сооружений;Задвижка №34</v>
      </c>
      <c r="AE49" s="450">
        <v>45</v>
      </c>
      <c r="AF49" s="402" t="s">
        <v>4245</v>
      </c>
      <c r="AG49" s="312">
        <v>1</v>
      </c>
      <c r="AH49" s="405">
        <v>0</v>
      </c>
      <c r="AJ49" s="471">
        <f t="shared" si="3"/>
        <v>45</v>
      </c>
      <c r="AK49" s="412" t="str">
        <f>KLP!M47&amp;";"&amp;KLP!B47</f>
        <v>;</v>
      </c>
      <c r="AL49" s="440">
        <v>45</v>
      </c>
      <c r="AM49" s="480" t="s">
        <v>3565</v>
      </c>
      <c r="AN49" s="415">
        <v>1</v>
      </c>
      <c r="AO49" s="416">
        <v>0</v>
      </c>
      <c r="AQ49" s="313">
        <f t="shared" si="5"/>
        <v>45</v>
      </c>
      <c r="AR49" s="455">
        <v>0</v>
      </c>
      <c r="AS49" s="438">
        <v>45</v>
      </c>
      <c r="AT49" s="344"/>
      <c r="AU49" s="312">
        <v>1</v>
      </c>
      <c r="AV49" s="403">
        <v>0</v>
      </c>
      <c r="AX49" s="845">
        <v>45</v>
      </c>
      <c r="AY49" s="846" t="s">
        <v>4246</v>
      </c>
      <c r="AZ49" s="415">
        <v>45</v>
      </c>
      <c r="BA49" s="414" t="s">
        <v>3565</v>
      </c>
      <c r="BB49" s="415">
        <v>1</v>
      </c>
      <c r="BC49" s="416">
        <v>0</v>
      </c>
      <c r="BL49" s="845">
        <v>45</v>
      </c>
      <c r="BM49" s="846"/>
      <c r="BN49" s="415">
        <v>45</v>
      </c>
      <c r="BO49" s="414" t="s">
        <v>4247</v>
      </c>
      <c r="BP49" s="415">
        <v>1</v>
      </c>
      <c r="BQ49" s="416">
        <v>0</v>
      </c>
      <c r="BS49" s="437">
        <v>45</v>
      </c>
      <c r="BT49" s="314" t="str">
        <f>VS!O47&amp;";"&amp;VS!B47</f>
        <v>;</v>
      </c>
      <c r="BU49" s="438">
        <v>45</v>
      </c>
      <c r="BV49" s="436" t="s">
        <v>4248</v>
      </c>
      <c r="BW49" s="312">
        <v>1</v>
      </c>
      <c r="BX49" s="405">
        <v>1</v>
      </c>
      <c r="BZ49" s="437">
        <v>45</v>
      </c>
      <c r="CA49" s="405">
        <v>0</v>
      </c>
      <c r="CB49" s="438">
        <v>45</v>
      </c>
      <c r="CC49" s="436" t="s">
        <v>4248</v>
      </c>
      <c r="CD49" s="312">
        <v>1</v>
      </c>
      <c r="CE49" s="405">
        <v>1</v>
      </c>
      <c r="CG49" s="437">
        <v>45</v>
      </c>
      <c r="CH49" s="405">
        <v>0</v>
      </c>
      <c r="CI49" s="438">
        <v>45</v>
      </c>
      <c r="CJ49" s="436" t="s">
        <v>4248</v>
      </c>
      <c r="CK49" s="312">
        <v>1</v>
      </c>
      <c r="CL49" s="405">
        <v>1</v>
      </c>
      <c r="CN49" s="437">
        <v>45</v>
      </c>
      <c r="CO49" s="314">
        <v>0</v>
      </c>
      <c r="CP49" s="438">
        <v>45</v>
      </c>
      <c r="CQ49" s="402" t="s">
        <v>4249</v>
      </c>
      <c r="CR49" s="312">
        <v>1</v>
      </c>
      <c r="CS49" s="405">
        <v>0</v>
      </c>
      <c r="CU49" s="310">
        <f t="shared" si="6"/>
        <v>45</v>
      </c>
      <c r="CV49" s="314" t="str">
        <f>KTPR!K47&amp;";"&amp;KTPR!B47</f>
        <v>Общестанционная защита;Несанкционированный выход стендера CT7 из операции погрузки причала №2</v>
      </c>
      <c r="CW49" s="438">
        <v>45</v>
      </c>
      <c r="CX49" s="312"/>
      <c r="CY49" s="312"/>
      <c r="CZ49" s="403"/>
      <c r="DB49" s="310">
        <f t="shared" si="7"/>
        <v>145</v>
      </c>
      <c r="DC49" s="314" t="str">
        <f>KGMPNA!F48&amp;";"&amp;KGMPNA!B48</f>
        <v>;</v>
      </c>
      <c r="DD49" s="438">
        <v>45</v>
      </c>
      <c r="DE49" s="312"/>
      <c r="DF49" s="312"/>
      <c r="DG49" s="403"/>
      <c r="DI49" s="310">
        <f t="shared" si="8"/>
        <v>145</v>
      </c>
      <c r="DJ49" s="314" t="str">
        <f>KTPRA!I48&amp;";"&amp;KTPRA!B48</f>
        <v>Агрегатная защита;</v>
      </c>
      <c r="DK49" s="438">
        <v>45</v>
      </c>
      <c r="DL49" s="312"/>
      <c r="DM49" s="312"/>
      <c r="DN49" s="403"/>
      <c r="DP49" s="437">
        <v>45</v>
      </c>
      <c r="DQ49" s="875" t="s">
        <v>4250</v>
      </c>
      <c r="DR49" s="438">
        <v>45</v>
      </c>
      <c r="DS49" s="451" t="s">
        <v>4251</v>
      </c>
      <c r="DT49" s="848">
        <v>2</v>
      </c>
      <c r="DU49" s="866" t="s">
        <v>3854</v>
      </c>
      <c r="DV49" s="867"/>
      <c r="DW49" s="437">
        <f t="shared" si="4"/>
        <v>45</v>
      </c>
      <c r="DX49" s="850"/>
      <c r="DY49" s="438">
        <v>45</v>
      </c>
      <c r="DZ49" s="312"/>
      <c r="EA49" s="312"/>
      <c r="EB49" s="405"/>
      <c r="ED49" s="851">
        <v>45</v>
      </c>
      <c r="EE49" s="423" t="s">
        <v>8821</v>
      </c>
      <c r="EF49" s="68">
        <v>45</v>
      </c>
      <c r="EG49" s="861"/>
      <c r="EH49" s="68"/>
      <c r="EI49" s="96"/>
      <c r="EJ49" s="867"/>
      <c r="EY49" s="845">
        <f t="shared" si="9"/>
        <v>45</v>
      </c>
      <c r="EZ49" s="862">
        <v>0</v>
      </c>
      <c r="FA49" s="855">
        <v>45</v>
      </c>
      <c r="FB49" s="860" t="s">
        <v>3855</v>
      </c>
      <c r="FC49" s="841">
        <v>0</v>
      </c>
      <c r="FD49" s="842">
        <v>0</v>
      </c>
      <c r="FF49" s="437">
        <v>45</v>
      </c>
      <c r="FG49" s="314">
        <v>0</v>
      </c>
      <c r="FH49" s="438">
        <v>44</v>
      </c>
      <c r="FI49" s="441" t="s">
        <v>4252</v>
      </c>
      <c r="FJ49" s="415">
        <v>1</v>
      </c>
      <c r="FK49" s="416">
        <v>1</v>
      </c>
      <c r="FL49" s="341"/>
      <c r="FM49" s="437">
        <v>45</v>
      </c>
      <c r="FN49" s="314"/>
      <c r="FO49" s="438">
        <v>44</v>
      </c>
      <c r="FP49" s="436" t="s">
        <v>4252</v>
      </c>
      <c r="FQ49" s="312">
        <v>1</v>
      </c>
      <c r="FR49" s="405">
        <v>1</v>
      </c>
      <c r="FT49" s="479"/>
      <c r="GA49" s="437">
        <v>45</v>
      </c>
      <c r="GB49" s="314"/>
      <c r="GC49" s="445">
        <v>45</v>
      </c>
      <c r="GD49" s="402" t="s">
        <v>4146</v>
      </c>
      <c r="GE49" s="312">
        <v>1</v>
      </c>
      <c r="GF49" s="405">
        <v>0</v>
      </c>
      <c r="GH49" s="437"/>
      <c r="GI49" s="314"/>
      <c r="GJ49" s="445">
        <v>45</v>
      </c>
      <c r="GK49" s="402" t="s">
        <v>4253</v>
      </c>
      <c r="GL49" s="312">
        <v>1</v>
      </c>
      <c r="GM49" s="405">
        <v>0</v>
      </c>
      <c r="GO49" s="439">
        <v>45</v>
      </c>
      <c r="GP49" s="415"/>
      <c r="GQ49" s="415">
        <v>45</v>
      </c>
      <c r="GR49" s="843" t="s">
        <v>4254</v>
      </c>
      <c r="GS49" s="312">
        <v>1</v>
      </c>
      <c r="GT49" s="405">
        <v>1</v>
      </c>
      <c r="GU49" s="167"/>
      <c r="GV49" s="439">
        <v>45</v>
      </c>
      <c r="GW49" s="415" t="s">
        <v>4255</v>
      </c>
      <c r="GX49" s="415">
        <v>45</v>
      </c>
      <c r="GY49" s="843" t="s">
        <v>4256</v>
      </c>
      <c r="GZ49" s="312">
        <v>1</v>
      </c>
      <c r="HA49" s="312">
        <v>1</v>
      </c>
      <c r="HC49" s="446">
        <v>45</v>
      </c>
      <c r="HD49" s="412" t="str">
        <f>OIP!AH47&amp;";"&amp;OIP!B47&amp;";"&amp;OIP!E47</f>
        <v>Нефтеналивные стендеры причалов №№1, 2;Стендер СТ7. Температура нефти;°С</v>
      </c>
      <c r="HE49" s="440">
        <v>45</v>
      </c>
      <c r="HF49" s="414" t="s">
        <v>4257</v>
      </c>
      <c r="HG49" s="415">
        <v>1</v>
      </c>
      <c r="HH49" s="447">
        <v>0</v>
      </c>
      <c r="HJ49" s="446">
        <v>45</v>
      </c>
      <c r="HK49" s="412" t="str">
        <f>OIP!AH47&amp;";"&amp;OIP!B47&amp;";"&amp;OIP!E47</f>
        <v>Нефтеналивные стендеры причалов №№1, 2;Стендер СТ7. Температура нефти;°С</v>
      </c>
      <c r="HL49" s="440">
        <v>45</v>
      </c>
      <c r="HM49" s="414" t="s">
        <v>4257</v>
      </c>
      <c r="HN49" s="415">
        <v>1</v>
      </c>
      <c r="HO49" s="447">
        <v>0</v>
      </c>
      <c r="HP49" s="844"/>
      <c r="HQ49" s="437">
        <v>45</v>
      </c>
      <c r="HR49" s="314" t="str">
        <f>OIP!AH47&amp;";"&amp;OIP!B47&amp;";"&amp;OIP!E47</f>
        <v>Нефтеналивные стендеры причалов №№1, 2;Стендер СТ7. Температура нефти;°С</v>
      </c>
      <c r="HS49" s="438">
        <v>45</v>
      </c>
      <c r="HT49" s="402" t="s">
        <v>4257</v>
      </c>
      <c r="HU49" s="312">
        <v>1</v>
      </c>
      <c r="HV49" s="405">
        <v>0</v>
      </c>
      <c r="HX49" s="310">
        <v>45</v>
      </c>
      <c r="HY49" s="314" t="str">
        <f>OIP!AH47&amp;";"&amp;OIP!B47&amp;";"&amp;OIP!E47</f>
        <v>Нефтеналивные стендеры причалов №№1, 2;Стендер СТ7. Температура нефти;°С</v>
      </c>
      <c r="HZ49" s="438">
        <v>45</v>
      </c>
      <c r="IA49" s="414" t="s">
        <v>4257</v>
      </c>
      <c r="IB49" s="415">
        <v>1</v>
      </c>
      <c r="IC49" s="447">
        <v>0</v>
      </c>
      <c r="ID49" s="341"/>
      <c r="IE49" s="446">
        <v>45</v>
      </c>
      <c r="IF49" s="412" t="str">
        <f>OIP!AH47&amp;";"&amp;OIP!B47&amp;";"&amp;OIP!E47</f>
        <v>Нефтеналивные стендеры причалов №№1, 2;Стендер СТ7. Температура нефти;°С</v>
      </c>
      <c r="IG49" s="440">
        <v>45</v>
      </c>
      <c r="IH49" s="414" t="s">
        <v>4257</v>
      </c>
      <c r="II49" s="415">
        <v>1</v>
      </c>
      <c r="IJ49" s="447">
        <v>0</v>
      </c>
      <c r="IK49" s="341"/>
      <c r="IL49" s="446">
        <v>45</v>
      </c>
      <c r="IM49" s="412" t="str">
        <f>OIP!AH47&amp;";"&amp;OIP!B47&amp;";"&amp;OIP!E47</f>
        <v>Нефтеналивные стендеры причалов №№1, 2;Стендер СТ7. Температура нефти;°С</v>
      </c>
      <c r="IN49" s="440">
        <v>45</v>
      </c>
      <c r="IO49" s="414" t="s">
        <v>4257</v>
      </c>
      <c r="IP49" s="415">
        <v>1</v>
      </c>
      <c r="IQ49" s="447">
        <v>0</v>
      </c>
      <c r="IS49" s="448">
        <f t="shared" si="11"/>
        <v>45</v>
      </c>
      <c r="IT49" s="457"/>
      <c r="IU49" s="450">
        <v>45</v>
      </c>
      <c r="IV49" s="402"/>
      <c r="IW49" s="312">
        <v>1</v>
      </c>
      <c r="IX49" s="405">
        <v>0</v>
      </c>
      <c r="IZ49" s="437">
        <v>45</v>
      </c>
      <c r="JA49" s="346"/>
      <c r="JB49" s="438">
        <v>45</v>
      </c>
      <c r="JC49" s="436" t="s">
        <v>4258</v>
      </c>
      <c r="JD49" s="312">
        <v>1</v>
      </c>
      <c r="JE49" s="405">
        <v>1</v>
      </c>
    </row>
    <row r="50" spans="1:265" ht="15.75" customHeight="1">
      <c r="A50" s="310">
        <f t="shared" si="0"/>
        <v>46</v>
      </c>
      <c r="B50" s="314" t="str">
        <f>DP!J47&amp;";"&amp;DP!B47</f>
        <v>Диагностика;БиПС.УСО.1(3) - наличие напряжения на вводе №2</v>
      </c>
      <c r="C50" s="438">
        <v>46</v>
      </c>
      <c r="D50" s="312"/>
      <c r="E50" s="312"/>
      <c r="F50" s="403"/>
      <c r="H50" s="437">
        <f t="shared" si="1"/>
        <v>46</v>
      </c>
      <c r="I50" s="314" t="str">
        <f>KTPRS2!I47&amp;";"&amp;KTPRS2!B47</f>
        <v>Предельный параметр;Максимальное давление нефти на выходе насоса Н-6</v>
      </c>
      <c r="J50" s="438">
        <v>46</v>
      </c>
      <c r="K50" s="312"/>
      <c r="L50" s="312"/>
      <c r="M50" s="405"/>
      <c r="O50" s="437">
        <f t="shared" si="2"/>
        <v>46</v>
      </c>
      <c r="P50" s="314" t="s">
        <v>8822</v>
      </c>
      <c r="Q50" s="438">
        <v>46</v>
      </c>
      <c r="R50" s="312"/>
      <c r="S50" s="312"/>
      <c r="T50" s="405"/>
      <c r="V50" s="400">
        <v>46</v>
      </c>
      <c r="W50" s="455">
        <f>UTS!B48</f>
        <v>0</v>
      </c>
      <c r="X50" s="438">
        <v>46</v>
      </c>
      <c r="Y50" s="402"/>
      <c r="Z50" s="312">
        <v>1</v>
      </c>
      <c r="AA50" s="403">
        <v>0</v>
      </c>
      <c r="AC50" s="924">
        <v>46</v>
      </c>
      <c r="AD50" s="312" t="str">
        <f>ZD!AK48&amp;";"&amp;ZD!B48</f>
        <v>Система СОД причальных сооружений;Задвижка №42</v>
      </c>
      <c r="AE50" s="450">
        <v>46</v>
      </c>
      <c r="AF50" s="402" t="s">
        <v>4259</v>
      </c>
      <c r="AG50" s="312">
        <v>1</v>
      </c>
      <c r="AH50" s="405">
        <v>0</v>
      </c>
      <c r="AJ50" s="439">
        <f t="shared" si="3"/>
        <v>46</v>
      </c>
      <c r="AK50" s="412" t="str">
        <f>KLP!M48&amp;";"&amp;KLP!B48</f>
        <v>;</v>
      </c>
      <c r="AL50" s="440">
        <v>46</v>
      </c>
      <c r="AM50" s="418" t="s">
        <v>4260</v>
      </c>
      <c r="AN50" s="415">
        <v>1</v>
      </c>
      <c r="AO50" s="416">
        <v>2</v>
      </c>
      <c r="AQ50" s="310">
        <f t="shared" si="5"/>
        <v>46</v>
      </c>
      <c r="AR50" s="455">
        <v>0</v>
      </c>
      <c r="AS50" s="438">
        <v>46</v>
      </c>
      <c r="AT50" s="402"/>
      <c r="AU50" s="312">
        <v>1</v>
      </c>
      <c r="AV50" s="403">
        <v>0</v>
      </c>
      <c r="AX50" s="845">
        <v>46</v>
      </c>
      <c r="AY50" s="846" t="s">
        <v>4261</v>
      </c>
      <c r="AZ50" s="415">
        <v>46</v>
      </c>
      <c r="BA50" s="414" t="s">
        <v>3565</v>
      </c>
      <c r="BB50" s="415">
        <v>1</v>
      </c>
      <c r="BC50" s="416">
        <v>0</v>
      </c>
      <c r="BL50" s="845">
        <v>46</v>
      </c>
      <c r="BM50" s="846"/>
      <c r="BN50" s="415">
        <v>46</v>
      </c>
      <c r="BO50" s="414" t="s">
        <v>4262</v>
      </c>
      <c r="BP50" s="415">
        <v>1</v>
      </c>
      <c r="BQ50" s="416">
        <v>0</v>
      </c>
      <c r="BS50" s="437">
        <v>46</v>
      </c>
      <c r="BT50" s="314" t="str">
        <f>VS!O48&amp;";"&amp;VS!B48</f>
        <v>;</v>
      </c>
      <c r="BU50" s="438">
        <v>46</v>
      </c>
      <c r="BV50" s="436" t="s">
        <v>4263</v>
      </c>
      <c r="BW50" s="312">
        <v>1</v>
      </c>
      <c r="BX50" s="405">
        <v>1</v>
      </c>
      <c r="BZ50" s="437">
        <v>46</v>
      </c>
      <c r="CA50" s="405">
        <v>0</v>
      </c>
      <c r="CB50" s="438">
        <v>46</v>
      </c>
      <c r="CC50" s="436" t="s">
        <v>4263</v>
      </c>
      <c r="CD50" s="312">
        <v>1</v>
      </c>
      <c r="CE50" s="405">
        <v>1</v>
      </c>
      <c r="CG50" s="437">
        <v>46</v>
      </c>
      <c r="CH50" s="405">
        <v>0</v>
      </c>
      <c r="CI50" s="438">
        <v>46</v>
      </c>
      <c r="CJ50" s="436" t="s">
        <v>4263</v>
      </c>
      <c r="CK50" s="312">
        <v>1</v>
      </c>
      <c r="CL50" s="405">
        <v>1</v>
      </c>
      <c r="CN50" s="437">
        <v>46</v>
      </c>
      <c r="CO50" s="314">
        <v>0</v>
      </c>
      <c r="CP50" s="438">
        <v>46</v>
      </c>
      <c r="CQ50" s="402" t="s">
        <v>4264</v>
      </c>
      <c r="CR50" s="312">
        <v>1</v>
      </c>
      <c r="CS50" s="405">
        <v>0</v>
      </c>
      <c r="CU50" s="310">
        <f t="shared" si="6"/>
        <v>46</v>
      </c>
      <c r="CV50" s="314" t="str">
        <f>KTPR!K48&amp;";"&amp;KTPR!B48</f>
        <v>Общестанционная защита;Несанкционированный выход стендера CT8 из операции погрузки причала №2</v>
      </c>
      <c r="CW50" s="438">
        <v>46</v>
      </c>
      <c r="CX50" s="312"/>
      <c r="CY50" s="312"/>
      <c r="CZ50" s="403"/>
      <c r="DB50" s="310">
        <f t="shared" si="7"/>
        <v>146</v>
      </c>
      <c r="DC50" s="314" t="str">
        <f>KGMPNA!F49&amp;";"&amp;KGMPNA!B49</f>
        <v>;</v>
      </c>
      <c r="DD50" s="438">
        <v>46</v>
      </c>
      <c r="DE50" s="312"/>
      <c r="DF50" s="312"/>
      <c r="DG50" s="403"/>
      <c r="DI50" s="310">
        <f t="shared" si="8"/>
        <v>146</v>
      </c>
      <c r="DJ50" s="314" t="str">
        <f>KTPRA!I49&amp;";"&amp;KTPRA!B49</f>
        <v>Агрегатная защита;</v>
      </c>
      <c r="DK50" s="438">
        <v>46</v>
      </c>
      <c r="DL50" s="312"/>
      <c r="DM50" s="312"/>
      <c r="DN50" s="403"/>
      <c r="DP50" s="437">
        <v>46</v>
      </c>
      <c r="DQ50" s="875" t="s">
        <v>4265</v>
      </c>
      <c r="DR50" s="438">
        <v>46</v>
      </c>
      <c r="DS50" s="451" t="s">
        <v>4266</v>
      </c>
      <c r="DT50" s="848">
        <v>2</v>
      </c>
      <c r="DU50" s="866" t="s">
        <v>3854</v>
      </c>
      <c r="DV50" s="867"/>
      <c r="DW50" s="437">
        <f t="shared" si="4"/>
        <v>46</v>
      </c>
      <c r="DX50" s="850"/>
      <c r="DY50" s="438">
        <v>46</v>
      </c>
      <c r="DZ50" s="312"/>
      <c r="EA50" s="312"/>
      <c r="EB50" s="405"/>
      <c r="ED50" s="851">
        <v>46</v>
      </c>
      <c r="EE50" s="423" t="s">
        <v>8821</v>
      </c>
      <c r="EF50" s="68">
        <v>46</v>
      </c>
      <c r="EG50" s="861"/>
      <c r="EH50" s="68"/>
      <c r="EI50" s="96"/>
      <c r="EJ50" s="867"/>
      <c r="EY50" s="845">
        <f t="shared" si="9"/>
        <v>46</v>
      </c>
      <c r="EZ50" s="862">
        <v>0</v>
      </c>
      <c r="FA50" s="855">
        <v>46</v>
      </c>
      <c r="FB50" s="860" t="s">
        <v>3855</v>
      </c>
      <c r="FC50" s="841">
        <v>0</v>
      </c>
      <c r="FD50" s="842">
        <v>0</v>
      </c>
      <c r="FF50" s="437">
        <v>46</v>
      </c>
      <c r="FG50" s="314">
        <v>0</v>
      </c>
      <c r="FH50" s="438">
        <v>45</v>
      </c>
      <c r="FI50" s="414" t="s">
        <v>4267</v>
      </c>
      <c r="FJ50" s="415">
        <v>1</v>
      </c>
      <c r="FK50" s="416">
        <v>0</v>
      </c>
      <c r="FL50" s="341"/>
      <c r="FM50" s="437">
        <v>46</v>
      </c>
      <c r="FN50" s="314"/>
      <c r="FO50" s="438">
        <v>45</v>
      </c>
      <c r="FP50" s="402" t="s">
        <v>4267</v>
      </c>
      <c r="FQ50" s="312">
        <v>1</v>
      </c>
      <c r="FR50" s="405">
        <v>0</v>
      </c>
      <c r="FT50" s="479"/>
      <c r="GA50" s="404">
        <v>46</v>
      </c>
      <c r="GB50" s="314"/>
      <c r="GC50" s="445">
        <v>46</v>
      </c>
      <c r="GD50" s="402" t="s">
        <v>3496</v>
      </c>
      <c r="GE50" s="312">
        <v>1</v>
      </c>
      <c r="GF50" s="405">
        <v>0</v>
      </c>
      <c r="GH50" s="437"/>
      <c r="GI50" s="314"/>
      <c r="GJ50" s="445">
        <v>46</v>
      </c>
      <c r="GK50" s="402" t="s">
        <v>4268</v>
      </c>
      <c r="GL50" s="312">
        <v>1</v>
      </c>
      <c r="GM50" s="405">
        <v>0</v>
      </c>
      <c r="GO50" s="439">
        <v>46</v>
      </c>
      <c r="GP50" s="415"/>
      <c r="GQ50" s="415">
        <v>46</v>
      </c>
      <c r="GR50" s="843" t="s">
        <v>4269</v>
      </c>
      <c r="GS50" s="312">
        <v>1</v>
      </c>
      <c r="GT50" s="405">
        <v>1</v>
      </c>
      <c r="GU50" s="167"/>
      <c r="GV50" s="439">
        <v>46</v>
      </c>
      <c r="GW50" s="415" t="s">
        <v>4270</v>
      </c>
      <c r="GX50" s="415">
        <v>46</v>
      </c>
      <c r="GY50" s="843" t="s">
        <v>4271</v>
      </c>
      <c r="GZ50" s="312">
        <v>1</v>
      </c>
      <c r="HA50" s="312">
        <v>1</v>
      </c>
      <c r="HC50" s="446">
        <v>46</v>
      </c>
      <c r="HD50" s="412" t="str">
        <f>OIP!AH48&amp;";"&amp;OIP!B48&amp;";"&amp;OIP!E48</f>
        <v>;;</v>
      </c>
      <c r="HE50" s="440">
        <v>46</v>
      </c>
      <c r="HF50" s="414" t="s">
        <v>4272</v>
      </c>
      <c r="HG50" s="415">
        <v>1</v>
      </c>
      <c r="HH50" s="447">
        <v>0</v>
      </c>
      <c r="HJ50" s="446">
        <v>46</v>
      </c>
      <c r="HK50" s="412" t="str">
        <f>OIP!AH48&amp;";"&amp;OIP!B48&amp;";"&amp;OIP!E48</f>
        <v>;;</v>
      </c>
      <c r="HL50" s="440">
        <v>46</v>
      </c>
      <c r="HM50" s="414" t="s">
        <v>4272</v>
      </c>
      <c r="HN50" s="415">
        <v>1</v>
      </c>
      <c r="HO50" s="447">
        <v>0</v>
      </c>
      <c r="HP50" s="844"/>
      <c r="HQ50" s="437">
        <v>46</v>
      </c>
      <c r="HR50" s="314" t="str">
        <f>OIP!AH48&amp;";"&amp;OIP!B48&amp;";"&amp;OIP!E48</f>
        <v>;;</v>
      </c>
      <c r="HS50" s="438">
        <v>46</v>
      </c>
      <c r="HT50" s="402" t="s">
        <v>4272</v>
      </c>
      <c r="HU50" s="312">
        <v>1</v>
      </c>
      <c r="HV50" s="405">
        <v>0</v>
      </c>
      <c r="HX50" s="310">
        <v>46</v>
      </c>
      <c r="HY50" s="314" t="str">
        <f>OIP!AH48&amp;";"&amp;OIP!B48&amp;";"&amp;OIP!E48</f>
        <v>;;</v>
      </c>
      <c r="HZ50" s="438">
        <v>46</v>
      </c>
      <c r="IA50" s="414" t="s">
        <v>4272</v>
      </c>
      <c r="IB50" s="415">
        <v>1</v>
      </c>
      <c r="IC50" s="447">
        <v>0</v>
      </c>
      <c r="ID50" s="341"/>
      <c r="IE50" s="446">
        <v>46</v>
      </c>
      <c r="IF50" s="412" t="str">
        <f>OIP!AH48&amp;";"&amp;OIP!B48&amp;";"&amp;OIP!E48</f>
        <v>;;</v>
      </c>
      <c r="IG50" s="440">
        <v>46</v>
      </c>
      <c r="IH50" s="414" t="s">
        <v>4272</v>
      </c>
      <c r="II50" s="415">
        <v>1</v>
      </c>
      <c r="IJ50" s="447">
        <v>0</v>
      </c>
      <c r="IK50" s="341"/>
      <c r="IL50" s="446">
        <v>46</v>
      </c>
      <c r="IM50" s="412" t="str">
        <f>OIP!AH48&amp;";"&amp;OIP!B48&amp;";"&amp;OIP!E48</f>
        <v>;;</v>
      </c>
      <c r="IN50" s="440">
        <v>46</v>
      </c>
      <c r="IO50" s="414" t="s">
        <v>4272</v>
      </c>
      <c r="IP50" s="415">
        <v>1</v>
      </c>
      <c r="IQ50" s="447">
        <v>0</v>
      </c>
      <c r="IS50" s="448">
        <f t="shared" si="11"/>
        <v>46</v>
      </c>
      <c r="IT50" s="457"/>
      <c r="IU50" s="450">
        <v>46</v>
      </c>
      <c r="IV50" s="402"/>
      <c r="IW50" s="312">
        <v>1</v>
      </c>
      <c r="IX50" s="405">
        <v>0</v>
      </c>
      <c r="IZ50" s="437">
        <v>46</v>
      </c>
      <c r="JA50" s="346"/>
      <c r="JB50" s="438">
        <v>46</v>
      </c>
      <c r="JC50" s="436" t="s">
        <v>4273</v>
      </c>
      <c r="JD50" s="312">
        <v>1</v>
      </c>
      <c r="JE50" s="405">
        <v>1</v>
      </c>
    </row>
    <row r="51" spans="1:265" ht="15.75" customHeight="1">
      <c r="A51" s="310">
        <f t="shared" si="0"/>
        <v>47</v>
      </c>
      <c r="B51" s="314" t="str">
        <f>DP!J48&amp;";"&amp;DP!B48</f>
        <v>Диагностика;БиПС.УСО.1(3) - исправность УЗИП (FV1)</v>
      </c>
      <c r="C51" s="438">
        <v>47</v>
      </c>
      <c r="D51" s="312"/>
      <c r="E51" s="312"/>
      <c r="F51" s="403"/>
      <c r="H51" s="437">
        <f t="shared" si="1"/>
        <v>47</v>
      </c>
      <c r="I51" s="314" t="str">
        <f>KTPRS2!I48&amp;";"&amp;KTPRS2!B48</f>
        <v>Предельный параметр;Максимальное давление нефти на выходе насоса Н-7</v>
      </c>
      <c r="J51" s="438">
        <v>47</v>
      </c>
      <c r="K51" s="312"/>
      <c r="L51" s="312"/>
      <c r="M51" s="405"/>
      <c r="O51" s="437">
        <f t="shared" si="2"/>
        <v>47</v>
      </c>
      <c r="P51" s="314" t="s">
        <v>8822</v>
      </c>
      <c r="Q51" s="438">
        <v>47</v>
      </c>
      <c r="R51" s="312"/>
      <c r="S51" s="312"/>
      <c r="T51" s="405"/>
      <c r="V51" s="400">
        <v>47</v>
      </c>
      <c r="W51" s="455">
        <f>UTS!B49</f>
        <v>0</v>
      </c>
      <c r="X51" s="438">
        <v>47</v>
      </c>
      <c r="Y51" s="402"/>
      <c r="Z51" s="312">
        <v>1</v>
      </c>
      <c r="AA51" s="403">
        <v>0</v>
      </c>
      <c r="AC51" s="924">
        <v>47</v>
      </c>
      <c r="AD51" s="312" t="str">
        <f>ZD!AK49&amp;";"&amp;ZD!B49</f>
        <v>;</v>
      </c>
      <c r="AE51" s="450">
        <v>47</v>
      </c>
      <c r="AF51" s="402" t="s">
        <v>3565</v>
      </c>
      <c r="AG51" s="312">
        <v>1</v>
      </c>
      <c r="AH51" s="405">
        <v>0</v>
      </c>
      <c r="AJ51" s="439">
        <f t="shared" si="3"/>
        <v>47</v>
      </c>
      <c r="AK51" s="412" t="str">
        <f>KLP!M49&amp;";"&amp;KLP!B49</f>
        <v>;</v>
      </c>
      <c r="AL51" s="440">
        <v>47</v>
      </c>
      <c r="AM51" s="414" t="s">
        <v>3565</v>
      </c>
      <c r="AN51" s="415">
        <v>1</v>
      </c>
      <c r="AO51" s="416">
        <v>0</v>
      </c>
      <c r="AQ51" s="310">
        <f t="shared" si="5"/>
        <v>47</v>
      </c>
      <c r="AR51" s="455">
        <v>0</v>
      </c>
      <c r="AS51" s="438">
        <v>47</v>
      </c>
      <c r="AT51" s="402"/>
      <c r="AU51" s="312">
        <v>1</v>
      </c>
      <c r="AV51" s="403">
        <v>0</v>
      </c>
      <c r="AX51" s="845">
        <v>47</v>
      </c>
      <c r="AY51" s="846" t="s">
        <v>4274</v>
      </c>
      <c r="AZ51" s="415">
        <v>47</v>
      </c>
      <c r="BA51" s="414" t="s">
        <v>3565</v>
      </c>
      <c r="BB51" s="415">
        <v>1</v>
      </c>
      <c r="BC51" s="416">
        <v>0</v>
      </c>
      <c r="BL51" s="845">
        <v>47</v>
      </c>
      <c r="BM51" s="846"/>
      <c r="BN51" s="415">
        <v>47</v>
      </c>
      <c r="BO51" s="414" t="s">
        <v>4275</v>
      </c>
      <c r="BP51" s="415">
        <v>1</v>
      </c>
      <c r="BQ51" s="416">
        <v>0</v>
      </c>
      <c r="BS51" s="437">
        <v>47</v>
      </c>
      <c r="BT51" s="314" t="str">
        <f>VS!O49&amp;";"&amp;VS!B49</f>
        <v>;</v>
      </c>
      <c r="BU51" s="438">
        <v>47</v>
      </c>
      <c r="BV51" s="436" t="s">
        <v>4276</v>
      </c>
      <c r="BW51" s="312">
        <v>1</v>
      </c>
      <c r="BX51" s="405">
        <v>1</v>
      </c>
      <c r="BZ51" s="437">
        <v>47</v>
      </c>
      <c r="CA51" s="405">
        <v>0</v>
      </c>
      <c r="CB51" s="438">
        <v>47</v>
      </c>
      <c r="CC51" s="436" t="s">
        <v>4276</v>
      </c>
      <c r="CD51" s="312">
        <v>1</v>
      </c>
      <c r="CE51" s="405">
        <v>1</v>
      </c>
      <c r="CG51" s="437">
        <v>47</v>
      </c>
      <c r="CH51" s="405">
        <v>0</v>
      </c>
      <c r="CI51" s="438">
        <v>47</v>
      </c>
      <c r="CJ51" s="436" t="s">
        <v>4276</v>
      </c>
      <c r="CK51" s="312">
        <v>1</v>
      </c>
      <c r="CL51" s="405">
        <v>1</v>
      </c>
      <c r="CN51" s="437">
        <v>47</v>
      </c>
      <c r="CO51" s="314">
        <v>0</v>
      </c>
      <c r="CP51" s="438">
        <v>47</v>
      </c>
      <c r="CQ51" s="402" t="s">
        <v>4264</v>
      </c>
      <c r="CR51" s="312">
        <v>1</v>
      </c>
      <c r="CS51" s="405">
        <v>0</v>
      </c>
      <c r="CU51" s="310">
        <f t="shared" si="6"/>
        <v>47</v>
      </c>
      <c r="CV51" s="314" t="str">
        <f>KTPR!K49&amp;";"&amp;KTPR!B49</f>
        <v>Общестанционная защита;Несанкционированный выход стендера CT9 из операции погрузки причала №2</v>
      </c>
      <c r="CW51" s="438">
        <v>47</v>
      </c>
      <c r="CX51" s="312"/>
      <c r="CY51" s="312"/>
      <c r="CZ51" s="403"/>
      <c r="DB51" s="310">
        <f t="shared" si="7"/>
        <v>147</v>
      </c>
      <c r="DC51" s="314" t="str">
        <f>KGMPNA!F50&amp;";"&amp;KGMPNA!B50</f>
        <v>;</v>
      </c>
      <c r="DD51" s="438">
        <v>47</v>
      </c>
      <c r="DE51" s="312"/>
      <c r="DF51" s="312"/>
      <c r="DG51" s="403"/>
      <c r="DI51" s="310">
        <f t="shared" si="8"/>
        <v>147</v>
      </c>
      <c r="DJ51" s="314" t="str">
        <f>KTPRA!I50&amp;";"&amp;KTPRA!B50</f>
        <v>Агрегатная защита;</v>
      </c>
      <c r="DK51" s="438">
        <v>47</v>
      </c>
      <c r="DL51" s="312"/>
      <c r="DM51" s="312"/>
      <c r="DN51" s="403"/>
      <c r="DP51" s="437">
        <v>47</v>
      </c>
      <c r="DQ51" s="875" t="s">
        <v>4277</v>
      </c>
      <c r="DR51" s="438">
        <v>47</v>
      </c>
      <c r="DS51" s="451" t="s">
        <v>4278</v>
      </c>
      <c r="DT51" s="848">
        <v>2</v>
      </c>
      <c r="DU51" s="866" t="s">
        <v>3854</v>
      </c>
      <c r="DV51" s="867"/>
      <c r="DW51" s="437">
        <f t="shared" si="4"/>
        <v>47</v>
      </c>
      <c r="DX51" s="850"/>
      <c r="DY51" s="438">
        <v>47</v>
      </c>
      <c r="DZ51" s="312"/>
      <c r="EA51" s="312"/>
      <c r="EB51" s="405"/>
      <c r="ED51" s="851">
        <v>47</v>
      </c>
      <c r="EE51" s="423" t="s">
        <v>8821</v>
      </c>
      <c r="EF51" s="68">
        <v>47</v>
      </c>
      <c r="EG51" s="861"/>
      <c r="EH51" s="68"/>
      <c r="EI51" s="96"/>
      <c r="EJ51" s="867"/>
      <c r="EY51" s="845">
        <f t="shared" si="9"/>
        <v>47</v>
      </c>
      <c r="EZ51" s="862">
        <v>0</v>
      </c>
      <c r="FA51" s="855">
        <v>47</v>
      </c>
      <c r="FB51" s="860" t="s">
        <v>3855</v>
      </c>
      <c r="FC51" s="841">
        <v>0</v>
      </c>
      <c r="FD51" s="842">
        <v>0</v>
      </c>
      <c r="FF51" s="437">
        <v>47</v>
      </c>
      <c r="FG51" s="314">
        <v>0</v>
      </c>
      <c r="FH51" s="438">
        <v>46</v>
      </c>
      <c r="FI51" s="414" t="s">
        <v>4279</v>
      </c>
      <c r="FJ51" s="415">
        <v>1</v>
      </c>
      <c r="FK51" s="416">
        <v>0</v>
      </c>
      <c r="FL51" s="341"/>
      <c r="FM51" s="437">
        <v>47</v>
      </c>
      <c r="FN51" s="314"/>
      <c r="FO51" s="438">
        <v>46</v>
      </c>
      <c r="FP51" s="402" t="s">
        <v>4279</v>
      </c>
      <c r="FQ51" s="312">
        <v>1</v>
      </c>
      <c r="FR51" s="405">
        <v>0</v>
      </c>
      <c r="FT51" s="479"/>
      <c r="GA51" s="437">
        <v>47</v>
      </c>
      <c r="GB51" s="314"/>
      <c r="GC51" s="445">
        <v>47</v>
      </c>
      <c r="GD51" s="402" t="s">
        <v>3532</v>
      </c>
      <c r="GE51" s="312">
        <v>1</v>
      </c>
      <c r="GF51" s="405">
        <v>0</v>
      </c>
      <c r="GH51" s="437"/>
      <c r="GI51" s="314"/>
      <c r="GJ51" s="445">
        <v>47</v>
      </c>
      <c r="GK51" s="402" t="s">
        <v>4280</v>
      </c>
      <c r="GL51" s="312">
        <v>1</v>
      </c>
      <c r="GM51" s="405">
        <v>0</v>
      </c>
      <c r="GO51" s="439">
        <v>47</v>
      </c>
      <c r="GP51" s="415"/>
      <c r="GQ51" s="415">
        <v>47</v>
      </c>
      <c r="GR51" s="843" t="s">
        <v>4281</v>
      </c>
      <c r="GS51" s="312">
        <v>1</v>
      </c>
      <c r="GT51" s="405">
        <v>1</v>
      </c>
      <c r="GU51" s="167"/>
      <c r="GV51" s="439">
        <v>47</v>
      </c>
      <c r="GW51" s="415" t="s">
        <v>4282</v>
      </c>
      <c r="GX51" s="415">
        <v>47</v>
      </c>
      <c r="GY51" s="493" t="s">
        <v>67</v>
      </c>
      <c r="GZ51" s="312">
        <v>1</v>
      </c>
      <c r="HA51" s="312">
        <v>0</v>
      </c>
      <c r="HC51" s="446">
        <v>47</v>
      </c>
      <c r="HD51" s="412" t="str">
        <f>OIP!AH49&amp;";"&amp;OIP!B49&amp;";"&amp;OIP!E49</f>
        <v>Нефтеналивные стендеры причалов №№1, 2;Стендер СТ8. Расход нефти через стендер;м/ч3</v>
      </c>
      <c r="HE51" s="440">
        <v>47</v>
      </c>
      <c r="HF51" s="414" t="s">
        <v>4283</v>
      </c>
      <c r="HG51" s="415">
        <v>1</v>
      </c>
      <c r="HH51" s="447">
        <v>0</v>
      </c>
      <c r="HJ51" s="446">
        <v>47</v>
      </c>
      <c r="HK51" s="412" t="str">
        <f>OIP!AH49&amp;";"&amp;OIP!B49&amp;";"&amp;OIP!E49</f>
        <v>Нефтеналивные стендеры причалов №№1, 2;Стендер СТ8. Расход нефти через стендер;м/ч3</v>
      </c>
      <c r="HL51" s="440">
        <v>47</v>
      </c>
      <c r="HM51" s="414" t="s">
        <v>4283</v>
      </c>
      <c r="HN51" s="415">
        <v>1</v>
      </c>
      <c r="HO51" s="447">
        <v>0</v>
      </c>
      <c r="HP51" s="844"/>
      <c r="HQ51" s="437">
        <v>47</v>
      </c>
      <c r="HR51" s="314" t="str">
        <f>OIP!AH49&amp;";"&amp;OIP!B49&amp;";"&amp;OIP!E49</f>
        <v>Нефтеналивные стендеры причалов №№1, 2;Стендер СТ8. Расход нефти через стендер;м/ч3</v>
      </c>
      <c r="HS51" s="438">
        <v>47</v>
      </c>
      <c r="HT51" s="402" t="s">
        <v>4283</v>
      </c>
      <c r="HU51" s="312">
        <v>1</v>
      </c>
      <c r="HV51" s="405">
        <v>0</v>
      </c>
      <c r="HX51" s="310">
        <v>47</v>
      </c>
      <c r="HY51" s="314" t="str">
        <f>OIP!AH49&amp;";"&amp;OIP!B49&amp;";"&amp;OIP!E49</f>
        <v>Нефтеналивные стендеры причалов №№1, 2;Стендер СТ8. Расход нефти через стендер;м/ч3</v>
      </c>
      <c r="HZ51" s="438">
        <v>47</v>
      </c>
      <c r="IA51" s="414" t="s">
        <v>4283</v>
      </c>
      <c r="IB51" s="415">
        <v>1</v>
      </c>
      <c r="IC51" s="447">
        <v>0</v>
      </c>
      <c r="ID51" s="341"/>
      <c r="IE51" s="446">
        <v>47</v>
      </c>
      <c r="IF51" s="412" t="str">
        <f>OIP!AH49&amp;";"&amp;OIP!B49&amp;";"&amp;OIP!E49</f>
        <v>Нефтеналивные стендеры причалов №№1, 2;Стендер СТ8. Расход нефти через стендер;м/ч3</v>
      </c>
      <c r="IG51" s="440">
        <v>47</v>
      </c>
      <c r="IH51" s="414" t="s">
        <v>4283</v>
      </c>
      <c r="II51" s="415">
        <v>1</v>
      </c>
      <c r="IJ51" s="447">
        <v>0</v>
      </c>
      <c r="IK51" s="341"/>
      <c r="IL51" s="446">
        <v>47</v>
      </c>
      <c r="IM51" s="412" t="str">
        <f>OIP!AH49&amp;";"&amp;OIP!B49&amp;";"&amp;OIP!E49</f>
        <v>Нефтеналивные стендеры причалов №№1, 2;Стендер СТ8. Расход нефти через стендер;м/ч3</v>
      </c>
      <c r="IN51" s="440">
        <v>47</v>
      </c>
      <c r="IO51" s="414" t="s">
        <v>4283</v>
      </c>
      <c r="IP51" s="415">
        <v>1</v>
      </c>
      <c r="IQ51" s="447">
        <v>0</v>
      </c>
      <c r="IS51" s="448">
        <f t="shared" si="11"/>
        <v>47</v>
      </c>
      <c r="IT51" s="457"/>
      <c r="IU51" s="450">
        <v>47</v>
      </c>
      <c r="IV51" s="402"/>
      <c r="IW51" s="312">
        <v>1</v>
      </c>
      <c r="IX51" s="405">
        <v>0</v>
      </c>
      <c r="IZ51" s="437">
        <v>47</v>
      </c>
      <c r="JA51" s="346"/>
      <c r="JB51" s="438">
        <v>47</v>
      </c>
      <c r="JC51" s="402" t="s">
        <v>4284</v>
      </c>
      <c r="JD51" s="312">
        <v>1</v>
      </c>
      <c r="JE51" s="405">
        <v>0</v>
      </c>
    </row>
    <row r="52" spans="1:265" ht="15.75" customHeight="1" thickBot="1">
      <c r="A52" s="313">
        <f t="shared" si="0"/>
        <v>48</v>
      </c>
      <c r="B52" s="314" t="str">
        <f>DP!J49&amp;";"&amp;DP!B49</f>
        <v>Диагностика;БиПС.УСО.1(3) - исправность УЗИП (FV2)</v>
      </c>
      <c r="C52" s="438">
        <v>48</v>
      </c>
      <c r="D52" s="345"/>
      <c r="E52" s="345"/>
      <c r="F52" s="347"/>
      <c r="H52" s="469">
        <f t="shared" si="1"/>
        <v>48</v>
      </c>
      <c r="I52" s="314" t="str">
        <f>KTPRS2!I49&amp;";"&amp;KTPRS2!B49</f>
        <v>Предельный параметр;Сигнализация "пустой трубопровод" на входе насоса Н-5</v>
      </c>
      <c r="J52" s="438">
        <v>48</v>
      </c>
      <c r="K52" s="345"/>
      <c r="L52" s="345"/>
      <c r="M52" s="470"/>
      <c r="O52" s="469">
        <f t="shared" si="2"/>
        <v>48</v>
      </c>
      <c r="P52" s="314" t="s">
        <v>8822</v>
      </c>
      <c r="Q52" s="438">
        <v>48</v>
      </c>
      <c r="R52" s="345"/>
      <c r="S52" s="345"/>
      <c r="T52" s="470"/>
      <c r="V52" s="400">
        <v>48</v>
      </c>
      <c r="W52" s="455">
        <f>UTS!B50</f>
        <v>0</v>
      </c>
      <c r="X52" s="438">
        <v>48</v>
      </c>
      <c r="Y52" s="402"/>
      <c r="Z52" s="312">
        <v>1</v>
      </c>
      <c r="AA52" s="403">
        <v>0</v>
      </c>
      <c r="AC52" s="924">
        <v>48</v>
      </c>
      <c r="AD52" s="312" t="str">
        <f>ZD!AK50&amp;";"&amp;ZD!B50</f>
        <v>Система СОД причальных сооружений;Шаровой кран №62</v>
      </c>
      <c r="AE52" s="450">
        <v>48</v>
      </c>
      <c r="AF52" s="436" t="s">
        <v>4285</v>
      </c>
      <c r="AG52" s="312">
        <v>1</v>
      </c>
      <c r="AH52" s="405">
        <v>1</v>
      </c>
      <c r="AJ52" s="471">
        <f t="shared" si="3"/>
        <v>48</v>
      </c>
      <c r="AK52" s="412" t="str">
        <f>KLP!M50&amp;";"&amp;KLP!B50</f>
        <v>;</v>
      </c>
      <c r="AL52" s="440">
        <v>48</v>
      </c>
      <c r="AM52" s="480" t="s">
        <v>4286</v>
      </c>
      <c r="AN52" s="415">
        <v>1</v>
      </c>
      <c r="AO52" s="416">
        <v>0</v>
      </c>
      <c r="AQ52" s="313">
        <f t="shared" si="5"/>
        <v>48</v>
      </c>
      <c r="AR52" s="455">
        <v>0</v>
      </c>
      <c r="AS52" s="438">
        <v>48</v>
      </c>
      <c r="AT52" s="344"/>
      <c r="AU52" s="312">
        <v>1</v>
      </c>
      <c r="AV52" s="403">
        <v>0</v>
      </c>
      <c r="AX52" s="845">
        <v>48</v>
      </c>
      <c r="AY52" s="846"/>
      <c r="AZ52" s="415">
        <v>48</v>
      </c>
      <c r="BA52" s="414" t="s">
        <v>3565</v>
      </c>
      <c r="BB52" s="415">
        <v>1</v>
      </c>
      <c r="BC52" s="416">
        <v>0</v>
      </c>
      <c r="BL52" s="845">
        <v>48</v>
      </c>
      <c r="BM52" s="846"/>
      <c r="BN52" s="415">
        <v>48</v>
      </c>
      <c r="BO52" s="414" t="s">
        <v>4287</v>
      </c>
      <c r="BP52" s="415">
        <v>1</v>
      </c>
      <c r="BQ52" s="416">
        <v>0</v>
      </c>
      <c r="BS52" s="437">
        <v>48</v>
      </c>
      <c r="BT52" s="314" t="str">
        <f>VS!O50&amp;";"&amp;VS!B50</f>
        <v>;</v>
      </c>
      <c r="BU52" s="438">
        <v>48</v>
      </c>
      <c r="BV52" s="402" t="s">
        <v>3565</v>
      </c>
      <c r="BW52" s="312">
        <v>1</v>
      </c>
      <c r="BX52" s="405">
        <v>0</v>
      </c>
      <c r="BZ52" s="437">
        <v>48</v>
      </c>
      <c r="CA52" s="405">
        <v>0</v>
      </c>
      <c r="CB52" s="438">
        <v>48</v>
      </c>
      <c r="CC52" s="402" t="s">
        <v>3565</v>
      </c>
      <c r="CD52" s="312">
        <v>1</v>
      </c>
      <c r="CE52" s="405">
        <v>0</v>
      </c>
      <c r="CG52" s="437">
        <v>48</v>
      </c>
      <c r="CH52" s="405">
        <v>0</v>
      </c>
      <c r="CI52" s="438">
        <v>48</v>
      </c>
      <c r="CJ52" s="402" t="s">
        <v>3565</v>
      </c>
      <c r="CK52" s="312">
        <v>1</v>
      </c>
      <c r="CL52" s="405">
        <v>0</v>
      </c>
      <c r="CN52" s="437">
        <v>48</v>
      </c>
      <c r="CO52" s="314">
        <v>0</v>
      </c>
      <c r="CP52" s="438">
        <v>48</v>
      </c>
      <c r="CQ52" s="402" t="s">
        <v>3565</v>
      </c>
      <c r="CR52" s="312">
        <v>1</v>
      </c>
      <c r="CS52" s="405">
        <v>0</v>
      </c>
      <c r="CU52" s="310">
        <f t="shared" si="6"/>
        <v>48</v>
      </c>
      <c r="CV52" s="314" t="str">
        <f>KTPR!K50&amp;";"&amp;KTPR!B50</f>
        <v>Общестанционная защита;Несанкционированный выход стендера CT10 из операции погрузки причала №2</v>
      </c>
      <c r="CW52" s="438">
        <v>48</v>
      </c>
      <c r="CX52" s="312"/>
      <c r="CY52" s="312"/>
      <c r="CZ52" s="403"/>
      <c r="DB52" s="310">
        <f t="shared" si="7"/>
        <v>148</v>
      </c>
      <c r="DC52" s="314" t="str">
        <f>KGMPNA!F51&amp;";"&amp;KGMPNA!B51</f>
        <v>;</v>
      </c>
      <c r="DD52" s="438">
        <v>48</v>
      </c>
      <c r="DE52" s="312"/>
      <c r="DF52" s="312"/>
      <c r="DG52" s="403"/>
      <c r="DI52" s="310">
        <f t="shared" si="8"/>
        <v>148</v>
      </c>
      <c r="DJ52" s="314" t="str">
        <f>KTPRA!I51&amp;";"&amp;KTPRA!B51</f>
        <v>Агрегатная защита;</v>
      </c>
      <c r="DK52" s="438">
        <v>48</v>
      </c>
      <c r="DL52" s="312"/>
      <c r="DM52" s="312"/>
      <c r="DN52" s="403"/>
      <c r="DP52" s="437">
        <v>48</v>
      </c>
      <c r="DQ52" s="875" t="s">
        <v>4288</v>
      </c>
      <c r="DR52" s="438">
        <v>48</v>
      </c>
      <c r="DS52" s="402" t="s">
        <v>3565</v>
      </c>
      <c r="DT52" s="848">
        <v>0</v>
      </c>
      <c r="DU52" s="866" t="s">
        <v>560</v>
      </c>
      <c r="DV52" s="867"/>
      <c r="DW52" s="437">
        <f t="shared" si="4"/>
        <v>48</v>
      </c>
      <c r="DX52" s="850"/>
      <c r="DY52" s="438">
        <v>48</v>
      </c>
      <c r="DZ52" s="312"/>
      <c r="EA52" s="312"/>
      <c r="EB52" s="405"/>
      <c r="ED52" s="851">
        <v>48</v>
      </c>
      <c r="EE52" s="423" t="s">
        <v>8821</v>
      </c>
      <c r="EF52" s="68">
        <v>48</v>
      </c>
      <c r="EG52" s="861"/>
      <c r="EH52" s="68"/>
      <c r="EI52" s="96"/>
      <c r="EJ52" s="867"/>
      <c r="EY52" s="845">
        <f t="shared" si="9"/>
        <v>48</v>
      </c>
      <c r="EZ52" s="862">
        <v>0</v>
      </c>
      <c r="FA52" s="855">
        <v>48</v>
      </c>
      <c r="FB52" s="860" t="s">
        <v>3855</v>
      </c>
      <c r="FC52" s="841">
        <v>0</v>
      </c>
      <c r="FD52" s="842">
        <v>0</v>
      </c>
      <c r="FF52" s="437">
        <v>48</v>
      </c>
      <c r="FG52" s="314">
        <v>0</v>
      </c>
      <c r="FH52" s="438">
        <v>47</v>
      </c>
      <c r="FI52" s="414" t="s">
        <v>3565</v>
      </c>
      <c r="FJ52" s="415">
        <v>1</v>
      </c>
      <c r="FK52" s="416">
        <v>0</v>
      </c>
      <c r="FL52" s="341"/>
      <c r="FM52" s="437">
        <v>48</v>
      </c>
      <c r="FN52" s="314"/>
      <c r="FO52" s="438">
        <v>47</v>
      </c>
      <c r="FP52" s="402" t="s">
        <v>3565</v>
      </c>
      <c r="FQ52" s="312">
        <v>1</v>
      </c>
      <c r="FR52" s="405">
        <v>0</v>
      </c>
      <c r="FT52" s="479"/>
      <c r="GA52" s="437">
        <v>48</v>
      </c>
      <c r="GB52" s="314"/>
      <c r="GC52" s="445">
        <v>48</v>
      </c>
      <c r="GD52" s="402" t="s">
        <v>4289</v>
      </c>
      <c r="GE52" s="312">
        <v>1</v>
      </c>
      <c r="GF52" s="405">
        <v>0</v>
      </c>
      <c r="GH52" s="437"/>
      <c r="GI52" s="314"/>
      <c r="GJ52" s="445">
        <v>48</v>
      </c>
      <c r="GK52" s="402" t="s">
        <v>4290</v>
      </c>
      <c r="GL52" s="312">
        <v>1</v>
      </c>
      <c r="GM52" s="405">
        <v>0</v>
      </c>
      <c r="GO52" s="439">
        <v>48</v>
      </c>
      <c r="GP52" s="415"/>
      <c r="GQ52" s="415">
        <v>48</v>
      </c>
      <c r="GR52" s="843" t="s">
        <v>4291</v>
      </c>
      <c r="GS52" s="312">
        <v>1</v>
      </c>
      <c r="GT52" s="405">
        <v>1</v>
      </c>
      <c r="GU52" s="167"/>
      <c r="GV52" s="439">
        <v>48</v>
      </c>
      <c r="GW52" s="415" t="s">
        <v>4292</v>
      </c>
      <c r="GX52" s="415">
        <v>48</v>
      </c>
      <c r="GY52" s="493" t="s">
        <v>67</v>
      </c>
      <c r="GZ52" s="312">
        <v>1</v>
      </c>
      <c r="HA52" s="312">
        <v>0</v>
      </c>
      <c r="HC52" s="446">
        <v>48</v>
      </c>
      <c r="HD52" s="412" t="str">
        <f>OIP!AH50&amp;";"&amp;OIP!B50&amp;";"&amp;OIP!E50</f>
        <v>Нефтеналивные стендеры причалов №№1, 2;Стендер СТ8. Давление нефти;Мпа</v>
      </c>
      <c r="HE52" s="440">
        <v>48</v>
      </c>
      <c r="HF52" s="414" t="s">
        <v>4293</v>
      </c>
      <c r="HG52" s="415">
        <v>1</v>
      </c>
      <c r="HH52" s="447">
        <v>0</v>
      </c>
      <c r="HJ52" s="446">
        <v>48</v>
      </c>
      <c r="HK52" s="412" t="str">
        <f>OIP!AH50&amp;";"&amp;OIP!B50&amp;";"&amp;OIP!E50</f>
        <v>Нефтеналивные стендеры причалов №№1, 2;Стендер СТ8. Давление нефти;Мпа</v>
      </c>
      <c r="HL52" s="440">
        <v>48</v>
      </c>
      <c r="HM52" s="414" t="s">
        <v>4293</v>
      </c>
      <c r="HN52" s="415">
        <v>1</v>
      </c>
      <c r="HO52" s="447">
        <v>0</v>
      </c>
      <c r="HP52" s="844"/>
      <c r="HQ52" s="437">
        <v>48</v>
      </c>
      <c r="HR52" s="314" t="str">
        <f>OIP!AH50&amp;";"&amp;OIP!B50&amp;";"&amp;OIP!E50</f>
        <v>Нефтеналивные стендеры причалов №№1, 2;Стендер СТ8. Давление нефти;Мпа</v>
      </c>
      <c r="HS52" s="438">
        <v>48</v>
      </c>
      <c r="HT52" s="402" t="s">
        <v>4293</v>
      </c>
      <c r="HU52" s="312">
        <v>1</v>
      </c>
      <c r="HV52" s="405">
        <v>0</v>
      </c>
      <c r="HX52" s="310">
        <v>48</v>
      </c>
      <c r="HY52" s="314" t="str">
        <f>OIP!AH50&amp;";"&amp;OIP!B50&amp;";"&amp;OIP!E50</f>
        <v>Нефтеналивные стендеры причалов №№1, 2;Стендер СТ8. Давление нефти;Мпа</v>
      </c>
      <c r="HZ52" s="438">
        <v>48</v>
      </c>
      <c r="IA52" s="414" t="s">
        <v>4293</v>
      </c>
      <c r="IB52" s="415">
        <v>1</v>
      </c>
      <c r="IC52" s="447">
        <v>0</v>
      </c>
      <c r="ID52" s="341"/>
      <c r="IE52" s="446">
        <v>48</v>
      </c>
      <c r="IF52" s="412" t="str">
        <f>OIP!AH50&amp;";"&amp;OIP!B50&amp;";"&amp;OIP!E50</f>
        <v>Нефтеналивные стендеры причалов №№1, 2;Стендер СТ8. Давление нефти;Мпа</v>
      </c>
      <c r="IG52" s="440">
        <v>48</v>
      </c>
      <c r="IH52" s="414" t="s">
        <v>4293</v>
      </c>
      <c r="II52" s="415">
        <v>1</v>
      </c>
      <c r="IJ52" s="447">
        <v>0</v>
      </c>
      <c r="IK52" s="341"/>
      <c r="IL52" s="446">
        <v>48</v>
      </c>
      <c r="IM52" s="412" t="str">
        <f>OIP!AH50&amp;";"&amp;OIP!B50&amp;";"&amp;OIP!E50</f>
        <v>Нефтеналивные стендеры причалов №№1, 2;Стендер СТ8. Давление нефти;Мпа</v>
      </c>
      <c r="IN52" s="440">
        <v>48</v>
      </c>
      <c r="IO52" s="414" t="s">
        <v>4293</v>
      </c>
      <c r="IP52" s="415">
        <v>1</v>
      </c>
      <c r="IQ52" s="447">
        <v>0</v>
      </c>
      <c r="IS52" s="448">
        <f t="shared" si="11"/>
        <v>48</v>
      </c>
      <c r="IT52" s="457"/>
      <c r="IU52" s="450">
        <v>48</v>
      </c>
      <c r="IV52" s="402"/>
      <c r="IW52" s="312">
        <v>1</v>
      </c>
      <c r="IX52" s="405">
        <v>0</v>
      </c>
      <c r="IZ52" s="437">
        <v>48</v>
      </c>
      <c r="JA52" s="346"/>
      <c r="JB52" s="438">
        <v>48</v>
      </c>
      <c r="JC52" s="402" t="s">
        <v>4294</v>
      </c>
      <c r="JD52" s="312">
        <v>1</v>
      </c>
      <c r="JE52" s="405">
        <v>0</v>
      </c>
    </row>
    <row r="53" spans="1:265" ht="15.75" customHeight="1">
      <c r="A53" s="310">
        <f t="shared" si="0"/>
        <v>49</v>
      </c>
      <c r="B53" s="314" t="str">
        <f>DP!J50&amp;";"&amp;DP!B50</f>
        <v>Диагностика;БиПС.УСО.1(3) - двери шкафа открыты</v>
      </c>
      <c r="C53" s="438">
        <v>49</v>
      </c>
      <c r="D53" s="312"/>
      <c r="E53" s="312"/>
      <c r="F53" s="403"/>
      <c r="H53" s="437">
        <f t="shared" si="1"/>
        <v>49</v>
      </c>
      <c r="I53" s="314" t="str">
        <f>KTPRS2!I50&amp;";"&amp;KTPRS2!B50</f>
        <v>Предельный параметр;Сигнализация "пустой трубопровод" на входе насоса Н-6</v>
      </c>
      <c r="J53" s="438">
        <v>49</v>
      </c>
      <c r="K53" s="312"/>
      <c r="L53" s="312"/>
      <c r="M53" s="405"/>
      <c r="O53" s="437">
        <f t="shared" si="2"/>
        <v>49</v>
      </c>
      <c r="P53" s="455">
        <v>0</v>
      </c>
      <c r="Q53" s="438">
        <v>49</v>
      </c>
      <c r="R53" s="312"/>
      <c r="S53" s="312"/>
      <c r="T53" s="405"/>
      <c r="V53" s="400">
        <v>49</v>
      </c>
      <c r="W53" s="455">
        <f>UTS!B51</f>
        <v>0</v>
      </c>
      <c r="X53" s="438">
        <v>49</v>
      </c>
      <c r="Y53" s="402"/>
      <c r="Z53" s="312">
        <v>1</v>
      </c>
      <c r="AA53" s="403">
        <v>0</v>
      </c>
      <c r="AC53" s="924">
        <v>49</v>
      </c>
      <c r="AD53" s="312" t="str">
        <f>ZD!AK51&amp;";"&amp;ZD!B51</f>
        <v>Система СОД причальных сооружений;Шаровой кран №63</v>
      </c>
      <c r="AE53" s="450">
        <v>49</v>
      </c>
      <c r="AF53" s="436" t="s">
        <v>4163</v>
      </c>
      <c r="AG53" s="312">
        <v>1</v>
      </c>
      <c r="AH53" s="405">
        <v>1</v>
      </c>
      <c r="AJ53" s="439">
        <f t="shared" si="3"/>
        <v>49</v>
      </c>
      <c r="AK53" s="412" t="str">
        <f>KLP!M51&amp;";"&amp;KLP!B51</f>
        <v>;</v>
      </c>
      <c r="AL53" s="440">
        <v>49</v>
      </c>
      <c r="AM53" s="414" t="s">
        <v>3565</v>
      </c>
      <c r="AN53" s="415">
        <v>1</v>
      </c>
      <c r="AO53" s="416">
        <v>0</v>
      </c>
      <c r="AQ53" s="310">
        <f t="shared" si="5"/>
        <v>49</v>
      </c>
      <c r="AR53" s="455">
        <v>0</v>
      </c>
      <c r="AS53" s="401">
        <v>49</v>
      </c>
      <c r="AT53" s="402"/>
      <c r="AU53" s="312">
        <v>1</v>
      </c>
      <c r="AV53" s="403">
        <v>0</v>
      </c>
      <c r="AX53" s="845">
        <v>49</v>
      </c>
      <c r="AY53" s="846"/>
      <c r="AZ53" s="415">
        <v>49</v>
      </c>
      <c r="BA53" s="414" t="s">
        <v>3565</v>
      </c>
      <c r="BB53" s="415">
        <v>1</v>
      </c>
      <c r="BC53" s="416">
        <v>0</v>
      </c>
      <c r="BL53" s="845">
        <v>49</v>
      </c>
      <c r="BM53" s="846"/>
      <c r="BN53" s="415">
        <v>49</v>
      </c>
      <c r="BO53" s="414" t="s">
        <v>3565</v>
      </c>
      <c r="BP53" s="415">
        <v>0</v>
      </c>
      <c r="BQ53" s="416">
        <v>0</v>
      </c>
      <c r="BS53" s="437">
        <v>49</v>
      </c>
      <c r="BT53" s="314" t="str">
        <f>VS!O51&amp;";"&amp;VS!B51</f>
        <v>;</v>
      </c>
      <c r="BU53" s="438">
        <v>49</v>
      </c>
      <c r="BV53" s="402" t="s">
        <v>3565</v>
      </c>
      <c r="BW53" s="312">
        <v>1</v>
      </c>
      <c r="BX53" s="405">
        <v>0</v>
      </c>
      <c r="BZ53" s="437">
        <v>49</v>
      </c>
      <c r="CA53" s="405">
        <v>0</v>
      </c>
      <c r="CB53" s="438">
        <v>49</v>
      </c>
      <c r="CC53" s="402" t="s">
        <v>3565</v>
      </c>
      <c r="CD53" s="312">
        <v>1</v>
      </c>
      <c r="CE53" s="405">
        <v>0</v>
      </c>
      <c r="CG53" s="437">
        <v>49</v>
      </c>
      <c r="CH53" s="405">
        <v>0</v>
      </c>
      <c r="CI53" s="438">
        <v>49</v>
      </c>
      <c r="CJ53" s="402" t="s">
        <v>3565</v>
      </c>
      <c r="CK53" s="312">
        <v>1</v>
      </c>
      <c r="CL53" s="405">
        <v>0</v>
      </c>
      <c r="CN53" s="437">
        <v>49</v>
      </c>
      <c r="CO53" s="314">
        <v>0</v>
      </c>
      <c r="CP53" s="438">
        <v>49</v>
      </c>
      <c r="CQ53" s="402" t="s">
        <v>3565</v>
      </c>
      <c r="CR53" s="312">
        <v>1</v>
      </c>
      <c r="CS53" s="405">
        <v>0</v>
      </c>
      <c r="CU53" s="310">
        <f t="shared" si="6"/>
        <v>49</v>
      </c>
      <c r="CV53" s="314" t="str">
        <f>KTPR!K51&amp;";"&amp;KTPR!B51</f>
        <v>Общестанционная защита;Аварийная загазованность площадки нефтеналивного причала №1 (точка 1)</v>
      </c>
      <c r="CW53" s="438">
        <v>49</v>
      </c>
      <c r="CX53" s="312"/>
      <c r="CY53" s="312"/>
      <c r="CZ53" s="403"/>
      <c r="DB53" s="310">
        <f t="shared" si="7"/>
        <v>149</v>
      </c>
      <c r="DC53" s="314" t="str">
        <f>KGMPNA!F52&amp;";"&amp;KGMPNA!B52</f>
        <v>;</v>
      </c>
      <c r="DD53" s="438">
        <v>49</v>
      </c>
      <c r="DE53" s="312"/>
      <c r="DF53" s="312"/>
      <c r="DG53" s="403"/>
      <c r="DI53" s="310">
        <f t="shared" si="8"/>
        <v>149</v>
      </c>
      <c r="DJ53" s="314" t="str">
        <f>KTPRA!I52&amp;";"&amp;KTPRA!B52</f>
        <v>Агрегатная защита;</v>
      </c>
      <c r="DK53" s="438">
        <v>49</v>
      </c>
      <c r="DL53" s="312"/>
      <c r="DM53" s="312"/>
      <c r="DN53" s="403"/>
      <c r="DP53" s="437">
        <v>49</v>
      </c>
      <c r="DQ53" s="875" t="s">
        <v>4295</v>
      </c>
      <c r="DR53" s="438">
        <v>49</v>
      </c>
      <c r="DS53" s="436" t="s">
        <v>4296</v>
      </c>
      <c r="DT53" s="848">
        <v>1</v>
      </c>
      <c r="DU53" s="866" t="s">
        <v>1185</v>
      </c>
      <c r="DV53" s="867"/>
      <c r="DW53" s="437">
        <f t="shared" si="4"/>
        <v>49</v>
      </c>
      <c r="DX53" s="850"/>
      <c r="DY53" s="438">
        <v>49</v>
      </c>
      <c r="DZ53" s="312"/>
      <c r="EA53" s="312"/>
      <c r="EB53" s="405"/>
      <c r="ED53" s="851">
        <v>49</v>
      </c>
      <c r="EE53" s="876" t="s">
        <v>8852</v>
      </c>
      <c r="EF53" s="68">
        <v>49</v>
      </c>
      <c r="EG53" s="861"/>
      <c r="EH53" s="68"/>
      <c r="EI53" s="96"/>
      <c r="EJ53" s="867"/>
      <c r="EY53" s="845">
        <f t="shared" si="9"/>
        <v>49</v>
      </c>
      <c r="EZ53" s="862">
        <v>0</v>
      </c>
      <c r="FA53" s="855">
        <v>49</v>
      </c>
      <c r="FB53" s="860" t="s">
        <v>3855</v>
      </c>
      <c r="FC53" s="841">
        <v>0</v>
      </c>
      <c r="FD53" s="842">
        <v>0</v>
      </c>
      <c r="FF53" s="437">
        <v>49</v>
      </c>
      <c r="FG53" s="314">
        <v>0</v>
      </c>
      <c r="FH53" s="438">
        <v>48</v>
      </c>
      <c r="FI53" s="414" t="s">
        <v>3565</v>
      </c>
      <c r="FJ53" s="415">
        <v>1</v>
      </c>
      <c r="FK53" s="416">
        <v>0</v>
      </c>
      <c r="FL53" s="341"/>
      <c r="FM53" s="437">
        <v>49</v>
      </c>
      <c r="FN53" s="314"/>
      <c r="FO53" s="438">
        <v>48</v>
      </c>
      <c r="FP53" s="402" t="s">
        <v>3565</v>
      </c>
      <c r="FQ53" s="312">
        <v>1</v>
      </c>
      <c r="FR53" s="405">
        <v>0</v>
      </c>
      <c r="FT53" s="479"/>
      <c r="GA53" s="437">
        <v>49</v>
      </c>
      <c r="GB53" s="314"/>
      <c r="GC53" s="445">
        <v>49</v>
      </c>
      <c r="GD53" s="402" t="s">
        <v>4297</v>
      </c>
      <c r="GE53" s="312">
        <v>1</v>
      </c>
      <c r="GF53" s="405">
        <v>0</v>
      </c>
      <c r="GH53" s="437"/>
      <c r="GI53" s="314"/>
      <c r="GJ53" s="445">
        <v>49</v>
      </c>
      <c r="GK53" s="402" t="s">
        <v>4298</v>
      </c>
      <c r="GL53" s="312">
        <v>1</v>
      </c>
      <c r="GM53" s="405">
        <v>0</v>
      </c>
      <c r="GO53" s="439">
        <v>49</v>
      </c>
      <c r="GP53" s="415"/>
      <c r="GQ53" s="415">
        <v>49</v>
      </c>
      <c r="GR53" s="843" t="s">
        <v>4299</v>
      </c>
      <c r="GS53" s="312">
        <v>1</v>
      </c>
      <c r="GT53" s="405">
        <v>1</v>
      </c>
      <c r="GU53" s="167"/>
      <c r="GV53" s="439">
        <v>49</v>
      </c>
      <c r="GW53" s="415" t="s">
        <v>4300</v>
      </c>
      <c r="GX53" s="415">
        <v>49</v>
      </c>
      <c r="GY53" s="493" t="s">
        <v>67</v>
      </c>
      <c r="GZ53" s="312">
        <v>1</v>
      </c>
      <c r="HA53" s="312">
        <v>0</v>
      </c>
      <c r="HC53" s="446">
        <v>49</v>
      </c>
      <c r="HD53" s="412" t="str">
        <f>OIP!AH51&amp;";"&amp;OIP!B51&amp;";"&amp;OIP!E51</f>
        <v>Нефтеналивные стендеры причалов №№1, 2;Стендер СТ8. Температура нефти;°С</v>
      </c>
      <c r="HE53" s="440">
        <v>49</v>
      </c>
      <c r="HF53" s="414" t="s">
        <v>4301</v>
      </c>
      <c r="HG53" s="415">
        <v>1</v>
      </c>
      <c r="HH53" s="447">
        <v>0</v>
      </c>
      <c r="HJ53" s="446">
        <v>49</v>
      </c>
      <c r="HK53" s="412" t="str">
        <f>OIP!AH51&amp;";"&amp;OIP!B51&amp;";"&amp;OIP!E51</f>
        <v>Нефтеналивные стендеры причалов №№1, 2;Стендер СТ8. Температура нефти;°С</v>
      </c>
      <c r="HL53" s="440">
        <v>49</v>
      </c>
      <c r="HM53" s="414" t="s">
        <v>4301</v>
      </c>
      <c r="HN53" s="415">
        <v>1</v>
      </c>
      <c r="HO53" s="447">
        <v>0</v>
      </c>
      <c r="HP53" s="844"/>
      <c r="HQ53" s="437">
        <v>49</v>
      </c>
      <c r="HR53" s="314" t="str">
        <f>OIP!AH51&amp;";"&amp;OIP!B51&amp;";"&amp;OIP!E51</f>
        <v>Нефтеналивные стендеры причалов №№1, 2;Стендер СТ8. Температура нефти;°С</v>
      </c>
      <c r="HS53" s="438">
        <v>49</v>
      </c>
      <c r="HT53" s="402" t="s">
        <v>4301</v>
      </c>
      <c r="HU53" s="312">
        <v>1</v>
      </c>
      <c r="HV53" s="405">
        <v>0</v>
      </c>
      <c r="HX53" s="310">
        <v>49</v>
      </c>
      <c r="HY53" s="314" t="str">
        <f>OIP!AH51&amp;";"&amp;OIP!B51&amp;";"&amp;OIP!E51</f>
        <v>Нефтеналивные стендеры причалов №№1, 2;Стендер СТ8. Температура нефти;°С</v>
      </c>
      <c r="HZ53" s="438">
        <v>49</v>
      </c>
      <c r="IA53" s="414" t="s">
        <v>4301</v>
      </c>
      <c r="IB53" s="415">
        <v>1</v>
      </c>
      <c r="IC53" s="447">
        <v>0</v>
      </c>
      <c r="ID53" s="341"/>
      <c r="IE53" s="446">
        <v>49</v>
      </c>
      <c r="IF53" s="412" t="str">
        <f>OIP!AH51&amp;";"&amp;OIP!B51&amp;";"&amp;OIP!E51</f>
        <v>Нефтеналивные стендеры причалов №№1, 2;Стендер СТ8. Температура нефти;°С</v>
      </c>
      <c r="IG53" s="440">
        <v>49</v>
      </c>
      <c r="IH53" s="414" t="s">
        <v>4301</v>
      </c>
      <c r="II53" s="415">
        <v>1</v>
      </c>
      <c r="IJ53" s="447">
        <v>0</v>
      </c>
      <c r="IK53" s="341"/>
      <c r="IL53" s="446">
        <v>49</v>
      </c>
      <c r="IM53" s="412" t="str">
        <f>OIP!AH51&amp;";"&amp;OIP!B51&amp;";"&amp;OIP!E51</f>
        <v>Нефтеналивные стендеры причалов №№1, 2;Стендер СТ8. Температура нефти;°С</v>
      </c>
      <c r="IN53" s="440">
        <v>49</v>
      </c>
      <c r="IO53" s="414" t="s">
        <v>4301</v>
      </c>
      <c r="IP53" s="415">
        <v>1</v>
      </c>
      <c r="IQ53" s="447">
        <v>0</v>
      </c>
      <c r="IS53" s="448">
        <f t="shared" si="11"/>
        <v>49</v>
      </c>
      <c r="IT53" s="449" t="s">
        <v>4302</v>
      </c>
      <c r="IU53" s="450">
        <v>49</v>
      </c>
      <c r="IV53" s="402"/>
      <c r="IW53" s="312">
        <v>1</v>
      </c>
      <c r="IX53" s="405">
        <v>0</v>
      </c>
      <c r="IZ53" s="437">
        <v>49</v>
      </c>
      <c r="JA53" s="346"/>
      <c r="JB53" s="438">
        <v>49</v>
      </c>
      <c r="JC53" s="402" t="s">
        <v>4303</v>
      </c>
      <c r="JD53" s="312">
        <v>1</v>
      </c>
      <c r="JE53" s="405">
        <v>0</v>
      </c>
    </row>
    <row r="54" spans="1:265" ht="15.75" customHeight="1">
      <c r="A54" s="310">
        <f t="shared" si="0"/>
        <v>50</v>
      </c>
      <c r="B54" s="314" t="str">
        <f>DP!J51&amp;";"&amp;DP!B51</f>
        <v>Диагностика;БиПС.УСО.1(3) - батарея разряжена ИБП GU1</v>
      </c>
      <c r="C54" s="438">
        <v>50</v>
      </c>
      <c r="D54" s="312"/>
      <c r="E54" s="312"/>
      <c r="F54" s="403"/>
      <c r="H54" s="437">
        <f t="shared" si="1"/>
        <v>50</v>
      </c>
      <c r="I54" s="314" t="str">
        <f>KTPRS2!I51&amp;";"&amp;KTPRS2!B51</f>
        <v xml:space="preserve">Предельный параметр;Сигнализация "пустой трубопровод" на входе насоса Н-7 </v>
      </c>
      <c r="J54" s="438">
        <v>50</v>
      </c>
      <c r="K54" s="312"/>
      <c r="L54" s="312"/>
      <c r="M54" s="405"/>
      <c r="O54" s="437">
        <f t="shared" si="2"/>
        <v>50</v>
      </c>
      <c r="P54" s="455">
        <v>0</v>
      </c>
      <c r="Q54" s="438">
        <v>50</v>
      </c>
      <c r="R54" s="312"/>
      <c r="S54" s="312"/>
      <c r="T54" s="405"/>
      <c r="V54" s="400">
        <v>50</v>
      </c>
      <c r="W54" s="455">
        <f>UTS!B52</f>
        <v>0</v>
      </c>
      <c r="X54" s="438">
        <v>50</v>
      </c>
      <c r="Y54" s="402"/>
      <c r="Z54" s="312">
        <v>1</v>
      </c>
      <c r="AA54" s="403">
        <v>0</v>
      </c>
      <c r="AC54" s="924">
        <v>50</v>
      </c>
      <c r="AD54" s="312" t="str">
        <f>ZD!AK52&amp;";"&amp;ZD!B52</f>
        <v>Система СОД причальных сооружений;Шаровой кран №64</v>
      </c>
      <c r="AE54" s="450">
        <v>50</v>
      </c>
      <c r="AF54" s="436" t="s">
        <v>4087</v>
      </c>
      <c r="AG54" s="312">
        <v>1</v>
      </c>
      <c r="AH54" s="405">
        <v>1</v>
      </c>
      <c r="AJ54" s="439">
        <f t="shared" si="3"/>
        <v>50</v>
      </c>
      <c r="AK54" s="412" t="str">
        <f>KLP!M52&amp;";"&amp;KLP!B52</f>
        <v>;</v>
      </c>
      <c r="AL54" s="440">
        <v>50</v>
      </c>
      <c r="AM54" s="414" t="s">
        <v>3565</v>
      </c>
      <c r="AN54" s="415">
        <v>1</v>
      </c>
      <c r="AO54" s="416">
        <v>0</v>
      </c>
      <c r="AQ54" s="310">
        <f t="shared" si="5"/>
        <v>50</v>
      </c>
      <c r="AR54" s="455">
        <v>0</v>
      </c>
      <c r="AS54" s="438">
        <v>50</v>
      </c>
      <c r="AT54" s="402"/>
      <c r="AU54" s="312">
        <v>1</v>
      </c>
      <c r="AV54" s="403">
        <v>0</v>
      </c>
      <c r="AX54" s="845">
        <v>50</v>
      </c>
      <c r="AY54" s="846"/>
      <c r="AZ54" s="415">
        <v>50</v>
      </c>
      <c r="BA54" s="414" t="s">
        <v>3565</v>
      </c>
      <c r="BB54" s="415">
        <v>1</v>
      </c>
      <c r="BC54" s="416">
        <v>0</v>
      </c>
      <c r="BL54" s="845">
        <v>50</v>
      </c>
      <c r="BM54" s="846"/>
      <c r="BN54" s="415">
        <v>50</v>
      </c>
      <c r="BO54" s="414" t="s">
        <v>3565</v>
      </c>
      <c r="BP54" s="415">
        <v>0</v>
      </c>
      <c r="BQ54" s="416">
        <v>0</v>
      </c>
      <c r="BS54" s="437">
        <v>50</v>
      </c>
      <c r="BT54" s="314" t="str">
        <f>VS!O52&amp;";"&amp;VS!B52</f>
        <v>;</v>
      </c>
      <c r="BU54" s="438">
        <v>50</v>
      </c>
      <c r="BV54" s="402" t="s">
        <v>3565</v>
      </c>
      <c r="BW54" s="312">
        <v>1</v>
      </c>
      <c r="BX54" s="405">
        <v>0</v>
      </c>
      <c r="BZ54" s="437">
        <v>50</v>
      </c>
      <c r="CA54" s="405">
        <v>0</v>
      </c>
      <c r="CB54" s="438">
        <v>50</v>
      </c>
      <c r="CC54" s="402" t="s">
        <v>3565</v>
      </c>
      <c r="CD54" s="312">
        <v>1</v>
      </c>
      <c r="CE54" s="405">
        <v>0</v>
      </c>
      <c r="CG54" s="437">
        <v>50</v>
      </c>
      <c r="CH54" s="405">
        <v>0</v>
      </c>
      <c r="CI54" s="438">
        <v>50</v>
      </c>
      <c r="CJ54" s="402" t="s">
        <v>3565</v>
      </c>
      <c r="CK54" s="312">
        <v>1</v>
      </c>
      <c r="CL54" s="405">
        <v>0</v>
      </c>
      <c r="CN54" s="437">
        <v>50</v>
      </c>
      <c r="CO54" s="314">
        <v>0</v>
      </c>
      <c r="CP54" s="438">
        <v>50</v>
      </c>
      <c r="CQ54" s="402" t="s">
        <v>3565</v>
      </c>
      <c r="CR54" s="312">
        <v>1</v>
      </c>
      <c r="CS54" s="405">
        <v>0</v>
      </c>
      <c r="CU54" s="310">
        <f t="shared" si="6"/>
        <v>50</v>
      </c>
      <c r="CV54" s="314" t="str">
        <f>KTPR!K52&amp;";"&amp;KTPR!B52</f>
        <v>Общестанционная защита;Аварийная загазованность площадки нефтеналивного причала №1 (точка 2)</v>
      </c>
      <c r="CW54" s="438">
        <v>50</v>
      </c>
      <c r="CX54" s="312"/>
      <c r="CY54" s="312"/>
      <c r="CZ54" s="403"/>
      <c r="DB54" s="310">
        <v>201</v>
      </c>
      <c r="DC54" s="314" t="str">
        <f>KGMPNA!F53&amp;";"&amp;KGMPNA!B53</f>
        <v>Готовность НО-6;НО-6. Отсутствие не деблокированных общестанционных защит, требующих отключения НО</v>
      </c>
      <c r="DD54" s="438">
        <v>50</v>
      </c>
      <c r="DE54" s="312"/>
      <c r="DF54" s="312"/>
      <c r="DG54" s="403"/>
      <c r="DI54" s="310">
        <f t="shared" si="8"/>
        <v>150</v>
      </c>
      <c r="DJ54" s="314" t="str">
        <f>KTPRA!I53&amp;";"&amp;KTPRA!B53</f>
        <v>Агрегатная защита;</v>
      </c>
      <c r="DK54" s="438">
        <v>50</v>
      </c>
      <c r="DL54" s="312"/>
      <c r="DM54" s="312"/>
      <c r="DN54" s="403"/>
      <c r="DP54" s="437">
        <v>50</v>
      </c>
      <c r="DQ54" s="875" t="s">
        <v>4304</v>
      </c>
      <c r="DR54" s="438">
        <v>50</v>
      </c>
      <c r="DS54" s="436" t="s">
        <v>4305</v>
      </c>
      <c r="DT54" s="848">
        <v>1</v>
      </c>
      <c r="DU54" s="866" t="s">
        <v>1185</v>
      </c>
      <c r="DV54" s="867"/>
      <c r="DW54" s="437">
        <f t="shared" si="4"/>
        <v>50</v>
      </c>
      <c r="DX54" s="850"/>
      <c r="DY54" s="438">
        <v>50</v>
      </c>
      <c r="DZ54" s="312"/>
      <c r="EA54" s="312"/>
      <c r="EB54" s="405"/>
      <c r="ED54" s="851">
        <v>50</v>
      </c>
      <c r="EE54" s="876" t="s">
        <v>8853</v>
      </c>
      <c r="EF54" s="68">
        <v>50</v>
      </c>
      <c r="EG54" s="861"/>
      <c r="EH54" s="68"/>
      <c r="EI54" s="96"/>
      <c r="EJ54" s="867"/>
      <c r="EY54" s="845">
        <f t="shared" si="9"/>
        <v>50</v>
      </c>
      <c r="EZ54" s="862">
        <v>0</v>
      </c>
      <c r="FA54" s="855">
        <v>50</v>
      </c>
      <c r="FB54" s="860" t="s">
        <v>3855</v>
      </c>
      <c r="FC54" s="841">
        <v>0</v>
      </c>
      <c r="FD54" s="842">
        <v>0</v>
      </c>
      <c r="FF54" s="437">
        <v>50</v>
      </c>
      <c r="FG54" s="314">
        <v>0</v>
      </c>
      <c r="FH54" s="438">
        <v>49</v>
      </c>
      <c r="FI54" s="414" t="s">
        <v>3565</v>
      </c>
      <c r="FJ54" s="415">
        <v>1</v>
      </c>
      <c r="FK54" s="416">
        <v>0</v>
      </c>
      <c r="FL54" s="341"/>
      <c r="FM54" s="437">
        <v>50</v>
      </c>
      <c r="FN54" s="314"/>
      <c r="FO54" s="438">
        <v>49</v>
      </c>
      <c r="FP54" s="402" t="s">
        <v>3565</v>
      </c>
      <c r="FQ54" s="312">
        <v>1</v>
      </c>
      <c r="FR54" s="405">
        <v>0</v>
      </c>
      <c r="FT54" s="479"/>
      <c r="GA54" s="437">
        <v>50</v>
      </c>
      <c r="GB54" s="314"/>
      <c r="GC54" s="445">
        <v>50</v>
      </c>
      <c r="GD54" s="402" t="s">
        <v>4306</v>
      </c>
      <c r="GE54" s="312">
        <v>1</v>
      </c>
      <c r="GF54" s="405">
        <v>0</v>
      </c>
      <c r="GH54" s="437"/>
      <c r="GI54" s="314"/>
      <c r="GJ54" s="445">
        <v>50</v>
      </c>
      <c r="GK54" s="402" t="s">
        <v>4307</v>
      </c>
      <c r="GL54" s="312">
        <v>1</v>
      </c>
      <c r="GM54" s="405">
        <v>0</v>
      </c>
      <c r="GO54" s="439">
        <v>50</v>
      </c>
      <c r="GP54" s="415"/>
      <c r="GQ54" s="415">
        <v>50</v>
      </c>
      <c r="GR54" s="493" t="s">
        <v>67</v>
      </c>
      <c r="GS54" s="312">
        <v>1</v>
      </c>
      <c r="GT54" s="405">
        <v>0</v>
      </c>
      <c r="GU54" s="167"/>
      <c r="GV54" s="439">
        <v>50</v>
      </c>
      <c r="GW54" s="415" t="s">
        <v>4308</v>
      </c>
      <c r="GX54" s="415">
        <v>50</v>
      </c>
      <c r="GY54" s="414" t="s">
        <v>3463</v>
      </c>
      <c r="GZ54" s="312">
        <v>1</v>
      </c>
      <c r="HA54" s="405">
        <v>0</v>
      </c>
      <c r="HC54" s="446">
        <v>50</v>
      </c>
      <c r="HD54" s="412" t="str">
        <f>OIP!AH52&amp;";"&amp;OIP!B52&amp;";"&amp;OIP!E52</f>
        <v>;;</v>
      </c>
      <c r="HE54" s="440">
        <v>50</v>
      </c>
      <c r="HF54" s="414" t="s">
        <v>4309</v>
      </c>
      <c r="HG54" s="415">
        <v>1</v>
      </c>
      <c r="HH54" s="447">
        <v>0</v>
      </c>
      <c r="HJ54" s="446">
        <v>50</v>
      </c>
      <c r="HK54" s="412" t="str">
        <f>OIP!AH52&amp;";"&amp;OIP!B52&amp;";"&amp;OIP!E52</f>
        <v>;;</v>
      </c>
      <c r="HL54" s="440">
        <v>50</v>
      </c>
      <c r="HM54" s="414" t="s">
        <v>4309</v>
      </c>
      <c r="HN54" s="415">
        <v>1</v>
      </c>
      <c r="HO54" s="447">
        <v>0</v>
      </c>
      <c r="HP54" s="844"/>
      <c r="HQ54" s="437">
        <v>50</v>
      </c>
      <c r="HR54" s="314" t="str">
        <f>OIP!AH52&amp;";"&amp;OIP!B52&amp;";"&amp;OIP!E52</f>
        <v>;;</v>
      </c>
      <c r="HS54" s="438">
        <v>50</v>
      </c>
      <c r="HT54" s="402" t="s">
        <v>4309</v>
      </c>
      <c r="HU54" s="312">
        <v>1</v>
      </c>
      <c r="HV54" s="405">
        <v>0</v>
      </c>
      <c r="HX54" s="310">
        <v>50</v>
      </c>
      <c r="HY54" s="314" t="str">
        <f>OIP!AH52&amp;";"&amp;OIP!B52&amp;";"&amp;OIP!E52</f>
        <v>;;</v>
      </c>
      <c r="HZ54" s="438">
        <v>50</v>
      </c>
      <c r="IA54" s="414" t="s">
        <v>4309</v>
      </c>
      <c r="IB54" s="415">
        <v>1</v>
      </c>
      <c r="IC54" s="447">
        <v>0</v>
      </c>
      <c r="ID54" s="341"/>
      <c r="IE54" s="446">
        <v>50</v>
      </c>
      <c r="IF54" s="412" t="str">
        <f>OIP!AH52&amp;";"&amp;OIP!B52&amp;";"&amp;OIP!E52</f>
        <v>;;</v>
      </c>
      <c r="IG54" s="440">
        <v>50</v>
      </c>
      <c r="IH54" s="414" t="s">
        <v>4309</v>
      </c>
      <c r="II54" s="415">
        <v>1</v>
      </c>
      <c r="IJ54" s="447">
        <v>0</v>
      </c>
      <c r="IK54" s="341"/>
      <c r="IL54" s="446">
        <v>50</v>
      </c>
      <c r="IM54" s="412" t="str">
        <f>OIP!AH52&amp;";"&amp;OIP!B52&amp;";"&amp;OIP!E52</f>
        <v>;;</v>
      </c>
      <c r="IN54" s="440">
        <v>50</v>
      </c>
      <c r="IO54" s="414" t="s">
        <v>4309</v>
      </c>
      <c r="IP54" s="415">
        <v>1</v>
      </c>
      <c r="IQ54" s="447">
        <v>0</v>
      </c>
      <c r="IS54" s="448">
        <f t="shared" si="11"/>
        <v>50</v>
      </c>
      <c r="IT54" s="449" t="s">
        <v>4310</v>
      </c>
      <c r="IU54" s="450">
        <v>50</v>
      </c>
      <c r="IV54" s="402"/>
      <c r="IW54" s="312">
        <v>1</v>
      </c>
      <c r="IX54" s="405">
        <v>0</v>
      </c>
      <c r="IZ54" s="437">
        <v>50</v>
      </c>
      <c r="JA54" s="346"/>
      <c r="JB54" s="438">
        <v>50</v>
      </c>
      <c r="JC54" s="402" t="s">
        <v>4311</v>
      </c>
      <c r="JD54" s="312">
        <v>1</v>
      </c>
      <c r="JE54" s="405">
        <v>0</v>
      </c>
    </row>
    <row r="55" spans="1:265" ht="15.75" customHeight="1">
      <c r="A55" s="313">
        <f t="shared" si="0"/>
        <v>51</v>
      </c>
      <c r="B55" s="314" t="str">
        <f>DP!J52&amp;";"&amp;DP!B52</f>
        <v>Диагностика;БиПС.УСО.1(3) - неисправность оборудования питания осн. канала ИБП GU1</v>
      </c>
      <c r="C55" s="438">
        <v>51</v>
      </c>
      <c r="D55" s="345"/>
      <c r="E55" s="345"/>
      <c r="F55" s="347"/>
      <c r="H55" s="469">
        <f t="shared" si="1"/>
        <v>51</v>
      </c>
      <c r="I55" s="314" t="str">
        <f>KTPRS2!I52&amp;";"&amp;KTPRS2!B52</f>
        <v>Предельный параметр;</v>
      </c>
      <c r="J55" s="438">
        <v>51</v>
      </c>
      <c r="K55" s="345"/>
      <c r="L55" s="345"/>
      <c r="M55" s="470"/>
      <c r="O55" s="469">
        <f t="shared" si="2"/>
        <v>51</v>
      </c>
      <c r="P55" s="455">
        <v>0</v>
      </c>
      <c r="Q55" s="438">
        <v>51</v>
      </c>
      <c r="R55" s="345"/>
      <c r="S55" s="345"/>
      <c r="T55" s="470"/>
      <c r="V55" s="400">
        <v>51</v>
      </c>
      <c r="W55" s="455">
        <f>UTS!B53</f>
        <v>0</v>
      </c>
      <c r="X55" s="438">
        <v>51</v>
      </c>
      <c r="Y55" s="402"/>
      <c r="Z55" s="312">
        <v>1</v>
      </c>
      <c r="AA55" s="403">
        <v>0</v>
      </c>
      <c r="AC55" s="924">
        <v>51</v>
      </c>
      <c r="AD55" s="312" t="str">
        <f>ZD!AK53&amp;";"&amp;ZD!B53</f>
        <v>Система СОД причальных сооружений;Шаровой кран №65</v>
      </c>
      <c r="AE55" s="450">
        <v>51</v>
      </c>
      <c r="AF55" s="436" t="s">
        <v>4312</v>
      </c>
      <c r="AG55" s="312">
        <v>1</v>
      </c>
      <c r="AH55" s="405">
        <v>1</v>
      </c>
      <c r="AJ55" s="471">
        <f t="shared" si="3"/>
        <v>51</v>
      </c>
      <c r="AK55" s="412" t="str">
        <f>KLP!M53&amp;";"&amp;KLP!B53</f>
        <v>;</v>
      </c>
      <c r="AL55" s="440">
        <v>51</v>
      </c>
      <c r="AM55" s="480" t="s">
        <v>4313</v>
      </c>
      <c r="AN55" s="415">
        <v>1</v>
      </c>
      <c r="AO55" s="416">
        <v>0</v>
      </c>
      <c r="AQ55" s="313">
        <f t="shared" si="5"/>
        <v>51</v>
      </c>
      <c r="AR55" s="455">
        <v>0</v>
      </c>
      <c r="AS55" s="438">
        <v>51</v>
      </c>
      <c r="AT55" s="344"/>
      <c r="AU55" s="312">
        <v>1</v>
      </c>
      <c r="AV55" s="403">
        <v>0</v>
      </c>
      <c r="AX55" s="845">
        <v>51</v>
      </c>
      <c r="AY55" s="846"/>
      <c r="AZ55" s="415">
        <v>51</v>
      </c>
      <c r="BA55" s="414" t="s">
        <v>3565</v>
      </c>
      <c r="BB55" s="415">
        <v>1</v>
      </c>
      <c r="BC55" s="416">
        <v>0</v>
      </c>
      <c r="BL55" s="845">
        <v>51</v>
      </c>
      <c r="BM55" s="846"/>
      <c r="BN55" s="415">
        <v>51</v>
      </c>
      <c r="BO55" s="436" t="s">
        <v>3989</v>
      </c>
      <c r="BP55" s="312">
        <v>1</v>
      </c>
      <c r="BQ55" s="405">
        <v>1</v>
      </c>
      <c r="BS55" s="437">
        <v>51</v>
      </c>
      <c r="BT55" s="314" t="str">
        <f>VS!O53&amp;";"&amp;VS!B53</f>
        <v>;</v>
      </c>
      <c r="BU55" s="438">
        <v>51</v>
      </c>
      <c r="BV55" s="402" t="s">
        <v>3565</v>
      </c>
      <c r="BW55" s="312">
        <v>1</v>
      </c>
      <c r="BX55" s="405">
        <v>0</v>
      </c>
      <c r="BZ55" s="437">
        <v>51</v>
      </c>
      <c r="CA55" s="405">
        <v>0</v>
      </c>
      <c r="CB55" s="438">
        <v>51</v>
      </c>
      <c r="CC55" s="402" t="s">
        <v>3565</v>
      </c>
      <c r="CD55" s="312">
        <v>1</v>
      </c>
      <c r="CE55" s="405">
        <v>0</v>
      </c>
      <c r="CG55" s="437">
        <v>51</v>
      </c>
      <c r="CH55" s="405">
        <v>0</v>
      </c>
      <c r="CI55" s="438">
        <v>51</v>
      </c>
      <c r="CJ55" s="402" t="s">
        <v>3565</v>
      </c>
      <c r="CK55" s="312">
        <v>1</v>
      </c>
      <c r="CL55" s="405">
        <v>0</v>
      </c>
      <c r="CN55" s="437">
        <v>51</v>
      </c>
      <c r="CO55" s="314">
        <v>0</v>
      </c>
      <c r="CP55" s="438">
        <v>51</v>
      </c>
      <c r="CQ55" s="402" t="s">
        <v>4314</v>
      </c>
      <c r="CR55" s="312">
        <v>1</v>
      </c>
      <c r="CS55" s="405">
        <v>0</v>
      </c>
      <c r="CU55" s="310">
        <f t="shared" si="6"/>
        <v>51</v>
      </c>
      <c r="CV55" s="314" t="str">
        <f>KTPR!K53&amp;";"&amp;KTPR!B53</f>
        <v>Общестанционная защита;Аварийная загазованность площадки нефтеналивного причала №1 (точка 3)</v>
      </c>
      <c r="CW55" s="438">
        <v>51</v>
      </c>
      <c r="CX55" s="312"/>
      <c r="CY55" s="312"/>
      <c r="CZ55" s="403"/>
      <c r="DB55" s="310">
        <f>DB54+1</f>
        <v>202</v>
      </c>
      <c r="DC55" s="314" t="str">
        <f>KGMPNA!F54&amp;";"&amp;KGMPNA!B54</f>
        <v>Готовность НО-6;НО-6. Отсутствие не деблокированных агрегатных защит</v>
      </c>
      <c r="DD55" s="438">
        <v>51</v>
      </c>
      <c r="DE55" s="312"/>
      <c r="DF55" s="312"/>
      <c r="DG55" s="403"/>
      <c r="DI55" s="310">
        <f t="shared" si="8"/>
        <v>151</v>
      </c>
      <c r="DJ55" s="314" t="str">
        <f>KTPRA!I54&amp;";"&amp;KTPRA!B54</f>
        <v>Агрегатная защита;</v>
      </c>
      <c r="DK55" s="438">
        <v>51</v>
      </c>
      <c r="DL55" s="312"/>
      <c r="DM55" s="312"/>
      <c r="DN55" s="403"/>
      <c r="DP55" s="437">
        <v>51</v>
      </c>
      <c r="DQ55" s="875" t="s">
        <v>4315</v>
      </c>
      <c r="DR55" s="438">
        <v>51</v>
      </c>
      <c r="DS55" s="436" t="s">
        <v>4316</v>
      </c>
      <c r="DT55" s="848">
        <v>1</v>
      </c>
      <c r="DU55" s="866" t="s">
        <v>1185</v>
      </c>
      <c r="DV55" s="867"/>
      <c r="DW55" s="437">
        <f t="shared" si="4"/>
        <v>51</v>
      </c>
      <c r="DX55" s="850"/>
      <c r="DY55" s="438">
        <v>51</v>
      </c>
      <c r="DZ55" s="312"/>
      <c r="EA55" s="312"/>
      <c r="EB55" s="405"/>
      <c r="ED55" s="851">
        <v>51</v>
      </c>
      <c r="EE55" s="876" t="s">
        <v>8854</v>
      </c>
      <c r="EF55" s="68">
        <v>51</v>
      </c>
      <c r="EG55" s="861"/>
      <c r="EH55" s="68"/>
      <c r="EI55" s="96"/>
      <c r="EJ55" s="867"/>
      <c r="EY55" s="845">
        <f t="shared" si="9"/>
        <v>51</v>
      </c>
      <c r="EZ55" s="862">
        <v>0</v>
      </c>
      <c r="FA55" s="855">
        <v>51</v>
      </c>
      <c r="FB55" s="860" t="s">
        <v>3855</v>
      </c>
      <c r="FC55" s="841">
        <v>0</v>
      </c>
      <c r="FD55" s="842">
        <v>0</v>
      </c>
      <c r="FF55" s="437">
        <v>51</v>
      </c>
      <c r="FG55" s="314">
        <v>0</v>
      </c>
      <c r="FH55" s="438">
        <v>50</v>
      </c>
      <c r="FI55" s="414" t="s">
        <v>4317</v>
      </c>
      <c r="FJ55" s="415">
        <v>1</v>
      </c>
      <c r="FK55" s="416">
        <v>0</v>
      </c>
      <c r="FL55" s="341"/>
      <c r="FM55" s="437">
        <v>51</v>
      </c>
      <c r="FN55" s="314"/>
      <c r="FO55" s="438">
        <v>50</v>
      </c>
      <c r="FP55" s="436" t="s">
        <v>3489</v>
      </c>
      <c r="FQ55" s="312">
        <v>1</v>
      </c>
      <c r="FR55" s="405">
        <v>1</v>
      </c>
      <c r="FT55" s="479"/>
      <c r="GA55" s="437">
        <v>51</v>
      </c>
      <c r="GB55" s="314"/>
      <c r="GC55" s="445">
        <v>51</v>
      </c>
      <c r="GD55" s="402" t="s">
        <v>4318</v>
      </c>
      <c r="GE55" s="312">
        <v>1</v>
      </c>
      <c r="GF55" s="405">
        <v>0</v>
      </c>
      <c r="GH55" s="437"/>
      <c r="GI55" s="314"/>
      <c r="GJ55" s="445">
        <v>51</v>
      </c>
      <c r="GK55" s="402" t="s">
        <v>4319</v>
      </c>
      <c r="GL55" s="312">
        <v>1</v>
      </c>
      <c r="GM55" s="405">
        <v>0</v>
      </c>
      <c r="GO55" s="439">
        <v>51</v>
      </c>
      <c r="GP55" s="415"/>
      <c r="GQ55" s="415">
        <v>51</v>
      </c>
      <c r="GR55" s="493" t="s">
        <v>4320</v>
      </c>
      <c r="GS55" s="312">
        <v>1</v>
      </c>
      <c r="GT55" s="405">
        <v>0</v>
      </c>
      <c r="GU55" s="167"/>
      <c r="GV55" s="439">
        <v>51</v>
      </c>
      <c r="GW55" s="415" t="s">
        <v>4321</v>
      </c>
      <c r="GX55" s="415">
        <v>51</v>
      </c>
      <c r="GY55" s="441" t="s">
        <v>3463</v>
      </c>
      <c r="GZ55" s="312">
        <v>1</v>
      </c>
      <c r="HA55" s="405">
        <v>1</v>
      </c>
      <c r="HC55" s="446">
        <v>51</v>
      </c>
      <c r="HD55" s="412" t="str">
        <f>OIP!AH53&amp;";"&amp;OIP!B53&amp;";"&amp;OIP!E53</f>
        <v>Нефтеналивные стендеры причалов №№1, 2;Стендер СТ9. Расход нефти через стендер;м/ч3</v>
      </c>
      <c r="HE55" s="440">
        <v>51</v>
      </c>
      <c r="HF55" s="414" t="s">
        <v>4322</v>
      </c>
      <c r="HG55" s="415">
        <v>1</v>
      </c>
      <c r="HH55" s="447">
        <v>0</v>
      </c>
      <c r="HJ55" s="446">
        <v>51</v>
      </c>
      <c r="HK55" s="412" t="str">
        <f>OIP!AH53&amp;";"&amp;OIP!B53&amp;";"&amp;OIP!E53</f>
        <v>Нефтеналивные стендеры причалов №№1, 2;Стендер СТ9. Расход нефти через стендер;м/ч3</v>
      </c>
      <c r="HL55" s="440">
        <v>51</v>
      </c>
      <c r="HM55" s="414" t="s">
        <v>4323</v>
      </c>
      <c r="HN55" s="415">
        <v>1</v>
      </c>
      <c r="HO55" s="447">
        <v>0</v>
      </c>
      <c r="HP55" s="844"/>
      <c r="HQ55" s="437">
        <v>51</v>
      </c>
      <c r="HR55" s="314" t="str">
        <f>OIP!AH53&amp;";"&amp;OIP!B53&amp;";"&amp;OIP!E53</f>
        <v>Нефтеналивные стендеры причалов №№1, 2;Стендер СТ9. Расход нефти через стендер;м/ч3</v>
      </c>
      <c r="HS55" s="438">
        <v>51</v>
      </c>
      <c r="HT55" s="402" t="s">
        <v>4324</v>
      </c>
      <c r="HU55" s="312">
        <v>1</v>
      </c>
      <c r="HV55" s="405">
        <v>0</v>
      </c>
      <c r="HX55" s="310">
        <v>51</v>
      </c>
      <c r="HY55" s="314" t="str">
        <f>OIP!AH53&amp;";"&amp;OIP!B53&amp;";"&amp;OIP!E53</f>
        <v>Нефтеналивные стендеры причалов №№1, 2;Стендер СТ9. Расход нефти через стендер;м/ч3</v>
      </c>
      <c r="HZ55" s="438">
        <v>51</v>
      </c>
      <c r="IA55" s="414" t="s">
        <v>4322</v>
      </c>
      <c r="IB55" s="415">
        <v>1</v>
      </c>
      <c r="IC55" s="447">
        <v>0</v>
      </c>
      <c r="ID55" s="341"/>
      <c r="IE55" s="446">
        <v>51</v>
      </c>
      <c r="IF55" s="412" t="str">
        <f>OIP!AH53&amp;";"&amp;OIP!B53&amp;";"&amp;OIP!E53</f>
        <v>Нефтеналивные стендеры причалов №№1, 2;Стендер СТ9. Расход нефти через стендер;м/ч3</v>
      </c>
      <c r="IG55" s="440">
        <v>51</v>
      </c>
      <c r="IH55" s="414" t="s">
        <v>4322</v>
      </c>
      <c r="II55" s="415">
        <v>1</v>
      </c>
      <c r="IJ55" s="447">
        <v>0</v>
      </c>
      <c r="IK55" s="341"/>
      <c r="IL55" s="446">
        <v>51</v>
      </c>
      <c r="IM55" s="412" t="str">
        <f>OIP!AH53&amp;";"&amp;OIP!B53&amp;";"&amp;OIP!E53</f>
        <v>Нефтеналивные стендеры причалов №№1, 2;Стендер СТ9. Расход нефти через стендер;м/ч3</v>
      </c>
      <c r="IN55" s="440">
        <v>51</v>
      </c>
      <c r="IO55" s="414" t="s">
        <v>4322</v>
      </c>
      <c r="IP55" s="415">
        <v>1</v>
      </c>
      <c r="IQ55" s="447">
        <v>0</v>
      </c>
      <c r="IS55" s="448">
        <f t="shared" si="11"/>
        <v>51</v>
      </c>
      <c r="IT55" s="449" t="s">
        <v>4325</v>
      </c>
      <c r="IU55" s="450">
        <v>51</v>
      </c>
      <c r="IV55" s="402"/>
      <c r="IW55" s="312">
        <v>1</v>
      </c>
      <c r="IX55" s="405">
        <v>0</v>
      </c>
      <c r="IZ55" s="437">
        <v>51</v>
      </c>
      <c r="JA55" s="346"/>
      <c r="JB55" s="438">
        <v>51</v>
      </c>
      <c r="JC55" s="402" t="s">
        <v>4326</v>
      </c>
      <c r="JD55" s="312">
        <v>1</v>
      </c>
      <c r="JE55" s="405">
        <v>0</v>
      </c>
    </row>
    <row r="56" spans="1:265" ht="15.75" customHeight="1" thickBot="1">
      <c r="A56" s="310">
        <f t="shared" si="0"/>
        <v>52</v>
      </c>
      <c r="B56" s="314" t="str">
        <f>DP!J53&amp;";"&amp;DP!B53</f>
        <v>Диагностика;БиПС.УСО.1(3) - батарея разряжена ИБП GU2</v>
      </c>
      <c r="C56" s="438">
        <v>52</v>
      </c>
      <c r="D56" s="312"/>
      <c r="E56" s="312"/>
      <c r="F56" s="403"/>
      <c r="H56" s="437">
        <f t="shared" si="1"/>
        <v>52</v>
      </c>
      <c r="I56" s="314" t="str">
        <f>KTPRS2!I53&amp;";"&amp;KTPRS2!B53</f>
        <v>Предельный параметр;Предельная загазованность площадки площадки насосной откачки дренажа из стендеров СТ1-СТ4</v>
      </c>
      <c r="J56" s="438">
        <v>52</v>
      </c>
      <c r="K56" s="312"/>
      <c r="L56" s="312"/>
      <c r="M56" s="405"/>
      <c r="O56" s="437">
        <f t="shared" si="2"/>
        <v>52</v>
      </c>
      <c r="P56" s="455">
        <v>0</v>
      </c>
      <c r="Q56" s="438">
        <v>52</v>
      </c>
      <c r="R56" s="312"/>
      <c r="S56" s="312"/>
      <c r="T56" s="405"/>
      <c r="V56" s="400">
        <v>52</v>
      </c>
      <c r="W56" s="455">
        <f>UTS!B54</f>
        <v>0</v>
      </c>
      <c r="X56" s="438">
        <v>52</v>
      </c>
      <c r="Y56" s="402"/>
      <c r="Z56" s="312">
        <v>1</v>
      </c>
      <c r="AA56" s="403">
        <v>0</v>
      </c>
      <c r="AC56" s="924">
        <v>52</v>
      </c>
      <c r="AD56" s="312" t="str">
        <f>ZD!AK54&amp;";"&amp;ZD!B54</f>
        <v>Система СОД причальных сооружений;Шаровой кран №66</v>
      </c>
      <c r="AE56" s="450">
        <v>52</v>
      </c>
      <c r="AF56" s="436" t="s">
        <v>4327</v>
      </c>
      <c r="AG56" s="312">
        <v>1</v>
      </c>
      <c r="AH56" s="405">
        <v>1</v>
      </c>
      <c r="AJ56" s="439">
        <f t="shared" si="3"/>
        <v>52</v>
      </c>
      <c r="AK56" s="412" t="str">
        <f>KLP!M54&amp;";"&amp;KLP!B54</f>
        <v>;</v>
      </c>
      <c r="AL56" s="440">
        <v>52</v>
      </c>
      <c r="AM56" s="414" t="s">
        <v>3867</v>
      </c>
      <c r="AN56" s="415">
        <v>1</v>
      </c>
      <c r="AO56" s="416">
        <v>0</v>
      </c>
      <c r="AQ56" s="310">
        <f t="shared" si="5"/>
        <v>52</v>
      </c>
      <c r="AR56" s="455">
        <v>0</v>
      </c>
      <c r="AS56" s="438">
        <v>52</v>
      </c>
      <c r="AT56" s="402"/>
      <c r="AU56" s="312">
        <v>1</v>
      </c>
      <c r="AV56" s="403">
        <v>0</v>
      </c>
      <c r="AX56" s="845">
        <v>52</v>
      </c>
      <c r="AY56" s="846"/>
      <c r="AZ56" s="415">
        <v>52</v>
      </c>
      <c r="BA56" s="414" t="s">
        <v>3565</v>
      </c>
      <c r="BB56" s="415">
        <v>1</v>
      </c>
      <c r="BC56" s="416">
        <v>0</v>
      </c>
      <c r="BL56" s="845">
        <v>52</v>
      </c>
      <c r="BM56" s="846"/>
      <c r="BN56" s="415">
        <v>52</v>
      </c>
      <c r="BO56" s="436" t="s">
        <v>4005</v>
      </c>
      <c r="BP56" s="312">
        <v>1</v>
      </c>
      <c r="BQ56" s="405">
        <v>1</v>
      </c>
      <c r="BS56" s="437">
        <v>52</v>
      </c>
      <c r="BT56" s="314" t="str">
        <f>VS!O54&amp;";"&amp;VS!B54</f>
        <v>;</v>
      </c>
      <c r="BU56" s="438">
        <v>52</v>
      </c>
      <c r="BV56" s="402" t="s">
        <v>3565</v>
      </c>
      <c r="BW56" s="312">
        <v>1</v>
      </c>
      <c r="BX56" s="405">
        <v>0</v>
      </c>
      <c r="BZ56" s="437">
        <v>52</v>
      </c>
      <c r="CA56" s="405">
        <v>0</v>
      </c>
      <c r="CB56" s="438">
        <v>52</v>
      </c>
      <c r="CC56" s="402" t="s">
        <v>3565</v>
      </c>
      <c r="CD56" s="312">
        <v>1</v>
      </c>
      <c r="CE56" s="405">
        <v>0</v>
      </c>
      <c r="CG56" s="437">
        <v>52</v>
      </c>
      <c r="CH56" s="405">
        <v>0</v>
      </c>
      <c r="CI56" s="438">
        <v>52</v>
      </c>
      <c r="CJ56" s="402" t="s">
        <v>3565</v>
      </c>
      <c r="CK56" s="312">
        <v>1</v>
      </c>
      <c r="CL56" s="405">
        <v>0</v>
      </c>
      <c r="CN56" s="437">
        <v>52</v>
      </c>
      <c r="CO56" s="314">
        <v>0</v>
      </c>
      <c r="CP56" s="438">
        <v>52</v>
      </c>
      <c r="CQ56" s="402" t="s">
        <v>4328</v>
      </c>
      <c r="CR56" s="312">
        <v>1</v>
      </c>
      <c r="CS56" s="405">
        <v>0</v>
      </c>
      <c r="CU56" s="310">
        <f t="shared" si="6"/>
        <v>52</v>
      </c>
      <c r="CV56" s="314" t="str">
        <f>KTPR!K54&amp;";"&amp;KTPR!B54</f>
        <v>Общестанционная защита;Аварийная загазованность площадки нефтеналивного причала №1 (точка 4)</v>
      </c>
      <c r="CW56" s="438">
        <v>52</v>
      </c>
      <c r="CX56" s="312"/>
      <c r="CY56" s="312"/>
      <c r="CZ56" s="403"/>
      <c r="DB56" s="310">
        <f t="shared" ref="DB56:DB102" si="12">DB55+1</f>
        <v>203</v>
      </c>
      <c r="DC56" s="314" t="str">
        <f>KGMPNA!F55&amp;";"&amp;KGMPNA!B55</f>
        <v>Готовность НО-6;НО-6. Отсутствие режима «Ремонтный»</v>
      </c>
      <c r="DD56" s="438">
        <v>52</v>
      </c>
      <c r="DE56" s="312"/>
      <c r="DF56" s="312"/>
      <c r="DG56" s="403"/>
      <c r="DI56" s="310">
        <f t="shared" si="8"/>
        <v>152</v>
      </c>
      <c r="DJ56" s="314" t="str">
        <f>KTPRA!I55&amp;";"&amp;KTPRA!B55</f>
        <v>Агрегатная защита;</v>
      </c>
      <c r="DK56" s="438">
        <v>52</v>
      </c>
      <c r="DL56" s="312"/>
      <c r="DM56" s="312"/>
      <c r="DN56" s="403"/>
      <c r="DP56" s="437">
        <v>52</v>
      </c>
      <c r="DQ56" s="875" t="s">
        <v>4329</v>
      </c>
      <c r="DR56" s="438">
        <v>52</v>
      </c>
      <c r="DS56" s="436" t="s">
        <v>4330</v>
      </c>
      <c r="DT56" s="848">
        <v>1</v>
      </c>
      <c r="DU56" s="866" t="s">
        <v>1185</v>
      </c>
      <c r="DV56" s="867"/>
      <c r="DW56" s="473">
        <f t="shared" si="4"/>
        <v>52</v>
      </c>
      <c r="DX56" s="877"/>
      <c r="DY56" s="475">
        <v>52</v>
      </c>
      <c r="DZ56" s="477"/>
      <c r="EA56" s="477"/>
      <c r="EB56" s="478"/>
      <c r="ED56" s="851">
        <v>52</v>
      </c>
      <c r="EE56" s="876" t="s">
        <v>8855</v>
      </c>
      <c r="EF56" s="68">
        <v>52</v>
      </c>
      <c r="EG56" s="861"/>
      <c r="EH56" s="68"/>
      <c r="EI56" s="96"/>
      <c r="EJ56" s="867"/>
      <c r="EY56" s="845">
        <f t="shared" si="9"/>
        <v>52</v>
      </c>
      <c r="EZ56" s="862">
        <v>0</v>
      </c>
      <c r="FA56" s="855">
        <v>52</v>
      </c>
      <c r="FB56" s="860" t="s">
        <v>3855</v>
      </c>
      <c r="FC56" s="841">
        <v>0</v>
      </c>
      <c r="FD56" s="842">
        <v>0</v>
      </c>
      <c r="FF56" s="437">
        <v>52</v>
      </c>
      <c r="FG56" s="314">
        <v>0</v>
      </c>
      <c r="FH56" s="438">
        <v>51</v>
      </c>
      <c r="FI56" s="414" t="s">
        <v>4331</v>
      </c>
      <c r="FJ56" s="415">
        <v>1</v>
      </c>
      <c r="FK56" s="416">
        <v>0</v>
      </c>
      <c r="FL56" s="341"/>
      <c r="FM56" s="437">
        <v>52</v>
      </c>
      <c r="FN56" s="314"/>
      <c r="FO56" s="438">
        <v>51</v>
      </c>
      <c r="FP56" s="402" t="s">
        <v>3565</v>
      </c>
      <c r="FQ56" s="312">
        <v>1</v>
      </c>
      <c r="FR56" s="405">
        <v>0</v>
      </c>
      <c r="FT56" s="479"/>
      <c r="GA56" s="437">
        <v>52</v>
      </c>
      <c r="GB56" s="314"/>
      <c r="GC56" s="445">
        <v>52</v>
      </c>
      <c r="GD56" s="402" t="s">
        <v>4332</v>
      </c>
      <c r="GE56" s="312">
        <v>1</v>
      </c>
      <c r="GF56" s="405">
        <v>0</v>
      </c>
      <c r="GH56" s="437"/>
      <c r="GI56" s="314"/>
      <c r="GJ56" s="445">
        <v>52</v>
      </c>
      <c r="GK56" s="402" t="s">
        <v>4333</v>
      </c>
      <c r="GL56" s="312">
        <v>1</v>
      </c>
      <c r="GM56" s="405">
        <v>0</v>
      </c>
      <c r="GO56" s="439">
        <v>52</v>
      </c>
      <c r="GP56" s="415"/>
      <c r="GQ56" s="415">
        <v>52</v>
      </c>
      <c r="GR56" s="493" t="s">
        <v>4334</v>
      </c>
      <c r="GS56" s="312">
        <v>1</v>
      </c>
      <c r="GT56" s="405">
        <v>0</v>
      </c>
      <c r="GU56" s="167"/>
      <c r="GV56" s="439">
        <v>52</v>
      </c>
      <c r="GW56" s="415" t="s">
        <v>4335</v>
      </c>
      <c r="GX56" s="415">
        <v>52</v>
      </c>
      <c r="GY56" s="418" t="s">
        <v>3463</v>
      </c>
      <c r="GZ56" s="312">
        <v>2</v>
      </c>
      <c r="HA56" s="405">
        <v>2</v>
      </c>
      <c r="HC56" s="446">
        <v>52</v>
      </c>
      <c r="HD56" s="412" t="str">
        <f>OIP!AH54&amp;";"&amp;OIP!B54&amp;";"&amp;OIP!E54</f>
        <v>Нефтеналивные стендеры причалов №№1, 2;Стендер СТ9. Давление нефти;Мпа</v>
      </c>
      <c r="HE56" s="440">
        <v>52</v>
      </c>
      <c r="HF56" s="414" t="s">
        <v>4336</v>
      </c>
      <c r="HG56" s="415">
        <v>1</v>
      </c>
      <c r="HH56" s="447">
        <v>0</v>
      </c>
      <c r="HJ56" s="446">
        <v>52</v>
      </c>
      <c r="HK56" s="412" t="str">
        <f>OIP!AH54&amp;";"&amp;OIP!B54&amp;";"&amp;OIP!E54</f>
        <v>Нефтеналивные стендеры причалов №№1, 2;Стендер СТ9. Давление нефти;Мпа</v>
      </c>
      <c r="HL56" s="440">
        <v>52</v>
      </c>
      <c r="HM56" s="414" t="s">
        <v>4337</v>
      </c>
      <c r="HN56" s="415">
        <v>1</v>
      </c>
      <c r="HO56" s="447">
        <v>0</v>
      </c>
      <c r="HP56" s="844"/>
      <c r="HQ56" s="437">
        <v>52</v>
      </c>
      <c r="HR56" s="314" t="str">
        <f>OIP!AH54&amp;";"&amp;OIP!B54&amp;";"&amp;OIP!E54</f>
        <v>Нефтеналивные стендеры причалов №№1, 2;Стендер СТ9. Давление нефти;Мпа</v>
      </c>
      <c r="HS56" s="438">
        <v>52</v>
      </c>
      <c r="HT56" s="402" t="s">
        <v>4338</v>
      </c>
      <c r="HU56" s="312">
        <v>1</v>
      </c>
      <c r="HV56" s="405">
        <v>0</v>
      </c>
      <c r="HX56" s="310">
        <v>52</v>
      </c>
      <c r="HY56" s="314" t="str">
        <f>OIP!AH54&amp;";"&amp;OIP!B54&amp;";"&amp;OIP!E54</f>
        <v>Нефтеналивные стендеры причалов №№1, 2;Стендер СТ9. Давление нефти;Мпа</v>
      </c>
      <c r="HZ56" s="438">
        <v>52</v>
      </c>
      <c r="IA56" s="414" t="s">
        <v>4336</v>
      </c>
      <c r="IB56" s="415">
        <v>1</v>
      </c>
      <c r="IC56" s="447">
        <v>0</v>
      </c>
      <c r="ID56" s="341"/>
      <c r="IE56" s="446">
        <v>52</v>
      </c>
      <c r="IF56" s="412" t="str">
        <f>OIP!AH54&amp;";"&amp;OIP!B54&amp;";"&amp;OIP!E54</f>
        <v>Нефтеналивные стендеры причалов №№1, 2;Стендер СТ9. Давление нефти;Мпа</v>
      </c>
      <c r="IG56" s="440">
        <v>52</v>
      </c>
      <c r="IH56" s="414" t="s">
        <v>4336</v>
      </c>
      <c r="II56" s="415">
        <v>1</v>
      </c>
      <c r="IJ56" s="447">
        <v>0</v>
      </c>
      <c r="IK56" s="341"/>
      <c r="IL56" s="446">
        <v>52</v>
      </c>
      <c r="IM56" s="412" t="str">
        <f>OIP!AH54&amp;";"&amp;OIP!B54&amp;";"&amp;OIP!E54</f>
        <v>Нефтеналивные стендеры причалов №№1, 2;Стендер СТ9. Давление нефти;Мпа</v>
      </c>
      <c r="IN56" s="440">
        <v>52</v>
      </c>
      <c r="IO56" s="414" t="s">
        <v>4336</v>
      </c>
      <c r="IP56" s="415">
        <v>1</v>
      </c>
      <c r="IQ56" s="447">
        <v>0</v>
      </c>
      <c r="IS56" s="448">
        <f t="shared" si="11"/>
        <v>52</v>
      </c>
      <c r="IT56" s="457" t="s">
        <v>4339</v>
      </c>
      <c r="IU56" s="450">
        <v>52</v>
      </c>
      <c r="IV56" s="402"/>
      <c r="IW56" s="312">
        <v>1</v>
      </c>
      <c r="IX56" s="405">
        <v>0</v>
      </c>
      <c r="IZ56" s="437">
        <v>52</v>
      </c>
      <c r="JA56" s="346"/>
      <c r="JB56" s="438">
        <v>52</v>
      </c>
      <c r="JC56" s="426" t="s">
        <v>4340</v>
      </c>
      <c r="JD56" s="312">
        <v>2</v>
      </c>
      <c r="JE56" s="405">
        <v>2</v>
      </c>
    </row>
    <row r="57" spans="1:265" ht="15.75" customHeight="1">
      <c r="A57" s="310">
        <f t="shared" si="0"/>
        <v>53</v>
      </c>
      <c r="B57" s="314" t="str">
        <f>DP!J54&amp;";"&amp;DP!B54</f>
        <v>Диагностика;БиПС.УСО.1(3) - неисправность оборудования питания рез. канала ИБП GU2</v>
      </c>
      <c r="C57" s="438">
        <v>53</v>
      </c>
      <c r="D57" s="312"/>
      <c r="E57" s="312"/>
      <c r="F57" s="403"/>
      <c r="H57" s="437">
        <f t="shared" si="1"/>
        <v>53</v>
      </c>
      <c r="I57" s="314" t="str">
        <f>KTPRS2!I54&amp;";"&amp;KTPRS2!B54</f>
        <v>Предельный параметр;Сохранение предельной загазованности площадки насосной откачки дренажа из стендеров СТ1-СТ4 (точка 1)</v>
      </c>
      <c r="J57" s="438">
        <v>53</v>
      </c>
      <c r="K57" s="312"/>
      <c r="L57" s="312"/>
      <c r="M57" s="405"/>
      <c r="O57" s="437">
        <f t="shared" si="2"/>
        <v>53</v>
      </c>
      <c r="P57" s="455">
        <v>0</v>
      </c>
      <c r="Q57" s="438">
        <v>53</v>
      </c>
      <c r="R57" s="312"/>
      <c r="S57" s="312"/>
      <c r="T57" s="405"/>
      <c r="V57" s="400">
        <v>53</v>
      </c>
      <c r="W57" s="455">
        <f>UTS!B55</f>
        <v>0</v>
      </c>
      <c r="X57" s="438">
        <v>53</v>
      </c>
      <c r="Y57" s="402"/>
      <c r="Z57" s="312">
        <v>1</v>
      </c>
      <c r="AA57" s="403">
        <v>0</v>
      </c>
      <c r="AC57" s="924">
        <v>53</v>
      </c>
      <c r="AD57" s="312" t="str">
        <f>ZD!AK55&amp;";"&amp;ZD!B55</f>
        <v>Система СОД причальных сооружений;Шаровой кран №67</v>
      </c>
      <c r="AE57" s="450">
        <v>53</v>
      </c>
      <c r="AF57" s="402" t="s">
        <v>3565</v>
      </c>
      <c r="AG57" s="312">
        <v>1</v>
      </c>
      <c r="AH57" s="405">
        <v>0</v>
      </c>
      <c r="AJ57" s="439">
        <f t="shared" si="3"/>
        <v>53</v>
      </c>
      <c r="AK57" s="412" t="str">
        <f>KLP!M55&amp;";"&amp;KLP!B55</f>
        <v>;</v>
      </c>
      <c r="AL57" s="440">
        <v>53</v>
      </c>
      <c r="AM57" s="453" t="s">
        <v>4341</v>
      </c>
      <c r="AN57" s="415">
        <v>2</v>
      </c>
      <c r="AO57" s="416">
        <v>3</v>
      </c>
      <c r="AQ57" s="310">
        <f t="shared" si="5"/>
        <v>53</v>
      </c>
      <c r="AR57" s="455">
        <v>0</v>
      </c>
      <c r="AS57" s="438">
        <v>53</v>
      </c>
      <c r="AT57" s="402"/>
      <c r="AU57" s="312">
        <v>2</v>
      </c>
      <c r="AV57" s="403">
        <v>0</v>
      </c>
      <c r="AX57" s="845">
        <v>53</v>
      </c>
      <c r="AY57" s="846"/>
      <c r="AZ57" s="415">
        <v>53</v>
      </c>
      <c r="BA57" s="414" t="s">
        <v>3565</v>
      </c>
      <c r="BB57" s="415">
        <v>1</v>
      </c>
      <c r="BC57" s="416">
        <v>0</v>
      </c>
      <c r="BL57" s="845">
        <v>53</v>
      </c>
      <c r="BM57" s="846"/>
      <c r="BN57" s="415">
        <v>53</v>
      </c>
      <c r="BO57" s="436" t="s">
        <v>4018</v>
      </c>
      <c r="BP57" s="312">
        <v>1</v>
      </c>
      <c r="BQ57" s="405">
        <v>1</v>
      </c>
      <c r="BS57" s="437">
        <v>53</v>
      </c>
      <c r="BT57" s="314" t="str">
        <f>VS!O55&amp;";"&amp;VS!B55</f>
        <v>;</v>
      </c>
      <c r="BU57" s="438">
        <v>53</v>
      </c>
      <c r="BV57" s="426" t="s">
        <v>3565</v>
      </c>
      <c r="BW57" s="312">
        <v>2</v>
      </c>
      <c r="BX57" s="405">
        <v>2</v>
      </c>
      <c r="BZ57" s="437">
        <v>53</v>
      </c>
      <c r="CA57" s="405">
        <v>0</v>
      </c>
      <c r="CB57" s="438">
        <v>53</v>
      </c>
      <c r="CC57" s="426" t="s">
        <v>3565</v>
      </c>
      <c r="CD57" s="312">
        <v>2</v>
      </c>
      <c r="CE57" s="405">
        <v>2</v>
      </c>
      <c r="CG57" s="437">
        <v>53</v>
      </c>
      <c r="CH57" s="405">
        <v>0</v>
      </c>
      <c r="CI57" s="438">
        <v>53</v>
      </c>
      <c r="CJ57" s="426" t="s">
        <v>3565</v>
      </c>
      <c r="CK57" s="312">
        <v>2</v>
      </c>
      <c r="CL57" s="405">
        <v>2</v>
      </c>
      <c r="CN57" s="437">
        <v>53</v>
      </c>
      <c r="CO57" s="314">
        <v>0</v>
      </c>
      <c r="CP57" s="438">
        <v>53</v>
      </c>
      <c r="CQ57" s="402" t="s">
        <v>4342</v>
      </c>
      <c r="CR57" s="312">
        <v>1</v>
      </c>
      <c r="CS57" s="405">
        <v>0</v>
      </c>
      <c r="CU57" s="310">
        <f t="shared" si="6"/>
        <v>53</v>
      </c>
      <c r="CV57" s="314" t="str">
        <f>KTPR!K55&amp;";"&amp;KTPR!B55</f>
        <v>Общестанционная защита;Аварийная загазованность площадки нефтеналивного причала №1 (точка 5)</v>
      </c>
      <c r="CW57" s="438">
        <v>53</v>
      </c>
      <c r="CX57" s="312"/>
      <c r="CY57" s="312"/>
      <c r="CZ57" s="403"/>
      <c r="DB57" s="310">
        <f t="shared" si="12"/>
        <v>204</v>
      </c>
      <c r="DC57" s="314" t="str">
        <f>KGMPNA!F56&amp;";"&amp;KGMPNA!B56</f>
        <v>Готовность НО-6;НО-6. Наличие напряжения (0,4 кВ) в двигательной ячейке II СЩ ЩСУ-5/1</v>
      </c>
      <c r="DD57" s="438">
        <v>53</v>
      </c>
      <c r="DE57" s="312"/>
      <c r="DF57" s="312"/>
      <c r="DG57" s="403"/>
      <c r="DI57" s="310">
        <f t="shared" si="8"/>
        <v>153</v>
      </c>
      <c r="DJ57" s="314" t="str">
        <f>KTPRA!I56&amp;";"&amp;KTPRA!B56</f>
        <v>Агрегатная защита;</v>
      </c>
      <c r="DK57" s="438">
        <v>53</v>
      </c>
      <c r="DL57" s="312"/>
      <c r="DM57" s="312"/>
      <c r="DN57" s="403"/>
      <c r="DP57" s="437">
        <v>53</v>
      </c>
      <c r="DQ57" s="875" t="s">
        <v>4343</v>
      </c>
      <c r="DR57" s="438">
        <v>53</v>
      </c>
      <c r="DS57" s="436" t="s">
        <v>4344</v>
      </c>
      <c r="DT57" s="848">
        <v>1</v>
      </c>
      <c r="DU57" s="866" t="s">
        <v>1185</v>
      </c>
      <c r="DV57" s="867"/>
      <c r="DX57" s="878"/>
      <c r="ED57" s="851">
        <v>53</v>
      </c>
      <c r="EE57" s="847" t="s">
        <v>8856</v>
      </c>
      <c r="EF57" s="68">
        <v>53</v>
      </c>
      <c r="EG57" s="861"/>
      <c r="EH57" s="68"/>
      <c r="EI57" s="96"/>
      <c r="EJ57" s="867"/>
      <c r="EY57" s="845">
        <f t="shared" si="9"/>
        <v>53</v>
      </c>
      <c r="EZ57" s="862">
        <v>0</v>
      </c>
      <c r="FA57" s="855">
        <v>53</v>
      </c>
      <c r="FB57" s="860" t="s">
        <v>3855</v>
      </c>
      <c r="FC57" s="841">
        <v>0</v>
      </c>
      <c r="FD57" s="842">
        <v>0</v>
      </c>
      <c r="FF57" s="437">
        <v>53</v>
      </c>
      <c r="FG57" s="314">
        <v>0</v>
      </c>
      <c r="FH57" s="438">
        <v>52</v>
      </c>
      <c r="FI57" s="414" t="s">
        <v>4345</v>
      </c>
      <c r="FJ57" s="415">
        <v>1</v>
      </c>
      <c r="FK57" s="416">
        <v>0</v>
      </c>
      <c r="FL57" s="341"/>
      <c r="FM57" s="437">
        <v>53</v>
      </c>
      <c r="FN57" s="314"/>
      <c r="FO57" s="438">
        <v>52</v>
      </c>
      <c r="FP57" s="402" t="s">
        <v>3565</v>
      </c>
      <c r="FQ57" s="312">
        <v>1</v>
      </c>
      <c r="FR57" s="405">
        <v>0</v>
      </c>
      <c r="FT57" s="479"/>
      <c r="GA57" s="437">
        <v>53</v>
      </c>
      <c r="GB57" s="314"/>
      <c r="GC57" s="445">
        <v>53</v>
      </c>
      <c r="GD57" s="402" t="s">
        <v>4346</v>
      </c>
      <c r="GE57" s="312">
        <v>1</v>
      </c>
      <c r="GF57" s="405">
        <v>0</v>
      </c>
      <c r="GH57" s="437"/>
      <c r="GI57" s="314"/>
      <c r="GJ57" s="445">
        <v>53</v>
      </c>
      <c r="GK57" s="402" t="s">
        <v>3676</v>
      </c>
      <c r="GL57" s="312">
        <v>1</v>
      </c>
      <c r="GM57" s="405">
        <v>0</v>
      </c>
      <c r="GO57" s="439">
        <v>53</v>
      </c>
      <c r="GP57" s="415"/>
      <c r="GQ57" s="415">
        <v>53</v>
      </c>
      <c r="GR57" s="493" t="s">
        <v>4347</v>
      </c>
      <c r="GS57" s="312">
        <v>1</v>
      </c>
      <c r="GT57" s="405">
        <v>0</v>
      </c>
      <c r="GU57" s="167"/>
      <c r="GV57" s="439">
        <v>53</v>
      </c>
      <c r="GW57" s="415" t="s">
        <v>4348</v>
      </c>
      <c r="GX57" s="415">
        <v>53</v>
      </c>
      <c r="GY57" s="453" t="s">
        <v>3463</v>
      </c>
      <c r="GZ57" s="312">
        <v>2</v>
      </c>
      <c r="HA57" s="405">
        <v>3</v>
      </c>
      <c r="HC57" s="446">
        <v>53</v>
      </c>
      <c r="HD57" s="412" t="str">
        <f>OIP!AH55&amp;";"&amp;OIP!B55&amp;";"&amp;OIP!E55</f>
        <v>Нефтеналивные стендеры причалов №№1, 2;Стендер СТ9. Температура нефти;°С</v>
      </c>
      <c r="HE57" s="440">
        <v>53</v>
      </c>
      <c r="HF57" s="441" t="s">
        <v>4349</v>
      </c>
      <c r="HG57" s="415">
        <v>1</v>
      </c>
      <c r="HH57" s="447">
        <v>1</v>
      </c>
      <c r="HJ57" s="446">
        <v>53</v>
      </c>
      <c r="HK57" s="412" t="str">
        <f>OIP!AH55&amp;";"&amp;OIP!B55&amp;";"&amp;OIP!E55</f>
        <v>Нефтеналивные стендеры причалов №№1, 2;Стендер СТ9. Температура нефти;°С</v>
      </c>
      <c r="HL57" s="440">
        <v>53</v>
      </c>
      <c r="HM57" s="418" t="s">
        <v>4350</v>
      </c>
      <c r="HN57" s="415">
        <v>2</v>
      </c>
      <c r="HO57" s="447">
        <v>2</v>
      </c>
      <c r="HP57" s="844"/>
      <c r="HQ57" s="437">
        <v>53</v>
      </c>
      <c r="HR57" s="314" t="str">
        <f>OIP!AH55&amp;";"&amp;OIP!B55&amp;";"&amp;OIP!E55</f>
        <v>Нефтеналивные стендеры причалов №№1, 2;Стендер СТ9. Температура нефти;°С</v>
      </c>
      <c r="HS57" s="438">
        <v>53</v>
      </c>
      <c r="HT57" s="436" t="s">
        <v>4351</v>
      </c>
      <c r="HU57" s="312">
        <v>1</v>
      </c>
      <c r="HV57" s="405">
        <v>1</v>
      </c>
      <c r="HX57" s="310">
        <v>53</v>
      </c>
      <c r="HY57" s="314" t="str">
        <f>OIP!AH55&amp;";"&amp;OIP!B55&amp;";"&amp;OIP!E55</f>
        <v>Нефтеналивные стендеры причалов №№1, 2;Стендер СТ9. Температура нефти;°С</v>
      </c>
      <c r="HZ57" s="438">
        <v>53</v>
      </c>
      <c r="IA57" s="441" t="s">
        <v>4349</v>
      </c>
      <c r="IB57" s="415">
        <v>1</v>
      </c>
      <c r="IC57" s="447">
        <v>1</v>
      </c>
      <c r="ID57" s="341"/>
      <c r="IE57" s="446">
        <v>53</v>
      </c>
      <c r="IF57" s="412" t="str">
        <f>OIP!AH55&amp;";"&amp;OIP!B55&amp;";"&amp;OIP!E55</f>
        <v>Нефтеналивные стендеры причалов №№1, 2;Стендер СТ9. Температура нефти;°С</v>
      </c>
      <c r="IG57" s="440">
        <v>53</v>
      </c>
      <c r="IH57" s="441" t="s">
        <v>4349</v>
      </c>
      <c r="II57" s="415">
        <v>1</v>
      </c>
      <c r="IJ57" s="447">
        <v>1</v>
      </c>
      <c r="IK57" s="341"/>
      <c r="IL57" s="446">
        <v>53</v>
      </c>
      <c r="IM57" s="412" t="str">
        <f>OIP!AH55&amp;";"&amp;OIP!B55&amp;";"&amp;OIP!E55</f>
        <v>Нефтеналивные стендеры причалов №№1, 2;Стендер СТ9. Температура нефти;°С</v>
      </c>
      <c r="IN57" s="440">
        <v>53</v>
      </c>
      <c r="IO57" s="441" t="s">
        <v>4349</v>
      </c>
      <c r="IP57" s="415">
        <v>1</v>
      </c>
      <c r="IQ57" s="447">
        <v>1</v>
      </c>
      <c r="IS57" s="448">
        <f t="shared" si="11"/>
        <v>53</v>
      </c>
      <c r="IT57" s="449"/>
      <c r="IU57" s="450">
        <v>53</v>
      </c>
      <c r="IV57" s="402"/>
      <c r="IW57" s="312">
        <v>1</v>
      </c>
      <c r="IX57" s="405">
        <v>0</v>
      </c>
      <c r="IZ57" s="437">
        <v>53</v>
      </c>
      <c r="JA57" s="346"/>
      <c r="JB57" s="438">
        <v>53</v>
      </c>
      <c r="JC57" s="426" t="s">
        <v>4352</v>
      </c>
      <c r="JD57" s="312">
        <v>2</v>
      </c>
      <c r="JE57" s="405">
        <v>2</v>
      </c>
    </row>
    <row r="58" spans="1:265" ht="15.75" customHeight="1">
      <c r="A58" s="313">
        <f t="shared" si="0"/>
        <v>54</v>
      </c>
      <c r="B58" s="314" t="str">
        <f>DP!J55&amp;";"&amp;DP!B55</f>
        <v>Диагностика;БиПС.УСО.1(3) - низкий уровень сопротивления изоляции 24В (UV1)</v>
      </c>
      <c r="C58" s="438">
        <v>54</v>
      </c>
      <c r="D58" s="345"/>
      <c r="E58" s="345"/>
      <c r="F58" s="347"/>
      <c r="H58" s="469">
        <f t="shared" si="1"/>
        <v>54</v>
      </c>
      <c r="I58" s="314" t="str">
        <f>KTPRS2!I55&amp;";"&amp;KTPRS2!B55</f>
        <v>Предельный параметр;Сохранение предельной загазованности площадки насосной откачки дренажа из стендеров СТ1-СТ4 (точка 2)</v>
      </c>
      <c r="J58" s="438">
        <v>54</v>
      </c>
      <c r="K58" s="345"/>
      <c r="L58" s="345"/>
      <c r="M58" s="470"/>
      <c r="O58" s="469">
        <f t="shared" si="2"/>
        <v>54</v>
      </c>
      <c r="P58" s="455">
        <v>0</v>
      </c>
      <c r="Q58" s="438">
        <v>54</v>
      </c>
      <c r="R58" s="345"/>
      <c r="S58" s="345"/>
      <c r="T58" s="470"/>
      <c r="V58" s="400">
        <v>54</v>
      </c>
      <c r="W58" s="455">
        <f>UTS!B56</f>
        <v>0</v>
      </c>
      <c r="X58" s="438">
        <v>54</v>
      </c>
      <c r="Y58" s="402"/>
      <c r="Z58" s="312">
        <v>1</v>
      </c>
      <c r="AA58" s="403">
        <v>0</v>
      </c>
      <c r="AC58" s="924">
        <v>54</v>
      </c>
      <c r="AD58" s="312" t="str">
        <f>ZD!AK56&amp;";"&amp;ZD!B56</f>
        <v>Система СОД причальных сооружений;Шаровой кран №68</v>
      </c>
      <c r="AE58" s="450">
        <v>54</v>
      </c>
      <c r="AF58" s="426" t="s">
        <v>4353</v>
      </c>
      <c r="AG58" s="312">
        <v>2</v>
      </c>
      <c r="AH58" s="405">
        <v>2</v>
      </c>
      <c r="AJ58" s="471">
        <f t="shared" si="3"/>
        <v>54</v>
      </c>
      <c r="AK58" s="412" t="str">
        <f>KLP!M56&amp;";"&amp;KLP!B56</f>
        <v>;</v>
      </c>
      <c r="AL58" s="440">
        <v>54</v>
      </c>
      <c r="AM58" s="480" t="s">
        <v>3565</v>
      </c>
      <c r="AN58" s="415">
        <v>1</v>
      </c>
      <c r="AO58" s="416">
        <v>0</v>
      </c>
      <c r="AQ58" s="313">
        <f t="shared" si="5"/>
        <v>54</v>
      </c>
      <c r="AR58" s="455">
        <v>0</v>
      </c>
      <c r="AS58" s="438">
        <v>54</v>
      </c>
      <c r="AT58" s="344"/>
      <c r="AU58" s="312">
        <v>1</v>
      </c>
      <c r="AV58" s="403">
        <v>0</v>
      </c>
      <c r="AX58" s="845">
        <v>54</v>
      </c>
      <c r="AY58" s="846"/>
      <c r="AZ58" s="415">
        <v>54</v>
      </c>
      <c r="BA58" s="414" t="s">
        <v>3565</v>
      </c>
      <c r="BB58" s="415">
        <v>1</v>
      </c>
      <c r="BC58" s="416">
        <v>0</v>
      </c>
      <c r="BL58" s="845">
        <v>54</v>
      </c>
      <c r="BM58" s="846"/>
      <c r="BN58" s="415">
        <v>54</v>
      </c>
      <c r="BO58" s="436" t="s">
        <v>4030</v>
      </c>
      <c r="BP58" s="312">
        <v>1</v>
      </c>
      <c r="BQ58" s="405">
        <v>1</v>
      </c>
      <c r="BS58" s="437">
        <v>54</v>
      </c>
      <c r="BT58" s="314" t="str">
        <f>VS!O56&amp;";"&amp;VS!B56</f>
        <v>;</v>
      </c>
      <c r="BU58" s="438">
        <v>54</v>
      </c>
      <c r="BV58" s="402" t="s">
        <v>4354</v>
      </c>
      <c r="BW58" s="312">
        <v>1</v>
      </c>
      <c r="BX58" s="405">
        <v>0</v>
      </c>
      <c r="BZ58" s="437">
        <v>54</v>
      </c>
      <c r="CA58" s="405">
        <v>0</v>
      </c>
      <c r="CB58" s="438">
        <v>54</v>
      </c>
      <c r="CC58" s="402" t="s">
        <v>4354</v>
      </c>
      <c r="CD58" s="312">
        <v>1</v>
      </c>
      <c r="CE58" s="405">
        <v>0</v>
      </c>
      <c r="CG58" s="437">
        <v>54</v>
      </c>
      <c r="CH58" s="405">
        <v>0</v>
      </c>
      <c r="CI58" s="438">
        <v>54</v>
      </c>
      <c r="CJ58" s="402" t="s">
        <v>4354</v>
      </c>
      <c r="CK58" s="312">
        <v>1</v>
      </c>
      <c r="CL58" s="405">
        <v>0</v>
      </c>
      <c r="CN58" s="437">
        <v>54</v>
      </c>
      <c r="CO58" s="314">
        <v>0</v>
      </c>
      <c r="CP58" s="438">
        <v>54</v>
      </c>
      <c r="CQ58" s="402" t="s">
        <v>4355</v>
      </c>
      <c r="CR58" s="312">
        <v>1</v>
      </c>
      <c r="CS58" s="405">
        <v>0</v>
      </c>
      <c r="CU58" s="310">
        <f t="shared" si="6"/>
        <v>54</v>
      </c>
      <c r="CV58" s="314" t="str">
        <f>KTPR!K56&amp;";"&amp;KTPR!B56</f>
        <v>Общестанционная защита;Аварийная загазованность площадки нефтеналивного причала №1 (точка 6)</v>
      </c>
      <c r="CW58" s="438">
        <v>54</v>
      </c>
      <c r="CX58" s="312"/>
      <c r="CY58" s="312"/>
      <c r="CZ58" s="403"/>
      <c r="DB58" s="310">
        <f t="shared" si="12"/>
        <v>205</v>
      </c>
      <c r="DC58" s="314" t="str">
        <f>KGMPNA!F57&amp;";"&amp;KGMPNA!B57</f>
        <v>Готовность НО-6;НО-6. Исправность цепей включения</v>
      </c>
      <c r="DD58" s="438">
        <v>54</v>
      </c>
      <c r="DE58" s="312"/>
      <c r="DF58" s="312"/>
      <c r="DG58" s="403"/>
      <c r="DI58" s="310">
        <f t="shared" si="8"/>
        <v>154</v>
      </c>
      <c r="DJ58" s="314" t="str">
        <f>KTPRA!I57&amp;";"&amp;KTPRA!B57</f>
        <v>Агрегатная защита;</v>
      </c>
      <c r="DK58" s="438">
        <v>54</v>
      </c>
      <c r="DL58" s="312"/>
      <c r="DM58" s="312"/>
      <c r="DN58" s="403"/>
      <c r="DP58" s="437">
        <v>54</v>
      </c>
      <c r="DQ58" s="875" t="s">
        <v>4356</v>
      </c>
      <c r="DR58" s="438">
        <v>54</v>
      </c>
      <c r="DS58" s="436" t="s">
        <v>4357</v>
      </c>
      <c r="DT58" s="848">
        <v>1</v>
      </c>
      <c r="DU58" s="866" t="s">
        <v>1185</v>
      </c>
      <c r="DV58" s="867"/>
      <c r="DX58" s="878"/>
      <c r="ED58" s="851">
        <v>54</v>
      </c>
      <c r="EE58" s="847" t="s">
        <v>8857</v>
      </c>
      <c r="EF58" s="68">
        <v>54</v>
      </c>
      <c r="EG58" s="861"/>
      <c r="EH58" s="68"/>
      <c r="EI58" s="96"/>
      <c r="EJ58" s="867"/>
      <c r="EY58" s="845">
        <f t="shared" si="9"/>
        <v>54</v>
      </c>
      <c r="EZ58" s="862">
        <v>0</v>
      </c>
      <c r="FA58" s="855">
        <v>54</v>
      </c>
      <c r="FB58" s="860" t="s">
        <v>3855</v>
      </c>
      <c r="FC58" s="841">
        <v>0</v>
      </c>
      <c r="FD58" s="842">
        <v>0</v>
      </c>
      <c r="FF58" s="437">
        <v>54</v>
      </c>
      <c r="FG58" s="314">
        <v>0</v>
      </c>
      <c r="FH58" s="438">
        <v>53</v>
      </c>
      <c r="FI58" s="414" t="s">
        <v>4358</v>
      </c>
      <c r="FJ58" s="415">
        <v>1</v>
      </c>
      <c r="FK58" s="416">
        <v>0</v>
      </c>
      <c r="FL58" s="341"/>
      <c r="FM58" s="437">
        <v>54</v>
      </c>
      <c r="FN58" s="314"/>
      <c r="FO58" s="438">
        <v>53</v>
      </c>
      <c r="FP58" s="402" t="s">
        <v>3565</v>
      </c>
      <c r="FQ58" s="312">
        <v>1</v>
      </c>
      <c r="FR58" s="405">
        <v>0</v>
      </c>
      <c r="FT58" s="479"/>
      <c r="GA58" s="437">
        <v>54</v>
      </c>
      <c r="GB58" s="314"/>
      <c r="GC58" s="445">
        <v>54</v>
      </c>
      <c r="GD58" s="402" t="s">
        <v>4359</v>
      </c>
      <c r="GE58" s="312">
        <v>1</v>
      </c>
      <c r="GF58" s="405">
        <v>0</v>
      </c>
      <c r="GH58" s="437"/>
      <c r="GI58" s="314"/>
      <c r="GJ58" s="445">
        <v>54</v>
      </c>
      <c r="GK58" s="402" t="s">
        <v>4360</v>
      </c>
      <c r="GL58" s="312">
        <v>1</v>
      </c>
      <c r="GM58" s="405">
        <v>0</v>
      </c>
      <c r="GO58" s="439">
        <v>54</v>
      </c>
      <c r="GP58" s="415"/>
      <c r="GQ58" s="415">
        <v>54</v>
      </c>
      <c r="GR58" s="493" t="s">
        <v>4361</v>
      </c>
      <c r="GS58" s="312">
        <v>1</v>
      </c>
      <c r="GT58" s="405">
        <v>0</v>
      </c>
      <c r="GU58" s="167"/>
      <c r="GV58" s="439">
        <v>54</v>
      </c>
      <c r="GW58" s="415" t="s">
        <v>4362</v>
      </c>
      <c r="GX58" s="415">
        <v>54</v>
      </c>
      <c r="GY58" s="414" t="s">
        <v>3500</v>
      </c>
      <c r="GZ58" s="312">
        <v>1</v>
      </c>
      <c r="HA58" s="405">
        <v>0</v>
      </c>
      <c r="HC58" s="446">
        <v>54</v>
      </c>
      <c r="HD58" s="412" t="str">
        <f>OIP!AH56&amp;";"&amp;OIP!B56&amp;";"&amp;OIP!E56</f>
        <v>;;</v>
      </c>
      <c r="HE58" s="440">
        <v>54</v>
      </c>
      <c r="HF58" s="414" t="s">
        <v>4322</v>
      </c>
      <c r="HG58" s="415">
        <v>1</v>
      </c>
      <c r="HH58" s="447">
        <v>0</v>
      </c>
      <c r="HJ58" s="446">
        <v>54</v>
      </c>
      <c r="HK58" s="412" t="str">
        <f>OIP!AH56&amp;";"&amp;OIP!B56&amp;";"&amp;OIP!E56</f>
        <v>;;</v>
      </c>
      <c r="HL58" s="440">
        <v>54</v>
      </c>
      <c r="HM58" s="414" t="s">
        <v>4363</v>
      </c>
      <c r="HN58" s="415">
        <v>1</v>
      </c>
      <c r="HO58" s="447">
        <v>0</v>
      </c>
      <c r="HP58" s="844"/>
      <c r="HQ58" s="437">
        <v>54</v>
      </c>
      <c r="HR58" s="314" t="str">
        <f>OIP!AH56&amp;";"&amp;OIP!B56&amp;";"&amp;OIP!E56</f>
        <v>;;</v>
      </c>
      <c r="HS58" s="438">
        <v>54</v>
      </c>
      <c r="HT58" s="402" t="s">
        <v>4364</v>
      </c>
      <c r="HU58" s="312">
        <v>1</v>
      </c>
      <c r="HV58" s="405">
        <v>0</v>
      </c>
      <c r="HX58" s="310">
        <v>54</v>
      </c>
      <c r="HY58" s="314" t="str">
        <f>OIP!AH56&amp;";"&amp;OIP!B56&amp;";"&amp;OIP!E56</f>
        <v>;;</v>
      </c>
      <c r="HZ58" s="438">
        <v>54</v>
      </c>
      <c r="IA58" s="414" t="s">
        <v>4365</v>
      </c>
      <c r="IB58" s="415">
        <v>1</v>
      </c>
      <c r="IC58" s="447">
        <v>0</v>
      </c>
      <c r="ID58" s="341"/>
      <c r="IE58" s="446">
        <v>54</v>
      </c>
      <c r="IF58" s="412" t="str">
        <f>OIP!AH56&amp;";"&amp;OIP!B56&amp;";"&amp;OIP!E56</f>
        <v>;;</v>
      </c>
      <c r="IG58" s="440">
        <v>54</v>
      </c>
      <c r="IH58" s="414" t="s">
        <v>4322</v>
      </c>
      <c r="II58" s="415">
        <v>1</v>
      </c>
      <c r="IJ58" s="447">
        <v>0</v>
      </c>
      <c r="IK58" s="341"/>
      <c r="IL58" s="446">
        <v>54</v>
      </c>
      <c r="IM58" s="412" t="str">
        <f>OIP!AH56&amp;";"&amp;OIP!B56&amp;";"&amp;OIP!E56</f>
        <v>;;</v>
      </c>
      <c r="IN58" s="440">
        <v>54</v>
      </c>
      <c r="IO58" s="414" t="s">
        <v>4322</v>
      </c>
      <c r="IP58" s="415">
        <v>1</v>
      </c>
      <c r="IQ58" s="447">
        <v>0</v>
      </c>
      <c r="IS58" s="448">
        <f t="shared" si="11"/>
        <v>54</v>
      </c>
      <c r="IT58" s="449" t="s">
        <v>4366</v>
      </c>
      <c r="IU58" s="450">
        <v>54</v>
      </c>
      <c r="IV58" s="402"/>
      <c r="IW58" s="312">
        <v>1</v>
      </c>
      <c r="IX58" s="405">
        <v>0</v>
      </c>
      <c r="IZ58" s="437">
        <v>54</v>
      </c>
      <c r="JA58" s="346"/>
      <c r="JB58" s="438">
        <v>54</v>
      </c>
      <c r="JC58" s="402" t="s">
        <v>3565</v>
      </c>
      <c r="JD58" s="312">
        <v>1</v>
      </c>
      <c r="JE58" s="405">
        <v>0</v>
      </c>
    </row>
    <row r="59" spans="1:265" ht="15.75" customHeight="1">
      <c r="A59" s="310">
        <f t="shared" si="0"/>
        <v>55</v>
      </c>
      <c r="B59" s="314" t="str">
        <f>DP!J56&amp;";"&amp;DP!B56</f>
        <v>;</v>
      </c>
      <c r="C59" s="438">
        <v>55</v>
      </c>
      <c r="D59" s="312"/>
      <c r="E59" s="312"/>
      <c r="F59" s="403"/>
      <c r="H59" s="437">
        <f t="shared" si="1"/>
        <v>55</v>
      </c>
      <c r="I59" s="314" t="str">
        <f>KTPRS2!I56&amp;";"&amp;KTPRS2!B56</f>
        <v>Предельный параметр;Сохранение предельной загазованности площадки насосной откачки дренажа из стендеров СТ1-СТ4 (точка 3)</v>
      </c>
      <c r="J59" s="438">
        <v>55</v>
      </c>
      <c r="K59" s="312"/>
      <c r="L59" s="312"/>
      <c r="M59" s="405"/>
      <c r="O59" s="437">
        <f t="shared" si="2"/>
        <v>55</v>
      </c>
      <c r="P59" s="455">
        <v>0</v>
      </c>
      <c r="Q59" s="438">
        <v>55</v>
      </c>
      <c r="R59" s="312"/>
      <c r="S59" s="312"/>
      <c r="T59" s="405"/>
      <c r="V59" s="400">
        <v>55</v>
      </c>
      <c r="W59" s="455">
        <f>UTS!B57</f>
        <v>0</v>
      </c>
      <c r="X59" s="438">
        <v>55</v>
      </c>
      <c r="Y59" s="402"/>
      <c r="Z59" s="312">
        <v>1</v>
      </c>
      <c r="AA59" s="403">
        <v>0</v>
      </c>
      <c r="AC59" s="924">
        <v>55</v>
      </c>
      <c r="AD59" s="312" t="str">
        <f>ZD!AK57&amp;";"&amp;ZD!B57</f>
        <v>Система СОД причальных сооружений;Шаровой кран №84</v>
      </c>
      <c r="AE59" s="450">
        <v>55</v>
      </c>
      <c r="AF59" s="426" t="s">
        <v>4367</v>
      </c>
      <c r="AG59" s="312">
        <v>2</v>
      </c>
      <c r="AH59" s="405">
        <v>2</v>
      </c>
      <c r="AJ59" s="439">
        <f t="shared" si="3"/>
        <v>55</v>
      </c>
      <c r="AK59" s="412" t="str">
        <f>KLP!M57&amp;";"&amp;KLP!B57</f>
        <v>;</v>
      </c>
      <c r="AL59" s="440">
        <v>55</v>
      </c>
      <c r="AM59" s="418" t="s">
        <v>4368</v>
      </c>
      <c r="AN59" s="415">
        <v>1</v>
      </c>
      <c r="AO59" s="416">
        <v>2</v>
      </c>
      <c r="AQ59" s="310">
        <f t="shared" si="5"/>
        <v>55</v>
      </c>
      <c r="AR59" s="455">
        <v>0</v>
      </c>
      <c r="AS59" s="438">
        <v>55</v>
      </c>
      <c r="AT59" s="402"/>
      <c r="AU59" s="312">
        <v>1</v>
      </c>
      <c r="AV59" s="403">
        <v>0</v>
      </c>
      <c r="AX59" s="845">
        <v>55</v>
      </c>
      <c r="AY59" s="846"/>
      <c r="AZ59" s="415">
        <v>55</v>
      </c>
      <c r="BA59" s="414" t="s">
        <v>3565</v>
      </c>
      <c r="BB59" s="415">
        <v>1</v>
      </c>
      <c r="BC59" s="416">
        <v>0</v>
      </c>
      <c r="BL59" s="845">
        <v>55</v>
      </c>
      <c r="BM59" s="846"/>
      <c r="BN59" s="415">
        <v>55</v>
      </c>
      <c r="BO59" s="436" t="s">
        <v>4041</v>
      </c>
      <c r="BP59" s="312">
        <v>1</v>
      </c>
      <c r="BQ59" s="405">
        <v>1</v>
      </c>
      <c r="BS59" s="437">
        <v>55</v>
      </c>
      <c r="BT59" s="314" t="str">
        <f>VS!O57&amp;";"&amp;VS!B57</f>
        <v>;</v>
      </c>
      <c r="BU59" s="438">
        <v>55</v>
      </c>
      <c r="BV59" s="451" t="s">
        <v>4369</v>
      </c>
      <c r="BW59" s="312">
        <v>2</v>
      </c>
      <c r="BX59" s="405">
        <v>3</v>
      </c>
      <c r="BZ59" s="437">
        <v>55</v>
      </c>
      <c r="CA59" s="405">
        <v>0</v>
      </c>
      <c r="CB59" s="438">
        <v>55</v>
      </c>
      <c r="CC59" s="451" t="s">
        <v>4369</v>
      </c>
      <c r="CD59" s="312">
        <v>2</v>
      </c>
      <c r="CE59" s="405">
        <v>3</v>
      </c>
      <c r="CG59" s="437">
        <v>55</v>
      </c>
      <c r="CH59" s="405">
        <v>0</v>
      </c>
      <c r="CI59" s="438">
        <v>55</v>
      </c>
      <c r="CJ59" s="451" t="s">
        <v>4369</v>
      </c>
      <c r="CK59" s="312">
        <v>2</v>
      </c>
      <c r="CL59" s="405">
        <v>3</v>
      </c>
      <c r="CN59" s="437">
        <v>55</v>
      </c>
      <c r="CO59" s="314">
        <v>0</v>
      </c>
      <c r="CP59" s="438">
        <v>55</v>
      </c>
      <c r="CQ59" s="402" t="s">
        <v>4355</v>
      </c>
      <c r="CR59" s="312">
        <v>1</v>
      </c>
      <c r="CS59" s="405">
        <v>0</v>
      </c>
      <c r="CU59" s="310">
        <f t="shared" si="6"/>
        <v>55</v>
      </c>
      <c r="CV59" s="314" t="str">
        <f>KTPR!K57&amp;";"&amp;KTPR!B57</f>
        <v>Общестанционная защита;Аварийная загазованность площадки нефтеналивного причала №1 (точка 7)</v>
      </c>
      <c r="CW59" s="438">
        <v>55</v>
      </c>
      <c r="CX59" s="312"/>
      <c r="CY59" s="312"/>
      <c r="CZ59" s="403"/>
      <c r="DB59" s="310">
        <f t="shared" si="12"/>
        <v>206</v>
      </c>
      <c r="DC59" s="314" t="str">
        <f>KGMPNA!F58&amp;";"&amp;KGMPNA!B58</f>
        <v>Готовность НО-6;НО-6. Отсутствие сигнала «Авария ПЧ»</v>
      </c>
      <c r="DD59" s="438">
        <v>55</v>
      </c>
      <c r="DE59" s="312"/>
      <c r="DF59" s="312"/>
      <c r="DG59" s="403"/>
      <c r="DI59" s="310">
        <f t="shared" si="8"/>
        <v>155</v>
      </c>
      <c r="DJ59" s="314" t="str">
        <f>KTPRA!I58&amp;";"&amp;KTPRA!B58</f>
        <v>Агрегатная защита;</v>
      </c>
      <c r="DK59" s="438">
        <v>55</v>
      </c>
      <c r="DL59" s="312"/>
      <c r="DM59" s="312"/>
      <c r="DN59" s="403"/>
      <c r="DP59" s="437">
        <v>55</v>
      </c>
      <c r="DQ59" s="875" t="s">
        <v>4370</v>
      </c>
      <c r="DR59" s="438">
        <v>55</v>
      </c>
      <c r="DS59" s="402" t="s">
        <v>3565</v>
      </c>
      <c r="DT59" s="848">
        <v>0</v>
      </c>
      <c r="DU59" s="866" t="s">
        <v>560</v>
      </c>
      <c r="DV59" s="867"/>
      <c r="DX59" s="878"/>
      <c r="ED59" s="851">
        <v>55</v>
      </c>
      <c r="EE59" s="847" t="s">
        <v>8858</v>
      </c>
      <c r="EF59" s="68">
        <v>55</v>
      </c>
      <c r="EG59" s="861"/>
      <c r="EH59" s="68"/>
      <c r="EI59" s="96"/>
      <c r="EJ59" s="867"/>
      <c r="EY59" s="845">
        <f t="shared" si="9"/>
        <v>55</v>
      </c>
      <c r="EZ59" s="862">
        <v>0</v>
      </c>
      <c r="FA59" s="855">
        <v>55</v>
      </c>
      <c r="FB59" s="860" t="s">
        <v>3855</v>
      </c>
      <c r="FC59" s="841">
        <v>0</v>
      </c>
      <c r="FD59" s="842">
        <v>0</v>
      </c>
      <c r="FF59" s="437">
        <v>55</v>
      </c>
      <c r="FG59" s="314">
        <v>0</v>
      </c>
      <c r="FH59" s="438">
        <v>54</v>
      </c>
      <c r="FI59" s="414" t="s">
        <v>4371</v>
      </c>
      <c r="FJ59" s="415">
        <v>1</v>
      </c>
      <c r="FK59" s="416">
        <v>0</v>
      </c>
      <c r="FL59" s="341"/>
      <c r="FM59" s="437">
        <v>55</v>
      </c>
      <c r="FN59" s="314"/>
      <c r="FO59" s="438">
        <v>54</v>
      </c>
      <c r="FP59" s="402" t="s">
        <v>4372</v>
      </c>
      <c r="FQ59" s="312">
        <v>1</v>
      </c>
      <c r="FR59" s="405">
        <v>0</v>
      </c>
      <c r="FT59" s="479"/>
      <c r="GA59" s="437">
        <v>55</v>
      </c>
      <c r="GB59" s="314"/>
      <c r="GC59" s="445">
        <v>55</v>
      </c>
      <c r="GD59" s="402" t="s">
        <v>4373</v>
      </c>
      <c r="GE59" s="312">
        <v>1</v>
      </c>
      <c r="GF59" s="405">
        <v>0</v>
      </c>
      <c r="GH59" s="437"/>
      <c r="GI59" s="314"/>
      <c r="GJ59" s="445">
        <v>55</v>
      </c>
      <c r="GK59" s="402" t="s">
        <v>4374</v>
      </c>
      <c r="GL59" s="312">
        <v>1</v>
      </c>
      <c r="GM59" s="405">
        <v>0</v>
      </c>
      <c r="GO59" s="439">
        <v>55</v>
      </c>
      <c r="GP59" s="415"/>
      <c r="GQ59" s="415">
        <v>55</v>
      </c>
      <c r="GR59" s="493" t="s">
        <v>67</v>
      </c>
      <c r="GS59" s="312">
        <v>1</v>
      </c>
      <c r="GT59" s="405">
        <v>0</v>
      </c>
      <c r="GU59" s="167"/>
      <c r="GV59" s="439">
        <v>55</v>
      </c>
      <c r="GW59" s="415" t="s">
        <v>4375</v>
      </c>
      <c r="GX59" s="415">
        <v>55</v>
      </c>
      <c r="GY59" s="441" t="s">
        <v>3500</v>
      </c>
      <c r="GZ59" s="312">
        <v>1</v>
      </c>
      <c r="HA59" s="405">
        <v>1</v>
      </c>
      <c r="HC59" s="446">
        <v>55</v>
      </c>
      <c r="HD59" s="412" t="str">
        <f>OIP!AH57&amp;";"&amp;OIP!B57&amp;";"&amp;OIP!E57</f>
        <v>Нефтеналивные стендеры причалов №№1, 2;Команда на останов налива через стендер СТ1;мА</v>
      </c>
      <c r="HE59" s="440">
        <v>55</v>
      </c>
      <c r="HF59" s="414" t="s">
        <v>4336</v>
      </c>
      <c r="HG59" s="415">
        <v>1</v>
      </c>
      <c r="HH59" s="447">
        <v>0</v>
      </c>
      <c r="HJ59" s="446">
        <v>55</v>
      </c>
      <c r="HK59" s="412" t="str">
        <f>OIP!AH57&amp;";"&amp;OIP!B57&amp;";"&amp;OIP!E57</f>
        <v>Нефтеналивные стендеры причалов №№1, 2;Команда на останов налива через стендер СТ1;мА</v>
      </c>
      <c r="HL59" s="440">
        <v>55</v>
      </c>
      <c r="HM59" s="414" t="s">
        <v>4376</v>
      </c>
      <c r="HN59" s="415">
        <v>1</v>
      </c>
      <c r="HO59" s="447">
        <v>0</v>
      </c>
      <c r="HP59" s="844"/>
      <c r="HQ59" s="437">
        <v>55</v>
      </c>
      <c r="HR59" s="314" t="str">
        <f>OIP!AH57&amp;";"&amp;OIP!B57&amp;";"&amp;OIP!E57</f>
        <v>Нефтеналивные стендеры причалов №№1, 2;Команда на останов налива через стендер СТ1;мА</v>
      </c>
      <c r="HS59" s="438">
        <v>55</v>
      </c>
      <c r="HT59" s="402" t="s">
        <v>4377</v>
      </c>
      <c r="HU59" s="312">
        <v>1</v>
      </c>
      <c r="HV59" s="405">
        <v>0</v>
      </c>
      <c r="HX59" s="310">
        <v>55</v>
      </c>
      <c r="HY59" s="314" t="str">
        <f>OIP!AH57&amp;";"&amp;OIP!B57&amp;";"&amp;OIP!E57</f>
        <v>Нефтеналивные стендеры причалов №№1, 2;Команда на останов налива через стендер СТ1;мА</v>
      </c>
      <c r="HZ59" s="438">
        <v>55</v>
      </c>
      <c r="IA59" s="414" t="s">
        <v>4378</v>
      </c>
      <c r="IB59" s="415">
        <v>1</v>
      </c>
      <c r="IC59" s="447">
        <v>0</v>
      </c>
      <c r="ID59" s="341"/>
      <c r="IE59" s="446">
        <v>55</v>
      </c>
      <c r="IF59" s="412" t="str">
        <f>OIP!AH57&amp;";"&amp;OIP!B57&amp;";"&amp;OIP!E57</f>
        <v>Нефтеналивные стендеры причалов №№1, 2;Команда на останов налива через стендер СТ1;мА</v>
      </c>
      <c r="IG59" s="440">
        <v>55</v>
      </c>
      <c r="IH59" s="414" t="s">
        <v>4336</v>
      </c>
      <c r="II59" s="415">
        <v>1</v>
      </c>
      <c r="IJ59" s="447">
        <v>0</v>
      </c>
      <c r="IK59" s="341"/>
      <c r="IL59" s="446">
        <v>55</v>
      </c>
      <c r="IM59" s="412" t="str">
        <f>OIP!AH57&amp;";"&amp;OIP!B57&amp;";"&amp;OIP!E57</f>
        <v>Нефтеналивные стендеры причалов №№1, 2;Команда на останов налива через стендер СТ1;мА</v>
      </c>
      <c r="IN59" s="440">
        <v>55</v>
      </c>
      <c r="IO59" s="414" t="s">
        <v>4336</v>
      </c>
      <c r="IP59" s="415">
        <v>1</v>
      </c>
      <c r="IQ59" s="447">
        <v>0</v>
      </c>
      <c r="IS59" s="448">
        <f t="shared" si="11"/>
        <v>55</v>
      </c>
      <c r="IT59" s="449" t="s">
        <v>4379</v>
      </c>
      <c r="IU59" s="450">
        <v>55</v>
      </c>
      <c r="IV59" s="402"/>
      <c r="IW59" s="312">
        <v>1</v>
      </c>
      <c r="IX59" s="405">
        <v>0</v>
      </c>
      <c r="IZ59" s="437">
        <v>55</v>
      </c>
      <c r="JA59" s="346"/>
      <c r="JB59" s="438">
        <v>55</v>
      </c>
      <c r="JC59" s="402" t="s">
        <v>3565</v>
      </c>
      <c r="JD59" s="312">
        <v>1</v>
      </c>
      <c r="JE59" s="405">
        <v>0</v>
      </c>
    </row>
    <row r="60" spans="1:265" ht="15.75" customHeight="1">
      <c r="A60" s="310">
        <f t="shared" si="0"/>
        <v>56</v>
      </c>
      <c r="B60" s="314" t="str">
        <f>DP!J57&amp;";"&amp;DP!B57</f>
        <v>Диагностика;БиПС.УСО.1(4) - общая неисправность системы питания</v>
      </c>
      <c r="C60" s="438">
        <v>56</v>
      </c>
      <c r="D60" s="312"/>
      <c r="E60" s="312"/>
      <c r="F60" s="403"/>
      <c r="H60" s="437">
        <f t="shared" si="1"/>
        <v>56</v>
      </c>
      <c r="I60" s="314" t="str">
        <f>KTPRS2!I57&amp;";"&amp;KTPRS2!B57</f>
        <v>Предельный параметр;Предельная загазованность площадки насосной откачки дренажа из емкости Е-1</v>
      </c>
      <c r="J60" s="438">
        <v>56</v>
      </c>
      <c r="K60" s="312"/>
      <c r="L60" s="312"/>
      <c r="M60" s="405"/>
      <c r="O60" s="437">
        <f t="shared" si="2"/>
        <v>56</v>
      </c>
      <c r="P60" s="455">
        <v>0</v>
      </c>
      <c r="Q60" s="438">
        <v>56</v>
      </c>
      <c r="R60" s="312"/>
      <c r="S60" s="312"/>
      <c r="T60" s="405"/>
      <c r="V60" s="400">
        <v>56</v>
      </c>
      <c r="W60" s="455">
        <f>UTS!B58</f>
        <v>0</v>
      </c>
      <c r="X60" s="438">
        <v>56</v>
      </c>
      <c r="Y60" s="402"/>
      <c r="Z60" s="312">
        <v>1</v>
      </c>
      <c r="AA60" s="403">
        <v>0</v>
      </c>
      <c r="AC60" s="924">
        <v>56</v>
      </c>
      <c r="AD60" s="312" t="str">
        <f>ZD!AK58&amp;";"&amp;ZD!B58</f>
        <v>Система СОД причальных сооружений;Шаровой кран №89</v>
      </c>
      <c r="AE60" s="450">
        <v>56</v>
      </c>
      <c r="AF60" s="426" t="s">
        <v>4380</v>
      </c>
      <c r="AG60" s="312">
        <v>2</v>
      </c>
      <c r="AH60" s="405">
        <v>2</v>
      </c>
      <c r="AJ60" s="439">
        <f t="shared" si="3"/>
        <v>56</v>
      </c>
      <c r="AK60" s="412" t="str">
        <f>KLP!M58&amp;";"&amp;KLP!B58</f>
        <v>;</v>
      </c>
      <c r="AL60" s="440">
        <v>56</v>
      </c>
      <c r="AM60" s="414" t="s">
        <v>3565</v>
      </c>
      <c r="AN60" s="415">
        <v>1</v>
      </c>
      <c r="AO60" s="416">
        <v>0</v>
      </c>
      <c r="AQ60" s="310">
        <f t="shared" si="5"/>
        <v>56</v>
      </c>
      <c r="AR60" s="455">
        <v>0</v>
      </c>
      <c r="AS60" s="438">
        <v>56</v>
      </c>
      <c r="AT60" s="402"/>
      <c r="AU60" s="312">
        <v>1</v>
      </c>
      <c r="AV60" s="403">
        <v>0</v>
      </c>
      <c r="AX60" s="845">
        <v>56</v>
      </c>
      <c r="AY60" s="846"/>
      <c r="AZ60" s="415">
        <v>56</v>
      </c>
      <c r="BA60" s="414" t="s">
        <v>3565</v>
      </c>
      <c r="BB60" s="415">
        <v>1</v>
      </c>
      <c r="BC60" s="416">
        <v>0</v>
      </c>
      <c r="BL60" s="845">
        <v>56</v>
      </c>
      <c r="BM60" s="846"/>
      <c r="BN60" s="415">
        <v>56</v>
      </c>
      <c r="BO60" s="436" t="s">
        <v>4056</v>
      </c>
      <c r="BP60" s="312">
        <v>1</v>
      </c>
      <c r="BQ60" s="405">
        <v>1</v>
      </c>
      <c r="BS60" s="437">
        <v>56</v>
      </c>
      <c r="BT60" s="314" t="str">
        <f>VS!O58&amp;";"&amp;VS!B58</f>
        <v>;</v>
      </c>
      <c r="BU60" s="438">
        <v>56</v>
      </c>
      <c r="BV60" s="426" t="s">
        <v>4381</v>
      </c>
      <c r="BW60" s="312">
        <v>1</v>
      </c>
      <c r="BX60" s="405">
        <v>2</v>
      </c>
      <c r="BZ60" s="437">
        <v>56</v>
      </c>
      <c r="CA60" s="405">
        <v>0</v>
      </c>
      <c r="CB60" s="438">
        <v>56</v>
      </c>
      <c r="CC60" s="426" t="s">
        <v>4381</v>
      </c>
      <c r="CD60" s="312">
        <v>1</v>
      </c>
      <c r="CE60" s="405">
        <v>2</v>
      </c>
      <c r="CG60" s="437">
        <v>56</v>
      </c>
      <c r="CH60" s="405">
        <v>0</v>
      </c>
      <c r="CI60" s="438">
        <v>56</v>
      </c>
      <c r="CJ60" s="426" t="s">
        <v>4381</v>
      </c>
      <c r="CK60" s="312">
        <v>1</v>
      </c>
      <c r="CL60" s="405">
        <v>2</v>
      </c>
      <c r="CN60" s="437">
        <v>56</v>
      </c>
      <c r="CO60" s="314">
        <v>0</v>
      </c>
      <c r="CP60" s="438">
        <v>56</v>
      </c>
      <c r="CQ60" s="402" t="s">
        <v>4382</v>
      </c>
      <c r="CR60" s="312">
        <v>1</v>
      </c>
      <c r="CS60" s="405">
        <v>0</v>
      </c>
      <c r="CU60" s="310">
        <f t="shared" si="6"/>
        <v>56</v>
      </c>
      <c r="CV60" s="314" t="str">
        <f>KTPR!K58&amp;";"&amp;KTPR!B58</f>
        <v>Общестанционная защита;Аварийная загазованность площадки нефтеналивного причала №1 (точка 8)</v>
      </c>
      <c r="CW60" s="438">
        <v>56</v>
      </c>
      <c r="CX60" s="312"/>
      <c r="CY60" s="312"/>
      <c r="CZ60" s="403"/>
      <c r="DB60" s="310">
        <f t="shared" si="12"/>
        <v>207</v>
      </c>
      <c r="DC60" s="314" t="str">
        <f>KGMPNA!F59&amp;";"&amp;KGMPNA!B59</f>
        <v>Готовность НО-6;НО-6. Исправность цепей отключения (сигнал 1)</v>
      </c>
      <c r="DD60" s="438">
        <v>56</v>
      </c>
      <c r="DE60" s="312"/>
      <c r="DF60" s="312"/>
      <c r="DG60" s="403"/>
      <c r="DI60" s="310">
        <f t="shared" si="8"/>
        <v>156</v>
      </c>
      <c r="DJ60" s="314" t="str">
        <f>KTPRA!I59&amp;";"&amp;KTPRA!B59</f>
        <v>Агрегатная защита;</v>
      </c>
      <c r="DK60" s="438">
        <v>56</v>
      </c>
      <c r="DL60" s="312"/>
      <c r="DM60" s="312"/>
      <c r="DN60" s="403"/>
      <c r="DP60" s="437">
        <v>56</v>
      </c>
      <c r="DQ60" s="875" t="s">
        <v>4383</v>
      </c>
      <c r="DR60" s="438">
        <v>56</v>
      </c>
      <c r="DS60" s="451" t="s">
        <v>4384</v>
      </c>
      <c r="DT60" s="848">
        <v>2</v>
      </c>
      <c r="DU60" s="866" t="s">
        <v>3854</v>
      </c>
      <c r="DV60" s="867"/>
      <c r="DX60" s="878"/>
      <c r="ED60" s="851">
        <v>56</v>
      </c>
      <c r="EE60" s="847" t="s">
        <v>8859</v>
      </c>
      <c r="EF60" s="68">
        <v>56</v>
      </c>
      <c r="EG60" s="861"/>
      <c r="EH60" s="68"/>
      <c r="EI60" s="96"/>
      <c r="EJ60" s="867"/>
      <c r="EY60" s="845">
        <f t="shared" si="9"/>
        <v>56</v>
      </c>
      <c r="EZ60" s="862">
        <v>0</v>
      </c>
      <c r="FA60" s="855">
        <v>56</v>
      </c>
      <c r="FB60" s="860" t="s">
        <v>3855</v>
      </c>
      <c r="FC60" s="841">
        <v>0</v>
      </c>
      <c r="FD60" s="842">
        <v>0</v>
      </c>
      <c r="FF60" s="437">
        <v>56</v>
      </c>
      <c r="FG60" s="314">
        <v>0</v>
      </c>
      <c r="FH60" s="438">
        <v>55</v>
      </c>
      <c r="FI60" s="414" t="s">
        <v>4385</v>
      </c>
      <c r="FJ60" s="415">
        <v>1</v>
      </c>
      <c r="FK60" s="416">
        <v>0</v>
      </c>
      <c r="FL60" s="341"/>
      <c r="FM60" s="437">
        <v>56</v>
      </c>
      <c r="FN60" s="314"/>
      <c r="FO60" s="438">
        <v>55</v>
      </c>
      <c r="FP60" s="402" t="s">
        <v>4386</v>
      </c>
      <c r="FQ60" s="312">
        <v>1</v>
      </c>
      <c r="FR60" s="405">
        <v>0</v>
      </c>
      <c r="FT60" s="479"/>
      <c r="GA60" s="437">
        <v>56</v>
      </c>
      <c r="GB60" s="314"/>
      <c r="GC60" s="445">
        <v>56</v>
      </c>
      <c r="GD60" s="402" t="s">
        <v>4387</v>
      </c>
      <c r="GE60" s="312">
        <v>1</v>
      </c>
      <c r="GF60" s="405">
        <v>0</v>
      </c>
      <c r="GH60" s="437"/>
      <c r="GI60" s="314"/>
      <c r="GJ60" s="445">
        <v>56</v>
      </c>
      <c r="GK60" s="436" t="s">
        <v>4388</v>
      </c>
      <c r="GL60" s="312">
        <v>1</v>
      </c>
      <c r="GM60" s="405">
        <v>1</v>
      </c>
      <c r="GO60" s="439">
        <v>56</v>
      </c>
      <c r="GP60" s="415"/>
      <c r="GQ60" s="415">
        <v>56</v>
      </c>
      <c r="GR60" s="493" t="s">
        <v>4389</v>
      </c>
      <c r="GS60" s="312">
        <v>1</v>
      </c>
      <c r="GT60" s="405">
        <v>0</v>
      </c>
      <c r="GU60" s="167"/>
      <c r="GV60" s="439">
        <v>56</v>
      </c>
      <c r="GW60" s="415" t="s">
        <v>4390</v>
      </c>
      <c r="GX60" s="415">
        <v>56</v>
      </c>
      <c r="GY60" s="418" t="s">
        <v>3500</v>
      </c>
      <c r="GZ60" s="312">
        <v>2</v>
      </c>
      <c r="HA60" s="405">
        <v>2</v>
      </c>
      <c r="HC60" s="446">
        <v>56</v>
      </c>
      <c r="HD60" s="412" t="str">
        <f>OIP!AH58&amp;";"&amp;OIP!B58&amp;";"&amp;OIP!E58</f>
        <v>Нефтеналивные стендеры причалов №№1, 2;Команда на останов налива через стендер СТ2;мА</v>
      </c>
      <c r="HE60" s="440">
        <v>56</v>
      </c>
      <c r="HF60" s="418" t="s">
        <v>4349</v>
      </c>
      <c r="HG60" s="415">
        <v>2</v>
      </c>
      <c r="HH60" s="447">
        <v>2</v>
      </c>
      <c r="HJ60" s="446">
        <v>56</v>
      </c>
      <c r="HK60" s="412" t="str">
        <f>OIP!AH58&amp;";"&amp;OIP!B58&amp;";"&amp;OIP!E58</f>
        <v>Нефтеналивные стендеры причалов №№1, 2;Команда на останов налива через стендер СТ2;мА</v>
      </c>
      <c r="HL60" s="440">
        <v>56</v>
      </c>
      <c r="HM60" s="418" t="s">
        <v>4391</v>
      </c>
      <c r="HN60" s="415">
        <v>2</v>
      </c>
      <c r="HO60" s="447">
        <v>2</v>
      </c>
      <c r="HP60" s="844"/>
      <c r="HQ60" s="437">
        <v>56</v>
      </c>
      <c r="HR60" s="314" t="str">
        <f>OIP!AH58&amp;";"&amp;OIP!B58&amp;";"&amp;OIP!E58</f>
        <v>Нефтеналивные стендеры причалов №№1, 2;Команда на останов налива через стендер СТ2;мА</v>
      </c>
      <c r="HS60" s="438">
        <v>56</v>
      </c>
      <c r="HT60" s="426" t="s">
        <v>4392</v>
      </c>
      <c r="HU60" s="312">
        <v>2</v>
      </c>
      <c r="HV60" s="405">
        <v>2</v>
      </c>
      <c r="HX60" s="310">
        <v>56</v>
      </c>
      <c r="HY60" s="314" t="str">
        <f>OIP!AH58&amp;";"&amp;OIP!B58&amp;";"&amp;OIP!E58</f>
        <v>Нефтеналивные стендеры причалов №№1, 2;Команда на останов налива через стендер СТ2;мА</v>
      </c>
      <c r="HZ60" s="438">
        <v>56</v>
      </c>
      <c r="IA60" s="418" t="s">
        <v>4393</v>
      </c>
      <c r="IB60" s="415">
        <v>2</v>
      </c>
      <c r="IC60" s="447">
        <v>2</v>
      </c>
      <c r="ID60" s="341"/>
      <c r="IE60" s="446">
        <v>56</v>
      </c>
      <c r="IF60" s="412" t="str">
        <f>OIP!AH58&amp;";"&amp;OIP!B58&amp;";"&amp;OIP!E58</f>
        <v>Нефтеналивные стендеры причалов №№1, 2;Команда на останов налива через стендер СТ2;мА</v>
      </c>
      <c r="IG60" s="440">
        <v>56</v>
      </c>
      <c r="IH60" s="418" t="s">
        <v>4349</v>
      </c>
      <c r="II60" s="415">
        <v>2</v>
      </c>
      <c r="IJ60" s="447">
        <v>2</v>
      </c>
      <c r="IK60" s="341"/>
      <c r="IL60" s="446">
        <v>56</v>
      </c>
      <c r="IM60" s="412" t="str">
        <f>OIP!AH58&amp;";"&amp;OIP!B58&amp;";"&amp;OIP!E58</f>
        <v>Нефтеналивные стендеры причалов №№1, 2;Команда на останов налива через стендер СТ2;мА</v>
      </c>
      <c r="IN60" s="440">
        <v>56</v>
      </c>
      <c r="IO60" s="418" t="s">
        <v>4349</v>
      </c>
      <c r="IP60" s="415">
        <v>1</v>
      </c>
      <c r="IQ60" s="447">
        <v>2</v>
      </c>
      <c r="IS60" s="448">
        <f t="shared" si="11"/>
        <v>56</v>
      </c>
      <c r="IT60" s="457" t="s">
        <v>4394</v>
      </c>
      <c r="IU60" s="450">
        <v>56</v>
      </c>
      <c r="IV60" s="402"/>
      <c r="IW60" s="312">
        <v>1</v>
      </c>
      <c r="IX60" s="405">
        <v>0</v>
      </c>
      <c r="IZ60" s="437">
        <v>56</v>
      </c>
      <c r="JA60" s="346"/>
      <c r="JB60" s="438">
        <v>56</v>
      </c>
      <c r="JC60" s="402" t="s">
        <v>3565</v>
      </c>
      <c r="JD60" s="312">
        <v>1</v>
      </c>
      <c r="JE60" s="405">
        <v>0</v>
      </c>
    </row>
    <row r="61" spans="1:265" ht="15.75" customHeight="1">
      <c r="A61" s="313">
        <f t="shared" si="0"/>
        <v>57</v>
      </c>
      <c r="B61" s="314" t="str">
        <f>DP!J58&amp;";"&amp;DP!B58</f>
        <v>Диагностика;БиПС.УСО.1(4) - наличие напряжения на вводе №1</v>
      </c>
      <c r="C61" s="438">
        <v>57</v>
      </c>
      <c r="D61" s="345"/>
      <c r="E61" s="345"/>
      <c r="F61" s="347"/>
      <c r="H61" s="469">
        <f t="shared" si="1"/>
        <v>57</v>
      </c>
      <c r="I61" s="314" t="str">
        <f>KTPRS2!I58&amp;";"&amp;KTPRS2!B58</f>
        <v>Предельный параметр;Предельный минимальный уровень нефти в резервуаре Е-1</v>
      </c>
      <c r="J61" s="438">
        <v>57</v>
      </c>
      <c r="K61" s="345"/>
      <c r="L61" s="345"/>
      <c r="M61" s="470"/>
      <c r="O61" s="469">
        <f t="shared" si="2"/>
        <v>57</v>
      </c>
      <c r="P61" s="455">
        <v>0</v>
      </c>
      <c r="Q61" s="438">
        <v>57</v>
      </c>
      <c r="R61" s="345"/>
      <c r="S61" s="345"/>
      <c r="T61" s="470"/>
      <c r="V61" s="400">
        <v>57</v>
      </c>
      <c r="W61" s="455">
        <f>UTS!B59</f>
        <v>0</v>
      </c>
      <c r="X61" s="438">
        <v>57</v>
      </c>
      <c r="Y61" s="402"/>
      <c r="Z61" s="312">
        <v>1</v>
      </c>
      <c r="AA61" s="403">
        <v>0</v>
      </c>
      <c r="AC61" s="924">
        <v>57</v>
      </c>
      <c r="AD61" s="312" t="str">
        <f>ZD!AK59&amp;";"&amp;ZD!B59</f>
        <v>;</v>
      </c>
      <c r="AE61" s="450">
        <v>57</v>
      </c>
      <c r="AF61" s="436" t="s">
        <v>4395</v>
      </c>
      <c r="AG61" s="312">
        <v>1</v>
      </c>
      <c r="AH61" s="405">
        <v>1</v>
      </c>
      <c r="AJ61" s="471">
        <f t="shared" si="3"/>
        <v>57</v>
      </c>
      <c r="AK61" s="412" t="str">
        <f>KLP!M59&amp;";"&amp;KLP!B59</f>
        <v>;</v>
      </c>
      <c r="AL61" s="440">
        <v>57</v>
      </c>
      <c r="AM61" s="480" t="s">
        <v>3565</v>
      </c>
      <c r="AN61" s="415">
        <v>1</v>
      </c>
      <c r="AO61" s="416">
        <v>0</v>
      </c>
      <c r="AQ61" s="313">
        <f t="shared" si="5"/>
        <v>57</v>
      </c>
      <c r="AR61" s="455">
        <v>0</v>
      </c>
      <c r="AS61" s="438">
        <v>57</v>
      </c>
      <c r="AT61" s="344"/>
      <c r="AU61" s="312">
        <v>1</v>
      </c>
      <c r="AV61" s="403">
        <v>0</v>
      </c>
      <c r="AX61" s="845">
        <v>57</v>
      </c>
      <c r="AY61" s="846"/>
      <c r="AZ61" s="415">
        <v>57</v>
      </c>
      <c r="BA61" s="414" t="s">
        <v>3565</v>
      </c>
      <c r="BB61" s="415">
        <v>1</v>
      </c>
      <c r="BC61" s="416">
        <v>0</v>
      </c>
      <c r="BL61" s="845">
        <v>57</v>
      </c>
      <c r="BM61" s="846"/>
      <c r="BN61" s="415">
        <v>57</v>
      </c>
      <c r="BO61" s="436" t="s">
        <v>4071</v>
      </c>
      <c r="BP61" s="312">
        <v>1</v>
      </c>
      <c r="BQ61" s="405">
        <v>1</v>
      </c>
      <c r="BS61" s="437">
        <v>57</v>
      </c>
      <c r="BT61" s="314" t="str">
        <f>VS!O59&amp;";"&amp;VS!B59</f>
        <v>;</v>
      </c>
      <c r="BU61" s="438">
        <v>57</v>
      </c>
      <c r="BV61" s="402" t="s">
        <v>4396</v>
      </c>
      <c r="BW61" s="312">
        <v>1</v>
      </c>
      <c r="BX61" s="405">
        <v>0</v>
      </c>
      <c r="BZ61" s="437">
        <v>57</v>
      </c>
      <c r="CA61" s="405">
        <v>0</v>
      </c>
      <c r="CB61" s="438">
        <v>57</v>
      </c>
      <c r="CC61" s="402" t="s">
        <v>4396</v>
      </c>
      <c r="CD61" s="312">
        <v>1</v>
      </c>
      <c r="CE61" s="405">
        <v>0</v>
      </c>
      <c r="CG61" s="437">
        <v>57</v>
      </c>
      <c r="CH61" s="405">
        <v>0</v>
      </c>
      <c r="CI61" s="438">
        <v>57</v>
      </c>
      <c r="CJ61" s="402" t="s">
        <v>4396</v>
      </c>
      <c r="CK61" s="312">
        <v>1</v>
      </c>
      <c r="CL61" s="405">
        <v>0</v>
      </c>
      <c r="CN61" s="437">
        <v>57</v>
      </c>
      <c r="CO61" s="314">
        <v>0</v>
      </c>
      <c r="CP61" s="438">
        <v>57</v>
      </c>
      <c r="CQ61" s="402" t="s">
        <v>4397</v>
      </c>
      <c r="CR61" s="312">
        <v>1</v>
      </c>
      <c r="CS61" s="405">
        <v>0</v>
      </c>
      <c r="CU61" s="310">
        <f t="shared" si="6"/>
        <v>57</v>
      </c>
      <c r="CV61" s="314" t="str">
        <f>KTPR!K59&amp;";"&amp;KTPR!B59</f>
        <v>Общестанционная защита;Аварийная загазованность площадки нефтеналивного причала №1 (точка 9)</v>
      </c>
      <c r="CW61" s="438">
        <v>57</v>
      </c>
      <c r="CX61" s="312"/>
      <c r="CY61" s="312"/>
      <c r="CZ61" s="403"/>
      <c r="DB61" s="310">
        <f t="shared" si="12"/>
        <v>208</v>
      </c>
      <c r="DC61" s="314" t="str">
        <f>KGMPNA!F60&amp;";"&amp;KGMPNA!B60</f>
        <v>Готовность НО-6;НО-6. Исправность цепей отключения (сигнал 2)</v>
      </c>
      <c r="DD61" s="438">
        <v>57</v>
      </c>
      <c r="DE61" s="312"/>
      <c r="DF61" s="312"/>
      <c r="DG61" s="403"/>
      <c r="DI61" s="310">
        <f t="shared" si="8"/>
        <v>157</v>
      </c>
      <c r="DJ61" s="314" t="str">
        <f>KTPRA!I60&amp;";"&amp;KTPRA!B60</f>
        <v>Агрегатная защита;</v>
      </c>
      <c r="DK61" s="438">
        <v>57</v>
      </c>
      <c r="DL61" s="312"/>
      <c r="DM61" s="312"/>
      <c r="DN61" s="403"/>
      <c r="DP61" s="437">
        <v>57</v>
      </c>
      <c r="DQ61" s="875" t="s">
        <v>4398</v>
      </c>
      <c r="DR61" s="438">
        <v>57</v>
      </c>
      <c r="DS61" s="451" t="s">
        <v>4399</v>
      </c>
      <c r="DT61" s="848">
        <v>2</v>
      </c>
      <c r="DU61" s="866" t="s">
        <v>3854</v>
      </c>
      <c r="DV61" s="867"/>
      <c r="DX61" s="878"/>
      <c r="ED61" s="851">
        <v>57</v>
      </c>
      <c r="EE61" s="847" t="s">
        <v>8860</v>
      </c>
      <c r="EF61" s="68">
        <v>57</v>
      </c>
      <c r="EG61" s="861"/>
      <c r="EH61" s="68"/>
      <c r="EI61" s="96"/>
      <c r="EJ61" s="867"/>
      <c r="EY61" s="845">
        <f t="shared" si="9"/>
        <v>57</v>
      </c>
      <c r="EZ61" s="862">
        <v>0</v>
      </c>
      <c r="FA61" s="855">
        <v>57</v>
      </c>
      <c r="FB61" s="860" t="s">
        <v>3855</v>
      </c>
      <c r="FC61" s="841">
        <v>0</v>
      </c>
      <c r="FD61" s="842">
        <v>0</v>
      </c>
      <c r="FF61" s="437">
        <v>57</v>
      </c>
      <c r="FG61" s="314">
        <v>0</v>
      </c>
      <c r="FH61" s="438">
        <v>56</v>
      </c>
      <c r="FI61" s="414" t="s">
        <v>3565</v>
      </c>
      <c r="FJ61" s="415">
        <v>1</v>
      </c>
      <c r="FK61" s="416">
        <v>0</v>
      </c>
      <c r="FL61" s="341"/>
      <c r="FM61" s="437">
        <v>57</v>
      </c>
      <c r="FN61" s="314"/>
      <c r="FO61" s="438">
        <v>56</v>
      </c>
      <c r="FP61" s="402" t="s">
        <v>4400</v>
      </c>
      <c r="FQ61" s="312">
        <v>1</v>
      </c>
      <c r="FR61" s="405">
        <v>0</v>
      </c>
      <c r="FT61" s="479"/>
      <c r="GA61" s="437">
        <v>57</v>
      </c>
      <c r="GB61" s="314"/>
      <c r="GC61" s="445">
        <v>57</v>
      </c>
      <c r="GD61" s="451" t="s">
        <v>4401</v>
      </c>
      <c r="GE61" s="312">
        <v>2</v>
      </c>
      <c r="GF61" s="405">
        <v>3</v>
      </c>
      <c r="GH61" s="437"/>
      <c r="GI61" s="314"/>
      <c r="GJ61" s="445">
        <v>57</v>
      </c>
      <c r="GK61" s="451" t="s">
        <v>4402</v>
      </c>
      <c r="GL61" s="312">
        <v>2</v>
      </c>
      <c r="GM61" s="405">
        <v>3</v>
      </c>
      <c r="GO61" s="439">
        <v>57</v>
      </c>
      <c r="GP61" s="415"/>
      <c r="GQ61" s="415">
        <v>57</v>
      </c>
      <c r="GR61" s="493" t="s">
        <v>4403</v>
      </c>
      <c r="GS61" s="312">
        <v>1</v>
      </c>
      <c r="GT61" s="405">
        <v>0</v>
      </c>
      <c r="GU61" s="167"/>
      <c r="GV61" s="439">
        <v>57</v>
      </c>
      <c r="GW61" s="415" t="s">
        <v>4404</v>
      </c>
      <c r="GX61" s="415">
        <v>57</v>
      </c>
      <c r="GY61" s="453" t="s">
        <v>3500</v>
      </c>
      <c r="GZ61" s="312">
        <v>2</v>
      </c>
      <c r="HA61" s="405">
        <v>3</v>
      </c>
      <c r="HC61" s="446">
        <v>57</v>
      </c>
      <c r="HD61" s="412" t="str">
        <f>OIP!AH59&amp;";"&amp;OIP!B59&amp;";"&amp;OIP!E59</f>
        <v>Нефтеналивные стендеры причалов №№1, 2;Команда на останов налива через стендер СТ3;мА</v>
      </c>
      <c r="HE61" s="440">
        <v>57</v>
      </c>
      <c r="HF61" s="414" t="s">
        <v>4405</v>
      </c>
      <c r="HG61" s="415">
        <v>1</v>
      </c>
      <c r="HH61" s="447">
        <v>0</v>
      </c>
      <c r="HJ61" s="446">
        <v>57</v>
      </c>
      <c r="HK61" s="412" t="str">
        <f>OIP!AH59&amp;";"&amp;OIP!B59&amp;";"&amp;OIP!E59</f>
        <v>Нефтеналивные стендеры причалов №№1, 2;Команда на останов налива через стендер СТ3;мА</v>
      </c>
      <c r="HL61" s="440">
        <v>57</v>
      </c>
      <c r="HM61" s="414" t="s">
        <v>4406</v>
      </c>
      <c r="HN61" s="415">
        <v>1</v>
      </c>
      <c r="HO61" s="447">
        <v>0</v>
      </c>
      <c r="HP61" s="844"/>
      <c r="HQ61" s="437">
        <v>57</v>
      </c>
      <c r="HR61" s="314" t="str">
        <f>OIP!AH59&amp;";"&amp;OIP!B59&amp;";"&amp;OIP!E59</f>
        <v>Нефтеналивные стендеры причалов №№1, 2;Команда на останов налива через стендер СТ3;мА</v>
      </c>
      <c r="HS61" s="438">
        <v>57</v>
      </c>
      <c r="HT61" s="402" t="s">
        <v>4407</v>
      </c>
      <c r="HU61" s="312">
        <v>1</v>
      </c>
      <c r="HV61" s="405">
        <v>0</v>
      </c>
      <c r="HX61" s="310">
        <v>57</v>
      </c>
      <c r="HY61" s="314" t="str">
        <f>OIP!AH59&amp;";"&amp;OIP!B59&amp;";"&amp;OIP!E59</f>
        <v>Нефтеналивные стендеры причалов №№1, 2;Команда на останов налива через стендер СТ3;мА</v>
      </c>
      <c r="HZ61" s="438">
        <v>57</v>
      </c>
      <c r="IA61" s="414" t="s">
        <v>4405</v>
      </c>
      <c r="IB61" s="415">
        <v>1</v>
      </c>
      <c r="IC61" s="447">
        <v>0</v>
      </c>
      <c r="ID61" s="341"/>
      <c r="IE61" s="446">
        <v>57</v>
      </c>
      <c r="IF61" s="412" t="str">
        <f>OIP!AH59&amp;";"&amp;OIP!B59&amp;";"&amp;OIP!E59</f>
        <v>Нефтеналивные стендеры причалов №№1, 2;Команда на останов налива через стендер СТ3;мА</v>
      </c>
      <c r="IG61" s="440">
        <v>57</v>
      </c>
      <c r="IH61" s="414" t="s">
        <v>4405</v>
      </c>
      <c r="II61" s="415">
        <v>1</v>
      </c>
      <c r="IJ61" s="447">
        <v>0</v>
      </c>
      <c r="IK61" s="341"/>
      <c r="IL61" s="446">
        <v>57</v>
      </c>
      <c r="IM61" s="412" t="str">
        <f>OIP!AH59&amp;";"&amp;OIP!B59&amp;";"&amp;OIP!E59</f>
        <v>Нефтеналивные стендеры причалов №№1, 2;Команда на останов налива через стендер СТ3;мА</v>
      </c>
      <c r="IN61" s="440">
        <v>57</v>
      </c>
      <c r="IO61" s="414" t="s">
        <v>4408</v>
      </c>
      <c r="IP61" s="415">
        <v>1</v>
      </c>
      <c r="IQ61" s="447">
        <v>0</v>
      </c>
      <c r="IS61" s="448">
        <f t="shared" si="11"/>
        <v>57</v>
      </c>
      <c r="IT61" s="449" t="s">
        <v>4409</v>
      </c>
      <c r="IU61" s="450">
        <v>57</v>
      </c>
      <c r="IV61" s="402"/>
      <c r="IW61" s="312">
        <v>1</v>
      </c>
      <c r="IX61" s="405">
        <v>0</v>
      </c>
      <c r="IZ61" s="437">
        <v>57</v>
      </c>
      <c r="JA61" s="346"/>
      <c r="JB61" s="438">
        <v>57</v>
      </c>
      <c r="JC61" s="402" t="s">
        <v>3565</v>
      </c>
      <c r="JD61" s="312">
        <v>1</v>
      </c>
      <c r="JE61" s="405">
        <v>0</v>
      </c>
    </row>
    <row r="62" spans="1:265" ht="15.75" customHeight="1">
      <c r="A62" s="310">
        <f t="shared" si="0"/>
        <v>58</v>
      </c>
      <c r="B62" s="314" t="str">
        <f>DP!J59&amp;";"&amp;DP!B59</f>
        <v>Диагностика;БиПС.УСО.1(4) - наличие напряжения на вводе №2</v>
      </c>
      <c r="C62" s="438">
        <v>58</v>
      </c>
      <c r="D62" s="312"/>
      <c r="E62" s="312"/>
      <c r="F62" s="403"/>
      <c r="H62" s="437">
        <f t="shared" si="1"/>
        <v>58</v>
      </c>
      <c r="I62" s="314" t="str">
        <f>KTPRS2!I59&amp;";"&amp;KTPRS2!B59</f>
        <v>Предельный параметр;Предельный максимальный уровень нефти в резервуаре Е-1</v>
      </c>
      <c r="J62" s="438">
        <v>58</v>
      </c>
      <c r="K62" s="312"/>
      <c r="L62" s="312"/>
      <c r="M62" s="405"/>
      <c r="O62" s="437">
        <f t="shared" si="2"/>
        <v>58</v>
      </c>
      <c r="P62" s="455">
        <v>0</v>
      </c>
      <c r="Q62" s="438">
        <v>58</v>
      </c>
      <c r="R62" s="312"/>
      <c r="S62" s="312"/>
      <c r="T62" s="405"/>
      <c r="V62" s="400">
        <v>58</v>
      </c>
      <c r="W62" s="455">
        <f>UTS!B60</f>
        <v>0</v>
      </c>
      <c r="X62" s="438">
        <v>58</v>
      </c>
      <c r="Y62" s="402"/>
      <c r="Z62" s="312">
        <v>1</v>
      </c>
      <c r="AA62" s="403">
        <v>0</v>
      </c>
      <c r="AC62" s="924">
        <v>58</v>
      </c>
      <c r="AD62" s="312" t="str">
        <f>ZD!AK60&amp;";"&amp;ZD!B60</f>
        <v>Система СОД причальных сооружений;Задвижка №14</v>
      </c>
      <c r="AE62" s="450">
        <v>58</v>
      </c>
      <c r="AF62" s="402" t="s">
        <v>4410</v>
      </c>
      <c r="AG62" s="312">
        <v>1</v>
      </c>
      <c r="AH62" s="405">
        <v>0</v>
      </c>
      <c r="AJ62" s="439">
        <f t="shared" si="3"/>
        <v>58</v>
      </c>
      <c r="AK62" s="412" t="str">
        <f>KLP!M60&amp;";"&amp;KLP!B60</f>
        <v>;</v>
      </c>
      <c r="AL62" s="440">
        <v>58</v>
      </c>
      <c r="AM62" s="414" t="s">
        <v>3565</v>
      </c>
      <c r="AN62" s="415">
        <v>1</v>
      </c>
      <c r="AO62" s="416">
        <v>0</v>
      </c>
      <c r="AQ62" s="310">
        <f t="shared" si="5"/>
        <v>58</v>
      </c>
      <c r="AR62" s="455">
        <v>0</v>
      </c>
      <c r="AS62" s="438">
        <v>58</v>
      </c>
      <c r="AT62" s="402"/>
      <c r="AU62" s="312">
        <v>1</v>
      </c>
      <c r="AV62" s="403">
        <v>0</v>
      </c>
      <c r="AX62" s="845">
        <v>58</v>
      </c>
      <c r="AY62" s="846"/>
      <c r="AZ62" s="415">
        <v>58</v>
      </c>
      <c r="BA62" s="414" t="s">
        <v>3565</v>
      </c>
      <c r="BB62" s="415">
        <v>1</v>
      </c>
      <c r="BC62" s="416">
        <v>0</v>
      </c>
      <c r="BL62" s="845">
        <v>58</v>
      </c>
      <c r="BM62" s="846"/>
      <c r="BN62" s="415">
        <v>58</v>
      </c>
      <c r="BO62" s="436" t="s">
        <v>4085</v>
      </c>
      <c r="BP62" s="312">
        <v>1</v>
      </c>
      <c r="BQ62" s="405">
        <v>1</v>
      </c>
      <c r="BS62" s="437">
        <v>58</v>
      </c>
      <c r="BT62" s="314" t="str">
        <f>VS!O60&amp;";"&amp;VS!B60</f>
        <v>;</v>
      </c>
      <c r="BU62" s="438">
        <v>58</v>
      </c>
      <c r="BV62" s="402" t="s">
        <v>3565</v>
      </c>
      <c r="BW62" s="312">
        <v>1</v>
      </c>
      <c r="BX62" s="405">
        <v>0</v>
      </c>
      <c r="BZ62" s="437">
        <v>58</v>
      </c>
      <c r="CA62" s="405">
        <v>0</v>
      </c>
      <c r="CB62" s="438">
        <v>58</v>
      </c>
      <c r="CC62" s="402" t="s">
        <v>3565</v>
      </c>
      <c r="CD62" s="312">
        <v>1</v>
      </c>
      <c r="CE62" s="405">
        <v>0</v>
      </c>
      <c r="CG62" s="437">
        <v>58</v>
      </c>
      <c r="CH62" s="405">
        <v>0</v>
      </c>
      <c r="CI62" s="438">
        <v>58</v>
      </c>
      <c r="CJ62" s="402" t="s">
        <v>3565</v>
      </c>
      <c r="CK62" s="312">
        <v>1</v>
      </c>
      <c r="CL62" s="405">
        <v>0</v>
      </c>
      <c r="CN62" s="437">
        <v>58</v>
      </c>
      <c r="CO62" s="314">
        <v>0</v>
      </c>
      <c r="CP62" s="438">
        <v>58</v>
      </c>
      <c r="CQ62" s="402" t="s">
        <v>4314</v>
      </c>
      <c r="CR62" s="312">
        <v>1</v>
      </c>
      <c r="CS62" s="405">
        <v>0</v>
      </c>
      <c r="CU62" s="310">
        <f t="shared" si="6"/>
        <v>58</v>
      </c>
      <c r="CV62" s="314" t="str">
        <f>KTPR!K60&amp;";"&amp;KTPR!B60</f>
        <v>Общестанционная защита;Аварийная загазованность площадки нефтеналивного причала №1 (точка 10)</v>
      </c>
      <c r="CW62" s="438">
        <v>58</v>
      </c>
      <c r="CX62" s="312"/>
      <c r="CY62" s="312"/>
      <c r="CZ62" s="403"/>
      <c r="DB62" s="310">
        <f t="shared" si="12"/>
        <v>209</v>
      </c>
      <c r="DC62" s="314" t="str">
        <f>KGMPNA!F61&amp;";"&amp;KGMPNA!B61</f>
        <v>Готовность НО-6;НО-6. Готовность входного коллектора</v>
      </c>
      <c r="DD62" s="438">
        <v>58</v>
      </c>
      <c r="DE62" s="312"/>
      <c r="DF62" s="312"/>
      <c r="DG62" s="403"/>
      <c r="DI62" s="310">
        <f t="shared" si="8"/>
        <v>158</v>
      </c>
      <c r="DJ62" s="314" t="str">
        <f>KTPRA!I61&amp;";"&amp;KTPRA!B61</f>
        <v>Агрегатная защита;</v>
      </c>
      <c r="DK62" s="438">
        <v>58</v>
      </c>
      <c r="DL62" s="312"/>
      <c r="DM62" s="312"/>
      <c r="DN62" s="403"/>
      <c r="DP62" s="437">
        <v>58</v>
      </c>
      <c r="DQ62" s="875" t="s">
        <v>4411</v>
      </c>
      <c r="DR62" s="438">
        <v>58</v>
      </c>
      <c r="DS62" s="451" t="s">
        <v>4412</v>
      </c>
      <c r="DT62" s="848">
        <v>2</v>
      </c>
      <c r="DU62" s="866" t="s">
        <v>3854</v>
      </c>
      <c r="DV62" s="867"/>
      <c r="DX62" s="878"/>
      <c r="ED62" s="851">
        <v>58</v>
      </c>
      <c r="EE62" s="847" t="s">
        <v>8821</v>
      </c>
      <c r="EF62" s="68">
        <v>58</v>
      </c>
      <c r="EG62" s="861"/>
      <c r="EH62" s="68"/>
      <c r="EI62" s="96"/>
      <c r="EJ62" s="867"/>
      <c r="EY62" s="845">
        <f t="shared" si="9"/>
        <v>58</v>
      </c>
      <c r="EZ62" s="862">
        <v>0</v>
      </c>
      <c r="FA62" s="855">
        <v>58</v>
      </c>
      <c r="FB62" s="856" t="s">
        <v>4413</v>
      </c>
      <c r="FC62" s="841">
        <v>2</v>
      </c>
      <c r="FD62" s="842">
        <v>3</v>
      </c>
      <c r="FF62" s="437">
        <v>58</v>
      </c>
      <c r="FG62" s="314">
        <v>0</v>
      </c>
      <c r="FH62" s="438">
        <v>57</v>
      </c>
      <c r="FI62" s="414" t="s">
        <v>3565</v>
      </c>
      <c r="FJ62" s="415">
        <v>1</v>
      </c>
      <c r="FK62" s="416">
        <v>0</v>
      </c>
      <c r="FL62" s="341"/>
      <c r="FM62" s="437">
        <v>58</v>
      </c>
      <c r="FN62" s="314"/>
      <c r="FO62" s="438">
        <v>57</v>
      </c>
      <c r="FP62" s="402" t="s">
        <v>4414</v>
      </c>
      <c r="FQ62" s="312">
        <v>1</v>
      </c>
      <c r="FR62" s="405">
        <v>0</v>
      </c>
      <c r="FT62" s="479"/>
      <c r="GA62" s="437">
        <v>58</v>
      </c>
      <c r="GB62" s="314"/>
      <c r="GC62" s="445">
        <v>58</v>
      </c>
      <c r="GD62" s="451" t="s">
        <v>4415</v>
      </c>
      <c r="GE62" s="312">
        <v>2</v>
      </c>
      <c r="GF62" s="405">
        <v>3</v>
      </c>
      <c r="GH62" s="437"/>
      <c r="GI62" s="314"/>
      <c r="GJ62" s="445">
        <v>58</v>
      </c>
      <c r="GK62" s="451" t="s">
        <v>4416</v>
      </c>
      <c r="GL62" s="312">
        <v>2</v>
      </c>
      <c r="GM62" s="405">
        <v>3</v>
      </c>
      <c r="GO62" s="439">
        <v>58</v>
      </c>
      <c r="GP62" s="415"/>
      <c r="GQ62" s="415">
        <v>58</v>
      </c>
      <c r="GR62" s="493" t="s">
        <v>4417</v>
      </c>
      <c r="GS62" s="312">
        <v>1</v>
      </c>
      <c r="GT62" s="405">
        <v>0</v>
      </c>
      <c r="GU62" s="167"/>
      <c r="GV62" s="439">
        <v>58</v>
      </c>
      <c r="GW62" s="415"/>
      <c r="GX62" s="415">
        <v>58</v>
      </c>
      <c r="GY62" s="493" t="s">
        <v>67</v>
      </c>
      <c r="GZ62" s="312">
        <v>1</v>
      </c>
      <c r="HA62" s="312">
        <v>0</v>
      </c>
      <c r="HC62" s="446">
        <v>58</v>
      </c>
      <c r="HD62" s="412" t="str">
        <f>OIP!AH60&amp;";"&amp;OIP!B60&amp;";"&amp;OIP!E60</f>
        <v>Нефтеналивные стендеры причалов №№1, 2;Команда на останов налива через стендер СТ4;мА</v>
      </c>
      <c r="HE62" s="440">
        <v>58</v>
      </c>
      <c r="HF62" s="414" t="s">
        <v>4418</v>
      </c>
      <c r="HG62" s="415">
        <v>1</v>
      </c>
      <c r="HH62" s="447">
        <v>0</v>
      </c>
      <c r="HJ62" s="446">
        <v>58</v>
      </c>
      <c r="HK62" s="412" t="str">
        <f>OIP!AH60&amp;";"&amp;OIP!B60&amp;";"&amp;OIP!E60</f>
        <v>Нефтеналивные стендеры причалов №№1, 2;Команда на останов налива через стендер СТ4;мА</v>
      </c>
      <c r="HL62" s="440">
        <v>58</v>
      </c>
      <c r="HM62" s="414" t="s">
        <v>4419</v>
      </c>
      <c r="HN62" s="415">
        <v>1</v>
      </c>
      <c r="HO62" s="447">
        <v>0</v>
      </c>
      <c r="HP62" s="844"/>
      <c r="HQ62" s="437">
        <v>58</v>
      </c>
      <c r="HR62" s="314" t="str">
        <f>OIP!AH60&amp;";"&amp;OIP!B60&amp;";"&amp;OIP!E60</f>
        <v>Нефтеналивные стендеры причалов №№1, 2;Команда на останов налива через стендер СТ4;мА</v>
      </c>
      <c r="HS62" s="438">
        <v>58</v>
      </c>
      <c r="HT62" s="402" t="s">
        <v>4420</v>
      </c>
      <c r="HU62" s="312">
        <v>1</v>
      </c>
      <c r="HV62" s="405">
        <v>0</v>
      </c>
      <c r="HX62" s="310">
        <v>58</v>
      </c>
      <c r="HY62" s="314" t="str">
        <f>OIP!AH60&amp;";"&amp;OIP!B60&amp;";"&amp;OIP!E60</f>
        <v>Нефтеналивные стендеры причалов №№1, 2;Команда на останов налива через стендер СТ4;мА</v>
      </c>
      <c r="HZ62" s="438">
        <v>58</v>
      </c>
      <c r="IA62" s="414" t="s">
        <v>4418</v>
      </c>
      <c r="IB62" s="415">
        <v>1</v>
      </c>
      <c r="IC62" s="447">
        <v>0</v>
      </c>
      <c r="ID62" s="341"/>
      <c r="IE62" s="446">
        <v>58</v>
      </c>
      <c r="IF62" s="412" t="str">
        <f>OIP!AH60&amp;";"&amp;OIP!B60&amp;";"&amp;OIP!E60</f>
        <v>Нефтеналивные стендеры причалов №№1, 2;Команда на останов налива через стендер СТ4;мА</v>
      </c>
      <c r="IG62" s="440">
        <v>58</v>
      </c>
      <c r="IH62" s="414" t="s">
        <v>4418</v>
      </c>
      <c r="II62" s="415">
        <v>1</v>
      </c>
      <c r="IJ62" s="447">
        <v>0</v>
      </c>
      <c r="IK62" s="341"/>
      <c r="IL62" s="446">
        <v>58</v>
      </c>
      <c r="IM62" s="412" t="str">
        <f>OIP!AH60&amp;";"&amp;OIP!B60&amp;";"&amp;OIP!E60</f>
        <v>Нефтеналивные стендеры причалов №№1, 2;Команда на останов налива через стендер СТ4;мА</v>
      </c>
      <c r="IN62" s="440">
        <v>58</v>
      </c>
      <c r="IO62" s="414" t="s">
        <v>4421</v>
      </c>
      <c r="IP62" s="415">
        <v>1</v>
      </c>
      <c r="IQ62" s="447">
        <v>0</v>
      </c>
      <c r="IS62" s="448">
        <f t="shared" si="11"/>
        <v>58</v>
      </c>
      <c r="IT62" s="449"/>
      <c r="IU62" s="450">
        <v>58</v>
      </c>
      <c r="IV62" s="402"/>
      <c r="IW62" s="312">
        <v>1</v>
      </c>
      <c r="IX62" s="405">
        <v>0</v>
      </c>
      <c r="IZ62" s="437">
        <v>58</v>
      </c>
      <c r="JA62" s="346"/>
      <c r="JB62" s="438">
        <v>58</v>
      </c>
      <c r="JC62" s="402" t="s">
        <v>3565</v>
      </c>
      <c r="JD62" s="312">
        <v>1</v>
      </c>
      <c r="JE62" s="405">
        <v>0</v>
      </c>
    </row>
    <row r="63" spans="1:265" ht="15.75" customHeight="1">
      <c r="A63" s="310">
        <f t="shared" si="0"/>
        <v>59</v>
      </c>
      <c r="B63" s="314" t="str">
        <f>DP!J60&amp;";"&amp;DP!B60</f>
        <v>Диагностика;БиПС.УСО.1(4) - исправность УЗИП (FV1)</v>
      </c>
      <c r="C63" s="438">
        <v>59</v>
      </c>
      <c r="D63" s="312"/>
      <c r="E63" s="312"/>
      <c r="F63" s="403"/>
      <c r="H63" s="437">
        <f t="shared" si="1"/>
        <v>59</v>
      </c>
      <c r="I63" s="314" t="str">
        <f>KTPRS2!I60&amp;";"&amp;KTPRS2!B60</f>
        <v>Предельный параметр;Отключение работающего насоса откачки Н-1 или Н-2 после 60с с момента сработки пред мин уровня нефти в рвс Е-1</v>
      </c>
      <c r="J63" s="438">
        <v>59</v>
      </c>
      <c r="K63" s="312"/>
      <c r="L63" s="312"/>
      <c r="M63" s="405"/>
      <c r="O63" s="437">
        <f t="shared" si="2"/>
        <v>59</v>
      </c>
      <c r="P63" s="314" t="s">
        <v>8822</v>
      </c>
      <c r="Q63" s="438">
        <v>59</v>
      </c>
      <c r="R63" s="312"/>
      <c r="S63" s="312"/>
      <c r="T63" s="405"/>
      <c r="V63" s="400">
        <v>59</v>
      </c>
      <c r="W63" s="455">
        <f>UTS!B61</f>
        <v>0</v>
      </c>
      <c r="X63" s="438">
        <v>59</v>
      </c>
      <c r="Y63" s="402"/>
      <c r="Z63" s="312">
        <v>1</v>
      </c>
      <c r="AA63" s="403">
        <v>0</v>
      </c>
      <c r="AC63" s="924">
        <v>59</v>
      </c>
      <c r="AD63" s="312" t="str">
        <f>ZD!AK61&amp;";"&amp;ZD!B61</f>
        <v>Система СОД причальных сооружений;Задвижка №15</v>
      </c>
      <c r="AE63" s="450">
        <v>59</v>
      </c>
      <c r="AF63" s="402" t="s">
        <v>4422</v>
      </c>
      <c r="AG63" s="312">
        <v>1</v>
      </c>
      <c r="AH63" s="405">
        <v>0</v>
      </c>
      <c r="AJ63" s="439">
        <f t="shared" si="3"/>
        <v>59</v>
      </c>
      <c r="AK63" s="412" t="str">
        <f>KLP!M61&amp;";"&amp;KLP!B61</f>
        <v>;</v>
      </c>
      <c r="AL63" s="440">
        <v>59</v>
      </c>
      <c r="AM63" s="414" t="s">
        <v>3565</v>
      </c>
      <c r="AN63" s="415">
        <v>1</v>
      </c>
      <c r="AO63" s="416">
        <v>0</v>
      </c>
      <c r="AQ63" s="310">
        <f t="shared" si="5"/>
        <v>59</v>
      </c>
      <c r="AR63" s="455">
        <v>0</v>
      </c>
      <c r="AS63" s="438">
        <v>59</v>
      </c>
      <c r="AT63" s="402"/>
      <c r="AU63" s="312">
        <v>1</v>
      </c>
      <c r="AV63" s="403">
        <v>0</v>
      </c>
      <c r="AX63" s="845">
        <v>59</v>
      </c>
      <c r="AY63" s="846"/>
      <c r="AZ63" s="415">
        <v>59</v>
      </c>
      <c r="BA63" s="414" t="s">
        <v>3565</v>
      </c>
      <c r="BB63" s="415">
        <v>1</v>
      </c>
      <c r="BC63" s="416">
        <v>0</v>
      </c>
      <c r="BL63" s="845">
        <v>59</v>
      </c>
      <c r="BM63" s="846"/>
      <c r="BN63" s="415">
        <v>59</v>
      </c>
      <c r="BO63" s="436" t="s">
        <v>4097</v>
      </c>
      <c r="BP63" s="312">
        <v>1</v>
      </c>
      <c r="BQ63" s="405">
        <v>1</v>
      </c>
      <c r="BS63" s="437">
        <v>59</v>
      </c>
      <c r="BT63" s="314" t="str">
        <f>VS!O61&amp;";"&amp;VS!B61</f>
        <v>;</v>
      </c>
      <c r="BU63" s="438">
        <v>59</v>
      </c>
      <c r="BV63" s="402" t="s">
        <v>3565</v>
      </c>
      <c r="BW63" s="312">
        <v>1</v>
      </c>
      <c r="BX63" s="405">
        <v>0</v>
      </c>
      <c r="BZ63" s="437">
        <v>59</v>
      </c>
      <c r="CA63" s="405">
        <v>0</v>
      </c>
      <c r="CB63" s="438">
        <v>59</v>
      </c>
      <c r="CC63" s="402" t="s">
        <v>3565</v>
      </c>
      <c r="CD63" s="312">
        <v>1</v>
      </c>
      <c r="CE63" s="405">
        <v>0</v>
      </c>
      <c r="CG63" s="437">
        <v>59</v>
      </c>
      <c r="CH63" s="405">
        <v>0</v>
      </c>
      <c r="CI63" s="438">
        <v>59</v>
      </c>
      <c r="CJ63" s="402" t="s">
        <v>3565</v>
      </c>
      <c r="CK63" s="312">
        <v>1</v>
      </c>
      <c r="CL63" s="405">
        <v>0</v>
      </c>
      <c r="CN63" s="437">
        <v>59</v>
      </c>
      <c r="CO63" s="314">
        <v>0</v>
      </c>
      <c r="CP63" s="438">
        <v>59</v>
      </c>
      <c r="CQ63" s="402" t="s">
        <v>4423</v>
      </c>
      <c r="CR63" s="312">
        <v>1</v>
      </c>
      <c r="CS63" s="405">
        <v>0</v>
      </c>
      <c r="CU63" s="310">
        <f t="shared" si="6"/>
        <v>59</v>
      </c>
      <c r="CV63" s="314" t="str">
        <f>KTPR!K61&amp;";"&amp;KTPR!B61</f>
        <v>Общестанционная защита;Недостоверность измерений двух и более преобразователей уровня загазованности площадки нефтеналивного причала №1</v>
      </c>
      <c r="CW63" s="438">
        <v>59</v>
      </c>
      <c r="CX63" s="312"/>
      <c r="CY63" s="312"/>
      <c r="CZ63" s="403"/>
      <c r="DB63" s="310">
        <f t="shared" si="12"/>
        <v>210</v>
      </c>
      <c r="DC63" s="314" t="str">
        <f>KGMPNA!F62&amp;";"&amp;KGMPNA!B62</f>
        <v>Готовность НО-6;НО-6. Готовность выходного коллектора</v>
      </c>
      <c r="DD63" s="438">
        <v>59</v>
      </c>
      <c r="DE63" s="312"/>
      <c r="DF63" s="312"/>
      <c r="DG63" s="403"/>
      <c r="DI63" s="310">
        <f t="shared" si="8"/>
        <v>159</v>
      </c>
      <c r="DJ63" s="314" t="str">
        <f>KTPRA!I62&amp;";"&amp;KTPRA!B62</f>
        <v>Агрегатная защита;</v>
      </c>
      <c r="DK63" s="438">
        <v>59</v>
      </c>
      <c r="DL63" s="312"/>
      <c r="DM63" s="312"/>
      <c r="DN63" s="403"/>
      <c r="DP63" s="437">
        <v>59</v>
      </c>
      <c r="DQ63" s="875" t="s">
        <v>4424</v>
      </c>
      <c r="DR63" s="438">
        <v>59</v>
      </c>
      <c r="DS63" s="451" t="s">
        <v>4425</v>
      </c>
      <c r="DT63" s="848">
        <v>2</v>
      </c>
      <c r="DU63" s="866" t="s">
        <v>3854</v>
      </c>
      <c r="DV63" s="867"/>
      <c r="DX63" s="878"/>
      <c r="ED63" s="851">
        <v>59</v>
      </c>
      <c r="EE63" s="847" t="s">
        <v>8821</v>
      </c>
      <c r="EF63" s="68">
        <v>59</v>
      </c>
      <c r="EG63" s="861"/>
      <c r="EH63" s="68"/>
      <c r="EI63" s="96"/>
      <c r="EJ63" s="867"/>
      <c r="EY63" s="845">
        <f t="shared" si="9"/>
        <v>59</v>
      </c>
      <c r="EZ63" s="862">
        <v>0</v>
      </c>
      <c r="FA63" s="855">
        <v>59</v>
      </c>
      <c r="FB63" s="860" t="s">
        <v>3855</v>
      </c>
      <c r="FC63" s="841">
        <v>0</v>
      </c>
      <c r="FD63" s="842">
        <v>0</v>
      </c>
      <c r="FF63" s="437">
        <v>59</v>
      </c>
      <c r="FG63" s="314">
        <v>0</v>
      </c>
      <c r="FH63" s="438">
        <v>58</v>
      </c>
      <c r="FI63" s="414" t="s">
        <v>3565</v>
      </c>
      <c r="FJ63" s="415">
        <v>1</v>
      </c>
      <c r="FK63" s="416">
        <v>0</v>
      </c>
      <c r="FL63" s="341"/>
      <c r="FM63" s="437">
        <v>59</v>
      </c>
      <c r="FN63" s="314"/>
      <c r="FO63" s="438">
        <v>58</v>
      </c>
      <c r="FP63" s="402" t="s">
        <v>4426</v>
      </c>
      <c r="FQ63" s="312">
        <v>1</v>
      </c>
      <c r="FR63" s="405">
        <v>0</v>
      </c>
      <c r="FT63" s="479"/>
      <c r="GA63" s="437">
        <v>59</v>
      </c>
      <c r="GB63" s="314"/>
      <c r="GC63" s="445">
        <v>59</v>
      </c>
      <c r="GD63" s="436" t="s">
        <v>4427</v>
      </c>
      <c r="GE63" s="312">
        <v>1</v>
      </c>
      <c r="GF63" s="405">
        <v>1</v>
      </c>
      <c r="GH63" s="437"/>
      <c r="GI63" s="314"/>
      <c r="GJ63" s="445">
        <v>59</v>
      </c>
      <c r="GK63" s="436" t="s">
        <v>4428</v>
      </c>
      <c r="GL63" s="312">
        <v>1</v>
      </c>
      <c r="GM63" s="405">
        <v>1</v>
      </c>
      <c r="GO63" s="439">
        <v>59</v>
      </c>
      <c r="GP63" s="415"/>
      <c r="GQ63" s="415">
        <v>59</v>
      </c>
      <c r="GR63" s="493" t="s">
        <v>4429</v>
      </c>
      <c r="GS63" s="312">
        <v>1</v>
      </c>
      <c r="GT63" s="405">
        <v>0</v>
      </c>
      <c r="GU63" s="167"/>
      <c r="GV63" s="439">
        <v>59</v>
      </c>
      <c r="GW63" s="415"/>
      <c r="GX63" s="415">
        <v>59</v>
      </c>
      <c r="GY63" s="493" t="s">
        <v>67</v>
      </c>
      <c r="GZ63" s="312">
        <v>1</v>
      </c>
      <c r="HA63" s="312">
        <v>0</v>
      </c>
      <c r="HC63" s="446">
        <v>59</v>
      </c>
      <c r="HD63" s="412" t="str">
        <f>OIP!AH61&amp;";"&amp;OIP!B61&amp;";"&amp;OIP!E61</f>
        <v>Нефтеналивные стендеры причалов №№1, 2;Команда на останов налива через стендер СТ6;мА</v>
      </c>
      <c r="HE63" s="440">
        <v>59</v>
      </c>
      <c r="HF63" s="418" t="s">
        <v>4430</v>
      </c>
      <c r="HG63" s="415">
        <v>2</v>
      </c>
      <c r="HH63" s="447">
        <v>2</v>
      </c>
      <c r="HJ63" s="446">
        <v>59</v>
      </c>
      <c r="HK63" s="412" t="str">
        <f>OIP!AH61&amp;";"&amp;OIP!B61&amp;";"&amp;OIP!E61</f>
        <v>Нефтеналивные стендеры причалов №№1, 2;Команда на останов налива через стендер СТ6;мА</v>
      </c>
      <c r="HL63" s="440">
        <v>59</v>
      </c>
      <c r="HM63" s="418" t="s">
        <v>4431</v>
      </c>
      <c r="HN63" s="415">
        <v>2</v>
      </c>
      <c r="HO63" s="447">
        <v>2</v>
      </c>
      <c r="HP63" s="844"/>
      <c r="HQ63" s="437">
        <v>59</v>
      </c>
      <c r="HR63" s="314" t="str">
        <f>OIP!AH61&amp;";"&amp;OIP!B61&amp;";"&amp;OIP!E61</f>
        <v>Нефтеналивные стендеры причалов №№1, 2;Команда на останов налива через стендер СТ6;мА</v>
      </c>
      <c r="HS63" s="438">
        <v>59</v>
      </c>
      <c r="HT63" s="426" t="s">
        <v>4432</v>
      </c>
      <c r="HU63" s="312">
        <v>2</v>
      </c>
      <c r="HV63" s="405">
        <v>2</v>
      </c>
      <c r="HX63" s="310">
        <v>59</v>
      </c>
      <c r="HY63" s="314" t="str">
        <f>OIP!AH61&amp;";"&amp;OIP!B61&amp;";"&amp;OIP!E61</f>
        <v>Нефтеналивные стендеры причалов №№1, 2;Команда на останов налива через стендер СТ6;мА</v>
      </c>
      <c r="HZ63" s="438">
        <v>59</v>
      </c>
      <c r="IA63" s="418" t="s">
        <v>4430</v>
      </c>
      <c r="IB63" s="415">
        <v>2</v>
      </c>
      <c r="IC63" s="447">
        <v>2</v>
      </c>
      <c r="ID63" s="341"/>
      <c r="IE63" s="446">
        <v>59</v>
      </c>
      <c r="IF63" s="412" t="str">
        <f>OIP!AH61&amp;";"&amp;OIP!B61&amp;";"&amp;OIP!E61</f>
        <v>Нефтеналивные стендеры причалов №№1, 2;Команда на останов налива через стендер СТ6;мА</v>
      </c>
      <c r="IG63" s="440">
        <v>59</v>
      </c>
      <c r="IH63" s="418" t="s">
        <v>4430</v>
      </c>
      <c r="II63" s="415">
        <v>2</v>
      </c>
      <c r="IJ63" s="447">
        <v>2</v>
      </c>
      <c r="IK63" s="341"/>
      <c r="IL63" s="446">
        <v>59</v>
      </c>
      <c r="IM63" s="412" t="str">
        <f>OIP!AH61&amp;";"&amp;OIP!B61&amp;";"&amp;OIP!E61</f>
        <v>Нефтеналивные стендеры причалов №№1, 2;Команда на останов налива через стендер СТ6;мА</v>
      </c>
      <c r="IN63" s="440">
        <v>59</v>
      </c>
      <c r="IO63" s="418" t="s">
        <v>4433</v>
      </c>
      <c r="IP63" s="415">
        <v>2</v>
      </c>
      <c r="IQ63" s="447">
        <v>2</v>
      </c>
      <c r="IS63" s="448">
        <f t="shared" si="11"/>
        <v>59</v>
      </c>
      <c r="IT63" s="449" t="s">
        <v>4434</v>
      </c>
      <c r="IU63" s="450">
        <v>59</v>
      </c>
      <c r="IV63" s="402"/>
      <c r="IW63" s="312">
        <v>1</v>
      </c>
      <c r="IX63" s="405">
        <v>0</v>
      </c>
      <c r="IZ63" s="437">
        <v>59</v>
      </c>
      <c r="JA63" s="346"/>
      <c r="JB63" s="438">
        <v>59</v>
      </c>
      <c r="JC63" s="402" t="s">
        <v>3565</v>
      </c>
      <c r="JD63" s="312">
        <v>1</v>
      </c>
      <c r="JE63" s="405">
        <v>0</v>
      </c>
    </row>
    <row r="64" spans="1:265" ht="15.75" customHeight="1">
      <c r="A64" s="313">
        <f t="shared" si="0"/>
        <v>60</v>
      </c>
      <c r="B64" s="314" t="str">
        <f>DP!J61&amp;";"&amp;DP!B61</f>
        <v>Диагностика;БиПС.УСО.1(4) - исправность УЗИП (FV2)</v>
      </c>
      <c r="C64" s="450">
        <v>60</v>
      </c>
      <c r="D64" s="345"/>
      <c r="E64" s="345"/>
      <c r="F64" s="347"/>
      <c r="H64" s="469">
        <f t="shared" si="1"/>
        <v>60</v>
      </c>
      <c r="I64" s="314" t="str">
        <f>KTPRS2!I61&amp;";"&amp;KTPRS2!B61</f>
        <v>Предельный параметр;Минимальное давление газонефтяной фракции в трубопроводе на выходе резервуара Е-1</v>
      </c>
      <c r="J64" s="450">
        <v>60</v>
      </c>
      <c r="K64" s="345"/>
      <c r="L64" s="345"/>
      <c r="M64" s="470"/>
      <c r="O64" s="469">
        <f t="shared" si="2"/>
        <v>60</v>
      </c>
      <c r="P64" s="455">
        <v>0</v>
      </c>
      <c r="Q64" s="450">
        <v>60</v>
      </c>
      <c r="R64" s="345"/>
      <c r="S64" s="345"/>
      <c r="T64" s="470"/>
      <c r="V64" s="400">
        <v>60</v>
      </c>
      <c r="W64" s="455">
        <f>UTS!B62</f>
        <v>0</v>
      </c>
      <c r="X64" s="438">
        <v>60</v>
      </c>
      <c r="Y64" s="402"/>
      <c r="Z64" s="312">
        <v>1</v>
      </c>
      <c r="AA64" s="403">
        <v>0</v>
      </c>
      <c r="AC64" s="924">
        <v>60</v>
      </c>
      <c r="AD64" s="312" t="str">
        <f>ZD!AK62&amp;";"&amp;ZD!B62</f>
        <v>Система СОД причальных сооружений;Задвижка №16</v>
      </c>
      <c r="AE64" s="450">
        <v>60</v>
      </c>
      <c r="AF64" s="436" t="s">
        <v>4435</v>
      </c>
      <c r="AG64" s="312">
        <v>1</v>
      </c>
      <c r="AH64" s="405">
        <v>1</v>
      </c>
      <c r="AJ64" s="471">
        <f t="shared" si="3"/>
        <v>60</v>
      </c>
      <c r="AK64" s="412" t="str">
        <f>KLP!M62&amp;";"&amp;KLP!B62</f>
        <v>;</v>
      </c>
      <c r="AL64" s="440">
        <v>60</v>
      </c>
      <c r="AM64" s="480" t="s">
        <v>3565</v>
      </c>
      <c r="AN64" s="415">
        <v>1</v>
      </c>
      <c r="AO64" s="416">
        <v>0</v>
      </c>
      <c r="AQ64" s="313">
        <f t="shared" si="5"/>
        <v>60</v>
      </c>
      <c r="AR64" s="455">
        <v>0</v>
      </c>
      <c r="AS64" s="438">
        <v>60</v>
      </c>
      <c r="AT64" s="344"/>
      <c r="AU64" s="312">
        <v>1</v>
      </c>
      <c r="AV64" s="403">
        <v>0</v>
      </c>
      <c r="AX64" s="845">
        <v>60</v>
      </c>
      <c r="AY64" s="846"/>
      <c r="AZ64" s="415">
        <v>60</v>
      </c>
      <c r="BA64" s="414" t="s">
        <v>3565</v>
      </c>
      <c r="BB64" s="415">
        <v>1</v>
      </c>
      <c r="BC64" s="416">
        <v>0</v>
      </c>
      <c r="BL64" s="845">
        <v>60</v>
      </c>
      <c r="BM64" s="846"/>
      <c r="BN64" s="415">
        <v>60</v>
      </c>
      <c r="BO64" s="436" t="s">
        <v>4109</v>
      </c>
      <c r="BP64" s="312">
        <v>1</v>
      </c>
      <c r="BQ64" s="405">
        <v>1</v>
      </c>
      <c r="BS64" s="437">
        <v>60</v>
      </c>
      <c r="BT64" s="314" t="str">
        <f>VS!O62&amp;";"&amp;VS!B62</f>
        <v>;</v>
      </c>
      <c r="BU64" s="438">
        <v>60</v>
      </c>
      <c r="BV64" s="451" t="s">
        <v>4436</v>
      </c>
      <c r="BW64" s="312">
        <v>2</v>
      </c>
      <c r="BX64" s="405">
        <v>3</v>
      </c>
      <c r="BZ64" s="437">
        <v>60</v>
      </c>
      <c r="CA64" s="405">
        <v>0</v>
      </c>
      <c r="CB64" s="438">
        <v>60</v>
      </c>
      <c r="CC64" s="451" t="s">
        <v>4436</v>
      </c>
      <c r="CD64" s="312">
        <v>2</v>
      </c>
      <c r="CE64" s="405">
        <v>3</v>
      </c>
      <c r="CG64" s="437">
        <v>60</v>
      </c>
      <c r="CH64" s="405">
        <v>0</v>
      </c>
      <c r="CI64" s="438">
        <v>60</v>
      </c>
      <c r="CJ64" s="451" t="s">
        <v>4436</v>
      </c>
      <c r="CK64" s="312">
        <v>2</v>
      </c>
      <c r="CL64" s="405">
        <v>3</v>
      </c>
      <c r="CN64" s="437">
        <v>60</v>
      </c>
      <c r="CO64" s="314">
        <v>0</v>
      </c>
      <c r="CP64" s="438">
        <v>60</v>
      </c>
      <c r="CQ64" s="402" t="s">
        <v>4437</v>
      </c>
      <c r="CR64" s="312">
        <v>1</v>
      </c>
      <c r="CS64" s="405">
        <v>0</v>
      </c>
      <c r="CU64" s="310">
        <f t="shared" si="6"/>
        <v>60</v>
      </c>
      <c r="CV64" s="314" t="str">
        <f>KTPR!K62&amp;";"&amp;KTPR!B62</f>
        <v>Общестанционная защита;Сохранение предельной загазованности площадки нефтеналивного причала №1 (точка 1)</v>
      </c>
      <c r="CW64" s="438">
        <v>60</v>
      </c>
      <c r="CX64" s="312"/>
      <c r="CY64" s="312"/>
      <c r="CZ64" s="403"/>
      <c r="DB64" s="310">
        <f t="shared" si="12"/>
        <v>211</v>
      </c>
      <c r="DC64" s="314" t="str">
        <f>KGMPNA!F63&amp;";"&amp;KGMPNA!B63</f>
        <v>Готовность НО-6;НО-6. Приёмная агрегатная задвижка открыта</v>
      </c>
      <c r="DD64" s="438">
        <v>60</v>
      </c>
      <c r="DE64" s="312"/>
      <c r="DF64" s="312"/>
      <c r="DG64" s="403"/>
      <c r="DI64" s="310">
        <f t="shared" si="8"/>
        <v>160</v>
      </c>
      <c r="DJ64" s="314" t="str">
        <f>KTPRA!I63&amp;";"&amp;KTPRA!B63</f>
        <v>Агрегатная защита;</v>
      </c>
      <c r="DK64" s="438">
        <v>60</v>
      </c>
      <c r="DL64" s="312"/>
      <c r="DM64" s="312"/>
      <c r="DN64" s="403"/>
      <c r="DP64" s="437">
        <v>60</v>
      </c>
      <c r="DQ64" s="875" t="s">
        <v>4438</v>
      </c>
      <c r="DR64" s="438">
        <v>60</v>
      </c>
      <c r="DS64" s="451" t="s">
        <v>4439</v>
      </c>
      <c r="DT64" s="848">
        <v>2</v>
      </c>
      <c r="DU64" s="866" t="s">
        <v>3854</v>
      </c>
      <c r="DV64" s="867"/>
      <c r="DX64" s="878"/>
      <c r="ED64" s="851">
        <v>60</v>
      </c>
      <c r="EE64" s="847" t="s">
        <v>8821</v>
      </c>
      <c r="EF64" s="68">
        <v>60</v>
      </c>
      <c r="EG64" s="861"/>
      <c r="EH64" s="68"/>
      <c r="EI64" s="96"/>
      <c r="EJ64" s="867"/>
      <c r="EY64" s="845">
        <f t="shared" si="9"/>
        <v>60</v>
      </c>
      <c r="EZ64" s="862">
        <v>0</v>
      </c>
      <c r="FA64" s="855">
        <v>60</v>
      </c>
      <c r="FB64" s="860" t="s">
        <v>3855</v>
      </c>
      <c r="FC64" s="841">
        <v>0</v>
      </c>
      <c r="FD64" s="842">
        <v>0</v>
      </c>
      <c r="FF64" s="437">
        <v>60</v>
      </c>
      <c r="FG64" s="314">
        <v>0</v>
      </c>
      <c r="FH64" s="438">
        <v>59</v>
      </c>
      <c r="FI64" s="414" t="s">
        <v>3565</v>
      </c>
      <c r="FJ64" s="415">
        <v>1</v>
      </c>
      <c r="FK64" s="416">
        <v>0</v>
      </c>
      <c r="FL64" s="341"/>
      <c r="FM64" s="437">
        <v>60</v>
      </c>
      <c r="FN64" s="314"/>
      <c r="FO64" s="438">
        <v>59</v>
      </c>
      <c r="FP64" s="402" t="s">
        <v>4440</v>
      </c>
      <c r="FQ64" s="312">
        <v>1</v>
      </c>
      <c r="FR64" s="405">
        <v>0</v>
      </c>
      <c r="FT64" s="479"/>
      <c r="GA64" s="437">
        <v>60</v>
      </c>
      <c r="GB64" s="314"/>
      <c r="GC64" s="445">
        <v>60</v>
      </c>
      <c r="GD64" s="402" t="s">
        <v>4441</v>
      </c>
      <c r="GE64" s="312">
        <v>1</v>
      </c>
      <c r="GF64" s="405">
        <v>0</v>
      </c>
      <c r="GH64" s="437"/>
      <c r="GI64" s="314"/>
      <c r="GJ64" s="445">
        <v>60</v>
      </c>
      <c r="GK64" s="402" t="s">
        <v>4442</v>
      </c>
      <c r="GL64" s="312">
        <v>1</v>
      </c>
      <c r="GM64" s="405">
        <v>0</v>
      </c>
      <c r="GO64" s="439">
        <v>60</v>
      </c>
      <c r="GP64" s="415"/>
      <c r="GQ64" s="415">
        <v>60</v>
      </c>
      <c r="GR64" s="843" t="s">
        <v>4443</v>
      </c>
      <c r="GS64" s="312">
        <v>1</v>
      </c>
      <c r="GT64" s="405">
        <v>1</v>
      </c>
      <c r="GU64" s="167"/>
      <c r="GV64" s="439">
        <v>60</v>
      </c>
      <c r="GW64" s="415" t="s">
        <v>4444</v>
      </c>
      <c r="GX64" s="415">
        <v>60</v>
      </c>
      <c r="GY64" s="493" t="s">
        <v>67</v>
      </c>
      <c r="GZ64" s="312">
        <v>1</v>
      </c>
      <c r="HA64" s="312">
        <v>0</v>
      </c>
      <c r="HC64" s="446">
        <v>60</v>
      </c>
      <c r="HD64" s="412" t="str">
        <f>OIP!AH62&amp;";"&amp;OIP!B62&amp;";"&amp;OIP!E62</f>
        <v>Нефтеналивные стендеры причалов №№1, 2;Команда на останов налива через стендер СТ7;мА</v>
      </c>
      <c r="HE64" s="440">
        <v>60</v>
      </c>
      <c r="HF64" s="414" t="s">
        <v>4408</v>
      </c>
      <c r="HG64" s="415">
        <v>1</v>
      </c>
      <c r="HH64" s="447">
        <v>0</v>
      </c>
      <c r="HJ64" s="446">
        <v>60</v>
      </c>
      <c r="HK64" s="412" t="str">
        <f>OIP!AH62&amp;";"&amp;OIP!B62&amp;";"&amp;OIP!E62</f>
        <v>Нефтеналивные стендеры причалов №№1, 2;Команда на останов налива через стендер СТ7;мА</v>
      </c>
      <c r="HL64" s="440">
        <v>60</v>
      </c>
      <c r="HM64" s="414" t="s">
        <v>4445</v>
      </c>
      <c r="HN64" s="415">
        <v>1</v>
      </c>
      <c r="HO64" s="447">
        <v>0</v>
      </c>
      <c r="HP64" s="844"/>
      <c r="HQ64" s="437">
        <v>60</v>
      </c>
      <c r="HR64" s="314" t="str">
        <f>OIP!AH62&amp;";"&amp;OIP!B62&amp;";"&amp;OIP!E62</f>
        <v>Нефтеналивные стендеры причалов №№1, 2;Команда на останов налива через стендер СТ7;мА</v>
      </c>
      <c r="HS64" s="438">
        <v>60</v>
      </c>
      <c r="HT64" s="402" t="s">
        <v>4446</v>
      </c>
      <c r="HU64" s="312">
        <v>1</v>
      </c>
      <c r="HV64" s="405">
        <v>0</v>
      </c>
      <c r="HX64" s="310">
        <v>60</v>
      </c>
      <c r="HY64" s="314" t="str">
        <f>OIP!AH62&amp;";"&amp;OIP!B62&amp;";"&amp;OIP!E62</f>
        <v>Нефтеналивные стендеры причалов №№1, 2;Команда на останов налива через стендер СТ7;мА</v>
      </c>
      <c r="HZ64" s="438">
        <v>60</v>
      </c>
      <c r="IA64" s="414" t="s">
        <v>4408</v>
      </c>
      <c r="IB64" s="415">
        <v>1</v>
      </c>
      <c r="IC64" s="447">
        <v>0</v>
      </c>
      <c r="ID64" s="341"/>
      <c r="IE64" s="446">
        <v>60</v>
      </c>
      <c r="IF64" s="412" t="str">
        <f>OIP!AH62&amp;";"&amp;OIP!B62&amp;";"&amp;OIP!E62</f>
        <v>Нефтеналивные стендеры причалов №№1, 2;Команда на останов налива через стендер СТ7;мА</v>
      </c>
      <c r="IG64" s="440">
        <v>60</v>
      </c>
      <c r="IH64" s="414" t="s">
        <v>4408</v>
      </c>
      <c r="II64" s="415">
        <v>1</v>
      </c>
      <c r="IJ64" s="447">
        <v>0</v>
      </c>
      <c r="IK64" s="341"/>
      <c r="IL64" s="446">
        <v>60</v>
      </c>
      <c r="IM64" s="412" t="str">
        <f>OIP!AH62&amp;";"&amp;OIP!B62&amp;";"&amp;OIP!E62</f>
        <v>Нефтеналивные стендеры причалов №№1, 2;Команда на останов налива через стендер СТ7;мА</v>
      </c>
      <c r="IN64" s="440">
        <v>60</v>
      </c>
      <c r="IO64" s="414" t="s">
        <v>4408</v>
      </c>
      <c r="IP64" s="415">
        <v>1</v>
      </c>
      <c r="IQ64" s="447">
        <v>0</v>
      </c>
      <c r="IS64" s="448">
        <f t="shared" si="11"/>
        <v>60</v>
      </c>
      <c r="IT64" s="457" t="s">
        <v>4447</v>
      </c>
      <c r="IU64" s="450">
        <v>60</v>
      </c>
      <c r="IV64" s="402"/>
      <c r="IW64" s="312">
        <v>1</v>
      </c>
      <c r="IX64" s="405">
        <v>0</v>
      </c>
      <c r="IZ64" s="437">
        <v>60</v>
      </c>
      <c r="JA64" s="346"/>
      <c r="JB64" s="438">
        <v>60</v>
      </c>
      <c r="JC64" s="402" t="s">
        <v>3565</v>
      </c>
      <c r="JD64" s="312">
        <v>1</v>
      </c>
      <c r="JE64" s="405">
        <v>0</v>
      </c>
    </row>
    <row r="65" spans="1:265" ht="15.75" customHeight="1" thickBot="1">
      <c r="A65" s="310">
        <f t="shared" si="0"/>
        <v>61</v>
      </c>
      <c r="B65" s="314" t="str">
        <f>DP!J62&amp;";"&amp;DP!B62</f>
        <v>Диагностика;БиПС.УСО.1(4) - двери шкафа открыты</v>
      </c>
      <c r="C65" s="450">
        <v>61</v>
      </c>
      <c r="D65" s="312"/>
      <c r="E65" s="312"/>
      <c r="F65" s="403"/>
      <c r="H65" s="437">
        <f t="shared" si="1"/>
        <v>61</v>
      </c>
      <c r="I65" s="314" t="str">
        <f>KTPRS2!I62&amp;";"&amp;KTPRS2!B62</f>
        <v>Предельный параметр;Максимальное давление газонефтяной фракции в трубопроводе на выходе резервуара Е-1</v>
      </c>
      <c r="J65" s="450">
        <v>61</v>
      </c>
      <c r="K65" s="312"/>
      <c r="L65" s="312"/>
      <c r="M65" s="405"/>
      <c r="O65" s="437">
        <f t="shared" si="2"/>
        <v>61</v>
      </c>
      <c r="P65" s="455">
        <v>0</v>
      </c>
      <c r="Q65" s="450">
        <v>61</v>
      </c>
      <c r="R65" s="312"/>
      <c r="S65" s="312"/>
      <c r="T65" s="405"/>
      <c r="V65" s="400">
        <v>61</v>
      </c>
      <c r="W65" s="455">
        <f>UTS!B63</f>
        <v>0</v>
      </c>
      <c r="X65" s="438">
        <v>61</v>
      </c>
      <c r="Y65" s="402"/>
      <c r="Z65" s="312">
        <v>1</v>
      </c>
      <c r="AA65" s="403">
        <v>0</v>
      </c>
      <c r="AC65" s="924">
        <v>61</v>
      </c>
      <c r="AD65" s="312" t="str">
        <f>ZD!AK63&amp;";"&amp;ZD!B63</f>
        <v>Система СОД причальных сооружений;Задвижка №17</v>
      </c>
      <c r="AE65" s="450">
        <v>61</v>
      </c>
      <c r="AF65" s="436" t="s">
        <v>4448</v>
      </c>
      <c r="AG65" s="312">
        <v>1</v>
      </c>
      <c r="AH65" s="405">
        <v>1</v>
      </c>
      <c r="AJ65" s="439">
        <f t="shared" si="3"/>
        <v>61</v>
      </c>
      <c r="AK65" s="412" t="str">
        <f>KLP!M63&amp;";"&amp;KLP!B63</f>
        <v>;</v>
      </c>
      <c r="AL65" s="440">
        <v>61</v>
      </c>
      <c r="AM65" s="414" t="s">
        <v>4449</v>
      </c>
      <c r="AN65" s="415">
        <v>1</v>
      </c>
      <c r="AO65" s="416">
        <v>0</v>
      </c>
      <c r="AQ65" s="310">
        <f t="shared" si="5"/>
        <v>61</v>
      </c>
      <c r="AR65" s="455">
        <v>0</v>
      </c>
      <c r="AS65" s="438">
        <v>61</v>
      </c>
      <c r="AT65" s="402"/>
      <c r="AU65" s="312">
        <v>1</v>
      </c>
      <c r="AV65" s="403">
        <v>0</v>
      </c>
      <c r="AX65" s="845">
        <v>61</v>
      </c>
      <c r="AY65" s="846"/>
      <c r="AZ65" s="415">
        <v>61</v>
      </c>
      <c r="BA65" s="414" t="s">
        <v>3565</v>
      </c>
      <c r="BB65" s="415">
        <v>1</v>
      </c>
      <c r="BC65" s="416">
        <v>0</v>
      </c>
      <c r="BL65" s="845">
        <v>61</v>
      </c>
      <c r="BM65" s="846"/>
      <c r="BN65" s="415">
        <v>61</v>
      </c>
      <c r="BO65" s="436" t="s">
        <v>4121</v>
      </c>
      <c r="BP65" s="312">
        <v>1</v>
      </c>
      <c r="BQ65" s="405">
        <v>1</v>
      </c>
      <c r="BS65" s="437">
        <v>61</v>
      </c>
      <c r="BT65" s="314" t="str">
        <f>VS!O63&amp;";"&amp;VS!B63</f>
        <v>;</v>
      </c>
      <c r="BU65" s="438">
        <v>61</v>
      </c>
      <c r="BV65" s="402" t="s">
        <v>4450</v>
      </c>
      <c r="BW65" s="312">
        <v>1</v>
      </c>
      <c r="BX65" s="405">
        <v>0</v>
      </c>
      <c r="BZ65" s="437">
        <v>61</v>
      </c>
      <c r="CA65" s="405">
        <v>0</v>
      </c>
      <c r="CB65" s="438">
        <v>61</v>
      </c>
      <c r="CC65" s="402" t="s">
        <v>4450</v>
      </c>
      <c r="CD65" s="312">
        <v>1</v>
      </c>
      <c r="CE65" s="405">
        <v>0</v>
      </c>
      <c r="CG65" s="437">
        <v>61</v>
      </c>
      <c r="CH65" s="405">
        <v>0</v>
      </c>
      <c r="CI65" s="438">
        <v>61</v>
      </c>
      <c r="CJ65" s="402" t="s">
        <v>4450</v>
      </c>
      <c r="CK65" s="312">
        <v>1</v>
      </c>
      <c r="CL65" s="405">
        <v>0</v>
      </c>
      <c r="CN65" s="437">
        <v>61</v>
      </c>
      <c r="CO65" s="314">
        <v>0</v>
      </c>
      <c r="CP65" s="438">
        <v>61</v>
      </c>
      <c r="CQ65" s="402" t="s">
        <v>3565</v>
      </c>
      <c r="CR65" s="312">
        <v>1</v>
      </c>
      <c r="CS65" s="405">
        <v>0</v>
      </c>
      <c r="CU65" s="310">
        <f t="shared" si="6"/>
        <v>61</v>
      </c>
      <c r="CV65" s="314" t="str">
        <f>KTPR!K63&amp;";"&amp;KTPR!B63</f>
        <v>Общестанционная защита;Сохранение предельной загазованности площадки нефтеналивного причала №1 (точка 2)</v>
      </c>
      <c r="CW65" s="438">
        <v>61</v>
      </c>
      <c r="CX65" s="312"/>
      <c r="CY65" s="312"/>
      <c r="CZ65" s="403"/>
      <c r="DB65" s="310">
        <f t="shared" si="12"/>
        <v>212</v>
      </c>
      <c r="DC65" s="314" t="str">
        <f>KGMPNA!F64&amp;";"&amp;KGMPNA!B64</f>
        <v>Готовность НО-6;НО-6. Выкидная агрегатная задвижка открыта</v>
      </c>
      <c r="DD65" s="438">
        <v>61</v>
      </c>
      <c r="DE65" s="312"/>
      <c r="DF65" s="312"/>
      <c r="DG65" s="403"/>
      <c r="DI65" s="310">
        <f t="shared" si="8"/>
        <v>161</v>
      </c>
      <c r="DJ65" s="314" t="str">
        <f>KTPRA!I64&amp;";"&amp;KTPRA!B64</f>
        <v>Агрегатная защита;</v>
      </c>
      <c r="DK65" s="438">
        <v>61</v>
      </c>
      <c r="DL65" s="312"/>
      <c r="DM65" s="312"/>
      <c r="DN65" s="403"/>
      <c r="DP65" s="437">
        <v>61</v>
      </c>
      <c r="DQ65" s="875" t="s">
        <v>4451</v>
      </c>
      <c r="DR65" s="438">
        <v>61</v>
      </c>
      <c r="DS65" s="451" t="s">
        <v>4452</v>
      </c>
      <c r="DT65" s="848">
        <v>2</v>
      </c>
      <c r="DU65" s="866" t="s">
        <v>3854</v>
      </c>
      <c r="DV65" s="867"/>
      <c r="DX65" s="878"/>
      <c r="ED65" s="851">
        <v>61</v>
      </c>
      <c r="EE65" s="876" t="s">
        <v>8821</v>
      </c>
      <c r="EF65" s="68">
        <v>61</v>
      </c>
      <c r="EG65" s="861"/>
      <c r="EH65" s="68"/>
      <c r="EI65" s="96"/>
      <c r="EJ65" s="867"/>
      <c r="EY65" s="845">
        <f t="shared" si="9"/>
        <v>61</v>
      </c>
      <c r="EZ65" s="862">
        <v>0</v>
      </c>
      <c r="FA65" s="855">
        <v>61</v>
      </c>
      <c r="FB65" s="860" t="s">
        <v>3855</v>
      </c>
      <c r="FC65" s="841">
        <v>0</v>
      </c>
      <c r="FD65" s="842">
        <v>0</v>
      </c>
      <c r="FF65" s="437">
        <v>61</v>
      </c>
      <c r="FG65" s="314">
        <v>0</v>
      </c>
      <c r="FH65" s="438">
        <v>60</v>
      </c>
      <c r="FI65" s="414" t="s">
        <v>4453</v>
      </c>
      <c r="FJ65" s="415">
        <v>1</v>
      </c>
      <c r="FK65" s="416">
        <v>0</v>
      </c>
      <c r="FL65" s="341"/>
      <c r="FM65" s="437">
        <v>61</v>
      </c>
      <c r="FN65" s="314"/>
      <c r="FO65" s="438">
        <v>60</v>
      </c>
      <c r="FP65" s="451" t="s">
        <v>4454</v>
      </c>
      <c r="FQ65" s="312">
        <v>2</v>
      </c>
      <c r="FR65" s="405">
        <v>3</v>
      </c>
      <c r="FT65" s="479"/>
      <c r="GA65" s="404">
        <v>61</v>
      </c>
      <c r="GB65" s="314"/>
      <c r="GC65" s="445">
        <v>61</v>
      </c>
      <c r="GD65" s="451" t="s">
        <v>4455</v>
      </c>
      <c r="GE65" s="312">
        <v>2</v>
      </c>
      <c r="GF65" s="405">
        <v>3</v>
      </c>
      <c r="GH65" s="437"/>
      <c r="GI65" s="314"/>
      <c r="GJ65" s="445">
        <v>61</v>
      </c>
      <c r="GK65" s="402" t="s">
        <v>3676</v>
      </c>
      <c r="GL65" s="312">
        <v>1</v>
      </c>
      <c r="GM65" s="405">
        <v>0</v>
      </c>
      <c r="GO65" s="439">
        <v>61</v>
      </c>
      <c r="GP65" s="415"/>
      <c r="GQ65" s="415">
        <v>61</v>
      </c>
      <c r="GR65" s="843" t="s">
        <v>4456</v>
      </c>
      <c r="GS65" s="312">
        <v>1</v>
      </c>
      <c r="GT65" s="405">
        <v>1</v>
      </c>
      <c r="GU65" s="167"/>
      <c r="GV65" s="439">
        <v>61</v>
      </c>
      <c r="GW65" s="415" t="s">
        <v>4457</v>
      </c>
      <c r="GX65" s="415">
        <v>61</v>
      </c>
      <c r="GY65" s="493" t="s">
        <v>67</v>
      </c>
      <c r="GZ65" s="312">
        <v>1</v>
      </c>
      <c r="HA65" s="312">
        <v>0</v>
      </c>
      <c r="HC65" s="446">
        <v>61</v>
      </c>
      <c r="HD65" s="412" t="str">
        <f>OIP!AH63&amp;";"&amp;OIP!B63&amp;";"&amp;OIP!E63</f>
        <v>Нефтеналивные стендеры причалов №№1, 2;Команда на останов налива через стендер СТ8;мА</v>
      </c>
      <c r="HE65" s="440">
        <v>61</v>
      </c>
      <c r="HF65" s="414" t="s">
        <v>4421</v>
      </c>
      <c r="HG65" s="415">
        <v>1</v>
      </c>
      <c r="HH65" s="447">
        <v>0</v>
      </c>
      <c r="HJ65" s="446">
        <v>61</v>
      </c>
      <c r="HK65" s="412" t="str">
        <f>OIP!AH63&amp;";"&amp;OIP!B63&amp;";"&amp;OIP!E63</f>
        <v>Нефтеналивные стендеры причалов №№1, 2;Команда на останов налива через стендер СТ8;мА</v>
      </c>
      <c r="HL65" s="440">
        <v>61</v>
      </c>
      <c r="HM65" s="414" t="s">
        <v>4458</v>
      </c>
      <c r="HN65" s="415">
        <v>1</v>
      </c>
      <c r="HO65" s="447">
        <v>0</v>
      </c>
      <c r="HP65" s="844"/>
      <c r="HQ65" s="437">
        <v>61</v>
      </c>
      <c r="HR65" s="314" t="str">
        <f>OIP!AH63&amp;";"&amp;OIP!B63&amp;";"&amp;OIP!E63</f>
        <v>Нефтеналивные стендеры причалов №№1, 2;Команда на останов налива через стендер СТ8;мА</v>
      </c>
      <c r="HS65" s="438">
        <v>61</v>
      </c>
      <c r="HT65" s="402" t="s">
        <v>4459</v>
      </c>
      <c r="HU65" s="312">
        <v>1</v>
      </c>
      <c r="HV65" s="405">
        <v>0</v>
      </c>
      <c r="HX65" s="310">
        <v>61</v>
      </c>
      <c r="HY65" s="314" t="str">
        <f>OIP!AH63&amp;";"&amp;OIP!B63&amp;";"&amp;OIP!E63</f>
        <v>Нефтеналивные стендеры причалов №№1, 2;Команда на останов налива через стендер СТ8;мА</v>
      </c>
      <c r="HZ65" s="438">
        <v>61</v>
      </c>
      <c r="IA65" s="414" t="s">
        <v>4421</v>
      </c>
      <c r="IB65" s="415">
        <v>1</v>
      </c>
      <c r="IC65" s="447">
        <v>0</v>
      </c>
      <c r="ID65" s="341"/>
      <c r="IE65" s="446">
        <v>61</v>
      </c>
      <c r="IF65" s="412" t="str">
        <f>OIP!AH63&amp;";"&amp;OIP!B63&amp;";"&amp;OIP!E63</f>
        <v>Нефтеналивные стендеры причалов №№1, 2;Команда на останов налива через стендер СТ8;мА</v>
      </c>
      <c r="IG65" s="440">
        <v>61</v>
      </c>
      <c r="IH65" s="414" t="s">
        <v>4421</v>
      </c>
      <c r="II65" s="415">
        <v>1</v>
      </c>
      <c r="IJ65" s="447">
        <v>0</v>
      </c>
      <c r="IK65" s="341"/>
      <c r="IL65" s="446">
        <v>61</v>
      </c>
      <c r="IM65" s="412" t="str">
        <f>OIP!AH63&amp;";"&amp;OIP!B63&amp;";"&amp;OIP!E63</f>
        <v>Нефтеналивные стендеры причалов №№1, 2;Команда на останов налива через стендер СТ8;мА</v>
      </c>
      <c r="IN65" s="440">
        <v>61</v>
      </c>
      <c r="IO65" s="414" t="s">
        <v>4421</v>
      </c>
      <c r="IP65" s="415">
        <v>1</v>
      </c>
      <c r="IQ65" s="447">
        <v>0</v>
      </c>
      <c r="IS65" s="448">
        <f t="shared" si="11"/>
        <v>61</v>
      </c>
      <c r="IT65" s="449" t="s">
        <v>4460</v>
      </c>
      <c r="IU65" s="450">
        <v>61</v>
      </c>
      <c r="IV65" s="402"/>
      <c r="IW65" s="312">
        <v>1</v>
      </c>
      <c r="IX65" s="405">
        <v>0</v>
      </c>
      <c r="IZ65" s="473">
        <v>61</v>
      </c>
      <c r="JA65" s="481"/>
      <c r="JB65" s="475">
        <v>61</v>
      </c>
      <c r="JC65" s="482" t="s">
        <v>4461</v>
      </c>
      <c r="JD65" s="477">
        <v>1</v>
      </c>
      <c r="JE65" s="478">
        <v>2</v>
      </c>
    </row>
    <row r="66" spans="1:265" ht="15.75" customHeight="1">
      <c r="A66" s="310">
        <f t="shared" si="0"/>
        <v>62</v>
      </c>
      <c r="B66" s="314" t="str">
        <f>DP!J63&amp;";"&amp;DP!B63</f>
        <v>Диагностика;БиПС.УСО.1(4) - батарея разряжена ИБП GU1</v>
      </c>
      <c r="C66" s="450">
        <v>62</v>
      </c>
      <c r="D66" s="312"/>
      <c r="E66" s="312"/>
      <c r="F66" s="403"/>
      <c r="H66" s="437">
        <f t="shared" si="1"/>
        <v>62</v>
      </c>
      <c r="I66" s="314" t="str">
        <f>KTPRS2!I63&amp;";"&amp;KTPRS2!B63</f>
        <v>Предельный параметр;Сохранение предельной загазованности площадки насосной откачки дренажа из емкости Е-1 (точка 1)</v>
      </c>
      <c r="J66" s="450">
        <v>62</v>
      </c>
      <c r="K66" s="312"/>
      <c r="L66" s="312"/>
      <c r="M66" s="405"/>
      <c r="O66" s="437">
        <f t="shared" si="2"/>
        <v>62</v>
      </c>
      <c r="P66" s="455">
        <v>0</v>
      </c>
      <c r="Q66" s="450">
        <v>62</v>
      </c>
      <c r="R66" s="312"/>
      <c r="S66" s="312"/>
      <c r="T66" s="405"/>
      <c r="V66" s="400">
        <v>62</v>
      </c>
      <c r="W66" s="455">
        <f>UTS!B64</f>
        <v>0</v>
      </c>
      <c r="X66" s="438">
        <v>62</v>
      </c>
      <c r="Y66" s="402"/>
      <c r="Z66" s="312">
        <v>1</v>
      </c>
      <c r="AA66" s="403">
        <v>0</v>
      </c>
      <c r="AC66" s="924">
        <v>62</v>
      </c>
      <c r="AD66" s="312" t="str">
        <f>ZD!AK64&amp;";"&amp;ZD!B64</f>
        <v>;</v>
      </c>
      <c r="AE66" s="450">
        <v>62</v>
      </c>
      <c r="AF66" s="402" t="s">
        <v>4462</v>
      </c>
      <c r="AG66" s="312">
        <v>1</v>
      </c>
      <c r="AH66" s="405">
        <v>0</v>
      </c>
      <c r="AJ66" s="439">
        <f t="shared" si="3"/>
        <v>62</v>
      </c>
      <c r="AK66" s="412" t="str">
        <f>KLP!M64&amp;";"&amp;KLP!B64</f>
        <v>;</v>
      </c>
      <c r="AL66" s="440">
        <v>62</v>
      </c>
      <c r="AM66" s="414" t="s">
        <v>3539</v>
      </c>
      <c r="AN66" s="415">
        <v>1</v>
      </c>
      <c r="AO66" s="416">
        <v>0</v>
      </c>
      <c r="AQ66" s="310">
        <f t="shared" si="5"/>
        <v>62</v>
      </c>
      <c r="AR66" s="455">
        <v>0</v>
      </c>
      <c r="AS66" s="438">
        <v>62</v>
      </c>
      <c r="AT66" s="402"/>
      <c r="AU66" s="312">
        <v>1</v>
      </c>
      <c r="AV66" s="403">
        <v>0</v>
      </c>
      <c r="AX66" s="845">
        <v>62</v>
      </c>
      <c r="AY66" s="846"/>
      <c r="AZ66" s="415">
        <v>62</v>
      </c>
      <c r="BA66" s="414" t="s">
        <v>3565</v>
      </c>
      <c r="BB66" s="415">
        <v>1</v>
      </c>
      <c r="BC66" s="416">
        <v>0</v>
      </c>
      <c r="BL66" s="845">
        <v>62</v>
      </c>
      <c r="BM66" s="846"/>
      <c r="BN66" s="415">
        <v>62</v>
      </c>
      <c r="BO66" s="436" t="s">
        <v>3565</v>
      </c>
      <c r="BP66" s="312">
        <v>1</v>
      </c>
      <c r="BQ66" s="405">
        <v>1</v>
      </c>
      <c r="BS66" s="437">
        <v>62</v>
      </c>
      <c r="BT66" s="314" t="str">
        <f>VS!O64&amp;";"&amp;VS!B64</f>
        <v>;</v>
      </c>
      <c r="BU66" s="438">
        <v>62</v>
      </c>
      <c r="BV66" s="402" t="s">
        <v>3565</v>
      </c>
      <c r="BW66" s="312">
        <v>1</v>
      </c>
      <c r="BX66" s="405">
        <v>0</v>
      </c>
      <c r="BZ66" s="437">
        <v>62</v>
      </c>
      <c r="CA66" s="405">
        <v>0</v>
      </c>
      <c r="CB66" s="438">
        <v>62</v>
      </c>
      <c r="CC66" s="402" t="s">
        <v>3565</v>
      </c>
      <c r="CD66" s="312">
        <v>1</v>
      </c>
      <c r="CE66" s="405">
        <v>0</v>
      </c>
      <c r="CG66" s="437">
        <v>62</v>
      </c>
      <c r="CH66" s="405">
        <v>0</v>
      </c>
      <c r="CI66" s="438">
        <v>62</v>
      </c>
      <c r="CJ66" s="402" t="s">
        <v>3565</v>
      </c>
      <c r="CK66" s="312">
        <v>1</v>
      </c>
      <c r="CL66" s="405">
        <v>0</v>
      </c>
      <c r="CN66" s="437">
        <v>62</v>
      </c>
      <c r="CO66" s="314">
        <v>0</v>
      </c>
      <c r="CP66" s="438">
        <v>62</v>
      </c>
      <c r="CQ66" s="402" t="s">
        <v>3565</v>
      </c>
      <c r="CR66" s="312">
        <v>1</v>
      </c>
      <c r="CS66" s="405">
        <v>0</v>
      </c>
      <c r="CU66" s="310">
        <f t="shared" si="6"/>
        <v>62</v>
      </c>
      <c r="CV66" s="314" t="str">
        <f>KTPR!K64&amp;";"&amp;KTPR!B64</f>
        <v>Общестанционная защита;Сохранение предельной загазованности площадки нефтеналивного причала №1 (точка 3)</v>
      </c>
      <c r="CW66" s="438">
        <v>62</v>
      </c>
      <c r="CX66" s="312"/>
      <c r="CY66" s="312"/>
      <c r="CZ66" s="403"/>
      <c r="DB66" s="310">
        <f t="shared" si="12"/>
        <v>213</v>
      </c>
      <c r="DC66" s="314" t="str">
        <f>KGMPNA!F65&amp;";"&amp;KGMPNA!B65</f>
        <v>Готовность НО-6;НО-6. Отсутствие аварии приёмной и выкидной агрегатных задвижек</v>
      </c>
      <c r="DD66" s="438">
        <v>62</v>
      </c>
      <c r="DE66" s="312"/>
      <c r="DF66" s="312"/>
      <c r="DG66" s="403"/>
      <c r="DI66" s="310">
        <f t="shared" si="8"/>
        <v>162</v>
      </c>
      <c r="DJ66" s="314" t="str">
        <f>KTPRA!I65&amp;";"&amp;KTPRA!B65</f>
        <v>Агрегатная защита;</v>
      </c>
      <c r="DK66" s="438">
        <v>62</v>
      </c>
      <c r="DL66" s="312"/>
      <c r="DM66" s="312"/>
      <c r="DN66" s="403"/>
      <c r="DP66" s="437">
        <v>62</v>
      </c>
      <c r="DQ66" s="875" t="s">
        <v>4463</v>
      </c>
      <c r="DR66" s="438">
        <v>62</v>
      </c>
      <c r="DS66" s="436" t="s">
        <v>4464</v>
      </c>
      <c r="DT66" s="848">
        <v>1</v>
      </c>
      <c r="DU66" s="866" t="s">
        <v>1185</v>
      </c>
      <c r="DV66" s="867"/>
      <c r="DX66" s="878"/>
      <c r="ED66" s="851">
        <v>62</v>
      </c>
      <c r="EE66" s="876" t="s">
        <v>8821</v>
      </c>
      <c r="EF66" s="68">
        <v>62</v>
      </c>
      <c r="EG66" s="861"/>
      <c r="EH66" s="68"/>
      <c r="EI66" s="96"/>
      <c r="EJ66" s="867"/>
      <c r="EY66" s="845">
        <f t="shared" si="9"/>
        <v>62</v>
      </c>
      <c r="EZ66" s="862">
        <v>0</v>
      </c>
      <c r="FA66" s="855">
        <v>62</v>
      </c>
      <c r="FB66" s="860" t="s">
        <v>3855</v>
      </c>
      <c r="FC66" s="841">
        <v>0</v>
      </c>
      <c r="FD66" s="842">
        <v>0</v>
      </c>
      <c r="FF66" s="437">
        <v>62</v>
      </c>
      <c r="FG66" s="314">
        <v>0</v>
      </c>
      <c r="FH66" s="438">
        <v>61</v>
      </c>
      <c r="FI66" s="414" t="s">
        <v>4465</v>
      </c>
      <c r="FJ66" s="415">
        <v>1</v>
      </c>
      <c r="FK66" s="416">
        <v>0</v>
      </c>
      <c r="FL66" s="341"/>
      <c r="FM66" s="437">
        <v>62</v>
      </c>
      <c r="FN66" s="314"/>
      <c r="FO66" s="438">
        <v>61</v>
      </c>
      <c r="FP66" s="451" t="s">
        <v>4454</v>
      </c>
      <c r="FQ66" s="312">
        <v>2</v>
      </c>
      <c r="FR66" s="405">
        <v>3</v>
      </c>
      <c r="FT66" s="479"/>
      <c r="GA66" s="437">
        <v>62</v>
      </c>
      <c r="GB66" s="314"/>
      <c r="GC66" s="445">
        <v>62</v>
      </c>
      <c r="GD66" s="451" t="s">
        <v>4466</v>
      </c>
      <c r="GE66" s="312">
        <v>2</v>
      </c>
      <c r="GF66" s="405">
        <v>3</v>
      </c>
      <c r="GH66" s="437"/>
      <c r="GI66" s="314"/>
      <c r="GJ66" s="445">
        <v>62</v>
      </c>
      <c r="GK66" s="402" t="s">
        <v>3676</v>
      </c>
      <c r="GL66" s="312">
        <v>1</v>
      </c>
      <c r="GM66" s="405">
        <v>0</v>
      </c>
      <c r="GO66" s="439">
        <v>62</v>
      </c>
      <c r="GP66" s="415"/>
      <c r="GQ66" s="415">
        <v>62</v>
      </c>
      <c r="GR66" s="843" t="s">
        <v>67</v>
      </c>
      <c r="GS66" s="312">
        <v>1</v>
      </c>
      <c r="GT66" s="405">
        <v>1</v>
      </c>
      <c r="GU66" s="167"/>
      <c r="GV66" s="439">
        <v>62</v>
      </c>
      <c r="GW66" s="415" t="s">
        <v>4467</v>
      </c>
      <c r="GX66" s="415">
        <v>62</v>
      </c>
      <c r="GY66" s="493" t="s">
        <v>67</v>
      </c>
      <c r="GZ66" s="312">
        <v>1</v>
      </c>
      <c r="HA66" s="312">
        <v>0</v>
      </c>
      <c r="HC66" s="446">
        <v>62</v>
      </c>
      <c r="HD66" s="412" t="str">
        <f>OIP!AH64&amp;";"&amp;OIP!B64&amp;";"&amp;OIP!E64</f>
        <v>Нефтеналивные стендеры причалов №№1, 2;Команда на останов налива через стендер СТ9;мА</v>
      </c>
      <c r="HE66" s="440">
        <v>62</v>
      </c>
      <c r="HF66" s="453" t="s">
        <v>4433</v>
      </c>
      <c r="HG66" s="415">
        <v>2</v>
      </c>
      <c r="HH66" s="447">
        <v>3</v>
      </c>
      <c r="HJ66" s="446">
        <v>62</v>
      </c>
      <c r="HK66" s="412" t="str">
        <f>OIP!AH64&amp;";"&amp;OIP!B64&amp;";"&amp;OIP!E64</f>
        <v>Нефтеналивные стендеры причалов №№1, 2;Команда на останов налива через стендер СТ9;мА</v>
      </c>
      <c r="HL66" s="440">
        <v>62</v>
      </c>
      <c r="HM66" s="453" t="s">
        <v>4468</v>
      </c>
      <c r="HN66" s="415">
        <v>2</v>
      </c>
      <c r="HO66" s="447">
        <v>3</v>
      </c>
      <c r="HP66" s="844"/>
      <c r="HQ66" s="437">
        <v>62</v>
      </c>
      <c r="HR66" s="314" t="str">
        <f>OIP!AH64&amp;";"&amp;OIP!B64&amp;";"&amp;OIP!E64</f>
        <v>Нефтеналивные стендеры причалов №№1, 2;Команда на останов налива через стендер СТ9;мА</v>
      </c>
      <c r="HS66" s="438">
        <v>62</v>
      </c>
      <c r="HT66" s="451" t="s">
        <v>4469</v>
      </c>
      <c r="HU66" s="312">
        <v>2</v>
      </c>
      <c r="HV66" s="405">
        <v>3</v>
      </c>
      <c r="HX66" s="310">
        <v>62</v>
      </c>
      <c r="HY66" s="314" t="str">
        <f>OIP!AH64&amp;";"&amp;OIP!B64&amp;";"&amp;OIP!E64</f>
        <v>Нефтеналивные стендеры причалов №№1, 2;Команда на останов налива через стендер СТ9;мА</v>
      </c>
      <c r="HZ66" s="438">
        <v>62</v>
      </c>
      <c r="IA66" s="453" t="s">
        <v>4433</v>
      </c>
      <c r="IB66" s="415">
        <v>2</v>
      </c>
      <c r="IC66" s="447">
        <v>3</v>
      </c>
      <c r="ID66" s="341"/>
      <c r="IE66" s="446">
        <v>62</v>
      </c>
      <c r="IF66" s="412" t="str">
        <f>OIP!AH64&amp;";"&amp;OIP!B64&amp;";"&amp;OIP!E64</f>
        <v>Нефтеналивные стендеры причалов №№1, 2;Команда на останов налива через стендер СТ9;мА</v>
      </c>
      <c r="IG66" s="440">
        <v>62</v>
      </c>
      <c r="IH66" s="453" t="s">
        <v>4433</v>
      </c>
      <c r="II66" s="415">
        <v>2</v>
      </c>
      <c r="IJ66" s="447">
        <v>3</v>
      </c>
      <c r="IK66" s="341"/>
      <c r="IL66" s="446">
        <v>62</v>
      </c>
      <c r="IM66" s="412" t="str">
        <f>OIP!AH64&amp;";"&amp;OIP!B64&amp;";"&amp;OIP!E64</f>
        <v>Нефтеналивные стендеры причалов №№1, 2;Команда на останов налива через стендер СТ9;мА</v>
      </c>
      <c r="IN66" s="440">
        <v>62</v>
      </c>
      <c r="IO66" s="453" t="s">
        <v>4433</v>
      </c>
      <c r="IP66" s="415">
        <v>2</v>
      </c>
      <c r="IQ66" s="447">
        <v>3</v>
      </c>
      <c r="IS66" s="448">
        <f t="shared" si="11"/>
        <v>62</v>
      </c>
      <c r="IT66" s="449" t="s">
        <v>4470</v>
      </c>
      <c r="IU66" s="450">
        <v>62</v>
      </c>
      <c r="IV66" s="402"/>
      <c r="IW66" s="312">
        <v>1</v>
      </c>
      <c r="IX66" s="405">
        <v>0</v>
      </c>
    </row>
    <row r="67" spans="1:265" ht="15.75" customHeight="1">
      <c r="A67" s="313">
        <f t="shared" si="0"/>
        <v>63</v>
      </c>
      <c r="B67" s="314" t="str">
        <f>DP!J64&amp;";"&amp;DP!B64</f>
        <v>Диагностика;БиПС.УСО.1(4) - неисправность оборудования питания осн. канала ИБП GU1</v>
      </c>
      <c r="C67" s="450">
        <v>63</v>
      </c>
      <c r="D67" s="345"/>
      <c r="E67" s="345"/>
      <c r="F67" s="347"/>
      <c r="H67" s="469">
        <f t="shared" si="1"/>
        <v>63</v>
      </c>
      <c r="I67" s="314" t="str">
        <f>KTPRS2!I64&amp;";"&amp;KTPRS2!B64</f>
        <v>Предельный параметр;Сохранение предельной загазованности площадки насосной откачки дренажа из емкости Е-1 (точка 2)</v>
      </c>
      <c r="J67" s="450">
        <v>63</v>
      </c>
      <c r="K67" s="345"/>
      <c r="L67" s="345"/>
      <c r="M67" s="470"/>
      <c r="O67" s="469">
        <f t="shared" si="2"/>
        <v>63</v>
      </c>
      <c r="P67" s="455">
        <v>0</v>
      </c>
      <c r="Q67" s="450">
        <v>63</v>
      </c>
      <c r="R67" s="345"/>
      <c r="S67" s="345"/>
      <c r="T67" s="470"/>
      <c r="V67" s="400">
        <v>63</v>
      </c>
      <c r="W67" s="455">
        <f>UTS!B65</f>
        <v>0</v>
      </c>
      <c r="X67" s="438">
        <v>63</v>
      </c>
      <c r="Y67" s="402"/>
      <c r="Z67" s="312">
        <v>1</v>
      </c>
      <c r="AA67" s="403">
        <v>0</v>
      </c>
      <c r="AC67" s="924">
        <v>63</v>
      </c>
      <c r="AD67" s="312" t="str">
        <f>ZD!AK65&amp;";"&amp;ZD!B65</f>
        <v>Система СОД причальных сооружений;Шаровой кран №57</v>
      </c>
      <c r="AE67" s="450">
        <v>63</v>
      </c>
      <c r="AF67" s="436" t="s">
        <v>4471</v>
      </c>
      <c r="AG67" s="312">
        <v>1</v>
      </c>
      <c r="AH67" s="405">
        <v>1</v>
      </c>
      <c r="AJ67" s="471">
        <f t="shared" si="3"/>
        <v>63</v>
      </c>
      <c r="AK67" s="412" t="str">
        <f>KLP!M65&amp;";"&amp;KLP!B65</f>
        <v>;</v>
      </c>
      <c r="AL67" s="440">
        <v>63</v>
      </c>
      <c r="AM67" s="483" t="s">
        <v>4472</v>
      </c>
      <c r="AN67" s="415">
        <v>2</v>
      </c>
      <c r="AO67" s="416">
        <v>3</v>
      </c>
      <c r="AQ67" s="313">
        <f t="shared" si="5"/>
        <v>63</v>
      </c>
      <c r="AR67" s="455">
        <v>0</v>
      </c>
      <c r="AS67" s="438">
        <v>63</v>
      </c>
      <c r="AT67" s="344"/>
      <c r="AU67" s="312">
        <v>2</v>
      </c>
      <c r="AV67" s="403">
        <v>0</v>
      </c>
      <c r="AX67" s="845">
        <v>63</v>
      </c>
      <c r="AY67" s="846"/>
      <c r="AZ67" s="415">
        <v>63</v>
      </c>
      <c r="BA67" s="414" t="s">
        <v>3565</v>
      </c>
      <c r="BB67" s="415">
        <v>1</v>
      </c>
      <c r="BC67" s="416">
        <v>0</v>
      </c>
      <c r="BL67" s="845">
        <v>63</v>
      </c>
      <c r="BM67" s="846"/>
      <c r="BN67" s="415">
        <v>63</v>
      </c>
      <c r="BO67" s="436" t="s">
        <v>3565</v>
      </c>
      <c r="BP67" s="312">
        <v>1</v>
      </c>
      <c r="BQ67" s="405">
        <v>1</v>
      </c>
      <c r="BS67" s="437">
        <v>63</v>
      </c>
      <c r="BT67" s="314" t="str">
        <f>VS!O65&amp;";"&amp;VS!B65</f>
        <v>;</v>
      </c>
      <c r="BU67" s="438">
        <v>63</v>
      </c>
      <c r="BV67" s="426" t="s">
        <v>4473</v>
      </c>
      <c r="BW67" s="312">
        <v>2</v>
      </c>
      <c r="BX67" s="405">
        <v>2</v>
      </c>
      <c r="BZ67" s="437">
        <v>63</v>
      </c>
      <c r="CA67" s="405">
        <v>0</v>
      </c>
      <c r="CB67" s="438">
        <v>63</v>
      </c>
      <c r="CC67" s="426" t="s">
        <v>4473</v>
      </c>
      <c r="CD67" s="312">
        <v>2</v>
      </c>
      <c r="CE67" s="405">
        <v>2</v>
      </c>
      <c r="CG67" s="437">
        <v>63</v>
      </c>
      <c r="CH67" s="405">
        <v>0</v>
      </c>
      <c r="CI67" s="438">
        <v>63</v>
      </c>
      <c r="CJ67" s="426" t="s">
        <v>4473</v>
      </c>
      <c r="CK67" s="312">
        <v>2</v>
      </c>
      <c r="CL67" s="405">
        <v>2</v>
      </c>
      <c r="CN67" s="437">
        <v>63</v>
      </c>
      <c r="CO67" s="314">
        <v>0</v>
      </c>
      <c r="CP67" s="438">
        <v>63</v>
      </c>
      <c r="CQ67" s="402" t="s">
        <v>3565</v>
      </c>
      <c r="CR67" s="312">
        <v>1</v>
      </c>
      <c r="CS67" s="405">
        <v>0</v>
      </c>
      <c r="CU67" s="310">
        <f t="shared" si="6"/>
        <v>63</v>
      </c>
      <c r="CV67" s="314" t="str">
        <f>KTPR!K65&amp;";"&amp;KTPR!B65</f>
        <v>Общестанционная защита;Сохранение предельной загазованности площадки нефтеналивного причала №1 (точка 4)</v>
      </c>
      <c r="CW67" s="438">
        <v>63</v>
      </c>
      <c r="CX67" s="312"/>
      <c r="CY67" s="312"/>
      <c r="CZ67" s="403"/>
      <c r="DB67" s="310">
        <f t="shared" si="12"/>
        <v>214</v>
      </c>
      <c r="DC67" s="314" t="str">
        <f>KGMPNA!F66&amp;";"&amp;KGMPNA!B66</f>
        <v>Готовность НО-6;НО-6. Наличие напряжения в цепях управления приёмной и выкидной агрегатных задвижек</v>
      </c>
      <c r="DD67" s="438">
        <v>63</v>
      </c>
      <c r="DE67" s="312"/>
      <c r="DF67" s="312"/>
      <c r="DG67" s="403"/>
      <c r="DI67" s="310">
        <f t="shared" si="8"/>
        <v>163</v>
      </c>
      <c r="DJ67" s="314" t="str">
        <f>KTPRA!I66&amp;";"&amp;KTPRA!B66</f>
        <v>Агрегатная защита;</v>
      </c>
      <c r="DK67" s="438">
        <v>63</v>
      </c>
      <c r="DL67" s="312"/>
      <c r="DM67" s="312"/>
      <c r="DN67" s="403"/>
      <c r="DP67" s="437">
        <v>63</v>
      </c>
      <c r="DQ67" s="875" t="s">
        <v>4474</v>
      </c>
      <c r="DR67" s="438">
        <v>63</v>
      </c>
      <c r="DS67" s="436" t="s">
        <v>4475</v>
      </c>
      <c r="DT67" s="848">
        <v>1</v>
      </c>
      <c r="DU67" s="866" t="s">
        <v>1185</v>
      </c>
      <c r="DV67" s="867"/>
      <c r="DX67" s="878"/>
      <c r="ED67" s="851">
        <v>63</v>
      </c>
      <c r="EE67" s="876" t="s">
        <v>8821</v>
      </c>
      <c r="EF67" s="68">
        <v>63</v>
      </c>
      <c r="EG67" s="861"/>
      <c r="EH67" s="68"/>
      <c r="EI67" s="96"/>
      <c r="EJ67" s="867"/>
      <c r="EY67" s="845">
        <f t="shared" si="9"/>
        <v>63</v>
      </c>
      <c r="EZ67" s="862">
        <v>0</v>
      </c>
      <c r="FA67" s="855">
        <v>63</v>
      </c>
      <c r="FB67" s="860" t="s">
        <v>3855</v>
      </c>
      <c r="FC67" s="841">
        <v>0</v>
      </c>
      <c r="FD67" s="842">
        <v>0</v>
      </c>
      <c r="FF67" s="437">
        <v>63</v>
      </c>
      <c r="FG67" s="314">
        <v>0</v>
      </c>
      <c r="FH67" s="438">
        <v>62</v>
      </c>
      <c r="FI67" s="414" t="s">
        <v>4476</v>
      </c>
      <c r="FJ67" s="415">
        <v>1</v>
      </c>
      <c r="FK67" s="416">
        <v>0</v>
      </c>
      <c r="FL67" s="341"/>
      <c r="FM67" s="437">
        <v>63</v>
      </c>
      <c r="FN67" s="314"/>
      <c r="FO67" s="438">
        <v>62</v>
      </c>
      <c r="FP67" s="451" t="s">
        <v>4477</v>
      </c>
      <c r="FQ67" s="312">
        <v>2</v>
      </c>
      <c r="FR67" s="405">
        <v>3</v>
      </c>
      <c r="FT67" s="479"/>
      <c r="GA67" s="437">
        <v>63</v>
      </c>
      <c r="GB67" s="314"/>
      <c r="GC67" s="445">
        <v>63</v>
      </c>
      <c r="GD67" s="426" t="s">
        <v>4478</v>
      </c>
      <c r="GE67" s="312">
        <v>1</v>
      </c>
      <c r="GF67" s="405">
        <v>2</v>
      </c>
      <c r="GH67" s="437"/>
      <c r="GI67" s="314"/>
      <c r="GJ67" s="445">
        <v>63</v>
      </c>
      <c r="GK67" s="402" t="s">
        <v>3676</v>
      </c>
      <c r="GL67" s="312">
        <v>1</v>
      </c>
      <c r="GM67" s="405">
        <v>0</v>
      </c>
      <c r="GO67" s="439">
        <v>63</v>
      </c>
      <c r="GP67" s="415"/>
      <c r="GQ67" s="415">
        <v>63</v>
      </c>
      <c r="GR67" s="843" t="s">
        <v>67</v>
      </c>
      <c r="GS67" s="312">
        <v>1</v>
      </c>
      <c r="GT67" s="405">
        <v>1</v>
      </c>
      <c r="GU67" s="167"/>
      <c r="GV67" s="439">
        <v>63</v>
      </c>
      <c r="GW67" s="415" t="s">
        <v>4479</v>
      </c>
      <c r="GX67" s="415">
        <v>63</v>
      </c>
      <c r="GY67" s="493" t="s">
        <v>67</v>
      </c>
      <c r="GZ67" s="312">
        <v>1</v>
      </c>
      <c r="HA67" s="312">
        <v>0</v>
      </c>
      <c r="HC67" s="446">
        <v>63</v>
      </c>
      <c r="HD67" s="412" t="str">
        <f>OIP!AH65&amp;";"&amp;OIP!B65&amp;";"&amp;OIP!E65</f>
        <v>;;</v>
      </c>
      <c r="HE67" s="440">
        <v>63</v>
      </c>
      <c r="HF67" s="414" t="s">
        <v>4408</v>
      </c>
      <c r="HG67" s="415">
        <v>1</v>
      </c>
      <c r="HH67" s="447">
        <v>0</v>
      </c>
      <c r="HJ67" s="446">
        <v>63</v>
      </c>
      <c r="HK67" s="412" t="str">
        <f>OIP!AH65&amp;";"&amp;OIP!B65&amp;";"&amp;OIP!E65</f>
        <v>;;</v>
      </c>
      <c r="HL67" s="440">
        <v>63</v>
      </c>
      <c r="HM67" s="414" t="s">
        <v>4480</v>
      </c>
      <c r="HN67" s="415">
        <v>1</v>
      </c>
      <c r="HO67" s="447">
        <v>0</v>
      </c>
      <c r="HP67" s="844"/>
      <c r="HQ67" s="437">
        <v>63</v>
      </c>
      <c r="HR67" s="314" t="str">
        <f>OIP!AH65&amp;";"&amp;OIP!B65&amp;";"&amp;OIP!E65</f>
        <v>;;</v>
      </c>
      <c r="HS67" s="438">
        <v>63</v>
      </c>
      <c r="HT67" s="402" t="s">
        <v>4408</v>
      </c>
      <c r="HU67" s="312">
        <v>1</v>
      </c>
      <c r="HV67" s="405">
        <v>0</v>
      </c>
      <c r="HX67" s="310">
        <v>63</v>
      </c>
      <c r="HY67" s="314" t="str">
        <f>OIP!AH65&amp;";"&amp;OIP!B65&amp;";"&amp;OIP!E65</f>
        <v>;;</v>
      </c>
      <c r="HZ67" s="438">
        <v>63</v>
      </c>
      <c r="IA67" s="414" t="s">
        <v>4408</v>
      </c>
      <c r="IB67" s="415">
        <v>1</v>
      </c>
      <c r="IC67" s="447">
        <v>0</v>
      </c>
      <c r="ID67" s="341"/>
      <c r="IE67" s="446">
        <v>63</v>
      </c>
      <c r="IF67" s="412" t="str">
        <f>OIP!AH65&amp;";"&amp;OIP!B65&amp;";"&amp;OIP!E65</f>
        <v>;;</v>
      </c>
      <c r="IG67" s="440">
        <v>63</v>
      </c>
      <c r="IH67" s="414" t="s">
        <v>4408</v>
      </c>
      <c r="II67" s="415">
        <v>1</v>
      </c>
      <c r="IJ67" s="447">
        <v>0</v>
      </c>
      <c r="IK67" s="341"/>
      <c r="IL67" s="446">
        <v>63</v>
      </c>
      <c r="IM67" s="412" t="str">
        <f>OIP!AH65&amp;";"&amp;OIP!B65&amp;";"&amp;OIP!E65</f>
        <v>;;</v>
      </c>
      <c r="IN67" s="440">
        <v>63</v>
      </c>
      <c r="IO67" s="414" t="s">
        <v>4408</v>
      </c>
      <c r="IP67" s="415">
        <v>1</v>
      </c>
      <c r="IQ67" s="447">
        <v>0</v>
      </c>
      <c r="IS67" s="448">
        <f t="shared" si="11"/>
        <v>63</v>
      </c>
      <c r="IT67" s="449"/>
      <c r="IU67" s="450">
        <v>63</v>
      </c>
      <c r="IV67" s="402"/>
      <c r="IW67" s="312">
        <v>1</v>
      </c>
      <c r="IX67" s="405">
        <v>0</v>
      </c>
    </row>
    <row r="68" spans="1:265" ht="15.75" customHeight="1">
      <c r="A68" s="310">
        <f t="shared" si="0"/>
        <v>64</v>
      </c>
      <c r="B68" s="314" t="str">
        <f>DP!J65&amp;";"&amp;DP!B65</f>
        <v>Диагностика;БиПС.УСО.1(4) - батарея разряжена ИБП GU2</v>
      </c>
      <c r="C68" s="450">
        <v>64</v>
      </c>
      <c r="D68" s="312"/>
      <c r="E68" s="312"/>
      <c r="F68" s="403"/>
      <c r="H68" s="437">
        <f t="shared" si="1"/>
        <v>64</v>
      </c>
      <c r="I68" s="314" t="str">
        <f>KTPRS2!I65&amp;";"&amp;KTPRS2!B65</f>
        <v>Предельный параметр;Сохранение предельной загазованности площадки насосной откачки дренажа из емкости Е-1 (точка 3)</v>
      </c>
      <c r="J68" s="450">
        <v>64</v>
      </c>
      <c r="K68" s="312"/>
      <c r="L68" s="312"/>
      <c r="M68" s="405"/>
      <c r="O68" s="437">
        <f t="shared" si="2"/>
        <v>64</v>
      </c>
      <c r="P68" s="455">
        <v>0</v>
      </c>
      <c r="Q68" s="450">
        <v>64</v>
      </c>
      <c r="R68" s="312"/>
      <c r="S68" s="312"/>
      <c r="T68" s="405"/>
      <c r="V68" s="400">
        <v>64</v>
      </c>
      <c r="W68" s="455">
        <f>UTS!B66</f>
        <v>0</v>
      </c>
      <c r="X68" s="438">
        <v>64</v>
      </c>
      <c r="Y68" s="402"/>
      <c r="Z68" s="312">
        <v>1</v>
      </c>
      <c r="AA68" s="403">
        <v>0</v>
      </c>
      <c r="AC68" s="924">
        <v>64</v>
      </c>
      <c r="AD68" s="312" t="str">
        <f>ZD!AK66&amp;";"&amp;ZD!B66</f>
        <v>Система СОД причальных сооружений;Шаровой кран №58</v>
      </c>
      <c r="AE68" s="450">
        <v>64</v>
      </c>
      <c r="AF68" s="436" t="s">
        <v>4481</v>
      </c>
      <c r="AG68" s="312">
        <v>1</v>
      </c>
      <c r="AH68" s="405">
        <v>1</v>
      </c>
      <c r="AJ68" s="439">
        <f t="shared" si="3"/>
        <v>64</v>
      </c>
      <c r="AK68" s="412" t="str">
        <f>KLP!M66&amp;";"&amp;KLP!B66</f>
        <v>;</v>
      </c>
      <c r="AL68" s="440">
        <v>64</v>
      </c>
      <c r="AM68" s="414" t="s">
        <v>3565</v>
      </c>
      <c r="AN68" s="415">
        <v>1</v>
      </c>
      <c r="AO68" s="416">
        <v>0</v>
      </c>
      <c r="AQ68" s="310">
        <f t="shared" si="5"/>
        <v>64</v>
      </c>
      <c r="AR68" s="455">
        <v>0</v>
      </c>
      <c r="AS68" s="438">
        <v>64</v>
      </c>
      <c r="AT68" s="402"/>
      <c r="AU68" s="312">
        <v>1</v>
      </c>
      <c r="AV68" s="403">
        <v>0</v>
      </c>
      <c r="BL68" s="845">
        <v>64</v>
      </c>
      <c r="BM68" s="846"/>
      <c r="BN68" s="415">
        <v>64</v>
      </c>
      <c r="BO68" s="436" t="s">
        <v>3565</v>
      </c>
      <c r="BP68" s="312">
        <v>1</v>
      </c>
      <c r="BQ68" s="405">
        <v>1</v>
      </c>
      <c r="BS68" s="437">
        <v>64</v>
      </c>
      <c r="BT68" s="314" t="str">
        <f>VS!O66&amp;";"&amp;VS!B66</f>
        <v>;</v>
      </c>
      <c r="BU68" s="438">
        <v>64</v>
      </c>
      <c r="BV68" s="436" t="s">
        <v>4482</v>
      </c>
      <c r="BW68" s="312">
        <v>1</v>
      </c>
      <c r="BX68" s="405">
        <v>1</v>
      </c>
      <c r="BZ68" s="437">
        <v>64</v>
      </c>
      <c r="CA68" s="405">
        <v>0</v>
      </c>
      <c r="CB68" s="438">
        <v>64</v>
      </c>
      <c r="CC68" s="436" t="s">
        <v>4482</v>
      </c>
      <c r="CD68" s="312">
        <v>1</v>
      </c>
      <c r="CE68" s="405">
        <v>1</v>
      </c>
      <c r="CG68" s="437">
        <v>64</v>
      </c>
      <c r="CH68" s="405">
        <v>0</v>
      </c>
      <c r="CI68" s="438">
        <v>64</v>
      </c>
      <c r="CJ68" s="436" t="s">
        <v>4482</v>
      </c>
      <c r="CK68" s="312">
        <v>1</v>
      </c>
      <c r="CL68" s="405">
        <v>1</v>
      </c>
      <c r="CN68" s="437">
        <v>64</v>
      </c>
      <c r="CO68" s="314">
        <v>0</v>
      </c>
      <c r="CP68" s="438">
        <v>64</v>
      </c>
      <c r="CQ68" s="402" t="s">
        <v>3565</v>
      </c>
      <c r="CR68" s="312">
        <v>1</v>
      </c>
      <c r="CS68" s="405">
        <v>0</v>
      </c>
      <c r="CU68" s="310">
        <f t="shared" si="6"/>
        <v>64</v>
      </c>
      <c r="CV68" s="314" t="str">
        <f>KTPR!K66&amp;";"&amp;KTPR!B66</f>
        <v>Общестанционная защита;Сохранение предельной загазованности площадки нефтеналивного причала №1 (точка 5)</v>
      </c>
      <c r="CW68" s="438">
        <v>64</v>
      </c>
      <c r="CX68" s="312"/>
      <c r="CY68" s="312"/>
      <c r="CZ68" s="403"/>
      <c r="DB68" s="310">
        <f t="shared" si="12"/>
        <v>215</v>
      </c>
      <c r="DC68" s="314" t="str">
        <f>KGMPNA!F67&amp;";"&amp;KGMPNA!B67</f>
        <v>Готовность НО-6;НО-6. Приёмная и выкидная агрегатные задвижки в дистанционном режиме управления</v>
      </c>
      <c r="DD68" s="438">
        <v>64</v>
      </c>
      <c r="DE68" s="312"/>
      <c r="DF68" s="312"/>
      <c r="DG68" s="403"/>
      <c r="DI68" s="310">
        <f t="shared" si="8"/>
        <v>164</v>
      </c>
      <c r="DJ68" s="314" t="str">
        <f>KTPRA!I67&amp;";"&amp;KTPRA!B67</f>
        <v>Агрегатная защита;</v>
      </c>
      <c r="DK68" s="438">
        <v>64</v>
      </c>
      <c r="DL68" s="312"/>
      <c r="DM68" s="312"/>
      <c r="DN68" s="403"/>
      <c r="DP68" s="437">
        <v>64</v>
      </c>
      <c r="DQ68" s="875" t="s">
        <v>4483</v>
      </c>
      <c r="DR68" s="438">
        <v>64</v>
      </c>
      <c r="DS68" s="436" t="s">
        <v>4484</v>
      </c>
      <c r="DT68" s="848">
        <v>1</v>
      </c>
      <c r="DU68" s="866" t="s">
        <v>1185</v>
      </c>
      <c r="DV68" s="867"/>
      <c r="DX68" s="878"/>
      <c r="ED68" s="851">
        <v>64</v>
      </c>
      <c r="EE68" s="876" t="s">
        <v>8821</v>
      </c>
      <c r="EF68" s="68">
        <v>64</v>
      </c>
      <c r="EG68" s="861"/>
      <c r="EH68" s="68"/>
      <c r="EI68" s="96"/>
      <c r="EJ68" s="867"/>
      <c r="EY68" s="845">
        <f t="shared" si="9"/>
        <v>64</v>
      </c>
      <c r="EZ68" s="862">
        <v>0</v>
      </c>
      <c r="FA68" s="855">
        <v>64</v>
      </c>
      <c r="FB68" s="860" t="s">
        <v>3855</v>
      </c>
      <c r="FC68" s="841">
        <v>0</v>
      </c>
      <c r="FD68" s="842">
        <v>0</v>
      </c>
      <c r="FF68" s="437">
        <v>64</v>
      </c>
      <c r="FG68" s="314">
        <v>0</v>
      </c>
      <c r="FH68" s="438">
        <v>63</v>
      </c>
      <c r="FI68" s="414" t="s">
        <v>4485</v>
      </c>
      <c r="FJ68" s="415">
        <v>1</v>
      </c>
      <c r="FK68" s="416">
        <v>0</v>
      </c>
      <c r="FL68" s="341"/>
      <c r="FM68" s="437">
        <v>64</v>
      </c>
      <c r="FN68" s="314"/>
      <c r="FO68" s="438">
        <v>63</v>
      </c>
      <c r="FP68" s="451" t="s">
        <v>4486</v>
      </c>
      <c r="FQ68" s="312">
        <v>2</v>
      </c>
      <c r="FR68" s="405">
        <v>3</v>
      </c>
      <c r="FT68" s="479"/>
      <c r="GA68" s="437">
        <v>64</v>
      </c>
      <c r="GB68" s="314"/>
      <c r="GC68" s="445">
        <v>64</v>
      </c>
      <c r="GD68" s="402" t="s">
        <v>4487</v>
      </c>
      <c r="GE68" s="312">
        <v>1</v>
      </c>
      <c r="GF68" s="405">
        <v>0</v>
      </c>
      <c r="GH68" s="437"/>
      <c r="GI68" s="314"/>
      <c r="GJ68" s="445">
        <v>64</v>
      </c>
      <c r="GK68" s="402" t="s">
        <v>4488</v>
      </c>
      <c r="GL68" s="312">
        <v>1</v>
      </c>
      <c r="GM68" s="405">
        <v>0</v>
      </c>
      <c r="GO68" s="439">
        <v>64</v>
      </c>
      <c r="GP68" s="415"/>
      <c r="GQ68" s="415">
        <v>64</v>
      </c>
      <c r="GR68" s="843" t="s">
        <v>67</v>
      </c>
      <c r="GS68" s="312">
        <v>1</v>
      </c>
      <c r="GT68" s="405">
        <v>1</v>
      </c>
      <c r="GU68" s="167"/>
      <c r="GV68" s="439">
        <v>64</v>
      </c>
      <c r="GW68" s="415" t="s">
        <v>4489</v>
      </c>
      <c r="GX68" s="415">
        <v>64</v>
      </c>
      <c r="GY68" s="493" t="s">
        <v>67</v>
      </c>
      <c r="GZ68" s="312">
        <v>1</v>
      </c>
      <c r="HA68" s="312">
        <v>0</v>
      </c>
      <c r="HC68" s="446">
        <v>64</v>
      </c>
      <c r="HD68" s="412" t="str">
        <f>OIP!AH66&amp;";"&amp;OIP!B66&amp;";"&amp;OIP!E66</f>
        <v>Нефтеналивные стендеры причалов №№1, 2;Контроль загазованности причала №1 (точка 1);%</v>
      </c>
      <c r="HE68" s="440">
        <v>64</v>
      </c>
      <c r="HF68" s="414" t="s">
        <v>4421</v>
      </c>
      <c r="HG68" s="415">
        <v>1</v>
      </c>
      <c r="HH68" s="447">
        <v>0</v>
      </c>
      <c r="HJ68" s="446">
        <v>64</v>
      </c>
      <c r="HK68" s="412" t="str">
        <f>OIP!AH66&amp;";"&amp;OIP!B66&amp;";"&amp;OIP!E66</f>
        <v>Нефтеналивные стендеры причалов №№1, 2;Контроль загазованности причала №1 (точка 1);%</v>
      </c>
      <c r="HL68" s="440">
        <v>64</v>
      </c>
      <c r="HM68" s="414" t="s">
        <v>4490</v>
      </c>
      <c r="HN68" s="415">
        <v>1</v>
      </c>
      <c r="HO68" s="447">
        <v>0</v>
      </c>
      <c r="HP68" s="844"/>
      <c r="HQ68" s="437">
        <v>64</v>
      </c>
      <c r="HR68" s="314" t="str">
        <f>OIP!AH66&amp;";"&amp;OIP!B66&amp;";"&amp;OIP!E66</f>
        <v>Нефтеналивные стендеры причалов №№1, 2;Контроль загазованности причала №1 (точка 1);%</v>
      </c>
      <c r="HS68" s="438">
        <v>64</v>
      </c>
      <c r="HT68" s="402" t="s">
        <v>4421</v>
      </c>
      <c r="HU68" s="312">
        <v>1</v>
      </c>
      <c r="HV68" s="405">
        <v>0</v>
      </c>
      <c r="HX68" s="310">
        <v>64</v>
      </c>
      <c r="HY68" s="314" t="str">
        <f>OIP!AH66&amp;";"&amp;OIP!B66&amp;";"&amp;OIP!E66</f>
        <v>Нефтеналивные стендеры причалов №№1, 2;Контроль загазованности причала №1 (точка 1);%</v>
      </c>
      <c r="HZ68" s="438">
        <v>64</v>
      </c>
      <c r="IA68" s="414" t="s">
        <v>4421</v>
      </c>
      <c r="IB68" s="415">
        <v>1</v>
      </c>
      <c r="IC68" s="447">
        <v>0</v>
      </c>
      <c r="ID68" s="341"/>
      <c r="IE68" s="446">
        <v>64</v>
      </c>
      <c r="IF68" s="412" t="str">
        <f>OIP!AH66&amp;";"&amp;OIP!B66&amp;";"&amp;OIP!E66</f>
        <v>Нефтеналивные стендеры причалов №№1, 2;Контроль загазованности причала №1 (точка 1);%</v>
      </c>
      <c r="IG68" s="440">
        <v>64</v>
      </c>
      <c r="IH68" s="414" t="s">
        <v>4421</v>
      </c>
      <c r="II68" s="415">
        <v>1</v>
      </c>
      <c r="IJ68" s="447">
        <v>0</v>
      </c>
      <c r="IK68" s="341"/>
      <c r="IL68" s="446">
        <v>64</v>
      </c>
      <c r="IM68" s="412" t="str">
        <f>OIP!AH66&amp;";"&amp;OIP!B66&amp;";"&amp;OIP!E66</f>
        <v>Нефтеналивные стендеры причалов №№1, 2;Контроль загазованности причала №1 (точка 1);%</v>
      </c>
      <c r="IN68" s="440">
        <v>64</v>
      </c>
      <c r="IO68" s="414" t="s">
        <v>4421</v>
      </c>
      <c r="IP68" s="415">
        <v>1</v>
      </c>
      <c r="IQ68" s="447">
        <v>0</v>
      </c>
      <c r="IS68" s="448">
        <f t="shared" si="11"/>
        <v>64</v>
      </c>
      <c r="IT68" s="457" t="s">
        <v>4491</v>
      </c>
      <c r="IU68" s="450">
        <v>64</v>
      </c>
      <c r="IV68" s="402"/>
      <c r="IW68" s="312">
        <v>1</v>
      </c>
      <c r="IX68" s="405">
        <v>0</v>
      </c>
    </row>
    <row r="69" spans="1:265" ht="15.75" customHeight="1">
      <c r="A69" s="310">
        <f t="shared" si="0"/>
        <v>65</v>
      </c>
      <c r="B69" s="314" t="str">
        <f>DP!J66&amp;";"&amp;DP!B66</f>
        <v>Диагностика;БиПС.УСО.1(4) - неисправность оборудования питания рез. канала ИБП GU2</v>
      </c>
      <c r="C69" s="450">
        <v>65</v>
      </c>
      <c r="D69" s="312"/>
      <c r="E69" s="312"/>
      <c r="F69" s="403"/>
      <c r="H69" s="437">
        <f t="shared" si="1"/>
        <v>65</v>
      </c>
      <c r="I69" s="314" t="str">
        <f>KTPRS2!I66&amp;";"&amp;KTPRS2!B66</f>
        <v>Предельный параметр;Сохранение предельной загазованности площадки насосной откачки дренажа из емкости Е-1 (точка 4)</v>
      </c>
      <c r="J69" s="450">
        <v>65</v>
      </c>
      <c r="K69" s="312"/>
      <c r="L69" s="312"/>
      <c r="M69" s="405"/>
      <c r="O69" s="437">
        <f t="shared" si="2"/>
        <v>65</v>
      </c>
      <c r="P69" s="314" t="s">
        <v>8822</v>
      </c>
      <c r="Q69" s="450">
        <v>65</v>
      </c>
      <c r="R69" s="312"/>
      <c r="S69" s="312"/>
      <c r="T69" s="405"/>
      <c r="V69" s="400">
        <v>65</v>
      </c>
      <c r="W69" s="455">
        <f>UTS!B67</f>
        <v>0</v>
      </c>
      <c r="X69" s="438">
        <v>65</v>
      </c>
      <c r="Y69" s="402"/>
      <c r="Z69" s="312">
        <v>1</v>
      </c>
      <c r="AA69" s="403">
        <v>0</v>
      </c>
      <c r="AC69" s="924">
        <v>65</v>
      </c>
      <c r="AD69" s="312" t="str">
        <f>ZD!AK67&amp;";"&amp;ZD!B67</f>
        <v>Система СОД причальных сооружений;Шаровой кран №59</v>
      </c>
      <c r="AE69" s="450">
        <v>65</v>
      </c>
      <c r="AF69" s="436" t="s">
        <v>4492</v>
      </c>
      <c r="AG69" s="312">
        <v>1</v>
      </c>
      <c r="AH69" s="405">
        <v>1</v>
      </c>
      <c r="AJ69" s="439">
        <f t="shared" si="3"/>
        <v>65</v>
      </c>
      <c r="AK69" s="412" t="str">
        <f>KLP!M67&amp;";"&amp;KLP!B67</f>
        <v>;</v>
      </c>
      <c r="AL69" s="440">
        <v>65</v>
      </c>
      <c r="AM69" s="418" t="s">
        <v>4493</v>
      </c>
      <c r="AN69" s="415">
        <v>1</v>
      </c>
      <c r="AO69" s="416">
        <v>2</v>
      </c>
      <c r="AQ69" s="310">
        <f t="shared" si="5"/>
        <v>65</v>
      </c>
      <c r="AR69" s="455">
        <v>0</v>
      </c>
      <c r="AS69" s="438">
        <v>65</v>
      </c>
      <c r="AT69" s="402"/>
      <c r="AU69" s="312">
        <v>1</v>
      </c>
      <c r="AV69" s="403">
        <v>0</v>
      </c>
      <c r="BL69" s="845">
        <v>65</v>
      </c>
      <c r="BM69" s="846"/>
      <c r="BN69" s="415">
        <v>65</v>
      </c>
      <c r="BO69" s="436" t="s">
        <v>4162</v>
      </c>
      <c r="BP69" s="312">
        <v>1</v>
      </c>
      <c r="BQ69" s="405">
        <v>1</v>
      </c>
      <c r="BS69" s="437">
        <v>65</v>
      </c>
      <c r="BT69" s="314" t="str">
        <f>VS!O67&amp;";"&amp;VS!B67</f>
        <v>;</v>
      </c>
      <c r="BU69" s="438">
        <v>65</v>
      </c>
      <c r="BV69" s="436" t="s">
        <v>4494</v>
      </c>
      <c r="BW69" s="312">
        <v>1</v>
      </c>
      <c r="BX69" s="405">
        <v>1</v>
      </c>
      <c r="BZ69" s="437">
        <v>65</v>
      </c>
      <c r="CA69" s="405">
        <v>0</v>
      </c>
      <c r="CB69" s="438">
        <v>65</v>
      </c>
      <c r="CC69" s="436" t="s">
        <v>4494</v>
      </c>
      <c r="CD69" s="312">
        <v>1</v>
      </c>
      <c r="CE69" s="405">
        <v>1</v>
      </c>
      <c r="CG69" s="437">
        <v>65</v>
      </c>
      <c r="CH69" s="405">
        <v>0</v>
      </c>
      <c r="CI69" s="438">
        <v>65</v>
      </c>
      <c r="CJ69" s="436" t="s">
        <v>4494</v>
      </c>
      <c r="CK69" s="312">
        <v>1</v>
      </c>
      <c r="CL69" s="405">
        <v>1</v>
      </c>
      <c r="CN69" s="437">
        <v>65</v>
      </c>
      <c r="CO69" s="314">
        <v>0</v>
      </c>
      <c r="CP69" s="438">
        <v>65</v>
      </c>
      <c r="CQ69" s="402" t="s">
        <v>3565</v>
      </c>
      <c r="CR69" s="312">
        <v>1</v>
      </c>
      <c r="CS69" s="405">
        <v>0</v>
      </c>
      <c r="CU69" s="310">
        <f t="shared" si="6"/>
        <v>65</v>
      </c>
      <c r="CV69" s="314" t="str">
        <f>KTPR!K67&amp;";"&amp;KTPR!B67</f>
        <v>Общестанционная защита;Сохранение предельной загазованности площадки нефтеналивного причала №1 (точка 6)</v>
      </c>
      <c r="CW69" s="438">
        <v>65</v>
      </c>
      <c r="CX69" s="312"/>
      <c r="CY69" s="312"/>
      <c r="CZ69" s="403"/>
      <c r="DB69" s="310">
        <f t="shared" si="12"/>
        <v>216</v>
      </c>
      <c r="DC69" s="314" t="str">
        <f>KGMPNA!F68&amp;";"&amp;KGMPNA!B68</f>
        <v>Готовность НО-6;НО-6. Отсутствие показаний вибрации у не работающего НО</v>
      </c>
      <c r="DD69" s="438">
        <v>65</v>
      </c>
      <c r="DE69" s="312"/>
      <c r="DF69" s="312"/>
      <c r="DG69" s="403"/>
      <c r="DI69" s="310">
        <f t="shared" si="8"/>
        <v>165</v>
      </c>
      <c r="DJ69" s="314" t="str">
        <f>KTPRA!I68&amp;";"&amp;KTPRA!B68</f>
        <v>Агрегатная защита;</v>
      </c>
      <c r="DK69" s="438">
        <v>65</v>
      </c>
      <c r="DL69" s="312"/>
      <c r="DM69" s="312"/>
      <c r="DN69" s="403"/>
      <c r="DP69" s="437">
        <v>65</v>
      </c>
      <c r="DQ69" s="875" t="s">
        <v>4495</v>
      </c>
      <c r="DR69" s="438">
        <v>65</v>
      </c>
      <c r="DS69" s="451" t="s">
        <v>4496</v>
      </c>
      <c r="DT69" s="848">
        <v>2</v>
      </c>
      <c r="DU69" s="866" t="s">
        <v>3854</v>
      </c>
      <c r="DV69" s="867"/>
      <c r="DX69" s="878"/>
      <c r="ED69" s="851">
        <v>65</v>
      </c>
      <c r="EE69" s="876" t="s">
        <v>8861</v>
      </c>
      <c r="EF69" s="68">
        <v>65</v>
      </c>
      <c r="EG69" s="861"/>
      <c r="EH69" s="68"/>
      <c r="EI69" s="96"/>
      <c r="EJ69" s="867"/>
      <c r="EY69" s="845">
        <f t="shared" si="9"/>
        <v>65</v>
      </c>
      <c r="EZ69" s="862">
        <v>0</v>
      </c>
      <c r="FA69" s="855">
        <v>65</v>
      </c>
      <c r="FB69" s="860" t="s">
        <v>3855</v>
      </c>
      <c r="FC69" s="841">
        <v>0</v>
      </c>
      <c r="FD69" s="842">
        <v>0</v>
      </c>
      <c r="FF69" s="437">
        <v>65</v>
      </c>
      <c r="FG69" s="314">
        <v>0</v>
      </c>
      <c r="FH69" s="438">
        <v>64</v>
      </c>
      <c r="FI69" s="414" t="s">
        <v>3565</v>
      </c>
      <c r="FJ69" s="415">
        <v>1</v>
      </c>
      <c r="FK69" s="416">
        <v>0</v>
      </c>
      <c r="FL69" s="341"/>
      <c r="FM69" s="437">
        <v>65</v>
      </c>
      <c r="FN69" s="314"/>
      <c r="FO69" s="438">
        <v>64</v>
      </c>
      <c r="FP69" s="451" t="s">
        <v>4497</v>
      </c>
      <c r="FQ69" s="312">
        <v>2</v>
      </c>
      <c r="FR69" s="405">
        <v>3</v>
      </c>
      <c r="FT69" s="479"/>
      <c r="GA69" s="437">
        <v>65</v>
      </c>
      <c r="GB69" s="314"/>
      <c r="GC69" s="445">
        <v>65</v>
      </c>
      <c r="GD69" s="402" t="s">
        <v>4498</v>
      </c>
      <c r="GE69" s="312">
        <v>1</v>
      </c>
      <c r="GF69" s="405">
        <v>0</v>
      </c>
      <c r="GH69" s="437"/>
      <c r="GI69" s="314"/>
      <c r="GJ69" s="445">
        <v>65</v>
      </c>
      <c r="GK69" s="402" t="s">
        <v>4499</v>
      </c>
      <c r="GL69" s="312">
        <v>1</v>
      </c>
      <c r="GM69" s="405">
        <v>0</v>
      </c>
      <c r="GO69" s="439">
        <v>65</v>
      </c>
      <c r="GP69" s="415"/>
      <c r="GQ69" s="415">
        <v>65</v>
      </c>
      <c r="GR69" s="843" t="s">
        <v>67</v>
      </c>
      <c r="GS69" s="312">
        <v>1</v>
      </c>
      <c r="GT69" s="405">
        <v>1</v>
      </c>
      <c r="GU69" s="167"/>
      <c r="GV69" s="439">
        <v>65</v>
      </c>
      <c r="GW69" s="415" t="s">
        <v>4500</v>
      </c>
      <c r="GX69" s="415">
        <v>65</v>
      </c>
      <c r="GY69" s="493" t="s">
        <v>67</v>
      </c>
      <c r="GZ69" s="312">
        <v>1</v>
      </c>
      <c r="HA69" s="312">
        <v>0</v>
      </c>
      <c r="HC69" s="446">
        <v>65</v>
      </c>
      <c r="HD69" s="412" t="str">
        <f>OIP!AH67&amp;";"&amp;OIP!B67&amp;";"&amp;OIP!E67</f>
        <v>Нефтеналивные стендеры причалов №№1, 2;Контроль загазованности причала №1 (точка 2);%</v>
      </c>
      <c r="HE69" s="440">
        <v>65</v>
      </c>
      <c r="HF69" s="453" t="s">
        <v>4433</v>
      </c>
      <c r="HG69" s="415">
        <v>2</v>
      </c>
      <c r="HH69" s="447">
        <v>3</v>
      </c>
      <c r="HJ69" s="446">
        <v>65</v>
      </c>
      <c r="HK69" s="412" t="str">
        <f>OIP!AH67&amp;";"&amp;OIP!B67&amp;";"&amp;OIP!E67</f>
        <v>Нефтеналивные стендеры причалов №№1, 2;Контроль загазованности причала №1 (точка 2);%</v>
      </c>
      <c r="HL69" s="440">
        <v>65</v>
      </c>
      <c r="HM69" s="418" t="s">
        <v>4501</v>
      </c>
      <c r="HN69" s="415">
        <v>2</v>
      </c>
      <c r="HO69" s="447">
        <v>2</v>
      </c>
      <c r="HP69" s="844"/>
      <c r="HQ69" s="437">
        <v>65</v>
      </c>
      <c r="HR69" s="314" t="str">
        <f>OIP!AH67&amp;";"&amp;OIP!B67&amp;";"&amp;OIP!E67</f>
        <v>Нефтеналивные стендеры причалов №№1, 2;Контроль загазованности причала №1 (точка 2);%</v>
      </c>
      <c r="HS69" s="438">
        <v>65</v>
      </c>
      <c r="HT69" s="451" t="s">
        <v>4433</v>
      </c>
      <c r="HU69" s="312">
        <v>2</v>
      </c>
      <c r="HV69" s="405">
        <v>3</v>
      </c>
      <c r="HX69" s="310">
        <v>65</v>
      </c>
      <c r="HY69" s="314" t="str">
        <f>OIP!AH67&amp;";"&amp;OIP!B67&amp;";"&amp;OIP!E67</f>
        <v>Нефтеналивные стендеры причалов №№1, 2;Контроль загазованности причала №1 (точка 2);%</v>
      </c>
      <c r="HZ69" s="438">
        <v>65</v>
      </c>
      <c r="IA69" s="453" t="s">
        <v>4433</v>
      </c>
      <c r="IB69" s="415">
        <v>2</v>
      </c>
      <c r="IC69" s="447">
        <v>3</v>
      </c>
      <c r="ID69" s="341"/>
      <c r="IE69" s="446">
        <v>65</v>
      </c>
      <c r="IF69" s="412" t="str">
        <f>OIP!AH67&amp;";"&amp;OIP!B67&amp;";"&amp;OIP!E67</f>
        <v>Нефтеналивные стендеры причалов №№1, 2;Контроль загазованности причала №1 (точка 2);%</v>
      </c>
      <c r="IG69" s="440">
        <v>65</v>
      </c>
      <c r="IH69" s="453" t="s">
        <v>4433</v>
      </c>
      <c r="II69" s="415">
        <v>2</v>
      </c>
      <c r="IJ69" s="447">
        <v>3</v>
      </c>
      <c r="IK69" s="341"/>
      <c r="IL69" s="446">
        <v>65</v>
      </c>
      <c r="IM69" s="412" t="str">
        <f>OIP!AH67&amp;";"&amp;OIP!B67&amp;";"&amp;OIP!E67</f>
        <v>Нефтеналивные стендеры причалов №№1, 2;Контроль загазованности причала №1 (точка 2);%</v>
      </c>
      <c r="IN69" s="440">
        <v>65</v>
      </c>
      <c r="IO69" s="453" t="s">
        <v>4433</v>
      </c>
      <c r="IP69" s="415">
        <v>2</v>
      </c>
      <c r="IQ69" s="447">
        <v>3</v>
      </c>
      <c r="IS69" s="448">
        <f t="shared" si="11"/>
        <v>65</v>
      </c>
      <c r="IT69" s="449" t="s">
        <v>4502</v>
      </c>
      <c r="IU69" s="450">
        <v>65</v>
      </c>
      <c r="IV69" s="402"/>
      <c r="IW69" s="312">
        <v>1</v>
      </c>
      <c r="IX69" s="405">
        <v>0</v>
      </c>
    </row>
    <row r="70" spans="1:265" ht="15.75" customHeight="1">
      <c r="A70" s="313">
        <f t="shared" ref="A70:A133" si="13">A69+1</f>
        <v>66</v>
      </c>
      <c r="B70" s="314" t="str">
        <f>DP!J67&amp;";"&amp;DP!B67</f>
        <v>Диагностика;БиПС.УСО.1(4) - низкий уровень сопротивления изоляции 24В (UV1)</v>
      </c>
      <c r="C70" s="450">
        <v>66</v>
      </c>
      <c r="D70" s="345"/>
      <c r="E70" s="345"/>
      <c r="F70" s="347"/>
      <c r="H70" s="469">
        <f t="shared" ref="H70:H133" si="14">H69+1</f>
        <v>66</v>
      </c>
      <c r="I70" s="314" t="str">
        <f>KTPRS2!I67&amp;";"&amp;KTPRS2!B67</f>
        <v>Предельный параметр;Сохранение предельной загазованности площадки насосной откачки дренажа из емкости Е-1 (точка 5)</v>
      </c>
      <c r="J70" s="450">
        <v>66</v>
      </c>
      <c r="K70" s="345"/>
      <c r="L70" s="345"/>
      <c r="M70" s="470"/>
      <c r="O70" s="469">
        <f t="shared" ref="O70:O133" si="15">O69+1</f>
        <v>66</v>
      </c>
      <c r="P70" s="314" t="s">
        <v>8822</v>
      </c>
      <c r="Q70" s="450">
        <v>66</v>
      </c>
      <c r="R70" s="345"/>
      <c r="S70" s="345"/>
      <c r="T70" s="470"/>
      <c r="V70" s="400">
        <v>66</v>
      </c>
      <c r="W70" s="455">
        <f>UTS!B68</f>
        <v>0</v>
      </c>
      <c r="X70" s="438">
        <v>66</v>
      </c>
      <c r="Y70" s="402"/>
      <c r="Z70" s="312">
        <v>1</v>
      </c>
      <c r="AA70" s="403">
        <v>0</v>
      </c>
      <c r="AC70" s="924">
        <v>66</v>
      </c>
      <c r="AD70" s="312" t="str">
        <f>ZD!AK68&amp;";"&amp;ZD!B68</f>
        <v>Система СОД причальных сооружений;Шаровой кран №60</v>
      </c>
      <c r="AE70" s="450">
        <v>66</v>
      </c>
      <c r="AF70" s="436" t="s">
        <v>4503</v>
      </c>
      <c r="AG70" s="312">
        <v>1</v>
      </c>
      <c r="AH70" s="405">
        <v>1</v>
      </c>
      <c r="AJ70" s="471">
        <f t="shared" ref="AJ70:AJ104" si="16">AJ69+1</f>
        <v>66</v>
      </c>
      <c r="AK70" s="412" t="str">
        <f>KLP!M68&amp;";"&amp;KLP!B68</f>
        <v>;</v>
      </c>
      <c r="AL70" s="440">
        <v>66</v>
      </c>
      <c r="AM70" s="484" t="s">
        <v>4504</v>
      </c>
      <c r="AN70" s="415">
        <v>1</v>
      </c>
      <c r="AO70" s="416">
        <v>2</v>
      </c>
      <c r="AQ70" s="313">
        <f t="shared" si="5"/>
        <v>66</v>
      </c>
      <c r="AR70" s="455">
        <v>0</v>
      </c>
      <c r="AS70" s="438">
        <v>66</v>
      </c>
      <c r="AT70" s="344"/>
      <c r="AU70" s="312">
        <v>1</v>
      </c>
      <c r="AV70" s="403">
        <v>0</v>
      </c>
      <c r="BL70" s="845">
        <v>66</v>
      </c>
      <c r="BM70" s="846"/>
      <c r="BN70" s="415">
        <v>66</v>
      </c>
      <c r="BO70" s="436" t="s">
        <v>4172</v>
      </c>
      <c r="BP70" s="312">
        <v>1</v>
      </c>
      <c r="BQ70" s="405">
        <v>1</v>
      </c>
      <c r="BS70" s="437">
        <v>66</v>
      </c>
      <c r="BT70" s="314" t="str">
        <f>VS!O68&amp;";"&amp;VS!B68</f>
        <v>;</v>
      </c>
      <c r="BU70" s="438">
        <v>66</v>
      </c>
      <c r="BV70" s="436" t="s">
        <v>4505</v>
      </c>
      <c r="BW70" s="312">
        <v>1</v>
      </c>
      <c r="BX70" s="405">
        <v>1</v>
      </c>
      <c r="BZ70" s="437">
        <v>66</v>
      </c>
      <c r="CA70" s="405">
        <v>0</v>
      </c>
      <c r="CB70" s="438">
        <v>66</v>
      </c>
      <c r="CC70" s="436" t="s">
        <v>4505</v>
      </c>
      <c r="CD70" s="312">
        <v>1</v>
      </c>
      <c r="CE70" s="405">
        <v>1</v>
      </c>
      <c r="CG70" s="437">
        <v>66</v>
      </c>
      <c r="CH70" s="405">
        <v>0</v>
      </c>
      <c r="CI70" s="438">
        <v>66</v>
      </c>
      <c r="CJ70" s="436" t="s">
        <v>4505</v>
      </c>
      <c r="CK70" s="312">
        <v>1</v>
      </c>
      <c r="CL70" s="405">
        <v>1</v>
      </c>
      <c r="CN70" s="437">
        <v>66</v>
      </c>
      <c r="CO70" s="314">
        <v>0</v>
      </c>
      <c r="CP70" s="438">
        <v>66</v>
      </c>
      <c r="CQ70" s="402" t="s">
        <v>3565</v>
      </c>
      <c r="CR70" s="312">
        <v>1</v>
      </c>
      <c r="CS70" s="405">
        <v>0</v>
      </c>
      <c r="CU70" s="310">
        <f t="shared" si="6"/>
        <v>66</v>
      </c>
      <c r="CV70" s="314" t="str">
        <f>KTPR!K68&amp;";"&amp;KTPR!B68</f>
        <v>Общестанционная защита;Сохранение предельной загазованности площадки нефтеналивного причала №1 (точка 7)</v>
      </c>
      <c r="CW70" s="438">
        <v>66</v>
      </c>
      <c r="CX70" s="312"/>
      <c r="CY70" s="312"/>
      <c r="CZ70" s="403"/>
      <c r="DB70" s="310">
        <f t="shared" si="12"/>
        <v>217</v>
      </c>
      <c r="DC70" s="314" t="str">
        <f>KGMPNA!F69&amp;";"&amp;KGMPNA!B69</f>
        <v>;</v>
      </c>
      <c r="DD70" s="438">
        <v>66</v>
      </c>
      <c r="DE70" s="312"/>
      <c r="DF70" s="312"/>
      <c r="DG70" s="403"/>
      <c r="DI70" s="310">
        <f t="shared" si="8"/>
        <v>166</v>
      </c>
      <c r="DJ70" s="314" t="str">
        <f>KTPRA!I69&amp;";"&amp;KTPRA!B69</f>
        <v>Агрегатная защита;</v>
      </c>
      <c r="DK70" s="438">
        <v>66</v>
      </c>
      <c r="DL70" s="312"/>
      <c r="DM70" s="312"/>
      <c r="DN70" s="403"/>
      <c r="DP70" s="437">
        <v>66</v>
      </c>
      <c r="DQ70" s="875" t="s">
        <v>4506</v>
      </c>
      <c r="DR70" s="438">
        <v>66</v>
      </c>
      <c r="DS70" s="451" t="s">
        <v>4507</v>
      </c>
      <c r="DT70" s="848">
        <v>2</v>
      </c>
      <c r="DU70" s="866" t="s">
        <v>3854</v>
      </c>
      <c r="DV70" s="867"/>
      <c r="DX70" s="878"/>
      <c r="ED70" s="851">
        <v>66</v>
      </c>
      <c r="EE70" s="876" t="s">
        <v>8861</v>
      </c>
      <c r="EF70" s="68">
        <v>66</v>
      </c>
      <c r="EG70" s="861"/>
      <c r="EH70" s="68"/>
      <c r="EI70" s="96"/>
      <c r="EJ70" s="867"/>
      <c r="EY70" s="845">
        <f t="shared" si="9"/>
        <v>66</v>
      </c>
      <c r="EZ70" s="862">
        <v>0</v>
      </c>
      <c r="FA70" s="855">
        <v>66</v>
      </c>
      <c r="FB70" s="860" t="s">
        <v>3855</v>
      </c>
      <c r="FC70" s="841">
        <v>0</v>
      </c>
      <c r="FD70" s="842">
        <v>0</v>
      </c>
      <c r="FF70" s="437">
        <v>66</v>
      </c>
      <c r="FG70" s="314">
        <v>0</v>
      </c>
      <c r="FH70" s="438">
        <v>65</v>
      </c>
      <c r="FI70" s="414" t="s">
        <v>3565</v>
      </c>
      <c r="FJ70" s="415">
        <v>1</v>
      </c>
      <c r="FK70" s="416">
        <v>0</v>
      </c>
      <c r="FL70" s="341"/>
      <c r="FM70" s="437">
        <v>66</v>
      </c>
      <c r="FN70" s="314"/>
      <c r="FO70" s="438">
        <v>65</v>
      </c>
      <c r="FP70" s="436" t="s">
        <v>4508</v>
      </c>
      <c r="FQ70" s="312">
        <v>1</v>
      </c>
      <c r="FR70" s="405">
        <v>1</v>
      </c>
      <c r="FT70" s="479"/>
      <c r="GA70" s="437">
        <v>66</v>
      </c>
      <c r="GB70" s="314"/>
      <c r="GC70" s="445">
        <v>66</v>
      </c>
      <c r="GD70" s="402" t="s">
        <v>4509</v>
      </c>
      <c r="GE70" s="312">
        <v>1</v>
      </c>
      <c r="GF70" s="405">
        <v>0</v>
      </c>
      <c r="GH70" s="437"/>
      <c r="GI70" s="314"/>
      <c r="GJ70" s="445">
        <v>66</v>
      </c>
      <c r="GK70" s="402" t="s">
        <v>4509</v>
      </c>
      <c r="GL70" s="312">
        <v>1</v>
      </c>
      <c r="GM70" s="405">
        <v>0</v>
      </c>
      <c r="GO70" s="439">
        <v>66</v>
      </c>
      <c r="GP70" s="415"/>
      <c r="GQ70" s="415">
        <v>66</v>
      </c>
      <c r="GR70" s="843" t="s">
        <v>67</v>
      </c>
      <c r="GS70" s="312">
        <v>1</v>
      </c>
      <c r="GT70" s="405">
        <v>1</v>
      </c>
      <c r="GU70" s="167"/>
      <c r="GV70" s="439">
        <v>66</v>
      </c>
      <c r="GW70" s="415" t="s">
        <v>4510</v>
      </c>
      <c r="GX70" s="415">
        <v>66</v>
      </c>
      <c r="GY70" s="493" t="s">
        <v>67</v>
      </c>
      <c r="GZ70" s="312">
        <v>1</v>
      </c>
      <c r="HA70" s="312">
        <v>0</v>
      </c>
      <c r="HC70" s="446">
        <v>66</v>
      </c>
      <c r="HD70" s="412" t="str">
        <f>OIP!AH68&amp;";"&amp;OIP!B68&amp;";"&amp;OIP!E68</f>
        <v>Нефтеналивные стендеры причалов №№1, 2;Контроль загазованности причала №1 (точка 3);%</v>
      </c>
      <c r="HE70" s="440">
        <v>66</v>
      </c>
      <c r="HF70" s="414" t="s">
        <v>4408</v>
      </c>
      <c r="HG70" s="415">
        <v>1</v>
      </c>
      <c r="HH70" s="447">
        <v>0</v>
      </c>
      <c r="HJ70" s="446">
        <v>66</v>
      </c>
      <c r="HK70" s="412" t="str">
        <f>OIP!AH68&amp;";"&amp;OIP!B68&amp;";"&amp;OIP!E68</f>
        <v>Нефтеналивные стендеры причалов №№1, 2;Контроль загазованности причала №1 (точка 3);%</v>
      </c>
      <c r="HL70" s="440">
        <v>66</v>
      </c>
      <c r="HM70" s="414" t="s">
        <v>4511</v>
      </c>
      <c r="HN70" s="415">
        <v>1</v>
      </c>
      <c r="HO70" s="447">
        <v>0</v>
      </c>
      <c r="HP70" s="844"/>
      <c r="HQ70" s="437">
        <v>66</v>
      </c>
      <c r="HR70" s="314" t="str">
        <f>OIP!AH68&amp;";"&amp;OIP!B68&amp;";"&amp;OIP!E68</f>
        <v>Нефтеналивные стендеры причалов №№1, 2;Контроль загазованности причала №1 (точка 3);%</v>
      </c>
      <c r="HS70" s="438">
        <v>66</v>
      </c>
      <c r="HT70" s="402" t="s">
        <v>4408</v>
      </c>
      <c r="HU70" s="312">
        <v>1</v>
      </c>
      <c r="HV70" s="405">
        <v>0</v>
      </c>
      <c r="HX70" s="310">
        <v>66</v>
      </c>
      <c r="HY70" s="314" t="str">
        <f>OIP!AH68&amp;";"&amp;OIP!B68&amp;";"&amp;OIP!E68</f>
        <v>Нефтеналивные стендеры причалов №№1, 2;Контроль загазованности причала №1 (точка 3);%</v>
      </c>
      <c r="HZ70" s="438">
        <v>66</v>
      </c>
      <c r="IA70" s="414" t="s">
        <v>4408</v>
      </c>
      <c r="IB70" s="415">
        <v>1</v>
      </c>
      <c r="IC70" s="447">
        <v>0</v>
      </c>
      <c r="ID70" s="341"/>
      <c r="IE70" s="446">
        <v>66</v>
      </c>
      <c r="IF70" s="412" t="str">
        <f>OIP!AH68&amp;";"&amp;OIP!B68&amp;";"&amp;OIP!E68</f>
        <v>Нефтеналивные стендеры причалов №№1, 2;Контроль загазованности причала №1 (точка 3);%</v>
      </c>
      <c r="IG70" s="440">
        <v>66</v>
      </c>
      <c r="IH70" s="414" t="s">
        <v>4408</v>
      </c>
      <c r="II70" s="415">
        <v>1</v>
      </c>
      <c r="IJ70" s="447">
        <v>0</v>
      </c>
      <c r="IK70" s="341"/>
      <c r="IL70" s="446">
        <v>66</v>
      </c>
      <c r="IM70" s="412" t="str">
        <f>OIP!AH68&amp;";"&amp;OIP!B68&amp;";"&amp;OIP!E68</f>
        <v>Нефтеналивные стендеры причалов №№1, 2;Контроль загазованности причала №1 (точка 3);%</v>
      </c>
      <c r="IN70" s="440">
        <v>66</v>
      </c>
      <c r="IO70" s="414" t="s">
        <v>4408</v>
      </c>
      <c r="IP70" s="415">
        <v>1</v>
      </c>
      <c r="IQ70" s="447">
        <v>0</v>
      </c>
      <c r="IS70" s="448">
        <f t="shared" si="11"/>
        <v>66</v>
      </c>
      <c r="IT70" s="449" t="s">
        <v>4512</v>
      </c>
      <c r="IU70" s="450">
        <v>66</v>
      </c>
      <c r="IV70" s="402"/>
      <c r="IW70" s="312">
        <v>1</v>
      </c>
      <c r="IX70" s="405">
        <v>0</v>
      </c>
    </row>
    <row r="71" spans="1:265" ht="15.75" customHeight="1">
      <c r="A71" s="310">
        <f t="shared" si="13"/>
        <v>67</v>
      </c>
      <c r="B71" s="314" t="str">
        <f>DP!J68&amp;";"&amp;DP!B68</f>
        <v>;</v>
      </c>
      <c r="C71" s="450">
        <v>67</v>
      </c>
      <c r="D71" s="312"/>
      <c r="E71" s="312"/>
      <c r="F71" s="403"/>
      <c r="H71" s="437">
        <f t="shared" si="14"/>
        <v>67</v>
      </c>
      <c r="I71" s="314" t="str">
        <f>KTPRS2!I68&amp;";"&amp;KTPRS2!B68</f>
        <v>Предельный параметр;Сигнализация «пустой трубопровод» на входе насосов Н-1, Н-2</v>
      </c>
      <c r="J71" s="450">
        <v>67</v>
      </c>
      <c r="K71" s="312"/>
      <c r="L71" s="312"/>
      <c r="M71" s="405"/>
      <c r="O71" s="437">
        <f t="shared" si="15"/>
        <v>67</v>
      </c>
      <c r="P71" s="314" t="s">
        <v>8822</v>
      </c>
      <c r="Q71" s="450">
        <v>67</v>
      </c>
      <c r="R71" s="312"/>
      <c r="S71" s="312"/>
      <c r="T71" s="405"/>
      <c r="V71" s="400">
        <v>67</v>
      </c>
      <c r="W71" s="455">
        <f>UTS!B69</f>
        <v>0</v>
      </c>
      <c r="X71" s="438">
        <v>67</v>
      </c>
      <c r="Y71" s="402"/>
      <c r="Z71" s="312">
        <v>1</v>
      </c>
      <c r="AA71" s="403">
        <v>0</v>
      </c>
      <c r="AC71" s="924">
        <v>67</v>
      </c>
      <c r="AD71" s="312" t="str">
        <f>ZD!AK69&amp;";"&amp;ZD!B69</f>
        <v>Система СОД причальных сооружений;Шаровой кран №61</v>
      </c>
      <c r="AE71" s="450">
        <v>67</v>
      </c>
      <c r="AF71" s="426" t="s">
        <v>4513</v>
      </c>
      <c r="AG71" s="312">
        <v>2</v>
      </c>
      <c r="AH71" s="405">
        <v>2</v>
      </c>
      <c r="AJ71" s="439">
        <f t="shared" si="16"/>
        <v>67</v>
      </c>
      <c r="AK71" s="412" t="str">
        <f>KLP!M69&amp;";"&amp;KLP!B69</f>
        <v>;</v>
      </c>
      <c r="AL71" s="440">
        <v>67</v>
      </c>
      <c r="AM71" s="414" t="s">
        <v>3565</v>
      </c>
      <c r="AN71" s="415">
        <v>1</v>
      </c>
      <c r="AO71" s="416">
        <v>0</v>
      </c>
      <c r="AQ71" s="310">
        <f t="shared" ref="AQ71:AQ104" si="17">AQ70+1</f>
        <v>67</v>
      </c>
      <c r="AR71" s="455">
        <v>0</v>
      </c>
      <c r="AS71" s="438">
        <v>67</v>
      </c>
      <c r="AT71" s="402"/>
      <c r="AU71" s="312">
        <v>1</v>
      </c>
      <c r="AV71" s="403">
        <v>0</v>
      </c>
      <c r="BL71" s="845">
        <v>67</v>
      </c>
      <c r="BM71" s="846"/>
      <c r="BN71" s="415">
        <v>67</v>
      </c>
      <c r="BO71" s="436" t="s">
        <v>4185</v>
      </c>
      <c r="BP71" s="312">
        <v>1</v>
      </c>
      <c r="BQ71" s="405">
        <v>1</v>
      </c>
      <c r="BS71" s="437">
        <v>67</v>
      </c>
      <c r="BT71" s="314" t="str">
        <f>VS!O69&amp;";"&amp;VS!B69</f>
        <v>;</v>
      </c>
      <c r="BU71" s="438">
        <v>67</v>
      </c>
      <c r="BV71" s="426" t="s">
        <v>4514</v>
      </c>
      <c r="BW71" s="312">
        <v>2</v>
      </c>
      <c r="BX71" s="405">
        <v>2</v>
      </c>
      <c r="BZ71" s="437">
        <v>67</v>
      </c>
      <c r="CA71" s="405">
        <v>0</v>
      </c>
      <c r="CB71" s="438">
        <v>67</v>
      </c>
      <c r="CC71" s="426" t="s">
        <v>4514</v>
      </c>
      <c r="CD71" s="312">
        <v>2</v>
      </c>
      <c r="CE71" s="405">
        <v>2</v>
      </c>
      <c r="CG71" s="437">
        <v>67</v>
      </c>
      <c r="CH71" s="405">
        <v>0</v>
      </c>
      <c r="CI71" s="438">
        <v>67</v>
      </c>
      <c r="CJ71" s="426" t="s">
        <v>4514</v>
      </c>
      <c r="CK71" s="312">
        <v>2</v>
      </c>
      <c r="CL71" s="405">
        <v>2</v>
      </c>
      <c r="CN71" s="437">
        <v>67</v>
      </c>
      <c r="CO71" s="314">
        <v>0</v>
      </c>
      <c r="CP71" s="438">
        <v>67</v>
      </c>
      <c r="CQ71" s="402" t="s">
        <v>3565</v>
      </c>
      <c r="CR71" s="312">
        <v>1</v>
      </c>
      <c r="CS71" s="405">
        <v>0</v>
      </c>
      <c r="CU71" s="310">
        <f t="shared" ref="CU71:CU134" si="18">CU70+1</f>
        <v>67</v>
      </c>
      <c r="CV71" s="314" t="str">
        <f>KTPR!K69&amp;";"&amp;KTPR!B69</f>
        <v>Общестанционная защита;Сохранение предельной загазованности площадки нефтеналивного причала №1 (точка 8)</v>
      </c>
      <c r="CW71" s="438">
        <v>67</v>
      </c>
      <c r="CX71" s="312"/>
      <c r="CY71" s="312"/>
      <c r="CZ71" s="403"/>
      <c r="DB71" s="310">
        <f t="shared" si="12"/>
        <v>218</v>
      </c>
      <c r="DC71" s="314" t="str">
        <f>KGMPNA!F70&amp;";"&amp;KGMPNA!B70</f>
        <v>;</v>
      </c>
      <c r="DD71" s="438">
        <v>67</v>
      </c>
      <c r="DE71" s="312"/>
      <c r="DF71" s="312"/>
      <c r="DG71" s="403"/>
      <c r="DI71" s="310">
        <f t="shared" ref="DI71:DI105" si="19">DI70+1</f>
        <v>167</v>
      </c>
      <c r="DJ71" s="314" t="str">
        <f>KTPRA!I70&amp;";"&amp;KTPRA!B70</f>
        <v>Агрегатная защита;</v>
      </c>
      <c r="DK71" s="438">
        <v>67</v>
      </c>
      <c r="DL71" s="312"/>
      <c r="DM71" s="312"/>
      <c r="DN71" s="403"/>
      <c r="DP71" s="437">
        <v>67</v>
      </c>
      <c r="DQ71" s="875" t="s">
        <v>4515</v>
      </c>
      <c r="DR71" s="438">
        <v>67</v>
      </c>
      <c r="DS71" s="451" t="s">
        <v>4496</v>
      </c>
      <c r="DT71" s="848">
        <v>2</v>
      </c>
      <c r="DU71" s="866" t="s">
        <v>3854</v>
      </c>
      <c r="DV71" s="867"/>
      <c r="DX71" s="878"/>
      <c r="ED71" s="851">
        <v>67</v>
      </c>
      <c r="EE71" s="876" t="s">
        <v>8861</v>
      </c>
      <c r="EF71" s="68">
        <v>67</v>
      </c>
      <c r="EG71" s="861"/>
      <c r="EH71" s="68"/>
      <c r="EI71" s="96"/>
      <c r="EJ71" s="867"/>
      <c r="EY71" s="845">
        <f t="shared" ref="EY71:EY116" si="20">EY70+1</f>
        <v>67</v>
      </c>
      <c r="EZ71" s="862">
        <v>0</v>
      </c>
      <c r="FA71" s="855">
        <v>67</v>
      </c>
      <c r="FB71" s="860" t="s">
        <v>3855</v>
      </c>
      <c r="FC71" s="841">
        <v>0</v>
      </c>
      <c r="FD71" s="842">
        <v>0</v>
      </c>
      <c r="FF71" s="437">
        <v>67</v>
      </c>
      <c r="FG71" s="314">
        <v>0</v>
      </c>
      <c r="FH71" s="438">
        <v>66</v>
      </c>
      <c r="FI71" s="414" t="s">
        <v>3565</v>
      </c>
      <c r="FJ71" s="415">
        <v>1</v>
      </c>
      <c r="FK71" s="416">
        <v>0</v>
      </c>
      <c r="FL71" s="341"/>
      <c r="FM71" s="437">
        <v>67</v>
      </c>
      <c r="FN71" s="314"/>
      <c r="FO71" s="438">
        <v>66</v>
      </c>
      <c r="FP71" s="402" t="s">
        <v>3565</v>
      </c>
      <c r="FQ71" s="312">
        <v>1</v>
      </c>
      <c r="FR71" s="405">
        <v>0</v>
      </c>
      <c r="FT71" s="479"/>
      <c r="GA71" s="437">
        <v>67</v>
      </c>
      <c r="GB71" s="314"/>
      <c r="GC71" s="445">
        <v>67</v>
      </c>
      <c r="GD71" s="402" t="s">
        <v>4516</v>
      </c>
      <c r="GE71" s="312">
        <v>1</v>
      </c>
      <c r="GF71" s="405">
        <v>0</v>
      </c>
      <c r="GH71" s="437"/>
      <c r="GI71" s="314"/>
      <c r="GJ71" s="445">
        <v>67</v>
      </c>
      <c r="GK71" s="402" t="s">
        <v>4516</v>
      </c>
      <c r="GL71" s="312">
        <v>1</v>
      </c>
      <c r="GM71" s="405">
        <v>0</v>
      </c>
      <c r="GO71" s="439">
        <v>67</v>
      </c>
      <c r="GP71" s="415"/>
      <c r="GQ71" s="415">
        <v>67</v>
      </c>
      <c r="GR71" s="843" t="s">
        <v>67</v>
      </c>
      <c r="GS71" s="312">
        <v>1</v>
      </c>
      <c r="GT71" s="405">
        <v>1</v>
      </c>
      <c r="GU71" s="167"/>
      <c r="GV71" s="439">
        <v>67</v>
      </c>
      <c r="GW71" s="415" t="s">
        <v>4517</v>
      </c>
      <c r="GX71" s="415">
        <v>67</v>
      </c>
      <c r="GY71" s="493" t="s">
        <v>67</v>
      </c>
      <c r="GZ71" s="312">
        <v>1</v>
      </c>
      <c r="HA71" s="312">
        <v>0</v>
      </c>
      <c r="HC71" s="446">
        <v>67</v>
      </c>
      <c r="HD71" s="412" t="str">
        <f>OIP!AH69&amp;";"&amp;OIP!B69&amp;";"&amp;OIP!E69</f>
        <v>Нефтеналивные стендеры причалов №№1, 2;Контроль загазованности причала №1 (точка 4);%</v>
      </c>
      <c r="HE71" s="440">
        <v>67</v>
      </c>
      <c r="HF71" s="414" t="s">
        <v>4421</v>
      </c>
      <c r="HG71" s="415">
        <v>1</v>
      </c>
      <c r="HH71" s="447">
        <v>0</v>
      </c>
      <c r="HJ71" s="446">
        <v>67</v>
      </c>
      <c r="HK71" s="412" t="str">
        <f>OIP!AH69&amp;";"&amp;OIP!B69&amp;";"&amp;OIP!E69</f>
        <v>Нефтеналивные стендеры причалов №№1, 2;Контроль загазованности причала №1 (точка 4);%</v>
      </c>
      <c r="HL71" s="440">
        <v>67</v>
      </c>
      <c r="HM71" s="414" t="s">
        <v>4518</v>
      </c>
      <c r="HN71" s="415">
        <v>1</v>
      </c>
      <c r="HO71" s="447">
        <v>0</v>
      </c>
      <c r="HP71" s="844"/>
      <c r="HQ71" s="437">
        <v>67</v>
      </c>
      <c r="HR71" s="314" t="str">
        <f>OIP!AH69&amp;";"&amp;OIP!B69&amp;";"&amp;OIP!E69</f>
        <v>Нефтеналивные стендеры причалов №№1, 2;Контроль загазованности причала №1 (точка 4);%</v>
      </c>
      <c r="HS71" s="438">
        <v>67</v>
      </c>
      <c r="HT71" s="402" t="s">
        <v>4421</v>
      </c>
      <c r="HU71" s="312">
        <v>1</v>
      </c>
      <c r="HV71" s="405">
        <v>0</v>
      </c>
      <c r="HX71" s="310">
        <v>67</v>
      </c>
      <c r="HY71" s="314" t="str">
        <f>OIP!AH69&amp;";"&amp;OIP!B69&amp;";"&amp;OIP!E69</f>
        <v>Нефтеналивные стендеры причалов №№1, 2;Контроль загазованности причала №1 (точка 4);%</v>
      </c>
      <c r="HZ71" s="438">
        <v>67</v>
      </c>
      <c r="IA71" s="414" t="s">
        <v>4421</v>
      </c>
      <c r="IB71" s="415">
        <v>1</v>
      </c>
      <c r="IC71" s="447">
        <v>0</v>
      </c>
      <c r="ID71" s="341"/>
      <c r="IE71" s="446">
        <v>67</v>
      </c>
      <c r="IF71" s="412" t="str">
        <f>OIP!AH69&amp;";"&amp;OIP!B69&amp;";"&amp;OIP!E69</f>
        <v>Нефтеналивные стендеры причалов №№1, 2;Контроль загазованности причала №1 (точка 4);%</v>
      </c>
      <c r="IG71" s="440">
        <v>67</v>
      </c>
      <c r="IH71" s="414" t="s">
        <v>4421</v>
      </c>
      <c r="II71" s="415">
        <v>1</v>
      </c>
      <c r="IJ71" s="447">
        <v>0</v>
      </c>
      <c r="IK71" s="341"/>
      <c r="IL71" s="446">
        <v>67</v>
      </c>
      <c r="IM71" s="412" t="str">
        <f>OIP!AH69&amp;";"&amp;OIP!B69&amp;";"&amp;OIP!E69</f>
        <v>Нефтеналивные стендеры причалов №№1, 2;Контроль загазованности причала №1 (точка 4);%</v>
      </c>
      <c r="IN71" s="440">
        <v>67</v>
      </c>
      <c r="IO71" s="414" t="s">
        <v>4421</v>
      </c>
      <c r="IP71" s="415">
        <v>1</v>
      </c>
      <c r="IQ71" s="447">
        <v>0</v>
      </c>
      <c r="IS71" s="448">
        <f t="shared" ref="IS71:IS116" si="21">IS70+1</f>
        <v>67</v>
      </c>
      <c r="IT71" s="449" t="s">
        <v>4519</v>
      </c>
      <c r="IU71" s="450">
        <v>67</v>
      </c>
      <c r="IV71" s="402"/>
      <c r="IW71" s="312">
        <v>1</v>
      </c>
      <c r="IX71" s="405">
        <v>0</v>
      </c>
    </row>
    <row r="72" spans="1:265" ht="15.75" customHeight="1">
      <c r="A72" s="310">
        <f t="shared" si="13"/>
        <v>68</v>
      </c>
      <c r="B72" s="314" t="str">
        <f>DP!J69&amp;";"&amp;DP!B69</f>
        <v>Диагностика;БиПС.УСО.2(1) - исправность коммутатора А4</v>
      </c>
      <c r="C72" s="450">
        <v>68</v>
      </c>
      <c r="D72" s="312"/>
      <c r="E72" s="312"/>
      <c r="F72" s="403"/>
      <c r="H72" s="437">
        <f t="shared" si="14"/>
        <v>68</v>
      </c>
      <c r="I72" s="314" t="str">
        <f>KTPRS2!I69&amp;";"&amp;KTPRS2!B69</f>
        <v>Предельный параметр;Максимальный перепад давления нефти на фильтре Ф-23 насоса Н-1</v>
      </c>
      <c r="J72" s="450">
        <v>68</v>
      </c>
      <c r="K72" s="312"/>
      <c r="L72" s="312"/>
      <c r="M72" s="405"/>
      <c r="O72" s="437">
        <f t="shared" si="15"/>
        <v>68</v>
      </c>
      <c r="P72" s="314" t="s">
        <v>8822</v>
      </c>
      <c r="Q72" s="450">
        <v>68</v>
      </c>
      <c r="R72" s="312"/>
      <c r="S72" s="312"/>
      <c r="T72" s="405"/>
      <c r="V72" s="400">
        <v>68</v>
      </c>
      <c r="W72" s="455">
        <f>UTS!B70</f>
        <v>0</v>
      </c>
      <c r="X72" s="438">
        <v>68</v>
      </c>
      <c r="Y72" s="402"/>
      <c r="Z72" s="312">
        <v>1</v>
      </c>
      <c r="AA72" s="403">
        <v>0</v>
      </c>
      <c r="AC72" s="924">
        <v>68</v>
      </c>
      <c r="AD72" s="312" t="str">
        <f>ZD!AK70&amp;";"&amp;ZD!B70</f>
        <v>;</v>
      </c>
      <c r="AE72" s="450">
        <v>68</v>
      </c>
      <c r="AF72" s="436" t="s">
        <v>4520</v>
      </c>
      <c r="AG72" s="312">
        <v>1</v>
      </c>
      <c r="AH72" s="405">
        <v>1</v>
      </c>
      <c r="AJ72" s="439">
        <f t="shared" si="16"/>
        <v>68</v>
      </c>
      <c r="AK72" s="412" t="str">
        <f>KLP!M70&amp;";"&amp;KLP!B70</f>
        <v>;</v>
      </c>
      <c r="AL72" s="440">
        <v>68</v>
      </c>
      <c r="AM72" s="414" t="s">
        <v>3565</v>
      </c>
      <c r="AN72" s="415">
        <v>1</v>
      </c>
      <c r="AO72" s="416">
        <v>0</v>
      </c>
      <c r="AQ72" s="310">
        <f t="shared" si="17"/>
        <v>68</v>
      </c>
      <c r="AR72" s="455">
        <v>0</v>
      </c>
      <c r="AS72" s="438">
        <v>68</v>
      </c>
      <c r="AT72" s="402"/>
      <c r="AU72" s="312">
        <v>1</v>
      </c>
      <c r="AV72" s="403">
        <v>0</v>
      </c>
      <c r="BL72" s="845">
        <v>68</v>
      </c>
      <c r="BM72" s="846"/>
      <c r="BN72" s="415">
        <v>68</v>
      </c>
      <c r="BO72" s="436" t="s">
        <v>3565</v>
      </c>
      <c r="BP72" s="312">
        <v>1</v>
      </c>
      <c r="BQ72" s="405">
        <v>1</v>
      </c>
      <c r="BS72" s="437">
        <v>68</v>
      </c>
      <c r="BT72" s="314" t="str">
        <f>VS!O70&amp;";"&amp;VS!B70</f>
        <v>;</v>
      </c>
      <c r="BU72" s="438">
        <v>68</v>
      </c>
      <c r="BV72" s="436" t="s">
        <v>4521</v>
      </c>
      <c r="BW72" s="312">
        <v>1</v>
      </c>
      <c r="BX72" s="405">
        <v>1</v>
      </c>
      <c r="BZ72" s="437">
        <v>68</v>
      </c>
      <c r="CA72" s="405">
        <v>0</v>
      </c>
      <c r="CB72" s="438">
        <v>68</v>
      </c>
      <c r="CC72" s="436" t="s">
        <v>4521</v>
      </c>
      <c r="CD72" s="312">
        <v>1</v>
      </c>
      <c r="CE72" s="405">
        <v>1</v>
      </c>
      <c r="CG72" s="437">
        <v>68</v>
      </c>
      <c r="CH72" s="405">
        <v>0</v>
      </c>
      <c r="CI72" s="438">
        <v>68</v>
      </c>
      <c r="CJ72" s="436" t="s">
        <v>4521</v>
      </c>
      <c r="CK72" s="312">
        <v>1</v>
      </c>
      <c r="CL72" s="405">
        <v>1</v>
      </c>
      <c r="CN72" s="437">
        <v>68</v>
      </c>
      <c r="CO72" s="314">
        <v>0</v>
      </c>
      <c r="CP72" s="438">
        <v>68</v>
      </c>
      <c r="CQ72" s="402" t="s">
        <v>3565</v>
      </c>
      <c r="CR72" s="312">
        <v>1</v>
      </c>
      <c r="CS72" s="405">
        <v>0</v>
      </c>
      <c r="CU72" s="310">
        <f t="shared" si="18"/>
        <v>68</v>
      </c>
      <c r="CV72" s="314" t="str">
        <f>KTPR!K70&amp;";"&amp;KTPR!B70</f>
        <v>Общестанционная защита;Сохранение предельной загазованности площадки нефтеналивного причала №1 (точка 9)</v>
      </c>
      <c r="CW72" s="438">
        <v>68</v>
      </c>
      <c r="CX72" s="312"/>
      <c r="CY72" s="312"/>
      <c r="CZ72" s="403"/>
      <c r="DB72" s="310">
        <f t="shared" si="12"/>
        <v>219</v>
      </c>
      <c r="DC72" s="314" t="str">
        <f>KGMPNA!F71&amp;";"&amp;KGMPNA!B71</f>
        <v>;</v>
      </c>
      <c r="DD72" s="438">
        <v>68</v>
      </c>
      <c r="DE72" s="312"/>
      <c r="DF72" s="312"/>
      <c r="DG72" s="403"/>
      <c r="DI72" s="310">
        <f t="shared" si="19"/>
        <v>168</v>
      </c>
      <c r="DJ72" s="314" t="str">
        <f>KTPRA!I71&amp;";"&amp;KTPRA!B71</f>
        <v>Агрегатная защита;</v>
      </c>
      <c r="DK72" s="438">
        <v>68</v>
      </c>
      <c r="DL72" s="312"/>
      <c r="DM72" s="312"/>
      <c r="DN72" s="403"/>
      <c r="DP72" s="437">
        <v>68</v>
      </c>
      <c r="DQ72" s="875" t="s">
        <v>4522</v>
      </c>
      <c r="DR72" s="438">
        <v>68</v>
      </c>
      <c r="DS72" s="436" t="s">
        <v>4523</v>
      </c>
      <c r="DT72" s="848">
        <v>1</v>
      </c>
      <c r="DU72" s="866">
        <v>1</v>
      </c>
      <c r="DV72" s="867"/>
      <c r="DX72" s="878"/>
      <c r="ED72" s="851">
        <v>68</v>
      </c>
      <c r="EE72" s="876" t="s">
        <v>8861</v>
      </c>
      <c r="EF72" s="68">
        <v>68</v>
      </c>
      <c r="EG72" s="861"/>
      <c r="EH72" s="68"/>
      <c r="EI72" s="96"/>
      <c r="EJ72" s="867"/>
      <c r="EY72" s="845">
        <f t="shared" si="20"/>
        <v>68</v>
      </c>
      <c r="EZ72" s="862">
        <v>0</v>
      </c>
      <c r="FA72" s="855">
        <v>68</v>
      </c>
      <c r="FB72" s="856" t="s">
        <v>4524</v>
      </c>
      <c r="FC72" s="841">
        <v>2</v>
      </c>
      <c r="FD72" s="842">
        <v>3</v>
      </c>
      <c r="FF72" s="437">
        <v>68</v>
      </c>
      <c r="FG72" s="314">
        <v>0</v>
      </c>
      <c r="FH72" s="438">
        <v>67</v>
      </c>
      <c r="FI72" s="414" t="s">
        <v>3565</v>
      </c>
      <c r="FJ72" s="415">
        <v>1</v>
      </c>
      <c r="FK72" s="416">
        <v>0</v>
      </c>
      <c r="FL72" s="341"/>
      <c r="FM72" s="437">
        <v>68</v>
      </c>
      <c r="FN72" s="314"/>
      <c r="FO72" s="438">
        <v>67</v>
      </c>
      <c r="FP72" s="402" t="s">
        <v>3565</v>
      </c>
      <c r="FQ72" s="312">
        <v>1</v>
      </c>
      <c r="FR72" s="405">
        <v>0</v>
      </c>
      <c r="FT72" s="479"/>
      <c r="GA72" s="437">
        <v>68</v>
      </c>
      <c r="GB72" s="314"/>
      <c r="GC72" s="445">
        <v>68</v>
      </c>
      <c r="GD72" s="436" t="s">
        <v>4525</v>
      </c>
      <c r="GE72" s="312">
        <v>1</v>
      </c>
      <c r="GF72" s="405">
        <v>1</v>
      </c>
      <c r="GH72" s="437"/>
      <c r="GI72" s="314"/>
      <c r="GJ72" s="445">
        <v>68</v>
      </c>
      <c r="GK72" s="402" t="s">
        <v>3676</v>
      </c>
      <c r="GL72" s="312">
        <v>1</v>
      </c>
      <c r="GM72" s="405">
        <v>0</v>
      </c>
      <c r="GO72" s="440">
        <v>68</v>
      </c>
      <c r="GP72" s="415"/>
      <c r="GQ72" s="415">
        <v>68</v>
      </c>
      <c r="GR72" s="843" t="s">
        <v>67</v>
      </c>
      <c r="GS72" s="312">
        <v>1</v>
      </c>
      <c r="GT72" s="405">
        <v>1</v>
      </c>
      <c r="GU72" s="167"/>
      <c r="GV72" s="440">
        <v>68</v>
      </c>
      <c r="GW72" s="415" t="s">
        <v>4526</v>
      </c>
      <c r="GX72" s="415">
        <v>68</v>
      </c>
      <c r="GY72" s="493" t="s">
        <v>67</v>
      </c>
      <c r="GZ72" s="312">
        <v>1</v>
      </c>
      <c r="HA72" s="312">
        <v>0</v>
      </c>
      <c r="HC72" s="446">
        <v>68</v>
      </c>
      <c r="HD72" s="412" t="str">
        <f>OIP!AH70&amp;";"&amp;OIP!B70&amp;";"&amp;OIP!E70</f>
        <v>Нефтеналивные стендеры причалов №№1, 2;Контроль загазованности причала №1 (точка 5);%</v>
      </c>
      <c r="HE72" s="440">
        <v>68</v>
      </c>
      <c r="HF72" s="453" t="s">
        <v>4433</v>
      </c>
      <c r="HG72" s="415">
        <v>2</v>
      </c>
      <c r="HH72" s="447">
        <v>3</v>
      </c>
      <c r="HJ72" s="446">
        <v>68</v>
      </c>
      <c r="HK72" s="412" t="str">
        <f>OIP!AH70&amp;";"&amp;OIP!B70&amp;";"&amp;OIP!E70</f>
        <v>Нефтеналивные стендеры причалов №№1, 2;Контроль загазованности причала №1 (точка 5);%</v>
      </c>
      <c r="HL72" s="440">
        <v>68</v>
      </c>
      <c r="HM72" s="453" t="s">
        <v>4527</v>
      </c>
      <c r="HN72" s="415">
        <v>2</v>
      </c>
      <c r="HO72" s="447">
        <v>3</v>
      </c>
      <c r="HP72" s="844"/>
      <c r="HQ72" s="437">
        <v>68</v>
      </c>
      <c r="HR72" s="314" t="str">
        <f>OIP!AH70&amp;";"&amp;OIP!B70&amp;";"&amp;OIP!E70</f>
        <v>Нефтеналивные стендеры причалов №№1, 2;Контроль загазованности причала №1 (точка 5);%</v>
      </c>
      <c r="HS72" s="438">
        <v>68</v>
      </c>
      <c r="HT72" s="451" t="s">
        <v>4433</v>
      </c>
      <c r="HU72" s="312">
        <v>2</v>
      </c>
      <c r="HV72" s="405">
        <v>3</v>
      </c>
      <c r="HX72" s="310">
        <v>68</v>
      </c>
      <c r="HY72" s="314" t="str">
        <f>OIP!AH70&amp;";"&amp;OIP!B70&amp;";"&amp;OIP!E70</f>
        <v>Нефтеналивные стендеры причалов №№1, 2;Контроль загазованности причала №1 (точка 5);%</v>
      </c>
      <c r="HZ72" s="438">
        <v>68</v>
      </c>
      <c r="IA72" s="453" t="s">
        <v>4433</v>
      </c>
      <c r="IB72" s="415">
        <v>2</v>
      </c>
      <c r="IC72" s="447">
        <v>3</v>
      </c>
      <c r="ID72" s="341"/>
      <c r="IE72" s="446">
        <v>68</v>
      </c>
      <c r="IF72" s="412" t="str">
        <f>OIP!AH70&amp;";"&amp;OIP!B70&amp;";"&amp;OIP!E70</f>
        <v>Нефтеналивные стендеры причалов №№1, 2;Контроль загазованности причала №1 (точка 5);%</v>
      </c>
      <c r="IG72" s="440">
        <v>68</v>
      </c>
      <c r="IH72" s="453" t="s">
        <v>4433</v>
      </c>
      <c r="II72" s="415">
        <v>2</v>
      </c>
      <c r="IJ72" s="447">
        <v>3</v>
      </c>
      <c r="IK72" s="341"/>
      <c r="IL72" s="446">
        <v>68</v>
      </c>
      <c r="IM72" s="412" t="str">
        <f>OIP!AH70&amp;";"&amp;OIP!B70&amp;";"&amp;OIP!E70</f>
        <v>Нефтеналивные стендеры причалов №№1, 2;Контроль загазованности причала №1 (точка 5);%</v>
      </c>
      <c r="IN72" s="440">
        <v>68</v>
      </c>
      <c r="IO72" s="453" t="s">
        <v>4433</v>
      </c>
      <c r="IP72" s="415">
        <v>2</v>
      </c>
      <c r="IQ72" s="447">
        <v>3</v>
      </c>
      <c r="IS72" s="448">
        <f t="shared" si="21"/>
        <v>68</v>
      </c>
      <c r="IT72" s="457"/>
      <c r="IU72" s="450">
        <v>68</v>
      </c>
      <c r="IV72" s="402"/>
      <c r="IW72" s="312">
        <v>1</v>
      </c>
      <c r="IX72" s="405">
        <v>0</v>
      </c>
    </row>
    <row r="73" spans="1:265" ht="15.75" customHeight="1">
      <c r="A73" s="313">
        <f t="shared" si="13"/>
        <v>69</v>
      </c>
      <c r="B73" s="314" t="str">
        <f>DP!J70&amp;";"&amp;DP!B70</f>
        <v>Диагностика;БиПС.УСО.2(1) - общая неисправность системы питания</v>
      </c>
      <c r="C73" s="450">
        <v>69</v>
      </c>
      <c r="D73" s="345"/>
      <c r="E73" s="345"/>
      <c r="F73" s="347"/>
      <c r="H73" s="469">
        <f t="shared" si="14"/>
        <v>69</v>
      </c>
      <c r="I73" s="314" t="str">
        <f>KTPRS2!I70&amp;";"&amp;KTPRS2!B70</f>
        <v>Предельный параметр;Максимальный перепад давления нефти на фильтре Ф-22 насоса Н-2</v>
      </c>
      <c r="J73" s="450">
        <v>69</v>
      </c>
      <c r="K73" s="345"/>
      <c r="L73" s="345"/>
      <c r="M73" s="470"/>
      <c r="O73" s="469">
        <f t="shared" si="15"/>
        <v>69</v>
      </c>
      <c r="P73" s="314" t="s">
        <v>8822</v>
      </c>
      <c r="Q73" s="450">
        <v>69</v>
      </c>
      <c r="R73" s="345"/>
      <c r="S73" s="345"/>
      <c r="T73" s="470"/>
      <c r="V73" s="400">
        <v>69</v>
      </c>
      <c r="W73" s="455">
        <f>UTS!B71</f>
        <v>0</v>
      </c>
      <c r="X73" s="438">
        <v>69</v>
      </c>
      <c r="Y73" s="402"/>
      <c r="Z73" s="312">
        <v>1</v>
      </c>
      <c r="AA73" s="403">
        <v>0</v>
      </c>
      <c r="AC73" s="924">
        <v>69</v>
      </c>
      <c r="AD73" s="312" t="str">
        <f>ZD!AK71&amp;";"&amp;ZD!B71</f>
        <v>Технологические трубопроводы коридора коммуникаций;Задвижка №8.1</v>
      </c>
      <c r="AE73" s="450">
        <v>69</v>
      </c>
      <c r="AF73" s="402" t="s">
        <v>4528</v>
      </c>
      <c r="AG73" s="312">
        <v>1</v>
      </c>
      <c r="AH73" s="405">
        <v>0</v>
      </c>
      <c r="AJ73" s="471">
        <f t="shared" si="16"/>
        <v>69</v>
      </c>
      <c r="AK73" s="412" t="str">
        <f>KLP!M71&amp;";"&amp;KLP!B71</f>
        <v>;</v>
      </c>
      <c r="AL73" s="440">
        <v>69</v>
      </c>
      <c r="AM73" s="480" t="s">
        <v>3565</v>
      </c>
      <c r="AN73" s="415">
        <v>1</v>
      </c>
      <c r="AO73" s="416">
        <v>0</v>
      </c>
      <c r="AQ73" s="313">
        <f t="shared" si="17"/>
        <v>69</v>
      </c>
      <c r="AR73" s="455">
        <v>0</v>
      </c>
      <c r="AS73" s="438">
        <v>69</v>
      </c>
      <c r="AT73" s="344"/>
      <c r="AU73" s="312">
        <v>1</v>
      </c>
      <c r="AV73" s="403">
        <v>0</v>
      </c>
      <c r="BL73" s="845">
        <v>69</v>
      </c>
      <c r="BM73" s="846"/>
      <c r="BN73" s="415">
        <v>69</v>
      </c>
      <c r="BO73" s="436" t="s">
        <v>4213</v>
      </c>
      <c r="BP73" s="312">
        <v>1</v>
      </c>
      <c r="BQ73" s="405">
        <v>1</v>
      </c>
      <c r="BS73" s="437">
        <v>69</v>
      </c>
      <c r="BT73" s="314" t="str">
        <f>VS!O71&amp;";"&amp;VS!B71</f>
        <v>;</v>
      </c>
      <c r="BU73" s="438">
        <v>69</v>
      </c>
      <c r="BV73" s="436" t="s">
        <v>4529</v>
      </c>
      <c r="BW73" s="312">
        <v>1</v>
      </c>
      <c r="BX73" s="405">
        <v>1</v>
      </c>
      <c r="BZ73" s="437">
        <v>69</v>
      </c>
      <c r="CA73" s="405">
        <v>0</v>
      </c>
      <c r="CB73" s="438">
        <v>69</v>
      </c>
      <c r="CC73" s="436" t="s">
        <v>4529</v>
      </c>
      <c r="CD73" s="312">
        <v>1</v>
      </c>
      <c r="CE73" s="405">
        <v>1</v>
      </c>
      <c r="CG73" s="437">
        <v>69</v>
      </c>
      <c r="CH73" s="405">
        <v>0</v>
      </c>
      <c r="CI73" s="438">
        <v>69</v>
      </c>
      <c r="CJ73" s="436" t="s">
        <v>4529</v>
      </c>
      <c r="CK73" s="312">
        <v>1</v>
      </c>
      <c r="CL73" s="405">
        <v>1</v>
      </c>
      <c r="CN73" s="437">
        <v>69</v>
      </c>
      <c r="CO73" s="314">
        <v>0</v>
      </c>
      <c r="CP73" s="438">
        <v>69</v>
      </c>
      <c r="CQ73" s="402" t="s">
        <v>3565</v>
      </c>
      <c r="CR73" s="312">
        <v>1</v>
      </c>
      <c r="CS73" s="405">
        <v>0</v>
      </c>
      <c r="CU73" s="310">
        <f t="shared" si="18"/>
        <v>69</v>
      </c>
      <c r="CV73" s="314" t="str">
        <f>KTPR!K71&amp;";"&amp;KTPR!B71</f>
        <v>Общестанционная защита;Сохранение предельной загазованности площадки нефтеналивного причала №1 (точка 10)</v>
      </c>
      <c r="CW73" s="438">
        <v>69</v>
      </c>
      <c r="CX73" s="312"/>
      <c r="CY73" s="312"/>
      <c r="CZ73" s="403"/>
      <c r="DB73" s="310">
        <f t="shared" si="12"/>
        <v>220</v>
      </c>
      <c r="DC73" s="314" t="str">
        <f>KGMPNA!F72&amp;";"&amp;KGMPNA!B72</f>
        <v>;</v>
      </c>
      <c r="DD73" s="438">
        <v>69</v>
      </c>
      <c r="DE73" s="312"/>
      <c r="DF73" s="312"/>
      <c r="DG73" s="403"/>
      <c r="DI73" s="310">
        <f t="shared" si="19"/>
        <v>169</v>
      </c>
      <c r="DJ73" s="314" t="str">
        <f>KTPRA!I72&amp;";"&amp;KTPRA!B72</f>
        <v>Агрегатная защита;</v>
      </c>
      <c r="DK73" s="438">
        <v>69</v>
      </c>
      <c r="DL73" s="312"/>
      <c r="DM73" s="312"/>
      <c r="DN73" s="403"/>
      <c r="DP73" s="437">
        <v>69</v>
      </c>
      <c r="DQ73" s="875" t="s">
        <v>4530</v>
      </c>
      <c r="DR73" s="438">
        <v>69</v>
      </c>
      <c r="DS73" s="436" t="s">
        <v>4531</v>
      </c>
      <c r="DT73" s="848">
        <v>1</v>
      </c>
      <c r="DU73" s="866">
        <v>1</v>
      </c>
      <c r="DV73" s="867"/>
      <c r="DX73" s="878"/>
      <c r="ED73" s="851">
        <v>69</v>
      </c>
      <c r="EE73" s="847" t="s">
        <v>8862</v>
      </c>
      <c r="EF73" s="68">
        <v>69</v>
      </c>
      <c r="EG73" s="861"/>
      <c r="EH73" s="68"/>
      <c r="EI73" s="96"/>
      <c r="EJ73" s="867"/>
      <c r="EY73" s="845">
        <f t="shared" si="20"/>
        <v>69</v>
      </c>
      <c r="EZ73" s="862">
        <v>0</v>
      </c>
      <c r="FA73" s="855">
        <v>69</v>
      </c>
      <c r="FB73" s="860" t="s">
        <v>3855</v>
      </c>
      <c r="FC73" s="841">
        <v>0</v>
      </c>
      <c r="FD73" s="842">
        <v>0</v>
      </c>
      <c r="FF73" s="437">
        <v>69</v>
      </c>
      <c r="FG73" s="314">
        <v>0</v>
      </c>
      <c r="FH73" s="438">
        <v>68</v>
      </c>
      <c r="FI73" s="414" t="s">
        <v>3565</v>
      </c>
      <c r="FJ73" s="415">
        <v>1</v>
      </c>
      <c r="FK73" s="416">
        <v>0</v>
      </c>
      <c r="FL73" s="341"/>
      <c r="FM73" s="437">
        <v>69</v>
      </c>
      <c r="FN73" s="314"/>
      <c r="FO73" s="438">
        <v>68</v>
      </c>
      <c r="FP73" s="402" t="s">
        <v>3565</v>
      </c>
      <c r="FQ73" s="312">
        <v>1</v>
      </c>
      <c r="FR73" s="405">
        <v>0</v>
      </c>
      <c r="FT73" s="479"/>
      <c r="GA73" s="437">
        <v>69</v>
      </c>
      <c r="GB73" s="314"/>
      <c r="GC73" s="445">
        <v>69</v>
      </c>
      <c r="GD73" s="402" t="s">
        <v>4532</v>
      </c>
      <c r="GE73" s="312">
        <v>1</v>
      </c>
      <c r="GF73" s="405">
        <v>0</v>
      </c>
      <c r="GH73" s="437"/>
      <c r="GI73" s="314"/>
      <c r="GJ73" s="445">
        <v>69</v>
      </c>
      <c r="GK73" s="402" t="s">
        <v>3676</v>
      </c>
      <c r="GL73" s="312">
        <v>1</v>
      </c>
      <c r="GM73" s="405">
        <v>0</v>
      </c>
      <c r="GO73" s="440">
        <v>69</v>
      </c>
      <c r="GP73" s="415"/>
      <c r="GQ73" s="415">
        <v>69</v>
      </c>
      <c r="GR73" s="843" t="s">
        <v>67</v>
      </c>
      <c r="GS73" s="312">
        <v>1</v>
      </c>
      <c r="GT73" s="405">
        <v>1</v>
      </c>
      <c r="GU73" s="167"/>
      <c r="GV73" s="440">
        <v>69</v>
      </c>
      <c r="GW73" s="415" t="s">
        <v>4533</v>
      </c>
      <c r="GX73" s="415">
        <v>69</v>
      </c>
      <c r="GY73" s="493" t="s">
        <v>67</v>
      </c>
      <c r="GZ73" s="312">
        <v>1</v>
      </c>
      <c r="HA73" s="312">
        <v>0</v>
      </c>
      <c r="HC73" s="446">
        <v>69</v>
      </c>
      <c r="HD73" s="412" t="str">
        <f>OIP!AH71&amp;";"&amp;OIP!B71&amp;";"&amp;OIP!E71</f>
        <v>Нефтеналивные стендеры причалов №№1, 2;Контроль загазованности причала №1 (точка 6);%</v>
      </c>
      <c r="HE73" s="440">
        <v>69</v>
      </c>
      <c r="HF73" s="414" t="s">
        <v>4534</v>
      </c>
      <c r="HG73" s="415">
        <v>1</v>
      </c>
      <c r="HH73" s="447">
        <v>0</v>
      </c>
      <c r="HJ73" s="446">
        <v>69</v>
      </c>
      <c r="HK73" s="412" t="str">
        <f>OIP!AH71&amp;";"&amp;OIP!B71&amp;";"&amp;OIP!E71</f>
        <v>Нефтеналивные стендеры причалов №№1, 2;Контроль загазованности причала №1 (точка 6);%</v>
      </c>
      <c r="HL73" s="440">
        <v>69</v>
      </c>
      <c r="HM73" s="414" t="s">
        <v>4535</v>
      </c>
      <c r="HN73" s="415">
        <v>1</v>
      </c>
      <c r="HO73" s="447">
        <v>0</v>
      </c>
      <c r="HP73" s="844"/>
      <c r="HQ73" s="437">
        <v>69</v>
      </c>
      <c r="HR73" s="314" t="str">
        <f>OIP!AH71&amp;";"&amp;OIP!B71&amp;";"&amp;OIP!E71</f>
        <v>Нефтеналивные стендеры причалов №№1, 2;Контроль загазованности причала №1 (точка 6);%</v>
      </c>
      <c r="HS73" s="438">
        <v>69</v>
      </c>
      <c r="HT73" s="402" t="s">
        <v>4534</v>
      </c>
      <c r="HU73" s="312">
        <v>1</v>
      </c>
      <c r="HV73" s="405">
        <v>0</v>
      </c>
      <c r="HX73" s="310">
        <v>69</v>
      </c>
      <c r="HY73" s="314" t="str">
        <f>OIP!AH71&amp;";"&amp;OIP!B71&amp;";"&amp;OIP!E71</f>
        <v>Нефтеналивные стендеры причалов №№1, 2;Контроль загазованности причала №1 (точка 6);%</v>
      </c>
      <c r="HZ73" s="438">
        <v>69</v>
      </c>
      <c r="IA73" s="414" t="s">
        <v>4534</v>
      </c>
      <c r="IB73" s="415">
        <v>1</v>
      </c>
      <c r="IC73" s="447">
        <v>0</v>
      </c>
      <c r="ID73" s="341"/>
      <c r="IE73" s="446">
        <v>69</v>
      </c>
      <c r="IF73" s="412" t="str">
        <f>OIP!AH71&amp;";"&amp;OIP!B71&amp;";"&amp;OIP!E71</f>
        <v>Нефтеналивные стендеры причалов №№1, 2;Контроль загазованности причала №1 (точка 6);%</v>
      </c>
      <c r="IG73" s="440">
        <v>69</v>
      </c>
      <c r="IH73" s="414" t="s">
        <v>4534</v>
      </c>
      <c r="II73" s="415">
        <v>1</v>
      </c>
      <c r="IJ73" s="447">
        <v>0</v>
      </c>
      <c r="IK73" s="341"/>
      <c r="IL73" s="446">
        <v>69</v>
      </c>
      <c r="IM73" s="412" t="str">
        <f>OIP!AH71&amp;";"&amp;OIP!B71&amp;";"&amp;OIP!E71</f>
        <v>Нефтеналивные стендеры причалов №№1, 2;Контроль загазованности причала №1 (точка 6);%</v>
      </c>
      <c r="IN73" s="440">
        <v>69</v>
      </c>
      <c r="IO73" s="414" t="s">
        <v>4534</v>
      </c>
      <c r="IP73" s="415">
        <v>1</v>
      </c>
      <c r="IQ73" s="447">
        <v>0</v>
      </c>
      <c r="IS73" s="448">
        <f t="shared" si="21"/>
        <v>69</v>
      </c>
      <c r="IT73" s="449" t="s">
        <v>4536</v>
      </c>
      <c r="IU73" s="450">
        <v>69</v>
      </c>
      <c r="IV73" s="402"/>
      <c r="IW73" s="312">
        <v>1</v>
      </c>
      <c r="IX73" s="405">
        <v>0</v>
      </c>
    </row>
    <row r="74" spans="1:265" ht="15.75" customHeight="1">
      <c r="A74" s="310">
        <f t="shared" si="13"/>
        <v>70</v>
      </c>
      <c r="B74" s="314" t="str">
        <f>DP!J71&amp;";"&amp;DP!B71</f>
        <v>Диагностика;БиПС.УСО.2(1) - наличие напряжения на вводе №1</v>
      </c>
      <c r="C74" s="450">
        <v>70</v>
      </c>
      <c r="D74" s="312"/>
      <c r="E74" s="312"/>
      <c r="F74" s="403"/>
      <c r="H74" s="437">
        <f t="shared" si="14"/>
        <v>70</v>
      </c>
      <c r="I74" s="314" t="str">
        <f>KTPRS2!I71&amp;";"&amp;KTPRS2!B71</f>
        <v>Предельный параметр;</v>
      </c>
      <c r="J74" s="450">
        <v>70</v>
      </c>
      <c r="K74" s="312"/>
      <c r="L74" s="312"/>
      <c r="M74" s="405"/>
      <c r="O74" s="437">
        <f t="shared" si="15"/>
        <v>70</v>
      </c>
      <c r="P74" s="314" t="s">
        <v>8822</v>
      </c>
      <c r="Q74" s="450">
        <v>70</v>
      </c>
      <c r="R74" s="312"/>
      <c r="S74" s="312"/>
      <c r="T74" s="405"/>
      <c r="V74" s="400">
        <v>70</v>
      </c>
      <c r="W74" s="455">
        <f>UTS!B72</f>
        <v>0</v>
      </c>
      <c r="X74" s="438">
        <v>70</v>
      </c>
      <c r="Y74" s="402"/>
      <c r="Z74" s="312">
        <v>1</v>
      </c>
      <c r="AA74" s="403">
        <v>0</v>
      </c>
      <c r="AC74" s="924">
        <v>70</v>
      </c>
      <c r="AD74" s="312" t="str">
        <f>ZD!AK72&amp;";"&amp;ZD!B72</f>
        <v>Технологические трубопроводы коридора коммуникаций;Задвижка №8.2</v>
      </c>
      <c r="AE74" s="450">
        <v>70</v>
      </c>
      <c r="AF74" s="451" t="s">
        <v>4537</v>
      </c>
      <c r="AG74" s="312">
        <v>2</v>
      </c>
      <c r="AH74" s="405">
        <v>3</v>
      </c>
      <c r="AJ74" s="439">
        <f t="shared" si="16"/>
        <v>70</v>
      </c>
      <c r="AK74" s="412" t="str">
        <f>KLP!M72&amp;";"&amp;KLP!B72</f>
        <v>;</v>
      </c>
      <c r="AL74" s="440">
        <v>70</v>
      </c>
      <c r="AM74" s="414" t="s">
        <v>3565</v>
      </c>
      <c r="AN74" s="415">
        <v>1</v>
      </c>
      <c r="AO74" s="416">
        <v>0</v>
      </c>
      <c r="AQ74" s="310">
        <f t="shared" si="17"/>
        <v>70</v>
      </c>
      <c r="AR74" s="455">
        <v>0</v>
      </c>
      <c r="AS74" s="438">
        <v>70</v>
      </c>
      <c r="AT74" s="402"/>
      <c r="AU74" s="312">
        <v>1</v>
      </c>
      <c r="AV74" s="403">
        <v>0</v>
      </c>
      <c r="BL74" s="845">
        <v>70</v>
      </c>
      <c r="BM74" s="846"/>
      <c r="BN74" s="415">
        <v>70</v>
      </c>
      <c r="BO74" s="436" t="s">
        <v>4538</v>
      </c>
      <c r="BP74" s="312">
        <v>1</v>
      </c>
      <c r="BQ74" s="405">
        <v>1</v>
      </c>
      <c r="BS74" s="437">
        <v>70</v>
      </c>
      <c r="BT74" s="314" t="str">
        <f>VS!O72&amp;";"&amp;VS!B72</f>
        <v>;</v>
      </c>
      <c r="BU74" s="438">
        <v>70</v>
      </c>
      <c r="BV74" s="426" t="s">
        <v>4539</v>
      </c>
      <c r="BW74" s="312">
        <v>2</v>
      </c>
      <c r="BX74" s="405">
        <v>2</v>
      </c>
      <c r="BZ74" s="437">
        <v>70</v>
      </c>
      <c r="CA74" s="405">
        <v>0</v>
      </c>
      <c r="CB74" s="438">
        <v>70</v>
      </c>
      <c r="CC74" s="426" t="s">
        <v>4539</v>
      </c>
      <c r="CD74" s="312">
        <v>2</v>
      </c>
      <c r="CE74" s="405">
        <v>2</v>
      </c>
      <c r="CG74" s="437">
        <v>70</v>
      </c>
      <c r="CH74" s="405">
        <v>0</v>
      </c>
      <c r="CI74" s="438">
        <v>70</v>
      </c>
      <c r="CJ74" s="426" t="s">
        <v>4539</v>
      </c>
      <c r="CK74" s="312">
        <v>2</v>
      </c>
      <c r="CL74" s="405">
        <v>2</v>
      </c>
      <c r="CN74" s="437">
        <v>70</v>
      </c>
      <c r="CO74" s="314">
        <v>0</v>
      </c>
      <c r="CP74" s="438">
        <v>70</v>
      </c>
      <c r="CQ74" s="402" t="s">
        <v>3565</v>
      </c>
      <c r="CR74" s="312">
        <v>1</v>
      </c>
      <c r="CS74" s="405">
        <v>0</v>
      </c>
      <c r="CU74" s="310">
        <f t="shared" si="18"/>
        <v>70</v>
      </c>
      <c r="CV74" s="314" t="str">
        <f>KTPR!K72&amp;";"&amp;KTPR!B72</f>
        <v>Общестанционная защита;Аварийная загазованность площадки нефтеналивного причала №2 (точка 1)</v>
      </c>
      <c r="CW74" s="438">
        <v>70</v>
      </c>
      <c r="CX74" s="312"/>
      <c r="CY74" s="312"/>
      <c r="CZ74" s="403"/>
      <c r="DB74" s="310">
        <f t="shared" si="12"/>
        <v>221</v>
      </c>
      <c r="DC74" s="314" t="str">
        <f>KGMPNA!F73&amp;";"&amp;KGMPNA!B73</f>
        <v>;</v>
      </c>
      <c r="DD74" s="438">
        <v>70</v>
      </c>
      <c r="DE74" s="312"/>
      <c r="DF74" s="312"/>
      <c r="DG74" s="403"/>
      <c r="DI74" s="310">
        <f t="shared" si="19"/>
        <v>170</v>
      </c>
      <c r="DJ74" s="314" t="str">
        <f>KTPRA!I73&amp;";"&amp;KTPRA!B73</f>
        <v>Агрегатная защита;</v>
      </c>
      <c r="DK74" s="438">
        <v>70</v>
      </c>
      <c r="DL74" s="312"/>
      <c r="DM74" s="312"/>
      <c r="DN74" s="403"/>
      <c r="DP74" s="437">
        <v>70</v>
      </c>
      <c r="DQ74" s="875" t="s">
        <v>4540</v>
      </c>
      <c r="DR74" s="438">
        <v>70</v>
      </c>
      <c r="DS74" s="879" t="s">
        <v>4541</v>
      </c>
      <c r="DT74" s="848">
        <v>1</v>
      </c>
      <c r="DU74" s="866">
        <v>1</v>
      </c>
      <c r="DV74" s="867"/>
      <c r="DX74" s="878"/>
      <c r="ED74" s="851">
        <v>70</v>
      </c>
      <c r="EE74" s="847" t="s">
        <v>8863</v>
      </c>
      <c r="EF74" s="68">
        <v>70</v>
      </c>
      <c r="EG74" s="861"/>
      <c r="EH74" s="68"/>
      <c r="EI74" s="96"/>
      <c r="EJ74" s="867"/>
      <c r="EY74" s="845">
        <f t="shared" si="20"/>
        <v>70</v>
      </c>
      <c r="EZ74" s="862">
        <v>0</v>
      </c>
      <c r="FA74" s="855">
        <v>70</v>
      </c>
      <c r="FB74" s="860" t="s">
        <v>3855</v>
      </c>
      <c r="FC74" s="841">
        <v>0</v>
      </c>
      <c r="FD74" s="842">
        <v>0</v>
      </c>
      <c r="FF74" s="437">
        <v>70</v>
      </c>
      <c r="FG74" s="314">
        <v>0</v>
      </c>
      <c r="FH74" s="438">
        <v>69</v>
      </c>
      <c r="FI74" s="414" t="s">
        <v>3565</v>
      </c>
      <c r="FJ74" s="415">
        <v>1</v>
      </c>
      <c r="FK74" s="416">
        <v>0</v>
      </c>
      <c r="FL74" s="341"/>
      <c r="FM74" s="437">
        <v>70</v>
      </c>
      <c r="FN74" s="314"/>
      <c r="FO74" s="438">
        <v>69</v>
      </c>
      <c r="FP74" s="402" t="s">
        <v>3565</v>
      </c>
      <c r="FQ74" s="312">
        <v>1</v>
      </c>
      <c r="FR74" s="405">
        <v>0</v>
      </c>
      <c r="FT74" s="479"/>
      <c r="GA74" s="437">
        <v>70</v>
      </c>
      <c r="GB74" s="314"/>
      <c r="GC74" s="445">
        <v>70</v>
      </c>
      <c r="GD74" s="436" t="s">
        <v>4542</v>
      </c>
      <c r="GE74" s="312">
        <v>1</v>
      </c>
      <c r="GF74" s="405">
        <v>1</v>
      </c>
      <c r="GH74" s="437"/>
      <c r="GI74" s="314"/>
      <c r="GJ74" s="445">
        <v>70</v>
      </c>
      <c r="GK74" s="436" t="s">
        <v>4543</v>
      </c>
      <c r="GL74" s="312">
        <v>1</v>
      </c>
      <c r="GM74" s="405">
        <v>1</v>
      </c>
      <c r="GO74" s="440">
        <v>70</v>
      </c>
      <c r="GP74" s="415"/>
      <c r="GQ74" s="415">
        <v>70</v>
      </c>
      <c r="GR74" s="843" t="s">
        <v>67</v>
      </c>
      <c r="GS74" s="312">
        <v>1</v>
      </c>
      <c r="GT74" s="405">
        <v>1</v>
      </c>
      <c r="GU74" s="167"/>
      <c r="GV74" s="440">
        <v>70</v>
      </c>
      <c r="GW74" s="415" t="s">
        <v>4544</v>
      </c>
      <c r="GX74" s="415">
        <v>70</v>
      </c>
      <c r="GY74" s="493" t="s">
        <v>67</v>
      </c>
      <c r="GZ74" s="312">
        <v>1</v>
      </c>
      <c r="HA74" s="312">
        <v>0</v>
      </c>
      <c r="HC74" s="446">
        <v>70</v>
      </c>
      <c r="HD74" s="412" t="str">
        <f>OIP!AH72&amp;";"&amp;OIP!B72&amp;";"&amp;OIP!E72</f>
        <v>Нефтеналивные стендеры причалов №№1, 2;Контроль загазованности причала №1 (точка 7);%</v>
      </c>
      <c r="HE74" s="440">
        <v>70</v>
      </c>
      <c r="HF74" s="414" t="s">
        <v>4545</v>
      </c>
      <c r="HG74" s="415">
        <v>1</v>
      </c>
      <c r="HH74" s="447">
        <v>0</v>
      </c>
      <c r="HJ74" s="446">
        <v>70</v>
      </c>
      <c r="HK74" s="412" t="str">
        <f>OIP!AH72&amp;";"&amp;OIP!B72&amp;";"&amp;OIP!E72</f>
        <v>Нефтеналивные стендеры причалов №№1, 2;Контроль загазованности причала №1 (точка 7);%</v>
      </c>
      <c r="HL74" s="440">
        <v>70</v>
      </c>
      <c r="HM74" s="414" t="s">
        <v>4546</v>
      </c>
      <c r="HN74" s="415">
        <v>1</v>
      </c>
      <c r="HO74" s="447">
        <v>0</v>
      </c>
      <c r="HP74" s="844"/>
      <c r="HQ74" s="437">
        <v>70</v>
      </c>
      <c r="HR74" s="314" t="str">
        <f>OIP!AH72&amp;";"&amp;OIP!B72&amp;";"&amp;OIP!E72</f>
        <v>Нефтеналивные стендеры причалов №№1, 2;Контроль загазованности причала №1 (точка 7);%</v>
      </c>
      <c r="HS74" s="438">
        <v>70</v>
      </c>
      <c r="HT74" s="402" t="s">
        <v>4545</v>
      </c>
      <c r="HU74" s="312">
        <v>1</v>
      </c>
      <c r="HV74" s="405">
        <v>0</v>
      </c>
      <c r="HX74" s="310">
        <v>70</v>
      </c>
      <c r="HY74" s="314" t="str">
        <f>OIP!AH72&amp;";"&amp;OIP!B72&amp;";"&amp;OIP!E72</f>
        <v>Нефтеналивные стендеры причалов №№1, 2;Контроль загазованности причала №1 (точка 7);%</v>
      </c>
      <c r="HZ74" s="438">
        <v>70</v>
      </c>
      <c r="IA74" s="414" t="s">
        <v>4545</v>
      </c>
      <c r="IB74" s="415">
        <v>1</v>
      </c>
      <c r="IC74" s="447">
        <v>0</v>
      </c>
      <c r="ID74" s="341"/>
      <c r="IE74" s="446">
        <v>70</v>
      </c>
      <c r="IF74" s="412" t="str">
        <f>OIP!AH72&amp;";"&amp;OIP!B72&amp;";"&amp;OIP!E72</f>
        <v>Нефтеналивные стендеры причалов №№1, 2;Контроль загазованности причала №1 (точка 7);%</v>
      </c>
      <c r="IG74" s="440">
        <v>70</v>
      </c>
      <c r="IH74" s="414" t="s">
        <v>4545</v>
      </c>
      <c r="II74" s="415">
        <v>1</v>
      </c>
      <c r="IJ74" s="447">
        <v>0</v>
      </c>
      <c r="IK74" s="341"/>
      <c r="IL74" s="446">
        <v>70</v>
      </c>
      <c r="IM74" s="412" t="str">
        <f>OIP!AH72&amp;";"&amp;OIP!B72&amp;";"&amp;OIP!E72</f>
        <v>Нефтеналивные стендеры причалов №№1, 2;Контроль загазованности причала №1 (точка 7);%</v>
      </c>
      <c r="IN74" s="440">
        <v>70</v>
      </c>
      <c r="IO74" s="414" t="s">
        <v>4545</v>
      </c>
      <c r="IP74" s="415">
        <v>1</v>
      </c>
      <c r="IQ74" s="447">
        <v>0</v>
      </c>
      <c r="IS74" s="448">
        <f t="shared" si="21"/>
        <v>70</v>
      </c>
      <c r="IT74" s="449" t="s">
        <v>4547</v>
      </c>
      <c r="IU74" s="450">
        <v>70</v>
      </c>
      <c r="IV74" s="402"/>
      <c r="IW74" s="312">
        <v>1</v>
      </c>
      <c r="IX74" s="405">
        <v>0</v>
      </c>
    </row>
    <row r="75" spans="1:265" ht="15.75" customHeight="1">
      <c r="A75" s="310">
        <f t="shared" si="13"/>
        <v>71</v>
      </c>
      <c r="B75" s="314" t="str">
        <f>DP!J72&amp;";"&amp;DP!B72</f>
        <v>Диагностика;БиПС.УСО.2(1) - наличие напряжения на вводе №2</v>
      </c>
      <c r="C75" s="450">
        <v>71</v>
      </c>
      <c r="D75" s="312"/>
      <c r="E75" s="312"/>
      <c r="F75" s="403"/>
      <c r="H75" s="437">
        <f t="shared" si="14"/>
        <v>71</v>
      </c>
      <c r="I75" s="314" t="str">
        <f>KTPRS2!I72&amp;";"&amp;KTPRS2!B72</f>
        <v>Предельный параметр;</v>
      </c>
      <c r="J75" s="450">
        <v>71</v>
      </c>
      <c r="K75" s="312"/>
      <c r="L75" s="312"/>
      <c r="M75" s="405"/>
      <c r="O75" s="437">
        <f t="shared" si="15"/>
        <v>71</v>
      </c>
      <c r="P75" s="455">
        <v>0</v>
      </c>
      <c r="Q75" s="450">
        <v>71</v>
      </c>
      <c r="R75" s="312"/>
      <c r="S75" s="312"/>
      <c r="T75" s="405"/>
      <c r="V75" s="400">
        <v>71</v>
      </c>
      <c r="W75" s="455">
        <f>UTS!B73</f>
        <v>0</v>
      </c>
      <c r="X75" s="438">
        <v>71</v>
      </c>
      <c r="Y75" s="402"/>
      <c r="Z75" s="312">
        <v>1</v>
      </c>
      <c r="AA75" s="403">
        <v>0</v>
      </c>
      <c r="AC75" s="924">
        <v>71</v>
      </c>
      <c r="AD75" s="312" t="str">
        <f>ZD!AK73&amp;";"&amp;ZD!B73</f>
        <v>Технологические трубопроводы коридора коммуникаций;Задвижка №41</v>
      </c>
      <c r="AE75" s="450">
        <v>71</v>
      </c>
      <c r="AF75" s="426" t="s">
        <v>4548</v>
      </c>
      <c r="AG75" s="312">
        <v>2</v>
      </c>
      <c r="AH75" s="405">
        <v>2</v>
      </c>
      <c r="AJ75" s="439">
        <f t="shared" si="16"/>
        <v>71</v>
      </c>
      <c r="AK75" s="412" t="str">
        <f>KLP!M73&amp;";"&amp;KLP!B73</f>
        <v>;</v>
      </c>
      <c r="AL75" s="440">
        <v>71</v>
      </c>
      <c r="AM75" s="418" t="s">
        <v>4369</v>
      </c>
      <c r="AN75" s="415">
        <v>1</v>
      </c>
      <c r="AO75" s="416">
        <v>2</v>
      </c>
      <c r="AQ75" s="310">
        <f t="shared" si="17"/>
        <v>71</v>
      </c>
      <c r="AR75" s="455">
        <v>0</v>
      </c>
      <c r="AS75" s="438">
        <v>71</v>
      </c>
      <c r="AT75" s="402"/>
      <c r="AU75" s="312">
        <v>1</v>
      </c>
      <c r="AV75" s="403">
        <v>0</v>
      </c>
      <c r="BL75" s="845">
        <v>71</v>
      </c>
      <c r="BM75" s="846"/>
      <c r="BN75" s="415">
        <v>71</v>
      </c>
      <c r="BO75" s="436" t="s">
        <v>4549</v>
      </c>
      <c r="BP75" s="312">
        <v>1</v>
      </c>
      <c r="BQ75" s="405">
        <v>1</v>
      </c>
      <c r="BS75" s="437">
        <v>71</v>
      </c>
      <c r="BT75" s="314" t="str">
        <f>VS!O73&amp;";"&amp;VS!B73</f>
        <v>;</v>
      </c>
      <c r="BU75" s="438">
        <v>71</v>
      </c>
      <c r="BV75" s="451" t="s">
        <v>4550</v>
      </c>
      <c r="BW75" s="312">
        <v>2</v>
      </c>
      <c r="BX75" s="405">
        <v>3</v>
      </c>
      <c r="BZ75" s="437">
        <v>71</v>
      </c>
      <c r="CA75" s="405">
        <v>0</v>
      </c>
      <c r="CB75" s="438">
        <v>71</v>
      </c>
      <c r="CC75" s="451" t="s">
        <v>4550</v>
      </c>
      <c r="CD75" s="312">
        <v>2</v>
      </c>
      <c r="CE75" s="405">
        <v>3</v>
      </c>
      <c r="CG75" s="437">
        <v>71</v>
      </c>
      <c r="CH75" s="405">
        <v>0</v>
      </c>
      <c r="CI75" s="438">
        <v>71</v>
      </c>
      <c r="CJ75" s="451" t="s">
        <v>4550</v>
      </c>
      <c r="CK75" s="312">
        <v>2</v>
      </c>
      <c r="CL75" s="405">
        <v>3</v>
      </c>
      <c r="CN75" s="437">
        <v>71</v>
      </c>
      <c r="CO75" s="314">
        <v>0</v>
      </c>
      <c r="CP75" s="438">
        <v>71</v>
      </c>
      <c r="CQ75" s="402" t="s">
        <v>3565</v>
      </c>
      <c r="CR75" s="312">
        <v>1</v>
      </c>
      <c r="CS75" s="405">
        <v>0</v>
      </c>
      <c r="CU75" s="310">
        <f t="shared" si="18"/>
        <v>71</v>
      </c>
      <c r="CV75" s="314" t="str">
        <f>KTPR!K73&amp;";"&amp;KTPR!B73</f>
        <v>Общестанционная защита;Аварийная загазованность площадки нефтеналивного причала №2 (точка 2)</v>
      </c>
      <c r="CW75" s="438">
        <v>71</v>
      </c>
      <c r="CX75" s="312"/>
      <c r="CY75" s="312"/>
      <c r="CZ75" s="403"/>
      <c r="DB75" s="310">
        <f t="shared" si="12"/>
        <v>222</v>
      </c>
      <c r="DC75" s="314" t="str">
        <f>KGMPNA!F74&amp;";"&amp;KGMPNA!B74</f>
        <v>;</v>
      </c>
      <c r="DD75" s="438">
        <v>71</v>
      </c>
      <c r="DE75" s="312"/>
      <c r="DF75" s="312"/>
      <c r="DG75" s="403"/>
      <c r="DI75" s="310">
        <f t="shared" si="19"/>
        <v>171</v>
      </c>
      <c r="DJ75" s="314" t="str">
        <f>KTPRA!I74&amp;";"&amp;KTPRA!B74</f>
        <v>Агрегатная защита;</v>
      </c>
      <c r="DK75" s="438">
        <v>71</v>
      </c>
      <c r="DL75" s="312"/>
      <c r="DM75" s="312"/>
      <c r="DN75" s="403"/>
      <c r="DP75" s="437">
        <v>71</v>
      </c>
      <c r="DQ75" s="875" t="s">
        <v>4551</v>
      </c>
      <c r="DR75" s="438">
        <v>71</v>
      </c>
      <c r="DS75" s="880" t="s">
        <v>4552</v>
      </c>
      <c r="DT75" s="848">
        <v>2</v>
      </c>
      <c r="DU75" s="866">
        <v>3</v>
      </c>
      <c r="DV75" s="867"/>
      <c r="DX75" s="878"/>
      <c r="ED75" s="851">
        <v>71</v>
      </c>
      <c r="EE75" s="847" t="s">
        <v>8864</v>
      </c>
      <c r="EF75" s="68">
        <v>71</v>
      </c>
      <c r="EG75" s="861"/>
      <c r="EH75" s="68"/>
      <c r="EI75" s="96"/>
      <c r="EJ75" s="867"/>
      <c r="EY75" s="845">
        <f t="shared" si="20"/>
        <v>71</v>
      </c>
      <c r="EZ75" s="862">
        <v>0</v>
      </c>
      <c r="FA75" s="855">
        <v>71</v>
      </c>
      <c r="FB75" s="860" t="s">
        <v>3855</v>
      </c>
      <c r="FC75" s="841">
        <v>0</v>
      </c>
      <c r="FD75" s="842">
        <v>0</v>
      </c>
      <c r="FF75" s="437">
        <v>71</v>
      </c>
      <c r="FG75" s="314">
        <v>0</v>
      </c>
      <c r="FH75" s="438">
        <v>70</v>
      </c>
      <c r="FI75" s="414" t="s">
        <v>4553</v>
      </c>
      <c r="FJ75" s="415">
        <v>1</v>
      </c>
      <c r="FK75" s="416">
        <v>0</v>
      </c>
      <c r="FL75" s="341"/>
      <c r="FM75" s="437">
        <v>71</v>
      </c>
      <c r="FN75" s="314"/>
      <c r="FO75" s="438">
        <v>70</v>
      </c>
      <c r="FP75" s="451" t="s">
        <v>4554</v>
      </c>
      <c r="FQ75" s="312">
        <v>2</v>
      </c>
      <c r="FR75" s="405">
        <v>3</v>
      </c>
      <c r="FT75" s="479"/>
      <c r="GA75" s="437">
        <v>71</v>
      </c>
      <c r="GB75" s="314"/>
      <c r="GC75" s="445">
        <v>71</v>
      </c>
      <c r="GD75" s="436" t="s">
        <v>4555</v>
      </c>
      <c r="GE75" s="312">
        <v>1</v>
      </c>
      <c r="GF75" s="405">
        <v>1</v>
      </c>
      <c r="GH75" s="437"/>
      <c r="GI75" s="314"/>
      <c r="GJ75" s="445">
        <v>71</v>
      </c>
      <c r="GK75" s="436" t="s">
        <v>4556</v>
      </c>
      <c r="GL75" s="312">
        <v>1</v>
      </c>
      <c r="GM75" s="405">
        <v>1</v>
      </c>
      <c r="GO75" s="440">
        <v>71</v>
      </c>
      <c r="GP75" s="415"/>
      <c r="GQ75" s="415">
        <v>71</v>
      </c>
      <c r="GR75" s="843" t="s">
        <v>67</v>
      </c>
      <c r="GS75" s="312">
        <v>1</v>
      </c>
      <c r="GT75" s="405">
        <v>1</v>
      </c>
      <c r="GU75" s="167"/>
      <c r="GV75" s="440">
        <v>71</v>
      </c>
      <c r="GW75" s="415" t="s">
        <v>4557</v>
      </c>
      <c r="GX75" s="415">
        <v>71</v>
      </c>
      <c r="GY75" s="493" t="s">
        <v>67</v>
      </c>
      <c r="GZ75" s="312">
        <v>1</v>
      </c>
      <c r="HA75" s="312">
        <v>0</v>
      </c>
      <c r="HC75" s="446">
        <v>71</v>
      </c>
      <c r="HD75" s="412" t="str">
        <f>OIP!AH73&amp;";"&amp;OIP!B73&amp;";"&amp;OIP!E73</f>
        <v>Нефтеналивные стендеры причалов №№1, 2;Контроль загазованности причала №1 (точка 8);%</v>
      </c>
      <c r="HE75" s="440">
        <v>71</v>
      </c>
      <c r="HF75" s="441" t="s">
        <v>4558</v>
      </c>
      <c r="HG75" s="415">
        <v>2</v>
      </c>
      <c r="HH75" s="447">
        <v>1</v>
      </c>
      <c r="HJ75" s="446">
        <v>71</v>
      </c>
      <c r="HK75" s="412" t="str">
        <f>OIP!AH73&amp;";"&amp;OIP!B73&amp;";"&amp;OIP!E73</f>
        <v>Нефтеналивные стендеры причалов №№1, 2;Контроль загазованности причала №1 (точка 8);%</v>
      </c>
      <c r="HL75" s="440">
        <v>71</v>
      </c>
      <c r="HM75" s="418" t="s">
        <v>4559</v>
      </c>
      <c r="HN75" s="415">
        <v>2</v>
      </c>
      <c r="HO75" s="447">
        <v>2</v>
      </c>
      <c r="HP75" s="844"/>
      <c r="HQ75" s="437">
        <v>71</v>
      </c>
      <c r="HR75" s="314" t="str">
        <f>OIP!AH73&amp;";"&amp;OIP!B73&amp;";"&amp;OIP!E73</f>
        <v>Нефтеналивные стендеры причалов №№1, 2;Контроль загазованности причала №1 (точка 8);%</v>
      </c>
      <c r="HS75" s="438">
        <v>71</v>
      </c>
      <c r="HT75" s="436" t="s">
        <v>4558</v>
      </c>
      <c r="HU75" s="312">
        <v>2</v>
      </c>
      <c r="HV75" s="405">
        <v>1</v>
      </c>
      <c r="HX75" s="310">
        <v>71</v>
      </c>
      <c r="HY75" s="314" t="str">
        <f>OIP!AH73&amp;";"&amp;OIP!B73&amp;";"&amp;OIP!E73</f>
        <v>Нефтеналивные стендеры причалов №№1, 2;Контроль загазованности причала №1 (точка 8);%</v>
      </c>
      <c r="HZ75" s="438">
        <v>71</v>
      </c>
      <c r="IA75" s="441" t="s">
        <v>4558</v>
      </c>
      <c r="IB75" s="415">
        <v>2</v>
      </c>
      <c r="IC75" s="447">
        <v>1</v>
      </c>
      <c r="ID75" s="341"/>
      <c r="IE75" s="446">
        <v>71</v>
      </c>
      <c r="IF75" s="412" t="str">
        <f>OIP!AH73&amp;";"&amp;OIP!B73&amp;";"&amp;OIP!E73</f>
        <v>Нефтеналивные стендеры причалов №№1, 2;Контроль загазованности причала №1 (точка 8);%</v>
      </c>
      <c r="IG75" s="440">
        <v>71</v>
      </c>
      <c r="IH75" s="441" t="s">
        <v>4558</v>
      </c>
      <c r="II75" s="415">
        <v>2</v>
      </c>
      <c r="IJ75" s="447">
        <v>1</v>
      </c>
      <c r="IK75" s="341"/>
      <c r="IL75" s="446">
        <v>71</v>
      </c>
      <c r="IM75" s="412" t="str">
        <f>OIP!AH73&amp;";"&amp;OIP!B73&amp;";"&amp;OIP!E73</f>
        <v>Нефтеналивные стендеры причалов №№1, 2;Контроль загазованности причала №1 (точка 8);%</v>
      </c>
      <c r="IN75" s="440">
        <v>71</v>
      </c>
      <c r="IO75" s="441" t="s">
        <v>4558</v>
      </c>
      <c r="IP75" s="415">
        <v>2</v>
      </c>
      <c r="IQ75" s="447">
        <v>1</v>
      </c>
      <c r="IS75" s="448">
        <f t="shared" si="21"/>
        <v>71</v>
      </c>
      <c r="IT75" s="449" t="s">
        <v>4560</v>
      </c>
      <c r="IU75" s="450">
        <v>71</v>
      </c>
      <c r="IV75" s="402"/>
      <c r="IW75" s="312">
        <v>1</v>
      </c>
      <c r="IX75" s="405">
        <v>0</v>
      </c>
    </row>
    <row r="76" spans="1:265" ht="15.75" customHeight="1" thickBot="1">
      <c r="A76" s="313">
        <f t="shared" si="13"/>
        <v>72</v>
      </c>
      <c r="B76" s="314" t="str">
        <f>DP!J73&amp;";"&amp;DP!B73</f>
        <v>Диагностика;БиПС.УСО.2(1) - наличие напряжения на вводе №3</v>
      </c>
      <c r="C76" s="450">
        <v>72</v>
      </c>
      <c r="D76" s="345"/>
      <c r="E76" s="345"/>
      <c r="F76" s="347"/>
      <c r="H76" s="469">
        <f t="shared" si="14"/>
        <v>72</v>
      </c>
      <c r="I76" s="314" t="str">
        <f>KTPRS2!I73&amp;";"&amp;KTPRS2!B73</f>
        <v>Предельный параметр;Максимальное давление нефти на выходе насоса Н-1</v>
      </c>
      <c r="J76" s="450">
        <v>72</v>
      </c>
      <c r="K76" s="345"/>
      <c r="L76" s="345"/>
      <c r="M76" s="470"/>
      <c r="O76" s="469">
        <f t="shared" si="15"/>
        <v>72</v>
      </c>
      <c r="P76" s="455">
        <v>0</v>
      </c>
      <c r="Q76" s="450">
        <v>72</v>
      </c>
      <c r="R76" s="345"/>
      <c r="S76" s="345"/>
      <c r="T76" s="470"/>
      <c r="V76" s="400">
        <v>72</v>
      </c>
      <c r="W76" s="455">
        <f>UTS!B74</f>
        <v>0</v>
      </c>
      <c r="X76" s="438">
        <v>72</v>
      </c>
      <c r="Y76" s="402"/>
      <c r="Z76" s="312">
        <v>1</v>
      </c>
      <c r="AA76" s="403">
        <v>0</v>
      </c>
      <c r="AC76" s="924">
        <v>72</v>
      </c>
      <c r="AD76" s="312" t="str">
        <f>ZD!AK74&amp;";"&amp;ZD!B74</f>
        <v>;</v>
      </c>
      <c r="AE76" s="450">
        <v>72</v>
      </c>
      <c r="AF76" s="426" t="s">
        <v>4561</v>
      </c>
      <c r="AG76" s="312">
        <v>2</v>
      </c>
      <c r="AH76" s="405">
        <v>2</v>
      </c>
      <c r="AJ76" s="471">
        <f t="shared" si="16"/>
        <v>72</v>
      </c>
      <c r="AK76" s="412" t="str">
        <f>KLP!M74&amp;";"&amp;KLP!B74</f>
        <v>;</v>
      </c>
      <c r="AL76" s="440">
        <v>72</v>
      </c>
      <c r="AM76" s="484" t="s">
        <v>4562</v>
      </c>
      <c r="AN76" s="415">
        <v>1</v>
      </c>
      <c r="AO76" s="416">
        <v>2</v>
      </c>
      <c r="AQ76" s="313">
        <f t="shared" si="17"/>
        <v>72</v>
      </c>
      <c r="AR76" s="455">
        <v>0</v>
      </c>
      <c r="AS76" s="438">
        <v>72</v>
      </c>
      <c r="AT76" s="344"/>
      <c r="AU76" s="312">
        <v>1</v>
      </c>
      <c r="AV76" s="403">
        <v>0</v>
      </c>
      <c r="BL76" s="845">
        <v>72</v>
      </c>
      <c r="BM76" s="846"/>
      <c r="BN76" s="415">
        <v>72</v>
      </c>
      <c r="BO76" s="436" t="s">
        <v>4258</v>
      </c>
      <c r="BP76" s="312">
        <v>1</v>
      </c>
      <c r="BQ76" s="405">
        <v>1</v>
      </c>
      <c r="BS76" s="437">
        <v>72</v>
      </c>
      <c r="BT76" s="314" t="str">
        <f>VS!O74&amp;";"&amp;VS!B74</f>
        <v>;</v>
      </c>
      <c r="BU76" s="438">
        <v>72</v>
      </c>
      <c r="BV76" s="426" t="s">
        <v>4563</v>
      </c>
      <c r="BW76" s="312">
        <v>2</v>
      </c>
      <c r="BX76" s="405">
        <v>2</v>
      </c>
      <c r="BZ76" s="437">
        <v>72</v>
      </c>
      <c r="CA76" s="405">
        <v>0</v>
      </c>
      <c r="CB76" s="438">
        <v>72</v>
      </c>
      <c r="CC76" s="426" t="s">
        <v>4563</v>
      </c>
      <c r="CD76" s="312">
        <v>2</v>
      </c>
      <c r="CE76" s="405">
        <v>2</v>
      </c>
      <c r="CG76" s="437">
        <v>72</v>
      </c>
      <c r="CH76" s="405">
        <v>0</v>
      </c>
      <c r="CI76" s="438">
        <v>72</v>
      </c>
      <c r="CJ76" s="426" t="s">
        <v>4563</v>
      </c>
      <c r="CK76" s="312">
        <v>2</v>
      </c>
      <c r="CL76" s="405">
        <v>2</v>
      </c>
      <c r="CN76" s="437">
        <v>72</v>
      </c>
      <c r="CO76" s="314">
        <v>0</v>
      </c>
      <c r="CP76" s="438">
        <v>72</v>
      </c>
      <c r="CQ76" s="402" t="s">
        <v>3565</v>
      </c>
      <c r="CR76" s="312">
        <v>1</v>
      </c>
      <c r="CS76" s="405">
        <v>0</v>
      </c>
      <c r="CU76" s="310">
        <f t="shared" si="18"/>
        <v>72</v>
      </c>
      <c r="CV76" s="314" t="str">
        <f>KTPR!K74&amp;";"&amp;KTPR!B74</f>
        <v>Общестанционная защита;Аварийная загазованность площадки нефтеналивного причала №2 (точка 3)</v>
      </c>
      <c r="CW76" s="438">
        <v>72</v>
      </c>
      <c r="CX76" s="312"/>
      <c r="CY76" s="312"/>
      <c r="CZ76" s="403"/>
      <c r="DB76" s="310">
        <f t="shared" si="12"/>
        <v>223</v>
      </c>
      <c r="DC76" s="314" t="str">
        <f>KGMPNA!F75&amp;";"&amp;KGMPNA!B75</f>
        <v>;</v>
      </c>
      <c r="DD76" s="438">
        <v>72</v>
      </c>
      <c r="DE76" s="312"/>
      <c r="DF76" s="312"/>
      <c r="DG76" s="403"/>
      <c r="DI76" s="310">
        <f t="shared" si="19"/>
        <v>172</v>
      </c>
      <c r="DJ76" s="314" t="str">
        <f>KTPRA!I75&amp;";"&amp;KTPRA!B75</f>
        <v>Агрегатная защита;</v>
      </c>
      <c r="DK76" s="438">
        <v>72</v>
      </c>
      <c r="DL76" s="312"/>
      <c r="DM76" s="312"/>
      <c r="DN76" s="403"/>
      <c r="DP76" s="437">
        <v>72</v>
      </c>
      <c r="DQ76" s="875" t="s">
        <v>4564</v>
      </c>
      <c r="DR76" s="438">
        <v>72</v>
      </c>
      <c r="DS76" s="451" t="s">
        <v>4565</v>
      </c>
      <c r="DT76" s="848">
        <v>2</v>
      </c>
      <c r="DU76" s="866">
        <v>3</v>
      </c>
      <c r="DV76" s="867"/>
      <c r="DX76" s="878"/>
      <c r="ED76" s="851">
        <v>72</v>
      </c>
      <c r="EE76" s="847" t="s">
        <v>8865</v>
      </c>
      <c r="EF76" s="68">
        <v>72</v>
      </c>
      <c r="EG76" s="861"/>
      <c r="EH76" s="68"/>
      <c r="EI76" s="96"/>
      <c r="EJ76" s="867"/>
      <c r="EY76" s="845">
        <f t="shared" si="20"/>
        <v>72</v>
      </c>
      <c r="EZ76" s="862">
        <v>0</v>
      </c>
      <c r="FA76" s="855">
        <v>72</v>
      </c>
      <c r="FB76" s="860" t="s">
        <v>3855</v>
      </c>
      <c r="FC76" s="841">
        <v>0</v>
      </c>
      <c r="FD76" s="842">
        <v>0</v>
      </c>
      <c r="FF76" s="437">
        <v>72</v>
      </c>
      <c r="FG76" s="314">
        <v>0</v>
      </c>
      <c r="FH76" s="438">
        <v>71</v>
      </c>
      <c r="FI76" s="414" t="s">
        <v>4566</v>
      </c>
      <c r="FJ76" s="415">
        <v>1</v>
      </c>
      <c r="FK76" s="416">
        <v>0</v>
      </c>
      <c r="FL76" s="341"/>
      <c r="FM76" s="437">
        <v>72</v>
      </c>
      <c r="FN76" s="314"/>
      <c r="FO76" s="438">
        <v>71</v>
      </c>
      <c r="FP76" s="451" t="s">
        <v>4567</v>
      </c>
      <c r="FQ76" s="312">
        <v>2</v>
      </c>
      <c r="FR76" s="405">
        <v>3</v>
      </c>
      <c r="FT76" s="479"/>
      <c r="GA76" s="437">
        <v>72</v>
      </c>
      <c r="GB76" s="314"/>
      <c r="GC76" s="445">
        <v>72</v>
      </c>
      <c r="GD76" s="436" t="s">
        <v>4276</v>
      </c>
      <c r="GE76" s="312">
        <v>1</v>
      </c>
      <c r="GF76" s="405">
        <v>1</v>
      </c>
      <c r="GH76" s="437"/>
      <c r="GI76" s="314"/>
      <c r="GJ76" s="445">
        <v>72</v>
      </c>
      <c r="GK76" s="436" t="s">
        <v>4568</v>
      </c>
      <c r="GL76" s="312">
        <v>1</v>
      </c>
      <c r="GM76" s="405">
        <v>1</v>
      </c>
      <c r="GO76" s="440">
        <v>72</v>
      </c>
      <c r="GP76" s="415"/>
      <c r="GQ76" s="415">
        <v>72</v>
      </c>
      <c r="GR76" s="843" t="s">
        <v>67</v>
      </c>
      <c r="GS76" s="312">
        <v>1</v>
      </c>
      <c r="GT76" s="405">
        <v>1</v>
      </c>
      <c r="GU76" s="167"/>
      <c r="GV76" s="440">
        <v>72</v>
      </c>
      <c r="GW76" s="415" t="s">
        <v>4569</v>
      </c>
      <c r="GX76" s="415">
        <v>72</v>
      </c>
      <c r="GY76" s="493" t="s">
        <v>67</v>
      </c>
      <c r="GZ76" s="312">
        <v>1</v>
      </c>
      <c r="HA76" s="312">
        <v>0</v>
      </c>
      <c r="HC76" s="446">
        <v>72</v>
      </c>
      <c r="HD76" s="412" t="str">
        <f>OIP!AH74&amp;";"&amp;OIP!B74&amp;";"&amp;OIP!E74</f>
        <v>Нефтеналивные стендеры причалов №№1, 2;Контроль загазованности причала №1 (точка 9);%</v>
      </c>
      <c r="HE76" s="440">
        <v>72</v>
      </c>
      <c r="HF76" s="414" t="s">
        <v>4534</v>
      </c>
      <c r="HG76" s="415">
        <v>1</v>
      </c>
      <c r="HH76" s="447">
        <v>0</v>
      </c>
      <c r="HJ76" s="446">
        <v>72</v>
      </c>
      <c r="HK76" s="412" t="str">
        <f>OIP!AH74&amp;";"&amp;OIP!B74&amp;";"&amp;OIP!E74</f>
        <v>Нефтеналивные стендеры причалов №№1, 2;Контроль загазованности причала №1 (точка 9);%</v>
      </c>
      <c r="HL76" s="440">
        <v>72</v>
      </c>
      <c r="HM76" s="414" t="s">
        <v>4570</v>
      </c>
      <c r="HN76" s="415">
        <v>1</v>
      </c>
      <c r="HO76" s="447">
        <v>0</v>
      </c>
      <c r="HP76" s="844"/>
      <c r="HQ76" s="437">
        <v>72</v>
      </c>
      <c r="HR76" s="314" t="str">
        <f>OIP!AH74&amp;";"&amp;OIP!B74&amp;";"&amp;OIP!E74</f>
        <v>Нефтеналивные стендеры причалов №№1, 2;Контроль загазованности причала №1 (точка 9);%</v>
      </c>
      <c r="HS76" s="438">
        <v>72</v>
      </c>
      <c r="HT76" s="402" t="s">
        <v>4571</v>
      </c>
      <c r="HU76" s="312">
        <v>1</v>
      </c>
      <c r="HV76" s="405">
        <v>0</v>
      </c>
      <c r="HX76" s="310">
        <v>72</v>
      </c>
      <c r="HY76" s="314" t="str">
        <f>OIP!AH74&amp;";"&amp;OIP!B74&amp;";"&amp;OIP!E74</f>
        <v>Нефтеналивные стендеры причалов №№1, 2;Контроль загазованности причала №1 (точка 9);%</v>
      </c>
      <c r="HZ76" s="438">
        <v>72</v>
      </c>
      <c r="IA76" s="414" t="s">
        <v>4534</v>
      </c>
      <c r="IB76" s="415">
        <v>1</v>
      </c>
      <c r="IC76" s="447">
        <v>0</v>
      </c>
      <c r="ID76" s="341"/>
      <c r="IE76" s="446">
        <v>72</v>
      </c>
      <c r="IF76" s="412" t="str">
        <f>OIP!AH74&amp;";"&amp;OIP!B74&amp;";"&amp;OIP!E74</f>
        <v>Нефтеналивные стендеры причалов №№1, 2;Контроль загазованности причала №1 (точка 9);%</v>
      </c>
      <c r="IG76" s="440">
        <v>72</v>
      </c>
      <c r="IH76" s="414" t="s">
        <v>4534</v>
      </c>
      <c r="II76" s="415">
        <v>1</v>
      </c>
      <c r="IJ76" s="447">
        <v>0</v>
      </c>
      <c r="IK76" s="341"/>
      <c r="IL76" s="446">
        <v>72</v>
      </c>
      <c r="IM76" s="412" t="str">
        <f>OIP!AH74&amp;";"&amp;OIP!B74&amp;";"&amp;OIP!E74</f>
        <v>Нефтеналивные стендеры причалов №№1, 2;Контроль загазованности причала №1 (точка 9);%</v>
      </c>
      <c r="IN76" s="440">
        <v>72</v>
      </c>
      <c r="IO76" s="414" t="s">
        <v>4534</v>
      </c>
      <c r="IP76" s="415">
        <v>1</v>
      </c>
      <c r="IQ76" s="447">
        <v>0</v>
      </c>
      <c r="IS76" s="448">
        <f t="shared" si="21"/>
        <v>72</v>
      </c>
      <c r="IT76" s="457" t="s">
        <v>4572</v>
      </c>
      <c r="IU76" s="450">
        <v>72</v>
      </c>
      <c r="IV76" s="402"/>
      <c r="IW76" s="312">
        <v>1</v>
      </c>
      <c r="IX76" s="405">
        <v>0</v>
      </c>
    </row>
    <row r="77" spans="1:265" ht="15.75" customHeight="1">
      <c r="A77" s="310">
        <f t="shared" si="13"/>
        <v>73</v>
      </c>
      <c r="B77" s="314" t="str">
        <f>DP!J74&amp;";"&amp;DP!B74</f>
        <v>Диагностика;БиПС.УСО.2(1) - исправность УЗИП (FV1)</v>
      </c>
      <c r="C77" s="450">
        <v>73</v>
      </c>
      <c r="D77" s="312"/>
      <c r="E77" s="312"/>
      <c r="F77" s="403"/>
      <c r="H77" s="437">
        <f t="shared" si="14"/>
        <v>73</v>
      </c>
      <c r="I77" s="314" t="str">
        <f>KTPRS2!I74&amp;";"&amp;KTPRS2!B74</f>
        <v>Предельный параметр;Максимальное давление нефти на выходе насоса Н-2</v>
      </c>
      <c r="J77" s="450">
        <v>73</v>
      </c>
      <c r="K77" s="312"/>
      <c r="L77" s="312"/>
      <c r="M77" s="405"/>
      <c r="O77" s="437">
        <f t="shared" si="15"/>
        <v>73</v>
      </c>
      <c r="P77" s="455">
        <v>0</v>
      </c>
      <c r="Q77" s="450">
        <v>73</v>
      </c>
      <c r="R77" s="312"/>
      <c r="S77" s="312"/>
      <c r="T77" s="405"/>
      <c r="V77" s="400">
        <v>73</v>
      </c>
      <c r="W77" s="455">
        <f>UTS!B75</f>
        <v>0</v>
      </c>
      <c r="X77" s="438">
        <v>73</v>
      </c>
      <c r="Y77" s="402"/>
      <c r="Z77" s="312">
        <v>1</v>
      </c>
      <c r="AA77" s="403">
        <v>0</v>
      </c>
      <c r="AC77" s="924">
        <v>73</v>
      </c>
      <c r="AD77" s="312" t="str">
        <f>ZD!AK75&amp;";"&amp;ZD!B75</f>
        <v>Технологические трубопроводы коридора коммуникаций;Задвижка №134</v>
      </c>
      <c r="AE77" s="450">
        <v>73</v>
      </c>
      <c r="AF77" s="436" t="s">
        <v>4098</v>
      </c>
      <c r="AG77" s="312">
        <v>1</v>
      </c>
      <c r="AH77" s="405">
        <v>1</v>
      </c>
      <c r="AJ77" s="439">
        <f t="shared" si="16"/>
        <v>73</v>
      </c>
      <c r="AK77" s="412" t="str">
        <f>KLP!M75&amp;";"&amp;KLP!B75</f>
        <v>;</v>
      </c>
      <c r="AL77" s="440">
        <v>73</v>
      </c>
      <c r="AM77" s="414" t="s">
        <v>3565</v>
      </c>
      <c r="AN77" s="415">
        <v>1</v>
      </c>
      <c r="AO77" s="416">
        <v>0</v>
      </c>
      <c r="AQ77" s="310">
        <f t="shared" si="17"/>
        <v>73</v>
      </c>
      <c r="AR77" s="455">
        <v>0</v>
      </c>
      <c r="AS77" s="401">
        <v>73</v>
      </c>
      <c r="AT77" s="402"/>
      <c r="AU77" s="312">
        <v>1</v>
      </c>
      <c r="AV77" s="403">
        <v>0</v>
      </c>
      <c r="BL77" s="845">
        <v>73</v>
      </c>
      <c r="BM77" s="846"/>
      <c r="BN77" s="415">
        <v>73</v>
      </c>
      <c r="BO77" s="436" t="s">
        <v>4273</v>
      </c>
      <c r="BP77" s="312">
        <v>1</v>
      </c>
      <c r="BQ77" s="405">
        <v>1</v>
      </c>
      <c r="BS77" s="437">
        <v>73</v>
      </c>
      <c r="BT77" s="314" t="str">
        <f>VS!O75&amp;";"&amp;VS!B75</f>
        <v>;</v>
      </c>
      <c r="BU77" s="438">
        <v>73</v>
      </c>
      <c r="BV77" s="426" t="s">
        <v>4573</v>
      </c>
      <c r="BW77" s="312">
        <v>2</v>
      </c>
      <c r="BX77" s="405">
        <v>2</v>
      </c>
      <c r="BZ77" s="437">
        <v>73</v>
      </c>
      <c r="CA77" s="405">
        <v>0</v>
      </c>
      <c r="CB77" s="438">
        <v>73</v>
      </c>
      <c r="CC77" s="426" t="s">
        <v>4573</v>
      </c>
      <c r="CD77" s="312">
        <v>2</v>
      </c>
      <c r="CE77" s="405">
        <v>2</v>
      </c>
      <c r="CG77" s="437">
        <v>73</v>
      </c>
      <c r="CH77" s="405">
        <v>0</v>
      </c>
      <c r="CI77" s="438">
        <v>73</v>
      </c>
      <c r="CJ77" s="426" t="s">
        <v>4573</v>
      </c>
      <c r="CK77" s="312">
        <v>2</v>
      </c>
      <c r="CL77" s="405">
        <v>2</v>
      </c>
      <c r="CN77" s="437">
        <v>73</v>
      </c>
      <c r="CO77" s="314">
        <v>0</v>
      </c>
      <c r="CP77" s="438">
        <v>73</v>
      </c>
      <c r="CQ77" s="402" t="s">
        <v>3565</v>
      </c>
      <c r="CR77" s="312">
        <v>1</v>
      </c>
      <c r="CS77" s="405">
        <v>0</v>
      </c>
      <c r="CU77" s="310">
        <f t="shared" si="18"/>
        <v>73</v>
      </c>
      <c r="CV77" s="314" t="str">
        <f>KTPR!K75&amp;";"&amp;KTPR!B75</f>
        <v>Общестанционная защита;Аварийная загазованность площадки нефтеналивного причала №2 (точка 4)</v>
      </c>
      <c r="CW77" s="438">
        <v>73</v>
      </c>
      <c r="CX77" s="312"/>
      <c r="CY77" s="312"/>
      <c r="CZ77" s="403"/>
      <c r="DB77" s="310">
        <f t="shared" si="12"/>
        <v>224</v>
      </c>
      <c r="DC77" s="314" t="str">
        <f>KGMPNA!F76&amp;";"&amp;KGMPNA!B76</f>
        <v>;</v>
      </c>
      <c r="DD77" s="438">
        <v>73</v>
      </c>
      <c r="DE77" s="312"/>
      <c r="DF77" s="312"/>
      <c r="DG77" s="403"/>
      <c r="DI77" s="310">
        <f t="shared" si="19"/>
        <v>173</v>
      </c>
      <c r="DJ77" s="314" t="str">
        <f>KTPRA!I76&amp;";"&amp;KTPRA!B76</f>
        <v>Агрегатная защита;</v>
      </c>
      <c r="DK77" s="438">
        <v>73</v>
      </c>
      <c r="DL77" s="312"/>
      <c r="DM77" s="312"/>
      <c r="DN77" s="403"/>
      <c r="DP77" s="437">
        <v>73</v>
      </c>
      <c r="DQ77" s="875" t="s">
        <v>4574</v>
      </c>
      <c r="DR77" s="438">
        <v>73</v>
      </c>
      <c r="DS77" s="451" t="s">
        <v>4575</v>
      </c>
      <c r="DT77" s="848">
        <v>2</v>
      </c>
      <c r="DU77" s="866">
        <v>3</v>
      </c>
      <c r="DV77" s="867"/>
      <c r="DX77" s="878"/>
      <c r="ED77" s="851">
        <v>73</v>
      </c>
      <c r="EE77" s="847" t="s">
        <v>8866</v>
      </c>
      <c r="EF77" s="68">
        <v>73</v>
      </c>
      <c r="EG77" s="861"/>
      <c r="EH77" s="68"/>
      <c r="EI77" s="96"/>
      <c r="EJ77" s="867"/>
      <c r="EY77" s="845">
        <f t="shared" si="20"/>
        <v>73</v>
      </c>
      <c r="EZ77" s="862">
        <v>0</v>
      </c>
      <c r="FA77" s="855">
        <v>73</v>
      </c>
      <c r="FB77" s="860" t="s">
        <v>3855</v>
      </c>
      <c r="FC77" s="841">
        <v>0</v>
      </c>
      <c r="FD77" s="842">
        <v>0</v>
      </c>
      <c r="FF77" s="437">
        <v>73</v>
      </c>
      <c r="FG77" s="314">
        <v>0</v>
      </c>
      <c r="FH77" s="438">
        <v>72</v>
      </c>
      <c r="FI77" s="414" t="s">
        <v>4576</v>
      </c>
      <c r="FJ77" s="415">
        <v>1</v>
      </c>
      <c r="FK77" s="416">
        <v>0</v>
      </c>
      <c r="FL77" s="341"/>
      <c r="FM77" s="437">
        <v>73</v>
      </c>
      <c r="FN77" s="314"/>
      <c r="FO77" s="438">
        <v>72</v>
      </c>
      <c r="FP77" s="451" t="s">
        <v>4577</v>
      </c>
      <c r="FQ77" s="312">
        <v>2</v>
      </c>
      <c r="FR77" s="405">
        <v>3</v>
      </c>
      <c r="FT77" s="479"/>
      <c r="GA77" s="437">
        <v>73</v>
      </c>
      <c r="GB77" s="314"/>
      <c r="GC77" s="445">
        <v>73</v>
      </c>
      <c r="GD77" s="436" t="s">
        <v>4578</v>
      </c>
      <c r="GE77" s="312">
        <v>1</v>
      </c>
      <c r="GF77" s="405">
        <v>1</v>
      </c>
      <c r="GH77" s="437"/>
      <c r="GI77" s="314"/>
      <c r="GJ77" s="445">
        <v>73</v>
      </c>
      <c r="GK77" s="436" t="s">
        <v>4579</v>
      </c>
      <c r="GL77" s="312">
        <v>1</v>
      </c>
      <c r="GM77" s="405">
        <v>1</v>
      </c>
      <c r="GO77" s="440">
        <v>73</v>
      </c>
      <c r="GP77" s="415"/>
      <c r="GQ77" s="415">
        <v>73</v>
      </c>
      <c r="GR77" s="493" t="s">
        <v>67</v>
      </c>
      <c r="GS77" s="312">
        <v>1</v>
      </c>
      <c r="GT77" s="405">
        <v>0</v>
      </c>
      <c r="GU77" s="167"/>
      <c r="GV77" s="440">
        <v>73</v>
      </c>
      <c r="GW77" s="415" t="s">
        <v>4580</v>
      </c>
      <c r="GX77" s="415">
        <v>73</v>
      </c>
      <c r="GY77" s="493" t="s">
        <v>67</v>
      </c>
      <c r="GZ77" s="312">
        <v>1</v>
      </c>
      <c r="HA77" s="312">
        <v>0</v>
      </c>
      <c r="HC77" s="446">
        <v>73</v>
      </c>
      <c r="HD77" s="412" t="str">
        <f>OIP!AH75&amp;";"&amp;OIP!B75&amp;";"&amp;OIP!E75</f>
        <v>Нефтеналивные стендеры причалов №№1, 2;Контроль загазованности причала №1 (точка 10);%</v>
      </c>
      <c r="HE77" s="440">
        <v>73</v>
      </c>
      <c r="HF77" s="414" t="s">
        <v>4545</v>
      </c>
      <c r="HG77" s="415">
        <v>1</v>
      </c>
      <c r="HH77" s="447">
        <v>0</v>
      </c>
      <c r="HJ77" s="446">
        <v>73</v>
      </c>
      <c r="HK77" s="412" t="str">
        <f>OIP!AH75&amp;";"&amp;OIP!B75&amp;";"&amp;OIP!E75</f>
        <v>Нефтеналивные стендеры причалов №№1, 2;Контроль загазованности причала №1 (точка 10);%</v>
      </c>
      <c r="HL77" s="440">
        <v>73</v>
      </c>
      <c r="HM77" s="414" t="s">
        <v>4581</v>
      </c>
      <c r="HN77" s="415">
        <v>1</v>
      </c>
      <c r="HO77" s="447">
        <v>0</v>
      </c>
      <c r="HP77" s="844"/>
      <c r="HQ77" s="437">
        <v>73</v>
      </c>
      <c r="HR77" s="314" t="str">
        <f>OIP!AH75&amp;";"&amp;OIP!B75&amp;";"&amp;OIP!E75</f>
        <v>Нефтеналивные стендеры причалов №№1, 2;Контроль загазованности причала №1 (точка 10);%</v>
      </c>
      <c r="HS77" s="438">
        <v>73</v>
      </c>
      <c r="HT77" s="402" t="s">
        <v>4582</v>
      </c>
      <c r="HU77" s="312">
        <v>1</v>
      </c>
      <c r="HV77" s="405">
        <v>0</v>
      </c>
      <c r="HX77" s="310">
        <v>73</v>
      </c>
      <c r="HY77" s="314" t="str">
        <f>OIP!AH75&amp;";"&amp;OIP!B75&amp;";"&amp;OIP!E75</f>
        <v>Нефтеналивные стендеры причалов №№1, 2;Контроль загазованности причала №1 (точка 10);%</v>
      </c>
      <c r="HZ77" s="438">
        <v>73</v>
      </c>
      <c r="IA77" s="414" t="s">
        <v>4545</v>
      </c>
      <c r="IB77" s="415">
        <v>1</v>
      </c>
      <c r="IC77" s="447">
        <v>0</v>
      </c>
      <c r="ID77" s="341"/>
      <c r="IE77" s="446">
        <v>73</v>
      </c>
      <c r="IF77" s="412" t="str">
        <f>OIP!AH75&amp;";"&amp;OIP!B75&amp;";"&amp;OIP!E75</f>
        <v>Нефтеналивные стендеры причалов №№1, 2;Контроль загазованности причала №1 (точка 10);%</v>
      </c>
      <c r="IG77" s="440">
        <v>73</v>
      </c>
      <c r="IH77" s="414" t="s">
        <v>4545</v>
      </c>
      <c r="II77" s="415">
        <v>1</v>
      </c>
      <c r="IJ77" s="447">
        <v>0</v>
      </c>
      <c r="IK77" s="341"/>
      <c r="IL77" s="446">
        <v>73</v>
      </c>
      <c r="IM77" s="412" t="str">
        <f>OIP!AH75&amp;";"&amp;OIP!B75&amp;";"&amp;OIP!E75</f>
        <v>Нефтеналивные стендеры причалов №№1, 2;Контроль загазованности причала №1 (точка 10);%</v>
      </c>
      <c r="IN77" s="440">
        <v>73</v>
      </c>
      <c r="IO77" s="414" t="s">
        <v>4545</v>
      </c>
      <c r="IP77" s="415">
        <v>1</v>
      </c>
      <c r="IQ77" s="447">
        <v>0</v>
      </c>
      <c r="IS77" s="448">
        <f t="shared" si="21"/>
        <v>73</v>
      </c>
      <c r="IT77" s="449"/>
      <c r="IU77" s="450">
        <v>73</v>
      </c>
      <c r="IV77" s="402"/>
      <c r="IW77" s="312">
        <v>1</v>
      </c>
      <c r="IX77" s="405">
        <v>0</v>
      </c>
    </row>
    <row r="78" spans="1:265" ht="15.75" customHeight="1">
      <c r="A78" s="310">
        <f t="shared" si="13"/>
        <v>74</v>
      </c>
      <c r="B78" s="314" t="str">
        <f>DP!J75&amp;";"&amp;DP!B75</f>
        <v>Диагностика;БиПС.УСО.2(1) - исправность УЗИП (FV2)</v>
      </c>
      <c r="C78" s="450">
        <v>74</v>
      </c>
      <c r="D78" s="312"/>
      <c r="E78" s="312"/>
      <c r="F78" s="403"/>
      <c r="H78" s="437">
        <f t="shared" si="14"/>
        <v>74</v>
      </c>
      <c r="I78" s="314" t="str">
        <f>KTPRS2!I75&amp;";"&amp;KTPRS2!B75</f>
        <v>Предельный параметр;Максимальное давление нефти на выходе насоса Н-26</v>
      </c>
      <c r="J78" s="450">
        <v>74</v>
      </c>
      <c r="K78" s="312"/>
      <c r="L78" s="312"/>
      <c r="M78" s="405"/>
      <c r="O78" s="437">
        <f t="shared" si="15"/>
        <v>74</v>
      </c>
      <c r="P78" s="455">
        <v>0</v>
      </c>
      <c r="Q78" s="450">
        <v>74</v>
      </c>
      <c r="R78" s="312"/>
      <c r="S78" s="312"/>
      <c r="T78" s="405"/>
      <c r="V78" s="400">
        <v>74</v>
      </c>
      <c r="W78" s="455">
        <f>UTS!B76</f>
        <v>0</v>
      </c>
      <c r="X78" s="438">
        <v>74</v>
      </c>
      <c r="Y78" s="402"/>
      <c r="Z78" s="312">
        <v>1</v>
      </c>
      <c r="AA78" s="403">
        <v>0</v>
      </c>
      <c r="AC78" s="924">
        <v>74</v>
      </c>
      <c r="AD78" s="312" t="str">
        <f>ZD!AK76&amp;";"&amp;ZD!B76</f>
        <v>Технологические трубопроводы коридора коммуникаций;Задвжика №135</v>
      </c>
      <c r="AE78" s="450">
        <v>74</v>
      </c>
      <c r="AF78" s="436" t="s">
        <v>4111</v>
      </c>
      <c r="AG78" s="312">
        <v>1</v>
      </c>
      <c r="AH78" s="405">
        <v>1</v>
      </c>
      <c r="AJ78" s="439">
        <f t="shared" si="16"/>
        <v>74</v>
      </c>
      <c r="AK78" s="412" t="str">
        <f>KLP!M76&amp;";"&amp;KLP!B76</f>
        <v>;</v>
      </c>
      <c r="AL78" s="440">
        <v>74</v>
      </c>
      <c r="AM78" s="414" t="s">
        <v>3565</v>
      </c>
      <c r="AN78" s="415">
        <v>1</v>
      </c>
      <c r="AO78" s="416">
        <v>0</v>
      </c>
      <c r="AQ78" s="310">
        <f t="shared" si="17"/>
        <v>74</v>
      </c>
      <c r="AR78" s="455">
        <v>0</v>
      </c>
      <c r="AS78" s="438">
        <v>74</v>
      </c>
      <c r="AT78" s="402"/>
      <c r="AU78" s="312">
        <v>1</v>
      </c>
      <c r="AV78" s="403">
        <v>0</v>
      </c>
      <c r="BL78" s="845">
        <v>74</v>
      </c>
      <c r="BM78" s="846"/>
      <c r="BN78" s="415">
        <v>74</v>
      </c>
      <c r="BO78" s="436" t="s">
        <v>4583</v>
      </c>
      <c r="BP78" s="312">
        <v>1</v>
      </c>
      <c r="BQ78" s="405">
        <v>1</v>
      </c>
      <c r="BS78" s="437">
        <v>74</v>
      </c>
      <c r="BT78" s="314" t="str">
        <f>VS!O76&amp;";"&amp;VS!B76</f>
        <v>;</v>
      </c>
      <c r="BU78" s="438">
        <v>74</v>
      </c>
      <c r="BV78" s="426" t="s">
        <v>4584</v>
      </c>
      <c r="BW78" s="312">
        <v>2</v>
      </c>
      <c r="BX78" s="405">
        <v>2</v>
      </c>
      <c r="BZ78" s="437">
        <v>74</v>
      </c>
      <c r="CA78" s="405">
        <v>0</v>
      </c>
      <c r="CB78" s="438">
        <v>74</v>
      </c>
      <c r="CC78" s="426" t="s">
        <v>4584</v>
      </c>
      <c r="CD78" s="312">
        <v>2</v>
      </c>
      <c r="CE78" s="405">
        <v>2</v>
      </c>
      <c r="CG78" s="437">
        <v>74</v>
      </c>
      <c r="CH78" s="405">
        <v>0</v>
      </c>
      <c r="CI78" s="438">
        <v>74</v>
      </c>
      <c r="CJ78" s="426" t="s">
        <v>4584</v>
      </c>
      <c r="CK78" s="312">
        <v>2</v>
      </c>
      <c r="CL78" s="405">
        <v>2</v>
      </c>
      <c r="CN78" s="437">
        <v>74</v>
      </c>
      <c r="CO78" s="314">
        <v>0</v>
      </c>
      <c r="CP78" s="438">
        <v>74</v>
      </c>
      <c r="CQ78" s="402" t="s">
        <v>3565</v>
      </c>
      <c r="CR78" s="312">
        <v>1</v>
      </c>
      <c r="CS78" s="405">
        <v>0</v>
      </c>
      <c r="CU78" s="310">
        <f t="shared" si="18"/>
        <v>74</v>
      </c>
      <c r="CV78" s="314" t="str">
        <f>KTPR!K76&amp;";"&amp;KTPR!B76</f>
        <v>Общестанционная защита;Аварийная загазованность площадки нефтеналивного причала №2 (точка 5)</v>
      </c>
      <c r="CW78" s="438">
        <v>74</v>
      </c>
      <c r="CX78" s="312"/>
      <c r="CY78" s="312"/>
      <c r="CZ78" s="403"/>
      <c r="DB78" s="310">
        <f t="shared" si="12"/>
        <v>225</v>
      </c>
      <c r="DC78" s="314" t="str">
        <f>KGMPNA!F77&amp;";"&amp;KGMPNA!B77</f>
        <v>;</v>
      </c>
      <c r="DD78" s="438">
        <v>74</v>
      </c>
      <c r="DE78" s="312"/>
      <c r="DF78" s="312"/>
      <c r="DG78" s="403"/>
      <c r="DI78" s="310">
        <f t="shared" si="19"/>
        <v>174</v>
      </c>
      <c r="DJ78" s="314" t="str">
        <f>KTPRA!I77&amp;";"&amp;KTPRA!B77</f>
        <v>Агрегатная защита;</v>
      </c>
      <c r="DK78" s="438">
        <v>74</v>
      </c>
      <c r="DL78" s="312"/>
      <c r="DM78" s="312"/>
      <c r="DN78" s="403"/>
      <c r="DP78" s="437">
        <v>74</v>
      </c>
      <c r="DQ78" s="875" t="s">
        <v>4585</v>
      </c>
      <c r="DR78" s="438">
        <v>74</v>
      </c>
      <c r="DS78" s="402" t="s">
        <v>3565</v>
      </c>
      <c r="DT78" s="848">
        <v>1</v>
      </c>
      <c r="DU78" s="866" t="s">
        <v>560</v>
      </c>
      <c r="DV78" s="867"/>
      <c r="DX78" s="878"/>
      <c r="ED78" s="851">
        <v>74</v>
      </c>
      <c r="EE78" s="847" t="s">
        <v>8867</v>
      </c>
      <c r="EF78" s="68">
        <v>74</v>
      </c>
      <c r="EG78" s="861"/>
      <c r="EH78" s="68"/>
      <c r="EI78" s="96"/>
      <c r="EJ78" s="867"/>
      <c r="EY78" s="845">
        <f t="shared" si="20"/>
        <v>74</v>
      </c>
      <c r="EZ78" s="862">
        <v>0</v>
      </c>
      <c r="FA78" s="855">
        <v>74</v>
      </c>
      <c r="FB78" s="860" t="s">
        <v>3855</v>
      </c>
      <c r="FC78" s="841">
        <v>0</v>
      </c>
      <c r="FD78" s="842">
        <v>0</v>
      </c>
      <c r="FF78" s="437">
        <v>74</v>
      </c>
      <c r="FG78" s="314">
        <v>0</v>
      </c>
      <c r="FH78" s="438">
        <v>73</v>
      </c>
      <c r="FI78" s="414" t="s">
        <v>4586</v>
      </c>
      <c r="FJ78" s="415">
        <v>1</v>
      </c>
      <c r="FK78" s="416">
        <v>0</v>
      </c>
      <c r="FL78" s="341"/>
      <c r="FM78" s="437">
        <v>74</v>
      </c>
      <c r="FN78" s="314"/>
      <c r="FO78" s="438">
        <v>73</v>
      </c>
      <c r="FP78" s="451" t="s">
        <v>4587</v>
      </c>
      <c r="FQ78" s="312">
        <v>2</v>
      </c>
      <c r="FR78" s="405">
        <v>3</v>
      </c>
      <c r="FT78" s="479"/>
      <c r="GA78" s="437">
        <v>74</v>
      </c>
      <c r="GB78" s="314"/>
      <c r="GC78" s="445">
        <v>74</v>
      </c>
      <c r="GD78" s="436" t="s">
        <v>4588</v>
      </c>
      <c r="GE78" s="312">
        <v>1</v>
      </c>
      <c r="GF78" s="405">
        <v>1</v>
      </c>
      <c r="GH78" s="437"/>
      <c r="GI78" s="314"/>
      <c r="GJ78" s="445">
        <v>74</v>
      </c>
      <c r="GK78" s="402" t="s">
        <v>3676</v>
      </c>
      <c r="GL78" s="312">
        <v>1</v>
      </c>
      <c r="GM78" s="405">
        <v>0</v>
      </c>
      <c r="GO78" s="440">
        <v>74</v>
      </c>
      <c r="GP78" s="415"/>
      <c r="GQ78" s="415">
        <v>74</v>
      </c>
      <c r="GR78" s="493" t="s">
        <v>67</v>
      </c>
      <c r="GS78" s="312">
        <v>1</v>
      </c>
      <c r="GT78" s="405">
        <v>0</v>
      </c>
      <c r="GU78" s="167"/>
      <c r="GV78" s="440">
        <v>74</v>
      </c>
      <c r="GW78" s="415" t="s">
        <v>4589</v>
      </c>
      <c r="GX78" s="415">
        <v>74</v>
      </c>
      <c r="GY78" s="493" t="s">
        <v>67</v>
      </c>
      <c r="GZ78" s="312">
        <v>1</v>
      </c>
      <c r="HA78" s="312">
        <v>0</v>
      </c>
      <c r="HC78" s="446">
        <v>74</v>
      </c>
      <c r="HD78" s="412" t="str">
        <f>OIP!AH76&amp;";"&amp;OIP!B76&amp;";"&amp;OIP!E76</f>
        <v>;;</v>
      </c>
      <c r="HE78" s="440">
        <v>74</v>
      </c>
      <c r="HF78" s="418" t="s">
        <v>4558</v>
      </c>
      <c r="HG78" s="415">
        <v>2</v>
      </c>
      <c r="HH78" s="447">
        <v>2</v>
      </c>
      <c r="HJ78" s="446">
        <v>74</v>
      </c>
      <c r="HK78" s="412" t="str">
        <f>OIP!AH76&amp;";"&amp;OIP!B76&amp;";"&amp;OIP!E76</f>
        <v>;;</v>
      </c>
      <c r="HL78" s="440">
        <v>74</v>
      </c>
      <c r="HM78" s="453" t="s">
        <v>4590</v>
      </c>
      <c r="HN78" s="415">
        <v>2</v>
      </c>
      <c r="HO78" s="447">
        <v>3</v>
      </c>
      <c r="HP78" s="844"/>
      <c r="HQ78" s="437">
        <v>74</v>
      </c>
      <c r="HR78" s="314" t="str">
        <f>OIP!AH76&amp;";"&amp;OIP!B76&amp;";"&amp;OIP!E76</f>
        <v>;;</v>
      </c>
      <c r="HS78" s="438">
        <v>74</v>
      </c>
      <c r="HT78" s="426" t="s">
        <v>4591</v>
      </c>
      <c r="HU78" s="312">
        <v>2</v>
      </c>
      <c r="HV78" s="405">
        <v>2</v>
      </c>
      <c r="HX78" s="310">
        <v>74</v>
      </c>
      <c r="HY78" s="314" t="str">
        <f>OIP!AH76&amp;";"&amp;OIP!B76&amp;";"&amp;OIP!E76</f>
        <v>;;</v>
      </c>
      <c r="HZ78" s="438">
        <v>74</v>
      </c>
      <c r="IA78" s="418" t="s">
        <v>4558</v>
      </c>
      <c r="IB78" s="415">
        <v>2</v>
      </c>
      <c r="IC78" s="447">
        <v>2</v>
      </c>
      <c r="ID78" s="341"/>
      <c r="IE78" s="446">
        <v>74</v>
      </c>
      <c r="IF78" s="412" t="str">
        <f>OIP!AH76&amp;";"&amp;OIP!B76&amp;";"&amp;OIP!E76</f>
        <v>;;</v>
      </c>
      <c r="IG78" s="440">
        <v>74</v>
      </c>
      <c r="IH78" s="418" t="s">
        <v>4558</v>
      </c>
      <c r="II78" s="415">
        <v>2</v>
      </c>
      <c r="IJ78" s="447">
        <v>2</v>
      </c>
      <c r="IK78" s="341"/>
      <c r="IL78" s="446">
        <v>74</v>
      </c>
      <c r="IM78" s="412" t="str">
        <f>OIP!AH76&amp;";"&amp;OIP!B76&amp;";"&amp;OIP!E76</f>
        <v>;;</v>
      </c>
      <c r="IN78" s="440">
        <v>74</v>
      </c>
      <c r="IO78" s="418" t="s">
        <v>4558</v>
      </c>
      <c r="IP78" s="415">
        <v>2</v>
      </c>
      <c r="IQ78" s="447">
        <v>2</v>
      </c>
      <c r="IS78" s="448">
        <f t="shared" si="21"/>
        <v>74</v>
      </c>
      <c r="IT78" s="449" t="s">
        <v>4592</v>
      </c>
      <c r="IU78" s="450">
        <v>74</v>
      </c>
      <c r="IV78" s="402"/>
      <c r="IW78" s="312">
        <v>1</v>
      </c>
      <c r="IX78" s="405">
        <v>0</v>
      </c>
    </row>
    <row r="79" spans="1:265" ht="15.75" customHeight="1">
      <c r="A79" s="313">
        <f t="shared" si="13"/>
        <v>75</v>
      </c>
      <c r="B79" s="314" t="str">
        <f>DP!J76&amp;";"&amp;DP!B76</f>
        <v>Диагностика;БиПС.УСО.2(1) - исправность УЗИП (FV3)</v>
      </c>
      <c r="C79" s="450">
        <v>75</v>
      </c>
      <c r="D79" s="345"/>
      <c r="E79" s="345"/>
      <c r="F79" s="347"/>
      <c r="H79" s="469">
        <f t="shared" si="14"/>
        <v>75</v>
      </c>
      <c r="I79" s="314" t="str">
        <f>KTPRS2!I76&amp;";"&amp;KTPRS2!B76</f>
        <v>Предельный параметр;Аварийный максимальный перепад давления нефти на фильтре Ф-53 насоса Н-30</v>
      </c>
      <c r="J79" s="450">
        <v>75</v>
      </c>
      <c r="K79" s="345"/>
      <c r="L79" s="345"/>
      <c r="M79" s="470"/>
      <c r="O79" s="469">
        <f t="shared" si="15"/>
        <v>75</v>
      </c>
      <c r="P79" s="455">
        <v>0</v>
      </c>
      <c r="Q79" s="450">
        <v>75</v>
      </c>
      <c r="R79" s="345"/>
      <c r="S79" s="345"/>
      <c r="T79" s="470"/>
      <c r="V79" s="400">
        <v>75</v>
      </c>
      <c r="W79" s="455">
        <f>UTS!B77</f>
        <v>0</v>
      </c>
      <c r="X79" s="438">
        <v>75</v>
      </c>
      <c r="Y79" s="402"/>
      <c r="Z79" s="312">
        <v>1</v>
      </c>
      <c r="AA79" s="403">
        <v>0</v>
      </c>
      <c r="AC79" s="924">
        <v>75</v>
      </c>
      <c r="AD79" s="312" t="str">
        <f>ZD!AK77&amp;";"&amp;ZD!B77</f>
        <v>Технологические трубопроводы коридора коммуникаций;Задвижка №105</v>
      </c>
      <c r="AE79" s="450">
        <v>75</v>
      </c>
      <c r="AF79" s="436" t="s">
        <v>4593</v>
      </c>
      <c r="AG79" s="312">
        <v>1</v>
      </c>
      <c r="AH79" s="405">
        <v>1</v>
      </c>
      <c r="AJ79" s="471">
        <f t="shared" si="16"/>
        <v>75</v>
      </c>
      <c r="AK79" s="412" t="str">
        <f>KLP!M77&amp;";"&amp;KLP!B77</f>
        <v>;</v>
      </c>
      <c r="AL79" s="440">
        <v>75</v>
      </c>
      <c r="AM79" s="480" t="s">
        <v>4594</v>
      </c>
      <c r="AN79" s="415">
        <v>1</v>
      </c>
      <c r="AO79" s="416">
        <v>0</v>
      </c>
      <c r="AQ79" s="313">
        <f t="shared" si="17"/>
        <v>75</v>
      </c>
      <c r="AR79" s="455">
        <v>0</v>
      </c>
      <c r="AS79" s="438">
        <v>75</v>
      </c>
      <c r="AT79" s="344"/>
      <c r="AU79" s="312">
        <v>1</v>
      </c>
      <c r="AV79" s="403">
        <v>0</v>
      </c>
      <c r="BL79" s="845">
        <v>75</v>
      </c>
      <c r="BM79" s="846"/>
      <c r="BN79" s="415">
        <v>75</v>
      </c>
      <c r="BO79" s="402" t="s">
        <v>4595</v>
      </c>
      <c r="BP79" s="312">
        <v>1</v>
      </c>
      <c r="BQ79" s="405">
        <v>0</v>
      </c>
      <c r="BS79" s="437">
        <v>75</v>
      </c>
      <c r="BT79" s="314" t="str">
        <f>VS!O77&amp;";"&amp;VS!B77</f>
        <v>;</v>
      </c>
      <c r="BU79" s="438">
        <v>75</v>
      </c>
      <c r="BV79" s="402" t="s">
        <v>4596</v>
      </c>
      <c r="BW79" s="312">
        <v>1</v>
      </c>
      <c r="BX79" s="405">
        <v>0</v>
      </c>
      <c r="BZ79" s="437">
        <v>75</v>
      </c>
      <c r="CA79" s="405">
        <v>0</v>
      </c>
      <c r="CB79" s="438">
        <v>75</v>
      </c>
      <c r="CC79" s="402" t="s">
        <v>4596</v>
      </c>
      <c r="CD79" s="312">
        <v>1</v>
      </c>
      <c r="CE79" s="405">
        <v>0</v>
      </c>
      <c r="CG79" s="437">
        <v>75</v>
      </c>
      <c r="CH79" s="405">
        <v>0</v>
      </c>
      <c r="CI79" s="438">
        <v>75</v>
      </c>
      <c r="CJ79" s="402" t="s">
        <v>4596</v>
      </c>
      <c r="CK79" s="312">
        <v>1</v>
      </c>
      <c r="CL79" s="405">
        <v>0</v>
      </c>
      <c r="CN79" s="437">
        <v>75</v>
      </c>
      <c r="CO79" s="314">
        <v>0</v>
      </c>
      <c r="CP79" s="438">
        <v>75</v>
      </c>
      <c r="CQ79" s="402" t="s">
        <v>3565</v>
      </c>
      <c r="CR79" s="312">
        <v>1</v>
      </c>
      <c r="CS79" s="405">
        <v>0</v>
      </c>
      <c r="CU79" s="310">
        <f t="shared" si="18"/>
        <v>75</v>
      </c>
      <c r="CV79" s="314" t="str">
        <f>KTPR!K77&amp;";"&amp;KTPR!B77</f>
        <v>Общестанционная защита;Аварийная загазованность площадки нефтеналивного причала №2 (точка 6)</v>
      </c>
      <c r="CW79" s="438">
        <v>75</v>
      </c>
      <c r="CX79" s="312"/>
      <c r="CY79" s="312"/>
      <c r="CZ79" s="403"/>
      <c r="DB79" s="310">
        <f t="shared" si="12"/>
        <v>226</v>
      </c>
      <c r="DC79" s="314" t="str">
        <f>KGMPNA!F78&amp;";"&amp;KGMPNA!B78</f>
        <v>;</v>
      </c>
      <c r="DD79" s="438">
        <v>75</v>
      </c>
      <c r="DE79" s="312"/>
      <c r="DF79" s="312"/>
      <c r="DG79" s="403"/>
      <c r="DI79" s="310">
        <f t="shared" si="19"/>
        <v>175</v>
      </c>
      <c r="DJ79" s="314" t="str">
        <f>KTPRA!I78&amp;";"&amp;KTPRA!B78</f>
        <v>Агрегатная защита;</v>
      </c>
      <c r="DK79" s="438">
        <v>75</v>
      </c>
      <c r="DL79" s="312"/>
      <c r="DM79" s="312"/>
      <c r="DN79" s="403"/>
      <c r="DP79" s="437">
        <v>75</v>
      </c>
      <c r="DQ79" s="875" t="s">
        <v>4597</v>
      </c>
      <c r="DR79" s="438">
        <v>75</v>
      </c>
      <c r="DS79" s="402" t="s">
        <v>3565</v>
      </c>
      <c r="DT79" s="848">
        <v>1</v>
      </c>
      <c r="DU79" s="866" t="s">
        <v>560</v>
      </c>
      <c r="DV79" s="867"/>
      <c r="DX79" s="878"/>
      <c r="ED79" s="851">
        <v>75</v>
      </c>
      <c r="EE79" s="847" t="s">
        <v>8868</v>
      </c>
      <c r="EF79" s="68">
        <v>75</v>
      </c>
      <c r="EG79" s="861"/>
      <c r="EH79" s="68"/>
      <c r="EI79" s="96"/>
      <c r="EJ79" s="867"/>
      <c r="EY79" s="845">
        <f t="shared" si="20"/>
        <v>75</v>
      </c>
      <c r="EZ79" s="862">
        <v>0</v>
      </c>
      <c r="FA79" s="855">
        <v>75</v>
      </c>
      <c r="FB79" s="860" t="s">
        <v>3855</v>
      </c>
      <c r="FC79" s="841">
        <v>0</v>
      </c>
      <c r="FD79" s="842">
        <v>0</v>
      </c>
      <c r="FF79" s="437">
        <v>75</v>
      </c>
      <c r="FG79" s="314">
        <v>0</v>
      </c>
      <c r="FH79" s="438">
        <v>74</v>
      </c>
      <c r="FI79" s="414" t="s">
        <v>3565</v>
      </c>
      <c r="FJ79" s="415">
        <v>1</v>
      </c>
      <c r="FK79" s="416">
        <v>0</v>
      </c>
      <c r="FL79" s="341"/>
      <c r="FM79" s="437">
        <v>75</v>
      </c>
      <c r="FN79" s="314"/>
      <c r="FO79" s="438">
        <v>74</v>
      </c>
      <c r="FP79" s="451" t="s">
        <v>4598</v>
      </c>
      <c r="FQ79" s="312">
        <v>2</v>
      </c>
      <c r="FR79" s="405">
        <v>3</v>
      </c>
      <c r="FT79" s="479"/>
      <c r="GA79" s="437">
        <v>75</v>
      </c>
      <c r="GB79" s="314"/>
      <c r="GC79" s="445">
        <v>75</v>
      </c>
      <c r="GD79" s="436" t="s">
        <v>4599</v>
      </c>
      <c r="GE79" s="312">
        <v>1</v>
      </c>
      <c r="GF79" s="405">
        <v>1</v>
      </c>
      <c r="GH79" s="437"/>
      <c r="GI79" s="314"/>
      <c r="GJ79" s="445">
        <v>75</v>
      </c>
      <c r="GK79" s="402" t="s">
        <v>3676</v>
      </c>
      <c r="GL79" s="312">
        <v>1</v>
      </c>
      <c r="GM79" s="405">
        <v>0</v>
      </c>
      <c r="GO79" s="440">
        <v>75</v>
      </c>
      <c r="GP79" s="415"/>
      <c r="GQ79" s="415">
        <v>75</v>
      </c>
      <c r="GR79" s="859" t="s">
        <v>67</v>
      </c>
      <c r="GS79" s="312">
        <v>1</v>
      </c>
      <c r="GT79" s="405">
        <v>2</v>
      </c>
      <c r="GU79" s="167"/>
      <c r="GV79" s="440">
        <v>75</v>
      </c>
      <c r="GW79" s="415" t="s">
        <v>4600</v>
      </c>
      <c r="GX79" s="415">
        <v>75</v>
      </c>
      <c r="GY79" s="493" t="s">
        <v>67</v>
      </c>
      <c r="GZ79" s="312">
        <v>1</v>
      </c>
      <c r="HA79" s="312">
        <v>0</v>
      </c>
      <c r="HC79" s="446">
        <v>75</v>
      </c>
      <c r="HD79" s="412" t="str">
        <f>OIP!AH77&amp;";"&amp;OIP!B77&amp;";"&amp;OIP!E77</f>
        <v>Нефтеналивные стендеры причалов №№1, 2;Контроль загазованности причала №2 (точка 1);%</v>
      </c>
      <c r="HE79" s="440">
        <v>75</v>
      </c>
      <c r="HF79" s="414" t="s">
        <v>4601</v>
      </c>
      <c r="HG79" s="415">
        <v>1</v>
      </c>
      <c r="HH79" s="447">
        <v>0</v>
      </c>
      <c r="HJ79" s="446">
        <v>75</v>
      </c>
      <c r="HK79" s="412" t="str">
        <f>OIP!AH77&amp;";"&amp;OIP!B77&amp;";"&amp;OIP!E77</f>
        <v>Нефтеналивные стендеры причалов №№1, 2;Контроль загазованности причала №2 (точка 1);%</v>
      </c>
      <c r="HL79" s="440">
        <v>75</v>
      </c>
      <c r="HM79" s="414" t="s">
        <v>4602</v>
      </c>
      <c r="HN79" s="415">
        <v>1</v>
      </c>
      <c r="HO79" s="447">
        <v>0</v>
      </c>
      <c r="HP79" s="844"/>
      <c r="HQ79" s="437">
        <v>75</v>
      </c>
      <c r="HR79" s="314" t="str">
        <f>OIP!AH77&amp;";"&amp;OIP!B77&amp;";"&amp;OIP!E77</f>
        <v>Нефтеналивные стендеры причалов №№1, 2;Контроль загазованности причала №2 (точка 1);%</v>
      </c>
      <c r="HS79" s="438">
        <v>75</v>
      </c>
      <c r="HT79" s="402" t="s">
        <v>4603</v>
      </c>
      <c r="HU79" s="312">
        <v>1</v>
      </c>
      <c r="HV79" s="405">
        <v>0</v>
      </c>
      <c r="HX79" s="310">
        <v>75</v>
      </c>
      <c r="HY79" s="314" t="str">
        <f>OIP!AH77&amp;";"&amp;OIP!B77&amp;";"&amp;OIP!E77</f>
        <v>Нефтеналивные стендеры причалов №№1, 2;Контроль загазованности причала №2 (точка 1);%</v>
      </c>
      <c r="HZ79" s="438">
        <v>75</v>
      </c>
      <c r="IA79" s="414" t="s">
        <v>4604</v>
      </c>
      <c r="IB79" s="415">
        <v>1</v>
      </c>
      <c r="IC79" s="447">
        <v>0</v>
      </c>
      <c r="ID79" s="341"/>
      <c r="IE79" s="446">
        <v>75</v>
      </c>
      <c r="IF79" s="412" t="str">
        <f>OIP!AH77&amp;";"&amp;OIP!B77&amp;";"&amp;OIP!E77</f>
        <v>Нефтеналивные стендеры причалов №№1, 2;Контроль загазованности причала №2 (точка 1);%</v>
      </c>
      <c r="IG79" s="440">
        <v>75</v>
      </c>
      <c r="IH79" s="414" t="s">
        <v>4601</v>
      </c>
      <c r="II79" s="415">
        <v>1</v>
      </c>
      <c r="IJ79" s="447">
        <v>0</v>
      </c>
      <c r="IK79" s="341"/>
      <c r="IL79" s="446">
        <v>75</v>
      </c>
      <c r="IM79" s="412" t="str">
        <f>OIP!AH77&amp;";"&amp;OIP!B77&amp;";"&amp;OIP!E77</f>
        <v>Нефтеналивные стендеры причалов №№1, 2;Контроль загазованности причала №2 (точка 1);%</v>
      </c>
      <c r="IN79" s="440">
        <v>75</v>
      </c>
      <c r="IO79" s="414" t="s">
        <v>4601</v>
      </c>
      <c r="IP79" s="415">
        <v>1</v>
      </c>
      <c r="IQ79" s="447">
        <v>0</v>
      </c>
      <c r="IS79" s="448">
        <f t="shared" si="21"/>
        <v>75</v>
      </c>
      <c r="IT79" s="449" t="s">
        <v>4605</v>
      </c>
      <c r="IU79" s="450">
        <v>75</v>
      </c>
      <c r="IV79" s="402"/>
      <c r="IW79" s="312">
        <v>1</v>
      </c>
      <c r="IX79" s="405">
        <v>0</v>
      </c>
    </row>
    <row r="80" spans="1:265" ht="15.75" customHeight="1">
      <c r="A80" s="310">
        <f t="shared" si="13"/>
        <v>76</v>
      </c>
      <c r="B80" s="314" t="str">
        <f>DP!J77&amp;";"&amp;DP!B77</f>
        <v>Диагностика;БиПС.УСО.2(1) - исправность УЗИП (FV4)</v>
      </c>
      <c r="C80" s="450">
        <v>76</v>
      </c>
      <c r="D80" s="312"/>
      <c r="E80" s="312"/>
      <c r="F80" s="403"/>
      <c r="H80" s="437">
        <f t="shared" si="14"/>
        <v>76</v>
      </c>
      <c r="I80" s="314" t="str">
        <f>KTPRS2!I77&amp;";"&amp;KTPRS2!B77</f>
        <v>Предельный параметр;Аварийный максимальный перепад давления нефти на фильтре Ф-54 насоса Н-23</v>
      </c>
      <c r="J80" s="450">
        <v>76</v>
      </c>
      <c r="K80" s="312"/>
      <c r="L80" s="312"/>
      <c r="M80" s="405"/>
      <c r="O80" s="437">
        <f t="shared" si="15"/>
        <v>76</v>
      </c>
      <c r="P80" s="455">
        <v>0</v>
      </c>
      <c r="Q80" s="450">
        <v>76</v>
      </c>
      <c r="R80" s="312"/>
      <c r="S80" s="312"/>
      <c r="T80" s="405"/>
      <c r="V80" s="400">
        <v>76</v>
      </c>
      <c r="W80" s="455">
        <f>UTS!B78</f>
        <v>0</v>
      </c>
      <c r="X80" s="438">
        <v>76</v>
      </c>
      <c r="Y80" s="402"/>
      <c r="Z80" s="312">
        <v>1</v>
      </c>
      <c r="AA80" s="403">
        <v>0</v>
      </c>
      <c r="AC80" s="924">
        <v>76</v>
      </c>
      <c r="AD80" s="312" t="str">
        <f>ZD!AK78&amp;";"&amp;ZD!B78</f>
        <v>Технологические трубопроводы коридора коммуникаций;Задвижка №106</v>
      </c>
      <c r="AE80" s="450">
        <v>76</v>
      </c>
      <c r="AF80" s="436" t="s">
        <v>4606</v>
      </c>
      <c r="AG80" s="312">
        <v>1</v>
      </c>
      <c r="AH80" s="405">
        <v>1</v>
      </c>
      <c r="AJ80" s="439">
        <f t="shared" si="16"/>
        <v>76</v>
      </c>
      <c r="AK80" s="412" t="str">
        <f>KLP!M78&amp;";"&amp;KLP!B78</f>
        <v>;</v>
      </c>
      <c r="AL80" s="440">
        <v>76</v>
      </c>
      <c r="AM80" s="414" t="s">
        <v>4607</v>
      </c>
      <c r="AN80" s="415">
        <v>1</v>
      </c>
      <c r="AO80" s="416">
        <v>0</v>
      </c>
      <c r="AQ80" s="310">
        <f t="shared" si="17"/>
        <v>76</v>
      </c>
      <c r="AR80" s="455">
        <v>0</v>
      </c>
      <c r="AS80" s="438">
        <v>76</v>
      </c>
      <c r="AT80" s="402"/>
      <c r="AU80" s="312">
        <v>1</v>
      </c>
      <c r="AV80" s="403">
        <v>0</v>
      </c>
      <c r="BL80" s="845">
        <v>76</v>
      </c>
      <c r="BM80" s="846"/>
      <c r="BN80" s="415">
        <v>76</v>
      </c>
      <c r="BO80" s="402" t="s">
        <v>3565</v>
      </c>
      <c r="BP80" s="312">
        <v>1</v>
      </c>
      <c r="BQ80" s="405">
        <v>0</v>
      </c>
      <c r="BS80" s="437">
        <v>76</v>
      </c>
      <c r="BT80" s="314" t="str">
        <f>VS!O78&amp;";"&amp;VS!B78</f>
        <v>;</v>
      </c>
      <c r="BU80" s="438">
        <v>76</v>
      </c>
      <c r="BV80" s="451" t="s">
        <v>4608</v>
      </c>
      <c r="BW80" s="312">
        <v>2</v>
      </c>
      <c r="BX80" s="405">
        <v>3</v>
      </c>
      <c r="BZ80" s="437">
        <v>76</v>
      </c>
      <c r="CA80" s="405">
        <v>0</v>
      </c>
      <c r="CB80" s="438">
        <v>76</v>
      </c>
      <c r="CC80" s="451" t="s">
        <v>4608</v>
      </c>
      <c r="CD80" s="312">
        <v>2</v>
      </c>
      <c r="CE80" s="405">
        <v>3</v>
      </c>
      <c r="CG80" s="437">
        <v>76</v>
      </c>
      <c r="CH80" s="405">
        <v>0</v>
      </c>
      <c r="CI80" s="438">
        <v>76</v>
      </c>
      <c r="CJ80" s="451" t="s">
        <v>4608</v>
      </c>
      <c r="CK80" s="312">
        <v>2</v>
      </c>
      <c r="CL80" s="405">
        <v>3</v>
      </c>
      <c r="CN80" s="437">
        <v>76</v>
      </c>
      <c r="CO80" s="314">
        <v>0</v>
      </c>
      <c r="CP80" s="438">
        <v>76</v>
      </c>
      <c r="CQ80" s="402" t="s">
        <v>3565</v>
      </c>
      <c r="CR80" s="312">
        <v>1</v>
      </c>
      <c r="CS80" s="405">
        <v>0</v>
      </c>
      <c r="CU80" s="310">
        <f t="shared" si="18"/>
        <v>76</v>
      </c>
      <c r="CV80" s="314" t="str">
        <f>KTPR!K78&amp;";"&amp;KTPR!B78</f>
        <v>Общестанционная защита;Аварийная загазованность площадки нефтеналивного причала №2 (точка 7)</v>
      </c>
      <c r="CW80" s="438">
        <v>76</v>
      </c>
      <c r="CX80" s="312"/>
      <c r="CY80" s="312"/>
      <c r="CZ80" s="403"/>
      <c r="DB80" s="310">
        <f t="shared" si="12"/>
        <v>227</v>
      </c>
      <c r="DC80" s="314" t="str">
        <f>KGMPNA!F79&amp;";"&amp;KGMPNA!B79</f>
        <v>;</v>
      </c>
      <c r="DD80" s="438">
        <v>76</v>
      </c>
      <c r="DE80" s="312"/>
      <c r="DF80" s="312"/>
      <c r="DG80" s="403"/>
      <c r="DI80" s="310">
        <f t="shared" si="19"/>
        <v>176</v>
      </c>
      <c r="DJ80" s="314" t="str">
        <f>KTPRA!I79&amp;";"&amp;KTPRA!B79</f>
        <v>Агрегатная защита;</v>
      </c>
      <c r="DK80" s="438">
        <v>76</v>
      </c>
      <c r="DL80" s="312"/>
      <c r="DM80" s="312"/>
      <c r="DN80" s="403"/>
      <c r="DP80" s="437">
        <v>76</v>
      </c>
      <c r="DQ80" s="875" t="s">
        <v>4609</v>
      </c>
      <c r="DR80" s="438">
        <v>76</v>
      </c>
      <c r="DS80" s="402" t="s">
        <v>3565</v>
      </c>
      <c r="DT80" s="848">
        <v>1</v>
      </c>
      <c r="DU80" s="866" t="s">
        <v>560</v>
      </c>
      <c r="DV80" s="867"/>
      <c r="DX80" s="878"/>
      <c r="ED80" s="851">
        <v>76</v>
      </c>
      <c r="EE80" s="847" t="s">
        <v>8869</v>
      </c>
      <c r="EF80" s="68">
        <v>76</v>
      </c>
      <c r="EG80" s="861"/>
      <c r="EH80" s="68"/>
      <c r="EI80" s="96"/>
      <c r="EJ80" s="867"/>
      <c r="EY80" s="845">
        <f t="shared" si="20"/>
        <v>76</v>
      </c>
      <c r="EZ80" s="862">
        <v>0</v>
      </c>
      <c r="FA80" s="855">
        <v>76</v>
      </c>
      <c r="FB80" s="860" t="s">
        <v>3855</v>
      </c>
      <c r="FC80" s="841">
        <v>0</v>
      </c>
      <c r="FD80" s="842">
        <v>0</v>
      </c>
      <c r="FF80" s="437">
        <v>76</v>
      </c>
      <c r="FG80" s="314">
        <v>0</v>
      </c>
      <c r="FH80" s="438">
        <v>75</v>
      </c>
      <c r="FI80" s="414" t="s">
        <v>3565</v>
      </c>
      <c r="FJ80" s="415">
        <v>1</v>
      </c>
      <c r="FK80" s="416">
        <v>0</v>
      </c>
      <c r="FL80" s="341"/>
      <c r="FM80" s="437">
        <v>76</v>
      </c>
      <c r="FN80" s="314"/>
      <c r="FO80" s="438">
        <v>75</v>
      </c>
      <c r="FP80" s="436" t="s">
        <v>4610</v>
      </c>
      <c r="FQ80" s="312">
        <v>1</v>
      </c>
      <c r="FR80" s="405">
        <v>1</v>
      </c>
      <c r="FT80" s="479"/>
      <c r="GA80" s="404">
        <v>76</v>
      </c>
      <c r="GB80" s="314"/>
      <c r="GC80" s="445">
        <v>76</v>
      </c>
      <c r="GD80" s="436" t="s">
        <v>4494</v>
      </c>
      <c r="GE80" s="312">
        <v>1</v>
      </c>
      <c r="GF80" s="405">
        <v>1</v>
      </c>
      <c r="GH80" s="437"/>
      <c r="GI80" s="314"/>
      <c r="GJ80" s="445">
        <v>76</v>
      </c>
      <c r="GK80" s="436" t="s">
        <v>4611</v>
      </c>
      <c r="GL80" s="312">
        <v>1</v>
      </c>
      <c r="GM80" s="405">
        <v>1</v>
      </c>
      <c r="GO80" s="440">
        <v>76</v>
      </c>
      <c r="GP80" s="415"/>
      <c r="GQ80" s="415">
        <v>76</v>
      </c>
      <c r="GR80" s="859" t="s">
        <v>67</v>
      </c>
      <c r="GS80" s="312">
        <v>1</v>
      </c>
      <c r="GT80" s="405">
        <v>2</v>
      </c>
      <c r="GU80" s="167"/>
      <c r="GV80" s="440">
        <v>76</v>
      </c>
      <c r="GW80" s="415" t="s">
        <v>4612</v>
      </c>
      <c r="GX80" s="415">
        <v>76</v>
      </c>
      <c r="GY80" s="493" t="s">
        <v>67</v>
      </c>
      <c r="GZ80" s="312">
        <v>1</v>
      </c>
      <c r="HA80" s="312">
        <v>0</v>
      </c>
      <c r="HC80" s="446">
        <v>76</v>
      </c>
      <c r="HD80" s="412" t="str">
        <f>OIP!AH78&amp;";"&amp;OIP!B78&amp;";"&amp;OIP!E78</f>
        <v>Нефтеналивные стендеры причалов №№1, 2;Контроль загазованности причала №2 (точка 2);%</v>
      </c>
      <c r="HE80" s="440">
        <v>76</v>
      </c>
      <c r="HF80" s="414" t="s">
        <v>4613</v>
      </c>
      <c r="HG80" s="415">
        <v>1</v>
      </c>
      <c r="HH80" s="447">
        <v>0</v>
      </c>
      <c r="HJ80" s="446">
        <v>76</v>
      </c>
      <c r="HK80" s="412" t="str">
        <f>OIP!AH78&amp;";"&amp;OIP!B78&amp;";"&amp;OIP!E78</f>
        <v>Нефтеналивные стендеры причалов №№1, 2;Контроль загазованности причала №2 (точка 2);%</v>
      </c>
      <c r="HL80" s="440">
        <v>76</v>
      </c>
      <c r="HM80" s="414" t="s">
        <v>4614</v>
      </c>
      <c r="HN80" s="415">
        <v>1</v>
      </c>
      <c r="HO80" s="447">
        <v>0</v>
      </c>
      <c r="HP80" s="844"/>
      <c r="HQ80" s="437">
        <v>76</v>
      </c>
      <c r="HR80" s="314" t="str">
        <f>OIP!AH78&amp;";"&amp;OIP!B78&amp;";"&amp;OIP!E78</f>
        <v>Нефтеналивные стендеры причалов №№1, 2;Контроль загазованности причала №2 (точка 2);%</v>
      </c>
      <c r="HS80" s="438">
        <v>76</v>
      </c>
      <c r="HT80" s="402" t="s">
        <v>4615</v>
      </c>
      <c r="HU80" s="312">
        <v>1</v>
      </c>
      <c r="HV80" s="405">
        <v>0</v>
      </c>
      <c r="HX80" s="310">
        <v>76</v>
      </c>
      <c r="HY80" s="314" t="str">
        <f>OIP!AH78&amp;";"&amp;OIP!B78&amp;";"&amp;OIP!E78</f>
        <v>Нефтеналивные стендеры причалов №№1, 2;Контроль загазованности причала №2 (точка 2);%</v>
      </c>
      <c r="HZ80" s="438">
        <v>76</v>
      </c>
      <c r="IA80" s="414" t="s">
        <v>4616</v>
      </c>
      <c r="IB80" s="415">
        <v>1</v>
      </c>
      <c r="IC80" s="447">
        <v>0</v>
      </c>
      <c r="ID80" s="341"/>
      <c r="IE80" s="446">
        <v>76</v>
      </c>
      <c r="IF80" s="412" t="str">
        <f>OIP!AH78&amp;";"&amp;OIP!B78&amp;";"&amp;OIP!E78</f>
        <v>Нефтеналивные стендеры причалов №№1, 2;Контроль загазованности причала №2 (точка 2);%</v>
      </c>
      <c r="IG80" s="440">
        <v>76</v>
      </c>
      <c r="IH80" s="414" t="s">
        <v>4613</v>
      </c>
      <c r="II80" s="415">
        <v>1</v>
      </c>
      <c r="IJ80" s="447">
        <v>0</v>
      </c>
      <c r="IK80" s="341"/>
      <c r="IL80" s="446">
        <v>76</v>
      </c>
      <c r="IM80" s="412" t="str">
        <f>OIP!AH78&amp;";"&amp;OIP!B78&amp;";"&amp;OIP!E78</f>
        <v>Нефтеналивные стендеры причалов №№1, 2;Контроль загазованности причала №2 (точка 2);%</v>
      </c>
      <c r="IN80" s="440">
        <v>76</v>
      </c>
      <c r="IO80" s="414" t="s">
        <v>4613</v>
      </c>
      <c r="IP80" s="415">
        <v>1</v>
      </c>
      <c r="IQ80" s="447">
        <v>0</v>
      </c>
      <c r="IS80" s="448">
        <f t="shared" si="21"/>
        <v>76</v>
      </c>
      <c r="IT80" s="457" t="s">
        <v>4617</v>
      </c>
      <c r="IU80" s="450">
        <v>76</v>
      </c>
      <c r="IV80" s="402"/>
      <c r="IW80" s="312">
        <v>1</v>
      </c>
      <c r="IX80" s="405">
        <v>0</v>
      </c>
    </row>
    <row r="81" spans="1:258" ht="15.75" customHeight="1">
      <c r="A81" s="310">
        <f t="shared" si="13"/>
        <v>77</v>
      </c>
      <c r="B81" s="314" t="str">
        <f>DP!J78&amp;";"&amp;DP!B78</f>
        <v>Диагностика;БиПС.УСО.2(1) - двери шкафа открыты</v>
      </c>
      <c r="C81" s="450">
        <v>77</v>
      </c>
      <c r="D81" s="312"/>
      <c r="E81" s="312"/>
      <c r="F81" s="403"/>
      <c r="H81" s="437">
        <f t="shared" si="14"/>
        <v>77</v>
      </c>
      <c r="I81" s="314" t="str">
        <f>KTPRS2!I78&amp;";"&amp;KTPRS2!B78</f>
        <v>Предельный параметр;Аварийный максимальный перепад давления нефти на фильтре Ф-55 насоса Н-24</v>
      </c>
      <c r="J81" s="450">
        <v>77</v>
      </c>
      <c r="K81" s="312"/>
      <c r="L81" s="312"/>
      <c r="M81" s="405"/>
      <c r="O81" s="437">
        <f t="shared" si="15"/>
        <v>77</v>
      </c>
      <c r="P81" s="455">
        <v>0</v>
      </c>
      <c r="Q81" s="450">
        <v>77</v>
      </c>
      <c r="R81" s="312"/>
      <c r="S81" s="312"/>
      <c r="T81" s="405"/>
      <c r="V81" s="400">
        <v>77</v>
      </c>
      <c r="W81" s="455">
        <f>UTS!B79</f>
        <v>0</v>
      </c>
      <c r="X81" s="438">
        <v>77</v>
      </c>
      <c r="Y81" s="402"/>
      <c r="Z81" s="312">
        <v>1</v>
      </c>
      <c r="AA81" s="403">
        <v>0</v>
      </c>
      <c r="AC81" s="924">
        <v>77</v>
      </c>
      <c r="AD81" s="312" t="str">
        <f>ZD!AK79&amp;";"&amp;ZD!B79</f>
        <v>Технологические трубопроводы коридора коммуникаций;Задвижка №7</v>
      </c>
      <c r="AE81" s="450">
        <v>77</v>
      </c>
      <c r="AF81" s="436" t="s">
        <v>4618</v>
      </c>
      <c r="AG81" s="312">
        <v>1</v>
      </c>
      <c r="AH81" s="405">
        <v>1</v>
      </c>
      <c r="AJ81" s="439">
        <f t="shared" si="16"/>
        <v>77</v>
      </c>
      <c r="AK81" s="412" t="str">
        <f>KLP!M79&amp;";"&amp;KLP!B79</f>
        <v>;</v>
      </c>
      <c r="AL81" s="440">
        <v>77</v>
      </c>
      <c r="AM81" s="414" t="s">
        <v>3565</v>
      </c>
      <c r="AN81" s="415">
        <v>1</v>
      </c>
      <c r="AO81" s="416">
        <v>0</v>
      </c>
      <c r="AQ81" s="310">
        <f t="shared" si="17"/>
        <v>77</v>
      </c>
      <c r="AR81" s="455">
        <v>0</v>
      </c>
      <c r="AS81" s="438">
        <v>77</v>
      </c>
      <c r="AT81" s="402"/>
      <c r="AU81" s="312">
        <v>1</v>
      </c>
      <c r="AV81" s="403">
        <v>0</v>
      </c>
      <c r="BL81" s="845">
        <v>77</v>
      </c>
      <c r="BM81" s="846"/>
      <c r="BN81" s="415">
        <v>77</v>
      </c>
      <c r="BO81" s="402" t="s">
        <v>3565</v>
      </c>
      <c r="BP81" s="312">
        <v>1</v>
      </c>
      <c r="BQ81" s="405">
        <v>0</v>
      </c>
      <c r="BS81" s="437">
        <v>77</v>
      </c>
      <c r="BT81" s="314" t="str">
        <f>VS!O79&amp;";"&amp;VS!B79</f>
        <v>;</v>
      </c>
      <c r="BU81" s="438">
        <v>77</v>
      </c>
      <c r="BV81" s="451" t="s">
        <v>4619</v>
      </c>
      <c r="BW81" s="312">
        <v>2</v>
      </c>
      <c r="BX81" s="405">
        <v>3</v>
      </c>
      <c r="BZ81" s="437">
        <v>77</v>
      </c>
      <c r="CA81" s="405">
        <v>0</v>
      </c>
      <c r="CB81" s="438">
        <v>77</v>
      </c>
      <c r="CC81" s="451" t="s">
        <v>4619</v>
      </c>
      <c r="CD81" s="312">
        <v>2</v>
      </c>
      <c r="CE81" s="405">
        <v>3</v>
      </c>
      <c r="CG81" s="437">
        <v>77</v>
      </c>
      <c r="CH81" s="405">
        <v>0</v>
      </c>
      <c r="CI81" s="438">
        <v>77</v>
      </c>
      <c r="CJ81" s="451" t="s">
        <v>4619</v>
      </c>
      <c r="CK81" s="312">
        <v>2</v>
      </c>
      <c r="CL81" s="405">
        <v>3</v>
      </c>
      <c r="CN81" s="437">
        <v>77</v>
      </c>
      <c r="CO81" s="314">
        <v>0</v>
      </c>
      <c r="CP81" s="438">
        <v>77</v>
      </c>
      <c r="CQ81" s="402" t="s">
        <v>3565</v>
      </c>
      <c r="CR81" s="312">
        <v>1</v>
      </c>
      <c r="CS81" s="405">
        <v>0</v>
      </c>
      <c r="CU81" s="310">
        <f t="shared" si="18"/>
        <v>77</v>
      </c>
      <c r="CV81" s="314" t="str">
        <f>KTPR!K79&amp;";"&amp;KTPR!B79</f>
        <v>Общестанционная защита;Аварийная загазованность площадки нефтеналивного причала №2 (точка 8)</v>
      </c>
      <c r="CW81" s="438">
        <v>77</v>
      </c>
      <c r="CX81" s="312"/>
      <c r="CY81" s="312"/>
      <c r="CZ81" s="403"/>
      <c r="DB81" s="310">
        <f t="shared" si="12"/>
        <v>228</v>
      </c>
      <c r="DC81" s="314" t="str">
        <f>KGMPNA!F80&amp;";"&amp;KGMPNA!B80</f>
        <v>;</v>
      </c>
      <c r="DD81" s="438">
        <v>77</v>
      </c>
      <c r="DE81" s="312"/>
      <c r="DF81" s="312"/>
      <c r="DG81" s="403"/>
      <c r="DI81" s="310">
        <f t="shared" si="19"/>
        <v>177</v>
      </c>
      <c r="DJ81" s="314" t="str">
        <f>KTPRA!I80&amp;";"&amp;KTPRA!B80</f>
        <v>Агрегатная защита;</v>
      </c>
      <c r="DK81" s="438">
        <v>77</v>
      </c>
      <c r="DL81" s="312"/>
      <c r="DM81" s="312"/>
      <c r="DN81" s="403"/>
      <c r="DP81" s="437">
        <v>77</v>
      </c>
      <c r="DQ81" s="875" t="s">
        <v>4620</v>
      </c>
      <c r="DR81" s="438">
        <v>77</v>
      </c>
      <c r="DS81" s="402" t="s">
        <v>3565</v>
      </c>
      <c r="DT81" s="848">
        <v>1</v>
      </c>
      <c r="DU81" s="866" t="s">
        <v>560</v>
      </c>
      <c r="DV81" s="867"/>
      <c r="DX81" s="878"/>
      <c r="ED81" s="851">
        <v>77</v>
      </c>
      <c r="EE81" s="876" t="s">
        <v>8870</v>
      </c>
      <c r="EF81" s="68">
        <v>77</v>
      </c>
      <c r="EG81" s="861"/>
      <c r="EH81" s="68"/>
      <c r="EI81" s="96"/>
      <c r="EJ81" s="867"/>
      <c r="EY81" s="845">
        <f t="shared" si="20"/>
        <v>77</v>
      </c>
      <c r="EZ81" s="862">
        <v>0</v>
      </c>
      <c r="FA81" s="855">
        <v>77</v>
      </c>
      <c r="FB81" s="860" t="s">
        <v>3855</v>
      </c>
      <c r="FC81" s="841">
        <v>0</v>
      </c>
      <c r="FD81" s="842">
        <v>0</v>
      </c>
      <c r="FF81" s="437">
        <v>77</v>
      </c>
      <c r="FG81" s="314">
        <v>0</v>
      </c>
      <c r="FH81" s="438">
        <v>76</v>
      </c>
      <c r="FI81" s="414" t="s">
        <v>3565</v>
      </c>
      <c r="FJ81" s="415">
        <v>1</v>
      </c>
      <c r="FK81" s="416">
        <v>0</v>
      </c>
      <c r="FL81" s="341"/>
      <c r="FM81" s="437">
        <v>77</v>
      </c>
      <c r="FN81" s="314"/>
      <c r="FO81" s="438">
        <v>76</v>
      </c>
      <c r="FP81" s="402" t="s">
        <v>3565</v>
      </c>
      <c r="FQ81" s="312">
        <v>1</v>
      </c>
      <c r="FR81" s="405">
        <v>0</v>
      </c>
      <c r="FT81" s="479"/>
      <c r="GA81" s="437">
        <v>77</v>
      </c>
      <c r="GB81" s="314"/>
      <c r="GC81" s="445">
        <v>77</v>
      </c>
      <c r="GD81" s="436" t="s">
        <v>4621</v>
      </c>
      <c r="GE81" s="312">
        <v>1</v>
      </c>
      <c r="GF81" s="405">
        <v>1</v>
      </c>
      <c r="GH81" s="437"/>
      <c r="GI81" s="314"/>
      <c r="GJ81" s="445">
        <v>77</v>
      </c>
      <c r="GK81" s="436" t="s">
        <v>4622</v>
      </c>
      <c r="GL81" s="312">
        <v>1</v>
      </c>
      <c r="GM81" s="405">
        <v>1</v>
      </c>
      <c r="GO81" s="440">
        <v>77</v>
      </c>
      <c r="GP81" s="415"/>
      <c r="GQ81" s="415">
        <v>77</v>
      </c>
      <c r="GR81" s="843" t="s">
        <v>67</v>
      </c>
      <c r="GS81" s="312">
        <v>1</v>
      </c>
      <c r="GT81" s="405">
        <v>1</v>
      </c>
      <c r="GU81" s="167"/>
      <c r="GV81" s="440">
        <v>77</v>
      </c>
      <c r="GW81" s="415"/>
      <c r="GX81" s="415">
        <v>77</v>
      </c>
      <c r="GY81" s="493" t="s">
        <v>67</v>
      </c>
      <c r="GZ81" s="312">
        <v>1</v>
      </c>
      <c r="HA81" s="312">
        <v>0</v>
      </c>
      <c r="HC81" s="446">
        <v>77</v>
      </c>
      <c r="HD81" s="412" t="str">
        <f>OIP!AH79&amp;";"&amp;OIP!B79&amp;";"&amp;OIP!E79</f>
        <v>Нефтеналивные стендеры причалов №№1, 2;Контроль загазованности причала №2 (точка 3);%</v>
      </c>
      <c r="HE81" s="440">
        <v>77</v>
      </c>
      <c r="HF81" s="418" t="s">
        <v>4623</v>
      </c>
      <c r="HG81" s="415">
        <v>2</v>
      </c>
      <c r="HH81" s="447">
        <v>2</v>
      </c>
      <c r="HJ81" s="446">
        <v>77</v>
      </c>
      <c r="HK81" s="412" t="str">
        <f>OIP!AH79&amp;";"&amp;OIP!B79&amp;";"&amp;OIP!E79</f>
        <v>Нефтеналивные стендеры причалов №№1, 2;Контроль загазованности причала №2 (точка 3);%</v>
      </c>
      <c r="HL81" s="440">
        <v>77</v>
      </c>
      <c r="HM81" s="453" t="s">
        <v>4624</v>
      </c>
      <c r="HN81" s="415">
        <v>2</v>
      </c>
      <c r="HO81" s="447">
        <v>3</v>
      </c>
      <c r="HP81" s="844"/>
      <c r="HQ81" s="437">
        <v>77</v>
      </c>
      <c r="HR81" s="314" t="str">
        <f>OIP!AH79&amp;";"&amp;OIP!B79&amp;";"&amp;OIP!E79</f>
        <v>Нефтеналивные стендеры причалов №№1, 2;Контроль загазованности причала №2 (точка 3);%</v>
      </c>
      <c r="HS81" s="438">
        <v>77</v>
      </c>
      <c r="HT81" s="426" t="s">
        <v>4625</v>
      </c>
      <c r="HU81" s="312">
        <v>2</v>
      </c>
      <c r="HV81" s="405">
        <v>2</v>
      </c>
      <c r="HX81" s="310">
        <v>77</v>
      </c>
      <c r="HY81" s="314" t="str">
        <f>OIP!AH79&amp;";"&amp;OIP!B79&amp;";"&amp;OIP!E79</f>
        <v>Нефтеналивные стендеры причалов №№1, 2;Контроль загазованности причала №2 (точка 3);%</v>
      </c>
      <c r="HZ81" s="438">
        <v>77</v>
      </c>
      <c r="IA81" s="418" t="s">
        <v>4626</v>
      </c>
      <c r="IB81" s="415">
        <v>2</v>
      </c>
      <c r="IC81" s="447">
        <v>2</v>
      </c>
      <c r="ID81" s="341"/>
      <c r="IE81" s="446">
        <v>77</v>
      </c>
      <c r="IF81" s="412" t="str">
        <f>OIP!AH79&amp;";"&amp;OIP!B79&amp;";"&amp;OIP!E79</f>
        <v>Нефтеналивные стендеры причалов №№1, 2;Контроль загазованности причала №2 (точка 3);%</v>
      </c>
      <c r="IG81" s="440">
        <v>77</v>
      </c>
      <c r="IH81" s="418" t="s">
        <v>4623</v>
      </c>
      <c r="II81" s="415">
        <v>2</v>
      </c>
      <c r="IJ81" s="447">
        <v>2</v>
      </c>
      <c r="IK81" s="341"/>
      <c r="IL81" s="446">
        <v>77</v>
      </c>
      <c r="IM81" s="412" t="str">
        <f>OIP!AH79&amp;";"&amp;OIP!B79&amp;";"&amp;OIP!E79</f>
        <v>Нефтеналивные стендеры причалов №№1, 2;Контроль загазованности причала №2 (точка 3);%</v>
      </c>
      <c r="IN81" s="440">
        <v>77</v>
      </c>
      <c r="IO81" s="418" t="s">
        <v>4623</v>
      </c>
      <c r="IP81" s="415">
        <v>2</v>
      </c>
      <c r="IQ81" s="447">
        <v>2</v>
      </c>
      <c r="IS81" s="448">
        <f t="shared" si="21"/>
        <v>77</v>
      </c>
      <c r="IT81" s="449" t="s">
        <v>4627</v>
      </c>
      <c r="IU81" s="450">
        <v>77</v>
      </c>
      <c r="IV81" s="402"/>
      <c r="IW81" s="312">
        <v>1</v>
      </c>
      <c r="IX81" s="405">
        <v>0</v>
      </c>
    </row>
    <row r="82" spans="1:258" ht="15.75" customHeight="1">
      <c r="A82" s="313">
        <f t="shared" si="13"/>
        <v>78</v>
      </c>
      <c r="B82" s="314" t="str">
        <f>DP!J79&amp;";"&amp;DP!B79</f>
        <v>Диагностика;БиПС.УСО.2(1) - батарея разряжена ИБП GU1</v>
      </c>
      <c r="C82" s="450">
        <v>78</v>
      </c>
      <c r="D82" s="345"/>
      <c r="E82" s="345"/>
      <c r="F82" s="347"/>
      <c r="H82" s="469">
        <f t="shared" si="14"/>
        <v>78</v>
      </c>
      <c r="I82" s="314" t="str">
        <f>KTPRS2!I79&amp;";"&amp;KTPRS2!B79</f>
        <v>Предельный параметр;Предельный максимальный перепад давления нефти на фильтре Ф-53 насоса Н-30</v>
      </c>
      <c r="J82" s="450">
        <v>78</v>
      </c>
      <c r="K82" s="345"/>
      <c r="L82" s="345"/>
      <c r="M82" s="470"/>
      <c r="O82" s="469">
        <f t="shared" si="15"/>
        <v>78</v>
      </c>
      <c r="P82" s="455">
        <v>0</v>
      </c>
      <c r="Q82" s="450">
        <v>78</v>
      </c>
      <c r="R82" s="345"/>
      <c r="S82" s="345"/>
      <c r="T82" s="470"/>
      <c r="V82" s="400">
        <v>78</v>
      </c>
      <c r="W82" s="455">
        <f>UTS!B80</f>
        <v>0</v>
      </c>
      <c r="X82" s="438">
        <v>78</v>
      </c>
      <c r="Y82" s="402"/>
      <c r="Z82" s="312">
        <v>1</v>
      </c>
      <c r="AA82" s="403">
        <v>0</v>
      </c>
      <c r="AC82" s="924">
        <v>78</v>
      </c>
      <c r="AD82" s="312" t="str">
        <f>ZD!AK80&amp;";"&amp;ZD!B80</f>
        <v>;</v>
      </c>
      <c r="AE82" s="450">
        <v>78</v>
      </c>
      <c r="AF82" s="426" t="s">
        <v>4628</v>
      </c>
      <c r="AG82" s="312">
        <v>2</v>
      </c>
      <c r="AH82" s="405">
        <v>2</v>
      </c>
      <c r="AJ82" s="471">
        <f t="shared" si="16"/>
        <v>78</v>
      </c>
      <c r="AK82" s="412" t="str">
        <f>KLP!M80&amp;";"&amp;KLP!B80</f>
        <v>;</v>
      </c>
      <c r="AL82" s="440">
        <v>78</v>
      </c>
      <c r="AM82" s="414" t="s">
        <v>3565</v>
      </c>
      <c r="AN82" s="415">
        <v>1</v>
      </c>
      <c r="AO82" s="416">
        <v>0</v>
      </c>
      <c r="AQ82" s="313">
        <f t="shared" si="17"/>
        <v>78</v>
      </c>
      <c r="AR82" s="455">
        <v>0</v>
      </c>
      <c r="AS82" s="438">
        <v>78</v>
      </c>
      <c r="AT82" s="402"/>
      <c r="AU82" s="312">
        <v>1</v>
      </c>
      <c r="AV82" s="403">
        <v>0</v>
      </c>
      <c r="BL82" s="845">
        <v>78</v>
      </c>
      <c r="BM82" s="846"/>
      <c r="BN82" s="415">
        <v>78</v>
      </c>
      <c r="BO82" s="402" t="s">
        <v>4326</v>
      </c>
      <c r="BP82" s="312">
        <v>1</v>
      </c>
      <c r="BQ82" s="405">
        <v>0</v>
      </c>
      <c r="BS82" s="437">
        <v>78</v>
      </c>
      <c r="BT82" s="314" t="str">
        <f>VS!O80&amp;";"&amp;VS!B80</f>
        <v>;</v>
      </c>
      <c r="BU82" s="438">
        <v>78</v>
      </c>
      <c r="BV82" s="426" t="s">
        <v>4629</v>
      </c>
      <c r="BW82" s="312">
        <v>2</v>
      </c>
      <c r="BX82" s="405">
        <v>2</v>
      </c>
      <c r="BZ82" s="437">
        <v>78</v>
      </c>
      <c r="CA82" s="405">
        <v>0</v>
      </c>
      <c r="CB82" s="438">
        <v>78</v>
      </c>
      <c r="CC82" s="426" t="s">
        <v>4629</v>
      </c>
      <c r="CD82" s="312">
        <v>2</v>
      </c>
      <c r="CE82" s="405">
        <v>2</v>
      </c>
      <c r="CG82" s="437">
        <v>78</v>
      </c>
      <c r="CH82" s="405">
        <v>0</v>
      </c>
      <c r="CI82" s="438">
        <v>78</v>
      </c>
      <c r="CJ82" s="426" t="s">
        <v>4629</v>
      </c>
      <c r="CK82" s="312">
        <v>2</v>
      </c>
      <c r="CL82" s="405">
        <v>2</v>
      </c>
      <c r="CN82" s="437">
        <v>78</v>
      </c>
      <c r="CO82" s="314">
        <v>0</v>
      </c>
      <c r="CP82" s="438">
        <v>78</v>
      </c>
      <c r="CQ82" s="402" t="s">
        <v>3565</v>
      </c>
      <c r="CR82" s="312">
        <v>1</v>
      </c>
      <c r="CS82" s="405">
        <v>0</v>
      </c>
      <c r="CU82" s="310">
        <f t="shared" si="18"/>
        <v>78</v>
      </c>
      <c r="CV82" s="314" t="str">
        <f>KTPR!K80&amp;";"&amp;KTPR!B80</f>
        <v>Общестанционная защита;Аварийная загазованность площадки нефтеналивного причала №2 (точка 9)</v>
      </c>
      <c r="CW82" s="438">
        <v>78</v>
      </c>
      <c r="CX82" s="312"/>
      <c r="CY82" s="312"/>
      <c r="CZ82" s="403"/>
      <c r="DB82" s="310">
        <f t="shared" si="12"/>
        <v>229</v>
      </c>
      <c r="DC82" s="314" t="str">
        <f>KGMPNA!F81&amp;";"&amp;KGMPNA!B81</f>
        <v>;</v>
      </c>
      <c r="DD82" s="438">
        <v>78</v>
      </c>
      <c r="DE82" s="312"/>
      <c r="DF82" s="312"/>
      <c r="DG82" s="403"/>
      <c r="DI82" s="310">
        <f t="shared" si="19"/>
        <v>178</v>
      </c>
      <c r="DJ82" s="314" t="str">
        <f>KTPRA!I81&amp;";"&amp;KTPRA!B81</f>
        <v>Агрегатная защита;</v>
      </c>
      <c r="DK82" s="438">
        <v>78</v>
      </c>
      <c r="DL82" s="312"/>
      <c r="DM82" s="312"/>
      <c r="DN82" s="403"/>
      <c r="DP82" s="437">
        <v>78</v>
      </c>
      <c r="DQ82" s="875" t="s">
        <v>4630</v>
      </c>
      <c r="DR82" s="438">
        <v>78</v>
      </c>
      <c r="DS82" s="451" t="s">
        <v>4631</v>
      </c>
      <c r="DT82" s="848">
        <v>2</v>
      </c>
      <c r="DU82" s="866" t="s">
        <v>3854</v>
      </c>
      <c r="DV82" s="867"/>
      <c r="DX82" s="878"/>
      <c r="ED82" s="851">
        <v>78</v>
      </c>
      <c r="EE82" s="876" t="s">
        <v>8871</v>
      </c>
      <c r="EF82" s="68">
        <v>78</v>
      </c>
      <c r="EG82" s="861"/>
      <c r="EH82" s="68"/>
      <c r="EI82" s="96"/>
      <c r="EJ82" s="867"/>
      <c r="EY82" s="845">
        <f t="shared" si="20"/>
        <v>78</v>
      </c>
      <c r="EZ82" s="862">
        <v>0</v>
      </c>
      <c r="FA82" s="855">
        <v>78</v>
      </c>
      <c r="FB82" s="856" t="s">
        <v>4632</v>
      </c>
      <c r="FC82" s="841">
        <v>2</v>
      </c>
      <c r="FD82" s="842">
        <v>3</v>
      </c>
      <c r="FF82" s="437">
        <v>78</v>
      </c>
      <c r="FG82" s="314">
        <v>0</v>
      </c>
      <c r="FH82" s="438">
        <v>77</v>
      </c>
      <c r="FI82" s="414" t="s">
        <v>3565</v>
      </c>
      <c r="FJ82" s="415">
        <v>1</v>
      </c>
      <c r="FK82" s="416">
        <v>0</v>
      </c>
      <c r="FL82" s="341"/>
      <c r="FM82" s="437">
        <v>78</v>
      </c>
      <c r="FN82" s="314"/>
      <c r="FO82" s="438">
        <v>77</v>
      </c>
      <c r="FP82" s="402" t="s">
        <v>3565</v>
      </c>
      <c r="FQ82" s="312">
        <v>1</v>
      </c>
      <c r="FR82" s="405">
        <v>0</v>
      </c>
      <c r="FT82" s="479"/>
      <c r="GA82" s="437">
        <v>78</v>
      </c>
      <c r="GB82" s="314"/>
      <c r="GC82" s="445">
        <v>78</v>
      </c>
      <c r="GD82" s="436" t="s">
        <v>4633</v>
      </c>
      <c r="GE82" s="312">
        <v>1</v>
      </c>
      <c r="GF82" s="405">
        <v>1</v>
      </c>
      <c r="GH82" s="437"/>
      <c r="GI82" s="314"/>
      <c r="GJ82" s="445">
        <v>78</v>
      </c>
      <c r="GK82" s="436" t="s">
        <v>4634</v>
      </c>
      <c r="GL82" s="312">
        <v>1</v>
      </c>
      <c r="GM82" s="405">
        <v>1</v>
      </c>
      <c r="GO82" s="440">
        <v>78</v>
      </c>
      <c r="GP82" s="415"/>
      <c r="GQ82" s="415">
        <v>78</v>
      </c>
      <c r="GR82" s="491" t="s">
        <v>67</v>
      </c>
      <c r="GS82" s="312">
        <v>1</v>
      </c>
      <c r="GT82" s="405">
        <v>0</v>
      </c>
      <c r="GU82" s="167"/>
      <c r="GV82" s="440">
        <v>78</v>
      </c>
      <c r="GW82" s="415"/>
      <c r="GX82" s="415">
        <v>78</v>
      </c>
      <c r="GY82" s="493" t="s">
        <v>67</v>
      </c>
      <c r="GZ82" s="312">
        <v>1</v>
      </c>
      <c r="HA82" s="312">
        <v>0</v>
      </c>
      <c r="HC82" s="446">
        <v>78</v>
      </c>
      <c r="HD82" s="412" t="str">
        <f>OIP!AH80&amp;";"&amp;OIP!B80&amp;";"&amp;OIP!E80</f>
        <v>Нефтеналивные стендеры причалов №№1, 2;Контроль загазованности причала №2 (точка 4);%</v>
      </c>
      <c r="HE82" s="440">
        <v>78</v>
      </c>
      <c r="HF82" s="414" t="s">
        <v>4635</v>
      </c>
      <c r="HG82" s="415">
        <v>1</v>
      </c>
      <c r="HH82" s="447">
        <v>0</v>
      </c>
      <c r="HJ82" s="446">
        <v>78</v>
      </c>
      <c r="HK82" s="412" t="str">
        <f>OIP!AH80&amp;";"&amp;OIP!B80&amp;";"&amp;OIP!E80</f>
        <v>Нефтеналивные стендеры причалов №№1, 2;Контроль загазованности причала №2 (точка 4);%</v>
      </c>
      <c r="HL82" s="440">
        <v>78</v>
      </c>
      <c r="HM82" s="414" t="s">
        <v>3565</v>
      </c>
      <c r="HN82" s="415">
        <v>1</v>
      </c>
      <c r="HO82" s="447">
        <v>0</v>
      </c>
      <c r="HP82" s="844"/>
      <c r="HQ82" s="437">
        <v>78</v>
      </c>
      <c r="HR82" s="314" t="str">
        <f>OIP!AH80&amp;";"&amp;OIP!B80&amp;";"&amp;OIP!E80</f>
        <v>Нефтеналивные стендеры причалов №№1, 2;Контроль загазованности причала №2 (точка 4);%</v>
      </c>
      <c r="HS82" s="438">
        <v>78</v>
      </c>
      <c r="HT82" s="402" t="s">
        <v>4636</v>
      </c>
      <c r="HU82" s="312">
        <v>1</v>
      </c>
      <c r="HV82" s="405">
        <v>0</v>
      </c>
      <c r="HX82" s="310">
        <v>78</v>
      </c>
      <c r="HY82" s="314" t="str">
        <f>OIP!AH80&amp;";"&amp;OIP!B80&amp;";"&amp;OIP!E80</f>
        <v>Нефтеналивные стендеры причалов №№1, 2;Контроль загазованности причала №2 (точка 4);%</v>
      </c>
      <c r="HZ82" s="438">
        <v>78</v>
      </c>
      <c r="IA82" s="414" t="s">
        <v>4635</v>
      </c>
      <c r="IB82" s="415">
        <v>1</v>
      </c>
      <c r="IC82" s="447">
        <v>0</v>
      </c>
      <c r="ID82" s="341"/>
      <c r="IE82" s="446">
        <v>78</v>
      </c>
      <c r="IF82" s="412" t="str">
        <f>OIP!AH80&amp;";"&amp;OIP!B80&amp;";"&amp;OIP!E80</f>
        <v>Нефтеналивные стендеры причалов №№1, 2;Контроль загазованности причала №2 (точка 4);%</v>
      </c>
      <c r="IG82" s="440">
        <v>78</v>
      </c>
      <c r="IH82" s="414" t="s">
        <v>4635</v>
      </c>
      <c r="II82" s="415">
        <v>1</v>
      </c>
      <c r="IJ82" s="447">
        <v>0</v>
      </c>
      <c r="IK82" s="341"/>
      <c r="IL82" s="446">
        <v>78</v>
      </c>
      <c r="IM82" s="412" t="str">
        <f>OIP!AH80&amp;";"&amp;OIP!B80&amp;";"&amp;OIP!E80</f>
        <v>Нефтеналивные стендеры причалов №№1, 2;Контроль загазованности причала №2 (точка 4);%</v>
      </c>
      <c r="IN82" s="440">
        <v>78</v>
      </c>
      <c r="IO82" s="414" t="s">
        <v>4635</v>
      </c>
      <c r="IP82" s="415">
        <v>1</v>
      </c>
      <c r="IQ82" s="447">
        <v>0</v>
      </c>
      <c r="IS82" s="448">
        <f t="shared" si="21"/>
        <v>78</v>
      </c>
      <c r="IT82" s="449"/>
      <c r="IU82" s="450">
        <v>78</v>
      </c>
      <c r="IV82" s="402"/>
      <c r="IW82" s="312">
        <v>1</v>
      </c>
      <c r="IX82" s="405">
        <v>0</v>
      </c>
    </row>
    <row r="83" spans="1:258" ht="15.75" customHeight="1">
      <c r="A83" s="310">
        <f t="shared" si="13"/>
        <v>79</v>
      </c>
      <c r="B83" s="314" t="str">
        <f>DP!J80&amp;";"&amp;DP!B80</f>
        <v>Диагностика;БиПС.УСО.2(1) - неисправность оборудования питания осн. канала ИБП GU1</v>
      </c>
      <c r="C83" s="450">
        <v>79</v>
      </c>
      <c r="D83" s="312"/>
      <c r="E83" s="312"/>
      <c r="F83" s="403"/>
      <c r="H83" s="437">
        <f t="shared" si="14"/>
        <v>79</v>
      </c>
      <c r="I83" s="314" t="str">
        <f>KTPRS2!I80&amp;";"&amp;KTPRS2!B80</f>
        <v>Предельный параметр;Предельный максимальный перепад давления нефти на фильтре Ф-54 насоса Н-23</v>
      </c>
      <c r="J83" s="450">
        <v>79</v>
      </c>
      <c r="K83" s="312"/>
      <c r="L83" s="312"/>
      <c r="M83" s="405"/>
      <c r="O83" s="437">
        <f t="shared" si="15"/>
        <v>79</v>
      </c>
      <c r="P83" s="455">
        <v>0</v>
      </c>
      <c r="Q83" s="450">
        <v>79</v>
      </c>
      <c r="R83" s="312"/>
      <c r="S83" s="312"/>
      <c r="T83" s="405"/>
      <c r="V83" s="400">
        <v>79</v>
      </c>
      <c r="W83" s="455">
        <f>UTS!B81</f>
        <v>0</v>
      </c>
      <c r="X83" s="438">
        <v>79</v>
      </c>
      <c r="Y83" s="402"/>
      <c r="Z83" s="312">
        <v>1</v>
      </c>
      <c r="AA83" s="403">
        <v>0</v>
      </c>
      <c r="AC83" s="924">
        <v>79</v>
      </c>
      <c r="AD83" s="312" t="str">
        <f>ZD!AK81&amp;";"&amp;ZD!B81</f>
        <v>Система защиты от гидроудара;Шаровой кран №191</v>
      </c>
      <c r="AE83" s="450">
        <v>79</v>
      </c>
      <c r="AF83" s="402" t="s">
        <v>4637</v>
      </c>
      <c r="AG83" s="312">
        <v>1</v>
      </c>
      <c r="AH83" s="405">
        <v>0</v>
      </c>
      <c r="AJ83" s="439">
        <f t="shared" si="16"/>
        <v>79</v>
      </c>
      <c r="AK83" s="412" t="str">
        <f>KLP!M81&amp;";"&amp;KLP!B81</f>
        <v>;</v>
      </c>
      <c r="AL83" s="440">
        <v>79</v>
      </c>
      <c r="AM83" s="414" t="s">
        <v>3565</v>
      </c>
      <c r="AN83" s="415">
        <v>1</v>
      </c>
      <c r="AO83" s="416">
        <v>0</v>
      </c>
      <c r="AQ83" s="310">
        <f t="shared" si="17"/>
        <v>79</v>
      </c>
      <c r="AR83" s="455">
        <v>0</v>
      </c>
      <c r="AS83" s="438">
        <v>79</v>
      </c>
      <c r="AT83" s="402"/>
      <c r="AU83" s="312">
        <v>1</v>
      </c>
      <c r="AV83" s="403">
        <v>0</v>
      </c>
      <c r="BL83" s="845">
        <v>79</v>
      </c>
      <c r="BM83" s="846"/>
      <c r="BN83" s="415">
        <v>79</v>
      </c>
      <c r="BO83" s="426" t="s">
        <v>4340</v>
      </c>
      <c r="BP83" s="312">
        <v>2</v>
      </c>
      <c r="BQ83" s="405">
        <v>2</v>
      </c>
      <c r="BS83" s="437">
        <v>79</v>
      </c>
      <c r="BT83" s="314" t="str">
        <f>VS!O81&amp;";"&amp;VS!B81</f>
        <v>;</v>
      </c>
      <c r="BU83" s="438">
        <v>79</v>
      </c>
      <c r="BV83" s="402" t="s">
        <v>4637</v>
      </c>
      <c r="BW83" s="312">
        <v>1</v>
      </c>
      <c r="BX83" s="405">
        <v>0</v>
      </c>
      <c r="BZ83" s="437">
        <v>79</v>
      </c>
      <c r="CA83" s="405">
        <v>0</v>
      </c>
      <c r="CB83" s="438">
        <v>79</v>
      </c>
      <c r="CC83" s="402" t="s">
        <v>4637</v>
      </c>
      <c r="CD83" s="312">
        <v>1</v>
      </c>
      <c r="CE83" s="405">
        <v>0</v>
      </c>
      <c r="CG83" s="437">
        <v>79</v>
      </c>
      <c r="CH83" s="405">
        <v>0</v>
      </c>
      <c r="CI83" s="438">
        <v>79</v>
      </c>
      <c r="CJ83" s="402" t="s">
        <v>4637</v>
      </c>
      <c r="CK83" s="312">
        <v>1</v>
      </c>
      <c r="CL83" s="405">
        <v>0</v>
      </c>
      <c r="CN83" s="437">
        <v>79</v>
      </c>
      <c r="CO83" s="314">
        <v>0</v>
      </c>
      <c r="CP83" s="438">
        <v>79</v>
      </c>
      <c r="CQ83" s="402" t="s">
        <v>3565</v>
      </c>
      <c r="CR83" s="312">
        <v>1</v>
      </c>
      <c r="CS83" s="405">
        <v>0</v>
      </c>
      <c r="CU83" s="310">
        <f t="shared" si="18"/>
        <v>79</v>
      </c>
      <c r="CV83" s="314" t="str">
        <f>KTPR!K81&amp;";"&amp;KTPR!B81</f>
        <v>Общестанционная защита;Аварийная загазованность площадки нефтеналивного причала №2 (точка 10)</v>
      </c>
      <c r="CW83" s="438">
        <v>79</v>
      </c>
      <c r="CX83" s="312"/>
      <c r="CY83" s="312"/>
      <c r="CZ83" s="403"/>
      <c r="DB83" s="310">
        <f t="shared" si="12"/>
        <v>230</v>
      </c>
      <c r="DC83" s="314" t="str">
        <f>KGMPNA!F82&amp;";"&amp;KGMPNA!B82</f>
        <v>;</v>
      </c>
      <c r="DD83" s="438">
        <v>79</v>
      </c>
      <c r="DE83" s="312"/>
      <c r="DF83" s="312"/>
      <c r="DG83" s="403"/>
      <c r="DI83" s="310">
        <f t="shared" si="19"/>
        <v>179</v>
      </c>
      <c r="DJ83" s="314" t="str">
        <f>KTPRA!I82&amp;";"&amp;KTPRA!B82</f>
        <v>Агрегатная защита;</v>
      </c>
      <c r="DK83" s="438">
        <v>79</v>
      </c>
      <c r="DL83" s="312"/>
      <c r="DM83" s="312"/>
      <c r="DN83" s="403"/>
      <c r="DP83" s="437">
        <v>79</v>
      </c>
      <c r="DQ83" s="875" t="s">
        <v>4638</v>
      </c>
      <c r="DR83" s="438">
        <v>79</v>
      </c>
      <c r="DS83" s="426" t="s">
        <v>4631</v>
      </c>
      <c r="DT83" s="848">
        <v>2</v>
      </c>
      <c r="DU83" s="866" t="s">
        <v>4639</v>
      </c>
      <c r="DV83" s="867"/>
      <c r="DX83" s="878"/>
      <c r="ED83" s="851">
        <v>79</v>
      </c>
      <c r="EE83" s="876" t="s">
        <v>8872</v>
      </c>
      <c r="EF83" s="68">
        <v>79</v>
      </c>
      <c r="EG83" s="861"/>
      <c r="EH83" s="68"/>
      <c r="EI83" s="96"/>
      <c r="EJ83" s="867"/>
      <c r="EY83" s="845">
        <f t="shared" si="20"/>
        <v>79</v>
      </c>
      <c r="EZ83" s="862">
        <v>0</v>
      </c>
      <c r="FA83" s="855">
        <v>79</v>
      </c>
      <c r="FB83" s="860" t="s">
        <v>3855</v>
      </c>
      <c r="FC83" s="841">
        <v>0</v>
      </c>
      <c r="FD83" s="842">
        <v>0</v>
      </c>
      <c r="FF83" s="437">
        <v>79</v>
      </c>
      <c r="FG83" s="314">
        <v>0</v>
      </c>
      <c r="FH83" s="438">
        <v>78</v>
      </c>
      <c r="FI83" s="414" t="s">
        <v>3565</v>
      </c>
      <c r="FJ83" s="415">
        <v>1</v>
      </c>
      <c r="FK83" s="416">
        <v>0</v>
      </c>
      <c r="FL83" s="341"/>
      <c r="FM83" s="437">
        <v>79</v>
      </c>
      <c r="FN83" s="314"/>
      <c r="FO83" s="438">
        <v>78</v>
      </c>
      <c r="FP83" s="402" t="s">
        <v>3565</v>
      </c>
      <c r="FQ83" s="312">
        <v>1</v>
      </c>
      <c r="FR83" s="405">
        <v>0</v>
      </c>
      <c r="FT83" s="479"/>
      <c r="GA83" s="437">
        <v>79</v>
      </c>
      <c r="GB83" s="314"/>
      <c r="GC83" s="445">
        <v>79</v>
      </c>
      <c r="GD83" s="436" t="s">
        <v>4505</v>
      </c>
      <c r="GE83" s="312">
        <v>1</v>
      </c>
      <c r="GF83" s="405">
        <v>1</v>
      </c>
      <c r="GH83" s="437"/>
      <c r="GI83" s="314"/>
      <c r="GJ83" s="445">
        <v>79</v>
      </c>
      <c r="GK83" s="436" t="s">
        <v>4640</v>
      </c>
      <c r="GL83" s="312">
        <v>1</v>
      </c>
      <c r="GM83" s="405">
        <v>1</v>
      </c>
      <c r="GO83" s="440">
        <v>79</v>
      </c>
      <c r="GP83" s="415"/>
      <c r="GQ83" s="415">
        <v>79</v>
      </c>
      <c r="GR83" s="491" t="s">
        <v>67</v>
      </c>
      <c r="GS83" s="312">
        <v>1</v>
      </c>
      <c r="GT83" s="405">
        <v>0</v>
      </c>
      <c r="GU83" s="167"/>
      <c r="GV83" s="440">
        <v>79</v>
      </c>
      <c r="GW83" s="415"/>
      <c r="GX83" s="415">
        <v>79</v>
      </c>
      <c r="GY83" s="493" t="s">
        <v>67</v>
      </c>
      <c r="GZ83" s="312">
        <v>1</v>
      </c>
      <c r="HA83" s="312">
        <v>0</v>
      </c>
      <c r="HC83" s="446">
        <v>79</v>
      </c>
      <c r="HD83" s="412" t="str">
        <f>OIP!AH81&amp;";"&amp;OIP!B81&amp;";"&amp;OIP!E81</f>
        <v>Нефтеналивные стендеры причалов №№1, 2;Контроль загазованности причала №2 (точка 5);%</v>
      </c>
      <c r="HE83" s="440">
        <v>79</v>
      </c>
      <c r="HF83" s="414" t="s">
        <v>4641</v>
      </c>
      <c r="HG83" s="415">
        <v>1</v>
      </c>
      <c r="HH83" s="447">
        <v>0</v>
      </c>
      <c r="HJ83" s="446">
        <v>79</v>
      </c>
      <c r="HK83" s="412" t="str">
        <f>OIP!AH81&amp;";"&amp;OIP!B81&amp;";"&amp;OIP!E81</f>
        <v>Нефтеналивные стендеры причалов №№1, 2;Контроль загазованности причала №2 (точка 5);%</v>
      </c>
      <c r="HL83" s="440">
        <v>79</v>
      </c>
      <c r="HM83" s="414" t="s">
        <v>3565</v>
      </c>
      <c r="HN83" s="415">
        <v>1</v>
      </c>
      <c r="HO83" s="447">
        <v>0</v>
      </c>
      <c r="HP83" s="844"/>
      <c r="HQ83" s="437">
        <v>79</v>
      </c>
      <c r="HR83" s="314" t="str">
        <f>OIP!AH81&amp;";"&amp;OIP!B81&amp;";"&amp;OIP!E81</f>
        <v>Нефтеналивные стендеры причалов №№1, 2;Контроль загазованности причала №2 (точка 5);%</v>
      </c>
      <c r="HS83" s="438">
        <v>79</v>
      </c>
      <c r="HT83" s="402" t="s">
        <v>4642</v>
      </c>
      <c r="HU83" s="312">
        <v>1</v>
      </c>
      <c r="HV83" s="405">
        <v>0</v>
      </c>
      <c r="HX83" s="310">
        <v>79</v>
      </c>
      <c r="HY83" s="314" t="str">
        <f>OIP!AH81&amp;";"&amp;OIP!B81&amp;";"&amp;OIP!E81</f>
        <v>Нефтеналивные стендеры причалов №№1, 2;Контроль загазованности причала №2 (точка 5);%</v>
      </c>
      <c r="HZ83" s="438">
        <v>79</v>
      </c>
      <c r="IA83" s="414" t="s">
        <v>4641</v>
      </c>
      <c r="IB83" s="415">
        <v>1</v>
      </c>
      <c r="IC83" s="447">
        <v>0</v>
      </c>
      <c r="ID83" s="341"/>
      <c r="IE83" s="446">
        <v>79</v>
      </c>
      <c r="IF83" s="412" t="str">
        <f>OIP!AH81&amp;";"&amp;OIP!B81&amp;";"&amp;OIP!E81</f>
        <v>Нефтеналивные стендеры причалов №№1, 2;Контроль загазованности причала №2 (точка 5);%</v>
      </c>
      <c r="IG83" s="440">
        <v>79</v>
      </c>
      <c r="IH83" s="414" t="s">
        <v>4641</v>
      </c>
      <c r="II83" s="415">
        <v>1</v>
      </c>
      <c r="IJ83" s="447">
        <v>0</v>
      </c>
      <c r="IK83" s="341"/>
      <c r="IL83" s="446">
        <v>79</v>
      </c>
      <c r="IM83" s="412" t="str">
        <f>OIP!AH81&amp;";"&amp;OIP!B81&amp;";"&amp;OIP!E81</f>
        <v>Нефтеналивные стендеры причалов №№1, 2;Контроль загазованности причала №2 (точка 5);%</v>
      </c>
      <c r="IN83" s="440">
        <v>79</v>
      </c>
      <c r="IO83" s="414" t="s">
        <v>4641</v>
      </c>
      <c r="IP83" s="415">
        <v>1</v>
      </c>
      <c r="IQ83" s="447">
        <v>0</v>
      </c>
      <c r="IS83" s="448">
        <f t="shared" si="21"/>
        <v>79</v>
      </c>
      <c r="IT83" s="449" t="s">
        <v>4643</v>
      </c>
      <c r="IU83" s="450">
        <v>79</v>
      </c>
      <c r="IV83" s="402"/>
      <c r="IW83" s="312">
        <v>1</v>
      </c>
      <c r="IX83" s="405">
        <v>0</v>
      </c>
    </row>
    <row r="84" spans="1:258" ht="15.75" customHeight="1">
      <c r="A84" s="310">
        <f t="shared" si="13"/>
        <v>80</v>
      </c>
      <c r="B84" s="314" t="str">
        <f>DP!J81&amp;";"&amp;DP!B81</f>
        <v>Диагностика;БиПС.УСО.2(1) - батарея разряжена ИБП GU2</v>
      </c>
      <c r="C84" s="450">
        <v>80</v>
      </c>
      <c r="D84" s="312"/>
      <c r="E84" s="312"/>
      <c r="F84" s="403"/>
      <c r="H84" s="437">
        <f t="shared" si="14"/>
        <v>80</v>
      </c>
      <c r="I84" s="314" t="str">
        <f>KTPRS2!I81&amp;";"&amp;KTPRS2!B81</f>
        <v>Предельный параметр;Предельный максимальный перепад давления нефти на фильтре Ф-55 насоса Н-24</v>
      </c>
      <c r="J84" s="450">
        <v>80</v>
      </c>
      <c r="K84" s="312"/>
      <c r="L84" s="312"/>
      <c r="M84" s="405"/>
      <c r="O84" s="437">
        <f t="shared" si="15"/>
        <v>80</v>
      </c>
      <c r="P84" s="455">
        <v>0</v>
      </c>
      <c r="Q84" s="450">
        <v>80</v>
      </c>
      <c r="R84" s="312"/>
      <c r="S84" s="312"/>
      <c r="T84" s="405"/>
      <c r="V84" s="400">
        <v>80</v>
      </c>
      <c r="W84" s="455">
        <f>UTS!B82</f>
        <v>0</v>
      </c>
      <c r="X84" s="438">
        <v>80</v>
      </c>
      <c r="Y84" s="402"/>
      <c r="Z84" s="312">
        <v>1</v>
      </c>
      <c r="AA84" s="403">
        <v>0</v>
      </c>
      <c r="AC84" s="924">
        <v>80</v>
      </c>
      <c r="AD84" s="312" t="str">
        <f>ZD!AK82&amp;";"&amp;ZD!B82</f>
        <v>Система защиты от гидроудара;Шаровой кран №192</v>
      </c>
      <c r="AE84" s="450">
        <v>80</v>
      </c>
      <c r="AF84" s="402" t="s">
        <v>4644</v>
      </c>
      <c r="AG84" s="312">
        <v>1</v>
      </c>
      <c r="AH84" s="405">
        <v>0</v>
      </c>
      <c r="AJ84" s="439">
        <f t="shared" si="16"/>
        <v>80</v>
      </c>
      <c r="AK84" s="412" t="str">
        <f>KLP!M82&amp;";"&amp;KLP!B82</f>
        <v>;</v>
      </c>
      <c r="AL84" s="440">
        <v>80</v>
      </c>
      <c r="AM84" s="414" t="s">
        <v>4645</v>
      </c>
      <c r="AN84" s="415">
        <v>1</v>
      </c>
      <c r="AO84" s="416">
        <v>0</v>
      </c>
      <c r="AQ84" s="310">
        <f t="shared" si="17"/>
        <v>80</v>
      </c>
      <c r="AR84" s="455">
        <v>0</v>
      </c>
      <c r="AS84" s="438">
        <v>80</v>
      </c>
      <c r="AT84" s="402"/>
      <c r="AU84" s="312">
        <v>1</v>
      </c>
      <c r="AV84" s="403">
        <v>0</v>
      </c>
      <c r="BL84" s="845">
        <v>80</v>
      </c>
      <c r="BM84" s="846"/>
      <c r="BN84" s="415">
        <v>80</v>
      </c>
      <c r="BO84" s="426" t="s">
        <v>4352</v>
      </c>
      <c r="BP84" s="312">
        <v>2</v>
      </c>
      <c r="BQ84" s="405">
        <v>2</v>
      </c>
      <c r="BS84" s="437">
        <v>80</v>
      </c>
      <c r="BT84" s="314" t="str">
        <f>VS!O82&amp;";"&amp;VS!B82</f>
        <v>;</v>
      </c>
      <c r="BU84" s="438">
        <v>80</v>
      </c>
      <c r="BV84" s="426" t="s">
        <v>4646</v>
      </c>
      <c r="BW84" s="312">
        <v>2</v>
      </c>
      <c r="BX84" s="405">
        <v>2</v>
      </c>
      <c r="BZ84" s="437">
        <v>80</v>
      </c>
      <c r="CA84" s="405">
        <v>0</v>
      </c>
      <c r="CB84" s="438">
        <v>80</v>
      </c>
      <c r="CC84" s="426" t="s">
        <v>4646</v>
      </c>
      <c r="CD84" s="312">
        <v>2</v>
      </c>
      <c r="CE84" s="405">
        <v>2</v>
      </c>
      <c r="CG84" s="437">
        <v>80</v>
      </c>
      <c r="CH84" s="405">
        <v>0</v>
      </c>
      <c r="CI84" s="438">
        <v>80</v>
      </c>
      <c r="CJ84" s="426" t="s">
        <v>4646</v>
      </c>
      <c r="CK84" s="312">
        <v>2</v>
      </c>
      <c r="CL84" s="405">
        <v>2</v>
      </c>
      <c r="CN84" s="437">
        <v>80</v>
      </c>
      <c r="CO84" s="314">
        <v>0</v>
      </c>
      <c r="CP84" s="438">
        <v>80</v>
      </c>
      <c r="CQ84" s="402" t="s">
        <v>3565</v>
      </c>
      <c r="CR84" s="312">
        <v>1</v>
      </c>
      <c r="CS84" s="405">
        <v>0</v>
      </c>
      <c r="CU84" s="310">
        <f t="shared" si="18"/>
        <v>80</v>
      </c>
      <c r="CV84" s="314" t="str">
        <f>KTPR!K82&amp;";"&amp;KTPR!B82</f>
        <v>Общестанционная защита;Недостоверность измерений двух и более преобразователей уровня загазованности площадки нефтеналивного причала №2</v>
      </c>
      <c r="CW84" s="438">
        <v>80</v>
      </c>
      <c r="CX84" s="312"/>
      <c r="CY84" s="312"/>
      <c r="CZ84" s="403"/>
      <c r="DB84" s="310">
        <f t="shared" si="12"/>
        <v>231</v>
      </c>
      <c r="DC84" s="314" t="str">
        <f>KGMPNA!F83&amp;";"&amp;KGMPNA!B83</f>
        <v>;</v>
      </c>
      <c r="DD84" s="438">
        <v>80</v>
      </c>
      <c r="DE84" s="312"/>
      <c r="DF84" s="312"/>
      <c r="DG84" s="403"/>
      <c r="DI84" s="310">
        <f t="shared" si="19"/>
        <v>180</v>
      </c>
      <c r="DJ84" s="314" t="str">
        <f>KTPRA!I83&amp;";"&amp;KTPRA!B83</f>
        <v>Агрегатная защита;</v>
      </c>
      <c r="DK84" s="438">
        <v>80</v>
      </c>
      <c r="DL84" s="312"/>
      <c r="DM84" s="312"/>
      <c r="DN84" s="403"/>
      <c r="DP84" s="437">
        <v>80</v>
      </c>
      <c r="DQ84" s="875" t="s">
        <v>4647</v>
      </c>
      <c r="DR84" s="438">
        <v>80</v>
      </c>
      <c r="DS84" s="451" t="s">
        <v>4648</v>
      </c>
      <c r="DT84" s="848">
        <v>2</v>
      </c>
      <c r="DU84" s="866" t="s">
        <v>3854</v>
      </c>
      <c r="DV84" s="867"/>
      <c r="DX84" s="878"/>
      <c r="ED84" s="851">
        <v>80</v>
      </c>
      <c r="EE84" s="876" t="s">
        <v>8873</v>
      </c>
      <c r="EF84" s="68">
        <v>80</v>
      </c>
      <c r="EG84" s="861"/>
      <c r="EH84" s="68"/>
      <c r="EI84" s="96"/>
      <c r="EJ84" s="867"/>
      <c r="EY84" s="845">
        <f t="shared" si="20"/>
        <v>80</v>
      </c>
      <c r="EZ84" s="862">
        <v>0</v>
      </c>
      <c r="FA84" s="855">
        <v>80</v>
      </c>
      <c r="FB84" s="860" t="s">
        <v>3855</v>
      </c>
      <c r="FC84" s="841">
        <v>0</v>
      </c>
      <c r="FD84" s="842">
        <v>0</v>
      </c>
      <c r="FF84" s="437">
        <v>80</v>
      </c>
      <c r="FG84" s="314">
        <v>0</v>
      </c>
      <c r="FH84" s="438">
        <v>79</v>
      </c>
      <c r="FI84" s="414" t="s">
        <v>3565</v>
      </c>
      <c r="FJ84" s="415">
        <v>1</v>
      </c>
      <c r="FK84" s="416">
        <v>0</v>
      </c>
      <c r="FL84" s="341"/>
      <c r="FM84" s="437">
        <v>80</v>
      </c>
      <c r="FN84" s="314"/>
      <c r="FO84" s="438">
        <v>79</v>
      </c>
      <c r="FP84" s="402" t="s">
        <v>3565</v>
      </c>
      <c r="FQ84" s="312">
        <v>1</v>
      </c>
      <c r="FR84" s="405">
        <v>0</v>
      </c>
      <c r="FT84" s="479"/>
      <c r="GA84" s="437">
        <v>80</v>
      </c>
      <c r="GB84" s="314"/>
      <c r="GC84" s="445">
        <v>80</v>
      </c>
      <c r="GD84" s="436" t="s">
        <v>4529</v>
      </c>
      <c r="GE84" s="312">
        <v>1</v>
      </c>
      <c r="GF84" s="405">
        <v>1</v>
      </c>
      <c r="GH84" s="437"/>
      <c r="GI84" s="314"/>
      <c r="GJ84" s="445">
        <v>80</v>
      </c>
      <c r="GK84" s="436" t="s">
        <v>4649</v>
      </c>
      <c r="GL84" s="312">
        <v>1</v>
      </c>
      <c r="GM84" s="405">
        <v>1</v>
      </c>
      <c r="GO84" s="440">
        <v>80</v>
      </c>
      <c r="GP84" s="415"/>
      <c r="GQ84" s="415">
        <v>80</v>
      </c>
      <c r="GR84" s="491" t="s">
        <v>67</v>
      </c>
      <c r="GS84" s="312">
        <v>1</v>
      </c>
      <c r="GT84" s="405">
        <v>0</v>
      </c>
      <c r="GU84" s="167"/>
      <c r="GV84" s="440">
        <v>80</v>
      </c>
      <c r="GW84" s="415" t="s">
        <v>4650</v>
      </c>
      <c r="GX84" s="415">
        <v>80</v>
      </c>
      <c r="GY84" s="493" t="s">
        <v>67</v>
      </c>
      <c r="GZ84" s="312">
        <v>1</v>
      </c>
      <c r="HA84" s="312">
        <v>0</v>
      </c>
      <c r="HC84" s="446">
        <v>80</v>
      </c>
      <c r="HD84" s="412" t="str">
        <f>OIP!AH82&amp;";"&amp;OIP!B82&amp;";"&amp;OIP!E82</f>
        <v>Нефтеналивные стендеры причалов №№1, 2;Контроль загазованности причала №2 (точка 6);%</v>
      </c>
      <c r="HE84" s="440">
        <v>80</v>
      </c>
      <c r="HF84" s="453" t="s">
        <v>4651</v>
      </c>
      <c r="HG84" s="415">
        <v>2</v>
      </c>
      <c r="HH84" s="447">
        <v>3</v>
      </c>
      <c r="HJ84" s="446">
        <v>80</v>
      </c>
      <c r="HK84" s="412" t="str">
        <f>OIP!AH82&amp;";"&amp;OIP!B82&amp;";"&amp;OIP!E82</f>
        <v>Нефтеналивные стендеры причалов №№1, 2;Контроль загазованности причала №2 (точка 6);%</v>
      </c>
      <c r="HL84" s="440">
        <v>80</v>
      </c>
      <c r="HM84" s="414" t="s">
        <v>4652</v>
      </c>
      <c r="HN84" s="415">
        <v>1</v>
      </c>
      <c r="HO84" s="447">
        <v>0</v>
      </c>
      <c r="HP84" s="844"/>
      <c r="HQ84" s="437">
        <v>80</v>
      </c>
      <c r="HR84" s="314" t="str">
        <f>OIP!AH82&amp;";"&amp;OIP!B82&amp;";"&amp;OIP!E82</f>
        <v>Нефтеналивные стендеры причалов №№1, 2;Контроль загазованности причала №2 (точка 6);%</v>
      </c>
      <c r="HS84" s="438">
        <v>80</v>
      </c>
      <c r="HT84" s="451" t="s">
        <v>4653</v>
      </c>
      <c r="HU84" s="312">
        <v>2</v>
      </c>
      <c r="HV84" s="405">
        <v>3</v>
      </c>
      <c r="HX84" s="310">
        <v>80</v>
      </c>
      <c r="HY84" s="314" t="str">
        <f>OIP!AH82&amp;";"&amp;OIP!B82&amp;";"&amp;OIP!E82</f>
        <v>Нефтеналивные стендеры причалов №№1, 2;Контроль загазованности причала №2 (точка 6);%</v>
      </c>
      <c r="HZ84" s="438">
        <v>80</v>
      </c>
      <c r="IA84" s="453" t="s">
        <v>4651</v>
      </c>
      <c r="IB84" s="415">
        <v>2</v>
      </c>
      <c r="IC84" s="447">
        <v>3</v>
      </c>
      <c r="ID84" s="341"/>
      <c r="IE84" s="446">
        <v>80</v>
      </c>
      <c r="IF84" s="412" t="str">
        <f>OIP!AH82&amp;";"&amp;OIP!B82&amp;";"&amp;OIP!E82</f>
        <v>Нефтеналивные стендеры причалов №№1, 2;Контроль загазованности причала №2 (точка 6);%</v>
      </c>
      <c r="IG84" s="440">
        <v>80</v>
      </c>
      <c r="IH84" s="453" t="s">
        <v>4654</v>
      </c>
      <c r="II84" s="415">
        <v>2</v>
      </c>
      <c r="IJ84" s="447">
        <v>3</v>
      </c>
      <c r="IK84" s="341"/>
      <c r="IL84" s="446">
        <v>80</v>
      </c>
      <c r="IM84" s="412" t="str">
        <f>OIP!AH82&amp;";"&amp;OIP!B82&amp;";"&amp;OIP!E82</f>
        <v>Нефтеналивные стендеры причалов №№1, 2;Контроль загазованности причала №2 (точка 6);%</v>
      </c>
      <c r="IN84" s="440">
        <v>80</v>
      </c>
      <c r="IO84" s="453" t="s">
        <v>4651</v>
      </c>
      <c r="IP84" s="415">
        <v>2</v>
      </c>
      <c r="IQ84" s="447">
        <v>3</v>
      </c>
      <c r="IS84" s="448">
        <f t="shared" si="21"/>
        <v>80</v>
      </c>
      <c r="IT84" s="457" t="s">
        <v>4655</v>
      </c>
      <c r="IU84" s="450">
        <v>80</v>
      </c>
      <c r="IV84" s="402"/>
      <c r="IW84" s="312">
        <v>1</v>
      </c>
      <c r="IX84" s="405">
        <v>0</v>
      </c>
    </row>
    <row r="85" spans="1:258" ht="15.75" customHeight="1">
      <c r="A85" s="313">
        <f t="shared" si="13"/>
        <v>81</v>
      </c>
      <c r="B85" s="314" t="str">
        <f>DP!J82&amp;";"&amp;DP!B82</f>
        <v>Диагностика;БиПС.УСО.2(1) - неисправность оборудования питания рез. канала ИБП GU2</v>
      </c>
      <c r="C85" s="450">
        <v>81</v>
      </c>
      <c r="D85" s="345"/>
      <c r="E85" s="345"/>
      <c r="F85" s="347"/>
      <c r="H85" s="469">
        <f t="shared" si="14"/>
        <v>81</v>
      </c>
      <c r="I85" s="314" t="str">
        <f>KTPRS2!I82&amp;";"&amp;KTPRS2!B82</f>
        <v>Предельный параметр;Максимальное давление нефти на выходе насоса Н-30</v>
      </c>
      <c r="J85" s="450">
        <v>81</v>
      </c>
      <c r="K85" s="345"/>
      <c r="L85" s="345"/>
      <c r="M85" s="470"/>
      <c r="O85" s="469">
        <f t="shared" si="15"/>
        <v>81</v>
      </c>
      <c r="P85" s="314" t="s">
        <v>8822</v>
      </c>
      <c r="Q85" s="450">
        <v>81</v>
      </c>
      <c r="R85" s="345"/>
      <c r="S85" s="345"/>
      <c r="T85" s="470"/>
      <c r="V85" s="400">
        <v>81</v>
      </c>
      <c r="W85" s="455">
        <f>UTS!B83</f>
        <v>0</v>
      </c>
      <c r="X85" s="438">
        <v>81</v>
      </c>
      <c r="Y85" s="402"/>
      <c r="Z85" s="312">
        <v>1</v>
      </c>
      <c r="AA85" s="403">
        <v>0</v>
      </c>
      <c r="AC85" s="924">
        <v>81</v>
      </c>
      <c r="AD85" s="312" t="str">
        <f>ZD!AK83&amp;";"&amp;ZD!B83</f>
        <v>Система защиты от гидроудара;Шаровой кран №193</v>
      </c>
      <c r="AE85" s="450">
        <v>81</v>
      </c>
      <c r="AF85" s="402" t="s">
        <v>4656</v>
      </c>
      <c r="AG85" s="312">
        <v>1</v>
      </c>
      <c r="AH85" s="405">
        <v>0</v>
      </c>
      <c r="AJ85" s="471">
        <f t="shared" si="16"/>
        <v>81</v>
      </c>
      <c r="AK85" s="412" t="str">
        <f>KLP!M83&amp;";"&amp;KLP!B83</f>
        <v>;</v>
      </c>
      <c r="AL85" s="440">
        <v>81</v>
      </c>
      <c r="AM85" s="480" t="s">
        <v>4657</v>
      </c>
      <c r="AN85" s="415">
        <v>1</v>
      </c>
      <c r="AO85" s="416">
        <v>0</v>
      </c>
      <c r="AQ85" s="313">
        <f t="shared" si="17"/>
        <v>81</v>
      </c>
      <c r="AR85" s="455">
        <v>0</v>
      </c>
      <c r="AS85" s="438">
        <v>81</v>
      </c>
      <c r="AT85" s="344"/>
      <c r="AU85" s="312">
        <v>1</v>
      </c>
      <c r="AV85" s="403">
        <v>0</v>
      </c>
      <c r="BL85" s="845">
        <v>81</v>
      </c>
      <c r="BM85" s="846"/>
      <c r="BN85" s="415">
        <v>81</v>
      </c>
      <c r="BO85" s="402" t="s">
        <v>3565</v>
      </c>
      <c r="BP85" s="312">
        <v>1</v>
      </c>
      <c r="BQ85" s="405">
        <v>0</v>
      </c>
      <c r="BS85" s="437">
        <v>81</v>
      </c>
      <c r="BT85" s="314" t="str">
        <f>VS!O83&amp;";"&amp;VS!B83</f>
        <v>;</v>
      </c>
      <c r="BU85" s="438">
        <v>81</v>
      </c>
      <c r="BV85" s="426" t="s">
        <v>4658</v>
      </c>
      <c r="BW85" s="312">
        <v>2</v>
      </c>
      <c r="BX85" s="405">
        <v>2</v>
      </c>
      <c r="BZ85" s="437">
        <v>81</v>
      </c>
      <c r="CA85" s="405">
        <v>0</v>
      </c>
      <c r="CB85" s="438">
        <v>81</v>
      </c>
      <c r="CC85" s="426" t="s">
        <v>4658</v>
      </c>
      <c r="CD85" s="312">
        <v>2</v>
      </c>
      <c r="CE85" s="405">
        <v>2</v>
      </c>
      <c r="CG85" s="437">
        <v>81</v>
      </c>
      <c r="CH85" s="405">
        <v>0</v>
      </c>
      <c r="CI85" s="438">
        <v>81</v>
      </c>
      <c r="CJ85" s="426" t="s">
        <v>4658</v>
      </c>
      <c r="CK85" s="312">
        <v>2</v>
      </c>
      <c r="CL85" s="405">
        <v>2</v>
      </c>
      <c r="CN85" s="437">
        <v>81</v>
      </c>
      <c r="CO85" s="314">
        <v>0</v>
      </c>
      <c r="CP85" s="438">
        <v>81</v>
      </c>
      <c r="CQ85" s="402" t="s">
        <v>3565</v>
      </c>
      <c r="CR85" s="312">
        <v>1</v>
      </c>
      <c r="CS85" s="405">
        <v>0</v>
      </c>
      <c r="CU85" s="310">
        <f t="shared" si="18"/>
        <v>81</v>
      </c>
      <c r="CV85" s="314" t="str">
        <f>KTPR!K83&amp;";"&amp;KTPR!B83</f>
        <v>Общестанционная защита;Сохранение предельной загазованности площадки нефтеналивного причала №2 (точка 1)</v>
      </c>
      <c r="CW85" s="438">
        <v>81</v>
      </c>
      <c r="CX85" s="312"/>
      <c r="CY85" s="312"/>
      <c r="CZ85" s="403"/>
      <c r="DB85" s="310">
        <f t="shared" si="12"/>
        <v>232</v>
      </c>
      <c r="DC85" s="314" t="str">
        <f>KGMPNA!F84&amp;";"&amp;KGMPNA!B84</f>
        <v>;</v>
      </c>
      <c r="DD85" s="438">
        <v>81</v>
      </c>
      <c r="DE85" s="312"/>
      <c r="DF85" s="312"/>
      <c r="DG85" s="403"/>
      <c r="DI85" s="310">
        <f t="shared" si="19"/>
        <v>181</v>
      </c>
      <c r="DJ85" s="314" t="str">
        <f>KTPRA!I84&amp;";"&amp;KTPRA!B84</f>
        <v>Агрегатная защита;</v>
      </c>
      <c r="DK85" s="438">
        <v>81</v>
      </c>
      <c r="DL85" s="312"/>
      <c r="DM85" s="312"/>
      <c r="DN85" s="403"/>
      <c r="DP85" s="437">
        <v>81</v>
      </c>
      <c r="DQ85" s="875" t="s">
        <v>4659</v>
      </c>
      <c r="DR85" s="438">
        <v>81</v>
      </c>
      <c r="DS85" s="426" t="s">
        <v>4648</v>
      </c>
      <c r="DT85" s="848">
        <v>1</v>
      </c>
      <c r="DU85" s="866" t="s">
        <v>4639</v>
      </c>
      <c r="DV85" s="867"/>
      <c r="DX85" s="878"/>
      <c r="ED85" s="851">
        <v>81</v>
      </c>
      <c r="EE85" s="847" t="s">
        <v>8874</v>
      </c>
      <c r="EF85" s="68">
        <v>81</v>
      </c>
      <c r="EG85" s="861"/>
      <c r="EH85" s="68"/>
      <c r="EI85" s="96"/>
      <c r="EJ85" s="867"/>
      <c r="EY85" s="845">
        <f t="shared" si="20"/>
        <v>81</v>
      </c>
      <c r="EZ85" s="862">
        <v>0</v>
      </c>
      <c r="FA85" s="855">
        <v>81</v>
      </c>
      <c r="FB85" s="860" t="s">
        <v>3855</v>
      </c>
      <c r="FC85" s="841">
        <v>0</v>
      </c>
      <c r="FD85" s="842">
        <v>0</v>
      </c>
      <c r="FF85" s="437">
        <v>81</v>
      </c>
      <c r="FG85" s="314">
        <v>0</v>
      </c>
      <c r="FH85" s="438">
        <v>80</v>
      </c>
      <c r="FI85" s="414" t="s">
        <v>4660</v>
      </c>
      <c r="FJ85" s="415">
        <v>1</v>
      </c>
      <c r="FK85" s="416">
        <v>0</v>
      </c>
      <c r="FL85" s="341"/>
      <c r="FM85" s="437">
        <v>81</v>
      </c>
      <c r="FN85" s="314"/>
      <c r="FO85" s="438">
        <v>80</v>
      </c>
      <c r="FP85" s="451" t="s">
        <v>4661</v>
      </c>
      <c r="FQ85" s="312">
        <v>2</v>
      </c>
      <c r="FR85" s="405">
        <v>3</v>
      </c>
      <c r="FT85" s="479"/>
      <c r="GA85" s="437">
        <v>81</v>
      </c>
      <c r="GB85" s="314"/>
      <c r="GC85" s="445">
        <v>81</v>
      </c>
      <c r="GD85" s="436" t="s">
        <v>4662</v>
      </c>
      <c r="GE85" s="312">
        <v>1</v>
      </c>
      <c r="GF85" s="405">
        <v>1</v>
      </c>
      <c r="GH85" s="437"/>
      <c r="GI85" s="314"/>
      <c r="GJ85" s="445">
        <v>81</v>
      </c>
      <c r="GK85" s="436" t="s">
        <v>4663</v>
      </c>
      <c r="GL85" s="312">
        <v>1</v>
      </c>
      <c r="GM85" s="405">
        <v>1</v>
      </c>
      <c r="GO85" s="440">
        <v>81</v>
      </c>
      <c r="GP85" s="415"/>
      <c r="GQ85" s="415">
        <v>81</v>
      </c>
      <c r="GR85" s="843" t="s">
        <v>67</v>
      </c>
      <c r="GS85" s="312">
        <v>1</v>
      </c>
      <c r="GT85" s="405">
        <v>1</v>
      </c>
      <c r="GU85" s="167"/>
      <c r="GV85" s="440">
        <v>81</v>
      </c>
      <c r="GW85" s="415" t="s">
        <v>4664</v>
      </c>
      <c r="GX85" s="415">
        <v>81</v>
      </c>
      <c r="GY85" s="493" t="s">
        <v>67</v>
      </c>
      <c r="GZ85" s="312">
        <v>1</v>
      </c>
      <c r="HA85" s="312">
        <v>0</v>
      </c>
      <c r="HC85" s="446">
        <v>81</v>
      </c>
      <c r="HD85" s="412" t="str">
        <f>OIP!AH83&amp;";"&amp;OIP!B83&amp;";"&amp;OIP!E83</f>
        <v>Нефтеналивные стендеры причалов №№1, 2;Контроль загазованности причала №2 (точка 7);%</v>
      </c>
      <c r="HE85" s="440">
        <v>81</v>
      </c>
      <c r="HF85" s="414" t="s">
        <v>4635</v>
      </c>
      <c r="HG85" s="415">
        <v>1</v>
      </c>
      <c r="HH85" s="447">
        <v>0</v>
      </c>
      <c r="HJ85" s="446">
        <v>81</v>
      </c>
      <c r="HK85" s="412" t="str">
        <f>OIP!AH83&amp;";"&amp;OIP!B83&amp;";"&amp;OIP!E83</f>
        <v>Нефтеналивные стендеры причалов №№1, 2;Контроль загазованности причала №2 (точка 7);%</v>
      </c>
      <c r="HL85" s="440">
        <v>81</v>
      </c>
      <c r="HM85" s="414" t="s">
        <v>4665</v>
      </c>
      <c r="HN85" s="415">
        <v>1</v>
      </c>
      <c r="HO85" s="447">
        <v>0</v>
      </c>
      <c r="HP85" s="844"/>
      <c r="HQ85" s="437">
        <v>81</v>
      </c>
      <c r="HR85" s="314" t="str">
        <f>OIP!AH83&amp;";"&amp;OIP!B83&amp;";"&amp;OIP!E83</f>
        <v>Нефтеналивные стендеры причалов №№1, 2;Контроль загазованности причала №2 (точка 7);%</v>
      </c>
      <c r="HS85" s="438">
        <v>81</v>
      </c>
      <c r="HT85" s="402" t="s">
        <v>4666</v>
      </c>
      <c r="HU85" s="312">
        <v>1</v>
      </c>
      <c r="HV85" s="405">
        <v>0</v>
      </c>
      <c r="HX85" s="310">
        <v>81</v>
      </c>
      <c r="HY85" s="314" t="str">
        <f>OIP!AH83&amp;";"&amp;OIP!B83&amp;";"&amp;OIP!E83</f>
        <v>Нефтеналивные стендеры причалов №№1, 2;Контроль загазованности причала №2 (точка 7);%</v>
      </c>
      <c r="HZ85" s="438">
        <v>81</v>
      </c>
      <c r="IA85" s="414" t="s">
        <v>4635</v>
      </c>
      <c r="IB85" s="415">
        <v>1</v>
      </c>
      <c r="IC85" s="447">
        <v>0</v>
      </c>
      <c r="ID85" s="341"/>
      <c r="IE85" s="446">
        <v>81</v>
      </c>
      <c r="IF85" s="412" t="str">
        <f>OIP!AH83&amp;";"&amp;OIP!B83&amp;";"&amp;OIP!E83</f>
        <v>Нефтеналивные стендеры причалов №№1, 2;Контроль загазованности причала №2 (точка 7);%</v>
      </c>
      <c r="IG85" s="440">
        <v>81</v>
      </c>
      <c r="IH85" s="414" t="s">
        <v>4635</v>
      </c>
      <c r="II85" s="415">
        <v>1</v>
      </c>
      <c r="IJ85" s="447">
        <v>0</v>
      </c>
      <c r="IK85" s="341"/>
      <c r="IL85" s="446">
        <v>81</v>
      </c>
      <c r="IM85" s="412" t="str">
        <f>OIP!AH83&amp;";"&amp;OIP!B83&amp;";"&amp;OIP!E83</f>
        <v>Нефтеналивные стендеры причалов №№1, 2;Контроль загазованности причала №2 (точка 7);%</v>
      </c>
      <c r="IN85" s="440">
        <v>81</v>
      </c>
      <c r="IO85" s="414" t="s">
        <v>4635</v>
      </c>
      <c r="IP85" s="415">
        <v>1</v>
      </c>
      <c r="IQ85" s="447">
        <v>0</v>
      </c>
      <c r="IS85" s="448">
        <f t="shared" si="21"/>
        <v>81</v>
      </c>
      <c r="IT85" s="449" t="s">
        <v>4667</v>
      </c>
      <c r="IU85" s="450">
        <v>81</v>
      </c>
      <c r="IV85" s="402"/>
      <c r="IW85" s="312">
        <v>1</v>
      </c>
      <c r="IX85" s="405">
        <v>0</v>
      </c>
    </row>
    <row r="86" spans="1:258" ht="15.75" customHeight="1">
      <c r="A86" s="310">
        <f t="shared" si="13"/>
        <v>82</v>
      </c>
      <c r="B86" s="314" t="str">
        <f>DP!J83&amp;";"&amp;DP!B83</f>
        <v>Диагностика;БиПС.УСО.2(1) - низкий уровень сопротивления изоляции 24В (UV1)</v>
      </c>
      <c r="C86" s="450">
        <v>82</v>
      </c>
      <c r="D86" s="312"/>
      <c r="E86" s="312"/>
      <c r="F86" s="403"/>
      <c r="H86" s="437">
        <f t="shared" si="14"/>
        <v>82</v>
      </c>
      <c r="I86" s="314" t="str">
        <f>KTPRS2!I83&amp;";"&amp;KTPRS2!B83</f>
        <v>Предельный параметр;Максимальное давление нефти на выходе насоса Н-23</v>
      </c>
      <c r="J86" s="450">
        <v>82</v>
      </c>
      <c r="K86" s="312"/>
      <c r="L86" s="312"/>
      <c r="M86" s="405"/>
      <c r="O86" s="437">
        <f t="shared" si="15"/>
        <v>82</v>
      </c>
      <c r="P86" s="314" t="s">
        <v>8822</v>
      </c>
      <c r="Q86" s="450">
        <v>82</v>
      </c>
      <c r="R86" s="312"/>
      <c r="S86" s="312"/>
      <c r="T86" s="405"/>
      <c r="V86" s="400">
        <v>82</v>
      </c>
      <c r="W86" s="455">
        <f>UTS!B84</f>
        <v>0</v>
      </c>
      <c r="X86" s="438">
        <v>82</v>
      </c>
      <c r="Y86" s="402"/>
      <c r="Z86" s="312">
        <v>1</v>
      </c>
      <c r="AA86" s="403">
        <v>0</v>
      </c>
      <c r="AC86" s="924">
        <v>82</v>
      </c>
      <c r="AD86" s="312" t="str">
        <f>ZD!AK84&amp;";"&amp;ZD!B84</f>
        <v>Система защиты от гидроудара;Шаровой кран №194</v>
      </c>
      <c r="AE86" s="450">
        <v>82</v>
      </c>
      <c r="AF86" s="451" t="s">
        <v>4668</v>
      </c>
      <c r="AG86" s="312">
        <v>2</v>
      </c>
      <c r="AH86" s="405">
        <v>3</v>
      </c>
      <c r="AJ86" s="439">
        <f t="shared" si="16"/>
        <v>82</v>
      </c>
      <c r="AK86" s="412" t="str">
        <f>KLP!M84&amp;";"&amp;KLP!B84</f>
        <v>;</v>
      </c>
      <c r="AL86" s="440">
        <v>82</v>
      </c>
      <c r="AM86" s="414" t="s">
        <v>4669</v>
      </c>
      <c r="AN86" s="415">
        <v>1</v>
      </c>
      <c r="AO86" s="416">
        <v>0</v>
      </c>
      <c r="AQ86" s="310">
        <f t="shared" si="17"/>
        <v>82</v>
      </c>
      <c r="AR86" s="455">
        <v>0</v>
      </c>
      <c r="AS86" s="438">
        <v>82</v>
      </c>
      <c r="AT86" s="402"/>
      <c r="AU86" s="312">
        <v>1</v>
      </c>
      <c r="AV86" s="403">
        <v>0</v>
      </c>
      <c r="BL86" s="845">
        <v>82</v>
      </c>
      <c r="BM86" s="846"/>
      <c r="BN86" s="415">
        <v>82</v>
      </c>
      <c r="BO86" s="402" t="s">
        <v>3565</v>
      </c>
      <c r="BP86" s="312">
        <v>1</v>
      </c>
      <c r="BQ86" s="405">
        <v>0</v>
      </c>
      <c r="BS86" s="437">
        <v>82</v>
      </c>
      <c r="BT86" s="314" t="str">
        <f>VS!O84&amp;";"&amp;VS!B84</f>
        <v>;</v>
      </c>
      <c r="BU86" s="438">
        <v>82</v>
      </c>
      <c r="BV86" s="426" t="s">
        <v>4670</v>
      </c>
      <c r="BW86" s="312">
        <v>2</v>
      </c>
      <c r="BX86" s="405">
        <v>2</v>
      </c>
      <c r="BZ86" s="437">
        <v>82</v>
      </c>
      <c r="CA86" s="405">
        <v>0</v>
      </c>
      <c r="CB86" s="438">
        <v>82</v>
      </c>
      <c r="CC86" s="426" t="s">
        <v>4670</v>
      </c>
      <c r="CD86" s="312">
        <v>2</v>
      </c>
      <c r="CE86" s="405">
        <v>2</v>
      </c>
      <c r="CG86" s="437">
        <v>82</v>
      </c>
      <c r="CH86" s="405">
        <v>0</v>
      </c>
      <c r="CI86" s="438">
        <v>82</v>
      </c>
      <c r="CJ86" s="426" t="s">
        <v>4670</v>
      </c>
      <c r="CK86" s="312">
        <v>2</v>
      </c>
      <c r="CL86" s="405">
        <v>2</v>
      </c>
      <c r="CN86" s="437">
        <v>82</v>
      </c>
      <c r="CO86" s="314">
        <v>0</v>
      </c>
      <c r="CP86" s="438">
        <v>82</v>
      </c>
      <c r="CQ86" s="402" t="s">
        <v>3565</v>
      </c>
      <c r="CR86" s="312">
        <v>1</v>
      </c>
      <c r="CS86" s="405">
        <v>0</v>
      </c>
      <c r="CU86" s="310">
        <f t="shared" si="18"/>
        <v>82</v>
      </c>
      <c r="CV86" s="314" t="str">
        <f>KTPR!K84&amp;";"&amp;KTPR!B84</f>
        <v>Общестанционная защита;Сохранение предельной загазованности площадки нефтеналивного причала №2 (точка 2)</v>
      </c>
      <c r="CW86" s="438">
        <v>82</v>
      </c>
      <c r="CX86" s="312"/>
      <c r="CY86" s="312"/>
      <c r="CZ86" s="403"/>
      <c r="DB86" s="310">
        <f t="shared" si="12"/>
        <v>233</v>
      </c>
      <c r="DC86" s="314" t="str">
        <f>KGMPNA!F85&amp;";"&amp;KGMPNA!B85</f>
        <v>;</v>
      </c>
      <c r="DD86" s="438">
        <v>82</v>
      </c>
      <c r="DE86" s="312"/>
      <c r="DF86" s="312"/>
      <c r="DG86" s="403"/>
      <c r="DI86" s="310">
        <f t="shared" si="19"/>
        <v>182</v>
      </c>
      <c r="DJ86" s="314" t="str">
        <f>KTPRA!I85&amp;";"&amp;KTPRA!B85</f>
        <v>Агрегатная защита;</v>
      </c>
      <c r="DK86" s="438">
        <v>82</v>
      </c>
      <c r="DL86" s="312"/>
      <c r="DM86" s="312"/>
      <c r="DN86" s="403"/>
      <c r="DP86" s="437">
        <v>82</v>
      </c>
      <c r="DQ86" s="875" t="s">
        <v>4671</v>
      </c>
      <c r="DR86" s="438">
        <v>82</v>
      </c>
      <c r="DS86" s="436" t="s">
        <v>4672</v>
      </c>
      <c r="DT86" s="848">
        <v>2</v>
      </c>
      <c r="DU86" s="866" t="s">
        <v>1185</v>
      </c>
      <c r="DV86" s="867"/>
      <c r="DX86" s="878"/>
      <c r="ED86" s="851">
        <v>82</v>
      </c>
      <c r="EE86" s="847" t="s">
        <v>8875</v>
      </c>
      <c r="EF86" s="68">
        <v>82</v>
      </c>
      <c r="EG86" s="861"/>
      <c r="EH86" s="68"/>
      <c r="EI86" s="96"/>
      <c r="EJ86" s="867"/>
      <c r="EY86" s="845">
        <f t="shared" si="20"/>
        <v>82</v>
      </c>
      <c r="EZ86" s="862">
        <v>0</v>
      </c>
      <c r="FA86" s="855">
        <v>82</v>
      </c>
      <c r="FB86" s="860" t="s">
        <v>3855</v>
      </c>
      <c r="FC86" s="841">
        <v>0</v>
      </c>
      <c r="FD86" s="842">
        <v>0</v>
      </c>
      <c r="FF86" s="437">
        <v>82</v>
      </c>
      <c r="FG86" s="314">
        <v>0</v>
      </c>
      <c r="FH86" s="438">
        <v>81</v>
      </c>
      <c r="FI86" s="414" t="s">
        <v>4673</v>
      </c>
      <c r="FJ86" s="415">
        <v>1</v>
      </c>
      <c r="FK86" s="416">
        <v>0</v>
      </c>
      <c r="FL86" s="341"/>
      <c r="FM86" s="437">
        <v>82</v>
      </c>
      <c r="FN86" s="314"/>
      <c r="FO86" s="438">
        <v>81</v>
      </c>
      <c r="FP86" s="451" t="s">
        <v>4674</v>
      </c>
      <c r="FQ86" s="312">
        <v>2</v>
      </c>
      <c r="FR86" s="405">
        <v>3</v>
      </c>
      <c r="FT86" s="479"/>
      <c r="GA86" s="437">
        <v>82</v>
      </c>
      <c r="GB86" s="314"/>
      <c r="GC86" s="445">
        <v>82</v>
      </c>
      <c r="GD86" s="436" t="s">
        <v>4675</v>
      </c>
      <c r="GE86" s="312">
        <v>1</v>
      </c>
      <c r="GF86" s="405">
        <v>1</v>
      </c>
      <c r="GH86" s="437"/>
      <c r="GI86" s="314"/>
      <c r="GJ86" s="445">
        <v>82</v>
      </c>
      <c r="GK86" s="436" t="s">
        <v>4676</v>
      </c>
      <c r="GL86" s="312">
        <v>1</v>
      </c>
      <c r="GM86" s="405">
        <v>1</v>
      </c>
      <c r="GO86" s="440">
        <v>82</v>
      </c>
      <c r="GP86" s="415"/>
      <c r="GQ86" s="415">
        <v>82</v>
      </c>
      <c r="GR86" s="843" t="s">
        <v>67</v>
      </c>
      <c r="GS86" s="312">
        <v>1</v>
      </c>
      <c r="GT86" s="405">
        <v>1</v>
      </c>
      <c r="GU86" s="167"/>
      <c r="GV86" s="440">
        <v>82</v>
      </c>
      <c r="GW86" s="415" t="s">
        <v>4677</v>
      </c>
      <c r="GX86" s="415">
        <v>82</v>
      </c>
      <c r="GY86" s="493" t="s">
        <v>67</v>
      </c>
      <c r="GZ86" s="312">
        <v>1</v>
      </c>
      <c r="HA86" s="312">
        <v>0</v>
      </c>
      <c r="HC86" s="446">
        <v>82</v>
      </c>
      <c r="HD86" s="412" t="str">
        <f>OIP!AH84&amp;";"&amp;OIP!B84&amp;";"&amp;OIP!E84</f>
        <v>Нефтеналивные стендеры причалов №№1, 2;Контроль загазованности причала №2 (точка 8);%</v>
      </c>
      <c r="HE86" s="440">
        <v>82</v>
      </c>
      <c r="HF86" s="414" t="s">
        <v>4641</v>
      </c>
      <c r="HG86" s="415">
        <v>1</v>
      </c>
      <c r="HH86" s="447">
        <v>0</v>
      </c>
      <c r="HJ86" s="446">
        <v>82</v>
      </c>
      <c r="HK86" s="412" t="str">
        <f>OIP!AH84&amp;";"&amp;OIP!B84&amp;";"&amp;OIP!E84</f>
        <v>Нефтеналивные стендеры причалов №№1, 2;Контроль загазованности причала №2 (точка 8);%</v>
      </c>
      <c r="HL86" s="440">
        <v>82</v>
      </c>
      <c r="HM86" s="414" t="s">
        <v>4678</v>
      </c>
      <c r="HN86" s="415">
        <v>1</v>
      </c>
      <c r="HO86" s="447">
        <v>0</v>
      </c>
      <c r="HP86" s="844"/>
      <c r="HQ86" s="437">
        <v>82</v>
      </c>
      <c r="HR86" s="314" t="str">
        <f>OIP!AH84&amp;";"&amp;OIP!B84&amp;";"&amp;OIP!E84</f>
        <v>Нефтеналивные стендеры причалов №№1, 2;Контроль загазованности причала №2 (точка 8);%</v>
      </c>
      <c r="HS86" s="438">
        <v>82</v>
      </c>
      <c r="HT86" s="402" t="s">
        <v>4641</v>
      </c>
      <c r="HU86" s="312">
        <v>1</v>
      </c>
      <c r="HV86" s="405">
        <v>0</v>
      </c>
      <c r="HX86" s="310">
        <v>82</v>
      </c>
      <c r="HY86" s="314" t="str">
        <f>OIP!AH84&amp;";"&amp;OIP!B84&amp;";"&amp;OIP!E84</f>
        <v>Нефтеналивные стендеры причалов №№1, 2;Контроль загазованности причала №2 (точка 8);%</v>
      </c>
      <c r="HZ86" s="438">
        <v>82</v>
      </c>
      <c r="IA86" s="414" t="s">
        <v>4641</v>
      </c>
      <c r="IB86" s="415">
        <v>1</v>
      </c>
      <c r="IC86" s="447">
        <v>0</v>
      </c>
      <c r="ID86" s="341"/>
      <c r="IE86" s="446">
        <v>82</v>
      </c>
      <c r="IF86" s="412" t="str">
        <f>OIP!AH84&amp;";"&amp;OIP!B84&amp;";"&amp;OIP!E84</f>
        <v>Нефтеналивные стендеры причалов №№1, 2;Контроль загазованности причала №2 (точка 8);%</v>
      </c>
      <c r="IG86" s="440">
        <v>82</v>
      </c>
      <c r="IH86" s="414" t="s">
        <v>4641</v>
      </c>
      <c r="II86" s="415">
        <v>1</v>
      </c>
      <c r="IJ86" s="447">
        <v>0</v>
      </c>
      <c r="IK86" s="341"/>
      <c r="IL86" s="446">
        <v>82</v>
      </c>
      <c r="IM86" s="412" t="str">
        <f>OIP!AH84&amp;";"&amp;OIP!B84&amp;";"&amp;OIP!E84</f>
        <v>Нефтеналивные стендеры причалов №№1, 2;Контроль загазованности причала №2 (точка 8);%</v>
      </c>
      <c r="IN86" s="440">
        <v>82</v>
      </c>
      <c r="IO86" s="414" t="s">
        <v>4641</v>
      </c>
      <c r="IP86" s="415">
        <v>1</v>
      </c>
      <c r="IQ86" s="447">
        <v>0</v>
      </c>
      <c r="IS86" s="448">
        <f t="shared" si="21"/>
        <v>82</v>
      </c>
      <c r="IT86" s="449" t="s">
        <v>4679</v>
      </c>
      <c r="IU86" s="450">
        <v>82</v>
      </c>
      <c r="IV86" s="402"/>
      <c r="IW86" s="312">
        <v>1</v>
      </c>
      <c r="IX86" s="405">
        <v>0</v>
      </c>
    </row>
    <row r="87" spans="1:258" ht="15.75" customHeight="1">
      <c r="A87" s="310">
        <f t="shared" si="13"/>
        <v>83</v>
      </c>
      <c r="B87" s="314" t="str">
        <f>DP!J84&amp;";"&amp;DP!B84</f>
        <v>;</v>
      </c>
      <c r="C87" s="450">
        <v>83</v>
      </c>
      <c r="D87" s="312"/>
      <c r="E87" s="312"/>
      <c r="F87" s="403"/>
      <c r="H87" s="437">
        <f t="shared" si="14"/>
        <v>83</v>
      </c>
      <c r="I87" s="314" t="str">
        <f>KTPRS2!I84&amp;";"&amp;KTPRS2!B84</f>
        <v>Предельный параметр;Максимальное давление нефти на выходе насоса Н-24</v>
      </c>
      <c r="J87" s="450">
        <v>83</v>
      </c>
      <c r="K87" s="312"/>
      <c r="L87" s="312"/>
      <c r="M87" s="405"/>
      <c r="O87" s="437">
        <f t="shared" si="15"/>
        <v>83</v>
      </c>
      <c r="P87" s="314" t="s">
        <v>8822</v>
      </c>
      <c r="Q87" s="450">
        <v>83</v>
      </c>
      <c r="R87" s="312"/>
      <c r="S87" s="312"/>
      <c r="T87" s="405"/>
      <c r="V87" s="400">
        <v>83</v>
      </c>
      <c r="W87" s="455">
        <f>UTS!B85</f>
        <v>0</v>
      </c>
      <c r="X87" s="438">
        <v>83</v>
      </c>
      <c r="Y87" s="402"/>
      <c r="Z87" s="312">
        <v>1</v>
      </c>
      <c r="AA87" s="403">
        <v>0</v>
      </c>
      <c r="AC87" s="924">
        <v>83</v>
      </c>
      <c r="AD87" s="312" t="str">
        <f>ZD!AK85&amp;";"&amp;ZD!B85</f>
        <v>Система защиты от гидроудара;Шаровой кран №195</v>
      </c>
      <c r="AE87" s="450">
        <v>83</v>
      </c>
      <c r="AF87" s="451" t="s">
        <v>4680</v>
      </c>
      <c r="AG87" s="312">
        <v>2</v>
      </c>
      <c r="AH87" s="405">
        <v>3</v>
      </c>
      <c r="AJ87" s="439">
        <f t="shared" si="16"/>
        <v>83</v>
      </c>
      <c r="AK87" s="412" t="str">
        <f>KLP!M85&amp;";"&amp;KLP!B85</f>
        <v>;</v>
      </c>
      <c r="AL87" s="440">
        <v>83</v>
      </c>
      <c r="AM87" s="415"/>
      <c r="AN87" s="415"/>
      <c r="AO87" s="416"/>
      <c r="AQ87" s="310">
        <f t="shared" si="17"/>
        <v>83</v>
      </c>
      <c r="AR87" s="455">
        <v>0</v>
      </c>
      <c r="AS87" s="438">
        <v>83</v>
      </c>
      <c r="AT87" s="312"/>
      <c r="AU87" s="312"/>
      <c r="AV87" s="403"/>
      <c r="BL87" s="845">
        <v>83</v>
      </c>
      <c r="BM87" s="846"/>
      <c r="BN87" s="415">
        <v>83</v>
      </c>
      <c r="BO87" s="402" t="s">
        <v>3565</v>
      </c>
      <c r="BP87" s="312">
        <v>1</v>
      </c>
      <c r="BQ87" s="405">
        <v>0</v>
      </c>
      <c r="BS87" s="437">
        <v>83</v>
      </c>
      <c r="BT87" s="314" t="str">
        <f>VS!O85&amp;";"&amp;VS!B85</f>
        <v>;</v>
      </c>
      <c r="BU87" s="438">
        <v>83</v>
      </c>
      <c r="BV87" s="402" t="s">
        <v>4681</v>
      </c>
      <c r="BW87" s="312">
        <v>1</v>
      </c>
      <c r="BX87" s="405">
        <v>0</v>
      </c>
      <c r="BZ87" s="437">
        <v>83</v>
      </c>
      <c r="CA87" s="405">
        <v>0</v>
      </c>
      <c r="CB87" s="438">
        <v>83</v>
      </c>
      <c r="CC87" s="402" t="s">
        <v>4681</v>
      </c>
      <c r="CD87" s="312">
        <v>1</v>
      </c>
      <c r="CE87" s="405">
        <v>0</v>
      </c>
      <c r="CG87" s="437">
        <v>83</v>
      </c>
      <c r="CH87" s="405">
        <v>0</v>
      </c>
      <c r="CI87" s="438">
        <v>83</v>
      </c>
      <c r="CJ87" s="402" t="s">
        <v>4681</v>
      </c>
      <c r="CK87" s="312">
        <v>1</v>
      </c>
      <c r="CL87" s="405">
        <v>0</v>
      </c>
      <c r="CN87" s="437">
        <v>83</v>
      </c>
      <c r="CO87" s="314">
        <v>0</v>
      </c>
      <c r="CP87" s="438">
        <v>83</v>
      </c>
      <c r="CQ87" s="402" t="s">
        <v>3565</v>
      </c>
      <c r="CR87" s="312">
        <v>1</v>
      </c>
      <c r="CS87" s="405">
        <v>0</v>
      </c>
      <c r="CU87" s="310">
        <f t="shared" si="18"/>
        <v>83</v>
      </c>
      <c r="CV87" s="314" t="str">
        <f>KTPR!K85&amp;";"&amp;KTPR!B85</f>
        <v>Общестанционная защита;Сохранение предельной загазованности площадки нефтеналивного причала №2 (точка 3)</v>
      </c>
      <c r="CW87" s="438">
        <v>83</v>
      </c>
      <c r="CX87" s="312"/>
      <c r="CY87" s="312"/>
      <c r="CZ87" s="403"/>
      <c r="DB87" s="310">
        <f t="shared" si="12"/>
        <v>234</v>
      </c>
      <c r="DC87" s="314" t="str">
        <f>KGMPNA!F86&amp;";"&amp;KGMPNA!B86</f>
        <v>;</v>
      </c>
      <c r="DD87" s="438">
        <v>83</v>
      </c>
      <c r="DE87" s="312"/>
      <c r="DF87" s="312"/>
      <c r="DG87" s="403"/>
      <c r="DI87" s="310">
        <f t="shared" si="19"/>
        <v>183</v>
      </c>
      <c r="DJ87" s="314" t="str">
        <f>KTPRA!I86&amp;";"&amp;KTPRA!B86</f>
        <v>Агрегатная защита;</v>
      </c>
      <c r="DK87" s="438">
        <v>83</v>
      </c>
      <c r="DL87" s="312"/>
      <c r="DM87" s="312"/>
      <c r="DN87" s="403"/>
      <c r="DP87" s="437">
        <v>83</v>
      </c>
      <c r="DQ87" s="875" t="s">
        <v>4682</v>
      </c>
      <c r="DR87" s="438">
        <v>83</v>
      </c>
      <c r="DS87" s="436" t="s">
        <v>4683</v>
      </c>
      <c r="DT87" s="848">
        <v>1</v>
      </c>
      <c r="DU87" s="866" t="s">
        <v>1185</v>
      </c>
      <c r="DV87" s="867"/>
      <c r="DX87" s="878"/>
      <c r="ED87" s="851">
        <v>83</v>
      </c>
      <c r="EE87" s="847" t="s">
        <v>8876</v>
      </c>
      <c r="EF87" s="68">
        <v>83</v>
      </c>
      <c r="EG87" s="861"/>
      <c r="EH87" s="68"/>
      <c r="EI87" s="96"/>
      <c r="EJ87" s="867"/>
      <c r="EY87" s="845">
        <f t="shared" si="20"/>
        <v>83</v>
      </c>
      <c r="EZ87" s="862">
        <v>0</v>
      </c>
      <c r="FA87" s="855">
        <v>83</v>
      </c>
      <c r="FB87" s="860" t="s">
        <v>3855</v>
      </c>
      <c r="FC87" s="841">
        <v>0</v>
      </c>
      <c r="FD87" s="842">
        <v>0</v>
      </c>
      <c r="FF87" s="437">
        <v>83</v>
      </c>
      <c r="FG87" s="314">
        <v>0</v>
      </c>
      <c r="FH87" s="438">
        <v>82</v>
      </c>
      <c r="FI87" s="414" t="s">
        <v>4684</v>
      </c>
      <c r="FJ87" s="415">
        <v>1</v>
      </c>
      <c r="FK87" s="416">
        <v>0</v>
      </c>
      <c r="FL87" s="341"/>
      <c r="FM87" s="437">
        <v>83</v>
      </c>
      <c r="FN87" s="314"/>
      <c r="FO87" s="438">
        <v>82</v>
      </c>
      <c r="FP87" s="451" t="s">
        <v>4685</v>
      </c>
      <c r="FQ87" s="312">
        <v>2</v>
      </c>
      <c r="FR87" s="405">
        <v>3</v>
      </c>
      <c r="FT87" s="479"/>
      <c r="GA87" s="437">
        <v>83</v>
      </c>
      <c r="GB87" s="314"/>
      <c r="GC87" s="445">
        <v>83</v>
      </c>
      <c r="GD87" s="436" t="s">
        <v>4686</v>
      </c>
      <c r="GE87" s="312">
        <v>1</v>
      </c>
      <c r="GF87" s="405">
        <v>1</v>
      </c>
      <c r="GH87" s="437"/>
      <c r="GI87" s="314"/>
      <c r="GJ87" s="445">
        <v>83</v>
      </c>
      <c r="GK87" s="402" t="s">
        <v>3676</v>
      </c>
      <c r="GL87" s="312">
        <v>1</v>
      </c>
      <c r="GM87" s="405">
        <v>0</v>
      </c>
      <c r="GO87" s="440">
        <v>83</v>
      </c>
      <c r="GP87" s="415"/>
      <c r="GQ87" s="415">
        <v>83</v>
      </c>
      <c r="GR87" s="843" t="s">
        <v>67</v>
      </c>
      <c r="GS87" s="312">
        <v>1</v>
      </c>
      <c r="GT87" s="405">
        <v>1</v>
      </c>
      <c r="GU87" s="167"/>
      <c r="GV87" s="440">
        <v>83</v>
      </c>
      <c r="GW87" s="415" t="s">
        <v>4687</v>
      </c>
      <c r="GX87" s="415">
        <v>83</v>
      </c>
      <c r="GY87" s="493" t="s">
        <v>67</v>
      </c>
      <c r="GZ87" s="312">
        <v>1</v>
      </c>
      <c r="HA87" s="312">
        <v>0</v>
      </c>
      <c r="HC87" s="446">
        <v>83</v>
      </c>
      <c r="HD87" s="412" t="str">
        <f>OIP!AH85&amp;";"&amp;OIP!B85&amp;";"&amp;OIP!E85</f>
        <v>Нефтеналивные стендеры причалов №№1, 2;Контроль загазованности причала №2 (точка 9);%</v>
      </c>
      <c r="HE87" s="440">
        <v>83</v>
      </c>
      <c r="HF87" s="453" t="s">
        <v>4651</v>
      </c>
      <c r="HG87" s="415">
        <v>2</v>
      </c>
      <c r="HH87" s="447">
        <v>3</v>
      </c>
      <c r="HJ87" s="446">
        <v>83</v>
      </c>
      <c r="HK87" s="412" t="str">
        <f>OIP!AH85&amp;";"&amp;OIP!B85&amp;";"&amp;OIP!E85</f>
        <v>Нефтеналивные стендеры причалов №№1, 2;Контроль загазованности причала №2 (точка 9);%</v>
      </c>
      <c r="HL87" s="440">
        <v>83</v>
      </c>
      <c r="HM87" s="414" t="s">
        <v>4688</v>
      </c>
      <c r="HN87" s="415">
        <v>1</v>
      </c>
      <c r="HO87" s="447">
        <v>0</v>
      </c>
      <c r="HP87" s="844"/>
      <c r="HQ87" s="437">
        <v>83</v>
      </c>
      <c r="HR87" s="314" t="str">
        <f>OIP!AH85&amp;";"&amp;OIP!B85&amp;";"&amp;OIP!E85</f>
        <v>Нефтеналивные стендеры причалов №№1, 2;Контроль загазованности причала №2 (точка 9);%</v>
      </c>
      <c r="HS87" s="438">
        <v>83</v>
      </c>
      <c r="HT87" s="451" t="s">
        <v>4651</v>
      </c>
      <c r="HU87" s="312">
        <v>2</v>
      </c>
      <c r="HV87" s="405">
        <v>3</v>
      </c>
      <c r="HX87" s="310">
        <v>83</v>
      </c>
      <c r="HY87" s="314" t="str">
        <f>OIP!AH85&amp;";"&amp;OIP!B85&amp;";"&amp;OIP!E85</f>
        <v>Нефтеналивные стендеры причалов №№1, 2;Контроль загазованности причала №2 (точка 9);%</v>
      </c>
      <c r="HZ87" s="438">
        <v>83</v>
      </c>
      <c r="IA87" s="453" t="s">
        <v>4651</v>
      </c>
      <c r="IB87" s="415">
        <v>2</v>
      </c>
      <c r="IC87" s="447">
        <v>3</v>
      </c>
      <c r="ID87" s="341"/>
      <c r="IE87" s="446">
        <v>83</v>
      </c>
      <c r="IF87" s="412" t="str">
        <f>OIP!AH85&amp;";"&amp;OIP!B85&amp;";"&amp;OIP!E85</f>
        <v>Нефтеналивные стендеры причалов №№1, 2;Контроль загазованности причала №2 (точка 9);%</v>
      </c>
      <c r="IG87" s="440">
        <v>83</v>
      </c>
      <c r="IH87" s="453" t="s">
        <v>4651</v>
      </c>
      <c r="II87" s="415">
        <v>2</v>
      </c>
      <c r="IJ87" s="447">
        <v>3</v>
      </c>
      <c r="IK87" s="341"/>
      <c r="IL87" s="446">
        <v>83</v>
      </c>
      <c r="IM87" s="412" t="str">
        <f>OIP!AH85&amp;";"&amp;OIP!B85&amp;";"&amp;OIP!E85</f>
        <v>Нефтеналивные стендеры причалов №№1, 2;Контроль загазованности причала №2 (точка 9);%</v>
      </c>
      <c r="IN87" s="440">
        <v>83</v>
      </c>
      <c r="IO87" s="453" t="s">
        <v>4651</v>
      </c>
      <c r="IP87" s="415">
        <v>2</v>
      </c>
      <c r="IQ87" s="447">
        <v>3</v>
      </c>
      <c r="IS87" s="448">
        <f t="shared" si="21"/>
        <v>83</v>
      </c>
      <c r="IT87" s="449"/>
      <c r="IU87" s="450">
        <v>83</v>
      </c>
      <c r="IV87" s="402"/>
      <c r="IW87" s="312">
        <v>1</v>
      </c>
      <c r="IX87" s="405">
        <v>0</v>
      </c>
    </row>
    <row r="88" spans="1:258" ht="15.75" customHeight="1">
      <c r="A88" s="313">
        <f t="shared" si="13"/>
        <v>84</v>
      </c>
      <c r="B88" s="314" t="str">
        <f>DP!J85&amp;";"&amp;DP!B85</f>
        <v>Диагностика;БиПС.УСО.2(2) - исправность коммутатора А4</v>
      </c>
      <c r="C88" s="450">
        <v>84</v>
      </c>
      <c r="D88" s="345"/>
      <c r="E88" s="345"/>
      <c r="F88" s="347"/>
      <c r="H88" s="469">
        <f t="shared" si="14"/>
        <v>84</v>
      </c>
      <c r="I88" s="314" t="str">
        <f>KTPRS2!I85&amp;";"&amp;KTPRS2!B85</f>
        <v>Предельный параметр;Предельная загазованность площадки площадки насосной откачки дренажа из стендеров СТ6-СТ9</v>
      </c>
      <c r="J88" s="450">
        <v>84</v>
      </c>
      <c r="K88" s="345"/>
      <c r="L88" s="345"/>
      <c r="M88" s="470"/>
      <c r="O88" s="469">
        <f t="shared" si="15"/>
        <v>84</v>
      </c>
      <c r="P88" s="314" t="s">
        <v>8822</v>
      </c>
      <c r="Q88" s="450">
        <v>84</v>
      </c>
      <c r="R88" s="345"/>
      <c r="S88" s="345"/>
      <c r="T88" s="470"/>
      <c r="V88" s="400">
        <v>84</v>
      </c>
      <c r="W88" s="455">
        <f>UTS!B86</f>
        <v>0</v>
      </c>
      <c r="X88" s="438">
        <v>84</v>
      </c>
      <c r="Y88" s="402"/>
      <c r="Z88" s="312">
        <v>1</v>
      </c>
      <c r="AA88" s="403">
        <v>0</v>
      </c>
      <c r="AC88" s="924">
        <v>84</v>
      </c>
      <c r="AD88" s="312" t="str">
        <f>ZD!AK86&amp;";"&amp;ZD!B86</f>
        <v>Система защиты от гидроудара;Шаровой кран №196</v>
      </c>
      <c r="AE88" s="450">
        <v>84</v>
      </c>
      <c r="AF88" s="451" t="s">
        <v>4689</v>
      </c>
      <c r="AG88" s="312">
        <v>2</v>
      </c>
      <c r="AH88" s="405">
        <v>3</v>
      </c>
      <c r="AJ88" s="471">
        <f t="shared" si="16"/>
        <v>84</v>
      </c>
      <c r="AK88" s="412" t="str">
        <f>KLP!M86&amp;";"&amp;KLP!B86</f>
        <v>;</v>
      </c>
      <c r="AL88" s="440">
        <v>84</v>
      </c>
      <c r="AM88" s="485"/>
      <c r="AN88" s="485"/>
      <c r="AO88" s="486"/>
      <c r="AQ88" s="313">
        <f t="shared" si="17"/>
        <v>84</v>
      </c>
      <c r="AR88" s="455">
        <v>0</v>
      </c>
      <c r="AS88" s="438">
        <v>84</v>
      </c>
      <c r="AT88" s="345"/>
      <c r="AU88" s="345"/>
      <c r="AV88" s="347"/>
      <c r="BL88" s="845">
        <v>84</v>
      </c>
      <c r="BM88" s="846"/>
      <c r="BN88" s="415">
        <v>84</v>
      </c>
      <c r="BO88" s="402" t="s">
        <v>3565</v>
      </c>
      <c r="BP88" s="312">
        <v>1</v>
      </c>
      <c r="BQ88" s="405">
        <v>0</v>
      </c>
      <c r="BS88" s="437">
        <v>84</v>
      </c>
      <c r="BT88" s="314" t="str">
        <f>VS!O86&amp;";"&amp;VS!B86</f>
        <v>;</v>
      </c>
      <c r="BU88" s="438">
        <v>84</v>
      </c>
      <c r="BV88" s="426" t="s">
        <v>4690</v>
      </c>
      <c r="BW88" s="312">
        <v>2</v>
      </c>
      <c r="BX88" s="405">
        <v>2</v>
      </c>
      <c r="BZ88" s="437">
        <v>84</v>
      </c>
      <c r="CA88" s="405">
        <v>0</v>
      </c>
      <c r="CB88" s="438">
        <v>84</v>
      </c>
      <c r="CC88" s="426" t="s">
        <v>4690</v>
      </c>
      <c r="CD88" s="312">
        <v>2</v>
      </c>
      <c r="CE88" s="405">
        <v>2</v>
      </c>
      <c r="CG88" s="437">
        <v>84</v>
      </c>
      <c r="CH88" s="405">
        <v>0</v>
      </c>
      <c r="CI88" s="438">
        <v>84</v>
      </c>
      <c r="CJ88" s="426" t="s">
        <v>4690</v>
      </c>
      <c r="CK88" s="312">
        <v>2</v>
      </c>
      <c r="CL88" s="405">
        <v>2</v>
      </c>
      <c r="CN88" s="437">
        <v>84</v>
      </c>
      <c r="CO88" s="314">
        <v>0</v>
      </c>
      <c r="CP88" s="438">
        <v>84</v>
      </c>
      <c r="CQ88" s="402" t="s">
        <v>3565</v>
      </c>
      <c r="CR88" s="312">
        <v>1</v>
      </c>
      <c r="CS88" s="405">
        <v>0</v>
      </c>
      <c r="CU88" s="310">
        <f t="shared" si="18"/>
        <v>84</v>
      </c>
      <c r="CV88" s="314" t="str">
        <f>KTPR!K86&amp;";"&amp;KTPR!B86</f>
        <v>Общестанционная защита;Сохранение предельной загазованности площадки нефтеналивного причала №2 (точка 4)</v>
      </c>
      <c r="CW88" s="438">
        <v>84</v>
      </c>
      <c r="CX88" s="312"/>
      <c r="CY88" s="312"/>
      <c r="CZ88" s="403"/>
      <c r="DB88" s="310">
        <f t="shared" si="12"/>
        <v>235</v>
      </c>
      <c r="DC88" s="314" t="str">
        <f>KGMPNA!F87&amp;";"&amp;KGMPNA!B87</f>
        <v>;</v>
      </c>
      <c r="DD88" s="438">
        <v>84</v>
      </c>
      <c r="DE88" s="312"/>
      <c r="DF88" s="312"/>
      <c r="DG88" s="403"/>
      <c r="DI88" s="310">
        <f t="shared" si="19"/>
        <v>184</v>
      </c>
      <c r="DJ88" s="314" t="str">
        <f>KTPRA!I87&amp;";"&amp;KTPRA!B87</f>
        <v>Агрегатная защита;</v>
      </c>
      <c r="DK88" s="438">
        <v>84</v>
      </c>
      <c r="DL88" s="312"/>
      <c r="DM88" s="312"/>
      <c r="DN88" s="403"/>
      <c r="DP88" s="437">
        <v>84</v>
      </c>
      <c r="DQ88" s="875" t="s">
        <v>4691</v>
      </c>
      <c r="DR88" s="438">
        <v>84</v>
      </c>
      <c r="DS88" s="436" t="s">
        <v>4692</v>
      </c>
      <c r="DT88" s="848">
        <v>1</v>
      </c>
      <c r="DU88" s="866" t="s">
        <v>1185</v>
      </c>
      <c r="DV88" s="867"/>
      <c r="DX88" s="878"/>
      <c r="ED88" s="851">
        <v>84</v>
      </c>
      <c r="EE88" s="847" t="s">
        <v>8877</v>
      </c>
      <c r="EF88" s="68">
        <v>84</v>
      </c>
      <c r="EG88" s="861"/>
      <c r="EH88" s="68"/>
      <c r="EI88" s="96"/>
      <c r="EJ88" s="867"/>
      <c r="EY88" s="845">
        <f t="shared" si="20"/>
        <v>84</v>
      </c>
      <c r="EZ88" s="862">
        <v>0</v>
      </c>
      <c r="FA88" s="855">
        <v>84</v>
      </c>
      <c r="FB88" s="860" t="s">
        <v>3855</v>
      </c>
      <c r="FC88" s="841">
        <v>0</v>
      </c>
      <c r="FD88" s="842">
        <v>0</v>
      </c>
      <c r="FF88" s="437">
        <v>84</v>
      </c>
      <c r="FG88" s="314">
        <v>0</v>
      </c>
      <c r="FH88" s="438">
        <v>83</v>
      </c>
      <c r="FI88" s="414" t="s">
        <v>4693</v>
      </c>
      <c r="FJ88" s="415">
        <v>1</v>
      </c>
      <c r="FK88" s="416">
        <v>0</v>
      </c>
      <c r="FL88" s="341"/>
      <c r="FM88" s="437">
        <v>84</v>
      </c>
      <c r="FN88" s="314"/>
      <c r="FO88" s="438">
        <v>83</v>
      </c>
      <c r="FP88" s="451" t="s">
        <v>4694</v>
      </c>
      <c r="FQ88" s="312">
        <v>2</v>
      </c>
      <c r="FR88" s="405">
        <v>3</v>
      </c>
      <c r="FT88" s="479"/>
      <c r="GA88" s="437">
        <v>84</v>
      </c>
      <c r="GB88" s="314"/>
      <c r="GC88" s="445">
        <v>84</v>
      </c>
      <c r="GD88" s="436" t="s">
        <v>4695</v>
      </c>
      <c r="GE88" s="312">
        <v>1</v>
      </c>
      <c r="GF88" s="405">
        <v>1</v>
      </c>
      <c r="GH88" s="437"/>
      <c r="GI88" s="314"/>
      <c r="GJ88" s="445">
        <v>84</v>
      </c>
      <c r="GK88" s="402" t="s">
        <v>3676</v>
      </c>
      <c r="GL88" s="312">
        <v>1</v>
      </c>
      <c r="GM88" s="405">
        <v>0</v>
      </c>
      <c r="GO88" s="440">
        <v>84</v>
      </c>
      <c r="GP88" s="415"/>
      <c r="GQ88" s="415">
        <v>84</v>
      </c>
      <c r="GR88" s="859" t="s">
        <v>67</v>
      </c>
      <c r="GS88" s="312">
        <v>1</v>
      </c>
      <c r="GT88" s="405">
        <v>2</v>
      </c>
      <c r="GU88" s="167"/>
      <c r="GV88" s="440">
        <v>84</v>
      </c>
      <c r="GW88" s="415" t="s">
        <v>4696</v>
      </c>
      <c r="GX88" s="415">
        <v>84</v>
      </c>
      <c r="GY88" s="493" t="s">
        <v>67</v>
      </c>
      <c r="GZ88" s="312">
        <v>1</v>
      </c>
      <c r="HA88" s="312">
        <v>0</v>
      </c>
      <c r="HC88" s="446">
        <v>84</v>
      </c>
      <c r="HD88" s="412" t="str">
        <f>OIP!AH86&amp;";"&amp;OIP!B86&amp;";"&amp;OIP!E86</f>
        <v>Нефтеналивные стендеры причалов №№1, 2;Контроль загазованности причала №2 (точка 10);%</v>
      </c>
      <c r="HE88" s="440">
        <v>84</v>
      </c>
      <c r="HF88" s="414" t="s">
        <v>4635</v>
      </c>
      <c r="HG88" s="415">
        <v>1</v>
      </c>
      <c r="HH88" s="447">
        <v>0</v>
      </c>
      <c r="HJ88" s="446">
        <v>84</v>
      </c>
      <c r="HK88" s="412" t="str">
        <f>OIP!AH86&amp;";"&amp;OIP!B86&amp;";"&amp;OIP!E86</f>
        <v>Нефтеналивные стендеры причалов №№1, 2;Контроль загазованности причала №2 (точка 10);%</v>
      </c>
      <c r="HL88" s="440">
        <v>84</v>
      </c>
      <c r="HM88" s="414" t="s">
        <v>4697</v>
      </c>
      <c r="HN88" s="415">
        <v>1</v>
      </c>
      <c r="HO88" s="447">
        <v>0</v>
      </c>
      <c r="HP88" s="844"/>
      <c r="HQ88" s="437">
        <v>84</v>
      </c>
      <c r="HR88" s="314" t="str">
        <f>OIP!AH86&amp;";"&amp;OIP!B86&amp;";"&amp;OIP!E86</f>
        <v>Нефтеналивные стендеры причалов №№1, 2;Контроль загазованности причала №2 (точка 10);%</v>
      </c>
      <c r="HS88" s="438">
        <v>84</v>
      </c>
      <c r="HT88" s="402" t="s">
        <v>4635</v>
      </c>
      <c r="HU88" s="312">
        <v>1</v>
      </c>
      <c r="HV88" s="405">
        <v>0</v>
      </c>
      <c r="HX88" s="310">
        <v>84</v>
      </c>
      <c r="HY88" s="314" t="str">
        <f>OIP!AH86&amp;";"&amp;OIP!B86&amp;";"&amp;OIP!E86</f>
        <v>Нефтеналивные стендеры причалов №№1, 2;Контроль загазованности причала №2 (точка 10);%</v>
      </c>
      <c r="HZ88" s="438">
        <v>84</v>
      </c>
      <c r="IA88" s="414" t="s">
        <v>4635</v>
      </c>
      <c r="IB88" s="415">
        <v>1</v>
      </c>
      <c r="IC88" s="447">
        <v>0</v>
      </c>
      <c r="ID88" s="341"/>
      <c r="IE88" s="446">
        <v>84</v>
      </c>
      <c r="IF88" s="412" t="str">
        <f>OIP!AH86&amp;";"&amp;OIP!B86&amp;";"&amp;OIP!E86</f>
        <v>Нефтеналивные стендеры причалов №№1, 2;Контроль загазованности причала №2 (точка 10);%</v>
      </c>
      <c r="IG88" s="440">
        <v>84</v>
      </c>
      <c r="IH88" s="414" t="s">
        <v>4635</v>
      </c>
      <c r="II88" s="415">
        <v>1</v>
      </c>
      <c r="IJ88" s="447">
        <v>0</v>
      </c>
      <c r="IK88" s="341"/>
      <c r="IL88" s="446">
        <v>84</v>
      </c>
      <c r="IM88" s="412" t="str">
        <f>OIP!AH86&amp;";"&amp;OIP!B86&amp;";"&amp;OIP!E86</f>
        <v>Нефтеналивные стендеры причалов №№1, 2;Контроль загазованности причала №2 (точка 10);%</v>
      </c>
      <c r="IN88" s="440">
        <v>84</v>
      </c>
      <c r="IO88" s="414" t="s">
        <v>4635</v>
      </c>
      <c r="IP88" s="415">
        <v>1</v>
      </c>
      <c r="IQ88" s="447">
        <v>0</v>
      </c>
      <c r="IS88" s="448">
        <f t="shared" si="21"/>
        <v>84</v>
      </c>
      <c r="IT88" s="457" t="s">
        <v>4698</v>
      </c>
      <c r="IU88" s="450">
        <v>84</v>
      </c>
      <c r="IV88" s="402"/>
      <c r="IW88" s="312">
        <v>1</v>
      </c>
      <c r="IX88" s="405">
        <v>0</v>
      </c>
    </row>
    <row r="89" spans="1:258" ht="15.75" customHeight="1">
      <c r="A89" s="310">
        <f t="shared" si="13"/>
        <v>85</v>
      </c>
      <c r="B89" s="314" t="str">
        <f>DP!J86&amp;";"&amp;DP!B86</f>
        <v>Диагностика;БиПС.УСО.2(2) - общая неисправность системы питания</v>
      </c>
      <c r="C89" s="450">
        <v>85</v>
      </c>
      <c r="D89" s="312"/>
      <c r="E89" s="312"/>
      <c r="F89" s="403"/>
      <c r="H89" s="437">
        <f t="shared" si="14"/>
        <v>85</v>
      </c>
      <c r="I89" s="314" t="str">
        <f>KTPRS2!I86&amp;";"&amp;KTPRS2!B86</f>
        <v>Предельный параметр;Сохранение предельной загазованности площадки насосной откачки дренажа из стендеров СТ6-СТ9 (точка 1)</v>
      </c>
      <c r="J89" s="450">
        <v>85</v>
      </c>
      <c r="K89" s="312"/>
      <c r="L89" s="312"/>
      <c r="M89" s="405"/>
      <c r="O89" s="437">
        <f t="shared" si="15"/>
        <v>85</v>
      </c>
      <c r="P89" s="314" t="s">
        <v>8822</v>
      </c>
      <c r="Q89" s="450">
        <v>85</v>
      </c>
      <c r="R89" s="312"/>
      <c r="S89" s="312"/>
      <c r="T89" s="405"/>
      <c r="V89" s="400">
        <v>85</v>
      </c>
      <c r="W89" s="455">
        <f>UTS!B87</f>
        <v>0</v>
      </c>
      <c r="X89" s="438">
        <v>85</v>
      </c>
      <c r="Y89" s="402"/>
      <c r="Z89" s="312">
        <v>1</v>
      </c>
      <c r="AA89" s="403">
        <v>0</v>
      </c>
      <c r="AC89" s="924">
        <v>85</v>
      </c>
      <c r="AD89" s="312" t="str">
        <f>ZD!AK87&amp;";"&amp;ZD!B87</f>
        <v>;</v>
      </c>
      <c r="AE89" s="450">
        <v>85</v>
      </c>
      <c r="AF89" s="451" t="s">
        <v>4699</v>
      </c>
      <c r="AG89" s="312">
        <v>2</v>
      </c>
      <c r="AH89" s="405">
        <v>3</v>
      </c>
      <c r="AJ89" s="439">
        <f t="shared" si="16"/>
        <v>85</v>
      </c>
      <c r="AK89" s="412" t="str">
        <f>KLP!M87&amp;";"&amp;KLP!B87</f>
        <v>;</v>
      </c>
      <c r="AL89" s="440">
        <v>85</v>
      </c>
      <c r="AM89" s="415"/>
      <c r="AN89" s="415"/>
      <c r="AO89" s="416"/>
      <c r="AQ89" s="310">
        <f t="shared" si="17"/>
        <v>85</v>
      </c>
      <c r="AR89" s="455">
        <v>0</v>
      </c>
      <c r="AS89" s="438">
        <v>85</v>
      </c>
      <c r="AT89" s="312"/>
      <c r="AU89" s="312"/>
      <c r="AV89" s="403"/>
      <c r="BL89" s="845">
        <v>85</v>
      </c>
      <c r="BM89" s="846"/>
      <c r="BN89" s="415">
        <v>85</v>
      </c>
      <c r="BO89" s="402" t="s">
        <v>3565</v>
      </c>
      <c r="BP89" s="312">
        <v>1</v>
      </c>
      <c r="BQ89" s="405">
        <v>0</v>
      </c>
      <c r="BS89" s="437">
        <v>85</v>
      </c>
      <c r="BT89" s="314" t="str">
        <f>VS!O87&amp;";"&amp;VS!B87</f>
        <v>;</v>
      </c>
      <c r="BU89" s="438">
        <v>85</v>
      </c>
      <c r="BV89" s="426" t="s">
        <v>4700</v>
      </c>
      <c r="BW89" s="312">
        <v>2</v>
      </c>
      <c r="BX89" s="405">
        <v>2</v>
      </c>
      <c r="BZ89" s="437">
        <v>85</v>
      </c>
      <c r="CA89" s="405">
        <v>0</v>
      </c>
      <c r="CB89" s="438">
        <v>85</v>
      </c>
      <c r="CC89" s="426" t="s">
        <v>4700</v>
      </c>
      <c r="CD89" s="312">
        <v>2</v>
      </c>
      <c r="CE89" s="405">
        <v>2</v>
      </c>
      <c r="CG89" s="437">
        <v>85</v>
      </c>
      <c r="CH89" s="405">
        <v>0</v>
      </c>
      <c r="CI89" s="438">
        <v>85</v>
      </c>
      <c r="CJ89" s="426" t="s">
        <v>4700</v>
      </c>
      <c r="CK89" s="312">
        <v>2</v>
      </c>
      <c r="CL89" s="405">
        <v>2</v>
      </c>
      <c r="CN89" s="437">
        <v>85</v>
      </c>
      <c r="CO89" s="314">
        <v>0</v>
      </c>
      <c r="CP89" s="438">
        <v>85</v>
      </c>
      <c r="CQ89" s="402" t="s">
        <v>3565</v>
      </c>
      <c r="CR89" s="312">
        <v>1</v>
      </c>
      <c r="CS89" s="405">
        <v>0</v>
      </c>
      <c r="CU89" s="310">
        <f t="shared" si="18"/>
        <v>85</v>
      </c>
      <c r="CV89" s="314" t="str">
        <f>KTPR!K87&amp;";"&amp;KTPR!B87</f>
        <v>Общестанционная защита;Сохранение предельной загазованности площадки нефтеналивного причала №2 (точка 5)</v>
      </c>
      <c r="CW89" s="438">
        <v>85</v>
      </c>
      <c r="CX89" s="312"/>
      <c r="CY89" s="312"/>
      <c r="CZ89" s="403"/>
      <c r="DB89" s="310">
        <f t="shared" si="12"/>
        <v>236</v>
      </c>
      <c r="DC89" s="314" t="str">
        <f>KGMPNA!F88&amp;";"&amp;KGMPNA!B88</f>
        <v>;</v>
      </c>
      <c r="DD89" s="438">
        <v>85</v>
      </c>
      <c r="DE89" s="312"/>
      <c r="DF89" s="312"/>
      <c r="DG89" s="403"/>
      <c r="DI89" s="310">
        <f t="shared" si="19"/>
        <v>185</v>
      </c>
      <c r="DJ89" s="314" t="str">
        <f>KTPRA!I88&amp;";"&amp;KTPRA!B88</f>
        <v>Агрегатная защита;</v>
      </c>
      <c r="DK89" s="438">
        <v>85</v>
      </c>
      <c r="DL89" s="312"/>
      <c r="DM89" s="312"/>
      <c r="DN89" s="403"/>
      <c r="DP89" s="437">
        <v>85</v>
      </c>
      <c r="DQ89" s="875" t="s">
        <v>4701</v>
      </c>
      <c r="DR89" s="438">
        <v>85</v>
      </c>
      <c r="DS89" s="436" t="s">
        <v>4702</v>
      </c>
      <c r="DT89" s="848">
        <v>1</v>
      </c>
      <c r="DU89" s="866" t="s">
        <v>1185</v>
      </c>
      <c r="DV89" s="867"/>
      <c r="DX89" s="878"/>
      <c r="ED89" s="851">
        <v>85</v>
      </c>
      <c r="EE89" s="876" t="s">
        <v>8878</v>
      </c>
      <c r="EF89" s="68">
        <v>85</v>
      </c>
      <c r="EG89" s="861"/>
      <c r="EH89" s="68"/>
      <c r="EI89" s="96"/>
      <c r="EJ89" s="867"/>
      <c r="EY89" s="845">
        <f t="shared" si="20"/>
        <v>85</v>
      </c>
      <c r="EZ89" s="862">
        <v>0</v>
      </c>
      <c r="FA89" s="855">
        <v>85</v>
      </c>
      <c r="FB89" s="860" t="s">
        <v>3855</v>
      </c>
      <c r="FC89" s="841">
        <v>0</v>
      </c>
      <c r="FD89" s="842">
        <v>0</v>
      </c>
      <c r="FF89" s="437">
        <v>85</v>
      </c>
      <c r="FG89" s="314">
        <v>0</v>
      </c>
      <c r="FH89" s="438">
        <v>84</v>
      </c>
      <c r="FI89" s="414" t="s">
        <v>3565</v>
      </c>
      <c r="FJ89" s="415">
        <v>1</v>
      </c>
      <c r="FK89" s="416">
        <v>0</v>
      </c>
      <c r="FL89" s="341"/>
      <c r="FM89" s="437">
        <v>85</v>
      </c>
      <c r="FN89" s="314"/>
      <c r="FO89" s="438">
        <v>84</v>
      </c>
      <c r="FP89" s="451" t="s">
        <v>4703</v>
      </c>
      <c r="FQ89" s="312">
        <v>2</v>
      </c>
      <c r="FR89" s="405">
        <v>3</v>
      </c>
      <c r="FT89" s="479"/>
      <c r="GA89" s="437">
        <v>85</v>
      </c>
      <c r="GB89" s="314"/>
      <c r="GC89" s="438">
        <v>85</v>
      </c>
      <c r="GD89" s="402" t="s">
        <v>3565</v>
      </c>
      <c r="GE89" s="312">
        <v>1</v>
      </c>
      <c r="GF89" s="405">
        <v>0</v>
      </c>
      <c r="GH89" s="437"/>
      <c r="GI89" s="314"/>
      <c r="GJ89" s="438">
        <v>85</v>
      </c>
      <c r="GK89" s="402" t="s">
        <v>3676</v>
      </c>
      <c r="GL89" s="312">
        <v>1</v>
      </c>
      <c r="GM89" s="405">
        <v>0</v>
      </c>
      <c r="GO89" s="440">
        <v>85</v>
      </c>
      <c r="GP89" s="415"/>
      <c r="GQ89" s="415">
        <v>85</v>
      </c>
      <c r="GR89" s="859" t="s">
        <v>67</v>
      </c>
      <c r="GS89" s="312">
        <v>1</v>
      </c>
      <c r="GT89" s="405">
        <v>2</v>
      </c>
      <c r="GU89" s="167"/>
      <c r="GV89" s="440">
        <v>85</v>
      </c>
      <c r="GW89" s="415" t="s">
        <v>4704</v>
      </c>
      <c r="GX89" s="415">
        <v>85</v>
      </c>
      <c r="GY89" s="493" t="s">
        <v>67</v>
      </c>
      <c r="GZ89" s="312">
        <v>1</v>
      </c>
      <c r="HA89" s="312">
        <v>0</v>
      </c>
      <c r="HC89" s="446">
        <v>85</v>
      </c>
      <c r="HD89" s="412" t="str">
        <f>OIP!AH87&amp;";"&amp;OIP!B87&amp;";"&amp;OIP!E87</f>
        <v>;;</v>
      </c>
      <c r="HE89" s="440">
        <v>85</v>
      </c>
      <c r="HF89" s="414" t="s">
        <v>4641</v>
      </c>
      <c r="HG89" s="415">
        <v>1</v>
      </c>
      <c r="HH89" s="447">
        <v>0</v>
      </c>
      <c r="HJ89" s="446">
        <v>85</v>
      </c>
      <c r="HK89" s="412" t="str">
        <f>OIP!AH87&amp;";"&amp;OIP!B87&amp;";"&amp;OIP!E87</f>
        <v>;;</v>
      </c>
      <c r="HL89" s="440">
        <v>85</v>
      </c>
      <c r="HM89" s="414" t="s">
        <v>4705</v>
      </c>
      <c r="HN89" s="415">
        <v>1</v>
      </c>
      <c r="HO89" s="447">
        <v>0</v>
      </c>
      <c r="HP89" s="844"/>
      <c r="HQ89" s="437">
        <v>85</v>
      </c>
      <c r="HR89" s="314" t="str">
        <f>OIP!AH87&amp;";"&amp;OIP!B87&amp;";"&amp;OIP!E87</f>
        <v>;;</v>
      </c>
      <c r="HS89" s="438">
        <v>85</v>
      </c>
      <c r="HT89" s="402" t="s">
        <v>4641</v>
      </c>
      <c r="HU89" s="312">
        <v>1</v>
      </c>
      <c r="HV89" s="405">
        <v>0</v>
      </c>
      <c r="HX89" s="310">
        <v>85</v>
      </c>
      <c r="HY89" s="314" t="str">
        <f>OIP!AH87&amp;";"&amp;OIP!B87&amp;";"&amp;OIP!E87</f>
        <v>;;</v>
      </c>
      <c r="HZ89" s="438">
        <v>85</v>
      </c>
      <c r="IA89" s="414" t="s">
        <v>4641</v>
      </c>
      <c r="IB89" s="415">
        <v>1</v>
      </c>
      <c r="IC89" s="447">
        <v>0</v>
      </c>
      <c r="ID89" s="341"/>
      <c r="IE89" s="446">
        <v>85</v>
      </c>
      <c r="IF89" s="412" t="str">
        <f>OIP!AH87&amp;";"&amp;OIP!B87&amp;";"&amp;OIP!E87</f>
        <v>;;</v>
      </c>
      <c r="IG89" s="440">
        <v>85</v>
      </c>
      <c r="IH89" s="414" t="s">
        <v>4641</v>
      </c>
      <c r="II89" s="415">
        <v>1</v>
      </c>
      <c r="IJ89" s="447">
        <v>0</v>
      </c>
      <c r="IK89" s="341"/>
      <c r="IL89" s="446">
        <v>85</v>
      </c>
      <c r="IM89" s="412" t="str">
        <f>OIP!AH87&amp;";"&amp;OIP!B87&amp;";"&amp;OIP!E87</f>
        <v>;;</v>
      </c>
      <c r="IN89" s="440">
        <v>85</v>
      </c>
      <c r="IO89" s="414" t="s">
        <v>4641</v>
      </c>
      <c r="IP89" s="415">
        <v>1</v>
      </c>
      <c r="IQ89" s="447">
        <v>0</v>
      </c>
      <c r="IS89" s="448">
        <f t="shared" si="21"/>
        <v>85</v>
      </c>
      <c r="IT89" s="457" t="s">
        <v>4706</v>
      </c>
      <c r="IU89" s="450">
        <v>85</v>
      </c>
      <c r="IV89" s="402"/>
      <c r="IW89" s="312">
        <v>1</v>
      </c>
      <c r="IX89" s="405">
        <v>0</v>
      </c>
    </row>
    <row r="90" spans="1:258" ht="15.75" customHeight="1">
      <c r="A90" s="310">
        <f t="shared" si="13"/>
        <v>86</v>
      </c>
      <c r="B90" s="314" t="str">
        <f>DP!J87&amp;";"&amp;DP!B87</f>
        <v>Диагностика;БиПС.УСО.2(2) - наличие напряжения на вводе №1</v>
      </c>
      <c r="C90" s="450">
        <v>86</v>
      </c>
      <c r="D90" s="312"/>
      <c r="E90" s="312"/>
      <c r="F90" s="403"/>
      <c r="H90" s="437">
        <f t="shared" si="14"/>
        <v>86</v>
      </c>
      <c r="I90" s="314" t="str">
        <f>KTPRS2!I87&amp;";"&amp;KTPRS2!B87</f>
        <v>Предельный параметр;Сохранение предельной загазованности площадки насосной откачки дренажа из стендеров СТ6-СТ9 (точка 2)</v>
      </c>
      <c r="J90" s="450">
        <v>86</v>
      </c>
      <c r="K90" s="312"/>
      <c r="L90" s="312"/>
      <c r="M90" s="405"/>
      <c r="O90" s="437">
        <f t="shared" si="15"/>
        <v>86</v>
      </c>
      <c r="P90" s="314" t="s">
        <v>8822</v>
      </c>
      <c r="Q90" s="450">
        <v>86</v>
      </c>
      <c r="R90" s="312"/>
      <c r="S90" s="312"/>
      <c r="T90" s="405"/>
      <c r="V90" s="400">
        <v>86</v>
      </c>
      <c r="W90" s="455">
        <f>UTS!B88</f>
        <v>0</v>
      </c>
      <c r="X90" s="438">
        <v>86</v>
      </c>
      <c r="Y90" s="402"/>
      <c r="Z90" s="312">
        <v>1</v>
      </c>
      <c r="AA90" s="403">
        <v>0</v>
      </c>
      <c r="AC90" s="924">
        <v>86</v>
      </c>
      <c r="AD90" s="312" t="str">
        <f>ZD!AK88&amp;";"&amp;ZD!B88</f>
        <v>Система защиты от гидроудара;Шаровой кран КШ19</v>
      </c>
      <c r="AE90" s="450">
        <v>86</v>
      </c>
      <c r="AF90" s="451" t="s">
        <v>4707</v>
      </c>
      <c r="AG90" s="312">
        <v>2</v>
      </c>
      <c r="AH90" s="405">
        <v>3</v>
      </c>
      <c r="AJ90" s="439">
        <f t="shared" si="16"/>
        <v>86</v>
      </c>
      <c r="AK90" s="412" t="str">
        <f>KLP!M88&amp;";"&amp;KLP!B88</f>
        <v>;</v>
      </c>
      <c r="AL90" s="440">
        <v>86</v>
      </c>
      <c r="AM90" s="415"/>
      <c r="AN90" s="415"/>
      <c r="AO90" s="416"/>
      <c r="AQ90" s="310">
        <f t="shared" si="17"/>
        <v>86</v>
      </c>
      <c r="AR90" s="455">
        <v>0</v>
      </c>
      <c r="AS90" s="438">
        <v>86</v>
      </c>
      <c r="AT90" s="312"/>
      <c r="AU90" s="312"/>
      <c r="AV90" s="403"/>
      <c r="BL90" s="845">
        <v>86</v>
      </c>
      <c r="BM90" s="846"/>
      <c r="BN90" s="415">
        <v>86</v>
      </c>
      <c r="BO90" s="402" t="s">
        <v>3565</v>
      </c>
      <c r="BP90" s="312">
        <v>1</v>
      </c>
      <c r="BQ90" s="405">
        <v>0</v>
      </c>
      <c r="BS90" s="437">
        <v>86</v>
      </c>
      <c r="BT90" s="314" t="str">
        <f>VS!O88&amp;";"&amp;VS!B88</f>
        <v>;</v>
      </c>
      <c r="BU90" s="438">
        <v>86</v>
      </c>
      <c r="BV90" s="426" t="s">
        <v>4708</v>
      </c>
      <c r="BW90" s="312">
        <v>2</v>
      </c>
      <c r="BX90" s="405">
        <v>2</v>
      </c>
      <c r="BZ90" s="437">
        <v>86</v>
      </c>
      <c r="CA90" s="405">
        <v>0</v>
      </c>
      <c r="CB90" s="438">
        <v>86</v>
      </c>
      <c r="CC90" s="426" t="s">
        <v>4708</v>
      </c>
      <c r="CD90" s="312">
        <v>2</v>
      </c>
      <c r="CE90" s="405">
        <v>2</v>
      </c>
      <c r="CG90" s="437">
        <v>86</v>
      </c>
      <c r="CH90" s="405">
        <v>0</v>
      </c>
      <c r="CI90" s="438">
        <v>86</v>
      </c>
      <c r="CJ90" s="426" t="s">
        <v>4708</v>
      </c>
      <c r="CK90" s="312">
        <v>2</v>
      </c>
      <c r="CL90" s="405">
        <v>2</v>
      </c>
      <c r="CN90" s="437">
        <v>86</v>
      </c>
      <c r="CO90" s="314">
        <v>0</v>
      </c>
      <c r="CP90" s="438">
        <v>86</v>
      </c>
      <c r="CQ90" s="402" t="s">
        <v>3565</v>
      </c>
      <c r="CR90" s="312">
        <v>1</v>
      </c>
      <c r="CS90" s="405">
        <v>0</v>
      </c>
      <c r="CU90" s="310">
        <f t="shared" si="18"/>
        <v>86</v>
      </c>
      <c r="CV90" s="314" t="str">
        <f>KTPR!K88&amp;";"&amp;KTPR!B88</f>
        <v>Общестанционная защита;Сохранение предельной загазованности площадки нефтеналивного причала №2 (точка 6)</v>
      </c>
      <c r="CW90" s="438">
        <v>86</v>
      </c>
      <c r="CX90" s="312"/>
      <c r="CY90" s="312"/>
      <c r="CZ90" s="403"/>
      <c r="DB90" s="310">
        <f t="shared" si="12"/>
        <v>237</v>
      </c>
      <c r="DC90" s="314" t="str">
        <f>KGMPNA!F89&amp;";"&amp;KGMPNA!B89</f>
        <v>;</v>
      </c>
      <c r="DD90" s="438">
        <v>86</v>
      </c>
      <c r="DE90" s="312"/>
      <c r="DF90" s="312"/>
      <c r="DG90" s="403"/>
      <c r="DI90" s="310">
        <f t="shared" si="19"/>
        <v>186</v>
      </c>
      <c r="DJ90" s="314" t="str">
        <f>KTPRA!I89&amp;";"&amp;KTPRA!B89</f>
        <v>Агрегатная защита;</v>
      </c>
      <c r="DK90" s="438">
        <v>86</v>
      </c>
      <c r="DL90" s="312"/>
      <c r="DM90" s="312"/>
      <c r="DN90" s="403"/>
      <c r="DP90" s="437">
        <v>86</v>
      </c>
      <c r="DQ90" s="875" t="s">
        <v>4709</v>
      </c>
      <c r="DR90" s="438">
        <v>86</v>
      </c>
      <c r="DS90" s="436" t="s">
        <v>4710</v>
      </c>
      <c r="DT90" s="848">
        <v>1</v>
      </c>
      <c r="DU90" s="866" t="s">
        <v>1185</v>
      </c>
      <c r="DV90" s="867"/>
      <c r="DX90" s="878"/>
      <c r="ED90" s="851">
        <v>86</v>
      </c>
      <c r="EE90" s="876" t="s">
        <v>8879</v>
      </c>
      <c r="EF90" s="68">
        <v>86</v>
      </c>
      <c r="EG90" s="861"/>
      <c r="EH90" s="68"/>
      <c r="EI90" s="96"/>
      <c r="EJ90" s="867"/>
      <c r="EY90" s="845">
        <f t="shared" si="20"/>
        <v>86</v>
      </c>
      <c r="EZ90" s="862">
        <v>0</v>
      </c>
      <c r="FA90" s="855">
        <v>86</v>
      </c>
      <c r="FB90" s="860" t="s">
        <v>3855</v>
      </c>
      <c r="FC90" s="841">
        <v>0</v>
      </c>
      <c r="FD90" s="842">
        <v>0</v>
      </c>
      <c r="FF90" s="437">
        <v>86</v>
      </c>
      <c r="FG90" s="314">
        <v>0</v>
      </c>
      <c r="FH90" s="438">
        <v>85</v>
      </c>
      <c r="FI90" s="414" t="s">
        <v>3565</v>
      </c>
      <c r="FJ90" s="415">
        <v>1</v>
      </c>
      <c r="FK90" s="416">
        <v>0</v>
      </c>
      <c r="FL90" s="341"/>
      <c r="FM90" s="437">
        <v>86</v>
      </c>
      <c r="FN90" s="314"/>
      <c r="FO90" s="438">
        <v>85</v>
      </c>
      <c r="FP90" s="436" t="s">
        <v>4711</v>
      </c>
      <c r="FQ90" s="312">
        <v>1</v>
      </c>
      <c r="FR90" s="405">
        <v>1</v>
      </c>
      <c r="FT90" s="479"/>
      <c r="GA90" s="437">
        <v>86</v>
      </c>
      <c r="GB90" s="314"/>
      <c r="GC90" s="438">
        <v>87</v>
      </c>
      <c r="GD90" s="402" t="s">
        <v>3565</v>
      </c>
      <c r="GE90" s="312">
        <v>1</v>
      </c>
      <c r="GF90" s="405">
        <v>0</v>
      </c>
      <c r="GH90" s="437"/>
      <c r="GI90" s="314"/>
      <c r="GJ90" s="438">
        <v>87</v>
      </c>
      <c r="GK90" s="402" t="s">
        <v>3676</v>
      </c>
      <c r="GL90" s="312">
        <v>1</v>
      </c>
      <c r="GM90" s="405">
        <v>0</v>
      </c>
      <c r="GO90" s="440">
        <v>86</v>
      </c>
      <c r="GP90" s="415"/>
      <c r="GQ90" s="415">
        <v>86</v>
      </c>
      <c r="GR90" s="493" t="s">
        <v>67</v>
      </c>
      <c r="GS90" s="312">
        <v>1</v>
      </c>
      <c r="GT90" s="405">
        <v>0</v>
      </c>
      <c r="GU90" s="167"/>
      <c r="GV90" s="440">
        <v>86</v>
      </c>
      <c r="GW90" s="415" t="s">
        <v>4712</v>
      </c>
      <c r="GX90" s="415">
        <v>86</v>
      </c>
      <c r="GY90" s="493" t="s">
        <v>67</v>
      </c>
      <c r="GZ90" s="312">
        <v>1</v>
      </c>
      <c r="HA90" s="312">
        <v>0</v>
      </c>
      <c r="HC90" s="446">
        <v>86</v>
      </c>
      <c r="HD90" s="412" t="str">
        <f>OIP!AH88&amp;";"&amp;OIP!B88&amp;";"&amp;OIP!E88</f>
        <v>Система рекуперации паров нефти;Давление газовой фракции до фильтра ФС-1 стендера СТ5;кПа</v>
      </c>
      <c r="HE90" s="440">
        <v>86</v>
      </c>
      <c r="HF90" s="453" t="s">
        <v>4651</v>
      </c>
      <c r="HG90" s="415">
        <v>2</v>
      </c>
      <c r="HH90" s="447">
        <v>3</v>
      </c>
      <c r="HJ90" s="446">
        <v>86</v>
      </c>
      <c r="HK90" s="412" t="str">
        <f>OIP!AH88&amp;";"&amp;OIP!B88&amp;";"&amp;OIP!E88</f>
        <v>Система рекуперации паров нефти;Давление газовой фракции до фильтра ФС-1 стендера СТ5;кПа</v>
      </c>
      <c r="HL90" s="440">
        <v>86</v>
      </c>
      <c r="HM90" s="414" t="s">
        <v>4713</v>
      </c>
      <c r="HN90" s="415">
        <v>1</v>
      </c>
      <c r="HO90" s="447">
        <v>0</v>
      </c>
      <c r="HP90" s="844"/>
      <c r="HQ90" s="437">
        <v>86</v>
      </c>
      <c r="HR90" s="314" t="str">
        <f>OIP!AH88&amp;";"&amp;OIP!B88&amp;";"&amp;OIP!E88</f>
        <v>Система рекуперации паров нефти;Давление газовой фракции до фильтра ФС-1 стендера СТ5;кПа</v>
      </c>
      <c r="HS90" s="438">
        <v>86</v>
      </c>
      <c r="HT90" s="451" t="s">
        <v>4651</v>
      </c>
      <c r="HU90" s="312">
        <v>2</v>
      </c>
      <c r="HV90" s="405">
        <v>3</v>
      </c>
      <c r="HX90" s="310">
        <v>86</v>
      </c>
      <c r="HY90" s="314" t="str">
        <f>OIP!AH88&amp;";"&amp;OIP!B88&amp;";"&amp;OIP!E88</f>
        <v>Система рекуперации паров нефти;Давление газовой фракции до фильтра ФС-1 стендера СТ5;кПа</v>
      </c>
      <c r="HZ90" s="438">
        <v>86</v>
      </c>
      <c r="IA90" s="453" t="s">
        <v>4651</v>
      </c>
      <c r="IB90" s="415">
        <v>2</v>
      </c>
      <c r="IC90" s="447">
        <v>3</v>
      </c>
      <c r="ID90" s="341"/>
      <c r="IE90" s="446">
        <v>86</v>
      </c>
      <c r="IF90" s="412" t="str">
        <f>OIP!AH88&amp;";"&amp;OIP!B88&amp;";"&amp;OIP!E88</f>
        <v>Система рекуперации паров нефти;Давление газовой фракции до фильтра ФС-1 стендера СТ5;кПа</v>
      </c>
      <c r="IG90" s="440">
        <v>86</v>
      </c>
      <c r="IH90" s="453" t="s">
        <v>4651</v>
      </c>
      <c r="II90" s="415">
        <v>2</v>
      </c>
      <c r="IJ90" s="447">
        <v>3</v>
      </c>
      <c r="IK90" s="341"/>
      <c r="IL90" s="446">
        <v>86</v>
      </c>
      <c r="IM90" s="412" t="str">
        <f>OIP!AH88&amp;";"&amp;OIP!B88&amp;";"&amp;OIP!E88</f>
        <v>Система рекуперации паров нефти;Давление газовой фракции до фильтра ФС-1 стендера СТ5;кПа</v>
      </c>
      <c r="IN90" s="440">
        <v>86</v>
      </c>
      <c r="IO90" s="453" t="s">
        <v>4651</v>
      </c>
      <c r="IP90" s="415">
        <v>2</v>
      </c>
      <c r="IQ90" s="447">
        <v>3</v>
      </c>
      <c r="IS90" s="448">
        <f t="shared" si="21"/>
        <v>86</v>
      </c>
      <c r="IT90" s="457" t="s">
        <v>4714</v>
      </c>
      <c r="IU90" s="450">
        <v>86</v>
      </c>
      <c r="IV90" s="402"/>
      <c r="IW90" s="312">
        <v>1</v>
      </c>
      <c r="IX90" s="405">
        <v>0</v>
      </c>
    </row>
    <row r="91" spans="1:258" ht="15.75" customHeight="1">
      <c r="A91" s="313">
        <f t="shared" si="13"/>
        <v>87</v>
      </c>
      <c r="B91" s="314" t="str">
        <f>DP!J88&amp;";"&amp;DP!B88</f>
        <v>Диагностика;БиПС.УСО.2(2) - наличие напряжения на вводе №2</v>
      </c>
      <c r="C91" s="450">
        <v>87</v>
      </c>
      <c r="D91" s="345"/>
      <c r="E91" s="345"/>
      <c r="F91" s="347"/>
      <c r="H91" s="469">
        <f t="shared" si="14"/>
        <v>87</v>
      </c>
      <c r="I91" s="314" t="str">
        <f>KTPRS2!I88&amp;";"&amp;KTPRS2!B88</f>
        <v>Предельный параметр;Сохранение предельной загазованности площадки насосной откачки дренажа из стендеров СТ6-СТ9 (точка 3)</v>
      </c>
      <c r="J91" s="450">
        <v>87</v>
      </c>
      <c r="K91" s="345"/>
      <c r="L91" s="345"/>
      <c r="M91" s="470"/>
      <c r="O91" s="469">
        <f t="shared" si="15"/>
        <v>87</v>
      </c>
      <c r="P91" s="455">
        <v>0</v>
      </c>
      <c r="Q91" s="450">
        <v>87</v>
      </c>
      <c r="R91" s="345"/>
      <c r="S91" s="345"/>
      <c r="T91" s="470"/>
      <c r="V91" s="400">
        <v>87</v>
      </c>
      <c r="W91" s="455">
        <f>UTS!B89</f>
        <v>0</v>
      </c>
      <c r="X91" s="438">
        <v>87</v>
      </c>
      <c r="Y91" s="402"/>
      <c r="Z91" s="312">
        <v>1</v>
      </c>
      <c r="AA91" s="403">
        <v>0</v>
      </c>
      <c r="AC91" s="924">
        <v>87</v>
      </c>
      <c r="AD91" s="312" t="str">
        <f>ZD!AK89&amp;";"&amp;ZD!B89</f>
        <v>Система защиты от гидроудара;Шаровой кран КШ20</v>
      </c>
      <c r="AE91" s="450">
        <v>87</v>
      </c>
      <c r="AF91" s="451" t="s">
        <v>4715</v>
      </c>
      <c r="AG91" s="312">
        <v>2</v>
      </c>
      <c r="AH91" s="405">
        <v>3</v>
      </c>
      <c r="AJ91" s="471">
        <f t="shared" si="16"/>
        <v>87</v>
      </c>
      <c r="AK91" s="412" t="str">
        <f>KLP!M89&amp;";"&amp;KLP!B89</f>
        <v>;</v>
      </c>
      <c r="AL91" s="440">
        <v>87</v>
      </c>
      <c r="AM91" s="485"/>
      <c r="AN91" s="485"/>
      <c r="AO91" s="486"/>
      <c r="AQ91" s="313">
        <f t="shared" si="17"/>
        <v>87</v>
      </c>
      <c r="AR91" s="455">
        <v>0</v>
      </c>
      <c r="AS91" s="438">
        <v>87</v>
      </c>
      <c r="AT91" s="345"/>
      <c r="AU91" s="345"/>
      <c r="AV91" s="347"/>
      <c r="BL91" s="845">
        <v>87</v>
      </c>
      <c r="BM91" s="846"/>
      <c r="BN91" s="415">
        <v>87</v>
      </c>
      <c r="BO91" s="402" t="s">
        <v>3565</v>
      </c>
      <c r="BP91" s="312">
        <v>1</v>
      </c>
      <c r="BQ91" s="405">
        <v>0</v>
      </c>
      <c r="BS91" s="437">
        <v>87</v>
      </c>
      <c r="BT91" s="314" t="str">
        <f>VS!O89&amp;";"&amp;VS!B89</f>
        <v>;</v>
      </c>
      <c r="BU91" s="438">
        <v>87</v>
      </c>
      <c r="BV91" s="402" t="s">
        <v>4716</v>
      </c>
      <c r="BW91" s="312">
        <v>1</v>
      </c>
      <c r="BX91" s="405">
        <v>0</v>
      </c>
      <c r="BZ91" s="437">
        <v>87</v>
      </c>
      <c r="CA91" s="405">
        <v>0</v>
      </c>
      <c r="CB91" s="438">
        <v>87</v>
      </c>
      <c r="CC91" s="402" t="s">
        <v>4716</v>
      </c>
      <c r="CD91" s="312">
        <v>1</v>
      </c>
      <c r="CE91" s="405">
        <v>0</v>
      </c>
      <c r="CG91" s="437">
        <v>87</v>
      </c>
      <c r="CH91" s="405">
        <v>0</v>
      </c>
      <c r="CI91" s="438">
        <v>87</v>
      </c>
      <c r="CJ91" s="402" t="s">
        <v>4716</v>
      </c>
      <c r="CK91" s="312">
        <v>1</v>
      </c>
      <c r="CL91" s="405">
        <v>0</v>
      </c>
      <c r="CN91" s="437">
        <v>87</v>
      </c>
      <c r="CO91" s="314">
        <v>0</v>
      </c>
      <c r="CP91" s="438">
        <v>87</v>
      </c>
      <c r="CQ91" s="402" t="s">
        <v>3565</v>
      </c>
      <c r="CR91" s="312">
        <v>1</v>
      </c>
      <c r="CS91" s="405">
        <v>0</v>
      </c>
      <c r="CU91" s="310">
        <f t="shared" si="18"/>
        <v>87</v>
      </c>
      <c r="CV91" s="314" t="str">
        <f>KTPR!K89&amp;";"&amp;KTPR!B89</f>
        <v>Общестанционная защита;Сохранение предельной загазованности площадки нефтеналивного причала №2 (точка 7)</v>
      </c>
      <c r="CW91" s="438">
        <v>87</v>
      </c>
      <c r="CX91" s="312"/>
      <c r="CY91" s="312"/>
      <c r="CZ91" s="403"/>
      <c r="DB91" s="310">
        <f t="shared" si="12"/>
        <v>238</v>
      </c>
      <c r="DC91" s="314" t="str">
        <f>KGMPNA!F90&amp;";"&amp;KGMPNA!B90</f>
        <v>;</v>
      </c>
      <c r="DD91" s="438">
        <v>87</v>
      </c>
      <c r="DE91" s="312"/>
      <c r="DF91" s="312"/>
      <c r="DG91" s="403"/>
      <c r="DI91" s="310">
        <f t="shared" si="19"/>
        <v>187</v>
      </c>
      <c r="DJ91" s="314" t="str">
        <f>KTPRA!I90&amp;";"&amp;KTPRA!B90</f>
        <v>Агрегатная защита;</v>
      </c>
      <c r="DK91" s="438">
        <v>87</v>
      </c>
      <c r="DL91" s="312"/>
      <c r="DM91" s="312"/>
      <c r="DN91" s="403"/>
      <c r="DP91" s="437">
        <v>87</v>
      </c>
      <c r="DQ91" s="875" t="s">
        <v>4717</v>
      </c>
      <c r="DR91" s="438">
        <v>87</v>
      </c>
      <c r="DS91" s="436" t="s">
        <v>4718</v>
      </c>
      <c r="DT91" s="848">
        <v>1</v>
      </c>
      <c r="DU91" s="866" t="s">
        <v>1185</v>
      </c>
      <c r="DV91" s="867"/>
      <c r="DX91" s="878"/>
      <c r="ED91" s="851">
        <v>87</v>
      </c>
      <c r="EE91" s="876" t="s">
        <v>8880</v>
      </c>
      <c r="EF91" s="68">
        <v>87</v>
      </c>
      <c r="EG91" s="861"/>
      <c r="EH91" s="68"/>
      <c r="EI91" s="96"/>
      <c r="EJ91" s="867"/>
      <c r="EY91" s="845">
        <f t="shared" si="20"/>
        <v>87</v>
      </c>
      <c r="EZ91" s="862">
        <v>0</v>
      </c>
      <c r="FA91" s="855">
        <v>87</v>
      </c>
      <c r="FB91" s="860" t="s">
        <v>3855</v>
      </c>
      <c r="FC91" s="841">
        <v>0</v>
      </c>
      <c r="FD91" s="842">
        <v>0</v>
      </c>
      <c r="FF91" s="437">
        <v>87</v>
      </c>
      <c r="FG91" s="314">
        <v>0</v>
      </c>
      <c r="FH91" s="438">
        <v>86</v>
      </c>
      <c r="FI91" s="414" t="s">
        <v>3565</v>
      </c>
      <c r="FJ91" s="415">
        <v>1</v>
      </c>
      <c r="FK91" s="416">
        <v>0</v>
      </c>
      <c r="FL91" s="341"/>
      <c r="FM91" s="437">
        <v>87</v>
      </c>
      <c r="FN91" s="314"/>
      <c r="FO91" s="438">
        <v>86</v>
      </c>
      <c r="FP91" s="402" t="s">
        <v>3565</v>
      </c>
      <c r="FQ91" s="312">
        <v>1</v>
      </c>
      <c r="FR91" s="405">
        <v>0</v>
      </c>
      <c r="FT91" s="479"/>
      <c r="GA91" s="437">
        <v>87</v>
      </c>
      <c r="GB91" s="314"/>
      <c r="GC91" s="438">
        <v>87</v>
      </c>
      <c r="GD91" s="402" t="s">
        <v>3565</v>
      </c>
      <c r="GE91" s="312">
        <v>1</v>
      </c>
      <c r="GF91" s="405">
        <v>0</v>
      </c>
      <c r="GH91" s="437"/>
      <c r="GI91" s="314"/>
      <c r="GJ91" s="438">
        <v>87</v>
      </c>
      <c r="GK91" s="402" t="s">
        <v>3676</v>
      </c>
      <c r="GL91" s="312">
        <v>1</v>
      </c>
      <c r="GM91" s="405">
        <v>0</v>
      </c>
      <c r="GO91" s="440">
        <v>87</v>
      </c>
      <c r="GP91" s="415"/>
      <c r="GQ91" s="415">
        <v>87</v>
      </c>
      <c r="GR91" s="859" t="s">
        <v>67</v>
      </c>
      <c r="GS91" s="312">
        <v>1</v>
      </c>
      <c r="GT91" s="405">
        <v>2</v>
      </c>
      <c r="GU91" s="167"/>
      <c r="GV91" s="440">
        <v>87</v>
      </c>
      <c r="GW91" s="415" t="s">
        <v>4719</v>
      </c>
      <c r="GX91" s="415">
        <v>87</v>
      </c>
      <c r="GY91" s="493" t="s">
        <v>67</v>
      </c>
      <c r="GZ91" s="312">
        <v>1</v>
      </c>
      <c r="HA91" s="312">
        <v>0</v>
      </c>
      <c r="HC91" s="446">
        <v>87</v>
      </c>
      <c r="HD91" s="412" t="str">
        <f>OIP!AH89&amp;";"&amp;OIP!B89&amp;";"&amp;OIP!E89</f>
        <v>Система рекуперации паров нефти;Давление газовой фракции после фильтра ФС-1 стендера СТ5;кПа</v>
      </c>
      <c r="HE91" s="440">
        <v>87</v>
      </c>
      <c r="HF91" s="414" t="s">
        <v>3565</v>
      </c>
      <c r="HG91" s="415">
        <v>1</v>
      </c>
      <c r="HH91" s="447">
        <v>0</v>
      </c>
      <c r="HJ91" s="446">
        <v>87</v>
      </c>
      <c r="HK91" s="412" t="str">
        <f>OIP!AH89&amp;";"&amp;OIP!B89&amp;";"&amp;OIP!E89</f>
        <v>Система рекуперации паров нефти;Давление газовой фракции после фильтра ФС-1 стендера СТ5;кПа</v>
      </c>
      <c r="HL91" s="440">
        <v>87</v>
      </c>
      <c r="HM91" s="414" t="s">
        <v>4720</v>
      </c>
      <c r="HN91" s="415">
        <v>1</v>
      </c>
      <c r="HO91" s="447">
        <v>0</v>
      </c>
      <c r="HP91" s="844"/>
      <c r="HQ91" s="437">
        <v>87</v>
      </c>
      <c r="HR91" s="314" t="str">
        <f>OIP!AH89&amp;";"&amp;OIP!B89&amp;";"&amp;OIP!E89</f>
        <v>Система рекуперации паров нефти;Давление газовой фракции после фильтра ФС-1 стендера СТ5;кПа</v>
      </c>
      <c r="HS91" s="438">
        <v>87</v>
      </c>
      <c r="HT91" s="402" t="s">
        <v>3565</v>
      </c>
      <c r="HU91" s="312">
        <v>1</v>
      </c>
      <c r="HV91" s="405">
        <v>0</v>
      </c>
      <c r="HX91" s="310">
        <v>87</v>
      </c>
      <c r="HY91" s="314" t="str">
        <f>OIP!AH89&amp;";"&amp;OIP!B89&amp;";"&amp;OIP!E89</f>
        <v>Система рекуперации паров нефти;Давление газовой фракции после фильтра ФС-1 стендера СТ5;кПа</v>
      </c>
      <c r="HZ91" s="438">
        <v>87</v>
      </c>
      <c r="IA91" s="414" t="s">
        <v>3565</v>
      </c>
      <c r="IB91" s="415">
        <v>1</v>
      </c>
      <c r="IC91" s="447">
        <v>0</v>
      </c>
      <c r="ID91" s="341"/>
      <c r="IE91" s="446">
        <v>87</v>
      </c>
      <c r="IF91" s="412" t="str">
        <f>OIP!AH89&amp;";"&amp;OIP!B89&amp;";"&amp;OIP!E89</f>
        <v>Система рекуперации паров нефти;Давление газовой фракции после фильтра ФС-1 стендера СТ5;кПа</v>
      </c>
      <c r="IG91" s="440">
        <v>87</v>
      </c>
      <c r="IH91" s="414" t="s">
        <v>3565</v>
      </c>
      <c r="II91" s="415">
        <v>1</v>
      </c>
      <c r="IJ91" s="447">
        <v>0</v>
      </c>
      <c r="IK91" s="341"/>
      <c r="IL91" s="446">
        <v>87</v>
      </c>
      <c r="IM91" s="412" t="str">
        <f>OIP!AH89&amp;";"&amp;OIP!B89&amp;";"&amp;OIP!E89</f>
        <v>Система рекуперации паров нефти;Давление газовой фракции после фильтра ФС-1 стендера СТ5;кПа</v>
      </c>
      <c r="IN91" s="440">
        <v>87</v>
      </c>
      <c r="IO91" s="414" t="s">
        <v>3565</v>
      </c>
      <c r="IP91" s="415">
        <v>1</v>
      </c>
      <c r="IQ91" s="447">
        <v>0</v>
      </c>
      <c r="IS91" s="448">
        <f t="shared" si="21"/>
        <v>87</v>
      </c>
      <c r="IT91" s="457" t="s">
        <v>4721</v>
      </c>
      <c r="IU91" s="450">
        <v>87</v>
      </c>
      <c r="IV91" s="402"/>
      <c r="IW91" s="312">
        <v>1</v>
      </c>
      <c r="IX91" s="405">
        <v>0</v>
      </c>
    </row>
    <row r="92" spans="1:258" ht="15.75" customHeight="1">
      <c r="A92" s="310">
        <f t="shared" si="13"/>
        <v>88</v>
      </c>
      <c r="B92" s="314" t="str">
        <f>DP!J89&amp;";"&amp;DP!B89</f>
        <v>Диагностика;БиПС.УСО.2(2) - исправность УЗИП (FV1)</v>
      </c>
      <c r="C92" s="450">
        <v>88</v>
      </c>
      <c r="D92" s="312"/>
      <c r="E92" s="312"/>
      <c r="F92" s="403"/>
      <c r="H92" s="437">
        <f t="shared" si="14"/>
        <v>88</v>
      </c>
      <c r="I92" s="314" t="str">
        <f>KTPRS2!I89&amp;";"&amp;KTPRS2!B89</f>
        <v>Предельный параметр;Предельная загазованность площадки насосной откачки дренажа из емкости Е-24</v>
      </c>
      <c r="J92" s="450">
        <v>88</v>
      </c>
      <c r="K92" s="312"/>
      <c r="L92" s="312"/>
      <c r="M92" s="405"/>
      <c r="O92" s="437">
        <f t="shared" si="15"/>
        <v>88</v>
      </c>
      <c r="P92" s="455">
        <v>0</v>
      </c>
      <c r="Q92" s="450">
        <v>88</v>
      </c>
      <c r="R92" s="312"/>
      <c r="S92" s="312"/>
      <c r="T92" s="405"/>
      <c r="V92" s="400">
        <v>88</v>
      </c>
      <c r="W92" s="455">
        <f>UTS!B90</f>
        <v>0</v>
      </c>
      <c r="X92" s="438">
        <v>88</v>
      </c>
      <c r="Y92" s="402"/>
      <c r="Z92" s="312">
        <v>1</v>
      </c>
      <c r="AA92" s="403">
        <v>0</v>
      </c>
      <c r="AC92" s="924">
        <v>88</v>
      </c>
      <c r="AD92" s="312" t="str">
        <f>ZD!AK90&amp;";"&amp;ZD!B90</f>
        <v>Система защиты от гидроудара;Шаровой кран КШ44</v>
      </c>
      <c r="AE92" s="450">
        <v>88</v>
      </c>
      <c r="AF92" s="451" t="s">
        <v>4722</v>
      </c>
      <c r="AG92" s="312">
        <v>2</v>
      </c>
      <c r="AH92" s="405">
        <v>3</v>
      </c>
      <c r="AJ92" s="439">
        <f t="shared" si="16"/>
        <v>88</v>
      </c>
      <c r="AK92" s="412" t="str">
        <f>KLP!M90&amp;";"&amp;KLP!B90</f>
        <v>;</v>
      </c>
      <c r="AL92" s="440">
        <v>88</v>
      </c>
      <c r="AM92" s="415"/>
      <c r="AN92" s="415"/>
      <c r="AO92" s="416"/>
      <c r="AQ92" s="310">
        <f t="shared" si="17"/>
        <v>88</v>
      </c>
      <c r="AR92" s="455">
        <v>0</v>
      </c>
      <c r="AS92" s="438">
        <v>88</v>
      </c>
      <c r="AT92" s="312"/>
      <c r="AU92" s="312"/>
      <c r="AV92" s="403"/>
      <c r="BL92" s="845">
        <v>88</v>
      </c>
      <c r="BM92" s="846"/>
      <c r="BN92" s="415">
        <v>88</v>
      </c>
      <c r="BO92" s="402" t="s">
        <v>4723</v>
      </c>
      <c r="BP92" s="312">
        <v>1</v>
      </c>
      <c r="BQ92" s="405">
        <v>0</v>
      </c>
      <c r="BS92" s="437">
        <v>88</v>
      </c>
      <c r="BT92" s="314" t="str">
        <f>VS!O90&amp;";"&amp;VS!B90</f>
        <v>;</v>
      </c>
      <c r="BU92" s="438">
        <v>88</v>
      </c>
      <c r="BV92" s="402" t="s">
        <v>3565</v>
      </c>
      <c r="BW92" s="312">
        <v>1</v>
      </c>
      <c r="BX92" s="405">
        <v>0</v>
      </c>
      <c r="BZ92" s="437">
        <v>88</v>
      </c>
      <c r="CA92" s="405">
        <v>0</v>
      </c>
      <c r="CB92" s="438">
        <v>88</v>
      </c>
      <c r="CC92" s="402" t="s">
        <v>3565</v>
      </c>
      <c r="CD92" s="312">
        <v>1</v>
      </c>
      <c r="CE92" s="405">
        <v>0</v>
      </c>
      <c r="CG92" s="437">
        <v>88</v>
      </c>
      <c r="CH92" s="405">
        <v>0</v>
      </c>
      <c r="CI92" s="438">
        <v>88</v>
      </c>
      <c r="CJ92" s="402" t="s">
        <v>3565</v>
      </c>
      <c r="CK92" s="312">
        <v>1</v>
      </c>
      <c r="CL92" s="405">
        <v>0</v>
      </c>
      <c r="CN92" s="437">
        <v>88</v>
      </c>
      <c r="CO92" s="314">
        <v>0</v>
      </c>
      <c r="CP92" s="438">
        <v>88</v>
      </c>
      <c r="CQ92" s="402" t="s">
        <v>3565</v>
      </c>
      <c r="CR92" s="312">
        <v>1</v>
      </c>
      <c r="CS92" s="405">
        <v>0</v>
      </c>
      <c r="CU92" s="310">
        <f t="shared" si="18"/>
        <v>88</v>
      </c>
      <c r="CV92" s="314" t="str">
        <f>KTPR!K90&amp;";"&amp;KTPR!B90</f>
        <v>Общестанционная защита;Сохранение предельной загазованности площадки нефтеналивного причала №2 (точка 8)</v>
      </c>
      <c r="CW92" s="438">
        <v>88</v>
      </c>
      <c r="CX92" s="312"/>
      <c r="CY92" s="312"/>
      <c r="CZ92" s="403"/>
      <c r="DB92" s="310">
        <f t="shared" si="12"/>
        <v>239</v>
      </c>
      <c r="DC92" s="314" t="str">
        <f>KGMPNA!F91&amp;";"&amp;KGMPNA!B91</f>
        <v>;</v>
      </c>
      <c r="DD92" s="438">
        <v>88</v>
      </c>
      <c r="DE92" s="312"/>
      <c r="DF92" s="312"/>
      <c r="DG92" s="403"/>
      <c r="DI92" s="310">
        <f t="shared" si="19"/>
        <v>188</v>
      </c>
      <c r="DJ92" s="314" t="str">
        <f>KTPRA!I91&amp;";"&amp;KTPRA!B91</f>
        <v>Агрегатная защита;</v>
      </c>
      <c r="DK92" s="438">
        <v>88</v>
      </c>
      <c r="DL92" s="312"/>
      <c r="DM92" s="312"/>
      <c r="DN92" s="403"/>
      <c r="DP92" s="437">
        <v>88</v>
      </c>
      <c r="DQ92" s="875" t="s">
        <v>4724</v>
      </c>
      <c r="DR92" s="438">
        <v>88</v>
      </c>
      <c r="DS92" s="436" t="s">
        <v>4725</v>
      </c>
      <c r="DT92" s="848">
        <v>1</v>
      </c>
      <c r="DU92" s="866" t="s">
        <v>1185</v>
      </c>
      <c r="DV92" s="867"/>
      <c r="DX92" s="878"/>
      <c r="ED92" s="851">
        <v>88</v>
      </c>
      <c r="EE92" s="876" t="s">
        <v>8881</v>
      </c>
      <c r="EF92" s="68">
        <v>88</v>
      </c>
      <c r="EG92" s="861"/>
      <c r="EH92" s="68"/>
      <c r="EI92" s="96"/>
      <c r="EJ92" s="867"/>
      <c r="EY92" s="845">
        <f t="shared" si="20"/>
        <v>88</v>
      </c>
      <c r="EZ92" s="862">
        <v>0</v>
      </c>
      <c r="FA92" s="855">
        <v>88</v>
      </c>
      <c r="FB92" s="856" t="s">
        <v>4726</v>
      </c>
      <c r="FC92" s="841">
        <v>2</v>
      </c>
      <c r="FD92" s="842">
        <v>3</v>
      </c>
      <c r="FF92" s="437">
        <v>88</v>
      </c>
      <c r="FG92" s="314">
        <v>0</v>
      </c>
      <c r="FH92" s="438">
        <v>87</v>
      </c>
      <c r="FI92" s="414" t="s">
        <v>3565</v>
      </c>
      <c r="FJ92" s="415">
        <v>1</v>
      </c>
      <c r="FK92" s="416">
        <v>0</v>
      </c>
      <c r="FL92" s="341"/>
      <c r="FM92" s="437">
        <v>88</v>
      </c>
      <c r="FN92" s="314"/>
      <c r="FO92" s="438">
        <v>87</v>
      </c>
      <c r="FP92" s="402" t="s">
        <v>3565</v>
      </c>
      <c r="FQ92" s="312">
        <v>1</v>
      </c>
      <c r="FR92" s="405">
        <v>0</v>
      </c>
      <c r="FT92" s="479"/>
      <c r="GA92" s="437">
        <v>88</v>
      </c>
      <c r="GB92" s="314"/>
      <c r="GC92" s="438">
        <v>88</v>
      </c>
      <c r="GD92" s="402" t="s">
        <v>3565</v>
      </c>
      <c r="GE92" s="312">
        <v>1</v>
      </c>
      <c r="GF92" s="405">
        <v>0</v>
      </c>
      <c r="GH92" s="437"/>
      <c r="GI92" s="314"/>
      <c r="GJ92" s="438">
        <v>88</v>
      </c>
      <c r="GK92" s="402" t="s">
        <v>3676</v>
      </c>
      <c r="GL92" s="312">
        <v>1</v>
      </c>
      <c r="GM92" s="405">
        <v>0</v>
      </c>
      <c r="GO92" s="440">
        <v>88</v>
      </c>
      <c r="GP92" s="415"/>
      <c r="GQ92" s="415">
        <v>88</v>
      </c>
      <c r="GR92" s="843" t="s">
        <v>67</v>
      </c>
      <c r="GS92" s="312">
        <v>1</v>
      </c>
      <c r="GT92" s="405">
        <v>1</v>
      </c>
      <c r="GU92" s="167"/>
      <c r="GV92" s="440">
        <v>88</v>
      </c>
      <c r="GW92" s="415" t="s">
        <v>4727</v>
      </c>
      <c r="GX92" s="415">
        <v>88</v>
      </c>
      <c r="GY92" s="493" t="s">
        <v>67</v>
      </c>
      <c r="GZ92" s="312">
        <v>1</v>
      </c>
      <c r="HA92" s="312">
        <v>0</v>
      </c>
      <c r="HC92" s="446">
        <v>88</v>
      </c>
      <c r="HD92" s="412" t="str">
        <f>OIP!AH90&amp;";"&amp;OIP!B90&amp;";"&amp;OIP!E90</f>
        <v>Система рекуперации паров нефти;Давление газовой фракции после детонационного предохранителя ДП-2 стендера СТ5;кПа</v>
      </c>
      <c r="HE92" s="440">
        <v>88</v>
      </c>
      <c r="HF92" s="414" t="s">
        <v>3565</v>
      </c>
      <c r="HG92" s="415">
        <v>1</v>
      </c>
      <c r="HH92" s="447">
        <v>0</v>
      </c>
      <c r="HJ92" s="446">
        <v>88</v>
      </c>
      <c r="HK92" s="412" t="str">
        <f>OIP!AH90&amp;";"&amp;OIP!B90&amp;";"&amp;OIP!E90</f>
        <v>Система рекуперации паров нефти;Давление газовой фракции после детонационного предохранителя ДП-2 стендера СТ5;кПа</v>
      </c>
      <c r="HL92" s="440">
        <v>88</v>
      </c>
      <c r="HM92" s="414" t="s">
        <v>4728</v>
      </c>
      <c r="HN92" s="415">
        <v>1</v>
      </c>
      <c r="HO92" s="447">
        <v>0</v>
      </c>
      <c r="HP92" s="844"/>
      <c r="HQ92" s="437">
        <v>88</v>
      </c>
      <c r="HR92" s="314" t="str">
        <f>OIP!AH90&amp;";"&amp;OIP!B90&amp;";"&amp;OIP!E90</f>
        <v>Система рекуперации паров нефти;Давление газовой фракции после детонационного предохранителя ДП-2 стендера СТ5;кПа</v>
      </c>
      <c r="HS92" s="438">
        <v>88</v>
      </c>
      <c r="HT92" s="402" t="s">
        <v>3565</v>
      </c>
      <c r="HU92" s="312">
        <v>1</v>
      </c>
      <c r="HV92" s="405">
        <v>0</v>
      </c>
      <c r="HX92" s="310">
        <v>88</v>
      </c>
      <c r="HY92" s="314" t="str">
        <f>OIP!AH90&amp;";"&amp;OIP!B90&amp;";"&amp;OIP!E90</f>
        <v>Система рекуперации паров нефти;Давление газовой фракции после детонационного предохранителя ДП-2 стендера СТ5;кПа</v>
      </c>
      <c r="HZ92" s="438">
        <v>88</v>
      </c>
      <c r="IA92" s="414" t="s">
        <v>3565</v>
      </c>
      <c r="IB92" s="415">
        <v>1</v>
      </c>
      <c r="IC92" s="447">
        <v>0</v>
      </c>
      <c r="ID92" s="341"/>
      <c r="IE92" s="446">
        <v>88</v>
      </c>
      <c r="IF92" s="412" t="str">
        <f>OIP!AH90&amp;";"&amp;OIP!B90&amp;";"&amp;OIP!E90</f>
        <v>Система рекуперации паров нефти;Давление газовой фракции после детонационного предохранителя ДП-2 стендера СТ5;кПа</v>
      </c>
      <c r="IG92" s="440">
        <v>88</v>
      </c>
      <c r="IH92" s="414" t="s">
        <v>3565</v>
      </c>
      <c r="II92" s="415">
        <v>1</v>
      </c>
      <c r="IJ92" s="447">
        <v>0</v>
      </c>
      <c r="IK92" s="341"/>
      <c r="IL92" s="446">
        <v>88</v>
      </c>
      <c r="IM92" s="412" t="str">
        <f>OIP!AH90&amp;";"&amp;OIP!B90&amp;";"&amp;OIP!E90</f>
        <v>Система рекуперации паров нефти;Давление газовой фракции после детонационного предохранителя ДП-2 стендера СТ5;кПа</v>
      </c>
      <c r="IN92" s="440">
        <v>88</v>
      </c>
      <c r="IO92" s="414" t="s">
        <v>3565</v>
      </c>
      <c r="IP92" s="415">
        <v>1</v>
      </c>
      <c r="IQ92" s="447">
        <v>0</v>
      </c>
      <c r="IS92" s="448">
        <f t="shared" si="21"/>
        <v>88</v>
      </c>
      <c r="IT92" s="457"/>
      <c r="IU92" s="450">
        <v>88</v>
      </c>
      <c r="IV92" s="402"/>
      <c r="IW92" s="312">
        <v>1</v>
      </c>
      <c r="IX92" s="405">
        <v>0</v>
      </c>
    </row>
    <row r="93" spans="1:258" ht="15.75" customHeight="1">
      <c r="A93" s="310">
        <f t="shared" si="13"/>
        <v>89</v>
      </c>
      <c r="B93" s="314" t="str">
        <f>DP!J90&amp;";"&amp;DP!B90</f>
        <v>Диагностика;БиПС.УСО.2(2) - исправность УЗИП (FV2)</v>
      </c>
      <c r="C93" s="450">
        <v>89</v>
      </c>
      <c r="D93" s="312"/>
      <c r="E93" s="312"/>
      <c r="F93" s="403"/>
      <c r="H93" s="437">
        <f t="shared" si="14"/>
        <v>89</v>
      </c>
      <c r="I93" s="314" t="str">
        <f>KTPRS2!I90&amp;";"&amp;KTPRS2!B90</f>
        <v>Предельный параметр;Предельный минимальный уровень нефти в резервуаре Е-24</v>
      </c>
      <c r="J93" s="450">
        <v>89</v>
      </c>
      <c r="K93" s="312"/>
      <c r="L93" s="312"/>
      <c r="M93" s="405"/>
      <c r="O93" s="437">
        <f t="shared" si="15"/>
        <v>89</v>
      </c>
      <c r="P93" s="455">
        <v>0</v>
      </c>
      <c r="Q93" s="450">
        <v>89</v>
      </c>
      <c r="R93" s="312"/>
      <c r="S93" s="312"/>
      <c r="T93" s="405"/>
      <c r="V93" s="400">
        <v>89</v>
      </c>
      <c r="W93" s="455">
        <f>UTS!B91</f>
        <v>0</v>
      </c>
      <c r="X93" s="438">
        <v>89</v>
      </c>
      <c r="Y93" s="402"/>
      <c r="Z93" s="312">
        <v>1</v>
      </c>
      <c r="AA93" s="403">
        <v>0</v>
      </c>
      <c r="AC93" s="924">
        <v>89</v>
      </c>
      <c r="AD93" s="312" t="str">
        <f>ZD!AK91&amp;";"&amp;ZD!B91</f>
        <v>Система защиты от гидроудара;Шаровой кран КШ45</v>
      </c>
      <c r="AE93" s="450">
        <v>89</v>
      </c>
      <c r="AF93" s="451" t="s">
        <v>4729</v>
      </c>
      <c r="AG93" s="312">
        <v>2</v>
      </c>
      <c r="AH93" s="405">
        <v>3</v>
      </c>
      <c r="AJ93" s="439">
        <f t="shared" si="16"/>
        <v>89</v>
      </c>
      <c r="AK93" s="412" t="str">
        <f>KLP!M91&amp;";"&amp;KLP!B91</f>
        <v>;</v>
      </c>
      <c r="AL93" s="440">
        <v>89</v>
      </c>
      <c r="AM93" s="415"/>
      <c r="AN93" s="415"/>
      <c r="AO93" s="416"/>
      <c r="AQ93" s="310">
        <f t="shared" si="17"/>
        <v>89</v>
      </c>
      <c r="AR93" s="455">
        <v>0</v>
      </c>
      <c r="AS93" s="438">
        <v>89</v>
      </c>
      <c r="AT93" s="312"/>
      <c r="AU93" s="312"/>
      <c r="AV93" s="403"/>
      <c r="BL93" s="845">
        <v>89</v>
      </c>
      <c r="BM93" s="846"/>
      <c r="BN93" s="415">
        <v>89</v>
      </c>
      <c r="BO93" s="487" t="s">
        <v>3565</v>
      </c>
      <c r="BP93" s="488">
        <v>1</v>
      </c>
      <c r="BQ93" s="412">
        <v>0</v>
      </c>
      <c r="BS93" s="437">
        <v>89</v>
      </c>
      <c r="BT93" s="314" t="str">
        <f>VS!O91&amp;";"&amp;VS!B91</f>
        <v>;</v>
      </c>
      <c r="BU93" s="438">
        <v>89</v>
      </c>
      <c r="BV93" s="426" t="s">
        <v>4730</v>
      </c>
      <c r="BW93" s="312">
        <v>2</v>
      </c>
      <c r="BX93" s="405">
        <v>2</v>
      </c>
      <c r="BZ93" s="437">
        <v>89</v>
      </c>
      <c r="CA93" s="405">
        <v>0</v>
      </c>
      <c r="CB93" s="438">
        <v>89</v>
      </c>
      <c r="CC93" s="426" t="s">
        <v>4730</v>
      </c>
      <c r="CD93" s="312">
        <v>2</v>
      </c>
      <c r="CE93" s="405">
        <v>2</v>
      </c>
      <c r="CG93" s="437">
        <v>89</v>
      </c>
      <c r="CH93" s="405">
        <v>0</v>
      </c>
      <c r="CI93" s="438">
        <v>89</v>
      </c>
      <c r="CJ93" s="426" t="s">
        <v>4730</v>
      </c>
      <c r="CK93" s="312">
        <v>2</v>
      </c>
      <c r="CL93" s="405">
        <v>2</v>
      </c>
      <c r="CN93" s="437">
        <v>89</v>
      </c>
      <c r="CO93" s="314">
        <v>0</v>
      </c>
      <c r="CP93" s="438">
        <v>89</v>
      </c>
      <c r="CQ93" s="402" t="s">
        <v>3565</v>
      </c>
      <c r="CR93" s="312">
        <v>1</v>
      </c>
      <c r="CS93" s="405">
        <v>0</v>
      </c>
      <c r="CU93" s="310">
        <f t="shared" si="18"/>
        <v>89</v>
      </c>
      <c r="CV93" s="314" t="str">
        <f>KTPR!K91&amp;";"&amp;KTPR!B91</f>
        <v>Общестанционная защита;Сохранение предельной загазованности площадки нефтеналивного причала №2 (точка 9)</v>
      </c>
      <c r="CW93" s="438">
        <v>89</v>
      </c>
      <c r="CX93" s="312"/>
      <c r="CY93" s="312"/>
      <c r="CZ93" s="403"/>
      <c r="DB93" s="310">
        <f t="shared" si="12"/>
        <v>240</v>
      </c>
      <c r="DC93" s="314" t="str">
        <f>KGMPNA!F92&amp;";"&amp;KGMPNA!B92</f>
        <v>;</v>
      </c>
      <c r="DD93" s="438">
        <v>89</v>
      </c>
      <c r="DE93" s="312"/>
      <c r="DF93" s="312"/>
      <c r="DG93" s="403"/>
      <c r="DI93" s="310">
        <f t="shared" si="19"/>
        <v>189</v>
      </c>
      <c r="DJ93" s="314" t="str">
        <f>KTPRA!I92&amp;";"&amp;KTPRA!B92</f>
        <v>Агрегатная защита;</v>
      </c>
      <c r="DK93" s="438">
        <v>89</v>
      </c>
      <c r="DL93" s="312"/>
      <c r="DM93" s="312"/>
      <c r="DN93" s="403"/>
      <c r="DP93" s="437">
        <v>89</v>
      </c>
      <c r="DQ93" s="875" t="s">
        <v>4731</v>
      </c>
      <c r="DR93" s="438">
        <v>89</v>
      </c>
      <c r="DS93" s="426" t="s">
        <v>4725</v>
      </c>
      <c r="DT93" s="848">
        <v>2</v>
      </c>
      <c r="DU93" s="866" t="s">
        <v>4639</v>
      </c>
      <c r="DV93" s="867"/>
      <c r="DX93" s="878"/>
      <c r="ED93" s="851">
        <v>89</v>
      </c>
      <c r="EE93" s="847" t="s">
        <v>8882</v>
      </c>
      <c r="EF93" s="68">
        <v>89</v>
      </c>
      <c r="EG93" s="861"/>
      <c r="EH93" s="68"/>
      <c r="EI93" s="96"/>
      <c r="EJ93" s="867"/>
      <c r="EY93" s="845">
        <f t="shared" si="20"/>
        <v>89</v>
      </c>
      <c r="EZ93" s="862">
        <v>0</v>
      </c>
      <c r="FA93" s="855">
        <v>89</v>
      </c>
      <c r="FB93" s="860" t="s">
        <v>3855</v>
      </c>
      <c r="FC93" s="841">
        <v>0</v>
      </c>
      <c r="FD93" s="842">
        <v>0</v>
      </c>
      <c r="FF93" s="437">
        <v>89</v>
      </c>
      <c r="FG93" s="314">
        <v>0</v>
      </c>
      <c r="FH93" s="438">
        <v>88</v>
      </c>
      <c r="FI93" s="414" t="s">
        <v>3565</v>
      </c>
      <c r="FJ93" s="415">
        <v>1</v>
      </c>
      <c r="FK93" s="416">
        <v>0</v>
      </c>
      <c r="FL93" s="341"/>
      <c r="FM93" s="437">
        <v>89</v>
      </c>
      <c r="FN93" s="314"/>
      <c r="FO93" s="438">
        <v>88</v>
      </c>
      <c r="FP93" s="402" t="s">
        <v>3565</v>
      </c>
      <c r="FQ93" s="312">
        <v>1</v>
      </c>
      <c r="FR93" s="405">
        <v>0</v>
      </c>
      <c r="FT93" s="479"/>
      <c r="GA93" s="437">
        <v>89</v>
      </c>
      <c r="GB93" s="314"/>
      <c r="GC93" s="438">
        <v>89</v>
      </c>
      <c r="GD93" s="402" t="s">
        <v>3565</v>
      </c>
      <c r="GE93" s="312">
        <v>1</v>
      </c>
      <c r="GF93" s="405">
        <v>0</v>
      </c>
      <c r="GH93" s="437"/>
      <c r="GI93" s="314"/>
      <c r="GJ93" s="438">
        <v>89</v>
      </c>
      <c r="GK93" s="402" t="s">
        <v>3676</v>
      </c>
      <c r="GL93" s="312">
        <v>1</v>
      </c>
      <c r="GM93" s="405">
        <v>0</v>
      </c>
      <c r="GO93" s="440">
        <v>89</v>
      </c>
      <c r="GP93" s="415"/>
      <c r="GQ93" s="415">
        <v>89</v>
      </c>
      <c r="GR93" s="843" t="s">
        <v>67</v>
      </c>
      <c r="GS93" s="312">
        <v>1</v>
      </c>
      <c r="GT93" s="405">
        <v>1</v>
      </c>
      <c r="GU93" s="167"/>
      <c r="GV93" s="440">
        <v>89</v>
      </c>
      <c r="GW93" s="415" t="s">
        <v>4732</v>
      </c>
      <c r="GX93" s="415">
        <v>89</v>
      </c>
      <c r="GY93" s="493" t="s">
        <v>67</v>
      </c>
      <c r="GZ93" s="312">
        <v>1</v>
      </c>
      <c r="HA93" s="312">
        <v>0</v>
      </c>
      <c r="HC93" s="446">
        <v>89</v>
      </c>
      <c r="HD93" s="412" t="str">
        <f>OIP!AH91&amp;";"&amp;OIP!B91&amp;";"&amp;OIP!E91</f>
        <v>;;</v>
      </c>
      <c r="HE93" s="440">
        <v>89</v>
      </c>
      <c r="HF93" s="414" t="s">
        <v>3565</v>
      </c>
      <c r="HG93" s="415">
        <v>1</v>
      </c>
      <c r="HH93" s="447">
        <v>0</v>
      </c>
      <c r="HJ93" s="446">
        <v>89</v>
      </c>
      <c r="HK93" s="412" t="str">
        <f>OIP!AH91&amp;";"&amp;OIP!B91&amp;";"&amp;OIP!E91</f>
        <v>;;</v>
      </c>
      <c r="HL93" s="440">
        <v>89</v>
      </c>
      <c r="HM93" s="414" t="s">
        <v>4733</v>
      </c>
      <c r="HN93" s="415">
        <v>1</v>
      </c>
      <c r="HO93" s="447">
        <v>0</v>
      </c>
      <c r="HP93" s="844"/>
      <c r="HQ93" s="437">
        <v>89</v>
      </c>
      <c r="HR93" s="314" t="str">
        <f>OIP!AH91&amp;";"&amp;OIP!B91&amp;";"&amp;OIP!E91</f>
        <v>;;</v>
      </c>
      <c r="HS93" s="438">
        <v>89</v>
      </c>
      <c r="HT93" s="402" t="s">
        <v>3565</v>
      </c>
      <c r="HU93" s="312">
        <v>1</v>
      </c>
      <c r="HV93" s="405">
        <v>0</v>
      </c>
      <c r="HX93" s="310">
        <v>89</v>
      </c>
      <c r="HY93" s="314" t="str">
        <f>OIP!AH91&amp;";"&amp;OIP!B91&amp;";"&amp;OIP!E91</f>
        <v>;;</v>
      </c>
      <c r="HZ93" s="438">
        <v>89</v>
      </c>
      <c r="IA93" s="414" t="s">
        <v>3565</v>
      </c>
      <c r="IB93" s="415">
        <v>1</v>
      </c>
      <c r="IC93" s="447">
        <v>0</v>
      </c>
      <c r="ID93" s="341"/>
      <c r="IE93" s="446">
        <v>89</v>
      </c>
      <c r="IF93" s="412" t="str">
        <f>OIP!AH91&amp;";"&amp;OIP!B91&amp;";"&amp;OIP!E91</f>
        <v>;;</v>
      </c>
      <c r="IG93" s="440">
        <v>89</v>
      </c>
      <c r="IH93" s="414" t="s">
        <v>3565</v>
      </c>
      <c r="II93" s="415">
        <v>1</v>
      </c>
      <c r="IJ93" s="447">
        <v>0</v>
      </c>
      <c r="IK93" s="341"/>
      <c r="IL93" s="446">
        <v>89</v>
      </c>
      <c r="IM93" s="412" t="str">
        <f>OIP!AH91&amp;";"&amp;OIP!B91&amp;";"&amp;OIP!E91</f>
        <v>;;</v>
      </c>
      <c r="IN93" s="440">
        <v>89</v>
      </c>
      <c r="IO93" s="414" t="s">
        <v>3565</v>
      </c>
      <c r="IP93" s="415">
        <v>1</v>
      </c>
      <c r="IQ93" s="447">
        <v>0</v>
      </c>
      <c r="IS93" s="448">
        <f t="shared" si="21"/>
        <v>89</v>
      </c>
      <c r="IT93" s="457" t="s">
        <v>4734</v>
      </c>
      <c r="IU93" s="450">
        <v>89</v>
      </c>
      <c r="IV93" s="402"/>
      <c r="IW93" s="312">
        <v>1</v>
      </c>
      <c r="IX93" s="405">
        <v>0</v>
      </c>
    </row>
    <row r="94" spans="1:258" ht="15.75" customHeight="1">
      <c r="A94" s="313">
        <f t="shared" si="13"/>
        <v>90</v>
      </c>
      <c r="B94" s="314" t="str">
        <f>DP!J91&amp;";"&amp;DP!B91</f>
        <v>Диагностика;БиПС.УСО.2(2) - исправность УЗИП (FV3)</v>
      </c>
      <c r="C94" s="450">
        <v>90</v>
      </c>
      <c r="D94" s="345"/>
      <c r="E94" s="345"/>
      <c r="F94" s="347"/>
      <c r="H94" s="469">
        <f t="shared" si="14"/>
        <v>90</v>
      </c>
      <c r="I94" s="314" t="str">
        <f>KTPRS2!I91&amp;";"&amp;KTPRS2!B91</f>
        <v>Предельный параметр;Предельный максимальный уровень нефти в резервуаре Е-24</v>
      </c>
      <c r="J94" s="450">
        <v>90</v>
      </c>
      <c r="K94" s="345"/>
      <c r="L94" s="345"/>
      <c r="M94" s="470"/>
      <c r="O94" s="469">
        <f t="shared" si="15"/>
        <v>90</v>
      </c>
      <c r="P94" s="455">
        <v>0</v>
      </c>
      <c r="Q94" s="450">
        <v>90</v>
      </c>
      <c r="R94" s="345"/>
      <c r="S94" s="345"/>
      <c r="T94" s="470"/>
      <c r="V94" s="400">
        <v>90</v>
      </c>
      <c r="W94" s="455">
        <f>UTS!B92</f>
        <v>0</v>
      </c>
      <c r="X94" s="438">
        <v>90</v>
      </c>
      <c r="Y94" s="402"/>
      <c r="Z94" s="312">
        <v>1</v>
      </c>
      <c r="AA94" s="403">
        <v>0</v>
      </c>
      <c r="AC94" s="924">
        <v>90</v>
      </c>
      <c r="AD94" s="312" t="str">
        <f>ZD!AK92&amp;";"&amp;ZD!B92</f>
        <v>;</v>
      </c>
      <c r="AE94" s="450">
        <v>90</v>
      </c>
      <c r="AF94" s="451" t="s">
        <v>4735</v>
      </c>
      <c r="AG94" s="312">
        <v>2</v>
      </c>
      <c r="AH94" s="405">
        <v>3</v>
      </c>
      <c r="AJ94" s="471">
        <f t="shared" si="16"/>
        <v>90</v>
      </c>
      <c r="AK94" s="412" t="str">
        <f>KLP!M92&amp;";"&amp;KLP!B92</f>
        <v>;</v>
      </c>
      <c r="AL94" s="440">
        <v>90</v>
      </c>
      <c r="AM94" s="485"/>
      <c r="AN94" s="485"/>
      <c r="AO94" s="486"/>
      <c r="AQ94" s="313">
        <f t="shared" si="17"/>
        <v>90</v>
      </c>
      <c r="AR94" s="455">
        <v>0</v>
      </c>
      <c r="AS94" s="438">
        <v>90</v>
      </c>
      <c r="AT94" s="345"/>
      <c r="AU94" s="345"/>
      <c r="AV94" s="347"/>
      <c r="BL94" s="845">
        <v>90</v>
      </c>
      <c r="BM94" s="846"/>
      <c r="BN94" s="415">
        <v>90</v>
      </c>
      <c r="BO94" s="414" t="s">
        <v>4736</v>
      </c>
      <c r="BP94" s="415">
        <v>1</v>
      </c>
      <c r="BQ94" s="416">
        <v>0</v>
      </c>
      <c r="BS94" s="437">
        <v>90</v>
      </c>
      <c r="BT94" s="314" t="str">
        <f>VS!O92&amp;";"&amp;VS!B92</f>
        <v>;</v>
      </c>
      <c r="BU94" s="438">
        <v>90</v>
      </c>
      <c r="BV94" s="426" t="s">
        <v>4737</v>
      </c>
      <c r="BW94" s="312">
        <v>2</v>
      </c>
      <c r="BX94" s="405">
        <v>2</v>
      </c>
      <c r="BZ94" s="437">
        <v>90</v>
      </c>
      <c r="CA94" s="405">
        <v>0</v>
      </c>
      <c r="CB94" s="438">
        <v>90</v>
      </c>
      <c r="CC94" s="426" t="s">
        <v>4737</v>
      </c>
      <c r="CD94" s="312">
        <v>2</v>
      </c>
      <c r="CE94" s="405">
        <v>2</v>
      </c>
      <c r="CG94" s="437">
        <v>90</v>
      </c>
      <c r="CH94" s="405">
        <v>0</v>
      </c>
      <c r="CI94" s="438">
        <v>90</v>
      </c>
      <c r="CJ94" s="426" t="s">
        <v>4737</v>
      </c>
      <c r="CK94" s="312">
        <v>2</v>
      </c>
      <c r="CL94" s="405">
        <v>2</v>
      </c>
      <c r="CN94" s="437">
        <v>90</v>
      </c>
      <c r="CO94" s="314">
        <v>0</v>
      </c>
      <c r="CP94" s="438">
        <v>90</v>
      </c>
      <c r="CQ94" s="402" t="s">
        <v>3565</v>
      </c>
      <c r="CR94" s="312">
        <v>1</v>
      </c>
      <c r="CS94" s="405">
        <v>0</v>
      </c>
      <c r="CU94" s="310">
        <f t="shared" si="18"/>
        <v>90</v>
      </c>
      <c r="CV94" s="314" t="str">
        <f>KTPR!K92&amp;";"&amp;KTPR!B92</f>
        <v>Общестанционная защита;Сохранение предельной загазованности площадки нефтеналивного причала №2 (точка 10)</v>
      </c>
      <c r="CW94" s="438">
        <v>90</v>
      </c>
      <c r="CX94" s="312"/>
      <c r="CY94" s="312"/>
      <c r="CZ94" s="403"/>
      <c r="DB94" s="310">
        <f t="shared" si="12"/>
        <v>241</v>
      </c>
      <c r="DC94" s="314" t="str">
        <f>KGMPNA!F93&amp;";"&amp;KGMPNA!B93</f>
        <v>;</v>
      </c>
      <c r="DD94" s="438">
        <v>90</v>
      </c>
      <c r="DE94" s="312"/>
      <c r="DF94" s="312"/>
      <c r="DG94" s="403"/>
      <c r="DI94" s="310">
        <f t="shared" si="19"/>
        <v>190</v>
      </c>
      <c r="DJ94" s="314" t="str">
        <f>KTPRA!I93&amp;";"&amp;KTPRA!B93</f>
        <v>Агрегатная защита;</v>
      </c>
      <c r="DK94" s="438">
        <v>90</v>
      </c>
      <c r="DL94" s="312"/>
      <c r="DM94" s="312"/>
      <c r="DN94" s="403"/>
      <c r="DP94" s="437">
        <v>90</v>
      </c>
      <c r="DQ94" s="875" t="s">
        <v>4738</v>
      </c>
      <c r="DR94" s="438">
        <v>90</v>
      </c>
      <c r="DS94" s="436" t="s">
        <v>4739</v>
      </c>
      <c r="DT94" s="848">
        <v>1</v>
      </c>
      <c r="DU94" s="866" t="s">
        <v>1185</v>
      </c>
      <c r="DV94" s="867"/>
      <c r="DX94" s="878"/>
      <c r="ED94" s="851">
        <v>90</v>
      </c>
      <c r="EE94" s="847" t="s">
        <v>8883</v>
      </c>
      <c r="EF94" s="68">
        <v>90</v>
      </c>
      <c r="EG94" s="861"/>
      <c r="EH94" s="68"/>
      <c r="EI94" s="96"/>
      <c r="EJ94" s="867"/>
      <c r="EY94" s="845">
        <f t="shared" si="20"/>
        <v>90</v>
      </c>
      <c r="EZ94" s="862">
        <v>0</v>
      </c>
      <c r="FA94" s="855">
        <v>90</v>
      </c>
      <c r="FB94" s="860" t="s">
        <v>3855</v>
      </c>
      <c r="FC94" s="841">
        <v>0</v>
      </c>
      <c r="FD94" s="842">
        <v>0</v>
      </c>
      <c r="FF94" s="437">
        <v>90</v>
      </c>
      <c r="FG94" s="314">
        <v>0</v>
      </c>
      <c r="FH94" s="438">
        <v>89</v>
      </c>
      <c r="FI94" s="414" t="s">
        <v>3565</v>
      </c>
      <c r="FJ94" s="415">
        <v>1</v>
      </c>
      <c r="FK94" s="416">
        <v>0</v>
      </c>
      <c r="FL94" s="341"/>
      <c r="FM94" s="437">
        <v>90</v>
      </c>
      <c r="FN94" s="314"/>
      <c r="FO94" s="438">
        <v>89</v>
      </c>
      <c r="FP94" s="402" t="s">
        <v>3565</v>
      </c>
      <c r="FQ94" s="312">
        <v>1</v>
      </c>
      <c r="FR94" s="405">
        <v>0</v>
      </c>
      <c r="FT94" s="479"/>
      <c r="GA94" s="437">
        <v>90</v>
      </c>
      <c r="GB94" s="314"/>
      <c r="GC94" s="438">
        <v>90</v>
      </c>
      <c r="GD94" s="402" t="s">
        <v>3565</v>
      </c>
      <c r="GE94" s="312">
        <v>1</v>
      </c>
      <c r="GF94" s="405">
        <v>0</v>
      </c>
      <c r="GH94" s="437"/>
      <c r="GI94" s="314"/>
      <c r="GJ94" s="438">
        <v>90</v>
      </c>
      <c r="GK94" s="402" t="s">
        <v>3676</v>
      </c>
      <c r="GL94" s="312">
        <v>1</v>
      </c>
      <c r="GM94" s="405">
        <v>0</v>
      </c>
      <c r="GO94" s="440">
        <v>90</v>
      </c>
      <c r="GP94" s="415"/>
      <c r="GQ94" s="415">
        <v>90</v>
      </c>
      <c r="GR94" s="843" t="s">
        <v>67</v>
      </c>
      <c r="GS94" s="312">
        <v>1</v>
      </c>
      <c r="GT94" s="405">
        <v>1</v>
      </c>
      <c r="GU94" s="167"/>
      <c r="GV94" s="440">
        <v>90</v>
      </c>
      <c r="GW94" s="415" t="s">
        <v>4740</v>
      </c>
      <c r="GX94" s="415">
        <v>90</v>
      </c>
      <c r="GY94" s="493" t="s">
        <v>67</v>
      </c>
      <c r="GZ94" s="312">
        <v>1</v>
      </c>
      <c r="HA94" s="312">
        <v>0</v>
      </c>
      <c r="HC94" s="446">
        <v>90</v>
      </c>
      <c r="HD94" s="412" t="str">
        <f>OIP!AH92&amp;";"&amp;OIP!B92&amp;";"&amp;OIP!E92</f>
        <v>Система рекуперации паров нефти;Давление газовой фракции до фильтра ФС-2 стендера СТ10;кПа</v>
      </c>
      <c r="HE94" s="440">
        <v>90</v>
      </c>
      <c r="HF94" s="414" t="s">
        <v>4741</v>
      </c>
      <c r="HG94" s="415">
        <v>1</v>
      </c>
      <c r="HH94" s="447">
        <v>0</v>
      </c>
      <c r="HJ94" s="446">
        <v>90</v>
      </c>
      <c r="HK94" s="412" t="str">
        <f>OIP!AH92&amp;";"&amp;OIP!B92&amp;";"&amp;OIP!E92</f>
        <v>Система рекуперации паров нефти;Давление газовой фракции до фильтра ФС-2 стендера СТ10;кПа</v>
      </c>
      <c r="HL94" s="440">
        <v>90</v>
      </c>
      <c r="HM94" s="414" t="s">
        <v>4742</v>
      </c>
      <c r="HN94" s="415">
        <v>1</v>
      </c>
      <c r="HO94" s="447">
        <v>0</v>
      </c>
      <c r="HP94" s="844"/>
      <c r="HQ94" s="437">
        <v>90</v>
      </c>
      <c r="HR94" s="314" t="str">
        <f>OIP!AH92&amp;";"&amp;OIP!B92&amp;";"&amp;OIP!E92</f>
        <v>Система рекуперации паров нефти;Давление газовой фракции до фильтра ФС-2 стендера СТ10;кПа</v>
      </c>
      <c r="HS94" s="438">
        <v>90</v>
      </c>
      <c r="HT94" s="402" t="s">
        <v>4743</v>
      </c>
      <c r="HU94" s="312">
        <v>1</v>
      </c>
      <c r="HV94" s="405">
        <v>0</v>
      </c>
      <c r="HX94" s="310">
        <v>90</v>
      </c>
      <c r="HY94" s="314" t="str">
        <f>OIP!AH92&amp;";"&amp;OIP!B92&amp;";"&amp;OIP!E92</f>
        <v>Система рекуперации паров нефти;Давление газовой фракции до фильтра ФС-2 стендера СТ10;кПа</v>
      </c>
      <c r="HZ94" s="438">
        <v>90</v>
      </c>
      <c r="IA94" s="414" t="s">
        <v>4741</v>
      </c>
      <c r="IB94" s="415">
        <v>1</v>
      </c>
      <c r="IC94" s="447">
        <v>0</v>
      </c>
      <c r="ID94" s="341"/>
      <c r="IE94" s="446">
        <v>90</v>
      </c>
      <c r="IF94" s="412" t="str">
        <f>OIP!AH92&amp;";"&amp;OIP!B92&amp;";"&amp;OIP!E92</f>
        <v>Система рекуперации паров нефти;Давление газовой фракции до фильтра ФС-2 стендера СТ10;кПа</v>
      </c>
      <c r="IG94" s="440">
        <v>90</v>
      </c>
      <c r="IH94" s="414" t="s">
        <v>4741</v>
      </c>
      <c r="II94" s="415">
        <v>1</v>
      </c>
      <c r="IJ94" s="447">
        <v>0</v>
      </c>
      <c r="IK94" s="341"/>
      <c r="IL94" s="446">
        <v>90</v>
      </c>
      <c r="IM94" s="412" t="str">
        <f>OIP!AH92&amp;";"&amp;OIP!B92&amp;";"&amp;OIP!E92</f>
        <v>Система рекуперации паров нефти;Давление газовой фракции до фильтра ФС-2 стендера СТ10;кПа</v>
      </c>
      <c r="IN94" s="440">
        <v>90</v>
      </c>
      <c r="IO94" s="414" t="s">
        <v>4741</v>
      </c>
      <c r="IP94" s="415">
        <v>1</v>
      </c>
      <c r="IQ94" s="447">
        <v>0</v>
      </c>
      <c r="IS94" s="448">
        <f t="shared" si="21"/>
        <v>90</v>
      </c>
      <c r="IT94" s="457" t="s">
        <v>4744</v>
      </c>
      <c r="IU94" s="450">
        <v>90</v>
      </c>
      <c r="IV94" s="402"/>
      <c r="IW94" s="312">
        <v>1</v>
      </c>
      <c r="IX94" s="405">
        <v>0</v>
      </c>
    </row>
    <row r="95" spans="1:258" ht="15.75" customHeight="1">
      <c r="A95" s="310">
        <f t="shared" si="13"/>
        <v>91</v>
      </c>
      <c r="B95" s="314" t="str">
        <f>DP!J92&amp;";"&amp;DP!B92</f>
        <v>Диагностика;БиПС.УСО.2(2) - двери шкафа открыты</v>
      </c>
      <c r="C95" s="450">
        <v>91</v>
      </c>
      <c r="D95" s="312"/>
      <c r="E95" s="312"/>
      <c r="F95" s="403"/>
      <c r="H95" s="437">
        <f t="shared" si="14"/>
        <v>91</v>
      </c>
      <c r="I95" s="314" t="str">
        <f>KTPRS2!I92&amp;";"&amp;KTPRS2!B92</f>
        <v>Предельный параметр;Минимальное давление газонефтяной фракции в трубопроводе на выходе резервуара Е-24</v>
      </c>
      <c r="J95" s="450">
        <v>91</v>
      </c>
      <c r="K95" s="312"/>
      <c r="L95" s="312"/>
      <c r="M95" s="405"/>
      <c r="O95" s="437">
        <f t="shared" si="15"/>
        <v>91</v>
      </c>
      <c r="P95" s="455">
        <v>0</v>
      </c>
      <c r="Q95" s="450">
        <v>91</v>
      </c>
      <c r="R95" s="312"/>
      <c r="S95" s="312"/>
      <c r="T95" s="405"/>
      <c r="V95" s="400">
        <v>91</v>
      </c>
      <c r="W95" s="455">
        <f>UTS!B93</f>
        <v>0</v>
      </c>
      <c r="X95" s="438">
        <v>91</v>
      </c>
      <c r="Y95" s="402"/>
      <c r="Z95" s="312">
        <v>1</v>
      </c>
      <c r="AA95" s="403">
        <v>0</v>
      </c>
      <c r="AC95" s="924">
        <v>91</v>
      </c>
      <c r="AD95" s="312" t="str">
        <f>ZD!AK93&amp;";"&amp;ZD!B93</f>
        <v>Система защиты от гидроудара;Задвижка №11</v>
      </c>
      <c r="AE95" s="450">
        <v>91</v>
      </c>
      <c r="AF95" s="451" t="s">
        <v>4745</v>
      </c>
      <c r="AG95" s="312">
        <v>2</v>
      </c>
      <c r="AH95" s="405">
        <v>3</v>
      </c>
      <c r="AJ95" s="439">
        <f t="shared" si="16"/>
        <v>91</v>
      </c>
      <c r="AK95" s="412" t="str">
        <f>KLP!M93&amp;";"&amp;KLP!B93</f>
        <v>;</v>
      </c>
      <c r="AL95" s="440">
        <v>91</v>
      </c>
      <c r="AM95" s="415"/>
      <c r="AN95" s="415"/>
      <c r="AO95" s="416"/>
      <c r="AQ95" s="310">
        <f t="shared" si="17"/>
        <v>91</v>
      </c>
      <c r="AR95" s="455">
        <v>0</v>
      </c>
      <c r="AS95" s="438">
        <v>91</v>
      </c>
      <c r="AT95" s="312"/>
      <c r="AU95" s="312"/>
      <c r="AV95" s="403"/>
      <c r="BL95" s="845">
        <v>91</v>
      </c>
      <c r="BM95" s="846"/>
      <c r="BN95" s="415">
        <v>91</v>
      </c>
      <c r="BO95" s="414" t="s">
        <v>4746</v>
      </c>
      <c r="BP95" s="415">
        <v>1</v>
      </c>
      <c r="BQ95" s="416">
        <v>0</v>
      </c>
      <c r="BS95" s="437">
        <v>91</v>
      </c>
      <c r="BT95" s="314" t="str">
        <f>VS!O93&amp;";"&amp;VS!B93</f>
        <v>;</v>
      </c>
      <c r="BU95" s="438">
        <v>91</v>
      </c>
      <c r="BV95" s="402" t="s">
        <v>4747</v>
      </c>
      <c r="BW95" s="312">
        <v>1</v>
      </c>
      <c r="BX95" s="405">
        <v>0</v>
      </c>
      <c r="BZ95" s="437">
        <v>91</v>
      </c>
      <c r="CA95" s="405">
        <v>0</v>
      </c>
      <c r="CB95" s="438">
        <v>91</v>
      </c>
      <c r="CC95" s="402" t="s">
        <v>4747</v>
      </c>
      <c r="CD95" s="312">
        <v>1</v>
      </c>
      <c r="CE95" s="405">
        <v>0</v>
      </c>
      <c r="CG95" s="437">
        <v>91</v>
      </c>
      <c r="CH95" s="405">
        <v>0</v>
      </c>
      <c r="CI95" s="438">
        <v>91</v>
      </c>
      <c r="CJ95" s="402" t="s">
        <v>4747</v>
      </c>
      <c r="CK95" s="312">
        <v>1</v>
      </c>
      <c r="CL95" s="405">
        <v>0</v>
      </c>
      <c r="CN95" s="310">
        <v>91</v>
      </c>
      <c r="CO95" s="314">
        <v>0</v>
      </c>
      <c r="CP95" s="438">
        <v>91</v>
      </c>
      <c r="CQ95" s="402" t="s">
        <v>3565</v>
      </c>
      <c r="CR95" s="312">
        <v>1</v>
      </c>
      <c r="CS95" s="405">
        <v>0</v>
      </c>
      <c r="CU95" s="310">
        <f t="shared" si="18"/>
        <v>91</v>
      </c>
      <c r="CV95" s="314" t="str">
        <f>KTPR!K93&amp;";"&amp;KTPR!B93</f>
        <v>Общестанционная защита;Аварийная максимальная температура газовой фракции до детонационного предохранителя ДП-2</v>
      </c>
      <c r="CW95" s="438">
        <v>91</v>
      </c>
      <c r="CX95" s="312"/>
      <c r="CY95" s="312"/>
      <c r="CZ95" s="403"/>
      <c r="DB95" s="310">
        <f t="shared" si="12"/>
        <v>242</v>
      </c>
      <c r="DC95" s="314" t="str">
        <f>KGMPNA!F94&amp;";"&amp;KGMPNA!B94</f>
        <v>;</v>
      </c>
      <c r="DD95" s="438">
        <v>91</v>
      </c>
      <c r="DE95" s="312"/>
      <c r="DF95" s="312"/>
      <c r="DG95" s="403"/>
      <c r="DI95" s="310">
        <f t="shared" si="19"/>
        <v>191</v>
      </c>
      <c r="DJ95" s="314" t="str">
        <f>KTPRA!I94&amp;";"&amp;KTPRA!B94</f>
        <v>Агрегатная защита;</v>
      </c>
      <c r="DK95" s="438">
        <v>91</v>
      </c>
      <c r="DL95" s="312"/>
      <c r="DM95" s="312"/>
      <c r="DN95" s="403"/>
      <c r="DP95" s="437">
        <v>91</v>
      </c>
      <c r="DQ95" s="875" t="s">
        <v>4748</v>
      </c>
      <c r="DR95" s="438">
        <v>91</v>
      </c>
      <c r="DS95" s="426" t="s">
        <v>4739</v>
      </c>
      <c r="DT95" s="848">
        <v>2</v>
      </c>
      <c r="DU95" s="866" t="s">
        <v>4639</v>
      </c>
      <c r="DV95" s="867"/>
      <c r="DX95" s="878"/>
      <c r="ED95" s="851">
        <v>91</v>
      </c>
      <c r="EE95" s="847" t="s">
        <v>8884</v>
      </c>
      <c r="EF95" s="68">
        <v>91</v>
      </c>
      <c r="EG95" s="861"/>
      <c r="EH95" s="68"/>
      <c r="EI95" s="96"/>
      <c r="EJ95" s="867"/>
      <c r="EY95" s="845">
        <f t="shared" si="20"/>
        <v>91</v>
      </c>
      <c r="EZ95" s="862">
        <v>0</v>
      </c>
      <c r="FA95" s="855">
        <v>91</v>
      </c>
      <c r="FB95" s="860" t="s">
        <v>3855</v>
      </c>
      <c r="FC95" s="841">
        <v>0</v>
      </c>
      <c r="FD95" s="842">
        <v>0</v>
      </c>
      <c r="FF95" s="437">
        <v>91</v>
      </c>
      <c r="FG95" s="314">
        <v>0</v>
      </c>
      <c r="FH95" s="438">
        <v>90</v>
      </c>
      <c r="FI95" s="451" t="s">
        <v>4749</v>
      </c>
      <c r="FJ95" s="415">
        <v>2</v>
      </c>
      <c r="FK95" s="416">
        <v>3</v>
      </c>
      <c r="FL95" s="341"/>
      <c r="FM95" s="437">
        <v>91</v>
      </c>
      <c r="FN95" s="314"/>
      <c r="FO95" s="438">
        <v>90</v>
      </c>
      <c r="FP95" s="451" t="s">
        <v>4750</v>
      </c>
      <c r="FQ95" s="312">
        <v>2</v>
      </c>
      <c r="FR95" s="405">
        <v>3</v>
      </c>
      <c r="FT95" s="479"/>
      <c r="GA95" s="404">
        <v>91</v>
      </c>
      <c r="GB95" s="314"/>
      <c r="GC95" s="438">
        <v>91</v>
      </c>
      <c r="GD95" s="402" t="s">
        <v>3565</v>
      </c>
      <c r="GE95" s="312">
        <v>1</v>
      </c>
      <c r="GF95" s="405">
        <v>0</v>
      </c>
      <c r="GH95" s="437"/>
      <c r="GI95" s="314"/>
      <c r="GJ95" s="438">
        <v>91</v>
      </c>
      <c r="GK95" s="402" t="s">
        <v>3676</v>
      </c>
      <c r="GL95" s="312">
        <v>1</v>
      </c>
      <c r="GM95" s="405">
        <v>0</v>
      </c>
      <c r="GO95" s="440">
        <v>91</v>
      </c>
      <c r="GP95" s="415"/>
      <c r="GQ95" s="415">
        <v>91</v>
      </c>
      <c r="GR95" s="859" t="s">
        <v>67</v>
      </c>
      <c r="GS95" s="312">
        <v>1</v>
      </c>
      <c r="GT95" s="405">
        <v>2</v>
      </c>
      <c r="GU95" s="167"/>
      <c r="GV95" s="440">
        <v>91</v>
      </c>
      <c r="GW95" s="415" t="s">
        <v>4751</v>
      </c>
      <c r="GX95" s="415">
        <v>91</v>
      </c>
      <c r="GY95" s="493" t="s">
        <v>67</v>
      </c>
      <c r="GZ95" s="312">
        <v>1</v>
      </c>
      <c r="HA95" s="312">
        <v>0</v>
      </c>
      <c r="HC95" s="446">
        <v>91</v>
      </c>
      <c r="HD95" s="412" t="str">
        <f>OIP!AH93&amp;";"&amp;OIP!B93&amp;";"&amp;OIP!E93</f>
        <v>Система рекуперации паров нефти;Давление газовой фракции после фильтра ФС-2 стендера СТ10;кПа</v>
      </c>
      <c r="HE95" s="440">
        <v>91</v>
      </c>
      <c r="HF95" s="414" t="s">
        <v>4741</v>
      </c>
      <c r="HG95" s="415">
        <v>1</v>
      </c>
      <c r="HH95" s="447">
        <v>0</v>
      </c>
      <c r="HJ95" s="446">
        <v>91</v>
      </c>
      <c r="HK95" s="412" t="str">
        <f>OIP!AH93&amp;";"&amp;OIP!B93&amp;";"&amp;OIP!E93</f>
        <v>Система рекуперации паров нефти;Давление газовой фракции после фильтра ФС-2 стендера СТ10;кПа</v>
      </c>
      <c r="HL95" s="440">
        <v>91</v>
      </c>
      <c r="HM95" s="414" t="s">
        <v>3565</v>
      </c>
      <c r="HN95" s="415">
        <v>1</v>
      </c>
      <c r="HO95" s="447">
        <v>0</v>
      </c>
      <c r="HP95" s="844"/>
      <c r="HQ95" s="437">
        <v>91</v>
      </c>
      <c r="HR95" s="314" t="str">
        <f>OIP!AH93&amp;";"&amp;OIP!B93&amp;";"&amp;OIP!E93</f>
        <v>Система рекуперации паров нефти;Давление газовой фракции после фильтра ФС-2 стендера СТ10;кПа</v>
      </c>
      <c r="HS95" s="438">
        <v>91</v>
      </c>
      <c r="HT95" s="402" t="s">
        <v>4752</v>
      </c>
      <c r="HU95" s="312">
        <v>1</v>
      </c>
      <c r="HV95" s="405">
        <v>0</v>
      </c>
      <c r="HX95" s="310">
        <v>91</v>
      </c>
      <c r="HY95" s="314" t="str">
        <f>OIP!AH93&amp;";"&amp;OIP!B93&amp;";"&amp;OIP!E93</f>
        <v>Система рекуперации паров нефти;Давление газовой фракции после фильтра ФС-2 стендера СТ10;кПа</v>
      </c>
      <c r="HZ95" s="438">
        <v>91</v>
      </c>
      <c r="IA95" s="414" t="s">
        <v>4753</v>
      </c>
      <c r="IB95" s="415">
        <v>1</v>
      </c>
      <c r="IC95" s="447">
        <v>0</v>
      </c>
      <c r="ID95" s="341"/>
      <c r="IE95" s="446">
        <v>91</v>
      </c>
      <c r="IF95" s="412" t="str">
        <f>OIP!AH93&amp;";"&amp;OIP!B93&amp;";"&amp;OIP!E93</f>
        <v>Система рекуперации паров нефти;Давление газовой фракции после фильтра ФС-2 стендера СТ10;кПа</v>
      </c>
      <c r="IG95" s="440">
        <v>91</v>
      </c>
      <c r="IH95" s="414" t="s">
        <v>4741</v>
      </c>
      <c r="II95" s="415">
        <v>1</v>
      </c>
      <c r="IJ95" s="447">
        <v>0</v>
      </c>
      <c r="IK95" s="341"/>
      <c r="IL95" s="446">
        <v>91</v>
      </c>
      <c r="IM95" s="412" t="str">
        <f>OIP!AH93&amp;";"&amp;OIP!B93&amp;";"&amp;OIP!E93</f>
        <v>Система рекуперации паров нефти;Давление газовой фракции после фильтра ФС-2 стендера СТ10;кПа</v>
      </c>
      <c r="IN95" s="440">
        <v>91</v>
      </c>
      <c r="IO95" s="414" t="s">
        <v>4741</v>
      </c>
      <c r="IP95" s="415">
        <v>1</v>
      </c>
      <c r="IQ95" s="447">
        <v>0</v>
      </c>
      <c r="IS95" s="448">
        <f t="shared" si="21"/>
        <v>91</v>
      </c>
      <c r="IT95" s="457" t="s">
        <v>4754</v>
      </c>
      <c r="IU95" s="450">
        <v>91</v>
      </c>
      <c r="IV95" s="402"/>
      <c r="IW95" s="312">
        <v>1</v>
      </c>
      <c r="IX95" s="405">
        <v>0</v>
      </c>
    </row>
    <row r="96" spans="1:258" ht="15.75" customHeight="1">
      <c r="A96" s="310">
        <f t="shared" si="13"/>
        <v>92</v>
      </c>
      <c r="B96" s="314" t="str">
        <f>DP!J93&amp;";"&amp;DP!B93</f>
        <v>Диагностика;БиПС.УСО.2(2) - батарея разряжена ИБП GU1</v>
      </c>
      <c r="C96" s="450">
        <v>92</v>
      </c>
      <c r="D96" s="312"/>
      <c r="E96" s="312"/>
      <c r="F96" s="403"/>
      <c r="H96" s="437">
        <f t="shared" si="14"/>
        <v>92</v>
      </c>
      <c r="I96" s="314" t="str">
        <f>KTPRS2!I93&amp;";"&amp;KTPRS2!B93</f>
        <v>Предельный параметр;Максимальное давление газонефтяной фракции в трубопроводе на выходе резервуара Е-24</v>
      </c>
      <c r="J96" s="450">
        <v>92</v>
      </c>
      <c r="K96" s="312"/>
      <c r="L96" s="312"/>
      <c r="M96" s="405"/>
      <c r="O96" s="437">
        <f t="shared" si="15"/>
        <v>92</v>
      </c>
      <c r="P96" s="455">
        <v>0</v>
      </c>
      <c r="Q96" s="450">
        <v>92</v>
      </c>
      <c r="R96" s="312"/>
      <c r="S96" s="312"/>
      <c r="T96" s="405"/>
      <c r="V96" s="400">
        <v>92</v>
      </c>
      <c r="W96" s="455">
        <f>UTS!B94</f>
        <v>0</v>
      </c>
      <c r="X96" s="438">
        <v>92</v>
      </c>
      <c r="Y96" s="402"/>
      <c r="Z96" s="312">
        <v>1</v>
      </c>
      <c r="AA96" s="403">
        <v>0</v>
      </c>
      <c r="AC96" s="924">
        <v>92</v>
      </c>
      <c r="AD96" s="312" t="str">
        <f>ZD!AK94&amp;";"&amp;ZD!B94</f>
        <v>Система защиты от гидроудара;Задвижка №12</v>
      </c>
      <c r="AE96" s="450">
        <v>92</v>
      </c>
      <c r="AF96" s="451" t="s">
        <v>4755</v>
      </c>
      <c r="AG96" s="312">
        <v>2</v>
      </c>
      <c r="AH96" s="405">
        <v>3</v>
      </c>
      <c r="AJ96" s="439">
        <f t="shared" si="16"/>
        <v>92</v>
      </c>
      <c r="AK96" s="412" t="str">
        <f>KLP!M94&amp;";"&amp;KLP!B94</f>
        <v>;</v>
      </c>
      <c r="AL96" s="440">
        <v>92</v>
      </c>
      <c r="AM96" s="415"/>
      <c r="AN96" s="415"/>
      <c r="AO96" s="416"/>
      <c r="AQ96" s="310">
        <f t="shared" si="17"/>
        <v>92</v>
      </c>
      <c r="AR96" s="455">
        <v>0</v>
      </c>
      <c r="AS96" s="438">
        <v>92</v>
      </c>
      <c r="AT96" s="312"/>
      <c r="AU96" s="312"/>
      <c r="AV96" s="403"/>
      <c r="BL96" s="845">
        <v>92</v>
      </c>
      <c r="BM96" s="846"/>
      <c r="BN96" s="415">
        <v>92</v>
      </c>
      <c r="BO96" s="414" t="s">
        <v>4756</v>
      </c>
      <c r="BP96" s="415">
        <v>1</v>
      </c>
      <c r="BQ96" s="416">
        <v>0</v>
      </c>
      <c r="BS96" s="437">
        <v>92</v>
      </c>
      <c r="BT96" s="314" t="str">
        <f>VS!O94&amp;";"&amp;VS!B94</f>
        <v>;</v>
      </c>
      <c r="BU96" s="438">
        <v>92</v>
      </c>
      <c r="BV96" s="402" t="s">
        <v>3565</v>
      </c>
      <c r="BW96" s="312">
        <v>1</v>
      </c>
      <c r="BX96" s="405">
        <v>0</v>
      </c>
      <c r="BZ96" s="437">
        <v>92</v>
      </c>
      <c r="CA96" s="405">
        <v>0</v>
      </c>
      <c r="CB96" s="438">
        <v>92</v>
      </c>
      <c r="CC96" s="402" t="s">
        <v>3565</v>
      </c>
      <c r="CD96" s="312">
        <v>1</v>
      </c>
      <c r="CE96" s="405">
        <v>0</v>
      </c>
      <c r="CG96" s="437">
        <v>92</v>
      </c>
      <c r="CH96" s="405">
        <v>0</v>
      </c>
      <c r="CI96" s="438">
        <v>92</v>
      </c>
      <c r="CJ96" s="402" t="s">
        <v>3565</v>
      </c>
      <c r="CK96" s="312">
        <v>1</v>
      </c>
      <c r="CL96" s="405">
        <v>0</v>
      </c>
      <c r="CN96" s="310">
        <v>92</v>
      </c>
      <c r="CO96" s="314">
        <v>0</v>
      </c>
      <c r="CP96" s="438">
        <v>92</v>
      </c>
      <c r="CQ96" s="402" t="s">
        <v>3565</v>
      </c>
      <c r="CR96" s="312">
        <v>1</v>
      </c>
      <c r="CS96" s="405">
        <v>0</v>
      </c>
      <c r="CU96" s="310">
        <f t="shared" si="18"/>
        <v>92</v>
      </c>
      <c r="CV96" s="314" t="str">
        <f>KTPR!K94&amp;";"&amp;KTPR!B94</f>
        <v>Общестанционная защита;Аварийная максимальная температура газовой фракции после детонационного предохранителя ДП-2</v>
      </c>
      <c r="CW96" s="438">
        <v>92</v>
      </c>
      <c r="CX96" s="312"/>
      <c r="CY96" s="312"/>
      <c r="CZ96" s="403"/>
      <c r="DB96" s="310">
        <f t="shared" si="12"/>
        <v>243</v>
      </c>
      <c r="DC96" s="314" t="str">
        <f>KGMPNA!F95&amp;";"&amp;KGMPNA!B95</f>
        <v>;</v>
      </c>
      <c r="DD96" s="438">
        <v>92</v>
      </c>
      <c r="DE96" s="312"/>
      <c r="DF96" s="312"/>
      <c r="DG96" s="403"/>
      <c r="DI96" s="310">
        <f t="shared" si="19"/>
        <v>192</v>
      </c>
      <c r="DJ96" s="314" t="str">
        <f>KTPRA!I95&amp;";"&amp;KTPRA!B95</f>
        <v>Агрегатная защита;</v>
      </c>
      <c r="DK96" s="438">
        <v>92</v>
      </c>
      <c r="DL96" s="312"/>
      <c r="DM96" s="312"/>
      <c r="DN96" s="403"/>
      <c r="DP96" s="437">
        <v>92</v>
      </c>
      <c r="DQ96" s="875" t="s">
        <v>4757</v>
      </c>
      <c r="DR96" s="438">
        <v>92</v>
      </c>
      <c r="DS96" s="451" t="s">
        <v>4758</v>
      </c>
      <c r="DT96" s="848">
        <v>2</v>
      </c>
      <c r="DU96" s="866" t="s">
        <v>3854</v>
      </c>
      <c r="DV96" s="867"/>
      <c r="DX96" s="878"/>
      <c r="ED96" s="851">
        <v>92</v>
      </c>
      <c r="EE96" s="847" t="s">
        <v>8885</v>
      </c>
      <c r="EF96" s="68">
        <v>92</v>
      </c>
      <c r="EG96" s="861"/>
      <c r="EH96" s="68"/>
      <c r="EI96" s="96"/>
      <c r="EJ96" s="867"/>
      <c r="EY96" s="845">
        <f t="shared" si="20"/>
        <v>92</v>
      </c>
      <c r="EZ96" s="862">
        <v>0</v>
      </c>
      <c r="FA96" s="855">
        <v>92</v>
      </c>
      <c r="FB96" s="860" t="s">
        <v>3855</v>
      </c>
      <c r="FC96" s="841">
        <v>0</v>
      </c>
      <c r="FD96" s="842">
        <v>0</v>
      </c>
      <c r="FF96" s="437">
        <v>92</v>
      </c>
      <c r="FG96" s="314">
        <v>0</v>
      </c>
      <c r="FH96" s="438">
        <v>91</v>
      </c>
      <c r="FI96" s="451" t="s">
        <v>4759</v>
      </c>
      <c r="FJ96" s="415">
        <v>2</v>
      </c>
      <c r="FK96" s="416">
        <v>3</v>
      </c>
      <c r="FL96" s="341"/>
      <c r="FM96" s="437">
        <v>92</v>
      </c>
      <c r="FN96" s="314"/>
      <c r="FO96" s="438">
        <v>91</v>
      </c>
      <c r="FP96" s="451" t="s">
        <v>4760</v>
      </c>
      <c r="FQ96" s="312">
        <v>2</v>
      </c>
      <c r="FR96" s="405">
        <v>3</v>
      </c>
      <c r="FT96" s="479"/>
      <c r="GA96" s="437">
        <v>92</v>
      </c>
      <c r="GB96" s="314"/>
      <c r="GC96" s="438">
        <v>92</v>
      </c>
      <c r="GD96" s="402" t="s">
        <v>3565</v>
      </c>
      <c r="GE96" s="312">
        <v>1</v>
      </c>
      <c r="GF96" s="405">
        <v>0</v>
      </c>
      <c r="GH96" s="437"/>
      <c r="GI96" s="314"/>
      <c r="GJ96" s="438">
        <v>92</v>
      </c>
      <c r="GK96" s="402" t="s">
        <v>3676</v>
      </c>
      <c r="GL96" s="312">
        <v>1</v>
      </c>
      <c r="GM96" s="405">
        <v>0</v>
      </c>
      <c r="GO96" s="440">
        <v>92</v>
      </c>
      <c r="GP96" s="415"/>
      <c r="GQ96" s="415">
        <v>92</v>
      </c>
      <c r="GR96" s="493" t="s">
        <v>67</v>
      </c>
      <c r="GS96" s="312">
        <v>1</v>
      </c>
      <c r="GT96" s="405">
        <v>0</v>
      </c>
      <c r="GU96" s="167"/>
      <c r="GV96" s="440">
        <v>92</v>
      </c>
      <c r="GW96" s="415" t="s">
        <v>4761</v>
      </c>
      <c r="GX96" s="415">
        <v>92</v>
      </c>
      <c r="GY96" s="493" t="s">
        <v>67</v>
      </c>
      <c r="GZ96" s="312">
        <v>1</v>
      </c>
      <c r="HA96" s="312">
        <v>0</v>
      </c>
      <c r="HC96" s="446">
        <v>92</v>
      </c>
      <c r="HD96" s="412" t="str">
        <f>OIP!AH94&amp;";"&amp;OIP!B94&amp;";"&amp;OIP!E94</f>
        <v>Система рекуперации паров нефти;Давление газовой фракции после детонационного предохранителя ДП-4 стендера СТ10;кПа</v>
      </c>
      <c r="HE96" s="440">
        <v>92</v>
      </c>
      <c r="HF96" s="414" t="s">
        <v>4752</v>
      </c>
      <c r="HG96" s="415">
        <v>1</v>
      </c>
      <c r="HH96" s="447">
        <v>0</v>
      </c>
      <c r="HJ96" s="446">
        <v>92</v>
      </c>
      <c r="HK96" s="412" t="str">
        <f>OIP!AH94&amp;";"&amp;OIP!B94&amp;";"&amp;OIP!E94</f>
        <v>Система рекуперации паров нефти;Давление газовой фракции после детонационного предохранителя ДП-4 стендера СТ10;кПа</v>
      </c>
      <c r="HL96" s="440">
        <v>92</v>
      </c>
      <c r="HM96" s="414" t="s">
        <v>3565</v>
      </c>
      <c r="HN96" s="415">
        <v>1</v>
      </c>
      <c r="HO96" s="447">
        <v>0</v>
      </c>
      <c r="HP96" s="844"/>
      <c r="HQ96" s="437">
        <v>92</v>
      </c>
      <c r="HR96" s="314" t="str">
        <f>OIP!AH94&amp;";"&amp;OIP!B94&amp;";"&amp;OIP!E94</f>
        <v>Система рекуперации паров нефти;Давление газовой фракции после детонационного предохранителя ДП-4 стендера СТ10;кПа</v>
      </c>
      <c r="HS96" s="438">
        <v>92</v>
      </c>
      <c r="HT96" s="402" t="s">
        <v>4752</v>
      </c>
      <c r="HU96" s="312">
        <v>1</v>
      </c>
      <c r="HV96" s="405">
        <v>0</v>
      </c>
      <c r="HX96" s="310">
        <v>92</v>
      </c>
      <c r="HY96" s="314" t="str">
        <f>OIP!AH94&amp;";"&amp;OIP!B94&amp;";"&amp;OIP!E94</f>
        <v>Система рекуперации паров нефти;Давление газовой фракции после детонационного предохранителя ДП-4 стендера СТ10;кПа</v>
      </c>
      <c r="HZ96" s="438">
        <v>92</v>
      </c>
      <c r="IA96" s="414" t="s">
        <v>4752</v>
      </c>
      <c r="IB96" s="415">
        <v>1</v>
      </c>
      <c r="IC96" s="447">
        <v>0</v>
      </c>
      <c r="ID96" s="341"/>
      <c r="IE96" s="446">
        <v>92</v>
      </c>
      <c r="IF96" s="412" t="str">
        <f>OIP!AH94&amp;";"&amp;OIP!B94&amp;";"&amp;OIP!E94</f>
        <v>Система рекуперации паров нефти;Давление газовой фракции после детонационного предохранителя ДП-4 стендера СТ10;кПа</v>
      </c>
      <c r="IG96" s="440">
        <v>92</v>
      </c>
      <c r="IH96" s="414" t="s">
        <v>4752</v>
      </c>
      <c r="II96" s="415">
        <v>1</v>
      </c>
      <c r="IJ96" s="447">
        <v>0</v>
      </c>
      <c r="IK96" s="341"/>
      <c r="IL96" s="446">
        <v>92</v>
      </c>
      <c r="IM96" s="412" t="str">
        <f>OIP!AH94&amp;";"&amp;OIP!B94&amp;";"&amp;OIP!E94</f>
        <v>Система рекуперации паров нефти;Давление газовой фракции после детонационного предохранителя ДП-4 стендера СТ10;кПа</v>
      </c>
      <c r="IN96" s="440">
        <v>92</v>
      </c>
      <c r="IO96" s="414" t="s">
        <v>4762</v>
      </c>
      <c r="IP96" s="415">
        <v>1</v>
      </c>
      <c r="IQ96" s="447">
        <v>0</v>
      </c>
      <c r="IS96" s="448">
        <f t="shared" si="21"/>
        <v>92</v>
      </c>
      <c r="IT96" s="457" t="s">
        <v>4763</v>
      </c>
      <c r="IU96" s="450">
        <v>92</v>
      </c>
      <c r="IV96" s="402"/>
      <c r="IW96" s="312">
        <v>1</v>
      </c>
      <c r="IX96" s="405">
        <v>0</v>
      </c>
    </row>
    <row r="97" spans="1:258" ht="15.75" customHeight="1">
      <c r="A97" s="313">
        <f t="shared" si="13"/>
        <v>93</v>
      </c>
      <c r="B97" s="314" t="str">
        <f>DP!J94&amp;";"&amp;DP!B94</f>
        <v>Диагностика;БиПС.УСО.2(2) - неисправность оборудования питания осн. канала ИБП GU1</v>
      </c>
      <c r="C97" s="450">
        <v>93</v>
      </c>
      <c r="D97" s="345"/>
      <c r="E97" s="345"/>
      <c r="F97" s="347"/>
      <c r="H97" s="469">
        <f t="shared" si="14"/>
        <v>93</v>
      </c>
      <c r="I97" s="314" t="str">
        <f>KTPRS2!I94&amp;";"&amp;KTPRS2!B94</f>
        <v>Предельный параметр;Сохранение предельной загазованности площадки насосной откачки дренажа из емкости Е-24 (точка 1)</v>
      </c>
      <c r="J97" s="450">
        <v>93</v>
      </c>
      <c r="K97" s="345"/>
      <c r="L97" s="345"/>
      <c r="M97" s="470"/>
      <c r="O97" s="469">
        <f t="shared" si="15"/>
        <v>93</v>
      </c>
      <c r="P97" s="455">
        <v>0</v>
      </c>
      <c r="Q97" s="450">
        <v>93</v>
      </c>
      <c r="R97" s="345"/>
      <c r="S97" s="345"/>
      <c r="T97" s="470"/>
      <c r="V97" s="400">
        <v>93</v>
      </c>
      <c r="W97" s="455">
        <f>UTS!B95</f>
        <v>0</v>
      </c>
      <c r="X97" s="438">
        <v>93</v>
      </c>
      <c r="Y97" s="402"/>
      <c r="Z97" s="312">
        <v>1</v>
      </c>
      <c r="AA97" s="403">
        <v>0</v>
      </c>
      <c r="AC97" s="924">
        <v>93</v>
      </c>
      <c r="AD97" s="312" t="str">
        <f>ZD!AK95&amp;";"&amp;ZD!B95</f>
        <v>;</v>
      </c>
      <c r="AE97" s="450">
        <v>93</v>
      </c>
      <c r="AF97" s="451" t="s">
        <v>4764</v>
      </c>
      <c r="AG97" s="312">
        <v>2</v>
      </c>
      <c r="AH97" s="405">
        <v>3</v>
      </c>
      <c r="AJ97" s="471">
        <f t="shared" si="16"/>
        <v>93</v>
      </c>
      <c r="AK97" s="412" t="str">
        <f>KLP!M95&amp;";"&amp;KLP!B95</f>
        <v>;</v>
      </c>
      <c r="AL97" s="440">
        <v>93</v>
      </c>
      <c r="AM97" s="485"/>
      <c r="AN97" s="485"/>
      <c r="AO97" s="486"/>
      <c r="AQ97" s="313">
        <f t="shared" si="17"/>
        <v>93</v>
      </c>
      <c r="AR97" s="455">
        <v>0</v>
      </c>
      <c r="AS97" s="438">
        <v>93</v>
      </c>
      <c r="AT97" s="345"/>
      <c r="AU97" s="345"/>
      <c r="AV97" s="347"/>
      <c r="BL97" s="845">
        <v>93</v>
      </c>
      <c r="BM97" s="846"/>
      <c r="BN97" s="415">
        <v>93</v>
      </c>
      <c r="BO97" s="414" t="s">
        <v>4765</v>
      </c>
      <c r="BP97" s="415">
        <v>1</v>
      </c>
      <c r="BQ97" s="416">
        <v>0</v>
      </c>
      <c r="BS97" s="437">
        <v>93</v>
      </c>
      <c r="BT97" s="314" t="str">
        <f>VS!O95&amp;";"&amp;VS!B95</f>
        <v>;</v>
      </c>
      <c r="BU97" s="438">
        <v>93</v>
      </c>
      <c r="BV97" s="402" t="s">
        <v>3565</v>
      </c>
      <c r="BW97" s="312">
        <v>1</v>
      </c>
      <c r="BX97" s="405">
        <v>0</v>
      </c>
      <c r="BZ97" s="437">
        <v>93</v>
      </c>
      <c r="CA97" s="405">
        <v>0</v>
      </c>
      <c r="CB97" s="438">
        <v>93</v>
      </c>
      <c r="CC97" s="402" t="s">
        <v>3565</v>
      </c>
      <c r="CD97" s="312">
        <v>1</v>
      </c>
      <c r="CE97" s="405">
        <v>0</v>
      </c>
      <c r="CG97" s="437">
        <v>93</v>
      </c>
      <c r="CH97" s="405">
        <v>0</v>
      </c>
      <c r="CI97" s="438">
        <v>93</v>
      </c>
      <c r="CJ97" s="402" t="s">
        <v>3565</v>
      </c>
      <c r="CK97" s="312">
        <v>1</v>
      </c>
      <c r="CL97" s="405">
        <v>0</v>
      </c>
      <c r="CN97" s="310">
        <v>93</v>
      </c>
      <c r="CO97" s="314">
        <v>0</v>
      </c>
      <c r="CP97" s="438">
        <v>93</v>
      </c>
      <c r="CQ97" s="402" t="s">
        <v>3565</v>
      </c>
      <c r="CR97" s="312">
        <v>1</v>
      </c>
      <c r="CS97" s="405">
        <v>0</v>
      </c>
      <c r="CU97" s="310">
        <f t="shared" si="18"/>
        <v>93</v>
      </c>
      <c r="CV97" s="314" t="str">
        <f>KTPR!K95&amp;";"&amp;KTPR!B95</f>
        <v>Общестанционная защита;Аварийная максимальная температура газовой фракции до детонационного предохранителя ДП-4</v>
      </c>
      <c r="CW97" s="438">
        <v>93</v>
      </c>
      <c r="CX97" s="312"/>
      <c r="CY97" s="312"/>
      <c r="CZ97" s="403"/>
      <c r="DB97" s="310">
        <f t="shared" si="12"/>
        <v>244</v>
      </c>
      <c r="DC97" s="314" t="str">
        <f>KGMPNA!F96&amp;";"&amp;KGMPNA!B96</f>
        <v>;</v>
      </c>
      <c r="DD97" s="438">
        <v>93</v>
      </c>
      <c r="DE97" s="312"/>
      <c r="DF97" s="312"/>
      <c r="DG97" s="403"/>
      <c r="DI97" s="310">
        <f t="shared" si="19"/>
        <v>193</v>
      </c>
      <c r="DJ97" s="314" t="str">
        <f>KTPRA!I96&amp;";"&amp;KTPRA!B96</f>
        <v>Агрегатная защита;</v>
      </c>
      <c r="DK97" s="438">
        <v>93</v>
      </c>
      <c r="DL97" s="312"/>
      <c r="DM97" s="312"/>
      <c r="DN97" s="403"/>
      <c r="DP97" s="437">
        <v>93</v>
      </c>
      <c r="DQ97" s="875" t="s">
        <v>4766</v>
      </c>
      <c r="DR97" s="438">
        <v>93</v>
      </c>
      <c r="DS97" s="451" t="s">
        <v>4767</v>
      </c>
      <c r="DT97" s="848">
        <v>2</v>
      </c>
      <c r="DU97" s="866" t="s">
        <v>3854</v>
      </c>
      <c r="DV97" s="867"/>
      <c r="DX97" s="878"/>
      <c r="ED97" s="851">
        <v>93</v>
      </c>
      <c r="EE97" s="847" t="s">
        <v>8886</v>
      </c>
      <c r="EF97" s="68">
        <v>93</v>
      </c>
      <c r="EG97" s="861"/>
      <c r="EH97" s="68"/>
      <c r="EI97" s="96"/>
      <c r="EJ97" s="867"/>
      <c r="EY97" s="845">
        <f t="shared" si="20"/>
        <v>93</v>
      </c>
      <c r="EZ97" s="862">
        <v>0</v>
      </c>
      <c r="FA97" s="855">
        <v>93</v>
      </c>
      <c r="FB97" s="860" t="s">
        <v>3855</v>
      </c>
      <c r="FC97" s="841">
        <v>0</v>
      </c>
      <c r="FD97" s="842">
        <v>0</v>
      </c>
      <c r="FF97" s="437">
        <v>93</v>
      </c>
      <c r="FG97" s="314">
        <v>0</v>
      </c>
      <c r="FH97" s="438">
        <v>92</v>
      </c>
      <c r="FI97" s="451" t="s">
        <v>4768</v>
      </c>
      <c r="FJ97" s="415">
        <v>2</v>
      </c>
      <c r="FK97" s="416">
        <v>3</v>
      </c>
      <c r="FL97" s="341"/>
      <c r="FM97" s="437">
        <v>93</v>
      </c>
      <c r="FN97" s="314"/>
      <c r="FO97" s="438">
        <v>92</v>
      </c>
      <c r="FP97" s="451" t="s">
        <v>4769</v>
      </c>
      <c r="FQ97" s="312">
        <v>2</v>
      </c>
      <c r="FR97" s="405">
        <v>3</v>
      </c>
      <c r="FT97" s="479"/>
      <c r="GA97" s="437">
        <v>93</v>
      </c>
      <c r="GB97" s="314"/>
      <c r="GC97" s="438">
        <v>93</v>
      </c>
      <c r="GD97" s="402" t="s">
        <v>3565</v>
      </c>
      <c r="GE97" s="312">
        <v>1</v>
      </c>
      <c r="GF97" s="405">
        <v>0</v>
      </c>
      <c r="GH97" s="437"/>
      <c r="GI97" s="314"/>
      <c r="GJ97" s="438">
        <v>93</v>
      </c>
      <c r="GK97" s="402" t="s">
        <v>3676</v>
      </c>
      <c r="GL97" s="312">
        <v>1</v>
      </c>
      <c r="GM97" s="405">
        <v>0</v>
      </c>
      <c r="GO97" s="440">
        <v>93</v>
      </c>
      <c r="GP97" s="415"/>
      <c r="GQ97" s="415">
        <v>93</v>
      </c>
      <c r="GR97" s="843" t="s">
        <v>67</v>
      </c>
      <c r="GS97" s="312">
        <v>1</v>
      </c>
      <c r="GT97" s="405">
        <v>1</v>
      </c>
      <c r="GU97" s="167"/>
      <c r="GV97" s="440">
        <v>93</v>
      </c>
      <c r="GW97" s="415" t="s">
        <v>4770</v>
      </c>
      <c r="GX97" s="415">
        <v>93</v>
      </c>
      <c r="GY97" s="493" t="s">
        <v>67</v>
      </c>
      <c r="GZ97" s="312">
        <v>1</v>
      </c>
      <c r="HA97" s="312">
        <v>0</v>
      </c>
      <c r="HC97" s="446">
        <v>93</v>
      </c>
      <c r="HD97" s="412" t="str">
        <f>OIP!AH95&amp;";"&amp;OIP!B95&amp;";"&amp;OIP!E95</f>
        <v>;;</v>
      </c>
      <c r="HE97" s="440">
        <v>93</v>
      </c>
      <c r="HF97" s="414" t="s">
        <v>4762</v>
      </c>
      <c r="HG97" s="415">
        <v>1</v>
      </c>
      <c r="HH97" s="447">
        <v>0</v>
      </c>
      <c r="HJ97" s="446">
        <v>93</v>
      </c>
      <c r="HK97" s="412" t="str">
        <f>OIP!AH95&amp;";"&amp;OIP!B95&amp;";"&amp;OIP!E95</f>
        <v>;;</v>
      </c>
      <c r="HL97" s="440">
        <v>93</v>
      </c>
      <c r="HM97" s="414" t="s">
        <v>3565</v>
      </c>
      <c r="HN97" s="415">
        <v>1</v>
      </c>
      <c r="HO97" s="447">
        <v>0</v>
      </c>
      <c r="HP97" s="844"/>
      <c r="HQ97" s="437">
        <v>93</v>
      </c>
      <c r="HR97" s="314" t="str">
        <f>OIP!AH95&amp;";"&amp;OIP!B95&amp;";"&amp;OIP!E95</f>
        <v>;;</v>
      </c>
      <c r="HS97" s="438">
        <v>93</v>
      </c>
      <c r="HT97" s="402" t="s">
        <v>4762</v>
      </c>
      <c r="HU97" s="312">
        <v>1</v>
      </c>
      <c r="HV97" s="405">
        <v>0</v>
      </c>
      <c r="HX97" s="310">
        <v>93</v>
      </c>
      <c r="HY97" s="314" t="str">
        <f>OIP!AH95&amp;";"&amp;OIP!B95&amp;";"&amp;OIP!E95</f>
        <v>;;</v>
      </c>
      <c r="HZ97" s="438">
        <v>93</v>
      </c>
      <c r="IA97" s="414" t="s">
        <v>4762</v>
      </c>
      <c r="IB97" s="415">
        <v>1</v>
      </c>
      <c r="IC97" s="447">
        <v>0</v>
      </c>
      <c r="ID97" s="341"/>
      <c r="IE97" s="446">
        <v>93</v>
      </c>
      <c r="IF97" s="412" t="str">
        <f>OIP!AH95&amp;";"&amp;OIP!B95&amp;";"&amp;OIP!E95</f>
        <v>;;</v>
      </c>
      <c r="IG97" s="440">
        <v>93</v>
      </c>
      <c r="IH97" s="414" t="s">
        <v>4762</v>
      </c>
      <c r="II97" s="415">
        <v>1</v>
      </c>
      <c r="IJ97" s="447">
        <v>0</v>
      </c>
      <c r="IK97" s="341"/>
      <c r="IL97" s="446">
        <v>93</v>
      </c>
      <c r="IM97" s="412" t="str">
        <f>OIP!AH95&amp;";"&amp;OIP!B95&amp;";"&amp;OIP!E95</f>
        <v>;;</v>
      </c>
      <c r="IN97" s="440">
        <v>93</v>
      </c>
      <c r="IO97" s="414" t="s">
        <v>4762</v>
      </c>
      <c r="IP97" s="415">
        <v>1</v>
      </c>
      <c r="IQ97" s="447">
        <v>0</v>
      </c>
      <c r="IS97" s="448">
        <f t="shared" si="21"/>
        <v>93</v>
      </c>
      <c r="IT97" s="457"/>
      <c r="IU97" s="450">
        <v>93</v>
      </c>
      <c r="IV97" s="402"/>
      <c r="IW97" s="312">
        <v>1</v>
      </c>
      <c r="IX97" s="405">
        <v>0</v>
      </c>
    </row>
    <row r="98" spans="1:258" ht="15.75" customHeight="1">
      <c r="A98" s="310">
        <f t="shared" si="13"/>
        <v>94</v>
      </c>
      <c r="B98" s="314" t="str">
        <f>DP!J95&amp;";"&amp;DP!B95</f>
        <v>Диагностика;БиПС.УСО.2(2) - батарея разряжена ИБП GU2</v>
      </c>
      <c r="C98" s="450">
        <v>94</v>
      </c>
      <c r="D98" s="312"/>
      <c r="E98" s="312"/>
      <c r="F98" s="403"/>
      <c r="H98" s="437">
        <f t="shared" si="14"/>
        <v>94</v>
      </c>
      <c r="I98" s="314" t="str">
        <f>KTPRS2!I95&amp;";"&amp;KTPRS2!B95</f>
        <v>Предельный параметр;Сохранение предельной загазованности площадки насосной откачки дренажа из емкости Е-24 (точка 2)</v>
      </c>
      <c r="J98" s="450">
        <v>94</v>
      </c>
      <c r="K98" s="312"/>
      <c r="L98" s="312"/>
      <c r="M98" s="405"/>
      <c r="O98" s="437">
        <f t="shared" si="15"/>
        <v>94</v>
      </c>
      <c r="P98" s="455">
        <v>0</v>
      </c>
      <c r="Q98" s="450">
        <v>94</v>
      </c>
      <c r="R98" s="312"/>
      <c r="S98" s="312"/>
      <c r="T98" s="405"/>
      <c r="V98" s="400">
        <v>94</v>
      </c>
      <c r="W98" s="455">
        <f>UTS!B96</f>
        <v>0</v>
      </c>
      <c r="X98" s="438">
        <v>94</v>
      </c>
      <c r="Y98" s="402"/>
      <c r="Z98" s="312">
        <v>1</v>
      </c>
      <c r="AA98" s="403">
        <v>0</v>
      </c>
      <c r="AC98" s="924">
        <v>94</v>
      </c>
      <c r="AD98" s="312" t="str">
        <f>ZD!AK96&amp;";"&amp;ZD!B96</f>
        <v>Система подачи азота;Шаровой кран №1</v>
      </c>
      <c r="AE98" s="450">
        <v>94</v>
      </c>
      <c r="AF98" s="451" t="s">
        <v>4771</v>
      </c>
      <c r="AG98" s="312">
        <v>2</v>
      </c>
      <c r="AH98" s="405">
        <v>3</v>
      </c>
      <c r="AJ98" s="439">
        <f t="shared" si="16"/>
        <v>94</v>
      </c>
      <c r="AK98" s="412" t="str">
        <f>KLP!M96&amp;";"&amp;KLP!B96</f>
        <v>;</v>
      </c>
      <c r="AL98" s="440">
        <v>94</v>
      </c>
      <c r="AM98" s="415"/>
      <c r="AN98" s="415"/>
      <c r="AO98" s="416"/>
      <c r="AQ98" s="310">
        <f t="shared" si="17"/>
        <v>94</v>
      </c>
      <c r="AR98" s="455">
        <v>0</v>
      </c>
      <c r="AS98" s="438">
        <v>94</v>
      </c>
      <c r="AT98" s="312"/>
      <c r="AU98" s="312"/>
      <c r="AV98" s="403"/>
      <c r="BL98" s="845">
        <v>94</v>
      </c>
      <c r="BM98" s="846"/>
      <c r="BN98" s="415">
        <v>94</v>
      </c>
      <c r="BO98" s="414" t="s">
        <v>4772</v>
      </c>
      <c r="BP98" s="415">
        <v>1</v>
      </c>
      <c r="BQ98" s="416">
        <v>0</v>
      </c>
      <c r="BS98" s="437">
        <v>94</v>
      </c>
      <c r="BT98" s="314" t="str">
        <f>VS!O96&amp;";"&amp;VS!B96</f>
        <v>;</v>
      </c>
      <c r="BU98" s="438">
        <v>94</v>
      </c>
      <c r="BV98" s="402" t="s">
        <v>3565</v>
      </c>
      <c r="BW98" s="312">
        <v>1</v>
      </c>
      <c r="BX98" s="405">
        <v>0</v>
      </c>
      <c r="BZ98" s="437">
        <v>94</v>
      </c>
      <c r="CA98" s="405">
        <v>0</v>
      </c>
      <c r="CB98" s="438">
        <v>94</v>
      </c>
      <c r="CC98" s="402" t="s">
        <v>3565</v>
      </c>
      <c r="CD98" s="312">
        <v>1</v>
      </c>
      <c r="CE98" s="405">
        <v>0</v>
      </c>
      <c r="CG98" s="437">
        <v>94</v>
      </c>
      <c r="CH98" s="405">
        <v>0</v>
      </c>
      <c r="CI98" s="438">
        <v>94</v>
      </c>
      <c r="CJ98" s="402" t="s">
        <v>3565</v>
      </c>
      <c r="CK98" s="312">
        <v>1</v>
      </c>
      <c r="CL98" s="405">
        <v>0</v>
      </c>
      <c r="CN98" s="310">
        <v>94</v>
      </c>
      <c r="CO98" s="314">
        <v>0</v>
      </c>
      <c r="CP98" s="438">
        <v>94</v>
      </c>
      <c r="CQ98" s="402" t="s">
        <v>3565</v>
      </c>
      <c r="CR98" s="312">
        <v>1</v>
      </c>
      <c r="CS98" s="405">
        <v>0</v>
      </c>
      <c r="CU98" s="310">
        <f t="shared" si="18"/>
        <v>94</v>
      </c>
      <c r="CV98" s="314" t="str">
        <f>KTPR!K96&amp;";"&amp;KTPR!B96</f>
        <v>Общестанционная защита;Аварийная максимальная температура газовой фракции после детонационного предохранителя ДП-4</v>
      </c>
      <c r="CW98" s="438">
        <v>94</v>
      </c>
      <c r="CX98" s="312"/>
      <c r="CY98" s="312"/>
      <c r="CZ98" s="403"/>
      <c r="DB98" s="310">
        <f t="shared" si="12"/>
        <v>245</v>
      </c>
      <c r="DC98" s="314"/>
      <c r="DD98" s="438">
        <v>94</v>
      </c>
      <c r="DE98" s="312"/>
      <c r="DF98" s="312"/>
      <c r="DG98" s="403"/>
      <c r="DI98" s="310">
        <f t="shared" si="19"/>
        <v>194</v>
      </c>
      <c r="DJ98" s="314" t="str">
        <f>KTPRA!I97&amp;";"&amp;KTPRA!B97</f>
        <v>Агрегатная защита;</v>
      </c>
      <c r="DK98" s="438">
        <v>94</v>
      </c>
      <c r="DL98" s="312"/>
      <c r="DM98" s="312"/>
      <c r="DN98" s="403"/>
      <c r="DP98" s="437">
        <v>94</v>
      </c>
      <c r="DQ98" s="875" t="s">
        <v>4773</v>
      </c>
      <c r="DR98" s="438">
        <v>94</v>
      </c>
      <c r="DS98" s="451" t="s">
        <v>4774</v>
      </c>
      <c r="DT98" s="848">
        <v>2</v>
      </c>
      <c r="DU98" s="866" t="s">
        <v>3854</v>
      </c>
      <c r="DV98" s="867"/>
      <c r="DX98" s="878"/>
      <c r="ED98" s="851">
        <v>94</v>
      </c>
      <c r="EE98" s="847" t="s">
        <v>8887</v>
      </c>
      <c r="EF98" s="68">
        <v>94</v>
      </c>
      <c r="EG98" s="861"/>
      <c r="EH98" s="68"/>
      <c r="EI98" s="96"/>
      <c r="EJ98" s="867"/>
      <c r="EY98" s="845">
        <f t="shared" si="20"/>
        <v>94</v>
      </c>
      <c r="EZ98" s="862">
        <v>0</v>
      </c>
      <c r="FA98" s="855">
        <v>94</v>
      </c>
      <c r="FB98" s="860" t="s">
        <v>3855</v>
      </c>
      <c r="FC98" s="841">
        <v>0</v>
      </c>
      <c r="FD98" s="842">
        <v>0</v>
      </c>
      <c r="FF98" s="437">
        <v>94</v>
      </c>
      <c r="FG98" s="314">
        <v>0</v>
      </c>
      <c r="FH98" s="438">
        <v>93</v>
      </c>
      <c r="FI98" s="451" t="s">
        <v>4775</v>
      </c>
      <c r="FJ98" s="415">
        <v>2</v>
      </c>
      <c r="FK98" s="416">
        <v>3</v>
      </c>
      <c r="FL98" s="341"/>
      <c r="FM98" s="437">
        <v>94</v>
      </c>
      <c r="FN98" s="314"/>
      <c r="FO98" s="438">
        <v>93</v>
      </c>
      <c r="FP98" s="451" t="s">
        <v>4776</v>
      </c>
      <c r="FQ98" s="312">
        <v>2</v>
      </c>
      <c r="FR98" s="405">
        <v>3</v>
      </c>
      <c r="FT98" s="479"/>
      <c r="GA98" s="437">
        <v>94</v>
      </c>
      <c r="GB98" s="314"/>
      <c r="GC98" s="445">
        <v>94</v>
      </c>
      <c r="GD98" s="436" t="s">
        <v>4777</v>
      </c>
      <c r="GE98" s="312">
        <v>1</v>
      </c>
      <c r="GF98" s="405">
        <v>1</v>
      </c>
      <c r="GH98" s="437"/>
      <c r="GI98" s="314"/>
      <c r="GJ98" s="445">
        <v>94</v>
      </c>
      <c r="GK98" s="436" t="s">
        <v>4777</v>
      </c>
      <c r="GL98" s="312">
        <v>1</v>
      </c>
      <c r="GM98" s="405">
        <v>1</v>
      </c>
      <c r="GO98" s="440">
        <v>94</v>
      </c>
      <c r="GP98" s="415"/>
      <c r="GQ98" s="415">
        <v>94</v>
      </c>
      <c r="GR98" s="491" t="s">
        <v>67</v>
      </c>
      <c r="GS98" s="312">
        <v>1</v>
      </c>
      <c r="GT98" s="405">
        <v>0</v>
      </c>
      <c r="GU98" s="167"/>
      <c r="GV98" s="440">
        <v>94</v>
      </c>
      <c r="GW98" s="415" t="s">
        <v>4778</v>
      </c>
      <c r="GX98" s="415">
        <v>94</v>
      </c>
      <c r="GY98" s="493" t="s">
        <v>67</v>
      </c>
      <c r="GZ98" s="312">
        <v>1</v>
      </c>
      <c r="HA98" s="312">
        <v>0</v>
      </c>
      <c r="HC98" s="446">
        <v>94</v>
      </c>
      <c r="HD98" s="412" t="str">
        <f>OIP!AH96&amp;";"&amp;OIP!B96&amp;";"&amp;OIP!E96</f>
        <v>Система рекуперации паров нефти;Команда на останов стендера СТ5;мА</v>
      </c>
      <c r="HE98" s="440">
        <v>94</v>
      </c>
      <c r="HF98" s="414" t="s">
        <v>4762</v>
      </c>
      <c r="HG98" s="415">
        <v>1</v>
      </c>
      <c r="HH98" s="447">
        <v>0</v>
      </c>
      <c r="HJ98" s="446">
        <v>94</v>
      </c>
      <c r="HK98" s="412" t="str">
        <f>OIP!AH96&amp;";"&amp;OIP!B96&amp;";"&amp;OIP!E96</f>
        <v>Система рекуперации паров нефти;Команда на останов стендера СТ5;мА</v>
      </c>
      <c r="HL98" s="440">
        <v>94</v>
      </c>
      <c r="HM98" s="414" t="s">
        <v>3565</v>
      </c>
      <c r="HN98" s="415">
        <v>1</v>
      </c>
      <c r="HO98" s="447">
        <v>0</v>
      </c>
      <c r="HP98" s="844"/>
      <c r="HQ98" s="437">
        <v>94</v>
      </c>
      <c r="HR98" s="314" t="str">
        <f>OIP!AH96&amp;";"&amp;OIP!B96&amp;";"&amp;OIP!E96</f>
        <v>Система рекуперации паров нефти;Команда на останов стендера СТ5;мА</v>
      </c>
      <c r="HS98" s="438">
        <v>94</v>
      </c>
      <c r="HT98" s="402" t="s">
        <v>4762</v>
      </c>
      <c r="HU98" s="312">
        <v>1</v>
      </c>
      <c r="HV98" s="405">
        <v>0</v>
      </c>
      <c r="HX98" s="310">
        <v>94</v>
      </c>
      <c r="HY98" s="314" t="str">
        <f>OIP!AH96&amp;";"&amp;OIP!B96&amp;";"&amp;OIP!E96</f>
        <v>Система рекуперации паров нефти;Команда на останов стендера СТ5;мА</v>
      </c>
      <c r="HZ98" s="438">
        <v>94</v>
      </c>
      <c r="IA98" s="414" t="s">
        <v>4762</v>
      </c>
      <c r="IB98" s="415">
        <v>1</v>
      </c>
      <c r="IC98" s="447">
        <v>0</v>
      </c>
      <c r="ID98" s="341"/>
      <c r="IE98" s="446">
        <v>94</v>
      </c>
      <c r="IF98" s="412" t="str">
        <f>OIP!AH96&amp;";"&amp;OIP!B96&amp;";"&amp;OIP!E96</f>
        <v>Система рекуперации паров нефти;Команда на останов стендера СТ5;мА</v>
      </c>
      <c r="IG98" s="440">
        <v>94</v>
      </c>
      <c r="IH98" s="414" t="s">
        <v>4762</v>
      </c>
      <c r="II98" s="415">
        <v>1</v>
      </c>
      <c r="IJ98" s="447">
        <v>0</v>
      </c>
      <c r="IK98" s="341"/>
      <c r="IL98" s="446">
        <v>94</v>
      </c>
      <c r="IM98" s="412" t="str">
        <f>OIP!AH96&amp;";"&amp;OIP!B96&amp;";"&amp;OIP!E96</f>
        <v>Система рекуперации паров нефти;Команда на останов стендера СТ5;мА</v>
      </c>
      <c r="IN98" s="440">
        <v>94</v>
      </c>
      <c r="IO98" s="414" t="s">
        <v>4762</v>
      </c>
      <c r="IP98" s="415">
        <v>1</v>
      </c>
      <c r="IQ98" s="447">
        <v>0</v>
      </c>
      <c r="IS98" s="448">
        <f t="shared" si="21"/>
        <v>94</v>
      </c>
      <c r="IT98" s="457" t="s">
        <v>4779</v>
      </c>
      <c r="IU98" s="450">
        <v>94</v>
      </c>
      <c r="IV98" s="402"/>
      <c r="IW98" s="312">
        <v>1</v>
      </c>
      <c r="IX98" s="405">
        <v>0</v>
      </c>
    </row>
    <row r="99" spans="1:258" ht="15.75" customHeight="1">
      <c r="A99" s="310">
        <f t="shared" si="13"/>
        <v>95</v>
      </c>
      <c r="B99" s="314" t="str">
        <f>DP!J96&amp;";"&amp;DP!B96</f>
        <v>Диагностика;БиПС.УСО.2(2) - неисправность оборудования питания рез. канала ИБП GU2</v>
      </c>
      <c r="C99" s="450">
        <v>95</v>
      </c>
      <c r="D99" s="312"/>
      <c r="E99" s="312"/>
      <c r="F99" s="403"/>
      <c r="H99" s="437">
        <f t="shared" si="14"/>
        <v>95</v>
      </c>
      <c r="I99" s="314" t="str">
        <f>KTPRS2!I96&amp;";"&amp;KTPRS2!B96</f>
        <v>Предельный параметр;Сохранение предельной загазованности площадки насосной откачки дренажа из емкости Е-24 (точка 3)</v>
      </c>
      <c r="J99" s="450">
        <v>95</v>
      </c>
      <c r="K99" s="312"/>
      <c r="L99" s="312"/>
      <c r="M99" s="405"/>
      <c r="O99" s="437">
        <f t="shared" si="15"/>
        <v>95</v>
      </c>
      <c r="P99" s="455">
        <v>0</v>
      </c>
      <c r="Q99" s="450">
        <v>95</v>
      </c>
      <c r="R99" s="312"/>
      <c r="S99" s="312"/>
      <c r="T99" s="405"/>
      <c r="V99" s="400">
        <v>95</v>
      </c>
      <c r="W99" s="455">
        <f>UTS!B97</f>
        <v>0</v>
      </c>
      <c r="X99" s="438">
        <v>95</v>
      </c>
      <c r="Y99" s="402"/>
      <c r="Z99" s="312">
        <v>1</v>
      </c>
      <c r="AA99" s="403">
        <v>0</v>
      </c>
      <c r="AC99" s="924">
        <v>95</v>
      </c>
      <c r="AD99" s="312" t="str">
        <f>ZD!AK97&amp;";"&amp;ZD!B97</f>
        <v>;</v>
      </c>
      <c r="AE99" s="450">
        <v>95</v>
      </c>
      <c r="AF99" s="451" t="s">
        <v>4780</v>
      </c>
      <c r="AG99" s="312">
        <v>2</v>
      </c>
      <c r="AH99" s="405">
        <v>3</v>
      </c>
      <c r="AJ99" s="439">
        <f t="shared" si="16"/>
        <v>95</v>
      </c>
      <c r="AK99" s="412" t="str">
        <f>KLP!M97&amp;";"&amp;KLP!B97</f>
        <v>;</v>
      </c>
      <c r="AL99" s="440">
        <v>95</v>
      </c>
      <c r="AM99" s="415"/>
      <c r="AN99" s="415"/>
      <c r="AO99" s="416"/>
      <c r="AQ99" s="310">
        <f t="shared" si="17"/>
        <v>95</v>
      </c>
      <c r="AR99" s="455">
        <v>0</v>
      </c>
      <c r="AS99" s="438">
        <v>95</v>
      </c>
      <c r="AT99" s="312"/>
      <c r="AU99" s="312"/>
      <c r="AV99" s="403"/>
      <c r="BL99" s="845">
        <v>95</v>
      </c>
      <c r="BM99" s="846"/>
      <c r="BN99" s="415">
        <v>95</v>
      </c>
      <c r="BO99" s="414" t="s">
        <v>4781</v>
      </c>
      <c r="BP99" s="415">
        <v>1</v>
      </c>
      <c r="BQ99" s="416">
        <v>0</v>
      </c>
      <c r="BS99" s="437">
        <v>95</v>
      </c>
      <c r="BT99" s="314" t="str">
        <f>VS!O97&amp;";"&amp;VS!B97</f>
        <v>;</v>
      </c>
      <c r="BU99" s="438">
        <v>95</v>
      </c>
      <c r="BV99" s="402" t="s">
        <v>4782</v>
      </c>
      <c r="BW99" s="312">
        <v>1</v>
      </c>
      <c r="BX99" s="405">
        <v>0</v>
      </c>
      <c r="BZ99" s="437">
        <v>95</v>
      </c>
      <c r="CA99" s="405">
        <v>0</v>
      </c>
      <c r="CB99" s="438">
        <v>95</v>
      </c>
      <c r="CC99" s="402" t="s">
        <v>3565</v>
      </c>
      <c r="CD99" s="312">
        <v>1</v>
      </c>
      <c r="CE99" s="405">
        <v>0</v>
      </c>
      <c r="CG99" s="437">
        <v>95</v>
      </c>
      <c r="CH99" s="405">
        <v>0</v>
      </c>
      <c r="CI99" s="438">
        <v>95</v>
      </c>
      <c r="CJ99" s="402" t="s">
        <v>3565</v>
      </c>
      <c r="CK99" s="312">
        <v>1</v>
      </c>
      <c r="CL99" s="405">
        <v>0</v>
      </c>
      <c r="CN99" s="310">
        <v>95</v>
      </c>
      <c r="CO99" s="314">
        <v>0</v>
      </c>
      <c r="CP99" s="438">
        <v>95</v>
      </c>
      <c r="CQ99" s="402" t="s">
        <v>3565</v>
      </c>
      <c r="CR99" s="312">
        <v>1</v>
      </c>
      <c r="CS99" s="405">
        <v>0</v>
      </c>
      <c r="CU99" s="310">
        <f t="shared" si="18"/>
        <v>95</v>
      </c>
      <c r="CV99" s="314" t="str">
        <f>KTPR!K97&amp;";"&amp;KTPR!B97</f>
        <v>Общестанционная защита;Аварийная загазованность площадки УРПН, площадки газодувки (точка 1)</v>
      </c>
      <c r="CW99" s="438">
        <v>95</v>
      </c>
      <c r="CX99" s="312"/>
      <c r="CY99" s="312"/>
      <c r="CZ99" s="403"/>
      <c r="DB99" s="310">
        <f t="shared" si="12"/>
        <v>246</v>
      </c>
      <c r="DC99" s="314"/>
      <c r="DD99" s="438">
        <v>95</v>
      </c>
      <c r="DE99" s="312"/>
      <c r="DF99" s="312"/>
      <c r="DG99" s="403"/>
      <c r="DI99" s="310">
        <f t="shared" si="19"/>
        <v>195</v>
      </c>
      <c r="DJ99" s="314" t="str">
        <f>KTPRA!I98&amp;";"&amp;KTPRA!B98</f>
        <v>Агрегатная защита;</v>
      </c>
      <c r="DK99" s="438">
        <v>95</v>
      </c>
      <c r="DL99" s="312"/>
      <c r="DM99" s="312"/>
      <c r="DN99" s="403"/>
      <c r="DP99" s="437">
        <v>95</v>
      </c>
      <c r="DQ99" s="875" t="s">
        <v>4783</v>
      </c>
      <c r="DR99" s="438">
        <v>95</v>
      </c>
      <c r="DS99" s="451" t="s">
        <v>4784</v>
      </c>
      <c r="DT99" s="848">
        <v>2</v>
      </c>
      <c r="DU99" s="866" t="s">
        <v>3854</v>
      </c>
      <c r="DV99" s="867"/>
      <c r="DX99" s="878"/>
      <c r="ED99" s="851">
        <v>95</v>
      </c>
      <c r="EE99" s="847" t="s">
        <v>8888</v>
      </c>
      <c r="EF99" s="68">
        <v>95</v>
      </c>
      <c r="EG99" s="861"/>
      <c r="EH99" s="68"/>
      <c r="EI99" s="96"/>
      <c r="EJ99" s="867"/>
      <c r="EY99" s="845">
        <f t="shared" si="20"/>
        <v>95</v>
      </c>
      <c r="EZ99" s="862">
        <v>0</v>
      </c>
      <c r="FA99" s="855">
        <v>95</v>
      </c>
      <c r="FB99" s="860" t="s">
        <v>3855</v>
      </c>
      <c r="FC99" s="841">
        <v>0</v>
      </c>
      <c r="FD99" s="842">
        <v>0</v>
      </c>
      <c r="FF99" s="437">
        <v>95</v>
      </c>
      <c r="FG99" s="314">
        <v>0</v>
      </c>
      <c r="FH99" s="438">
        <v>94</v>
      </c>
      <c r="FI99" s="451" t="s">
        <v>4785</v>
      </c>
      <c r="FJ99" s="415">
        <v>2</v>
      </c>
      <c r="FK99" s="416">
        <v>3</v>
      </c>
      <c r="FL99" s="341"/>
      <c r="FM99" s="437">
        <v>95</v>
      </c>
      <c r="FN99" s="314"/>
      <c r="FO99" s="438">
        <v>94</v>
      </c>
      <c r="FP99" s="451" t="s">
        <v>4786</v>
      </c>
      <c r="FQ99" s="312">
        <v>2</v>
      </c>
      <c r="FR99" s="405">
        <v>3</v>
      </c>
      <c r="FT99" s="479"/>
      <c r="GA99" s="437">
        <v>95</v>
      </c>
      <c r="GB99" s="314"/>
      <c r="GC99" s="445">
        <v>95</v>
      </c>
      <c r="GD99" s="436" t="s">
        <v>4787</v>
      </c>
      <c r="GE99" s="312">
        <v>1</v>
      </c>
      <c r="GF99" s="405">
        <v>1</v>
      </c>
      <c r="GH99" s="437"/>
      <c r="GI99" s="314"/>
      <c r="GJ99" s="445">
        <v>95</v>
      </c>
      <c r="GK99" s="436" t="s">
        <v>4787</v>
      </c>
      <c r="GL99" s="312">
        <v>1</v>
      </c>
      <c r="GM99" s="405">
        <v>1</v>
      </c>
      <c r="GO99" s="440">
        <v>95</v>
      </c>
      <c r="GP99" s="415"/>
      <c r="GQ99" s="415">
        <v>95</v>
      </c>
      <c r="GR99" s="491" t="s">
        <v>67</v>
      </c>
      <c r="GS99" s="312">
        <v>1</v>
      </c>
      <c r="GT99" s="405">
        <v>0</v>
      </c>
      <c r="GU99" s="167"/>
      <c r="GV99" s="440">
        <v>95</v>
      </c>
      <c r="GW99" s="415" t="s">
        <v>4788</v>
      </c>
      <c r="GX99" s="415">
        <v>95</v>
      </c>
      <c r="GY99" s="493" t="s">
        <v>67</v>
      </c>
      <c r="GZ99" s="312">
        <v>1</v>
      </c>
      <c r="HA99" s="312">
        <v>0</v>
      </c>
      <c r="HC99" s="446">
        <v>95</v>
      </c>
      <c r="HD99" s="412" t="str">
        <f>OIP!AH97&amp;";"&amp;OIP!B97&amp;";"&amp;OIP!E97</f>
        <v>Система рекуперации паров нефти;Команда на останов стендера СТ10;мА</v>
      </c>
      <c r="HE99" s="440">
        <v>95</v>
      </c>
      <c r="HF99" s="414" t="s">
        <v>4762</v>
      </c>
      <c r="HG99" s="415">
        <v>1</v>
      </c>
      <c r="HH99" s="447">
        <v>0</v>
      </c>
      <c r="HJ99" s="446">
        <v>95</v>
      </c>
      <c r="HK99" s="412" t="str">
        <f>OIP!AH97&amp;";"&amp;OIP!B97&amp;";"&amp;OIP!E97</f>
        <v>Система рекуперации паров нефти;Команда на останов стендера СТ10;мА</v>
      </c>
      <c r="HL99" s="440">
        <v>95</v>
      </c>
      <c r="HM99" s="414" t="s">
        <v>3565</v>
      </c>
      <c r="HN99" s="415">
        <v>1</v>
      </c>
      <c r="HO99" s="447">
        <v>0</v>
      </c>
      <c r="HP99" s="844"/>
      <c r="HQ99" s="437">
        <v>95</v>
      </c>
      <c r="HR99" s="314" t="str">
        <f>OIP!AH97&amp;";"&amp;OIP!B97&amp;";"&amp;OIP!E97</f>
        <v>Система рекуперации паров нефти;Команда на останов стендера СТ10;мА</v>
      </c>
      <c r="HS99" s="438">
        <v>95</v>
      </c>
      <c r="HT99" s="402" t="s">
        <v>4762</v>
      </c>
      <c r="HU99" s="312">
        <v>1</v>
      </c>
      <c r="HV99" s="405">
        <v>0</v>
      </c>
      <c r="HX99" s="310">
        <v>95</v>
      </c>
      <c r="HY99" s="314" t="str">
        <f>OIP!AH97&amp;";"&amp;OIP!B97&amp;";"&amp;OIP!E97</f>
        <v>Система рекуперации паров нефти;Команда на останов стендера СТ10;мА</v>
      </c>
      <c r="HZ99" s="438">
        <v>95</v>
      </c>
      <c r="IA99" s="414" t="s">
        <v>4762</v>
      </c>
      <c r="IB99" s="415">
        <v>1</v>
      </c>
      <c r="IC99" s="447">
        <v>0</v>
      </c>
      <c r="ID99" s="341"/>
      <c r="IE99" s="446">
        <v>95</v>
      </c>
      <c r="IF99" s="412" t="str">
        <f>OIP!AH97&amp;";"&amp;OIP!B97&amp;";"&amp;OIP!E97</f>
        <v>Система рекуперации паров нефти;Команда на останов стендера СТ10;мА</v>
      </c>
      <c r="IG99" s="440">
        <v>95</v>
      </c>
      <c r="IH99" s="414" t="s">
        <v>4762</v>
      </c>
      <c r="II99" s="415">
        <v>1</v>
      </c>
      <c r="IJ99" s="447">
        <v>0</v>
      </c>
      <c r="IK99" s="341"/>
      <c r="IL99" s="446">
        <v>95</v>
      </c>
      <c r="IM99" s="412" t="str">
        <f>OIP!AH97&amp;";"&amp;OIP!B97&amp;";"&amp;OIP!E97</f>
        <v>Система рекуперации паров нефти;Команда на останов стендера СТ10;мА</v>
      </c>
      <c r="IN99" s="440">
        <v>95</v>
      </c>
      <c r="IO99" s="414" t="s">
        <v>4762</v>
      </c>
      <c r="IP99" s="415">
        <v>1</v>
      </c>
      <c r="IQ99" s="447">
        <v>0</v>
      </c>
      <c r="IS99" s="448">
        <f t="shared" si="21"/>
        <v>95</v>
      </c>
      <c r="IT99" s="457" t="s">
        <v>4789</v>
      </c>
      <c r="IU99" s="450">
        <v>95</v>
      </c>
      <c r="IV99" s="402"/>
      <c r="IW99" s="312">
        <v>1</v>
      </c>
      <c r="IX99" s="405">
        <v>0</v>
      </c>
    </row>
    <row r="100" spans="1:258" ht="15.75" customHeight="1" thickBot="1">
      <c r="A100" s="313">
        <f t="shared" si="13"/>
        <v>96</v>
      </c>
      <c r="B100" s="314" t="str">
        <f>DP!J97&amp;";"&amp;DP!B97</f>
        <v>Диагностика;БиПС.УСО.2(2) - низкий уровень сопротивления изоляции 24В (UV1)</v>
      </c>
      <c r="C100" s="450">
        <v>96</v>
      </c>
      <c r="D100" s="345"/>
      <c r="E100" s="345"/>
      <c r="F100" s="347"/>
      <c r="H100" s="469">
        <f t="shared" si="14"/>
        <v>96</v>
      </c>
      <c r="I100" s="314" t="str">
        <f>KTPRS2!I97&amp;";"&amp;KTPRS2!B97</f>
        <v>Предельный параметр;Сохранение предельной загазованности площадки насосной откачки дренажа из емкости Е-24 (точка 4)</v>
      </c>
      <c r="J100" s="450">
        <v>96</v>
      </c>
      <c r="K100" s="345"/>
      <c r="L100" s="345"/>
      <c r="M100" s="470"/>
      <c r="O100" s="469">
        <f t="shared" si="15"/>
        <v>96</v>
      </c>
      <c r="P100" s="455">
        <v>0</v>
      </c>
      <c r="Q100" s="450">
        <v>96</v>
      </c>
      <c r="R100" s="345"/>
      <c r="S100" s="345"/>
      <c r="T100" s="470"/>
      <c r="V100" s="400">
        <v>96</v>
      </c>
      <c r="W100" s="455">
        <f>UTS!B98</f>
        <v>0</v>
      </c>
      <c r="X100" s="438">
        <v>96</v>
      </c>
      <c r="Y100" s="402"/>
      <c r="Z100" s="312">
        <v>1</v>
      </c>
      <c r="AA100" s="403">
        <v>0</v>
      </c>
      <c r="AC100" s="924">
        <v>96</v>
      </c>
      <c r="AD100" s="312" t="str">
        <f>ZD!AK98&amp;";"&amp;ZD!B98</f>
        <v>Система подачи азота;Задвижка №70</v>
      </c>
      <c r="AE100" s="450">
        <v>96</v>
      </c>
      <c r="AF100" s="402" t="s">
        <v>3565</v>
      </c>
      <c r="AG100" s="312">
        <v>1</v>
      </c>
      <c r="AH100" s="405">
        <v>0</v>
      </c>
      <c r="AJ100" s="471">
        <f t="shared" si="16"/>
        <v>96</v>
      </c>
      <c r="AK100" s="412" t="str">
        <f>KLP!M98&amp;";"&amp;KLP!B98</f>
        <v>;</v>
      </c>
      <c r="AL100" s="440">
        <v>96</v>
      </c>
      <c r="AM100" s="485"/>
      <c r="AN100" s="485"/>
      <c r="AO100" s="486"/>
      <c r="AQ100" s="313">
        <f t="shared" si="17"/>
        <v>96</v>
      </c>
      <c r="AR100" s="455">
        <v>0</v>
      </c>
      <c r="AS100" s="438">
        <v>96</v>
      </c>
      <c r="AT100" s="345"/>
      <c r="AU100" s="345"/>
      <c r="AV100" s="347"/>
      <c r="BL100" s="845">
        <v>96</v>
      </c>
      <c r="BM100" s="846"/>
      <c r="BN100" s="415">
        <v>96</v>
      </c>
      <c r="BO100" s="414" t="s">
        <v>4790</v>
      </c>
      <c r="BP100" s="415">
        <v>1</v>
      </c>
      <c r="BQ100" s="416">
        <v>0</v>
      </c>
      <c r="BS100" s="437">
        <v>96</v>
      </c>
      <c r="BT100" s="314" t="str">
        <f>VS!O98&amp;";"&amp;VS!B98</f>
        <v>;</v>
      </c>
      <c r="BU100" s="438">
        <v>96</v>
      </c>
      <c r="BV100" s="402" t="s">
        <v>3565</v>
      </c>
      <c r="BW100" s="312">
        <v>1</v>
      </c>
      <c r="BX100" s="405">
        <v>0</v>
      </c>
      <c r="BZ100" s="437">
        <v>96</v>
      </c>
      <c r="CA100" s="405">
        <v>0</v>
      </c>
      <c r="CB100" s="438">
        <v>96</v>
      </c>
      <c r="CC100" s="402" t="s">
        <v>3565</v>
      </c>
      <c r="CD100" s="312">
        <v>1</v>
      </c>
      <c r="CE100" s="405">
        <v>0</v>
      </c>
      <c r="CG100" s="437">
        <v>96</v>
      </c>
      <c r="CH100" s="405">
        <v>0</v>
      </c>
      <c r="CI100" s="438">
        <v>96</v>
      </c>
      <c r="CJ100" s="402" t="s">
        <v>3565</v>
      </c>
      <c r="CK100" s="312">
        <v>1</v>
      </c>
      <c r="CL100" s="405">
        <v>0</v>
      </c>
      <c r="CN100" s="310">
        <v>96</v>
      </c>
      <c r="CO100" s="314">
        <v>0</v>
      </c>
      <c r="CP100" s="438">
        <v>96</v>
      </c>
      <c r="CQ100" s="402" t="s">
        <v>3565</v>
      </c>
      <c r="CR100" s="312">
        <v>1</v>
      </c>
      <c r="CS100" s="405">
        <v>0</v>
      </c>
      <c r="CU100" s="310">
        <f t="shared" si="18"/>
        <v>96</v>
      </c>
      <c r="CV100" s="314" t="str">
        <f>KTPR!K98&amp;";"&amp;KTPR!B98</f>
        <v>Общестанционная защита;Аварийная загазованность площадки УРПН, площадки газодувки (точка 2)</v>
      </c>
      <c r="CW100" s="438">
        <v>96</v>
      </c>
      <c r="CX100" s="312"/>
      <c r="CY100" s="312"/>
      <c r="CZ100" s="403"/>
      <c r="DB100" s="310">
        <f t="shared" si="12"/>
        <v>247</v>
      </c>
      <c r="DC100" s="314"/>
      <c r="DD100" s="438">
        <v>96</v>
      </c>
      <c r="DE100" s="312"/>
      <c r="DF100" s="312"/>
      <c r="DG100" s="403"/>
      <c r="DI100" s="310">
        <f t="shared" si="19"/>
        <v>196</v>
      </c>
      <c r="DJ100" s="314" t="str">
        <f>KTPRA!I99&amp;";"&amp;KTPRA!B99</f>
        <v>Агрегатная защита;</v>
      </c>
      <c r="DK100" s="438">
        <v>96</v>
      </c>
      <c r="DL100" s="312"/>
      <c r="DM100" s="312"/>
      <c r="DN100" s="403"/>
      <c r="DP100" s="437">
        <v>96</v>
      </c>
      <c r="DQ100" s="875" t="s">
        <v>4791</v>
      </c>
      <c r="DR100" s="438">
        <v>96</v>
      </c>
      <c r="DS100" s="451" t="s">
        <v>4792</v>
      </c>
      <c r="DT100" s="848">
        <v>2</v>
      </c>
      <c r="DU100" s="866" t="s">
        <v>3854</v>
      </c>
      <c r="DV100" s="867"/>
      <c r="DX100" s="878"/>
      <c r="ED100" s="851">
        <v>96</v>
      </c>
      <c r="EE100" s="847" t="s">
        <v>8889</v>
      </c>
      <c r="EF100" s="68">
        <v>96</v>
      </c>
      <c r="EG100" s="861"/>
      <c r="EH100" s="68"/>
      <c r="EI100" s="96"/>
      <c r="EJ100" s="867"/>
      <c r="EY100" s="845">
        <f t="shared" si="20"/>
        <v>96</v>
      </c>
      <c r="EZ100" s="862">
        <v>0</v>
      </c>
      <c r="FA100" s="855">
        <v>96</v>
      </c>
      <c r="FB100" s="860" t="s">
        <v>3855</v>
      </c>
      <c r="FC100" s="841">
        <v>0</v>
      </c>
      <c r="FD100" s="842">
        <v>0</v>
      </c>
      <c r="FF100" s="437">
        <v>96</v>
      </c>
      <c r="FG100" s="314">
        <v>0</v>
      </c>
      <c r="FH100" s="438">
        <v>95</v>
      </c>
      <c r="FI100" s="451" t="s">
        <v>4793</v>
      </c>
      <c r="FJ100" s="415">
        <v>2</v>
      </c>
      <c r="FK100" s="416">
        <v>3</v>
      </c>
      <c r="FL100" s="341"/>
      <c r="FM100" s="437">
        <v>96</v>
      </c>
      <c r="FN100" s="314"/>
      <c r="FO100" s="438">
        <v>95</v>
      </c>
      <c r="FP100" s="436" t="s">
        <v>4794</v>
      </c>
      <c r="FQ100" s="312">
        <v>1</v>
      </c>
      <c r="FR100" s="405">
        <v>1</v>
      </c>
      <c r="FT100" s="479"/>
      <c r="GA100" s="437">
        <v>96</v>
      </c>
      <c r="GB100" s="314"/>
      <c r="GC100" s="445">
        <v>96</v>
      </c>
      <c r="GD100" s="436" t="s">
        <v>4795</v>
      </c>
      <c r="GE100" s="312">
        <v>1</v>
      </c>
      <c r="GF100" s="405">
        <v>1</v>
      </c>
      <c r="GH100" s="437"/>
      <c r="GI100" s="314"/>
      <c r="GJ100" s="445">
        <v>96</v>
      </c>
      <c r="GK100" s="402" t="s">
        <v>3676</v>
      </c>
      <c r="GL100" s="312">
        <v>1</v>
      </c>
      <c r="GM100" s="405">
        <v>0</v>
      </c>
      <c r="GO100" s="440">
        <v>96</v>
      </c>
      <c r="GP100" s="415"/>
      <c r="GQ100" s="415">
        <v>96</v>
      </c>
      <c r="GR100" s="491" t="s">
        <v>67</v>
      </c>
      <c r="GS100" s="312">
        <v>1</v>
      </c>
      <c r="GT100" s="405">
        <v>0</v>
      </c>
      <c r="GU100" s="167"/>
      <c r="GV100" s="440">
        <v>96</v>
      </c>
      <c r="GW100" s="415" t="s">
        <v>4796</v>
      </c>
      <c r="GX100" s="415">
        <v>96</v>
      </c>
      <c r="GY100" s="493" t="s">
        <v>67</v>
      </c>
      <c r="GZ100" s="312">
        <v>1</v>
      </c>
      <c r="HA100" s="312">
        <v>0</v>
      </c>
      <c r="HC100" s="446">
        <v>96</v>
      </c>
      <c r="HD100" s="412" t="str">
        <f>OIP!AH98&amp;";"&amp;OIP!B98&amp;";"&amp;OIP!E98</f>
        <v>;;</v>
      </c>
      <c r="HE100" s="440">
        <v>96</v>
      </c>
      <c r="HF100" s="414" t="s">
        <v>4797</v>
      </c>
      <c r="HG100" s="415">
        <v>1</v>
      </c>
      <c r="HH100" s="447">
        <v>0</v>
      </c>
      <c r="HJ100" s="446">
        <v>96</v>
      </c>
      <c r="HK100" s="412" t="str">
        <f>OIP!AH98&amp;";"&amp;OIP!B98&amp;";"&amp;OIP!E98</f>
        <v>;;</v>
      </c>
      <c r="HL100" s="440">
        <v>96</v>
      </c>
      <c r="HM100" s="414" t="s">
        <v>3565</v>
      </c>
      <c r="HN100" s="415">
        <v>1</v>
      </c>
      <c r="HO100" s="447">
        <v>0</v>
      </c>
      <c r="HP100" s="844"/>
      <c r="HQ100" s="437">
        <v>96</v>
      </c>
      <c r="HR100" s="314" t="str">
        <f>OIP!AH98&amp;";"&amp;OIP!B98&amp;";"&amp;OIP!E98</f>
        <v>;;</v>
      </c>
      <c r="HS100" s="438">
        <v>96</v>
      </c>
      <c r="HT100" s="402" t="s">
        <v>4797</v>
      </c>
      <c r="HU100" s="312">
        <v>1</v>
      </c>
      <c r="HV100" s="405">
        <v>0</v>
      </c>
      <c r="HX100" s="310">
        <v>96</v>
      </c>
      <c r="HY100" s="314" t="str">
        <f>OIP!AH98&amp;";"&amp;OIP!B98&amp;";"&amp;OIP!E98</f>
        <v>;;</v>
      </c>
      <c r="HZ100" s="438">
        <v>96</v>
      </c>
      <c r="IA100" s="414" t="s">
        <v>4797</v>
      </c>
      <c r="IB100" s="415">
        <v>1</v>
      </c>
      <c r="IC100" s="447">
        <v>0</v>
      </c>
      <c r="ID100" s="341"/>
      <c r="IE100" s="446">
        <v>96</v>
      </c>
      <c r="IF100" s="412" t="str">
        <f>OIP!AH98&amp;";"&amp;OIP!B98&amp;";"&amp;OIP!E98</f>
        <v>;;</v>
      </c>
      <c r="IG100" s="440">
        <v>96</v>
      </c>
      <c r="IH100" s="414" t="s">
        <v>4797</v>
      </c>
      <c r="II100" s="415">
        <v>1</v>
      </c>
      <c r="IJ100" s="447">
        <v>0</v>
      </c>
      <c r="IK100" s="341"/>
      <c r="IL100" s="446">
        <v>96</v>
      </c>
      <c r="IM100" s="412" t="str">
        <f>OIP!AH98&amp;";"&amp;OIP!B98&amp;";"&amp;OIP!E98</f>
        <v>;;</v>
      </c>
      <c r="IN100" s="440">
        <v>96</v>
      </c>
      <c r="IO100" s="414" t="s">
        <v>4797</v>
      </c>
      <c r="IP100" s="415">
        <v>1</v>
      </c>
      <c r="IQ100" s="447">
        <v>0</v>
      </c>
      <c r="IS100" s="448">
        <f t="shared" si="21"/>
        <v>96</v>
      </c>
      <c r="IT100" s="457" t="s">
        <v>4798</v>
      </c>
      <c r="IU100" s="450">
        <v>96</v>
      </c>
      <c r="IV100" s="402"/>
      <c r="IW100" s="312">
        <v>1</v>
      </c>
      <c r="IX100" s="405">
        <v>0</v>
      </c>
    </row>
    <row r="101" spans="1:258" ht="15.75" customHeight="1">
      <c r="A101" s="310">
        <f t="shared" si="13"/>
        <v>97</v>
      </c>
      <c r="B101" s="314" t="str">
        <f>DP!J98&amp;";"&amp;DP!B98</f>
        <v>;</v>
      </c>
      <c r="C101" s="450">
        <v>97</v>
      </c>
      <c r="D101" s="312"/>
      <c r="E101" s="312"/>
      <c r="F101" s="403"/>
      <c r="H101" s="437">
        <f t="shared" si="14"/>
        <v>97</v>
      </c>
      <c r="I101" s="314" t="str">
        <f>KTPRS2!I98&amp;";"&amp;KTPRS2!B98</f>
        <v>Предельный параметр;Сохранение предельной загазованности площадки насосной откачки дренажа из емкости Е-24 (точка 5)</v>
      </c>
      <c r="J101" s="450">
        <v>97</v>
      </c>
      <c r="K101" s="312"/>
      <c r="L101" s="312"/>
      <c r="M101" s="405"/>
      <c r="O101" s="437">
        <f t="shared" si="15"/>
        <v>97</v>
      </c>
      <c r="P101" s="455">
        <v>0</v>
      </c>
      <c r="Q101" s="450">
        <v>97</v>
      </c>
      <c r="R101" s="312"/>
      <c r="S101" s="312"/>
      <c r="T101" s="405"/>
      <c r="V101" s="400">
        <v>97</v>
      </c>
      <c r="W101" s="455">
        <f>UTS!B99</f>
        <v>0</v>
      </c>
      <c r="X101" s="438">
        <v>97</v>
      </c>
      <c r="Y101" s="402"/>
      <c r="Z101" s="312">
        <v>1</v>
      </c>
      <c r="AA101" s="403">
        <v>0</v>
      </c>
      <c r="AC101" s="924">
        <v>97</v>
      </c>
      <c r="AD101" s="312" t="str">
        <f>ZD!AK99&amp;";"&amp;ZD!B99</f>
        <v>Система подачи азота;Задвижка №71</v>
      </c>
      <c r="AE101" s="450">
        <v>97</v>
      </c>
      <c r="AF101" s="451" t="s">
        <v>4799</v>
      </c>
      <c r="AG101" s="312">
        <v>2</v>
      </c>
      <c r="AH101" s="405">
        <v>3</v>
      </c>
      <c r="AJ101" s="439">
        <f t="shared" si="16"/>
        <v>97</v>
      </c>
      <c r="AK101" s="412" t="str">
        <f>KLP!M99&amp;";"&amp;KLP!B99</f>
        <v>;</v>
      </c>
      <c r="AL101" s="440">
        <v>97</v>
      </c>
      <c r="AM101" s="415"/>
      <c r="AN101" s="415"/>
      <c r="AO101" s="416"/>
      <c r="AQ101" s="310">
        <f t="shared" si="17"/>
        <v>97</v>
      </c>
      <c r="AR101" s="455">
        <v>0</v>
      </c>
      <c r="AS101" s="401">
        <v>97</v>
      </c>
      <c r="AT101" s="312"/>
      <c r="AU101" s="312"/>
      <c r="AV101" s="403"/>
      <c r="BL101" s="845">
        <v>97</v>
      </c>
      <c r="BM101" s="846"/>
      <c r="BN101" s="415">
        <v>97</v>
      </c>
      <c r="BO101" s="414" t="s">
        <v>4800</v>
      </c>
      <c r="BP101" s="415">
        <v>1</v>
      </c>
      <c r="BQ101" s="416">
        <v>0</v>
      </c>
      <c r="BS101" s="437">
        <v>97</v>
      </c>
      <c r="BT101" s="314" t="str">
        <f>VS!O99&amp;";"&amp;VS!B99</f>
        <v>;</v>
      </c>
      <c r="BU101" s="438">
        <v>97</v>
      </c>
      <c r="BV101" s="402" t="s">
        <v>3565</v>
      </c>
      <c r="BW101" s="312">
        <v>1</v>
      </c>
      <c r="BX101" s="405">
        <v>0</v>
      </c>
      <c r="BZ101" s="437">
        <v>97</v>
      </c>
      <c r="CA101" s="405">
        <v>0</v>
      </c>
      <c r="CB101" s="438">
        <v>97</v>
      </c>
      <c r="CC101" s="402" t="s">
        <v>3565</v>
      </c>
      <c r="CD101" s="312">
        <v>1</v>
      </c>
      <c r="CE101" s="405">
        <v>0</v>
      </c>
      <c r="CG101" s="437">
        <v>97</v>
      </c>
      <c r="CH101" s="405">
        <v>0</v>
      </c>
      <c r="CI101" s="438">
        <v>97</v>
      </c>
      <c r="CJ101" s="402" t="s">
        <v>3565</v>
      </c>
      <c r="CK101" s="312">
        <v>1</v>
      </c>
      <c r="CL101" s="405">
        <v>0</v>
      </c>
      <c r="CN101" s="310">
        <v>97</v>
      </c>
      <c r="CO101" s="314">
        <v>0</v>
      </c>
      <c r="CP101" s="438">
        <v>97</v>
      </c>
      <c r="CQ101" s="402" t="s">
        <v>3565</v>
      </c>
      <c r="CR101" s="312">
        <v>1</v>
      </c>
      <c r="CS101" s="405">
        <v>0</v>
      </c>
      <c r="CU101" s="310">
        <f t="shared" si="18"/>
        <v>97</v>
      </c>
      <c r="CV101" s="314" t="str">
        <f>KTPR!K99&amp;";"&amp;KTPR!B99</f>
        <v>Общестанционная защита;Аварийная загазованность площадки УРПН, площадки газодувки (точка 3)</v>
      </c>
      <c r="CW101" s="438">
        <v>97</v>
      </c>
      <c r="CX101" s="312"/>
      <c r="CY101" s="312"/>
      <c r="CZ101" s="403"/>
      <c r="DB101" s="310">
        <f t="shared" si="12"/>
        <v>248</v>
      </c>
      <c r="DC101" s="314"/>
      <c r="DD101" s="438">
        <v>97</v>
      </c>
      <c r="DE101" s="312"/>
      <c r="DF101" s="312"/>
      <c r="DG101" s="403"/>
      <c r="DI101" s="310">
        <f t="shared" si="19"/>
        <v>197</v>
      </c>
      <c r="DJ101" s="314" t="str">
        <f>KTPRA!I100&amp;";"&amp;KTPRA!B100</f>
        <v>Агрегатная защита;</v>
      </c>
      <c r="DK101" s="438">
        <v>97</v>
      </c>
      <c r="DL101" s="312"/>
      <c r="DM101" s="312"/>
      <c r="DN101" s="403"/>
      <c r="DP101" s="437">
        <v>97</v>
      </c>
      <c r="DQ101" s="875" t="s">
        <v>4801</v>
      </c>
      <c r="DR101" s="438">
        <v>97</v>
      </c>
      <c r="DS101" s="451" t="s">
        <v>4802</v>
      </c>
      <c r="DT101" s="848">
        <v>2</v>
      </c>
      <c r="DU101" s="866" t="s">
        <v>3854</v>
      </c>
      <c r="DV101" s="867"/>
      <c r="DX101" s="878"/>
      <c r="ED101" s="851">
        <v>97</v>
      </c>
      <c r="EE101" s="876" t="s">
        <v>8890</v>
      </c>
      <c r="EF101" s="68">
        <v>97</v>
      </c>
      <c r="EG101" s="861"/>
      <c r="EH101" s="68"/>
      <c r="EI101" s="96"/>
      <c r="EJ101" s="867"/>
      <c r="EY101" s="845">
        <f t="shared" si="20"/>
        <v>97</v>
      </c>
      <c r="EZ101" s="862">
        <v>0</v>
      </c>
      <c r="FA101" s="855">
        <v>97</v>
      </c>
      <c r="FB101" s="860" t="s">
        <v>3855</v>
      </c>
      <c r="FC101" s="841">
        <v>0</v>
      </c>
      <c r="FD101" s="842">
        <v>0</v>
      </c>
      <c r="FF101" s="437">
        <v>97</v>
      </c>
      <c r="FG101" s="314">
        <v>0</v>
      </c>
      <c r="FH101" s="438">
        <v>96</v>
      </c>
      <c r="FI101" s="451" t="s">
        <v>4803</v>
      </c>
      <c r="FJ101" s="415">
        <v>2</v>
      </c>
      <c r="FK101" s="416">
        <v>3</v>
      </c>
      <c r="FL101" s="341"/>
      <c r="FM101" s="437">
        <v>97</v>
      </c>
      <c r="FN101" s="314"/>
      <c r="FO101" s="438">
        <v>96</v>
      </c>
      <c r="FP101" s="402" t="s">
        <v>3565</v>
      </c>
      <c r="FQ101" s="312">
        <v>1</v>
      </c>
      <c r="FR101" s="405">
        <v>0</v>
      </c>
      <c r="FT101" s="479"/>
      <c r="GA101" s="437">
        <v>97</v>
      </c>
      <c r="GB101" s="314"/>
      <c r="GC101" s="445">
        <v>97</v>
      </c>
      <c r="GD101" s="436" t="s">
        <v>4804</v>
      </c>
      <c r="GE101" s="312">
        <v>1</v>
      </c>
      <c r="GF101" s="405">
        <v>1</v>
      </c>
      <c r="GH101" s="437"/>
      <c r="GI101" s="314"/>
      <c r="GJ101" s="445">
        <v>97</v>
      </c>
      <c r="GK101" s="402" t="s">
        <v>3676</v>
      </c>
      <c r="GL101" s="312">
        <v>1</v>
      </c>
      <c r="GM101" s="405">
        <v>0</v>
      </c>
      <c r="GO101" s="440">
        <v>97</v>
      </c>
      <c r="GP101" s="415"/>
      <c r="GQ101" s="415">
        <v>97</v>
      </c>
      <c r="GR101" s="491" t="s">
        <v>67</v>
      </c>
      <c r="GS101" s="312">
        <v>1</v>
      </c>
      <c r="GT101" s="405">
        <v>0</v>
      </c>
      <c r="GU101" s="167"/>
      <c r="GV101" s="440">
        <v>97</v>
      </c>
      <c r="GW101" s="415"/>
      <c r="GX101" s="415">
        <v>97</v>
      </c>
      <c r="GY101" s="493" t="s">
        <v>67</v>
      </c>
      <c r="GZ101" s="312">
        <v>1</v>
      </c>
      <c r="HA101" s="312">
        <v>0</v>
      </c>
      <c r="HC101" s="446">
        <v>97</v>
      </c>
      <c r="HD101" s="412" t="str">
        <f>OIP!AH99&amp;";"&amp;OIP!B99&amp;";"&amp;OIP!E99</f>
        <v>Система рекуперации паров нефти;Контроль содержания кислорода в газовой фракции стендера СТ5;%</v>
      </c>
      <c r="HE101" s="440">
        <v>97</v>
      </c>
      <c r="HF101" s="414" t="s">
        <v>4797</v>
      </c>
      <c r="HG101" s="415">
        <v>1</v>
      </c>
      <c r="HH101" s="447">
        <v>0</v>
      </c>
      <c r="HJ101" s="446">
        <v>97</v>
      </c>
      <c r="HK101" s="412" t="str">
        <f>OIP!AH99&amp;";"&amp;OIP!B99&amp;";"&amp;OIP!E99</f>
        <v>Система рекуперации паров нефти;Контроль содержания кислорода в газовой фракции стендера СТ5;%</v>
      </c>
      <c r="HL101" s="440">
        <v>97</v>
      </c>
      <c r="HM101" s="414" t="s">
        <v>3565</v>
      </c>
      <c r="HN101" s="415">
        <v>1</v>
      </c>
      <c r="HO101" s="447">
        <v>0</v>
      </c>
      <c r="HP101" s="844"/>
      <c r="HQ101" s="437">
        <v>97</v>
      </c>
      <c r="HR101" s="314" t="str">
        <f>OIP!AH99&amp;";"&amp;OIP!B99&amp;";"&amp;OIP!E99</f>
        <v>Система рекуперации паров нефти;Контроль содержания кислорода в газовой фракции стендера СТ5;%</v>
      </c>
      <c r="HS101" s="438">
        <v>97</v>
      </c>
      <c r="HT101" s="402" t="s">
        <v>4805</v>
      </c>
      <c r="HU101" s="312">
        <v>1</v>
      </c>
      <c r="HV101" s="405">
        <v>0</v>
      </c>
      <c r="HX101" s="310">
        <v>97</v>
      </c>
      <c r="HY101" s="314" t="str">
        <f>OIP!AH99&amp;";"&amp;OIP!B99&amp;";"&amp;OIP!E99</f>
        <v>Система рекуперации паров нефти;Контроль содержания кислорода в газовой фракции стендера СТ5;%</v>
      </c>
      <c r="HZ101" s="438">
        <v>97</v>
      </c>
      <c r="IA101" s="414" t="s">
        <v>4797</v>
      </c>
      <c r="IB101" s="415">
        <v>1</v>
      </c>
      <c r="IC101" s="447">
        <v>0</v>
      </c>
      <c r="ID101" s="341"/>
      <c r="IE101" s="446">
        <v>97</v>
      </c>
      <c r="IF101" s="412" t="str">
        <f>OIP!AH99&amp;";"&amp;OIP!B99&amp;";"&amp;OIP!E99</f>
        <v>Система рекуперации паров нефти;Контроль содержания кислорода в газовой фракции стендера СТ5;%</v>
      </c>
      <c r="IG101" s="440">
        <v>97</v>
      </c>
      <c r="IH101" s="414" t="s">
        <v>4797</v>
      </c>
      <c r="II101" s="415">
        <v>1</v>
      </c>
      <c r="IJ101" s="447">
        <v>0</v>
      </c>
      <c r="IK101" s="341"/>
      <c r="IL101" s="446">
        <v>97</v>
      </c>
      <c r="IM101" s="412" t="str">
        <f>OIP!AH99&amp;";"&amp;OIP!B99&amp;";"&amp;OIP!E99</f>
        <v>Система рекуперации паров нефти;Контроль содержания кислорода в газовой фракции стендера СТ5;%</v>
      </c>
      <c r="IN101" s="440">
        <v>97</v>
      </c>
      <c r="IO101" s="414" t="s">
        <v>4797</v>
      </c>
      <c r="IP101" s="415">
        <v>1</v>
      </c>
      <c r="IQ101" s="447">
        <v>0</v>
      </c>
      <c r="IS101" s="448">
        <f t="shared" si="21"/>
        <v>97</v>
      </c>
      <c r="IT101" s="457" t="s">
        <v>4806</v>
      </c>
      <c r="IU101" s="450">
        <v>97</v>
      </c>
      <c r="IV101" s="402"/>
      <c r="IW101" s="312">
        <v>1</v>
      </c>
      <c r="IX101" s="405">
        <v>0</v>
      </c>
    </row>
    <row r="102" spans="1:258" ht="15.75" customHeight="1">
      <c r="A102" s="310">
        <f t="shared" si="13"/>
        <v>98</v>
      </c>
      <c r="B102" s="314" t="str">
        <f>DP!J99&amp;";"&amp;DP!B99</f>
        <v>Диагностика;БиПС.УСО.2(3) - общая неисправность системы питания</v>
      </c>
      <c r="C102" s="450">
        <v>98</v>
      </c>
      <c r="D102" s="312"/>
      <c r="E102" s="312"/>
      <c r="F102" s="403"/>
      <c r="H102" s="437">
        <f t="shared" si="14"/>
        <v>98</v>
      </c>
      <c r="I102" s="314" t="str">
        <f>KTPRS2!I99&amp;";"&amp;KTPRS2!B99</f>
        <v>Предельный параметр;</v>
      </c>
      <c r="J102" s="450">
        <v>98</v>
      </c>
      <c r="K102" s="312"/>
      <c r="L102" s="312"/>
      <c r="M102" s="405"/>
      <c r="O102" s="437">
        <f t="shared" si="15"/>
        <v>98</v>
      </c>
      <c r="P102" s="455">
        <v>0</v>
      </c>
      <c r="Q102" s="450">
        <v>98</v>
      </c>
      <c r="R102" s="312"/>
      <c r="S102" s="312"/>
      <c r="T102" s="405"/>
      <c r="V102" s="400">
        <v>98</v>
      </c>
      <c r="W102" s="455">
        <f>UTS!B100</f>
        <v>0</v>
      </c>
      <c r="X102" s="438">
        <v>98</v>
      </c>
      <c r="Y102" s="402"/>
      <c r="Z102" s="312">
        <v>1</v>
      </c>
      <c r="AA102" s="403">
        <v>0</v>
      </c>
      <c r="AC102" s="924">
        <v>98</v>
      </c>
      <c r="AD102" s="312" t="str">
        <f>ZD!AK100&amp;";"&amp;ZD!B100</f>
        <v>Система подачи азота;Шаровой кран №73</v>
      </c>
      <c r="AE102" s="450">
        <v>98</v>
      </c>
      <c r="AF102" s="451" t="s">
        <v>4807</v>
      </c>
      <c r="AG102" s="312">
        <v>2</v>
      </c>
      <c r="AH102" s="405">
        <v>3</v>
      </c>
      <c r="AJ102" s="439">
        <f t="shared" si="16"/>
        <v>98</v>
      </c>
      <c r="AK102" s="412" t="str">
        <f>KLP!M100&amp;";"&amp;KLP!B100</f>
        <v>;</v>
      </c>
      <c r="AL102" s="440">
        <v>98</v>
      </c>
      <c r="AM102" s="415"/>
      <c r="AN102" s="415"/>
      <c r="AO102" s="416"/>
      <c r="AQ102" s="310">
        <f t="shared" si="17"/>
        <v>98</v>
      </c>
      <c r="AR102" s="455">
        <v>0</v>
      </c>
      <c r="AS102" s="438">
        <v>98</v>
      </c>
      <c r="AT102" s="312"/>
      <c r="AU102" s="312"/>
      <c r="AV102" s="403"/>
      <c r="BL102" s="845">
        <v>98</v>
      </c>
      <c r="BM102" s="846"/>
      <c r="BN102" s="415">
        <v>98</v>
      </c>
      <c r="BO102" s="414" t="s">
        <v>4808</v>
      </c>
      <c r="BP102" s="415">
        <v>1</v>
      </c>
      <c r="BQ102" s="416">
        <v>0</v>
      </c>
      <c r="BS102" s="437">
        <v>98</v>
      </c>
      <c r="BT102" s="314" t="str">
        <f>VS!O100&amp;";"&amp;VS!B100</f>
        <v>;</v>
      </c>
      <c r="BU102" s="438">
        <v>98</v>
      </c>
      <c r="BV102" s="402" t="s">
        <v>3565</v>
      </c>
      <c r="BW102" s="312">
        <v>1</v>
      </c>
      <c r="BX102" s="405">
        <v>0</v>
      </c>
      <c r="BZ102" s="437">
        <v>98</v>
      </c>
      <c r="CA102" s="405">
        <v>0</v>
      </c>
      <c r="CB102" s="438">
        <v>98</v>
      </c>
      <c r="CC102" s="402" t="s">
        <v>3565</v>
      </c>
      <c r="CD102" s="312">
        <v>1</v>
      </c>
      <c r="CE102" s="405">
        <v>0</v>
      </c>
      <c r="CG102" s="437">
        <v>98</v>
      </c>
      <c r="CH102" s="405">
        <v>0</v>
      </c>
      <c r="CI102" s="438">
        <v>98</v>
      </c>
      <c r="CJ102" s="402" t="s">
        <v>3565</v>
      </c>
      <c r="CK102" s="312">
        <v>1</v>
      </c>
      <c r="CL102" s="405">
        <v>0</v>
      </c>
      <c r="CN102" s="310">
        <v>98</v>
      </c>
      <c r="CO102" s="314">
        <v>0</v>
      </c>
      <c r="CP102" s="438">
        <v>98</v>
      </c>
      <c r="CQ102" s="402" t="s">
        <v>3565</v>
      </c>
      <c r="CR102" s="312">
        <v>1</v>
      </c>
      <c r="CS102" s="405">
        <v>0</v>
      </c>
      <c r="CU102" s="310">
        <f t="shared" si="18"/>
        <v>98</v>
      </c>
      <c r="CV102" s="314" t="str">
        <f>KTPR!K100&amp;";"&amp;KTPR!B100</f>
        <v>Общестанционная защита;Аварийная загазованность площадки УРПН, площадки газодувки (точка 4)</v>
      </c>
      <c r="CW102" s="438">
        <v>98</v>
      </c>
      <c r="CX102" s="312"/>
      <c r="CY102" s="312"/>
      <c r="CZ102" s="403"/>
      <c r="DB102" s="310">
        <f t="shared" si="12"/>
        <v>249</v>
      </c>
      <c r="DC102" s="314"/>
      <c r="DD102" s="438">
        <v>98</v>
      </c>
      <c r="DE102" s="312"/>
      <c r="DF102" s="312"/>
      <c r="DG102" s="403"/>
      <c r="DI102" s="310">
        <f t="shared" si="19"/>
        <v>198</v>
      </c>
      <c r="DJ102" s="314" t="str">
        <f>KTPRA!I101&amp;";"&amp;KTPRA!B101</f>
        <v>Агрегатная защита;</v>
      </c>
      <c r="DK102" s="438">
        <v>98</v>
      </c>
      <c r="DL102" s="312"/>
      <c r="DM102" s="312"/>
      <c r="DN102" s="403"/>
      <c r="DP102" s="437">
        <v>98</v>
      </c>
      <c r="DQ102" s="875" t="s">
        <v>4809</v>
      </c>
      <c r="DR102" s="438">
        <v>98</v>
      </c>
      <c r="DS102" s="402"/>
      <c r="DT102" s="848"/>
      <c r="DU102" s="866"/>
      <c r="DV102" s="867"/>
      <c r="DX102" s="878"/>
      <c r="ED102" s="851">
        <v>98</v>
      </c>
      <c r="EE102" s="876" t="s">
        <v>8891</v>
      </c>
      <c r="EF102" s="68">
        <v>98</v>
      </c>
      <c r="EG102" s="861"/>
      <c r="EH102" s="68"/>
      <c r="EI102" s="96"/>
      <c r="EJ102" s="867"/>
      <c r="EY102" s="845">
        <f t="shared" si="20"/>
        <v>98</v>
      </c>
      <c r="EZ102" s="862">
        <v>0</v>
      </c>
      <c r="FA102" s="855">
        <v>98</v>
      </c>
      <c r="FB102" s="856" t="s">
        <v>4810</v>
      </c>
      <c r="FC102" s="841">
        <v>2</v>
      </c>
      <c r="FD102" s="842">
        <v>3</v>
      </c>
      <c r="FF102" s="437">
        <v>98</v>
      </c>
      <c r="FG102" s="314">
        <v>0</v>
      </c>
      <c r="FH102" s="438">
        <v>97</v>
      </c>
      <c r="FI102" s="451" t="s">
        <v>4811</v>
      </c>
      <c r="FJ102" s="415">
        <v>2</v>
      </c>
      <c r="FK102" s="416">
        <v>3</v>
      </c>
      <c r="FL102" s="341"/>
      <c r="FM102" s="437">
        <v>98</v>
      </c>
      <c r="FN102" s="314"/>
      <c r="FO102" s="438">
        <v>97</v>
      </c>
      <c r="FP102" s="402" t="s">
        <v>3565</v>
      </c>
      <c r="FQ102" s="312">
        <v>1</v>
      </c>
      <c r="FR102" s="405">
        <v>0</v>
      </c>
      <c r="FT102" s="479"/>
      <c r="GA102" s="437">
        <v>98</v>
      </c>
      <c r="GB102" s="314"/>
      <c r="GC102" s="445">
        <v>98</v>
      </c>
      <c r="GD102" s="451" t="s">
        <v>4812</v>
      </c>
      <c r="GE102" s="312">
        <v>2</v>
      </c>
      <c r="GF102" s="405">
        <v>3</v>
      </c>
      <c r="GH102" s="437"/>
      <c r="GI102" s="314"/>
      <c r="GJ102" s="445">
        <v>98</v>
      </c>
      <c r="GK102" s="451" t="s">
        <v>4813</v>
      </c>
      <c r="GL102" s="312">
        <v>2</v>
      </c>
      <c r="GM102" s="405">
        <v>3</v>
      </c>
      <c r="GO102" s="440">
        <v>98</v>
      </c>
      <c r="GP102" s="415"/>
      <c r="GQ102" s="415">
        <v>98</v>
      </c>
      <c r="GR102" s="491" t="s">
        <v>67</v>
      </c>
      <c r="GS102" s="312">
        <v>1</v>
      </c>
      <c r="GT102" s="405">
        <v>0</v>
      </c>
      <c r="GU102" s="167"/>
      <c r="GV102" s="440">
        <v>98</v>
      </c>
      <c r="GW102" s="415"/>
      <c r="GX102" s="415">
        <v>98</v>
      </c>
      <c r="GY102" s="493" t="s">
        <v>67</v>
      </c>
      <c r="GZ102" s="312">
        <v>1</v>
      </c>
      <c r="HA102" s="312">
        <v>0</v>
      </c>
      <c r="HC102" s="446">
        <v>98</v>
      </c>
      <c r="HD102" s="412" t="str">
        <f>OIP!AH100&amp;";"&amp;OIP!B100&amp;";"&amp;OIP!E100</f>
        <v>Система рекуперации паров нефти;Контроль содержания кислорода в газовой фракции стендера СТ10;%</v>
      </c>
      <c r="HE102" s="440">
        <v>98</v>
      </c>
      <c r="HF102" s="414" t="s">
        <v>4805</v>
      </c>
      <c r="HG102" s="415">
        <v>1</v>
      </c>
      <c r="HH102" s="447">
        <v>0</v>
      </c>
      <c r="HJ102" s="446">
        <v>98</v>
      </c>
      <c r="HK102" s="412" t="str">
        <f>OIP!AH100&amp;";"&amp;OIP!B100&amp;";"&amp;OIP!E100</f>
        <v>Система рекуперации паров нефти;Контроль содержания кислорода в газовой фракции стендера СТ10;%</v>
      </c>
      <c r="HL102" s="440">
        <v>98</v>
      </c>
      <c r="HM102" s="414" t="s">
        <v>3565</v>
      </c>
      <c r="HN102" s="415">
        <v>1</v>
      </c>
      <c r="HO102" s="447">
        <v>0</v>
      </c>
      <c r="HP102" s="844"/>
      <c r="HQ102" s="437">
        <v>98</v>
      </c>
      <c r="HR102" s="314" t="str">
        <f>OIP!AH100&amp;";"&amp;OIP!B100&amp;";"&amp;OIP!E100</f>
        <v>Система рекуперации паров нефти;Контроль содержания кислорода в газовой фракции стендера СТ10;%</v>
      </c>
      <c r="HS102" s="438">
        <v>98</v>
      </c>
      <c r="HT102" s="402" t="s">
        <v>4805</v>
      </c>
      <c r="HU102" s="312">
        <v>1</v>
      </c>
      <c r="HV102" s="405">
        <v>0</v>
      </c>
      <c r="HX102" s="310">
        <v>98</v>
      </c>
      <c r="HY102" s="314" t="str">
        <f>OIP!AH100&amp;";"&amp;OIP!B100&amp;";"&amp;OIP!E100</f>
        <v>Система рекуперации паров нефти;Контроль содержания кислорода в газовой фракции стендера СТ10;%</v>
      </c>
      <c r="HZ102" s="438">
        <v>98</v>
      </c>
      <c r="IA102" s="414" t="s">
        <v>4814</v>
      </c>
      <c r="IB102" s="415">
        <v>1</v>
      </c>
      <c r="IC102" s="447">
        <v>0</v>
      </c>
      <c r="ID102" s="341"/>
      <c r="IE102" s="446">
        <v>98</v>
      </c>
      <c r="IF102" s="412" t="str">
        <f>OIP!AH100&amp;";"&amp;OIP!B100&amp;";"&amp;OIP!E100</f>
        <v>Система рекуперации паров нефти;Контроль содержания кислорода в газовой фракции стендера СТ10;%</v>
      </c>
      <c r="IG102" s="440">
        <v>98</v>
      </c>
      <c r="IH102" s="414" t="s">
        <v>4805</v>
      </c>
      <c r="II102" s="415">
        <v>1</v>
      </c>
      <c r="IJ102" s="447">
        <v>0</v>
      </c>
      <c r="IK102" s="341"/>
      <c r="IL102" s="446">
        <v>98</v>
      </c>
      <c r="IM102" s="412" t="str">
        <f>OIP!AH100&amp;";"&amp;OIP!B100&amp;";"&amp;OIP!E100</f>
        <v>Система рекуперации паров нефти;Контроль содержания кислорода в газовой фракции стендера СТ10;%</v>
      </c>
      <c r="IN102" s="440">
        <v>98</v>
      </c>
      <c r="IO102" s="414" t="s">
        <v>4805</v>
      </c>
      <c r="IP102" s="415">
        <v>1</v>
      </c>
      <c r="IQ102" s="447">
        <v>0</v>
      </c>
      <c r="IS102" s="448">
        <f t="shared" si="21"/>
        <v>98</v>
      </c>
      <c r="IT102" s="457"/>
      <c r="IU102" s="450">
        <v>98</v>
      </c>
      <c r="IV102" s="402"/>
      <c r="IW102" s="312">
        <v>1</v>
      </c>
      <c r="IX102" s="405">
        <v>0</v>
      </c>
    </row>
    <row r="103" spans="1:258" ht="15.75" customHeight="1">
      <c r="A103" s="313">
        <f t="shared" si="13"/>
        <v>99</v>
      </c>
      <c r="B103" s="314" t="str">
        <f>DP!J100&amp;";"&amp;DP!B100</f>
        <v>Диагностика;БиПС.УСО.2(3) - наличие напряжения на вводе №1</v>
      </c>
      <c r="C103" s="450">
        <v>99</v>
      </c>
      <c r="D103" s="345"/>
      <c r="E103" s="345"/>
      <c r="F103" s="347"/>
      <c r="H103" s="469">
        <f t="shared" si="14"/>
        <v>99</v>
      </c>
      <c r="I103" s="314" t="str">
        <f>KTPRS2!I100&amp;";"&amp;KTPRS2!B100</f>
        <v>Предельный параметр;Максимальный перепад давления нефти на фильтре Ф-51 насоса Н-21</v>
      </c>
      <c r="J103" s="450">
        <v>99</v>
      </c>
      <c r="K103" s="345"/>
      <c r="L103" s="345"/>
      <c r="M103" s="470"/>
      <c r="O103" s="469">
        <f t="shared" si="15"/>
        <v>99</v>
      </c>
      <c r="P103" s="455">
        <v>0</v>
      </c>
      <c r="Q103" s="450">
        <v>99</v>
      </c>
      <c r="R103" s="345"/>
      <c r="S103" s="345"/>
      <c r="T103" s="470"/>
      <c r="V103" s="400">
        <v>99</v>
      </c>
      <c r="W103" s="455">
        <f>UTS!B101</f>
        <v>0</v>
      </c>
      <c r="X103" s="438">
        <v>99</v>
      </c>
      <c r="Y103" s="402"/>
      <c r="Z103" s="312">
        <v>1</v>
      </c>
      <c r="AA103" s="403">
        <v>0</v>
      </c>
      <c r="AC103" s="924">
        <v>99</v>
      </c>
      <c r="AD103" s="312" t="str">
        <f>ZD!AK101&amp;";"&amp;ZD!B101</f>
        <v>;</v>
      </c>
      <c r="AE103" s="450">
        <v>99</v>
      </c>
      <c r="AF103" s="451" t="s">
        <v>4815</v>
      </c>
      <c r="AG103" s="312">
        <v>2</v>
      </c>
      <c r="AH103" s="405">
        <v>3</v>
      </c>
      <c r="AJ103" s="471">
        <f t="shared" si="16"/>
        <v>99</v>
      </c>
      <c r="AK103" s="412" t="str">
        <f>KLP!M101&amp;";"&amp;KLP!B101</f>
        <v>;</v>
      </c>
      <c r="AL103" s="440">
        <v>99</v>
      </c>
      <c r="AM103" s="485"/>
      <c r="AN103" s="485"/>
      <c r="AO103" s="486"/>
      <c r="AQ103" s="313">
        <f t="shared" si="17"/>
        <v>99</v>
      </c>
      <c r="AR103" s="455">
        <v>0</v>
      </c>
      <c r="AS103" s="438">
        <v>99</v>
      </c>
      <c r="AT103" s="345"/>
      <c r="AU103" s="345"/>
      <c r="AV103" s="347"/>
      <c r="BL103" s="845">
        <v>99</v>
      </c>
      <c r="BM103" s="846"/>
      <c r="BN103" s="415">
        <v>99</v>
      </c>
      <c r="BO103" s="414" t="s">
        <v>3565</v>
      </c>
      <c r="BP103" s="415">
        <v>1</v>
      </c>
      <c r="BQ103" s="416">
        <v>0</v>
      </c>
      <c r="BS103" s="437">
        <v>99</v>
      </c>
      <c r="BT103" s="314" t="str">
        <f>VS!O101&amp;";"&amp;VS!B101</f>
        <v>;</v>
      </c>
      <c r="BU103" s="438">
        <v>99</v>
      </c>
      <c r="BV103" s="402" t="s">
        <v>3565</v>
      </c>
      <c r="BW103" s="312">
        <v>1</v>
      </c>
      <c r="BX103" s="405">
        <v>0</v>
      </c>
      <c r="BZ103" s="437">
        <v>99</v>
      </c>
      <c r="CA103" s="405">
        <v>0</v>
      </c>
      <c r="CB103" s="438">
        <v>99</v>
      </c>
      <c r="CC103" s="402" t="s">
        <v>3565</v>
      </c>
      <c r="CD103" s="312">
        <v>1</v>
      </c>
      <c r="CE103" s="405">
        <v>0</v>
      </c>
      <c r="CG103" s="437">
        <v>99</v>
      </c>
      <c r="CH103" s="405">
        <v>0</v>
      </c>
      <c r="CI103" s="438">
        <v>99</v>
      </c>
      <c r="CJ103" s="402" t="s">
        <v>3565</v>
      </c>
      <c r="CK103" s="312">
        <v>1</v>
      </c>
      <c r="CL103" s="405">
        <v>0</v>
      </c>
      <c r="CN103" s="310">
        <v>99</v>
      </c>
      <c r="CO103" s="314">
        <v>0</v>
      </c>
      <c r="CP103" s="438">
        <v>99</v>
      </c>
      <c r="CQ103" s="402" t="s">
        <v>3565</v>
      </c>
      <c r="CR103" s="312">
        <v>1</v>
      </c>
      <c r="CS103" s="405">
        <v>0</v>
      </c>
      <c r="CU103" s="310">
        <f t="shared" si="18"/>
        <v>99</v>
      </c>
      <c r="CV103" s="314" t="str">
        <f>KTPR!K101&amp;";"&amp;KTPR!B101</f>
        <v>Общестанционная защита;Аварийная загазованность площадки УРПН, площадки газодувки (точка 5)</v>
      </c>
      <c r="CW103" s="438">
        <v>99</v>
      </c>
      <c r="CX103" s="312"/>
      <c r="CY103" s="312"/>
      <c r="CZ103" s="403"/>
      <c r="DB103" s="310">
        <v>301</v>
      </c>
      <c r="DC103" s="314"/>
      <c r="DD103" s="438">
        <v>99</v>
      </c>
      <c r="DE103" s="312"/>
      <c r="DF103" s="312"/>
      <c r="DG103" s="403"/>
      <c r="DI103" s="310">
        <f t="shared" si="19"/>
        <v>199</v>
      </c>
      <c r="DJ103" s="314" t="str">
        <f>KTPRA!I102&amp;";"&amp;KTPRA!B102</f>
        <v>Агрегатная защита;</v>
      </c>
      <c r="DK103" s="438">
        <v>99</v>
      </c>
      <c r="DL103" s="312"/>
      <c r="DM103" s="312"/>
      <c r="DN103" s="403"/>
      <c r="DP103" s="437">
        <v>99</v>
      </c>
      <c r="DQ103" s="875" t="s">
        <v>4816</v>
      </c>
      <c r="DR103" s="438">
        <v>99</v>
      </c>
      <c r="DS103" s="402"/>
      <c r="DT103" s="848"/>
      <c r="DU103" s="866"/>
      <c r="DV103" s="867"/>
      <c r="DX103" s="878"/>
      <c r="ED103" s="851">
        <v>99</v>
      </c>
      <c r="EE103" s="876" t="s">
        <v>8892</v>
      </c>
      <c r="EF103" s="68">
        <v>99</v>
      </c>
      <c r="EG103" s="861"/>
      <c r="EH103" s="68"/>
      <c r="EI103" s="96"/>
      <c r="EJ103" s="867"/>
      <c r="EY103" s="845">
        <f t="shared" si="20"/>
        <v>99</v>
      </c>
      <c r="EZ103" s="862">
        <v>0</v>
      </c>
      <c r="FA103" s="855">
        <v>99</v>
      </c>
      <c r="FB103" s="860" t="s">
        <v>3855</v>
      </c>
      <c r="FC103" s="841">
        <v>0</v>
      </c>
      <c r="FD103" s="842">
        <v>0</v>
      </c>
      <c r="FF103" s="437">
        <v>99</v>
      </c>
      <c r="FG103" s="314">
        <v>0</v>
      </c>
      <c r="FH103" s="438">
        <v>98</v>
      </c>
      <c r="FI103" s="451" t="s">
        <v>4817</v>
      </c>
      <c r="FJ103" s="415">
        <v>2</v>
      </c>
      <c r="FK103" s="416">
        <v>3</v>
      </c>
      <c r="FL103" s="341"/>
      <c r="FM103" s="437">
        <v>99</v>
      </c>
      <c r="FN103" s="314"/>
      <c r="FO103" s="438">
        <v>98</v>
      </c>
      <c r="FP103" s="402" t="s">
        <v>3565</v>
      </c>
      <c r="FQ103" s="312">
        <v>1</v>
      </c>
      <c r="FR103" s="405">
        <v>0</v>
      </c>
      <c r="FT103" s="479"/>
      <c r="GA103" s="437">
        <v>99</v>
      </c>
      <c r="GB103" s="314"/>
      <c r="GC103" s="445">
        <v>99</v>
      </c>
      <c r="GD103" s="451" t="s">
        <v>4818</v>
      </c>
      <c r="GE103" s="312">
        <v>2</v>
      </c>
      <c r="GF103" s="405">
        <v>3</v>
      </c>
      <c r="GH103" s="437"/>
      <c r="GI103" s="314"/>
      <c r="GJ103" s="445">
        <v>99</v>
      </c>
      <c r="GK103" s="402" t="s">
        <v>3676</v>
      </c>
      <c r="GL103" s="312">
        <v>1</v>
      </c>
      <c r="GM103" s="405">
        <v>0</v>
      </c>
      <c r="GO103" s="440">
        <v>99</v>
      </c>
      <c r="GP103" s="415"/>
      <c r="GQ103" s="415">
        <v>99</v>
      </c>
      <c r="GR103" s="491" t="s">
        <v>67</v>
      </c>
      <c r="GS103" s="312">
        <v>1</v>
      </c>
      <c r="GT103" s="405">
        <v>0</v>
      </c>
      <c r="GU103" s="167"/>
      <c r="GV103" s="440">
        <v>99</v>
      </c>
      <c r="GW103" s="415"/>
      <c r="GX103" s="415">
        <v>99</v>
      </c>
      <c r="GY103" s="493" t="s">
        <v>67</v>
      </c>
      <c r="GZ103" s="312">
        <v>1</v>
      </c>
      <c r="HA103" s="312">
        <v>0</v>
      </c>
      <c r="HC103" s="446">
        <v>99</v>
      </c>
      <c r="HD103" s="412" t="str">
        <f>OIP!AH101&amp;";"&amp;OIP!B101&amp;";"&amp;OIP!E101</f>
        <v>;;</v>
      </c>
      <c r="HE103" s="440">
        <v>99</v>
      </c>
      <c r="HF103" s="414" t="s">
        <v>4819</v>
      </c>
      <c r="HG103" s="415">
        <v>1</v>
      </c>
      <c r="HH103" s="447">
        <v>0</v>
      </c>
      <c r="HJ103" s="446">
        <v>99</v>
      </c>
      <c r="HK103" s="412" t="str">
        <f>OIP!AH101&amp;";"&amp;OIP!B101&amp;";"&amp;OIP!E101</f>
        <v>;;</v>
      </c>
      <c r="HL103" s="440">
        <v>99</v>
      </c>
      <c r="HM103" s="414" t="s">
        <v>3565</v>
      </c>
      <c r="HN103" s="415">
        <v>1</v>
      </c>
      <c r="HO103" s="447">
        <v>0</v>
      </c>
      <c r="HP103" s="844"/>
      <c r="HQ103" s="437">
        <v>99</v>
      </c>
      <c r="HR103" s="314" t="str">
        <f>OIP!AH101&amp;";"&amp;OIP!B101&amp;";"&amp;OIP!E101</f>
        <v>;;</v>
      </c>
      <c r="HS103" s="438">
        <v>99</v>
      </c>
      <c r="HT103" s="402" t="s">
        <v>4819</v>
      </c>
      <c r="HU103" s="312">
        <v>1</v>
      </c>
      <c r="HV103" s="405">
        <v>0</v>
      </c>
      <c r="HX103" s="310">
        <v>99</v>
      </c>
      <c r="HY103" s="314" t="str">
        <f>OIP!AH101&amp;";"&amp;OIP!B101&amp;";"&amp;OIP!E101</f>
        <v>;;</v>
      </c>
      <c r="HZ103" s="438">
        <v>99</v>
      </c>
      <c r="IA103" s="414" t="s">
        <v>4819</v>
      </c>
      <c r="IB103" s="415">
        <v>1</v>
      </c>
      <c r="IC103" s="447">
        <v>0</v>
      </c>
      <c r="ID103" s="341"/>
      <c r="IE103" s="446">
        <v>99</v>
      </c>
      <c r="IF103" s="412" t="str">
        <f>OIP!AH101&amp;";"&amp;OIP!B101&amp;";"&amp;OIP!E101</f>
        <v>;;</v>
      </c>
      <c r="IG103" s="440">
        <v>99</v>
      </c>
      <c r="IH103" s="414" t="s">
        <v>4820</v>
      </c>
      <c r="II103" s="415">
        <v>1</v>
      </c>
      <c r="IJ103" s="447">
        <v>0</v>
      </c>
      <c r="IK103" s="341"/>
      <c r="IL103" s="446">
        <v>99</v>
      </c>
      <c r="IM103" s="412" t="str">
        <f>OIP!AH101&amp;";"&amp;OIP!B101&amp;";"&amp;OIP!E101</f>
        <v>;;</v>
      </c>
      <c r="IN103" s="440">
        <v>99</v>
      </c>
      <c r="IO103" s="414" t="s">
        <v>4819</v>
      </c>
      <c r="IP103" s="415">
        <v>1</v>
      </c>
      <c r="IQ103" s="447">
        <v>0</v>
      </c>
      <c r="IS103" s="448">
        <f t="shared" si="21"/>
        <v>99</v>
      </c>
      <c r="IT103" s="457"/>
      <c r="IU103" s="450">
        <v>99</v>
      </c>
      <c r="IV103" s="402"/>
      <c r="IW103" s="312">
        <v>1</v>
      </c>
      <c r="IX103" s="405">
        <v>0</v>
      </c>
    </row>
    <row r="104" spans="1:258" ht="15.75" customHeight="1" thickBot="1">
      <c r="A104" s="310">
        <f t="shared" si="13"/>
        <v>100</v>
      </c>
      <c r="B104" s="314" t="str">
        <f>DP!J101&amp;";"&amp;DP!B101</f>
        <v>Диагностика;БиПС.УСО.2(3) - наличие напряжения на вводе №2</v>
      </c>
      <c r="C104" s="450">
        <v>100</v>
      </c>
      <c r="D104" s="312"/>
      <c r="E104" s="312"/>
      <c r="F104" s="403"/>
      <c r="H104" s="437">
        <f t="shared" si="14"/>
        <v>100</v>
      </c>
      <c r="I104" s="314" t="str">
        <f>KTPRS2!I101&amp;";"&amp;KTPRS2!B101</f>
        <v>Предельный параметр;Максимальный перепад давления нефти на фильтре Ф-52 насоса Н-22</v>
      </c>
      <c r="J104" s="450">
        <v>100</v>
      </c>
      <c r="K104" s="312"/>
      <c r="L104" s="312"/>
      <c r="M104" s="405"/>
      <c r="O104" s="437">
        <f t="shared" si="15"/>
        <v>100</v>
      </c>
      <c r="P104" s="455">
        <v>0</v>
      </c>
      <c r="Q104" s="450">
        <v>100</v>
      </c>
      <c r="R104" s="312"/>
      <c r="S104" s="312"/>
      <c r="T104" s="405"/>
      <c r="V104" s="400">
        <v>100</v>
      </c>
      <c r="W104" s="455">
        <f>UTS!B102</f>
        <v>0</v>
      </c>
      <c r="X104" s="438">
        <v>100</v>
      </c>
      <c r="Y104" s="402"/>
      <c r="Z104" s="312">
        <v>1</v>
      </c>
      <c r="AA104" s="403">
        <v>0</v>
      </c>
      <c r="AC104" s="924">
        <v>100</v>
      </c>
      <c r="AD104" s="312" t="str">
        <f>ZD!AK102&amp;";"&amp;ZD!B102</f>
        <v>Система СОД береговых сооружений;Шаровой кран №13y</v>
      </c>
      <c r="AE104" s="450">
        <v>100</v>
      </c>
      <c r="AF104" s="451" t="s">
        <v>4821</v>
      </c>
      <c r="AG104" s="312">
        <v>2</v>
      </c>
      <c r="AH104" s="405">
        <v>3</v>
      </c>
      <c r="AJ104" s="489">
        <f t="shared" si="16"/>
        <v>100</v>
      </c>
      <c r="AK104" s="412" t="str">
        <f>KLP!M102&amp;";"&amp;KLP!B102</f>
        <v>;</v>
      </c>
      <c r="AL104" s="490">
        <v>100</v>
      </c>
      <c r="AM104" s="466"/>
      <c r="AN104" s="466"/>
      <c r="AO104" s="468"/>
      <c r="AQ104" s="310">
        <f t="shared" si="17"/>
        <v>100</v>
      </c>
      <c r="AR104" s="455">
        <v>0</v>
      </c>
      <c r="AS104" s="438">
        <v>100</v>
      </c>
      <c r="AT104" s="312"/>
      <c r="AU104" s="312"/>
      <c r="AV104" s="403"/>
      <c r="BL104" s="845">
        <v>100</v>
      </c>
      <c r="BM104" s="846"/>
      <c r="BN104" s="415">
        <v>100</v>
      </c>
      <c r="BO104" s="414" t="s">
        <v>3565</v>
      </c>
      <c r="BP104" s="415">
        <v>1</v>
      </c>
      <c r="BQ104" s="416">
        <v>0</v>
      </c>
      <c r="BS104" s="437">
        <v>100</v>
      </c>
      <c r="BT104" s="314" t="str">
        <f>VS!O102&amp;";"&amp;VS!B102</f>
        <v>;</v>
      </c>
      <c r="BU104" s="438">
        <v>100</v>
      </c>
      <c r="BV104" s="402" t="s">
        <v>4822</v>
      </c>
      <c r="BW104" s="312">
        <v>1</v>
      </c>
      <c r="BX104" s="405">
        <v>0</v>
      </c>
      <c r="BZ104" s="437">
        <v>100</v>
      </c>
      <c r="CA104" s="405">
        <v>0</v>
      </c>
      <c r="CB104" s="438">
        <v>100</v>
      </c>
      <c r="CC104" s="402" t="s">
        <v>4822</v>
      </c>
      <c r="CD104" s="312">
        <v>1</v>
      </c>
      <c r="CE104" s="405">
        <v>0</v>
      </c>
      <c r="CG104" s="437">
        <v>100</v>
      </c>
      <c r="CH104" s="405">
        <v>0</v>
      </c>
      <c r="CI104" s="438">
        <v>100</v>
      </c>
      <c r="CJ104" s="402" t="s">
        <v>4823</v>
      </c>
      <c r="CK104" s="312">
        <v>1</v>
      </c>
      <c r="CL104" s="405">
        <v>0</v>
      </c>
      <c r="CN104" s="310">
        <v>100</v>
      </c>
      <c r="CO104" s="314">
        <v>0</v>
      </c>
      <c r="CP104" s="438">
        <v>100</v>
      </c>
      <c r="CQ104" s="402" t="s">
        <v>3565</v>
      </c>
      <c r="CR104" s="312">
        <v>1</v>
      </c>
      <c r="CS104" s="405">
        <v>0</v>
      </c>
      <c r="CU104" s="310">
        <f t="shared" si="18"/>
        <v>100</v>
      </c>
      <c r="CV104" s="314" t="str">
        <f>KTPR!K102&amp;";"&amp;KTPR!B102</f>
        <v>Общестанционная защита;Аварийная загазованность площадки УРПН, площадки газодувки (точка 6)</v>
      </c>
      <c r="CW104" s="438">
        <v>100</v>
      </c>
      <c r="CX104" s="312"/>
      <c r="CY104" s="312"/>
      <c r="CZ104" s="403"/>
      <c r="DB104" s="310">
        <f>DB103+1</f>
        <v>302</v>
      </c>
      <c r="DC104" s="314"/>
      <c r="DD104" s="438">
        <v>100</v>
      </c>
      <c r="DE104" s="312"/>
      <c r="DF104" s="312"/>
      <c r="DG104" s="403"/>
      <c r="DI104" s="310">
        <f t="shared" si="19"/>
        <v>200</v>
      </c>
      <c r="DJ104" s="314" t="str">
        <f>KTPRA!I103&amp;";"&amp;KTPRA!B103</f>
        <v>Агрегатная защита;</v>
      </c>
      <c r="DK104" s="438">
        <v>100</v>
      </c>
      <c r="DL104" s="312"/>
      <c r="DM104" s="312"/>
      <c r="DN104" s="403"/>
      <c r="DP104" s="437">
        <v>100</v>
      </c>
      <c r="DQ104" s="875" t="s">
        <v>4824</v>
      </c>
      <c r="DR104" s="438">
        <v>100</v>
      </c>
      <c r="DS104" s="402"/>
      <c r="DT104" s="848"/>
      <c r="DU104" s="866"/>
      <c r="DV104" s="867"/>
      <c r="DX104" s="878"/>
      <c r="ED104" s="851">
        <v>100</v>
      </c>
      <c r="EE104" s="876" t="s">
        <v>8893</v>
      </c>
      <c r="EF104" s="68">
        <v>100</v>
      </c>
      <c r="EG104" s="861"/>
      <c r="EH104" s="68"/>
      <c r="EI104" s="96"/>
      <c r="EJ104" s="867"/>
      <c r="EY104" s="845">
        <f t="shared" si="20"/>
        <v>100</v>
      </c>
      <c r="EZ104" s="862">
        <v>0</v>
      </c>
      <c r="FA104" s="855">
        <v>100</v>
      </c>
      <c r="FB104" s="860" t="s">
        <v>3855</v>
      </c>
      <c r="FC104" s="841">
        <v>0</v>
      </c>
      <c r="FD104" s="842">
        <v>0</v>
      </c>
      <c r="FF104" s="437">
        <v>100</v>
      </c>
      <c r="FG104" s="314">
        <v>0</v>
      </c>
      <c r="FH104" s="438">
        <v>99</v>
      </c>
      <c r="FI104" s="451" t="s">
        <v>4825</v>
      </c>
      <c r="FJ104" s="415">
        <v>2</v>
      </c>
      <c r="FK104" s="416">
        <v>3</v>
      </c>
      <c r="FL104" s="341"/>
      <c r="FM104" s="437">
        <v>100</v>
      </c>
      <c r="FN104" s="314"/>
      <c r="FO104" s="438">
        <v>99</v>
      </c>
      <c r="FP104" s="402" t="s">
        <v>3565</v>
      </c>
      <c r="FQ104" s="312">
        <v>1</v>
      </c>
      <c r="FR104" s="405">
        <v>0</v>
      </c>
      <c r="FT104" s="479"/>
      <c r="GA104" s="437">
        <v>100</v>
      </c>
      <c r="GB104" s="314"/>
      <c r="GC104" s="445">
        <v>100</v>
      </c>
      <c r="GD104" s="402" t="s">
        <v>4826</v>
      </c>
      <c r="GE104" s="312">
        <v>1</v>
      </c>
      <c r="GF104" s="405">
        <v>0</v>
      </c>
      <c r="GH104" s="437"/>
      <c r="GI104" s="314"/>
      <c r="GJ104" s="445">
        <v>100</v>
      </c>
      <c r="GK104" s="402" t="s">
        <v>4827</v>
      </c>
      <c r="GL104" s="312">
        <v>1</v>
      </c>
      <c r="GM104" s="405">
        <v>0</v>
      </c>
      <c r="GO104" s="440">
        <v>100</v>
      </c>
      <c r="GP104" s="415"/>
      <c r="GQ104" s="415">
        <v>100</v>
      </c>
      <c r="GR104" s="414" t="s">
        <v>3463</v>
      </c>
      <c r="GS104" s="312">
        <v>1</v>
      </c>
      <c r="GT104" s="405">
        <v>0</v>
      </c>
      <c r="GU104" s="167"/>
      <c r="GV104" s="440">
        <v>100</v>
      </c>
      <c r="GW104" s="415"/>
      <c r="GX104" s="415">
        <v>100</v>
      </c>
      <c r="GY104" s="493" t="s">
        <v>67</v>
      </c>
      <c r="GZ104" s="312">
        <v>1</v>
      </c>
      <c r="HA104" s="312">
        <v>0</v>
      </c>
      <c r="HC104" s="446">
        <v>100</v>
      </c>
      <c r="HD104" s="412" t="str">
        <f>OIP!AH102&amp;";"&amp;OIP!B102&amp;";"&amp;OIP!E102</f>
        <v>Система рекуперации паров нефти;Температура газовой фракции до детонационнного предохранителя ДП-2;°С</v>
      </c>
      <c r="HE104" s="440">
        <v>100</v>
      </c>
      <c r="HF104" s="414" t="s">
        <v>4819</v>
      </c>
      <c r="HG104" s="415">
        <v>1</v>
      </c>
      <c r="HH104" s="447">
        <v>0</v>
      </c>
      <c r="HJ104" s="446">
        <v>100</v>
      </c>
      <c r="HK104" s="412" t="str">
        <f>OIP!AH102&amp;";"&amp;OIP!B102&amp;";"&amp;OIP!E102</f>
        <v>Система рекуперации паров нефти;Температура газовой фракции до детонационнного предохранителя ДП-2;°С</v>
      </c>
      <c r="HL104" s="440">
        <v>100</v>
      </c>
      <c r="HM104" s="414" t="s">
        <v>3565</v>
      </c>
      <c r="HN104" s="415">
        <v>1</v>
      </c>
      <c r="HO104" s="447">
        <v>0</v>
      </c>
      <c r="HP104" s="844"/>
      <c r="HQ104" s="437">
        <v>100</v>
      </c>
      <c r="HR104" s="314" t="str">
        <f>OIP!AH102&amp;";"&amp;OIP!B102&amp;";"&amp;OIP!E102</f>
        <v>Система рекуперации паров нефти;Температура газовой фракции до детонационнного предохранителя ДП-2;°С</v>
      </c>
      <c r="HS104" s="438">
        <v>100</v>
      </c>
      <c r="HT104" s="402" t="s">
        <v>4819</v>
      </c>
      <c r="HU104" s="312">
        <v>1</v>
      </c>
      <c r="HV104" s="405">
        <v>0</v>
      </c>
      <c r="HX104" s="310">
        <v>100</v>
      </c>
      <c r="HY104" s="314" t="str">
        <f>OIP!AH102&amp;";"&amp;OIP!B102&amp;";"&amp;OIP!E102</f>
        <v>Система рекуперации паров нефти;Температура газовой фракции до детонационнного предохранителя ДП-2;°С</v>
      </c>
      <c r="HZ104" s="438">
        <v>100</v>
      </c>
      <c r="IA104" s="414" t="s">
        <v>4819</v>
      </c>
      <c r="IB104" s="415">
        <v>1</v>
      </c>
      <c r="IC104" s="447">
        <v>0</v>
      </c>
      <c r="ID104" s="341"/>
      <c r="IE104" s="446">
        <v>100</v>
      </c>
      <c r="IF104" s="412" t="str">
        <f>OIP!AH102&amp;";"&amp;OIP!B102&amp;";"&amp;OIP!E102</f>
        <v>Система рекуперации паров нефти;Температура газовой фракции до детонационнного предохранителя ДП-2;°С</v>
      </c>
      <c r="IG104" s="440">
        <v>100</v>
      </c>
      <c r="IH104" s="414" t="s">
        <v>4819</v>
      </c>
      <c r="II104" s="415">
        <v>1</v>
      </c>
      <c r="IJ104" s="447">
        <v>0</v>
      </c>
      <c r="IK104" s="341"/>
      <c r="IL104" s="446">
        <v>100</v>
      </c>
      <c r="IM104" s="412" t="str">
        <f>OIP!AH102&amp;";"&amp;OIP!B102&amp;";"&amp;OIP!E102</f>
        <v>Система рекуперации паров нефти;Температура газовой фракции до детонационнного предохранителя ДП-2;°С</v>
      </c>
      <c r="IN104" s="440">
        <v>100</v>
      </c>
      <c r="IO104" s="414" t="s">
        <v>4819</v>
      </c>
      <c r="IP104" s="415">
        <v>1</v>
      </c>
      <c r="IQ104" s="447">
        <v>0</v>
      </c>
      <c r="IS104" s="448">
        <f t="shared" si="21"/>
        <v>100</v>
      </c>
      <c r="IT104" s="457"/>
      <c r="IU104" s="450">
        <v>100</v>
      </c>
      <c r="IV104" s="402"/>
      <c r="IW104" s="312">
        <v>1</v>
      </c>
      <c r="IX104" s="405">
        <v>0</v>
      </c>
    </row>
    <row r="105" spans="1:258" ht="15.75" customHeight="1">
      <c r="A105" s="310">
        <f t="shared" si="13"/>
        <v>101</v>
      </c>
      <c r="B105" s="314" t="str">
        <f>DP!J102&amp;";"&amp;DP!B102</f>
        <v>Диагностика;БиПС.УСО.2(3) - исправность УЗИП (FV1)</v>
      </c>
      <c r="C105" s="450">
        <v>101</v>
      </c>
      <c r="D105" s="312"/>
      <c r="E105" s="312"/>
      <c r="F105" s="403"/>
      <c r="H105" s="437">
        <f t="shared" si="14"/>
        <v>101</v>
      </c>
      <c r="I105" s="314" t="str">
        <f>KTPRS2!I102&amp;";"&amp;KTPRS2!B102</f>
        <v>Предельный параметр;Максимальное давление нефти на выходе насоса Н-21</v>
      </c>
      <c r="J105" s="450">
        <v>101</v>
      </c>
      <c r="K105" s="312"/>
      <c r="L105" s="312"/>
      <c r="M105" s="405"/>
      <c r="O105" s="437">
        <f t="shared" si="15"/>
        <v>101</v>
      </c>
      <c r="P105" s="455">
        <v>0</v>
      </c>
      <c r="Q105" s="450">
        <v>101</v>
      </c>
      <c r="R105" s="312"/>
      <c r="S105" s="312"/>
      <c r="T105" s="405"/>
      <c r="V105" s="400">
        <v>101</v>
      </c>
      <c r="W105" s="455">
        <f>UTS!B103</f>
        <v>0</v>
      </c>
      <c r="AC105" s="924">
        <v>101</v>
      </c>
      <c r="AD105" s="312" t="str">
        <f>ZD!AK103&amp;";"&amp;ZD!B103</f>
        <v>Система СОД береговых сооружений;Задвижка №3у</v>
      </c>
      <c r="AE105" s="450">
        <v>101</v>
      </c>
      <c r="AF105" s="451" t="s">
        <v>4828</v>
      </c>
      <c r="AG105" s="312">
        <v>2</v>
      </c>
      <c r="AH105" s="405">
        <v>3</v>
      </c>
      <c r="BL105" s="845">
        <v>101</v>
      </c>
      <c r="BM105" s="846"/>
      <c r="BN105" s="415">
        <v>101</v>
      </c>
      <c r="BO105" s="414" t="s">
        <v>4829</v>
      </c>
      <c r="BP105" s="415">
        <v>1</v>
      </c>
      <c r="BQ105" s="416">
        <v>0</v>
      </c>
      <c r="BS105" s="437">
        <v>101</v>
      </c>
      <c r="BT105" s="314" t="str">
        <f>VS!O103&amp;";"&amp;VS!B103</f>
        <v>;</v>
      </c>
      <c r="BU105" s="438">
        <v>101</v>
      </c>
      <c r="BV105" s="402" t="s">
        <v>4830</v>
      </c>
      <c r="BW105" s="312">
        <v>1</v>
      </c>
      <c r="BX105" s="405">
        <v>0</v>
      </c>
      <c r="BZ105" s="437">
        <v>101</v>
      </c>
      <c r="CA105" s="405">
        <v>0</v>
      </c>
      <c r="CB105" s="438">
        <v>101</v>
      </c>
      <c r="CC105" s="402" t="s">
        <v>4830</v>
      </c>
      <c r="CD105" s="312">
        <v>1</v>
      </c>
      <c r="CE105" s="405">
        <v>0</v>
      </c>
      <c r="CG105" s="437">
        <v>101</v>
      </c>
      <c r="CH105" s="405">
        <v>0</v>
      </c>
      <c r="CI105" s="438">
        <v>101</v>
      </c>
      <c r="CJ105" s="402" t="s">
        <v>4831</v>
      </c>
      <c r="CK105" s="312">
        <v>1</v>
      </c>
      <c r="CL105" s="405">
        <v>0</v>
      </c>
      <c r="CN105" s="310">
        <v>101</v>
      </c>
      <c r="CO105" s="314">
        <v>0</v>
      </c>
      <c r="CP105" s="438">
        <v>101</v>
      </c>
      <c r="CQ105" s="402" t="s">
        <v>3565</v>
      </c>
      <c r="CR105" s="312">
        <v>1</v>
      </c>
      <c r="CS105" s="405">
        <v>0</v>
      </c>
      <c r="CU105" s="310">
        <f t="shared" si="18"/>
        <v>101</v>
      </c>
      <c r="CV105" s="314" t="str">
        <f>KTPR!K103&amp;";"&amp;KTPR!B103</f>
        <v>Общестанционная защита;Аварийная загазованность площадки УРПН, площадки газодувки (точка 7)</v>
      </c>
      <c r="CW105" s="438">
        <v>101</v>
      </c>
      <c r="CX105" s="312"/>
      <c r="CY105" s="312"/>
      <c r="CZ105" s="403"/>
      <c r="DB105" s="310">
        <f t="shared" ref="DB105:DB151" si="22">DB104+1</f>
        <v>303</v>
      </c>
      <c r="DC105" s="314"/>
      <c r="DD105" s="438">
        <v>101</v>
      </c>
      <c r="DE105" s="312"/>
      <c r="DF105" s="312"/>
      <c r="DG105" s="403"/>
      <c r="DI105" s="310">
        <f t="shared" si="19"/>
        <v>201</v>
      </c>
      <c r="DJ105" s="314" t="str">
        <f>KTPRA!I104&amp;";"&amp;KTPRA!B104</f>
        <v>Агрегатная защита;</v>
      </c>
      <c r="DK105" s="438">
        <v>101</v>
      </c>
      <c r="DL105" s="312"/>
      <c r="DM105" s="312"/>
      <c r="DN105" s="403"/>
      <c r="DP105" s="437">
        <v>101</v>
      </c>
      <c r="DQ105" s="875" t="s">
        <v>4832</v>
      </c>
      <c r="DR105" s="438">
        <v>101</v>
      </c>
      <c r="DS105" s="402"/>
      <c r="DT105" s="848"/>
      <c r="DU105" s="866"/>
      <c r="DV105" s="867"/>
      <c r="DX105" s="878"/>
      <c r="ED105" s="851">
        <v>101</v>
      </c>
      <c r="EE105" s="876" t="s">
        <v>8894</v>
      </c>
      <c r="EF105" s="68">
        <v>101</v>
      </c>
      <c r="EG105" s="861"/>
      <c r="EH105" s="68"/>
      <c r="EI105" s="96"/>
      <c r="EJ105" s="867"/>
      <c r="EY105" s="845">
        <f t="shared" si="20"/>
        <v>101</v>
      </c>
      <c r="EZ105" s="862">
        <v>0</v>
      </c>
      <c r="FA105" s="855">
        <v>101</v>
      </c>
      <c r="FB105" s="860" t="s">
        <v>3855</v>
      </c>
      <c r="FC105" s="841">
        <v>0</v>
      </c>
      <c r="FD105" s="842">
        <v>0</v>
      </c>
      <c r="FF105" s="437">
        <v>101</v>
      </c>
      <c r="FG105" s="314">
        <v>0</v>
      </c>
      <c r="FH105" s="438">
        <v>100</v>
      </c>
      <c r="FI105" s="451" t="s">
        <v>4833</v>
      </c>
      <c r="FJ105" s="415">
        <v>2</v>
      </c>
      <c r="FK105" s="416">
        <v>3</v>
      </c>
      <c r="FL105" s="341"/>
      <c r="FM105" s="437">
        <v>101</v>
      </c>
      <c r="FN105" s="314"/>
      <c r="FO105" s="438">
        <v>100</v>
      </c>
      <c r="FP105" s="402" t="s">
        <v>3565</v>
      </c>
      <c r="FQ105" s="312">
        <v>1</v>
      </c>
      <c r="FR105" s="405">
        <v>0</v>
      </c>
      <c r="FT105" s="479"/>
      <c r="GA105" s="437">
        <v>101</v>
      </c>
      <c r="GB105" s="314"/>
      <c r="GC105" s="445">
        <v>101</v>
      </c>
      <c r="GD105" s="402" t="s">
        <v>4834</v>
      </c>
      <c r="GE105" s="312">
        <v>1</v>
      </c>
      <c r="GF105" s="405">
        <v>0</v>
      </c>
      <c r="GH105" s="437"/>
      <c r="GI105" s="314"/>
      <c r="GJ105" s="445">
        <v>101</v>
      </c>
      <c r="GK105" s="402" t="s">
        <v>4835</v>
      </c>
      <c r="GL105" s="312">
        <v>1</v>
      </c>
      <c r="GM105" s="405">
        <v>0</v>
      </c>
      <c r="GO105" s="440">
        <v>101</v>
      </c>
      <c r="GP105" s="415"/>
      <c r="GQ105" s="415">
        <v>101</v>
      </c>
      <c r="GR105" s="441" t="s">
        <v>3463</v>
      </c>
      <c r="GS105" s="312">
        <v>1</v>
      </c>
      <c r="GT105" s="405">
        <v>1</v>
      </c>
      <c r="GU105" s="167"/>
      <c r="GV105" s="440">
        <v>101</v>
      </c>
      <c r="GW105" s="415"/>
      <c r="GX105" s="415">
        <v>101</v>
      </c>
      <c r="GY105" s="493" t="s">
        <v>67</v>
      </c>
      <c r="GZ105" s="312">
        <v>1</v>
      </c>
      <c r="HA105" s="312">
        <v>0</v>
      </c>
      <c r="HC105" s="446">
        <v>101</v>
      </c>
      <c r="HD105" s="412" t="str">
        <f>OIP!AH103&amp;";"&amp;OIP!B103&amp;";"&amp;OIP!E103</f>
        <v>Система рекуперации паров нефти;Температура газовой фракции после детонационнного предохранителя ДП-2;°С</v>
      </c>
      <c r="HE105" s="440">
        <v>101</v>
      </c>
      <c r="HF105" s="414" t="s">
        <v>4819</v>
      </c>
      <c r="HG105" s="415">
        <v>1</v>
      </c>
      <c r="HH105" s="447">
        <v>0</v>
      </c>
      <c r="HJ105" s="446">
        <v>101</v>
      </c>
      <c r="HK105" s="412" t="str">
        <f>OIP!AH103&amp;";"&amp;OIP!B103&amp;";"&amp;OIP!E103</f>
        <v>Система рекуперации паров нефти;Температура газовой фракции после детонационнного предохранителя ДП-2;°С</v>
      </c>
      <c r="HL105" s="440">
        <v>101</v>
      </c>
      <c r="HM105" s="414" t="s">
        <v>3565</v>
      </c>
      <c r="HN105" s="415">
        <v>1</v>
      </c>
      <c r="HO105" s="447">
        <v>0</v>
      </c>
      <c r="HP105" s="844"/>
      <c r="HQ105" s="437">
        <v>101</v>
      </c>
      <c r="HR105" s="314" t="str">
        <f>OIP!AH103&amp;";"&amp;OIP!B103&amp;";"&amp;OIP!E103</f>
        <v>Система рекуперации паров нефти;Температура газовой фракции после детонационнного предохранителя ДП-2;°С</v>
      </c>
      <c r="HS105" s="438">
        <v>101</v>
      </c>
      <c r="HT105" s="402" t="s">
        <v>4819</v>
      </c>
      <c r="HU105" s="312">
        <v>1</v>
      </c>
      <c r="HV105" s="405">
        <v>0</v>
      </c>
      <c r="HX105" s="310">
        <v>101</v>
      </c>
      <c r="HY105" s="314" t="str">
        <f>OIP!AH103&amp;";"&amp;OIP!B103&amp;";"&amp;OIP!E103</f>
        <v>Система рекуперации паров нефти;Температура газовой фракции после детонационнного предохранителя ДП-2;°С</v>
      </c>
      <c r="HZ105" s="438">
        <v>101</v>
      </c>
      <c r="IA105" s="414" t="s">
        <v>4819</v>
      </c>
      <c r="IB105" s="415">
        <v>1</v>
      </c>
      <c r="IC105" s="447">
        <v>0</v>
      </c>
      <c r="ID105" s="341"/>
      <c r="IE105" s="446">
        <v>101</v>
      </c>
      <c r="IF105" s="412" t="str">
        <f>OIP!AH103&amp;";"&amp;OIP!B103&amp;";"&amp;OIP!E103</f>
        <v>Система рекуперации паров нефти;Температура газовой фракции после детонационнного предохранителя ДП-2;°С</v>
      </c>
      <c r="IG105" s="440">
        <v>101</v>
      </c>
      <c r="IH105" s="414" t="s">
        <v>4819</v>
      </c>
      <c r="II105" s="415">
        <v>1</v>
      </c>
      <c r="IJ105" s="447">
        <v>0</v>
      </c>
      <c r="IK105" s="341"/>
      <c r="IL105" s="446">
        <v>101</v>
      </c>
      <c r="IM105" s="412" t="str">
        <f>OIP!AH103&amp;";"&amp;OIP!B103&amp;";"&amp;OIP!E103</f>
        <v>Система рекуперации паров нефти;Температура газовой фракции после детонационнного предохранителя ДП-2;°С</v>
      </c>
      <c r="IN105" s="440">
        <v>101</v>
      </c>
      <c r="IO105" s="414" t="s">
        <v>4819</v>
      </c>
      <c r="IP105" s="415">
        <v>1</v>
      </c>
      <c r="IQ105" s="447">
        <v>0</v>
      </c>
      <c r="IS105" s="448">
        <f t="shared" si="21"/>
        <v>101</v>
      </c>
      <c r="IT105" s="457"/>
      <c r="IU105" s="450">
        <v>101</v>
      </c>
      <c r="IV105" s="402"/>
      <c r="IW105" s="312">
        <v>1</v>
      </c>
      <c r="IX105" s="405">
        <v>0</v>
      </c>
    </row>
    <row r="106" spans="1:258" ht="15.75" customHeight="1">
      <c r="A106" s="313">
        <f t="shared" si="13"/>
        <v>102</v>
      </c>
      <c r="B106" s="314" t="str">
        <f>DP!J103&amp;";"&amp;DP!B103</f>
        <v>Диагностика;БиПС.УСО.2(3) - исправность УЗИП (FV2)</v>
      </c>
      <c r="C106" s="450">
        <v>102</v>
      </c>
      <c r="D106" s="345"/>
      <c r="E106" s="345"/>
      <c r="F106" s="347"/>
      <c r="H106" s="469">
        <f t="shared" si="14"/>
        <v>102</v>
      </c>
      <c r="I106" s="314" t="str">
        <f>KTPRS2!I103&amp;";"&amp;KTPRS2!B103</f>
        <v>Предельный параметр;Максимальное давление нефти на выходе насоса Н-22</v>
      </c>
      <c r="J106" s="450">
        <v>102</v>
      </c>
      <c r="K106" s="345"/>
      <c r="L106" s="345"/>
      <c r="M106" s="470"/>
      <c r="O106" s="469">
        <f t="shared" si="15"/>
        <v>102</v>
      </c>
      <c r="P106" s="455">
        <v>0</v>
      </c>
      <c r="Q106" s="450">
        <v>102</v>
      </c>
      <c r="R106" s="345"/>
      <c r="S106" s="345"/>
      <c r="T106" s="470"/>
      <c r="V106" s="400">
        <v>102</v>
      </c>
      <c r="W106" s="455">
        <f>UTS!B104</f>
        <v>0</v>
      </c>
      <c r="AC106" s="924">
        <v>102</v>
      </c>
      <c r="AD106" s="312" t="str">
        <f>ZD!AK104&amp;";"&amp;ZD!B104</f>
        <v>Система СОД береговых сооружений;Задвижка №10у</v>
      </c>
      <c r="AE106" s="450">
        <v>102</v>
      </c>
      <c r="AF106" s="426" t="s">
        <v>4836</v>
      </c>
      <c r="AG106" s="312">
        <v>2</v>
      </c>
      <c r="AH106" s="405">
        <v>2</v>
      </c>
      <c r="BL106" s="845">
        <v>102</v>
      </c>
      <c r="BM106" s="846"/>
      <c r="BN106" s="415">
        <v>102</v>
      </c>
      <c r="BO106" s="414" t="s">
        <v>4837</v>
      </c>
      <c r="BP106" s="415">
        <v>1</v>
      </c>
      <c r="BQ106" s="416">
        <v>0</v>
      </c>
      <c r="BS106" s="437">
        <v>102</v>
      </c>
      <c r="BT106" s="314" t="str">
        <f>VS!O104&amp;";"&amp;VS!B104</f>
        <v>;</v>
      </c>
      <c r="BU106" s="438">
        <v>102</v>
      </c>
      <c r="BV106" s="402" t="s">
        <v>4838</v>
      </c>
      <c r="BW106" s="312">
        <v>1</v>
      </c>
      <c r="BX106" s="405">
        <v>0</v>
      </c>
      <c r="BZ106" s="437">
        <v>102</v>
      </c>
      <c r="CA106" s="405">
        <v>0</v>
      </c>
      <c r="CB106" s="438">
        <v>102</v>
      </c>
      <c r="CC106" s="402" t="s">
        <v>4838</v>
      </c>
      <c r="CD106" s="312">
        <v>1</v>
      </c>
      <c r="CE106" s="405">
        <v>0</v>
      </c>
      <c r="CG106" s="437">
        <v>102</v>
      </c>
      <c r="CH106" s="405">
        <v>0</v>
      </c>
      <c r="CI106" s="438">
        <v>102</v>
      </c>
      <c r="CJ106" s="402" t="s">
        <v>4839</v>
      </c>
      <c r="CK106" s="312">
        <v>1</v>
      </c>
      <c r="CL106" s="405">
        <v>0</v>
      </c>
      <c r="CN106" s="310">
        <v>102</v>
      </c>
      <c r="CO106" s="314">
        <v>0</v>
      </c>
      <c r="CP106" s="438">
        <v>102</v>
      </c>
      <c r="CQ106" s="402" t="s">
        <v>3565</v>
      </c>
      <c r="CR106" s="312">
        <v>1</v>
      </c>
      <c r="CS106" s="405">
        <v>0</v>
      </c>
      <c r="CU106" s="310">
        <f t="shared" si="18"/>
        <v>102</v>
      </c>
      <c r="CV106" s="314" t="str">
        <f>KTPR!K104&amp;";"&amp;KTPR!B104</f>
        <v>Общестанционная защита;Аварийная загазованность площадки УРПН, площадки газодувки (точка 8)</v>
      </c>
      <c r="CW106" s="438">
        <v>102</v>
      </c>
      <c r="CX106" s="312"/>
      <c r="CY106" s="312"/>
      <c r="CZ106" s="403"/>
      <c r="DB106" s="310">
        <f t="shared" si="22"/>
        <v>304</v>
      </c>
      <c r="DC106" s="314"/>
      <c r="DD106" s="438">
        <v>102</v>
      </c>
      <c r="DE106" s="312"/>
      <c r="DF106" s="312"/>
      <c r="DG106" s="403"/>
      <c r="DI106" s="310">
        <v>201</v>
      </c>
      <c r="DJ106" s="314" t="str">
        <f>KTPRA!I105&amp;";"&amp;KTPRA!B105</f>
        <v>Агрегатная защита НО-6;НО-6. Аварийная максимальная температура нефти на выходе агрегата НО</v>
      </c>
      <c r="DK106" s="438">
        <v>102</v>
      </c>
      <c r="DL106" s="312"/>
      <c r="DM106" s="312"/>
      <c r="DN106" s="403"/>
      <c r="DP106" s="437">
        <v>102</v>
      </c>
      <c r="DQ106" s="875" t="s">
        <v>4840</v>
      </c>
      <c r="DR106" s="438">
        <v>102</v>
      </c>
      <c r="DS106" s="402"/>
      <c r="DT106" s="848"/>
      <c r="DU106" s="866"/>
      <c r="DV106" s="867"/>
      <c r="DX106" s="878"/>
      <c r="ED106" s="851">
        <v>102</v>
      </c>
      <c r="EE106" s="876" t="s">
        <v>8895</v>
      </c>
      <c r="EF106" s="68">
        <v>102</v>
      </c>
      <c r="EG106" s="861"/>
      <c r="EH106" s="68"/>
      <c r="EI106" s="96"/>
      <c r="EJ106" s="867"/>
      <c r="EY106" s="845">
        <f t="shared" si="20"/>
        <v>102</v>
      </c>
      <c r="EZ106" s="862">
        <v>0</v>
      </c>
      <c r="FA106" s="855">
        <v>102</v>
      </c>
      <c r="FB106" s="860" t="s">
        <v>3855</v>
      </c>
      <c r="FC106" s="841">
        <v>0</v>
      </c>
      <c r="FD106" s="842">
        <v>0</v>
      </c>
      <c r="FF106" s="437">
        <v>102</v>
      </c>
      <c r="FG106" s="314">
        <v>0</v>
      </c>
      <c r="FH106" s="438">
        <v>101</v>
      </c>
      <c r="FI106" s="451" t="s">
        <v>4841</v>
      </c>
      <c r="FJ106" s="415">
        <v>2</v>
      </c>
      <c r="FK106" s="416">
        <v>3</v>
      </c>
      <c r="FL106" s="341"/>
      <c r="FM106" s="437">
        <v>102</v>
      </c>
      <c r="FN106" s="314"/>
      <c r="FO106" s="438">
        <v>101</v>
      </c>
      <c r="FP106" s="402" t="s">
        <v>3565</v>
      </c>
      <c r="FQ106" s="312">
        <v>1</v>
      </c>
      <c r="FR106" s="405">
        <v>0</v>
      </c>
      <c r="FT106" s="479"/>
      <c r="GA106" s="437">
        <v>102</v>
      </c>
      <c r="GB106" s="314"/>
      <c r="GC106" s="445">
        <v>102</v>
      </c>
      <c r="GD106" s="402" t="s">
        <v>4842</v>
      </c>
      <c r="GE106" s="312">
        <v>1</v>
      </c>
      <c r="GF106" s="405">
        <v>0</v>
      </c>
      <c r="GH106" s="437"/>
      <c r="GI106" s="314"/>
      <c r="GJ106" s="445">
        <v>102</v>
      </c>
      <c r="GK106" s="402" t="s">
        <v>4843</v>
      </c>
      <c r="GL106" s="312">
        <v>1</v>
      </c>
      <c r="GM106" s="405">
        <v>0</v>
      </c>
      <c r="GO106" s="440">
        <v>102</v>
      </c>
      <c r="GP106" s="415"/>
      <c r="GQ106" s="415">
        <v>102</v>
      </c>
      <c r="GR106" s="418" t="s">
        <v>3463</v>
      </c>
      <c r="GS106" s="312">
        <v>2</v>
      </c>
      <c r="GT106" s="405">
        <v>2</v>
      </c>
      <c r="GU106" s="167"/>
      <c r="GV106" s="440">
        <v>102</v>
      </c>
      <c r="GW106" s="415"/>
      <c r="GX106" s="415">
        <v>102</v>
      </c>
      <c r="GY106" s="493" t="s">
        <v>67</v>
      </c>
      <c r="GZ106" s="312">
        <v>2</v>
      </c>
      <c r="HA106" s="312">
        <v>0</v>
      </c>
      <c r="HC106" s="446">
        <v>102</v>
      </c>
      <c r="HD106" s="412" t="str">
        <f>OIP!AH104&amp;";"&amp;OIP!B104&amp;";"&amp;OIP!E104</f>
        <v>;;</v>
      </c>
      <c r="HE106" s="440">
        <v>102</v>
      </c>
      <c r="HF106" s="414" t="s">
        <v>4844</v>
      </c>
      <c r="HG106" s="415">
        <v>1</v>
      </c>
      <c r="HH106" s="447">
        <v>0</v>
      </c>
      <c r="HJ106" s="446">
        <v>102</v>
      </c>
      <c r="HK106" s="412" t="str">
        <f>OIP!AH104&amp;";"&amp;OIP!B104&amp;";"&amp;OIP!E104</f>
        <v>;;</v>
      </c>
      <c r="HL106" s="440">
        <v>102</v>
      </c>
      <c r="HM106" s="414" t="s">
        <v>3565</v>
      </c>
      <c r="HN106" s="415">
        <v>1</v>
      </c>
      <c r="HO106" s="447">
        <v>0</v>
      </c>
      <c r="HP106" s="844"/>
      <c r="HQ106" s="437">
        <v>102</v>
      </c>
      <c r="HR106" s="314" t="str">
        <f>OIP!AH104&amp;";"&amp;OIP!B104&amp;";"&amp;OIP!E104</f>
        <v>;;</v>
      </c>
      <c r="HS106" s="438">
        <v>102</v>
      </c>
      <c r="HT106" s="402" t="s">
        <v>4845</v>
      </c>
      <c r="HU106" s="312">
        <v>1</v>
      </c>
      <c r="HV106" s="405">
        <v>0</v>
      </c>
      <c r="HX106" s="310">
        <v>102</v>
      </c>
      <c r="HY106" s="314" t="str">
        <f>OIP!AH104&amp;";"&amp;OIP!B104&amp;";"&amp;OIP!E104</f>
        <v>;;</v>
      </c>
      <c r="HZ106" s="438">
        <v>102</v>
      </c>
      <c r="IA106" s="414" t="s">
        <v>4844</v>
      </c>
      <c r="IB106" s="415">
        <v>1</v>
      </c>
      <c r="IC106" s="447">
        <v>0</v>
      </c>
      <c r="ID106" s="341"/>
      <c r="IE106" s="446">
        <v>102</v>
      </c>
      <c r="IF106" s="412" t="str">
        <f>OIP!AH104&amp;";"&amp;OIP!B104&amp;";"&amp;OIP!E104</f>
        <v>;;</v>
      </c>
      <c r="IG106" s="440">
        <v>102</v>
      </c>
      <c r="IH106" s="414" t="s">
        <v>4844</v>
      </c>
      <c r="II106" s="415">
        <v>1</v>
      </c>
      <c r="IJ106" s="447">
        <v>0</v>
      </c>
      <c r="IK106" s="341"/>
      <c r="IL106" s="446">
        <v>102</v>
      </c>
      <c r="IM106" s="412" t="str">
        <f>OIP!AH104&amp;";"&amp;OIP!B104&amp;";"&amp;OIP!E104</f>
        <v>;;</v>
      </c>
      <c r="IN106" s="440">
        <v>102</v>
      </c>
      <c r="IO106" s="414" t="s">
        <v>4844</v>
      </c>
      <c r="IP106" s="415">
        <v>1</v>
      </c>
      <c r="IQ106" s="447">
        <v>0</v>
      </c>
      <c r="IS106" s="448">
        <f t="shared" si="21"/>
        <v>102</v>
      </c>
      <c r="IT106" s="457"/>
      <c r="IU106" s="450">
        <v>102</v>
      </c>
      <c r="IV106" s="402"/>
      <c r="IW106" s="312">
        <v>1</v>
      </c>
      <c r="IX106" s="405">
        <v>0</v>
      </c>
    </row>
    <row r="107" spans="1:258" ht="15.75" customHeight="1">
      <c r="A107" s="310">
        <f t="shared" si="13"/>
        <v>103</v>
      </c>
      <c r="B107" s="314" t="str">
        <f>DP!J104&amp;";"&amp;DP!B104</f>
        <v>Диагностика;БиПС.УСО.2(3) - двери шкафа открыты</v>
      </c>
      <c r="C107" s="450">
        <v>103</v>
      </c>
      <c r="D107" s="312"/>
      <c r="E107" s="312"/>
      <c r="F107" s="403"/>
      <c r="H107" s="437">
        <f t="shared" si="14"/>
        <v>103</v>
      </c>
      <c r="I107" s="314" t="str">
        <f>KTPRS2!I104&amp;";"&amp;KTPRS2!B104</f>
        <v>Предельный параметр;Максимальное давление нефти на выходе насоса Н-25</v>
      </c>
      <c r="J107" s="450">
        <v>103</v>
      </c>
      <c r="K107" s="312"/>
      <c r="L107" s="312"/>
      <c r="M107" s="405"/>
      <c r="O107" s="437">
        <f t="shared" si="15"/>
        <v>103</v>
      </c>
      <c r="P107" s="455">
        <v>0</v>
      </c>
      <c r="Q107" s="450">
        <v>103</v>
      </c>
      <c r="R107" s="312"/>
      <c r="S107" s="312"/>
      <c r="T107" s="405"/>
      <c r="V107" s="400">
        <v>103</v>
      </c>
      <c r="W107" s="455">
        <f>UTS!B105</f>
        <v>0</v>
      </c>
      <c r="AC107" s="924">
        <v>103</v>
      </c>
      <c r="AD107" s="312" t="str">
        <f>ZD!AK105&amp;";"&amp;ZD!B105</f>
        <v>Система СОД береговых сооружений;Шаровой кран №11y</v>
      </c>
      <c r="AE107" s="450">
        <v>103</v>
      </c>
      <c r="AF107" s="426" t="s">
        <v>4836</v>
      </c>
      <c r="AG107" s="312">
        <v>2</v>
      </c>
      <c r="AH107" s="405">
        <v>2</v>
      </c>
      <c r="BL107" s="845">
        <v>103</v>
      </c>
      <c r="BM107" s="846"/>
      <c r="BN107" s="415">
        <v>103</v>
      </c>
      <c r="BO107" s="414" t="s">
        <v>4846</v>
      </c>
      <c r="BP107" s="415">
        <v>1</v>
      </c>
      <c r="BQ107" s="416">
        <v>0</v>
      </c>
      <c r="BS107" s="437">
        <v>103</v>
      </c>
      <c r="BT107" s="314" t="str">
        <f>VS!O105&amp;";"&amp;VS!B105</f>
        <v>;</v>
      </c>
      <c r="BU107" s="438">
        <v>103</v>
      </c>
      <c r="BV107" s="402" t="s">
        <v>4847</v>
      </c>
      <c r="BW107" s="312">
        <v>1</v>
      </c>
      <c r="BX107" s="405">
        <v>0</v>
      </c>
      <c r="BZ107" s="437">
        <v>103</v>
      </c>
      <c r="CA107" s="405">
        <v>0</v>
      </c>
      <c r="CB107" s="438">
        <v>103</v>
      </c>
      <c r="CC107" s="402" t="s">
        <v>4847</v>
      </c>
      <c r="CD107" s="312">
        <v>1</v>
      </c>
      <c r="CE107" s="405">
        <v>0</v>
      </c>
      <c r="CG107" s="437">
        <v>103</v>
      </c>
      <c r="CH107" s="405">
        <v>0</v>
      </c>
      <c r="CI107" s="438">
        <v>103</v>
      </c>
      <c r="CJ107" s="402" t="s">
        <v>4847</v>
      </c>
      <c r="CK107" s="312">
        <v>1</v>
      </c>
      <c r="CL107" s="405">
        <v>0</v>
      </c>
      <c r="CN107" s="310">
        <v>103</v>
      </c>
      <c r="CO107" s="314">
        <v>0</v>
      </c>
      <c r="CP107" s="438">
        <v>103</v>
      </c>
      <c r="CQ107" s="402" t="s">
        <v>3565</v>
      </c>
      <c r="CR107" s="312">
        <v>1</v>
      </c>
      <c r="CS107" s="405">
        <v>0</v>
      </c>
      <c r="CU107" s="310">
        <f t="shared" si="18"/>
        <v>103</v>
      </c>
      <c r="CV107" s="314" t="str">
        <f>KTPR!K105&amp;";"&amp;KTPR!B105</f>
        <v>Общестанционная защита;Недостоверность измерений двух и более преобразователей уровня загазованности площадки УРПН, площадки газодувки</v>
      </c>
      <c r="CW107" s="438">
        <v>103</v>
      </c>
      <c r="CX107" s="312"/>
      <c r="CY107" s="312"/>
      <c r="CZ107" s="403"/>
      <c r="DB107" s="310">
        <f t="shared" si="22"/>
        <v>305</v>
      </c>
      <c r="DC107" s="314"/>
      <c r="DD107" s="438">
        <v>103</v>
      </c>
      <c r="DE107" s="312"/>
      <c r="DF107" s="312"/>
      <c r="DG107" s="403"/>
      <c r="DI107" s="310">
        <f t="shared" ref="DI107:DI170" si="23">DI106+1</f>
        <v>202</v>
      </c>
      <c r="DJ107" s="314" t="str">
        <f>KTPRA!I106&amp;";"&amp;KTPRA!B106</f>
        <v>Агрегатная защита НО-6;НО-6. Недостоверность измерений температуры нефти на выходе насоса НО</v>
      </c>
      <c r="DK107" s="438">
        <v>103</v>
      </c>
      <c r="DL107" s="312"/>
      <c r="DM107" s="312"/>
      <c r="DN107" s="403"/>
      <c r="DP107" s="437">
        <v>103</v>
      </c>
      <c r="DQ107" s="875" t="s">
        <v>4848</v>
      </c>
      <c r="DR107" s="438">
        <v>103</v>
      </c>
      <c r="DS107" s="402"/>
      <c r="DT107" s="848"/>
      <c r="DU107" s="866"/>
      <c r="DV107" s="867"/>
      <c r="DX107" s="878"/>
      <c r="ED107" s="851">
        <v>103</v>
      </c>
      <c r="EE107" s="876" t="s">
        <v>8896</v>
      </c>
      <c r="EF107" s="68">
        <v>103</v>
      </c>
      <c r="EG107" s="861"/>
      <c r="EH107" s="68"/>
      <c r="EI107" s="96"/>
      <c r="EJ107" s="867"/>
      <c r="EY107" s="845">
        <f t="shared" si="20"/>
        <v>103</v>
      </c>
      <c r="EZ107" s="862">
        <v>0</v>
      </c>
      <c r="FA107" s="855">
        <v>103</v>
      </c>
      <c r="FB107" s="860" t="s">
        <v>3855</v>
      </c>
      <c r="FC107" s="841">
        <v>0</v>
      </c>
      <c r="FD107" s="842">
        <v>0</v>
      </c>
      <c r="FF107" s="437">
        <v>103</v>
      </c>
      <c r="FG107" s="314">
        <v>0</v>
      </c>
      <c r="FH107" s="438">
        <v>102</v>
      </c>
      <c r="FI107" s="451" t="s">
        <v>4849</v>
      </c>
      <c r="FJ107" s="415">
        <v>2</v>
      </c>
      <c r="FK107" s="416">
        <v>3</v>
      </c>
      <c r="FL107" s="341"/>
      <c r="FM107" s="437">
        <v>103</v>
      </c>
      <c r="FN107" s="314"/>
      <c r="FO107" s="438">
        <v>102</v>
      </c>
      <c r="FP107" s="402" t="s">
        <v>3565</v>
      </c>
      <c r="FQ107" s="312">
        <v>1</v>
      </c>
      <c r="FR107" s="405">
        <v>0</v>
      </c>
      <c r="FT107" s="479"/>
      <c r="GA107" s="437">
        <v>103</v>
      </c>
      <c r="GB107" s="314"/>
      <c r="GC107" s="445">
        <v>103</v>
      </c>
      <c r="GD107" s="402" t="s">
        <v>4850</v>
      </c>
      <c r="GE107" s="312">
        <v>1</v>
      </c>
      <c r="GF107" s="405">
        <v>0</v>
      </c>
      <c r="GH107" s="437"/>
      <c r="GI107" s="314"/>
      <c r="GJ107" s="445">
        <v>103</v>
      </c>
      <c r="GK107" s="402" t="s">
        <v>4851</v>
      </c>
      <c r="GL107" s="312">
        <v>1</v>
      </c>
      <c r="GM107" s="405">
        <v>0</v>
      </c>
      <c r="GO107" s="440">
        <v>103</v>
      </c>
      <c r="GP107" s="415"/>
      <c r="GQ107" s="415">
        <v>103</v>
      </c>
      <c r="GR107" s="453" t="s">
        <v>3463</v>
      </c>
      <c r="GS107" s="312">
        <v>2</v>
      </c>
      <c r="GT107" s="405">
        <v>3</v>
      </c>
      <c r="GU107" s="167"/>
      <c r="GV107" s="440">
        <v>103</v>
      </c>
      <c r="GW107" s="415"/>
      <c r="GX107" s="415">
        <v>103</v>
      </c>
      <c r="GY107" s="493" t="s">
        <v>67</v>
      </c>
      <c r="GZ107" s="312">
        <v>2</v>
      </c>
      <c r="HA107" s="312">
        <v>0</v>
      </c>
      <c r="HC107" s="446">
        <v>103</v>
      </c>
      <c r="HD107" s="412" t="str">
        <f>OIP!AH105&amp;";"&amp;OIP!B105&amp;";"&amp;OIP!E105</f>
        <v>Система рекуперации паров нефти;Температура газовой фракции до детонационнного предохранителя ДП-4;°С</v>
      </c>
      <c r="HE107" s="440">
        <v>103</v>
      </c>
      <c r="HF107" s="414" t="s">
        <v>4844</v>
      </c>
      <c r="HG107" s="415">
        <v>1</v>
      </c>
      <c r="HH107" s="447">
        <v>0</v>
      </c>
      <c r="HJ107" s="446">
        <v>103</v>
      </c>
      <c r="HK107" s="412" t="str">
        <f>OIP!AH105&amp;";"&amp;OIP!B105&amp;";"&amp;OIP!E105</f>
        <v>Система рекуперации паров нефти;Температура газовой фракции до детонационнного предохранителя ДП-4;°С</v>
      </c>
      <c r="HL107" s="440">
        <v>103</v>
      </c>
      <c r="HM107" s="414" t="s">
        <v>3565</v>
      </c>
      <c r="HN107" s="415">
        <v>1</v>
      </c>
      <c r="HO107" s="447">
        <v>0</v>
      </c>
      <c r="HP107" s="844"/>
      <c r="HQ107" s="437">
        <v>103</v>
      </c>
      <c r="HR107" s="314" t="str">
        <f>OIP!AH105&amp;";"&amp;OIP!B105&amp;";"&amp;OIP!E105</f>
        <v>Система рекуперации паров нефти;Температура газовой фракции до детонационнного предохранителя ДП-4;°С</v>
      </c>
      <c r="HS107" s="438">
        <v>103</v>
      </c>
      <c r="HT107" s="402" t="s">
        <v>4852</v>
      </c>
      <c r="HU107" s="312">
        <v>1</v>
      </c>
      <c r="HV107" s="405">
        <v>0</v>
      </c>
      <c r="HX107" s="310">
        <v>103</v>
      </c>
      <c r="HY107" s="314" t="str">
        <f>OIP!AH105&amp;";"&amp;OIP!B105&amp;";"&amp;OIP!E105</f>
        <v>Система рекуперации паров нефти;Температура газовой фракции до детонационнного предохранителя ДП-4;°С</v>
      </c>
      <c r="HZ107" s="438">
        <v>103</v>
      </c>
      <c r="IA107" s="414" t="s">
        <v>4853</v>
      </c>
      <c r="IB107" s="415">
        <v>1</v>
      </c>
      <c r="IC107" s="447">
        <v>0</v>
      </c>
      <c r="ID107" s="341"/>
      <c r="IE107" s="446">
        <v>103</v>
      </c>
      <c r="IF107" s="412" t="str">
        <f>OIP!AH105&amp;";"&amp;OIP!B105&amp;";"&amp;OIP!E105</f>
        <v>Система рекуперации паров нефти;Температура газовой фракции до детонационнного предохранителя ДП-4;°С</v>
      </c>
      <c r="IG107" s="440">
        <v>103</v>
      </c>
      <c r="IH107" s="414" t="s">
        <v>4844</v>
      </c>
      <c r="II107" s="415">
        <v>1</v>
      </c>
      <c r="IJ107" s="447">
        <v>0</v>
      </c>
      <c r="IK107" s="341"/>
      <c r="IL107" s="446">
        <v>103</v>
      </c>
      <c r="IM107" s="412" t="str">
        <f>OIP!AH105&amp;";"&amp;OIP!B105&amp;";"&amp;OIP!E105</f>
        <v>Система рекуперации паров нефти;Температура газовой фракции до детонационнного предохранителя ДП-4;°С</v>
      </c>
      <c r="IN107" s="440">
        <v>103</v>
      </c>
      <c r="IO107" s="414" t="s">
        <v>4844</v>
      </c>
      <c r="IP107" s="415">
        <v>1</v>
      </c>
      <c r="IQ107" s="447">
        <v>0</v>
      </c>
      <c r="IS107" s="448">
        <f t="shared" si="21"/>
        <v>103</v>
      </c>
      <c r="IT107" s="457"/>
      <c r="IU107" s="450">
        <v>103</v>
      </c>
      <c r="IV107" s="402"/>
      <c r="IW107" s="312">
        <v>1</v>
      </c>
      <c r="IX107" s="405">
        <v>0</v>
      </c>
    </row>
    <row r="108" spans="1:258" ht="15.75" customHeight="1">
      <c r="A108" s="310">
        <f t="shared" si="13"/>
        <v>104</v>
      </c>
      <c r="B108" s="314" t="str">
        <f>DP!J105&amp;";"&amp;DP!B105</f>
        <v>Диагностика;БиПС.УСО.2(3) - батарея разряжена ИБП GU1</v>
      </c>
      <c r="C108" s="450">
        <v>104</v>
      </c>
      <c r="D108" s="312"/>
      <c r="E108" s="312"/>
      <c r="F108" s="403"/>
      <c r="H108" s="437">
        <f t="shared" si="14"/>
        <v>104</v>
      </c>
      <c r="I108" s="314" t="str">
        <f>KTPRS2!I105&amp;";"&amp;KTPRS2!B105</f>
        <v>Предельный параметр;</v>
      </c>
      <c r="J108" s="450">
        <v>104</v>
      </c>
      <c r="K108" s="312"/>
      <c r="L108" s="312"/>
      <c r="M108" s="405"/>
      <c r="O108" s="437">
        <f t="shared" si="15"/>
        <v>104</v>
      </c>
      <c r="P108" s="455">
        <v>0</v>
      </c>
      <c r="Q108" s="450">
        <v>104</v>
      </c>
      <c r="R108" s="312"/>
      <c r="S108" s="312"/>
      <c r="T108" s="405"/>
      <c r="V108" s="400">
        <v>104</v>
      </c>
      <c r="W108" s="455">
        <f>UTS!B106</f>
        <v>0</v>
      </c>
      <c r="AC108" s="924">
        <v>104</v>
      </c>
      <c r="AD108" s="312" t="str">
        <f>ZD!AK106&amp;";"&amp;ZD!B106</f>
        <v>Система СОД береговых сооружений;Шаровой кран №12y</v>
      </c>
      <c r="AE108" s="450">
        <v>104</v>
      </c>
      <c r="AF108" s="451" t="s">
        <v>4369</v>
      </c>
      <c r="AG108" s="312">
        <v>2</v>
      </c>
      <c r="AH108" s="405">
        <v>3</v>
      </c>
      <c r="BL108" s="845">
        <v>104</v>
      </c>
      <c r="BM108" s="846"/>
      <c r="BN108" s="415">
        <v>104</v>
      </c>
      <c r="BO108" s="414" t="s">
        <v>4854</v>
      </c>
      <c r="BP108" s="415">
        <v>1</v>
      </c>
      <c r="BQ108" s="416">
        <v>0</v>
      </c>
      <c r="BS108" s="437">
        <v>104</v>
      </c>
      <c r="BT108" s="314" t="str">
        <f>VS!O106&amp;";"&amp;VS!B106</f>
        <v>;</v>
      </c>
      <c r="BU108" s="438">
        <v>104</v>
      </c>
      <c r="BV108" s="402" t="s">
        <v>4855</v>
      </c>
      <c r="BW108" s="312">
        <v>1</v>
      </c>
      <c r="BX108" s="405">
        <v>0</v>
      </c>
      <c r="BZ108" s="437">
        <v>104</v>
      </c>
      <c r="CA108" s="405">
        <v>0</v>
      </c>
      <c r="CB108" s="438">
        <v>104</v>
      </c>
      <c r="CC108" s="402" t="s">
        <v>4855</v>
      </c>
      <c r="CD108" s="312">
        <v>1</v>
      </c>
      <c r="CE108" s="405">
        <v>0</v>
      </c>
      <c r="CG108" s="437"/>
      <c r="CH108" s="405"/>
      <c r="CI108" s="438">
        <v>104</v>
      </c>
      <c r="CJ108" s="402" t="s">
        <v>4855</v>
      </c>
      <c r="CK108" s="312">
        <v>1</v>
      </c>
      <c r="CL108" s="405">
        <v>0</v>
      </c>
      <c r="CN108" s="310">
        <v>104</v>
      </c>
      <c r="CO108" s="314">
        <v>0</v>
      </c>
      <c r="CP108" s="438">
        <v>104</v>
      </c>
      <c r="CQ108" s="402" t="s">
        <v>3565</v>
      </c>
      <c r="CR108" s="312">
        <v>1</v>
      </c>
      <c r="CS108" s="405">
        <v>0</v>
      </c>
      <c r="CU108" s="310">
        <f t="shared" si="18"/>
        <v>104</v>
      </c>
      <c r="CV108" s="314" t="str">
        <f>KTPR!K106&amp;";"&amp;KTPR!B106</f>
        <v>Общестанционная защита;Сохранение предельной загазованности площадки УРПН, площадки газодувки (точка 1)</v>
      </c>
      <c r="CW108" s="438">
        <v>104</v>
      </c>
      <c r="CX108" s="312"/>
      <c r="CY108" s="312"/>
      <c r="CZ108" s="403"/>
      <c r="DB108" s="310">
        <f t="shared" si="22"/>
        <v>306</v>
      </c>
      <c r="DC108" s="314"/>
      <c r="DD108" s="438">
        <v>104</v>
      </c>
      <c r="DE108" s="312"/>
      <c r="DF108" s="312"/>
      <c r="DG108" s="403"/>
      <c r="DI108" s="310">
        <f t="shared" si="23"/>
        <v>203</v>
      </c>
      <c r="DJ108" s="314" t="str">
        <f>KTPRA!I107&amp;";"&amp;KTPRA!B107</f>
        <v>Агрегатная защита НО-6;НО-6. Аварийная максимальная температура верхнего подшипника электродвигателя НО</v>
      </c>
      <c r="DK108" s="438">
        <v>104</v>
      </c>
      <c r="DL108" s="312"/>
      <c r="DM108" s="312"/>
      <c r="DN108" s="403"/>
      <c r="DP108" s="437">
        <v>104</v>
      </c>
      <c r="DQ108" s="875" t="s">
        <v>4856</v>
      </c>
      <c r="DR108" s="438">
        <v>104</v>
      </c>
      <c r="DS108" s="451" t="s">
        <v>4857</v>
      </c>
      <c r="DT108" s="848">
        <v>2</v>
      </c>
      <c r="DU108" s="866">
        <v>3</v>
      </c>
      <c r="DV108" s="867"/>
      <c r="DX108" s="878"/>
      <c r="ED108" s="851">
        <v>104</v>
      </c>
      <c r="EE108" s="876" t="s">
        <v>8897</v>
      </c>
      <c r="EF108" s="68">
        <v>104</v>
      </c>
      <c r="EG108" s="861"/>
      <c r="EH108" s="68"/>
      <c r="EI108" s="96"/>
      <c r="EJ108" s="867"/>
      <c r="EY108" s="845">
        <f t="shared" si="20"/>
        <v>104</v>
      </c>
      <c r="EZ108" s="862">
        <v>0</v>
      </c>
      <c r="FA108" s="855">
        <v>104</v>
      </c>
      <c r="FB108" s="860" t="s">
        <v>3855</v>
      </c>
      <c r="FC108" s="841">
        <v>0</v>
      </c>
      <c r="FD108" s="842">
        <v>0</v>
      </c>
      <c r="FF108" s="437">
        <v>104</v>
      </c>
      <c r="FG108" s="314">
        <v>0</v>
      </c>
      <c r="FH108" s="438">
        <v>103</v>
      </c>
      <c r="FI108" s="451" t="s">
        <v>4858</v>
      </c>
      <c r="FJ108" s="415">
        <v>2</v>
      </c>
      <c r="FK108" s="416">
        <v>3</v>
      </c>
      <c r="FL108" s="341"/>
      <c r="FM108" s="437">
        <v>104</v>
      </c>
      <c r="FN108" s="314"/>
      <c r="FO108" s="438">
        <v>103</v>
      </c>
      <c r="FP108" s="402" t="s">
        <v>3565</v>
      </c>
      <c r="FQ108" s="312">
        <v>1</v>
      </c>
      <c r="FR108" s="405">
        <v>0</v>
      </c>
      <c r="FT108" s="479"/>
      <c r="GA108" s="437">
        <v>104</v>
      </c>
      <c r="GB108" s="314"/>
      <c r="GC108" s="445">
        <v>104</v>
      </c>
      <c r="GD108" s="436" t="s">
        <v>4859</v>
      </c>
      <c r="GE108" s="312">
        <v>1</v>
      </c>
      <c r="GF108" s="405">
        <v>1</v>
      </c>
      <c r="GH108" s="437"/>
      <c r="GI108" s="314"/>
      <c r="GJ108" s="445">
        <v>104</v>
      </c>
      <c r="GK108" s="436" t="s">
        <v>4860</v>
      </c>
      <c r="GL108" s="312">
        <v>1</v>
      </c>
      <c r="GM108" s="405">
        <v>1</v>
      </c>
      <c r="GO108" s="440">
        <v>104</v>
      </c>
      <c r="GP108" s="415"/>
      <c r="GQ108" s="415">
        <v>104</v>
      </c>
      <c r="GR108" s="414" t="s">
        <v>3500</v>
      </c>
      <c r="GS108" s="312">
        <v>1</v>
      </c>
      <c r="GT108" s="405">
        <v>0</v>
      </c>
      <c r="GU108" s="167"/>
      <c r="GV108" s="440">
        <v>104</v>
      </c>
      <c r="GW108" s="415"/>
      <c r="GX108" s="415">
        <v>104</v>
      </c>
      <c r="GY108" s="493" t="s">
        <v>67</v>
      </c>
      <c r="GZ108" s="312">
        <v>1</v>
      </c>
      <c r="HA108" s="312">
        <v>0</v>
      </c>
      <c r="HC108" s="446">
        <v>104</v>
      </c>
      <c r="HD108" s="412" t="str">
        <f>OIP!AH106&amp;";"&amp;OIP!B106&amp;";"&amp;OIP!E106</f>
        <v>Система рекуперации паров нефти;Температура газовой фракции после детонационнного предохранителя ДП-4;°С</v>
      </c>
      <c r="HE108" s="440">
        <v>104</v>
      </c>
      <c r="HF108" s="414" t="s">
        <v>4852</v>
      </c>
      <c r="HG108" s="415">
        <v>1</v>
      </c>
      <c r="HH108" s="447">
        <v>0</v>
      </c>
      <c r="HJ108" s="446">
        <v>104</v>
      </c>
      <c r="HK108" s="412" t="str">
        <f>OIP!AH106&amp;";"&amp;OIP!B106&amp;";"&amp;OIP!E106</f>
        <v>Система рекуперации паров нефти;Температура газовой фракции после детонационнного предохранителя ДП-4;°С</v>
      </c>
      <c r="HL108" s="440">
        <v>104</v>
      </c>
      <c r="HM108" s="414" t="s">
        <v>3565</v>
      </c>
      <c r="HN108" s="415">
        <v>1</v>
      </c>
      <c r="HO108" s="447">
        <v>0</v>
      </c>
      <c r="HP108" s="844"/>
      <c r="HQ108" s="437">
        <v>104</v>
      </c>
      <c r="HR108" s="314" t="str">
        <f>OIP!AH106&amp;";"&amp;OIP!B106&amp;";"&amp;OIP!E106</f>
        <v>Система рекуперации паров нефти;Температура газовой фракции после детонационнного предохранителя ДП-4;°С</v>
      </c>
      <c r="HS108" s="438">
        <v>104</v>
      </c>
      <c r="HT108" s="402" t="s">
        <v>4852</v>
      </c>
      <c r="HU108" s="312">
        <v>1</v>
      </c>
      <c r="HV108" s="405">
        <v>0</v>
      </c>
      <c r="HX108" s="310">
        <v>104</v>
      </c>
      <c r="HY108" s="314" t="str">
        <f>OIP!AH106&amp;";"&amp;OIP!B106&amp;";"&amp;OIP!E106</f>
        <v>Система рекуперации паров нефти;Температура газовой фракции после детонационнного предохранителя ДП-4;°С</v>
      </c>
      <c r="HZ108" s="438">
        <v>104</v>
      </c>
      <c r="IA108" s="414" t="s">
        <v>4852</v>
      </c>
      <c r="IB108" s="415">
        <v>1</v>
      </c>
      <c r="IC108" s="447">
        <v>0</v>
      </c>
      <c r="ID108" s="341"/>
      <c r="IE108" s="446">
        <v>104</v>
      </c>
      <c r="IF108" s="412" t="str">
        <f>OIP!AH106&amp;";"&amp;OIP!B106&amp;";"&amp;OIP!E106</f>
        <v>Система рекуперации паров нефти;Температура газовой фракции после детонационнного предохранителя ДП-4;°С</v>
      </c>
      <c r="IG108" s="440">
        <v>104</v>
      </c>
      <c r="IH108" s="414" t="s">
        <v>4852</v>
      </c>
      <c r="II108" s="415">
        <v>1</v>
      </c>
      <c r="IJ108" s="447">
        <v>0</v>
      </c>
      <c r="IK108" s="341"/>
      <c r="IL108" s="446">
        <v>104</v>
      </c>
      <c r="IM108" s="412" t="str">
        <f>OIP!AH106&amp;";"&amp;OIP!B106&amp;";"&amp;OIP!E106</f>
        <v>Система рекуперации паров нефти;Температура газовой фракции после детонационнного предохранителя ДП-4;°С</v>
      </c>
      <c r="IN108" s="440">
        <v>104</v>
      </c>
      <c r="IO108" s="414" t="s">
        <v>4861</v>
      </c>
      <c r="IP108" s="415">
        <v>1</v>
      </c>
      <c r="IQ108" s="447">
        <v>0</v>
      </c>
      <c r="IS108" s="448">
        <f t="shared" si="21"/>
        <v>104</v>
      </c>
      <c r="IT108" s="457"/>
      <c r="IU108" s="450">
        <v>104</v>
      </c>
      <c r="IV108" s="402"/>
      <c r="IW108" s="312">
        <v>1</v>
      </c>
      <c r="IX108" s="405">
        <v>0</v>
      </c>
    </row>
    <row r="109" spans="1:258" ht="15.75" customHeight="1">
      <c r="A109" s="313">
        <f t="shared" si="13"/>
        <v>105</v>
      </c>
      <c r="B109" s="314" t="str">
        <f>DP!J106&amp;";"&amp;DP!B106</f>
        <v>Диагностика;БиПС.УСО.2(3) - неисправность оборудования питания осн. канала ИБП GU1</v>
      </c>
      <c r="C109" s="450">
        <v>105</v>
      </c>
      <c r="D109" s="345"/>
      <c r="E109" s="345"/>
      <c r="F109" s="347"/>
      <c r="H109" s="469">
        <f t="shared" si="14"/>
        <v>105</v>
      </c>
      <c r="I109" s="314" t="str">
        <f>KTPRS2!I106&amp;";"&amp;KTPRS2!B106</f>
        <v>Предельный параметр;</v>
      </c>
      <c r="J109" s="450">
        <v>105</v>
      </c>
      <c r="K109" s="345"/>
      <c r="L109" s="345"/>
      <c r="M109" s="470"/>
      <c r="O109" s="469">
        <f t="shared" si="15"/>
        <v>105</v>
      </c>
      <c r="P109" s="455">
        <v>0</v>
      </c>
      <c r="Q109" s="450">
        <v>105</v>
      </c>
      <c r="R109" s="345"/>
      <c r="S109" s="345"/>
      <c r="T109" s="470"/>
      <c r="V109" s="400">
        <v>105</v>
      </c>
      <c r="W109" s="455">
        <f>UTS!B107</f>
        <v>0</v>
      </c>
      <c r="AC109" s="924">
        <v>105</v>
      </c>
      <c r="AD109" s="312" t="str">
        <f>ZD!AK107&amp;";"&amp;ZD!B107</f>
        <v>Система СОД береговых сооружений;Задвижка №4у</v>
      </c>
      <c r="AE109" s="450">
        <v>105</v>
      </c>
      <c r="AF109" s="402" t="s">
        <v>4354</v>
      </c>
      <c r="AG109" s="312">
        <v>1</v>
      </c>
      <c r="AH109" s="405">
        <v>0</v>
      </c>
      <c r="BL109" s="845">
        <v>105</v>
      </c>
      <c r="BM109" s="846"/>
      <c r="BN109" s="415">
        <v>105</v>
      </c>
      <c r="BO109" s="414" t="s">
        <v>4862</v>
      </c>
      <c r="BP109" s="415">
        <v>1</v>
      </c>
      <c r="BQ109" s="416">
        <v>0</v>
      </c>
      <c r="BS109" s="437">
        <v>105</v>
      </c>
      <c r="BT109" s="314" t="str">
        <f>VS!O107&amp;";"&amp;VS!B107</f>
        <v>;</v>
      </c>
      <c r="BU109" s="438">
        <v>105</v>
      </c>
      <c r="BV109" s="402" t="s">
        <v>4863</v>
      </c>
      <c r="BW109" s="312">
        <v>1</v>
      </c>
      <c r="BX109" s="405">
        <v>0</v>
      </c>
      <c r="BZ109" s="437">
        <v>105</v>
      </c>
      <c r="CA109" s="405">
        <v>0</v>
      </c>
      <c r="CB109" s="438">
        <v>105</v>
      </c>
      <c r="CC109" s="402" t="s">
        <v>4863</v>
      </c>
      <c r="CD109" s="312">
        <v>1</v>
      </c>
      <c r="CE109" s="405">
        <v>0</v>
      </c>
      <c r="CG109" s="437"/>
      <c r="CH109" s="405"/>
      <c r="CI109" s="438">
        <v>105</v>
      </c>
      <c r="CJ109" s="402" t="s">
        <v>4864</v>
      </c>
      <c r="CK109" s="312">
        <v>1</v>
      </c>
      <c r="CL109" s="405">
        <v>0</v>
      </c>
      <c r="CN109" s="310">
        <v>105</v>
      </c>
      <c r="CO109" s="314">
        <v>0</v>
      </c>
      <c r="CP109" s="438">
        <v>105</v>
      </c>
      <c r="CQ109" s="402" t="s">
        <v>3565</v>
      </c>
      <c r="CR109" s="312">
        <v>1</v>
      </c>
      <c r="CS109" s="405">
        <v>0</v>
      </c>
      <c r="CU109" s="310">
        <f t="shared" si="18"/>
        <v>105</v>
      </c>
      <c r="CV109" s="314" t="str">
        <f>KTPR!K107&amp;";"&amp;KTPR!B107</f>
        <v>Общестанционная защита;Сохранение предельной загазованности площадки УРПН, площадки газодувки (точка 2)</v>
      </c>
      <c r="CW109" s="438">
        <v>105</v>
      </c>
      <c r="CX109" s="312"/>
      <c r="CY109" s="312"/>
      <c r="CZ109" s="403"/>
      <c r="DB109" s="310">
        <f t="shared" si="22"/>
        <v>307</v>
      </c>
      <c r="DC109" s="314"/>
      <c r="DD109" s="438">
        <v>105</v>
      </c>
      <c r="DE109" s="312"/>
      <c r="DF109" s="312"/>
      <c r="DG109" s="403"/>
      <c r="DI109" s="310">
        <f t="shared" si="23"/>
        <v>204</v>
      </c>
      <c r="DJ109" s="314" t="str">
        <f>KTPRA!I108&amp;";"&amp;KTPRA!B108</f>
        <v>Агрегатная защита НО-6;НО-6. Аварийная максимальная температура нижнего подшипника электродвигателя НО</v>
      </c>
      <c r="DK109" s="438">
        <v>105</v>
      </c>
      <c r="DL109" s="312"/>
      <c r="DM109" s="312"/>
      <c r="DN109" s="403"/>
      <c r="DP109" s="437">
        <v>105</v>
      </c>
      <c r="DQ109" s="875" t="s">
        <v>4865</v>
      </c>
      <c r="DR109" s="438">
        <v>105</v>
      </c>
      <c r="DS109" s="451" t="s">
        <v>4866</v>
      </c>
      <c r="DT109" s="848">
        <v>2</v>
      </c>
      <c r="DU109" s="866">
        <v>3</v>
      </c>
      <c r="DV109" s="867"/>
      <c r="DX109" s="878"/>
      <c r="ED109" s="851">
        <v>105</v>
      </c>
      <c r="EE109" s="876" t="s">
        <v>8821</v>
      </c>
      <c r="EF109" s="68">
        <v>105</v>
      </c>
      <c r="EG109" s="861"/>
      <c r="EH109" s="68"/>
      <c r="EI109" s="96"/>
      <c r="EJ109" s="867"/>
      <c r="EY109" s="845">
        <f t="shared" si="20"/>
        <v>105</v>
      </c>
      <c r="EZ109" s="862">
        <v>0</v>
      </c>
      <c r="FA109" s="855">
        <v>105</v>
      </c>
      <c r="FB109" s="860" t="s">
        <v>3855</v>
      </c>
      <c r="FC109" s="841">
        <v>0</v>
      </c>
      <c r="FD109" s="842">
        <v>0</v>
      </c>
      <c r="FF109" s="437">
        <v>105</v>
      </c>
      <c r="FG109" s="314">
        <v>0</v>
      </c>
      <c r="FH109" s="438">
        <v>104</v>
      </c>
      <c r="FI109" s="451" t="s">
        <v>4867</v>
      </c>
      <c r="FJ109" s="415">
        <v>2</v>
      </c>
      <c r="FK109" s="416">
        <v>3</v>
      </c>
      <c r="FL109" s="341"/>
      <c r="FM109" s="437">
        <v>105</v>
      </c>
      <c r="FN109" s="314"/>
      <c r="FO109" s="438">
        <v>104</v>
      </c>
      <c r="FP109" s="402" t="s">
        <v>3565</v>
      </c>
      <c r="FQ109" s="312">
        <v>1</v>
      </c>
      <c r="FR109" s="405">
        <v>0</v>
      </c>
      <c r="FT109" s="479"/>
      <c r="GA109" s="437">
        <v>105</v>
      </c>
      <c r="GB109" s="314"/>
      <c r="GC109" s="445">
        <v>105</v>
      </c>
      <c r="GD109" s="402" t="s">
        <v>4868</v>
      </c>
      <c r="GE109" s="312">
        <v>1</v>
      </c>
      <c r="GF109" s="405">
        <v>0</v>
      </c>
      <c r="GH109" s="437"/>
      <c r="GI109" s="314"/>
      <c r="GJ109" s="445">
        <v>105</v>
      </c>
      <c r="GK109" s="402" t="s">
        <v>3676</v>
      </c>
      <c r="GL109" s="312">
        <v>1</v>
      </c>
      <c r="GM109" s="405">
        <v>0</v>
      </c>
      <c r="GO109" s="440">
        <v>105</v>
      </c>
      <c r="GP109" s="415"/>
      <c r="GQ109" s="415">
        <v>105</v>
      </c>
      <c r="GR109" s="441" t="s">
        <v>3500</v>
      </c>
      <c r="GS109" s="312">
        <v>1</v>
      </c>
      <c r="GT109" s="405">
        <v>1</v>
      </c>
      <c r="GU109" s="167"/>
      <c r="GV109" s="440">
        <v>105</v>
      </c>
      <c r="GW109" s="415"/>
      <c r="GX109" s="415">
        <v>105</v>
      </c>
      <c r="GY109" s="493" t="s">
        <v>67</v>
      </c>
      <c r="GZ109" s="312">
        <v>1</v>
      </c>
      <c r="HA109" s="312">
        <v>0</v>
      </c>
      <c r="HC109" s="446">
        <v>105</v>
      </c>
      <c r="HD109" s="412" t="str">
        <f>OIP!AH107&amp;";"&amp;OIP!B107&amp;";"&amp;OIP!E107</f>
        <v>;;</v>
      </c>
      <c r="HE109" s="440">
        <v>105</v>
      </c>
      <c r="HF109" s="414" t="s">
        <v>4861</v>
      </c>
      <c r="HG109" s="415">
        <v>1</v>
      </c>
      <c r="HH109" s="447">
        <v>0</v>
      </c>
      <c r="HJ109" s="446">
        <v>105</v>
      </c>
      <c r="HK109" s="412" t="str">
        <f>OIP!AH107&amp;";"&amp;OIP!B107&amp;";"&amp;OIP!E107</f>
        <v>;;</v>
      </c>
      <c r="HL109" s="440">
        <v>105</v>
      </c>
      <c r="HM109" s="414" t="s">
        <v>3565</v>
      </c>
      <c r="HN109" s="415">
        <v>1</v>
      </c>
      <c r="HO109" s="447">
        <v>0</v>
      </c>
      <c r="HP109" s="844"/>
      <c r="HQ109" s="437">
        <v>105</v>
      </c>
      <c r="HR109" s="314" t="str">
        <f>OIP!AH107&amp;";"&amp;OIP!B107&amp;";"&amp;OIP!E107</f>
        <v>;;</v>
      </c>
      <c r="HS109" s="438">
        <v>105</v>
      </c>
      <c r="HT109" s="402" t="s">
        <v>4861</v>
      </c>
      <c r="HU109" s="312">
        <v>1</v>
      </c>
      <c r="HV109" s="405">
        <v>0</v>
      </c>
      <c r="HX109" s="310">
        <v>105</v>
      </c>
      <c r="HY109" s="314" t="str">
        <f>OIP!AH107&amp;";"&amp;OIP!B107&amp;";"&amp;OIP!E107</f>
        <v>;;</v>
      </c>
      <c r="HZ109" s="438">
        <v>105</v>
      </c>
      <c r="IA109" s="414" t="s">
        <v>4861</v>
      </c>
      <c r="IB109" s="415">
        <v>1</v>
      </c>
      <c r="IC109" s="447">
        <v>0</v>
      </c>
      <c r="ID109" s="341"/>
      <c r="IE109" s="446">
        <v>105</v>
      </c>
      <c r="IF109" s="412" t="str">
        <f>OIP!AH107&amp;";"&amp;OIP!B107&amp;";"&amp;OIP!E107</f>
        <v>;;</v>
      </c>
      <c r="IG109" s="440">
        <v>105</v>
      </c>
      <c r="IH109" s="414" t="s">
        <v>4861</v>
      </c>
      <c r="II109" s="415">
        <v>1</v>
      </c>
      <c r="IJ109" s="447">
        <v>0</v>
      </c>
      <c r="IK109" s="341"/>
      <c r="IL109" s="446">
        <v>105</v>
      </c>
      <c r="IM109" s="412" t="str">
        <f>OIP!AH107&amp;";"&amp;OIP!B107&amp;";"&amp;OIP!E107</f>
        <v>;;</v>
      </c>
      <c r="IN109" s="440">
        <v>105</v>
      </c>
      <c r="IO109" s="414" t="s">
        <v>4861</v>
      </c>
      <c r="IP109" s="415">
        <v>1</v>
      </c>
      <c r="IQ109" s="447">
        <v>0</v>
      </c>
      <c r="IS109" s="448">
        <f t="shared" si="21"/>
        <v>105</v>
      </c>
      <c r="IT109" s="457"/>
      <c r="IU109" s="450">
        <v>105</v>
      </c>
      <c r="IV109" s="402"/>
      <c r="IW109" s="312">
        <v>1</v>
      </c>
      <c r="IX109" s="405">
        <v>0</v>
      </c>
    </row>
    <row r="110" spans="1:258" ht="15.75" customHeight="1">
      <c r="A110" s="310">
        <f t="shared" si="13"/>
        <v>106</v>
      </c>
      <c r="B110" s="314" t="str">
        <f>DP!J107&amp;";"&amp;DP!B107</f>
        <v>Диагностика;БиПС.УСО.2(3) - батарея разряжена ИБП GU2</v>
      </c>
      <c r="C110" s="450">
        <v>106</v>
      </c>
      <c r="D110" s="312"/>
      <c r="E110" s="312"/>
      <c r="F110" s="403"/>
      <c r="H110" s="437">
        <f t="shared" si="14"/>
        <v>106</v>
      </c>
      <c r="I110" s="314" t="str">
        <f>KTPRS2!I107&amp;";"&amp;KTPRS2!B107</f>
        <v>Предельный параметр;</v>
      </c>
      <c r="J110" s="450">
        <v>106</v>
      </c>
      <c r="K110" s="312"/>
      <c r="L110" s="312"/>
      <c r="M110" s="405"/>
      <c r="O110" s="437">
        <f t="shared" si="15"/>
        <v>106</v>
      </c>
      <c r="P110" s="455">
        <v>0</v>
      </c>
      <c r="Q110" s="450">
        <v>106</v>
      </c>
      <c r="R110" s="312"/>
      <c r="S110" s="312"/>
      <c r="T110" s="405"/>
      <c r="V110" s="400">
        <v>106</v>
      </c>
      <c r="W110" s="455">
        <f>UTS!B108</f>
        <v>0</v>
      </c>
      <c r="AC110" s="924">
        <v>106</v>
      </c>
      <c r="AD110" s="312" t="str">
        <f>ZD!AK108&amp;";"&amp;ZD!B108</f>
        <v>Система СОД береговых сооружений;Задвижка №5у</v>
      </c>
      <c r="AE110" s="450">
        <v>106</v>
      </c>
      <c r="AF110" s="402" t="s">
        <v>3565</v>
      </c>
      <c r="AG110" s="312">
        <v>1</v>
      </c>
      <c r="AH110" s="405">
        <v>0</v>
      </c>
      <c r="BL110" s="845">
        <v>106</v>
      </c>
      <c r="BM110" s="846"/>
      <c r="BN110" s="415">
        <v>106</v>
      </c>
      <c r="BO110" s="414" t="s">
        <v>4869</v>
      </c>
      <c r="BP110" s="415">
        <v>1</v>
      </c>
      <c r="BQ110" s="416">
        <v>0</v>
      </c>
      <c r="BS110" s="437">
        <v>106</v>
      </c>
      <c r="BT110" s="314" t="str">
        <f>VS!O108&amp;";"&amp;VS!B108</f>
        <v>;</v>
      </c>
      <c r="BU110" s="438">
        <v>106</v>
      </c>
      <c r="BV110" s="402" t="s">
        <v>4870</v>
      </c>
      <c r="BW110" s="312">
        <v>1</v>
      </c>
      <c r="BX110" s="405">
        <v>0</v>
      </c>
      <c r="BZ110" s="437">
        <v>106</v>
      </c>
      <c r="CA110" s="405">
        <v>0</v>
      </c>
      <c r="CB110" s="438">
        <v>106</v>
      </c>
      <c r="CC110" s="402" t="s">
        <v>4870</v>
      </c>
      <c r="CD110" s="312">
        <v>1</v>
      </c>
      <c r="CE110" s="405">
        <v>0</v>
      </c>
      <c r="CG110" s="437"/>
      <c r="CH110" s="405"/>
      <c r="CI110" s="438">
        <v>106</v>
      </c>
      <c r="CJ110" s="402" t="s">
        <v>4871</v>
      </c>
      <c r="CK110" s="312">
        <v>1</v>
      </c>
      <c r="CL110" s="405">
        <v>0</v>
      </c>
      <c r="CN110" s="310">
        <v>106</v>
      </c>
      <c r="CO110" s="314">
        <v>0</v>
      </c>
      <c r="CP110" s="438">
        <v>106</v>
      </c>
      <c r="CQ110" s="402" t="s">
        <v>3565</v>
      </c>
      <c r="CR110" s="312">
        <v>1</v>
      </c>
      <c r="CS110" s="405">
        <v>0</v>
      </c>
      <c r="CU110" s="310">
        <f t="shared" si="18"/>
        <v>106</v>
      </c>
      <c r="CV110" s="314" t="str">
        <f>KTPR!K108&amp;";"&amp;KTPR!B108</f>
        <v>Общестанционная защита;Сохранение предельной загазованности площадки УРПН, площадки газодувки (точка 3)</v>
      </c>
      <c r="CW110" s="438">
        <v>106</v>
      </c>
      <c r="CX110" s="312"/>
      <c r="CY110" s="312"/>
      <c r="CZ110" s="403"/>
      <c r="DB110" s="310">
        <f t="shared" si="22"/>
        <v>308</v>
      </c>
      <c r="DC110" s="314"/>
      <c r="DD110" s="438">
        <v>106</v>
      </c>
      <c r="DE110" s="312"/>
      <c r="DF110" s="312"/>
      <c r="DG110" s="403"/>
      <c r="DI110" s="310">
        <f t="shared" si="23"/>
        <v>205</v>
      </c>
      <c r="DJ110" s="314" t="str">
        <f>KTPRA!I109&amp;";"&amp;KTPRA!B109</f>
        <v>Агрегатная защита НО-6;НО-6. Аварийная максимальная температура опорно-упорного подшипника насоса НО</v>
      </c>
      <c r="DK110" s="438">
        <v>106</v>
      </c>
      <c r="DL110" s="312"/>
      <c r="DM110" s="312"/>
      <c r="DN110" s="403"/>
      <c r="DP110" s="437">
        <v>106</v>
      </c>
      <c r="DQ110" s="875" t="s">
        <v>4872</v>
      </c>
      <c r="DR110" s="438">
        <v>106</v>
      </c>
      <c r="DS110" s="436" t="s">
        <v>4873</v>
      </c>
      <c r="DT110" s="848">
        <v>1</v>
      </c>
      <c r="DU110" s="866">
        <v>1</v>
      </c>
      <c r="DV110" s="867"/>
      <c r="DX110" s="878"/>
      <c r="ED110" s="851">
        <v>106</v>
      </c>
      <c r="EE110" s="876" t="s">
        <v>8821</v>
      </c>
      <c r="EF110" s="68">
        <v>106</v>
      </c>
      <c r="EG110" s="861"/>
      <c r="EH110" s="68"/>
      <c r="EI110" s="96"/>
      <c r="EJ110" s="867"/>
      <c r="EY110" s="845">
        <f t="shared" si="20"/>
        <v>106</v>
      </c>
      <c r="EZ110" s="862">
        <v>0</v>
      </c>
      <c r="FA110" s="855">
        <v>106</v>
      </c>
      <c r="FB110" s="860" t="s">
        <v>3855</v>
      </c>
      <c r="FC110" s="841">
        <v>0</v>
      </c>
      <c r="FD110" s="842">
        <v>0</v>
      </c>
      <c r="FF110" s="437">
        <v>106</v>
      </c>
      <c r="FG110" s="314">
        <v>0</v>
      </c>
      <c r="FH110" s="438">
        <v>105</v>
      </c>
      <c r="FI110" s="451" t="s">
        <v>4874</v>
      </c>
      <c r="FJ110" s="415">
        <v>2</v>
      </c>
      <c r="FK110" s="416">
        <v>3</v>
      </c>
      <c r="FL110" s="341"/>
      <c r="FM110" s="437">
        <v>106</v>
      </c>
      <c r="FN110" s="314"/>
      <c r="FO110" s="438">
        <v>105</v>
      </c>
      <c r="FP110" s="402" t="s">
        <v>3565</v>
      </c>
      <c r="FQ110" s="312">
        <v>1</v>
      </c>
      <c r="FR110" s="405">
        <v>0</v>
      </c>
      <c r="FT110" s="479"/>
      <c r="GA110" s="404">
        <v>106</v>
      </c>
      <c r="GB110" s="314"/>
      <c r="GC110" s="445">
        <v>106</v>
      </c>
      <c r="GD110" s="436" t="s">
        <v>4875</v>
      </c>
      <c r="GE110" s="312">
        <v>1</v>
      </c>
      <c r="GF110" s="405">
        <v>1</v>
      </c>
      <c r="GH110" s="437"/>
      <c r="GI110" s="314"/>
      <c r="GJ110" s="445">
        <v>106</v>
      </c>
      <c r="GK110" s="402" t="s">
        <v>3676</v>
      </c>
      <c r="GL110" s="312">
        <v>1</v>
      </c>
      <c r="GM110" s="405">
        <v>0</v>
      </c>
      <c r="GO110" s="440">
        <v>106</v>
      </c>
      <c r="GP110" s="415"/>
      <c r="GQ110" s="415">
        <v>106</v>
      </c>
      <c r="GR110" s="418" t="s">
        <v>3500</v>
      </c>
      <c r="GS110" s="312">
        <v>2</v>
      </c>
      <c r="GT110" s="405">
        <v>2</v>
      </c>
      <c r="GU110" s="167"/>
      <c r="GV110" s="440">
        <v>106</v>
      </c>
      <c r="GW110" s="415"/>
      <c r="GX110" s="415">
        <v>106</v>
      </c>
      <c r="GY110" s="493" t="s">
        <v>67</v>
      </c>
      <c r="GZ110" s="312">
        <v>2</v>
      </c>
      <c r="HA110" s="312">
        <v>0</v>
      </c>
      <c r="HC110" s="446">
        <v>106</v>
      </c>
      <c r="HD110" s="412" t="str">
        <f>OIP!AH108&amp;";"&amp;OIP!B108&amp;";"&amp;OIP!E108</f>
        <v>Система рекуперации паров нефти;Давление конденсата на выходе насоса Н-28;кПа</v>
      </c>
      <c r="HE110" s="440">
        <v>106</v>
      </c>
      <c r="HF110" s="414" t="s">
        <v>4861</v>
      </c>
      <c r="HG110" s="415">
        <v>1</v>
      </c>
      <c r="HH110" s="447">
        <v>0</v>
      </c>
      <c r="HJ110" s="446">
        <v>106</v>
      </c>
      <c r="HK110" s="412" t="str">
        <f>OIP!AH108&amp;";"&amp;OIP!B108&amp;";"&amp;OIP!E108</f>
        <v>Система рекуперации паров нефти;Давление конденсата на выходе насоса Н-28;кПа</v>
      </c>
      <c r="HL110" s="440">
        <v>106</v>
      </c>
      <c r="HM110" s="414" t="s">
        <v>3565</v>
      </c>
      <c r="HN110" s="415">
        <v>1</v>
      </c>
      <c r="HO110" s="447">
        <v>0</v>
      </c>
      <c r="HP110" s="844"/>
      <c r="HQ110" s="437">
        <v>106</v>
      </c>
      <c r="HR110" s="314" t="str">
        <f>OIP!AH108&amp;";"&amp;OIP!B108&amp;";"&amp;OIP!E108</f>
        <v>Система рекуперации паров нефти;Давление конденсата на выходе насоса Н-28;кПа</v>
      </c>
      <c r="HS110" s="438">
        <v>106</v>
      </c>
      <c r="HT110" s="402" t="s">
        <v>4861</v>
      </c>
      <c r="HU110" s="312">
        <v>1</v>
      </c>
      <c r="HV110" s="405">
        <v>0</v>
      </c>
      <c r="HX110" s="310">
        <v>106</v>
      </c>
      <c r="HY110" s="314" t="str">
        <f>OIP!AH108&amp;";"&amp;OIP!B108&amp;";"&amp;OIP!E108</f>
        <v>Система рекуперации паров нефти;Давление конденсата на выходе насоса Н-28;кПа</v>
      </c>
      <c r="HZ110" s="438">
        <v>106</v>
      </c>
      <c r="IA110" s="414" t="s">
        <v>4861</v>
      </c>
      <c r="IB110" s="415">
        <v>1</v>
      </c>
      <c r="IC110" s="447">
        <v>0</v>
      </c>
      <c r="ID110" s="341"/>
      <c r="IE110" s="446">
        <v>106</v>
      </c>
      <c r="IF110" s="412" t="str">
        <f>OIP!AH108&amp;";"&amp;OIP!B108&amp;";"&amp;OIP!E108</f>
        <v>Система рекуперации паров нефти;Давление конденсата на выходе насоса Н-28;кПа</v>
      </c>
      <c r="IG110" s="440">
        <v>106</v>
      </c>
      <c r="IH110" s="414" t="s">
        <v>4861</v>
      </c>
      <c r="II110" s="415">
        <v>1</v>
      </c>
      <c r="IJ110" s="447">
        <v>0</v>
      </c>
      <c r="IK110" s="341"/>
      <c r="IL110" s="446">
        <v>106</v>
      </c>
      <c r="IM110" s="412" t="str">
        <f>OIP!AH108&amp;";"&amp;OIP!B108&amp;";"&amp;OIP!E108</f>
        <v>Система рекуперации паров нефти;Давление конденсата на выходе насоса Н-28;кПа</v>
      </c>
      <c r="IN110" s="440">
        <v>106</v>
      </c>
      <c r="IO110" s="414" t="s">
        <v>4861</v>
      </c>
      <c r="IP110" s="415">
        <v>1</v>
      </c>
      <c r="IQ110" s="447">
        <v>0</v>
      </c>
      <c r="IS110" s="448">
        <f t="shared" si="21"/>
        <v>106</v>
      </c>
      <c r="IT110" s="457"/>
      <c r="IU110" s="450">
        <v>106</v>
      </c>
      <c r="IV110" s="402"/>
      <c r="IW110" s="312">
        <v>1</v>
      </c>
      <c r="IX110" s="405">
        <v>0</v>
      </c>
    </row>
    <row r="111" spans="1:258" ht="15.75" customHeight="1">
      <c r="A111" s="310">
        <f t="shared" si="13"/>
        <v>107</v>
      </c>
      <c r="B111" s="314" t="str">
        <f>DP!J108&amp;";"&amp;DP!B108</f>
        <v>Диагностика;БиПС.УСО.2(3) - неисправность оборудования питания рез. канала ИБП GU2</v>
      </c>
      <c r="C111" s="450">
        <v>107</v>
      </c>
      <c r="D111" s="312"/>
      <c r="E111" s="312"/>
      <c r="F111" s="403"/>
      <c r="H111" s="437">
        <f t="shared" si="14"/>
        <v>107</v>
      </c>
      <c r="I111" s="314" t="str">
        <f>KTPRS2!I108&amp;";"&amp;KTPRS2!B108</f>
        <v>Предельный параметр;</v>
      </c>
      <c r="J111" s="450">
        <v>107</v>
      </c>
      <c r="K111" s="312"/>
      <c r="L111" s="312"/>
      <c r="M111" s="405"/>
      <c r="O111" s="437">
        <f t="shared" si="15"/>
        <v>107</v>
      </c>
      <c r="P111" s="455">
        <v>0</v>
      </c>
      <c r="Q111" s="450">
        <v>107</v>
      </c>
      <c r="R111" s="312"/>
      <c r="S111" s="312"/>
      <c r="T111" s="405"/>
      <c r="V111" s="400">
        <v>107</v>
      </c>
      <c r="W111" s="455">
        <f>UTS!B109</f>
        <v>0</v>
      </c>
      <c r="AC111" s="924">
        <v>107</v>
      </c>
      <c r="AD111" s="312" t="str">
        <f>ZD!AK109&amp;";"&amp;ZD!B109</f>
        <v>Система СОД береговых сооружений;Задвижка №6у</v>
      </c>
      <c r="AE111" s="450">
        <v>107</v>
      </c>
      <c r="AF111" s="451" t="s">
        <v>4876</v>
      </c>
      <c r="AG111" s="312">
        <v>2</v>
      </c>
      <c r="AH111" s="405">
        <v>3</v>
      </c>
      <c r="BL111" s="845">
        <v>107</v>
      </c>
      <c r="BM111" s="846"/>
      <c r="BN111" s="415">
        <v>107</v>
      </c>
      <c r="BO111" s="414" t="s">
        <v>4877</v>
      </c>
      <c r="BP111" s="415">
        <v>1</v>
      </c>
      <c r="BQ111" s="416">
        <v>0</v>
      </c>
      <c r="BS111" s="437">
        <v>107</v>
      </c>
      <c r="BT111" s="314" t="str">
        <f>VS!O109&amp;";"&amp;VS!B109</f>
        <v>;</v>
      </c>
      <c r="BU111" s="438">
        <v>107</v>
      </c>
      <c r="BV111" s="402" t="s">
        <v>4878</v>
      </c>
      <c r="BW111" s="312">
        <v>1</v>
      </c>
      <c r="BX111" s="405">
        <v>0</v>
      </c>
      <c r="BZ111" s="437">
        <v>107</v>
      </c>
      <c r="CA111" s="405">
        <v>0</v>
      </c>
      <c r="CB111" s="438">
        <v>107</v>
      </c>
      <c r="CC111" s="402" t="s">
        <v>4878</v>
      </c>
      <c r="CD111" s="312">
        <v>1</v>
      </c>
      <c r="CE111" s="405">
        <v>0</v>
      </c>
      <c r="CG111" s="437"/>
      <c r="CH111" s="405"/>
      <c r="CI111" s="438">
        <v>107</v>
      </c>
      <c r="CJ111" s="402" t="s">
        <v>4878</v>
      </c>
      <c r="CK111" s="312">
        <v>1</v>
      </c>
      <c r="CL111" s="405">
        <v>0</v>
      </c>
      <c r="CN111" s="310">
        <v>107</v>
      </c>
      <c r="CO111" s="314">
        <v>0</v>
      </c>
      <c r="CP111" s="438">
        <v>107</v>
      </c>
      <c r="CQ111" s="402" t="s">
        <v>3565</v>
      </c>
      <c r="CR111" s="312">
        <v>1</v>
      </c>
      <c r="CS111" s="405">
        <v>0</v>
      </c>
      <c r="CU111" s="310">
        <f t="shared" si="18"/>
        <v>107</v>
      </c>
      <c r="CV111" s="314" t="str">
        <f>KTPR!K109&amp;";"&amp;KTPR!B109</f>
        <v>Общестанционная защита;Сохранение предельной загазованности площадки УРПН, площадки газодувки (точка 4)</v>
      </c>
      <c r="CW111" s="438">
        <v>107</v>
      </c>
      <c r="CX111" s="312"/>
      <c r="CY111" s="312"/>
      <c r="CZ111" s="403"/>
      <c r="DB111" s="310">
        <f t="shared" si="22"/>
        <v>309</v>
      </c>
      <c r="DC111" s="314"/>
      <c r="DD111" s="438">
        <v>107</v>
      </c>
      <c r="DE111" s="312"/>
      <c r="DF111" s="312"/>
      <c r="DG111" s="403"/>
      <c r="DI111" s="310">
        <f t="shared" si="23"/>
        <v>206</v>
      </c>
      <c r="DJ111" s="314" t="str">
        <f>KTPRA!I110&amp;";"&amp;KTPRA!B110</f>
        <v>Агрегатная защита НО-6;НО-6. Недостоверность измерений температуры верхнего подшипника электродвигателя НО</v>
      </c>
      <c r="DK111" s="438">
        <v>107</v>
      </c>
      <c r="DL111" s="312"/>
      <c r="DM111" s="312"/>
      <c r="DN111" s="403"/>
      <c r="DP111" s="437">
        <v>107</v>
      </c>
      <c r="DQ111" s="875" t="s">
        <v>4879</v>
      </c>
      <c r="DR111" s="438">
        <v>107</v>
      </c>
      <c r="DS111" s="436" t="s">
        <v>4880</v>
      </c>
      <c r="DT111" s="848">
        <v>1</v>
      </c>
      <c r="DU111" s="866">
        <v>1</v>
      </c>
      <c r="DV111" s="867"/>
      <c r="DX111" s="878"/>
      <c r="ED111" s="851">
        <v>107</v>
      </c>
      <c r="EE111" s="876" t="s">
        <v>8821</v>
      </c>
      <c r="EF111" s="68">
        <v>107</v>
      </c>
      <c r="EG111" s="861"/>
      <c r="EH111" s="68"/>
      <c r="EI111" s="96"/>
      <c r="EJ111" s="867"/>
      <c r="EY111" s="845">
        <f t="shared" si="20"/>
        <v>107</v>
      </c>
      <c r="EZ111" s="862">
        <v>0</v>
      </c>
      <c r="FA111" s="855">
        <v>107</v>
      </c>
      <c r="FB111" s="840" t="s">
        <v>4881</v>
      </c>
      <c r="FC111" s="841">
        <v>1</v>
      </c>
      <c r="FD111" s="842">
        <v>2</v>
      </c>
      <c r="FF111" s="437">
        <v>107</v>
      </c>
      <c r="FG111" s="314">
        <v>0</v>
      </c>
      <c r="FH111" s="438">
        <v>106</v>
      </c>
      <c r="FI111" s="451" t="s">
        <v>4882</v>
      </c>
      <c r="FJ111" s="415">
        <v>2</v>
      </c>
      <c r="FK111" s="416">
        <v>3</v>
      </c>
      <c r="FL111" s="341"/>
      <c r="FM111" s="437">
        <v>107</v>
      </c>
      <c r="FN111" s="314"/>
      <c r="FO111" s="438">
        <v>106</v>
      </c>
      <c r="FP111" s="402" t="s">
        <v>3565</v>
      </c>
      <c r="FQ111" s="312">
        <v>1</v>
      </c>
      <c r="FR111" s="405">
        <v>0</v>
      </c>
      <c r="FT111" s="479"/>
      <c r="GA111" s="437">
        <v>107</v>
      </c>
      <c r="GB111" s="314"/>
      <c r="GC111" s="445">
        <v>107</v>
      </c>
      <c r="GD111" s="402" t="s">
        <v>4883</v>
      </c>
      <c r="GE111" s="312">
        <v>0</v>
      </c>
      <c r="GF111" s="405">
        <v>0</v>
      </c>
      <c r="GH111" s="437"/>
      <c r="GI111" s="314"/>
      <c r="GJ111" s="445">
        <v>107</v>
      </c>
      <c r="GK111" s="402" t="s">
        <v>3676</v>
      </c>
      <c r="GL111" s="312">
        <v>1</v>
      </c>
      <c r="GM111" s="405">
        <v>0</v>
      </c>
      <c r="GO111" s="440">
        <v>107</v>
      </c>
      <c r="GP111" s="415"/>
      <c r="GQ111" s="415">
        <v>107</v>
      </c>
      <c r="GR111" s="453" t="s">
        <v>3500</v>
      </c>
      <c r="GS111" s="312">
        <v>2</v>
      </c>
      <c r="GT111" s="405">
        <v>3</v>
      </c>
      <c r="GU111" s="167"/>
      <c r="GV111" s="440">
        <v>107</v>
      </c>
      <c r="GW111" s="415"/>
      <c r="GX111" s="415">
        <v>107</v>
      </c>
      <c r="GY111" s="493" t="s">
        <v>67</v>
      </c>
      <c r="GZ111" s="312">
        <v>2</v>
      </c>
      <c r="HA111" s="312">
        <v>0</v>
      </c>
      <c r="HC111" s="446">
        <v>107</v>
      </c>
      <c r="HD111" s="412" t="str">
        <f>OIP!AH109&amp;";"&amp;OIP!B109&amp;";"&amp;OIP!E109</f>
        <v>;;</v>
      </c>
      <c r="HE111" s="440">
        <v>107</v>
      </c>
      <c r="HF111" s="414" t="s">
        <v>4861</v>
      </c>
      <c r="HG111" s="415">
        <v>1</v>
      </c>
      <c r="HH111" s="447">
        <v>0</v>
      </c>
      <c r="HJ111" s="446">
        <v>107</v>
      </c>
      <c r="HK111" s="412" t="str">
        <f>OIP!AH109&amp;";"&amp;OIP!B109&amp;";"&amp;OIP!E109</f>
        <v>;;</v>
      </c>
      <c r="HL111" s="440">
        <v>107</v>
      </c>
      <c r="HM111" s="414" t="s">
        <v>3565</v>
      </c>
      <c r="HN111" s="415">
        <v>1</v>
      </c>
      <c r="HO111" s="447">
        <v>0</v>
      </c>
      <c r="HP111" s="844"/>
      <c r="HQ111" s="437">
        <v>107</v>
      </c>
      <c r="HR111" s="314" t="str">
        <f>OIP!AH109&amp;";"&amp;OIP!B109&amp;";"&amp;OIP!E109</f>
        <v>;;</v>
      </c>
      <c r="HS111" s="438">
        <v>107</v>
      </c>
      <c r="HT111" s="402" t="s">
        <v>4861</v>
      </c>
      <c r="HU111" s="312">
        <v>1</v>
      </c>
      <c r="HV111" s="405">
        <v>0</v>
      </c>
      <c r="HX111" s="310">
        <v>107</v>
      </c>
      <c r="HY111" s="314" t="str">
        <f>OIP!AH109&amp;";"&amp;OIP!B109&amp;";"&amp;OIP!E109</f>
        <v>;;</v>
      </c>
      <c r="HZ111" s="438">
        <v>107</v>
      </c>
      <c r="IA111" s="414" t="s">
        <v>4861</v>
      </c>
      <c r="IB111" s="415">
        <v>1</v>
      </c>
      <c r="IC111" s="447">
        <v>0</v>
      </c>
      <c r="ID111" s="341"/>
      <c r="IE111" s="446">
        <v>107</v>
      </c>
      <c r="IF111" s="412" t="str">
        <f>OIP!AH109&amp;";"&amp;OIP!B109&amp;";"&amp;OIP!E109</f>
        <v>;;</v>
      </c>
      <c r="IG111" s="440">
        <v>107</v>
      </c>
      <c r="IH111" s="414" t="s">
        <v>4861</v>
      </c>
      <c r="II111" s="415">
        <v>1</v>
      </c>
      <c r="IJ111" s="447">
        <v>0</v>
      </c>
      <c r="IK111" s="341"/>
      <c r="IL111" s="446">
        <v>107</v>
      </c>
      <c r="IM111" s="412" t="str">
        <f>OIP!AH109&amp;";"&amp;OIP!B109&amp;";"&amp;OIP!E109</f>
        <v>;;</v>
      </c>
      <c r="IN111" s="440">
        <v>107</v>
      </c>
      <c r="IO111" s="414" t="s">
        <v>4861</v>
      </c>
      <c r="IP111" s="415">
        <v>1</v>
      </c>
      <c r="IQ111" s="447">
        <v>0</v>
      </c>
      <c r="IS111" s="448">
        <f t="shared" si="21"/>
        <v>107</v>
      </c>
      <c r="IT111" s="457"/>
      <c r="IU111" s="450">
        <v>107</v>
      </c>
      <c r="IV111" s="402"/>
      <c r="IW111" s="312">
        <v>1</v>
      </c>
      <c r="IX111" s="405">
        <v>0</v>
      </c>
    </row>
    <row r="112" spans="1:258" ht="15.75" customHeight="1">
      <c r="A112" s="313">
        <f t="shared" si="13"/>
        <v>108</v>
      </c>
      <c r="B112" s="314" t="str">
        <f>DP!J109&amp;";"&amp;DP!B109</f>
        <v>Диагностика;БиПС.УСО.2(3) - низкий уровень сопротивления изоляции 24В (UV1)</v>
      </c>
      <c r="C112" s="450">
        <v>108</v>
      </c>
      <c r="D112" s="345"/>
      <c r="E112" s="345"/>
      <c r="F112" s="347"/>
      <c r="H112" s="469">
        <f t="shared" si="14"/>
        <v>108</v>
      </c>
      <c r="I112" s="314" t="str">
        <f>KTPRS2!I109&amp;";"&amp;KTPRS2!B109</f>
        <v>Предельный параметр;Аварийная максимальная температура нефти на выходе насоса Н-21</v>
      </c>
      <c r="J112" s="450">
        <v>108</v>
      </c>
      <c r="K112" s="345"/>
      <c r="L112" s="345"/>
      <c r="M112" s="470"/>
      <c r="O112" s="469">
        <f t="shared" si="15"/>
        <v>108</v>
      </c>
      <c r="P112" s="455">
        <v>0</v>
      </c>
      <c r="Q112" s="450">
        <v>108</v>
      </c>
      <c r="R112" s="345"/>
      <c r="S112" s="345"/>
      <c r="T112" s="470"/>
      <c r="V112" s="400">
        <v>108</v>
      </c>
      <c r="W112" s="455">
        <f>UTS!B110</f>
        <v>0</v>
      </c>
      <c r="AC112" s="924">
        <v>108</v>
      </c>
      <c r="AD112" s="312" t="str">
        <f>ZD!AK110&amp;";"&amp;ZD!B110</f>
        <v>;</v>
      </c>
      <c r="AE112" s="450">
        <v>108</v>
      </c>
      <c r="AF112" s="402" t="s">
        <v>4884</v>
      </c>
      <c r="AG112" s="312">
        <v>1</v>
      </c>
      <c r="AH112" s="405">
        <v>0</v>
      </c>
      <c r="BL112" s="845">
        <v>108</v>
      </c>
      <c r="BM112" s="846"/>
      <c r="BN112" s="415">
        <v>108</v>
      </c>
      <c r="BO112" s="414" t="s">
        <v>4885</v>
      </c>
      <c r="BP112" s="415">
        <v>1</v>
      </c>
      <c r="BQ112" s="416">
        <v>0</v>
      </c>
      <c r="BS112" s="437">
        <v>108</v>
      </c>
      <c r="BT112" s="314" t="str">
        <f>VS!O110&amp;";"&amp;VS!B110</f>
        <v>;</v>
      </c>
      <c r="BU112" s="438">
        <v>108</v>
      </c>
      <c r="BV112" s="402" t="s">
        <v>4886</v>
      </c>
      <c r="BW112" s="312">
        <v>1</v>
      </c>
      <c r="BX112" s="405">
        <v>0</v>
      </c>
      <c r="BZ112" s="437">
        <v>108</v>
      </c>
      <c r="CA112" s="405">
        <v>0</v>
      </c>
      <c r="CB112" s="438">
        <v>108</v>
      </c>
      <c r="CC112" s="402" t="s">
        <v>4886</v>
      </c>
      <c r="CD112" s="312">
        <v>1</v>
      </c>
      <c r="CE112" s="405">
        <v>0</v>
      </c>
      <c r="CG112" s="437"/>
      <c r="CH112" s="405"/>
      <c r="CI112" s="438">
        <v>108</v>
      </c>
      <c r="CJ112" s="402" t="s">
        <v>4887</v>
      </c>
      <c r="CK112" s="312">
        <v>1</v>
      </c>
      <c r="CL112" s="405">
        <v>0</v>
      </c>
      <c r="CN112" s="310">
        <v>108</v>
      </c>
      <c r="CO112" s="314">
        <v>0</v>
      </c>
      <c r="CP112" s="438">
        <v>108</v>
      </c>
      <c r="CQ112" s="402" t="s">
        <v>3565</v>
      </c>
      <c r="CR112" s="312">
        <v>1</v>
      </c>
      <c r="CS112" s="405">
        <v>0</v>
      </c>
      <c r="CU112" s="310">
        <f t="shared" si="18"/>
        <v>108</v>
      </c>
      <c r="CV112" s="314" t="str">
        <f>KTPR!K110&amp;";"&amp;KTPR!B110</f>
        <v>Общестанционная защита;Сохранение предельной загазованности площадки УРПН, площадки газодувки (точка 5)</v>
      </c>
      <c r="CW112" s="438">
        <v>108</v>
      </c>
      <c r="CX112" s="312"/>
      <c r="CY112" s="312"/>
      <c r="CZ112" s="403"/>
      <c r="DB112" s="310">
        <f t="shared" si="22"/>
        <v>310</v>
      </c>
      <c r="DC112" s="314"/>
      <c r="DD112" s="438">
        <v>108</v>
      </c>
      <c r="DE112" s="312"/>
      <c r="DF112" s="312"/>
      <c r="DG112" s="403"/>
      <c r="DI112" s="310">
        <f t="shared" si="23"/>
        <v>207</v>
      </c>
      <c r="DJ112" s="314" t="str">
        <f>KTPRA!I111&amp;";"&amp;KTPRA!B111</f>
        <v>Агрегатная защита НО-6;НО-6. Недостоверность измерений температуры нижнего подшипника электродвигателя НО</v>
      </c>
      <c r="DK112" s="438">
        <v>108</v>
      </c>
      <c r="DL112" s="312"/>
      <c r="DM112" s="312"/>
      <c r="DN112" s="403"/>
      <c r="DP112" s="437">
        <v>108</v>
      </c>
      <c r="DQ112" s="875" t="s">
        <v>4888</v>
      </c>
      <c r="DR112" s="438">
        <v>108</v>
      </c>
      <c r="DS112" s="312"/>
      <c r="DT112" s="312"/>
      <c r="DU112" s="868"/>
      <c r="DV112" s="867"/>
      <c r="DX112" s="878"/>
      <c r="ED112" s="851">
        <v>108</v>
      </c>
      <c r="EE112" s="876" t="s">
        <v>8821</v>
      </c>
      <c r="EF112" s="68">
        <v>108</v>
      </c>
      <c r="EG112" s="861"/>
      <c r="EH112" s="68"/>
      <c r="EI112" s="96"/>
      <c r="EJ112" s="867"/>
      <c r="EY112" s="845">
        <f t="shared" si="20"/>
        <v>108</v>
      </c>
      <c r="EZ112" s="862">
        <v>0</v>
      </c>
      <c r="FA112" s="855">
        <v>108</v>
      </c>
      <c r="FB112" s="840" t="s">
        <v>4889</v>
      </c>
      <c r="FC112" s="841">
        <v>1</v>
      </c>
      <c r="FD112" s="842">
        <v>2</v>
      </c>
      <c r="FF112" s="437">
        <v>108</v>
      </c>
      <c r="FG112" s="314">
        <v>0</v>
      </c>
      <c r="FH112" s="438">
        <v>107</v>
      </c>
      <c r="FI112" s="451" t="s">
        <v>4890</v>
      </c>
      <c r="FJ112" s="415">
        <v>2</v>
      </c>
      <c r="FK112" s="416">
        <v>3</v>
      </c>
      <c r="FL112" s="341"/>
      <c r="FM112" s="437">
        <v>108</v>
      </c>
      <c r="FN112" s="314"/>
      <c r="FO112" s="438">
        <v>107</v>
      </c>
      <c r="FP112" s="402" t="s">
        <v>3565</v>
      </c>
      <c r="FQ112" s="312">
        <v>1</v>
      </c>
      <c r="FR112" s="405">
        <v>0</v>
      </c>
      <c r="FT112" s="479"/>
      <c r="GA112" s="437">
        <v>108</v>
      </c>
      <c r="GB112" s="314"/>
      <c r="GC112" s="445">
        <v>108</v>
      </c>
      <c r="GD112" s="402" t="s">
        <v>4891</v>
      </c>
      <c r="GE112" s="312">
        <v>0</v>
      </c>
      <c r="GF112" s="405">
        <v>0</v>
      </c>
      <c r="GH112" s="437"/>
      <c r="GI112" s="314"/>
      <c r="GJ112" s="445">
        <v>108</v>
      </c>
      <c r="GK112" s="402" t="s">
        <v>3676</v>
      </c>
      <c r="GL112" s="312">
        <v>1</v>
      </c>
      <c r="GM112" s="405">
        <v>0</v>
      </c>
      <c r="GO112" s="440">
        <v>108</v>
      </c>
      <c r="GP112" s="415"/>
      <c r="GQ112" s="415">
        <v>108</v>
      </c>
      <c r="GR112" s="491" t="s">
        <v>67</v>
      </c>
      <c r="GS112" s="312">
        <v>1</v>
      </c>
      <c r="GT112" s="405">
        <v>0</v>
      </c>
      <c r="GU112" s="167"/>
      <c r="GV112" s="440">
        <v>108</v>
      </c>
      <c r="GW112" s="415"/>
      <c r="GX112" s="415">
        <v>108</v>
      </c>
      <c r="GY112" s="491" t="s">
        <v>67</v>
      </c>
      <c r="GZ112" s="312">
        <v>1</v>
      </c>
      <c r="HA112" s="312">
        <v>0</v>
      </c>
      <c r="HC112" s="446">
        <v>108</v>
      </c>
      <c r="HD112" s="412" t="str">
        <f>OIP!AH110&amp;";"&amp;OIP!B110&amp;";"&amp;OIP!E110</f>
        <v>Система рекуперации паров нефти;Давление газа в трубопроводе газовой фракции (подводящий трубопровод БиПС);кПа</v>
      </c>
      <c r="HE112" s="440">
        <v>108</v>
      </c>
      <c r="HF112" s="414" t="s">
        <v>4892</v>
      </c>
      <c r="HG112" s="415">
        <v>1</v>
      </c>
      <c r="HH112" s="447">
        <v>0</v>
      </c>
      <c r="HJ112" s="446">
        <v>108</v>
      </c>
      <c r="HK112" s="412" t="str">
        <f>OIP!AH110&amp;";"&amp;OIP!B110&amp;";"&amp;OIP!E110</f>
        <v>Система рекуперации паров нефти;Давление газа в трубопроводе газовой фракции (подводящий трубопровод БиПС);кПа</v>
      </c>
      <c r="HL112" s="440">
        <v>108</v>
      </c>
      <c r="HM112" s="414" t="s">
        <v>3565</v>
      </c>
      <c r="HN112" s="415">
        <v>1</v>
      </c>
      <c r="HO112" s="447">
        <v>0</v>
      </c>
      <c r="HP112" s="844"/>
      <c r="HQ112" s="437">
        <v>108</v>
      </c>
      <c r="HR112" s="314" t="str">
        <f>OIP!AH110&amp;";"&amp;OIP!B110&amp;";"&amp;OIP!E110</f>
        <v>Система рекуперации паров нефти;Давление газа в трубопроводе газовой фракции (подводящий трубопровод БиПС);кПа</v>
      </c>
      <c r="HS112" s="438">
        <v>108</v>
      </c>
      <c r="HT112" s="402" t="s">
        <v>4893</v>
      </c>
      <c r="HU112" s="312">
        <v>1</v>
      </c>
      <c r="HV112" s="405">
        <v>0</v>
      </c>
      <c r="HX112" s="310">
        <v>108</v>
      </c>
      <c r="HY112" s="314" t="str">
        <f>OIP!AH110&amp;";"&amp;OIP!B110&amp;";"&amp;OIP!E110</f>
        <v>Система рекуперации паров нефти;Давление газа в трубопроводе газовой фракции (подводящий трубопровод БиПС);кПа</v>
      </c>
      <c r="HZ112" s="438">
        <v>108</v>
      </c>
      <c r="IA112" s="414" t="s">
        <v>4892</v>
      </c>
      <c r="IB112" s="415">
        <v>1</v>
      </c>
      <c r="IC112" s="447">
        <v>0</v>
      </c>
      <c r="ID112" s="341"/>
      <c r="IE112" s="446">
        <v>108</v>
      </c>
      <c r="IF112" s="412" t="str">
        <f>OIP!AH110&amp;";"&amp;OIP!B110&amp;";"&amp;OIP!E110</f>
        <v>Система рекуперации паров нефти;Давление газа в трубопроводе газовой фракции (подводящий трубопровод БиПС);кПа</v>
      </c>
      <c r="IG112" s="440">
        <v>108</v>
      </c>
      <c r="IH112" s="414" t="s">
        <v>4892</v>
      </c>
      <c r="II112" s="415">
        <v>1</v>
      </c>
      <c r="IJ112" s="447">
        <v>0</v>
      </c>
      <c r="IK112" s="341"/>
      <c r="IL112" s="446">
        <v>108</v>
      </c>
      <c r="IM112" s="412" t="str">
        <f>OIP!AH110&amp;";"&amp;OIP!B110&amp;";"&amp;OIP!E110</f>
        <v>Система рекуперации паров нефти;Давление газа в трубопроводе газовой фракции (подводящий трубопровод БиПС);кПа</v>
      </c>
      <c r="IN112" s="440">
        <v>108</v>
      </c>
      <c r="IO112" s="414" t="s">
        <v>4892</v>
      </c>
      <c r="IP112" s="415">
        <v>1</v>
      </c>
      <c r="IQ112" s="447">
        <v>0</v>
      </c>
      <c r="IS112" s="448">
        <f t="shared" si="21"/>
        <v>108</v>
      </c>
      <c r="IT112" s="457"/>
      <c r="IU112" s="450">
        <v>108</v>
      </c>
      <c r="IV112" s="402"/>
      <c r="IW112" s="312">
        <v>1</v>
      </c>
      <c r="IX112" s="405">
        <v>0</v>
      </c>
    </row>
    <row r="113" spans="1:258" ht="15.75" customHeight="1">
      <c r="A113" s="310">
        <f t="shared" si="13"/>
        <v>109</v>
      </c>
      <c r="B113" s="314" t="str">
        <f>DP!J110&amp;";"&amp;DP!B110</f>
        <v>;</v>
      </c>
      <c r="C113" s="450">
        <v>109</v>
      </c>
      <c r="D113" s="312"/>
      <c r="E113" s="312"/>
      <c r="F113" s="403"/>
      <c r="H113" s="437">
        <f t="shared" si="14"/>
        <v>109</v>
      </c>
      <c r="I113" s="314" t="str">
        <f>KTPRS2!I110&amp;";"&amp;KTPRS2!B110</f>
        <v>Предельный параметр;Аварийная максимальная температура нефти на выходе насоса Н-22</v>
      </c>
      <c r="J113" s="450">
        <v>109</v>
      </c>
      <c r="K113" s="312"/>
      <c r="L113" s="312"/>
      <c r="M113" s="405"/>
      <c r="O113" s="437">
        <f t="shared" si="15"/>
        <v>109</v>
      </c>
      <c r="P113" s="455">
        <v>0</v>
      </c>
      <c r="Q113" s="450">
        <v>109</v>
      </c>
      <c r="R113" s="312"/>
      <c r="S113" s="312"/>
      <c r="T113" s="405"/>
      <c r="V113" s="400">
        <v>109</v>
      </c>
      <c r="W113" s="455">
        <f>UTS!B111</f>
        <v>0</v>
      </c>
      <c r="AC113" s="924">
        <v>109</v>
      </c>
      <c r="AD113" s="312" t="str">
        <f>ZD!AK111&amp;";"&amp;ZD!B111</f>
        <v>Насосная станция для разогрева и откачки нефти из трубопроводов нефтепирса;Задвижка №120</v>
      </c>
      <c r="AE113" s="450">
        <v>109</v>
      </c>
      <c r="AF113" s="451" t="s">
        <v>4894</v>
      </c>
      <c r="AG113" s="312">
        <v>2</v>
      </c>
      <c r="AH113" s="405">
        <v>3</v>
      </c>
      <c r="BL113" s="845">
        <v>109</v>
      </c>
      <c r="BM113" s="846"/>
      <c r="BN113" s="415">
        <v>109</v>
      </c>
      <c r="BO113" s="414" t="s">
        <v>4895</v>
      </c>
      <c r="BP113" s="415">
        <v>1</v>
      </c>
      <c r="BQ113" s="416">
        <v>0</v>
      </c>
      <c r="BS113" s="437">
        <v>109</v>
      </c>
      <c r="BT113" s="314" t="str">
        <f>VS!O111&amp;";"&amp;VS!B111</f>
        <v>;</v>
      </c>
      <c r="BU113" s="438">
        <v>109</v>
      </c>
      <c r="BV113" s="402" t="s">
        <v>4896</v>
      </c>
      <c r="BW113" s="312">
        <v>1</v>
      </c>
      <c r="BX113" s="405">
        <v>0</v>
      </c>
      <c r="BZ113" s="437">
        <v>109</v>
      </c>
      <c r="CA113" s="405">
        <v>0</v>
      </c>
      <c r="CB113" s="438">
        <v>109</v>
      </c>
      <c r="CC113" s="402" t="s">
        <v>4897</v>
      </c>
      <c r="CD113" s="312">
        <v>1</v>
      </c>
      <c r="CE113" s="405">
        <v>0</v>
      </c>
      <c r="CG113" s="437"/>
      <c r="CH113" s="405"/>
      <c r="CI113" s="438">
        <v>109</v>
      </c>
      <c r="CJ113" s="402" t="s">
        <v>4898</v>
      </c>
      <c r="CK113" s="312">
        <v>1</v>
      </c>
      <c r="CL113" s="405">
        <v>0</v>
      </c>
      <c r="CN113" s="310">
        <v>109</v>
      </c>
      <c r="CO113" s="314">
        <v>0</v>
      </c>
      <c r="CP113" s="438">
        <v>109</v>
      </c>
      <c r="CQ113" s="402" t="s">
        <v>3565</v>
      </c>
      <c r="CR113" s="312">
        <v>1</v>
      </c>
      <c r="CS113" s="405">
        <v>0</v>
      </c>
      <c r="CU113" s="310">
        <f t="shared" si="18"/>
        <v>109</v>
      </c>
      <c r="CV113" s="314" t="str">
        <f>KTPR!K111&amp;";"&amp;KTPR!B111</f>
        <v>Общестанционная защита;Сохранение предельной загазованности площадки УРПН, площадки газодувки (точка 6)</v>
      </c>
      <c r="CW113" s="438">
        <v>109</v>
      </c>
      <c r="CX113" s="312"/>
      <c r="CY113" s="312"/>
      <c r="CZ113" s="403"/>
      <c r="DB113" s="310">
        <f t="shared" si="22"/>
        <v>311</v>
      </c>
      <c r="DC113" s="314"/>
      <c r="DD113" s="438">
        <v>109</v>
      </c>
      <c r="DE113" s="312"/>
      <c r="DF113" s="312"/>
      <c r="DG113" s="403"/>
      <c r="DI113" s="310">
        <f t="shared" si="23"/>
        <v>208</v>
      </c>
      <c r="DJ113" s="314" t="str">
        <f>KTPRA!I112&amp;";"&amp;KTPRA!B112</f>
        <v>Агрегатная защита НО-6;НО-6. Недостоверность измерений температуры опорно-упорного подшипника электродвигателя НО</v>
      </c>
      <c r="DK113" s="438">
        <v>109</v>
      </c>
      <c r="DL113" s="312"/>
      <c r="DM113" s="312"/>
      <c r="DN113" s="403"/>
      <c r="DP113" s="437">
        <v>109</v>
      </c>
      <c r="DQ113" s="875" t="s">
        <v>4899</v>
      </c>
      <c r="DR113" s="438">
        <v>109</v>
      </c>
      <c r="DS113" s="312"/>
      <c r="DT113" s="312"/>
      <c r="DU113" s="868"/>
      <c r="DV113" s="867"/>
      <c r="DX113" s="878"/>
      <c r="ED113" s="851">
        <v>109</v>
      </c>
      <c r="EE113" s="876" t="s">
        <v>8821</v>
      </c>
      <c r="EF113" s="68">
        <v>109</v>
      </c>
      <c r="EG113" s="861"/>
      <c r="EH113" s="68"/>
      <c r="EI113" s="96"/>
      <c r="EJ113" s="867"/>
      <c r="EY113" s="845">
        <f t="shared" si="20"/>
        <v>109</v>
      </c>
      <c r="EZ113" s="862">
        <v>0</v>
      </c>
      <c r="FA113" s="855">
        <v>109</v>
      </c>
      <c r="FB113" s="840" t="s">
        <v>4900</v>
      </c>
      <c r="FC113" s="841">
        <v>1</v>
      </c>
      <c r="FD113" s="842">
        <v>2</v>
      </c>
      <c r="FF113" s="437">
        <v>109</v>
      </c>
      <c r="FG113" s="314">
        <v>0</v>
      </c>
      <c r="FH113" s="438">
        <v>108</v>
      </c>
      <c r="FI113" s="451" t="s">
        <v>4901</v>
      </c>
      <c r="FJ113" s="415">
        <v>2</v>
      </c>
      <c r="FK113" s="416">
        <v>3</v>
      </c>
      <c r="FL113" s="341"/>
      <c r="FM113" s="437">
        <v>109</v>
      </c>
      <c r="FN113" s="314"/>
      <c r="FO113" s="438">
        <v>108</v>
      </c>
      <c r="FP113" s="402" t="s">
        <v>3565</v>
      </c>
      <c r="FQ113" s="312">
        <v>1</v>
      </c>
      <c r="FR113" s="405">
        <v>0</v>
      </c>
      <c r="FT113" s="479"/>
      <c r="GA113" s="437">
        <v>109</v>
      </c>
      <c r="GB113" s="314"/>
      <c r="GC113" s="438">
        <v>109</v>
      </c>
      <c r="GD113" s="402" t="s">
        <v>3565</v>
      </c>
      <c r="GE113" s="312">
        <v>0</v>
      </c>
      <c r="GF113" s="405">
        <v>0</v>
      </c>
      <c r="GH113" s="437"/>
      <c r="GI113" s="314"/>
      <c r="GJ113" s="438">
        <v>109</v>
      </c>
      <c r="GK113" s="402" t="s">
        <v>3676</v>
      </c>
      <c r="GL113" s="312">
        <v>1</v>
      </c>
      <c r="GM113" s="405">
        <v>0</v>
      </c>
      <c r="GO113" s="440">
        <v>109</v>
      </c>
      <c r="GP113" s="415"/>
      <c r="GQ113" s="415">
        <v>109</v>
      </c>
      <c r="GR113" s="491" t="s">
        <v>67</v>
      </c>
      <c r="GS113" s="312">
        <v>1</v>
      </c>
      <c r="GT113" s="405">
        <v>0</v>
      </c>
      <c r="GU113" s="167"/>
      <c r="GV113" s="440">
        <v>109</v>
      </c>
      <c r="GW113" s="415"/>
      <c r="GX113" s="415">
        <v>109</v>
      </c>
      <c r="GY113" s="491" t="s">
        <v>67</v>
      </c>
      <c r="GZ113" s="312">
        <v>1</v>
      </c>
      <c r="HA113" s="312">
        <v>0</v>
      </c>
      <c r="HC113" s="446">
        <v>109</v>
      </c>
      <c r="HD113" s="412" t="str">
        <f>OIP!AH111&amp;";"&amp;OIP!B111&amp;";"&amp;OIP!E111</f>
        <v>Система рекуперации паров нефти;Перепад давления газовой фракции на детонационном предохранителе ДП-1;Мпа</v>
      </c>
      <c r="HE113" s="440">
        <v>109</v>
      </c>
      <c r="HF113" s="414" t="s">
        <v>4892</v>
      </c>
      <c r="HG113" s="415">
        <v>1</v>
      </c>
      <c r="HH113" s="447">
        <v>0</v>
      </c>
      <c r="HJ113" s="446">
        <v>109</v>
      </c>
      <c r="HK113" s="412" t="str">
        <f>OIP!AH111&amp;";"&amp;OIP!B111&amp;";"&amp;OIP!E111</f>
        <v>Система рекуперации паров нефти;Перепад давления газовой фракции на детонационном предохранителе ДП-1;Мпа</v>
      </c>
      <c r="HL113" s="440">
        <v>109</v>
      </c>
      <c r="HM113" s="414" t="s">
        <v>3565</v>
      </c>
      <c r="HN113" s="415">
        <v>1</v>
      </c>
      <c r="HO113" s="447">
        <v>0</v>
      </c>
      <c r="HP113" s="844"/>
      <c r="HQ113" s="437">
        <v>109</v>
      </c>
      <c r="HR113" s="314" t="str">
        <f>OIP!AH111&amp;";"&amp;OIP!B111&amp;";"&amp;OIP!E111</f>
        <v>Система рекуперации паров нефти;Перепад давления газовой фракции на детонационном предохранителе ДП-1;Мпа</v>
      </c>
      <c r="HS113" s="438">
        <v>109</v>
      </c>
      <c r="HT113" s="402" t="s">
        <v>4902</v>
      </c>
      <c r="HU113" s="312">
        <v>1</v>
      </c>
      <c r="HV113" s="405">
        <v>0</v>
      </c>
      <c r="HX113" s="310">
        <v>109</v>
      </c>
      <c r="HY113" s="314" t="str">
        <f>OIP!AH111&amp;";"&amp;OIP!B111&amp;";"&amp;OIP!E111</f>
        <v>Система рекуперации паров нефти;Перепад давления газовой фракции на детонационном предохранителе ДП-1;Мпа</v>
      </c>
      <c r="HZ113" s="438">
        <v>109</v>
      </c>
      <c r="IA113" s="414" t="s">
        <v>4903</v>
      </c>
      <c r="IB113" s="415">
        <v>1</v>
      </c>
      <c r="IC113" s="447">
        <v>0</v>
      </c>
      <c r="ID113" s="341"/>
      <c r="IE113" s="446">
        <v>109</v>
      </c>
      <c r="IF113" s="412" t="str">
        <f>OIP!AH111&amp;";"&amp;OIP!B111&amp;";"&amp;OIP!E111</f>
        <v>Система рекуперации паров нефти;Перепад давления газовой фракции на детонационном предохранителе ДП-1;Мпа</v>
      </c>
      <c r="IG113" s="440">
        <v>109</v>
      </c>
      <c r="IH113" s="414" t="s">
        <v>4892</v>
      </c>
      <c r="II113" s="415">
        <v>1</v>
      </c>
      <c r="IJ113" s="447">
        <v>0</v>
      </c>
      <c r="IK113" s="341"/>
      <c r="IL113" s="446">
        <v>109</v>
      </c>
      <c r="IM113" s="412" t="str">
        <f>OIP!AH111&amp;";"&amp;OIP!B111&amp;";"&amp;OIP!E111</f>
        <v>Система рекуперации паров нефти;Перепад давления газовой фракции на детонационном предохранителе ДП-1;Мпа</v>
      </c>
      <c r="IN113" s="440">
        <v>109</v>
      </c>
      <c r="IO113" s="414" t="s">
        <v>4892</v>
      </c>
      <c r="IP113" s="415">
        <v>1</v>
      </c>
      <c r="IQ113" s="447">
        <v>0</v>
      </c>
      <c r="IS113" s="448">
        <f t="shared" si="21"/>
        <v>109</v>
      </c>
      <c r="IT113" s="457"/>
      <c r="IU113" s="450">
        <v>109</v>
      </c>
      <c r="IV113" s="402"/>
      <c r="IW113" s="312">
        <v>1</v>
      </c>
      <c r="IX113" s="405">
        <v>0</v>
      </c>
    </row>
    <row r="114" spans="1:258" ht="15.75" customHeight="1">
      <c r="A114" s="310">
        <f t="shared" si="13"/>
        <v>110</v>
      </c>
      <c r="B114" s="314" t="str">
        <f>DP!J111&amp;";"&amp;DP!B111</f>
        <v>Диагностика;БиПС.УСО.2(4) - общая неисправность системы питания</v>
      </c>
      <c r="C114" s="450">
        <v>110</v>
      </c>
      <c r="D114" s="312"/>
      <c r="E114" s="312"/>
      <c r="F114" s="403"/>
      <c r="H114" s="437">
        <f t="shared" si="14"/>
        <v>110</v>
      </c>
      <c r="I114" s="314" t="str">
        <f>KTPRS2!I111&amp;";"&amp;KTPRS2!B111</f>
        <v>Предельный параметр;</v>
      </c>
      <c r="J114" s="450">
        <v>110</v>
      </c>
      <c r="K114" s="312"/>
      <c r="L114" s="312"/>
      <c r="M114" s="405"/>
      <c r="O114" s="437">
        <f t="shared" si="15"/>
        <v>110</v>
      </c>
      <c r="P114" s="455">
        <v>0</v>
      </c>
      <c r="Q114" s="450">
        <v>110</v>
      </c>
      <c r="R114" s="312"/>
      <c r="S114" s="312"/>
      <c r="T114" s="405"/>
      <c r="V114" s="400">
        <v>110</v>
      </c>
      <c r="W114" s="455">
        <f>UTS!B112</f>
        <v>0</v>
      </c>
      <c r="AC114" s="924">
        <v>110</v>
      </c>
      <c r="AD114" s="312" t="str">
        <f>ZD!AK112&amp;";"&amp;ZD!B112</f>
        <v>Насосная станция для разогрева и откачки нефти из трубопроводов нефтепирса;Задвижка №121</v>
      </c>
      <c r="AE114" s="450">
        <v>110</v>
      </c>
      <c r="AF114" s="402" t="s">
        <v>4904</v>
      </c>
      <c r="AG114" s="312">
        <v>1</v>
      </c>
      <c r="AH114" s="405">
        <v>0</v>
      </c>
      <c r="BL114" s="845">
        <v>110</v>
      </c>
      <c r="BM114" s="846"/>
      <c r="BN114" s="415">
        <v>110</v>
      </c>
      <c r="BO114" s="414" t="s">
        <v>4905</v>
      </c>
      <c r="BP114" s="415">
        <v>1</v>
      </c>
      <c r="BQ114" s="416">
        <v>0</v>
      </c>
      <c r="BS114" s="437">
        <v>110</v>
      </c>
      <c r="BT114" s="314" t="str">
        <f>VS!O112&amp;";"&amp;VS!B112</f>
        <v>;</v>
      </c>
      <c r="BU114" s="438">
        <v>110</v>
      </c>
      <c r="BV114" s="402" t="s">
        <v>3565</v>
      </c>
      <c r="BW114" s="312">
        <v>1</v>
      </c>
      <c r="BX114" s="405">
        <v>0</v>
      </c>
      <c r="BZ114" s="437">
        <v>110</v>
      </c>
      <c r="CA114" s="405">
        <v>0</v>
      </c>
      <c r="CB114" s="438">
        <v>110</v>
      </c>
      <c r="CC114" s="402" t="s">
        <v>3565</v>
      </c>
      <c r="CD114" s="312">
        <v>1</v>
      </c>
      <c r="CE114" s="405">
        <v>0</v>
      </c>
      <c r="CG114" s="437"/>
      <c r="CH114" s="405"/>
      <c r="CI114" s="438">
        <v>110</v>
      </c>
      <c r="CJ114" s="402" t="s">
        <v>3565</v>
      </c>
      <c r="CK114" s="312">
        <v>1</v>
      </c>
      <c r="CL114" s="405">
        <v>0</v>
      </c>
      <c r="CN114" s="310">
        <v>110</v>
      </c>
      <c r="CO114" s="314">
        <v>0</v>
      </c>
      <c r="CP114" s="438">
        <v>110</v>
      </c>
      <c r="CQ114" s="402" t="s">
        <v>3565</v>
      </c>
      <c r="CR114" s="312">
        <v>1</v>
      </c>
      <c r="CS114" s="405">
        <v>0</v>
      </c>
      <c r="CU114" s="310">
        <f t="shared" si="18"/>
        <v>110</v>
      </c>
      <c r="CV114" s="314" t="str">
        <f>KTPR!K112&amp;";"&amp;KTPR!B112</f>
        <v>Общестанционная защита;Сохранение предельной загазованности площадки УРПН, площадки газодувки (точка 7)</v>
      </c>
      <c r="CW114" s="438">
        <v>110</v>
      </c>
      <c r="CX114" s="312"/>
      <c r="CY114" s="312"/>
      <c r="CZ114" s="403"/>
      <c r="DB114" s="310">
        <f t="shared" si="22"/>
        <v>312</v>
      </c>
      <c r="DC114" s="314"/>
      <c r="DD114" s="438">
        <v>110</v>
      </c>
      <c r="DE114" s="312"/>
      <c r="DF114" s="312"/>
      <c r="DG114" s="403"/>
      <c r="DI114" s="310">
        <f t="shared" si="23"/>
        <v>209</v>
      </c>
      <c r="DJ114" s="314" t="str">
        <f>KTPRA!I113&amp;";"&amp;KTPRA!B113</f>
        <v>Агрегатная защита НО-6;НО-6. Аварийные утечки нефти из полости с торцевым уплотнением НО</v>
      </c>
      <c r="DK114" s="438">
        <v>110</v>
      </c>
      <c r="DL114" s="312"/>
      <c r="DM114" s="312"/>
      <c r="DN114" s="403"/>
      <c r="DP114" s="437">
        <v>110</v>
      </c>
      <c r="DQ114" s="875" t="s">
        <v>4906</v>
      </c>
      <c r="DR114" s="438">
        <v>110</v>
      </c>
      <c r="DS114" s="312"/>
      <c r="DT114" s="312"/>
      <c r="DU114" s="868"/>
      <c r="DV114" s="867"/>
      <c r="DX114" s="878"/>
      <c r="ED114" s="851">
        <v>110</v>
      </c>
      <c r="EE114" s="876" t="s">
        <v>8821</v>
      </c>
      <c r="EF114" s="68">
        <v>110</v>
      </c>
      <c r="EG114" s="861"/>
      <c r="EH114" s="68"/>
      <c r="EI114" s="96"/>
      <c r="EJ114" s="867"/>
      <c r="EY114" s="845">
        <f t="shared" si="20"/>
        <v>110</v>
      </c>
      <c r="EZ114" s="862">
        <v>0</v>
      </c>
      <c r="FA114" s="855">
        <v>110</v>
      </c>
      <c r="FB114" s="840" t="s">
        <v>4907</v>
      </c>
      <c r="FC114" s="841">
        <v>1</v>
      </c>
      <c r="FD114" s="842">
        <v>2</v>
      </c>
      <c r="FF114" s="437">
        <v>110</v>
      </c>
      <c r="FG114" s="314">
        <v>0</v>
      </c>
      <c r="FH114" s="438">
        <v>109</v>
      </c>
      <c r="FI114" s="451" t="s">
        <v>4908</v>
      </c>
      <c r="FJ114" s="415">
        <v>2</v>
      </c>
      <c r="FK114" s="416">
        <v>3</v>
      </c>
      <c r="FL114" s="341"/>
      <c r="FM114" s="437">
        <v>110</v>
      </c>
      <c r="FN114" s="314"/>
      <c r="FO114" s="438">
        <v>109</v>
      </c>
      <c r="FP114" s="402" t="s">
        <v>3565</v>
      </c>
      <c r="FQ114" s="312">
        <v>1</v>
      </c>
      <c r="FR114" s="405">
        <v>0</v>
      </c>
      <c r="FT114" s="479"/>
      <c r="GA114" s="437">
        <v>110</v>
      </c>
      <c r="GB114" s="314"/>
      <c r="GC114" s="438">
        <v>110</v>
      </c>
      <c r="GD114" s="402" t="s">
        <v>3565</v>
      </c>
      <c r="GE114" s="312">
        <v>0</v>
      </c>
      <c r="GF114" s="405">
        <v>0</v>
      </c>
      <c r="GH114" s="437"/>
      <c r="GI114" s="314"/>
      <c r="GJ114" s="438">
        <v>110</v>
      </c>
      <c r="GK114" s="402" t="s">
        <v>4909</v>
      </c>
      <c r="GL114" s="312">
        <v>1</v>
      </c>
      <c r="GM114" s="405">
        <v>0</v>
      </c>
      <c r="GO114" s="440">
        <v>110</v>
      </c>
      <c r="GP114" s="415"/>
      <c r="GQ114" s="415">
        <v>110</v>
      </c>
      <c r="GR114" s="491" t="s">
        <v>67</v>
      </c>
      <c r="GS114" s="312">
        <v>1</v>
      </c>
      <c r="GT114" s="405">
        <v>0</v>
      </c>
      <c r="GU114" s="167"/>
      <c r="GV114" s="440">
        <v>110</v>
      </c>
      <c r="GW114" s="415"/>
      <c r="GX114" s="415">
        <v>110</v>
      </c>
      <c r="GY114" s="491" t="s">
        <v>67</v>
      </c>
      <c r="GZ114" s="312">
        <v>1</v>
      </c>
      <c r="HA114" s="312">
        <v>0</v>
      </c>
      <c r="HC114" s="446">
        <v>110</v>
      </c>
      <c r="HD114" s="412" t="str">
        <f>OIP!AH112&amp;";"&amp;OIP!B112&amp;";"&amp;OIP!E112</f>
        <v>Система рекуперации паров нефти;Давление газовой фракции на входе УРПН;МПа</v>
      </c>
      <c r="HE114" s="440">
        <v>110</v>
      </c>
      <c r="HF114" s="414" t="s">
        <v>4902</v>
      </c>
      <c r="HG114" s="415">
        <v>1</v>
      </c>
      <c r="HH114" s="447">
        <v>0</v>
      </c>
      <c r="HJ114" s="446">
        <v>110</v>
      </c>
      <c r="HK114" s="412" t="str">
        <f>OIP!AH112&amp;";"&amp;OIP!B112&amp;";"&amp;OIP!E112</f>
        <v>Система рекуперации паров нефти;Давление газовой фракции на входе УРПН;МПа</v>
      </c>
      <c r="HL114" s="440">
        <v>110</v>
      </c>
      <c r="HM114" s="414" t="s">
        <v>3565</v>
      </c>
      <c r="HN114" s="415">
        <v>1</v>
      </c>
      <c r="HO114" s="447">
        <v>0</v>
      </c>
      <c r="HP114" s="844"/>
      <c r="HQ114" s="437">
        <v>110</v>
      </c>
      <c r="HR114" s="314" t="str">
        <f>OIP!AH112&amp;";"&amp;OIP!B112&amp;";"&amp;OIP!E112</f>
        <v>Система рекуперации паров нефти;Давление газовой фракции на входе УРПН;МПа</v>
      </c>
      <c r="HS114" s="438">
        <v>110</v>
      </c>
      <c r="HT114" s="402" t="s">
        <v>4902</v>
      </c>
      <c r="HU114" s="312">
        <v>1</v>
      </c>
      <c r="HV114" s="405">
        <v>0</v>
      </c>
      <c r="HX114" s="310">
        <v>110</v>
      </c>
      <c r="HY114" s="314" t="str">
        <f>OIP!AH112&amp;";"&amp;OIP!B112&amp;";"&amp;OIP!E112</f>
        <v>Система рекуперации паров нефти;Давление газовой фракции на входе УРПН;МПа</v>
      </c>
      <c r="HZ114" s="438">
        <v>110</v>
      </c>
      <c r="IA114" s="414" t="s">
        <v>4902</v>
      </c>
      <c r="IB114" s="415">
        <v>1</v>
      </c>
      <c r="IC114" s="447">
        <v>0</v>
      </c>
      <c r="ID114" s="341"/>
      <c r="IE114" s="446">
        <v>110</v>
      </c>
      <c r="IF114" s="412" t="str">
        <f>OIP!AH112&amp;";"&amp;OIP!B112&amp;";"&amp;OIP!E112</f>
        <v>Система рекуперации паров нефти;Давление газовой фракции на входе УРПН;МПа</v>
      </c>
      <c r="IG114" s="440">
        <v>110</v>
      </c>
      <c r="IH114" s="414" t="s">
        <v>4902</v>
      </c>
      <c r="II114" s="415">
        <v>1</v>
      </c>
      <c r="IJ114" s="447">
        <v>0</v>
      </c>
      <c r="IK114" s="341"/>
      <c r="IL114" s="446">
        <v>110</v>
      </c>
      <c r="IM114" s="412" t="str">
        <f>OIP!AH112&amp;";"&amp;OIP!B112&amp;";"&amp;OIP!E112</f>
        <v>Система рекуперации паров нефти;Давление газовой фракции на входе УРПН;МПа</v>
      </c>
      <c r="IN114" s="440">
        <v>110</v>
      </c>
      <c r="IO114" s="414" t="s">
        <v>4910</v>
      </c>
      <c r="IP114" s="415">
        <v>1</v>
      </c>
      <c r="IQ114" s="447">
        <v>0</v>
      </c>
      <c r="IS114" s="448">
        <f t="shared" si="21"/>
        <v>110</v>
      </c>
      <c r="IT114" s="457"/>
      <c r="IU114" s="450">
        <v>110</v>
      </c>
      <c r="IV114" s="402"/>
      <c r="IW114" s="312">
        <v>1</v>
      </c>
      <c r="IX114" s="405">
        <v>0</v>
      </c>
    </row>
    <row r="115" spans="1:258" ht="15.75" customHeight="1">
      <c r="A115" s="313">
        <f t="shared" si="13"/>
        <v>111</v>
      </c>
      <c r="B115" s="314" t="str">
        <f>DP!J112&amp;";"&amp;DP!B112</f>
        <v>Диагностика;БиПС.УСО.2(4) - наличие напряжения на вводе №1</v>
      </c>
      <c r="C115" s="438">
        <v>111</v>
      </c>
      <c r="D115" s="345"/>
      <c r="E115" s="345"/>
      <c r="F115" s="347"/>
      <c r="H115" s="469">
        <f t="shared" si="14"/>
        <v>111</v>
      </c>
      <c r="I115" s="314" t="str">
        <f>KTPRS2!I112&amp;";"&amp;KTPRS2!B112</f>
        <v>Предельный параметр;Предельная максимальная температура газонефтяной фракции до детонационного предохранителя ДП-2</v>
      </c>
      <c r="J115" s="438">
        <v>111</v>
      </c>
      <c r="K115" s="345"/>
      <c r="L115" s="345"/>
      <c r="M115" s="470"/>
      <c r="O115" s="469">
        <f t="shared" si="15"/>
        <v>111</v>
      </c>
      <c r="P115" s="455">
        <v>0</v>
      </c>
      <c r="Q115" s="438">
        <v>111</v>
      </c>
      <c r="R115" s="345"/>
      <c r="S115" s="345"/>
      <c r="T115" s="470"/>
      <c r="V115" s="400">
        <v>111</v>
      </c>
      <c r="W115" s="455">
        <f>UTS!B113</f>
        <v>0</v>
      </c>
      <c r="AC115" s="924">
        <v>111</v>
      </c>
      <c r="AD115" s="312" t="str">
        <f>ZD!AK113&amp;";"&amp;ZD!B113</f>
        <v>Насосная станция для разогрева и откачки нефти из трубопроводов нефтепирса;Задвижка №130</v>
      </c>
      <c r="AE115" s="450">
        <v>111</v>
      </c>
      <c r="AF115" s="451" t="s">
        <v>4911</v>
      </c>
      <c r="AG115" s="312">
        <v>2</v>
      </c>
      <c r="AH115" s="405">
        <v>3</v>
      </c>
      <c r="BL115" s="845">
        <v>111</v>
      </c>
      <c r="BM115" s="846"/>
      <c r="BN115" s="415">
        <v>111</v>
      </c>
      <c r="BO115" s="414" t="s">
        <v>4912</v>
      </c>
      <c r="BP115" s="415">
        <v>1</v>
      </c>
      <c r="BQ115" s="416">
        <v>0</v>
      </c>
      <c r="BS115" s="437">
        <v>111</v>
      </c>
      <c r="BT115" s="314" t="str">
        <f>VS!O113&amp;";"&amp;VS!B113</f>
        <v>;</v>
      </c>
      <c r="BU115" s="438">
        <v>200</v>
      </c>
      <c r="BV115" s="402" t="s">
        <v>4913</v>
      </c>
      <c r="BW115" s="312">
        <v>1</v>
      </c>
      <c r="BX115" s="405">
        <v>0</v>
      </c>
      <c r="BZ115" s="437">
        <v>111</v>
      </c>
      <c r="CA115" s="405">
        <v>0</v>
      </c>
      <c r="CB115" s="438">
        <v>200</v>
      </c>
      <c r="CC115" s="402" t="s">
        <v>4913</v>
      </c>
      <c r="CD115" s="312">
        <v>1</v>
      </c>
      <c r="CE115" s="405">
        <v>0</v>
      </c>
      <c r="CG115" s="437"/>
      <c r="CH115" s="405"/>
      <c r="CI115" s="438">
        <v>200</v>
      </c>
      <c r="CJ115" s="402" t="s">
        <v>4913</v>
      </c>
      <c r="CK115" s="312">
        <v>1</v>
      </c>
      <c r="CL115" s="405">
        <v>0</v>
      </c>
      <c r="CN115" s="310">
        <v>111</v>
      </c>
      <c r="CO115" s="314">
        <v>0</v>
      </c>
      <c r="CP115" s="438">
        <v>111</v>
      </c>
      <c r="CQ115" s="402" t="s">
        <v>3565</v>
      </c>
      <c r="CR115" s="312">
        <v>1</v>
      </c>
      <c r="CS115" s="405">
        <v>0</v>
      </c>
      <c r="CU115" s="310">
        <f t="shared" si="18"/>
        <v>111</v>
      </c>
      <c r="CV115" s="314" t="str">
        <f>KTPR!K113&amp;";"&amp;KTPR!B113</f>
        <v>Общестанционная защита;Сохранение предельной загазованности площадки УРПН, площадки газодувки (точка 8)</v>
      </c>
      <c r="CW115" s="438">
        <v>111</v>
      </c>
      <c r="CX115" s="312"/>
      <c r="CY115" s="312"/>
      <c r="CZ115" s="403"/>
      <c r="DB115" s="310">
        <f t="shared" si="22"/>
        <v>313</v>
      </c>
      <c r="DC115" s="314"/>
      <c r="DD115" s="438">
        <v>111</v>
      </c>
      <c r="DE115" s="312"/>
      <c r="DF115" s="312"/>
      <c r="DG115" s="403"/>
      <c r="DI115" s="310">
        <f t="shared" si="23"/>
        <v>210</v>
      </c>
      <c r="DJ115" s="314" t="str">
        <f>KTPRA!I114&amp;";"&amp;KTPRA!B114</f>
        <v>Агрегатная защита НО-6;НО-6. Аварийная максимальная вибрация нижнего подшипника электродвигателя НО, порог 1 (горизонтальная)</v>
      </c>
      <c r="DK115" s="438">
        <v>111</v>
      </c>
      <c r="DL115" s="312"/>
      <c r="DM115" s="312"/>
      <c r="DN115" s="403"/>
      <c r="DP115" s="437">
        <v>111</v>
      </c>
      <c r="DQ115" s="875" t="s">
        <v>4914</v>
      </c>
      <c r="DR115" s="438">
        <v>111</v>
      </c>
      <c r="DS115" s="312"/>
      <c r="DT115" s="312"/>
      <c r="DU115" s="868"/>
      <c r="DV115" s="867"/>
      <c r="DX115" s="878"/>
      <c r="ED115" s="851">
        <v>111</v>
      </c>
      <c r="EE115" s="876" t="s">
        <v>8821</v>
      </c>
      <c r="EF115" s="68">
        <v>111</v>
      </c>
      <c r="EG115" s="861"/>
      <c r="EH115" s="68"/>
      <c r="EI115" s="96"/>
      <c r="EJ115" s="867"/>
      <c r="EY115" s="845">
        <f t="shared" si="20"/>
        <v>111</v>
      </c>
      <c r="EZ115" s="862">
        <v>0</v>
      </c>
      <c r="FA115" s="855">
        <v>111</v>
      </c>
      <c r="FB115" s="881" t="s">
        <v>4915</v>
      </c>
      <c r="FC115" s="841">
        <v>1</v>
      </c>
      <c r="FD115" s="842">
        <v>1</v>
      </c>
      <c r="FF115" s="437">
        <v>111</v>
      </c>
      <c r="FG115" s="314">
        <v>0</v>
      </c>
      <c r="FH115" s="438">
        <v>110</v>
      </c>
      <c r="FI115" s="451" t="s">
        <v>4916</v>
      </c>
      <c r="FJ115" s="415">
        <v>2</v>
      </c>
      <c r="FK115" s="416">
        <v>3</v>
      </c>
      <c r="FL115" s="341"/>
      <c r="FM115" s="437">
        <v>111</v>
      </c>
      <c r="FN115" s="314"/>
      <c r="FO115" s="438">
        <v>110</v>
      </c>
      <c r="FP115" s="402" t="s">
        <v>3565</v>
      </c>
      <c r="FQ115" s="312">
        <v>1</v>
      </c>
      <c r="FR115" s="405">
        <v>0</v>
      </c>
      <c r="FT115" s="479"/>
      <c r="GA115" s="437">
        <v>111</v>
      </c>
      <c r="GB115" s="314"/>
      <c r="GC115" s="438">
        <v>111</v>
      </c>
      <c r="GD115" s="402" t="s">
        <v>3565</v>
      </c>
      <c r="GE115" s="312">
        <v>0</v>
      </c>
      <c r="GF115" s="405">
        <v>0</v>
      </c>
      <c r="GH115" s="437"/>
      <c r="GI115" s="314"/>
      <c r="GJ115" s="438">
        <v>111</v>
      </c>
      <c r="GK115" s="402" t="s">
        <v>4917</v>
      </c>
      <c r="GL115" s="312">
        <v>1</v>
      </c>
      <c r="GM115" s="405">
        <v>0</v>
      </c>
      <c r="GO115" s="440">
        <v>111</v>
      </c>
      <c r="GP115" s="415"/>
      <c r="GQ115" s="415">
        <v>111</v>
      </c>
      <c r="GR115" s="493" t="s">
        <v>67</v>
      </c>
      <c r="GS115" s="312">
        <v>1</v>
      </c>
      <c r="GT115" s="405">
        <v>0</v>
      </c>
      <c r="GU115" s="167"/>
      <c r="GV115" s="440">
        <v>111</v>
      </c>
      <c r="GW115" s="415"/>
      <c r="GX115" s="415">
        <v>111</v>
      </c>
      <c r="GY115" s="493" t="s">
        <v>67</v>
      </c>
      <c r="GZ115" s="312">
        <v>1</v>
      </c>
      <c r="HA115" s="312">
        <v>0</v>
      </c>
      <c r="HC115" s="446">
        <v>111</v>
      </c>
      <c r="HD115" s="412" t="str">
        <f>OIP!AH113&amp;";"&amp;OIP!B113&amp;";"&amp;OIP!E113</f>
        <v>Система рекуперации паров нефти;Перепад давления газовой фракции на конденсатосборнике (каплеотбойнике);Мпа</v>
      </c>
      <c r="HE115" s="440">
        <v>111</v>
      </c>
      <c r="HF115" s="414" t="s">
        <v>4910</v>
      </c>
      <c r="HG115" s="415">
        <v>1</v>
      </c>
      <c r="HH115" s="447">
        <v>0</v>
      </c>
      <c r="HJ115" s="446">
        <v>111</v>
      </c>
      <c r="HK115" s="412" t="str">
        <f>OIP!AH113&amp;";"&amp;OIP!B113&amp;";"&amp;OIP!E113</f>
        <v>Система рекуперации паров нефти;Перепад давления газовой фракции на конденсатосборнике (каплеотбойнике);Мпа</v>
      </c>
      <c r="HL115" s="440">
        <v>111</v>
      </c>
      <c r="HM115" s="414" t="s">
        <v>3565</v>
      </c>
      <c r="HN115" s="415">
        <v>1</v>
      </c>
      <c r="HO115" s="447">
        <v>0</v>
      </c>
      <c r="HP115" s="844"/>
      <c r="HQ115" s="437">
        <v>111</v>
      </c>
      <c r="HR115" s="314" t="str">
        <f>OIP!AH113&amp;";"&amp;OIP!B113&amp;";"&amp;OIP!E113</f>
        <v>Система рекуперации паров нефти;Перепад давления газовой фракции на конденсатосборнике (каплеотбойнике);Мпа</v>
      </c>
      <c r="HS115" s="438">
        <v>111</v>
      </c>
      <c r="HT115" s="402" t="s">
        <v>4910</v>
      </c>
      <c r="HU115" s="312">
        <v>1</v>
      </c>
      <c r="HV115" s="405">
        <v>0</v>
      </c>
      <c r="HX115" s="310">
        <v>111</v>
      </c>
      <c r="HY115" s="314" t="str">
        <f>OIP!AH113&amp;";"&amp;OIP!B113&amp;";"&amp;OIP!E113</f>
        <v>Система рекуперации паров нефти;Перепад давления газовой фракции на конденсатосборнике (каплеотбойнике);Мпа</v>
      </c>
      <c r="HZ115" s="438">
        <v>111</v>
      </c>
      <c r="IA115" s="414" t="s">
        <v>4910</v>
      </c>
      <c r="IB115" s="415">
        <v>1</v>
      </c>
      <c r="IC115" s="447">
        <v>0</v>
      </c>
      <c r="ID115" s="341"/>
      <c r="IE115" s="446">
        <v>111</v>
      </c>
      <c r="IF115" s="412" t="str">
        <f>OIP!AH113&amp;";"&amp;OIP!B113&amp;";"&amp;OIP!E113</f>
        <v>Система рекуперации паров нефти;Перепад давления газовой фракции на конденсатосборнике (каплеотбойнике);Мпа</v>
      </c>
      <c r="IG115" s="440">
        <v>111</v>
      </c>
      <c r="IH115" s="414" t="s">
        <v>4910</v>
      </c>
      <c r="II115" s="415">
        <v>1</v>
      </c>
      <c r="IJ115" s="447">
        <v>0</v>
      </c>
      <c r="IK115" s="341"/>
      <c r="IL115" s="446">
        <v>111</v>
      </c>
      <c r="IM115" s="412" t="str">
        <f>OIP!AH113&amp;";"&amp;OIP!B113&amp;";"&amp;OIP!E113</f>
        <v>Система рекуперации паров нефти;Перепад давления газовой фракции на конденсатосборнике (каплеотбойнике);Мпа</v>
      </c>
      <c r="IN115" s="440">
        <v>111</v>
      </c>
      <c r="IO115" s="414" t="s">
        <v>4910</v>
      </c>
      <c r="IP115" s="415">
        <v>1</v>
      </c>
      <c r="IQ115" s="447">
        <v>0</v>
      </c>
      <c r="IS115" s="448">
        <f t="shared" si="21"/>
        <v>111</v>
      </c>
      <c r="IT115" s="457"/>
      <c r="IU115" s="450">
        <v>111</v>
      </c>
      <c r="IV115" s="402"/>
      <c r="IW115" s="312">
        <v>1</v>
      </c>
      <c r="IX115" s="405">
        <v>0</v>
      </c>
    </row>
    <row r="116" spans="1:258" ht="15.75" customHeight="1" thickBot="1">
      <c r="A116" s="310">
        <f t="shared" si="13"/>
        <v>112</v>
      </c>
      <c r="B116" s="314" t="str">
        <f>DP!J113&amp;";"&amp;DP!B113</f>
        <v>Диагностика;БиПС.УСО.2(4) - наличие напряжения на вводе №2</v>
      </c>
      <c r="C116" s="438">
        <v>112</v>
      </c>
      <c r="D116" s="312"/>
      <c r="E116" s="312"/>
      <c r="F116" s="403"/>
      <c r="H116" s="437">
        <f t="shared" si="14"/>
        <v>112</v>
      </c>
      <c r="I116" s="314" t="str">
        <f>KTPRS2!I113&amp;";"&amp;KTPRS2!B113</f>
        <v>Предельный параметр;Предельная максимальная температура газонефтяной фракции после детонационного предохранителя ДП-2</v>
      </c>
      <c r="J116" s="438">
        <v>112</v>
      </c>
      <c r="K116" s="312"/>
      <c r="L116" s="312"/>
      <c r="M116" s="405"/>
      <c r="O116" s="437">
        <f t="shared" si="15"/>
        <v>112</v>
      </c>
      <c r="P116" s="455">
        <v>0</v>
      </c>
      <c r="Q116" s="438">
        <v>112</v>
      </c>
      <c r="R116" s="312"/>
      <c r="S116" s="312"/>
      <c r="T116" s="405"/>
      <c r="V116" s="400">
        <v>112</v>
      </c>
      <c r="W116" s="455">
        <f>UTS!B114</f>
        <v>0</v>
      </c>
      <c r="AC116" s="924">
        <v>112</v>
      </c>
      <c r="AD116" s="312" t="str">
        <f>ZD!AK114&amp;";"&amp;ZD!B114</f>
        <v>Насосная станция для разогрева и откачки нефти из трубопроводов нефтепирса;Задвижка №131</v>
      </c>
      <c r="AE116" s="450">
        <v>112</v>
      </c>
      <c r="AF116" s="451" t="s">
        <v>4918</v>
      </c>
      <c r="AG116" s="312">
        <v>2</v>
      </c>
      <c r="AH116" s="405">
        <v>3</v>
      </c>
      <c r="BL116" s="845">
        <v>112</v>
      </c>
      <c r="BM116" s="846"/>
      <c r="BN116" s="415">
        <v>112</v>
      </c>
      <c r="BO116" s="414" t="s">
        <v>4919</v>
      </c>
      <c r="BP116" s="415">
        <v>1</v>
      </c>
      <c r="BQ116" s="416">
        <v>0</v>
      </c>
      <c r="BS116" s="437">
        <v>112</v>
      </c>
      <c r="BT116" s="314" t="str">
        <f>VS!O114&amp;";"&amp;VS!B114</f>
        <v>;</v>
      </c>
      <c r="BU116" s="438">
        <v>201</v>
      </c>
      <c r="BV116" s="426" t="s">
        <v>4920</v>
      </c>
      <c r="BW116" s="312">
        <v>2</v>
      </c>
      <c r="BX116" s="405">
        <v>2</v>
      </c>
      <c r="BZ116" s="437">
        <v>112</v>
      </c>
      <c r="CA116" s="405">
        <v>0</v>
      </c>
      <c r="CB116" s="438">
        <v>201</v>
      </c>
      <c r="CC116" s="426" t="s">
        <v>4920</v>
      </c>
      <c r="CD116" s="312">
        <v>2</v>
      </c>
      <c r="CE116" s="405">
        <v>2</v>
      </c>
      <c r="CG116" s="437"/>
      <c r="CH116" s="405"/>
      <c r="CI116" s="438">
        <v>201</v>
      </c>
      <c r="CJ116" s="426" t="s">
        <v>4920</v>
      </c>
      <c r="CK116" s="312">
        <v>2</v>
      </c>
      <c r="CL116" s="405">
        <v>2</v>
      </c>
      <c r="CN116" s="310">
        <v>112</v>
      </c>
      <c r="CO116" s="314">
        <v>0</v>
      </c>
      <c r="CP116" s="438">
        <v>112</v>
      </c>
      <c r="CQ116" s="402" t="s">
        <v>3565</v>
      </c>
      <c r="CR116" s="312">
        <v>1</v>
      </c>
      <c r="CS116" s="405">
        <v>0</v>
      </c>
      <c r="CU116" s="310">
        <f t="shared" si="18"/>
        <v>112</v>
      </c>
      <c r="CV116" s="314" t="str">
        <f>KTPR!K114&amp;";"&amp;KTPR!B114</f>
        <v>Общестанционная защита;Аварийная загазованность площадки насосной станции откачки нефти из стендеров причала №1 (точка 1)</v>
      </c>
      <c r="CW116" s="438">
        <v>112</v>
      </c>
      <c r="CX116" s="312"/>
      <c r="CY116" s="312"/>
      <c r="CZ116" s="403"/>
      <c r="DB116" s="310">
        <f t="shared" si="22"/>
        <v>314</v>
      </c>
      <c r="DC116" s="314"/>
      <c r="DD116" s="438">
        <v>112</v>
      </c>
      <c r="DE116" s="312"/>
      <c r="DF116" s="312"/>
      <c r="DG116" s="403"/>
      <c r="DI116" s="310">
        <f t="shared" si="23"/>
        <v>211</v>
      </c>
      <c r="DJ116" s="314" t="str">
        <f>KTPRA!I115&amp;";"&amp;KTPRA!B115</f>
        <v>Агрегатная защита НО-6;НО-6. Аварийная максимальная вибрация нижнего подшипника электродвигателя НО, порог 1 (вертикальная)</v>
      </c>
      <c r="DK116" s="438">
        <v>112</v>
      </c>
      <c r="DL116" s="312"/>
      <c r="DM116" s="312"/>
      <c r="DN116" s="403"/>
      <c r="DP116" s="437">
        <v>112</v>
      </c>
      <c r="DQ116" s="875" t="s">
        <v>4921</v>
      </c>
      <c r="DR116" s="438">
        <v>112</v>
      </c>
      <c r="DS116" s="312"/>
      <c r="DT116" s="312"/>
      <c r="DU116" s="868"/>
      <c r="DV116" s="867"/>
      <c r="DX116" s="878"/>
      <c r="ED116" s="851">
        <v>112</v>
      </c>
      <c r="EE116" s="876" t="s">
        <v>8821</v>
      </c>
      <c r="EF116" s="68">
        <v>112</v>
      </c>
      <c r="EG116" s="861"/>
      <c r="EH116" s="68"/>
      <c r="EI116" s="96"/>
      <c r="EJ116" s="867"/>
      <c r="EY116" s="872">
        <f t="shared" si="20"/>
        <v>112</v>
      </c>
      <c r="EZ116" s="882">
        <v>0</v>
      </c>
      <c r="FA116" s="883">
        <v>112</v>
      </c>
      <c r="FB116" s="884" t="s">
        <v>4922</v>
      </c>
      <c r="FC116" s="885">
        <v>1</v>
      </c>
      <c r="FD116" s="886">
        <v>1</v>
      </c>
      <c r="FF116" s="437">
        <v>112</v>
      </c>
      <c r="FG116" s="314">
        <v>0</v>
      </c>
      <c r="FH116" s="438">
        <v>111</v>
      </c>
      <c r="FI116" s="451" t="s">
        <v>4923</v>
      </c>
      <c r="FJ116" s="415">
        <v>2</v>
      </c>
      <c r="FK116" s="416">
        <v>3</v>
      </c>
      <c r="FL116" s="341"/>
      <c r="FM116" s="437">
        <v>112</v>
      </c>
      <c r="FN116" s="314"/>
      <c r="FO116" s="438">
        <v>111</v>
      </c>
      <c r="FP116" s="402" t="s">
        <v>3565</v>
      </c>
      <c r="FQ116" s="312">
        <v>1</v>
      </c>
      <c r="FR116" s="405">
        <v>0</v>
      </c>
      <c r="FT116" s="479"/>
      <c r="GA116" s="437">
        <v>112</v>
      </c>
      <c r="GB116" s="314"/>
      <c r="GC116" s="438">
        <v>112</v>
      </c>
      <c r="GD116" s="402" t="s">
        <v>3565</v>
      </c>
      <c r="GE116" s="312">
        <v>0</v>
      </c>
      <c r="GF116" s="405">
        <v>0</v>
      </c>
      <c r="GH116" s="437"/>
      <c r="GI116" s="314"/>
      <c r="GJ116" s="438">
        <v>112</v>
      </c>
      <c r="GK116" s="451" t="s">
        <v>4924</v>
      </c>
      <c r="GL116" s="312">
        <v>2</v>
      </c>
      <c r="GM116" s="405">
        <v>3</v>
      </c>
      <c r="GO116" s="440">
        <v>112</v>
      </c>
      <c r="GP116" s="415"/>
      <c r="GQ116" s="415">
        <v>112</v>
      </c>
      <c r="GR116" s="493" t="s">
        <v>67</v>
      </c>
      <c r="GS116" s="312">
        <v>1</v>
      </c>
      <c r="GT116" s="405">
        <v>0</v>
      </c>
      <c r="GU116" s="167"/>
      <c r="GV116" s="440">
        <v>112</v>
      </c>
      <c r="GW116" s="415"/>
      <c r="GX116" s="415">
        <v>112</v>
      </c>
      <c r="GY116" s="493" t="s">
        <v>67</v>
      </c>
      <c r="GZ116" s="312">
        <v>1</v>
      </c>
      <c r="HA116" s="312">
        <v>0</v>
      </c>
      <c r="HC116" s="446">
        <v>112</v>
      </c>
      <c r="HD116" s="412" t="str">
        <f>OIP!AH114&amp;";"&amp;OIP!B114&amp;";"&amp;OIP!E114</f>
        <v>Система рекуперации паров нефти;Давление воздуха на выходе компрессора пневмолинии УРПН;МПа</v>
      </c>
      <c r="HE116" s="440">
        <v>112</v>
      </c>
      <c r="HF116" s="414" t="s">
        <v>4910</v>
      </c>
      <c r="HG116" s="415">
        <v>1</v>
      </c>
      <c r="HH116" s="447">
        <v>0</v>
      </c>
      <c r="HJ116" s="446">
        <v>112</v>
      </c>
      <c r="HK116" s="412" t="str">
        <f>OIP!AH114&amp;";"&amp;OIP!B114&amp;";"&amp;OIP!E114</f>
        <v>Система рекуперации паров нефти;Давление воздуха на выходе компрессора пневмолинии УРПН;МПа</v>
      </c>
      <c r="HL116" s="440">
        <v>112</v>
      </c>
      <c r="HM116" s="414" t="s">
        <v>3565</v>
      </c>
      <c r="HN116" s="415">
        <v>1</v>
      </c>
      <c r="HO116" s="447">
        <v>0</v>
      </c>
      <c r="HP116" s="844"/>
      <c r="HQ116" s="437">
        <v>112</v>
      </c>
      <c r="HR116" s="314" t="str">
        <f>OIP!AH114&amp;";"&amp;OIP!B114&amp;";"&amp;OIP!E114</f>
        <v>Система рекуперации паров нефти;Давление воздуха на выходе компрессора пневмолинии УРПН;МПа</v>
      </c>
      <c r="HS116" s="438">
        <v>112</v>
      </c>
      <c r="HT116" s="402" t="s">
        <v>4910</v>
      </c>
      <c r="HU116" s="312">
        <v>1</v>
      </c>
      <c r="HV116" s="405">
        <v>0</v>
      </c>
      <c r="HX116" s="310">
        <v>112</v>
      </c>
      <c r="HY116" s="314" t="str">
        <f>OIP!AH114&amp;";"&amp;OIP!B114&amp;";"&amp;OIP!E114</f>
        <v>Система рекуперации паров нефти;Давление воздуха на выходе компрессора пневмолинии УРПН;МПа</v>
      </c>
      <c r="HZ116" s="438">
        <v>112</v>
      </c>
      <c r="IA116" s="414" t="s">
        <v>4910</v>
      </c>
      <c r="IB116" s="415">
        <v>1</v>
      </c>
      <c r="IC116" s="447">
        <v>0</v>
      </c>
      <c r="ID116" s="341"/>
      <c r="IE116" s="446">
        <v>112</v>
      </c>
      <c r="IF116" s="412" t="str">
        <f>OIP!AH114&amp;";"&amp;OIP!B114&amp;";"&amp;OIP!E114</f>
        <v>Система рекуперации паров нефти;Давление воздуха на выходе компрессора пневмолинии УРПН;МПа</v>
      </c>
      <c r="IG116" s="440">
        <v>112</v>
      </c>
      <c r="IH116" s="414" t="s">
        <v>4910</v>
      </c>
      <c r="II116" s="415">
        <v>1</v>
      </c>
      <c r="IJ116" s="447">
        <v>0</v>
      </c>
      <c r="IK116" s="341"/>
      <c r="IL116" s="446">
        <v>112</v>
      </c>
      <c r="IM116" s="412" t="str">
        <f>OIP!AH114&amp;";"&amp;OIP!B114&amp;";"&amp;OIP!E114</f>
        <v>Система рекуперации паров нефти;Давление воздуха на выходе компрессора пневмолинии УРПН;МПа</v>
      </c>
      <c r="IN116" s="440">
        <v>112</v>
      </c>
      <c r="IO116" s="414" t="s">
        <v>4910</v>
      </c>
      <c r="IP116" s="415">
        <v>1</v>
      </c>
      <c r="IQ116" s="447">
        <v>0</v>
      </c>
      <c r="IS116" s="495">
        <f t="shared" si="21"/>
        <v>112</v>
      </c>
      <c r="IT116" s="496"/>
      <c r="IU116" s="497">
        <v>112</v>
      </c>
      <c r="IV116" s="476"/>
      <c r="IW116" s="477">
        <v>1</v>
      </c>
      <c r="IX116" s="478">
        <v>0</v>
      </c>
    </row>
    <row r="117" spans="1:258" ht="15.75" customHeight="1" thickBot="1">
      <c r="A117" s="310">
        <f t="shared" si="13"/>
        <v>113</v>
      </c>
      <c r="B117" s="314" t="str">
        <f>DP!J114&amp;";"&amp;DP!B114</f>
        <v>Диагностика;БиПС.УСО.2(4) - исправность УЗИП (FV1)</v>
      </c>
      <c r="C117" s="438">
        <v>113</v>
      </c>
      <c r="D117" s="312"/>
      <c r="E117" s="312"/>
      <c r="F117" s="403"/>
      <c r="H117" s="437">
        <f t="shared" si="14"/>
        <v>113</v>
      </c>
      <c r="I117" s="314" t="str">
        <f>KTPRS2!I114&amp;";"&amp;KTPRS2!B114</f>
        <v>Предельный параметр;Предельная максимальная температура газонефтяной фракции до детонационного предохранителя ДП-4</v>
      </c>
      <c r="J117" s="438">
        <v>113</v>
      </c>
      <c r="K117" s="312"/>
      <c r="L117" s="312"/>
      <c r="M117" s="405"/>
      <c r="O117" s="437">
        <f t="shared" si="15"/>
        <v>113</v>
      </c>
      <c r="P117" s="455">
        <v>0</v>
      </c>
      <c r="Q117" s="438">
        <v>113</v>
      </c>
      <c r="R117" s="312"/>
      <c r="S117" s="312"/>
      <c r="T117" s="405"/>
      <c r="V117" s="400">
        <v>113</v>
      </c>
      <c r="W117" s="455">
        <f>UTS!B115</f>
        <v>0</v>
      </c>
      <c r="AC117" s="924">
        <v>113</v>
      </c>
      <c r="AD117" s="312" t="str">
        <f>ZD!AK115&amp;";"&amp;ZD!B115</f>
        <v>;</v>
      </c>
      <c r="AE117" s="450">
        <v>113</v>
      </c>
      <c r="AF117" s="426" t="s">
        <v>4925</v>
      </c>
      <c r="AG117" s="312">
        <v>2</v>
      </c>
      <c r="AH117" s="405">
        <v>2</v>
      </c>
      <c r="BL117" s="845">
        <v>113</v>
      </c>
      <c r="BM117" s="846"/>
      <c r="BN117" s="415">
        <v>113</v>
      </c>
      <c r="BO117" s="414" t="s">
        <v>4926</v>
      </c>
      <c r="BP117" s="415">
        <v>1</v>
      </c>
      <c r="BQ117" s="416">
        <v>0</v>
      </c>
      <c r="BS117" s="473">
        <v>113</v>
      </c>
      <c r="BT117" s="314" t="str">
        <f>VS!O115&amp;";"&amp;VS!B115</f>
        <v>;</v>
      </c>
      <c r="BU117" s="475">
        <v>201</v>
      </c>
      <c r="BV117" s="482" t="s">
        <v>4927</v>
      </c>
      <c r="BW117" s="477">
        <v>2</v>
      </c>
      <c r="BX117" s="478">
        <v>2</v>
      </c>
      <c r="BZ117" s="473">
        <v>113</v>
      </c>
      <c r="CA117" s="478">
        <v>0</v>
      </c>
      <c r="CB117" s="475">
        <v>201</v>
      </c>
      <c r="CC117" s="482" t="s">
        <v>4927</v>
      </c>
      <c r="CD117" s="477">
        <v>2</v>
      </c>
      <c r="CE117" s="478">
        <v>2</v>
      </c>
      <c r="CG117" s="473"/>
      <c r="CH117" s="478"/>
      <c r="CI117" s="475">
        <v>201</v>
      </c>
      <c r="CJ117" s="482" t="s">
        <v>4927</v>
      </c>
      <c r="CK117" s="477">
        <v>2</v>
      </c>
      <c r="CL117" s="478">
        <v>2</v>
      </c>
      <c r="CN117" s="310">
        <v>113</v>
      </c>
      <c r="CO117" s="314">
        <v>0</v>
      </c>
      <c r="CP117" s="438">
        <v>113</v>
      </c>
      <c r="CQ117" s="402" t="s">
        <v>3565</v>
      </c>
      <c r="CR117" s="312">
        <v>1</v>
      </c>
      <c r="CS117" s="405">
        <v>0</v>
      </c>
      <c r="CU117" s="310">
        <f t="shared" si="18"/>
        <v>113</v>
      </c>
      <c r="CV117" s="314" t="str">
        <f>KTPR!K115&amp;";"&amp;KTPR!B115</f>
        <v>Общестанционная защита;Аварийная загазованность площадки насосной станции откачки нефти из стендеров причала №1 (точка 2)</v>
      </c>
      <c r="CW117" s="438">
        <v>113</v>
      </c>
      <c r="CX117" s="312"/>
      <c r="CY117" s="312"/>
      <c r="CZ117" s="403"/>
      <c r="DB117" s="310">
        <f t="shared" si="22"/>
        <v>315</v>
      </c>
      <c r="DC117" s="314"/>
      <c r="DD117" s="438">
        <v>113</v>
      </c>
      <c r="DE117" s="312"/>
      <c r="DF117" s="312"/>
      <c r="DG117" s="403"/>
      <c r="DI117" s="310">
        <f t="shared" si="23"/>
        <v>212</v>
      </c>
      <c r="DJ117" s="314" t="str">
        <f>KTPRA!I116&amp;";"&amp;KTPRA!B116</f>
        <v>Агрегатная защита НО-6;НО-6. Аварийная максимальная вибрация нижнего подшипника электродвигателя НО, порог 1 (осевая)</v>
      </c>
      <c r="DK117" s="438">
        <v>113</v>
      </c>
      <c r="DL117" s="312"/>
      <c r="DM117" s="312"/>
      <c r="DN117" s="403"/>
      <c r="DP117" s="437">
        <v>113</v>
      </c>
      <c r="DQ117" s="875" t="s">
        <v>4928</v>
      </c>
      <c r="DR117" s="438">
        <v>113</v>
      </c>
      <c r="DS117" s="312"/>
      <c r="DT117" s="312"/>
      <c r="DU117" s="868"/>
      <c r="DV117" s="867"/>
      <c r="DX117" s="878"/>
      <c r="ED117" s="851">
        <v>113</v>
      </c>
      <c r="EE117" s="837" t="s">
        <v>8898</v>
      </c>
      <c r="EF117" s="68">
        <v>113</v>
      </c>
      <c r="EG117" s="861"/>
      <c r="EH117" s="68"/>
      <c r="EI117" s="96"/>
      <c r="EJ117" s="867"/>
      <c r="FF117" s="437">
        <v>113</v>
      </c>
      <c r="FG117" s="314">
        <v>0</v>
      </c>
      <c r="FH117" s="438">
        <v>112</v>
      </c>
      <c r="FI117" s="451" t="s">
        <v>4929</v>
      </c>
      <c r="FJ117" s="415">
        <v>2</v>
      </c>
      <c r="FK117" s="416">
        <v>3</v>
      </c>
      <c r="FL117" s="341"/>
      <c r="FM117" s="437">
        <v>113</v>
      </c>
      <c r="FN117" s="314"/>
      <c r="FO117" s="438">
        <v>112</v>
      </c>
      <c r="FP117" s="402" t="s">
        <v>3565</v>
      </c>
      <c r="FQ117" s="312">
        <v>1</v>
      </c>
      <c r="FR117" s="405">
        <v>0</v>
      </c>
      <c r="FT117" s="479"/>
      <c r="GA117" s="437">
        <v>113</v>
      </c>
      <c r="GB117" s="314"/>
      <c r="GC117" s="438">
        <v>113</v>
      </c>
      <c r="GD117" s="402" t="s">
        <v>3565</v>
      </c>
      <c r="GE117" s="312">
        <v>0</v>
      </c>
      <c r="GF117" s="405">
        <v>0</v>
      </c>
      <c r="GH117" s="437"/>
      <c r="GI117" s="314"/>
      <c r="GJ117" s="438">
        <v>113</v>
      </c>
      <c r="GK117" s="451" t="s">
        <v>4930</v>
      </c>
      <c r="GL117" s="312">
        <v>2</v>
      </c>
      <c r="GM117" s="405">
        <v>3</v>
      </c>
      <c r="GO117" s="440">
        <v>113</v>
      </c>
      <c r="GP117" s="415"/>
      <c r="GQ117" s="415">
        <v>113</v>
      </c>
      <c r="GR117" s="493" t="s">
        <v>67</v>
      </c>
      <c r="GS117" s="312">
        <v>1</v>
      </c>
      <c r="GT117" s="405">
        <v>0</v>
      </c>
      <c r="GU117" s="167"/>
      <c r="GV117" s="440">
        <v>113</v>
      </c>
      <c r="GW117" s="415"/>
      <c r="GX117" s="415">
        <v>113</v>
      </c>
      <c r="GY117" s="493" t="s">
        <v>67</v>
      </c>
      <c r="GZ117" s="312">
        <v>1</v>
      </c>
      <c r="HA117" s="312">
        <v>0</v>
      </c>
      <c r="HC117" s="446">
        <v>113</v>
      </c>
      <c r="HD117" s="412" t="str">
        <f>OIP!AH115&amp;";"&amp;OIP!B115&amp;";"&amp;OIP!E115</f>
        <v>Система рекуперации паров нефти;Температура воздуха на выходе компрессора пневмолинии УРПН;°С</v>
      </c>
      <c r="HE117" s="440">
        <v>113</v>
      </c>
      <c r="HF117" s="414" t="s">
        <v>4910</v>
      </c>
      <c r="HG117" s="415">
        <v>1</v>
      </c>
      <c r="HH117" s="447">
        <v>0</v>
      </c>
      <c r="HJ117" s="446">
        <v>113</v>
      </c>
      <c r="HK117" s="412" t="str">
        <f>OIP!AH115&amp;";"&amp;OIP!B115&amp;";"&amp;OIP!E115</f>
        <v>Система рекуперации паров нефти;Температура воздуха на выходе компрессора пневмолинии УРПН;°С</v>
      </c>
      <c r="HL117" s="440">
        <v>113</v>
      </c>
      <c r="HM117" s="414" t="s">
        <v>3565</v>
      </c>
      <c r="HN117" s="415">
        <v>1</v>
      </c>
      <c r="HO117" s="447">
        <v>0</v>
      </c>
      <c r="HP117" s="844"/>
      <c r="HQ117" s="437">
        <v>113</v>
      </c>
      <c r="HR117" s="314" t="str">
        <f>OIP!AH115&amp;";"&amp;OIP!B115&amp;";"&amp;OIP!E115</f>
        <v>Система рекуперации паров нефти;Температура воздуха на выходе компрессора пневмолинии УРПН;°С</v>
      </c>
      <c r="HS117" s="438">
        <v>113</v>
      </c>
      <c r="HT117" s="402" t="s">
        <v>4910</v>
      </c>
      <c r="HU117" s="312">
        <v>1</v>
      </c>
      <c r="HV117" s="405">
        <v>0</v>
      </c>
      <c r="HX117" s="310">
        <v>113</v>
      </c>
      <c r="HY117" s="314" t="str">
        <f>OIP!AH115&amp;";"&amp;OIP!B115&amp;";"&amp;OIP!E115</f>
        <v>Система рекуперации паров нефти;Температура воздуха на выходе компрессора пневмолинии УРПН;°С</v>
      </c>
      <c r="HZ117" s="438">
        <v>113</v>
      </c>
      <c r="IA117" s="414" t="s">
        <v>4910</v>
      </c>
      <c r="IB117" s="415">
        <v>1</v>
      </c>
      <c r="IC117" s="447">
        <v>0</v>
      </c>
      <c r="ID117" s="341"/>
      <c r="IE117" s="446">
        <v>113</v>
      </c>
      <c r="IF117" s="412" t="str">
        <f>OIP!AH115&amp;";"&amp;OIP!B115&amp;";"&amp;OIP!E115</f>
        <v>Система рекуперации паров нефти;Температура воздуха на выходе компрессора пневмолинии УРПН;°С</v>
      </c>
      <c r="IG117" s="440">
        <v>113</v>
      </c>
      <c r="IH117" s="414" t="s">
        <v>4910</v>
      </c>
      <c r="II117" s="415">
        <v>1</v>
      </c>
      <c r="IJ117" s="447">
        <v>0</v>
      </c>
      <c r="IK117" s="341"/>
      <c r="IL117" s="446">
        <v>113</v>
      </c>
      <c r="IM117" s="412" t="str">
        <f>OIP!AH115&amp;";"&amp;OIP!B115&amp;";"&amp;OIP!E115</f>
        <v>Система рекуперации паров нефти;Температура воздуха на выходе компрессора пневмолинии УРПН;°С</v>
      </c>
      <c r="IN117" s="440">
        <v>113</v>
      </c>
      <c r="IO117" s="414" t="s">
        <v>4910</v>
      </c>
      <c r="IP117" s="415">
        <v>1</v>
      </c>
      <c r="IQ117" s="447">
        <v>0</v>
      </c>
    </row>
    <row r="118" spans="1:258" ht="15.75" customHeight="1">
      <c r="A118" s="313">
        <f t="shared" si="13"/>
        <v>114</v>
      </c>
      <c r="B118" s="314" t="str">
        <f>DP!J115&amp;";"&amp;DP!B115</f>
        <v>Диагностика;БиПС.УСО.2(4) - исправность УЗИП (FV2)</v>
      </c>
      <c r="C118" s="438">
        <v>114</v>
      </c>
      <c r="D118" s="345"/>
      <c r="E118" s="345"/>
      <c r="F118" s="347"/>
      <c r="H118" s="469">
        <f t="shared" si="14"/>
        <v>114</v>
      </c>
      <c r="I118" s="314" t="str">
        <f>KTPRS2!I115&amp;";"&amp;KTPRS2!B115</f>
        <v>Предельный параметр;Предельная максимальная температура газонефтяной фракции после детонационного предохранителя ДП-4</v>
      </c>
      <c r="J118" s="438">
        <v>114</v>
      </c>
      <c r="K118" s="345"/>
      <c r="L118" s="345"/>
      <c r="M118" s="470"/>
      <c r="O118" s="469">
        <f t="shared" si="15"/>
        <v>114</v>
      </c>
      <c r="P118" s="455">
        <v>0</v>
      </c>
      <c r="Q118" s="438">
        <v>114</v>
      </c>
      <c r="R118" s="345"/>
      <c r="S118" s="345"/>
      <c r="T118" s="470"/>
      <c r="V118" s="400">
        <v>114</v>
      </c>
      <c r="W118" s="455">
        <f>UTS!B116</f>
        <v>0</v>
      </c>
      <c r="AC118" s="924">
        <v>114</v>
      </c>
      <c r="AD118" s="312" t="str">
        <f>ZD!AK116&amp;";"&amp;ZD!B116</f>
        <v>Насосная станция для разогрева и откачки нефти из трубопроводов нефтепирса;Задвижка №122</v>
      </c>
      <c r="AE118" s="450">
        <v>114</v>
      </c>
      <c r="AF118" s="402" t="s">
        <v>4931</v>
      </c>
      <c r="AG118" s="312">
        <v>1</v>
      </c>
      <c r="AH118" s="405">
        <v>0</v>
      </c>
      <c r="BL118" s="845">
        <v>114</v>
      </c>
      <c r="BM118" s="846"/>
      <c r="BN118" s="415">
        <v>114</v>
      </c>
      <c r="BO118" s="414" t="s">
        <v>4932</v>
      </c>
      <c r="BP118" s="415">
        <v>1</v>
      </c>
      <c r="BQ118" s="416">
        <v>0</v>
      </c>
      <c r="BS118" s="479"/>
      <c r="BZ118" s="479"/>
      <c r="CG118" s="479"/>
      <c r="CN118" s="479"/>
      <c r="CU118" s="310">
        <f t="shared" si="18"/>
        <v>114</v>
      </c>
      <c r="CV118" s="314" t="str">
        <f>KTPR!K116&amp;";"&amp;KTPR!B116</f>
        <v>Общестанционная защита;Аварийная загазованность площадки насосной станции откачки нефти из стендеров причала №1 (точка 3)</v>
      </c>
      <c r="CW118" s="438">
        <v>114</v>
      </c>
      <c r="CX118" s="312"/>
      <c r="CY118" s="312"/>
      <c r="CZ118" s="403"/>
      <c r="DB118" s="310">
        <f t="shared" si="22"/>
        <v>316</v>
      </c>
      <c r="DC118" s="314"/>
      <c r="DD118" s="438">
        <v>114</v>
      </c>
      <c r="DE118" s="312"/>
      <c r="DF118" s="312"/>
      <c r="DG118" s="403"/>
      <c r="DI118" s="310">
        <f t="shared" si="23"/>
        <v>213</v>
      </c>
      <c r="DJ118" s="314" t="str">
        <f>KTPRA!I117&amp;";"&amp;KTPRA!B117</f>
        <v>Агрегатная защита НО-6;НО-6. Аварийная максимальная вибрация нижнего подшипника электродвигателя НО, порог 2 (горизонтальная)</v>
      </c>
      <c r="DK118" s="438">
        <v>114</v>
      </c>
      <c r="DL118" s="312"/>
      <c r="DM118" s="312"/>
      <c r="DN118" s="403"/>
      <c r="DP118" s="437">
        <v>114</v>
      </c>
      <c r="DQ118" s="875" t="s">
        <v>4933</v>
      </c>
      <c r="DR118" s="438">
        <v>114</v>
      </c>
      <c r="DS118" s="312"/>
      <c r="DT118" s="312"/>
      <c r="DU118" s="868"/>
      <c r="DV118" s="867"/>
      <c r="DX118" s="878"/>
      <c r="ED118" s="851">
        <v>114</v>
      </c>
      <c r="EE118" s="423" t="s">
        <v>8899</v>
      </c>
      <c r="EF118" s="68">
        <v>114</v>
      </c>
      <c r="EG118" s="861"/>
      <c r="EH118" s="68"/>
      <c r="EI118" s="96"/>
      <c r="EJ118" s="867"/>
      <c r="FF118" s="437">
        <v>114</v>
      </c>
      <c r="FG118" s="314">
        <v>0</v>
      </c>
      <c r="FH118" s="438">
        <v>113</v>
      </c>
      <c r="FI118" s="451" t="s">
        <v>4934</v>
      </c>
      <c r="FJ118" s="415">
        <v>2</v>
      </c>
      <c r="FK118" s="416">
        <v>3</v>
      </c>
      <c r="FL118" s="341"/>
      <c r="FM118" s="437">
        <v>114</v>
      </c>
      <c r="FN118" s="314"/>
      <c r="FO118" s="438">
        <v>113</v>
      </c>
      <c r="FP118" s="402" t="s">
        <v>3565</v>
      </c>
      <c r="FQ118" s="312">
        <v>1</v>
      </c>
      <c r="FR118" s="405">
        <v>0</v>
      </c>
      <c r="FT118" s="479"/>
      <c r="GA118" s="437">
        <v>114</v>
      </c>
      <c r="GB118" s="314"/>
      <c r="GC118" s="438">
        <v>114</v>
      </c>
      <c r="GD118" s="402" t="s">
        <v>3565</v>
      </c>
      <c r="GE118" s="312">
        <v>0</v>
      </c>
      <c r="GF118" s="405">
        <v>0</v>
      </c>
      <c r="GH118" s="437"/>
      <c r="GI118" s="314"/>
      <c r="GJ118" s="438">
        <v>114</v>
      </c>
      <c r="GK118" s="436" t="s">
        <v>4935</v>
      </c>
      <c r="GL118" s="312">
        <v>1</v>
      </c>
      <c r="GM118" s="405">
        <v>1</v>
      </c>
      <c r="GO118" s="440">
        <v>114</v>
      </c>
      <c r="GP118" s="415"/>
      <c r="GQ118" s="415">
        <v>114</v>
      </c>
      <c r="GR118" s="493" t="s">
        <v>67</v>
      </c>
      <c r="GS118" s="312">
        <v>1</v>
      </c>
      <c r="GT118" s="405">
        <v>0</v>
      </c>
      <c r="GU118" s="167"/>
      <c r="GV118" s="440">
        <v>114</v>
      </c>
      <c r="GW118" s="415"/>
      <c r="GX118" s="415">
        <v>114</v>
      </c>
      <c r="GY118" s="493" t="s">
        <v>67</v>
      </c>
      <c r="GZ118" s="312">
        <v>1</v>
      </c>
      <c r="HA118" s="312">
        <v>0</v>
      </c>
      <c r="HC118" s="446">
        <v>114</v>
      </c>
      <c r="HD118" s="412" t="str">
        <f>OIP!AH116&amp;";"&amp;OIP!B116&amp;";"&amp;OIP!E116</f>
        <v>;Контроль содержания кислорода в газовой фракции площадки УРПН;%</v>
      </c>
      <c r="HE118" s="440">
        <v>114</v>
      </c>
      <c r="HF118" s="414" t="s">
        <v>4936</v>
      </c>
      <c r="HG118" s="415">
        <v>1</v>
      </c>
      <c r="HH118" s="447">
        <v>0</v>
      </c>
      <c r="HJ118" s="446">
        <v>114</v>
      </c>
      <c r="HK118" s="412" t="str">
        <f>OIP!AH116&amp;";"&amp;OIP!B116&amp;";"&amp;OIP!E116</f>
        <v>;Контроль содержания кислорода в газовой фракции площадки УРПН;%</v>
      </c>
      <c r="HL118" s="440">
        <v>114</v>
      </c>
      <c r="HM118" s="414" t="s">
        <v>3565</v>
      </c>
      <c r="HN118" s="415">
        <v>1</v>
      </c>
      <c r="HO118" s="447">
        <v>0</v>
      </c>
      <c r="HP118" s="844"/>
      <c r="HQ118" s="437">
        <v>114</v>
      </c>
      <c r="HR118" s="314" t="str">
        <f>OIP!AH116&amp;";"&amp;OIP!B116&amp;";"&amp;OIP!E116</f>
        <v>;Контроль содержания кислорода в газовой фракции площадки УРПН;%</v>
      </c>
      <c r="HS118" s="438">
        <v>114</v>
      </c>
      <c r="HT118" s="402" t="s">
        <v>4936</v>
      </c>
      <c r="HU118" s="312">
        <v>1</v>
      </c>
      <c r="HV118" s="405">
        <v>0</v>
      </c>
      <c r="HX118" s="310">
        <v>114</v>
      </c>
      <c r="HY118" s="314" t="str">
        <f>OIP!AH116&amp;";"&amp;OIP!B116&amp;";"&amp;OIP!E116</f>
        <v>;Контроль содержания кислорода в газовой фракции площадки УРПН;%</v>
      </c>
      <c r="HZ118" s="438">
        <v>114</v>
      </c>
      <c r="IA118" s="414" t="s">
        <v>4936</v>
      </c>
      <c r="IB118" s="415">
        <v>1</v>
      </c>
      <c r="IC118" s="447">
        <v>0</v>
      </c>
      <c r="ID118" s="341"/>
      <c r="IE118" s="446">
        <v>114</v>
      </c>
      <c r="IF118" s="412" t="str">
        <f>OIP!AH116&amp;";"&amp;OIP!B116&amp;";"&amp;OIP!E116</f>
        <v>;Контроль содержания кислорода в газовой фракции площадки УРПН;%</v>
      </c>
      <c r="IG118" s="440">
        <v>114</v>
      </c>
      <c r="IH118" s="414" t="s">
        <v>4936</v>
      </c>
      <c r="II118" s="415">
        <v>1</v>
      </c>
      <c r="IJ118" s="447">
        <v>0</v>
      </c>
      <c r="IK118" s="341"/>
      <c r="IL118" s="446">
        <v>114</v>
      </c>
      <c r="IM118" s="412" t="str">
        <f>OIP!AH116&amp;";"&amp;OIP!B116&amp;";"&amp;OIP!E116</f>
        <v>;Контроль содержания кислорода в газовой фракции площадки УРПН;%</v>
      </c>
      <c r="IN118" s="440">
        <v>114</v>
      </c>
      <c r="IO118" s="414" t="s">
        <v>4936</v>
      </c>
      <c r="IP118" s="415">
        <v>1</v>
      </c>
      <c r="IQ118" s="447">
        <v>0</v>
      </c>
    </row>
    <row r="119" spans="1:258" ht="15.75" customHeight="1">
      <c r="A119" s="310">
        <f t="shared" si="13"/>
        <v>115</v>
      </c>
      <c r="B119" s="314" t="str">
        <f>DP!J116&amp;";"&amp;DP!B116</f>
        <v>Диагностика;БиПС.УСО.2(4) - двери шкафа открыты</v>
      </c>
      <c r="C119" s="438">
        <v>115</v>
      </c>
      <c r="D119" s="312"/>
      <c r="E119" s="312"/>
      <c r="F119" s="403"/>
      <c r="H119" s="437">
        <f t="shared" si="14"/>
        <v>115</v>
      </c>
      <c r="I119" s="314" t="str">
        <f>KTPRS2!I116&amp;";"&amp;KTPRS2!B116</f>
        <v>Предельный параметр;Предельная максимальная температура газонефтяной фракции до детонационного предохранителя ДП-3</v>
      </c>
      <c r="J119" s="438">
        <v>115</v>
      </c>
      <c r="K119" s="312"/>
      <c r="L119" s="312"/>
      <c r="M119" s="405"/>
      <c r="O119" s="437">
        <f t="shared" si="15"/>
        <v>115</v>
      </c>
      <c r="P119" s="455">
        <v>0</v>
      </c>
      <c r="Q119" s="438">
        <v>115</v>
      </c>
      <c r="R119" s="312"/>
      <c r="S119" s="312"/>
      <c r="T119" s="405"/>
      <c r="V119" s="400">
        <v>115</v>
      </c>
      <c r="W119" s="455">
        <f>UTS!B117</f>
        <v>0</v>
      </c>
      <c r="AC119" s="924">
        <v>115</v>
      </c>
      <c r="AD119" s="312" t="str">
        <f>ZD!AK117&amp;";"&amp;ZD!B117</f>
        <v>Насосная станция для разогрева и откачки нефти из трубопроводов нефтепирса;Задвижка №127</v>
      </c>
      <c r="AE119" s="450">
        <v>115</v>
      </c>
      <c r="AF119" s="402" t="s">
        <v>4937</v>
      </c>
      <c r="AG119" s="312">
        <v>1</v>
      </c>
      <c r="AH119" s="405">
        <v>0</v>
      </c>
      <c r="BL119" s="845">
        <v>115</v>
      </c>
      <c r="BM119" s="846"/>
      <c r="BN119" s="415">
        <v>115</v>
      </c>
      <c r="BO119" s="414" t="s">
        <v>4938</v>
      </c>
      <c r="BP119" s="415">
        <v>1</v>
      </c>
      <c r="BQ119" s="416">
        <v>0</v>
      </c>
      <c r="BS119" s="479"/>
      <c r="BZ119" s="479"/>
      <c r="CG119" s="479"/>
      <c r="CN119" s="479"/>
      <c r="CU119" s="310">
        <f t="shared" si="18"/>
        <v>115</v>
      </c>
      <c r="CV119" s="314" t="str">
        <f>KTPR!K117&amp;";"&amp;KTPR!B117</f>
        <v>Общестанционная защита;Недостоверность измерений двух и более преобразователей уровня загазованности площадки насосной станции откачки нефти из стендеров причала №1</v>
      </c>
      <c r="CW119" s="438">
        <v>115</v>
      </c>
      <c r="CX119" s="312"/>
      <c r="CY119" s="312"/>
      <c r="CZ119" s="403"/>
      <c r="DB119" s="310">
        <f t="shared" si="22"/>
        <v>317</v>
      </c>
      <c r="DC119" s="314"/>
      <c r="DD119" s="438">
        <v>115</v>
      </c>
      <c r="DE119" s="312"/>
      <c r="DF119" s="312"/>
      <c r="DG119" s="403"/>
      <c r="DI119" s="310">
        <f t="shared" si="23"/>
        <v>214</v>
      </c>
      <c r="DJ119" s="314" t="str">
        <f>KTPRA!I118&amp;";"&amp;KTPRA!B118</f>
        <v>Агрегатная защита НО-6;НО-6. Аварийная максимальная вибрация нижнего подшипника электродвигателя НО, порог 2 (вертикальная)</v>
      </c>
      <c r="DK119" s="438">
        <v>115</v>
      </c>
      <c r="DL119" s="312"/>
      <c r="DM119" s="312"/>
      <c r="DN119" s="403"/>
      <c r="DP119" s="437">
        <v>115</v>
      </c>
      <c r="DQ119" s="875" t="s">
        <v>4939</v>
      </c>
      <c r="DR119" s="438">
        <v>115</v>
      </c>
      <c r="DS119" s="312"/>
      <c r="DT119" s="312"/>
      <c r="DU119" s="868"/>
      <c r="DV119" s="867"/>
      <c r="DX119" s="878"/>
      <c r="ED119" s="851">
        <v>115</v>
      </c>
      <c r="EE119" s="423" t="s">
        <v>8900</v>
      </c>
      <c r="EF119" s="68">
        <v>115</v>
      </c>
      <c r="EG119" s="861"/>
      <c r="EH119" s="68"/>
      <c r="EI119" s="96"/>
      <c r="EJ119" s="867"/>
      <c r="FF119" s="437">
        <v>115</v>
      </c>
      <c r="FG119" s="314">
        <v>0</v>
      </c>
      <c r="FH119" s="438">
        <v>114</v>
      </c>
      <c r="FI119" s="451" t="s">
        <v>4940</v>
      </c>
      <c r="FJ119" s="415">
        <v>2</v>
      </c>
      <c r="FK119" s="416">
        <v>3</v>
      </c>
      <c r="FL119" s="341"/>
      <c r="FM119" s="437">
        <v>115</v>
      </c>
      <c r="FN119" s="314"/>
      <c r="FO119" s="438">
        <v>114</v>
      </c>
      <c r="FP119" s="402" t="s">
        <v>3565</v>
      </c>
      <c r="FQ119" s="312">
        <v>1</v>
      </c>
      <c r="FR119" s="405">
        <v>0</v>
      </c>
      <c r="FT119" s="479"/>
      <c r="GA119" s="437">
        <v>115</v>
      </c>
      <c r="GB119" s="314"/>
      <c r="GC119" s="438">
        <v>115</v>
      </c>
      <c r="GD119" s="402" t="s">
        <v>3565</v>
      </c>
      <c r="GE119" s="312">
        <v>0</v>
      </c>
      <c r="GF119" s="405">
        <v>0</v>
      </c>
      <c r="GH119" s="437"/>
      <c r="GI119" s="314"/>
      <c r="GJ119" s="438">
        <v>115</v>
      </c>
      <c r="GK119" s="402" t="s">
        <v>4941</v>
      </c>
      <c r="GL119" s="312">
        <v>1</v>
      </c>
      <c r="GM119" s="405">
        <v>0</v>
      </c>
      <c r="GO119" s="440">
        <v>115</v>
      </c>
      <c r="GP119" s="415"/>
      <c r="GQ119" s="415">
        <v>115</v>
      </c>
      <c r="GR119" s="493" t="s">
        <v>67</v>
      </c>
      <c r="GS119" s="312">
        <v>1</v>
      </c>
      <c r="GT119" s="405">
        <v>0</v>
      </c>
      <c r="GU119" s="167"/>
      <c r="GV119" s="440">
        <v>115</v>
      </c>
      <c r="GW119" s="415"/>
      <c r="GX119" s="415">
        <v>115</v>
      </c>
      <c r="GY119" s="493" t="s">
        <v>67</v>
      </c>
      <c r="GZ119" s="312">
        <v>1</v>
      </c>
      <c r="HA119" s="312">
        <v>0</v>
      </c>
      <c r="HC119" s="446">
        <v>115</v>
      </c>
      <c r="HD119" s="412" t="str">
        <f>OIP!AH117&amp;";"&amp;OIP!B117&amp;";"&amp;OIP!E117</f>
        <v>Система рекуперации паров нефти;Контроль загазованности площадки УРПН (точка 1);%</v>
      </c>
      <c r="HE119" s="440">
        <v>115</v>
      </c>
      <c r="HF119" s="414" t="s">
        <v>4936</v>
      </c>
      <c r="HG119" s="415">
        <v>1</v>
      </c>
      <c r="HH119" s="447">
        <v>0</v>
      </c>
      <c r="HJ119" s="446">
        <v>115</v>
      </c>
      <c r="HK119" s="412" t="str">
        <f>OIP!AH117&amp;";"&amp;OIP!B117&amp;";"&amp;OIP!E117</f>
        <v>Система рекуперации паров нефти;Контроль загазованности площадки УРПН (точка 1);%</v>
      </c>
      <c r="HL119" s="440">
        <v>115</v>
      </c>
      <c r="HM119" s="414" t="s">
        <v>3565</v>
      </c>
      <c r="HN119" s="415">
        <v>1</v>
      </c>
      <c r="HO119" s="447">
        <v>0</v>
      </c>
      <c r="HP119" s="844"/>
      <c r="HQ119" s="437">
        <v>115</v>
      </c>
      <c r="HR119" s="314" t="str">
        <f>OIP!AH117&amp;";"&amp;OIP!B117&amp;";"&amp;OIP!E117</f>
        <v>Система рекуперации паров нефти;Контроль загазованности площадки УРПН (точка 1);%</v>
      </c>
      <c r="HS119" s="438">
        <v>115</v>
      </c>
      <c r="HT119" s="402" t="s">
        <v>4942</v>
      </c>
      <c r="HU119" s="312">
        <v>1</v>
      </c>
      <c r="HV119" s="405">
        <v>0</v>
      </c>
      <c r="HX119" s="310">
        <v>115</v>
      </c>
      <c r="HY119" s="314" t="str">
        <f>OIP!AH117&amp;";"&amp;OIP!B117&amp;";"&amp;OIP!E117</f>
        <v>Система рекуперации паров нефти;Контроль загазованности площадки УРПН (точка 1);%</v>
      </c>
      <c r="HZ119" s="438">
        <v>115</v>
      </c>
      <c r="IA119" s="414" t="s">
        <v>4936</v>
      </c>
      <c r="IB119" s="415">
        <v>1</v>
      </c>
      <c r="IC119" s="447">
        <v>0</v>
      </c>
      <c r="ID119" s="341"/>
      <c r="IE119" s="446">
        <v>115</v>
      </c>
      <c r="IF119" s="412" t="str">
        <f>OIP!AH117&amp;";"&amp;OIP!B117&amp;";"&amp;OIP!E117</f>
        <v>Система рекуперации паров нефти;Контроль загазованности площадки УРПН (точка 1);%</v>
      </c>
      <c r="IG119" s="440">
        <v>115</v>
      </c>
      <c r="IH119" s="414" t="s">
        <v>4936</v>
      </c>
      <c r="II119" s="415">
        <v>1</v>
      </c>
      <c r="IJ119" s="447">
        <v>0</v>
      </c>
      <c r="IK119" s="341"/>
      <c r="IL119" s="446">
        <v>115</v>
      </c>
      <c r="IM119" s="412" t="str">
        <f>OIP!AH117&amp;";"&amp;OIP!B117&amp;";"&amp;OIP!E117</f>
        <v>Система рекуперации паров нефти;Контроль загазованности площадки УРПН (точка 1);%</v>
      </c>
      <c r="IN119" s="440">
        <v>115</v>
      </c>
      <c r="IO119" s="414" t="s">
        <v>4936</v>
      </c>
      <c r="IP119" s="415">
        <v>1</v>
      </c>
      <c r="IQ119" s="447">
        <v>0</v>
      </c>
    </row>
    <row r="120" spans="1:258" ht="15.75" customHeight="1">
      <c r="A120" s="310">
        <f t="shared" si="13"/>
        <v>116</v>
      </c>
      <c r="B120" s="314" t="str">
        <f>DP!J117&amp;";"&amp;DP!B117</f>
        <v>Диагностика;БиПС.УСО.2(4) - батарея разряжена ИБП GU1</v>
      </c>
      <c r="C120" s="438">
        <v>116</v>
      </c>
      <c r="D120" s="312"/>
      <c r="E120" s="312"/>
      <c r="F120" s="403"/>
      <c r="H120" s="437">
        <f t="shared" si="14"/>
        <v>116</v>
      </c>
      <c r="I120" s="314" t="str">
        <f>KTPRS2!I117&amp;";"&amp;KTPRS2!B117</f>
        <v>Предельный параметр;Предельная максимальная температура газонефтяной фракции после детонационного предохранителя ДП-3</v>
      </c>
      <c r="J120" s="438">
        <v>116</v>
      </c>
      <c r="K120" s="312"/>
      <c r="L120" s="312"/>
      <c r="M120" s="405"/>
      <c r="O120" s="437">
        <f t="shared" si="15"/>
        <v>116</v>
      </c>
      <c r="P120" s="455">
        <v>0</v>
      </c>
      <c r="Q120" s="438">
        <v>116</v>
      </c>
      <c r="R120" s="312"/>
      <c r="S120" s="312"/>
      <c r="T120" s="405"/>
      <c r="V120" s="400">
        <v>116</v>
      </c>
      <c r="W120" s="455">
        <f>UTS!B118</f>
        <v>0</v>
      </c>
      <c r="AC120" s="924">
        <v>116</v>
      </c>
      <c r="AD120" s="312" t="str">
        <f>ZD!AK118&amp;";"&amp;ZD!B118</f>
        <v>Насосная станция для разогрева и откачки нефти из трубопроводов нефтепирса;Задвижка №128</v>
      </c>
      <c r="AE120" s="450">
        <v>116</v>
      </c>
      <c r="AF120" s="402" t="s">
        <v>4943</v>
      </c>
      <c r="AG120" s="312">
        <v>1</v>
      </c>
      <c r="AH120" s="405">
        <v>0</v>
      </c>
      <c r="BL120" s="845">
        <v>116</v>
      </c>
      <c r="BM120" s="846"/>
      <c r="BN120" s="415">
        <v>116</v>
      </c>
      <c r="BO120" s="414" t="s">
        <v>4944</v>
      </c>
      <c r="BP120" s="415">
        <v>1</v>
      </c>
      <c r="BQ120" s="416">
        <v>0</v>
      </c>
      <c r="BS120" s="479"/>
      <c r="BZ120" s="479"/>
      <c r="CG120" s="479"/>
      <c r="CN120" s="479"/>
      <c r="CU120" s="310">
        <f t="shared" si="18"/>
        <v>116</v>
      </c>
      <c r="CV120" s="314" t="str">
        <f>KTPR!K118&amp;";"&amp;KTPR!B118</f>
        <v>Общестанционная защита;Сохранение предельной загазованности площадки насосной станции откачки нефти из стендеров причала №1 (точка 1)</v>
      </c>
      <c r="CW120" s="438">
        <v>116</v>
      </c>
      <c r="CX120" s="312"/>
      <c r="CY120" s="312"/>
      <c r="CZ120" s="403"/>
      <c r="DB120" s="310">
        <f t="shared" si="22"/>
        <v>318</v>
      </c>
      <c r="DC120" s="314"/>
      <c r="DD120" s="438">
        <v>116</v>
      </c>
      <c r="DE120" s="312"/>
      <c r="DF120" s="312"/>
      <c r="DG120" s="403"/>
      <c r="DI120" s="310">
        <f t="shared" si="23"/>
        <v>215</v>
      </c>
      <c r="DJ120" s="314" t="str">
        <f>KTPRA!I119&amp;";"&amp;KTPRA!B119</f>
        <v>Агрегатная защита НО-6;НО-6. Аварийная максимальная вибрация нижнего подшипника электродвигателя НО, порог 2 (осевая)</v>
      </c>
      <c r="DK120" s="438">
        <v>116</v>
      </c>
      <c r="DL120" s="312"/>
      <c r="DM120" s="312"/>
      <c r="DN120" s="403"/>
      <c r="DP120" s="437">
        <v>116</v>
      </c>
      <c r="DQ120" s="875" t="s">
        <v>4945</v>
      </c>
      <c r="DR120" s="438">
        <v>116</v>
      </c>
      <c r="DS120" s="312"/>
      <c r="DT120" s="312"/>
      <c r="DU120" s="868"/>
      <c r="DV120" s="867"/>
      <c r="DX120" s="878"/>
      <c r="ED120" s="851">
        <v>116</v>
      </c>
      <c r="EE120" s="423" t="s">
        <v>8901</v>
      </c>
      <c r="EF120" s="68">
        <v>116</v>
      </c>
      <c r="EG120" s="861"/>
      <c r="EH120" s="68"/>
      <c r="EI120" s="96"/>
      <c r="EJ120" s="867"/>
      <c r="FF120" s="437">
        <v>116</v>
      </c>
      <c r="FG120" s="314">
        <v>0</v>
      </c>
      <c r="FH120" s="438">
        <v>115</v>
      </c>
      <c r="FI120" s="436" t="s">
        <v>4946</v>
      </c>
      <c r="FJ120" s="415">
        <v>1</v>
      </c>
      <c r="FK120" s="416">
        <v>1</v>
      </c>
      <c r="FL120" s="341"/>
      <c r="FM120" s="437">
        <v>116</v>
      </c>
      <c r="FN120" s="314"/>
      <c r="FO120" s="438">
        <v>115</v>
      </c>
      <c r="FP120" s="402" t="s">
        <v>3565</v>
      </c>
      <c r="FQ120" s="312">
        <v>1</v>
      </c>
      <c r="FR120" s="405">
        <v>0</v>
      </c>
      <c r="FT120" s="479"/>
      <c r="GA120" s="437">
        <v>116</v>
      </c>
      <c r="GB120" s="314"/>
      <c r="GC120" s="438">
        <v>116</v>
      </c>
      <c r="GD120" s="402" t="s">
        <v>3565</v>
      </c>
      <c r="GE120" s="312">
        <v>0</v>
      </c>
      <c r="GF120" s="405">
        <v>0</v>
      </c>
      <c r="GH120" s="437"/>
      <c r="GI120" s="314"/>
      <c r="GJ120" s="438">
        <v>116</v>
      </c>
      <c r="GK120" s="402" t="s">
        <v>4947</v>
      </c>
      <c r="GL120" s="312">
        <v>1</v>
      </c>
      <c r="GM120" s="405">
        <v>0</v>
      </c>
      <c r="GO120" s="440">
        <v>116</v>
      </c>
      <c r="GP120" s="415"/>
      <c r="GQ120" s="415">
        <v>116</v>
      </c>
      <c r="GR120" s="493" t="s">
        <v>67</v>
      </c>
      <c r="GS120" s="312">
        <v>1</v>
      </c>
      <c r="GT120" s="405">
        <v>0</v>
      </c>
      <c r="GU120" s="167"/>
      <c r="GV120" s="440">
        <v>116</v>
      </c>
      <c r="GW120" s="415"/>
      <c r="GX120" s="415">
        <v>116</v>
      </c>
      <c r="GY120" s="493" t="s">
        <v>67</v>
      </c>
      <c r="GZ120" s="312">
        <v>1</v>
      </c>
      <c r="HA120" s="312">
        <v>0</v>
      </c>
      <c r="HC120" s="446">
        <v>116</v>
      </c>
      <c r="HD120" s="412" t="str">
        <f>OIP!AH118&amp;";"&amp;OIP!B118&amp;";"&amp;OIP!E118</f>
        <v>Система рекуперации паров нефти;Контроль загазованности площадки УРПН (точка 2);%</v>
      </c>
      <c r="HE120" s="440">
        <v>116</v>
      </c>
      <c r="HF120" s="414" t="s">
        <v>4942</v>
      </c>
      <c r="HG120" s="415">
        <v>1</v>
      </c>
      <c r="HH120" s="447">
        <v>0</v>
      </c>
      <c r="HJ120" s="446">
        <v>116</v>
      </c>
      <c r="HK120" s="412" t="str">
        <f>OIP!AH118&amp;";"&amp;OIP!B118&amp;";"&amp;OIP!E118</f>
        <v>Система рекуперации паров нефти;Контроль загазованности площадки УРПН (точка 2);%</v>
      </c>
      <c r="HL120" s="440">
        <v>116</v>
      </c>
      <c r="HM120" s="414" t="s">
        <v>3565</v>
      </c>
      <c r="HN120" s="415">
        <v>1</v>
      </c>
      <c r="HO120" s="447">
        <v>0</v>
      </c>
      <c r="HP120" s="844"/>
      <c r="HQ120" s="437">
        <v>116</v>
      </c>
      <c r="HR120" s="314" t="str">
        <f>OIP!AH118&amp;";"&amp;OIP!B118&amp;";"&amp;OIP!E118</f>
        <v>Система рекуперации паров нефти;Контроль загазованности площадки УРПН (точка 2);%</v>
      </c>
      <c r="HS120" s="438">
        <v>116</v>
      </c>
      <c r="HT120" s="402" t="s">
        <v>4942</v>
      </c>
      <c r="HU120" s="312">
        <v>1</v>
      </c>
      <c r="HV120" s="405">
        <v>0</v>
      </c>
      <c r="HX120" s="310">
        <v>116</v>
      </c>
      <c r="HY120" s="314" t="str">
        <f>OIP!AH118&amp;";"&amp;OIP!B118&amp;";"&amp;OIP!E118</f>
        <v>Система рекуперации паров нефти;Контроль загазованности площадки УРПН (точка 2);%</v>
      </c>
      <c r="HZ120" s="438">
        <v>116</v>
      </c>
      <c r="IA120" s="414" t="s">
        <v>4948</v>
      </c>
      <c r="IB120" s="415">
        <v>1</v>
      </c>
      <c r="IC120" s="447">
        <v>0</v>
      </c>
      <c r="ID120" s="341"/>
      <c r="IE120" s="446">
        <v>116</v>
      </c>
      <c r="IF120" s="412" t="str">
        <f>OIP!AH118&amp;";"&amp;OIP!B118&amp;";"&amp;OIP!E118</f>
        <v>Система рекуперации паров нефти;Контроль загазованности площадки УРПН (точка 2);%</v>
      </c>
      <c r="IG120" s="440">
        <v>116</v>
      </c>
      <c r="IH120" s="414" t="s">
        <v>4942</v>
      </c>
      <c r="II120" s="415">
        <v>1</v>
      </c>
      <c r="IJ120" s="447">
        <v>0</v>
      </c>
      <c r="IK120" s="341"/>
      <c r="IL120" s="446">
        <v>116</v>
      </c>
      <c r="IM120" s="412" t="str">
        <f>OIP!AH118&amp;";"&amp;OIP!B118&amp;";"&amp;OIP!E118</f>
        <v>Система рекуперации паров нефти;Контроль загазованности площадки УРПН (точка 2);%</v>
      </c>
      <c r="IN120" s="440">
        <v>116</v>
      </c>
      <c r="IO120" s="414" t="s">
        <v>4942</v>
      </c>
      <c r="IP120" s="415">
        <v>1</v>
      </c>
      <c r="IQ120" s="447">
        <v>0</v>
      </c>
    </row>
    <row r="121" spans="1:258" ht="15.75" customHeight="1">
      <c r="A121" s="313">
        <f t="shared" si="13"/>
        <v>117</v>
      </c>
      <c r="B121" s="314" t="str">
        <f>DP!J118&amp;";"&amp;DP!B118</f>
        <v>Диагностика;БиПС.УСО.2(4) - неисправность оборудования питания осн. канала ИБП GU1</v>
      </c>
      <c r="C121" s="438">
        <v>117</v>
      </c>
      <c r="D121" s="345"/>
      <c r="E121" s="345"/>
      <c r="F121" s="347"/>
      <c r="H121" s="469">
        <f t="shared" si="14"/>
        <v>117</v>
      </c>
      <c r="I121" s="314" t="str">
        <f>KTPRS2!I118&amp;";"&amp;KTPRS2!B118</f>
        <v>Предельный параметр;Предельная максимальная температура газонефтяной фракции до детонационного предохранителя ДП-5</v>
      </c>
      <c r="J121" s="438">
        <v>117</v>
      </c>
      <c r="K121" s="345"/>
      <c r="L121" s="345"/>
      <c r="M121" s="470"/>
      <c r="O121" s="469">
        <f t="shared" si="15"/>
        <v>117</v>
      </c>
      <c r="P121" s="455">
        <v>0</v>
      </c>
      <c r="Q121" s="438">
        <v>117</v>
      </c>
      <c r="R121" s="345"/>
      <c r="S121" s="345"/>
      <c r="T121" s="470"/>
      <c r="V121" s="400">
        <v>117</v>
      </c>
      <c r="W121" s="455">
        <f>UTS!B119</f>
        <v>0</v>
      </c>
      <c r="AC121" s="924">
        <v>117</v>
      </c>
      <c r="AD121" s="312" t="str">
        <f>ZD!AK119&amp;";"&amp;ZD!B119</f>
        <v>Насосная станция для разогрева и откачки нефти из трубопроводов нефтепирса;Задвижка №129</v>
      </c>
      <c r="AE121" s="450">
        <v>117</v>
      </c>
      <c r="AF121" s="402" t="s">
        <v>4949</v>
      </c>
      <c r="AG121" s="312">
        <v>1</v>
      </c>
      <c r="AH121" s="405">
        <v>0</v>
      </c>
      <c r="BL121" s="845">
        <v>117</v>
      </c>
      <c r="BM121" s="846"/>
      <c r="BN121" s="415">
        <v>117</v>
      </c>
      <c r="BO121" s="414" t="s">
        <v>4950</v>
      </c>
      <c r="BP121" s="415">
        <v>1</v>
      </c>
      <c r="BQ121" s="416">
        <v>0</v>
      </c>
      <c r="BS121" s="479"/>
      <c r="BZ121" s="479"/>
      <c r="CG121" s="479"/>
      <c r="CN121" s="479"/>
      <c r="CU121" s="310">
        <f t="shared" si="18"/>
        <v>117</v>
      </c>
      <c r="CV121" s="314" t="str">
        <f>KTPR!K119&amp;";"&amp;KTPR!B119</f>
        <v>Общестанционная защита;Сохранение предельной загазованности площадки насосной станции откачки нефти из стендеров причала №1 (точка 2)</v>
      </c>
      <c r="CW121" s="438">
        <v>117</v>
      </c>
      <c r="CX121" s="312"/>
      <c r="CY121" s="312"/>
      <c r="CZ121" s="403"/>
      <c r="DB121" s="310">
        <f t="shared" si="22"/>
        <v>319</v>
      </c>
      <c r="DC121" s="314"/>
      <c r="DD121" s="438">
        <v>117</v>
      </c>
      <c r="DE121" s="312"/>
      <c r="DF121" s="312"/>
      <c r="DG121" s="403"/>
      <c r="DI121" s="310">
        <f t="shared" si="23"/>
        <v>216</v>
      </c>
      <c r="DJ121" s="314" t="str">
        <f>KTPRA!I120&amp;";"&amp;KTPRA!B120</f>
        <v>Агрегатная защита НО-6;НО-6. Аварийная максимальная вибрация опорно-упорного подшипника насоса НО, порог 1 (горизонтальная)</v>
      </c>
      <c r="DK121" s="438">
        <v>117</v>
      </c>
      <c r="DL121" s="312"/>
      <c r="DM121" s="312"/>
      <c r="DN121" s="403"/>
      <c r="DP121" s="437">
        <v>117</v>
      </c>
      <c r="DQ121" s="875" t="s">
        <v>4951</v>
      </c>
      <c r="DR121" s="438">
        <v>117</v>
      </c>
      <c r="DS121" s="312"/>
      <c r="DT121" s="312"/>
      <c r="DU121" s="868"/>
      <c r="DV121" s="867"/>
      <c r="ED121" s="851">
        <v>117</v>
      </c>
      <c r="EE121" s="423" t="s">
        <v>8902</v>
      </c>
      <c r="EF121" s="68">
        <v>117</v>
      </c>
      <c r="EG121" s="861"/>
      <c r="EH121" s="68"/>
      <c r="EI121" s="96"/>
      <c r="EJ121" s="867"/>
      <c r="FF121" s="437">
        <v>117</v>
      </c>
      <c r="FG121" s="314">
        <v>0</v>
      </c>
      <c r="FH121" s="438">
        <v>116</v>
      </c>
      <c r="FI121" s="402" t="s">
        <v>4952</v>
      </c>
      <c r="FJ121" s="312">
        <v>1</v>
      </c>
      <c r="FK121" s="405">
        <v>0</v>
      </c>
      <c r="FM121" s="437">
        <v>117</v>
      </c>
      <c r="FN121" s="314"/>
      <c r="FO121" s="438">
        <v>116</v>
      </c>
      <c r="FP121" s="402" t="s">
        <v>3565</v>
      </c>
      <c r="FQ121" s="312">
        <v>1</v>
      </c>
      <c r="FR121" s="405">
        <v>0</v>
      </c>
      <c r="FT121" s="479"/>
      <c r="GA121" s="437">
        <v>117</v>
      </c>
      <c r="GB121" s="314"/>
      <c r="GC121" s="438">
        <v>117</v>
      </c>
      <c r="GD121" s="402" t="s">
        <v>3565</v>
      </c>
      <c r="GE121" s="312">
        <v>0</v>
      </c>
      <c r="GF121" s="405">
        <v>0</v>
      </c>
      <c r="GH121" s="437"/>
      <c r="GI121" s="314"/>
      <c r="GJ121" s="438">
        <v>117</v>
      </c>
      <c r="GK121" s="402" t="s">
        <v>4953</v>
      </c>
      <c r="GL121" s="312">
        <v>1</v>
      </c>
      <c r="GM121" s="405">
        <v>0</v>
      </c>
      <c r="GO121" s="440">
        <v>117</v>
      </c>
      <c r="GP121" s="415"/>
      <c r="GQ121" s="415">
        <v>117</v>
      </c>
      <c r="GR121" s="493" t="s">
        <v>67</v>
      </c>
      <c r="GS121" s="312">
        <v>1</v>
      </c>
      <c r="GT121" s="405">
        <v>0</v>
      </c>
      <c r="GU121" s="167"/>
      <c r="GV121" s="440">
        <v>117</v>
      </c>
      <c r="GW121" s="415"/>
      <c r="GX121" s="415">
        <v>117</v>
      </c>
      <c r="GY121" s="493" t="s">
        <v>67</v>
      </c>
      <c r="GZ121" s="312">
        <v>1</v>
      </c>
      <c r="HA121" s="312">
        <v>0</v>
      </c>
      <c r="HC121" s="446">
        <v>117</v>
      </c>
      <c r="HD121" s="412" t="str">
        <f>OIP!AH119&amp;";"&amp;OIP!B119&amp;";"&amp;OIP!E119</f>
        <v>Система рекуперации паров нефти;Контроль загазованности площадки УРПН (точка 3);%</v>
      </c>
      <c r="HE121" s="440">
        <v>117</v>
      </c>
      <c r="HF121" s="414" t="s">
        <v>4954</v>
      </c>
      <c r="HG121" s="415">
        <v>1</v>
      </c>
      <c r="HH121" s="447">
        <v>0</v>
      </c>
      <c r="HJ121" s="446">
        <v>117</v>
      </c>
      <c r="HK121" s="412" t="str">
        <f>OIP!AH119&amp;";"&amp;OIP!B119&amp;";"&amp;OIP!E119</f>
        <v>Система рекуперации паров нефти;Контроль загазованности площадки УРПН (точка 3);%</v>
      </c>
      <c r="HL121" s="440">
        <v>117</v>
      </c>
      <c r="HM121" s="414" t="s">
        <v>3565</v>
      </c>
      <c r="HN121" s="415">
        <v>1</v>
      </c>
      <c r="HO121" s="447">
        <v>0</v>
      </c>
      <c r="HP121" s="844"/>
      <c r="HQ121" s="437">
        <v>117</v>
      </c>
      <c r="HR121" s="314" t="str">
        <f>OIP!AH119&amp;";"&amp;OIP!B119&amp;";"&amp;OIP!E119</f>
        <v>Система рекуперации паров нефти;Контроль загазованности площадки УРПН (точка 3);%</v>
      </c>
      <c r="HS121" s="438">
        <v>117</v>
      </c>
      <c r="HT121" s="402" t="s">
        <v>4954</v>
      </c>
      <c r="HU121" s="312">
        <v>1</v>
      </c>
      <c r="HV121" s="405">
        <v>0</v>
      </c>
      <c r="HX121" s="310">
        <v>117</v>
      </c>
      <c r="HY121" s="314" t="str">
        <f>OIP!AH119&amp;";"&amp;OIP!B119&amp;";"&amp;OIP!E119</f>
        <v>Система рекуперации паров нефти;Контроль загазованности площадки УРПН (точка 3);%</v>
      </c>
      <c r="HZ121" s="438">
        <v>117</v>
      </c>
      <c r="IA121" s="414" t="s">
        <v>4954</v>
      </c>
      <c r="IB121" s="415">
        <v>1</v>
      </c>
      <c r="IC121" s="447">
        <v>0</v>
      </c>
      <c r="ID121" s="341"/>
      <c r="IE121" s="446">
        <v>117</v>
      </c>
      <c r="IF121" s="412" t="str">
        <f>OIP!AH119&amp;";"&amp;OIP!B119&amp;";"&amp;OIP!E119</f>
        <v>Система рекуперации паров нефти;Контроль загазованности площадки УРПН (точка 3);%</v>
      </c>
      <c r="IG121" s="440">
        <v>117</v>
      </c>
      <c r="IH121" s="414" t="s">
        <v>4955</v>
      </c>
      <c r="II121" s="415">
        <v>1</v>
      </c>
      <c r="IJ121" s="447">
        <v>0</v>
      </c>
      <c r="IK121" s="341"/>
      <c r="IL121" s="446">
        <v>117</v>
      </c>
      <c r="IM121" s="412" t="str">
        <f>OIP!AH119&amp;";"&amp;OIP!B119&amp;";"&amp;OIP!E119</f>
        <v>Система рекуперации паров нефти;Контроль загазованности площадки УРПН (точка 3);%</v>
      </c>
      <c r="IN121" s="440">
        <v>117</v>
      </c>
      <c r="IO121" s="414" t="s">
        <v>4954</v>
      </c>
      <c r="IP121" s="415">
        <v>1</v>
      </c>
      <c r="IQ121" s="447">
        <v>0</v>
      </c>
    </row>
    <row r="122" spans="1:258" ht="15.75" customHeight="1">
      <c r="A122" s="310">
        <f t="shared" si="13"/>
        <v>118</v>
      </c>
      <c r="B122" s="314" t="str">
        <f>DP!J119&amp;";"&amp;DP!B119</f>
        <v>Диагностика;БиПС.УСО.2(4) - батарея разряжена ИБП GU2</v>
      </c>
      <c r="C122" s="438">
        <v>118</v>
      </c>
      <c r="D122" s="312"/>
      <c r="E122" s="312"/>
      <c r="F122" s="403"/>
      <c r="H122" s="437">
        <f t="shared" si="14"/>
        <v>118</v>
      </c>
      <c r="I122" s="314" t="str">
        <f>KTPRS2!I119&amp;";"&amp;KTPRS2!B119</f>
        <v>Предельный параметр;Предельная максимальная температура газонефтяной фракции после детонационного предохранителя ДП-5</v>
      </c>
      <c r="J122" s="438">
        <v>118</v>
      </c>
      <c r="K122" s="312"/>
      <c r="L122" s="312"/>
      <c r="M122" s="405"/>
      <c r="O122" s="437">
        <f t="shared" si="15"/>
        <v>118</v>
      </c>
      <c r="P122" s="455">
        <v>0</v>
      </c>
      <c r="Q122" s="438">
        <v>118</v>
      </c>
      <c r="R122" s="312"/>
      <c r="S122" s="312"/>
      <c r="T122" s="405"/>
      <c r="V122" s="400">
        <v>118</v>
      </c>
      <c r="W122" s="455">
        <f>UTS!B120</f>
        <v>0</v>
      </c>
      <c r="AC122" s="924">
        <v>118</v>
      </c>
      <c r="AD122" s="312" t="str">
        <f>ZD!AK120&amp;";"&amp;ZD!B120</f>
        <v>;</v>
      </c>
      <c r="AE122" s="450">
        <v>118</v>
      </c>
      <c r="AF122" s="402" t="s">
        <v>4956</v>
      </c>
      <c r="AG122" s="312">
        <v>1</v>
      </c>
      <c r="AH122" s="405">
        <v>0</v>
      </c>
      <c r="BL122" s="845">
        <v>118</v>
      </c>
      <c r="BM122" s="846"/>
      <c r="BN122" s="415">
        <v>118</v>
      </c>
      <c r="BO122" s="414" t="s">
        <v>4957</v>
      </c>
      <c r="BP122" s="415">
        <v>1</v>
      </c>
      <c r="BQ122" s="416">
        <v>0</v>
      </c>
      <c r="BS122" s="479"/>
      <c r="BZ122" s="479"/>
      <c r="CG122" s="479"/>
      <c r="CN122" s="479"/>
      <c r="CU122" s="310">
        <f t="shared" si="18"/>
        <v>118</v>
      </c>
      <c r="CV122" s="314" t="str">
        <f>KTPR!K120&amp;";"&amp;KTPR!B120</f>
        <v>Общестанционная защита;Сохранение предельной загазованности площадки насосной станции откачки нефти из стендеров причала №1 (точка 3)</v>
      </c>
      <c r="CW122" s="438">
        <v>118</v>
      </c>
      <c r="CX122" s="312"/>
      <c r="CY122" s="312"/>
      <c r="CZ122" s="403"/>
      <c r="DB122" s="310">
        <f t="shared" si="22"/>
        <v>320</v>
      </c>
      <c r="DC122" s="314"/>
      <c r="DD122" s="438">
        <v>118</v>
      </c>
      <c r="DE122" s="312"/>
      <c r="DF122" s="312"/>
      <c r="DG122" s="403"/>
      <c r="DI122" s="310">
        <f t="shared" si="23"/>
        <v>217</v>
      </c>
      <c r="DJ122" s="314" t="str">
        <f>KTPRA!I121&amp;";"&amp;KTPRA!B121</f>
        <v>Агрегатная защита НО-6;НО-6. Аварийная максимальная вибрация опорно-упорного подшипника электродвигателя НО, порог 1 (вертикальная)</v>
      </c>
      <c r="DK122" s="438">
        <v>118</v>
      </c>
      <c r="DL122" s="312"/>
      <c r="DM122" s="312"/>
      <c r="DN122" s="403"/>
      <c r="DP122" s="437">
        <v>118</v>
      </c>
      <c r="DQ122" s="875" t="s">
        <v>4958</v>
      </c>
      <c r="DR122" s="438">
        <v>118</v>
      </c>
      <c r="DS122" s="312"/>
      <c r="DT122" s="312"/>
      <c r="DU122" s="868"/>
      <c r="DV122" s="867"/>
      <c r="ED122" s="851">
        <v>118</v>
      </c>
      <c r="EE122" s="423" t="s">
        <v>8903</v>
      </c>
      <c r="EF122" s="68">
        <v>118</v>
      </c>
      <c r="EG122" s="861"/>
      <c r="EH122" s="68"/>
      <c r="EI122" s="96"/>
      <c r="EJ122" s="867"/>
      <c r="FF122" s="437">
        <v>118</v>
      </c>
      <c r="FG122" s="314">
        <v>0</v>
      </c>
      <c r="FH122" s="438">
        <v>117</v>
      </c>
      <c r="FI122" s="402" t="s">
        <v>4959</v>
      </c>
      <c r="FJ122" s="312">
        <v>1</v>
      </c>
      <c r="FK122" s="405">
        <v>0</v>
      </c>
      <c r="FM122" s="437">
        <v>118</v>
      </c>
      <c r="FN122" s="314"/>
      <c r="FO122" s="438">
        <v>117</v>
      </c>
      <c r="FP122" s="402" t="s">
        <v>3565</v>
      </c>
      <c r="FQ122" s="312">
        <v>1</v>
      </c>
      <c r="FR122" s="405">
        <v>0</v>
      </c>
      <c r="FT122" s="479"/>
      <c r="GA122" s="437">
        <v>118</v>
      </c>
      <c r="GB122" s="314"/>
      <c r="GC122" s="438">
        <v>118</v>
      </c>
      <c r="GD122" s="402" t="s">
        <v>3565</v>
      </c>
      <c r="GE122" s="312">
        <v>0</v>
      </c>
      <c r="GF122" s="405">
        <v>0</v>
      </c>
      <c r="GH122" s="437"/>
      <c r="GI122" s="314"/>
      <c r="GJ122" s="438">
        <v>118</v>
      </c>
      <c r="GK122" s="402" t="s">
        <v>4960</v>
      </c>
      <c r="GL122" s="312">
        <v>1</v>
      </c>
      <c r="GM122" s="405">
        <v>0</v>
      </c>
      <c r="GO122" s="440">
        <v>118</v>
      </c>
      <c r="GP122" s="415"/>
      <c r="GQ122" s="415">
        <v>118</v>
      </c>
      <c r="GR122" s="493" t="s">
        <v>67</v>
      </c>
      <c r="GS122" s="312">
        <v>1</v>
      </c>
      <c r="GT122" s="405">
        <v>0</v>
      </c>
      <c r="GU122" s="167"/>
      <c r="GV122" s="440">
        <v>118</v>
      </c>
      <c r="GW122" s="415"/>
      <c r="GX122" s="415">
        <v>118</v>
      </c>
      <c r="GY122" s="493" t="s">
        <v>67</v>
      </c>
      <c r="GZ122" s="312">
        <v>1</v>
      </c>
      <c r="HA122" s="312">
        <v>0</v>
      </c>
      <c r="HC122" s="446">
        <v>118</v>
      </c>
      <c r="HD122" s="412" t="str">
        <f>OIP!AH120&amp;";"&amp;OIP!B120&amp;";"&amp;OIP!E120</f>
        <v>Система рекуперации паров нефти;Контроль загазованности площадки УРПН (точка 4);%</v>
      </c>
      <c r="HE122" s="440">
        <v>118</v>
      </c>
      <c r="HF122" s="414" t="s">
        <v>4954</v>
      </c>
      <c r="HG122" s="415">
        <v>1</v>
      </c>
      <c r="HH122" s="447">
        <v>0</v>
      </c>
      <c r="HJ122" s="446">
        <v>118</v>
      </c>
      <c r="HK122" s="412" t="str">
        <f>OIP!AH120&amp;";"&amp;OIP!B120&amp;";"&amp;OIP!E120</f>
        <v>Система рекуперации паров нефти;Контроль загазованности площадки УРПН (точка 4);%</v>
      </c>
      <c r="HL122" s="440">
        <v>118</v>
      </c>
      <c r="HM122" s="414" t="s">
        <v>3565</v>
      </c>
      <c r="HN122" s="415">
        <v>1</v>
      </c>
      <c r="HO122" s="447">
        <v>0</v>
      </c>
      <c r="HP122" s="844"/>
      <c r="HQ122" s="437">
        <v>118</v>
      </c>
      <c r="HR122" s="314" t="str">
        <f>OIP!AH120&amp;";"&amp;OIP!B120&amp;";"&amp;OIP!E120</f>
        <v>Система рекуперации паров нефти;Контроль загазованности площадки УРПН (точка 4);%</v>
      </c>
      <c r="HS122" s="438">
        <v>118</v>
      </c>
      <c r="HT122" s="402" t="s">
        <v>4954</v>
      </c>
      <c r="HU122" s="312">
        <v>1</v>
      </c>
      <c r="HV122" s="405">
        <v>0</v>
      </c>
      <c r="HX122" s="310">
        <v>118</v>
      </c>
      <c r="HY122" s="314" t="str">
        <f>OIP!AH120&amp;";"&amp;OIP!B120&amp;";"&amp;OIP!E120</f>
        <v>Система рекуперации паров нефти;Контроль загазованности площадки УРПН (точка 4);%</v>
      </c>
      <c r="HZ122" s="438">
        <v>118</v>
      </c>
      <c r="IA122" s="414" t="s">
        <v>4954</v>
      </c>
      <c r="IB122" s="415">
        <v>1</v>
      </c>
      <c r="IC122" s="447">
        <v>0</v>
      </c>
      <c r="ID122" s="341"/>
      <c r="IE122" s="446">
        <v>118</v>
      </c>
      <c r="IF122" s="412" t="str">
        <f>OIP!AH120&amp;";"&amp;OIP!B120&amp;";"&amp;OIP!E120</f>
        <v>Система рекуперации паров нефти;Контроль загазованности площадки УРПН (точка 4);%</v>
      </c>
      <c r="IG122" s="440">
        <v>118</v>
      </c>
      <c r="IH122" s="414" t="s">
        <v>4954</v>
      </c>
      <c r="II122" s="415">
        <v>1</v>
      </c>
      <c r="IJ122" s="447">
        <v>0</v>
      </c>
      <c r="IK122" s="341"/>
      <c r="IL122" s="446">
        <v>118</v>
      </c>
      <c r="IM122" s="412" t="str">
        <f>OIP!AH120&amp;";"&amp;OIP!B120&amp;";"&amp;OIP!E120</f>
        <v>Система рекуперации паров нефти;Контроль загазованности площадки УРПН (точка 4);%</v>
      </c>
      <c r="IN122" s="440">
        <v>118</v>
      </c>
      <c r="IO122" s="414" t="s">
        <v>4954</v>
      </c>
      <c r="IP122" s="415">
        <v>1</v>
      </c>
      <c r="IQ122" s="447">
        <v>0</v>
      </c>
    </row>
    <row r="123" spans="1:258" ht="15.75" customHeight="1">
      <c r="A123" s="310">
        <f t="shared" si="13"/>
        <v>119</v>
      </c>
      <c r="B123" s="314" t="str">
        <f>DP!J120&amp;";"&amp;DP!B120</f>
        <v>Диагностика;БиПС.УСО.2(4) - неисправность оборудования питания рез. канала ИБП GU2</v>
      </c>
      <c r="C123" s="438">
        <v>119</v>
      </c>
      <c r="D123" s="312"/>
      <c r="E123" s="312"/>
      <c r="F123" s="403"/>
      <c r="H123" s="437">
        <f t="shared" si="14"/>
        <v>119</v>
      </c>
      <c r="I123" s="314" t="str">
        <f>KTPRS2!I120&amp;";"&amp;KTPRS2!B120</f>
        <v>Предельный параметр;</v>
      </c>
      <c r="J123" s="438">
        <v>119</v>
      </c>
      <c r="K123" s="312"/>
      <c r="L123" s="312"/>
      <c r="M123" s="405"/>
      <c r="O123" s="437">
        <f t="shared" si="15"/>
        <v>119</v>
      </c>
      <c r="P123" s="455">
        <v>0</v>
      </c>
      <c r="Q123" s="438">
        <v>119</v>
      </c>
      <c r="R123" s="312"/>
      <c r="S123" s="312"/>
      <c r="T123" s="405"/>
      <c r="V123" s="400">
        <v>119</v>
      </c>
      <c r="W123" s="455">
        <f>UTS!B121</f>
        <v>0</v>
      </c>
      <c r="AC123" s="924">
        <v>119</v>
      </c>
      <c r="AD123" s="312" t="str">
        <f>ZD!AK121&amp;";"&amp;ZD!B121</f>
        <v>Низковольтный насосный агрегат НСО;Задвижка №123</v>
      </c>
      <c r="AE123" s="450">
        <v>119</v>
      </c>
      <c r="AF123" s="402" t="s">
        <v>4961</v>
      </c>
      <c r="AG123" s="312">
        <v>1</v>
      </c>
      <c r="AH123" s="405">
        <v>0</v>
      </c>
      <c r="BL123" s="845">
        <v>119</v>
      </c>
      <c r="BM123" s="846"/>
      <c r="BN123" s="415">
        <v>119</v>
      </c>
      <c r="BO123" s="414" t="s">
        <v>4962</v>
      </c>
      <c r="BP123" s="415">
        <v>1</v>
      </c>
      <c r="BQ123" s="416">
        <v>0</v>
      </c>
      <c r="BS123" s="479"/>
      <c r="BZ123" s="479"/>
      <c r="CG123" s="479"/>
      <c r="CN123" s="479"/>
      <c r="CU123" s="310">
        <f t="shared" si="18"/>
        <v>119</v>
      </c>
      <c r="CV123" s="314" t="str">
        <f>KTPR!K121&amp;";"&amp;KTPR!B121</f>
        <v>Общестанционная защита;Аварийный максимальный уровень нефти в резервуаре Е-1</v>
      </c>
      <c r="CW123" s="438">
        <v>119</v>
      </c>
      <c r="CX123" s="312"/>
      <c r="CY123" s="312"/>
      <c r="CZ123" s="403"/>
      <c r="DB123" s="310">
        <f t="shared" si="22"/>
        <v>321</v>
      </c>
      <c r="DC123" s="314"/>
      <c r="DD123" s="438">
        <v>119</v>
      </c>
      <c r="DE123" s="312"/>
      <c r="DF123" s="312"/>
      <c r="DG123" s="403"/>
      <c r="DI123" s="310">
        <f t="shared" si="23"/>
        <v>218</v>
      </c>
      <c r="DJ123" s="314" t="str">
        <f>KTPRA!I122&amp;";"&amp;KTPRA!B122</f>
        <v>Агрегатная защита НО-6;НО-6. Аварийная максимальная вибрация опорно-упорного подшипника электродвигателя НО, порог 1 (осевая)</v>
      </c>
      <c r="DK123" s="438">
        <v>119</v>
      </c>
      <c r="DL123" s="312"/>
      <c r="DM123" s="312"/>
      <c r="DN123" s="403"/>
      <c r="DP123" s="437">
        <v>119</v>
      </c>
      <c r="DQ123" s="875" t="s">
        <v>4963</v>
      </c>
      <c r="DR123" s="438">
        <v>119</v>
      </c>
      <c r="DS123" s="312"/>
      <c r="DT123" s="312"/>
      <c r="DU123" s="868"/>
      <c r="DV123" s="867"/>
      <c r="ED123" s="851">
        <v>119</v>
      </c>
      <c r="EE123" s="423" t="s">
        <v>8904</v>
      </c>
      <c r="EF123" s="68">
        <v>119</v>
      </c>
      <c r="EG123" s="861"/>
      <c r="EH123" s="68"/>
      <c r="EI123" s="96"/>
      <c r="EJ123" s="867"/>
      <c r="FF123" s="437">
        <v>119</v>
      </c>
      <c r="FG123" s="314">
        <v>0</v>
      </c>
      <c r="FH123" s="438">
        <v>118</v>
      </c>
      <c r="FI123" s="402" t="s">
        <v>4964</v>
      </c>
      <c r="FJ123" s="312">
        <v>1</v>
      </c>
      <c r="FK123" s="405">
        <v>0</v>
      </c>
      <c r="FM123" s="437">
        <v>119</v>
      </c>
      <c r="FN123" s="314"/>
      <c r="FO123" s="438">
        <v>118</v>
      </c>
      <c r="FP123" s="402" t="s">
        <v>3565</v>
      </c>
      <c r="FQ123" s="312">
        <v>1</v>
      </c>
      <c r="FR123" s="405">
        <v>0</v>
      </c>
      <c r="FT123" s="479"/>
      <c r="GA123" s="437">
        <v>119</v>
      </c>
      <c r="GB123" s="314"/>
      <c r="GC123" s="438">
        <v>119</v>
      </c>
      <c r="GD123" s="402" t="s">
        <v>3565</v>
      </c>
      <c r="GE123" s="312">
        <v>0</v>
      </c>
      <c r="GF123" s="405">
        <v>0</v>
      </c>
      <c r="GH123" s="437"/>
      <c r="GI123" s="314"/>
      <c r="GJ123" s="438">
        <v>119</v>
      </c>
      <c r="GK123" s="451" t="s">
        <v>4965</v>
      </c>
      <c r="GL123" s="312">
        <v>2</v>
      </c>
      <c r="GM123" s="405">
        <v>3</v>
      </c>
      <c r="GO123" s="440">
        <v>119</v>
      </c>
      <c r="GP123" s="415"/>
      <c r="GQ123" s="415">
        <v>119</v>
      </c>
      <c r="GR123" s="493" t="s">
        <v>67</v>
      </c>
      <c r="GS123" s="312">
        <v>1</v>
      </c>
      <c r="GT123" s="405">
        <v>0</v>
      </c>
      <c r="GU123" s="167"/>
      <c r="GV123" s="440">
        <v>119</v>
      </c>
      <c r="GW123" s="415"/>
      <c r="GX123" s="415">
        <v>119</v>
      </c>
      <c r="GY123" s="493" t="s">
        <v>67</v>
      </c>
      <c r="GZ123" s="312">
        <v>1</v>
      </c>
      <c r="HA123" s="312">
        <v>0</v>
      </c>
      <c r="HC123" s="446">
        <v>119</v>
      </c>
      <c r="HD123" s="412" t="str">
        <f>OIP!AH121&amp;";"&amp;OIP!B121&amp;";"&amp;OIP!E121</f>
        <v>Система рекуперации паров нефти;Контроль загазованности площадки УРПН (точка 5);%</v>
      </c>
      <c r="HE123" s="440">
        <v>119</v>
      </c>
      <c r="HF123" s="414" t="s">
        <v>4954</v>
      </c>
      <c r="HG123" s="415">
        <v>1</v>
      </c>
      <c r="HH123" s="447">
        <v>0</v>
      </c>
      <c r="HJ123" s="446">
        <v>119</v>
      </c>
      <c r="HK123" s="412" t="str">
        <f>OIP!AH121&amp;";"&amp;OIP!B121&amp;";"&amp;OIP!E121</f>
        <v>Система рекуперации паров нефти;Контроль загазованности площадки УРПН (точка 5);%</v>
      </c>
      <c r="HL123" s="440">
        <v>119</v>
      </c>
      <c r="HM123" s="414" t="s">
        <v>3565</v>
      </c>
      <c r="HN123" s="415">
        <v>1</v>
      </c>
      <c r="HO123" s="447">
        <v>0</v>
      </c>
      <c r="HP123" s="844"/>
      <c r="HQ123" s="437">
        <v>119</v>
      </c>
      <c r="HR123" s="314" t="str">
        <f>OIP!AH121&amp;";"&amp;OIP!B121&amp;";"&amp;OIP!E121</f>
        <v>Система рекуперации паров нефти;Контроль загазованности площадки УРПН (точка 5);%</v>
      </c>
      <c r="HS123" s="438">
        <v>119</v>
      </c>
      <c r="HT123" s="402" t="s">
        <v>4954</v>
      </c>
      <c r="HU123" s="312">
        <v>1</v>
      </c>
      <c r="HV123" s="405">
        <v>0</v>
      </c>
      <c r="HX123" s="310">
        <v>119</v>
      </c>
      <c r="HY123" s="314" t="str">
        <f>OIP!AH121&amp;";"&amp;OIP!B121&amp;";"&amp;OIP!E121</f>
        <v>Система рекуперации паров нефти;Контроль загазованности площадки УРПН (точка 5);%</v>
      </c>
      <c r="HZ123" s="438">
        <v>119</v>
      </c>
      <c r="IA123" s="414" t="s">
        <v>4954</v>
      </c>
      <c r="IB123" s="415">
        <v>1</v>
      </c>
      <c r="IC123" s="447">
        <v>0</v>
      </c>
      <c r="ID123" s="341"/>
      <c r="IE123" s="446">
        <v>119</v>
      </c>
      <c r="IF123" s="412" t="str">
        <f>OIP!AH121&amp;";"&amp;OIP!B121&amp;";"&amp;OIP!E121</f>
        <v>Система рекуперации паров нефти;Контроль загазованности площадки УРПН (точка 5);%</v>
      </c>
      <c r="IG123" s="440">
        <v>119</v>
      </c>
      <c r="IH123" s="414" t="s">
        <v>4954</v>
      </c>
      <c r="II123" s="415">
        <v>1</v>
      </c>
      <c r="IJ123" s="447">
        <v>0</v>
      </c>
      <c r="IK123" s="341"/>
      <c r="IL123" s="446">
        <v>119</v>
      </c>
      <c r="IM123" s="412" t="str">
        <f>OIP!AH121&amp;";"&amp;OIP!B121&amp;";"&amp;OIP!E121</f>
        <v>Система рекуперации паров нефти;Контроль загазованности площадки УРПН (точка 5);%</v>
      </c>
      <c r="IN123" s="440">
        <v>119</v>
      </c>
      <c r="IO123" s="414" t="s">
        <v>4954</v>
      </c>
      <c r="IP123" s="415">
        <v>1</v>
      </c>
      <c r="IQ123" s="447">
        <v>0</v>
      </c>
    </row>
    <row r="124" spans="1:258" ht="15.75" customHeight="1">
      <c r="A124" s="313">
        <f t="shared" si="13"/>
        <v>120</v>
      </c>
      <c r="B124" s="314" t="str">
        <f>DP!J121&amp;";"&amp;DP!B121</f>
        <v>Диагностика;БиПС.УСО.2(4) - низкий уровень сопротивления изоляции 24В (UV1)</v>
      </c>
      <c r="C124" s="438">
        <v>120</v>
      </c>
      <c r="D124" s="345"/>
      <c r="E124" s="345"/>
      <c r="F124" s="347"/>
      <c r="H124" s="469">
        <f t="shared" si="14"/>
        <v>120</v>
      </c>
      <c r="I124" s="314" t="str">
        <f>KTPRS2!I121&amp;";"&amp;KTPRS2!B121</f>
        <v>Предельный параметр;Сигнализация "наличие нефти" после сбросного клапана КП23</v>
      </c>
      <c r="J124" s="438">
        <v>120</v>
      </c>
      <c r="K124" s="345"/>
      <c r="L124" s="345"/>
      <c r="M124" s="470"/>
      <c r="O124" s="469">
        <f t="shared" si="15"/>
        <v>120</v>
      </c>
      <c r="P124" s="455">
        <v>0</v>
      </c>
      <c r="Q124" s="438">
        <v>120</v>
      </c>
      <c r="R124" s="345"/>
      <c r="S124" s="345"/>
      <c r="T124" s="470"/>
      <c r="V124" s="400">
        <v>120</v>
      </c>
      <c r="W124" s="455">
        <f>UTS!B122</f>
        <v>0</v>
      </c>
      <c r="AC124" s="924">
        <v>120</v>
      </c>
      <c r="AD124" s="312" t="str">
        <f>ZD!AK122&amp;";"&amp;ZD!B122</f>
        <v>Низковольтный насосный агрегат НСО;Задвижка №124</v>
      </c>
      <c r="AE124" s="450">
        <v>120</v>
      </c>
      <c r="AF124" s="402" t="s">
        <v>4966</v>
      </c>
      <c r="AG124" s="312">
        <v>1</v>
      </c>
      <c r="AH124" s="405">
        <v>0</v>
      </c>
      <c r="BL124" s="845">
        <v>120</v>
      </c>
      <c r="BM124" s="846"/>
      <c r="BN124" s="415">
        <v>120</v>
      </c>
      <c r="BO124" s="414" t="s">
        <v>4967</v>
      </c>
      <c r="BP124" s="415">
        <v>1</v>
      </c>
      <c r="BQ124" s="416">
        <v>0</v>
      </c>
      <c r="BS124" s="479"/>
      <c r="BZ124" s="479"/>
      <c r="CG124" s="479"/>
      <c r="CN124" s="479"/>
      <c r="CU124" s="310">
        <f t="shared" si="18"/>
        <v>120</v>
      </c>
      <c r="CV124" s="314" t="str">
        <f>KTPR!K122&amp;";"&amp;KTPR!B122</f>
        <v>Общестанционная защита;Аварийная загазованность площадки насосной станции откачки дренажа из ёмкости Е-1 (точка 1)</v>
      </c>
      <c r="CW124" s="438">
        <v>120</v>
      </c>
      <c r="CX124" s="312"/>
      <c r="CY124" s="312"/>
      <c r="CZ124" s="403"/>
      <c r="DB124" s="310">
        <f t="shared" si="22"/>
        <v>322</v>
      </c>
      <c r="DC124" s="314"/>
      <c r="DD124" s="438">
        <v>120</v>
      </c>
      <c r="DE124" s="312"/>
      <c r="DF124" s="312"/>
      <c r="DG124" s="403"/>
      <c r="DI124" s="310">
        <f t="shared" si="23"/>
        <v>219</v>
      </c>
      <c r="DJ124" s="314" t="str">
        <f>KTPRA!I123&amp;";"&amp;KTPRA!B123</f>
        <v>Агрегатная защита НО-6;НО-6. Аварийная максимальная вибрация опорно-упорного подшипника насоса НО, порог 2 (горизонтальная)</v>
      </c>
      <c r="DK124" s="438">
        <v>120</v>
      </c>
      <c r="DL124" s="312"/>
      <c r="DM124" s="312"/>
      <c r="DN124" s="403"/>
      <c r="DP124" s="437">
        <v>120</v>
      </c>
      <c r="DQ124" s="875" t="s">
        <v>4968</v>
      </c>
      <c r="DR124" s="438">
        <v>120</v>
      </c>
      <c r="DS124" s="312"/>
      <c r="DT124" s="312"/>
      <c r="DU124" s="868"/>
      <c r="DV124" s="867"/>
      <c r="ED124" s="851">
        <v>120</v>
      </c>
      <c r="EE124" s="423" t="s">
        <v>8905</v>
      </c>
      <c r="EF124" s="68">
        <v>120</v>
      </c>
      <c r="EG124" s="861"/>
      <c r="EH124" s="68"/>
      <c r="EI124" s="96"/>
      <c r="EJ124" s="867"/>
      <c r="FF124" s="437">
        <v>120</v>
      </c>
      <c r="FG124" s="314">
        <v>0</v>
      </c>
      <c r="FH124" s="438">
        <v>119</v>
      </c>
      <c r="FI124" s="402" t="s">
        <v>4969</v>
      </c>
      <c r="FJ124" s="312">
        <v>1</v>
      </c>
      <c r="FK124" s="405">
        <v>0</v>
      </c>
      <c r="FM124" s="437">
        <v>120</v>
      </c>
      <c r="FN124" s="314"/>
      <c r="FO124" s="438">
        <v>119</v>
      </c>
      <c r="FP124" s="402" t="s">
        <v>3565</v>
      </c>
      <c r="FQ124" s="312">
        <v>1</v>
      </c>
      <c r="FR124" s="405">
        <v>0</v>
      </c>
      <c r="FT124" s="479"/>
      <c r="GA124" s="437">
        <v>120</v>
      </c>
      <c r="GB124" s="314"/>
      <c r="GC124" s="438">
        <v>120</v>
      </c>
      <c r="GD124" s="402" t="s">
        <v>4970</v>
      </c>
      <c r="GE124" s="312">
        <v>1</v>
      </c>
      <c r="GF124" s="405">
        <v>0</v>
      </c>
      <c r="GH124" s="437"/>
      <c r="GI124" s="314"/>
      <c r="GJ124" s="438">
        <v>120</v>
      </c>
      <c r="GK124" s="451" t="s">
        <v>4971</v>
      </c>
      <c r="GL124" s="312">
        <v>2</v>
      </c>
      <c r="GM124" s="405">
        <v>3</v>
      </c>
      <c r="GO124" s="440">
        <v>120</v>
      </c>
      <c r="GP124" s="415"/>
      <c r="GQ124" s="415">
        <v>120</v>
      </c>
      <c r="GR124" s="493" t="s">
        <v>67</v>
      </c>
      <c r="GS124" s="312">
        <v>1</v>
      </c>
      <c r="GT124" s="405">
        <v>0</v>
      </c>
      <c r="GU124" s="167"/>
      <c r="GV124" s="440">
        <v>120</v>
      </c>
      <c r="GW124" s="415"/>
      <c r="GX124" s="415">
        <v>120</v>
      </c>
      <c r="GY124" s="493" t="s">
        <v>67</v>
      </c>
      <c r="GZ124" s="312">
        <v>1</v>
      </c>
      <c r="HA124" s="312">
        <v>0</v>
      </c>
      <c r="HC124" s="446">
        <v>120</v>
      </c>
      <c r="HD124" s="412" t="str">
        <f>OIP!AH122&amp;";"&amp;OIP!B122&amp;";"&amp;OIP!E122</f>
        <v>Система рекуперации паров нефти;Контроль загазованности площадки УРПН (точка 6);%</v>
      </c>
      <c r="HE124" s="440">
        <v>120</v>
      </c>
      <c r="HF124" s="414" t="s">
        <v>4972</v>
      </c>
      <c r="HG124" s="415">
        <v>1</v>
      </c>
      <c r="HH124" s="447">
        <v>0</v>
      </c>
      <c r="HJ124" s="446">
        <v>120</v>
      </c>
      <c r="HK124" s="412" t="str">
        <f>OIP!AH122&amp;";"&amp;OIP!B122&amp;";"&amp;OIP!E122</f>
        <v>Система рекуперации паров нефти;Контроль загазованности площадки УРПН (точка 6);%</v>
      </c>
      <c r="HL124" s="440">
        <v>120</v>
      </c>
      <c r="HM124" s="414" t="s">
        <v>3565</v>
      </c>
      <c r="HN124" s="415">
        <v>1</v>
      </c>
      <c r="HO124" s="447">
        <v>0</v>
      </c>
      <c r="HP124" s="844"/>
      <c r="HQ124" s="437">
        <v>120</v>
      </c>
      <c r="HR124" s="314" t="str">
        <f>OIP!AH122&amp;";"&amp;OIP!B122&amp;";"&amp;OIP!E122</f>
        <v>Система рекуперации паров нефти;Контроль загазованности площадки УРПН (точка 6);%</v>
      </c>
      <c r="HS124" s="438">
        <v>120</v>
      </c>
      <c r="HT124" s="402" t="s">
        <v>4972</v>
      </c>
      <c r="HU124" s="312">
        <v>1</v>
      </c>
      <c r="HV124" s="405">
        <v>0</v>
      </c>
      <c r="HX124" s="310">
        <v>120</v>
      </c>
      <c r="HY124" s="314" t="str">
        <f>OIP!AH122&amp;";"&amp;OIP!B122&amp;";"&amp;OIP!E122</f>
        <v>Система рекуперации паров нефти;Контроль загазованности площадки УРПН (точка 6);%</v>
      </c>
      <c r="HZ124" s="438">
        <v>120</v>
      </c>
      <c r="IA124" s="414" t="s">
        <v>4972</v>
      </c>
      <c r="IB124" s="415">
        <v>1</v>
      </c>
      <c r="IC124" s="447">
        <v>0</v>
      </c>
      <c r="ID124" s="341"/>
      <c r="IE124" s="446">
        <v>120</v>
      </c>
      <c r="IF124" s="412" t="str">
        <f>OIP!AH122&amp;";"&amp;OIP!B122&amp;";"&amp;OIP!E122</f>
        <v>Система рекуперации паров нефти;Контроль загазованности площадки УРПН (точка 6);%</v>
      </c>
      <c r="IG124" s="440">
        <v>120</v>
      </c>
      <c r="IH124" s="414" t="s">
        <v>4972</v>
      </c>
      <c r="II124" s="415">
        <v>1</v>
      </c>
      <c r="IJ124" s="447">
        <v>0</v>
      </c>
      <c r="IK124" s="341"/>
      <c r="IL124" s="446">
        <v>120</v>
      </c>
      <c r="IM124" s="412" t="str">
        <f>OIP!AH122&amp;";"&amp;OIP!B122&amp;";"&amp;OIP!E122</f>
        <v>Система рекуперации паров нефти;Контроль загазованности площадки УРПН (точка 6);%</v>
      </c>
      <c r="IN124" s="440">
        <v>120</v>
      </c>
      <c r="IO124" s="414" t="s">
        <v>4972</v>
      </c>
      <c r="IP124" s="415">
        <v>1</v>
      </c>
      <c r="IQ124" s="447">
        <v>0</v>
      </c>
    </row>
    <row r="125" spans="1:258" ht="15.75" customHeight="1">
      <c r="A125" s="310">
        <f t="shared" si="13"/>
        <v>121</v>
      </c>
      <c r="B125" s="314" t="str">
        <f>DP!J122&amp;";"&amp;DP!B122</f>
        <v>;</v>
      </c>
      <c r="C125" s="438">
        <v>121</v>
      </c>
      <c r="D125" s="312"/>
      <c r="E125" s="312"/>
      <c r="F125" s="403"/>
      <c r="H125" s="437">
        <f t="shared" si="14"/>
        <v>121</v>
      </c>
      <c r="I125" s="314" t="str">
        <f>KTPRS2!I122&amp;";"&amp;KTPRS2!B122</f>
        <v>Предельный параметр;Сигнализация "наличие нефти" после сбросного клапана КП24</v>
      </c>
      <c r="J125" s="438">
        <v>121</v>
      </c>
      <c r="K125" s="312"/>
      <c r="L125" s="312"/>
      <c r="M125" s="405"/>
      <c r="O125" s="437">
        <f t="shared" si="15"/>
        <v>121</v>
      </c>
      <c r="P125" s="455">
        <v>0</v>
      </c>
      <c r="Q125" s="438">
        <v>121</v>
      </c>
      <c r="R125" s="312"/>
      <c r="S125" s="312"/>
      <c r="T125" s="405"/>
      <c r="V125" s="400">
        <v>121</v>
      </c>
      <c r="W125" s="455">
        <f>UTS!B123</f>
        <v>0</v>
      </c>
      <c r="AC125" s="924">
        <v>121</v>
      </c>
      <c r="AD125" s="312" t="str">
        <f>ZD!AK123&amp;";"&amp;ZD!B123</f>
        <v>Низковольтный насосный агрегат НСО;Задвижка №125</v>
      </c>
      <c r="AE125" s="450">
        <v>121</v>
      </c>
      <c r="AF125" s="402" t="s">
        <v>3565</v>
      </c>
      <c r="AG125" s="312">
        <v>1</v>
      </c>
      <c r="AH125" s="405">
        <v>0</v>
      </c>
      <c r="BL125" s="845">
        <v>121</v>
      </c>
      <c r="BM125" s="846"/>
      <c r="BN125" s="415">
        <v>121</v>
      </c>
      <c r="BO125" s="414" t="s">
        <v>4973</v>
      </c>
      <c r="BP125" s="415">
        <v>1</v>
      </c>
      <c r="BQ125" s="416">
        <v>0</v>
      </c>
      <c r="BS125" s="479"/>
      <c r="BZ125" s="479"/>
      <c r="CG125" s="479"/>
      <c r="CN125" s="479"/>
      <c r="CU125" s="310">
        <f t="shared" si="18"/>
        <v>121</v>
      </c>
      <c r="CV125" s="314" t="str">
        <f>KTPR!K123&amp;";"&amp;KTPR!B123</f>
        <v>Общестанционная защита;Аварийная загазованность площадки насосной станции откачки дренажа из ёмкости Е-1 (точка 2)</v>
      </c>
      <c r="CW125" s="438">
        <v>121</v>
      </c>
      <c r="CX125" s="312"/>
      <c r="CY125" s="312"/>
      <c r="CZ125" s="403"/>
      <c r="DB125" s="310">
        <f t="shared" si="22"/>
        <v>323</v>
      </c>
      <c r="DC125" s="314"/>
      <c r="DD125" s="438">
        <v>121</v>
      </c>
      <c r="DE125" s="312"/>
      <c r="DF125" s="312"/>
      <c r="DG125" s="403"/>
      <c r="DI125" s="310">
        <f t="shared" si="23"/>
        <v>220</v>
      </c>
      <c r="DJ125" s="314" t="str">
        <f>KTPRA!I124&amp;";"&amp;KTPRA!B124</f>
        <v>Агрегатная защита НО-6;НО-6. Аварийная максимальная вибрация опорно-упорного подшипника электродвигателя НО, порог 2 (вертикальная)</v>
      </c>
      <c r="DK125" s="438">
        <v>121</v>
      </c>
      <c r="DL125" s="312"/>
      <c r="DM125" s="312"/>
      <c r="DN125" s="403"/>
      <c r="DP125" s="437">
        <v>121</v>
      </c>
      <c r="DQ125" s="875" t="s">
        <v>4974</v>
      </c>
      <c r="DR125" s="438">
        <v>121</v>
      </c>
      <c r="DS125" s="312"/>
      <c r="DT125" s="312"/>
      <c r="DU125" s="868"/>
      <c r="DV125" s="867"/>
      <c r="ED125" s="851">
        <v>121</v>
      </c>
      <c r="EE125" s="423" t="s">
        <v>8906</v>
      </c>
      <c r="EF125" s="68">
        <v>121</v>
      </c>
      <c r="EG125" s="861"/>
      <c r="EH125" s="68"/>
      <c r="EI125" s="96"/>
      <c r="EJ125" s="867"/>
      <c r="FF125" s="437">
        <v>121</v>
      </c>
      <c r="FG125" s="314">
        <v>0</v>
      </c>
      <c r="FH125" s="438">
        <v>120</v>
      </c>
      <c r="FI125" s="441" t="s">
        <v>4975</v>
      </c>
      <c r="FJ125" s="312">
        <v>1</v>
      </c>
      <c r="FK125" s="405">
        <v>1</v>
      </c>
      <c r="FM125" s="437">
        <v>121</v>
      </c>
      <c r="FN125" s="314"/>
      <c r="FO125" s="438">
        <v>120</v>
      </c>
      <c r="FP125" s="402" t="s">
        <v>3565</v>
      </c>
      <c r="FQ125" s="312">
        <v>1</v>
      </c>
      <c r="FR125" s="405">
        <v>0</v>
      </c>
      <c r="FT125" s="479"/>
      <c r="GA125" s="404">
        <v>121</v>
      </c>
      <c r="GB125" s="314"/>
      <c r="GC125" s="438">
        <v>121</v>
      </c>
      <c r="GD125" s="402" t="s">
        <v>4976</v>
      </c>
      <c r="GE125" s="312">
        <v>1</v>
      </c>
      <c r="GF125" s="405">
        <v>0</v>
      </c>
      <c r="GH125" s="437"/>
      <c r="GI125" s="314"/>
      <c r="GJ125" s="438">
        <v>121</v>
      </c>
      <c r="GK125" s="402" t="s">
        <v>3676</v>
      </c>
      <c r="GL125" s="312">
        <v>1</v>
      </c>
      <c r="GM125" s="405">
        <v>0</v>
      </c>
      <c r="GO125" s="440">
        <v>121</v>
      </c>
      <c r="GP125" s="415"/>
      <c r="GQ125" s="415">
        <v>121</v>
      </c>
      <c r="GR125" s="493" t="s">
        <v>67</v>
      </c>
      <c r="GS125" s="312">
        <v>1</v>
      </c>
      <c r="GT125" s="405">
        <v>0</v>
      </c>
      <c r="GU125" s="167"/>
      <c r="GV125" s="440">
        <v>121</v>
      </c>
      <c r="GW125" s="415"/>
      <c r="GX125" s="415">
        <v>121</v>
      </c>
      <c r="GY125" s="493" t="s">
        <v>67</v>
      </c>
      <c r="GZ125" s="312">
        <v>1</v>
      </c>
      <c r="HA125" s="312">
        <v>0</v>
      </c>
      <c r="HC125" s="446">
        <v>121</v>
      </c>
      <c r="HD125" s="412" t="str">
        <f>OIP!AH123&amp;";"&amp;OIP!B123&amp;";"&amp;OIP!E123</f>
        <v>Система рекуперации паров нефти;Контроль загазованности площадки УРПН (точка 7);%</v>
      </c>
      <c r="HE125" s="440">
        <v>121</v>
      </c>
      <c r="HF125" s="414" t="s">
        <v>4972</v>
      </c>
      <c r="HG125" s="415">
        <v>1</v>
      </c>
      <c r="HH125" s="447">
        <v>0</v>
      </c>
      <c r="HJ125" s="446">
        <v>121</v>
      </c>
      <c r="HK125" s="412" t="str">
        <f>OIP!AH123&amp;";"&amp;OIP!B123&amp;";"&amp;OIP!E123</f>
        <v>Система рекуперации паров нефти;Контроль загазованности площадки УРПН (точка 7);%</v>
      </c>
      <c r="HL125" s="440">
        <v>121</v>
      </c>
      <c r="HM125" s="414" t="s">
        <v>3565</v>
      </c>
      <c r="HN125" s="415">
        <v>1</v>
      </c>
      <c r="HO125" s="447">
        <v>0</v>
      </c>
      <c r="HP125" s="844"/>
      <c r="HQ125" s="437">
        <v>121</v>
      </c>
      <c r="HR125" s="314" t="str">
        <f>OIP!AH123&amp;";"&amp;OIP!B123&amp;";"&amp;OIP!E123</f>
        <v>Система рекуперации паров нефти;Контроль загазованности площадки УРПН (точка 7);%</v>
      </c>
      <c r="HS125" s="438">
        <v>121</v>
      </c>
      <c r="HT125" s="402" t="s">
        <v>4977</v>
      </c>
      <c r="HU125" s="312">
        <v>1</v>
      </c>
      <c r="HV125" s="405">
        <v>0</v>
      </c>
      <c r="HX125" s="310">
        <v>121</v>
      </c>
      <c r="HY125" s="314" t="str">
        <f>OIP!AH123&amp;";"&amp;OIP!B123&amp;";"&amp;OIP!E123</f>
        <v>Система рекуперации паров нефти;Контроль загазованности площадки УРПН (точка 7);%</v>
      </c>
      <c r="HZ125" s="438">
        <v>121</v>
      </c>
      <c r="IA125" s="414" t="s">
        <v>4972</v>
      </c>
      <c r="IB125" s="415">
        <v>1</v>
      </c>
      <c r="IC125" s="447">
        <v>0</v>
      </c>
      <c r="ID125" s="341"/>
      <c r="IE125" s="446">
        <v>121</v>
      </c>
      <c r="IF125" s="412" t="str">
        <f>OIP!AH123&amp;";"&amp;OIP!B123&amp;";"&amp;OIP!E123</f>
        <v>Система рекуперации паров нефти;Контроль загазованности площадки УРПН (точка 7);%</v>
      </c>
      <c r="IG125" s="440">
        <v>121</v>
      </c>
      <c r="IH125" s="414" t="s">
        <v>4972</v>
      </c>
      <c r="II125" s="415">
        <v>1</v>
      </c>
      <c r="IJ125" s="447">
        <v>0</v>
      </c>
      <c r="IK125" s="341"/>
      <c r="IL125" s="446">
        <v>121</v>
      </c>
      <c r="IM125" s="412" t="str">
        <f>OIP!AH123&amp;";"&amp;OIP!B123&amp;";"&amp;OIP!E123</f>
        <v>Система рекуперации паров нефти;Контроль загазованности площадки УРПН (точка 7);%</v>
      </c>
      <c r="IN125" s="440">
        <v>121</v>
      </c>
      <c r="IO125" s="414" t="s">
        <v>4972</v>
      </c>
      <c r="IP125" s="415">
        <v>1</v>
      </c>
      <c r="IQ125" s="447">
        <v>0</v>
      </c>
    </row>
    <row r="126" spans="1:258" ht="15.75" customHeight="1">
      <c r="A126" s="310">
        <f t="shared" si="13"/>
        <v>122</v>
      </c>
      <c r="B126" s="314" t="str">
        <f>DP!J123&amp;";"&amp;DP!B123</f>
        <v>Диагностика;БиПС.УСО.2(5) - общая неисправность системы питания</v>
      </c>
      <c r="C126" s="438">
        <v>122</v>
      </c>
      <c r="D126" s="312"/>
      <c r="E126" s="312"/>
      <c r="F126" s="403"/>
      <c r="H126" s="437">
        <f t="shared" si="14"/>
        <v>122</v>
      </c>
      <c r="I126" s="314" t="str">
        <f>KTPRS2!I123&amp;";"&amp;KTPRS2!B123</f>
        <v>Предельный параметр;Сигнализация "наличие нефти" после сбросного клапана КП25</v>
      </c>
      <c r="J126" s="438">
        <v>122</v>
      </c>
      <c r="K126" s="312"/>
      <c r="L126" s="312"/>
      <c r="M126" s="405"/>
      <c r="O126" s="437">
        <f t="shared" si="15"/>
        <v>122</v>
      </c>
      <c r="P126" s="455">
        <v>0</v>
      </c>
      <c r="Q126" s="438">
        <v>122</v>
      </c>
      <c r="R126" s="312"/>
      <c r="S126" s="312"/>
      <c r="T126" s="405"/>
      <c r="V126" s="400">
        <v>122</v>
      </c>
      <c r="W126" s="455">
        <f>UTS!B124</f>
        <v>0</v>
      </c>
      <c r="AC126" s="924">
        <v>122</v>
      </c>
      <c r="AD126" s="312" t="str">
        <f>ZD!AK124&amp;";"&amp;ZD!B124</f>
        <v>Низковольтный насосный агрегат НСО;Задвижка №126</v>
      </c>
      <c r="AE126" s="450">
        <v>122</v>
      </c>
      <c r="AF126" s="402" t="s">
        <v>4978</v>
      </c>
      <c r="AG126" s="312">
        <v>1</v>
      </c>
      <c r="AH126" s="405">
        <v>0</v>
      </c>
      <c r="BL126" s="845">
        <v>122</v>
      </c>
      <c r="BM126" s="846"/>
      <c r="BN126" s="415">
        <v>122</v>
      </c>
      <c r="BO126" s="887" t="s">
        <v>3486</v>
      </c>
      <c r="BP126" s="345">
        <v>1</v>
      </c>
      <c r="BQ126" s="470">
        <v>2</v>
      </c>
      <c r="BS126" s="479"/>
      <c r="BZ126" s="479"/>
      <c r="CG126" s="479"/>
      <c r="CN126" s="479"/>
      <c r="CU126" s="310">
        <f t="shared" si="18"/>
        <v>122</v>
      </c>
      <c r="CV126" s="314" t="str">
        <f>KTPR!K124&amp;";"&amp;KTPR!B124</f>
        <v>Общестанционная защита;Аварийная загазованность площадки насосной станции откачки дренажа из ёмкости Е-1 (точка 3)</v>
      </c>
      <c r="CW126" s="438">
        <v>122</v>
      </c>
      <c r="CX126" s="312"/>
      <c r="CY126" s="312"/>
      <c r="CZ126" s="403"/>
      <c r="DB126" s="310">
        <f t="shared" si="22"/>
        <v>324</v>
      </c>
      <c r="DC126" s="314"/>
      <c r="DD126" s="438">
        <v>122</v>
      </c>
      <c r="DE126" s="312"/>
      <c r="DF126" s="312"/>
      <c r="DG126" s="403"/>
      <c r="DI126" s="310">
        <f t="shared" si="23"/>
        <v>221</v>
      </c>
      <c r="DJ126" s="314" t="str">
        <f>KTPRA!I125&amp;";"&amp;KTPRA!B125</f>
        <v>Агрегатная защита НО-6;НО-6. Аварийная максимальная вибрация опорно-упорного подшипника электродвигателя НО, порог 2 (осевая)</v>
      </c>
      <c r="DK126" s="438">
        <v>122</v>
      </c>
      <c r="DL126" s="312"/>
      <c r="DM126" s="312"/>
      <c r="DN126" s="403"/>
      <c r="DP126" s="437">
        <v>122</v>
      </c>
      <c r="DQ126" s="875" t="s">
        <v>4979</v>
      </c>
      <c r="DR126" s="438">
        <v>122</v>
      </c>
      <c r="DS126" s="312"/>
      <c r="DT126" s="312"/>
      <c r="DU126" s="868"/>
      <c r="DV126" s="867"/>
      <c r="ED126" s="851">
        <v>122</v>
      </c>
      <c r="EE126" s="423" t="s">
        <v>8907</v>
      </c>
      <c r="EF126" s="68">
        <v>122</v>
      </c>
      <c r="EG126" s="861"/>
      <c r="EH126" s="68"/>
      <c r="EI126" s="96"/>
      <c r="EJ126" s="867"/>
      <c r="FF126" s="437">
        <v>122</v>
      </c>
      <c r="FG126" s="314">
        <v>0</v>
      </c>
      <c r="FH126" s="438">
        <v>200</v>
      </c>
      <c r="FI126" s="414"/>
      <c r="FJ126" s="312"/>
      <c r="FK126" s="405"/>
      <c r="FM126" s="437">
        <v>122</v>
      </c>
      <c r="FN126" s="314"/>
      <c r="FO126" s="438"/>
      <c r="FP126" s="402"/>
      <c r="FQ126" s="312"/>
      <c r="FR126" s="405"/>
      <c r="FT126" s="479"/>
      <c r="GA126" s="437">
        <v>122</v>
      </c>
      <c r="GB126" s="314"/>
      <c r="GC126" s="438">
        <v>122</v>
      </c>
      <c r="GD126" s="402" t="s">
        <v>4980</v>
      </c>
      <c r="GE126" s="312">
        <v>1</v>
      </c>
      <c r="GF126" s="405">
        <v>0</v>
      </c>
      <c r="GH126" s="437"/>
      <c r="GI126" s="314"/>
      <c r="GJ126" s="438">
        <v>122</v>
      </c>
      <c r="GK126" s="451" t="s">
        <v>4981</v>
      </c>
      <c r="GL126" s="312">
        <v>2</v>
      </c>
      <c r="GM126" s="405">
        <v>3</v>
      </c>
      <c r="GO126" s="440">
        <v>122</v>
      </c>
      <c r="GP126" s="415"/>
      <c r="GQ126" s="415">
        <v>122</v>
      </c>
      <c r="GR126" s="493" t="s">
        <v>67</v>
      </c>
      <c r="GS126" s="312">
        <v>1</v>
      </c>
      <c r="GT126" s="405">
        <v>0</v>
      </c>
      <c r="GU126" s="167"/>
      <c r="GV126" s="440">
        <v>122</v>
      </c>
      <c r="GW126" s="415"/>
      <c r="GX126" s="415">
        <v>122</v>
      </c>
      <c r="GY126" s="493" t="s">
        <v>67</v>
      </c>
      <c r="GZ126" s="312">
        <v>1</v>
      </c>
      <c r="HA126" s="312">
        <v>0</v>
      </c>
      <c r="HC126" s="446">
        <v>122</v>
      </c>
      <c r="HD126" s="412" t="str">
        <f>OIP!AH124&amp;";"&amp;OIP!B124&amp;";"&amp;OIP!E124</f>
        <v>Система рекуперации паров нефти;Контроль загазованности площадки УРПН (точка 8);%</v>
      </c>
      <c r="HE126" s="440">
        <v>122</v>
      </c>
      <c r="HF126" s="414" t="s">
        <v>4977</v>
      </c>
      <c r="HG126" s="415">
        <v>1</v>
      </c>
      <c r="HH126" s="447">
        <v>0</v>
      </c>
      <c r="HJ126" s="446">
        <v>122</v>
      </c>
      <c r="HK126" s="412" t="str">
        <f>OIP!AH124&amp;";"&amp;OIP!B124&amp;";"&amp;OIP!E124</f>
        <v>Система рекуперации паров нефти;Контроль загазованности площадки УРПН (точка 8);%</v>
      </c>
      <c r="HL126" s="440">
        <v>122</v>
      </c>
      <c r="HM126" s="414" t="s">
        <v>3565</v>
      </c>
      <c r="HN126" s="415">
        <v>1</v>
      </c>
      <c r="HO126" s="447">
        <v>0</v>
      </c>
      <c r="HP126" s="844"/>
      <c r="HQ126" s="437">
        <v>122</v>
      </c>
      <c r="HR126" s="314" t="str">
        <f>OIP!AH124&amp;";"&amp;OIP!B124&amp;";"&amp;OIP!E124</f>
        <v>Система рекуперации паров нефти;Контроль загазованности площадки УРПН (точка 8);%</v>
      </c>
      <c r="HS126" s="438">
        <v>122</v>
      </c>
      <c r="HT126" s="402" t="s">
        <v>4977</v>
      </c>
      <c r="HU126" s="312">
        <v>1</v>
      </c>
      <c r="HV126" s="405">
        <v>0</v>
      </c>
      <c r="HX126" s="310">
        <v>122</v>
      </c>
      <c r="HY126" s="314" t="str">
        <f>OIP!AH124&amp;";"&amp;OIP!B124&amp;";"&amp;OIP!E124</f>
        <v>Система рекуперации паров нефти;Контроль загазованности площадки УРПН (точка 8);%</v>
      </c>
      <c r="HZ126" s="438">
        <v>122</v>
      </c>
      <c r="IA126" s="414" t="s">
        <v>4982</v>
      </c>
      <c r="IB126" s="415">
        <v>1</v>
      </c>
      <c r="IC126" s="447">
        <v>0</v>
      </c>
      <c r="ID126" s="341"/>
      <c r="IE126" s="446">
        <v>122</v>
      </c>
      <c r="IF126" s="412" t="str">
        <f>OIP!AH124&amp;";"&amp;OIP!B124&amp;";"&amp;OIP!E124</f>
        <v>Система рекуперации паров нефти;Контроль загазованности площадки УРПН (точка 8);%</v>
      </c>
      <c r="IG126" s="440">
        <v>122</v>
      </c>
      <c r="IH126" s="414" t="s">
        <v>4977</v>
      </c>
      <c r="II126" s="415">
        <v>1</v>
      </c>
      <c r="IJ126" s="447">
        <v>0</v>
      </c>
      <c r="IK126" s="341"/>
      <c r="IL126" s="446">
        <v>122</v>
      </c>
      <c r="IM126" s="412" t="str">
        <f>OIP!AH124&amp;";"&amp;OIP!B124&amp;";"&amp;OIP!E124</f>
        <v>Система рекуперации паров нефти;Контроль загазованности площадки УРПН (точка 8);%</v>
      </c>
      <c r="IN126" s="440">
        <v>122</v>
      </c>
      <c r="IO126" s="414" t="s">
        <v>4977</v>
      </c>
      <c r="IP126" s="415">
        <v>1</v>
      </c>
      <c r="IQ126" s="447">
        <v>0</v>
      </c>
    </row>
    <row r="127" spans="1:258" ht="15.75" customHeight="1">
      <c r="A127" s="313">
        <f t="shared" si="13"/>
        <v>123</v>
      </c>
      <c r="B127" s="314" t="str">
        <f>DP!J124&amp;";"&amp;DP!B124</f>
        <v>Диагностика;БиПС.УСО.2(5) - наличие напряжения на вводе №1</v>
      </c>
      <c r="C127" s="438">
        <v>123</v>
      </c>
      <c r="D127" s="345"/>
      <c r="E127" s="345"/>
      <c r="F127" s="347"/>
      <c r="H127" s="469">
        <f t="shared" si="14"/>
        <v>123</v>
      </c>
      <c r="I127" s="314" t="str">
        <f>KTPRS2!I124&amp;";"&amp;KTPRS2!B124</f>
        <v>Предельный параметр;Сигнализация "наличие нефти" после сбросного клапана КП26</v>
      </c>
      <c r="J127" s="438">
        <v>123</v>
      </c>
      <c r="K127" s="345"/>
      <c r="L127" s="345"/>
      <c r="M127" s="470"/>
      <c r="O127" s="469">
        <f t="shared" si="15"/>
        <v>123</v>
      </c>
      <c r="P127" s="455">
        <v>0</v>
      </c>
      <c r="Q127" s="438">
        <v>123</v>
      </c>
      <c r="R127" s="345"/>
      <c r="S127" s="345"/>
      <c r="T127" s="470"/>
      <c r="V127" s="400">
        <v>123</v>
      </c>
      <c r="W127" s="455">
        <f>UTS!B125</f>
        <v>0</v>
      </c>
      <c r="AC127" s="924">
        <v>123</v>
      </c>
      <c r="AD127" s="312" t="str">
        <f>ZD!AK125&amp;";"&amp;ZD!B125</f>
        <v>;</v>
      </c>
      <c r="AE127" s="450">
        <v>123</v>
      </c>
      <c r="AF127" s="426" t="s">
        <v>4983</v>
      </c>
      <c r="AG127" s="312">
        <v>2</v>
      </c>
      <c r="AH127" s="405">
        <v>2</v>
      </c>
      <c r="BL127" s="845">
        <v>123</v>
      </c>
      <c r="BM127" s="846"/>
      <c r="BN127" s="415">
        <v>123</v>
      </c>
      <c r="BO127" s="451" t="s">
        <v>3554</v>
      </c>
      <c r="BP127" s="312">
        <v>2</v>
      </c>
      <c r="BQ127" s="405">
        <v>3</v>
      </c>
      <c r="BS127" s="479"/>
      <c r="BZ127" s="479"/>
      <c r="CG127" s="479"/>
      <c r="CN127" s="479"/>
      <c r="CU127" s="310">
        <f t="shared" si="18"/>
        <v>123</v>
      </c>
      <c r="CV127" s="314" t="str">
        <f>KTPR!K125&amp;";"&amp;KTPR!B125</f>
        <v>Общестанционная защита;Аварийная загазованность площадки насосной станции откачки дренажа из ёмкости Е-1 (точка 4)</v>
      </c>
      <c r="CW127" s="438">
        <v>123</v>
      </c>
      <c r="CX127" s="312"/>
      <c r="CY127" s="312"/>
      <c r="CZ127" s="403"/>
      <c r="DB127" s="310">
        <f t="shared" si="22"/>
        <v>325</v>
      </c>
      <c r="DC127" s="314"/>
      <c r="DD127" s="438">
        <v>123</v>
      </c>
      <c r="DE127" s="312"/>
      <c r="DF127" s="312"/>
      <c r="DG127" s="403"/>
      <c r="DI127" s="310">
        <f t="shared" si="23"/>
        <v>222</v>
      </c>
      <c r="DJ127" s="314" t="str">
        <f>KTPRA!I126&amp;";"&amp;KTPRA!B126</f>
        <v>Агрегатная защита НО-6;НО-6. Недостоверность измерений вибрации в группе преобразователей (электродвигатель)</v>
      </c>
      <c r="DK127" s="438">
        <v>123</v>
      </c>
      <c r="DL127" s="312"/>
      <c r="DM127" s="312"/>
      <c r="DN127" s="403"/>
      <c r="DP127" s="437">
        <v>123</v>
      </c>
      <c r="DQ127" s="875"/>
      <c r="DR127" s="438">
        <v>123</v>
      </c>
      <c r="DS127" s="312"/>
      <c r="DT127" s="312"/>
      <c r="DU127" s="868"/>
      <c r="DV127" s="867"/>
      <c r="ED127" s="851">
        <v>123</v>
      </c>
      <c r="EE127" s="423" t="s">
        <v>8908</v>
      </c>
      <c r="EF127" s="68">
        <v>123</v>
      </c>
      <c r="EG127" s="861"/>
      <c r="EH127" s="68"/>
      <c r="EI127" s="96"/>
      <c r="EJ127" s="867"/>
      <c r="FF127" s="437">
        <v>123</v>
      </c>
      <c r="FG127" s="314">
        <v>0</v>
      </c>
      <c r="FH127" s="438">
        <v>201</v>
      </c>
      <c r="FI127" s="414"/>
      <c r="FJ127" s="312"/>
      <c r="FK127" s="405"/>
      <c r="FM127" s="437">
        <v>123</v>
      </c>
      <c r="FN127" s="314"/>
      <c r="FO127" s="438"/>
      <c r="FP127" s="402"/>
      <c r="FQ127" s="312"/>
      <c r="FR127" s="405"/>
      <c r="FT127" s="479"/>
      <c r="GA127" s="437">
        <v>123</v>
      </c>
      <c r="GB127" s="314"/>
      <c r="GC127" s="438">
        <v>123</v>
      </c>
      <c r="GD127" s="402" t="s">
        <v>4984</v>
      </c>
      <c r="GE127" s="312">
        <v>1</v>
      </c>
      <c r="GF127" s="405">
        <v>0</v>
      </c>
      <c r="GH127" s="437"/>
      <c r="GI127" s="314"/>
      <c r="GJ127" s="438">
        <v>123</v>
      </c>
      <c r="GK127" s="402" t="s">
        <v>4985</v>
      </c>
      <c r="GL127" s="312">
        <v>1</v>
      </c>
      <c r="GM127" s="405">
        <v>0</v>
      </c>
      <c r="GO127" s="440">
        <v>123</v>
      </c>
      <c r="GP127" s="415"/>
      <c r="GQ127" s="415">
        <v>123</v>
      </c>
      <c r="GR127" s="493" t="s">
        <v>67</v>
      </c>
      <c r="GS127" s="312">
        <v>1</v>
      </c>
      <c r="GT127" s="405">
        <v>0</v>
      </c>
      <c r="GU127" s="167"/>
      <c r="GV127" s="440">
        <v>123</v>
      </c>
      <c r="GW127" s="415"/>
      <c r="GX127" s="415">
        <v>123</v>
      </c>
      <c r="GY127" s="493" t="s">
        <v>67</v>
      </c>
      <c r="GZ127" s="312">
        <v>1</v>
      </c>
      <c r="HA127" s="312">
        <v>0</v>
      </c>
      <c r="HC127" s="446">
        <v>123</v>
      </c>
      <c r="HD127" s="412" t="str">
        <f>OIP!AH125&amp;";"&amp;OIP!B125&amp;";"&amp;OIP!E125</f>
        <v>;Контроль загазованности площадки газодувки;%</v>
      </c>
      <c r="HE127" s="440">
        <v>123</v>
      </c>
      <c r="HF127" s="414" t="s">
        <v>4986</v>
      </c>
      <c r="HG127" s="415">
        <v>1</v>
      </c>
      <c r="HH127" s="447">
        <v>0</v>
      </c>
      <c r="HJ127" s="446">
        <v>123</v>
      </c>
      <c r="HK127" s="412" t="str">
        <f>OIP!AH125&amp;";"&amp;OIP!B125&amp;";"&amp;OIP!E125</f>
        <v>;Контроль загазованности площадки газодувки;%</v>
      </c>
      <c r="HL127" s="440">
        <v>123</v>
      </c>
      <c r="HM127" s="414" t="s">
        <v>3565</v>
      </c>
      <c r="HN127" s="415">
        <v>1</v>
      </c>
      <c r="HO127" s="447">
        <v>0</v>
      </c>
      <c r="HP127" s="844"/>
      <c r="HQ127" s="437">
        <v>123</v>
      </c>
      <c r="HR127" s="314" t="str">
        <f>OIP!AH125&amp;";"&amp;OIP!B125&amp;";"&amp;OIP!E125</f>
        <v>;Контроль загазованности площадки газодувки;%</v>
      </c>
      <c r="HS127" s="438">
        <v>123</v>
      </c>
      <c r="HT127" s="402" t="s">
        <v>4986</v>
      </c>
      <c r="HU127" s="312">
        <v>1</v>
      </c>
      <c r="HV127" s="405">
        <v>0</v>
      </c>
      <c r="HX127" s="310">
        <v>123</v>
      </c>
      <c r="HY127" s="314" t="str">
        <f>OIP!AH125&amp;";"&amp;OIP!B125&amp;";"&amp;OIP!E125</f>
        <v>;Контроль загазованности площадки газодувки;%</v>
      </c>
      <c r="HZ127" s="438">
        <v>123</v>
      </c>
      <c r="IA127" s="414" t="s">
        <v>4986</v>
      </c>
      <c r="IB127" s="415">
        <v>1</v>
      </c>
      <c r="IC127" s="447">
        <v>0</v>
      </c>
      <c r="ID127" s="341"/>
      <c r="IE127" s="446">
        <v>123</v>
      </c>
      <c r="IF127" s="412" t="str">
        <f>OIP!AH125&amp;";"&amp;OIP!B125&amp;";"&amp;OIP!E125</f>
        <v>;Контроль загазованности площадки газодувки;%</v>
      </c>
      <c r="IG127" s="440">
        <v>123</v>
      </c>
      <c r="IH127" s="414" t="s">
        <v>4987</v>
      </c>
      <c r="II127" s="415">
        <v>1</v>
      </c>
      <c r="IJ127" s="447">
        <v>0</v>
      </c>
      <c r="IK127" s="341"/>
      <c r="IL127" s="446">
        <v>123</v>
      </c>
      <c r="IM127" s="412" t="str">
        <f>OIP!AH125&amp;";"&amp;OIP!B125&amp;";"&amp;OIP!E125</f>
        <v>;Контроль загазованности площадки газодувки;%</v>
      </c>
      <c r="IN127" s="440">
        <v>123</v>
      </c>
      <c r="IO127" s="414" t="s">
        <v>4986</v>
      </c>
      <c r="IP127" s="415">
        <v>1</v>
      </c>
      <c r="IQ127" s="447">
        <v>0</v>
      </c>
    </row>
    <row r="128" spans="1:258" ht="15.75" customHeight="1">
      <c r="A128" s="310">
        <f t="shared" si="13"/>
        <v>124</v>
      </c>
      <c r="B128" s="314" t="str">
        <f>DP!J125&amp;";"&amp;DP!B125</f>
        <v>Диагностика;БиПС.УСО.2(5) - наличие напряжения на вводе №2</v>
      </c>
      <c r="C128" s="438">
        <v>124</v>
      </c>
      <c r="D128" s="312"/>
      <c r="E128" s="312"/>
      <c r="F128" s="403"/>
      <c r="H128" s="437">
        <f t="shared" si="14"/>
        <v>124</v>
      </c>
      <c r="I128" s="314" t="str">
        <f>KTPRS2!I125&amp;";"&amp;KTPRS2!B125</f>
        <v>Предельный параметр;Сигнализация "наличие нефти" после сбросного клапана КП27</v>
      </c>
      <c r="J128" s="438">
        <v>124</v>
      </c>
      <c r="K128" s="312"/>
      <c r="L128" s="312"/>
      <c r="M128" s="405"/>
      <c r="O128" s="437">
        <f t="shared" si="15"/>
        <v>124</v>
      </c>
      <c r="P128" s="455">
        <v>0</v>
      </c>
      <c r="Q128" s="438">
        <v>124</v>
      </c>
      <c r="R128" s="312"/>
      <c r="S128" s="312"/>
      <c r="T128" s="405"/>
      <c r="V128" s="400">
        <v>124</v>
      </c>
      <c r="W128" s="455">
        <f>UTS!B126</f>
        <v>0</v>
      </c>
      <c r="AC128" s="924">
        <v>124</v>
      </c>
      <c r="AD128" s="312" t="str">
        <f>ZD!AK126&amp;";"&amp;ZD!B126</f>
        <v>Межблочная запорная арматура, резервные схемы учёта, УРД;Задвижка №101а</v>
      </c>
      <c r="AE128" s="450">
        <v>124</v>
      </c>
      <c r="AF128" s="402" t="s">
        <v>4988</v>
      </c>
      <c r="AG128" s="312">
        <v>1</v>
      </c>
      <c r="AH128" s="405">
        <v>0</v>
      </c>
      <c r="BL128" s="845">
        <v>124</v>
      </c>
      <c r="BM128" s="846"/>
      <c r="BN128" s="415">
        <v>124</v>
      </c>
      <c r="BO128" s="451" t="s">
        <v>3523</v>
      </c>
      <c r="BP128" s="312">
        <v>2</v>
      </c>
      <c r="BQ128" s="405">
        <v>3</v>
      </c>
      <c r="BS128" s="479"/>
      <c r="BZ128" s="479"/>
      <c r="CG128" s="479"/>
      <c r="CN128" s="479"/>
      <c r="CU128" s="310">
        <f t="shared" si="18"/>
        <v>124</v>
      </c>
      <c r="CV128" s="314" t="str">
        <f>KTPR!K126&amp;";"&amp;KTPR!B126</f>
        <v>Общестанционная защита;Аварийная загазованность площадки насосной станции откачки дренажа из ёмкости Е-1 (точка 5)</v>
      </c>
      <c r="CW128" s="438">
        <v>124</v>
      </c>
      <c r="CX128" s="312"/>
      <c r="CY128" s="312"/>
      <c r="CZ128" s="403"/>
      <c r="DB128" s="310">
        <f t="shared" si="22"/>
        <v>326</v>
      </c>
      <c r="DC128" s="314"/>
      <c r="DD128" s="438">
        <v>124</v>
      </c>
      <c r="DE128" s="312"/>
      <c r="DF128" s="312"/>
      <c r="DG128" s="403"/>
      <c r="DI128" s="310">
        <f t="shared" si="23"/>
        <v>223</v>
      </c>
      <c r="DJ128" s="314" t="str">
        <f>KTPRA!I127&amp;";"&amp;KTPRA!B127</f>
        <v>Агрегатная защита НО-6;НО-6. Недостоверность измерений вибрации в группе преобразователей (насос)</v>
      </c>
      <c r="DK128" s="438">
        <v>124</v>
      </c>
      <c r="DL128" s="312"/>
      <c r="DM128" s="312"/>
      <c r="DN128" s="403"/>
      <c r="DP128" s="437">
        <v>124</v>
      </c>
      <c r="DQ128" s="847" t="s">
        <v>4989</v>
      </c>
      <c r="DR128" s="438">
        <v>124</v>
      </c>
      <c r="DS128" s="312"/>
      <c r="DT128" s="312"/>
      <c r="DU128" s="868"/>
      <c r="DV128" s="867"/>
      <c r="ED128" s="851">
        <v>124</v>
      </c>
      <c r="EE128" s="423" t="s">
        <v>8909</v>
      </c>
      <c r="EF128" s="68">
        <v>124</v>
      </c>
      <c r="EG128" s="861"/>
      <c r="EH128" s="68"/>
      <c r="EI128" s="96"/>
      <c r="EJ128" s="867"/>
      <c r="FF128" s="437">
        <v>124</v>
      </c>
      <c r="FG128" s="314"/>
      <c r="FH128" s="438"/>
      <c r="FI128" s="312"/>
      <c r="FJ128" s="312"/>
      <c r="FK128" s="405"/>
      <c r="FM128" s="437">
        <v>124</v>
      </c>
      <c r="FN128" s="314"/>
      <c r="FO128" s="438"/>
      <c r="FP128" s="312"/>
      <c r="FQ128" s="312"/>
      <c r="FR128" s="405"/>
      <c r="FT128" s="479"/>
      <c r="GA128" s="437">
        <v>124</v>
      </c>
      <c r="GB128" s="314"/>
      <c r="GC128" s="438">
        <v>124</v>
      </c>
      <c r="GD128" s="402" t="s">
        <v>4990</v>
      </c>
      <c r="GE128" s="312">
        <v>1</v>
      </c>
      <c r="GF128" s="405">
        <v>0</v>
      </c>
      <c r="GH128" s="437"/>
      <c r="GI128" s="314"/>
      <c r="GJ128" s="438">
        <v>124</v>
      </c>
      <c r="GK128" s="402" t="s">
        <v>4991</v>
      </c>
      <c r="GL128" s="312">
        <v>1</v>
      </c>
      <c r="GM128" s="405">
        <v>0</v>
      </c>
      <c r="GO128" s="440">
        <v>124</v>
      </c>
      <c r="GP128" s="415"/>
      <c r="GQ128" s="415">
        <v>124</v>
      </c>
      <c r="GR128" s="491" t="s">
        <v>67</v>
      </c>
      <c r="GS128" s="312">
        <v>1</v>
      </c>
      <c r="GT128" s="405">
        <v>0</v>
      </c>
      <c r="GU128" s="167"/>
      <c r="GV128" s="440">
        <v>124</v>
      </c>
      <c r="GW128" s="415"/>
      <c r="GX128" s="415">
        <v>124</v>
      </c>
      <c r="GY128" s="491" t="s">
        <v>67</v>
      </c>
      <c r="GZ128" s="312">
        <v>1</v>
      </c>
      <c r="HA128" s="312">
        <v>0</v>
      </c>
      <c r="HC128" s="446">
        <v>124</v>
      </c>
      <c r="HD128" s="412" t="str">
        <f>OIP!AH126&amp;";"&amp;OIP!B126&amp;";"&amp;OIP!E126</f>
        <v>;;</v>
      </c>
      <c r="HE128" s="440">
        <v>124</v>
      </c>
      <c r="HF128" s="414" t="s">
        <v>4986</v>
      </c>
      <c r="HG128" s="415">
        <v>1</v>
      </c>
      <c r="HH128" s="447">
        <v>0</v>
      </c>
      <c r="HJ128" s="446">
        <v>124</v>
      </c>
      <c r="HK128" s="412" t="str">
        <f>OIP!AH126&amp;";"&amp;OIP!B126&amp;";"&amp;OIP!E126</f>
        <v>;;</v>
      </c>
      <c r="HL128" s="440">
        <v>124</v>
      </c>
      <c r="HM128" s="414" t="s">
        <v>3565</v>
      </c>
      <c r="HN128" s="415">
        <v>1</v>
      </c>
      <c r="HO128" s="447">
        <v>0</v>
      </c>
      <c r="HP128" s="844"/>
      <c r="HQ128" s="437">
        <v>124</v>
      </c>
      <c r="HR128" s="314" t="str">
        <f>OIP!AH126&amp;";"&amp;OIP!B126&amp;";"&amp;OIP!E126</f>
        <v>;;</v>
      </c>
      <c r="HS128" s="438">
        <v>124</v>
      </c>
      <c r="HT128" s="402" t="s">
        <v>4986</v>
      </c>
      <c r="HU128" s="312">
        <v>1</v>
      </c>
      <c r="HV128" s="405">
        <v>0</v>
      </c>
      <c r="HX128" s="310">
        <v>124</v>
      </c>
      <c r="HY128" s="314" t="str">
        <f>OIP!AH126&amp;";"&amp;OIP!B126&amp;";"&amp;OIP!E126</f>
        <v>;;</v>
      </c>
      <c r="HZ128" s="438">
        <v>124</v>
      </c>
      <c r="IA128" s="414" t="s">
        <v>4986</v>
      </c>
      <c r="IB128" s="415">
        <v>1</v>
      </c>
      <c r="IC128" s="447">
        <v>0</v>
      </c>
      <c r="ID128" s="341"/>
      <c r="IE128" s="446">
        <v>124</v>
      </c>
      <c r="IF128" s="412" t="str">
        <f>OIP!AH126&amp;";"&amp;OIP!B126&amp;";"&amp;OIP!E126</f>
        <v>;;</v>
      </c>
      <c r="IG128" s="440">
        <v>124</v>
      </c>
      <c r="IH128" s="414" t="s">
        <v>4986</v>
      </c>
      <c r="II128" s="415">
        <v>1</v>
      </c>
      <c r="IJ128" s="447">
        <v>0</v>
      </c>
      <c r="IK128" s="341"/>
      <c r="IL128" s="446">
        <v>124</v>
      </c>
      <c r="IM128" s="412" t="str">
        <f>OIP!AH126&amp;";"&amp;OIP!B126&amp;";"&amp;OIP!E126</f>
        <v>;;</v>
      </c>
      <c r="IN128" s="440">
        <v>124</v>
      </c>
      <c r="IO128" s="414" t="s">
        <v>4986</v>
      </c>
      <c r="IP128" s="415">
        <v>1</v>
      </c>
      <c r="IQ128" s="447">
        <v>0</v>
      </c>
    </row>
    <row r="129" spans="1:251" ht="15.75" customHeight="1">
      <c r="A129" s="310">
        <f t="shared" si="13"/>
        <v>125</v>
      </c>
      <c r="B129" s="314" t="str">
        <f>DP!J126&amp;";"&amp;DP!B126</f>
        <v>Диагностика;БиПС.УСО.2(5) - наличие напряжения на вводе №3</v>
      </c>
      <c r="C129" s="438">
        <v>125</v>
      </c>
      <c r="D129" s="312"/>
      <c r="E129" s="312"/>
      <c r="F129" s="403"/>
      <c r="H129" s="437">
        <f t="shared" si="14"/>
        <v>125</v>
      </c>
      <c r="I129" s="314" t="str">
        <f>KTPRS2!I126&amp;";"&amp;KTPRS2!B126</f>
        <v>Предельный параметр;Сигнализация "наличие нефти" после сбросного клапана КП28</v>
      </c>
      <c r="J129" s="438">
        <v>125</v>
      </c>
      <c r="K129" s="312"/>
      <c r="L129" s="312"/>
      <c r="M129" s="405"/>
      <c r="O129" s="437">
        <f t="shared" si="15"/>
        <v>125</v>
      </c>
      <c r="P129" s="455">
        <v>0</v>
      </c>
      <c r="Q129" s="438">
        <v>125</v>
      </c>
      <c r="R129" s="312"/>
      <c r="S129" s="312"/>
      <c r="T129" s="405"/>
      <c r="V129" s="400">
        <v>125</v>
      </c>
      <c r="W129" s="455">
        <f>UTS!B127</f>
        <v>0</v>
      </c>
      <c r="AC129" s="924">
        <v>125</v>
      </c>
      <c r="AD129" s="312" t="str">
        <f>ZD!AK127&amp;";"&amp;ZD!B127</f>
        <v>Межблочная запорная арматура, резервные схемы учёта, УРД;Задвижка №102а</v>
      </c>
      <c r="AE129" s="450">
        <v>125</v>
      </c>
      <c r="AF129" s="402" t="s">
        <v>4992</v>
      </c>
      <c r="AG129" s="312">
        <v>1</v>
      </c>
      <c r="AH129" s="405">
        <v>0</v>
      </c>
      <c r="BL129" s="845">
        <v>125</v>
      </c>
      <c r="BM129" s="846"/>
      <c r="BN129" s="415">
        <v>125</v>
      </c>
      <c r="BO129" s="402" t="s">
        <v>4993</v>
      </c>
      <c r="BP129" s="312">
        <v>0</v>
      </c>
      <c r="BQ129" s="405">
        <v>0</v>
      </c>
      <c r="BS129" s="479"/>
      <c r="BZ129" s="479"/>
      <c r="CG129" s="479"/>
      <c r="CN129" s="479"/>
      <c r="CU129" s="310">
        <f t="shared" si="18"/>
        <v>125</v>
      </c>
      <c r="CV129" s="314" t="str">
        <f>KTPR!K127&amp;";"&amp;KTPR!B127</f>
        <v>Общестанционная защита;Недостоверность измерений двух и более преобразователей уровня загазованности площадки насосной станции откачки дренажа из ёмкости Е-1</v>
      </c>
      <c r="CW129" s="438">
        <v>125</v>
      </c>
      <c r="CX129" s="312"/>
      <c r="CY129" s="312"/>
      <c r="CZ129" s="403"/>
      <c r="DB129" s="310">
        <f t="shared" si="22"/>
        <v>327</v>
      </c>
      <c r="DC129" s="314"/>
      <c r="DD129" s="438">
        <v>125</v>
      </c>
      <c r="DE129" s="312"/>
      <c r="DF129" s="312"/>
      <c r="DG129" s="403"/>
      <c r="DI129" s="310">
        <f t="shared" si="23"/>
        <v>224</v>
      </c>
      <c r="DJ129" s="314" t="str">
        <f>KTPRA!I128&amp;";"&amp;KTPRA!B128</f>
        <v>Агрегатная защита НО-6;НО-6. Аварийное минимальное давление на входе работающего НО</v>
      </c>
      <c r="DK129" s="438">
        <v>125</v>
      </c>
      <c r="DL129" s="312"/>
      <c r="DM129" s="312"/>
      <c r="DN129" s="403"/>
      <c r="DP129" s="437">
        <v>125</v>
      </c>
      <c r="DQ129" s="847" t="s">
        <v>4994</v>
      </c>
      <c r="DR129" s="438">
        <v>125</v>
      </c>
      <c r="DS129" s="312"/>
      <c r="DT129" s="312"/>
      <c r="DU129" s="868"/>
      <c r="DV129" s="867"/>
      <c r="ED129" s="851">
        <v>125</v>
      </c>
      <c r="EE129" s="423" t="s">
        <v>8910</v>
      </c>
      <c r="EF129" s="68">
        <v>125</v>
      </c>
      <c r="EG129" s="861"/>
      <c r="EH129" s="68"/>
      <c r="EI129" s="96"/>
      <c r="EJ129" s="867"/>
      <c r="FF129" s="437">
        <v>125</v>
      </c>
      <c r="FG129" s="314"/>
      <c r="FH129" s="438"/>
      <c r="FI129" s="312"/>
      <c r="FJ129" s="312"/>
      <c r="FK129" s="405"/>
      <c r="FM129" s="437">
        <v>125</v>
      </c>
      <c r="FN129" s="314"/>
      <c r="FO129" s="438"/>
      <c r="FP129" s="312"/>
      <c r="FQ129" s="312"/>
      <c r="FR129" s="405"/>
      <c r="FT129" s="479"/>
      <c r="GA129" s="437">
        <v>125</v>
      </c>
      <c r="GB129" s="314"/>
      <c r="GC129" s="438">
        <v>125</v>
      </c>
      <c r="GD129" s="402" t="s">
        <v>4995</v>
      </c>
      <c r="GE129" s="312">
        <v>1</v>
      </c>
      <c r="GF129" s="405">
        <v>0</v>
      </c>
      <c r="GH129" s="437"/>
      <c r="GI129" s="314"/>
      <c r="GJ129" s="438">
        <v>125</v>
      </c>
      <c r="GK129" s="402" t="s">
        <v>4996</v>
      </c>
      <c r="GL129" s="312">
        <v>1</v>
      </c>
      <c r="GM129" s="405">
        <v>0</v>
      </c>
      <c r="GO129" s="440">
        <v>125</v>
      </c>
      <c r="GP129" s="415"/>
      <c r="GQ129" s="415">
        <v>125</v>
      </c>
      <c r="GR129" s="491" t="s">
        <v>67</v>
      </c>
      <c r="GS129" s="312">
        <v>1</v>
      </c>
      <c r="GT129" s="405">
        <v>0</v>
      </c>
      <c r="GU129" s="167"/>
      <c r="GV129" s="440">
        <v>125</v>
      </c>
      <c r="GW129" s="415"/>
      <c r="GX129" s="415">
        <v>125</v>
      </c>
      <c r="GY129" s="491" t="s">
        <v>67</v>
      </c>
      <c r="GZ129" s="312">
        <v>1</v>
      </c>
      <c r="HA129" s="312">
        <v>0</v>
      </c>
      <c r="HC129" s="446">
        <v>125</v>
      </c>
      <c r="HD129" s="412" t="str">
        <f>OIP!AH127&amp;";"&amp;OIP!B127&amp;";"&amp;OIP!E127</f>
        <v>Система СОД причальных сооружений;Перепад давления нефти на фильтре Ф-24 насоса Н-5;кПа</v>
      </c>
      <c r="HE129" s="440">
        <v>125</v>
      </c>
      <c r="HF129" s="414" t="s">
        <v>4986</v>
      </c>
      <c r="HG129" s="415">
        <v>1</v>
      </c>
      <c r="HH129" s="447">
        <v>0</v>
      </c>
      <c r="HJ129" s="446">
        <v>125</v>
      </c>
      <c r="HK129" s="412" t="str">
        <f>OIP!AH127&amp;";"&amp;OIP!B127&amp;";"&amp;OIP!E127</f>
        <v>Система СОД причальных сооружений;Перепад давления нефти на фильтре Ф-24 насоса Н-5;кПа</v>
      </c>
      <c r="HL129" s="440">
        <v>125</v>
      </c>
      <c r="HM129" s="414" t="s">
        <v>3565</v>
      </c>
      <c r="HN129" s="415">
        <v>1</v>
      </c>
      <c r="HO129" s="447">
        <v>0</v>
      </c>
      <c r="HP129" s="844"/>
      <c r="HQ129" s="437">
        <v>125</v>
      </c>
      <c r="HR129" s="314" t="str">
        <f>OIP!AH127&amp;";"&amp;OIP!B127&amp;";"&amp;OIP!E127</f>
        <v>Система СОД причальных сооружений;Перепад давления нефти на фильтре Ф-24 насоса Н-5;кПа</v>
      </c>
      <c r="HS129" s="438">
        <v>125</v>
      </c>
      <c r="HT129" s="402" t="s">
        <v>4986</v>
      </c>
      <c r="HU129" s="312">
        <v>1</v>
      </c>
      <c r="HV129" s="405">
        <v>0</v>
      </c>
      <c r="HX129" s="310">
        <v>125</v>
      </c>
      <c r="HY129" s="314" t="str">
        <f>OIP!AH127&amp;";"&amp;OIP!B127&amp;";"&amp;OIP!E127</f>
        <v>Система СОД причальных сооружений;Перепад давления нефти на фильтре Ф-24 насоса Н-5;кПа</v>
      </c>
      <c r="HZ129" s="438">
        <v>125</v>
      </c>
      <c r="IA129" s="414" t="s">
        <v>4986</v>
      </c>
      <c r="IB129" s="415">
        <v>1</v>
      </c>
      <c r="IC129" s="447">
        <v>0</v>
      </c>
      <c r="ID129" s="341"/>
      <c r="IE129" s="446">
        <v>125</v>
      </c>
      <c r="IF129" s="412" t="str">
        <f>OIP!AH127&amp;";"&amp;OIP!B127&amp;";"&amp;OIP!E127</f>
        <v>Система СОД причальных сооружений;Перепад давления нефти на фильтре Ф-24 насоса Н-5;кПа</v>
      </c>
      <c r="IG129" s="440">
        <v>125</v>
      </c>
      <c r="IH129" s="414" t="s">
        <v>4986</v>
      </c>
      <c r="II129" s="415">
        <v>1</v>
      </c>
      <c r="IJ129" s="447">
        <v>0</v>
      </c>
      <c r="IK129" s="341"/>
      <c r="IL129" s="446">
        <v>125</v>
      </c>
      <c r="IM129" s="412" t="str">
        <f>OIP!AH127&amp;";"&amp;OIP!B127&amp;";"&amp;OIP!E127</f>
        <v>Система СОД причальных сооружений;Перепад давления нефти на фильтре Ф-24 насоса Н-5;кПа</v>
      </c>
      <c r="IN129" s="440">
        <v>125</v>
      </c>
      <c r="IO129" s="414" t="s">
        <v>4986</v>
      </c>
      <c r="IP129" s="415">
        <v>1</v>
      </c>
      <c r="IQ129" s="447">
        <v>0</v>
      </c>
    </row>
    <row r="130" spans="1:251" ht="15.75" customHeight="1">
      <c r="A130" s="313">
        <f t="shared" si="13"/>
        <v>126</v>
      </c>
      <c r="B130" s="314" t="str">
        <f>DP!J127&amp;";"&amp;DP!B127</f>
        <v>Диагностика;БиПС.УСО.2(5) - исправность УЗИП (FV1)</v>
      </c>
      <c r="C130" s="438">
        <v>126</v>
      </c>
      <c r="D130" s="345"/>
      <c r="E130" s="345"/>
      <c r="F130" s="347"/>
      <c r="H130" s="469">
        <f t="shared" si="14"/>
        <v>126</v>
      </c>
      <c r="I130" s="314" t="str">
        <f>KTPRS2!I127&amp;";"&amp;KTPRS2!B127</f>
        <v>Предельный параметр;Сигнализация "наличие нефти" после сбросного клапана КП1</v>
      </c>
      <c r="J130" s="438">
        <v>126</v>
      </c>
      <c r="K130" s="345"/>
      <c r="L130" s="345"/>
      <c r="M130" s="470"/>
      <c r="O130" s="469">
        <f t="shared" si="15"/>
        <v>126</v>
      </c>
      <c r="P130" s="455">
        <v>0</v>
      </c>
      <c r="Q130" s="438">
        <v>126</v>
      </c>
      <c r="R130" s="345"/>
      <c r="S130" s="345"/>
      <c r="T130" s="470"/>
      <c r="V130" s="400">
        <v>126</v>
      </c>
      <c r="W130" s="455">
        <f>UTS!B128</f>
        <v>0</v>
      </c>
      <c r="AC130" s="924">
        <v>126</v>
      </c>
      <c r="AD130" s="312" t="str">
        <f>ZD!AK128&amp;";"&amp;ZD!B128</f>
        <v>;</v>
      </c>
      <c r="AE130" s="450">
        <v>126</v>
      </c>
      <c r="AF130" s="402" t="s">
        <v>3565</v>
      </c>
      <c r="AG130" s="312">
        <v>1</v>
      </c>
      <c r="AH130" s="405">
        <v>0</v>
      </c>
      <c r="BL130" s="845">
        <v>126</v>
      </c>
      <c r="BM130" s="846"/>
      <c r="BN130" s="415">
        <v>126</v>
      </c>
      <c r="BO130" s="402" t="s">
        <v>4997</v>
      </c>
      <c r="BP130" s="312">
        <v>0</v>
      </c>
      <c r="BQ130" s="405">
        <v>0</v>
      </c>
      <c r="BS130" s="479"/>
      <c r="BZ130" s="479"/>
      <c r="CG130" s="479"/>
      <c r="CN130" s="479"/>
      <c r="CU130" s="310">
        <f t="shared" si="18"/>
        <v>126</v>
      </c>
      <c r="CV130" s="314" t="str">
        <f>KTPR!K128&amp;";"&amp;KTPR!B128</f>
        <v>Общестанционная защита;Сохранение предельной загазованности площадки насосной станции откачки дренажа из ёмкости Е-1 (точка 1)</v>
      </c>
      <c r="CW130" s="438">
        <v>126</v>
      </c>
      <c r="CX130" s="312"/>
      <c r="CY130" s="312"/>
      <c r="CZ130" s="403"/>
      <c r="DB130" s="310">
        <f t="shared" si="22"/>
        <v>328</v>
      </c>
      <c r="DC130" s="314"/>
      <c r="DD130" s="438">
        <v>126</v>
      </c>
      <c r="DE130" s="312"/>
      <c r="DF130" s="312"/>
      <c r="DG130" s="403"/>
      <c r="DI130" s="310">
        <f t="shared" si="23"/>
        <v>225</v>
      </c>
      <c r="DJ130" s="314" t="str">
        <f>KTPRA!I129&amp;";"&amp;KTPRA!B129</f>
        <v>Агрегатная защита НО-6;НО-6. Аварийное минимальное давление на выходе работающего НО</v>
      </c>
      <c r="DK130" s="438">
        <v>126</v>
      </c>
      <c r="DL130" s="312"/>
      <c r="DM130" s="312"/>
      <c r="DN130" s="403"/>
      <c r="DP130" s="437">
        <v>126</v>
      </c>
      <c r="DQ130" s="847" t="s">
        <v>4998</v>
      </c>
      <c r="DR130" s="438">
        <v>126</v>
      </c>
      <c r="DS130" s="312"/>
      <c r="DT130" s="312"/>
      <c r="DU130" s="868"/>
      <c r="DV130" s="867"/>
      <c r="ED130" s="851">
        <v>126</v>
      </c>
      <c r="EE130" s="423" t="s">
        <v>8911</v>
      </c>
      <c r="EF130" s="68">
        <v>126</v>
      </c>
      <c r="EG130" s="861"/>
      <c r="EH130" s="68"/>
      <c r="EI130" s="96"/>
      <c r="EJ130" s="867"/>
      <c r="FF130" s="437">
        <v>126</v>
      </c>
      <c r="FG130" s="314"/>
      <c r="FH130" s="438"/>
      <c r="FI130" s="312"/>
      <c r="FJ130" s="312"/>
      <c r="FK130" s="405"/>
      <c r="FM130" s="437">
        <v>126</v>
      </c>
      <c r="FN130" s="314"/>
      <c r="FO130" s="438"/>
      <c r="FP130" s="312"/>
      <c r="FQ130" s="312"/>
      <c r="FR130" s="405"/>
      <c r="FT130" s="479"/>
      <c r="GA130" s="437">
        <v>126</v>
      </c>
      <c r="GB130" s="314"/>
      <c r="GC130" s="438">
        <v>126</v>
      </c>
      <c r="GD130" s="402" t="s">
        <v>4999</v>
      </c>
      <c r="GE130" s="312">
        <v>1</v>
      </c>
      <c r="GF130" s="405">
        <v>0</v>
      </c>
      <c r="GH130" s="437"/>
      <c r="GI130" s="314"/>
      <c r="GJ130" s="438">
        <v>126</v>
      </c>
      <c r="GK130" s="402" t="s">
        <v>5000</v>
      </c>
      <c r="GL130" s="312">
        <v>1</v>
      </c>
      <c r="GM130" s="405">
        <v>0</v>
      </c>
      <c r="GO130" s="440">
        <v>126</v>
      </c>
      <c r="GP130" s="415"/>
      <c r="GQ130" s="415">
        <v>126</v>
      </c>
      <c r="GR130" s="491" t="s">
        <v>67</v>
      </c>
      <c r="GS130" s="312">
        <v>1</v>
      </c>
      <c r="GT130" s="405">
        <v>0</v>
      </c>
      <c r="GU130" s="167"/>
      <c r="GV130" s="440">
        <v>126</v>
      </c>
      <c r="GW130" s="415"/>
      <c r="GX130" s="415">
        <v>126</v>
      </c>
      <c r="GY130" s="491" t="s">
        <v>67</v>
      </c>
      <c r="GZ130" s="312">
        <v>1</v>
      </c>
      <c r="HA130" s="312">
        <v>0</v>
      </c>
      <c r="HC130" s="446">
        <v>126</v>
      </c>
      <c r="HD130" s="412" t="str">
        <f>OIP!AH128&amp;";"&amp;OIP!B128&amp;";"&amp;OIP!E128</f>
        <v>Система СОД причальных сооружений;Перепад давления нефти на фильтре Ф-25 насоса Н-6;кПа</v>
      </c>
      <c r="HE130" s="440">
        <v>126</v>
      </c>
      <c r="HF130" s="414" t="s">
        <v>4733</v>
      </c>
      <c r="HG130" s="415">
        <v>1</v>
      </c>
      <c r="HH130" s="447">
        <v>0</v>
      </c>
      <c r="HJ130" s="446">
        <v>126</v>
      </c>
      <c r="HK130" s="412" t="str">
        <f>OIP!AH128&amp;";"&amp;OIP!B128&amp;";"&amp;OIP!E128</f>
        <v>Система СОД причальных сооружений;Перепад давления нефти на фильтре Ф-25 насоса Н-6;кПа</v>
      </c>
      <c r="HL130" s="440">
        <v>126</v>
      </c>
      <c r="HM130" s="414" t="s">
        <v>3565</v>
      </c>
      <c r="HN130" s="415">
        <v>1</v>
      </c>
      <c r="HO130" s="447">
        <v>0</v>
      </c>
      <c r="HP130" s="844"/>
      <c r="HQ130" s="437">
        <v>126</v>
      </c>
      <c r="HR130" s="314" t="str">
        <f>OIP!AH128&amp;";"&amp;OIP!B128&amp;";"&amp;OIP!E128</f>
        <v>Система СОД причальных сооружений;Перепад давления нефти на фильтре Ф-25 насоса Н-6;кПа</v>
      </c>
      <c r="HS130" s="438">
        <v>126</v>
      </c>
      <c r="HT130" s="402" t="s">
        <v>4733</v>
      </c>
      <c r="HU130" s="312">
        <v>1</v>
      </c>
      <c r="HV130" s="405">
        <v>0</v>
      </c>
      <c r="HX130" s="310">
        <v>126</v>
      </c>
      <c r="HY130" s="314" t="str">
        <f>OIP!AH128&amp;";"&amp;OIP!B128&amp;";"&amp;OIP!E128</f>
        <v>Система СОД причальных сооружений;Перепад давления нефти на фильтре Ф-25 насоса Н-6;кПа</v>
      </c>
      <c r="HZ130" s="438">
        <v>126</v>
      </c>
      <c r="IA130" s="414" t="s">
        <v>4733</v>
      </c>
      <c r="IB130" s="415">
        <v>1</v>
      </c>
      <c r="IC130" s="447">
        <v>0</v>
      </c>
      <c r="ID130" s="341"/>
      <c r="IE130" s="446">
        <v>126</v>
      </c>
      <c r="IF130" s="412" t="str">
        <f>OIP!AH128&amp;";"&amp;OIP!B128&amp;";"&amp;OIP!E128</f>
        <v>Система СОД причальных сооружений;Перепад давления нефти на фильтре Ф-25 насоса Н-6;кПа</v>
      </c>
      <c r="IG130" s="440">
        <v>126</v>
      </c>
      <c r="IH130" s="414" t="s">
        <v>4733</v>
      </c>
      <c r="II130" s="415">
        <v>1</v>
      </c>
      <c r="IJ130" s="447">
        <v>0</v>
      </c>
      <c r="IK130" s="341"/>
      <c r="IL130" s="446">
        <v>126</v>
      </c>
      <c r="IM130" s="412" t="str">
        <f>OIP!AH128&amp;";"&amp;OIP!B128&amp;";"&amp;OIP!E128</f>
        <v>Система СОД причальных сооружений;Перепад давления нефти на фильтре Ф-25 насоса Н-6;кПа</v>
      </c>
      <c r="IN130" s="440">
        <v>126</v>
      </c>
      <c r="IO130" s="414" t="s">
        <v>4733</v>
      </c>
      <c r="IP130" s="415">
        <v>1</v>
      </c>
      <c r="IQ130" s="447">
        <v>0</v>
      </c>
    </row>
    <row r="131" spans="1:251" ht="15.75" customHeight="1">
      <c r="A131" s="310">
        <f t="shared" si="13"/>
        <v>127</v>
      </c>
      <c r="B131" s="314" t="str">
        <f>DP!J128&amp;";"&amp;DP!B128</f>
        <v>Диагностика;БиПС.УСО.2(5) - исправность УЗИП (FV2)</v>
      </c>
      <c r="C131" s="438">
        <v>127</v>
      </c>
      <c r="D131" s="312"/>
      <c r="E131" s="312"/>
      <c r="F131" s="403"/>
      <c r="H131" s="437">
        <f t="shared" si="14"/>
        <v>127</v>
      </c>
      <c r="I131" s="314" t="str">
        <f>KTPRS2!I128&amp;";"&amp;KTPRS2!B128</f>
        <v>Предельный параметр;Сигнализация "наличие нефти" после сбросного клапана КП2</v>
      </c>
      <c r="J131" s="438">
        <v>127</v>
      </c>
      <c r="K131" s="312"/>
      <c r="L131" s="312"/>
      <c r="M131" s="405"/>
      <c r="O131" s="437">
        <f t="shared" si="15"/>
        <v>127</v>
      </c>
      <c r="P131" s="455">
        <v>0</v>
      </c>
      <c r="Q131" s="438">
        <v>127</v>
      </c>
      <c r="R131" s="312"/>
      <c r="S131" s="312"/>
      <c r="T131" s="405"/>
      <c r="V131" s="400">
        <v>127</v>
      </c>
      <c r="W131" s="455">
        <f>UTS!B129</f>
        <v>0</v>
      </c>
      <c r="AC131" s="924">
        <v>127</v>
      </c>
      <c r="AD131" s="312" t="str">
        <f>ZD!AK129&amp;";"&amp;ZD!B129</f>
        <v>Межблочная запорная арматура, резервные схемы учёта, УРД;Задвижка №481</v>
      </c>
      <c r="AE131" s="450">
        <v>127</v>
      </c>
      <c r="AF131" s="402" t="s">
        <v>3565</v>
      </c>
      <c r="AG131" s="312">
        <v>1</v>
      </c>
      <c r="AH131" s="405">
        <v>0</v>
      </c>
      <c r="BL131" s="845">
        <v>127</v>
      </c>
      <c r="BM131" s="846"/>
      <c r="BN131" s="415">
        <v>127</v>
      </c>
      <c r="BO131" s="451" t="s">
        <v>3630</v>
      </c>
      <c r="BP131" s="312">
        <v>2</v>
      </c>
      <c r="BQ131" s="405">
        <v>3</v>
      </c>
      <c r="BS131" s="479"/>
      <c r="BZ131" s="479"/>
      <c r="CG131" s="479"/>
      <c r="CN131" s="479"/>
      <c r="CU131" s="310">
        <f t="shared" si="18"/>
        <v>127</v>
      </c>
      <c r="CV131" s="314" t="str">
        <f>KTPR!K129&amp;";"&amp;KTPR!B129</f>
        <v>Общестанционная защита;Сохранение предельной загазованности площадки насосной станции откачки дренажа из ёмкости Е-1 (точка 2)</v>
      </c>
      <c r="CW131" s="438">
        <v>127</v>
      </c>
      <c r="CX131" s="312"/>
      <c r="CY131" s="312"/>
      <c r="CZ131" s="403"/>
      <c r="DB131" s="310">
        <f t="shared" si="22"/>
        <v>329</v>
      </c>
      <c r="DC131" s="314"/>
      <c r="DD131" s="438">
        <v>127</v>
      </c>
      <c r="DE131" s="312"/>
      <c r="DF131" s="312"/>
      <c r="DG131" s="403"/>
      <c r="DI131" s="310">
        <f t="shared" si="23"/>
        <v>226</v>
      </c>
      <c r="DJ131" s="314" t="str">
        <f>KTPRA!I130&amp;";"&amp;KTPRA!B130</f>
        <v>Агрегатная защита НО-6;НО-6. Аварийное максимальное давление на выходе работающего НО</v>
      </c>
      <c r="DK131" s="438">
        <v>127</v>
      </c>
      <c r="DL131" s="312"/>
      <c r="DM131" s="312"/>
      <c r="DN131" s="403"/>
      <c r="DP131" s="437">
        <v>127</v>
      </c>
      <c r="DQ131" s="847" t="s">
        <v>5001</v>
      </c>
      <c r="DR131" s="438">
        <v>127</v>
      </c>
      <c r="DS131" s="312"/>
      <c r="DT131" s="312"/>
      <c r="DU131" s="868"/>
      <c r="DV131" s="867"/>
      <c r="ED131" s="851">
        <v>127</v>
      </c>
      <c r="EE131" s="423" t="s">
        <v>8912</v>
      </c>
      <c r="EF131" s="68">
        <v>127</v>
      </c>
      <c r="EG131" s="861"/>
      <c r="EH131" s="68"/>
      <c r="EI131" s="96"/>
      <c r="EJ131" s="867"/>
      <c r="FF131" s="437">
        <v>127</v>
      </c>
      <c r="FG131" s="314"/>
      <c r="FH131" s="438"/>
      <c r="FI131" s="312"/>
      <c r="FJ131" s="312"/>
      <c r="FK131" s="405"/>
      <c r="FM131" s="437">
        <v>127</v>
      </c>
      <c r="FN131" s="314"/>
      <c r="FO131" s="438"/>
      <c r="FP131" s="312"/>
      <c r="FQ131" s="312"/>
      <c r="FR131" s="405"/>
      <c r="FT131" s="479"/>
      <c r="GA131" s="437">
        <v>127</v>
      </c>
      <c r="GB131" s="314"/>
      <c r="GC131" s="438">
        <v>127</v>
      </c>
      <c r="GD131" s="402" t="s">
        <v>5002</v>
      </c>
      <c r="GE131" s="312">
        <v>1</v>
      </c>
      <c r="GF131" s="405">
        <v>0</v>
      </c>
      <c r="GH131" s="437"/>
      <c r="GI131" s="314"/>
      <c r="GJ131" s="438">
        <v>127</v>
      </c>
      <c r="GK131" s="436" t="s">
        <v>5003</v>
      </c>
      <c r="GL131" s="312">
        <v>1</v>
      </c>
      <c r="GM131" s="405">
        <v>1</v>
      </c>
      <c r="GO131" s="440">
        <v>127</v>
      </c>
      <c r="GP131" s="415"/>
      <c r="GQ131" s="415">
        <v>127</v>
      </c>
      <c r="GR131" s="491" t="s">
        <v>67</v>
      </c>
      <c r="GS131" s="312">
        <v>1</v>
      </c>
      <c r="GT131" s="405">
        <v>0</v>
      </c>
      <c r="GU131" s="167"/>
      <c r="GV131" s="440">
        <v>127</v>
      </c>
      <c r="GW131" s="415"/>
      <c r="GX131" s="415">
        <v>127</v>
      </c>
      <c r="GY131" s="491" t="s">
        <v>67</v>
      </c>
      <c r="GZ131" s="312">
        <v>1</v>
      </c>
      <c r="HA131" s="312">
        <v>0</v>
      </c>
      <c r="HC131" s="446">
        <v>127</v>
      </c>
      <c r="HD131" s="412" t="str">
        <f>OIP!AH129&amp;";"&amp;OIP!B129&amp;";"&amp;OIP!E129</f>
        <v>Система СОД причальных сооружений;Перепад давления нефти на фильтре Ф-26 насоса Н-7;кПа</v>
      </c>
      <c r="HE131" s="440">
        <v>127</v>
      </c>
      <c r="HF131" s="414" t="s">
        <v>4742</v>
      </c>
      <c r="HG131" s="415">
        <v>1</v>
      </c>
      <c r="HH131" s="447">
        <v>0</v>
      </c>
      <c r="HJ131" s="446">
        <v>127</v>
      </c>
      <c r="HK131" s="412" t="str">
        <f>OIP!AH129&amp;";"&amp;OIP!B129&amp;";"&amp;OIP!E129</f>
        <v>Система СОД причальных сооружений;Перепад давления нефти на фильтре Ф-26 насоса Н-7;кПа</v>
      </c>
      <c r="HL131" s="440">
        <v>127</v>
      </c>
      <c r="HM131" s="414" t="s">
        <v>3565</v>
      </c>
      <c r="HN131" s="415">
        <v>1</v>
      </c>
      <c r="HO131" s="447">
        <v>0</v>
      </c>
      <c r="HP131" s="844"/>
      <c r="HQ131" s="437">
        <v>127</v>
      </c>
      <c r="HR131" s="314" t="str">
        <f>OIP!AH129&amp;";"&amp;OIP!B129&amp;";"&amp;OIP!E129</f>
        <v>Система СОД причальных сооружений;Перепад давления нефти на фильтре Ф-26 насоса Н-7;кПа</v>
      </c>
      <c r="HS131" s="438">
        <v>127</v>
      </c>
      <c r="HT131" s="402" t="s">
        <v>4742</v>
      </c>
      <c r="HU131" s="312">
        <v>1</v>
      </c>
      <c r="HV131" s="405">
        <v>0</v>
      </c>
      <c r="HX131" s="310">
        <v>127</v>
      </c>
      <c r="HY131" s="314" t="str">
        <f>OIP!AH129&amp;";"&amp;OIP!B129&amp;";"&amp;OIP!E129</f>
        <v>Система СОД причальных сооружений;Перепад давления нефти на фильтре Ф-26 насоса Н-7;кПа</v>
      </c>
      <c r="HZ131" s="438">
        <v>127</v>
      </c>
      <c r="IA131" s="414" t="s">
        <v>4742</v>
      </c>
      <c r="IB131" s="415">
        <v>1</v>
      </c>
      <c r="IC131" s="447">
        <v>0</v>
      </c>
      <c r="ID131" s="341"/>
      <c r="IE131" s="446">
        <v>127</v>
      </c>
      <c r="IF131" s="412" t="str">
        <f>OIP!AH129&amp;";"&amp;OIP!B129&amp;";"&amp;OIP!E129</f>
        <v>Система СОД причальных сооружений;Перепад давления нефти на фильтре Ф-26 насоса Н-7;кПа</v>
      </c>
      <c r="IG131" s="440">
        <v>127</v>
      </c>
      <c r="IH131" s="414" t="s">
        <v>4742</v>
      </c>
      <c r="II131" s="415">
        <v>1</v>
      </c>
      <c r="IJ131" s="447">
        <v>0</v>
      </c>
      <c r="IK131" s="341"/>
      <c r="IL131" s="446">
        <v>127</v>
      </c>
      <c r="IM131" s="412" t="str">
        <f>OIP!AH129&amp;";"&amp;OIP!B129&amp;";"&amp;OIP!E129</f>
        <v>Система СОД причальных сооружений;Перепад давления нефти на фильтре Ф-26 насоса Н-7;кПа</v>
      </c>
      <c r="IN131" s="440">
        <v>127</v>
      </c>
      <c r="IO131" s="414" t="s">
        <v>4742</v>
      </c>
      <c r="IP131" s="415">
        <v>1</v>
      </c>
      <c r="IQ131" s="447">
        <v>0</v>
      </c>
    </row>
    <row r="132" spans="1:251" ht="15.75" customHeight="1" thickBot="1">
      <c r="A132" s="310">
        <f t="shared" si="13"/>
        <v>128</v>
      </c>
      <c r="B132" s="314" t="str">
        <f>DP!J129&amp;";"&amp;DP!B129</f>
        <v>Диагностика;БиПС.УСО.2(5) - исправность УЗИП (FV3)</v>
      </c>
      <c r="C132" s="438">
        <v>128</v>
      </c>
      <c r="D132" s="312"/>
      <c r="E132" s="312"/>
      <c r="F132" s="403"/>
      <c r="H132" s="437">
        <f t="shared" si="14"/>
        <v>128</v>
      </c>
      <c r="I132" s="314" t="str">
        <f>KTPRS2!I129&amp;";"&amp;KTPRS2!B129</f>
        <v>Предельный параметр;Сигнализация "наличие нефти" после сбросного клапана КП7</v>
      </c>
      <c r="J132" s="438">
        <v>128</v>
      </c>
      <c r="K132" s="312"/>
      <c r="L132" s="312"/>
      <c r="M132" s="405"/>
      <c r="O132" s="437">
        <f t="shared" si="15"/>
        <v>128</v>
      </c>
      <c r="P132" s="455">
        <v>0</v>
      </c>
      <c r="Q132" s="438">
        <v>128</v>
      </c>
      <c r="R132" s="312"/>
      <c r="S132" s="312"/>
      <c r="T132" s="405"/>
      <c r="V132" s="400">
        <v>128</v>
      </c>
      <c r="W132" s="455">
        <f>UTS!B130</f>
        <v>0</v>
      </c>
      <c r="AC132" s="924">
        <v>128</v>
      </c>
      <c r="AD132" s="312" t="str">
        <f>ZD!AK130&amp;";"&amp;ZD!B130</f>
        <v>Межблочная запорная арматура, резервные схемы учёта, УРД;Задвижка №482</v>
      </c>
      <c r="AE132" s="450">
        <v>128</v>
      </c>
      <c r="AF132" s="402" t="s">
        <v>5004</v>
      </c>
      <c r="AG132" s="312">
        <v>1</v>
      </c>
      <c r="AH132" s="405">
        <v>0</v>
      </c>
      <c r="BL132" s="845">
        <v>128</v>
      </c>
      <c r="BM132" s="846"/>
      <c r="BN132" s="415">
        <v>128</v>
      </c>
      <c r="BO132" s="451" t="s">
        <v>3653</v>
      </c>
      <c r="BP132" s="312">
        <v>2</v>
      </c>
      <c r="BQ132" s="405">
        <v>3</v>
      </c>
      <c r="BS132" s="479"/>
      <c r="BZ132" s="479"/>
      <c r="CG132" s="479"/>
      <c r="CN132" s="479"/>
      <c r="CU132" s="310">
        <f t="shared" si="18"/>
        <v>128</v>
      </c>
      <c r="CV132" s="314" t="str">
        <f>KTPR!K130&amp;";"&amp;KTPR!B130</f>
        <v>Общестанционная защита;Сохранение предельной загазованности площадки насосной станции откачки дренажа из ёмкости Е-1 (точка 3)</v>
      </c>
      <c r="CW132" s="438">
        <v>128</v>
      </c>
      <c r="CX132" s="312"/>
      <c r="CY132" s="312"/>
      <c r="CZ132" s="403"/>
      <c r="DB132" s="310">
        <f t="shared" si="22"/>
        <v>330</v>
      </c>
      <c r="DC132" s="314"/>
      <c r="DD132" s="438">
        <v>128</v>
      </c>
      <c r="DE132" s="312"/>
      <c r="DF132" s="312"/>
      <c r="DG132" s="403"/>
      <c r="DI132" s="310">
        <f t="shared" si="23"/>
        <v>227</v>
      </c>
      <c r="DJ132" s="314" t="str">
        <f>KTPRA!I131&amp;";"&amp;KTPRA!B131</f>
        <v>Агрегатная защита НО-6;НО-6. Закрытие агрегатных задвижек работающего агрегата</v>
      </c>
      <c r="DK132" s="438">
        <v>128</v>
      </c>
      <c r="DL132" s="312"/>
      <c r="DM132" s="312"/>
      <c r="DN132" s="403"/>
      <c r="DP132" s="437">
        <v>128</v>
      </c>
      <c r="DQ132" s="847" t="s">
        <v>5005</v>
      </c>
      <c r="DR132" s="438">
        <v>128</v>
      </c>
      <c r="DS132" s="312"/>
      <c r="DT132" s="312"/>
      <c r="DU132" s="868"/>
      <c r="DV132" s="867"/>
      <c r="ED132" s="851">
        <v>128</v>
      </c>
      <c r="EE132" s="423" t="s">
        <v>8913</v>
      </c>
      <c r="EF132" s="68">
        <v>128</v>
      </c>
      <c r="EG132" s="861"/>
      <c r="EH132" s="68"/>
      <c r="EI132" s="96"/>
      <c r="EJ132" s="867"/>
      <c r="FF132" s="473">
        <v>128</v>
      </c>
      <c r="FG132" s="474"/>
      <c r="FH132" s="475"/>
      <c r="FI132" s="477"/>
      <c r="FJ132" s="477"/>
      <c r="FK132" s="478"/>
      <c r="FM132" s="473">
        <v>128</v>
      </c>
      <c r="FN132" s="474"/>
      <c r="FO132" s="475"/>
      <c r="FP132" s="477"/>
      <c r="FQ132" s="477"/>
      <c r="FR132" s="478"/>
      <c r="FT132" s="479"/>
      <c r="GA132" s="437">
        <v>128</v>
      </c>
      <c r="GB132" s="314"/>
      <c r="GC132" s="438">
        <v>128</v>
      </c>
      <c r="GD132" s="402" t="s">
        <v>5006</v>
      </c>
      <c r="GE132" s="312">
        <v>1</v>
      </c>
      <c r="GF132" s="405">
        <v>0</v>
      </c>
      <c r="GH132" s="437"/>
      <c r="GI132" s="314"/>
      <c r="GJ132" s="438">
        <v>128</v>
      </c>
      <c r="GK132" s="402" t="s">
        <v>5007</v>
      </c>
      <c r="GL132" s="312">
        <v>1</v>
      </c>
      <c r="GM132" s="405">
        <v>0</v>
      </c>
      <c r="GO132" s="440">
        <v>128</v>
      </c>
      <c r="GP132" s="415"/>
      <c r="GQ132" s="415">
        <v>128</v>
      </c>
      <c r="GR132" s="491" t="s">
        <v>67</v>
      </c>
      <c r="GS132" s="312">
        <v>1</v>
      </c>
      <c r="GT132" s="405">
        <v>0</v>
      </c>
      <c r="GU132" s="167"/>
      <c r="GV132" s="440">
        <v>128</v>
      </c>
      <c r="GW132" s="415"/>
      <c r="GX132" s="415">
        <v>128</v>
      </c>
      <c r="GY132" s="491" t="s">
        <v>67</v>
      </c>
      <c r="GZ132" s="312">
        <v>1</v>
      </c>
      <c r="HA132" s="312">
        <v>0</v>
      </c>
      <c r="HC132" s="446">
        <v>128</v>
      </c>
      <c r="HD132" s="412" t="str">
        <f>OIP!AH130&amp;";"&amp;OIP!B130&amp;";"&amp;OIP!E130</f>
        <v>Система СОД причальных сооружений;Давление нефти на выходе насоса Н-5;МПа</v>
      </c>
      <c r="HE132" s="440">
        <v>128</v>
      </c>
      <c r="HF132" s="414" t="s">
        <v>5008</v>
      </c>
      <c r="HG132" s="415">
        <v>1</v>
      </c>
      <c r="HH132" s="447">
        <v>0</v>
      </c>
      <c r="HJ132" s="446">
        <v>128</v>
      </c>
      <c r="HK132" s="412" t="str">
        <f>OIP!AH130&amp;";"&amp;OIP!B130&amp;";"&amp;OIP!E130</f>
        <v>Система СОД причальных сооружений;Давление нефти на выходе насоса Н-5;МПа</v>
      </c>
      <c r="HL132" s="440">
        <v>128</v>
      </c>
      <c r="HM132" s="414" t="s">
        <v>3565</v>
      </c>
      <c r="HN132" s="415">
        <v>1</v>
      </c>
      <c r="HO132" s="447">
        <v>0</v>
      </c>
      <c r="HP132" s="844"/>
      <c r="HQ132" s="437">
        <v>128</v>
      </c>
      <c r="HR132" s="314" t="str">
        <f>OIP!AH130&amp;";"&amp;OIP!B130&amp;";"&amp;OIP!E130</f>
        <v>Система СОД причальных сооружений;Давление нефти на выходе насоса Н-5;МПа</v>
      </c>
      <c r="HS132" s="438">
        <v>128</v>
      </c>
      <c r="HT132" s="402" t="s">
        <v>5008</v>
      </c>
      <c r="HU132" s="312">
        <v>1</v>
      </c>
      <c r="HV132" s="405">
        <v>0</v>
      </c>
      <c r="HX132" s="310">
        <v>128</v>
      </c>
      <c r="HY132" s="314" t="str">
        <f>OIP!AH130&amp;";"&amp;OIP!B130&amp;";"&amp;OIP!E130</f>
        <v>Система СОД причальных сооружений;Давление нефти на выходе насоса Н-5;МПа</v>
      </c>
      <c r="HZ132" s="438">
        <v>128</v>
      </c>
      <c r="IA132" s="414" t="s">
        <v>5008</v>
      </c>
      <c r="IB132" s="415">
        <v>1</v>
      </c>
      <c r="IC132" s="447">
        <v>0</v>
      </c>
      <c r="ID132" s="341"/>
      <c r="IE132" s="446">
        <v>128</v>
      </c>
      <c r="IF132" s="412" t="str">
        <f>OIP!AH130&amp;";"&amp;OIP!B130&amp;";"&amp;OIP!E130</f>
        <v>Система СОД причальных сооружений;Давление нефти на выходе насоса Н-5;МПа</v>
      </c>
      <c r="IG132" s="440">
        <v>128</v>
      </c>
      <c r="IH132" s="414" t="s">
        <v>5008</v>
      </c>
      <c r="II132" s="415">
        <v>1</v>
      </c>
      <c r="IJ132" s="447">
        <v>0</v>
      </c>
      <c r="IK132" s="341"/>
      <c r="IL132" s="446">
        <v>128</v>
      </c>
      <c r="IM132" s="412" t="str">
        <f>OIP!AH130&amp;";"&amp;OIP!B130&amp;";"&amp;OIP!E130</f>
        <v>Система СОД причальных сооружений;Давление нефти на выходе насоса Н-5;МПа</v>
      </c>
      <c r="IN132" s="440">
        <v>128</v>
      </c>
      <c r="IO132" s="414" t="s">
        <v>5008</v>
      </c>
      <c r="IP132" s="415">
        <v>1</v>
      </c>
      <c r="IQ132" s="447">
        <v>0</v>
      </c>
    </row>
    <row r="133" spans="1:251" ht="15.75" customHeight="1">
      <c r="A133" s="313">
        <f t="shared" si="13"/>
        <v>129</v>
      </c>
      <c r="B133" s="314" t="str">
        <f>DP!J130&amp;";"&amp;DP!B130</f>
        <v>Диагностика;БиПС.УСО.2(5) - двери шкафа открыты</v>
      </c>
      <c r="C133" s="438">
        <v>129</v>
      </c>
      <c r="D133" s="345"/>
      <c r="E133" s="345"/>
      <c r="F133" s="347"/>
      <c r="H133" s="469">
        <f t="shared" si="14"/>
        <v>129</v>
      </c>
      <c r="I133" s="314" t="str">
        <f>KTPRS2!I130&amp;";"&amp;KTPRS2!B130</f>
        <v>Предельный параметр;Сигнализация "наличие нефти" после сбросного клапана КП8</v>
      </c>
      <c r="J133" s="438">
        <v>129</v>
      </c>
      <c r="K133" s="345"/>
      <c r="L133" s="345"/>
      <c r="M133" s="470"/>
      <c r="O133" s="469">
        <f t="shared" si="15"/>
        <v>129</v>
      </c>
      <c r="P133" s="455">
        <v>0</v>
      </c>
      <c r="Q133" s="438">
        <v>129</v>
      </c>
      <c r="R133" s="345"/>
      <c r="S133" s="345"/>
      <c r="T133" s="470"/>
      <c r="V133" s="400">
        <v>129</v>
      </c>
      <c r="W133" s="455">
        <f>UTS!B131</f>
        <v>0</v>
      </c>
      <c r="AC133" s="924">
        <v>129</v>
      </c>
      <c r="AD133" s="312" t="str">
        <f>ZD!AK131&amp;";"&amp;ZD!B131</f>
        <v>;</v>
      </c>
      <c r="AE133" s="450">
        <v>129</v>
      </c>
      <c r="AF133" s="426" t="s">
        <v>5009</v>
      </c>
      <c r="AG133" s="312">
        <v>2</v>
      </c>
      <c r="AH133" s="405">
        <v>2</v>
      </c>
      <c r="BL133" s="845">
        <v>129</v>
      </c>
      <c r="BM133" s="846"/>
      <c r="BN133" s="415">
        <v>129</v>
      </c>
      <c r="BO133" s="426" t="s">
        <v>5010</v>
      </c>
      <c r="BP133" s="312">
        <v>1</v>
      </c>
      <c r="BQ133" s="405">
        <v>2</v>
      </c>
      <c r="BS133" s="479"/>
      <c r="BZ133" s="479"/>
      <c r="CG133" s="479"/>
      <c r="CN133" s="479"/>
      <c r="CU133" s="310">
        <f t="shared" si="18"/>
        <v>129</v>
      </c>
      <c r="CV133" s="314" t="str">
        <f>KTPR!K131&amp;";"&amp;KTPR!B131</f>
        <v>Общестанционная защита;Сохранение предельной загазованности площадки насосной станции откачки дренажа из ёмкости Е-1 (точка 4)</v>
      </c>
      <c r="CW133" s="438">
        <v>129</v>
      </c>
      <c r="CX133" s="312"/>
      <c r="CY133" s="312"/>
      <c r="CZ133" s="403"/>
      <c r="DB133" s="310">
        <f t="shared" si="22"/>
        <v>331</v>
      </c>
      <c r="DC133" s="314"/>
      <c r="DD133" s="438">
        <v>129</v>
      </c>
      <c r="DE133" s="312"/>
      <c r="DF133" s="312"/>
      <c r="DG133" s="403"/>
      <c r="DI133" s="310">
        <f t="shared" si="23"/>
        <v>228</v>
      </c>
      <c r="DJ133" s="314" t="str">
        <f>KTPRA!I132&amp;";"&amp;KTPRA!B132</f>
        <v>Агрегатная защита НО-6;НО-6. Невыполнение программы пуска агрегата</v>
      </c>
      <c r="DK133" s="438">
        <v>129</v>
      </c>
      <c r="DL133" s="312"/>
      <c r="DM133" s="312"/>
      <c r="DN133" s="403"/>
      <c r="DP133" s="437">
        <v>129</v>
      </c>
      <c r="DQ133" s="847" t="s">
        <v>5011</v>
      </c>
      <c r="DR133" s="438">
        <v>129</v>
      </c>
      <c r="DS133" s="312"/>
      <c r="DT133" s="312"/>
      <c r="DU133" s="868"/>
      <c r="DV133" s="867"/>
      <c r="ED133" s="851">
        <v>129</v>
      </c>
      <c r="EE133" s="423" t="s">
        <v>8914</v>
      </c>
      <c r="EF133" s="68">
        <v>129</v>
      </c>
      <c r="EG133" s="861"/>
      <c r="EH133" s="68"/>
      <c r="EI133" s="96"/>
      <c r="EJ133" s="867"/>
      <c r="FT133" s="479"/>
      <c r="GA133" s="437">
        <v>129</v>
      </c>
      <c r="GB133" s="314"/>
      <c r="GC133" s="438">
        <v>129</v>
      </c>
      <c r="GD133" s="402" t="s">
        <v>5012</v>
      </c>
      <c r="GE133" s="312">
        <v>1</v>
      </c>
      <c r="GF133" s="405">
        <v>0</v>
      </c>
      <c r="GH133" s="437"/>
      <c r="GI133" s="314"/>
      <c r="GJ133" s="438">
        <v>129</v>
      </c>
      <c r="GK133" s="402" t="s">
        <v>5013</v>
      </c>
      <c r="GL133" s="312">
        <v>1</v>
      </c>
      <c r="GM133" s="405">
        <v>0</v>
      </c>
      <c r="GO133" s="440">
        <v>129</v>
      </c>
      <c r="GP133" s="415"/>
      <c r="GQ133" s="415">
        <v>129</v>
      </c>
      <c r="GR133" s="491" t="s">
        <v>67</v>
      </c>
      <c r="GS133" s="312">
        <v>1</v>
      </c>
      <c r="GT133" s="405">
        <v>0</v>
      </c>
      <c r="GU133" s="167"/>
      <c r="GV133" s="440">
        <v>129</v>
      </c>
      <c r="GW133" s="415"/>
      <c r="GX133" s="415">
        <v>129</v>
      </c>
      <c r="GY133" s="491" t="s">
        <v>67</v>
      </c>
      <c r="GZ133" s="312">
        <v>1</v>
      </c>
      <c r="HA133" s="312">
        <v>0</v>
      </c>
      <c r="HC133" s="446">
        <v>129</v>
      </c>
      <c r="HD133" s="412" t="str">
        <f>OIP!AH131&amp;";"&amp;OIP!B131&amp;";"&amp;OIP!E131</f>
        <v>Система СОД причальных сооружений;Давление нефти на выходе насоса Н-6;МПа</v>
      </c>
      <c r="HE133" s="440">
        <v>129</v>
      </c>
      <c r="HF133" s="414" t="s">
        <v>5014</v>
      </c>
      <c r="HG133" s="415">
        <v>1</v>
      </c>
      <c r="HH133" s="447">
        <v>0</v>
      </c>
      <c r="HJ133" s="446">
        <v>129</v>
      </c>
      <c r="HK133" s="412" t="str">
        <f>OIP!AH131&amp;";"&amp;OIP!B131&amp;";"&amp;OIP!E131</f>
        <v>Система СОД причальных сооружений;Давление нефти на выходе насоса Н-6;МПа</v>
      </c>
      <c r="HL133" s="440">
        <v>129</v>
      </c>
      <c r="HM133" s="414" t="s">
        <v>3565</v>
      </c>
      <c r="HN133" s="415">
        <v>1</v>
      </c>
      <c r="HO133" s="447">
        <v>0</v>
      </c>
      <c r="HP133" s="844"/>
      <c r="HQ133" s="437">
        <v>129</v>
      </c>
      <c r="HR133" s="314" t="str">
        <f>OIP!AH131&amp;";"&amp;OIP!B131&amp;";"&amp;OIP!E131</f>
        <v>Система СОД причальных сооружений;Давление нефти на выходе насоса Н-6;МПа</v>
      </c>
      <c r="HS133" s="438">
        <v>129</v>
      </c>
      <c r="HT133" s="402" t="s">
        <v>5014</v>
      </c>
      <c r="HU133" s="312">
        <v>1</v>
      </c>
      <c r="HV133" s="405">
        <v>0</v>
      </c>
      <c r="HX133" s="310">
        <v>129</v>
      </c>
      <c r="HY133" s="314" t="str">
        <f>OIP!AH131&amp;";"&amp;OIP!B131&amp;";"&amp;OIP!E131</f>
        <v>Система СОД причальных сооружений;Давление нефти на выходе насоса Н-6;МПа</v>
      </c>
      <c r="HZ133" s="438">
        <v>129</v>
      </c>
      <c r="IA133" s="414" t="s">
        <v>5014</v>
      </c>
      <c r="IB133" s="415">
        <v>1</v>
      </c>
      <c r="IC133" s="447">
        <v>0</v>
      </c>
      <c r="ID133" s="341"/>
      <c r="IE133" s="446">
        <v>129</v>
      </c>
      <c r="IF133" s="412" t="str">
        <f>OIP!AH131&amp;";"&amp;OIP!B131&amp;";"&amp;OIP!E131</f>
        <v>Система СОД причальных сооружений;Давление нефти на выходе насоса Н-6;МПа</v>
      </c>
      <c r="IG133" s="440">
        <v>129</v>
      </c>
      <c r="IH133" s="414" t="s">
        <v>5014</v>
      </c>
      <c r="II133" s="415">
        <v>1</v>
      </c>
      <c r="IJ133" s="447">
        <v>0</v>
      </c>
      <c r="IK133" s="341"/>
      <c r="IL133" s="446">
        <v>129</v>
      </c>
      <c r="IM133" s="412" t="str">
        <f>OIP!AH131&amp;";"&amp;OIP!B131&amp;";"&amp;OIP!E131</f>
        <v>Система СОД причальных сооружений;Давление нефти на выходе насоса Н-6;МПа</v>
      </c>
      <c r="IN133" s="440">
        <v>129</v>
      </c>
      <c r="IO133" s="414" t="s">
        <v>5014</v>
      </c>
      <c r="IP133" s="415">
        <v>1</v>
      </c>
      <c r="IQ133" s="447">
        <v>0</v>
      </c>
    </row>
    <row r="134" spans="1:251" ht="15.75" customHeight="1">
      <c r="A134" s="310">
        <f t="shared" ref="A134:A197" si="24">A133+1</f>
        <v>130</v>
      </c>
      <c r="B134" s="314" t="str">
        <f>DP!J131&amp;";"&amp;DP!B131</f>
        <v>Диагностика;БиПС.УСО.2(5) - батарея разряжена ИБП GU1</v>
      </c>
      <c r="C134" s="438">
        <v>130</v>
      </c>
      <c r="D134" s="312"/>
      <c r="E134" s="312"/>
      <c r="F134" s="403"/>
      <c r="H134" s="437">
        <f t="shared" ref="H134:H197" si="25">H133+1</f>
        <v>130</v>
      </c>
      <c r="I134" s="314" t="str">
        <f>KTPRS2!I131&amp;";"&amp;KTPRS2!B131</f>
        <v>Предельный параметр;Сигнализация "наличие нефти" после сбросного клапана КП3</v>
      </c>
      <c r="J134" s="438">
        <v>130</v>
      </c>
      <c r="K134" s="312"/>
      <c r="L134" s="312"/>
      <c r="M134" s="405"/>
      <c r="O134" s="437">
        <f t="shared" ref="O134:O197" si="26">O133+1</f>
        <v>130</v>
      </c>
      <c r="P134" s="455">
        <v>0</v>
      </c>
      <c r="Q134" s="438">
        <v>130</v>
      </c>
      <c r="R134" s="312"/>
      <c r="S134" s="312"/>
      <c r="T134" s="405"/>
      <c r="V134" s="400">
        <v>130</v>
      </c>
      <c r="W134" s="455">
        <f>UTS!B132</f>
        <v>0</v>
      </c>
      <c r="AC134" s="924">
        <v>130</v>
      </c>
      <c r="AD134" s="312" t="str">
        <f>ZD!AK132&amp;";"&amp;ZD!B132</f>
        <v>Межблочная запорная арматура, резервные схемы учёта, УРД;Задвижка №701а</v>
      </c>
      <c r="AE134" s="450">
        <v>130</v>
      </c>
      <c r="AF134" s="426" t="s">
        <v>5015</v>
      </c>
      <c r="AG134" s="312">
        <v>2</v>
      </c>
      <c r="AH134" s="405">
        <v>2</v>
      </c>
      <c r="BL134" s="845">
        <v>130</v>
      </c>
      <c r="BM134" s="846"/>
      <c r="BN134" s="415">
        <v>130</v>
      </c>
      <c r="BO134" s="451" t="s">
        <v>3689</v>
      </c>
      <c r="BP134" s="312">
        <v>2</v>
      </c>
      <c r="BQ134" s="405">
        <v>3</v>
      </c>
      <c r="BS134" s="479"/>
      <c r="BZ134" s="479"/>
      <c r="CG134" s="479"/>
      <c r="CN134" s="479"/>
      <c r="CU134" s="310">
        <f t="shared" si="18"/>
        <v>130</v>
      </c>
      <c r="CV134" s="314" t="str">
        <f>KTPR!K132&amp;";"&amp;KTPR!B132</f>
        <v>Общестанционная защита;Сохранение предельной загазованности площадки насосной станции откачки дренажа из ёмкости Е-1 (точка 5)</v>
      </c>
      <c r="CW134" s="438">
        <v>130</v>
      </c>
      <c r="CX134" s="312"/>
      <c r="CY134" s="312"/>
      <c r="CZ134" s="403"/>
      <c r="DB134" s="310">
        <f t="shared" si="22"/>
        <v>332</v>
      </c>
      <c r="DC134" s="314"/>
      <c r="DD134" s="438">
        <v>130</v>
      </c>
      <c r="DE134" s="312"/>
      <c r="DF134" s="312"/>
      <c r="DG134" s="403"/>
      <c r="DI134" s="310">
        <f t="shared" si="23"/>
        <v>229</v>
      </c>
      <c r="DJ134" s="314" t="str">
        <f>KTPRA!I133&amp;";"&amp;KTPRA!B133</f>
        <v>Агрегатная защита НО-6;НО-6. Невыполнение команды остановки агрегата</v>
      </c>
      <c r="DK134" s="438">
        <v>130</v>
      </c>
      <c r="DL134" s="312"/>
      <c r="DM134" s="312"/>
      <c r="DN134" s="403"/>
      <c r="DP134" s="437">
        <v>130</v>
      </c>
      <c r="DQ134" s="847" t="s">
        <v>5016</v>
      </c>
      <c r="DR134" s="438">
        <v>130</v>
      </c>
      <c r="DS134" s="312"/>
      <c r="DT134" s="312"/>
      <c r="DU134" s="868"/>
      <c r="DV134" s="867"/>
      <c r="ED134" s="851">
        <v>130</v>
      </c>
      <c r="EE134" s="423" t="s">
        <v>8915</v>
      </c>
      <c r="EF134" s="68">
        <v>130</v>
      </c>
      <c r="EG134" s="861"/>
      <c r="EH134" s="68"/>
      <c r="EI134" s="96"/>
      <c r="EJ134" s="867"/>
      <c r="FT134" s="479"/>
      <c r="GA134" s="437">
        <v>130</v>
      </c>
      <c r="GB134" s="314"/>
      <c r="GC134" s="438">
        <v>130</v>
      </c>
      <c r="GD134" s="402" t="s">
        <v>5017</v>
      </c>
      <c r="GE134" s="312">
        <v>1</v>
      </c>
      <c r="GF134" s="405">
        <v>0</v>
      </c>
      <c r="GH134" s="437"/>
      <c r="GI134" s="314"/>
      <c r="GJ134" s="438">
        <v>130</v>
      </c>
      <c r="GK134" s="402" t="s">
        <v>5018</v>
      </c>
      <c r="GL134" s="312">
        <v>1</v>
      </c>
      <c r="GM134" s="405">
        <v>0</v>
      </c>
      <c r="GO134" s="440">
        <v>130</v>
      </c>
      <c r="GP134" s="415"/>
      <c r="GQ134" s="415">
        <v>130</v>
      </c>
      <c r="GR134" s="491" t="s">
        <v>67</v>
      </c>
      <c r="GS134" s="312">
        <v>1</v>
      </c>
      <c r="GT134" s="405">
        <v>0</v>
      </c>
      <c r="GU134" s="167"/>
      <c r="GV134" s="440">
        <v>130</v>
      </c>
      <c r="GW134" s="415"/>
      <c r="GX134" s="415">
        <v>130</v>
      </c>
      <c r="GY134" s="491" t="s">
        <v>67</v>
      </c>
      <c r="GZ134" s="312">
        <v>1</v>
      </c>
      <c r="HA134" s="312">
        <v>0</v>
      </c>
      <c r="HC134" s="446">
        <v>130</v>
      </c>
      <c r="HD134" s="412" t="str">
        <f>OIP!AH132&amp;";"&amp;OIP!B132&amp;";"&amp;OIP!E132</f>
        <v>Система СОД причальных сооружений;Давление нефти на выходе насоса Н-7;МПа</v>
      </c>
      <c r="HE134" s="440">
        <v>130</v>
      </c>
      <c r="HF134" s="414" t="s">
        <v>5019</v>
      </c>
      <c r="HG134" s="415">
        <v>1</v>
      </c>
      <c r="HH134" s="447">
        <v>0</v>
      </c>
      <c r="HJ134" s="446">
        <v>130</v>
      </c>
      <c r="HK134" s="412" t="str">
        <f>OIP!AH132&amp;";"&amp;OIP!B132&amp;";"&amp;OIP!E132</f>
        <v>Система СОД причальных сооружений;Давление нефти на выходе насоса Н-7;МПа</v>
      </c>
      <c r="HL134" s="440">
        <v>130</v>
      </c>
      <c r="HM134" s="414" t="s">
        <v>3565</v>
      </c>
      <c r="HN134" s="415">
        <v>1</v>
      </c>
      <c r="HO134" s="447">
        <v>0</v>
      </c>
      <c r="HP134" s="844"/>
      <c r="HQ134" s="437">
        <v>130</v>
      </c>
      <c r="HR134" s="314" t="str">
        <f>OIP!AH132&amp;";"&amp;OIP!B132&amp;";"&amp;OIP!E132</f>
        <v>Система СОД причальных сооружений;Давление нефти на выходе насоса Н-7;МПа</v>
      </c>
      <c r="HS134" s="438">
        <v>130</v>
      </c>
      <c r="HT134" s="402" t="s">
        <v>5019</v>
      </c>
      <c r="HU134" s="312">
        <v>1</v>
      </c>
      <c r="HV134" s="405">
        <v>0</v>
      </c>
      <c r="HX134" s="310">
        <v>130</v>
      </c>
      <c r="HY134" s="314" t="str">
        <f>OIP!AH132&amp;";"&amp;OIP!B132&amp;";"&amp;OIP!E132</f>
        <v>Система СОД причальных сооружений;Давление нефти на выходе насоса Н-7;МПа</v>
      </c>
      <c r="HZ134" s="438">
        <v>130</v>
      </c>
      <c r="IA134" s="414" t="s">
        <v>5019</v>
      </c>
      <c r="IB134" s="415">
        <v>1</v>
      </c>
      <c r="IC134" s="447">
        <v>0</v>
      </c>
      <c r="ID134" s="341"/>
      <c r="IE134" s="446">
        <v>130</v>
      </c>
      <c r="IF134" s="412" t="str">
        <f>OIP!AH132&amp;";"&amp;OIP!B132&amp;";"&amp;OIP!E132</f>
        <v>Система СОД причальных сооружений;Давление нефти на выходе насоса Н-7;МПа</v>
      </c>
      <c r="IG134" s="440">
        <v>130</v>
      </c>
      <c r="IH134" s="414" t="s">
        <v>5019</v>
      </c>
      <c r="II134" s="415">
        <v>1</v>
      </c>
      <c r="IJ134" s="447">
        <v>0</v>
      </c>
      <c r="IK134" s="341"/>
      <c r="IL134" s="446">
        <v>130</v>
      </c>
      <c r="IM134" s="412" t="str">
        <f>OIP!AH132&amp;";"&amp;OIP!B132&amp;";"&amp;OIP!E132</f>
        <v>Система СОД причальных сооружений;Давление нефти на выходе насоса Н-7;МПа</v>
      </c>
      <c r="IN134" s="440">
        <v>130</v>
      </c>
      <c r="IO134" s="414" t="s">
        <v>5019</v>
      </c>
      <c r="IP134" s="415">
        <v>1</v>
      </c>
      <c r="IQ134" s="447">
        <v>0</v>
      </c>
    </row>
    <row r="135" spans="1:251" ht="15.75" customHeight="1">
      <c r="A135" s="310">
        <f t="shared" si="24"/>
        <v>131</v>
      </c>
      <c r="B135" s="314" t="str">
        <f>DP!J132&amp;";"&amp;DP!B132</f>
        <v>Диагностика;БиПС.УСО.2(5) - неисправность оборудования питания осн. канала ИБП GU1</v>
      </c>
      <c r="C135" s="438">
        <v>131</v>
      </c>
      <c r="D135" s="312"/>
      <c r="E135" s="312"/>
      <c r="F135" s="403"/>
      <c r="H135" s="437">
        <f t="shared" si="25"/>
        <v>131</v>
      </c>
      <c r="I135" s="314" t="str">
        <f>KTPRS2!I132&amp;";"&amp;KTPRS2!B132</f>
        <v>Предельный параметр;Сигнализация "наличие нефти" после сбросного клапана КП4</v>
      </c>
      <c r="J135" s="438">
        <v>131</v>
      </c>
      <c r="K135" s="312"/>
      <c r="L135" s="312"/>
      <c r="M135" s="405"/>
      <c r="O135" s="437">
        <f t="shared" si="26"/>
        <v>131</v>
      </c>
      <c r="P135" s="455">
        <v>0</v>
      </c>
      <c r="Q135" s="438">
        <v>131</v>
      </c>
      <c r="R135" s="312"/>
      <c r="S135" s="312"/>
      <c r="T135" s="405"/>
      <c r="V135" s="400">
        <v>131</v>
      </c>
      <c r="W135" s="455">
        <f>UTS!B133</f>
        <v>0</v>
      </c>
      <c r="AC135" s="924">
        <v>131</v>
      </c>
      <c r="AD135" s="312" t="str">
        <f>ZD!AK133&amp;";"&amp;ZD!B133</f>
        <v>Межблочная запорная арматура, резервные схемы учёта, УРД;Задвижка №711а</v>
      </c>
      <c r="AE135" s="450">
        <v>131</v>
      </c>
      <c r="AF135" s="426" t="s">
        <v>5020</v>
      </c>
      <c r="AG135" s="312">
        <v>2</v>
      </c>
      <c r="AH135" s="405">
        <v>2</v>
      </c>
      <c r="BL135" s="845">
        <v>131</v>
      </c>
      <c r="BM135" s="846"/>
      <c r="BN135" s="415">
        <v>131</v>
      </c>
      <c r="BO135" s="451" t="s">
        <v>3709</v>
      </c>
      <c r="BP135" s="312">
        <v>2</v>
      </c>
      <c r="BQ135" s="405">
        <v>3</v>
      </c>
      <c r="BS135" s="479"/>
      <c r="BZ135" s="479"/>
      <c r="CG135" s="479"/>
      <c r="CN135" s="479"/>
      <c r="CU135" s="310">
        <f t="shared" ref="CU135:CU198" si="27">CU134+1</f>
        <v>131</v>
      </c>
      <c r="CV135" s="314" t="str">
        <f>KTPR!K133&amp;";"&amp;KTPR!B133</f>
        <v>Общестанционная защита;Аварийная загазованность площадки насосной станции откачки нефти из стендеров причала №2 (точка 1)</v>
      </c>
      <c r="CW135" s="438">
        <v>131</v>
      </c>
      <c r="CX135" s="312"/>
      <c r="CY135" s="312"/>
      <c r="CZ135" s="403"/>
      <c r="DB135" s="310">
        <f t="shared" si="22"/>
        <v>333</v>
      </c>
      <c r="DC135" s="314"/>
      <c r="DD135" s="438">
        <v>131</v>
      </c>
      <c r="DE135" s="312"/>
      <c r="DF135" s="312"/>
      <c r="DG135" s="403"/>
      <c r="DI135" s="310">
        <f t="shared" si="23"/>
        <v>230</v>
      </c>
      <c r="DJ135" s="314" t="str">
        <f>KTPRA!I134&amp;";"&amp;KTPRA!B134</f>
        <v>Агрегатная защита НО-6;НО-6. Невыполнение команды отключения ВВ агрегата</v>
      </c>
      <c r="DK135" s="438">
        <v>131</v>
      </c>
      <c r="DL135" s="312"/>
      <c r="DM135" s="312"/>
      <c r="DN135" s="403"/>
      <c r="DP135" s="437">
        <v>131</v>
      </c>
      <c r="DQ135" s="837">
        <v>0</v>
      </c>
      <c r="DR135" s="438">
        <v>131</v>
      </c>
      <c r="DS135" s="312"/>
      <c r="DT135" s="312"/>
      <c r="DU135" s="868"/>
      <c r="DV135" s="867"/>
      <c r="ED135" s="851">
        <v>131</v>
      </c>
      <c r="EE135" s="423" t="s">
        <v>8916</v>
      </c>
      <c r="EF135" s="68">
        <v>131</v>
      </c>
      <c r="EG135" s="861"/>
      <c r="EH135" s="68"/>
      <c r="EI135" s="96"/>
      <c r="EJ135" s="867"/>
      <c r="FT135" s="479"/>
      <c r="GA135" s="437">
        <v>131</v>
      </c>
      <c r="GB135" s="314"/>
      <c r="GC135" s="438">
        <v>131</v>
      </c>
      <c r="GD135" s="402" t="s">
        <v>5021</v>
      </c>
      <c r="GE135" s="312">
        <v>1</v>
      </c>
      <c r="GF135" s="405">
        <v>0</v>
      </c>
      <c r="GH135" s="437"/>
      <c r="GI135" s="314"/>
      <c r="GJ135" s="438">
        <v>131</v>
      </c>
      <c r="GK135" s="436" t="s">
        <v>5022</v>
      </c>
      <c r="GL135" s="312">
        <v>1</v>
      </c>
      <c r="GM135" s="405">
        <v>1</v>
      </c>
      <c r="GO135" s="440">
        <v>131</v>
      </c>
      <c r="GP135" s="415"/>
      <c r="GQ135" s="415">
        <v>131</v>
      </c>
      <c r="GR135" s="843" t="s">
        <v>67</v>
      </c>
      <c r="GS135" s="312">
        <v>1</v>
      </c>
      <c r="GT135" s="405">
        <v>1</v>
      </c>
      <c r="GU135" s="167"/>
      <c r="GV135" s="440">
        <v>131</v>
      </c>
      <c r="GW135" s="415"/>
      <c r="GX135" s="415">
        <v>131</v>
      </c>
      <c r="GY135" s="493" t="s">
        <v>67</v>
      </c>
      <c r="GZ135" s="312">
        <v>1</v>
      </c>
      <c r="HA135" s="312">
        <v>0</v>
      </c>
      <c r="HC135" s="446">
        <v>131</v>
      </c>
      <c r="HD135" s="412" t="str">
        <f>OIP!AH133&amp;";"&amp;OIP!B133&amp;";"&amp;OIP!E133</f>
        <v>;;</v>
      </c>
      <c r="HE135" s="440">
        <v>131</v>
      </c>
      <c r="HF135" s="414" t="s">
        <v>5023</v>
      </c>
      <c r="HG135" s="415">
        <v>1</v>
      </c>
      <c r="HH135" s="447">
        <v>0</v>
      </c>
      <c r="HJ135" s="446">
        <v>131</v>
      </c>
      <c r="HK135" s="412" t="str">
        <f>OIP!AH133&amp;";"&amp;OIP!B133&amp;";"&amp;OIP!E133</f>
        <v>;;</v>
      </c>
      <c r="HL135" s="440">
        <v>131</v>
      </c>
      <c r="HM135" s="414" t="s">
        <v>3565</v>
      </c>
      <c r="HN135" s="415">
        <v>1</v>
      </c>
      <c r="HO135" s="447">
        <v>0</v>
      </c>
      <c r="HP135" s="844"/>
      <c r="HQ135" s="437">
        <v>131</v>
      </c>
      <c r="HR135" s="314" t="str">
        <f>OIP!AH133&amp;";"&amp;OIP!B133&amp;";"&amp;OIP!E133</f>
        <v>;;</v>
      </c>
      <c r="HS135" s="438">
        <v>131</v>
      </c>
      <c r="HT135" s="402" t="s">
        <v>5023</v>
      </c>
      <c r="HU135" s="312">
        <v>1</v>
      </c>
      <c r="HV135" s="405">
        <v>0</v>
      </c>
      <c r="HX135" s="310">
        <v>131</v>
      </c>
      <c r="HY135" s="314" t="str">
        <f>OIP!AH133&amp;";"&amp;OIP!B133&amp;";"&amp;OIP!E133</f>
        <v>;;</v>
      </c>
      <c r="HZ135" s="438">
        <v>131</v>
      </c>
      <c r="IA135" s="414" t="s">
        <v>5023</v>
      </c>
      <c r="IB135" s="415">
        <v>1</v>
      </c>
      <c r="IC135" s="447">
        <v>0</v>
      </c>
      <c r="ID135" s="341"/>
      <c r="IE135" s="446">
        <v>131</v>
      </c>
      <c r="IF135" s="412" t="str">
        <f>OIP!AH133&amp;";"&amp;OIP!B133&amp;";"&amp;OIP!E133</f>
        <v>;;</v>
      </c>
      <c r="IG135" s="440">
        <v>131</v>
      </c>
      <c r="IH135" s="414" t="s">
        <v>5023</v>
      </c>
      <c r="II135" s="415">
        <v>1</v>
      </c>
      <c r="IJ135" s="447">
        <v>0</v>
      </c>
      <c r="IK135" s="341"/>
      <c r="IL135" s="446">
        <v>131</v>
      </c>
      <c r="IM135" s="412" t="str">
        <f>OIP!AH133&amp;";"&amp;OIP!B133&amp;";"&amp;OIP!E133</f>
        <v>;;</v>
      </c>
      <c r="IN135" s="440">
        <v>131</v>
      </c>
      <c r="IO135" s="414" t="s">
        <v>5023</v>
      </c>
      <c r="IP135" s="415">
        <v>1</v>
      </c>
      <c r="IQ135" s="447">
        <v>0</v>
      </c>
    </row>
    <row r="136" spans="1:251" ht="15.75" customHeight="1">
      <c r="A136" s="313">
        <f t="shared" si="24"/>
        <v>132</v>
      </c>
      <c r="B136" s="314" t="str">
        <f>DP!J133&amp;";"&amp;DP!B133</f>
        <v>Диагностика;БиПС.УСО.2(5) - батарея разряжена ИБП GU2</v>
      </c>
      <c r="C136" s="438">
        <v>132</v>
      </c>
      <c r="D136" s="345"/>
      <c r="E136" s="345"/>
      <c r="F136" s="347"/>
      <c r="H136" s="469">
        <f t="shared" si="25"/>
        <v>132</v>
      </c>
      <c r="I136" s="314" t="str">
        <f>KTPRS2!I133&amp;";"&amp;KTPRS2!B133</f>
        <v>Предельный параметр;Сигнализация "наличие нефти" после сбросного клапана КП9</v>
      </c>
      <c r="J136" s="438">
        <v>132</v>
      </c>
      <c r="K136" s="345"/>
      <c r="L136" s="345"/>
      <c r="M136" s="470"/>
      <c r="O136" s="469">
        <f t="shared" si="26"/>
        <v>132</v>
      </c>
      <c r="P136" s="455">
        <v>0</v>
      </c>
      <c r="Q136" s="438">
        <v>132</v>
      </c>
      <c r="R136" s="345"/>
      <c r="S136" s="345"/>
      <c r="T136" s="470"/>
      <c r="V136" s="400">
        <v>132</v>
      </c>
      <c r="W136" s="455">
        <f>UTS!B134</f>
        <v>0</v>
      </c>
      <c r="AC136" s="924">
        <v>132</v>
      </c>
      <c r="AD136" s="312" t="str">
        <f>ZD!AK134&amp;";"&amp;ZD!B134</f>
        <v>Межблочная запорная арматура, резервные схемы учёта, УРД;Задвижка №712а</v>
      </c>
      <c r="AE136" s="450">
        <v>132</v>
      </c>
      <c r="AF136" s="402" t="s">
        <v>5024</v>
      </c>
      <c r="AG136" s="312">
        <v>1</v>
      </c>
      <c r="AH136" s="405">
        <v>0</v>
      </c>
      <c r="BL136" s="845">
        <v>132</v>
      </c>
      <c r="BM136" s="846"/>
      <c r="BN136" s="415">
        <v>132</v>
      </c>
      <c r="BO136" s="451" t="s">
        <v>3732</v>
      </c>
      <c r="BP136" s="312">
        <v>2</v>
      </c>
      <c r="BQ136" s="405">
        <v>3</v>
      </c>
      <c r="BS136" s="479"/>
      <c r="BZ136" s="479"/>
      <c r="CG136" s="479"/>
      <c r="CN136" s="479"/>
      <c r="CU136" s="310">
        <f t="shared" si="27"/>
        <v>132</v>
      </c>
      <c r="CV136" s="314" t="str">
        <f>KTPR!K134&amp;";"&amp;KTPR!B134</f>
        <v>Общестанционная защита;Аварийная загазованность площадки насосной станции откачки нефти из стендеров причала №2 (точка 2)</v>
      </c>
      <c r="CW136" s="438">
        <v>132</v>
      </c>
      <c r="CX136" s="312"/>
      <c r="CY136" s="312"/>
      <c r="CZ136" s="403"/>
      <c r="DB136" s="310">
        <f t="shared" si="22"/>
        <v>334</v>
      </c>
      <c r="DC136" s="314"/>
      <c r="DD136" s="438">
        <v>132</v>
      </c>
      <c r="DE136" s="312"/>
      <c r="DF136" s="312"/>
      <c r="DG136" s="403"/>
      <c r="DI136" s="310">
        <f t="shared" si="23"/>
        <v>231</v>
      </c>
      <c r="DJ136" s="314" t="str">
        <f>KTPRA!I135&amp;";"&amp;KTPRA!B135</f>
        <v>Агрегатная защита НО-6;НО-6. Неисправность цепей отключения ВВ агрегата (сигнал 1)</v>
      </c>
      <c r="DK136" s="438">
        <v>132</v>
      </c>
      <c r="DL136" s="312"/>
      <c r="DM136" s="312"/>
      <c r="DN136" s="403"/>
      <c r="DP136" s="437">
        <v>132</v>
      </c>
      <c r="DQ136" s="837">
        <v>0</v>
      </c>
      <c r="DR136" s="438">
        <v>132</v>
      </c>
      <c r="DS136" s="312"/>
      <c r="DT136" s="312"/>
      <c r="DU136" s="868"/>
      <c r="DV136" s="867"/>
      <c r="ED136" s="851">
        <v>132</v>
      </c>
      <c r="EE136" s="423" t="s">
        <v>8917</v>
      </c>
      <c r="EF136" s="68">
        <v>132</v>
      </c>
      <c r="EG136" s="861"/>
      <c r="EH136" s="68"/>
      <c r="EI136" s="96"/>
      <c r="EJ136" s="867"/>
      <c r="FT136" s="479"/>
      <c r="GA136" s="437">
        <v>132</v>
      </c>
      <c r="GB136" s="314"/>
      <c r="GC136" s="438">
        <v>132</v>
      </c>
      <c r="GD136" s="402" t="s">
        <v>5025</v>
      </c>
      <c r="GE136" s="312">
        <v>1</v>
      </c>
      <c r="GF136" s="405">
        <v>0</v>
      </c>
      <c r="GH136" s="437"/>
      <c r="GI136" s="314"/>
      <c r="GJ136" s="438">
        <v>132</v>
      </c>
      <c r="GK136" s="436" t="s">
        <v>5026</v>
      </c>
      <c r="GL136" s="312">
        <v>1</v>
      </c>
      <c r="GM136" s="405">
        <v>1</v>
      </c>
      <c r="GO136" s="440">
        <v>132</v>
      </c>
      <c r="GP136" s="415"/>
      <c r="GQ136" s="415">
        <v>132</v>
      </c>
      <c r="GR136" s="843" t="s">
        <v>67</v>
      </c>
      <c r="GS136" s="312">
        <v>1</v>
      </c>
      <c r="GT136" s="405">
        <v>1</v>
      </c>
      <c r="GU136" s="167"/>
      <c r="GV136" s="440">
        <v>132</v>
      </c>
      <c r="GW136" s="415"/>
      <c r="GX136" s="415">
        <v>132</v>
      </c>
      <c r="GY136" s="493" t="s">
        <v>67</v>
      </c>
      <c r="GZ136" s="312">
        <v>1</v>
      </c>
      <c r="HA136" s="312">
        <v>0</v>
      </c>
      <c r="HC136" s="446">
        <v>132</v>
      </c>
      <c r="HD136" s="412" t="str">
        <f>OIP!AH134&amp;";"&amp;OIP!B134&amp;";"&amp;OIP!E134</f>
        <v>Система СОД причальных сооружений;Контроль загазованности площадки насосной откачки дренажа из стендеров СТ1-СТ4 (точка 1);%</v>
      </c>
      <c r="HE136" s="440">
        <v>132</v>
      </c>
      <c r="HF136" s="414" t="s">
        <v>5027</v>
      </c>
      <c r="HG136" s="415">
        <v>1</v>
      </c>
      <c r="HH136" s="447">
        <v>0</v>
      </c>
      <c r="HJ136" s="446">
        <v>132</v>
      </c>
      <c r="HK136" s="412" t="str">
        <f>OIP!AH134&amp;";"&amp;OIP!B134&amp;";"&amp;OIP!E134</f>
        <v>Система СОД причальных сооружений;Контроль загазованности площадки насосной откачки дренажа из стендеров СТ1-СТ4 (точка 1);%</v>
      </c>
      <c r="HL136" s="440">
        <v>132</v>
      </c>
      <c r="HM136" s="414" t="s">
        <v>3565</v>
      </c>
      <c r="HN136" s="415">
        <v>1</v>
      </c>
      <c r="HO136" s="447">
        <v>0</v>
      </c>
      <c r="HP136" s="844"/>
      <c r="HQ136" s="437">
        <v>132</v>
      </c>
      <c r="HR136" s="314" t="str">
        <f>OIP!AH134&amp;";"&amp;OIP!B134&amp;";"&amp;OIP!E134</f>
        <v>Система СОД причальных сооружений;Контроль загазованности площадки насосной откачки дренажа из стендеров СТ1-СТ4 (точка 1);%</v>
      </c>
      <c r="HS136" s="438">
        <v>132</v>
      </c>
      <c r="HT136" s="402" t="s">
        <v>5027</v>
      </c>
      <c r="HU136" s="312">
        <v>1</v>
      </c>
      <c r="HV136" s="405">
        <v>0</v>
      </c>
      <c r="HX136" s="310">
        <v>132</v>
      </c>
      <c r="HY136" s="314" t="str">
        <f>OIP!AH134&amp;";"&amp;OIP!B134&amp;";"&amp;OIP!E134</f>
        <v>Система СОД причальных сооружений;Контроль загазованности площадки насосной откачки дренажа из стендеров СТ1-СТ4 (точка 1);%</v>
      </c>
      <c r="HZ136" s="438">
        <v>132</v>
      </c>
      <c r="IA136" s="414" t="s">
        <v>5027</v>
      </c>
      <c r="IB136" s="415">
        <v>1</v>
      </c>
      <c r="IC136" s="447">
        <v>0</v>
      </c>
      <c r="ID136" s="341"/>
      <c r="IE136" s="446">
        <v>132</v>
      </c>
      <c r="IF136" s="412" t="str">
        <f>OIP!AH134&amp;";"&amp;OIP!B134&amp;";"&amp;OIP!E134</f>
        <v>Система СОД причальных сооружений;Контроль загазованности площадки насосной откачки дренажа из стендеров СТ1-СТ4 (точка 1);%</v>
      </c>
      <c r="IG136" s="440">
        <v>132</v>
      </c>
      <c r="IH136" s="414" t="s">
        <v>5027</v>
      </c>
      <c r="II136" s="415">
        <v>1</v>
      </c>
      <c r="IJ136" s="447">
        <v>0</v>
      </c>
      <c r="IK136" s="341"/>
      <c r="IL136" s="446">
        <v>132</v>
      </c>
      <c r="IM136" s="412" t="str">
        <f>OIP!AH134&amp;";"&amp;OIP!B134&amp;";"&amp;OIP!E134</f>
        <v>Система СОД причальных сооружений;Контроль загазованности площадки насосной откачки дренажа из стендеров СТ1-СТ4 (точка 1);%</v>
      </c>
      <c r="IN136" s="440">
        <v>132</v>
      </c>
      <c r="IO136" s="414" t="s">
        <v>5027</v>
      </c>
      <c r="IP136" s="415">
        <v>1</v>
      </c>
      <c r="IQ136" s="447">
        <v>0</v>
      </c>
    </row>
    <row r="137" spans="1:251" ht="15.75" customHeight="1">
      <c r="A137" s="310">
        <f t="shared" si="24"/>
        <v>133</v>
      </c>
      <c r="B137" s="314" t="str">
        <f>DP!J134&amp;";"&amp;DP!B134</f>
        <v>Диагностика;БиПС.УСО.2(5) - неисправность оборудования питания рез. канала ИБП GU2</v>
      </c>
      <c r="C137" s="438">
        <v>133</v>
      </c>
      <c r="D137" s="312"/>
      <c r="E137" s="312"/>
      <c r="F137" s="403"/>
      <c r="H137" s="437">
        <f t="shared" si="25"/>
        <v>133</v>
      </c>
      <c r="I137" s="314" t="str">
        <f>KTPRS2!I134&amp;";"&amp;KTPRS2!B134</f>
        <v>Предельный параметр;Сигнализация "наличие нефти" после сбросного клапана КП10</v>
      </c>
      <c r="J137" s="438">
        <v>133</v>
      </c>
      <c r="K137" s="312"/>
      <c r="L137" s="312"/>
      <c r="M137" s="405"/>
      <c r="O137" s="437">
        <f t="shared" si="26"/>
        <v>133</v>
      </c>
      <c r="P137" s="455">
        <v>0</v>
      </c>
      <c r="Q137" s="438">
        <v>133</v>
      </c>
      <c r="R137" s="312"/>
      <c r="S137" s="312"/>
      <c r="T137" s="405"/>
      <c r="V137" s="400">
        <v>133</v>
      </c>
      <c r="W137" s="455">
        <f>UTS!B135</f>
        <v>0</v>
      </c>
      <c r="AC137" s="924">
        <v>133</v>
      </c>
      <c r="AD137" s="312" t="str">
        <f>ZD!AK135&amp;";"&amp;ZD!B135</f>
        <v>;</v>
      </c>
      <c r="AE137" s="450">
        <v>133</v>
      </c>
      <c r="AF137" s="402" t="s">
        <v>3565</v>
      </c>
      <c r="AG137" s="312">
        <v>1</v>
      </c>
      <c r="AH137" s="405">
        <v>0</v>
      </c>
      <c r="BL137" s="845">
        <v>133</v>
      </c>
      <c r="BM137" s="846"/>
      <c r="BN137" s="415">
        <v>133</v>
      </c>
      <c r="BO137" s="451" t="s">
        <v>3754</v>
      </c>
      <c r="BP137" s="312">
        <v>2</v>
      </c>
      <c r="BQ137" s="405">
        <v>3</v>
      </c>
      <c r="BS137" s="479"/>
      <c r="BZ137" s="479"/>
      <c r="CG137" s="479"/>
      <c r="CN137" s="479"/>
      <c r="CU137" s="310">
        <f t="shared" si="27"/>
        <v>133</v>
      </c>
      <c r="CV137" s="314" t="str">
        <f>KTPR!K135&amp;";"&amp;KTPR!B135</f>
        <v>Общестанционная защита;Аварийная загазованность площадки насосной станции откачки нефти из стендеров причала №2 (точка 3)</v>
      </c>
      <c r="CW137" s="438">
        <v>133</v>
      </c>
      <c r="CX137" s="312"/>
      <c r="CY137" s="312"/>
      <c r="CZ137" s="403"/>
      <c r="DB137" s="310">
        <f t="shared" si="22"/>
        <v>335</v>
      </c>
      <c r="DC137" s="314"/>
      <c r="DD137" s="438">
        <v>133</v>
      </c>
      <c r="DE137" s="312"/>
      <c r="DF137" s="312"/>
      <c r="DG137" s="403"/>
      <c r="DI137" s="310">
        <f t="shared" si="23"/>
        <v>232</v>
      </c>
      <c r="DJ137" s="314" t="str">
        <f>KTPRA!I136&amp;";"&amp;KTPRA!B136</f>
        <v>Агрегатная защита НО-6;НО-6. Неисправность цепей отключения ВВ агрегата (сигнал 2)</v>
      </c>
      <c r="DK137" s="438">
        <v>133</v>
      </c>
      <c r="DL137" s="312"/>
      <c r="DM137" s="312"/>
      <c r="DN137" s="403"/>
      <c r="DP137" s="437">
        <v>133</v>
      </c>
      <c r="DQ137" s="837">
        <v>0</v>
      </c>
      <c r="DR137" s="438">
        <v>133</v>
      </c>
      <c r="DS137" s="312"/>
      <c r="DT137" s="312"/>
      <c r="DU137" s="868"/>
      <c r="DV137" s="867"/>
      <c r="ED137" s="851">
        <v>133</v>
      </c>
      <c r="EE137" s="423" t="s">
        <v>8918</v>
      </c>
      <c r="EF137" s="68">
        <v>133</v>
      </c>
      <c r="EG137" s="861"/>
      <c r="EH137" s="68"/>
      <c r="EI137" s="96"/>
      <c r="EJ137" s="867"/>
      <c r="FT137" s="479"/>
      <c r="GA137" s="437">
        <v>133</v>
      </c>
      <c r="GB137" s="314"/>
      <c r="GC137" s="438">
        <v>133</v>
      </c>
      <c r="GD137" s="402" t="s">
        <v>5028</v>
      </c>
      <c r="GE137" s="312">
        <v>1</v>
      </c>
      <c r="GF137" s="405">
        <v>0</v>
      </c>
      <c r="GH137" s="437"/>
      <c r="GI137" s="314"/>
      <c r="GJ137" s="438">
        <v>133</v>
      </c>
      <c r="GK137" s="402" t="s">
        <v>5029</v>
      </c>
      <c r="GL137" s="312">
        <v>1</v>
      </c>
      <c r="GM137" s="405">
        <v>0</v>
      </c>
      <c r="GO137" s="440">
        <v>133</v>
      </c>
      <c r="GP137" s="415"/>
      <c r="GQ137" s="415">
        <v>133</v>
      </c>
      <c r="GR137" s="493" t="s">
        <v>67</v>
      </c>
      <c r="GS137" s="312">
        <v>1</v>
      </c>
      <c r="GT137" s="405">
        <v>0</v>
      </c>
      <c r="GU137" s="167"/>
      <c r="GV137" s="440">
        <v>133</v>
      </c>
      <c r="GW137" s="415"/>
      <c r="GX137" s="415">
        <v>133</v>
      </c>
      <c r="GY137" s="493" t="s">
        <v>67</v>
      </c>
      <c r="GZ137" s="312">
        <v>1</v>
      </c>
      <c r="HA137" s="312">
        <v>0</v>
      </c>
      <c r="HC137" s="446">
        <v>133</v>
      </c>
      <c r="HD137" s="412" t="str">
        <f>OIP!AH135&amp;";"&amp;OIP!B135&amp;";"&amp;OIP!E135</f>
        <v>Система СОД причальных сооружений;Контроль загазованности площадки насосной откачки дренажа из стендеров СТ1-СТ4 (точка 2);%</v>
      </c>
      <c r="HE137" s="440">
        <v>133</v>
      </c>
      <c r="HF137" s="414" t="s">
        <v>5030</v>
      </c>
      <c r="HG137" s="415">
        <v>1</v>
      </c>
      <c r="HH137" s="447">
        <v>0</v>
      </c>
      <c r="HJ137" s="446">
        <v>133</v>
      </c>
      <c r="HK137" s="412" t="str">
        <f>OIP!AH135&amp;";"&amp;OIP!B135&amp;";"&amp;OIP!E135</f>
        <v>Система СОД причальных сооружений;Контроль загазованности площадки насосной откачки дренажа из стендеров СТ1-СТ4 (точка 2);%</v>
      </c>
      <c r="HL137" s="440">
        <v>133</v>
      </c>
      <c r="HM137" s="414" t="s">
        <v>3565</v>
      </c>
      <c r="HN137" s="415">
        <v>1</v>
      </c>
      <c r="HO137" s="447">
        <v>0</v>
      </c>
      <c r="HP137" s="844"/>
      <c r="HQ137" s="437">
        <v>133</v>
      </c>
      <c r="HR137" s="314" t="str">
        <f>OIP!AH135&amp;";"&amp;OIP!B135&amp;";"&amp;OIP!E135</f>
        <v>Система СОД причальных сооружений;Контроль загазованности площадки насосной откачки дренажа из стендеров СТ1-СТ4 (точка 2);%</v>
      </c>
      <c r="HS137" s="438">
        <v>133</v>
      </c>
      <c r="HT137" s="402" t="s">
        <v>5030</v>
      </c>
      <c r="HU137" s="312">
        <v>1</v>
      </c>
      <c r="HV137" s="405">
        <v>0</v>
      </c>
      <c r="HX137" s="310">
        <v>133</v>
      </c>
      <c r="HY137" s="314" t="str">
        <f>OIP!AH135&amp;";"&amp;OIP!B135&amp;";"&amp;OIP!E135</f>
        <v>Система СОД причальных сооружений;Контроль загазованности площадки насосной откачки дренажа из стендеров СТ1-СТ4 (точка 2);%</v>
      </c>
      <c r="HZ137" s="438">
        <v>133</v>
      </c>
      <c r="IA137" s="414" t="s">
        <v>5030</v>
      </c>
      <c r="IB137" s="415">
        <v>1</v>
      </c>
      <c r="IC137" s="447">
        <v>0</v>
      </c>
      <c r="ID137" s="341"/>
      <c r="IE137" s="446">
        <v>133</v>
      </c>
      <c r="IF137" s="412" t="str">
        <f>OIP!AH135&amp;";"&amp;OIP!B135&amp;";"&amp;OIP!E135</f>
        <v>Система СОД причальных сооружений;Контроль загазованности площадки насосной откачки дренажа из стендеров СТ1-СТ4 (точка 2);%</v>
      </c>
      <c r="IG137" s="440">
        <v>133</v>
      </c>
      <c r="IH137" s="414" t="s">
        <v>5030</v>
      </c>
      <c r="II137" s="415">
        <v>1</v>
      </c>
      <c r="IJ137" s="447">
        <v>0</v>
      </c>
      <c r="IK137" s="341"/>
      <c r="IL137" s="446">
        <v>133</v>
      </c>
      <c r="IM137" s="412" t="str">
        <f>OIP!AH135&amp;";"&amp;OIP!B135&amp;";"&amp;OIP!E135</f>
        <v>Система СОД причальных сооружений;Контроль загазованности площадки насосной откачки дренажа из стендеров СТ1-СТ4 (точка 2);%</v>
      </c>
      <c r="IN137" s="440">
        <v>133</v>
      </c>
      <c r="IO137" s="414" t="s">
        <v>5030</v>
      </c>
      <c r="IP137" s="415">
        <v>1</v>
      </c>
      <c r="IQ137" s="447">
        <v>0</v>
      </c>
    </row>
    <row r="138" spans="1:251" ht="15.75" customHeight="1">
      <c r="A138" s="310">
        <f t="shared" si="24"/>
        <v>134</v>
      </c>
      <c r="B138" s="314" t="str">
        <f>DP!J135&amp;";"&amp;DP!B135</f>
        <v>Диагностика;БиПС.УСО.2(5) - низкий уровень сопротивления изоляции 24В (UV1)</v>
      </c>
      <c r="C138" s="438">
        <v>134</v>
      </c>
      <c r="D138" s="312"/>
      <c r="E138" s="312"/>
      <c r="F138" s="403"/>
      <c r="H138" s="437">
        <f t="shared" si="25"/>
        <v>134</v>
      </c>
      <c r="I138" s="314" t="str">
        <f>KTPRS2!I135&amp;";"&amp;KTPRS2!B135</f>
        <v>Предельный параметр;</v>
      </c>
      <c r="J138" s="438">
        <v>134</v>
      </c>
      <c r="K138" s="312"/>
      <c r="L138" s="312"/>
      <c r="M138" s="405"/>
      <c r="O138" s="437">
        <f t="shared" si="26"/>
        <v>134</v>
      </c>
      <c r="P138" s="455">
        <v>0</v>
      </c>
      <c r="Q138" s="438">
        <v>134</v>
      </c>
      <c r="R138" s="312"/>
      <c r="S138" s="312"/>
      <c r="T138" s="405"/>
      <c r="V138" s="400">
        <v>134</v>
      </c>
      <c r="W138" s="455">
        <f>UTS!B136</f>
        <v>0</v>
      </c>
      <c r="AC138" s="924">
        <v>134</v>
      </c>
      <c r="AD138" s="312" t="str">
        <f>ZD!AK136&amp;";"&amp;ZD!B136</f>
        <v>Межблочная запорная арматура, резервные схемы учёта, УРД;Задвижка №721</v>
      </c>
      <c r="AE138" s="450">
        <v>134</v>
      </c>
      <c r="AF138" s="402" t="s">
        <v>3565</v>
      </c>
      <c r="AG138" s="312">
        <v>1</v>
      </c>
      <c r="AH138" s="405">
        <v>0</v>
      </c>
      <c r="BL138" s="845">
        <v>134</v>
      </c>
      <c r="BM138" s="846"/>
      <c r="BN138" s="415">
        <v>134</v>
      </c>
      <c r="BO138" s="402" t="s">
        <v>3855</v>
      </c>
      <c r="BP138" s="312">
        <v>0</v>
      </c>
      <c r="BQ138" s="405">
        <v>0</v>
      </c>
      <c r="BS138" s="479"/>
      <c r="BZ138" s="479"/>
      <c r="CG138" s="479"/>
      <c r="CN138" s="479"/>
      <c r="CU138" s="310">
        <f t="shared" si="27"/>
        <v>134</v>
      </c>
      <c r="CV138" s="314" t="str">
        <f>KTPR!K136&amp;";"&amp;KTPR!B136</f>
        <v>Общестанционная защита;Недостоверность измерений двух и более преобразователей уровня загазованности площадки насосной станции откачки нефти из стендеров причала №2</v>
      </c>
      <c r="CW138" s="438">
        <v>134</v>
      </c>
      <c r="CX138" s="312"/>
      <c r="CY138" s="312"/>
      <c r="CZ138" s="403"/>
      <c r="DB138" s="310">
        <f t="shared" si="22"/>
        <v>336</v>
      </c>
      <c r="DC138" s="314"/>
      <c r="DD138" s="438">
        <v>134</v>
      </c>
      <c r="DE138" s="312"/>
      <c r="DF138" s="312"/>
      <c r="DG138" s="403"/>
      <c r="DI138" s="310">
        <f t="shared" si="23"/>
        <v>233</v>
      </c>
      <c r="DJ138" s="314" t="str">
        <f>KTPRA!I137&amp;";"&amp;KTPRA!B137</f>
        <v>Агрегатная защита НО-6;НО-6. Несанкционированное отключение агрегата</v>
      </c>
      <c r="DK138" s="438">
        <v>134</v>
      </c>
      <c r="DL138" s="312"/>
      <c r="DM138" s="312"/>
      <c r="DN138" s="403"/>
      <c r="DP138" s="437">
        <v>134</v>
      </c>
      <c r="DQ138" s="837">
        <v>0</v>
      </c>
      <c r="DR138" s="438">
        <v>134</v>
      </c>
      <c r="DS138" s="312"/>
      <c r="DT138" s="312"/>
      <c r="DU138" s="868"/>
      <c r="DV138" s="867"/>
      <c r="ED138" s="851">
        <v>134</v>
      </c>
      <c r="EE138" s="423" t="s">
        <v>8919</v>
      </c>
      <c r="EF138" s="68">
        <v>134</v>
      </c>
      <c r="EG138" s="861"/>
      <c r="EH138" s="68"/>
      <c r="EI138" s="96"/>
      <c r="EJ138" s="867"/>
      <c r="FT138" s="479"/>
      <c r="GA138" s="437">
        <v>134</v>
      </c>
      <c r="GB138" s="314"/>
      <c r="GC138" s="438">
        <v>134</v>
      </c>
      <c r="GD138" s="402" t="s">
        <v>5031</v>
      </c>
      <c r="GE138" s="312">
        <v>1</v>
      </c>
      <c r="GF138" s="405">
        <v>0</v>
      </c>
      <c r="GH138" s="437"/>
      <c r="GI138" s="314"/>
      <c r="GJ138" s="438">
        <v>134</v>
      </c>
      <c r="GK138" s="436" t="s">
        <v>5032</v>
      </c>
      <c r="GL138" s="312">
        <v>1</v>
      </c>
      <c r="GM138" s="405">
        <v>1</v>
      </c>
      <c r="GO138" s="440">
        <v>134</v>
      </c>
      <c r="GP138" s="415"/>
      <c r="GQ138" s="415">
        <v>134</v>
      </c>
      <c r="GR138" s="493" t="s">
        <v>67</v>
      </c>
      <c r="GS138" s="312">
        <v>1</v>
      </c>
      <c r="GT138" s="405">
        <v>0</v>
      </c>
      <c r="GU138" s="167"/>
      <c r="GV138" s="440">
        <v>134</v>
      </c>
      <c r="GW138" s="415"/>
      <c r="GX138" s="415">
        <v>134</v>
      </c>
      <c r="GY138" s="493" t="s">
        <v>67</v>
      </c>
      <c r="GZ138" s="312">
        <v>1</v>
      </c>
      <c r="HA138" s="312">
        <v>0</v>
      </c>
      <c r="HC138" s="446">
        <v>134</v>
      </c>
      <c r="HD138" s="412" t="str">
        <f>OIP!AH136&amp;";"&amp;OIP!B136&amp;";"&amp;OIP!E136</f>
        <v>Система СОД причальных сооружений;Контроль загазованности площадки насосной откачки дренажа из стендеров СТ1-СТ4 (точка 3);%</v>
      </c>
      <c r="HE138" s="440">
        <v>134</v>
      </c>
      <c r="HF138" s="414" t="s">
        <v>5033</v>
      </c>
      <c r="HG138" s="415">
        <v>1</v>
      </c>
      <c r="HH138" s="447">
        <v>0</v>
      </c>
      <c r="HJ138" s="446">
        <v>134</v>
      </c>
      <c r="HK138" s="412" t="str">
        <f>OIP!AH136&amp;";"&amp;OIP!B136&amp;";"&amp;OIP!E136</f>
        <v>Система СОД причальных сооружений;Контроль загазованности площадки насосной откачки дренажа из стендеров СТ1-СТ4 (точка 3);%</v>
      </c>
      <c r="HL138" s="440">
        <v>134</v>
      </c>
      <c r="HM138" s="414" t="s">
        <v>3565</v>
      </c>
      <c r="HN138" s="415">
        <v>1</v>
      </c>
      <c r="HO138" s="447">
        <v>0</v>
      </c>
      <c r="HP138" s="844"/>
      <c r="HQ138" s="437">
        <v>134</v>
      </c>
      <c r="HR138" s="314" t="str">
        <f>OIP!AH136&amp;";"&amp;OIP!B136&amp;";"&amp;OIP!E136</f>
        <v>Система СОД причальных сооружений;Контроль загазованности площадки насосной откачки дренажа из стендеров СТ1-СТ4 (точка 3);%</v>
      </c>
      <c r="HS138" s="438">
        <v>134</v>
      </c>
      <c r="HT138" s="402" t="s">
        <v>5033</v>
      </c>
      <c r="HU138" s="312">
        <v>1</v>
      </c>
      <c r="HV138" s="405">
        <v>0</v>
      </c>
      <c r="HX138" s="310">
        <v>134</v>
      </c>
      <c r="HY138" s="314" t="str">
        <f>OIP!AH136&amp;";"&amp;OIP!B136&amp;";"&amp;OIP!E136</f>
        <v>Система СОД причальных сооружений;Контроль загазованности площадки насосной откачки дренажа из стендеров СТ1-СТ4 (точка 3);%</v>
      </c>
      <c r="HZ138" s="438">
        <v>134</v>
      </c>
      <c r="IA138" s="414" t="s">
        <v>5033</v>
      </c>
      <c r="IB138" s="415">
        <v>1</v>
      </c>
      <c r="IC138" s="447">
        <v>0</v>
      </c>
      <c r="ID138" s="341"/>
      <c r="IE138" s="446">
        <v>134</v>
      </c>
      <c r="IF138" s="412" t="str">
        <f>OIP!AH136&amp;";"&amp;OIP!B136&amp;";"&amp;OIP!E136</f>
        <v>Система СОД причальных сооружений;Контроль загазованности площадки насосной откачки дренажа из стендеров СТ1-СТ4 (точка 3);%</v>
      </c>
      <c r="IG138" s="440">
        <v>134</v>
      </c>
      <c r="IH138" s="414" t="s">
        <v>5033</v>
      </c>
      <c r="II138" s="415">
        <v>1</v>
      </c>
      <c r="IJ138" s="447">
        <v>0</v>
      </c>
      <c r="IK138" s="341"/>
      <c r="IL138" s="446">
        <v>134</v>
      </c>
      <c r="IM138" s="412" t="str">
        <f>OIP!AH136&amp;";"&amp;OIP!B136&amp;";"&amp;OIP!E136</f>
        <v>Система СОД причальных сооружений;Контроль загазованности площадки насосной откачки дренажа из стендеров СТ1-СТ4 (точка 3);%</v>
      </c>
      <c r="IN138" s="440">
        <v>134</v>
      </c>
      <c r="IO138" s="414" t="s">
        <v>5033</v>
      </c>
      <c r="IP138" s="415">
        <v>1</v>
      </c>
      <c r="IQ138" s="447">
        <v>0</v>
      </c>
    </row>
    <row r="139" spans="1:251" ht="15.75" customHeight="1">
      <c r="A139" s="313">
        <f t="shared" si="24"/>
        <v>135</v>
      </c>
      <c r="B139" s="314" t="str">
        <f>DP!J136&amp;";"&amp;DP!B136</f>
        <v>;БиПС.УСО.2(5) - низкий уровень сопротивления изоляции 24В (UV2)</v>
      </c>
      <c r="C139" s="438">
        <v>135</v>
      </c>
      <c r="D139" s="345"/>
      <c r="E139" s="345"/>
      <c r="F139" s="347"/>
      <c r="H139" s="469">
        <f t="shared" si="25"/>
        <v>135</v>
      </c>
      <c r="I139" s="314" t="str">
        <f>KTPRS2!I136&amp;";"&amp;KTPRS2!B136</f>
        <v>Предельный параметр;Минимальный уровень нефти в емкости Е-33</v>
      </c>
      <c r="J139" s="438">
        <v>135</v>
      </c>
      <c r="K139" s="345"/>
      <c r="L139" s="345"/>
      <c r="M139" s="470"/>
      <c r="O139" s="469">
        <f t="shared" si="26"/>
        <v>135</v>
      </c>
      <c r="P139" s="455">
        <v>0</v>
      </c>
      <c r="Q139" s="438">
        <v>135</v>
      </c>
      <c r="R139" s="345"/>
      <c r="S139" s="345"/>
      <c r="T139" s="470"/>
      <c r="AC139" s="924">
        <v>135</v>
      </c>
      <c r="AD139" s="312" t="str">
        <f>ZD!AK137&amp;";"&amp;ZD!B137</f>
        <v>Межблочная запорная арматура, резервные схемы учёта, УРД;Задвижка №731</v>
      </c>
      <c r="AE139" s="450">
        <v>135</v>
      </c>
      <c r="AF139" s="402" t="s">
        <v>3565</v>
      </c>
      <c r="AG139" s="312">
        <v>1</v>
      </c>
      <c r="AH139" s="405">
        <v>0</v>
      </c>
      <c r="BL139" s="845">
        <v>135</v>
      </c>
      <c r="BM139" s="846"/>
      <c r="BN139" s="415">
        <v>135</v>
      </c>
      <c r="BO139" s="402" t="s">
        <v>3855</v>
      </c>
      <c r="BP139" s="312">
        <v>0</v>
      </c>
      <c r="BQ139" s="405">
        <v>0</v>
      </c>
      <c r="BS139" s="479"/>
      <c r="BZ139" s="479"/>
      <c r="CG139" s="479"/>
      <c r="CN139" s="479"/>
      <c r="CU139" s="310">
        <f t="shared" si="27"/>
        <v>135</v>
      </c>
      <c r="CV139" s="314" t="str">
        <f>KTPR!K137&amp;";"&amp;KTPR!B137</f>
        <v>Общестанционная защита;Сохранение предельной загазованности площадки насосной станции откачки нефти из стендеров причала №2 (точка 1)</v>
      </c>
      <c r="CW139" s="438">
        <v>135</v>
      </c>
      <c r="CX139" s="312"/>
      <c r="CY139" s="312"/>
      <c r="CZ139" s="403"/>
      <c r="DB139" s="310">
        <f t="shared" si="22"/>
        <v>337</v>
      </c>
      <c r="DC139" s="314"/>
      <c r="DD139" s="438">
        <v>135</v>
      </c>
      <c r="DE139" s="312"/>
      <c r="DF139" s="312"/>
      <c r="DG139" s="403"/>
      <c r="DI139" s="310">
        <f t="shared" si="23"/>
        <v>234</v>
      </c>
      <c r="DJ139" s="314" t="str">
        <f>KTPRA!I138&amp;";"&amp;KTPRA!B138</f>
        <v>Агрегатная защита НО-6;НО-6. Несанкционированное включение агрегата</v>
      </c>
      <c r="DK139" s="438">
        <v>135</v>
      </c>
      <c r="DL139" s="312"/>
      <c r="DM139" s="312"/>
      <c r="DN139" s="403"/>
      <c r="DP139" s="437">
        <v>135</v>
      </c>
      <c r="DQ139" s="837">
        <v>0</v>
      </c>
      <c r="DR139" s="438">
        <v>135</v>
      </c>
      <c r="DS139" s="312"/>
      <c r="DT139" s="312"/>
      <c r="DU139" s="868"/>
      <c r="DV139" s="867"/>
      <c r="ED139" s="851">
        <v>135</v>
      </c>
      <c r="EE139" s="423" t="s">
        <v>8920</v>
      </c>
      <c r="EF139" s="68">
        <v>135</v>
      </c>
      <c r="EG139" s="861"/>
      <c r="EH139" s="68"/>
      <c r="EI139" s="96"/>
      <c r="EJ139" s="867"/>
      <c r="FT139" s="479"/>
      <c r="GA139" s="437">
        <v>135</v>
      </c>
      <c r="GB139" s="314"/>
      <c r="GC139" s="438">
        <v>135</v>
      </c>
      <c r="GD139" s="498" t="s">
        <v>5034</v>
      </c>
      <c r="GE139" s="312">
        <v>1</v>
      </c>
      <c r="GF139" s="405">
        <v>0</v>
      </c>
      <c r="GH139" s="437"/>
      <c r="GI139" s="314"/>
      <c r="GJ139" s="438">
        <v>135</v>
      </c>
      <c r="GK139" s="499" t="s">
        <v>5035</v>
      </c>
      <c r="GL139" s="312">
        <v>2</v>
      </c>
      <c r="GM139" s="405">
        <v>3</v>
      </c>
      <c r="GO139" s="440">
        <v>135</v>
      </c>
      <c r="GP139" s="415"/>
      <c r="GQ139" s="415">
        <v>135</v>
      </c>
      <c r="GR139" s="859" t="s">
        <v>67</v>
      </c>
      <c r="GS139" s="312">
        <v>1</v>
      </c>
      <c r="GT139" s="405">
        <v>2</v>
      </c>
      <c r="GU139" s="167"/>
      <c r="GV139" s="440">
        <v>135</v>
      </c>
      <c r="GW139" s="415"/>
      <c r="GX139" s="415">
        <v>135</v>
      </c>
      <c r="GY139" s="493" t="s">
        <v>67</v>
      </c>
      <c r="GZ139" s="312">
        <v>1</v>
      </c>
      <c r="HA139" s="312">
        <v>0</v>
      </c>
      <c r="HC139" s="446">
        <v>135</v>
      </c>
      <c r="HD139" s="412" t="str">
        <f>OIP!AH137&amp;";"&amp;OIP!B137&amp;";"&amp;OIP!E137</f>
        <v>;;</v>
      </c>
      <c r="HE139" s="440">
        <v>135</v>
      </c>
      <c r="HF139" s="414" t="s">
        <v>5036</v>
      </c>
      <c r="HG139" s="415">
        <v>1</v>
      </c>
      <c r="HH139" s="447">
        <v>0</v>
      </c>
      <c r="HJ139" s="446">
        <v>135</v>
      </c>
      <c r="HK139" s="412" t="str">
        <f>OIP!AH137&amp;";"&amp;OIP!B137&amp;";"&amp;OIP!E137</f>
        <v>;;</v>
      </c>
      <c r="HL139" s="440">
        <v>135</v>
      </c>
      <c r="HM139" s="414" t="s">
        <v>3565</v>
      </c>
      <c r="HN139" s="415">
        <v>1</v>
      </c>
      <c r="HO139" s="447">
        <v>0</v>
      </c>
      <c r="HP139" s="844"/>
      <c r="HQ139" s="437">
        <v>135</v>
      </c>
      <c r="HR139" s="314" t="str">
        <f>OIP!AH137&amp;";"&amp;OIP!B137&amp;";"&amp;OIP!E137</f>
        <v>;;</v>
      </c>
      <c r="HS139" s="438">
        <v>135</v>
      </c>
      <c r="HT139" s="402" t="s">
        <v>5036</v>
      </c>
      <c r="HU139" s="312">
        <v>1</v>
      </c>
      <c r="HV139" s="405">
        <v>0</v>
      </c>
      <c r="HX139" s="310">
        <v>135</v>
      </c>
      <c r="HY139" s="314" t="str">
        <f>OIP!AH137&amp;";"&amp;OIP!B137&amp;";"&amp;OIP!E137</f>
        <v>;;</v>
      </c>
      <c r="HZ139" s="438">
        <v>135</v>
      </c>
      <c r="IA139" s="414" t="s">
        <v>5036</v>
      </c>
      <c r="IB139" s="415">
        <v>1</v>
      </c>
      <c r="IC139" s="447">
        <v>0</v>
      </c>
      <c r="ID139" s="341"/>
      <c r="IE139" s="446">
        <v>135</v>
      </c>
      <c r="IF139" s="412" t="str">
        <f>OIP!AH137&amp;";"&amp;OIP!B137&amp;";"&amp;OIP!E137</f>
        <v>;;</v>
      </c>
      <c r="IG139" s="440">
        <v>135</v>
      </c>
      <c r="IH139" s="414" t="s">
        <v>5036</v>
      </c>
      <c r="II139" s="415">
        <v>1</v>
      </c>
      <c r="IJ139" s="447">
        <v>0</v>
      </c>
      <c r="IK139" s="341"/>
      <c r="IL139" s="446">
        <v>135</v>
      </c>
      <c r="IM139" s="412" t="str">
        <f>OIP!AH137&amp;";"&amp;OIP!B137&amp;";"&amp;OIP!E137</f>
        <v>;;</v>
      </c>
      <c r="IN139" s="440">
        <v>135</v>
      </c>
      <c r="IO139" s="414" t="s">
        <v>5036</v>
      </c>
      <c r="IP139" s="415">
        <v>1</v>
      </c>
      <c r="IQ139" s="447">
        <v>0</v>
      </c>
    </row>
    <row r="140" spans="1:251" ht="15.75" customHeight="1">
      <c r="A140" s="310">
        <f t="shared" si="24"/>
        <v>136</v>
      </c>
      <c r="B140" s="314" t="str">
        <f>DP!J137&amp;";"&amp;DP!B137</f>
        <v>Диагностика;БиПС.УСО.2(5) - неисправность ИБП ~230В/=110В (GU3)</v>
      </c>
      <c r="C140" s="438">
        <v>136</v>
      </c>
      <c r="D140" s="312"/>
      <c r="E140" s="312"/>
      <c r="F140" s="403"/>
      <c r="H140" s="437">
        <f t="shared" si="25"/>
        <v>136</v>
      </c>
      <c r="I140" s="314" t="str">
        <f>KTPRS2!I137&amp;";"&amp;KTPRS2!B137</f>
        <v>Предельный параметр;Предельный максимальный уровень нефти в емкости Е-33</v>
      </c>
      <c r="J140" s="438">
        <v>136</v>
      </c>
      <c r="K140" s="312"/>
      <c r="L140" s="312"/>
      <c r="M140" s="405"/>
      <c r="O140" s="437">
        <f t="shared" si="26"/>
        <v>136</v>
      </c>
      <c r="P140" s="455">
        <v>0</v>
      </c>
      <c r="Q140" s="438">
        <v>136</v>
      </c>
      <c r="R140" s="312"/>
      <c r="S140" s="312"/>
      <c r="T140" s="405"/>
      <c r="AC140" s="924">
        <v>136</v>
      </c>
      <c r="AD140" s="312" t="str">
        <f>ZD!AK138&amp;";"&amp;ZD!B138</f>
        <v>Межблочная запорная арматура, резервные схемы учёта, УРД;Задвижка №732</v>
      </c>
      <c r="AE140" s="450">
        <v>136</v>
      </c>
      <c r="AF140" s="402" t="s">
        <v>3565</v>
      </c>
      <c r="AG140" s="312">
        <v>1</v>
      </c>
      <c r="AH140" s="405">
        <v>0</v>
      </c>
      <c r="BL140" s="845">
        <v>136</v>
      </c>
      <c r="BM140" s="846"/>
      <c r="BN140" s="415">
        <v>136</v>
      </c>
      <c r="BO140" s="402" t="s">
        <v>3855</v>
      </c>
      <c r="BP140" s="312">
        <v>0</v>
      </c>
      <c r="BQ140" s="405">
        <v>0</v>
      </c>
      <c r="BS140" s="479"/>
      <c r="BZ140" s="479"/>
      <c r="CG140" s="479"/>
      <c r="CN140" s="479"/>
      <c r="CU140" s="310">
        <f t="shared" si="27"/>
        <v>136</v>
      </c>
      <c r="CV140" s="314" t="str">
        <f>KTPR!K138&amp;";"&amp;KTPR!B138</f>
        <v>Общестанционная защита;Сохранение предельной загазованности площадки насосной станции откачки нефти из стендеров причала №2 (точка 2)</v>
      </c>
      <c r="CW140" s="438">
        <v>136</v>
      </c>
      <c r="CX140" s="312"/>
      <c r="CY140" s="312"/>
      <c r="CZ140" s="403"/>
      <c r="DB140" s="310">
        <f t="shared" si="22"/>
        <v>338</v>
      </c>
      <c r="DC140" s="314"/>
      <c r="DD140" s="438">
        <v>136</v>
      </c>
      <c r="DE140" s="312"/>
      <c r="DF140" s="312"/>
      <c r="DG140" s="403"/>
      <c r="DI140" s="310">
        <f t="shared" si="23"/>
        <v>235</v>
      </c>
      <c r="DJ140" s="314" t="str">
        <f>KTPRA!I139&amp;";"&amp;KTPRA!B139</f>
        <v>Агрегатная защита НО-6;НО-6. Неисправность цепей контроля агрегата</v>
      </c>
      <c r="DK140" s="438">
        <v>136</v>
      </c>
      <c r="DL140" s="312"/>
      <c r="DM140" s="312"/>
      <c r="DN140" s="403"/>
      <c r="DP140" s="437">
        <v>136</v>
      </c>
      <c r="DQ140" s="888" t="s">
        <v>3477</v>
      </c>
      <c r="DR140" s="438">
        <v>136</v>
      </c>
      <c r="DS140" s="312"/>
      <c r="DT140" s="312"/>
      <c r="DU140" s="868"/>
      <c r="DV140" s="867"/>
      <c r="ED140" s="851">
        <v>136</v>
      </c>
      <c r="EE140" s="423" t="s">
        <v>8921</v>
      </c>
      <c r="EF140" s="68">
        <v>136</v>
      </c>
      <c r="EG140" s="861"/>
      <c r="EH140" s="68"/>
      <c r="EI140" s="96"/>
      <c r="EJ140" s="867"/>
      <c r="FT140" s="479"/>
      <c r="GA140" s="404">
        <v>136</v>
      </c>
      <c r="GB140" s="314"/>
      <c r="GC140" s="438">
        <v>136</v>
      </c>
      <c r="GD140" s="498" t="s">
        <v>5037</v>
      </c>
      <c r="GE140" s="312">
        <v>1</v>
      </c>
      <c r="GF140" s="405">
        <v>0</v>
      </c>
      <c r="GH140" s="437"/>
      <c r="GI140" s="314"/>
      <c r="GJ140" s="438">
        <v>136</v>
      </c>
      <c r="GK140" s="500" t="s">
        <v>5038</v>
      </c>
      <c r="GL140" s="312">
        <v>2</v>
      </c>
      <c r="GM140" s="405">
        <v>2</v>
      </c>
      <c r="GO140" s="440">
        <v>136</v>
      </c>
      <c r="GP140" s="415"/>
      <c r="GQ140" s="415">
        <v>136</v>
      </c>
      <c r="GR140" s="859" t="s">
        <v>67</v>
      </c>
      <c r="GS140" s="312">
        <v>1</v>
      </c>
      <c r="GT140" s="405">
        <v>2</v>
      </c>
      <c r="GU140" s="167"/>
      <c r="GV140" s="440">
        <v>136</v>
      </c>
      <c r="GW140" s="415"/>
      <c r="GX140" s="415">
        <v>136</v>
      </c>
      <c r="GY140" s="493" t="s">
        <v>67</v>
      </c>
      <c r="GZ140" s="312">
        <v>1</v>
      </c>
      <c r="HA140" s="312">
        <v>0</v>
      </c>
      <c r="HC140" s="446">
        <v>136</v>
      </c>
      <c r="HD140" s="412" t="str">
        <f>OIP!AH138&amp;";"&amp;OIP!B138&amp;";"&amp;OIP!E138</f>
        <v>Система СОД причальных сооружений;;</v>
      </c>
      <c r="HE140" s="440">
        <v>136</v>
      </c>
      <c r="HF140" s="414" t="s">
        <v>5039</v>
      </c>
      <c r="HG140" s="415">
        <v>1</v>
      </c>
      <c r="HH140" s="447">
        <v>0</v>
      </c>
      <c r="HJ140" s="446">
        <v>136</v>
      </c>
      <c r="HK140" s="412" t="str">
        <f>OIP!AH138&amp;";"&amp;OIP!B138&amp;";"&amp;OIP!E138</f>
        <v>Система СОД причальных сооружений;;</v>
      </c>
      <c r="HL140" s="440">
        <v>136</v>
      </c>
      <c r="HM140" s="414" t="s">
        <v>3565</v>
      </c>
      <c r="HN140" s="415">
        <v>1</v>
      </c>
      <c r="HO140" s="447">
        <v>0</v>
      </c>
      <c r="HP140" s="844"/>
      <c r="HQ140" s="437">
        <v>136</v>
      </c>
      <c r="HR140" s="314" t="str">
        <f>OIP!AH138&amp;";"&amp;OIP!B138&amp;";"&amp;OIP!E138</f>
        <v>Система СОД причальных сооружений;;</v>
      </c>
      <c r="HS140" s="438">
        <v>136</v>
      </c>
      <c r="HT140" s="402" t="s">
        <v>5039</v>
      </c>
      <c r="HU140" s="312">
        <v>1</v>
      </c>
      <c r="HV140" s="405">
        <v>0</v>
      </c>
      <c r="HX140" s="310">
        <v>136</v>
      </c>
      <c r="HY140" s="314" t="str">
        <f>OIP!AH138&amp;";"&amp;OIP!B138&amp;";"&amp;OIP!E138</f>
        <v>Система СОД причальных сооружений;;</v>
      </c>
      <c r="HZ140" s="438">
        <v>136</v>
      </c>
      <c r="IA140" s="414" t="s">
        <v>5039</v>
      </c>
      <c r="IB140" s="415">
        <v>1</v>
      </c>
      <c r="IC140" s="447">
        <v>0</v>
      </c>
      <c r="ID140" s="341"/>
      <c r="IE140" s="446">
        <v>136</v>
      </c>
      <c r="IF140" s="412" t="str">
        <f>OIP!AH138&amp;";"&amp;OIP!B138&amp;";"&amp;OIP!E138</f>
        <v>Система СОД причальных сооружений;;</v>
      </c>
      <c r="IG140" s="440">
        <v>136</v>
      </c>
      <c r="IH140" s="414" t="s">
        <v>5039</v>
      </c>
      <c r="II140" s="415">
        <v>1</v>
      </c>
      <c r="IJ140" s="447">
        <v>0</v>
      </c>
      <c r="IK140" s="341"/>
      <c r="IL140" s="446">
        <v>136</v>
      </c>
      <c r="IM140" s="412" t="str">
        <f>OIP!AH138&amp;";"&amp;OIP!B138&amp;";"&amp;OIP!E138</f>
        <v>Система СОД причальных сооружений;;</v>
      </c>
      <c r="IN140" s="440">
        <v>136</v>
      </c>
      <c r="IO140" s="414" t="s">
        <v>5039</v>
      </c>
      <c r="IP140" s="415">
        <v>1</v>
      </c>
      <c r="IQ140" s="447">
        <v>0</v>
      </c>
    </row>
    <row r="141" spans="1:251" ht="15.75" customHeight="1">
      <c r="A141" s="310">
        <f t="shared" si="24"/>
        <v>137</v>
      </c>
      <c r="B141" s="314" t="str">
        <f>DP!J138&amp;";"&amp;DP!B138</f>
        <v>Диагностика;БиПС.УСО.2(5) - низкий уровень сопротивления изоляции 24В (UV3)</v>
      </c>
      <c r="C141" s="438">
        <v>137</v>
      </c>
      <c r="D141" s="312"/>
      <c r="E141" s="312"/>
      <c r="F141" s="403"/>
      <c r="H141" s="437">
        <f t="shared" si="25"/>
        <v>137</v>
      </c>
      <c r="I141" s="314" t="str">
        <f>KTPRS2!I138&amp;";"&amp;KTPRS2!B138</f>
        <v>Предельный параметр;Отключение и блокировка пуска насоса Н-33 по закрытому пути откачки дренажа</v>
      </c>
      <c r="J141" s="438">
        <v>137</v>
      </c>
      <c r="K141" s="312"/>
      <c r="L141" s="312"/>
      <c r="M141" s="405"/>
      <c r="O141" s="437">
        <f t="shared" si="26"/>
        <v>137</v>
      </c>
      <c r="P141" s="455">
        <v>0</v>
      </c>
      <c r="Q141" s="438">
        <v>137</v>
      </c>
      <c r="R141" s="312"/>
      <c r="S141" s="312"/>
      <c r="T141" s="405"/>
      <c r="AC141" s="924">
        <v>137</v>
      </c>
      <c r="AD141" s="312" t="str">
        <f>ZD!AK139&amp;";"&amp;ZD!B139</f>
        <v>;</v>
      </c>
      <c r="AE141" s="450">
        <v>137</v>
      </c>
      <c r="AF141" s="402" t="s">
        <v>3565</v>
      </c>
      <c r="AG141" s="312">
        <v>1</v>
      </c>
      <c r="AH141" s="405">
        <v>0</v>
      </c>
      <c r="BL141" s="845">
        <v>137</v>
      </c>
      <c r="BM141" s="846"/>
      <c r="BN141" s="415">
        <v>137</v>
      </c>
      <c r="BO141" s="402" t="s">
        <v>3855</v>
      </c>
      <c r="BP141" s="312">
        <v>0</v>
      </c>
      <c r="BQ141" s="405">
        <v>0</v>
      </c>
      <c r="BS141" s="479"/>
      <c r="BZ141" s="479"/>
      <c r="CG141" s="479"/>
      <c r="CN141" s="479"/>
      <c r="CU141" s="310">
        <f t="shared" si="27"/>
        <v>137</v>
      </c>
      <c r="CV141" s="314" t="str">
        <f>KTPR!K139&amp;";"&amp;KTPR!B139</f>
        <v>Общестанционная защита;Сохранение предельной загазованности площадки насосной станции откачки нефти из стендеров причала №2 (точка 3)</v>
      </c>
      <c r="CW141" s="438">
        <v>137</v>
      </c>
      <c r="CX141" s="312"/>
      <c r="CY141" s="312"/>
      <c r="CZ141" s="403"/>
      <c r="DB141" s="310">
        <f t="shared" si="22"/>
        <v>339</v>
      </c>
      <c r="DC141" s="314"/>
      <c r="DD141" s="438">
        <v>137</v>
      </c>
      <c r="DE141" s="312"/>
      <c r="DF141" s="312"/>
      <c r="DG141" s="403"/>
      <c r="DI141" s="310">
        <f t="shared" si="23"/>
        <v>236</v>
      </c>
      <c r="DJ141" s="314" t="str">
        <f>KTPRA!I140&amp;";"&amp;KTPRA!B140</f>
        <v>Агрегатная защита НО-6;НО-6. Отключение агрегата кнопкой «Стоп» по месту</v>
      </c>
      <c r="DK141" s="438">
        <v>137</v>
      </c>
      <c r="DL141" s="312"/>
      <c r="DM141" s="312"/>
      <c r="DN141" s="403"/>
      <c r="DP141" s="437">
        <v>137</v>
      </c>
      <c r="DQ141" s="888" t="s">
        <v>3728</v>
      </c>
      <c r="DR141" s="438">
        <v>137</v>
      </c>
      <c r="DS141" s="312"/>
      <c r="DT141" s="312"/>
      <c r="DU141" s="868"/>
      <c r="DV141" s="867"/>
      <c r="ED141" s="851">
        <v>137</v>
      </c>
      <c r="EE141" s="423" t="s">
        <v>8922</v>
      </c>
      <c r="EF141" s="68">
        <v>137</v>
      </c>
      <c r="EG141" s="861"/>
      <c r="EH141" s="68"/>
      <c r="EI141" s="96"/>
      <c r="EJ141" s="867"/>
      <c r="FT141" s="479"/>
      <c r="GA141" s="437">
        <v>137</v>
      </c>
      <c r="GB141" s="314"/>
      <c r="GC141" s="438">
        <v>137</v>
      </c>
      <c r="GD141" s="402" t="s">
        <v>5040</v>
      </c>
      <c r="GE141" s="312">
        <v>1</v>
      </c>
      <c r="GF141" s="405">
        <v>0</v>
      </c>
      <c r="GH141" s="437"/>
      <c r="GI141" s="314"/>
      <c r="GJ141" s="438">
        <v>137</v>
      </c>
      <c r="GK141" s="436" t="s">
        <v>5041</v>
      </c>
      <c r="GL141" s="312">
        <v>1</v>
      </c>
      <c r="GM141" s="405">
        <v>1</v>
      </c>
      <c r="GO141" s="440">
        <v>137</v>
      </c>
      <c r="GP141" s="415"/>
      <c r="GQ141" s="415">
        <v>137</v>
      </c>
      <c r="GR141" s="843" t="s">
        <v>67</v>
      </c>
      <c r="GS141" s="312">
        <v>1</v>
      </c>
      <c r="GT141" s="405">
        <v>1</v>
      </c>
      <c r="GU141" s="167"/>
      <c r="GV141" s="440">
        <v>137</v>
      </c>
      <c r="GW141" s="415"/>
      <c r="GX141" s="415">
        <v>137</v>
      </c>
      <c r="GY141" s="493" t="s">
        <v>67</v>
      </c>
      <c r="GZ141" s="312">
        <v>1</v>
      </c>
      <c r="HA141" s="312">
        <v>0</v>
      </c>
      <c r="HC141" s="446">
        <v>137</v>
      </c>
      <c r="HD141" s="412" t="str">
        <f>OIP!AH139&amp;";"&amp;OIP!B139&amp;";"&amp;OIP!E139</f>
        <v>Система СОД причальных сооружений;Сигнализация аварийного максимального уровня нефти в резервуаре Е-1;мА</v>
      </c>
      <c r="HE141" s="440">
        <v>137</v>
      </c>
      <c r="HF141" s="414" t="s">
        <v>5042</v>
      </c>
      <c r="HG141" s="415">
        <v>1</v>
      </c>
      <c r="HH141" s="447">
        <v>0</v>
      </c>
      <c r="HJ141" s="446">
        <v>137</v>
      </c>
      <c r="HK141" s="412" t="str">
        <f>OIP!AH139&amp;";"&amp;OIP!B139&amp;";"&amp;OIP!E139</f>
        <v>Система СОД причальных сооружений;Сигнализация аварийного максимального уровня нефти в резервуаре Е-1;мА</v>
      </c>
      <c r="HL141" s="440">
        <v>137</v>
      </c>
      <c r="HM141" s="414" t="s">
        <v>3565</v>
      </c>
      <c r="HN141" s="415">
        <v>1</v>
      </c>
      <c r="HO141" s="447">
        <v>0</v>
      </c>
      <c r="HP141" s="844"/>
      <c r="HQ141" s="437">
        <v>137</v>
      </c>
      <c r="HR141" s="314" t="str">
        <f>OIP!AH139&amp;";"&amp;OIP!B139&amp;";"&amp;OIP!E139</f>
        <v>Система СОД причальных сооружений;Сигнализация аварийного максимального уровня нефти в резервуаре Е-1;мА</v>
      </c>
      <c r="HS141" s="438">
        <v>137</v>
      </c>
      <c r="HT141" s="402" t="s">
        <v>5042</v>
      </c>
      <c r="HU141" s="312">
        <v>1</v>
      </c>
      <c r="HV141" s="405">
        <v>0</v>
      </c>
      <c r="HX141" s="310">
        <v>137</v>
      </c>
      <c r="HY141" s="314" t="str">
        <f>OIP!AH139&amp;";"&amp;OIP!B139&amp;";"&amp;OIP!E139</f>
        <v>Система СОД причальных сооружений;Сигнализация аварийного максимального уровня нефти в резервуаре Е-1;мА</v>
      </c>
      <c r="HZ141" s="438">
        <v>137</v>
      </c>
      <c r="IA141" s="414" t="s">
        <v>5042</v>
      </c>
      <c r="IB141" s="415">
        <v>1</v>
      </c>
      <c r="IC141" s="447">
        <v>0</v>
      </c>
      <c r="ID141" s="341"/>
      <c r="IE141" s="446">
        <v>137</v>
      </c>
      <c r="IF141" s="412" t="str">
        <f>OIP!AH139&amp;";"&amp;OIP!B139&amp;";"&amp;OIP!E139</f>
        <v>Система СОД причальных сооружений;Сигнализация аварийного максимального уровня нефти в резервуаре Е-1;мА</v>
      </c>
      <c r="IG141" s="440">
        <v>137</v>
      </c>
      <c r="IH141" s="414" t="s">
        <v>5042</v>
      </c>
      <c r="II141" s="415">
        <v>1</v>
      </c>
      <c r="IJ141" s="447">
        <v>0</v>
      </c>
      <c r="IK141" s="341"/>
      <c r="IL141" s="446">
        <v>137</v>
      </c>
      <c r="IM141" s="412" t="str">
        <f>OIP!AH139&amp;";"&amp;OIP!B139&amp;";"&amp;OIP!E139</f>
        <v>Система СОД причальных сооружений;Сигнализация аварийного максимального уровня нефти в резервуаре Е-1;мА</v>
      </c>
      <c r="IN141" s="440">
        <v>137</v>
      </c>
      <c r="IO141" s="414" t="s">
        <v>5042</v>
      </c>
      <c r="IP141" s="415">
        <v>1</v>
      </c>
      <c r="IQ141" s="447">
        <v>0</v>
      </c>
    </row>
    <row r="142" spans="1:251" ht="15.75" customHeight="1">
      <c r="A142" s="313">
        <f t="shared" si="24"/>
        <v>138</v>
      </c>
      <c r="B142" s="314" t="str">
        <f>DP!J139&amp;";"&amp;DP!B139</f>
        <v>Диагностика;БиПС.УСО.2(5) - неисправность ИБП ~230В/=110В (GU4)</v>
      </c>
      <c r="C142" s="438">
        <v>138</v>
      </c>
      <c r="D142" s="345"/>
      <c r="E142" s="345"/>
      <c r="F142" s="347"/>
      <c r="H142" s="469">
        <f t="shared" si="25"/>
        <v>138</v>
      </c>
      <c r="I142" s="314" t="str">
        <f>KTPRS2!I139&amp;";"&amp;KTPRS2!B139</f>
        <v>Предельный параметр;Отключение и блокировка пуска насоса Н-33 по давлению в точке подключение</v>
      </c>
      <c r="J142" s="438">
        <v>138</v>
      </c>
      <c r="K142" s="345"/>
      <c r="L142" s="345"/>
      <c r="M142" s="470"/>
      <c r="O142" s="469">
        <f t="shared" si="26"/>
        <v>138</v>
      </c>
      <c r="P142" s="455">
        <v>0</v>
      </c>
      <c r="Q142" s="438">
        <v>138</v>
      </c>
      <c r="R142" s="345"/>
      <c r="S142" s="345"/>
      <c r="T142" s="470"/>
      <c r="AC142" s="924">
        <v>138</v>
      </c>
      <c r="AD142" s="312" t="str">
        <f>ZD!AK140&amp;";"&amp;ZD!B140</f>
        <v>Межблочная запорная арматура, резервные схемы учёта, УРД;Задвижка №301а</v>
      </c>
      <c r="AE142" s="450">
        <v>138</v>
      </c>
      <c r="AF142" s="402" t="s">
        <v>3565</v>
      </c>
      <c r="AG142" s="312">
        <v>1</v>
      </c>
      <c r="AH142" s="405">
        <v>0</v>
      </c>
      <c r="BL142" s="845">
        <v>138</v>
      </c>
      <c r="BM142" s="846"/>
      <c r="BN142" s="415">
        <v>138</v>
      </c>
      <c r="BO142" s="402" t="s">
        <v>3855</v>
      </c>
      <c r="BP142" s="312">
        <v>0</v>
      </c>
      <c r="BQ142" s="405">
        <v>0</v>
      </c>
      <c r="BS142" s="479"/>
      <c r="BZ142" s="479"/>
      <c r="CG142" s="479"/>
      <c r="CN142" s="479"/>
      <c r="CU142" s="310">
        <f t="shared" si="27"/>
        <v>138</v>
      </c>
      <c r="CV142" s="314" t="str">
        <f>KTPR!K140&amp;";"&amp;KTPR!B140</f>
        <v>Общестанционная защита;Аварийный максимальный уровень нефти в резервуаре Е24</v>
      </c>
      <c r="CW142" s="438">
        <v>138</v>
      </c>
      <c r="CX142" s="312"/>
      <c r="CY142" s="312"/>
      <c r="CZ142" s="403"/>
      <c r="DB142" s="310">
        <f t="shared" si="22"/>
        <v>340</v>
      </c>
      <c r="DC142" s="314"/>
      <c r="DD142" s="438">
        <v>138</v>
      </c>
      <c r="DE142" s="312"/>
      <c r="DF142" s="312"/>
      <c r="DG142" s="403"/>
      <c r="DI142" s="310">
        <f t="shared" si="23"/>
        <v>237</v>
      </c>
      <c r="DJ142" s="314" t="str">
        <f>KTPRA!I141&amp;";"&amp;KTPRA!B141</f>
        <v>Агрегатная защита НО-6;НО-6. Отключение агрегата с АРМ диспетчера по СТМ</v>
      </c>
      <c r="DK142" s="438">
        <v>138</v>
      </c>
      <c r="DL142" s="312"/>
      <c r="DM142" s="312"/>
      <c r="DN142" s="403"/>
      <c r="DP142" s="437">
        <v>138</v>
      </c>
      <c r="DQ142" s="888" t="s">
        <v>5043</v>
      </c>
      <c r="DR142" s="438">
        <v>138</v>
      </c>
      <c r="DS142" s="312"/>
      <c r="DT142" s="312"/>
      <c r="DU142" s="868"/>
      <c r="DV142" s="867"/>
      <c r="ED142" s="851">
        <v>138</v>
      </c>
      <c r="EE142" s="423" t="s">
        <v>8923</v>
      </c>
      <c r="EF142" s="68">
        <v>138</v>
      </c>
      <c r="EG142" s="861"/>
      <c r="EH142" s="68"/>
      <c r="EI142" s="96"/>
      <c r="EJ142" s="867"/>
      <c r="FT142" s="479"/>
      <c r="GA142" s="437">
        <v>138</v>
      </c>
      <c r="GB142" s="314"/>
      <c r="GC142" s="438">
        <v>138</v>
      </c>
      <c r="GD142" s="402" t="s">
        <v>3565</v>
      </c>
      <c r="GE142" s="312">
        <v>1</v>
      </c>
      <c r="GF142" s="405">
        <v>0</v>
      </c>
      <c r="GH142" s="437"/>
      <c r="GI142" s="314"/>
      <c r="GJ142" s="438">
        <v>138</v>
      </c>
      <c r="GK142" s="402" t="s">
        <v>5044</v>
      </c>
      <c r="GL142" s="312">
        <v>1</v>
      </c>
      <c r="GM142" s="405">
        <v>0</v>
      </c>
      <c r="GO142" s="440">
        <v>138</v>
      </c>
      <c r="GP142" s="415"/>
      <c r="GQ142" s="415">
        <v>138</v>
      </c>
      <c r="GR142" s="491" t="s">
        <v>67</v>
      </c>
      <c r="GS142" s="312">
        <v>1</v>
      </c>
      <c r="GT142" s="405">
        <v>0</v>
      </c>
      <c r="GU142" s="167"/>
      <c r="GV142" s="440">
        <v>138</v>
      </c>
      <c r="GW142" s="415"/>
      <c r="GX142" s="415">
        <v>138</v>
      </c>
      <c r="GY142" s="491" t="s">
        <v>67</v>
      </c>
      <c r="GZ142" s="312">
        <v>1</v>
      </c>
      <c r="HA142" s="312">
        <v>0</v>
      </c>
      <c r="HC142" s="446">
        <v>138</v>
      </c>
      <c r="HD142" s="412" t="str">
        <f>OIP!AH140&amp;";"&amp;OIP!B140&amp;";"&amp;OIP!E140</f>
        <v>Система СОД причальных сооружений;Уровень нефти в резервуаре Е-1;мм</v>
      </c>
      <c r="HE142" s="440">
        <v>138</v>
      </c>
      <c r="HF142" s="414" t="s">
        <v>5045</v>
      </c>
      <c r="HG142" s="415">
        <v>1</v>
      </c>
      <c r="HH142" s="447">
        <v>0</v>
      </c>
      <c r="HJ142" s="446">
        <v>138</v>
      </c>
      <c r="HK142" s="412" t="str">
        <f>OIP!AH140&amp;";"&amp;OIP!B140&amp;";"&amp;OIP!E140</f>
        <v>Система СОД причальных сооружений;Уровень нефти в резервуаре Е-1;мм</v>
      </c>
      <c r="HL142" s="440">
        <v>138</v>
      </c>
      <c r="HM142" s="414" t="s">
        <v>3565</v>
      </c>
      <c r="HN142" s="415">
        <v>1</v>
      </c>
      <c r="HO142" s="447">
        <v>0</v>
      </c>
      <c r="HP142" s="844"/>
      <c r="HQ142" s="437">
        <v>138</v>
      </c>
      <c r="HR142" s="314" t="str">
        <f>OIP!AH140&amp;";"&amp;OIP!B140&amp;";"&amp;OIP!E140</f>
        <v>Система СОД причальных сооружений;Уровень нефти в резервуаре Е-1;мм</v>
      </c>
      <c r="HS142" s="438">
        <v>138</v>
      </c>
      <c r="HT142" s="402" t="s">
        <v>5045</v>
      </c>
      <c r="HU142" s="312">
        <v>1</v>
      </c>
      <c r="HV142" s="405">
        <v>0</v>
      </c>
      <c r="HX142" s="310">
        <v>138</v>
      </c>
      <c r="HY142" s="314" t="str">
        <f>OIP!AH140&amp;";"&amp;OIP!B140&amp;";"&amp;OIP!E140</f>
        <v>Система СОД причальных сооружений;Уровень нефти в резервуаре Е-1;мм</v>
      </c>
      <c r="HZ142" s="438">
        <v>138</v>
      </c>
      <c r="IA142" s="414" t="s">
        <v>5045</v>
      </c>
      <c r="IB142" s="415">
        <v>1</v>
      </c>
      <c r="IC142" s="447">
        <v>0</v>
      </c>
      <c r="ID142" s="341"/>
      <c r="IE142" s="446">
        <v>138</v>
      </c>
      <c r="IF142" s="412" t="str">
        <f>OIP!AH140&amp;";"&amp;OIP!B140&amp;";"&amp;OIP!E140</f>
        <v>Система СОД причальных сооружений;Уровень нефти в резервуаре Е-1;мм</v>
      </c>
      <c r="IG142" s="440">
        <v>138</v>
      </c>
      <c r="IH142" s="414" t="s">
        <v>5045</v>
      </c>
      <c r="II142" s="415">
        <v>1</v>
      </c>
      <c r="IJ142" s="447">
        <v>0</v>
      </c>
      <c r="IK142" s="341"/>
      <c r="IL142" s="446">
        <v>138</v>
      </c>
      <c r="IM142" s="412" t="str">
        <f>OIP!AH140&amp;";"&amp;OIP!B140&amp;";"&amp;OIP!E140</f>
        <v>Система СОД причальных сооружений;Уровень нефти в резервуаре Е-1;мм</v>
      </c>
      <c r="IN142" s="440">
        <v>138</v>
      </c>
      <c r="IO142" s="414" t="s">
        <v>5045</v>
      </c>
      <c r="IP142" s="415">
        <v>1</v>
      </c>
      <c r="IQ142" s="447">
        <v>0</v>
      </c>
    </row>
    <row r="143" spans="1:251" ht="15.75" customHeight="1">
      <c r="A143" s="310">
        <f t="shared" si="24"/>
        <v>139</v>
      </c>
      <c r="B143" s="314" t="str">
        <f>DP!J140&amp;";"&amp;DP!B140</f>
        <v>Диагностика;</v>
      </c>
      <c r="C143" s="438">
        <v>139</v>
      </c>
      <c r="D143" s="312"/>
      <c r="E143" s="312"/>
      <c r="F143" s="403"/>
      <c r="H143" s="437">
        <f t="shared" si="25"/>
        <v>139</v>
      </c>
      <c r="I143" s="314" t="str">
        <f>KTPRS2!I140&amp;";"&amp;KTPRS2!B140</f>
        <v>Предельный параметр;Максимальное давление нефти на выходе насоса Н-33</v>
      </c>
      <c r="J143" s="438">
        <v>139</v>
      </c>
      <c r="K143" s="312"/>
      <c r="L143" s="312"/>
      <c r="M143" s="405"/>
      <c r="O143" s="437">
        <f t="shared" si="26"/>
        <v>139</v>
      </c>
      <c r="P143" s="455">
        <v>0</v>
      </c>
      <c r="Q143" s="438">
        <v>139</v>
      </c>
      <c r="R143" s="312"/>
      <c r="S143" s="312"/>
      <c r="T143" s="405"/>
      <c r="AC143" s="924">
        <v>139</v>
      </c>
      <c r="AD143" s="312" t="str">
        <f>ZD!AK141&amp;";"&amp;ZD!B141</f>
        <v>Межблочная запорная арматура, резервные схемы учёта, УРД;Задвижка №302а</v>
      </c>
      <c r="AE143" s="450">
        <v>139</v>
      </c>
      <c r="AF143" s="402" t="s">
        <v>3565</v>
      </c>
      <c r="AG143" s="312">
        <v>1</v>
      </c>
      <c r="AH143" s="405">
        <v>0</v>
      </c>
      <c r="BL143" s="845">
        <v>139</v>
      </c>
      <c r="BM143" s="846"/>
      <c r="BN143" s="415">
        <v>139</v>
      </c>
      <c r="BO143" s="451" t="s">
        <v>3875</v>
      </c>
      <c r="BP143" s="312">
        <v>2</v>
      </c>
      <c r="BQ143" s="405">
        <v>3</v>
      </c>
      <c r="BS143" s="479"/>
      <c r="BZ143" s="479"/>
      <c r="CG143" s="479"/>
      <c r="CN143" s="479"/>
      <c r="CU143" s="310">
        <f t="shared" si="27"/>
        <v>139</v>
      </c>
      <c r="CV143" s="314" t="str">
        <f>KTPR!K141&amp;";"&amp;KTPR!B141</f>
        <v>Общестанционная защита;Аварийная загазованность площадки насосной станции откачки дренажа из ёмкости Е-24 (точка 1)</v>
      </c>
      <c r="CW143" s="438">
        <v>139</v>
      </c>
      <c r="CX143" s="312"/>
      <c r="CY143" s="312"/>
      <c r="CZ143" s="403"/>
      <c r="DB143" s="310">
        <f t="shared" si="22"/>
        <v>341</v>
      </c>
      <c r="DC143" s="314"/>
      <c r="DD143" s="438">
        <v>139</v>
      </c>
      <c r="DE143" s="312"/>
      <c r="DF143" s="312"/>
      <c r="DG143" s="403"/>
      <c r="DI143" s="310">
        <f t="shared" si="23"/>
        <v>238</v>
      </c>
      <c r="DJ143" s="314" t="str">
        <f>KTPRA!I142&amp;";"&amp;KTPRA!B142</f>
        <v>Агрегатная защита НО-6;НО-6. Авария ПЧ с функцией УПП</v>
      </c>
      <c r="DK143" s="438">
        <v>139</v>
      </c>
      <c r="DL143" s="312"/>
      <c r="DM143" s="312"/>
      <c r="DN143" s="403"/>
      <c r="DP143" s="437">
        <v>139</v>
      </c>
      <c r="DQ143" s="888" t="s">
        <v>5046</v>
      </c>
      <c r="DR143" s="438">
        <v>139</v>
      </c>
      <c r="DS143" s="312"/>
      <c r="DT143" s="312"/>
      <c r="DU143" s="868"/>
      <c r="DV143" s="867"/>
      <c r="ED143" s="851">
        <v>139</v>
      </c>
      <c r="EE143" s="423" t="s">
        <v>8924</v>
      </c>
      <c r="EF143" s="68">
        <v>139</v>
      </c>
      <c r="EG143" s="861"/>
      <c r="EH143" s="68"/>
      <c r="EI143" s="96"/>
      <c r="EJ143" s="867"/>
      <c r="FT143" s="479"/>
      <c r="GA143" s="437">
        <v>139</v>
      </c>
      <c r="GB143" s="314"/>
      <c r="GC143" s="438">
        <v>139</v>
      </c>
      <c r="GD143" s="402" t="s">
        <v>3565</v>
      </c>
      <c r="GE143" s="312">
        <v>1</v>
      </c>
      <c r="GF143" s="405">
        <v>0</v>
      </c>
      <c r="GH143" s="437"/>
      <c r="GI143" s="314"/>
      <c r="GJ143" s="438">
        <v>139</v>
      </c>
      <c r="GK143" s="402" t="s">
        <v>5047</v>
      </c>
      <c r="GL143" s="312">
        <v>1</v>
      </c>
      <c r="GM143" s="405">
        <v>0</v>
      </c>
      <c r="GO143" s="440">
        <v>139</v>
      </c>
      <c r="GP143" s="415"/>
      <c r="GQ143" s="415">
        <v>139</v>
      </c>
      <c r="GR143" s="491" t="s">
        <v>67</v>
      </c>
      <c r="GS143" s="312">
        <v>1</v>
      </c>
      <c r="GT143" s="405">
        <v>0</v>
      </c>
      <c r="GU143" s="167"/>
      <c r="GV143" s="440">
        <v>139</v>
      </c>
      <c r="GW143" s="415"/>
      <c r="GX143" s="415">
        <v>139</v>
      </c>
      <c r="GY143" s="491" t="s">
        <v>67</v>
      </c>
      <c r="GZ143" s="312">
        <v>1</v>
      </c>
      <c r="HA143" s="312">
        <v>0</v>
      </c>
      <c r="HC143" s="446">
        <v>139</v>
      </c>
      <c r="HD143" s="412" t="str">
        <f>OIP!AH141&amp;";"&amp;OIP!B141&amp;";"&amp;OIP!E141</f>
        <v>Система СОД причальных сооружений;Температура нефти в резервуаре Е-1;°С</v>
      </c>
      <c r="HE143" s="440">
        <v>139</v>
      </c>
      <c r="HF143" s="414" t="s">
        <v>5048</v>
      </c>
      <c r="HG143" s="415">
        <v>1</v>
      </c>
      <c r="HH143" s="447">
        <v>0</v>
      </c>
      <c r="HJ143" s="446">
        <v>139</v>
      </c>
      <c r="HK143" s="412" t="str">
        <f>OIP!AH141&amp;";"&amp;OIP!B141&amp;";"&amp;OIP!E141</f>
        <v>Система СОД причальных сооружений;Температура нефти в резервуаре Е-1;°С</v>
      </c>
      <c r="HL143" s="440">
        <v>139</v>
      </c>
      <c r="HM143" s="414" t="s">
        <v>3565</v>
      </c>
      <c r="HN143" s="415">
        <v>1</v>
      </c>
      <c r="HO143" s="447">
        <v>0</v>
      </c>
      <c r="HP143" s="844"/>
      <c r="HQ143" s="437">
        <v>139</v>
      </c>
      <c r="HR143" s="314" t="str">
        <f>OIP!AH141&amp;";"&amp;OIP!B141&amp;";"&amp;OIP!E141</f>
        <v>Система СОД причальных сооружений;Температура нефти в резервуаре Е-1;°С</v>
      </c>
      <c r="HS143" s="438">
        <v>139</v>
      </c>
      <c r="HT143" s="402" t="s">
        <v>5048</v>
      </c>
      <c r="HU143" s="312">
        <v>1</v>
      </c>
      <c r="HV143" s="405">
        <v>0</v>
      </c>
      <c r="HX143" s="310">
        <v>139</v>
      </c>
      <c r="HY143" s="314" t="str">
        <f>OIP!AH141&amp;";"&amp;OIP!B141&amp;";"&amp;OIP!E141</f>
        <v>Система СОД причальных сооружений;Температура нефти в резервуаре Е-1;°С</v>
      </c>
      <c r="HZ143" s="438">
        <v>139</v>
      </c>
      <c r="IA143" s="414" t="s">
        <v>5048</v>
      </c>
      <c r="IB143" s="415">
        <v>1</v>
      </c>
      <c r="IC143" s="447">
        <v>0</v>
      </c>
      <c r="ID143" s="341"/>
      <c r="IE143" s="446">
        <v>139</v>
      </c>
      <c r="IF143" s="412" t="str">
        <f>OIP!AH141&amp;";"&amp;OIP!B141&amp;";"&amp;OIP!E141</f>
        <v>Система СОД причальных сооружений;Температура нефти в резервуаре Е-1;°С</v>
      </c>
      <c r="IG143" s="440">
        <v>139</v>
      </c>
      <c r="IH143" s="414" t="s">
        <v>5048</v>
      </c>
      <c r="II143" s="415">
        <v>1</v>
      </c>
      <c r="IJ143" s="447">
        <v>0</v>
      </c>
      <c r="IK143" s="341"/>
      <c r="IL143" s="446">
        <v>139</v>
      </c>
      <c r="IM143" s="412" t="str">
        <f>OIP!AH141&amp;";"&amp;OIP!B141&amp;";"&amp;OIP!E141</f>
        <v>Система СОД причальных сооружений;Температура нефти в резервуаре Е-1;°С</v>
      </c>
      <c r="IN143" s="440">
        <v>139</v>
      </c>
      <c r="IO143" s="414" t="s">
        <v>5048</v>
      </c>
      <c r="IP143" s="415">
        <v>1</v>
      </c>
      <c r="IQ143" s="447">
        <v>0</v>
      </c>
    </row>
    <row r="144" spans="1:251" ht="15.75" customHeight="1">
      <c r="A144" s="310">
        <f t="shared" si="24"/>
        <v>140</v>
      </c>
      <c r="B144" s="314" t="str">
        <f>DP!J141&amp;";"&amp;DP!B141</f>
        <v>Диагностика;БиПС.УСО.3 - общая неисправность системы питания</v>
      </c>
      <c r="C144" s="438">
        <v>140</v>
      </c>
      <c r="D144" s="312"/>
      <c r="E144" s="312"/>
      <c r="F144" s="403"/>
      <c r="H144" s="437">
        <f t="shared" si="25"/>
        <v>140</v>
      </c>
      <c r="I144" s="314" t="str">
        <f>KTPRS2!I141&amp;";"&amp;KTPRS2!B141</f>
        <v>Предельный параметр;</v>
      </c>
      <c r="J144" s="438">
        <v>140</v>
      </c>
      <c r="K144" s="312"/>
      <c r="L144" s="312"/>
      <c r="M144" s="405"/>
      <c r="O144" s="437">
        <f t="shared" si="26"/>
        <v>140</v>
      </c>
      <c r="P144" s="455">
        <v>0</v>
      </c>
      <c r="Q144" s="438">
        <v>140</v>
      </c>
      <c r="R144" s="312"/>
      <c r="S144" s="312"/>
      <c r="T144" s="405"/>
      <c r="AC144" s="924">
        <v>140</v>
      </c>
      <c r="AD144" s="312" t="str">
        <f>ZD!AK142&amp;";"&amp;ZD!B142</f>
        <v>Межблочная запорная арматура, резервные схемы учёта, УРД;Задвижка №303а</v>
      </c>
      <c r="AE144" s="450">
        <v>140</v>
      </c>
      <c r="AF144" s="402" t="s">
        <v>3565</v>
      </c>
      <c r="AG144" s="312">
        <v>1</v>
      </c>
      <c r="AH144" s="405">
        <v>0</v>
      </c>
      <c r="BL144" s="845">
        <v>140</v>
      </c>
      <c r="BM144" s="846"/>
      <c r="BN144" s="415">
        <v>140</v>
      </c>
      <c r="BO144" s="451" t="s">
        <v>3895</v>
      </c>
      <c r="BP144" s="312">
        <v>2</v>
      </c>
      <c r="BQ144" s="405">
        <v>3</v>
      </c>
      <c r="BS144" s="479"/>
      <c r="BZ144" s="479"/>
      <c r="CG144" s="479"/>
      <c r="CN144" s="479"/>
      <c r="CU144" s="310">
        <f t="shared" si="27"/>
        <v>140</v>
      </c>
      <c r="CV144" s="314" t="str">
        <f>KTPR!K142&amp;";"&amp;KTPR!B142</f>
        <v>Общестанционная защита;Аварийная загазованность площадки насосной станции откачки дренажа из ёмкости Е-24 (точка 2)</v>
      </c>
      <c r="CW144" s="438">
        <v>140</v>
      </c>
      <c r="CX144" s="312"/>
      <c r="CY144" s="312"/>
      <c r="CZ144" s="403"/>
      <c r="DB144" s="310">
        <f t="shared" si="22"/>
        <v>342</v>
      </c>
      <c r="DC144" s="314"/>
      <c r="DD144" s="438">
        <v>140</v>
      </c>
      <c r="DE144" s="312"/>
      <c r="DF144" s="312"/>
      <c r="DG144" s="403"/>
      <c r="DI144" s="310">
        <f t="shared" si="23"/>
        <v>239</v>
      </c>
      <c r="DJ144" s="314" t="str">
        <f>KTPRA!I143&amp;";"&amp;KTPRA!B143</f>
        <v>Агрегатная защита;</v>
      </c>
      <c r="DK144" s="438">
        <v>140</v>
      </c>
      <c r="DL144" s="312"/>
      <c r="DM144" s="312"/>
      <c r="DN144" s="403"/>
      <c r="DP144" s="437">
        <v>140</v>
      </c>
      <c r="DQ144" s="888" t="s">
        <v>5049</v>
      </c>
      <c r="DR144" s="438">
        <v>140</v>
      </c>
      <c r="DS144" s="312"/>
      <c r="DT144" s="312"/>
      <c r="DU144" s="868"/>
      <c r="DV144" s="867"/>
      <c r="ED144" s="851">
        <v>140</v>
      </c>
      <c r="EE144" s="423" t="s">
        <v>8925</v>
      </c>
      <c r="EF144" s="68">
        <v>140</v>
      </c>
      <c r="EG144" s="861"/>
      <c r="EH144" s="68"/>
      <c r="EI144" s="96"/>
      <c r="EJ144" s="867"/>
      <c r="FT144" s="479"/>
      <c r="GA144" s="437">
        <v>140</v>
      </c>
      <c r="GB144" s="314"/>
      <c r="GC144" s="438">
        <v>140</v>
      </c>
      <c r="GD144" s="402" t="s">
        <v>3565</v>
      </c>
      <c r="GE144" s="312">
        <v>1</v>
      </c>
      <c r="GF144" s="405">
        <v>0</v>
      </c>
      <c r="GH144" s="437"/>
      <c r="GI144" s="314"/>
      <c r="GJ144" s="438">
        <v>140</v>
      </c>
      <c r="GK144" s="402" t="s">
        <v>5050</v>
      </c>
      <c r="GL144" s="312">
        <v>1</v>
      </c>
      <c r="GM144" s="405">
        <v>0</v>
      </c>
      <c r="GO144" s="440">
        <v>140</v>
      </c>
      <c r="GP144" s="415"/>
      <c r="GQ144" s="415">
        <v>140</v>
      </c>
      <c r="GR144" s="491" t="s">
        <v>67</v>
      </c>
      <c r="GS144" s="312">
        <v>1</v>
      </c>
      <c r="GT144" s="405">
        <v>0</v>
      </c>
      <c r="GU144" s="167"/>
      <c r="GV144" s="440">
        <v>140</v>
      </c>
      <c r="GW144" s="415"/>
      <c r="GX144" s="415">
        <v>140</v>
      </c>
      <c r="GY144" s="491" t="s">
        <v>67</v>
      </c>
      <c r="GZ144" s="312">
        <v>1</v>
      </c>
      <c r="HA144" s="312">
        <v>0</v>
      </c>
      <c r="HC144" s="446">
        <v>140</v>
      </c>
      <c r="HD144" s="412" t="str">
        <f>OIP!AH142&amp;";"&amp;OIP!B142&amp;";"&amp;OIP!E142</f>
        <v>Система СОД причальных сооружений;Давление газонефтяной фракции в резервуаре Е-1;кПа</v>
      </c>
      <c r="HE144" s="440">
        <v>140</v>
      </c>
      <c r="HF144" s="414" t="s">
        <v>5051</v>
      </c>
      <c r="HG144" s="415">
        <v>1</v>
      </c>
      <c r="HH144" s="447">
        <v>0</v>
      </c>
      <c r="HJ144" s="446">
        <v>140</v>
      </c>
      <c r="HK144" s="412" t="str">
        <f>OIP!AH142&amp;";"&amp;OIP!B142&amp;";"&amp;OIP!E142</f>
        <v>Система СОД причальных сооружений;Давление газонефтяной фракции в резервуаре Е-1;кПа</v>
      </c>
      <c r="HL144" s="440">
        <v>140</v>
      </c>
      <c r="HM144" s="414" t="s">
        <v>3565</v>
      </c>
      <c r="HN144" s="415">
        <v>1</v>
      </c>
      <c r="HO144" s="447">
        <v>0</v>
      </c>
      <c r="HP144" s="844"/>
      <c r="HQ144" s="437">
        <v>140</v>
      </c>
      <c r="HR144" s="314" t="str">
        <f>OIP!AH142&amp;";"&amp;OIP!B142&amp;";"&amp;OIP!E142</f>
        <v>Система СОД причальных сооружений;Давление газонефтяной фракции в резервуаре Е-1;кПа</v>
      </c>
      <c r="HS144" s="438">
        <v>140</v>
      </c>
      <c r="HT144" s="402" t="s">
        <v>5051</v>
      </c>
      <c r="HU144" s="312">
        <v>1</v>
      </c>
      <c r="HV144" s="405">
        <v>0</v>
      </c>
      <c r="HX144" s="310">
        <v>140</v>
      </c>
      <c r="HY144" s="314" t="str">
        <f>OIP!AH142&amp;";"&amp;OIP!B142&amp;";"&amp;OIP!E142</f>
        <v>Система СОД причальных сооружений;Давление газонефтяной фракции в резервуаре Е-1;кПа</v>
      </c>
      <c r="HZ144" s="438">
        <v>140</v>
      </c>
      <c r="IA144" s="414" t="s">
        <v>5051</v>
      </c>
      <c r="IB144" s="415">
        <v>1</v>
      </c>
      <c r="IC144" s="447">
        <v>0</v>
      </c>
      <c r="ID144" s="341"/>
      <c r="IE144" s="446">
        <v>140</v>
      </c>
      <c r="IF144" s="412" t="str">
        <f>OIP!AH142&amp;";"&amp;OIP!B142&amp;";"&amp;OIP!E142</f>
        <v>Система СОД причальных сооружений;Давление газонефтяной фракции в резервуаре Е-1;кПа</v>
      </c>
      <c r="IG144" s="440">
        <v>140</v>
      </c>
      <c r="IH144" s="414" t="s">
        <v>5051</v>
      </c>
      <c r="II144" s="415">
        <v>1</v>
      </c>
      <c r="IJ144" s="447">
        <v>0</v>
      </c>
      <c r="IK144" s="341"/>
      <c r="IL144" s="446">
        <v>140</v>
      </c>
      <c r="IM144" s="412" t="str">
        <f>OIP!AH142&amp;";"&amp;OIP!B142&amp;";"&amp;OIP!E142</f>
        <v>Система СОД причальных сооружений;Давление газонефтяной фракции в резервуаре Е-1;кПа</v>
      </c>
      <c r="IN144" s="440">
        <v>140</v>
      </c>
      <c r="IO144" s="414" t="s">
        <v>5051</v>
      </c>
      <c r="IP144" s="415">
        <v>1</v>
      </c>
      <c r="IQ144" s="447">
        <v>0</v>
      </c>
    </row>
    <row r="145" spans="1:251" ht="15.75" customHeight="1">
      <c r="A145" s="313">
        <f t="shared" si="24"/>
        <v>141</v>
      </c>
      <c r="B145" s="314" t="str">
        <f>DP!J142&amp;";"&amp;DP!B142</f>
        <v>Диагностика;БиПС.УСО.3 - наличие напряжения на вводе №1</v>
      </c>
      <c r="C145" s="438">
        <v>141</v>
      </c>
      <c r="D145" s="345"/>
      <c r="E145" s="345"/>
      <c r="F145" s="347"/>
      <c r="H145" s="469">
        <f t="shared" si="25"/>
        <v>141</v>
      </c>
      <c r="I145" s="314" t="str">
        <f>KTPRS2!I142&amp;";"&amp;KTPRS2!B142</f>
        <v>Предельный параметр;Аварийная максимальная температура подшипника насоса Н-33</v>
      </c>
      <c r="J145" s="438">
        <v>141</v>
      </c>
      <c r="K145" s="345"/>
      <c r="L145" s="345"/>
      <c r="M145" s="470"/>
      <c r="O145" s="469">
        <f t="shared" si="26"/>
        <v>141</v>
      </c>
      <c r="P145" s="455">
        <v>0</v>
      </c>
      <c r="Q145" s="438">
        <v>141</v>
      </c>
      <c r="R145" s="345"/>
      <c r="S145" s="345"/>
      <c r="T145" s="470"/>
      <c r="AC145" s="924">
        <v>141</v>
      </c>
      <c r="AD145" s="312" t="str">
        <f>ZD!AK143&amp;";"&amp;ZD!B143</f>
        <v>Межблочная запорная арматура, резервные схемы учёта, УРД;Задвижка №304а</v>
      </c>
      <c r="AE145" s="450">
        <v>141</v>
      </c>
      <c r="AF145" s="402" t="s">
        <v>3565</v>
      </c>
      <c r="AG145" s="312">
        <v>1</v>
      </c>
      <c r="AH145" s="405">
        <v>0</v>
      </c>
      <c r="BL145" s="845">
        <v>141</v>
      </c>
      <c r="BM145" s="846"/>
      <c r="BN145" s="415">
        <v>141</v>
      </c>
      <c r="BO145" s="451" t="s">
        <v>3916</v>
      </c>
      <c r="BP145" s="312">
        <v>2</v>
      </c>
      <c r="BQ145" s="405">
        <v>3</v>
      </c>
      <c r="BS145" s="479"/>
      <c r="BZ145" s="479"/>
      <c r="CG145" s="479"/>
      <c r="CN145" s="479"/>
      <c r="CU145" s="310">
        <f t="shared" si="27"/>
        <v>141</v>
      </c>
      <c r="CV145" s="314" t="str">
        <f>KTPR!K143&amp;";"&amp;KTPR!B143</f>
        <v>Общестанционная защита;Аварийная загазованность площадки насосной станции откачки дренажа из ёмкости Е-24 (точка 3)</v>
      </c>
      <c r="CW145" s="438">
        <v>141</v>
      </c>
      <c r="CX145" s="312"/>
      <c r="CY145" s="312"/>
      <c r="CZ145" s="403"/>
      <c r="DB145" s="310">
        <f t="shared" si="22"/>
        <v>343</v>
      </c>
      <c r="DC145" s="314"/>
      <c r="DD145" s="438">
        <v>141</v>
      </c>
      <c r="DE145" s="312"/>
      <c r="DF145" s="312"/>
      <c r="DG145" s="403"/>
      <c r="DI145" s="310">
        <f t="shared" si="23"/>
        <v>240</v>
      </c>
      <c r="DJ145" s="314" t="str">
        <f>KTPRA!I144&amp;";"&amp;KTPRA!B144</f>
        <v>Агрегатная защита;</v>
      </c>
      <c r="DK145" s="438">
        <v>141</v>
      </c>
      <c r="DL145" s="312"/>
      <c r="DM145" s="312"/>
      <c r="DN145" s="403"/>
      <c r="DP145" s="437">
        <v>141</v>
      </c>
      <c r="DQ145" s="888" t="s">
        <v>5052</v>
      </c>
      <c r="DR145" s="438">
        <v>141</v>
      </c>
      <c r="DS145" s="312"/>
      <c r="DT145" s="312"/>
      <c r="DU145" s="868"/>
      <c r="DV145" s="867"/>
      <c r="ED145" s="851">
        <v>141</v>
      </c>
      <c r="EE145" s="423" t="s">
        <v>8926</v>
      </c>
      <c r="EF145" s="68">
        <v>141</v>
      </c>
      <c r="EG145" s="861"/>
      <c r="EH145" s="68"/>
      <c r="EI145" s="96"/>
      <c r="EJ145" s="867"/>
      <c r="FT145" s="479"/>
      <c r="GA145" s="437">
        <v>141</v>
      </c>
      <c r="GB145" s="314"/>
      <c r="GC145" s="438">
        <v>141</v>
      </c>
      <c r="GD145" s="402" t="s">
        <v>3565</v>
      </c>
      <c r="GE145" s="312">
        <v>1</v>
      </c>
      <c r="GF145" s="405">
        <v>0</v>
      </c>
      <c r="GH145" s="437"/>
      <c r="GI145" s="314"/>
      <c r="GJ145" s="438">
        <v>141</v>
      </c>
      <c r="GK145" s="436" t="s">
        <v>5053</v>
      </c>
      <c r="GL145" s="312">
        <v>1</v>
      </c>
      <c r="GM145" s="405">
        <v>1</v>
      </c>
      <c r="GO145" s="440">
        <v>141</v>
      </c>
      <c r="GP145" s="415"/>
      <c r="GQ145" s="415">
        <v>141</v>
      </c>
      <c r="GR145" s="843" t="s">
        <v>67</v>
      </c>
      <c r="GS145" s="312">
        <v>1</v>
      </c>
      <c r="GT145" s="405">
        <v>1</v>
      </c>
      <c r="GU145" s="167"/>
      <c r="GV145" s="440">
        <v>141</v>
      </c>
      <c r="GW145" s="415"/>
      <c r="GX145" s="415">
        <v>141</v>
      </c>
      <c r="GY145" s="493" t="s">
        <v>67</v>
      </c>
      <c r="GZ145" s="312">
        <v>1</v>
      </c>
      <c r="HA145" s="312">
        <v>0</v>
      </c>
      <c r="HC145" s="446">
        <v>141</v>
      </c>
      <c r="HD145" s="412" t="str">
        <f>OIP!AH143&amp;";"&amp;OIP!B143&amp;";"&amp;OIP!E143</f>
        <v>Система СОД причальных сооружений;Давление газонефтяной фракции в трубопроводе на выходе резервуара Е-1;кПа</v>
      </c>
      <c r="HE145" s="440">
        <v>141</v>
      </c>
      <c r="HF145" s="414" t="s">
        <v>5054</v>
      </c>
      <c r="HG145" s="415">
        <v>1</v>
      </c>
      <c r="HH145" s="447">
        <v>0</v>
      </c>
      <c r="HJ145" s="446">
        <v>141</v>
      </c>
      <c r="HK145" s="412" t="str">
        <f>OIP!AH143&amp;";"&amp;OIP!B143&amp;";"&amp;OIP!E143</f>
        <v>Система СОД причальных сооружений;Давление газонефтяной фракции в трубопроводе на выходе резервуара Е-1;кПа</v>
      </c>
      <c r="HL145" s="440">
        <v>141</v>
      </c>
      <c r="HM145" s="414" t="s">
        <v>3565</v>
      </c>
      <c r="HN145" s="415">
        <v>1</v>
      </c>
      <c r="HO145" s="447">
        <v>0</v>
      </c>
      <c r="HP145" s="844"/>
      <c r="HQ145" s="437">
        <v>141</v>
      </c>
      <c r="HR145" s="314" t="str">
        <f>OIP!AH143&amp;";"&amp;OIP!B143&amp;";"&amp;OIP!E143</f>
        <v>Система СОД причальных сооружений;Давление газонефтяной фракции в трубопроводе на выходе резервуара Е-1;кПа</v>
      </c>
      <c r="HS145" s="438">
        <v>141</v>
      </c>
      <c r="HT145" s="402" t="s">
        <v>5054</v>
      </c>
      <c r="HU145" s="312">
        <v>1</v>
      </c>
      <c r="HV145" s="405">
        <v>0</v>
      </c>
      <c r="HX145" s="310">
        <v>141</v>
      </c>
      <c r="HY145" s="314" t="str">
        <f>OIP!AH143&amp;";"&amp;OIP!B143&amp;";"&amp;OIP!E143</f>
        <v>Система СОД причальных сооружений;Давление газонефтяной фракции в трубопроводе на выходе резервуара Е-1;кПа</v>
      </c>
      <c r="HZ145" s="438">
        <v>141</v>
      </c>
      <c r="IA145" s="414" t="s">
        <v>5054</v>
      </c>
      <c r="IB145" s="415">
        <v>1</v>
      </c>
      <c r="IC145" s="447">
        <v>0</v>
      </c>
      <c r="ID145" s="341"/>
      <c r="IE145" s="446">
        <v>141</v>
      </c>
      <c r="IF145" s="412" t="str">
        <f>OIP!AH143&amp;";"&amp;OIP!B143&amp;";"&amp;OIP!E143</f>
        <v>Система СОД причальных сооружений;Давление газонефтяной фракции в трубопроводе на выходе резервуара Е-1;кПа</v>
      </c>
      <c r="IG145" s="440">
        <v>141</v>
      </c>
      <c r="IH145" s="414" t="s">
        <v>5054</v>
      </c>
      <c r="II145" s="415">
        <v>1</v>
      </c>
      <c r="IJ145" s="447">
        <v>0</v>
      </c>
      <c r="IK145" s="341"/>
      <c r="IL145" s="446">
        <v>141</v>
      </c>
      <c r="IM145" s="412" t="str">
        <f>OIP!AH143&amp;";"&amp;OIP!B143&amp;";"&amp;OIP!E143</f>
        <v>Система СОД причальных сооружений;Давление газонефтяной фракции в трубопроводе на выходе резервуара Е-1;кПа</v>
      </c>
      <c r="IN145" s="440">
        <v>141</v>
      </c>
      <c r="IO145" s="414" t="s">
        <v>5054</v>
      </c>
      <c r="IP145" s="415">
        <v>1</v>
      </c>
      <c r="IQ145" s="447">
        <v>0</v>
      </c>
    </row>
    <row r="146" spans="1:251" ht="15.75" customHeight="1">
      <c r="A146" s="310">
        <f t="shared" si="24"/>
        <v>142</v>
      </c>
      <c r="B146" s="314" t="str">
        <f>DP!J143&amp;";"&amp;DP!B143</f>
        <v>Диагностика;БиПС.УСО.3 - наличие напряжения на вводе №2</v>
      </c>
      <c r="C146" s="438">
        <v>142</v>
      </c>
      <c r="D146" s="312"/>
      <c r="E146" s="312"/>
      <c r="F146" s="403"/>
      <c r="H146" s="437">
        <f t="shared" si="25"/>
        <v>142</v>
      </c>
      <c r="I146" s="314" t="str">
        <f>KTPRS2!I143&amp;";"&amp;KTPRS2!B143</f>
        <v>Предельный параметр;Аварийная максимальная температура нефти на выходе насоса Н-33</v>
      </c>
      <c r="J146" s="438">
        <v>142</v>
      </c>
      <c r="K146" s="312"/>
      <c r="L146" s="312"/>
      <c r="M146" s="405"/>
      <c r="O146" s="437">
        <f t="shared" si="26"/>
        <v>142</v>
      </c>
      <c r="P146" s="455">
        <v>0</v>
      </c>
      <c r="Q146" s="438">
        <v>142</v>
      </c>
      <c r="R146" s="312"/>
      <c r="S146" s="312"/>
      <c r="T146" s="405"/>
      <c r="AC146" s="924">
        <v>142</v>
      </c>
      <c r="AD146" s="312" t="str">
        <f>ZD!AK144&amp;";"&amp;ZD!B144</f>
        <v>Межблочная запорная арматура, резервные схемы учёта, УРД;Задвижка №305а</v>
      </c>
      <c r="AE146" s="450">
        <v>142</v>
      </c>
      <c r="AF146" s="402" t="s">
        <v>3565</v>
      </c>
      <c r="AG146" s="312">
        <v>1</v>
      </c>
      <c r="AH146" s="405">
        <v>0</v>
      </c>
      <c r="BL146" s="845">
        <v>142</v>
      </c>
      <c r="BM146" s="846"/>
      <c r="BN146" s="415">
        <v>142</v>
      </c>
      <c r="BO146" s="451" t="s">
        <v>3934</v>
      </c>
      <c r="BP146" s="312">
        <v>2</v>
      </c>
      <c r="BQ146" s="405">
        <v>3</v>
      </c>
      <c r="BS146" s="479"/>
      <c r="BZ146" s="479"/>
      <c r="CG146" s="479"/>
      <c r="CN146" s="479"/>
      <c r="CU146" s="310">
        <f t="shared" si="27"/>
        <v>142</v>
      </c>
      <c r="CV146" s="314" t="str">
        <f>KTPR!K144&amp;";"&amp;KTPR!B144</f>
        <v>Общестанционная защита;Аварийная загазованность площадки насосной станции откачки дренажа из ёмкости Е-24 (точка 4)</v>
      </c>
      <c r="CW146" s="438">
        <v>142</v>
      </c>
      <c r="CX146" s="312"/>
      <c r="CY146" s="312"/>
      <c r="CZ146" s="403"/>
      <c r="DB146" s="310">
        <f t="shared" si="22"/>
        <v>344</v>
      </c>
      <c r="DC146" s="314"/>
      <c r="DD146" s="438">
        <v>142</v>
      </c>
      <c r="DE146" s="312"/>
      <c r="DF146" s="312"/>
      <c r="DG146" s="403"/>
      <c r="DI146" s="310">
        <f t="shared" si="23"/>
        <v>241</v>
      </c>
      <c r="DJ146" s="314" t="str">
        <f>KTPRA!I145&amp;";"&amp;KTPRA!B145</f>
        <v>Агрегатная защита;</v>
      </c>
      <c r="DK146" s="438">
        <v>142</v>
      </c>
      <c r="DL146" s="312"/>
      <c r="DM146" s="312"/>
      <c r="DN146" s="403"/>
      <c r="DP146" s="437">
        <v>142</v>
      </c>
      <c r="DQ146" s="888" t="s">
        <v>5055</v>
      </c>
      <c r="DR146" s="438">
        <v>142</v>
      </c>
      <c r="DS146" s="312"/>
      <c r="DT146" s="312"/>
      <c r="DU146" s="868"/>
      <c r="DV146" s="867"/>
      <c r="ED146" s="851">
        <v>142</v>
      </c>
      <c r="EE146" s="423" t="s">
        <v>8927</v>
      </c>
      <c r="EF146" s="68">
        <v>142</v>
      </c>
      <c r="EG146" s="861"/>
      <c r="EH146" s="68"/>
      <c r="EI146" s="96"/>
      <c r="EJ146" s="867"/>
      <c r="FT146" s="479"/>
      <c r="GA146" s="437">
        <v>142</v>
      </c>
      <c r="GB146" s="314"/>
      <c r="GC146" s="438">
        <v>142</v>
      </c>
      <c r="GD146" s="402" t="s">
        <v>3565</v>
      </c>
      <c r="GE146" s="312">
        <v>1</v>
      </c>
      <c r="GF146" s="405">
        <v>0</v>
      </c>
      <c r="GH146" s="437"/>
      <c r="GI146" s="314"/>
      <c r="GJ146" s="438">
        <v>142</v>
      </c>
      <c r="GK146" s="402" t="s">
        <v>5056</v>
      </c>
      <c r="GL146" s="312">
        <v>1</v>
      </c>
      <c r="GM146" s="405">
        <v>0</v>
      </c>
      <c r="GO146" s="440">
        <v>142</v>
      </c>
      <c r="GP146" s="415"/>
      <c r="GQ146" s="415">
        <v>142</v>
      </c>
      <c r="GR146" s="843" t="s">
        <v>67</v>
      </c>
      <c r="GS146" s="312">
        <v>1</v>
      </c>
      <c r="GT146" s="405">
        <v>1</v>
      </c>
      <c r="GU146" s="167"/>
      <c r="GV146" s="440">
        <v>142</v>
      </c>
      <c r="GW146" s="415"/>
      <c r="GX146" s="415">
        <v>142</v>
      </c>
      <c r="GY146" s="493" t="s">
        <v>67</v>
      </c>
      <c r="GZ146" s="312">
        <v>1</v>
      </c>
      <c r="HA146" s="312">
        <v>0</v>
      </c>
      <c r="HC146" s="446">
        <v>142</v>
      </c>
      <c r="HD146" s="412" t="str">
        <f>OIP!AH144&amp;";"&amp;OIP!B144&amp;";"&amp;OIP!E144</f>
        <v>;;</v>
      </c>
      <c r="HE146" s="440">
        <v>142</v>
      </c>
      <c r="HF146" s="414" t="s">
        <v>5057</v>
      </c>
      <c r="HG146" s="415">
        <v>1</v>
      </c>
      <c r="HH146" s="447">
        <v>0</v>
      </c>
      <c r="HJ146" s="446">
        <v>142</v>
      </c>
      <c r="HK146" s="412" t="str">
        <f>OIP!AH144&amp;";"&amp;OIP!B144&amp;";"&amp;OIP!E144</f>
        <v>;;</v>
      </c>
      <c r="HL146" s="440">
        <v>142</v>
      </c>
      <c r="HM146" s="414" t="s">
        <v>3565</v>
      </c>
      <c r="HN146" s="415">
        <v>1</v>
      </c>
      <c r="HO146" s="447">
        <v>0</v>
      </c>
      <c r="HP146" s="844"/>
      <c r="HQ146" s="437">
        <v>142</v>
      </c>
      <c r="HR146" s="314" t="str">
        <f>OIP!AH144&amp;";"&amp;OIP!B144&amp;";"&amp;OIP!E144</f>
        <v>;;</v>
      </c>
      <c r="HS146" s="438">
        <v>142</v>
      </c>
      <c r="HT146" s="402" t="s">
        <v>5057</v>
      </c>
      <c r="HU146" s="312">
        <v>1</v>
      </c>
      <c r="HV146" s="405">
        <v>0</v>
      </c>
      <c r="HX146" s="310">
        <v>142</v>
      </c>
      <c r="HY146" s="314" t="str">
        <f>OIP!AH144&amp;";"&amp;OIP!B144&amp;";"&amp;OIP!E144</f>
        <v>;;</v>
      </c>
      <c r="HZ146" s="438">
        <v>142</v>
      </c>
      <c r="IA146" s="414" t="s">
        <v>5057</v>
      </c>
      <c r="IB146" s="415">
        <v>1</v>
      </c>
      <c r="IC146" s="447">
        <v>0</v>
      </c>
      <c r="ID146" s="341"/>
      <c r="IE146" s="446">
        <v>142</v>
      </c>
      <c r="IF146" s="412" t="str">
        <f>OIP!AH144&amp;";"&amp;OIP!B144&amp;";"&amp;OIP!E144</f>
        <v>;;</v>
      </c>
      <c r="IG146" s="440">
        <v>142</v>
      </c>
      <c r="IH146" s="414" t="s">
        <v>5057</v>
      </c>
      <c r="II146" s="415">
        <v>1</v>
      </c>
      <c r="IJ146" s="447">
        <v>0</v>
      </c>
      <c r="IK146" s="341"/>
      <c r="IL146" s="446">
        <v>142</v>
      </c>
      <c r="IM146" s="412" t="str">
        <f>OIP!AH144&amp;";"&amp;OIP!B144&amp;";"&amp;OIP!E144</f>
        <v>;;</v>
      </c>
      <c r="IN146" s="440">
        <v>142</v>
      </c>
      <c r="IO146" s="414" t="s">
        <v>5057</v>
      </c>
      <c r="IP146" s="415">
        <v>1</v>
      </c>
      <c r="IQ146" s="447">
        <v>0</v>
      </c>
    </row>
    <row r="147" spans="1:251" ht="15.75" customHeight="1">
      <c r="A147" s="310">
        <f t="shared" si="24"/>
        <v>143</v>
      </c>
      <c r="B147" s="314" t="str">
        <f>DP!J144&amp;";"&amp;DP!B144</f>
        <v>Диагностика;БиПС.УСО.3 - исправность УЗИП (FV1)</v>
      </c>
      <c r="C147" s="438">
        <v>143</v>
      </c>
      <c r="D147" s="312"/>
      <c r="E147" s="312"/>
      <c r="F147" s="403"/>
      <c r="H147" s="437">
        <f t="shared" si="25"/>
        <v>143</v>
      </c>
      <c r="I147" s="314" t="str">
        <f>KTPRS2!I144&amp;";"&amp;KTPRS2!B144</f>
        <v>Предельный параметр;</v>
      </c>
      <c r="J147" s="438">
        <v>143</v>
      </c>
      <c r="K147" s="312"/>
      <c r="L147" s="312"/>
      <c r="M147" s="405"/>
      <c r="O147" s="437">
        <f t="shared" si="26"/>
        <v>143</v>
      </c>
      <c r="P147" s="455">
        <v>0</v>
      </c>
      <c r="Q147" s="438">
        <v>143</v>
      </c>
      <c r="R147" s="312"/>
      <c r="S147" s="312"/>
      <c r="T147" s="405"/>
      <c r="AC147" s="924">
        <v>143</v>
      </c>
      <c r="AD147" s="312" t="str">
        <f>ZD!AK145&amp;";"&amp;ZD!B145</f>
        <v>;</v>
      </c>
      <c r="AE147" s="450">
        <v>143</v>
      </c>
      <c r="AF147" s="402" t="s">
        <v>3565</v>
      </c>
      <c r="AG147" s="312">
        <v>1</v>
      </c>
      <c r="AH147" s="405">
        <v>0</v>
      </c>
      <c r="BL147" s="845">
        <v>143</v>
      </c>
      <c r="BM147" s="846"/>
      <c r="BN147" s="415">
        <v>143</v>
      </c>
      <c r="BO147" s="451" t="s">
        <v>3948</v>
      </c>
      <c r="BP147" s="312">
        <v>2</v>
      </c>
      <c r="BQ147" s="405">
        <v>3</v>
      </c>
      <c r="BS147" s="479"/>
      <c r="BZ147" s="479"/>
      <c r="CG147" s="479"/>
      <c r="CN147" s="479"/>
      <c r="CU147" s="310">
        <f t="shared" si="27"/>
        <v>143</v>
      </c>
      <c r="CV147" s="314" t="str">
        <f>KTPR!K145&amp;";"&amp;KTPR!B145</f>
        <v>Общестанционная защита;Аварийная загазованность площадки насосной станции откачки дренажа из ёмкости Е-24 (точка 5)</v>
      </c>
      <c r="CW147" s="438">
        <v>143</v>
      </c>
      <c r="CX147" s="312"/>
      <c r="CY147" s="312"/>
      <c r="CZ147" s="403"/>
      <c r="DB147" s="310">
        <f t="shared" si="22"/>
        <v>345</v>
      </c>
      <c r="DC147" s="314"/>
      <c r="DD147" s="438">
        <v>143</v>
      </c>
      <c r="DE147" s="312"/>
      <c r="DF147" s="312"/>
      <c r="DG147" s="403"/>
      <c r="DI147" s="310">
        <f t="shared" si="23"/>
        <v>242</v>
      </c>
      <c r="DJ147" s="314" t="str">
        <f>KTPRA!I146&amp;";"&amp;KTPRA!B146</f>
        <v>Агрегатная защита;</v>
      </c>
      <c r="DK147" s="438">
        <v>143</v>
      </c>
      <c r="DL147" s="312"/>
      <c r="DM147" s="312"/>
      <c r="DN147" s="403"/>
      <c r="DP147" s="437">
        <v>143</v>
      </c>
      <c r="DQ147" s="888" t="s">
        <v>5058</v>
      </c>
      <c r="DR147" s="438">
        <v>143</v>
      </c>
      <c r="DS147" s="312"/>
      <c r="DT147" s="312"/>
      <c r="DU147" s="96"/>
      <c r="ED147" s="851">
        <v>143</v>
      </c>
      <c r="EE147" s="423" t="s">
        <v>8928</v>
      </c>
      <c r="EF147" s="68">
        <v>143</v>
      </c>
      <c r="EG147" s="861"/>
      <c r="EH147" s="68"/>
      <c r="EI147" s="96"/>
      <c r="FT147" s="479"/>
      <c r="GA147" s="437">
        <v>143</v>
      </c>
      <c r="GB147" s="314"/>
      <c r="GC147" s="438">
        <v>143</v>
      </c>
      <c r="GD147" s="402" t="s">
        <v>3565</v>
      </c>
      <c r="GE147" s="312">
        <v>1</v>
      </c>
      <c r="GF147" s="405">
        <v>0</v>
      </c>
      <c r="GH147" s="437"/>
      <c r="GI147" s="314"/>
      <c r="GJ147" s="438">
        <v>143</v>
      </c>
      <c r="GK147" s="402" t="s">
        <v>5059</v>
      </c>
      <c r="GL147" s="312">
        <v>1</v>
      </c>
      <c r="GM147" s="405">
        <v>0</v>
      </c>
      <c r="GO147" s="440">
        <v>143</v>
      </c>
      <c r="GP147" s="415"/>
      <c r="GQ147" s="415">
        <v>143</v>
      </c>
      <c r="GR147" s="843" t="s">
        <v>67</v>
      </c>
      <c r="GS147" s="312">
        <v>1</v>
      </c>
      <c r="GT147" s="405">
        <v>1</v>
      </c>
      <c r="GU147" s="167"/>
      <c r="GV147" s="440">
        <v>143</v>
      </c>
      <c r="GW147" s="415"/>
      <c r="GX147" s="415">
        <v>143</v>
      </c>
      <c r="GY147" s="493" t="s">
        <v>67</v>
      </c>
      <c r="GZ147" s="312">
        <v>1</v>
      </c>
      <c r="HA147" s="312">
        <v>0</v>
      </c>
      <c r="HC147" s="446">
        <v>143</v>
      </c>
      <c r="HD147" s="412" t="str">
        <f>OIP!AH145&amp;";"&amp;OIP!B145&amp;";"&amp;OIP!E145</f>
        <v>Система СОД причальных сооружений;Контроль загазованности площадки насосной откачки дренажа из емкости Е-1 (точка 1);%</v>
      </c>
      <c r="HE147" s="440">
        <v>143</v>
      </c>
      <c r="HF147" s="414" t="s">
        <v>5060</v>
      </c>
      <c r="HG147" s="415">
        <v>1</v>
      </c>
      <c r="HH147" s="447">
        <v>0</v>
      </c>
      <c r="HJ147" s="446">
        <v>143</v>
      </c>
      <c r="HK147" s="412" t="str">
        <f>OIP!AH145&amp;";"&amp;OIP!B145&amp;";"&amp;OIP!E145</f>
        <v>Система СОД причальных сооружений;Контроль загазованности площадки насосной откачки дренажа из емкости Е-1 (точка 1);%</v>
      </c>
      <c r="HL147" s="440">
        <v>143</v>
      </c>
      <c r="HM147" s="414" t="s">
        <v>3565</v>
      </c>
      <c r="HN147" s="415">
        <v>1</v>
      </c>
      <c r="HO147" s="447">
        <v>0</v>
      </c>
      <c r="HP147" s="844"/>
      <c r="HQ147" s="437">
        <v>143</v>
      </c>
      <c r="HR147" s="314" t="str">
        <f>OIP!AH145&amp;";"&amp;OIP!B145&amp;";"&amp;OIP!E145</f>
        <v>Система СОД причальных сооружений;Контроль загазованности площадки насосной откачки дренажа из емкости Е-1 (точка 1);%</v>
      </c>
      <c r="HS147" s="438">
        <v>143</v>
      </c>
      <c r="HT147" s="402" t="s">
        <v>5060</v>
      </c>
      <c r="HU147" s="312">
        <v>1</v>
      </c>
      <c r="HV147" s="405">
        <v>0</v>
      </c>
      <c r="HX147" s="310">
        <v>143</v>
      </c>
      <c r="HY147" s="314" t="str">
        <f>OIP!AH145&amp;";"&amp;OIP!B145&amp;";"&amp;OIP!E145</f>
        <v>Система СОД причальных сооружений;Контроль загазованности площадки насосной откачки дренажа из емкости Е-1 (точка 1);%</v>
      </c>
      <c r="HZ147" s="438">
        <v>143</v>
      </c>
      <c r="IA147" s="414" t="s">
        <v>5060</v>
      </c>
      <c r="IB147" s="415">
        <v>1</v>
      </c>
      <c r="IC147" s="447">
        <v>0</v>
      </c>
      <c r="ID147" s="341"/>
      <c r="IE147" s="446">
        <v>143</v>
      </c>
      <c r="IF147" s="412" t="str">
        <f>OIP!AH145&amp;";"&amp;OIP!B145&amp;";"&amp;OIP!E145</f>
        <v>Система СОД причальных сооружений;Контроль загазованности площадки насосной откачки дренажа из емкости Е-1 (точка 1);%</v>
      </c>
      <c r="IG147" s="440">
        <v>143</v>
      </c>
      <c r="IH147" s="414" t="s">
        <v>5060</v>
      </c>
      <c r="II147" s="415">
        <v>1</v>
      </c>
      <c r="IJ147" s="447">
        <v>0</v>
      </c>
      <c r="IK147" s="341"/>
      <c r="IL147" s="446">
        <v>143</v>
      </c>
      <c r="IM147" s="412" t="str">
        <f>OIP!AH145&amp;";"&amp;OIP!B145&amp;";"&amp;OIP!E145</f>
        <v>Система СОД причальных сооружений;Контроль загазованности площадки насосной откачки дренажа из емкости Е-1 (точка 1);%</v>
      </c>
      <c r="IN147" s="440">
        <v>143</v>
      </c>
      <c r="IO147" s="414" t="s">
        <v>5060</v>
      </c>
      <c r="IP147" s="415">
        <v>1</v>
      </c>
      <c r="IQ147" s="447">
        <v>0</v>
      </c>
    </row>
    <row r="148" spans="1:251" ht="15.75" customHeight="1">
      <c r="A148" s="313">
        <f t="shared" si="24"/>
        <v>144</v>
      </c>
      <c r="B148" s="314" t="str">
        <f>DP!J145&amp;";"&amp;DP!B145</f>
        <v>Диагностика;БиПС.УСО.3 - исправность УЗИП (FV2)</v>
      </c>
      <c r="C148" s="438">
        <v>144</v>
      </c>
      <c r="D148" s="345"/>
      <c r="E148" s="345"/>
      <c r="F148" s="347"/>
      <c r="H148" s="469">
        <f t="shared" si="25"/>
        <v>144</v>
      </c>
      <c r="I148" s="314" t="str">
        <f>KTPRS2!I145&amp;";"&amp;KTPRS2!B145</f>
        <v>Предельный параметр;Минимальный уровень нефти в емкости Е-11</v>
      </c>
      <c r="J148" s="438">
        <v>144</v>
      </c>
      <c r="K148" s="345"/>
      <c r="L148" s="345"/>
      <c r="M148" s="470"/>
      <c r="O148" s="469">
        <f t="shared" si="26"/>
        <v>144</v>
      </c>
      <c r="P148" s="455">
        <v>0</v>
      </c>
      <c r="Q148" s="438">
        <v>144</v>
      </c>
      <c r="R148" s="345"/>
      <c r="S148" s="345"/>
      <c r="T148" s="470"/>
      <c r="AC148" s="924">
        <v>144</v>
      </c>
      <c r="AD148" s="312" t="str">
        <f>ZD!AK146&amp;";"&amp;ZD!B146</f>
        <v>Межблочная запорная арматура, резервные схемы учёта, УРД;Задвижка №311</v>
      </c>
      <c r="AE148" s="450">
        <v>144</v>
      </c>
      <c r="AF148" s="402" t="s">
        <v>3565</v>
      </c>
      <c r="AG148" s="312">
        <v>1</v>
      </c>
      <c r="AH148" s="405">
        <v>0</v>
      </c>
      <c r="BL148" s="845">
        <v>144</v>
      </c>
      <c r="BM148" s="846"/>
      <c r="BN148" s="415">
        <v>144</v>
      </c>
      <c r="BO148" s="402" t="s">
        <v>3855</v>
      </c>
      <c r="BP148" s="312">
        <v>0</v>
      </c>
      <c r="BQ148" s="405">
        <v>0</v>
      </c>
      <c r="BS148" s="479"/>
      <c r="BZ148" s="479"/>
      <c r="CG148" s="479"/>
      <c r="CN148" s="479"/>
      <c r="CU148" s="310">
        <f t="shared" si="27"/>
        <v>144</v>
      </c>
      <c r="CV148" s="314" t="str">
        <f>KTPR!K146&amp;";"&amp;KTPR!B146</f>
        <v>Общестанционная защита;Недостоверность измерений двух и более преобразователей уровня загазованности площадки насосной станции откачки дренажа из ёмкости Е-24</v>
      </c>
      <c r="CW148" s="438">
        <v>144</v>
      </c>
      <c r="CX148" s="312"/>
      <c r="CY148" s="312"/>
      <c r="CZ148" s="403"/>
      <c r="DB148" s="310">
        <f t="shared" si="22"/>
        <v>346</v>
      </c>
      <c r="DC148" s="314"/>
      <c r="DD148" s="438">
        <v>144</v>
      </c>
      <c r="DE148" s="312"/>
      <c r="DF148" s="312"/>
      <c r="DG148" s="403"/>
      <c r="DI148" s="310">
        <f t="shared" si="23"/>
        <v>243</v>
      </c>
      <c r="DJ148" s="314" t="str">
        <f>KTPRA!I147&amp;";"&amp;KTPRA!B147</f>
        <v>Агрегатная защита;</v>
      </c>
      <c r="DK148" s="438">
        <v>144</v>
      </c>
      <c r="DL148" s="312"/>
      <c r="DM148" s="312"/>
      <c r="DN148" s="403"/>
      <c r="DP148" s="437">
        <v>144</v>
      </c>
      <c r="DQ148" s="888" t="s">
        <v>5061</v>
      </c>
      <c r="DR148" s="438">
        <v>144</v>
      </c>
      <c r="DS148" s="312"/>
      <c r="DT148" s="312"/>
      <c r="DU148" s="96"/>
      <c r="ED148" s="851">
        <v>144</v>
      </c>
      <c r="EE148" s="423" t="s">
        <v>8929</v>
      </c>
      <c r="EF148" s="68">
        <v>144</v>
      </c>
      <c r="EG148" s="861"/>
      <c r="EH148" s="68"/>
      <c r="EI148" s="96"/>
      <c r="FT148" s="479"/>
      <c r="GA148" s="437">
        <v>144</v>
      </c>
      <c r="GB148" s="314"/>
      <c r="GC148" s="438">
        <v>144</v>
      </c>
      <c r="GD148" s="402" t="s">
        <v>3565</v>
      </c>
      <c r="GE148" s="312">
        <v>1</v>
      </c>
      <c r="GF148" s="405">
        <v>0</v>
      </c>
      <c r="GH148" s="437"/>
      <c r="GI148" s="314"/>
      <c r="GJ148" s="438">
        <v>144</v>
      </c>
      <c r="GK148" s="402" t="s">
        <v>5062</v>
      </c>
      <c r="GL148" s="312">
        <v>1</v>
      </c>
      <c r="GM148" s="405">
        <v>0</v>
      </c>
      <c r="GO148" s="440">
        <v>144</v>
      </c>
      <c r="GP148" s="415"/>
      <c r="GQ148" s="415">
        <v>144</v>
      </c>
      <c r="GR148" s="859" t="s">
        <v>67</v>
      </c>
      <c r="GS148" s="312">
        <v>1</v>
      </c>
      <c r="GT148" s="405">
        <v>2</v>
      </c>
      <c r="GU148" s="167"/>
      <c r="GV148" s="440">
        <v>144</v>
      </c>
      <c r="GW148" s="415"/>
      <c r="GX148" s="415">
        <v>144</v>
      </c>
      <c r="GY148" s="493" t="s">
        <v>67</v>
      </c>
      <c r="GZ148" s="312">
        <v>1</v>
      </c>
      <c r="HA148" s="312">
        <v>0</v>
      </c>
      <c r="HC148" s="446">
        <v>144</v>
      </c>
      <c r="HD148" s="412" t="str">
        <f>OIP!AH146&amp;";"&amp;OIP!B146&amp;";"&amp;OIP!E146</f>
        <v>Система СОД причальных сооружений;Контроль загазованности площадки насосной откачки дренажа из емкости Е-1 (точка 2);%</v>
      </c>
      <c r="HE148" s="440">
        <v>144</v>
      </c>
      <c r="HF148" s="414" t="s">
        <v>5063</v>
      </c>
      <c r="HG148" s="415">
        <v>1</v>
      </c>
      <c r="HH148" s="447">
        <v>0</v>
      </c>
      <c r="HJ148" s="446">
        <v>144</v>
      </c>
      <c r="HK148" s="412" t="str">
        <f>OIP!AH146&amp;";"&amp;OIP!B146&amp;";"&amp;OIP!E146</f>
        <v>Система СОД причальных сооружений;Контроль загазованности площадки насосной откачки дренажа из емкости Е-1 (точка 2);%</v>
      </c>
      <c r="HL148" s="440">
        <v>144</v>
      </c>
      <c r="HM148" s="414" t="s">
        <v>3565</v>
      </c>
      <c r="HN148" s="415">
        <v>1</v>
      </c>
      <c r="HO148" s="447">
        <v>0</v>
      </c>
      <c r="HP148" s="844"/>
      <c r="HQ148" s="437">
        <v>144</v>
      </c>
      <c r="HR148" s="314" t="str">
        <f>OIP!AH146&amp;";"&amp;OIP!B146&amp;";"&amp;OIP!E146</f>
        <v>Система СОД причальных сооружений;Контроль загазованности площадки насосной откачки дренажа из емкости Е-1 (точка 2);%</v>
      </c>
      <c r="HS148" s="438">
        <v>144</v>
      </c>
      <c r="HT148" s="402" t="s">
        <v>5063</v>
      </c>
      <c r="HU148" s="312">
        <v>1</v>
      </c>
      <c r="HV148" s="405">
        <v>0</v>
      </c>
      <c r="HX148" s="310">
        <v>144</v>
      </c>
      <c r="HY148" s="314" t="str">
        <f>OIP!AH146&amp;";"&amp;OIP!B146&amp;";"&amp;OIP!E146</f>
        <v>Система СОД причальных сооружений;Контроль загазованности площадки насосной откачки дренажа из емкости Е-1 (точка 2);%</v>
      </c>
      <c r="HZ148" s="438">
        <v>144</v>
      </c>
      <c r="IA148" s="414" t="s">
        <v>5063</v>
      </c>
      <c r="IB148" s="415">
        <v>1</v>
      </c>
      <c r="IC148" s="447">
        <v>0</v>
      </c>
      <c r="ID148" s="341"/>
      <c r="IE148" s="446">
        <v>144</v>
      </c>
      <c r="IF148" s="412" t="str">
        <f>OIP!AH146&amp;";"&amp;OIP!B146&amp;";"&amp;OIP!E146</f>
        <v>Система СОД причальных сооружений;Контроль загазованности площадки насосной откачки дренажа из емкости Е-1 (точка 2);%</v>
      </c>
      <c r="IG148" s="440">
        <v>144</v>
      </c>
      <c r="IH148" s="414" t="s">
        <v>5063</v>
      </c>
      <c r="II148" s="415">
        <v>1</v>
      </c>
      <c r="IJ148" s="447">
        <v>0</v>
      </c>
      <c r="IK148" s="341"/>
      <c r="IL148" s="446">
        <v>144</v>
      </c>
      <c r="IM148" s="412" t="str">
        <f>OIP!AH146&amp;";"&amp;OIP!B146&amp;";"&amp;OIP!E146</f>
        <v>Система СОД причальных сооружений;Контроль загазованности площадки насосной откачки дренажа из емкости Е-1 (точка 2);%</v>
      </c>
      <c r="IN148" s="440">
        <v>144</v>
      </c>
      <c r="IO148" s="414" t="s">
        <v>5063</v>
      </c>
      <c r="IP148" s="415">
        <v>1</v>
      </c>
      <c r="IQ148" s="447">
        <v>0</v>
      </c>
    </row>
    <row r="149" spans="1:251" ht="15.75" customHeight="1">
      <c r="A149" s="310">
        <f t="shared" si="24"/>
        <v>145</v>
      </c>
      <c r="B149" s="314" t="str">
        <f>DP!J146&amp;";"&amp;DP!B146</f>
        <v>Диагностика;БиПС.УСО.3 - двери шкафа открыты</v>
      </c>
      <c r="C149" s="438">
        <v>145</v>
      </c>
      <c r="D149" s="312"/>
      <c r="E149" s="312"/>
      <c r="F149" s="403"/>
      <c r="H149" s="437">
        <f t="shared" si="25"/>
        <v>145</v>
      </c>
      <c r="I149" s="314" t="str">
        <f>KTPRS2!I146&amp;";"&amp;KTPRS2!B146</f>
        <v>Предельный параметр;Предельный максимальный уровень нефти в емкости Е-11</v>
      </c>
      <c r="J149" s="438">
        <v>145</v>
      </c>
      <c r="K149" s="312"/>
      <c r="L149" s="312"/>
      <c r="M149" s="405"/>
      <c r="O149" s="437">
        <f t="shared" si="26"/>
        <v>145</v>
      </c>
      <c r="P149" s="455">
        <v>0</v>
      </c>
      <c r="Q149" s="438">
        <v>145</v>
      </c>
      <c r="R149" s="312"/>
      <c r="S149" s="312"/>
      <c r="T149" s="405"/>
      <c r="AC149" s="924">
        <v>145</v>
      </c>
      <c r="AD149" s="312" t="str">
        <f>ZD!AK147&amp;";"&amp;ZD!B147</f>
        <v>Межблочная запорная арматура, резервные схемы учёта, УРД;Задвижка №312</v>
      </c>
      <c r="AE149" s="450">
        <v>145</v>
      </c>
      <c r="AF149" s="402" t="s">
        <v>3565</v>
      </c>
      <c r="AG149" s="312">
        <v>1</v>
      </c>
      <c r="AH149" s="405">
        <v>0</v>
      </c>
      <c r="BL149" s="845">
        <v>145</v>
      </c>
      <c r="BM149" s="846"/>
      <c r="BN149" s="415">
        <v>145</v>
      </c>
      <c r="BO149" s="402" t="s">
        <v>3855</v>
      </c>
      <c r="BP149" s="312">
        <v>0</v>
      </c>
      <c r="BQ149" s="405">
        <v>0</v>
      </c>
      <c r="BS149" s="479"/>
      <c r="BZ149" s="479"/>
      <c r="CG149" s="479"/>
      <c r="CN149" s="479"/>
      <c r="CU149" s="310">
        <f t="shared" si="27"/>
        <v>145</v>
      </c>
      <c r="CV149" s="314" t="str">
        <f>KTPR!K147&amp;";"&amp;KTPR!B147</f>
        <v>Общестанционная защита;Сохранение предельной загазованности площадки насосной станции откачки дренажа из ёмкости Е-24 (точка 1)</v>
      </c>
      <c r="CW149" s="438">
        <v>145</v>
      </c>
      <c r="CX149" s="312"/>
      <c r="CY149" s="312"/>
      <c r="CZ149" s="403"/>
      <c r="DB149" s="310">
        <f t="shared" si="22"/>
        <v>347</v>
      </c>
      <c r="DC149" s="314"/>
      <c r="DD149" s="438">
        <v>145</v>
      </c>
      <c r="DE149" s="312"/>
      <c r="DF149" s="312"/>
      <c r="DG149" s="403"/>
      <c r="DI149" s="310">
        <f t="shared" si="23"/>
        <v>244</v>
      </c>
      <c r="DJ149" s="314" t="str">
        <f>KTPRA!I148&amp;";"&amp;KTPRA!B148</f>
        <v>Агрегатная защита;</v>
      </c>
      <c r="DK149" s="438">
        <v>145</v>
      </c>
      <c r="DL149" s="312"/>
      <c r="DM149" s="312"/>
      <c r="DN149" s="403"/>
      <c r="DP149" s="437">
        <v>145</v>
      </c>
      <c r="DQ149" s="888" t="s">
        <v>5064</v>
      </c>
      <c r="DR149" s="438">
        <v>145</v>
      </c>
      <c r="DS149" s="312"/>
      <c r="DT149" s="312"/>
      <c r="DU149" s="96"/>
      <c r="ED149" s="851">
        <v>145</v>
      </c>
      <c r="EE149" s="423" t="s">
        <v>8930</v>
      </c>
      <c r="EF149" s="68">
        <v>145</v>
      </c>
      <c r="EG149" s="861"/>
      <c r="EH149" s="68"/>
      <c r="EI149" s="96"/>
      <c r="FT149" s="479"/>
      <c r="GA149" s="437">
        <v>145</v>
      </c>
      <c r="GB149" s="314"/>
      <c r="GC149" s="438">
        <v>145</v>
      </c>
      <c r="GD149" s="402" t="s">
        <v>3565</v>
      </c>
      <c r="GE149" s="312">
        <v>1</v>
      </c>
      <c r="GF149" s="405">
        <v>0</v>
      </c>
      <c r="GH149" s="437"/>
      <c r="GI149" s="314"/>
      <c r="GJ149" s="438">
        <v>145</v>
      </c>
      <c r="GK149" s="402" t="s">
        <v>5065</v>
      </c>
      <c r="GL149" s="312">
        <v>1</v>
      </c>
      <c r="GM149" s="405">
        <v>0</v>
      </c>
      <c r="GO149" s="440">
        <v>145</v>
      </c>
      <c r="GP149" s="415"/>
      <c r="GQ149" s="415">
        <v>145</v>
      </c>
      <c r="GR149" s="859" t="s">
        <v>67</v>
      </c>
      <c r="GS149" s="312">
        <v>1</v>
      </c>
      <c r="GT149" s="405">
        <v>2</v>
      </c>
      <c r="GU149" s="167"/>
      <c r="GV149" s="440">
        <v>145</v>
      </c>
      <c r="GW149" s="415"/>
      <c r="GX149" s="415">
        <v>145</v>
      </c>
      <c r="GY149" s="493" t="s">
        <v>67</v>
      </c>
      <c r="GZ149" s="312">
        <v>1</v>
      </c>
      <c r="HA149" s="312">
        <v>0</v>
      </c>
      <c r="HC149" s="446">
        <v>145</v>
      </c>
      <c r="HD149" s="412" t="str">
        <f>OIP!AH147&amp;";"&amp;OIP!B147&amp;";"&amp;OIP!E147</f>
        <v>Система СОД причальных сооружений;Контроль загазованности площадки насосной откачки дренажа из емкости Е-1 (точка 3);%</v>
      </c>
      <c r="HE149" s="440">
        <v>145</v>
      </c>
      <c r="HF149" s="414" t="s">
        <v>5066</v>
      </c>
      <c r="HG149" s="415">
        <v>1</v>
      </c>
      <c r="HH149" s="447">
        <v>0</v>
      </c>
      <c r="HJ149" s="446">
        <v>145</v>
      </c>
      <c r="HK149" s="412" t="str">
        <f>OIP!AH147&amp;";"&amp;OIP!B147&amp;";"&amp;OIP!E147</f>
        <v>Система СОД причальных сооружений;Контроль загазованности площадки насосной откачки дренажа из емкости Е-1 (точка 3);%</v>
      </c>
      <c r="HL149" s="440">
        <v>145</v>
      </c>
      <c r="HM149" s="414" t="s">
        <v>3565</v>
      </c>
      <c r="HN149" s="415">
        <v>1</v>
      </c>
      <c r="HO149" s="447">
        <v>0</v>
      </c>
      <c r="HP149" s="844"/>
      <c r="HQ149" s="437">
        <v>145</v>
      </c>
      <c r="HR149" s="314" t="str">
        <f>OIP!AH147&amp;";"&amp;OIP!B147&amp;";"&amp;OIP!E147</f>
        <v>Система СОД причальных сооружений;Контроль загазованности площадки насосной откачки дренажа из емкости Е-1 (точка 3);%</v>
      </c>
      <c r="HS149" s="438">
        <v>145</v>
      </c>
      <c r="HT149" s="402" t="s">
        <v>5066</v>
      </c>
      <c r="HU149" s="312">
        <v>1</v>
      </c>
      <c r="HV149" s="405">
        <v>0</v>
      </c>
      <c r="HX149" s="310">
        <v>145</v>
      </c>
      <c r="HY149" s="314" t="str">
        <f>OIP!AH147&amp;";"&amp;OIP!B147&amp;";"&amp;OIP!E147</f>
        <v>Система СОД причальных сооружений;Контроль загазованности площадки насосной откачки дренажа из емкости Е-1 (точка 3);%</v>
      </c>
      <c r="HZ149" s="438">
        <v>145</v>
      </c>
      <c r="IA149" s="414" t="s">
        <v>5066</v>
      </c>
      <c r="IB149" s="415">
        <v>1</v>
      </c>
      <c r="IC149" s="447">
        <v>0</v>
      </c>
      <c r="ID149" s="341"/>
      <c r="IE149" s="446">
        <v>145</v>
      </c>
      <c r="IF149" s="412" t="str">
        <f>OIP!AH147&amp;";"&amp;OIP!B147&amp;";"&amp;OIP!E147</f>
        <v>Система СОД причальных сооружений;Контроль загазованности площадки насосной откачки дренажа из емкости Е-1 (точка 3);%</v>
      </c>
      <c r="IG149" s="440">
        <v>145</v>
      </c>
      <c r="IH149" s="414" t="s">
        <v>5066</v>
      </c>
      <c r="II149" s="415">
        <v>1</v>
      </c>
      <c r="IJ149" s="447">
        <v>0</v>
      </c>
      <c r="IK149" s="341"/>
      <c r="IL149" s="446">
        <v>145</v>
      </c>
      <c r="IM149" s="412" t="str">
        <f>OIP!AH147&amp;";"&amp;OIP!B147&amp;";"&amp;OIP!E147</f>
        <v>Система СОД причальных сооружений;Контроль загазованности площадки насосной откачки дренажа из емкости Е-1 (точка 3);%</v>
      </c>
      <c r="IN149" s="440">
        <v>145</v>
      </c>
      <c r="IO149" s="414" t="s">
        <v>5066</v>
      </c>
      <c r="IP149" s="415">
        <v>1</v>
      </c>
      <c r="IQ149" s="447">
        <v>0</v>
      </c>
    </row>
    <row r="150" spans="1:251" ht="15.75" customHeight="1">
      <c r="A150" s="310">
        <f t="shared" si="24"/>
        <v>146</v>
      </c>
      <c r="B150" s="314" t="str">
        <f>DP!J147&amp;";"&amp;DP!B147</f>
        <v>Диагностика;БиПС.УСО.3 - батарея разряжена ИБП GU1</v>
      </c>
      <c r="C150" s="438">
        <v>146</v>
      </c>
      <c r="D150" s="312"/>
      <c r="E150" s="312"/>
      <c r="F150" s="403"/>
      <c r="H150" s="437">
        <f t="shared" si="25"/>
        <v>146</v>
      </c>
      <c r="I150" s="314" t="str">
        <f>KTPRS2!I147&amp;";"&amp;KTPRS2!B147</f>
        <v>Предельный параметр;</v>
      </c>
      <c r="J150" s="438">
        <v>146</v>
      </c>
      <c r="K150" s="312"/>
      <c r="L150" s="312"/>
      <c r="M150" s="405"/>
      <c r="O150" s="437">
        <f t="shared" si="26"/>
        <v>146</v>
      </c>
      <c r="P150" s="455">
        <v>0</v>
      </c>
      <c r="Q150" s="438">
        <v>146</v>
      </c>
      <c r="R150" s="312"/>
      <c r="S150" s="312"/>
      <c r="T150" s="405"/>
      <c r="AC150" s="924">
        <v>146</v>
      </c>
      <c r="AD150" s="312" t="str">
        <f>ZD!AK148&amp;";"&amp;ZD!B148</f>
        <v>Межблочная запорная арматура, резервные схемы учёта, УРД;Задвижка №313</v>
      </c>
      <c r="AE150" s="450">
        <v>146</v>
      </c>
      <c r="AF150" s="402" t="s">
        <v>3565</v>
      </c>
      <c r="AG150" s="312">
        <v>1</v>
      </c>
      <c r="AH150" s="405">
        <v>0</v>
      </c>
      <c r="BL150" s="845">
        <v>146</v>
      </c>
      <c r="BM150" s="846"/>
      <c r="BN150" s="415">
        <v>146</v>
      </c>
      <c r="BO150" s="402" t="s">
        <v>3855</v>
      </c>
      <c r="BP150" s="312">
        <v>0</v>
      </c>
      <c r="BQ150" s="405">
        <v>0</v>
      </c>
      <c r="BS150" s="479"/>
      <c r="BZ150" s="479"/>
      <c r="CG150" s="479"/>
      <c r="CN150" s="479"/>
      <c r="CU150" s="310">
        <f t="shared" si="27"/>
        <v>146</v>
      </c>
      <c r="CV150" s="314" t="str">
        <f>KTPR!K148&amp;";"&amp;KTPR!B148</f>
        <v>Общестанционная защита;Сохранение предельной загазованности площадки насосной станции откачки дренажа из ёмкости Е-24 (точка 2)</v>
      </c>
      <c r="CW150" s="438">
        <v>146</v>
      </c>
      <c r="CX150" s="312"/>
      <c r="CY150" s="312"/>
      <c r="CZ150" s="403"/>
      <c r="DB150" s="310">
        <f t="shared" si="22"/>
        <v>348</v>
      </c>
      <c r="DC150" s="314"/>
      <c r="DD150" s="438">
        <v>146</v>
      </c>
      <c r="DE150" s="312"/>
      <c r="DF150" s="312"/>
      <c r="DG150" s="403"/>
      <c r="DI150" s="310">
        <f t="shared" si="23"/>
        <v>245</v>
      </c>
      <c r="DJ150" s="314" t="str">
        <f>KTPRA!I149&amp;";"&amp;KTPRA!B149</f>
        <v>Агрегатная защита;</v>
      </c>
      <c r="DK150" s="438">
        <v>146</v>
      </c>
      <c r="DL150" s="312"/>
      <c r="DM150" s="312"/>
      <c r="DN150" s="403"/>
      <c r="DP150" s="437">
        <v>146</v>
      </c>
      <c r="DQ150" s="888" t="s">
        <v>5067</v>
      </c>
      <c r="DR150" s="438">
        <v>146</v>
      </c>
      <c r="DS150" s="312"/>
      <c r="DT150" s="312"/>
      <c r="DU150" s="96"/>
      <c r="ED150" s="851">
        <v>146</v>
      </c>
      <c r="EE150" s="423" t="s">
        <v>8931</v>
      </c>
      <c r="EF150" s="68">
        <v>146</v>
      </c>
      <c r="EG150" s="861"/>
      <c r="EH150" s="68"/>
      <c r="EI150" s="96"/>
      <c r="FT150" s="479"/>
      <c r="GA150" s="437">
        <v>146</v>
      </c>
      <c r="GB150" s="314"/>
      <c r="GC150" s="438">
        <v>146</v>
      </c>
      <c r="GD150" s="402" t="s">
        <v>3565</v>
      </c>
      <c r="GE150" s="312">
        <v>1</v>
      </c>
      <c r="GF150" s="405">
        <v>0</v>
      </c>
      <c r="GH150" s="437"/>
      <c r="GI150" s="314"/>
      <c r="GJ150" s="438">
        <v>146</v>
      </c>
      <c r="GK150" s="426" t="s">
        <v>5068</v>
      </c>
      <c r="GL150" s="312">
        <v>2</v>
      </c>
      <c r="GM150" s="405">
        <v>2</v>
      </c>
      <c r="GO150" s="440">
        <v>146</v>
      </c>
      <c r="GP150" s="415"/>
      <c r="GQ150" s="415">
        <v>146</v>
      </c>
      <c r="GR150" s="493" t="s">
        <v>67</v>
      </c>
      <c r="GS150" s="312">
        <v>1</v>
      </c>
      <c r="GT150" s="405">
        <v>0</v>
      </c>
      <c r="GU150" s="167"/>
      <c r="GV150" s="440">
        <v>146</v>
      </c>
      <c r="GW150" s="415"/>
      <c r="GX150" s="415">
        <v>146</v>
      </c>
      <c r="GY150" s="493" t="s">
        <v>67</v>
      </c>
      <c r="GZ150" s="312">
        <v>1</v>
      </c>
      <c r="HA150" s="312">
        <v>0</v>
      </c>
      <c r="HC150" s="446">
        <v>146</v>
      </c>
      <c r="HD150" s="412" t="str">
        <f>OIP!AH148&amp;";"&amp;OIP!B148&amp;";"&amp;OIP!E148</f>
        <v>Система СОД причальных сооружений;Контроль загазованности площадки насосной откачки дренажа из емкости Е-1 (точка 4);%</v>
      </c>
      <c r="HE150" s="440">
        <v>146</v>
      </c>
      <c r="HF150" s="414" t="s">
        <v>5069</v>
      </c>
      <c r="HG150" s="415">
        <v>1</v>
      </c>
      <c r="HH150" s="447">
        <v>0</v>
      </c>
      <c r="HJ150" s="446">
        <v>146</v>
      </c>
      <c r="HK150" s="412" t="str">
        <f>OIP!AH148&amp;";"&amp;OIP!B148&amp;";"&amp;OIP!E148</f>
        <v>Система СОД причальных сооружений;Контроль загазованности площадки насосной откачки дренажа из емкости Е-1 (точка 4);%</v>
      </c>
      <c r="HL150" s="440">
        <v>146</v>
      </c>
      <c r="HM150" s="414" t="s">
        <v>3565</v>
      </c>
      <c r="HN150" s="415">
        <v>1</v>
      </c>
      <c r="HO150" s="447">
        <v>0</v>
      </c>
      <c r="HP150" s="844"/>
      <c r="HQ150" s="437">
        <v>146</v>
      </c>
      <c r="HR150" s="314" t="str">
        <f>OIP!AH148&amp;";"&amp;OIP!B148&amp;";"&amp;OIP!E148</f>
        <v>Система СОД причальных сооружений;Контроль загазованности площадки насосной откачки дренажа из емкости Е-1 (точка 4);%</v>
      </c>
      <c r="HS150" s="438">
        <v>146</v>
      </c>
      <c r="HT150" s="402" t="s">
        <v>5069</v>
      </c>
      <c r="HU150" s="312">
        <v>1</v>
      </c>
      <c r="HV150" s="405">
        <v>0</v>
      </c>
      <c r="HX150" s="310">
        <v>146</v>
      </c>
      <c r="HY150" s="314" t="str">
        <f>OIP!AH148&amp;";"&amp;OIP!B148&amp;";"&amp;OIP!E148</f>
        <v>Система СОД причальных сооружений;Контроль загазованности площадки насосной откачки дренажа из емкости Е-1 (точка 4);%</v>
      </c>
      <c r="HZ150" s="438">
        <v>146</v>
      </c>
      <c r="IA150" s="414" t="s">
        <v>5069</v>
      </c>
      <c r="IB150" s="415">
        <v>1</v>
      </c>
      <c r="IC150" s="447">
        <v>0</v>
      </c>
      <c r="ID150" s="341"/>
      <c r="IE150" s="446">
        <v>146</v>
      </c>
      <c r="IF150" s="412" t="str">
        <f>OIP!AH148&amp;";"&amp;OIP!B148&amp;";"&amp;OIP!E148</f>
        <v>Система СОД причальных сооружений;Контроль загазованности площадки насосной откачки дренажа из емкости Е-1 (точка 4);%</v>
      </c>
      <c r="IG150" s="440">
        <v>146</v>
      </c>
      <c r="IH150" s="414" t="s">
        <v>5069</v>
      </c>
      <c r="II150" s="415">
        <v>1</v>
      </c>
      <c r="IJ150" s="447">
        <v>0</v>
      </c>
      <c r="IK150" s="341"/>
      <c r="IL150" s="446">
        <v>146</v>
      </c>
      <c r="IM150" s="412" t="str">
        <f>OIP!AH148&amp;";"&amp;OIP!B148&amp;";"&amp;OIP!E148</f>
        <v>Система СОД причальных сооружений;Контроль загазованности площадки насосной откачки дренажа из емкости Е-1 (точка 4);%</v>
      </c>
      <c r="IN150" s="440">
        <v>146</v>
      </c>
      <c r="IO150" s="414" t="s">
        <v>5069</v>
      </c>
      <c r="IP150" s="415">
        <v>1</v>
      </c>
      <c r="IQ150" s="447">
        <v>0</v>
      </c>
    </row>
    <row r="151" spans="1:251" ht="15.75" customHeight="1">
      <c r="A151" s="313">
        <f t="shared" si="24"/>
        <v>147</v>
      </c>
      <c r="B151" s="314" t="str">
        <f>DP!J148&amp;";"&amp;DP!B148</f>
        <v>;БиПС.УСО.3 - неисправность оборудования питания осн. канала ИБП GU1</v>
      </c>
      <c r="C151" s="438">
        <v>147</v>
      </c>
      <c r="D151" s="345"/>
      <c r="E151" s="345"/>
      <c r="F151" s="347"/>
      <c r="H151" s="469">
        <f t="shared" si="25"/>
        <v>147</v>
      </c>
      <c r="I151" s="314" t="str">
        <f>KTPRS2!I148&amp;";"&amp;KTPRS2!B148</f>
        <v>Предельный параметр;Отключение и блокировка пуска насоса Н-11 по закрытому пути откачки дренажа</v>
      </c>
      <c r="J151" s="438">
        <v>147</v>
      </c>
      <c r="K151" s="345"/>
      <c r="L151" s="345"/>
      <c r="M151" s="470"/>
      <c r="O151" s="469">
        <f t="shared" si="26"/>
        <v>147</v>
      </c>
      <c r="P151" s="455">
        <v>0</v>
      </c>
      <c r="Q151" s="438">
        <v>147</v>
      </c>
      <c r="R151" s="345"/>
      <c r="S151" s="345"/>
      <c r="T151" s="470"/>
      <c r="AC151" s="924">
        <v>147</v>
      </c>
      <c r="AD151" s="312" t="str">
        <f>ZD!AK149&amp;";"&amp;ZD!B149</f>
        <v>Межблочная запорная арматура, резервные схемы учёта, УРД;Задвижка №314</v>
      </c>
      <c r="AE151" s="450">
        <v>147</v>
      </c>
      <c r="AF151" s="402" t="s">
        <v>3565</v>
      </c>
      <c r="AG151" s="312">
        <v>1</v>
      </c>
      <c r="AH151" s="405">
        <v>0</v>
      </c>
      <c r="BL151" s="845">
        <v>147</v>
      </c>
      <c r="BM151" s="846"/>
      <c r="BN151" s="415">
        <v>147</v>
      </c>
      <c r="BO151" s="402" t="s">
        <v>3855</v>
      </c>
      <c r="BP151" s="312">
        <v>0</v>
      </c>
      <c r="BQ151" s="405">
        <v>0</v>
      </c>
      <c r="BS151" s="479"/>
      <c r="BZ151" s="479"/>
      <c r="CG151" s="479"/>
      <c r="CN151" s="479"/>
      <c r="CU151" s="310">
        <f t="shared" si="27"/>
        <v>147</v>
      </c>
      <c r="CV151" s="314" t="str">
        <f>KTPR!K149&amp;";"&amp;KTPR!B149</f>
        <v>Общестанционная защита;Сохранение предельной загазованности площадки насосной станции откачки дренажа из ёмкости Е-24 (точка 3)</v>
      </c>
      <c r="CW151" s="438">
        <v>147</v>
      </c>
      <c r="CX151" s="312"/>
      <c r="CY151" s="312"/>
      <c r="CZ151" s="403"/>
      <c r="DB151" s="310">
        <f t="shared" si="22"/>
        <v>349</v>
      </c>
      <c r="DC151" s="314"/>
      <c r="DD151" s="438">
        <v>147</v>
      </c>
      <c r="DE151" s="312"/>
      <c r="DF151" s="312"/>
      <c r="DG151" s="403"/>
      <c r="DI151" s="310">
        <f t="shared" si="23"/>
        <v>246</v>
      </c>
      <c r="DJ151" s="314" t="str">
        <f>KTPRA!I150&amp;";"&amp;KTPRA!B150</f>
        <v>Агрегатная защита;</v>
      </c>
      <c r="DK151" s="438">
        <v>147</v>
      </c>
      <c r="DL151" s="312"/>
      <c r="DM151" s="312"/>
      <c r="DN151" s="403"/>
      <c r="DP151" s="437">
        <v>147</v>
      </c>
      <c r="DQ151" s="888" t="s">
        <v>5070</v>
      </c>
      <c r="DR151" s="438">
        <v>147</v>
      </c>
      <c r="DS151" s="312"/>
      <c r="DT151" s="312"/>
      <c r="DU151" s="96"/>
      <c r="ED151" s="851">
        <v>147</v>
      </c>
      <c r="EE151" s="423" t="s">
        <v>8932</v>
      </c>
      <c r="EF151" s="68">
        <v>147</v>
      </c>
      <c r="EG151" s="861"/>
      <c r="EH151" s="68"/>
      <c r="EI151" s="96"/>
      <c r="FT151" s="479"/>
      <c r="GA151" s="437">
        <v>147</v>
      </c>
      <c r="GB151" s="314"/>
      <c r="GC151" s="438">
        <v>147</v>
      </c>
      <c r="GD151" s="402" t="s">
        <v>3565</v>
      </c>
      <c r="GE151" s="312">
        <v>1</v>
      </c>
      <c r="GF151" s="405">
        <v>0</v>
      </c>
      <c r="GH151" s="437"/>
      <c r="GI151" s="314"/>
      <c r="GJ151" s="438">
        <v>147</v>
      </c>
      <c r="GK151" s="402" t="s">
        <v>5071</v>
      </c>
      <c r="GL151" s="312">
        <v>1</v>
      </c>
      <c r="GM151" s="405">
        <v>0</v>
      </c>
      <c r="GO151" s="440">
        <v>147</v>
      </c>
      <c r="GP151" s="415"/>
      <c r="GQ151" s="415">
        <v>147</v>
      </c>
      <c r="GR151" s="859" t="s">
        <v>67</v>
      </c>
      <c r="GS151" s="312">
        <v>1</v>
      </c>
      <c r="GT151" s="405">
        <v>2</v>
      </c>
      <c r="GU151" s="167"/>
      <c r="GV151" s="440">
        <v>147</v>
      </c>
      <c r="GW151" s="415"/>
      <c r="GX151" s="415">
        <v>147</v>
      </c>
      <c r="GY151" s="493" t="s">
        <v>67</v>
      </c>
      <c r="GZ151" s="312">
        <v>1</v>
      </c>
      <c r="HA151" s="312">
        <v>0</v>
      </c>
      <c r="HC151" s="446">
        <v>147</v>
      </c>
      <c r="HD151" s="412" t="str">
        <f>OIP!AH149&amp;";"&amp;OIP!B149&amp;";"&amp;OIP!E149</f>
        <v>Система СОД причальных сооружений;Контроль загазованности площадки насосной откачки дренажа из емкости Е-1 (точка 5);%</v>
      </c>
      <c r="HE151" s="440">
        <v>147</v>
      </c>
      <c r="HF151" s="414" t="s">
        <v>5072</v>
      </c>
      <c r="HG151" s="415">
        <v>1</v>
      </c>
      <c r="HH151" s="447">
        <v>0</v>
      </c>
      <c r="HJ151" s="446">
        <v>147</v>
      </c>
      <c r="HK151" s="412" t="str">
        <f>OIP!AH149&amp;";"&amp;OIP!B149&amp;";"&amp;OIP!E149</f>
        <v>Система СОД причальных сооружений;Контроль загазованности площадки насосной откачки дренажа из емкости Е-1 (точка 5);%</v>
      </c>
      <c r="HL151" s="440">
        <v>147</v>
      </c>
      <c r="HM151" s="414" t="s">
        <v>3565</v>
      </c>
      <c r="HN151" s="415">
        <v>1</v>
      </c>
      <c r="HO151" s="447">
        <v>0</v>
      </c>
      <c r="HP151" s="844"/>
      <c r="HQ151" s="437">
        <v>147</v>
      </c>
      <c r="HR151" s="314" t="str">
        <f>OIP!AH149&amp;";"&amp;OIP!B149&amp;";"&amp;OIP!E149</f>
        <v>Система СОД причальных сооружений;Контроль загазованности площадки насосной откачки дренажа из емкости Е-1 (точка 5);%</v>
      </c>
      <c r="HS151" s="438">
        <v>147</v>
      </c>
      <c r="HT151" s="402" t="s">
        <v>5072</v>
      </c>
      <c r="HU151" s="312">
        <v>1</v>
      </c>
      <c r="HV151" s="405">
        <v>0</v>
      </c>
      <c r="HX151" s="310">
        <v>147</v>
      </c>
      <c r="HY151" s="314" t="str">
        <f>OIP!AH149&amp;";"&amp;OIP!B149&amp;";"&amp;OIP!E149</f>
        <v>Система СОД причальных сооружений;Контроль загазованности площадки насосной откачки дренажа из емкости Е-1 (точка 5);%</v>
      </c>
      <c r="HZ151" s="438">
        <v>147</v>
      </c>
      <c r="IA151" s="414" t="s">
        <v>5072</v>
      </c>
      <c r="IB151" s="415">
        <v>1</v>
      </c>
      <c r="IC151" s="447">
        <v>0</v>
      </c>
      <c r="ID151" s="341"/>
      <c r="IE151" s="446">
        <v>147</v>
      </c>
      <c r="IF151" s="412" t="str">
        <f>OIP!AH149&amp;";"&amp;OIP!B149&amp;";"&amp;OIP!E149</f>
        <v>Система СОД причальных сооружений;Контроль загазованности площадки насосной откачки дренажа из емкости Е-1 (точка 5);%</v>
      </c>
      <c r="IG151" s="440">
        <v>147</v>
      </c>
      <c r="IH151" s="414" t="s">
        <v>5072</v>
      </c>
      <c r="II151" s="415">
        <v>1</v>
      </c>
      <c r="IJ151" s="447">
        <v>0</v>
      </c>
      <c r="IK151" s="341"/>
      <c r="IL151" s="446">
        <v>147</v>
      </c>
      <c r="IM151" s="412" t="str">
        <f>OIP!AH149&amp;";"&amp;OIP!B149&amp;";"&amp;OIP!E149</f>
        <v>Система СОД причальных сооружений;Контроль загазованности площадки насосной откачки дренажа из емкости Е-1 (точка 5);%</v>
      </c>
      <c r="IN151" s="440">
        <v>147</v>
      </c>
      <c r="IO151" s="414" t="s">
        <v>5072</v>
      </c>
      <c r="IP151" s="415">
        <v>1</v>
      </c>
      <c r="IQ151" s="447">
        <v>0</v>
      </c>
    </row>
    <row r="152" spans="1:251" ht="15.75" customHeight="1">
      <c r="A152" s="310">
        <f t="shared" si="24"/>
        <v>148</v>
      </c>
      <c r="B152" s="314" t="str">
        <f>DP!J149&amp;";"&amp;DP!B149</f>
        <v>Диагностика;БиПС.УСО.3 - батарея разряжена ИБП GU2</v>
      </c>
      <c r="C152" s="438">
        <v>148</v>
      </c>
      <c r="D152" s="312"/>
      <c r="E152" s="312"/>
      <c r="F152" s="403"/>
      <c r="H152" s="437">
        <f t="shared" si="25"/>
        <v>148</v>
      </c>
      <c r="I152" s="314" t="str">
        <f>KTPRS2!I149&amp;";"&amp;KTPRS2!B149</f>
        <v>Предельный параметр;Отключение и блокировка пуска насоса Н-11 по давлению в точке подключение</v>
      </c>
      <c r="J152" s="438">
        <v>148</v>
      </c>
      <c r="K152" s="312"/>
      <c r="L152" s="312"/>
      <c r="M152" s="405"/>
      <c r="O152" s="437">
        <f t="shared" si="26"/>
        <v>148</v>
      </c>
      <c r="P152" s="455">
        <v>0</v>
      </c>
      <c r="Q152" s="438">
        <v>148</v>
      </c>
      <c r="R152" s="312"/>
      <c r="S152" s="312"/>
      <c r="T152" s="405"/>
      <c r="AC152" s="924">
        <v>148</v>
      </c>
      <c r="AD152" s="312" t="str">
        <f>ZD!AK150&amp;";"&amp;ZD!B150</f>
        <v>Межблочная запорная арматура, резервные схемы учёта, УРД;Задвижка №315</v>
      </c>
      <c r="AE152" s="450">
        <v>148</v>
      </c>
      <c r="AF152" s="402" t="s">
        <v>3565</v>
      </c>
      <c r="AG152" s="312">
        <v>1</v>
      </c>
      <c r="AH152" s="405">
        <v>0</v>
      </c>
      <c r="BL152" s="845">
        <v>148</v>
      </c>
      <c r="BM152" s="846"/>
      <c r="BN152" s="415">
        <v>148</v>
      </c>
      <c r="BO152" s="402" t="s">
        <v>3855</v>
      </c>
      <c r="BP152" s="312">
        <v>0</v>
      </c>
      <c r="BQ152" s="405">
        <v>0</v>
      </c>
      <c r="BS152" s="479"/>
      <c r="BZ152" s="479"/>
      <c r="CG152" s="479"/>
      <c r="CN152" s="479"/>
      <c r="CU152" s="310">
        <f t="shared" si="27"/>
        <v>148</v>
      </c>
      <c r="CV152" s="314" t="str">
        <f>KTPR!K150&amp;";"&amp;KTPR!B150</f>
        <v>Общестанционная защита;Сохранение предельной загазованности площадки насосной станции откачки дренажа из ёмкости Е-24 (точка 4)</v>
      </c>
      <c r="CW152" s="438">
        <v>148</v>
      </c>
      <c r="CX152" s="312"/>
      <c r="CY152" s="312"/>
      <c r="CZ152" s="403"/>
      <c r="DB152" s="310">
        <v>401</v>
      </c>
      <c r="DC152" s="314"/>
      <c r="DD152" s="438">
        <v>148</v>
      </c>
      <c r="DE152" s="312"/>
      <c r="DF152" s="312"/>
      <c r="DG152" s="403"/>
      <c r="DI152" s="310">
        <f t="shared" si="23"/>
        <v>247</v>
      </c>
      <c r="DJ152" s="314" t="str">
        <f>KTPRA!I151&amp;";"&amp;KTPRA!B151</f>
        <v>Агрегатная защита;</v>
      </c>
      <c r="DK152" s="438">
        <v>148</v>
      </c>
      <c r="DL152" s="312"/>
      <c r="DM152" s="312"/>
      <c r="DN152" s="403"/>
      <c r="DP152" s="437">
        <v>148</v>
      </c>
      <c r="DQ152" s="888" t="s">
        <v>5073</v>
      </c>
      <c r="DR152" s="438">
        <v>148</v>
      </c>
      <c r="DS152" s="312"/>
      <c r="DT152" s="312"/>
      <c r="DU152" s="96"/>
      <c r="ED152" s="851">
        <v>148</v>
      </c>
      <c r="EE152" s="423" t="s">
        <v>8933</v>
      </c>
      <c r="EF152" s="68">
        <v>148</v>
      </c>
      <c r="EG152" s="861"/>
      <c r="EH152" s="68"/>
      <c r="EI152" s="96"/>
      <c r="FT152" s="479"/>
      <c r="GA152" s="437">
        <v>148</v>
      </c>
      <c r="GB152" s="314"/>
      <c r="GC152" s="438">
        <v>148</v>
      </c>
      <c r="GD152" s="402" t="s">
        <v>3565</v>
      </c>
      <c r="GE152" s="312">
        <v>1</v>
      </c>
      <c r="GF152" s="405">
        <v>0</v>
      </c>
      <c r="GH152" s="437"/>
      <c r="GI152" s="314"/>
      <c r="GJ152" s="438">
        <v>148</v>
      </c>
      <c r="GK152" s="402" t="s">
        <v>5074</v>
      </c>
      <c r="GL152" s="312">
        <v>1</v>
      </c>
      <c r="GM152" s="405">
        <v>0</v>
      </c>
      <c r="GO152" s="440">
        <v>148</v>
      </c>
      <c r="GP152" s="415"/>
      <c r="GQ152" s="415">
        <v>148</v>
      </c>
      <c r="GR152" s="843" t="s">
        <v>67</v>
      </c>
      <c r="GS152" s="312">
        <v>1</v>
      </c>
      <c r="GT152" s="405">
        <v>1</v>
      </c>
      <c r="GU152" s="167"/>
      <c r="GV152" s="440">
        <v>148</v>
      </c>
      <c r="GW152" s="415"/>
      <c r="GX152" s="415">
        <v>148</v>
      </c>
      <c r="GY152" s="493" t="s">
        <v>67</v>
      </c>
      <c r="GZ152" s="312">
        <v>1</v>
      </c>
      <c r="HA152" s="312">
        <v>0</v>
      </c>
      <c r="HC152" s="446">
        <v>148</v>
      </c>
      <c r="HD152" s="412" t="str">
        <f>OIP!AH150&amp;";"&amp;OIP!B150&amp;";"&amp;OIP!E150</f>
        <v>;;</v>
      </c>
      <c r="HE152" s="440">
        <v>148</v>
      </c>
      <c r="HF152" s="414" t="s">
        <v>5075</v>
      </c>
      <c r="HG152" s="415">
        <v>1</v>
      </c>
      <c r="HH152" s="447">
        <v>0</v>
      </c>
      <c r="HJ152" s="446">
        <v>148</v>
      </c>
      <c r="HK152" s="412" t="str">
        <f>OIP!AH150&amp;";"&amp;OIP!B150&amp;";"&amp;OIP!E150</f>
        <v>;;</v>
      </c>
      <c r="HL152" s="440">
        <v>148</v>
      </c>
      <c r="HM152" s="414" t="s">
        <v>3565</v>
      </c>
      <c r="HN152" s="415">
        <v>1</v>
      </c>
      <c r="HO152" s="447">
        <v>0</v>
      </c>
      <c r="HP152" s="844"/>
      <c r="HQ152" s="437">
        <v>148</v>
      </c>
      <c r="HR152" s="314" t="str">
        <f>OIP!AH150&amp;";"&amp;OIP!B150&amp;";"&amp;OIP!E150</f>
        <v>;;</v>
      </c>
      <c r="HS152" s="438">
        <v>148</v>
      </c>
      <c r="HT152" s="402" t="s">
        <v>5075</v>
      </c>
      <c r="HU152" s="312">
        <v>1</v>
      </c>
      <c r="HV152" s="405">
        <v>0</v>
      </c>
      <c r="HX152" s="310">
        <v>148</v>
      </c>
      <c r="HY152" s="314" t="str">
        <f>OIP!AH150&amp;";"&amp;OIP!B150&amp;";"&amp;OIP!E150</f>
        <v>;;</v>
      </c>
      <c r="HZ152" s="438">
        <v>148</v>
      </c>
      <c r="IA152" s="414" t="s">
        <v>5075</v>
      </c>
      <c r="IB152" s="415">
        <v>1</v>
      </c>
      <c r="IC152" s="447">
        <v>0</v>
      </c>
      <c r="ID152" s="341"/>
      <c r="IE152" s="446">
        <v>148</v>
      </c>
      <c r="IF152" s="412" t="str">
        <f>OIP!AH150&amp;";"&amp;OIP!B150&amp;";"&amp;OIP!E150</f>
        <v>;;</v>
      </c>
      <c r="IG152" s="440">
        <v>148</v>
      </c>
      <c r="IH152" s="414" t="s">
        <v>5075</v>
      </c>
      <c r="II152" s="415">
        <v>1</v>
      </c>
      <c r="IJ152" s="447">
        <v>0</v>
      </c>
      <c r="IK152" s="341"/>
      <c r="IL152" s="446">
        <v>148</v>
      </c>
      <c r="IM152" s="412" t="str">
        <f>OIP!AH150&amp;";"&amp;OIP!B150&amp;";"&amp;OIP!E150</f>
        <v>;;</v>
      </c>
      <c r="IN152" s="440">
        <v>148</v>
      </c>
      <c r="IO152" s="414" t="s">
        <v>5075</v>
      </c>
      <c r="IP152" s="415">
        <v>1</v>
      </c>
      <c r="IQ152" s="447">
        <v>0</v>
      </c>
    </row>
    <row r="153" spans="1:251" ht="15.75" customHeight="1">
      <c r="A153" s="310">
        <f t="shared" si="24"/>
        <v>149</v>
      </c>
      <c r="B153" s="314" t="str">
        <f>DP!J150&amp;";"&amp;DP!B150</f>
        <v>Диагностика;БиПС.УСО.3 - неисправность оборудования питания рез. канала ИБП GU2</v>
      </c>
      <c r="C153" s="438">
        <v>149</v>
      </c>
      <c r="D153" s="312"/>
      <c r="E153" s="312"/>
      <c r="F153" s="403"/>
      <c r="H153" s="437">
        <f t="shared" si="25"/>
        <v>149</v>
      </c>
      <c r="I153" s="314" t="str">
        <f>KTPRS2!I150&amp;";"&amp;KTPRS2!B150</f>
        <v>Предельный параметр;</v>
      </c>
      <c r="J153" s="438">
        <v>149</v>
      </c>
      <c r="K153" s="312"/>
      <c r="L153" s="312"/>
      <c r="M153" s="405"/>
      <c r="O153" s="437">
        <f t="shared" si="26"/>
        <v>149</v>
      </c>
      <c r="P153" s="455">
        <v>0</v>
      </c>
      <c r="Q153" s="438">
        <v>149</v>
      </c>
      <c r="R153" s="312"/>
      <c r="S153" s="312"/>
      <c r="T153" s="405"/>
      <c r="AC153" s="924">
        <v>149</v>
      </c>
      <c r="AD153" s="312" t="str">
        <f>ZD!AK151&amp;";"&amp;ZD!B151</f>
        <v>;</v>
      </c>
      <c r="AE153" s="450">
        <v>149</v>
      </c>
      <c r="AF153" s="402" t="s">
        <v>5076</v>
      </c>
      <c r="AG153" s="312">
        <v>1</v>
      </c>
      <c r="AH153" s="405">
        <v>0</v>
      </c>
      <c r="AI153" s="167" t="s">
        <v>3269</v>
      </c>
      <c r="BL153" s="845">
        <v>149</v>
      </c>
      <c r="BM153" s="846"/>
      <c r="BN153" s="415">
        <v>149</v>
      </c>
      <c r="BO153" s="402" t="s">
        <v>3855</v>
      </c>
      <c r="BP153" s="312">
        <v>0</v>
      </c>
      <c r="BQ153" s="405">
        <v>0</v>
      </c>
      <c r="BS153" s="479"/>
      <c r="BZ153" s="479"/>
      <c r="CG153" s="479"/>
      <c r="CN153" s="479"/>
      <c r="CU153" s="310">
        <f t="shared" si="27"/>
        <v>149</v>
      </c>
      <c r="CV153" s="314" t="str">
        <f>KTPR!K151&amp;";"&amp;KTPR!B151</f>
        <v>Общестанционная защита;Сохранение предельной загазованности площадки насосной станции откачки дренажа из ёмкости Е-24 (точка 5)</v>
      </c>
      <c r="CW153" s="438">
        <v>149</v>
      </c>
      <c r="CX153" s="312"/>
      <c r="CY153" s="312"/>
      <c r="CZ153" s="403"/>
      <c r="DB153" s="310">
        <f>DB152+1</f>
        <v>402</v>
      </c>
      <c r="DC153" s="314"/>
      <c r="DD153" s="438">
        <v>149</v>
      </c>
      <c r="DE153" s="312"/>
      <c r="DF153" s="312"/>
      <c r="DG153" s="403"/>
      <c r="DI153" s="310">
        <f t="shared" si="23"/>
        <v>248</v>
      </c>
      <c r="DJ153" s="314" t="str">
        <f>KTPRA!I152&amp;";"&amp;KTPRA!B152</f>
        <v>Агрегатная защита;</v>
      </c>
      <c r="DK153" s="438">
        <v>149</v>
      </c>
      <c r="DL153" s="312"/>
      <c r="DM153" s="312"/>
      <c r="DN153" s="403"/>
      <c r="DP153" s="437">
        <v>149</v>
      </c>
      <c r="DQ153" s="888" t="s">
        <v>5077</v>
      </c>
      <c r="DR153" s="438">
        <v>149</v>
      </c>
      <c r="DS153" s="312"/>
      <c r="DT153" s="312"/>
      <c r="DU153" s="96"/>
      <c r="ED153" s="851">
        <v>149</v>
      </c>
      <c r="EE153" s="423" t="s">
        <v>8934</v>
      </c>
      <c r="EF153" s="68">
        <v>149</v>
      </c>
      <c r="EG153" s="861"/>
      <c r="EH153" s="68"/>
      <c r="EI153" s="96"/>
      <c r="FT153" s="479"/>
      <c r="GA153" s="437">
        <v>149</v>
      </c>
      <c r="GB153" s="314"/>
      <c r="GC153" s="438">
        <v>149</v>
      </c>
      <c r="GD153" s="402" t="s">
        <v>3565</v>
      </c>
      <c r="GE153" s="312">
        <v>1</v>
      </c>
      <c r="GF153" s="405">
        <v>0</v>
      </c>
      <c r="GH153" s="437"/>
      <c r="GI153" s="314"/>
      <c r="GJ153" s="438">
        <v>149</v>
      </c>
      <c r="GK153" s="402" t="s">
        <v>5078</v>
      </c>
      <c r="GL153" s="312">
        <v>1</v>
      </c>
      <c r="GM153" s="405">
        <v>0</v>
      </c>
      <c r="GO153" s="440">
        <v>149</v>
      </c>
      <c r="GP153" s="415"/>
      <c r="GQ153" s="415">
        <v>149</v>
      </c>
      <c r="GR153" s="843" t="s">
        <v>67</v>
      </c>
      <c r="GS153" s="312">
        <v>1</v>
      </c>
      <c r="GT153" s="405">
        <v>1</v>
      </c>
      <c r="GU153" s="167"/>
      <c r="GV153" s="440">
        <v>149</v>
      </c>
      <c r="GW153" s="415"/>
      <c r="GX153" s="415">
        <v>149</v>
      </c>
      <c r="GY153" s="493" t="s">
        <v>67</v>
      </c>
      <c r="GZ153" s="312">
        <v>1</v>
      </c>
      <c r="HA153" s="312">
        <v>0</v>
      </c>
      <c r="HC153" s="446">
        <v>149</v>
      </c>
      <c r="HD153" s="412" t="str">
        <f>OIP!AH151&amp;";"&amp;OIP!B151&amp;";"&amp;OIP!E151</f>
        <v>Система СОД причальных сооружений;Перепад давления нефти на фильтре Ф-23 насоса Н-1;кПа</v>
      </c>
      <c r="HE153" s="440">
        <v>149</v>
      </c>
      <c r="HF153" s="414" t="s">
        <v>5079</v>
      </c>
      <c r="HG153" s="415">
        <v>1</v>
      </c>
      <c r="HH153" s="447">
        <v>0</v>
      </c>
      <c r="HJ153" s="446">
        <v>149</v>
      </c>
      <c r="HK153" s="412" t="str">
        <f>OIP!AH151&amp;";"&amp;OIP!B151&amp;";"&amp;OIP!E151</f>
        <v>Система СОД причальных сооружений;Перепад давления нефти на фильтре Ф-23 насоса Н-1;кПа</v>
      </c>
      <c r="HL153" s="440">
        <v>149</v>
      </c>
      <c r="HM153" s="414" t="s">
        <v>3565</v>
      </c>
      <c r="HN153" s="415">
        <v>1</v>
      </c>
      <c r="HO153" s="447">
        <v>0</v>
      </c>
      <c r="HP153" s="844"/>
      <c r="HQ153" s="437">
        <v>149</v>
      </c>
      <c r="HR153" s="314" t="str">
        <f>OIP!AH151&amp;";"&amp;OIP!B151&amp;";"&amp;OIP!E151</f>
        <v>Система СОД причальных сооружений;Перепад давления нефти на фильтре Ф-23 насоса Н-1;кПа</v>
      </c>
      <c r="HS153" s="438">
        <v>149</v>
      </c>
      <c r="HT153" s="402" t="s">
        <v>5079</v>
      </c>
      <c r="HU153" s="312">
        <v>1</v>
      </c>
      <c r="HV153" s="405">
        <v>0</v>
      </c>
      <c r="HX153" s="310">
        <v>149</v>
      </c>
      <c r="HY153" s="314" t="str">
        <f>OIP!AH151&amp;";"&amp;OIP!B151&amp;";"&amp;OIP!E151</f>
        <v>Система СОД причальных сооружений;Перепад давления нефти на фильтре Ф-23 насоса Н-1;кПа</v>
      </c>
      <c r="HZ153" s="438">
        <v>149</v>
      </c>
      <c r="IA153" s="414" t="s">
        <v>5079</v>
      </c>
      <c r="IB153" s="415">
        <v>1</v>
      </c>
      <c r="IC153" s="447">
        <v>0</v>
      </c>
      <c r="ID153" s="341"/>
      <c r="IE153" s="446">
        <v>149</v>
      </c>
      <c r="IF153" s="412" t="str">
        <f>OIP!AH151&amp;";"&amp;OIP!B151&amp;";"&amp;OIP!E151</f>
        <v>Система СОД причальных сооружений;Перепад давления нефти на фильтре Ф-23 насоса Н-1;кПа</v>
      </c>
      <c r="IG153" s="440">
        <v>149</v>
      </c>
      <c r="IH153" s="414" t="s">
        <v>5079</v>
      </c>
      <c r="II153" s="415">
        <v>1</v>
      </c>
      <c r="IJ153" s="447">
        <v>0</v>
      </c>
      <c r="IK153" s="341"/>
      <c r="IL153" s="446">
        <v>149</v>
      </c>
      <c r="IM153" s="412" t="str">
        <f>OIP!AH151&amp;";"&amp;OIP!B151&amp;";"&amp;OIP!E151</f>
        <v>Система СОД причальных сооружений;Перепад давления нефти на фильтре Ф-23 насоса Н-1;кПа</v>
      </c>
      <c r="IN153" s="440">
        <v>149</v>
      </c>
      <c r="IO153" s="414" t="s">
        <v>5079</v>
      </c>
      <c r="IP153" s="415">
        <v>1</v>
      </c>
      <c r="IQ153" s="447">
        <v>0</v>
      </c>
    </row>
    <row r="154" spans="1:251" ht="15.75" customHeight="1">
      <c r="A154" s="313">
        <f t="shared" si="24"/>
        <v>150</v>
      </c>
      <c r="B154" s="314" t="str">
        <f>DP!J151&amp;";"&amp;DP!B151</f>
        <v>Диагностика;БиПС.УСО.3 - низкий уровень сопротивления изоляции 24В (UV1)</v>
      </c>
      <c r="C154" s="438">
        <v>150</v>
      </c>
      <c r="D154" s="345"/>
      <c r="E154" s="345"/>
      <c r="F154" s="347"/>
      <c r="H154" s="469">
        <f t="shared" si="25"/>
        <v>150</v>
      </c>
      <c r="I154" s="314" t="str">
        <f>KTPRS2!I151&amp;";"&amp;KTPRS2!B151</f>
        <v>Предельный параметр;Минимальный уровень нефти в емкости Е-20</v>
      </c>
      <c r="J154" s="438">
        <v>150</v>
      </c>
      <c r="K154" s="345"/>
      <c r="L154" s="345"/>
      <c r="M154" s="470"/>
      <c r="O154" s="469">
        <f t="shared" si="26"/>
        <v>150</v>
      </c>
      <c r="P154" s="455">
        <v>0</v>
      </c>
      <c r="Q154" s="438">
        <v>150</v>
      </c>
      <c r="R154" s="345"/>
      <c r="S154" s="345"/>
      <c r="T154" s="470"/>
      <c r="AC154" s="924">
        <v>150</v>
      </c>
      <c r="AD154" s="312" t="str">
        <f>ZD!AK152&amp;";"&amp;ZD!B152</f>
        <v>Межблочная запорная арматура, резервные схемы учёта, УРД;ИМ РР331а</v>
      </c>
      <c r="AE154" s="450">
        <v>150</v>
      </c>
      <c r="AF154" s="402" t="s">
        <v>5080</v>
      </c>
      <c r="AG154" s="312">
        <v>1</v>
      </c>
      <c r="AH154" s="405">
        <v>0</v>
      </c>
      <c r="AI154" s="167" t="s">
        <v>5081</v>
      </c>
      <c r="BL154" s="845">
        <v>150</v>
      </c>
      <c r="BM154" s="846"/>
      <c r="BN154" s="415">
        <v>150</v>
      </c>
      <c r="BO154" s="402" t="s">
        <v>3855</v>
      </c>
      <c r="BP154" s="312">
        <v>0</v>
      </c>
      <c r="BQ154" s="405">
        <v>0</v>
      </c>
      <c r="BS154" s="479"/>
      <c r="BZ154" s="479"/>
      <c r="CG154" s="479"/>
      <c r="CN154" s="479"/>
      <c r="CU154" s="310">
        <f t="shared" si="27"/>
        <v>150</v>
      </c>
      <c r="CV154" s="314" t="str">
        <f>KTPR!K152&amp;";"&amp;KTPR!B152</f>
        <v>Общестанционная защита;Аварийная максимальная температура газонефтяной фракции до детонационного предохранителя ДП-3</v>
      </c>
      <c r="CW154" s="438">
        <v>150</v>
      </c>
      <c r="CX154" s="312"/>
      <c r="CY154" s="312"/>
      <c r="CZ154" s="403"/>
      <c r="DB154" s="310">
        <f t="shared" ref="DB154:DB200" si="28">DB153+1</f>
        <v>403</v>
      </c>
      <c r="DC154" s="314"/>
      <c r="DD154" s="438">
        <v>150</v>
      </c>
      <c r="DE154" s="312"/>
      <c r="DF154" s="312"/>
      <c r="DG154" s="403"/>
      <c r="DI154" s="310">
        <f t="shared" si="23"/>
        <v>249</v>
      </c>
      <c r="DJ154" s="314" t="str">
        <f>KTPRA!I153&amp;";"&amp;KTPRA!B153</f>
        <v>Агрегатная защита;</v>
      </c>
      <c r="DK154" s="438">
        <v>150</v>
      </c>
      <c r="DL154" s="312"/>
      <c r="DM154" s="312"/>
      <c r="DN154" s="403"/>
      <c r="DP154" s="437">
        <v>150</v>
      </c>
      <c r="DQ154" s="888" t="s">
        <v>5082</v>
      </c>
      <c r="DR154" s="438">
        <v>150</v>
      </c>
      <c r="DS154" s="312"/>
      <c r="DT154" s="312"/>
      <c r="DU154" s="96"/>
      <c r="ED154" s="851">
        <v>150</v>
      </c>
      <c r="EE154" s="423" t="s">
        <v>8935</v>
      </c>
      <c r="EF154" s="68">
        <v>150</v>
      </c>
      <c r="EG154" s="861"/>
      <c r="EH154" s="68"/>
      <c r="EI154" s="96"/>
      <c r="FT154" s="479"/>
      <c r="GA154" s="437">
        <v>150</v>
      </c>
      <c r="GB154" s="314"/>
      <c r="GC154" s="438">
        <v>150</v>
      </c>
      <c r="GD154" s="402" t="s">
        <v>3565</v>
      </c>
      <c r="GE154" s="312">
        <v>1</v>
      </c>
      <c r="GF154" s="405">
        <v>0</v>
      </c>
      <c r="GH154" s="437"/>
      <c r="GI154" s="314"/>
      <c r="GJ154" s="438">
        <v>150</v>
      </c>
      <c r="GK154" s="402" t="s">
        <v>5083</v>
      </c>
      <c r="GL154" s="312">
        <v>1</v>
      </c>
      <c r="GM154" s="405">
        <v>0</v>
      </c>
      <c r="GO154" s="440">
        <v>150</v>
      </c>
      <c r="GP154" s="415"/>
      <c r="GQ154" s="415">
        <v>150</v>
      </c>
      <c r="GR154" s="843" t="s">
        <v>67</v>
      </c>
      <c r="GS154" s="312">
        <v>1</v>
      </c>
      <c r="GT154" s="405">
        <v>1</v>
      </c>
      <c r="GU154" s="167"/>
      <c r="GV154" s="440">
        <v>150</v>
      </c>
      <c r="GW154" s="415"/>
      <c r="GX154" s="415">
        <v>150</v>
      </c>
      <c r="GY154" s="493" t="s">
        <v>67</v>
      </c>
      <c r="GZ154" s="312">
        <v>1</v>
      </c>
      <c r="HA154" s="312">
        <v>0</v>
      </c>
      <c r="HC154" s="446">
        <v>150</v>
      </c>
      <c r="HD154" s="412" t="str">
        <f>OIP!AH152&amp;";"&amp;OIP!B152&amp;";"&amp;OIP!E152</f>
        <v>Система СОД причальных сооружений;Перепад давления нефти на фильтре Ф-22 насоса Н-2;кПа</v>
      </c>
      <c r="HE154" s="440">
        <v>150</v>
      </c>
      <c r="HF154" s="414" t="s">
        <v>5084</v>
      </c>
      <c r="HG154" s="415">
        <v>1</v>
      </c>
      <c r="HH154" s="447">
        <v>0</v>
      </c>
      <c r="HJ154" s="446">
        <v>150</v>
      </c>
      <c r="HK154" s="412" t="str">
        <f>OIP!AH152&amp;";"&amp;OIP!B152&amp;";"&amp;OIP!E152</f>
        <v>Система СОД причальных сооружений;Перепад давления нефти на фильтре Ф-22 насоса Н-2;кПа</v>
      </c>
      <c r="HL154" s="440">
        <v>150</v>
      </c>
      <c r="HM154" s="414" t="s">
        <v>3565</v>
      </c>
      <c r="HN154" s="415">
        <v>1</v>
      </c>
      <c r="HO154" s="447">
        <v>0</v>
      </c>
      <c r="HP154" s="844"/>
      <c r="HQ154" s="437">
        <v>150</v>
      </c>
      <c r="HR154" s="314" t="str">
        <f>OIP!AH152&amp;";"&amp;OIP!B152&amp;";"&amp;OIP!E152</f>
        <v>Система СОД причальных сооружений;Перепад давления нефти на фильтре Ф-22 насоса Н-2;кПа</v>
      </c>
      <c r="HS154" s="438">
        <v>150</v>
      </c>
      <c r="HT154" s="402" t="s">
        <v>5084</v>
      </c>
      <c r="HU154" s="312">
        <v>1</v>
      </c>
      <c r="HV154" s="405">
        <v>0</v>
      </c>
      <c r="HX154" s="310">
        <v>150</v>
      </c>
      <c r="HY154" s="314" t="str">
        <f>OIP!AH152&amp;";"&amp;OIP!B152&amp;";"&amp;OIP!E152</f>
        <v>Система СОД причальных сооружений;Перепад давления нефти на фильтре Ф-22 насоса Н-2;кПа</v>
      </c>
      <c r="HZ154" s="438">
        <v>150</v>
      </c>
      <c r="IA154" s="414" t="s">
        <v>5084</v>
      </c>
      <c r="IB154" s="415">
        <v>1</v>
      </c>
      <c r="IC154" s="447">
        <v>0</v>
      </c>
      <c r="ID154" s="341"/>
      <c r="IE154" s="446">
        <v>150</v>
      </c>
      <c r="IF154" s="412" t="str">
        <f>OIP!AH152&amp;";"&amp;OIP!B152&amp;";"&amp;OIP!E152</f>
        <v>Система СОД причальных сооружений;Перепад давления нефти на фильтре Ф-22 насоса Н-2;кПа</v>
      </c>
      <c r="IG154" s="440">
        <v>150</v>
      </c>
      <c r="IH154" s="414" t="s">
        <v>5084</v>
      </c>
      <c r="II154" s="415">
        <v>1</v>
      </c>
      <c r="IJ154" s="447">
        <v>0</v>
      </c>
      <c r="IK154" s="341"/>
      <c r="IL154" s="446">
        <v>150</v>
      </c>
      <c r="IM154" s="412" t="str">
        <f>OIP!AH152&amp;";"&amp;OIP!B152&amp;";"&amp;OIP!E152</f>
        <v>Система СОД причальных сооружений;Перепад давления нефти на фильтре Ф-22 насоса Н-2;кПа</v>
      </c>
      <c r="IN154" s="440">
        <v>150</v>
      </c>
      <c r="IO154" s="414" t="s">
        <v>5084</v>
      </c>
      <c r="IP154" s="415">
        <v>1</v>
      </c>
      <c r="IQ154" s="447">
        <v>0</v>
      </c>
    </row>
    <row r="155" spans="1:251" ht="15.75" customHeight="1">
      <c r="A155" s="310">
        <f t="shared" si="24"/>
        <v>151</v>
      </c>
      <c r="B155" s="314" t="str">
        <f>DP!J152&amp;";"&amp;DP!B152</f>
        <v>Диагностика;</v>
      </c>
      <c r="C155" s="438">
        <v>151</v>
      </c>
      <c r="D155" s="312"/>
      <c r="E155" s="312"/>
      <c r="F155" s="403"/>
      <c r="H155" s="437">
        <f t="shared" si="25"/>
        <v>151</v>
      </c>
      <c r="I155" s="314" t="str">
        <f>KTPRS2!I152&amp;";"&amp;KTPRS2!B152</f>
        <v>Предельный параметр;Предельный максимальный уровень нефти в емкости Е-20</v>
      </c>
      <c r="J155" s="438">
        <v>151</v>
      </c>
      <c r="K155" s="312"/>
      <c r="L155" s="312"/>
      <c r="M155" s="405"/>
      <c r="O155" s="437">
        <f t="shared" si="26"/>
        <v>151</v>
      </c>
      <c r="P155" s="455">
        <v>0</v>
      </c>
      <c r="Q155" s="438">
        <v>151</v>
      </c>
      <c r="R155" s="312"/>
      <c r="S155" s="312"/>
      <c r="T155" s="405"/>
      <c r="AC155" s="924">
        <v>151</v>
      </c>
      <c r="AD155" s="312" t="str">
        <f>ZD!AK153&amp;";"&amp;ZD!B153</f>
        <v>Межблочная запорная арматура, резервные схемы учёта, УРД;ИМ РР332а</v>
      </c>
      <c r="AE155" s="450">
        <v>151</v>
      </c>
      <c r="AF155" s="402" t="s">
        <v>5085</v>
      </c>
      <c r="AG155" s="312">
        <v>1</v>
      </c>
      <c r="AH155" s="405">
        <v>0</v>
      </c>
      <c r="AI155" s="167" t="s">
        <v>5086</v>
      </c>
      <c r="BL155" s="845">
        <v>151</v>
      </c>
      <c r="BM155" s="846"/>
      <c r="BN155" s="415">
        <v>151</v>
      </c>
      <c r="BO155" s="402" t="s">
        <v>3855</v>
      </c>
      <c r="BP155" s="312">
        <v>0</v>
      </c>
      <c r="BQ155" s="405">
        <v>0</v>
      </c>
      <c r="BS155" s="479"/>
      <c r="BZ155" s="479"/>
      <c r="CG155" s="479"/>
      <c r="CN155" s="479"/>
      <c r="CU155" s="310">
        <f t="shared" si="27"/>
        <v>151</v>
      </c>
      <c r="CV155" s="314" t="str">
        <f>KTPR!K153&amp;";"&amp;KTPR!B153</f>
        <v>Общестанционная защита;Аварийная максимальная температура газонефтяной фракции после детонационного предохранителя ДП-3</v>
      </c>
      <c r="CW155" s="438">
        <v>151</v>
      </c>
      <c r="CX155" s="312"/>
      <c r="CY155" s="312"/>
      <c r="CZ155" s="403"/>
      <c r="DB155" s="310">
        <f t="shared" si="28"/>
        <v>404</v>
      </c>
      <c r="DC155" s="314"/>
      <c r="DD155" s="438">
        <v>151</v>
      </c>
      <c r="DE155" s="312"/>
      <c r="DF155" s="312"/>
      <c r="DG155" s="403"/>
      <c r="DI155" s="310">
        <f t="shared" si="23"/>
        <v>250</v>
      </c>
      <c r="DJ155" s="314" t="str">
        <f>KTPRA!I154&amp;";"&amp;KTPRA!B154</f>
        <v>Агрегатная защита;</v>
      </c>
      <c r="DK155" s="438">
        <v>151</v>
      </c>
      <c r="DL155" s="312"/>
      <c r="DM155" s="312"/>
      <c r="DN155" s="403"/>
      <c r="DP155" s="437">
        <v>151</v>
      </c>
      <c r="DQ155" s="888" t="s">
        <v>5087</v>
      </c>
      <c r="DR155" s="438">
        <v>151</v>
      </c>
      <c r="DS155" s="312"/>
      <c r="DT155" s="312"/>
      <c r="DU155" s="96"/>
      <c r="ED155" s="851">
        <v>151</v>
      </c>
      <c r="EE155" s="423" t="s">
        <v>8936</v>
      </c>
      <c r="EF155" s="68">
        <v>151</v>
      </c>
      <c r="EG155" s="861"/>
      <c r="EH155" s="68"/>
      <c r="EI155" s="96"/>
      <c r="FT155" s="479"/>
      <c r="GA155" s="404">
        <v>151</v>
      </c>
      <c r="GB155" s="314"/>
      <c r="GC155" s="438">
        <v>151</v>
      </c>
      <c r="GD155" s="402" t="s">
        <v>3565</v>
      </c>
      <c r="GE155" s="312">
        <v>1</v>
      </c>
      <c r="GF155" s="405">
        <v>0</v>
      </c>
      <c r="GH155" s="437"/>
      <c r="GI155" s="314"/>
      <c r="GJ155" s="438">
        <v>151</v>
      </c>
      <c r="GK155" s="426" t="s">
        <v>5088</v>
      </c>
      <c r="GL155" s="312">
        <v>2</v>
      </c>
      <c r="GM155" s="405">
        <v>2</v>
      </c>
      <c r="GO155" s="440">
        <v>151</v>
      </c>
      <c r="GP155" s="415"/>
      <c r="GQ155" s="415">
        <v>151</v>
      </c>
      <c r="GR155" s="859" t="s">
        <v>67</v>
      </c>
      <c r="GS155" s="312">
        <v>1</v>
      </c>
      <c r="GT155" s="405">
        <v>2</v>
      </c>
      <c r="GU155" s="167"/>
      <c r="GV155" s="440">
        <v>151</v>
      </c>
      <c r="GW155" s="415"/>
      <c r="GX155" s="415">
        <v>151</v>
      </c>
      <c r="GY155" s="493" t="s">
        <v>67</v>
      </c>
      <c r="GZ155" s="312">
        <v>1</v>
      </c>
      <c r="HA155" s="312">
        <v>0</v>
      </c>
      <c r="HC155" s="446">
        <v>151</v>
      </c>
      <c r="HD155" s="412" t="str">
        <f>OIP!AH153&amp;";"&amp;OIP!B153&amp;";"&amp;OIP!E153</f>
        <v>Система СОД причальных сооружений;Давление нефти на выходе насоса Н-1;МПа</v>
      </c>
      <c r="HE155" s="440">
        <v>151</v>
      </c>
      <c r="HF155" s="441" t="s">
        <v>4349</v>
      </c>
      <c r="HG155" s="415">
        <v>1</v>
      </c>
      <c r="HH155" s="447">
        <v>1</v>
      </c>
      <c r="HJ155" s="446">
        <v>151</v>
      </c>
      <c r="HK155" s="412" t="str">
        <f>OIP!AH153&amp;";"&amp;OIP!B153&amp;";"&amp;OIP!E153</f>
        <v>Система СОД причальных сооружений;Давление нефти на выходе насоса Н-1;МПа</v>
      </c>
      <c r="HL155" s="440">
        <v>151</v>
      </c>
      <c r="HM155" s="441" t="s">
        <v>4351</v>
      </c>
      <c r="HN155" s="415">
        <v>1</v>
      </c>
      <c r="HO155" s="447">
        <v>1</v>
      </c>
      <c r="HP155" s="844"/>
      <c r="HQ155" s="437">
        <v>151</v>
      </c>
      <c r="HR155" s="314" t="str">
        <f>OIP!AH153&amp;";"&amp;OIP!B153&amp;";"&amp;OIP!E153</f>
        <v>Система СОД причальных сооружений;Давление нефти на выходе насоса Н-1;МПа</v>
      </c>
      <c r="HS155" s="438">
        <v>151</v>
      </c>
      <c r="HT155" s="436" t="s">
        <v>4351</v>
      </c>
      <c r="HU155" s="312">
        <v>1</v>
      </c>
      <c r="HV155" s="405">
        <v>1</v>
      </c>
      <c r="HX155" s="310">
        <v>151</v>
      </c>
      <c r="HY155" s="314" t="str">
        <f>OIP!AH153&amp;";"&amp;OIP!B153&amp;";"&amp;OIP!E153</f>
        <v>Система СОД причальных сооружений;Давление нефти на выходе насоса Н-1;МПа</v>
      </c>
      <c r="HZ155" s="438">
        <v>151</v>
      </c>
      <c r="IA155" s="441" t="s">
        <v>4349</v>
      </c>
      <c r="IB155" s="415">
        <v>1</v>
      </c>
      <c r="IC155" s="447">
        <v>1</v>
      </c>
      <c r="ID155" s="341"/>
      <c r="IE155" s="446">
        <v>151</v>
      </c>
      <c r="IF155" s="412" t="str">
        <f>OIP!AH153&amp;";"&amp;OIP!B153&amp;";"&amp;OIP!E153</f>
        <v>Система СОД причальных сооружений;Давление нефти на выходе насоса Н-1;МПа</v>
      </c>
      <c r="IG155" s="440">
        <v>151</v>
      </c>
      <c r="IH155" s="441" t="s">
        <v>4349</v>
      </c>
      <c r="II155" s="415">
        <v>1</v>
      </c>
      <c r="IJ155" s="447">
        <v>1</v>
      </c>
      <c r="IK155" s="341"/>
      <c r="IL155" s="446">
        <v>151</v>
      </c>
      <c r="IM155" s="412" t="str">
        <f>OIP!AH153&amp;";"&amp;OIP!B153&amp;";"&amp;OIP!E153</f>
        <v>Система СОД причальных сооружений;Давление нефти на выходе насоса Н-1;МПа</v>
      </c>
      <c r="IN155" s="440">
        <v>151</v>
      </c>
      <c r="IO155" s="441" t="s">
        <v>4349</v>
      </c>
      <c r="IP155" s="415">
        <v>1</v>
      </c>
      <c r="IQ155" s="447">
        <v>1</v>
      </c>
    </row>
    <row r="156" spans="1:251" ht="15.75" customHeight="1">
      <c r="A156" s="310">
        <f t="shared" si="24"/>
        <v>152</v>
      </c>
      <c r="B156" s="314" t="str">
        <f>DP!J153&amp;";"&amp;DP!B153</f>
        <v>Диагностика;Общая неисправность системы питания шкафа МК - прием сигнала из шкафа МК</v>
      </c>
      <c r="C156" s="438">
        <v>152</v>
      </c>
      <c r="D156" s="312"/>
      <c r="E156" s="312"/>
      <c r="F156" s="403"/>
      <c r="H156" s="437">
        <f t="shared" si="25"/>
        <v>152</v>
      </c>
      <c r="I156" s="314" t="str">
        <f>KTPRS2!I153&amp;";"&amp;KTPRS2!B153</f>
        <v>Предельный параметр;</v>
      </c>
      <c r="J156" s="438">
        <v>152</v>
      </c>
      <c r="K156" s="312"/>
      <c r="L156" s="312"/>
      <c r="M156" s="405"/>
      <c r="O156" s="437">
        <f t="shared" si="26"/>
        <v>152</v>
      </c>
      <c r="P156" s="455">
        <v>0</v>
      </c>
      <c r="Q156" s="438">
        <v>152</v>
      </c>
      <c r="R156" s="312"/>
      <c r="S156" s="312"/>
      <c r="T156" s="405"/>
      <c r="AC156" s="924">
        <v>152</v>
      </c>
      <c r="AD156" s="312" t="str">
        <f>ZD!AK154&amp;";"&amp;ZD!B154</f>
        <v>Межблочная запорная арматура, резервные схемы учёта, УРД;ИМ РР333</v>
      </c>
      <c r="AE156" s="450">
        <v>152</v>
      </c>
      <c r="AF156" s="402" t="s">
        <v>5089</v>
      </c>
      <c r="AG156" s="312">
        <v>1</v>
      </c>
      <c r="AH156" s="405">
        <v>0</v>
      </c>
      <c r="AI156" s="167" t="s">
        <v>5090</v>
      </c>
      <c r="BL156" s="845">
        <v>152</v>
      </c>
      <c r="BM156" s="846"/>
      <c r="BN156" s="415">
        <v>152</v>
      </c>
      <c r="BO156" s="402" t="s">
        <v>3855</v>
      </c>
      <c r="BP156" s="312">
        <v>0</v>
      </c>
      <c r="BQ156" s="405">
        <v>0</v>
      </c>
      <c r="BS156" s="479"/>
      <c r="BZ156" s="479"/>
      <c r="CG156" s="479"/>
      <c r="CN156" s="479"/>
      <c r="CU156" s="310">
        <f t="shared" si="27"/>
        <v>152</v>
      </c>
      <c r="CV156" s="314" t="str">
        <f>KTPR!K154&amp;";"&amp;KTPR!B154</f>
        <v>Общестанционная защита;Аварийная максимальная температура газонефтяной фракции до детонационного предохранителя ДП-5</v>
      </c>
      <c r="CW156" s="438">
        <v>152</v>
      </c>
      <c r="CX156" s="312"/>
      <c r="CY156" s="312"/>
      <c r="CZ156" s="403"/>
      <c r="DB156" s="310">
        <f t="shared" si="28"/>
        <v>405</v>
      </c>
      <c r="DC156" s="314"/>
      <c r="DD156" s="438">
        <v>152</v>
      </c>
      <c r="DE156" s="312"/>
      <c r="DF156" s="312"/>
      <c r="DG156" s="403"/>
      <c r="DI156" s="310">
        <f t="shared" si="23"/>
        <v>251</v>
      </c>
      <c r="DJ156" s="314" t="str">
        <f>KTPRA!I155&amp;";"&amp;KTPRA!B155</f>
        <v>Агрегатная защита;</v>
      </c>
      <c r="DK156" s="438">
        <v>152</v>
      </c>
      <c r="DL156" s="312"/>
      <c r="DM156" s="312"/>
      <c r="DN156" s="403"/>
      <c r="DP156" s="437">
        <v>152</v>
      </c>
      <c r="DQ156" s="888" t="s">
        <v>5091</v>
      </c>
      <c r="DR156" s="438">
        <v>152</v>
      </c>
      <c r="DS156" s="312"/>
      <c r="DT156" s="312"/>
      <c r="DU156" s="96"/>
      <c r="ED156" s="851">
        <v>152</v>
      </c>
      <c r="EE156" s="423" t="s">
        <v>8937</v>
      </c>
      <c r="EF156" s="68">
        <v>152</v>
      </c>
      <c r="EG156" s="861"/>
      <c r="EH156" s="68"/>
      <c r="EI156" s="96"/>
      <c r="FT156" s="479"/>
      <c r="GA156" s="437">
        <v>152</v>
      </c>
      <c r="GB156" s="314"/>
      <c r="GC156" s="438">
        <v>152</v>
      </c>
      <c r="GD156" s="402" t="s">
        <v>3565</v>
      </c>
      <c r="GE156" s="312">
        <v>1</v>
      </c>
      <c r="GF156" s="405">
        <v>0</v>
      </c>
      <c r="GH156" s="437"/>
      <c r="GI156" s="314"/>
      <c r="GJ156" s="438">
        <v>152</v>
      </c>
      <c r="GK156" s="426" t="s">
        <v>5092</v>
      </c>
      <c r="GL156" s="312">
        <v>2</v>
      </c>
      <c r="GM156" s="405">
        <v>2</v>
      </c>
      <c r="GO156" s="440">
        <v>152</v>
      </c>
      <c r="GP156" s="415"/>
      <c r="GQ156" s="415">
        <v>152</v>
      </c>
      <c r="GR156" s="493" t="s">
        <v>67</v>
      </c>
      <c r="GS156" s="312">
        <v>1</v>
      </c>
      <c r="GT156" s="405">
        <v>0</v>
      </c>
      <c r="GU156" s="167"/>
      <c r="GV156" s="440">
        <v>152</v>
      </c>
      <c r="GW156" s="415"/>
      <c r="GX156" s="415">
        <v>152</v>
      </c>
      <c r="GY156" s="493" t="s">
        <v>67</v>
      </c>
      <c r="GZ156" s="312">
        <v>1</v>
      </c>
      <c r="HA156" s="312">
        <v>0</v>
      </c>
      <c r="HC156" s="446">
        <v>152</v>
      </c>
      <c r="HD156" s="412" t="str">
        <f>OIP!AH154&amp;";"&amp;OIP!B154&amp;";"&amp;OIP!E154</f>
        <v>Система СОД причальных сооружений;Давление нефти на выходе насоса Н-2;МПа</v>
      </c>
      <c r="HE156" s="440">
        <v>152</v>
      </c>
      <c r="HF156" s="418" t="s">
        <v>4349</v>
      </c>
      <c r="HG156" s="415">
        <v>2</v>
      </c>
      <c r="HH156" s="447">
        <v>2</v>
      </c>
      <c r="HJ156" s="446">
        <v>152</v>
      </c>
      <c r="HK156" s="412" t="str">
        <f>OIP!AH154&amp;";"&amp;OIP!B154&amp;";"&amp;OIP!E154</f>
        <v>Система СОД причальных сооружений;Давление нефти на выходе насоса Н-2;МПа</v>
      </c>
      <c r="HL156" s="440">
        <v>152</v>
      </c>
      <c r="HM156" s="418" t="s">
        <v>4351</v>
      </c>
      <c r="HN156" s="415">
        <v>2</v>
      </c>
      <c r="HO156" s="447">
        <v>2</v>
      </c>
      <c r="HP156" s="844"/>
      <c r="HQ156" s="437">
        <v>152</v>
      </c>
      <c r="HR156" s="314" t="str">
        <f>OIP!AH154&amp;";"&amp;OIP!B154&amp;";"&amp;OIP!E154</f>
        <v>Система СОД причальных сооружений;Давление нефти на выходе насоса Н-2;МПа</v>
      </c>
      <c r="HS156" s="438">
        <v>152</v>
      </c>
      <c r="HT156" s="426" t="s">
        <v>4351</v>
      </c>
      <c r="HU156" s="312">
        <v>2</v>
      </c>
      <c r="HV156" s="405">
        <v>2</v>
      </c>
      <c r="HX156" s="310">
        <v>152</v>
      </c>
      <c r="HY156" s="314" t="str">
        <f>OIP!AH154&amp;";"&amp;OIP!B154&amp;";"&amp;OIP!E154</f>
        <v>Система СОД причальных сооружений;Давление нефти на выходе насоса Н-2;МПа</v>
      </c>
      <c r="HZ156" s="438">
        <v>152</v>
      </c>
      <c r="IA156" s="418" t="s">
        <v>4349</v>
      </c>
      <c r="IB156" s="415">
        <v>2</v>
      </c>
      <c r="IC156" s="447">
        <v>2</v>
      </c>
      <c r="ID156" s="341"/>
      <c r="IE156" s="446">
        <v>152</v>
      </c>
      <c r="IF156" s="412" t="str">
        <f>OIP!AH154&amp;";"&amp;OIP!B154&amp;";"&amp;OIP!E154</f>
        <v>Система СОД причальных сооружений;Давление нефти на выходе насоса Н-2;МПа</v>
      </c>
      <c r="IG156" s="440">
        <v>152</v>
      </c>
      <c r="IH156" s="418" t="s">
        <v>4349</v>
      </c>
      <c r="II156" s="415">
        <v>2</v>
      </c>
      <c r="IJ156" s="447">
        <v>2</v>
      </c>
      <c r="IK156" s="341"/>
      <c r="IL156" s="446">
        <v>152</v>
      </c>
      <c r="IM156" s="412" t="str">
        <f>OIP!AH154&amp;";"&amp;OIP!B154&amp;";"&amp;OIP!E154</f>
        <v>Система СОД причальных сооружений;Давление нефти на выходе насоса Н-2;МПа</v>
      </c>
      <c r="IN156" s="440">
        <v>152</v>
      </c>
      <c r="IO156" s="418" t="s">
        <v>4349</v>
      </c>
      <c r="IP156" s="415">
        <v>2</v>
      </c>
      <c r="IQ156" s="447">
        <v>2</v>
      </c>
    </row>
    <row r="157" spans="1:251" ht="15.75" customHeight="1">
      <c r="A157" s="313">
        <f t="shared" si="24"/>
        <v>153</v>
      </c>
      <c r="B157" s="314" t="str">
        <f>DP!J154&amp;";"&amp;DP!B154</f>
        <v>Диагностика;Наличие питания на вводе 1 шкафа МК - прием сигнала из шкафа МК</v>
      </c>
      <c r="C157" s="438">
        <v>153</v>
      </c>
      <c r="D157" s="345"/>
      <c r="E157" s="345"/>
      <c r="F157" s="347"/>
      <c r="H157" s="469">
        <f t="shared" si="25"/>
        <v>153</v>
      </c>
      <c r="I157" s="314" t="str">
        <f>KTPRS2!I154&amp;";"&amp;KTPRS2!B154</f>
        <v>Предельный параметр;Отключение и блокировка пуска насоса Н-20 по закрытому пути откачки дренажа</v>
      </c>
      <c r="J157" s="438">
        <v>153</v>
      </c>
      <c r="K157" s="345"/>
      <c r="L157" s="345"/>
      <c r="M157" s="470"/>
      <c r="O157" s="469">
        <f t="shared" si="26"/>
        <v>153</v>
      </c>
      <c r="P157" s="455">
        <v>0</v>
      </c>
      <c r="Q157" s="438">
        <v>153</v>
      </c>
      <c r="R157" s="345"/>
      <c r="S157" s="345"/>
      <c r="T157" s="470"/>
      <c r="AC157" s="924">
        <v>153</v>
      </c>
      <c r="AD157" s="312" t="str">
        <f>ZD!AK155&amp;";"&amp;ZD!B155</f>
        <v>Межблочная запорная арматура, резервные схемы учёта, УРД;ИМ РР334</v>
      </c>
      <c r="AE157" s="450">
        <v>153</v>
      </c>
      <c r="AF157" s="402" t="s">
        <v>5093</v>
      </c>
      <c r="AG157" s="312">
        <v>1</v>
      </c>
      <c r="AH157" s="405">
        <v>0</v>
      </c>
      <c r="AI157" s="167" t="s">
        <v>5094</v>
      </c>
      <c r="BL157" s="845">
        <v>153</v>
      </c>
      <c r="BM157" s="846"/>
      <c r="BN157" s="415">
        <v>153</v>
      </c>
      <c r="BO157" s="402" t="s">
        <v>3855</v>
      </c>
      <c r="BP157" s="312">
        <v>0</v>
      </c>
      <c r="BQ157" s="405">
        <v>0</v>
      </c>
      <c r="BS157" s="479"/>
      <c r="BZ157" s="479"/>
      <c r="CG157" s="479"/>
      <c r="CN157" s="479"/>
      <c r="CU157" s="310">
        <f t="shared" si="27"/>
        <v>153</v>
      </c>
      <c r="CV157" s="314" t="str">
        <f>KTPR!K155&amp;";"&amp;KTPR!B155</f>
        <v>Общестанционная защита;Аварийная максимальная температура газонефтяной фракции после детонационного предохранителя ДП-5</v>
      </c>
      <c r="CW157" s="438">
        <v>153</v>
      </c>
      <c r="CX157" s="312"/>
      <c r="CY157" s="312"/>
      <c r="CZ157" s="403"/>
      <c r="DB157" s="310">
        <f t="shared" si="28"/>
        <v>406</v>
      </c>
      <c r="DC157" s="314"/>
      <c r="DD157" s="438">
        <v>153</v>
      </c>
      <c r="DE157" s="312"/>
      <c r="DF157" s="312"/>
      <c r="DG157" s="403"/>
      <c r="DI157" s="310">
        <f t="shared" si="23"/>
        <v>252</v>
      </c>
      <c r="DJ157" s="314" t="str">
        <f>KTPRA!I156&amp;";"&amp;KTPRA!B156</f>
        <v>Агрегатная защита;</v>
      </c>
      <c r="DK157" s="438">
        <v>153</v>
      </c>
      <c r="DL157" s="312"/>
      <c r="DM157" s="312"/>
      <c r="DN157" s="403"/>
      <c r="DP157" s="437">
        <v>153</v>
      </c>
      <c r="DQ157" s="888" t="s">
        <v>5095</v>
      </c>
      <c r="DR157" s="438">
        <v>153</v>
      </c>
      <c r="DS157" s="312"/>
      <c r="DT157" s="312"/>
      <c r="DU157" s="96"/>
      <c r="ED157" s="851">
        <v>153</v>
      </c>
      <c r="EE157" s="423" t="s">
        <v>8938</v>
      </c>
      <c r="EF157" s="68">
        <v>153</v>
      </c>
      <c r="EG157" s="861"/>
      <c r="EH157" s="68"/>
      <c r="EI157" s="96"/>
      <c r="FT157" s="479"/>
      <c r="GA157" s="437">
        <v>153</v>
      </c>
      <c r="GB157" s="314"/>
      <c r="GC157" s="438">
        <v>153</v>
      </c>
      <c r="GD157" s="402" t="s">
        <v>3565</v>
      </c>
      <c r="GE157" s="312">
        <v>1</v>
      </c>
      <c r="GF157" s="405">
        <v>0</v>
      </c>
      <c r="GH157" s="437"/>
      <c r="GI157" s="314"/>
      <c r="GJ157" s="438">
        <v>153</v>
      </c>
      <c r="GK157" s="402" t="s">
        <v>3676</v>
      </c>
      <c r="GL157" s="312">
        <v>1</v>
      </c>
      <c r="GM157" s="405">
        <v>0</v>
      </c>
      <c r="GO157" s="440">
        <v>153</v>
      </c>
      <c r="GP157" s="415"/>
      <c r="GQ157" s="415">
        <v>153</v>
      </c>
      <c r="GR157" s="843" t="s">
        <v>67</v>
      </c>
      <c r="GS157" s="312">
        <v>1</v>
      </c>
      <c r="GT157" s="405">
        <v>1</v>
      </c>
      <c r="GU157" s="167"/>
      <c r="GV157" s="440">
        <v>153</v>
      </c>
      <c r="GW157" s="415"/>
      <c r="GX157" s="415">
        <v>153</v>
      </c>
      <c r="GY157" s="493" t="s">
        <v>67</v>
      </c>
      <c r="GZ157" s="312">
        <v>1</v>
      </c>
      <c r="HA157" s="312">
        <v>0</v>
      </c>
      <c r="HC157" s="446">
        <v>153</v>
      </c>
      <c r="HD157" s="412" t="str">
        <f>OIP!AH155&amp;";"&amp;OIP!B155&amp;";"&amp;OIP!E155</f>
        <v>;Давление нефти на выходе насоса Н-26;</v>
      </c>
      <c r="HE157" s="440">
        <v>153</v>
      </c>
      <c r="HF157" s="453" t="s">
        <v>4349</v>
      </c>
      <c r="HG157" s="415">
        <v>2</v>
      </c>
      <c r="HH157" s="447">
        <v>3</v>
      </c>
      <c r="HJ157" s="446">
        <v>153</v>
      </c>
      <c r="HK157" s="412" t="str">
        <f>OIP!AH155&amp;";"&amp;OIP!B155&amp;";"&amp;OIP!E155</f>
        <v>;Давление нефти на выходе насоса Н-26;</v>
      </c>
      <c r="HL157" s="440">
        <v>153</v>
      </c>
      <c r="HM157" s="453" t="s">
        <v>4351</v>
      </c>
      <c r="HN157" s="415">
        <v>2</v>
      </c>
      <c r="HO157" s="447">
        <v>3</v>
      </c>
      <c r="HP157" s="844"/>
      <c r="HQ157" s="437">
        <v>153</v>
      </c>
      <c r="HR157" s="314" t="str">
        <f>OIP!AH155&amp;";"&amp;OIP!B155&amp;";"&amp;OIP!E155</f>
        <v>;Давление нефти на выходе насоса Н-26;</v>
      </c>
      <c r="HS157" s="438">
        <v>153</v>
      </c>
      <c r="HT157" s="451" t="s">
        <v>4351</v>
      </c>
      <c r="HU157" s="312">
        <v>2</v>
      </c>
      <c r="HV157" s="405">
        <v>3</v>
      </c>
      <c r="HX157" s="310">
        <v>153</v>
      </c>
      <c r="HY157" s="314" t="str">
        <f>OIP!AH155&amp;";"&amp;OIP!B155&amp;";"&amp;OIP!E155</f>
        <v>;Давление нефти на выходе насоса Н-26;</v>
      </c>
      <c r="HZ157" s="438">
        <v>153</v>
      </c>
      <c r="IA157" s="453" t="s">
        <v>4349</v>
      </c>
      <c r="IB157" s="415">
        <v>2</v>
      </c>
      <c r="IC157" s="447">
        <v>3</v>
      </c>
      <c r="ID157" s="341"/>
      <c r="IE157" s="446">
        <v>153</v>
      </c>
      <c r="IF157" s="412" t="str">
        <f>OIP!AH155&amp;";"&amp;OIP!B155&amp;";"&amp;OIP!E155</f>
        <v>;Давление нефти на выходе насоса Н-26;</v>
      </c>
      <c r="IG157" s="440">
        <v>153</v>
      </c>
      <c r="IH157" s="453" t="s">
        <v>4349</v>
      </c>
      <c r="II157" s="415">
        <v>2</v>
      </c>
      <c r="IJ157" s="447">
        <v>3</v>
      </c>
      <c r="IK157" s="341"/>
      <c r="IL157" s="446">
        <v>153</v>
      </c>
      <c r="IM157" s="412" t="str">
        <f>OIP!AH155&amp;";"&amp;OIP!B155&amp;";"&amp;OIP!E155</f>
        <v>;Давление нефти на выходе насоса Н-26;</v>
      </c>
      <c r="IN157" s="440">
        <v>153</v>
      </c>
      <c r="IO157" s="453" t="s">
        <v>4349</v>
      </c>
      <c r="IP157" s="415">
        <v>2</v>
      </c>
      <c r="IQ157" s="447">
        <v>3</v>
      </c>
    </row>
    <row r="158" spans="1:251" ht="15.75" customHeight="1">
      <c r="A158" s="310">
        <f t="shared" si="24"/>
        <v>154</v>
      </c>
      <c r="B158" s="314" t="str">
        <f>DP!J155&amp;";"&amp;DP!B155</f>
        <v>Диагностика;Наличие питания на вводе 2 шкафа МК - прием сигнала из шкафа МК</v>
      </c>
      <c r="C158" s="438">
        <v>154</v>
      </c>
      <c r="D158" s="312"/>
      <c r="E158" s="312"/>
      <c r="F158" s="403"/>
      <c r="H158" s="437">
        <f t="shared" si="25"/>
        <v>154</v>
      </c>
      <c r="I158" s="314" t="str">
        <f>KTPRS2!I155&amp;";"&amp;KTPRS2!B155</f>
        <v>Предельный параметр;Отключение и блокировка пуска насоса Н-20 по давлению в точке подключение</v>
      </c>
      <c r="J158" s="438">
        <v>154</v>
      </c>
      <c r="K158" s="312"/>
      <c r="L158" s="312"/>
      <c r="M158" s="405"/>
      <c r="O158" s="437">
        <f t="shared" si="26"/>
        <v>154</v>
      </c>
      <c r="P158" s="455">
        <v>0</v>
      </c>
      <c r="Q158" s="438">
        <v>154</v>
      </c>
      <c r="R158" s="312"/>
      <c r="S158" s="312"/>
      <c r="T158" s="405"/>
      <c r="AC158" s="924">
        <v>154</v>
      </c>
      <c r="AD158" s="312" t="str">
        <f>ZD!AK156&amp;";"&amp;ZD!B156</f>
        <v>;</v>
      </c>
      <c r="AE158" s="450">
        <v>154</v>
      </c>
      <c r="AF158" s="402" t="s">
        <v>5096</v>
      </c>
      <c r="AG158" s="312">
        <v>1</v>
      </c>
      <c r="AH158" s="405">
        <v>0</v>
      </c>
      <c r="AI158" s="167" t="s">
        <v>5097</v>
      </c>
      <c r="BL158" s="845">
        <v>154</v>
      </c>
      <c r="BM158" s="846"/>
      <c r="BN158" s="415">
        <v>154</v>
      </c>
      <c r="BO158" s="402" t="s">
        <v>3855</v>
      </c>
      <c r="BP158" s="312">
        <v>0</v>
      </c>
      <c r="BQ158" s="405">
        <v>0</v>
      </c>
      <c r="BS158" s="479"/>
      <c r="BZ158" s="479"/>
      <c r="CG158" s="479"/>
      <c r="CN158" s="479"/>
      <c r="CU158" s="310">
        <f t="shared" si="27"/>
        <v>154</v>
      </c>
      <c r="CV158" s="314" t="str">
        <f>KTPR!K156&amp;";"&amp;KTPR!B156</f>
        <v>Общестанционная защита;Аварийное максимальное давление нефти в технологическом трубопроводе 4 (подводящий трубопровод БиПС)</v>
      </c>
      <c r="CW158" s="438">
        <v>154</v>
      </c>
      <c r="CX158" s="312"/>
      <c r="CY158" s="312"/>
      <c r="CZ158" s="403"/>
      <c r="DB158" s="310">
        <f t="shared" si="28"/>
        <v>407</v>
      </c>
      <c r="DC158" s="314"/>
      <c r="DD158" s="438">
        <v>154</v>
      </c>
      <c r="DE158" s="312"/>
      <c r="DF158" s="312"/>
      <c r="DG158" s="403"/>
      <c r="DI158" s="310">
        <f t="shared" si="23"/>
        <v>253</v>
      </c>
      <c r="DJ158" s="314" t="str">
        <f>KTPRA!I157&amp;";"&amp;KTPRA!B157</f>
        <v>Агрегатная защита;</v>
      </c>
      <c r="DK158" s="438">
        <v>154</v>
      </c>
      <c r="DL158" s="312"/>
      <c r="DM158" s="312"/>
      <c r="DN158" s="403"/>
      <c r="DP158" s="437">
        <v>154</v>
      </c>
      <c r="DQ158" s="888" t="s">
        <v>5098</v>
      </c>
      <c r="DR158" s="438">
        <v>154</v>
      </c>
      <c r="DS158" s="312"/>
      <c r="DT158" s="312"/>
      <c r="DU158" s="96"/>
      <c r="ED158" s="851">
        <v>154</v>
      </c>
      <c r="EE158" s="423" t="s">
        <v>8939</v>
      </c>
      <c r="EF158" s="68">
        <v>154</v>
      </c>
      <c r="EG158" s="861"/>
      <c r="EH158" s="68"/>
      <c r="EI158" s="96"/>
      <c r="FT158" s="479"/>
      <c r="GA158" s="437">
        <v>154</v>
      </c>
      <c r="GB158" s="314"/>
      <c r="GC158" s="438">
        <v>154</v>
      </c>
      <c r="GD158" s="402" t="s">
        <v>3565</v>
      </c>
      <c r="GE158" s="312">
        <v>1</v>
      </c>
      <c r="GF158" s="405">
        <v>0</v>
      </c>
      <c r="GH158" s="437"/>
      <c r="GI158" s="314"/>
      <c r="GJ158" s="438">
        <v>154</v>
      </c>
      <c r="GK158" s="451" t="s">
        <v>5099</v>
      </c>
      <c r="GL158" s="312">
        <v>2</v>
      </c>
      <c r="GM158" s="405">
        <v>3</v>
      </c>
      <c r="GO158" s="440">
        <v>154</v>
      </c>
      <c r="GP158" s="415"/>
      <c r="GQ158" s="415">
        <v>154</v>
      </c>
      <c r="GR158" s="491" t="s">
        <v>67</v>
      </c>
      <c r="GS158" s="312">
        <v>1</v>
      </c>
      <c r="GT158" s="405">
        <v>0</v>
      </c>
      <c r="GU158" s="167"/>
      <c r="GV158" s="440">
        <v>154</v>
      </c>
      <c r="GW158" s="415"/>
      <c r="GX158" s="415">
        <v>154</v>
      </c>
      <c r="GY158" s="491" t="s">
        <v>67</v>
      </c>
      <c r="GZ158" s="312">
        <v>1</v>
      </c>
      <c r="HA158" s="312">
        <v>0</v>
      </c>
      <c r="HC158" s="446">
        <v>154</v>
      </c>
      <c r="HD158" s="412" t="str">
        <f>OIP!AH156&amp;";"&amp;OIP!B156&amp;";"&amp;OIP!E156</f>
        <v>Система СОД причальных сооружений;Перепад давления нефти на фильтре Ф-53 насоса Н-30;кПа</v>
      </c>
      <c r="HE158" s="440">
        <v>154</v>
      </c>
      <c r="HF158" s="441" t="s">
        <v>4349</v>
      </c>
      <c r="HG158" s="415">
        <v>1</v>
      </c>
      <c r="HH158" s="447">
        <v>1</v>
      </c>
      <c r="HJ158" s="446">
        <v>154</v>
      </c>
      <c r="HK158" s="412" t="str">
        <f>OIP!AH156&amp;";"&amp;OIP!B156&amp;";"&amp;OIP!E156</f>
        <v>Система СОД причальных сооружений;Перепад давления нефти на фильтре Ф-53 насоса Н-30;кПа</v>
      </c>
      <c r="HL158" s="440">
        <v>154</v>
      </c>
      <c r="HM158" s="441" t="s">
        <v>4430</v>
      </c>
      <c r="HN158" s="415">
        <v>1</v>
      </c>
      <c r="HO158" s="447">
        <v>1</v>
      </c>
      <c r="HP158" s="844"/>
      <c r="HQ158" s="437">
        <v>154</v>
      </c>
      <c r="HR158" s="314" t="str">
        <f>OIP!AH156&amp;";"&amp;OIP!B156&amp;";"&amp;OIP!E156</f>
        <v>Система СОД причальных сооружений;Перепад давления нефти на фильтре Ф-53 насоса Н-30;кПа</v>
      </c>
      <c r="HS158" s="438">
        <v>154</v>
      </c>
      <c r="HT158" s="436" t="s">
        <v>4430</v>
      </c>
      <c r="HU158" s="312">
        <v>1</v>
      </c>
      <c r="HV158" s="405">
        <v>1</v>
      </c>
      <c r="HX158" s="310">
        <v>154</v>
      </c>
      <c r="HY158" s="314" t="str">
        <f>OIP!AH156&amp;";"&amp;OIP!B156&amp;";"&amp;OIP!E156</f>
        <v>Система СОД причальных сооружений;Перепад давления нефти на фильтре Ф-53 насоса Н-30;кПа</v>
      </c>
      <c r="HZ158" s="438">
        <v>154</v>
      </c>
      <c r="IA158" s="441" t="s">
        <v>4393</v>
      </c>
      <c r="IB158" s="415">
        <v>1</v>
      </c>
      <c r="IC158" s="447">
        <v>1</v>
      </c>
      <c r="ID158" s="341"/>
      <c r="IE158" s="446">
        <v>154</v>
      </c>
      <c r="IF158" s="412" t="str">
        <f>OIP!AH156&amp;";"&amp;OIP!B156&amp;";"&amp;OIP!E156</f>
        <v>Система СОД причальных сооружений;Перепад давления нефти на фильтре Ф-53 насоса Н-30;кПа</v>
      </c>
      <c r="IG158" s="440">
        <v>154</v>
      </c>
      <c r="IH158" s="441" t="s">
        <v>4349</v>
      </c>
      <c r="II158" s="415">
        <v>1</v>
      </c>
      <c r="IJ158" s="447">
        <v>1</v>
      </c>
      <c r="IK158" s="341"/>
      <c r="IL158" s="446">
        <v>154</v>
      </c>
      <c r="IM158" s="412" t="str">
        <f>OIP!AH156&amp;";"&amp;OIP!B156&amp;";"&amp;OIP!E156</f>
        <v>Система СОД причальных сооружений;Перепад давления нефти на фильтре Ф-53 насоса Н-30;кПа</v>
      </c>
      <c r="IN158" s="440">
        <v>154</v>
      </c>
      <c r="IO158" s="441" t="s">
        <v>4349</v>
      </c>
      <c r="IP158" s="415">
        <v>1</v>
      </c>
      <c r="IQ158" s="447">
        <v>1</v>
      </c>
    </row>
    <row r="159" spans="1:251" ht="15.75" customHeight="1">
      <c r="A159" s="310">
        <f t="shared" si="24"/>
        <v>155</v>
      </c>
      <c r="B159" s="314" t="str">
        <f>DP!J156&amp;";"&amp;DP!B156</f>
        <v>Диагностика;Исправность УЗИП (FV1) в шкафу МК - прием сигнала из шкафа МК</v>
      </c>
      <c r="C159" s="438">
        <v>155</v>
      </c>
      <c r="D159" s="312"/>
      <c r="E159" s="312"/>
      <c r="F159" s="403"/>
      <c r="H159" s="437">
        <f t="shared" si="25"/>
        <v>155</v>
      </c>
      <c r="I159" s="314" t="str">
        <f>KTPRS2!I156&amp;";"&amp;KTPRS2!B156</f>
        <v>Предельный параметр;</v>
      </c>
      <c r="J159" s="438">
        <v>155</v>
      </c>
      <c r="K159" s="312"/>
      <c r="L159" s="312"/>
      <c r="M159" s="405"/>
      <c r="O159" s="437">
        <f t="shared" si="26"/>
        <v>155</v>
      </c>
      <c r="P159" s="455">
        <v>0</v>
      </c>
      <c r="Q159" s="438">
        <v>155</v>
      </c>
      <c r="R159" s="312"/>
      <c r="S159" s="312"/>
      <c r="T159" s="405"/>
      <c r="AC159" s="924">
        <v>155</v>
      </c>
      <c r="AD159" s="312" t="str">
        <f>ZD!AK157&amp;";"&amp;ZD!B157</f>
        <v>;Задвижка №1a</v>
      </c>
      <c r="AE159" s="450">
        <v>155</v>
      </c>
      <c r="AF159" s="402" t="s">
        <v>5100</v>
      </c>
      <c r="AG159" s="312">
        <v>1</v>
      </c>
      <c r="AH159" s="405">
        <v>0</v>
      </c>
      <c r="AI159" s="167" t="s">
        <v>5101</v>
      </c>
      <c r="BL159" s="845">
        <v>155</v>
      </c>
      <c r="BM159" s="846"/>
      <c r="BN159" s="415">
        <v>155</v>
      </c>
      <c r="BO159" s="402" t="s">
        <v>3855</v>
      </c>
      <c r="BP159" s="312">
        <v>0</v>
      </c>
      <c r="BQ159" s="405">
        <v>0</v>
      </c>
      <c r="BS159" s="479"/>
      <c r="BZ159" s="479"/>
      <c r="CG159" s="479"/>
      <c r="CN159" s="479"/>
      <c r="CU159" s="310">
        <f t="shared" si="27"/>
        <v>155</v>
      </c>
      <c r="CV159" s="314" t="str">
        <f>KTPR!K157&amp;";"&amp;KTPR!B157</f>
        <v>Общестанционная защита;Недостоверность измерения давления нефти в технологическом трубопроводе 4 (подводящий трубопровод БиПС)</v>
      </c>
      <c r="CW159" s="438">
        <v>155</v>
      </c>
      <c r="CX159" s="312"/>
      <c r="CY159" s="312"/>
      <c r="CZ159" s="403"/>
      <c r="DB159" s="310">
        <f t="shared" si="28"/>
        <v>408</v>
      </c>
      <c r="DC159" s="314"/>
      <c r="DD159" s="438">
        <v>155</v>
      </c>
      <c r="DE159" s="312"/>
      <c r="DF159" s="312"/>
      <c r="DG159" s="403"/>
      <c r="DI159" s="310">
        <f t="shared" si="23"/>
        <v>254</v>
      </c>
      <c r="DJ159" s="314" t="str">
        <f>KTPRA!I158&amp;";"&amp;KTPRA!B158</f>
        <v>Агрегатная защита;</v>
      </c>
      <c r="DK159" s="438">
        <v>155</v>
      </c>
      <c r="DL159" s="312"/>
      <c r="DM159" s="312"/>
      <c r="DN159" s="403"/>
      <c r="DP159" s="437">
        <v>155</v>
      </c>
      <c r="DQ159" s="888" t="s">
        <v>5102</v>
      </c>
      <c r="DR159" s="438">
        <v>155</v>
      </c>
      <c r="DS159" s="312"/>
      <c r="DT159" s="312"/>
      <c r="DU159" s="96"/>
      <c r="ED159" s="851">
        <v>155</v>
      </c>
      <c r="EE159" s="423" t="s">
        <v>8940</v>
      </c>
      <c r="EF159" s="68">
        <v>155</v>
      </c>
      <c r="EG159" s="861"/>
      <c r="EH159" s="68"/>
      <c r="EI159" s="96"/>
      <c r="FT159" s="479"/>
      <c r="GA159" s="437">
        <v>155</v>
      </c>
      <c r="GB159" s="314"/>
      <c r="GC159" s="438">
        <v>155</v>
      </c>
      <c r="GD159" s="402" t="s">
        <v>3565</v>
      </c>
      <c r="GE159" s="312">
        <v>1</v>
      </c>
      <c r="GF159" s="405">
        <v>0</v>
      </c>
      <c r="GH159" s="437"/>
      <c r="GI159" s="314"/>
      <c r="GJ159" s="438">
        <v>155</v>
      </c>
      <c r="GK159" s="451" t="s">
        <v>5103</v>
      </c>
      <c r="GL159" s="312">
        <v>2</v>
      </c>
      <c r="GM159" s="405">
        <v>3</v>
      </c>
      <c r="GO159" s="440">
        <v>155</v>
      </c>
      <c r="GP159" s="415"/>
      <c r="GQ159" s="415">
        <v>155</v>
      </c>
      <c r="GR159" s="491" t="s">
        <v>67</v>
      </c>
      <c r="GS159" s="312">
        <v>1</v>
      </c>
      <c r="GT159" s="405">
        <v>0</v>
      </c>
      <c r="GU159" s="167"/>
      <c r="GV159" s="440">
        <v>155</v>
      </c>
      <c r="GW159" s="415"/>
      <c r="GX159" s="415">
        <v>155</v>
      </c>
      <c r="GY159" s="491" t="s">
        <v>67</v>
      </c>
      <c r="GZ159" s="312">
        <v>1</v>
      </c>
      <c r="HA159" s="312">
        <v>0</v>
      </c>
      <c r="HC159" s="446">
        <v>155</v>
      </c>
      <c r="HD159" s="412" t="str">
        <f>OIP!AH157&amp;";"&amp;OIP!B157&amp;";"&amp;OIP!E157</f>
        <v>Система СОД причальных сооружений;Перепад давления нефти на фильтре Ф-54 насоса Н-23;кПа</v>
      </c>
      <c r="HE159" s="440">
        <v>155</v>
      </c>
      <c r="HF159" s="418" t="s">
        <v>4349</v>
      </c>
      <c r="HG159" s="415">
        <v>2</v>
      </c>
      <c r="HH159" s="447">
        <v>2</v>
      </c>
      <c r="HJ159" s="446">
        <v>155</v>
      </c>
      <c r="HK159" s="412" t="str">
        <f>OIP!AH157&amp;";"&amp;OIP!B157&amp;";"&amp;OIP!E157</f>
        <v>Система СОД причальных сооружений;Перепад давления нефти на фильтре Ф-54 насоса Н-23;кПа</v>
      </c>
      <c r="HL159" s="440">
        <v>155</v>
      </c>
      <c r="HM159" s="418" t="s">
        <v>4430</v>
      </c>
      <c r="HN159" s="415">
        <v>2</v>
      </c>
      <c r="HO159" s="447">
        <v>2</v>
      </c>
      <c r="HP159" s="844"/>
      <c r="HQ159" s="437">
        <v>155</v>
      </c>
      <c r="HR159" s="314" t="str">
        <f>OIP!AH157&amp;";"&amp;OIP!B157&amp;";"&amp;OIP!E157</f>
        <v>Система СОД причальных сооружений;Перепад давления нефти на фильтре Ф-54 насоса Н-23;кПа</v>
      </c>
      <c r="HS159" s="438">
        <v>155</v>
      </c>
      <c r="HT159" s="426" t="s">
        <v>4430</v>
      </c>
      <c r="HU159" s="312">
        <v>2</v>
      </c>
      <c r="HV159" s="405">
        <v>2</v>
      </c>
      <c r="HX159" s="310">
        <v>155</v>
      </c>
      <c r="HY159" s="314" t="str">
        <f>OIP!AH157&amp;";"&amp;OIP!B157&amp;";"&amp;OIP!E157</f>
        <v>Система СОД причальных сооружений;Перепад давления нефти на фильтре Ф-54 насоса Н-23;кПа</v>
      </c>
      <c r="HZ159" s="438">
        <v>155</v>
      </c>
      <c r="IA159" s="418" t="s">
        <v>4393</v>
      </c>
      <c r="IB159" s="415">
        <v>2</v>
      </c>
      <c r="IC159" s="447">
        <v>2</v>
      </c>
      <c r="ID159" s="341"/>
      <c r="IE159" s="446">
        <v>155</v>
      </c>
      <c r="IF159" s="412" t="str">
        <f>OIP!AH157&amp;";"&amp;OIP!B157&amp;";"&amp;OIP!E157</f>
        <v>Система СОД причальных сооружений;Перепад давления нефти на фильтре Ф-54 насоса Н-23;кПа</v>
      </c>
      <c r="IG159" s="440">
        <v>155</v>
      </c>
      <c r="IH159" s="418" t="s">
        <v>4349</v>
      </c>
      <c r="II159" s="415">
        <v>2</v>
      </c>
      <c r="IJ159" s="447">
        <v>2</v>
      </c>
      <c r="IK159" s="341"/>
      <c r="IL159" s="446">
        <v>155</v>
      </c>
      <c r="IM159" s="412" t="str">
        <f>OIP!AH157&amp;";"&amp;OIP!B157&amp;";"&amp;OIP!E157</f>
        <v>Система СОД причальных сооружений;Перепад давления нефти на фильтре Ф-54 насоса Н-23;кПа</v>
      </c>
      <c r="IN159" s="440">
        <v>155</v>
      </c>
      <c r="IO159" s="418" t="s">
        <v>4349</v>
      </c>
      <c r="IP159" s="415">
        <v>2</v>
      </c>
      <c r="IQ159" s="447">
        <v>2</v>
      </c>
    </row>
    <row r="160" spans="1:251" ht="15.75" customHeight="1">
      <c r="A160" s="313">
        <f t="shared" si="24"/>
        <v>156</v>
      </c>
      <c r="B160" s="314" t="str">
        <f>DP!J157&amp;";"&amp;DP!B157</f>
        <v>Диагностика;Исправность УЗИП (FV2) в шкафу МК - прием сигнала из шкафа МК</v>
      </c>
      <c r="C160" s="438">
        <v>156</v>
      </c>
      <c r="D160" s="345"/>
      <c r="E160" s="345"/>
      <c r="F160" s="347"/>
      <c r="H160" s="469">
        <f t="shared" si="25"/>
        <v>156</v>
      </c>
      <c r="I160" s="314" t="str">
        <f>KTPRS2!I157&amp;";"&amp;KTPRS2!B157</f>
        <v>Предельный параметр;Минимальный уровень нефти в емкости Е-31</v>
      </c>
      <c r="J160" s="438">
        <v>156</v>
      </c>
      <c r="K160" s="345"/>
      <c r="L160" s="345"/>
      <c r="M160" s="470"/>
      <c r="O160" s="469">
        <f t="shared" si="26"/>
        <v>156</v>
      </c>
      <c r="P160" s="455">
        <v>0</v>
      </c>
      <c r="Q160" s="438">
        <v>156</v>
      </c>
      <c r="R160" s="345"/>
      <c r="S160" s="345"/>
      <c r="T160" s="470"/>
      <c r="AC160" s="924">
        <v>156</v>
      </c>
      <c r="AD160" s="312" t="str">
        <f>ZD!AK158&amp;";"&amp;ZD!B158</f>
        <v>;Задвижка №2a</v>
      </c>
      <c r="AE160" s="312">
        <v>156</v>
      </c>
      <c r="AF160" s="402" t="s">
        <v>5104</v>
      </c>
      <c r="AG160" s="312">
        <v>1</v>
      </c>
      <c r="AH160" s="405">
        <v>0</v>
      </c>
      <c r="AI160" s="167" t="s">
        <v>5105</v>
      </c>
      <c r="BL160" s="845">
        <v>156</v>
      </c>
      <c r="BM160" s="846"/>
      <c r="BN160" s="415">
        <v>156</v>
      </c>
      <c r="BO160" s="402" t="s">
        <v>3855</v>
      </c>
      <c r="BP160" s="312">
        <v>0</v>
      </c>
      <c r="BQ160" s="405">
        <v>0</v>
      </c>
      <c r="BS160" s="479"/>
      <c r="BZ160" s="479"/>
      <c r="CG160" s="479"/>
      <c r="CN160" s="479"/>
      <c r="CU160" s="310">
        <f t="shared" si="27"/>
        <v>156</v>
      </c>
      <c r="CV160" s="314" t="str">
        <f>KTPR!K158&amp;";"&amp;KTPR!B158</f>
        <v>Общестанционная защита;Аварийное максимальное давление нефти в технологическом трубопроводе 5 (подводящий трубопровод БиПС)</v>
      </c>
      <c r="CW160" s="438">
        <v>156</v>
      </c>
      <c r="CX160" s="312"/>
      <c r="CY160" s="312"/>
      <c r="CZ160" s="403"/>
      <c r="DB160" s="310">
        <f t="shared" si="28"/>
        <v>409</v>
      </c>
      <c r="DC160" s="314"/>
      <c r="DD160" s="438">
        <v>156</v>
      </c>
      <c r="DE160" s="312"/>
      <c r="DF160" s="312"/>
      <c r="DG160" s="403"/>
      <c r="DI160" s="310">
        <f t="shared" si="23"/>
        <v>255</v>
      </c>
      <c r="DJ160" s="314" t="str">
        <f>KTPRA!I159&amp;";"&amp;KTPRA!B159</f>
        <v>Агрегатная защита;</v>
      </c>
      <c r="DK160" s="438">
        <v>156</v>
      </c>
      <c r="DL160" s="312"/>
      <c r="DM160" s="312"/>
      <c r="DN160" s="403"/>
      <c r="DP160" s="437">
        <v>156</v>
      </c>
      <c r="DQ160" s="312">
        <v>0</v>
      </c>
      <c r="DR160" s="438">
        <v>156</v>
      </c>
      <c r="DS160" s="312"/>
      <c r="DT160" s="312"/>
      <c r="DU160" s="96"/>
      <c r="ED160" s="851">
        <v>156</v>
      </c>
      <c r="EE160" s="423" t="s">
        <v>8941</v>
      </c>
      <c r="EF160" s="68">
        <v>156</v>
      </c>
      <c r="EG160" s="861"/>
      <c r="EH160" s="68"/>
      <c r="EI160" s="96"/>
      <c r="FT160" s="479"/>
      <c r="GA160" s="437">
        <v>156</v>
      </c>
      <c r="GB160" s="314"/>
      <c r="GC160" s="438">
        <v>156</v>
      </c>
      <c r="GD160" s="402" t="s">
        <v>3565</v>
      </c>
      <c r="GE160" s="312">
        <v>1</v>
      </c>
      <c r="GF160" s="405">
        <v>0</v>
      </c>
      <c r="GH160" s="437"/>
      <c r="GI160" s="314"/>
      <c r="GJ160" s="438">
        <v>156</v>
      </c>
      <c r="GK160" s="402" t="s">
        <v>5106</v>
      </c>
      <c r="GL160" s="312">
        <v>1</v>
      </c>
      <c r="GM160" s="405">
        <v>0</v>
      </c>
      <c r="GO160" s="440">
        <v>156</v>
      </c>
      <c r="GP160" s="415"/>
      <c r="GQ160" s="415">
        <v>156</v>
      </c>
      <c r="GR160" s="491" t="s">
        <v>67</v>
      </c>
      <c r="GS160" s="312">
        <v>1</v>
      </c>
      <c r="GT160" s="405">
        <v>0</v>
      </c>
      <c r="GU160" s="167"/>
      <c r="GV160" s="440">
        <v>156</v>
      </c>
      <c r="GW160" s="415"/>
      <c r="GX160" s="415">
        <v>156</v>
      </c>
      <c r="GY160" s="491" t="s">
        <v>67</v>
      </c>
      <c r="GZ160" s="312">
        <v>1</v>
      </c>
      <c r="HA160" s="312">
        <v>0</v>
      </c>
      <c r="HC160" s="446">
        <v>156</v>
      </c>
      <c r="HD160" s="412" t="str">
        <f>OIP!AH158&amp;";"&amp;OIP!B158&amp;";"&amp;OIP!E158</f>
        <v>Система СОД причальных сооружений;Перепад давления нефти на фильтре Ф-55 насоса Н-24;кПа</v>
      </c>
      <c r="HE160" s="440">
        <v>156</v>
      </c>
      <c r="HF160" s="453" t="s">
        <v>4349</v>
      </c>
      <c r="HG160" s="415">
        <v>2</v>
      </c>
      <c r="HH160" s="447">
        <v>3</v>
      </c>
      <c r="HJ160" s="446">
        <v>156</v>
      </c>
      <c r="HK160" s="412" t="str">
        <f>OIP!AH158&amp;";"&amp;OIP!B158&amp;";"&amp;OIP!E158</f>
        <v>Система СОД причальных сооружений;Перепад давления нефти на фильтре Ф-55 насоса Н-24;кПа</v>
      </c>
      <c r="HL160" s="440">
        <v>156</v>
      </c>
      <c r="HM160" s="453" t="s">
        <v>4430</v>
      </c>
      <c r="HN160" s="415">
        <v>2</v>
      </c>
      <c r="HO160" s="447">
        <v>3</v>
      </c>
      <c r="HP160" s="844"/>
      <c r="HQ160" s="437">
        <v>156</v>
      </c>
      <c r="HR160" s="314" t="str">
        <f>OIP!AH158&amp;";"&amp;OIP!B158&amp;";"&amp;OIP!E158</f>
        <v>Система СОД причальных сооружений;Перепад давления нефти на фильтре Ф-55 насоса Н-24;кПа</v>
      </c>
      <c r="HS160" s="438">
        <v>156</v>
      </c>
      <c r="HT160" s="451" t="s">
        <v>4430</v>
      </c>
      <c r="HU160" s="312">
        <v>2</v>
      </c>
      <c r="HV160" s="405">
        <v>3</v>
      </c>
      <c r="HX160" s="310">
        <v>156</v>
      </c>
      <c r="HY160" s="314" t="str">
        <f>OIP!AH158&amp;";"&amp;OIP!B158&amp;";"&amp;OIP!E158</f>
        <v>Система СОД причальных сооружений;Перепад давления нефти на фильтре Ф-55 насоса Н-24;кПа</v>
      </c>
      <c r="HZ160" s="438">
        <v>156</v>
      </c>
      <c r="IA160" s="453" t="s">
        <v>4393</v>
      </c>
      <c r="IB160" s="415">
        <v>2</v>
      </c>
      <c r="IC160" s="447">
        <v>3</v>
      </c>
      <c r="ID160" s="341"/>
      <c r="IE160" s="446">
        <v>156</v>
      </c>
      <c r="IF160" s="412" t="str">
        <f>OIP!AH158&amp;";"&amp;OIP!B158&amp;";"&amp;OIP!E158</f>
        <v>Система СОД причальных сооружений;Перепад давления нефти на фильтре Ф-55 насоса Н-24;кПа</v>
      </c>
      <c r="IG160" s="440">
        <v>156</v>
      </c>
      <c r="IH160" s="453" t="s">
        <v>4349</v>
      </c>
      <c r="II160" s="415">
        <v>2</v>
      </c>
      <c r="IJ160" s="447">
        <v>3</v>
      </c>
      <c r="IK160" s="341"/>
      <c r="IL160" s="446">
        <v>156</v>
      </c>
      <c r="IM160" s="412" t="str">
        <f>OIP!AH158&amp;";"&amp;OIP!B158&amp;";"&amp;OIP!E158</f>
        <v>Система СОД причальных сооружений;Перепад давления нефти на фильтре Ф-55 насоса Н-24;кПа</v>
      </c>
      <c r="IN160" s="440">
        <v>156</v>
      </c>
      <c r="IO160" s="453" t="s">
        <v>4349</v>
      </c>
      <c r="IP160" s="415">
        <v>2</v>
      </c>
      <c r="IQ160" s="447">
        <v>3</v>
      </c>
    </row>
    <row r="161" spans="1:251" ht="15.75" customHeight="1">
      <c r="A161" s="310">
        <f t="shared" si="24"/>
        <v>157</v>
      </c>
      <c r="B161" s="314" t="str">
        <f>DP!J158&amp;";"&amp;DP!B158</f>
        <v>Диагностика;Двери шкафа МК - прием сигнала из шкафа МК</v>
      </c>
      <c r="C161" s="438">
        <v>157</v>
      </c>
      <c r="D161" s="312"/>
      <c r="E161" s="312"/>
      <c r="F161" s="403"/>
      <c r="H161" s="437">
        <f t="shared" si="25"/>
        <v>157</v>
      </c>
      <c r="I161" s="314" t="str">
        <f>KTPRS2!I158&amp;";"&amp;KTPRS2!B158</f>
        <v>Предельный параметр;Предельный максимальный уровень нефти в емкости Е-31</v>
      </c>
      <c r="J161" s="438">
        <v>157</v>
      </c>
      <c r="K161" s="312"/>
      <c r="L161" s="312"/>
      <c r="M161" s="405"/>
      <c r="O161" s="437">
        <f t="shared" si="26"/>
        <v>157</v>
      </c>
      <c r="P161" s="455">
        <v>0</v>
      </c>
      <c r="Q161" s="438">
        <v>157</v>
      </c>
      <c r="R161" s="312"/>
      <c r="S161" s="312"/>
      <c r="T161" s="405"/>
      <c r="AC161" s="924">
        <v>157</v>
      </c>
      <c r="AD161" s="312" t="str">
        <f>ZD!AK159&amp;";"&amp;ZD!B159</f>
        <v>;Задвижка №3a</v>
      </c>
      <c r="AE161" s="312">
        <v>157</v>
      </c>
      <c r="AF161" s="402" t="s">
        <v>5107</v>
      </c>
      <c r="AG161" s="312">
        <v>1</v>
      </c>
      <c r="AH161" s="405">
        <v>0</v>
      </c>
      <c r="AI161" s="167" t="s">
        <v>5108</v>
      </c>
      <c r="BL161" s="845">
        <v>157</v>
      </c>
      <c r="BM161" s="846"/>
      <c r="BN161" s="415">
        <v>157</v>
      </c>
      <c r="BO161" s="402" t="s">
        <v>3855</v>
      </c>
      <c r="BP161" s="312">
        <v>0</v>
      </c>
      <c r="BQ161" s="405">
        <v>0</v>
      </c>
      <c r="BS161" s="479"/>
      <c r="BZ161" s="479"/>
      <c r="CG161" s="479"/>
      <c r="CN161" s="479"/>
      <c r="CU161" s="310">
        <f t="shared" si="27"/>
        <v>157</v>
      </c>
      <c r="CV161" s="314" t="str">
        <f>KTPR!K159&amp;";"&amp;KTPR!B159</f>
        <v>Общестанционная защита;Недостоверность измерения давления нефти в технологическом трубопроводе 5 (подводящий трубопровод БиПС)</v>
      </c>
      <c r="CW161" s="438">
        <v>157</v>
      </c>
      <c r="CX161" s="312"/>
      <c r="CY161" s="312"/>
      <c r="CZ161" s="403"/>
      <c r="DB161" s="310">
        <f t="shared" si="28"/>
        <v>410</v>
      </c>
      <c r="DC161" s="314"/>
      <c r="DD161" s="438">
        <v>157</v>
      </c>
      <c r="DE161" s="312"/>
      <c r="DF161" s="312"/>
      <c r="DG161" s="403"/>
      <c r="DI161" s="310">
        <f t="shared" si="23"/>
        <v>256</v>
      </c>
      <c r="DJ161" s="314" t="str">
        <f>KTPRA!I160&amp;";"&amp;KTPRA!B160</f>
        <v>Агрегатная защита;</v>
      </c>
      <c r="DK161" s="438">
        <v>157</v>
      </c>
      <c r="DL161" s="312"/>
      <c r="DM161" s="312"/>
      <c r="DN161" s="403"/>
      <c r="DP161" s="437">
        <v>157</v>
      </c>
      <c r="DQ161" s="312">
        <v>0</v>
      </c>
      <c r="DR161" s="438">
        <v>157</v>
      </c>
      <c r="DS161" s="312"/>
      <c r="DT161" s="312"/>
      <c r="DU161" s="96"/>
      <c r="ED161" s="851">
        <v>157</v>
      </c>
      <c r="EE161" s="423" t="s">
        <v>8942</v>
      </c>
      <c r="EF161" s="68">
        <v>157</v>
      </c>
      <c r="EG161" s="861"/>
      <c r="EH161" s="68"/>
      <c r="EI161" s="96"/>
      <c r="FT161" s="479"/>
      <c r="GA161" s="437">
        <v>157</v>
      </c>
      <c r="GB161" s="314"/>
      <c r="GC161" s="438">
        <v>157</v>
      </c>
      <c r="GD161" s="402" t="s">
        <v>3565</v>
      </c>
      <c r="GE161" s="312">
        <v>1</v>
      </c>
      <c r="GF161" s="405">
        <v>0</v>
      </c>
      <c r="GH161" s="437"/>
      <c r="GI161" s="314"/>
      <c r="GJ161" s="438">
        <v>157</v>
      </c>
      <c r="GK161" s="402" t="s">
        <v>5109</v>
      </c>
      <c r="GL161" s="312">
        <v>1</v>
      </c>
      <c r="GM161" s="405">
        <v>0</v>
      </c>
      <c r="GO161" s="440">
        <v>157</v>
      </c>
      <c r="GP161" s="415"/>
      <c r="GQ161" s="415">
        <v>157</v>
      </c>
      <c r="GR161" s="491" t="s">
        <v>67</v>
      </c>
      <c r="GS161" s="312">
        <v>1</v>
      </c>
      <c r="GT161" s="405">
        <v>0</v>
      </c>
      <c r="GU161" s="167"/>
      <c r="GV161" s="440">
        <v>157</v>
      </c>
      <c r="GW161" s="415"/>
      <c r="GX161" s="415">
        <v>157</v>
      </c>
      <c r="GY161" s="491" t="s">
        <v>67</v>
      </c>
      <c r="GZ161" s="312">
        <v>1</v>
      </c>
      <c r="HA161" s="312">
        <v>0</v>
      </c>
      <c r="HC161" s="446">
        <v>157</v>
      </c>
      <c r="HD161" s="412" t="str">
        <f>OIP!AH159&amp;";"&amp;OIP!B159&amp;";"&amp;OIP!E159</f>
        <v>Система СОД причальных сооружений;Давление нефти на входе насоса Н-30;МПа</v>
      </c>
      <c r="HE161" s="440">
        <v>157</v>
      </c>
      <c r="HF161" s="441" t="s">
        <v>4430</v>
      </c>
      <c r="HG161" s="415">
        <v>1</v>
      </c>
      <c r="HH161" s="447">
        <v>1</v>
      </c>
      <c r="HJ161" s="446">
        <v>157</v>
      </c>
      <c r="HK161" s="412" t="str">
        <f>OIP!AH159&amp;";"&amp;OIP!B159&amp;";"&amp;OIP!E159</f>
        <v>Система СОД причальных сооружений;Давление нефти на входе насоса Н-30;МПа</v>
      </c>
      <c r="HL161" s="440">
        <v>157</v>
      </c>
      <c r="HM161" s="441" t="s">
        <v>4430</v>
      </c>
      <c r="HN161" s="415">
        <v>1</v>
      </c>
      <c r="HO161" s="447">
        <v>1</v>
      </c>
      <c r="HP161" s="844"/>
      <c r="HQ161" s="437">
        <v>157</v>
      </c>
      <c r="HR161" s="314" t="str">
        <f>OIP!AH159&amp;";"&amp;OIP!B159&amp;";"&amp;OIP!E159</f>
        <v>Система СОД причальных сооружений;Давление нефти на входе насоса Н-30;МПа</v>
      </c>
      <c r="HS161" s="438">
        <v>157</v>
      </c>
      <c r="HT161" s="436" t="s">
        <v>4430</v>
      </c>
      <c r="HU161" s="312">
        <v>1</v>
      </c>
      <c r="HV161" s="405">
        <v>1</v>
      </c>
      <c r="HX161" s="310">
        <v>157</v>
      </c>
      <c r="HY161" s="314" t="str">
        <f>OIP!AH159&amp;";"&amp;OIP!B159&amp;";"&amp;OIP!E159</f>
        <v>Система СОД причальных сооружений;Давление нефти на входе насоса Н-30;МПа</v>
      </c>
      <c r="HZ161" s="438">
        <v>157</v>
      </c>
      <c r="IA161" s="441" t="s">
        <v>4430</v>
      </c>
      <c r="IB161" s="415">
        <v>1</v>
      </c>
      <c r="IC161" s="447">
        <v>1</v>
      </c>
      <c r="ID161" s="341"/>
      <c r="IE161" s="446">
        <v>157</v>
      </c>
      <c r="IF161" s="412" t="str">
        <f>OIP!AH159&amp;";"&amp;OIP!B159&amp;";"&amp;OIP!E159</f>
        <v>Система СОД причальных сооружений;Давление нефти на входе насоса Н-30;МПа</v>
      </c>
      <c r="IG161" s="440">
        <v>157</v>
      </c>
      <c r="IH161" s="441" t="s">
        <v>4430</v>
      </c>
      <c r="II161" s="415">
        <v>1</v>
      </c>
      <c r="IJ161" s="447">
        <v>1</v>
      </c>
      <c r="IK161" s="341"/>
      <c r="IL161" s="446">
        <v>157</v>
      </c>
      <c r="IM161" s="412" t="str">
        <f>OIP!AH159&amp;";"&amp;OIP!B159&amp;";"&amp;OIP!E159</f>
        <v>Система СОД причальных сооружений;Давление нефти на входе насоса Н-30;МПа</v>
      </c>
      <c r="IN161" s="440">
        <v>157</v>
      </c>
      <c r="IO161" s="441" t="s">
        <v>4433</v>
      </c>
      <c r="IP161" s="415">
        <v>1</v>
      </c>
      <c r="IQ161" s="447">
        <v>1</v>
      </c>
    </row>
    <row r="162" spans="1:251" ht="15.75" customHeight="1">
      <c r="A162" s="310">
        <f t="shared" si="24"/>
        <v>158</v>
      </c>
      <c r="B162" s="314" t="str">
        <f>DP!J159&amp;";"&amp;DP!B159</f>
        <v>;Авария батареи ИБП GU1 - прием сигнала из шкафа МК</v>
      </c>
      <c r="C162" s="438">
        <v>158</v>
      </c>
      <c r="D162" s="312"/>
      <c r="E162" s="312"/>
      <c r="F162" s="403"/>
      <c r="H162" s="437">
        <f t="shared" si="25"/>
        <v>158</v>
      </c>
      <c r="I162" s="314" t="str">
        <f>KTPRS2!I159&amp;";"&amp;KTPRS2!B159</f>
        <v>Предельный параметр;Отключение и блокировка пуска насоса Н-31 по закрытому пути откачки дренажа</v>
      </c>
      <c r="J162" s="438">
        <v>158</v>
      </c>
      <c r="K162" s="312"/>
      <c r="L162" s="312"/>
      <c r="M162" s="405"/>
      <c r="O162" s="437">
        <f t="shared" si="26"/>
        <v>158</v>
      </c>
      <c r="P162" s="455">
        <v>0</v>
      </c>
      <c r="Q162" s="438">
        <v>158</v>
      </c>
      <c r="R162" s="312"/>
      <c r="S162" s="312"/>
      <c r="T162" s="405"/>
      <c r="AC162" s="924">
        <v>158</v>
      </c>
      <c r="AD162" s="312" t="str">
        <f>ZD!AK160&amp;";"&amp;ZD!B160</f>
        <v>;Задвижка №4a</v>
      </c>
      <c r="AE162" s="312">
        <v>158</v>
      </c>
      <c r="AF162" s="402" t="s">
        <v>5110</v>
      </c>
      <c r="AG162" s="312">
        <v>1</v>
      </c>
      <c r="AH162" s="405">
        <v>0</v>
      </c>
      <c r="AI162" s="167" t="s">
        <v>5111</v>
      </c>
      <c r="BL162" s="845">
        <v>158</v>
      </c>
      <c r="BM162" s="846"/>
      <c r="BN162" s="415">
        <v>158</v>
      </c>
      <c r="BO162" s="402" t="s">
        <v>3855</v>
      </c>
      <c r="BP162" s="312">
        <v>0</v>
      </c>
      <c r="BQ162" s="405">
        <v>0</v>
      </c>
      <c r="BS162" s="479"/>
      <c r="BZ162" s="479"/>
      <c r="CG162" s="479"/>
      <c r="CN162" s="479"/>
      <c r="CU162" s="310">
        <f t="shared" si="27"/>
        <v>158</v>
      </c>
      <c r="CV162" s="314" t="str">
        <f>KTPR!K160&amp;";"&amp;KTPR!B160</f>
        <v>Общестанционная защита;Аварийное максимальное давление нефти в технологическом трубопроводе 4 (в коллекторе причала точка 1)</v>
      </c>
      <c r="CW162" s="438">
        <v>158</v>
      </c>
      <c r="CX162" s="312"/>
      <c r="CY162" s="312"/>
      <c r="CZ162" s="403"/>
      <c r="DB162" s="310">
        <f t="shared" si="28"/>
        <v>411</v>
      </c>
      <c r="DC162" s="314"/>
      <c r="DD162" s="438">
        <v>158</v>
      </c>
      <c r="DE162" s="312"/>
      <c r="DF162" s="312"/>
      <c r="DG162" s="403"/>
      <c r="DI162" s="310">
        <f t="shared" si="23"/>
        <v>257</v>
      </c>
      <c r="DJ162" s="314" t="str">
        <f>KTPRA!I161&amp;";"&amp;KTPRA!B161</f>
        <v>Агрегатная защита;</v>
      </c>
      <c r="DK162" s="438">
        <v>158</v>
      </c>
      <c r="DL162" s="312"/>
      <c r="DM162" s="312"/>
      <c r="DN162" s="403"/>
      <c r="DP162" s="437">
        <v>158</v>
      </c>
      <c r="DQ162" s="312">
        <v>0</v>
      </c>
      <c r="DR162" s="438">
        <v>158</v>
      </c>
      <c r="DS162" s="312"/>
      <c r="DT162" s="312"/>
      <c r="DU162" s="96"/>
      <c r="ED162" s="851">
        <v>158</v>
      </c>
      <c r="EE162" s="423" t="s">
        <v>8943</v>
      </c>
      <c r="EF162" s="68">
        <v>158</v>
      </c>
      <c r="EG162" s="861"/>
      <c r="EH162" s="68"/>
      <c r="EI162" s="96"/>
      <c r="FT162" s="479"/>
      <c r="GA162" s="437">
        <v>158</v>
      </c>
      <c r="GB162" s="314"/>
      <c r="GC162" s="438">
        <v>158</v>
      </c>
      <c r="GD162" s="402" t="s">
        <v>3565</v>
      </c>
      <c r="GE162" s="312">
        <v>1</v>
      </c>
      <c r="GF162" s="405">
        <v>0</v>
      </c>
      <c r="GH162" s="437"/>
      <c r="GI162" s="314"/>
      <c r="GJ162" s="438">
        <v>158</v>
      </c>
      <c r="GK162" s="402" t="s">
        <v>5112</v>
      </c>
      <c r="GL162" s="312">
        <v>1</v>
      </c>
      <c r="GM162" s="405">
        <v>0</v>
      </c>
      <c r="GO162" s="440">
        <v>158</v>
      </c>
      <c r="GP162" s="415"/>
      <c r="GQ162" s="415">
        <v>158</v>
      </c>
      <c r="GR162" s="491" t="s">
        <v>67</v>
      </c>
      <c r="GS162" s="312">
        <v>1</v>
      </c>
      <c r="GT162" s="405">
        <v>0</v>
      </c>
      <c r="GU162" s="167"/>
      <c r="GV162" s="440">
        <v>158</v>
      </c>
      <c r="GW162" s="415"/>
      <c r="GX162" s="415">
        <v>158</v>
      </c>
      <c r="GY162" s="491" t="s">
        <v>67</v>
      </c>
      <c r="GZ162" s="312">
        <v>1</v>
      </c>
      <c r="HA162" s="312">
        <v>0</v>
      </c>
      <c r="HC162" s="446">
        <v>158</v>
      </c>
      <c r="HD162" s="412" t="str">
        <f>OIP!AH160&amp;";"&amp;OIP!B160&amp;";"&amp;OIP!E160</f>
        <v>Система СОД причальных сооружений;Давление нефти на входе насоса Н-23;МПа</v>
      </c>
      <c r="HE162" s="440">
        <v>158</v>
      </c>
      <c r="HF162" s="418" t="s">
        <v>4430</v>
      </c>
      <c r="HG162" s="415">
        <v>2</v>
      </c>
      <c r="HH162" s="447">
        <v>2</v>
      </c>
      <c r="HJ162" s="446">
        <v>158</v>
      </c>
      <c r="HK162" s="412" t="str">
        <f>OIP!AH160&amp;";"&amp;OIP!B160&amp;";"&amp;OIP!E160</f>
        <v>Система СОД причальных сооружений;Давление нефти на входе насоса Н-23;МПа</v>
      </c>
      <c r="HL162" s="440">
        <v>158</v>
      </c>
      <c r="HM162" s="418" t="s">
        <v>4430</v>
      </c>
      <c r="HN162" s="415">
        <v>2</v>
      </c>
      <c r="HO162" s="447">
        <v>2</v>
      </c>
      <c r="HP162" s="844"/>
      <c r="HQ162" s="437">
        <v>158</v>
      </c>
      <c r="HR162" s="314" t="str">
        <f>OIP!AH160&amp;";"&amp;OIP!B160&amp;";"&amp;OIP!E160</f>
        <v>Система СОД причальных сооружений;Давление нефти на входе насоса Н-23;МПа</v>
      </c>
      <c r="HS162" s="438">
        <v>158</v>
      </c>
      <c r="HT162" s="426" t="s">
        <v>4430</v>
      </c>
      <c r="HU162" s="312">
        <v>2</v>
      </c>
      <c r="HV162" s="405">
        <v>2</v>
      </c>
      <c r="HX162" s="310">
        <v>158</v>
      </c>
      <c r="HY162" s="314" t="str">
        <f>OIP!AH160&amp;";"&amp;OIP!B160&amp;";"&amp;OIP!E160</f>
        <v>Система СОД причальных сооружений;Давление нефти на входе насоса Н-23;МПа</v>
      </c>
      <c r="HZ162" s="438">
        <v>158</v>
      </c>
      <c r="IA162" s="418" t="s">
        <v>4430</v>
      </c>
      <c r="IB162" s="415">
        <v>2</v>
      </c>
      <c r="IC162" s="447">
        <v>2</v>
      </c>
      <c r="ID162" s="341"/>
      <c r="IE162" s="446">
        <v>158</v>
      </c>
      <c r="IF162" s="412" t="str">
        <f>OIP!AH160&amp;";"&amp;OIP!B160&amp;";"&amp;OIP!E160</f>
        <v>Система СОД причальных сооружений;Давление нефти на входе насоса Н-23;МПа</v>
      </c>
      <c r="IG162" s="440">
        <v>158</v>
      </c>
      <c r="IH162" s="418" t="s">
        <v>4430</v>
      </c>
      <c r="II162" s="415">
        <v>2</v>
      </c>
      <c r="IJ162" s="447">
        <v>2</v>
      </c>
      <c r="IK162" s="341"/>
      <c r="IL162" s="446">
        <v>158</v>
      </c>
      <c r="IM162" s="412" t="str">
        <f>OIP!AH160&amp;";"&amp;OIP!B160&amp;";"&amp;OIP!E160</f>
        <v>Система СОД причальных сооружений;Давление нефти на входе насоса Н-23;МПа</v>
      </c>
      <c r="IN162" s="440">
        <v>158</v>
      </c>
      <c r="IO162" s="418" t="s">
        <v>4433</v>
      </c>
      <c r="IP162" s="415">
        <v>2</v>
      </c>
      <c r="IQ162" s="447">
        <v>2</v>
      </c>
    </row>
    <row r="163" spans="1:251" ht="15.75" customHeight="1">
      <c r="A163" s="313">
        <f t="shared" si="24"/>
        <v>159</v>
      </c>
      <c r="B163" s="314" t="str">
        <f>DP!J160&amp;";"&amp;DP!B160</f>
        <v>Нефтеналивные стендеры причалов №№1, 2;Неисправность оборудования питания осн. канала шкафа МК - прием сигнала из шкафа МК</v>
      </c>
      <c r="C163" s="438">
        <v>159</v>
      </c>
      <c r="D163" s="345"/>
      <c r="E163" s="345"/>
      <c r="F163" s="347"/>
      <c r="H163" s="469">
        <f t="shared" si="25"/>
        <v>159</v>
      </c>
      <c r="I163" s="314" t="str">
        <f>KTPRS2!I160&amp;";"&amp;KTPRS2!B160</f>
        <v>Предельный параметр;Отключение и блокировка пуска насоса Н-31 по давлению в точке подключение</v>
      </c>
      <c r="J163" s="438">
        <v>159</v>
      </c>
      <c r="K163" s="345"/>
      <c r="L163" s="345"/>
      <c r="M163" s="470"/>
      <c r="O163" s="469">
        <f t="shared" si="26"/>
        <v>159</v>
      </c>
      <c r="P163" s="455">
        <v>0</v>
      </c>
      <c r="Q163" s="438">
        <v>159</v>
      </c>
      <c r="R163" s="345"/>
      <c r="S163" s="345"/>
      <c r="T163" s="470"/>
      <c r="AC163" s="924">
        <v>159</v>
      </c>
      <c r="AD163" s="312" t="str">
        <f>ZD!AK161&amp;";"&amp;ZD!B161</f>
        <v>;Задвижка №5a</v>
      </c>
      <c r="AE163" s="312">
        <v>159</v>
      </c>
      <c r="AF163" s="402" t="s">
        <v>5113</v>
      </c>
      <c r="AG163" s="312">
        <v>1</v>
      </c>
      <c r="AH163" s="405">
        <v>0</v>
      </c>
      <c r="AI163" s="167" t="s">
        <v>3213</v>
      </c>
      <c r="BL163" s="845">
        <v>159</v>
      </c>
      <c r="BM163" s="846"/>
      <c r="BN163" s="415">
        <v>159</v>
      </c>
      <c r="BO163" s="451" t="s">
        <v>4157</v>
      </c>
      <c r="BP163" s="312">
        <v>2</v>
      </c>
      <c r="BQ163" s="405">
        <v>3</v>
      </c>
      <c r="BS163" s="479"/>
      <c r="BZ163" s="479"/>
      <c r="CG163" s="479"/>
      <c r="CN163" s="479"/>
      <c r="CU163" s="310">
        <f t="shared" si="27"/>
        <v>159</v>
      </c>
      <c r="CV163" s="314" t="str">
        <f>KTPR!K161&amp;";"&amp;KTPR!B161</f>
        <v>Общестанционная защита;Недостоверность измерения давления нефти в технологическом трубопроводе 4 (в коллекторе причала точка 1)</v>
      </c>
      <c r="CW163" s="438">
        <v>159</v>
      </c>
      <c r="CX163" s="312"/>
      <c r="CY163" s="312"/>
      <c r="CZ163" s="403"/>
      <c r="DB163" s="310">
        <f t="shared" si="28"/>
        <v>412</v>
      </c>
      <c r="DC163" s="314"/>
      <c r="DD163" s="438">
        <v>159</v>
      </c>
      <c r="DE163" s="312"/>
      <c r="DF163" s="312"/>
      <c r="DG163" s="403"/>
      <c r="DI163" s="310">
        <f t="shared" si="23"/>
        <v>258</v>
      </c>
      <c r="DJ163" s="314" t="str">
        <f>KTPRA!I162&amp;";"&amp;KTPRA!B162</f>
        <v>Агрегатная защита;</v>
      </c>
      <c r="DK163" s="438">
        <v>159</v>
      </c>
      <c r="DL163" s="312"/>
      <c r="DM163" s="312"/>
      <c r="DN163" s="403"/>
      <c r="DP163" s="437">
        <v>159</v>
      </c>
      <c r="DQ163" s="312">
        <v>0</v>
      </c>
      <c r="DR163" s="438">
        <v>151</v>
      </c>
      <c r="DS163" s="312"/>
      <c r="DT163" s="312"/>
      <c r="DU163" s="96"/>
      <c r="ED163" s="851">
        <v>159</v>
      </c>
      <c r="EE163" s="423" t="s">
        <v>8944</v>
      </c>
      <c r="EF163" s="68">
        <v>159</v>
      </c>
      <c r="EG163" s="861"/>
      <c r="EH163" s="68"/>
      <c r="EI163" s="96"/>
      <c r="FT163" s="479"/>
      <c r="GA163" s="437">
        <v>159</v>
      </c>
      <c r="GB163" s="314"/>
      <c r="GC163" s="438">
        <v>159</v>
      </c>
      <c r="GD163" s="402" t="s">
        <v>3565</v>
      </c>
      <c r="GE163" s="312">
        <v>1</v>
      </c>
      <c r="GF163" s="405">
        <v>0</v>
      </c>
      <c r="GH163" s="437"/>
      <c r="GI163" s="314"/>
      <c r="GJ163" s="438">
        <v>159</v>
      </c>
      <c r="GK163" s="402" t="s">
        <v>5114</v>
      </c>
      <c r="GL163" s="312">
        <v>1</v>
      </c>
      <c r="GM163" s="405">
        <v>0</v>
      </c>
      <c r="GO163" s="440">
        <v>159</v>
      </c>
      <c r="GP163" s="415"/>
      <c r="GQ163" s="415">
        <v>159</v>
      </c>
      <c r="GR163" s="491" t="s">
        <v>67</v>
      </c>
      <c r="GS163" s="312">
        <v>1</v>
      </c>
      <c r="GT163" s="405">
        <v>0</v>
      </c>
      <c r="GU163" s="167"/>
      <c r="GV163" s="440">
        <v>159</v>
      </c>
      <c r="GW163" s="415"/>
      <c r="GX163" s="415">
        <v>159</v>
      </c>
      <c r="GY163" s="491" t="s">
        <v>67</v>
      </c>
      <c r="GZ163" s="312">
        <v>1</v>
      </c>
      <c r="HA163" s="312">
        <v>0</v>
      </c>
      <c r="HC163" s="446">
        <v>159</v>
      </c>
      <c r="HD163" s="412" t="str">
        <f>OIP!AH161&amp;";"&amp;OIP!B161&amp;";"&amp;OIP!E161</f>
        <v>Система СОД причальных сооружений;Давление нефти на входе насоса Н-24;МПа</v>
      </c>
      <c r="HE163" s="440">
        <v>159</v>
      </c>
      <c r="HF163" s="453" t="s">
        <v>4430</v>
      </c>
      <c r="HG163" s="415">
        <v>2</v>
      </c>
      <c r="HH163" s="447">
        <v>3</v>
      </c>
      <c r="HJ163" s="446">
        <v>159</v>
      </c>
      <c r="HK163" s="412" t="str">
        <f>OIP!AH161&amp;";"&amp;OIP!B161&amp;";"&amp;OIP!E161</f>
        <v>Система СОД причальных сооружений;Давление нефти на входе насоса Н-24;МПа</v>
      </c>
      <c r="HL163" s="440">
        <v>159</v>
      </c>
      <c r="HM163" s="453" t="s">
        <v>4430</v>
      </c>
      <c r="HN163" s="415">
        <v>2</v>
      </c>
      <c r="HO163" s="447">
        <v>3</v>
      </c>
      <c r="HP163" s="844"/>
      <c r="HQ163" s="437">
        <v>159</v>
      </c>
      <c r="HR163" s="314" t="str">
        <f>OIP!AH161&amp;";"&amp;OIP!B161&amp;";"&amp;OIP!E161</f>
        <v>Система СОД причальных сооружений;Давление нефти на входе насоса Н-24;МПа</v>
      </c>
      <c r="HS163" s="438">
        <v>159</v>
      </c>
      <c r="HT163" s="451" t="s">
        <v>4430</v>
      </c>
      <c r="HU163" s="312">
        <v>2</v>
      </c>
      <c r="HV163" s="405">
        <v>3</v>
      </c>
      <c r="HX163" s="310">
        <v>159</v>
      </c>
      <c r="HY163" s="314" t="str">
        <f>OIP!AH161&amp;";"&amp;OIP!B161&amp;";"&amp;OIP!E161</f>
        <v>Система СОД причальных сооружений;Давление нефти на входе насоса Н-24;МПа</v>
      </c>
      <c r="HZ163" s="438">
        <v>159</v>
      </c>
      <c r="IA163" s="453" t="s">
        <v>4430</v>
      </c>
      <c r="IB163" s="415">
        <v>2</v>
      </c>
      <c r="IC163" s="447">
        <v>3</v>
      </c>
      <c r="ID163" s="341"/>
      <c r="IE163" s="446">
        <v>159</v>
      </c>
      <c r="IF163" s="412" t="str">
        <f>OIP!AH161&amp;";"&amp;OIP!B161&amp;";"&amp;OIP!E161</f>
        <v>Система СОД причальных сооружений;Давление нефти на входе насоса Н-24;МПа</v>
      </c>
      <c r="IG163" s="440">
        <v>159</v>
      </c>
      <c r="IH163" s="453" t="s">
        <v>4430</v>
      </c>
      <c r="II163" s="415">
        <v>2</v>
      </c>
      <c r="IJ163" s="447">
        <v>3</v>
      </c>
      <c r="IK163" s="341"/>
      <c r="IL163" s="446">
        <v>159</v>
      </c>
      <c r="IM163" s="412" t="str">
        <f>OIP!AH161&amp;";"&amp;OIP!B161&amp;";"&amp;OIP!E161</f>
        <v>Система СОД причальных сооружений;Давление нефти на входе насоса Н-24;МПа</v>
      </c>
      <c r="IN163" s="440">
        <v>159</v>
      </c>
      <c r="IO163" s="453" t="s">
        <v>4433</v>
      </c>
      <c r="IP163" s="415">
        <v>2</v>
      </c>
      <c r="IQ163" s="447">
        <v>3</v>
      </c>
    </row>
    <row r="164" spans="1:251" ht="15.75" customHeight="1">
      <c r="A164" s="310">
        <f t="shared" si="24"/>
        <v>160</v>
      </c>
      <c r="B164" s="314" t="str">
        <f>DP!J161&amp;";"&amp;DP!B161</f>
        <v>Нефтеналивные стендеры причалов №№1, 2;Авария батареи ИБП GU2 - прием сигнала из шкафа МК</v>
      </c>
      <c r="C164" s="438">
        <v>160</v>
      </c>
      <c r="D164" s="312"/>
      <c r="E164" s="312"/>
      <c r="F164" s="403"/>
      <c r="H164" s="437">
        <f t="shared" si="25"/>
        <v>160</v>
      </c>
      <c r="I164" s="314" t="str">
        <f>KTPRS2!I161&amp;";"&amp;KTPRS2!B161</f>
        <v>Предельный параметр;Минимальное давление нефти на выходе насоса Н-31</v>
      </c>
      <c r="J164" s="438">
        <v>160</v>
      </c>
      <c r="K164" s="312"/>
      <c r="L164" s="312"/>
      <c r="M164" s="405"/>
      <c r="O164" s="437">
        <f t="shared" si="26"/>
        <v>160</v>
      </c>
      <c r="P164" s="455">
        <v>0</v>
      </c>
      <c r="Q164" s="438">
        <v>160</v>
      </c>
      <c r="R164" s="312"/>
      <c r="S164" s="312"/>
      <c r="T164" s="405"/>
      <c r="AC164" s="924">
        <v>160</v>
      </c>
      <c r="AD164" s="312" t="str">
        <f>ZD!AK162&amp;";"&amp;ZD!B162</f>
        <v>;Задвижка №18</v>
      </c>
      <c r="AE164" s="312">
        <v>160</v>
      </c>
      <c r="AF164" s="402" t="s">
        <v>5115</v>
      </c>
      <c r="AG164" s="312">
        <v>1</v>
      </c>
      <c r="AH164" s="405">
        <v>0</v>
      </c>
      <c r="AI164" s="167" t="s">
        <v>3224</v>
      </c>
      <c r="BL164" s="845">
        <v>160</v>
      </c>
      <c r="BM164" s="846"/>
      <c r="BN164" s="415">
        <v>160</v>
      </c>
      <c r="BO164" s="451" t="s">
        <v>4167</v>
      </c>
      <c r="BP164" s="312">
        <v>2</v>
      </c>
      <c r="BQ164" s="405">
        <v>3</v>
      </c>
      <c r="BS164" s="479"/>
      <c r="BZ164" s="479"/>
      <c r="CG164" s="479"/>
      <c r="CN164" s="479"/>
      <c r="CU164" s="310">
        <f t="shared" si="27"/>
        <v>160</v>
      </c>
      <c r="CV164" s="314" t="str">
        <f>KTPR!K162&amp;";"&amp;KTPR!B162</f>
        <v>Общестанционная защита;Аварийное максимальное давление нефти в технологическом трубопроводе 5 (в коллекторе причала точка 1)</v>
      </c>
      <c r="CW164" s="438">
        <v>160</v>
      </c>
      <c r="CX164" s="312"/>
      <c r="CY164" s="312"/>
      <c r="CZ164" s="403"/>
      <c r="DB164" s="310">
        <f t="shared" si="28"/>
        <v>413</v>
      </c>
      <c r="DC164" s="314"/>
      <c r="DD164" s="438">
        <v>160</v>
      </c>
      <c r="DE164" s="312"/>
      <c r="DF164" s="312"/>
      <c r="DG164" s="403"/>
      <c r="DI164" s="310">
        <f t="shared" si="23"/>
        <v>259</v>
      </c>
      <c r="DJ164" s="314" t="str">
        <f>KTPRA!I163&amp;";"&amp;KTPRA!B163</f>
        <v>Агрегатная защита;</v>
      </c>
      <c r="DK164" s="438">
        <v>160</v>
      </c>
      <c r="DL164" s="312"/>
      <c r="DM164" s="312"/>
      <c r="DN164" s="403"/>
      <c r="DP164" s="437">
        <v>160</v>
      </c>
      <c r="DQ164" s="312">
        <v>0</v>
      </c>
      <c r="DR164" s="438">
        <v>152</v>
      </c>
      <c r="DS164" s="312"/>
      <c r="DT164" s="312"/>
      <c r="DU164" s="96"/>
      <c r="ED164" s="851">
        <v>160</v>
      </c>
      <c r="EE164" s="423" t="s">
        <v>8945</v>
      </c>
      <c r="EF164" s="68">
        <v>160</v>
      </c>
      <c r="EG164" s="861"/>
      <c r="EH164" s="68"/>
      <c r="EI164" s="96"/>
      <c r="FT164" s="479"/>
      <c r="GA164" s="437">
        <v>160</v>
      </c>
      <c r="GB164" s="314"/>
      <c r="GC164" s="438">
        <v>160</v>
      </c>
      <c r="GD164" s="402" t="s">
        <v>3565</v>
      </c>
      <c r="GE164" s="312">
        <v>1</v>
      </c>
      <c r="GF164" s="405">
        <v>0</v>
      </c>
      <c r="GH164" s="437"/>
      <c r="GI164" s="314"/>
      <c r="GJ164" s="438">
        <v>160</v>
      </c>
      <c r="GK164" s="402" t="s">
        <v>5116</v>
      </c>
      <c r="GL164" s="312">
        <v>1</v>
      </c>
      <c r="GM164" s="405">
        <v>0</v>
      </c>
      <c r="GO164" s="440">
        <v>160</v>
      </c>
      <c r="GP164" s="415"/>
      <c r="GQ164" s="415">
        <v>160</v>
      </c>
      <c r="GR164" s="491" t="s">
        <v>67</v>
      </c>
      <c r="GS164" s="312">
        <v>1</v>
      </c>
      <c r="GT164" s="405">
        <v>0</v>
      </c>
      <c r="GU164" s="167"/>
      <c r="GV164" s="440">
        <v>160</v>
      </c>
      <c r="GW164" s="415"/>
      <c r="GX164" s="415">
        <v>160</v>
      </c>
      <c r="GY164" s="491" t="s">
        <v>67</v>
      </c>
      <c r="GZ164" s="312">
        <v>1</v>
      </c>
      <c r="HA164" s="312">
        <v>0</v>
      </c>
      <c r="HC164" s="446">
        <v>160</v>
      </c>
      <c r="HD164" s="412" t="str">
        <f>OIP!AH162&amp;";"&amp;OIP!B162&amp;";"&amp;OIP!E162</f>
        <v>Система СОД причальных сооружений;Давление нефти на выходе насоса Н-30;МПа</v>
      </c>
      <c r="HE164" s="440">
        <v>160</v>
      </c>
      <c r="HF164" s="441" t="s">
        <v>4433</v>
      </c>
      <c r="HG164" s="415">
        <v>1</v>
      </c>
      <c r="HH164" s="447">
        <v>1</v>
      </c>
      <c r="HJ164" s="446">
        <v>160</v>
      </c>
      <c r="HK164" s="412" t="str">
        <f>OIP!AH162&amp;";"&amp;OIP!B162&amp;";"&amp;OIP!E162</f>
        <v>Система СОД причальных сооружений;Давление нефти на выходе насоса Н-30;МПа</v>
      </c>
      <c r="HL164" s="440">
        <v>160</v>
      </c>
      <c r="HM164" s="441" t="s">
        <v>4433</v>
      </c>
      <c r="HN164" s="415">
        <v>1</v>
      </c>
      <c r="HO164" s="447">
        <v>1</v>
      </c>
      <c r="HP164" s="844"/>
      <c r="HQ164" s="437">
        <v>160</v>
      </c>
      <c r="HR164" s="314" t="str">
        <f>OIP!AH162&amp;";"&amp;OIP!B162&amp;";"&amp;OIP!E162</f>
        <v>Система СОД причальных сооружений;Давление нефти на выходе насоса Н-30;МПа</v>
      </c>
      <c r="HS164" s="438">
        <v>160</v>
      </c>
      <c r="HT164" s="436" t="s">
        <v>4433</v>
      </c>
      <c r="HU164" s="312">
        <v>1</v>
      </c>
      <c r="HV164" s="405">
        <v>1</v>
      </c>
      <c r="HX164" s="310">
        <v>160</v>
      </c>
      <c r="HY164" s="314" t="str">
        <f>OIP!AH162&amp;";"&amp;OIP!B162&amp;";"&amp;OIP!E162</f>
        <v>Система СОД причальных сооружений;Давление нефти на выходе насоса Н-30;МПа</v>
      </c>
      <c r="HZ164" s="438">
        <v>160</v>
      </c>
      <c r="IA164" s="441" t="s">
        <v>4433</v>
      </c>
      <c r="IB164" s="415">
        <v>1</v>
      </c>
      <c r="IC164" s="447">
        <v>1</v>
      </c>
      <c r="ID164" s="341"/>
      <c r="IE164" s="446">
        <v>160</v>
      </c>
      <c r="IF164" s="412" t="str">
        <f>OIP!AH162&amp;";"&amp;OIP!B162&amp;";"&amp;OIP!E162</f>
        <v>Система СОД причальных сооружений;Давление нефти на выходе насоса Н-30;МПа</v>
      </c>
      <c r="IG164" s="440">
        <v>160</v>
      </c>
      <c r="IH164" s="441" t="s">
        <v>4433</v>
      </c>
      <c r="II164" s="415">
        <v>1</v>
      </c>
      <c r="IJ164" s="447">
        <v>1</v>
      </c>
      <c r="IK164" s="341"/>
      <c r="IL164" s="446">
        <v>160</v>
      </c>
      <c r="IM164" s="412" t="str">
        <f>OIP!AH162&amp;";"&amp;OIP!B162&amp;";"&amp;OIP!E162</f>
        <v>Система СОД причальных сооружений;Давление нефти на выходе насоса Н-30;МПа</v>
      </c>
      <c r="IN164" s="440">
        <v>160</v>
      </c>
      <c r="IO164" s="441" t="s">
        <v>4433</v>
      </c>
      <c r="IP164" s="415">
        <v>1</v>
      </c>
      <c r="IQ164" s="447">
        <v>1</v>
      </c>
    </row>
    <row r="165" spans="1:251" ht="15.75" customHeight="1">
      <c r="A165" s="310">
        <f t="shared" si="24"/>
        <v>161</v>
      </c>
      <c r="B165" s="314" t="str">
        <f>DP!J162&amp;";"&amp;DP!B162</f>
        <v>Нефтеналивные стендеры причалов №№1, 2;Неисправность оборудования питания рез. канала шкафа МК - прием сигнала из шкафа МК</v>
      </c>
      <c r="C165" s="438">
        <v>161</v>
      </c>
      <c r="D165" s="312"/>
      <c r="E165" s="312"/>
      <c r="F165" s="403"/>
      <c r="H165" s="437">
        <f t="shared" si="25"/>
        <v>161</v>
      </c>
      <c r="I165" s="314" t="str">
        <f>KTPRS2!I162&amp;";"&amp;KTPRS2!B162</f>
        <v>Предельный параметр;Аварийная максимальная температура подшипника насоса Н-31</v>
      </c>
      <c r="J165" s="438">
        <v>161</v>
      </c>
      <c r="K165" s="312"/>
      <c r="L165" s="312"/>
      <c r="M165" s="405"/>
      <c r="O165" s="437">
        <f t="shared" si="26"/>
        <v>161</v>
      </c>
      <c r="P165" s="455">
        <v>0</v>
      </c>
      <c r="Q165" s="438">
        <v>161</v>
      </c>
      <c r="R165" s="312"/>
      <c r="S165" s="312"/>
      <c r="T165" s="405"/>
      <c r="AC165" s="924">
        <v>161</v>
      </c>
      <c r="AD165" s="312" t="str">
        <f>ZD!AK163&amp;";"&amp;ZD!B163</f>
        <v>;Задвижка №19</v>
      </c>
      <c r="AE165" s="312">
        <v>161</v>
      </c>
      <c r="AF165" s="402" t="s">
        <v>5117</v>
      </c>
      <c r="AG165" s="312">
        <v>1</v>
      </c>
      <c r="AH165" s="405">
        <v>0</v>
      </c>
      <c r="AI165" s="167" t="s">
        <v>3235</v>
      </c>
      <c r="BL165" s="845">
        <v>161</v>
      </c>
      <c r="BM165" s="846"/>
      <c r="BN165" s="415">
        <v>161</v>
      </c>
      <c r="BO165" s="451" t="s">
        <v>4177</v>
      </c>
      <c r="BP165" s="312">
        <v>2</v>
      </c>
      <c r="BQ165" s="405">
        <v>3</v>
      </c>
      <c r="BS165" s="479"/>
      <c r="BZ165" s="479"/>
      <c r="CG165" s="479"/>
      <c r="CN165" s="479"/>
      <c r="CU165" s="310">
        <f t="shared" si="27"/>
        <v>161</v>
      </c>
      <c r="CV165" s="314" t="str">
        <f>KTPR!K163&amp;";"&amp;KTPR!B163</f>
        <v>Общестанционная защита;Недостоверность измерения давления нефти в технологическом трубопроводе 5 (в коллекторе причала точка 1)</v>
      </c>
      <c r="CW165" s="438">
        <v>161</v>
      </c>
      <c r="CX165" s="312"/>
      <c r="CY165" s="312"/>
      <c r="CZ165" s="403"/>
      <c r="DB165" s="310">
        <f t="shared" si="28"/>
        <v>414</v>
      </c>
      <c r="DC165" s="314"/>
      <c r="DD165" s="438">
        <v>161</v>
      </c>
      <c r="DE165" s="312"/>
      <c r="DF165" s="312"/>
      <c r="DG165" s="403"/>
      <c r="DI165" s="310">
        <f t="shared" si="23"/>
        <v>260</v>
      </c>
      <c r="DJ165" s="314" t="str">
        <f>KTPRA!I164&amp;";"&amp;KTPRA!B164</f>
        <v>Агрегатная защита;</v>
      </c>
      <c r="DK165" s="438">
        <v>161</v>
      </c>
      <c r="DL165" s="312"/>
      <c r="DM165" s="312"/>
      <c r="DN165" s="403"/>
      <c r="DP165" s="437">
        <v>161</v>
      </c>
      <c r="DQ165" s="312">
        <v>0</v>
      </c>
      <c r="DR165" s="438">
        <v>153</v>
      </c>
      <c r="DS165" s="312"/>
      <c r="DT165" s="312"/>
      <c r="DU165" s="96"/>
      <c r="ED165" s="851">
        <v>161</v>
      </c>
      <c r="EE165" s="423" t="s">
        <v>8946</v>
      </c>
      <c r="EF165" s="68">
        <v>161</v>
      </c>
      <c r="EG165" s="861"/>
      <c r="EH165" s="68"/>
      <c r="EI165" s="96"/>
      <c r="FT165" s="479"/>
      <c r="GA165" s="437">
        <v>161</v>
      </c>
      <c r="GB165" s="314"/>
      <c r="GC165" s="438">
        <v>161</v>
      </c>
      <c r="GD165" s="402" t="s">
        <v>3565</v>
      </c>
      <c r="GE165" s="312">
        <v>1</v>
      </c>
      <c r="GF165" s="405">
        <v>0</v>
      </c>
      <c r="GH165" s="437"/>
      <c r="GI165" s="314"/>
      <c r="GJ165" s="438">
        <v>161</v>
      </c>
      <c r="GK165" s="436" t="s">
        <v>5118</v>
      </c>
      <c r="GL165" s="312">
        <v>1</v>
      </c>
      <c r="GM165" s="405">
        <v>1</v>
      </c>
      <c r="GO165" s="440">
        <v>161</v>
      </c>
      <c r="GP165" s="415"/>
      <c r="GQ165" s="415">
        <v>161</v>
      </c>
      <c r="GR165" s="843" t="s">
        <v>67</v>
      </c>
      <c r="GS165" s="312">
        <v>1</v>
      </c>
      <c r="GT165" s="405">
        <v>1</v>
      </c>
      <c r="GU165" s="167"/>
      <c r="GV165" s="440">
        <v>161</v>
      </c>
      <c r="GW165" s="415"/>
      <c r="GX165" s="415">
        <v>161</v>
      </c>
      <c r="GY165" s="493" t="s">
        <v>67</v>
      </c>
      <c r="GZ165" s="312">
        <v>1</v>
      </c>
      <c r="HA165" s="312">
        <v>0</v>
      </c>
      <c r="HC165" s="446">
        <v>161</v>
      </c>
      <c r="HD165" s="412" t="str">
        <f>OIP!AH163&amp;";"&amp;OIP!B163&amp;";"&amp;OIP!E163</f>
        <v>Система СОД причальных сооружений;Давление нефти на выходе насоса Н-23;МПа</v>
      </c>
      <c r="HE165" s="440">
        <v>161</v>
      </c>
      <c r="HF165" s="418" t="s">
        <v>4433</v>
      </c>
      <c r="HG165" s="415">
        <v>2</v>
      </c>
      <c r="HH165" s="447">
        <v>2</v>
      </c>
      <c r="HJ165" s="446">
        <v>161</v>
      </c>
      <c r="HK165" s="412" t="str">
        <f>OIP!AH163&amp;";"&amp;OIP!B163&amp;";"&amp;OIP!E163</f>
        <v>Система СОД причальных сооружений;Давление нефти на выходе насоса Н-23;МПа</v>
      </c>
      <c r="HL165" s="440">
        <v>161</v>
      </c>
      <c r="HM165" s="418" t="s">
        <v>4433</v>
      </c>
      <c r="HN165" s="415">
        <v>2</v>
      </c>
      <c r="HO165" s="447">
        <v>2</v>
      </c>
      <c r="HP165" s="844"/>
      <c r="HQ165" s="437">
        <v>161</v>
      </c>
      <c r="HR165" s="314" t="str">
        <f>OIP!AH163&amp;";"&amp;OIP!B163&amp;";"&amp;OIP!E163</f>
        <v>Система СОД причальных сооружений;Давление нефти на выходе насоса Н-23;МПа</v>
      </c>
      <c r="HS165" s="438">
        <v>161</v>
      </c>
      <c r="HT165" s="426" t="s">
        <v>4433</v>
      </c>
      <c r="HU165" s="312">
        <v>2</v>
      </c>
      <c r="HV165" s="405">
        <v>2</v>
      </c>
      <c r="HX165" s="310">
        <v>161</v>
      </c>
      <c r="HY165" s="314" t="str">
        <f>OIP!AH163&amp;";"&amp;OIP!B163&amp;";"&amp;OIP!E163</f>
        <v>Система СОД причальных сооружений;Давление нефти на выходе насоса Н-23;МПа</v>
      </c>
      <c r="HZ165" s="438">
        <v>161</v>
      </c>
      <c r="IA165" s="418" t="s">
        <v>4433</v>
      </c>
      <c r="IB165" s="415">
        <v>2</v>
      </c>
      <c r="IC165" s="447">
        <v>2</v>
      </c>
      <c r="ID165" s="341"/>
      <c r="IE165" s="446">
        <v>161</v>
      </c>
      <c r="IF165" s="412" t="str">
        <f>OIP!AH163&amp;";"&amp;OIP!B163&amp;";"&amp;OIP!E163</f>
        <v>Система СОД причальных сооружений;Давление нефти на выходе насоса Н-23;МПа</v>
      </c>
      <c r="IG165" s="440">
        <v>161</v>
      </c>
      <c r="IH165" s="418" t="s">
        <v>4433</v>
      </c>
      <c r="II165" s="415">
        <v>2</v>
      </c>
      <c r="IJ165" s="447">
        <v>2</v>
      </c>
      <c r="IK165" s="341"/>
      <c r="IL165" s="446">
        <v>161</v>
      </c>
      <c r="IM165" s="412" t="str">
        <f>OIP!AH163&amp;";"&amp;OIP!B163&amp;";"&amp;OIP!E163</f>
        <v>Система СОД причальных сооружений;Давление нефти на выходе насоса Н-23;МПа</v>
      </c>
      <c r="IN165" s="440">
        <v>161</v>
      </c>
      <c r="IO165" s="418" t="s">
        <v>4433</v>
      </c>
      <c r="IP165" s="415">
        <v>2</v>
      </c>
      <c r="IQ165" s="447">
        <v>2</v>
      </c>
    </row>
    <row r="166" spans="1:251" ht="15.75" customHeight="1">
      <c r="A166" s="313">
        <f t="shared" si="24"/>
        <v>162</v>
      </c>
      <c r="B166" s="314" t="str">
        <f>DP!J163&amp;";"&amp;DP!B163</f>
        <v>Нефтеналивные стендеры причалов №№1, 2;</v>
      </c>
      <c r="C166" s="438">
        <v>162</v>
      </c>
      <c r="D166" s="345"/>
      <c r="E166" s="345"/>
      <c r="F166" s="347"/>
      <c r="H166" s="469">
        <f t="shared" si="25"/>
        <v>162</v>
      </c>
      <c r="I166" s="314" t="str">
        <f>KTPRS2!I163&amp;";"&amp;KTPRS2!B163</f>
        <v>Предельный параметр;Аварийная максимальная температура нефти на выходе насоса Н-31</v>
      </c>
      <c r="J166" s="438">
        <v>162</v>
      </c>
      <c r="K166" s="345"/>
      <c r="L166" s="345"/>
      <c r="M166" s="470"/>
      <c r="O166" s="469">
        <f t="shared" si="26"/>
        <v>162</v>
      </c>
      <c r="P166" s="455">
        <v>0</v>
      </c>
      <c r="Q166" s="438">
        <v>162</v>
      </c>
      <c r="R166" s="345"/>
      <c r="S166" s="345"/>
      <c r="T166" s="470"/>
      <c r="AC166" s="924">
        <v>162</v>
      </c>
      <c r="AD166" s="312" t="str">
        <f>ZD!AK164&amp;";"&amp;ZD!B164</f>
        <v>;Задвижка №72</v>
      </c>
      <c r="AE166" s="312">
        <v>162</v>
      </c>
      <c r="AF166" s="402" t="s">
        <v>5119</v>
      </c>
      <c r="AG166" s="312">
        <v>1</v>
      </c>
      <c r="AH166" s="405">
        <v>0</v>
      </c>
      <c r="AI166" s="167" t="s">
        <v>3243</v>
      </c>
      <c r="BL166" s="845">
        <v>162</v>
      </c>
      <c r="BM166" s="846"/>
      <c r="BN166" s="415">
        <v>162</v>
      </c>
      <c r="BO166" s="451" t="s">
        <v>4192</v>
      </c>
      <c r="BP166" s="312">
        <v>2</v>
      </c>
      <c r="BQ166" s="405">
        <v>3</v>
      </c>
      <c r="BS166" s="479"/>
      <c r="BZ166" s="479"/>
      <c r="CG166" s="479"/>
      <c r="CN166" s="479"/>
      <c r="CU166" s="310">
        <f t="shared" si="27"/>
        <v>162</v>
      </c>
      <c r="CV166" s="314" t="str">
        <f>KTPR!K164&amp;";"&amp;KTPR!B164</f>
        <v>Общестанционная защита;Аварийное максимальное давление нефти в технологическом трубопроводе 4 (в коллекторе причала точка 2)</v>
      </c>
      <c r="CW166" s="438">
        <v>162</v>
      </c>
      <c r="CX166" s="312"/>
      <c r="CY166" s="312"/>
      <c r="CZ166" s="403"/>
      <c r="DB166" s="310">
        <f t="shared" si="28"/>
        <v>415</v>
      </c>
      <c r="DC166" s="314"/>
      <c r="DD166" s="438">
        <v>162</v>
      </c>
      <c r="DE166" s="312"/>
      <c r="DF166" s="312"/>
      <c r="DG166" s="403"/>
      <c r="DI166" s="310">
        <f t="shared" si="23"/>
        <v>261</v>
      </c>
      <c r="DJ166" s="314" t="str">
        <f>KTPRA!I165&amp;";"&amp;KTPRA!B165</f>
        <v>Агрегатная защита;</v>
      </c>
      <c r="DK166" s="438">
        <v>162</v>
      </c>
      <c r="DL166" s="312"/>
      <c r="DM166" s="312"/>
      <c r="DN166" s="403"/>
      <c r="DP166" s="437">
        <v>162</v>
      </c>
      <c r="DQ166" s="312">
        <v>0</v>
      </c>
      <c r="DR166" s="438">
        <v>154</v>
      </c>
      <c r="DS166" s="312"/>
      <c r="DT166" s="312"/>
      <c r="DU166" s="96"/>
      <c r="ED166" s="851">
        <v>162</v>
      </c>
      <c r="EE166" s="423" t="s">
        <v>8947</v>
      </c>
      <c r="EF166" s="68">
        <v>162</v>
      </c>
      <c r="EG166" s="861"/>
      <c r="EH166" s="68"/>
      <c r="EI166" s="96"/>
      <c r="FT166" s="479"/>
      <c r="GA166" s="437">
        <v>162</v>
      </c>
      <c r="GB166" s="314"/>
      <c r="GC166" s="438">
        <v>162</v>
      </c>
      <c r="GD166" s="402" t="s">
        <v>3565</v>
      </c>
      <c r="GE166" s="312">
        <v>1</v>
      </c>
      <c r="GF166" s="405">
        <v>0</v>
      </c>
      <c r="GH166" s="437"/>
      <c r="GI166" s="314"/>
      <c r="GJ166" s="438">
        <v>162</v>
      </c>
      <c r="GK166" s="402" t="s">
        <v>5120</v>
      </c>
      <c r="GL166" s="312">
        <v>1</v>
      </c>
      <c r="GM166" s="405">
        <v>0</v>
      </c>
      <c r="GO166" s="440">
        <v>162</v>
      </c>
      <c r="GP166" s="415"/>
      <c r="GQ166" s="415">
        <v>162</v>
      </c>
      <c r="GR166" s="843" t="s">
        <v>67</v>
      </c>
      <c r="GS166" s="312">
        <v>1</v>
      </c>
      <c r="GT166" s="405">
        <v>1</v>
      </c>
      <c r="GU166" s="167"/>
      <c r="GV166" s="440">
        <v>162</v>
      </c>
      <c r="GW166" s="415"/>
      <c r="GX166" s="415">
        <v>162</v>
      </c>
      <c r="GY166" s="493" t="s">
        <v>67</v>
      </c>
      <c r="GZ166" s="312">
        <v>1</v>
      </c>
      <c r="HA166" s="312">
        <v>0</v>
      </c>
      <c r="HC166" s="446">
        <v>162</v>
      </c>
      <c r="HD166" s="412" t="str">
        <f>OIP!AH164&amp;";"&amp;OIP!B164&amp;";"&amp;OIP!E164</f>
        <v>Система СОД причальных сооружений;Давление нефти на выходе насоса Н-24;МПа</v>
      </c>
      <c r="HE166" s="440">
        <v>162</v>
      </c>
      <c r="HF166" s="453" t="s">
        <v>4433</v>
      </c>
      <c r="HG166" s="415">
        <v>2</v>
      </c>
      <c r="HH166" s="447">
        <v>3</v>
      </c>
      <c r="HJ166" s="446">
        <v>162</v>
      </c>
      <c r="HK166" s="412" t="str">
        <f>OIP!AH164&amp;";"&amp;OIP!B164&amp;";"&amp;OIP!E164</f>
        <v>Система СОД причальных сооружений;Давление нефти на выходе насоса Н-24;МПа</v>
      </c>
      <c r="HL166" s="440">
        <v>162</v>
      </c>
      <c r="HM166" s="453" t="s">
        <v>4433</v>
      </c>
      <c r="HN166" s="415">
        <v>2</v>
      </c>
      <c r="HO166" s="447">
        <v>3</v>
      </c>
      <c r="HP166" s="844"/>
      <c r="HQ166" s="437">
        <v>162</v>
      </c>
      <c r="HR166" s="314" t="str">
        <f>OIP!AH164&amp;";"&amp;OIP!B164&amp;";"&amp;OIP!E164</f>
        <v>Система СОД причальных сооружений;Давление нефти на выходе насоса Н-24;МПа</v>
      </c>
      <c r="HS166" s="438">
        <v>162</v>
      </c>
      <c r="HT166" s="451" t="s">
        <v>4433</v>
      </c>
      <c r="HU166" s="312">
        <v>2</v>
      </c>
      <c r="HV166" s="405">
        <v>3</v>
      </c>
      <c r="HX166" s="310">
        <v>162</v>
      </c>
      <c r="HY166" s="314" t="str">
        <f>OIP!AH164&amp;";"&amp;OIP!B164&amp;";"&amp;OIP!E164</f>
        <v>Система СОД причальных сооружений;Давление нефти на выходе насоса Н-24;МПа</v>
      </c>
      <c r="HZ166" s="438">
        <v>162</v>
      </c>
      <c r="IA166" s="453" t="s">
        <v>4433</v>
      </c>
      <c r="IB166" s="415">
        <v>2</v>
      </c>
      <c r="IC166" s="447">
        <v>3</v>
      </c>
      <c r="ID166" s="341"/>
      <c r="IE166" s="446">
        <v>162</v>
      </c>
      <c r="IF166" s="412" t="str">
        <f>OIP!AH164&amp;";"&amp;OIP!B164&amp;";"&amp;OIP!E164</f>
        <v>Система СОД причальных сооружений;Давление нефти на выходе насоса Н-24;МПа</v>
      </c>
      <c r="IG166" s="440">
        <v>162</v>
      </c>
      <c r="IH166" s="453" t="s">
        <v>4433</v>
      </c>
      <c r="II166" s="415">
        <v>2</v>
      </c>
      <c r="IJ166" s="447">
        <v>3</v>
      </c>
      <c r="IK166" s="341"/>
      <c r="IL166" s="446">
        <v>162</v>
      </c>
      <c r="IM166" s="412" t="str">
        <f>OIP!AH164&amp;";"&amp;OIP!B164&amp;";"&amp;OIP!E164</f>
        <v>Система СОД причальных сооружений;Давление нефти на выходе насоса Н-24;МПа</v>
      </c>
      <c r="IN166" s="440">
        <v>162</v>
      </c>
      <c r="IO166" s="453" t="s">
        <v>4433</v>
      </c>
      <c r="IP166" s="415">
        <v>2</v>
      </c>
      <c r="IQ166" s="447">
        <v>3</v>
      </c>
    </row>
    <row r="167" spans="1:251" ht="15.75" customHeight="1">
      <c r="A167" s="310">
        <f t="shared" si="24"/>
        <v>163</v>
      </c>
      <c r="B167" s="314" t="str">
        <f>DP!J164&amp;";"&amp;DP!B164</f>
        <v>Нефтеналивные стендеры причалов №№1, 2;Питание расходомера стенедра СТ1 включено</v>
      </c>
      <c r="C167" s="438">
        <v>163</v>
      </c>
      <c r="D167" s="312"/>
      <c r="E167" s="312"/>
      <c r="F167" s="403"/>
      <c r="H167" s="437">
        <f t="shared" si="25"/>
        <v>163</v>
      </c>
      <c r="I167" s="314" t="str">
        <f>KTPRS2!I164&amp;";"&amp;KTPRS2!B164</f>
        <v>Предельный параметр;</v>
      </c>
      <c r="J167" s="438">
        <v>163</v>
      </c>
      <c r="K167" s="312"/>
      <c r="L167" s="312"/>
      <c r="M167" s="405"/>
      <c r="O167" s="437">
        <f t="shared" si="26"/>
        <v>163</v>
      </c>
      <c r="P167" s="455">
        <v>0</v>
      </c>
      <c r="Q167" s="438">
        <v>163</v>
      </c>
      <c r="R167" s="312"/>
      <c r="S167" s="312"/>
      <c r="T167" s="405"/>
      <c r="AC167" s="924">
        <v>163</v>
      </c>
      <c r="AD167" s="312" t="str">
        <f>ZD!AK165&amp;";"&amp;ZD!B165</f>
        <v>;Задвижка №101</v>
      </c>
      <c r="AE167" s="312">
        <v>163</v>
      </c>
      <c r="AF167" s="402" t="s">
        <v>5121</v>
      </c>
      <c r="AG167" s="312">
        <v>1</v>
      </c>
      <c r="AH167" s="405">
        <v>0</v>
      </c>
      <c r="AI167" s="167" t="s">
        <v>3254</v>
      </c>
      <c r="BL167" s="845">
        <v>163</v>
      </c>
      <c r="BM167" s="846"/>
      <c r="BN167" s="415">
        <v>163</v>
      </c>
      <c r="BO167" s="451" t="s">
        <v>4205</v>
      </c>
      <c r="BP167" s="312">
        <v>2</v>
      </c>
      <c r="BQ167" s="405">
        <v>3</v>
      </c>
      <c r="BS167" s="479"/>
      <c r="BZ167" s="479"/>
      <c r="CG167" s="479"/>
      <c r="CN167" s="479"/>
      <c r="CU167" s="310">
        <f t="shared" si="27"/>
        <v>163</v>
      </c>
      <c r="CV167" s="314" t="str">
        <f>KTPR!K165&amp;";"&amp;KTPR!B165</f>
        <v>Общестанционная защита;Недостоверность измерения давления нефти в технологическом трубопроводе 4 (в коллекторе причала точка 2)</v>
      </c>
      <c r="CW167" s="438">
        <v>163</v>
      </c>
      <c r="CX167" s="312"/>
      <c r="CY167" s="312"/>
      <c r="CZ167" s="403"/>
      <c r="DB167" s="310">
        <f t="shared" si="28"/>
        <v>416</v>
      </c>
      <c r="DC167" s="314"/>
      <c r="DD167" s="438">
        <v>163</v>
      </c>
      <c r="DE167" s="312"/>
      <c r="DF167" s="312"/>
      <c r="DG167" s="403"/>
      <c r="DI167" s="310">
        <f t="shared" si="23"/>
        <v>262</v>
      </c>
      <c r="DJ167" s="314" t="str">
        <f>KTPRA!I166&amp;";"&amp;KTPRA!B166</f>
        <v>Агрегатная защита;</v>
      </c>
      <c r="DK167" s="438">
        <v>163</v>
      </c>
      <c r="DL167" s="312"/>
      <c r="DM167" s="312"/>
      <c r="DN167" s="403"/>
      <c r="DP167" s="437">
        <v>163</v>
      </c>
      <c r="DQ167" s="312">
        <v>0</v>
      </c>
      <c r="DR167" s="438">
        <v>155</v>
      </c>
      <c r="DS167" s="312"/>
      <c r="DT167" s="312"/>
      <c r="DU167" s="96"/>
      <c r="ED167" s="851">
        <v>163</v>
      </c>
      <c r="EE167" s="423" t="s">
        <v>8948</v>
      </c>
      <c r="EF167" s="68">
        <v>163</v>
      </c>
      <c r="EG167" s="861"/>
      <c r="EH167" s="68"/>
      <c r="EI167" s="96"/>
      <c r="FT167" s="479"/>
      <c r="GA167" s="437">
        <v>163</v>
      </c>
      <c r="GB167" s="314"/>
      <c r="GC167" s="438">
        <v>163</v>
      </c>
      <c r="GD167" s="402" t="s">
        <v>3565</v>
      </c>
      <c r="GE167" s="312">
        <v>1</v>
      </c>
      <c r="GF167" s="405">
        <v>0</v>
      </c>
      <c r="GH167" s="437"/>
      <c r="GI167" s="314"/>
      <c r="GJ167" s="438">
        <v>163</v>
      </c>
      <c r="GK167" s="402" t="s">
        <v>3565</v>
      </c>
      <c r="GL167" s="312">
        <v>1</v>
      </c>
      <c r="GM167" s="405">
        <v>0</v>
      </c>
      <c r="GO167" s="440">
        <v>163</v>
      </c>
      <c r="GP167" s="415"/>
      <c r="GQ167" s="415">
        <v>163</v>
      </c>
      <c r="GR167" s="493" t="s">
        <v>67</v>
      </c>
      <c r="GS167" s="312">
        <v>1</v>
      </c>
      <c r="GT167" s="405">
        <v>0</v>
      </c>
      <c r="GU167" s="167"/>
      <c r="GV167" s="440">
        <v>163</v>
      </c>
      <c r="GW167" s="415"/>
      <c r="GX167" s="415">
        <v>163</v>
      </c>
      <c r="GY167" s="493" t="s">
        <v>67</v>
      </c>
      <c r="GZ167" s="312">
        <v>1</v>
      </c>
      <c r="HA167" s="312">
        <v>0</v>
      </c>
      <c r="HC167" s="446">
        <v>163</v>
      </c>
      <c r="HD167" s="412" t="str">
        <f>OIP!AH165&amp;";"&amp;OIP!B165&amp;";"&amp;OIP!E165</f>
        <v>;;</v>
      </c>
      <c r="HE167" s="440">
        <v>163</v>
      </c>
      <c r="HF167" s="441" t="s">
        <v>4433</v>
      </c>
      <c r="HG167" s="415">
        <v>1</v>
      </c>
      <c r="HH167" s="447">
        <v>1</v>
      </c>
      <c r="HJ167" s="446">
        <v>163</v>
      </c>
      <c r="HK167" s="412" t="str">
        <f>OIP!AH165&amp;";"&amp;OIP!B165&amp;";"&amp;OIP!E165</f>
        <v>;;</v>
      </c>
      <c r="HL167" s="440">
        <v>163</v>
      </c>
      <c r="HM167" s="441" t="s">
        <v>4433</v>
      </c>
      <c r="HN167" s="415">
        <v>1</v>
      </c>
      <c r="HO167" s="447">
        <v>1</v>
      </c>
      <c r="HP167" s="844"/>
      <c r="HQ167" s="437">
        <v>163</v>
      </c>
      <c r="HR167" s="314" t="str">
        <f>OIP!AH165&amp;";"&amp;OIP!B165&amp;";"&amp;OIP!E165</f>
        <v>;;</v>
      </c>
      <c r="HS167" s="438">
        <v>163</v>
      </c>
      <c r="HT167" s="436" t="s">
        <v>4433</v>
      </c>
      <c r="HU167" s="312">
        <v>1</v>
      </c>
      <c r="HV167" s="405">
        <v>1</v>
      </c>
      <c r="HX167" s="310">
        <v>163</v>
      </c>
      <c r="HY167" s="314" t="str">
        <f>OIP!AH165&amp;";"&amp;OIP!B165&amp;";"&amp;OIP!E165</f>
        <v>;;</v>
      </c>
      <c r="HZ167" s="438">
        <v>163</v>
      </c>
      <c r="IA167" s="441" t="s">
        <v>4433</v>
      </c>
      <c r="IB167" s="415">
        <v>1</v>
      </c>
      <c r="IC167" s="447">
        <v>1</v>
      </c>
      <c r="ID167" s="341"/>
      <c r="IE167" s="446">
        <v>163</v>
      </c>
      <c r="IF167" s="412" t="str">
        <f>OIP!AH165&amp;";"&amp;OIP!B165&amp;";"&amp;OIP!E165</f>
        <v>;;</v>
      </c>
      <c r="IG167" s="440">
        <v>163</v>
      </c>
      <c r="IH167" s="441" t="s">
        <v>4433</v>
      </c>
      <c r="II167" s="415">
        <v>1</v>
      </c>
      <c r="IJ167" s="447">
        <v>1</v>
      </c>
      <c r="IK167" s="341"/>
      <c r="IL167" s="446">
        <v>163</v>
      </c>
      <c r="IM167" s="412" t="str">
        <f>OIP!AH165&amp;";"&amp;OIP!B165&amp;";"&amp;OIP!E165</f>
        <v>;;</v>
      </c>
      <c r="IN167" s="440">
        <v>163</v>
      </c>
      <c r="IO167" s="441" t="s">
        <v>4433</v>
      </c>
      <c r="IP167" s="415">
        <v>1</v>
      </c>
      <c r="IQ167" s="447">
        <v>1</v>
      </c>
    </row>
    <row r="168" spans="1:251" ht="15.75" customHeight="1">
      <c r="A168" s="310">
        <f t="shared" si="24"/>
        <v>164</v>
      </c>
      <c r="B168" s="314" t="str">
        <f>DP!J165&amp;";"&amp;DP!B165</f>
        <v>Нефтеналивные стендеры причалов №№1, 2;Питание расходомера стенедра СТ2 включено</v>
      </c>
      <c r="C168" s="438">
        <v>164</v>
      </c>
      <c r="D168" s="312"/>
      <c r="E168" s="312"/>
      <c r="F168" s="403"/>
      <c r="H168" s="437">
        <f t="shared" si="25"/>
        <v>164</v>
      </c>
      <c r="I168" s="314" t="str">
        <f>KTPRS2!I165&amp;";"&amp;KTPRS2!B165</f>
        <v>Предельный параметр;Минимальный уровень нефти в емкости Е-32</v>
      </c>
      <c r="J168" s="438">
        <v>164</v>
      </c>
      <c r="K168" s="312"/>
      <c r="L168" s="312"/>
      <c r="M168" s="405"/>
      <c r="O168" s="437">
        <f t="shared" si="26"/>
        <v>164</v>
      </c>
      <c r="P168" s="455">
        <v>0</v>
      </c>
      <c r="Q168" s="438">
        <v>164</v>
      </c>
      <c r="R168" s="312"/>
      <c r="S168" s="312"/>
      <c r="T168" s="405"/>
      <c r="AC168" s="924">
        <v>164</v>
      </c>
      <c r="AD168" s="312" t="str">
        <f>ZD!AK166&amp;";"&amp;ZD!B166</f>
        <v>;Задвижка №102</v>
      </c>
      <c r="AE168" s="312">
        <v>164</v>
      </c>
      <c r="AF168" s="402" t="s">
        <v>5122</v>
      </c>
      <c r="AG168" s="312">
        <v>1</v>
      </c>
      <c r="AH168" s="405">
        <v>0</v>
      </c>
      <c r="AI168" s="167" t="s">
        <v>3289</v>
      </c>
      <c r="BL168" s="845">
        <v>164</v>
      </c>
      <c r="BM168" s="846"/>
      <c r="BN168" s="415">
        <v>164</v>
      </c>
      <c r="BO168" s="451" t="s">
        <v>4220</v>
      </c>
      <c r="BP168" s="312">
        <v>2</v>
      </c>
      <c r="BQ168" s="405">
        <v>3</v>
      </c>
      <c r="BS168" s="479"/>
      <c r="BZ168" s="479"/>
      <c r="CG168" s="479"/>
      <c r="CN168" s="479"/>
      <c r="CU168" s="310">
        <f t="shared" si="27"/>
        <v>164</v>
      </c>
      <c r="CV168" s="314" t="str">
        <f>KTPR!K166&amp;";"&amp;KTPR!B166</f>
        <v>Общестанционная защита;Аварийное максимальное давление нефти в технологическом трубопроводе 5 (в коллекторе причала точка 2)</v>
      </c>
      <c r="CW168" s="438">
        <v>164</v>
      </c>
      <c r="CX168" s="312"/>
      <c r="CY168" s="312"/>
      <c r="CZ168" s="403"/>
      <c r="DB168" s="310">
        <f t="shared" si="28"/>
        <v>417</v>
      </c>
      <c r="DC168" s="314"/>
      <c r="DD168" s="438">
        <v>164</v>
      </c>
      <c r="DE168" s="312"/>
      <c r="DF168" s="312"/>
      <c r="DG168" s="403"/>
      <c r="DI168" s="310">
        <f t="shared" si="23"/>
        <v>263</v>
      </c>
      <c r="DJ168" s="314" t="str">
        <f>KTPRA!I167&amp;";"&amp;KTPRA!B167</f>
        <v>Агрегатная защита;</v>
      </c>
      <c r="DK168" s="438">
        <v>164</v>
      </c>
      <c r="DL168" s="312"/>
      <c r="DM168" s="312"/>
      <c r="DN168" s="403"/>
      <c r="DP168" s="437">
        <v>164</v>
      </c>
      <c r="DQ168" s="312">
        <v>0</v>
      </c>
      <c r="DR168" s="438">
        <v>156</v>
      </c>
      <c r="DS168" s="312"/>
      <c r="DT168" s="312"/>
      <c r="DU168" s="96"/>
      <c r="ED168" s="851">
        <v>164</v>
      </c>
      <c r="EE168" s="423" t="s">
        <v>8949</v>
      </c>
      <c r="EF168" s="68">
        <v>164</v>
      </c>
      <c r="EG168" s="861"/>
      <c r="EH168" s="68"/>
      <c r="EI168" s="96"/>
      <c r="FT168" s="479"/>
      <c r="GA168" s="437">
        <v>164</v>
      </c>
      <c r="GB168" s="314"/>
      <c r="GC168" s="438">
        <v>164</v>
      </c>
      <c r="GD168" s="402" t="s">
        <v>3565</v>
      </c>
      <c r="GE168" s="312">
        <v>1</v>
      </c>
      <c r="GF168" s="405">
        <v>0</v>
      </c>
      <c r="GH168" s="437"/>
      <c r="GI168" s="314"/>
      <c r="GJ168" s="438">
        <v>164</v>
      </c>
      <c r="GK168" s="402" t="s">
        <v>3565</v>
      </c>
      <c r="GL168" s="312">
        <v>1</v>
      </c>
      <c r="GM168" s="405">
        <v>0</v>
      </c>
      <c r="GO168" s="440">
        <v>164</v>
      </c>
      <c r="GP168" s="415"/>
      <c r="GQ168" s="415">
        <v>164</v>
      </c>
      <c r="GR168" s="493" t="s">
        <v>67</v>
      </c>
      <c r="GS168" s="312">
        <v>1</v>
      </c>
      <c r="GT168" s="405">
        <v>0</v>
      </c>
      <c r="GU168" s="167"/>
      <c r="GV168" s="440">
        <v>164</v>
      </c>
      <c r="GW168" s="415"/>
      <c r="GX168" s="415">
        <v>164</v>
      </c>
      <c r="GY168" s="493" t="s">
        <v>67</v>
      </c>
      <c r="GZ168" s="312">
        <v>1</v>
      </c>
      <c r="HA168" s="312">
        <v>0</v>
      </c>
      <c r="HC168" s="446">
        <v>164</v>
      </c>
      <c r="HD168" s="412" t="str">
        <f>OIP!AH166&amp;";"&amp;OIP!B166&amp;";"&amp;OIP!E166</f>
        <v>Система СОД причальных сооружений;Контроль загазованности площадки насосной откачки дренажа из стендеров СТ6-СТ9 (точка 1);%</v>
      </c>
      <c r="HE168" s="440">
        <v>164</v>
      </c>
      <c r="HF168" s="418" t="s">
        <v>4433</v>
      </c>
      <c r="HG168" s="415">
        <v>2</v>
      </c>
      <c r="HH168" s="447">
        <v>2</v>
      </c>
      <c r="HJ168" s="446">
        <v>164</v>
      </c>
      <c r="HK168" s="412" t="str">
        <f>OIP!AH166&amp;";"&amp;OIP!B166&amp;";"&amp;OIP!E166</f>
        <v>Система СОД причальных сооружений;Контроль загазованности площадки насосной откачки дренажа из стендеров СТ6-СТ9 (точка 1);%</v>
      </c>
      <c r="HL168" s="440">
        <v>164</v>
      </c>
      <c r="HM168" s="418" t="s">
        <v>4433</v>
      </c>
      <c r="HN168" s="415">
        <v>2</v>
      </c>
      <c r="HO168" s="447">
        <v>2</v>
      </c>
      <c r="HP168" s="844"/>
      <c r="HQ168" s="437">
        <v>164</v>
      </c>
      <c r="HR168" s="314" t="str">
        <f>OIP!AH166&amp;";"&amp;OIP!B166&amp;";"&amp;OIP!E166</f>
        <v>Система СОД причальных сооружений;Контроль загазованности площадки насосной откачки дренажа из стендеров СТ6-СТ9 (точка 1);%</v>
      </c>
      <c r="HS168" s="438">
        <v>164</v>
      </c>
      <c r="HT168" s="426" t="s">
        <v>4433</v>
      </c>
      <c r="HU168" s="312">
        <v>2</v>
      </c>
      <c r="HV168" s="405">
        <v>2</v>
      </c>
      <c r="HX168" s="310">
        <v>164</v>
      </c>
      <c r="HY168" s="314" t="str">
        <f>OIP!AH166&amp;";"&amp;OIP!B166&amp;";"&amp;OIP!E166</f>
        <v>Система СОД причальных сооружений;Контроль загазованности площадки насосной откачки дренажа из стендеров СТ6-СТ9 (точка 1);%</v>
      </c>
      <c r="HZ168" s="438">
        <v>164</v>
      </c>
      <c r="IA168" s="418" t="s">
        <v>4433</v>
      </c>
      <c r="IB168" s="415">
        <v>2</v>
      </c>
      <c r="IC168" s="447">
        <v>2</v>
      </c>
      <c r="ID168" s="341"/>
      <c r="IE168" s="446">
        <v>164</v>
      </c>
      <c r="IF168" s="412" t="str">
        <f>OIP!AH166&amp;";"&amp;OIP!B166&amp;";"&amp;OIP!E166</f>
        <v>Система СОД причальных сооружений;Контроль загазованности площадки насосной откачки дренажа из стендеров СТ6-СТ9 (точка 1);%</v>
      </c>
      <c r="IG168" s="440">
        <v>164</v>
      </c>
      <c r="IH168" s="418" t="s">
        <v>4433</v>
      </c>
      <c r="II168" s="415">
        <v>2</v>
      </c>
      <c r="IJ168" s="447">
        <v>2</v>
      </c>
      <c r="IK168" s="341"/>
      <c r="IL168" s="446">
        <v>164</v>
      </c>
      <c r="IM168" s="412" t="str">
        <f>OIP!AH166&amp;";"&amp;OIP!B166&amp;";"&amp;OIP!E166</f>
        <v>Система СОД причальных сооружений;Контроль загазованности площадки насосной откачки дренажа из стендеров СТ6-СТ9 (точка 1);%</v>
      </c>
      <c r="IN168" s="440">
        <v>164</v>
      </c>
      <c r="IO168" s="418" t="s">
        <v>4433</v>
      </c>
      <c r="IP168" s="415">
        <v>2</v>
      </c>
      <c r="IQ168" s="447">
        <v>2</v>
      </c>
    </row>
    <row r="169" spans="1:251" ht="15.75" customHeight="1" thickBot="1">
      <c r="A169" s="313">
        <f t="shared" si="24"/>
        <v>165</v>
      </c>
      <c r="B169" s="314" t="str">
        <f>DP!J166&amp;";"&amp;DP!B166</f>
        <v>Нефтеналивные стендеры причалов №№1, 2;Питание расходомера стенедра СТ3 включено</v>
      </c>
      <c r="C169" s="438">
        <v>165</v>
      </c>
      <c r="D169" s="345"/>
      <c r="E169" s="345"/>
      <c r="F169" s="347"/>
      <c r="H169" s="469">
        <f t="shared" si="25"/>
        <v>165</v>
      </c>
      <c r="I169" s="314" t="str">
        <f>KTPRS2!I166&amp;";"&amp;KTPRS2!B166</f>
        <v>Предельный параметр;Предельный максимальный уровень нефти в емкости Е-32</v>
      </c>
      <c r="J169" s="438">
        <v>165</v>
      </c>
      <c r="K169" s="345"/>
      <c r="L169" s="345"/>
      <c r="M169" s="470"/>
      <c r="O169" s="469">
        <f t="shared" si="26"/>
        <v>165</v>
      </c>
      <c r="P169" s="455">
        <v>0</v>
      </c>
      <c r="Q169" s="438">
        <v>165</v>
      </c>
      <c r="R169" s="345"/>
      <c r="S169" s="345"/>
      <c r="T169" s="470"/>
      <c r="AC169" s="924">
        <v>165</v>
      </c>
      <c r="AD169" s="312" t="str">
        <f>ZD!AK167&amp;";"&amp;ZD!B167</f>
        <v>УРПН;Задвижка №103</v>
      </c>
      <c r="AE169" s="312">
        <v>165</v>
      </c>
      <c r="AF169" s="476" t="s">
        <v>5123</v>
      </c>
      <c r="AG169" s="477">
        <v>1</v>
      </c>
      <c r="AH169" s="478">
        <v>0</v>
      </c>
      <c r="AI169" s="167" t="s">
        <v>3262</v>
      </c>
      <c r="BL169" s="845">
        <v>165</v>
      </c>
      <c r="BM169" s="846"/>
      <c r="BN169" s="415">
        <v>165</v>
      </c>
      <c r="BO169" s="402" t="s">
        <v>3855</v>
      </c>
      <c r="BP169" s="312">
        <v>0</v>
      </c>
      <c r="BQ169" s="405">
        <v>0</v>
      </c>
      <c r="BS169" s="479"/>
      <c r="BZ169" s="479"/>
      <c r="CG169" s="479"/>
      <c r="CN169" s="479"/>
      <c r="CU169" s="310">
        <f t="shared" si="27"/>
        <v>165</v>
      </c>
      <c r="CV169" s="314" t="str">
        <f>KTPR!K167&amp;";"&amp;KTPR!B167</f>
        <v>Общестанционная защита;Недостоверность измерения давления нефти в технологическом трубопроводе 5 (в коллекторе причала точка 2)</v>
      </c>
      <c r="CW169" s="438">
        <v>165</v>
      </c>
      <c r="CX169" s="312"/>
      <c r="CY169" s="312"/>
      <c r="CZ169" s="403"/>
      <c r="DB169" s="310">
        <f t="shared" si="28"/>
        <v>418</v>
      </c>
      <c r="DC169" s="314"/>
      <c r="DD169" s="438">
        <v>165</v>
      </c>
      <c r="DE169" s="312"/>
      <c r="DF169" s="312"/>
      <c r="DG169" s="403"/>
      <c r="DI169" s="310">
        <f t="shared" si="23"/>
        <v>264</v>
      </c>
      <c r="DJ169" s="314" t="str">
        <f>KTPRA!I168&amp;";"&amp;KTPRA!B168</f>
        <v>Агрегатная защита;</v>
      </c>
      <c r="DK169" s="438">
        <v>165</v>
      </c>
      <c r="DL169" s="312"/>
      <c r="DM169" s="312"/>
      <c r="DN169" s="403"/>
      <c r="DP169" s="437">
        <v>165</v>
      </c>
      <c r="DQ169" s="312">
        <v>0</v>
      </c>
      <c r="DR169" s="438">
        <v>157</v>
      </c>
      <c r="DS169" s="312"/>
      <c r="DT169" s="312"/>
      <c r="DU169" s="96"/>
      <c r="ED169" s="851">
        <v>165</v>
      </c>
      <c r="EE169" s="423" t="s">
        <v>8950</v>
      </c>
      <c r="EF169" s="68">
        <v>165</v>
      </c>
      <c r="EG169" s="861"/>
      <c r="EH169" s="68"/>
      <c r="EI169" s="96"/>
      <c r="FT169" s="479"/>
      <c r="GA169" s="437">
        <v>165</v>
      </c>
      <c r="GB169" s="314"/>
      <c r="GC169" s="438">
        <v>165</v>
      </c>
      <c r="GD169" s="402" t="s">
        <v>3565</v>
      </c>
      <c r="GE169" s="312">
        <v>1</v>
      </c>
      <c r="GF169" s="405">
        <v>0</v>
      </c>
      <c r="GH169" s="437"/>
      <c r="GI169" s="314"/>
      <c r="GJ169" s="438">
        <v>165</v>
      </c>
      <c r="GK169" s="402" t="s">
        <v>3565</v>
      </c>
      <c r="GL169" s="312">
        <v>1</v>
      </c>
      <c r="GM169" s="405">
        <v>0</v>
      </c>
      <c r="GO169" s="440">
        <v>165</v>
      </c>
      <c r="GP169" s="415"/>
      <c r="GQ169" s="415">
        <v>165</v>
      </c>
      <c r="GR169" s="859" t="s">
        <v>67</v>
      </c>
      <c r="GS169" s="312">
        <v>1</v>
      </c>
      <c r="GT169" s="405">
        <v>2</v>
      </c>
      <c r="GU169" s="167"/>
      <c r="GV169" s="440">
        <v>165</v>
      </c>
      <c r="GW169" s="415"/>
      <c r="GX169" s="415">
        <v>165</v>
      </c>
      <c r="GY169" s="493" t="s">
        <v>67</v>
      </c>
      <c r="GZ169" s="312">
        <v>1</v>
      </c>
      <c r="HA169" s="312">
        <v>0</v>
      </c>
      <c r="HC169" s="446">
        <v>165</v>
      </c>
      <c r="HD169" s="412" t="str">
        <f>OIP!AH167&amp;";"&amp;OIP!B167&amp;";"&amp;OIP!E167</f>
        <v>Система СОД причальных сооружений;Контроль загазованности площадки насосной откачки дренажа из стендеров СТ6-СТ9 (точка 2);%</v>
      </c>
      <c r="HE169" s="440">
        <v>165</v>
      </c>
      <c r="HF169" s="453" t="s">
        <v>4433</v>
      </c>
      <c r="HG169" s="415">
        <v>2</v>
      </c>
      <c r="HH169" s="447">
        <v>3</v>
      </c>
      <c r="HJ169" s="446">
        <v>165</v>
      </c>
      <c r="HK169" s="412" t="str">
        <f>OIP!AH167&amp;";"&amp;OIP!B167&amp;";"&amp;OIP!E167</f>
        <v>Система СОД причальных сооружений;Контроль загазованности площадки насосной откачки дренажа из стендеров СТ6-СТ9 (точка 2);%</v>
      </c>
      <c r="HL169" s="440">
        <v>165</v>
      </c>
      <c r="HM169" s="453" t="s">
        <v>4433</v>
      </c>
      <c r="HN169" s="415">
        <v>2</v>
      </c>
      <c r="HO169" s="447">
        <v>3</v>
      </c>
      <c r="HP169" s="844"/>
      <c r="HQ169" s="437">
        <v>165</v>
      </c>
      <c r="HR169" s="314" t="str">
        <f>OIP!AH167&amp;";"&amp;OIP!B167&amp;";"&amp;OIP!E167</f>
        <v>Система СОД причальных сооружений;Контроль загазованности площадки насосной откачки дренажа из стендеров СТ6-СТ9 (точка 2);%</v>
      </c>
      <c r="HS169" s="438">
        <v>165</v>
      </c>
      <c r="HT169" s="451" t="s">
        <v>4433</v>
      </c>
      <c r="HU169" s="312">
        <v>2</v>
      </c>
      <c r="HV169" s="405">
        <v>3</v>
      </c>
      <c r="HX169" s="310">
        <v>165</v>
      </c>
      <c r="HY169" s="314" t="str">
        <f>OIP!AH167&amp;";"&amp;OIP!B167&amp;";"&amp;OIP!E167</f>
        <v>Система СОД причальных сооружений;Контроль загазованности площадки насосной откачки дренажа из стендеров СТ6-СТ9 (точка 2);%</v>
      </c>
      <c r="HZ169" s="438">
        <v>165</v>
      </c>
      <c r="IA169" s="453" t="s">
        <v>4433</v>
      </c>
      <c r="IB169" s="415">
        <v>2</v>
      </c>
      <c r="IC169" s="447">
        <v>3</v>
      </c>
      <c r="ID169" s="341"/>
      <c r="IE169" s="446">
        <v>165</v>
      </c>
      <c r="IF169" s="412" t="str">
        <f>OIP!AH167&amp;";"&amp;OIP!B167&amp;";"&amp;OIP!E167</f>
        <v>Система СОД причальных сооружений;Контроль загазованности площадки насосной откачки дренажа из стендеров СТ6-СТ9 (точка 2);%</v>
      </c>
      <c r="IG169" s="440">
        <v>165</v>
      </c>
      <c r="IH169" s="453" t="s">
        <v>4433</v>
      </c>
      <c r="II169" s="415">
        <v>2</v>
      </c>
      <c r="IJ169" s="447">
        <v>3</v>
      </c>
      <c r="IK169" s="341"/>
      <c r="IL169" s="446">
        <v>165</v>
      </c>
      <c r="IM169" s="412" t="str">
        <f>OIP!AH167&amp;";"&amp;OIP!B167&amp;";"&amp;OIP!E167</f>
        <v>Система СОД причальных сооружений;Контроль загазованности площадки насосной откачки дренажа из стендеров СТ6-СТ9 (точка 2);%</v>
      </c>
      <c r="IN169" s="440">
        <v>165</v>
      </c>
      <c r="IO169" s="453" t="s">
        <v>4433</v>
      </c>
      <c r="IP169" s="415">
        <v>2</v>
      </c>
      <c r="IQ169" s="447">
        <v>3</v>
      </c>
    </row>
    <row r="170" spans="1:251" ht="15.75" customHeight="1">
      <c r="A170" s="310">
        <f t="shared" si="24"/>
        <v>166</v>
      </c>
      <c r="B170" s="314" t="str">
        <f>DP!J167&amp;";"&amp;DP!B167</f>
        <v>Нефтеналивные стендеры причалов №№1, 2;Питание расходомера стенедра СТ4 включено</v>
      </c>
      <c r="C170" s="438">
        <v>166</v>
      </c>
      <c r="D170" s="312"/>
      <c r="E170" s="312"/>
      <c r="F170" s="403"/>
      <c r="H170" s="437">
        <f t="shared" si="25"/>
        <v>166</v>
      </c>
      <c r="I170" s="314" t="str">
        <f>KTPRS2!I167&amp;";"&amp;KTPRS2!B167</f>
        <v>Предельный параметр;Отключение и блокировка пуска насоса Н-32 по закрытому пути откачки дренажа</v>
      </c>
      <c r="J170" s="438">
        <v>166</v>
      </c>
      <c r="K170" s="312"/>
      <c r="L170" s="312"/>
      <c r="M170" s="405"/>
      <c r="O170" s="437">
        <f t="shared" si="26"/>
        <v>166</v>
      </c>
      <c r="P170" s="455">
        <v>0</v>
      </c>
      <c r="Q170" s="438">
        <v>166</v>
      </c>
      <c r="R170" s="312"/>
      <c r="S170" s="312"/>
      <c r="T170" s="405"/>
      <c r="AC170" s="924">
        <v>166</v>
      </c>
      <c r="AD170" s="312" t="str">
        <f>ZD!AK168&amp;";"&amp;ZD!B168</f>
        <v>УРПН;Задвижка №104</v>
      </c>
      <c r="AE170" s="312">
        <v>166</v>
      </c>
      <c r="BL170" s="845">
        <v>166</v>
      </c>
      <c r="BM170" s="846"/>
      <c r="BN170" s="415">
        <v>166</v>
      </c>
      <c r="BO170" s="402" t="s">
        <v>3855</v>
      </c>
      <c r="BP170" s="312">
        <v>0</v>
      </c>
      <c r="BQ170" s="405">
        <v>0</v>
      </c>
      <c r="BS170" s="479"/>
      <c r="BZ170" s="479"/>
      <c r="CG170" s="479"/>
      <c r="CN170" s="479"/>
      <c r="CU170" s="310">
        <f t="shared" si="27"/>
        <v>166</v>
      </c>
      <c r="CV170" s="314" t="str">
        <f>KTPR!K168&amp;";"&amp;KTPR!B168</f>
        <v>Общестанционная защита;Аварийное максимальное давление нефти в трубопроводе дренажа (подводящий трубопровод БиПС)</v>
      </c>
      <c r="CW170" s="438">
        <v>166</v>
      </c>
      <c r="CX170" s="312"/>
      <c r="CY170" s="312"/>
      <c r="CZ170" s="403"/>
      <c r="DB170" s="310">
        <f t="shared" si="28"/>
        <v>419</v>
      </c>
      <c r="DC170" s="314"/>
      <c r="DD170" s="438">
        <v>166</v>
      </c>
      <c r="DE170" s="312"/>
      <c r="DF170" s="312"/>
      <c r="DG170" s="403"/>
      <c r="DI170" s="310">
        <f t="shared" si="23"/>
        <v>265</v>
      </c>
      <c r="DJ170" s="314" t="str">
        <f>KTPRA!I169&amp;";"&amp;KTPRA!B169</f>
        <v>Агрегатная защита;</v>
      </c>
      <c r="DK170" s="438">
        <v>166</v>
      </c>
      <c r="DL170" s="312"/>
      <c r="DM170" s="312"/>
      <c r="DN170" s="403"/>
      <c r="DP170" s="437">
        <v>166</v>
      </c>
      <c r="DQ170" s="312">
        <v>0</v>
      </c>
      <c r="DR170" s="438">
        <v>158</v>
      </c>
      <c r="DS170" s="312"/>
      <c r="DT170" s="312"/>
      <c r="DU170" s="96"/>
      <c r="ED170" s="851">
        <v>166</v>
      </c>
      <c r="EE170" s="423" t="s">
        <v>8951</v>
      </c>
      <c r="EF170" s="68">
        <v>166</v>
      </c>
      <c r="EG170" s="861"/>
      <c r="EH170" s="68"/>
      <c r="EI170" s="96"/>
      <c r="FT170" s="479"/>
      <c r="GA170" s="404">
        <v>166</v>
      </c>
      <c r="GB170" s="314"/>
      <c r="GC170" s="438">
        <v>166</v>
      </c>
      <c r="GD170" s="402" t="s">
        <v>3565</v>
      </c>
      <c r="GE170" s="312">
        <v>1</v>
      </c>
      <c r="GF170" s="405">
        <v>0</v>
      </c>
      <c r="GH170" s="437"/>
      <c r="GI170" s="314"/>
      <c r="GJ170" s="438">
        <v>166</v>
      </c>
      <c r="GK170" s="402" t="s">
        <v>3565</v>
      </c>
      <c r="GL170" s="312">
        <v>1</v>
      </c>
      <c r="GM170" s="405">
        <v>0</v>
      </c>
      <c r="GO170" s="440">
        <v>166</v>
      </c>
      <c r="GP170" s="415"/>
      <c r="GQ170" s="415">
        <v>166</v>
      </c>
      <c r="GR170" s="859" t="s">
        <v>67</v>
      </c>
      <c r="GS170" s="312">
        <v>1</v>
      </c>
      <c r="GT170" s="405">
        <v>2</v>
      </c>
      <c r="GU170" s="167"/>
      <c r="GV170" s="440">
        <v>166</v>
      </c>
      <c r="GW170" s="415"/>
      <c r="GX170" s="415">
        <v>166</v>
      </c>
      <c r="GY170" s="493" t="s">
        <v>67</v>
      </c>
      <c r="GZ170" s="312">
        <v>1</v>
      </c>
      <c r="HA170" s="312">
        <v>0</v>
      </c>
      <c r="HC170" s="446">
        <v>166</v>
      </c>
      <c r="HD170" s="412" t="str">
        <f>OIP!AH168&amp;";"&amp;OIP!B168&amp;";"&amp;OIP!E168</f>
        <v>Система СОД причальных сооружений;Контроль загазованности площадки насосной откачки дренажа из стендеров СТ6-СТ9 (точка 3);%</v>
      </c>
      <c r="HE170" s="440">
        <v>166</v>
      </c>
      <c r="HF170" s="441" t="s">
        <v>4433</v>
      </c>
      <c r="HG170" s="415">
        <v>1</v>
      </c>
      <c r="HH170" s="447">
        <v>1</v>
      </c>
      <c r="HJ170" s="446">
        <v>166</v>
      </c>
      <c r="HK170" s="412" t="str">
        <f>OIP!AH168&amp;";"&amp;OIP!B168&amp;";"&amp;OIP!E168</f>
        <v>Система СОД причальных сооружений;Контроль загазованности площадки насосной откачки дренажа из стендеров СТ6-СТ9 (точка 3);%</v>
      </c>
      <c r="HL170" s="440">
        <v>166</v>
      </c>
      <c r="HM170" s="441" t="s">
        <v>4433</v>
      </c>
      <c r="HN170" s="415">
        <v>1</v>
      </c>
      <c r="HO170" s="447">
        <v>1</v>
      </c>
      <c r="HP170" s="844"/>
      <c r="HQ170" s="437">
        <v>166</v>
      </c>
      <c r="HR170" s="314" t="str">
        <f>OIP!AH168&amp;";"&amp;OIP!B168&amp;";"&amp;OIP!E168</f>
        <v>Система СОД причальных сооружений;Контроль загазованности площадки насосной откачки дренажа из стендеров СТ6-СТ9 (точка 3);%</v>
      </c>
      <c r="HS170" s="438">
        <v>166</v>
      </c>
      <c r="HT170" s="436" t="s">
        <v>4433</v>
      </c>
      <c r="HU170" s="312">
        <v>1</v>
      </c>
      <c r="HV170" s="405">
        <v>1</v>
      </c>
      <c r="HX170" s="310">
        <v>166</v>
      </c>
      <c r="HY170" s="314" t="str">
        <f>OIP!AH168&amp;";"&amp;OIP!B168&amp;";"&amp;OIP!E168</f>
        <v>Система СОД причальных сооружений;Контроль загазованности площадки насосной откачки дренажа из стендеров СТ6-СТ9 (точка 3);%</v>
      </c>
      <c r="HZ170" s="438">
        <v>166</v>
      </c>
      <c r="IA170" s="441" t="s">
        <v>4433</v>
      </c>
      <c r="IB170" s="415">
        <v>1</v>
      </c>
      <c r="IC170" s="447">
        <v>1</v>
      </c>
      <c r="ID170" s="341"/>
      <c r="IE170" s="446">
        <v>166</v>
      </c>
      <c r="IF170" s="412" t="str">
        <f>OIP!AH168&amp;";"&amp;OIP!B168&amp;";"&amp;OIP!E168</f>
        <v>Система СОД причальных сооружений;Контроль загазованности площадки насосной откачки дренажа из стендеров СТ6-СТ9 (точка 3);%</v>
      </c>
      <c r="IG170" s="440">
        <v>166</v>
      </c>
      <c r="IH170" s="441" t="s">
        <v>4433</v>
      </c>
      <c r="II170" s="415">
        <v>1</v>
      </c>
      <c r="IJ170" s="447">
        <v>1</v>
      </c>
      <c r="IK170" s="341"/>
      <c r="IL170" s="446">
        <v>166</v>
      </c>
      <c r="IM170" s="412" t="str">
        <f>OIP!AH168&amp;";"&amp;OIP!B168&amp;";"&amp;OIP!E168</f>
        <v>Система СОД причальных сооружений;Контроль загазованности площадки насосной откачки дренажа из стендеров СТ6-СТ9 (точка 3);%</v>
      </c>
      <c r="IN170" s="440">
        <v>166</v>
      </c>
      <c r="IO170" s="441" t="s">
        <v>4433</v>
      </c>
      <c r="IP170" s="415">
        <v>1</v>
      </c>
      <c r="IQ170" s="447">
        <v>1</v>
      </c>
    </row>
    <row r="171" spans="1:251" ht="15.75" customHeight="1">
      <c r="A171" s="310">
        <f t="shared" si="24"/>
        <v>167</v>
      </c>
      <c r="B171" s="314" t="str">
        <f>DP!J168&amp;";"&amp;DP!B168</f>
        <v>;Питание расходомера стенедра СТ6 включено</v>
      </c>
      <c r="C171" s="438">
        <v>167</v>
      </c>
      <c r="D171" s="312"/>
      <c r="E171" s="312"/>
      <c r="F171" s="403"/>
      <c r="H171" s="437">
        <f t="shared" si="25"/>
        <v>167</v>
      </c>
      <c r="I171" s="314" t="str">
        <f>KTPRS2!I168&amp;";"&amp;KTPRS2!B168</f>
        <v>Предельный параметр;Отключение и блокировка пуска насоса Н-32 по давлению в точке подключение</v>
      </c>
      <c r="J171" s="438">
        <v>167</v>
      </c>
      <c r="K171" s="312"/>
      <c r="L171" s="312"/>
      <c r="M171" s="405"/>
      <c r="O171" s="437">
        <f t="shared" si="26"/>
        <v>167</v>
      </c>
      <c r="P171" s="455">
        <v>0</v>
      </c>
      <c r="Q171" s="438">
        <v>167</v>
      </c>
      <c r="R171" s="312"/>
      <c r="S171" s="312"/>
      <c r="T171" s="405"/>
      <c r="AC171" s="924">
        <v>167</v>
      </c>
      <c r="AD171" s="312" t="str">
        <f>ZD!AK169&amp;";"&amp;ZD!B169</f>
        <v>;Задвижка №107</v>
      </c>
      <c r="AE171" s="312">
        <v>167</v>
      </c>
      <c r="BL171" s="845">
        <v>167</v>
      </c>
      <c r="BM171" s="846"/>
      <c r="BN171" s="415">
        <v>167</v>
      </c>
      <c r="BO171" s="402" t="s">
        <v>3855</v>
      </c>
      <c r="BP171" s="312">
        <v>0</v>
      </c>
      <c r="BQ171" s="405">
        <v>0</v>
      </c>
      <c r="BS171" s="479"/>
      <c r="BZ171" s="479"/>
      <c r="CG171" s="479"/>
      <c r="CN171" s="479"/>
      <c r="CU171" s="310">
        <f t="shared" si="27"/>
        <v>167</v>
      </c>
      <c r="CV171" s="314" t="str">
        <f>KTPR!K169&amp;";"&amp;KTPR!B169</f>
        <v>Общестанционная защита;Недостоверность измерения давления нефти в трубопроводе дренажа (подводящий трубопровод БиПС)</v>
      </c>
      <c r="CW171" s="438">
        <v>167</v>
      </c>
      <c r="CX171" s="312"/>
      <c r="CY171" s="312"/>
      <c r="CZ171" s="403"/>
      <c r="DB171" s="310">
        <f t="shared" si="28"/>
        <v>420</v>
      </c>
      <c r="DC171" s="314"/>
      <c r="DD171" s="438">
        <v>167</v>
      </c>
      <c r="DE171" s="312"/>
      <c r="DF171" s="312"/>
      <c r="DG171" s="403"/>
      <c r="DI171" s="310">
        <f t="shared" ref="DI171:DI206" si="29">DI170+1</f>
        <v>266</v>
      </c>
      <c r="DJ171" s="314" t="str">
        <f>KTPRA!I170&amp;";"&amp;KTPRA!B170</f>
        <v>Агрегатная защита;</v>
      </c>
      <c r="DK171" s="438">
        <v>167</v>
      </c>
      <c r="DL171" s="312"/>
      <c r="DM171" s="312"/>
      <c r="DN171" s="403"/>
      <c r="DP171" s="437">
        <v>167</v>
      </c>
      <c r="DQ171" s="312">
        <v>0</v>
      </c>
      <c r="DR171" s="438">
        <v>151</v>
      </c>
      <c r="DS171" s="312"/>
      <c r="DT171" s="312"/>
      <c r="DU171" s="96"/>
      <c r="ED171" s="851">
        <v>167</v>
      </c>
      <c r="EE171" s="423" t="s">
        <v>8821</v>
      </c>
      <c r="EF171" s="68">
        <v>167</v>
      </c>
      <c r="EG171" s="861"/>
      <c r="EH171" s="68"/>
      <c r="EI171" s="96"/>
      <c r="FT171" s="479"/>
      <c r="GA171" s="437">
        <v>167</v>
      </c>
      <c r="GB171" s="314"/>
      <c r="GC171" s="438">
        <v>167</v>
      </c>
      <c r="GD171" s="402" t="s">
        <v>3565</v>
      </c>
      <c r="GE171" s="312">
        <v>1</v>
      </c>
      <c r="GF171" s="405">
        <v>0</v>
      </c>
      <c r="GH171" s="437"/>
      <c r="GI171" s="314"/>
      <c r="GJ171" s="438">
        <v>167</v>
      </c>
      <c r="GK171" s="402" t="s">
        <v>3565</v>
      </c>
      <c r="GL171" s="312">
        <v>1</v>
      </c>
      <c r="GM171" s="405">
        <v>0</v>
      </c>
      <c r="GO171" s="440">
        <v>167</v>
      </c>
      <c r="GP171" s="415"/>
      <c r="GQ171" s="415">
        <v>167</v>
      </c>
      <c r="GR171" s="843" t="s">
        <v>67</v>
      </c>
      <c r="GS171" s="312">
        <v>1</v>
      </c>
      <c r="GT171" s="405">
        <v>1</v>
      </c>
      <c r="GU171" s="167"/>
      <c r="GV171" s="440">
        <v>167</v>
      </c>
      <c r="GW171" s="415"/>
      <c r="GX171" s="415">
        <v>167</v>
      </c>
      <c r="GY171" s="493" t="s">
        <v>67</v>
      </c>
      <c r="GZ171" s="312">
        <v>1</v>
      </c>
      <c r="HA171" s="312">
        <v>0</v>
      </c>
      <c r="HC171" s="446">
        <v>167</v>
      </c>
      <c r="HD171" s="412" t="str">
        <f>OIP!AH169&amp;";"&amp;OIP!B169&amp;";"&amp;OIP!E169</f>
        <v>;;</v>
      </c>
      <c r="HE171" s="440">
        <v>167</v>
      </c>
      <c r="HF171" s="418" t="s">
        <v>4433</v>
      </c>
      <c r="HG171" s="415">
        <v>2</v>
      </c>
      <c r="HH171" s="447">
        <v>2</v>
      </c>
      <c r="HJ171" s="446">
        <v>167</v>
      </c>
      <c r="HK171" s="412" t="str">
        <f>OIP!AH169&amp;";"&amp;OIP!B169&amp;";"&amp;OIP!E169</f>
        <v>;;</v>
      </c>
      <c r="HL171" s="440">
        <v>167</v>
      </c>
      <c r="HM171" s="418" t="s">
        <v>4433</v>
      </c>
      <c r="HN171" s="415">
        <v>2</v>
      </c>
      <c r="HO171" s="447">
        <v>2</v>
      </c>
      <c r="HP171" s="844"/>
      <c r="HQ171" s="437">
        <v>167</v>
      </c>
      <c r="HR171" s="314" t="str">
        <f>OIP!AH169&amp;";"&amp;OIP!B169&amp;";"&amp;OIP!E169</f>
        <v>;;</v>
      </c>
      <c r="HS171" s="438">
        <v>167</v>
      </c>
      <c r="HT171" s="426" t="s">
        <v>4433</v>
      </c>
      <c r="HU171" s="312">
        <v>2</v>
      </c>
      <c r="HV171" s="405">
        <v>2</v>
      </c>
      <c r="HX171" s="310">
        <v>167</v>
      </c>
      <c r="HY171" s="314" t="str">
        <f>OIP!AH169&amp;";"&amp;OIP!B169&amp;";"&amp;OIP!E169</f>
        <v>;;</v>
      </c>
      <c r="HZ171" s="438">
        <v>167</v>
      </c>
      <c r="IA171" s="418" t="s">
        <v>4433</v>
      </c>
      <c r="IB171" s="415">
        <v>2</v>
      </c>
      <c r="IC171" s="447">
        <v>2</v>
      </c>
      <c r="ID171" s="341"/>
      <c r="IE171" s="446">
        <v>167</v>
      </c>
      <c r="IF171" s="412" t="str">
        <f>OIP!AH169&amp;";"&amp;OIP!B169&amp;";"&amp;OIP!E169</f>
        <v>;;</v>
      </c>
      <c r="IG171" s="440">
        <v>167</v>
      </c>
      <c r="IH171" s="418" t="s">
        <v>4433</v>
      </c>
      <c r="II171" s="415">
        <v>2</v>
      </c>
      <c r="IJ171" s="447">
        <v>2</v>
      </c>
      <c r="IK171" s="341"/>
      <c r="IL171" s="446">
        <v>167</v>
      </c>
      <c r="IM171" s="412" t="str">
        <f>OIP!AH169&amp;";"&amp;OIP!B169&amp;";"&amp;OIP!E169</f>
        <v>;;</v>
      </c>
      <c r="IN171" s="440">
        <v>167</v>
      </c>
      <c r="IO171" s="418" t="s">
        <v>4433</v>
      </c>
      <c r="IP171" s="415">
        <v>2</v>
      </c>
      <c r="IQ171" s="447">
        <v>2</v>
      </c>
    </row>
    <row r="172" spans="1:251" ht="15.75" customHeight="1">
      <c r="A172" s="313">
        <f t="shared" si="24"/>
        <v>168</v>
      </c>
      <c r="B172" s="314" t="str">
        <f>DP!J169&amp;";"&amp;DP!B169</f>
        <v>Система рекуперации паров нефти;Питание расходомера стенедра СТ7 включено</v>
      </c>
      <c r="C172" s="438">
        <v>168</v>
      </c>
      <c r="D172" s="345"/>
      <c r="E172" s="345"/>
      <c r="F172" s="347"/>
      <c r="H172" s="469">
        <f t="shared" si="25"/>
        <v>168</v>
      </c>
      <c r="I172" s="314" t="str">
        <f>KTPRS2!I169&amp;";"&amp;KTPRS2!B169</f>
        <v>Предельный параметр;</v>
      </c>
      <c r="J172" s="438">
        <v>168</v>
      </c>
      <c r="K172" s="345"/>
      <c r="L172" s="345"/>
      <c r="M172" s="470"/>
      <c r="O172" s="469">
        <f t="shared" si="26"/>
        <v>168</v>
      </c>
      <c r="P172" s="455">
        <v>0</v>
      </c>
      <c r="Q172" s="438">
        <v>168</v>
      </c>
      <c r="R172" s="345"/>
      <c r="S172" s="345"/>
      <c r="T172" s="470"/>
      <c r="AC172" s="924">
        <v>168</v>
      </c>
      <c r="AD172" s="312" t="str">
        <f>ZD!AK170&amp;";"&amp;ZD!B170</f>
        <v>;Задвижка №108</v>
      </c>
      <c r="AE172" s="312">
        <v>168</v>
      </c>
      <c r="BL172" s="845">
        <v>168</v>
      </c>
      <c r="BM172" s="846"/>
      <c r="BN172" s="415">
        <v>168</v>
      </c>
      <c r="BO172" s="402" t="s">
        <v>3855</v>
      </c>
      <c r="BP172" s="312">
        <v>0</v>
      </c>
      <c r="BQ172" s="405">
        <v>0</v>
      </c>
      <c r="BS172" s="479"/>
      <c r="BZ172" s="479"/>
      <c r="CG172" s="479"/>
      <c r="CN172" s="479"/>
      <c r="CU172" s="310">
        <f t="shared" si="27"/>
        <v>168</v>
      </c>
      <c r="CV172" s="314" t="str">
        <f>KTPR!K170&amp;";"&amp;KTPR!B170</f>
        <v>Общестанционная защита;Аварийное максимальное давление нефти в трубопроводе дренажа (в коллекторе причала)</v>
      </c>
      <c r="CW172" s="438">
        <v>168</v>
      </c>
      <c r="CX172" s="312"/>
      <c r="CY172" s="312"/>
      <c r="CZ172" s="403"/>
      <c r="DB172" s="310">
        <f t="shared" si="28"/>
        <v>421</v>
      </c>
      <c r="DC172" s="314"/>
      <c r="DD172" s="438">
        <v>168</v>
      </c>
      <c r="DE172" s="312"/>
      <c r="DF172" s="312"/>
      <c r="DG172" s="403"/>
      <c r="DI172" s="310">
        <f t="shared" si="29"/>
        <v>267</v>
      </c>
      <c r="DJ172" s="314" t="str">
        <f>KTPRA!I171&amp;";"&amp;KTPRA!B171</f>
        <v>Агрегатная защита;</v>
      </c>
      <c r="DK172" s="438">
        <v>168</v>
      </c>
      <c r="DL172" s="312"/>
      <c r="DM172" s="312"/>
      <c r="DN172" s="403"/>
      <c r="DP172" s="437">
        <v>168</v>
      </c>
      <c r="DQ172" s="312">
        <v>0</v>
      </c>
      <c r="DR172" s="438">
        <v>152</v>
      </c>
      <c r="DS172" s="312"/>
      <c r="DT172" s="312"/>
      <c r="DU172" s="96"/>
      <c r="ED172" s="851">
        <v>168</v>
      </c>
      <c r="EE172" s="423" t="s">
        <v>8821</v>
      </c>
      <c r="EF172" s="68">
        <v>168</v>
      </c>
      <c r="EG172" s="861"/>
      <c r="EH172" s="68"/>
      <c r="EI172" s="96"/>
      <c r="FT172" s="479"/>
      <c r="GA172" s="437">
        <v>168</v>
      </c>
      <c r="GB172" s="314"/>
      <c r="GC172" s="438">
        <v>168</v>
      </c>
      <c r="GD172" s="402" t="s">
        <v>3565</v>
      </c>
      <c r="GE172" s="312">
        <v>1</v>
      </c>
      <c r="GF172" s="405">
        <v>0</v>
      </c>
      <c r="GH172" s="437"/>
      <c r="GI172" s="314"/>
      <c r="GJ172" s="438">
        <v>168</v>
      </c>
      <c r="GK172" s="402" t="s">
        <v>3565</v>
      </c>
      <c r="GL172" s="312">
        <v>1</v>
      </c>
      <c r="GM172" s="405">
        <v>0</v>
      </c>
      <c r="GO172" s="440">
        <v>168</v>
      </c>
      <c r="GP172" s="415"/>
      <c r="GQ172" s="415">
        <v>168</v>
      </c>
      <c r="GR172" s="491" t="s">
        <v>67</v>
      </c>
      <c r="GS172" s="312">
        <v>1</v>
      </c>
      <c r="GT172" s="405">
        <v>0</v>
      </c>
      <c r="GU172" s="167"/>
      <c r="GV172" s="440">
        <v>168</v>
      </c>
      <c r="GW172" s="415"/>
      <c r="GX172" s="415">
        <v>168</v>
      </c>
      <c r="GY172" s="491" t="s">
        <v>67</v>
      </c>
      <c r="GZ172" s="312">
        <v>1</v>
      </c>
      <c r="HA172" s="312">
        <v>0</v>
      </c>
      <c r="HC172" s="446">
        <v>168</v>
      </c>
      <c r="HD172" s="412" t="str">
        <f>OIP!AH170&amp;";"&amp;OIP!B170&amp;";"&amp;OIP!E170</f>
        <v>Система СОД причальных сооружений;Сигнализация аварийного максимального уровня нефти в резервуаре Е-24;мА</v>
      </c>
      <c r="HE172" s="440">
        <v>168</v>
      </c>
      <c r="HF172" s="453" t="s">
        <v>4433</v>
      </c>
      <c r="HG172" s="415">
        <v>2</v>
      </c>
      <c r="HH172" s="447">
        <v>3</v>
      </c>
      <c r="HJ172" s="446">
        <v>168</v>
      </c>
      <c r="HK172" s="412" t="str">
        <f>OIP!AH170&amp;";"&amp;OIP!B170&amp;";"&amp;OIP!E170</f>
        <v>Система СОД причальных сооружений;Сигнализация аварийного максимального уровня нефти в резервуаре Е-24;мА</v>
      </c>
      <c r="HL172" s="440">
        <v>168</v>
      </c>
      <c r="HM172" s="453" t="s">
        <v>4433</v>
      </c>
      <c r="HN172" s="415">
        <v>2</v>
      </c>
      <c r="HO172" s="447">
        <v>3</v>
      </c>
      <c r="HQ172" s="437">
        <v>168</v>
      </c>
      <c r="HR172" s="314" t="str">
        <f>OIP!AH170&amp;";"&amp;OIP!B170&amp;";"&amp;OIP!E170</f>
        <v>Система СОД причальных сооружений;Сигнализация аварийного максимального уровня нефти в резервуаре Е-24;мА</v>
      </c>
      <c r="HS172" s="438">
        <v>168</v>
      </c>
      <c r="HT172" s="451" t="s">
        <v>4433</v>
      </c>
      <c r="HU172" s="312">
        <v>2</v>
      </c>
      <c r="HV172" s="405">
        <v>3</v>
      </c>
      <c r="HX172" s="310">
        <v>168</v>
      </c>
      <c r="HY172" s="314" t="str">
        <f>OIP!AH170&amp;";"&amp;OIP!B170&amp;";"&amp;OIP!E170</f>
        <v>Система СОД причальных сооружений;Сигнализация аварийного максимального уровня нефти в резервуаре Е-24;мА</v>
      </c>
      <c r="HZ172" s="438">
        <v>168</v>
      </c>
      <c r="IA172" s="453" t="s">
        <v>4433</v>
      </c>
      <c r="IB172" s="415">
        <v>2</v>
      </c>
      <c r="IC172" s="447">
        <v>3</v>
      </c>
      <c r="ID172" s="341"/>
      <c r="IE172" s="446">
        <v>168</v>
      </c>
      <c r="IF172" s="412" t="str">
        <f>OIP!AH170&amp;";"&amp;OIP!B170&amp;";"&amp;OIP!E170</f>
        <v>Система СОД причальных сооружений;Сигнализация аварийного максимального уровня нефти в резервуаре Е-24;мА</v>
      </c>
      <c r="IG172" s="440">
        <v>168</v>
      </c>
      <c r="IH172" s="453" t="s">
        <v>4433</v>
      </c>
      <c r="II172" s="415">
        <v>2</v>
      </c>
      <c r="IJ172" s="447">
        <v>3</v>
      </c>
      <c r="IK172" s="341"/>
      <c r="IL172" s="446">
        <v>168</v>
      </c>
      <c r="IM172" s="412" t="str">
        <f>OIP!AH170&amp;";"&amp;OIP!B170&amp;";"&amp;OIP!E170</f>
        <v>Система СОД причальных сооружений;Сигнализация аварийного максимального уровня нефти в резервуаре Е-24;мА</v>
      </c>
      <c r="IN172" s="440">
        <v>168</v>
      </c>
      <c r="IO172" s="453" t="s">
        <v>4433</v>
      </c>
      <c r="IP172" s="415">
        <v>2</v>
      </c>
      <c r="IQ172" s="447">
        <v>3</v>
      </c>
    </row>
    <row r="173" spans="1:251" ht="15.75" customHeight="1">
      <c r="A173" s="310">
        <f t="shared" si="24"/>
        <v>169</v>
      </c>
      <c r="B173" s="314" t="str">
        <f>DP!J170&amp;";"&amp;DP!B170</f>
        <v>Система рекуперации паров нефти;Питание расходомера стенедра СТ8 включено</v>
      </c>
      <c r="C173" s="438">
        <v>169</v>
      </c>
      <c r="D173" s="312"/>
      <c r="E173" s="312"/>
      <c r="F173" s="403"/>
      <c r="H173" s="437">
        <f t="shared" si="25"/>
        <v>169</v>
      </c>
      <c r="I173" s="314" t="str">
        <f>KTPRS2!I170&amp;";"&amp;KTPRS2!B170</f>
        <v>Предельный параметр;Аварийная максимальная температура подшипника насоса Н-32</v>
      </c>
      <c r="J173" s="438">
        <v>169</v>
      </c>
      <c r="K173" s="312"/>
      <c r="L173" s="312"/>
      <c r="M173" s="405"/>
      <c r="O173" s="437">
        <f t="shared" si="26"/>
        <v>169</v>
      </c>
      <c r="P173" s="455">
        <v>0</v>
      </c>
      <c r="Q173" s="438">
        <v>169</v>
      </c>
      <c r="R173" s="312"/>
      <c r="S173" s="312"/>
      <c r="T173" s="405"/>
      <c r="AC173" s="924">
        <v>169</v>
      </c>
      <c r="AD173" s="312" t="str">
        <f>ZD!AK171&amp;";"&amp;ZD!B171</f>
        <v>;Задвижка №109</v>
      </c>
      <c r="AE173" s="312">
        <v>169</v>
      </c>
      <c r="BL173" s="845">
        <v>169</v>
      </c>
      <c r="BM173" s="846"/>
      <c r="BN173" s="415">
        <v>169</v>
      </c>
      <c r="BO173" s="402" t="s">
        <v>3855</v>
      </c>
      <c r="BP173" s="312">
        <v>0</v>
      </c>
      <c r="BQ173" s="405">
        <v>0</v>
      </c>
      <c r="BS173" s="479"/>
      <c r="BZ173" s="479"/>
      <c r="CG173" s="479"/>
      <c r="CN173" s="479"/>
      <c r="CU173" s="310">
        <f t="shared" si="27"/>
        <v>169</v>
      </c>
      <c r="CV173" s="314" t="str">
        <f>KTPR!K171&amp;";"&amp;KTPR!B171</f>
        <v>Общестанционная защита;Недостоверность измерения давления нефти в трубопроводе дренажа (в коллекторе причала)</v>
      </c>
      <c r="CW173" s="438">
        <v>169</v>
      </c>
      <c r="CX173" s="312"/>
      <c r="CY173" s="312"/>
      <c r="CZ173" s="403"/>
      <c r="DB173" s="310">
        <f t="shared" si="28"/>
        <v>422</v>
      </c>
      <c r="DC173" s="314"/>
      <c r="DD173" s="438">
        <v>169</v>
      </c>
      <c r="DE173" s="312"/>
      <c r="DF173" s="312"/>
      <c r="DG173" s="403"/>
      <c r="DI173" s="310">
        <f t="shared" si="29"/>
        <v>268</v>
      </c>
      <c r="DJ173" s="314" t="str">
        <f>KTPRA!I172&amp;";"&amp;KTPRA!B172</f>
        <v>Агрегатная защита;</v>
      </c>
      <c r="DK173" s="438">
        <v>169</v>
      </c>
      <c r="DL173" s="312"/>
      <c r="DM173" s="312"/>
      <c r="DN173" s="403"/>
      <c r="DP173" s="437">
        <v>169</v>
      </c>
      <c r="DQ173" s="312">
        <v>0</v>
      </c>
      <c r="DR173" s="438">
        <v>153</v>
      </c>
      <c r="DS173" s="312"/>
      <c r="DT173" s="312"/>
      <c r="DU173" s="96"/>
      <c r="ED173" s="851">
        <v>169</v>
      </c>
      <c r="EE173" s="423" t="s">
        <v>8821</v>
      </c>
      <c r="EF173" s="68">
        <v>169</v>
      </c>
      <c r="EG173" s="861"/>
      <c r="EH173" s="68"/>
      <c r="EI173" s="96"/>
      <c r="FT173" s="479"/>
      <c r="GA173" s="437">
        <v>169</v>
      </c>
      <c r="GB173" s="314"/>
      <c r="GC173" s="438">
        <v>169</v>
      </c>
      <c r="GD173" s="402" t="s">
        <v>3565</v>
      </c>
      <c r="GE173" s="312">
        <v>1</v>
      </c>
      <c r="GF173" s="405">
        <v>0</v>
      </c>
      <c r="GH173" s="437"/>
      <c r="GI173" s="314"/>
      <c r="GJ173" s="438">
        <v>169</v>
      </c>
      <c r="GK173" s="402" t="s">
        <v>3565</v>
      </c>
      <c r="GL173" s="312">
        <v>1</v>
      </c>
      <c r="GM173" s="405">
        <v>0</v>
      </c>
      <c r="GO173" s="440">
        <v>169</v>
      </c>
      <c r="GP173" s="415"/>
      <c r="GQ173" s="415">
        <v>169</v>
      </c>
      <c r="GR173" s="491" t="s">
        <v>67</v>
      </c>
      <c r="GS173" s="312">
        <v>1</v>
      </c>
      <c r="GT173" s="405">
        <v>0</v>
      </c>
      <c r="GU173" s="167"/>
      <c r="GV173" s="440">
        <v>169</v>
      </c>
      <c r="GW173" s="415"/>
      <c r="GX173" s="415">
        <v>169</v>
      </c>
      <c r="GY173" s="491" t="s">
        <v>67</v>
      </c>
      <c r="GZ173" s="312">
        <v>1</v>
      </c>
      <c r="HA173" s="312">
        <v>0</v>
      </c>
      <c r="HC173" s="446">
        <v>169</v>
      </c>
      <c r="HD173" s="412" t="str">
        <f>OIP!AH171&amp;";"&amp;OIP!B171&amp;";"&amp;OIP!E171</f>
        <v>Система СОД причальных сооружений;Уровень нефти в резервуаре Е-24;мм</v>
      </c>
      <c r="HE173" s="440">
        <v>169</v>
      </c>
      <c r="HF173" s="441" t="s">
        <v>4558</v>
      </c>
      <c r="HG173" s="415">
        <v>1</v>
      </c>
      <c r="HH173" s="447">
        <v>1</v>
      </c>
      <c r="HJ173" s="446">
        <v>169</v>
      </c>
      <c r="HK173" s="412" t="str">
        <f>OIP!AH171&amp;";"&amp;OIP!B171&amp;";"&amp;OIP!E171</f>
        <v>Система СОД причальных сооружений;Уровень нефти в резервуаре Е-24;мм</v>
      </c>
      <c r="HL173" s="440">
        <v>169</v>
      </c>
      <c r="HM173" s="441" t="s">
        <v>4558</v>
      </c>
      <c r="HN173" s="415">
        <v>1</v>
      </c>
      <c r="HO173" s="447">
        <v>1</v>
      </c>
      <c r="HQ173" s="437">
        <v>169</v>
      </c>
      <c r="HR173" s="314" t="str">
        <f>OIP!AH171&amp;";"&amp;OIP!B171&amp;";"&amp;OIP!E171</f>
        <v>Система СОД причальных сооружений;Уровень нефти в резервуаре Е-24;мм</v>
      </c>
      <c r="HS173" s="438">
        <v>169</v>
      </c>
      <c r="HT173" s="436" t="s">
        <v>4558</v>
      </c>
      <c r="HU173" s="312">
        <v>1</v>
      </c>
      <c r="HV173" s="405">
        <v>1</v>
      </c>
      <c r="HX173" s="310">
        <v>169</v>
      </c>
      <c r="HY173" s="314" t="str">
        <f>OIP!AH171&amp;";"&amp;OIP!B171&amp;";"&amp;OIP!E171</f>
        <v>Система СОД причальных сооружений;Уровень нефти в резервуаре Е-24;мм</v>
      </c>
      <c r="HZ173" s="438">
        <v>169</v>
      </c>
      <c r="IA173" s="441" t="s">
        <v>4558</v>
      </c>
      <c r="IB173" s="415">
        <v>1</v>
      </c>
      <c r="IC173" s="447">
        <v>1</v>
      </c>
      <c r="ID173" s="341"/>
      <c r="IE173" s="446">
        <v>169</v>
      </c>
      <c r="IF173" s="412" t="str">
        <f>OIP!AH171&amp;";"&amp;OIP!B171&amp;";"&amp;OIP!E171</f>
        <v>Система СОД причальных сооружений;Уровень нефти в резервуаре Е-24;мм</v>
      </c>
      <c r="IG173" s="440">
        <v>169</v>
      </c>
      <c r="IH173" s="441" t="s">
        <v>4558</v>
      </c>
      <c r="II173" s="415">
        <v>1</v>
      </c>
      <c r="IJ173" s="447">
        <v>1</v>
      </c>
      <c r="IK173" s="341"/>
      <c r="IL173" s="446">
        <v>169</v>
      </c>
      <c r="IM173" s="412" t="str">
        <f>OIP!AH171&amp;";"&amp;OIP!B171&amp;";"&amp;OIP!E171</f>
        <v>Система СОД причальных сооружений;Уровень нефти в резервуаре Е-24;мм</v>
      </c>
      <c r="IN173" s="440">
        <v>169</v>
      </c>
      <c r="IO173" s="441" t="s">
        <v>4558</v>
      </c>
      <c r="IP173" s="415">
        <v>1</v>
      </c>
      <c r="IQ173" s="447">
        <v>1</v>
      </c>
    </row>
    <row r="174" spans="1:251" ht="15.75" customHeight="1">
      <c r="A174" s="310">
        <f t="shared" si="24"/>
        <v>170</v>
      </c>
      <c r="B174" s="314" t="str">
        <f>DP!J171&amp;";"&amp;DP!B171</f>
        <v>;Питание расходомера стенедра СТ9 включено</v>
      </c>
      <c r="C174" s="438">
        <v>170</v>
      </c>
      <c r="D174" s="312"/>
      <c r="E174" s="312"/>
      <c r="F174" s="403"/>
      <c r="H174" s="437">
        <f t="shared" si="25"/>
        <v>170</v>
      </c>
      <c r="I174" s="314" t="str">
        <f>KTPRS2!I171&amp;";"&amp;KTPRS2!B171</f>
        <v>Предельный параметр;Аварийная максимальная температура нефти на выходе насоса Н-32</v>
      </c>
      <c r="J174" s="438">
        <v>170</v>
      </c>
      <c r="K174" s="312"/>
      <c r="L174" s="312"/>
      <c r="M174" s="405"/>
      <c r="O174" s="437">
        <f t="shared" si="26"/>
        <v>170</v>
      </c>
      <c r="P174" s="455">
        <v>0</v>
      </c>
      <c r="Q174" s="438">
        <v>170</v>
      </c>
      <c r="R174" s="312"/>
      <c r="S174" s="312"/>
      <c r="T174" s="405"/>
      <c r="AC174" s="924">
        <v>170</v>
      </c>
      <c r="AD174" s="312" t="str">
        <f>ZD!AK172&amp;";"&amp;ZD!B172</f>
        <v>;Задвижка №110</v>
      </c>
      <c r="AE174" s="312">
        <v>170</v>
      </c>
      <c r="BL174" s="845">
        <v>170</v>
      </c>
      <c r="BM174" s="846"/>
      <c r="BN174" s="415">
        <v>170</v>
      </c>
      <c r="BO174" s="402" t="s">
        <v>3855</v>
      </c>
      <c r="BP174" s="312">
        <v>0</v>
      </c>
      <c r="BQ174" s="405">
        <v>0</v>
      </c>
      <c r="BS174" s="479"/>
      <c r="BZ174" s="479"/>
      <c r="CG174" s="479"/>
      <c r="CN174" s="479"/>
      <c r="CU174" s="310">
        <f t="shared" si="27"/>
        <v>170</v>
      </c>
      <c r="CV174" s="314" t="str">
        <f>KTPR!K172&amp;";"&amp;KTPR!B172</f>
        <v>Общестанционная защита;Аварийное минимальное давление нефти в трубопроводе 4 на входе береговых сооружений</v>
      </c>
      <c r="CW174" s="438">
        <v>170</v>
      </c>
      <c r="CX174" s="312"/>
      <c r="CY174" s="312"/>
      <c r="CZ174" s="403"/>
      <c r="DB174" s="310">
        <f t="shared" si="28"/>
        <v>423</v>
      </c>
      <c r="DC174" s="314"/>
      <c r="DD174" s="438">
        <v>170</v>
      </c>
      <c r="DE174" s="312"/>
      <c r="DF174" s="312"/>
      <c r="DG174" s="403"/>
      <c r="DI174" s="310">
        <f t="shared" si="29"/>
        <v>269</v>
      </c>
      <c r="DJ174" s="314" t="str">
        <f>KTPRA!I173&amp;";"&amp;KTPRA!B173</f>
        <v>Агрегатная защита;</v>
      </c>
      <c r="DK174" s="438">
        <v>170</v>
      </c>
      <c r="DL174" s="312"/>
      <c r="DM174" s="312"/>
      <c r="DN174" s="403"/>
      <c r="DP174" s="437">
        <v>170</v>
      </c>
      <c r="DQ174" s="312">
        <v>0</v>
      </c>
      <c r="DR174" s="438">
        <v>154</v>
      </c>
      <c r="DS174" s="312"/>
      <c r="DT174" s="312"/>
      <c r="DU174" s="96"/>
      <c r="ED174" s="851">
        <v>170</v>
      </c>
      <c r="EE174" s="423" t="s">
        <v>8821</v>
      </c>
      <c r="EF174" s="68">
        <v>170</v>
      </c>
      <c r="EG174" s="861"/>
      <c r="EH174" s="68"/>
      <c r="EI174" s="96"/>
      <c r="FT174" s="479"/>
      <c r="GA174" s="437">
        <v>170</v>
      </c>
      <c r="GB174" s="314"/>
      <c r="GC174" s="438">
        <v>170</v>
      </c>
      <c r="GD174" s="402" t="s">
        <v>3565</v>
      </c>
      <c r="GE174" s="312">
        <v>1</v>
      </c>
      <c r="GF174" s="405">
        <v>0</v>
      </c>
      <c r="GH174" s="437"/>
      <c r="GI174" s="314"/>
      <c r="GJ174" s="438">
        <v>170</v>
      </c>
      <c r="GK174" s="402" t="s">
        <v>3565</v>
      </c>
      <c r="GL174" s="312">
        <v>1</v>
      </c>
      <c r="GM174" s="405">
        <v>0</v>
      </c>
      <c r="GO174" s="440">
        <v>170</v>
      </c>
      <c r="GP174" s="415"/>
      <c r="GQ174" s="415">
        <v>170</v>
      </c>
      <c r="GR174" s="491" t="s">
        <v>67</v>
      </c>
      <c r="GS174" s="312">
        <v>1</v>
      </c>
      <c r="GT174" s="405">
        <v>0</v>
      </c>
      <c r="GU174" s="167"/>
      <c r="GV174" s="440">
        <v>170</v>
      </c>
      <c r="GW174" s="415"/>
      <c r="GX174" s="415">
        <v>170</v>
      </c>
      <c r="GY174" s="491" t="s">
        <v>67</v>
      </c>
      <c r="GZ174" s="312">
        <v>1</v>
      </c>
      <c r="HA174" s="312">
        <v>0</v>
      </c>
      <c r="HC174" s="446">
        <v>170</v>
      </c>
      <c r="HD174" s="412" t="str">
        <f>OIP!AH172&amp;";"&amp;OIP!B172&amp;";"&amp;OIP!E172</f>
        <v>Система СОД причальных сооружений;Давление газонефтяной фракции в резервуаре Е-24;кПа</v>
      </c>
      <c r="HE174" s="440">
        <v>170</v>
      </c>
      <c r="HF174" s="418" t="s">
        <v>4558</v>
      </c>
      <c r="HG174" s="415">
        <v>2</v>
      </c>
      <c r="HH174" s="447">
        <v>2</v>
      </c>
      <c r="HJ174" s="446">
        <v>170</v>
      </c>
      <c r="HK174" s="412" t="str">
        <f>OIP!AH172&amp;";"&amp;OIP!B172&amp;";"&amp;OIP!E172</f>
        <v>Система СОД причальных сооружений;Давление газонефтяной фракции в резервуаре Е-24;кПа</v>
      </c>
      <c r="HL174" s="440">
        <v>170</v>
      </c>
      <c r="HM174" s="418" t="s">
        <v>4558</v>
      </c>
      <c r="HN174" s="415">
        <v>2</v>
      </c>
      <c r="HO174" s="447">
        <v>2</v>
      </c>
      <c r="HQ174" s="437">
        <v>170</v>
      </c>
      <c r="HR174" s="314" t="str">
        <f>OIP!AH172&amp;";"&amp;OIP!B172&amp;";"&amp;OIP!E172</f>
        <v>Система СОД причальных сооружений;Давление газонефтяной фракции в резервуаре Е-24;кПа</v>
      </c>
      <c r="HS174" s="438">
        <v>170</v>
      </c>
      <c r="HT174" s="426" t="s">
        <v>4558</v>
      </c>
      <c r="HU174" s="312">
        <v>2</v>
      </c>
      <c r="HV174" s="405">
        <v>2</v>
      </c>
      <c r="HX174" s="310">
        <v>170</v>
      </c>
      <c r="HY174" s="314" t="str">
        <f>OIP!AH172&amp;";"&amp;OIP!B172&amp;";"&amp;OIP!E172</f>
        <v>Система СОД причальных сооружений;Давление газонефтяной фракции в резервуаре Е-24;кПа</v>
      </c>
      <c r="HZ174" s="438">
        <v>170</v>
      </c>
      <c r="IA174" s="418" t="s">
        <v>4558</v>
      </c>
      <c r="IB174" s="415">
        <v>2</v>
      </c>
      <c r="IC174" s="447">
        <v>2</v>
      </c>
      <c r="ID174" s="341"/>
      <c r="IE174" s="446">
        <v>170</v>
      </c>
      <c r="IF174" s="412" t="str">
        <f>OIP!AH172&amp;";"&amp;OIP!B172&amp;";"&amp;OIP!E172</f>
        <v>Система СОД причальных сооружений;Давление газонефтяной фракции в резервуаре Е-24;кПа</v>
      </c>
      <c r="IG174" s="440">
        <v>170</v>
      </c>
      <c r="IH174" s="418" t="s">
        <v>4558</v>
      </c>
      <c r="II174" s="415">
        <v>2</v>
      </c>
      <c r="IJ174" s="447">
        <v>2</v>
      </c>
      <c r="IK174" s="341"/>
      <c r="IL174" s="446">
        <v>170</v>
      </c>
      <c r="IM174" s="412" t="str">
        <f>OIP!AH172&amp;";"&amp;OIP!B172&amp;";"&amp;OIP!E172</f>
        <v>Система СОД причальных сооружений;Давление газонефтяной фракции в резервуаре Е-24;кПа</v>
      </c>
      <c r="IN174" s="440">
        <v>170</v>
      </c>
      <c r="IO174" s="418" t="s">
        <v>4558</v>
      </c>
      <c r="IP174" s="415">
        <v>2</v>
      </c>
      <c r="IQ174" s="447">
        <v>2</v>
      </c>
    </row>
    <row r="175" spans="1:251" ht="15.75" customHeight="1">
      <c r="A175" s="313">
        <f t="shared" si="24"/>
        <v>171</v>
      </c>
      <c r="B175" s="314" t="str">
        <f>DP!J172&amp;";"&amp;DP!B172</f>
        <v>Система СОД причальных сооружений;</v>
      </c>
      <c r="C175" s="438">
        <v>171</v>
      </c>
      <c r="D175" s="345"/>
      <c r="E175" s="345"/>
      <c r="F175" s="347"/>
      <c r="H175" s="469">
        <f t="shared" si="25"/>
        <v>171</v>
      </c>
      <c r="I175" s="314" t="str">
        <f>KTPRS2!I172&amp;";"&amp;KTPRS2!B172</f>
        <v>Предельный параметр;</v>
      </c>
      <c r="J175" s="438">
        <v>171</v>
      </c>
      <c r="K175" s="345"/>
      <c r="L175" s="345"/>
      <c r="M175" s="470"/>
      <c r="O175" s="469">
        <f t="shared" si="26"/>
        <v>171</v>
      </c>
      <c r="P175" s="455">
        <v>0</v>
      </c>
      <c r="Q175" s="438">
        <v>171</v>
      </c>
      <c r="R175" s="345"/>
      <c r="S175" s="345"/>
      <c r="T175" s="470"/>
      <c r="AC175" s="924">
        <v>171</v>
      </c>
      <c r="AD175" s="312" t="str">
        <f>ZD!AK173&amp;";"&amp;ZD!B173</f>
        <v>;Задвижка №112</v>
      </c>
      <c r="AE175" s="312">
        <v>171</v>
      </c>
      <c r="BL175" s="845">
        <v>171</v>
      </c>
      <c r="BM175" s="846"/>
      <c r="BN175" s="415">
        <v>171</v>
      </c>
      <c r="BO175" s="402" t="s">
        <v>3855</v>
      </c>
      <c r="BP175" s="312">
        <v>0</v>
      </c>
      <c r="BQ175" s="405">
        <v>0</v>
      </c>
      <c r="BS175" s="479"/>
      <c r="BZ175" s="479"/>
      <c r="CG175" s="479"/>
      <c r="CN175" s="479"/>
      <c r="CU175" s="310">
        <f t="shared" si="27"/>
        <v>171</v>
      </c>
      <c r="CV175" s="314" t="str">
        <f>KTPR!K173&amp;";"&amp;KTPR!B173</f>
        <v>Общестанционная защита;Недостоверность измерения давления нефти в трубопроводе 4 на входе береговых сооружений</v>
      </c>
      <c r="CW175" s="438">
        <v>171</v>
      </c>
      <c r="CX175" s="312"/>
      <c r="CY175" s="312"/>
      <c r="CZ175" s="403"/>
      <c r="DB175" s="310">
        <f t="shared" si="28"/>
        <v>424</v>
      </c>
      <c r="DC175" s="314"/>
      <c r="DD175" s="438">
        <v>171</v>
      </c>
      <c r="DE175" s="312"/>
      <c r="DF175" s="312"/>
      <c r="DG175" s="403"/>
      <c r="DI175" s="310">
        <f t="shared" si="29"/>
        <v>270</v>
      </c>
      <c r="DJ175" s="314" t="str">
        <f>KTPRA!I174&amp;";"&amp;KTPRA!B174</f>
        <v>Агрегатная защита;</v>
      </c>
      <c r="DK175" s="438">
        <v>171</v>
      </c>
      <c r="DL175" s="312"/>
      <c r="DM175" s="312"/>
      <c r="DN175" s="403"/>
      <c r="DP175" s="437">
        <v>171</v>
      </c>
      <c r="DQ175" s="312">
        <v>0</v>
      </c>
      <c r="DR175" s="438">
        <v>155</v>
      </c>
      <c r="DS175" s="312"/>
      <c r="DT175" s="312"/>
      <c r="DU175" s="96"/>
      <c r="ED175" s="851">
        <v>171</v>
      </c>
      <c r="EE175" s="423" t="s">
        <v>8821</v>
      </c>
      <c r="EF175" s="68">
        <v>171</v>
      </c>
      <c r="EG175" s="861"/>
      <c r="EH175" s="68"/>
      <c r="EI175" s="96"/>
      <c r="FT175" s="479"/>
      <c r="GA175" s="437">
        <v>171</v>
      </c>
      <c r="GB175" s="314"/>
      <c r="GC175" s="438">
        <v>171</v>
      </c>
      <c r="GD175" s="402" t="s">
        <v>3565</v>
      </c>
      <c r="GE175" s="312">
        <v>1</v>
      </c>
      <c r="GF175" s="405">
        <v>0</v>
      </c>
      <c r="GH175" s="437"/>
      <c r="GI175" s="314"/>
      <c r="GJ175" s="438">
        <v>171</v>
      </c>
      <c r="GK175" s="402" t="s">
        <v>3565</v>
      </c>
      <c r="GL175" s="312">
        <v>1</v>
      </c>
      <c r="GM175" s="405">
        <v>0</v>
      </c>
      <c r="GO175" s="440">
        <v>171</v>
      </c>
      <c r="GP175" s="415"/>
      <c r="GQ175" s="415">
        <v>171</v>
      </c>
      <c r="GR175" s="889" t="s">
        <v>67</v>
      </c>
      <c r="GS175" s="312">
        <v>1</v>
      </c>
      <c r="GT175" s="405">
        <v>1</v>
      </c>
      <c r="GU175" s="167"/>
      <c r="GV175" s="440">
        <v>171</v>
      </c>
      <c r="GW175" s="415"/>
      <c r="GX175" s="415">
        <v>171</v>
      </c>
      <c r="GY175" s="491" t="s">
        <v>67</v>
      </c>
      <c r="GZ175" s="312">
        <v>1</v>
      </c>
      <c r="HA175" s="312">
        <v>0</v>
      </c>
      <c r="HC175" s="446">
        <v>171</v>
      </c>
      <c r="HD175" s="412" t="str">
        <f>OIP!AH173&amp;";"&amp;OIP!B173&amp;";"&amp;OIP!E173</f>
        <v>Система СОД причальных сооружений;Температура нефти в резервуаре Е-24;°С</v>
      </c>
      <c r="HE175" s="440">
        <v>171</v>
      </c>
      <c r="HF175" s="453" t="s">
        <v>4558</v>
      </c>
      <c r="HG175" s="415">
        <v>2</v>
      </c>
      <c r="HH175" s="447">
        <v>3</v>
      </c>
      <c r="HJ175" s="446">
        <v>171</v>
      </c>
      <c r="HK175" s="412" t="str">
        <f>OIP!AH173&amp;";"&amp;OIP!B173&amp;";"&amp;OIP!E173</f>
        <v>Система СОД причальных сооружений;Температура нефти в резервуаре Е-24;°С</v>
      </c>
      <c r="HL175" s="440">
        <v>171</v>
      </c>
      <c r="HM175" s="453" t="s">
        <v>4558</v>
      </c>
      <c r="HN175" s="415">
        <v>2</v>
      </c>
      <c r="HO175" s="447">
        <v>3</v>
      </c>
      <c r="HP175" s="844"/>
      <c r="HQ175" s="437">
        <v>171</v>
      </c>
      <c r="HR175" s="314" t="str">
        <f>OIP!AH173&amp;";"&amp;OIP!B173&amp;";"&amp;OIP!E173</f>
        <v>Система СОД причальных сооружений;Температура нефти в резервуаре Е-24;°С</v>
      </c>
      <c r="HS175" s="438">
        <v>171</v>
      </c>
      <c r="HT175" s="451" t="s">
        <v>4558</v>
      </c>
      <c r="HU175" s="312">
        <v>2</v>
      </c>
      <c r="HV175" s="405">
        <v>3</v>
      </c>
      <c r="HX175" s="310">
        <v>171</v>
      </c>
      <c r="HY175" s="314" t="str">
        <f>OIP!AH173&amp;";"&amp;OIP!B173&amp;";"&amp;OIP!E173</f>
        <v>Система СОД причальных сооружений;Температура нефти в резервуаре Е-24;°С</v>
      </c>
      <c r="HZ175" s="438">
        <v>171</v>
      </c>
      <c r="IA175" s="453" t="s">
        <v>4558</v>
      </c>
      <c r="IB175" s="415">
        <v>2</v>
      </c>
      <c r="IC175" s="447">
        <v>3</v>
      </c>
      <c r="ID175" s="341"/>
      <c r="IE175" s="446">
        <v>171</v>
      </c>
      <c r="IF175" s="412" t="str">
        <f>OIP!AH173&amp;";"&amp;OIP!B173&amp;";"&amp;OIP!E173</f>
        <v>Система СОД причальных сооружений;Температура нефти в резервуаре Е-24;°С</v>
      </c>
      <c r="IG175" s="440">
        <v>171</v>
      </c>
      <c r="IH175" s="453" t="s">
        <v>4558</v>
      </c>
      <c r="II175" s="415">
        <v>2</v>
      </c>
      <c r="IJ175" s="447">
        <v>3</v>
      </c>
      <c r="IK175" s="341"/>
      <c r="IL175" s="446">
        <v>171</v>
      </c>
      <c r="IM175" s="412" t="str">
        <f>OIP!AH173&amp;";"&amp;OIP!B173&amp;";"&amp;OIP!E173</f>
        <v>Система СОД причальных сооружений;Температура нефти в резервуаре Е-24;°С</v>
      </c>
      <c r="IN175" s="440">
        <v>171</v>
      </c>
      <c r="IO175" s="453" t="s">
        <v>4558</v>
      </c>
      <c r="IP175" s="415">
        <v>2</v>
      </c>
      <c r="IQ175" s="447">
        <v>3</v>
      </c>
    </row>
    <row r="176" spans="1:251" ht="15.75" customHeight="1">
      <c r="A176" s="310">
        <f t="shared" si="24"/>
        <v>172</v>
      </c>
      <c r="B176" s="314" t="str">
        <f>DP!J173&amp;";"&amp;DP!B173</f>
        <v>Система СОД причальных сооружений;Сигнализация минимального уровня в конденсатоотводчике КО-2.1</v>
      </c>
      <c r="C176" s="438">
        <v>172</v>
      </c>
      <c r="D176" s="312"/>
      <c r="E176" s="312"/>
      <c r="F176" s="403"/>
      <c r="H176" s="437">
        <f t="shared" si="25"/>
        <v>172</v>
      </c>
      <c r="I176" s="314" t="str">
        <f>KTPRS2!I173&amp;";"&amp;KTPRS2!B173</f>
        <v>Предельный параметр;Отключение и блокировка пуска насосов Н-12,Н-13 по закрытому пути откачки дренажа</v>
      </c>
      <c r="J176" s="438">
        <v>172</v>
      </c>
      <c r="K176" s="312"/>
      <c r="L176" s="312"/>
      <c r="M176" s="405"/>
      <c r="O176" s="437">
        <f t="shared" si="26"/>
        <v>172</v>
      </c>
      <c r="P176" s="455">
        <v>0</v>
      </c>
      <c r="Q176" s="438">
        <v>172</v>
      </c>
      <c r="R176" s="312"/>
      <c r="S176" s="312"/>
      <c r="T176" s="405"/>
      <c r="AC176" s="924">
        <v>172</v>
      </c>
      <c r="AD176" s="312" t="str">
        <f>ZD!AK174&amp;";"&amp;ZD!B174</f>
        <v>;Задвижка №113</v>
      </c>
      <c r="AE176" s="312">
        <v>172</v>
      </c>
      <c r="BL176" s="845">
        <v>172</v>
      </c>
      <c r="BM176" s="846"/>
      <c r="BN176" s="415">
        <v>172</v>
      </c>
      <c r="BO176" s="402" t="s">
        <v>3855</v>
      </c>
      <c r="BP176" s="312">
        <v>0</v>
      </c>
      <c r="BQ176" s="405">
        <v>0</v>
      </c>
      <c r="BS176" s="479"/>
      <c r="BZ176" s="479"/>
      <c r="CG176" s="479"/>
      <c r="CN176" s="479"/>
      <c r="CU176" s="310">
        <f t="shared" si="27"/>
        <v>172</v>
      </c>
      <c r="CV176" s="314" t="str">
        <f>KTPR!K174&amp;";"&amp;KTPR!B174</f>
        <v>Общестанционная защита;Аварийное минимальное давление нефти в трубопроводе 5 на входе береговых сооружений</v>
      </c>
      <c r="CW176" s="438">
        <v>172</v>
      </c>
      <c r="CX176" s="312"/>
      <c r="CY176" s="312"/>
      <c r="CZ176" s="403"/>
      <c r="DB176" s="310">
        <f t="shared" si="28"/>
        <v>425</v>
      </c>
      <c r="DC176" s="314"/>
      <c r="DD176" s="438">
        <v>172</v>
      </c>
      <c r="DE176" s="312"/>
      <c r="DF176" s="312"/>
      <c r="DG176" s="403"/>
      <c r="DI176" s="310">
        <f t="shared" si="29"/>
        <v>271</v>
      </c>
      <c r="DJ176" s="314" t="str">
        <f>KTPRA!I175&amp;";"&amp;KTPRA!B175</f>
        <v>Агрегатная защита;</v>
      </c>
      <c r="DK176" s="438">
        <v>172</v>
      </c>
      <c r="DL176" s="312"/>
      <c r="DM176" s="312"/>
      <c r="DN176" s="403"/>
      <c r="DP176" s="437">
        <v>172</v>
      </c>
      <c r="DQ176" s="312">
        <v>0</v>
      </c>
      <c r="DR176" s="438">
        <v>156</v>
      </c>
      <c r="DS176" s="312"/>
      <c r="DT176" s="312"/>
      <c r="DU176" s="96"/>
      <c r="ED176" s="851">
        <v>172</v>
      </c>
      <c r="EE176" s="423" t="s">
        <v>8821</v>
      </c>
      <c r="EF176" s="68">
        <v>172</v>
      </c>
      <c r="EG176" s="861"/>
      <c r="EH176" s="68"/>
      <c r="EI176" s="96"/>
      <c r="FT176" s="479"/>
      <c r="GA176" s="437">
        <v>172</v>
      </c>
      <c r="GB176" s="314"/>
      <c r="GC176" s="438">
        <v>172</v>
      </c>
      <c r="GD176" s="402" t="s">
        <v>3565</v>
      </c>
      <c r="GE176" s="312">
        <v>1</v>
      </c>
      <c r="GF176" s="405">
        <v>0</v>
      </c>
      <c r="GH176" s="437"/>
      <c r="GI176" s="314"/>
      <c r="GJ176" s="438">
        <v>172</v>
      </c>
      <c r="GK176" s="402" t="s">
        <v>3565</v>
      </c>
      <c r="GL176" s="312">
        <v>1</v>
      </c>
      <c r="GM176" s="405">
        <v>0</v>
      </c>
      <c r="GO176" s="440">
        <v>172</v>
      </c>
      <c r="GP176" s="415"/>
      <c r="GQ176" s="415">
        <v>172</v>
      </c>
      <c r="GR176" s="889" t="s">
        <v>67</v>
      </c>
      <c r="GS176" s="312">
        <v>1</v>
      </c>
      <c r="GT176" s="405">
        <v>1</v>
      </c>
      <c r="GU176" s="167"/>
      <c r="GV176" s="440">
        <v>172</v>
      </c>
      <c r="GW176" s="415"/>
      <c r="GX176" s="415">
        <v>172</v>
      </c>
      <c r="GY176" s="491" t="s">
        <v>67</v>
      </c>
      <c r="GZ176" s="312">
        <v>1</v>
      </c>
      <c r="HA176" s="312">
        <v>0</v>
      </c>
      <c r="HC176" s="446">
        <v>172</v>
      </c>
      <c r="HD176" s="412" t="str">
        <f>OIP!AH174&amp;";"&amp;OIP!B174&amp;";"&amp;OIP!E174</f>
        <v>Система СОД причальных сооружений;Давление газонефтяной фракции в трубопроводе на выходе резервуара Е-24;кПа</v>
      </c>
      <c r="HE176" s="440">
        <v>172</v>
      </c>
      <c r="HF176" s="441" t="s">
        <v>4558</v>
      </c>
      <c r="HG176" s="415">
        <v>1</v>
      </c>
      <c r="HH176" s="447">
        <v>1</v>
      </c>
      <c r="HJ176" s="446">
        <v>172</v>
      </c>
      <c r="HK176" s="412" t="str">
        <f>OIP!AH174&amp;";"&amp;OIP!B174&amp;";"&amp;OIP!E174</f>
        <v>Система СОД причальных сооружений;Давление газонефтяной фракции в трубопроводе на выходе резервуара Е-24;кПа</v>
      </c>
      <c r="HL176" s="440">
        <v>172</v>
      </c>
      <c r="HM176" s="441" t="s">
        <v>4623</v>
      </c>
      <c r="HN176" s="415">
        <v>1</v>
      </c>
      <c r="HO176" s="447">
        <v>1</v>
      </c>
      <c r="HP176" s="844"/>
      <c r="HQ176" s="437">
        <v>172</v>
      </c>
      <c r="HR176" s="314" t="str">
        <f>OIP!AH174&amp;";"&amp;OIP!B174&amp;";"&amp;OIP!E174</f>
        <v>Система СОД причальных сооружений;Давление газонефтяной фракции в трубопроводе на выходе резервуара Е-24;кПа</v>
      </c>
      <c r="HS176" s="438">
        <v>172</v>
      </c>
      <c r="HT176" s="436" t="s">
        <v>4623</v>
      </c>
      <c r="HU176" s="312">
        <v>1</v>
      </c>
      <c r="HV176" s="405">
        <v>1</v>
      </c>
      <c r="HX176" s="310">
        <v>172</v>
      </c>
      <c r="HY176" s="314" t="str">
        <f>OIP!AH174&amp;";"&amp;OIP!B174&amp;";"&amp;OIP!E174</f>
        <v>Система СОД причальных сооружений;Давление газонефтяной фракции в трубопроводе на выходе резервуара Е-24;кПа</v>
      </c>
      <c r="HZ176" s="438">
        <v>172</v>
      </c>
      <c r="IA176" s="441" t="s">
        <v>4558</v>
      </c>
      <c r="IB176" s="415">
        <v>1</v>
      </c>
      <c r="IC176" s="447">
        <v>1</v>
      </c>
      <c r="ID176" s="341"/>
      <c r="IE176" s="446">
        <v>172</v>
      </c>
      <c r="IF176" s="412" t="str">
        <f>OIP!AH174&amp;";"&amp;OIP!B174&amp;";"&amp;OIP!E174</f>
        <v>Система СОД причальных сооружений;Давление газонефтяной фракции в трубопроводе на выходе резервуара Е-24;кПа</v>
      </c>
      <c r="IG176" s="440">
        <v>172</v>
      </c>
      <c r="IH176" s="441" t="s">
        <v>4558</v>
      </c>
      <c r="II176" s="415">
        <v>1</v>
      </c>
      <c r="IJ176" s="447">
        <v>1</v>
      </c>
      <c r="IK176" s="341"/>
      <c r="IL176" s="446">
        <v>172</v>
      </c>
      <c r="IM176" s="412" t="str">
        <f>OIP!AH174&amp;";"&amp;OIP!B174&amp;";"&amp;OIP!E174</f>
        <v>Система СОД причальных сооружений;Давление газонефтяной фракции в трубопроводе на выходе резервуара Е-24;кПа</v>
      </c>
      <c r="IN176" s="440">
        <v>172</v>
      </c>
      <c r="IO176" s="441" t="s">
        <v>4558</v>
      </c>
      <c r="IP176" s="415">
        <v>1</v>
      </c>
      <c r="IQ176" s="447">
        <v>1</v>
      </c>
    </row>
    <row r="177" spans="1:251" ht="15.75" customHeight="1">
      <c r="A177" s="310">
        <f t="shared" si="24"/>
        <v>173</v>
      </c>
      <c r="B177" s="314" t="str">
        <f>DP!J174&amp;";"&amp;DP!B174</f>
        <v>Система СОД причальных сооружений;Сигнализация максимального уровня в конденсатоотводчике КО-2.1</v>
      </c>
      <c r="C177" s="438">
        <v>173</v>
      </c>
      <c r="D177" s="312"/>
      <c r="E177" s="312"/>
      <c r="F177" s="403"/>
      <c r="H177" s="437">
        <f t="shared" si="25"/>
        <v>173</v>
      </c>
      <c r="I177" s="314" t="str">
        <f>KTPRS2!I174&amp;";"&amp;KTPRS2!B174</f>
        <v>Предельный параметр;Минимальный уровень нефти в емкости Е-12</v>
      </c>
      <c r="J177" s="438">
        <v>173</v>
      </c>
      <c r="K177" s="312"/>
      <c r="L177" s="312"/>
      <c r="M177" s="405"/>
      <c r="O177" s="437">
        <f t="shared" si="26"/>
        <v>173</v>
      </c>
      <c r="P177" s="455">
        <v>0</v>
      </c>
      <c r="Q177" s="438">
        <v>173</v>
      </c>
      <c r="R177" s="312"/>
      <c r="S177" s="312"/>
      <c r="T177" s="405"/>
      <c r="AC177" s="924">
        <v>173</v>
      </c>
      <c r="AD177" s="312" t="str">
        <f>ZD!AK175&amp;";"&amp;ZD!B175</f>
        <v>;Задвижка №114</v>
      </c>
      <c r="AE177" s="312">
        <v>173</v>
      </c>
      <c r="BL177" s="845">
        <v>173</v>
      </c>
      <c r="BM177" s="846"/>
      <c r="BN177" s="415">
        <v>173</v>
      </c>
      <c r="BO177" s="402" t="s">
        <v>3855</v>
      </c>
      <c r="BP177" s="312">
        <v>0</v>
      </c>
      <c r="BQ177" s="405">
        <v>0</v>
      </c>
      <c r="BS177" s="479"/>
      <c r="BZ177" s="479"/>
      <c r="CG177" s="479"/>
      <c r="CN177" s="479"/>
      <c r="CU177" s="310">
        <f t="shared" si="27"/>
        <v>173</v>
      </c>
      <c r="CV177" s="314" t="str">
        <f>KTPR!K175&amp;";"&amp;KTPR!B175</f>
        <v>Общестанционная защита;Недостоверность измерения давления нефти в трубопроводе 5 на входе береговых сооружений</v>
      </c>
      <c r="CW177" s="438">
        <v>173</v>
      </c>
      <c r="CX177" s="312"/>
      <c r="CY177" s="312"/>
      <c r="CZ177" s="403"/>
      <c r="DB177" s="310">
        <f t="shared" si="28"/>
        <v>426</v>
      </c>
      <c r="DC177" s="314"/>
      <c r="DD177" s="438">
        <v>173</v>
      </c>
      <c r="DE177" s="312"/>
      <c r="DF177" s="312"/>
      <c r="DG177" s="403"/>
      <c r="DI177" s="310">
        <f t="shared" si="29"/>
        <v>272</v>
      </c>
      <c r="DJ177" s="314" t="str">
        <f>KTPRA!I176&amp;";"&amp;KTPRA!B176</f>
        <v>Агрегатная защита;</v>
      </c>
      <c r="DK177" s="438">
        <v>173</v>
      </c>
      <c r="DL177" s="312"/>
      <c r="DM177" s="312"/>
      <c r="DN177" s="403"/>
      <c r="DP177" s="437">
        <v>173</v>
      </c>
      <c r="DQ177" s="312">
        <v>0</v>
      </c>
      <c r="DR177" s="438">
        <v>157</v>
      </c>
      <c r="DS177" s="312"/>
      <c r="DT177" s="312"/>
      <c r="DU177" s="96"/>
      <c r="ED177" s="851">
        <v>173</v>
      </c>
      <c r="EE177" s="423" t="s">
        <v>8821</v>
      </c>
      <c r="EF177" s="68">
        <v>173</v>
      </c>
      <c r="EG177" s="861"/>
      <c r="EH177" s="68"/>
      <c r="EI177" s="96"/>
      <c r="FT177" s="479"/>
      <c r="GA177" s="437">
        <v>173</v>
      </c>
      <c r="GB177" s="314"/>
      <c r="GC177" s="438">
        <v>173</v>
      </c>
      <c r="GD177" s="402" t="s">
        <v>3565</v>
      </c>
      <c r="GE177" s="312">
        <v>1</v>
      </c>
      <c r="GF177" s="405">
        <v>0</v>
      </c>
      <c r="GH177" s="437"/>
      <c r="GI177" s="314"/>
      <c r="GJ177" s="438">
        <v>173</v>
      </c>
      <c r="GK177" s="402" t="s">
        <v>3565</v>
      </c>
      <c r="GL177" s="312">
        <v>1</v>
      </c>
      <c r="GM177" s="405">
        <v>0</v>
      </c>
      <c r="GO177" s="440">
        <v>173</v>
      </c>
      <c r="GP177" s="415"/>
      <c r="GQ177" s="415">
        <v>173</v>
      </c>
      <c r="GR177" s="491" t="s">
        <v>67</v>
      </c>
      <c r="GS177" s="312">
        <v>1</v>
      </c>
      <c r="GT177" s="405">
        <v>0</v>
      </c>
      <c r="GU177" s="167"/>
      <c r="GV177" s="440">
        <v>173</v>
      </c>
      <c r="GW177" s="415"/>
      <c r="GX177" s="415">
        <v>173</v>
      </c>
      <c r="GY177" s="491" t="s">
        <v>67</v>
      </c>
      <c r="GZ177" s="312">
        <v>1</v>
      </c>
      <c r="HA177" s="312">
        <v>0</v>
      </c>
      <c r="HC177" s="446">
        <v>173</v>
      </c>
      <c r="HD177" s="412" t="str">
        <f>OIP!AH175&amp;";"&amp;OIP!B175&amp;";"&amp;OIP!E175</f>
        <v>;;</v>
      </c>
      <c r="HE177" s="440">
        <v>173</v>
      </c>
      <c r="HF177" s="418" t="s">
        <v>4558</v>
      </c>
      <c r="HG177" s="415">
        <v>2</v>
      </c>
      <c r="HH177" s="447">
        <v>2</v>
      </c>
      <c r="HJ177" s="446">
        <v>173</v>
      </c>
      <c r="HK177" s="412" t="str">
        <f>OIP!AH175&amp;";"&amp;OIP!B175&amp;";"&amp;OIP!E175</f>
        <v>;;</v>
      </c>
      <c r="HL177" s="440">
        <v>173</v>
      </c>
      <c r="HM177" s="418" t="s">
        <v>4623</v>
      </c>
      <c r="HN177" s="415">
        <v>2</v>
      </c>
      <c r="HO177" s="447">
        <v>2</v>
      </c>
      <c r="HP177" s="844"/>
      <c r="HQ177" s="437">
        <v>173</v>
      </c>
      <c r="HR177" s="314" t="str">
        <f>OIP!AH175&amp;";"&amp;OIP!B175&amp;";"&amp;OIP!E175</f>
        <v>;;</v>
      </c>
      <c r="HS177" s="438">
        <v>173</v>
      </c>
      <c r="HT177" s="426" t="s">
        <v>4623</v>
      </c>
      <c r="HU177" s="312">
        <v>2</v>
      </c>
      <c r="HV177" s="405">
        <v>2</v>
      </c>
      <c r="HX177" s="310">
        <v>173</v>
      </c>
      <c r="HY177" s="314" t="str">
        <f>OIP!AH175&amp;";"&amp;OIP!B175&amp;";"&amp;OIP!E175</f>
        <v>;;</v>
      </c>
      <c r="HZ177" s="438">
        <v>173</v>
      </c>
      <c r="IA177" s="418" t="s">
        <v>4558</v>
      </c>
      <c r="IB177" s="415">
        <v>2</v>
      </c>
      <c r="IC177" s="447">
        <v>2</v>
      </c>
      <c r="ID177" s="341"/>
      <c r="IE177" s="446">
        <v>173</v>
      </c>
      <c r="IF177" s="412" t="str">
        <f>OIP!AH175&amp;";"&amp;OIP!B175&amp;";"&amp;OIP!E175</f>
        <v>;;</v>
      </c>
      <c r="IG177" s="440">
        <v>173</v>
      </c>
      <c r="IH177" s="418" t="s">
        <v>4558</v>
      </c>
      <c r="II177" s="415">
        <v>2</v>
      </c>
      <c r="IJ177" s="447">
        <v>2</v>
      </c>
      <c r="IK177" s="341"/>
      <c r="IL177" s="446">
        <v>173</v>
      </c>
      <c r="IM177" s="412" t="str">
        <f>OIP!AH175&amp;";"&amp;OIP!B175&amp;";"&amp;OIP!E175</f>
        <v>;;</v>
      </c>
      <c r="IN177" s="440">
        <v>173</v>
      </c>
      <c r="IO177" s="418" t="s">
        <v>4558</v>
      </c>
      <c r="IP177" s="415">
        <v>2</v>
      </c>
      <c r="IQ177" s="447">
        <v>2</v>
      </c>
    </row>
    <row r="178" spans="1:251" ht="15.75" customHeight="1">
      <c r="A178" s="313">
        <f t="shared" si="24"/>
        <v>174</v>
      </c>
      <c r="B178" s="314" t="str">
        <f>DP!J175&amp;";"&amp;DP!B175</f>
        <v>;</v>
      </c>
      <c r="C178" s="438">
        <v>174</v>
      </c>
      <c r="D178" s="345"/>
      <c r="E178" s="345"/>
      <c r="F178" s="347"/>
      <c r="H178" s="469">
        <f t="shared" si="25"/>
        <v>174</v>
      </c>
      <c r="I178" s="314" t="str">
        <f>KTPRS2!I175&amp;";"&amp;KTPRS2!B175</f>
        <v>Предельный параметр;Предельный максимальный уровень нефти в емкости Е-12</v>
      </c>
      <c r="J178" s="438">
        <v>174</v>
      </c>
      <c r="K178" s="345"/>
      <c r="L178" s="345"/>
      <c r="M178" s="470"/>
      <c r="O178" s="469">
        <f t="shared" si="26"/>
        <v>174</v>
      </c>
      <c r="P178" s="455">
        <v>0</v>
      </c>
      <c r="Q178" s="438">
        <v>174</v>
      </c>
      <c r="R178" s="345"/>
      <c r="S178" s="345"/>
      <c r="T178" s="470"/>
      <c r="AC178" s="924">
        <v>174</v>
      </c>
      <c r="AD178" s="312" t="str">
        <f>ZD!AK176&amp;";"&amp;ZD!B176</f>
        <v>;Задвижка №181</v>
      </c>
      <c r="AE178" s="312">
        <v>174</v>
      </c>
      <c r="BL178" s="845">
        <v>174</v>
      </c>
      <c r="BM178" s="846"/>
      <c r="BN178" s="415">
        <v>174</v>
      </c>
      <c r="BO178" s="402" t="s">
        <v>3855</v>
      </c>
      <c r="BP178" s="312">
        <v>0</v>
      </c>
      <c r="BQ178" s="405">
        <v>0</v>
      </c>
      <c r="BS178" s="479"/>
      <c r="BZ178" s="479"/>
      <c r="CG178" s="479"/>
      <c r="CN178" s="479"/>
      <c r="CU178" s="310">
        <f t="shared" si="27"/>
        <v>174</v>
      </c>
      <c r="CV178" s="314" t="str">
        <f>KTPR!K176&amp;";"&amp;KTPR!B176</f>
        <v>Общестанционная защита;Сигнализация «наличие нефти» после сбросного клапана КП23</v>
      </c>
      <c r="CW178" s="438">
        <v>174</v>
      </c>
      <c r="CX178" s="312"/>
      <c r="CY178" s="312"/>
      <c r="CZ178" s="403"/>
      <c r="DB178" s="310">
        <f t="shared" si="28"/>
        <v>427</v>
      </c>
      <c r="DC178" s="314"/>
      <c r="DD178" s="438">
        <v>174</v>
      </c>
      <c r="DE178" s="312"/>
      <c r="DF178" s="312"/>
      <c r="DG178" s="403"/>
      <c r="DI178" s="310">
        <f t="shared" si="29"/>
        <v>273</v>
      </c>
      <c r="DJ178" s="314" t="str">
        <f>KTPRA!I177&amp;";"&amp;KTPRA!B177</f>
        <v>Агрегатная защита;</v>
      </c>
      <c r="DK178" s="438">
        <v>174</v>
      </c>
      <c r="DL178" s="312"/>
      <c r="DM178" s="312"/>
      <c r="DN178" s="403"/>
      <c r="DP178" s="437">
        <v>174</v>
      </c>
      <c r="DQ178" s="312">
        <v>0</v>
      </c>
      <c r="DR178" s="438">
        <v>158</v>
      </c>
      <c r="DS178" s="312"/>
      <c r="DT178" s="312"/>
      <c r="DU178" s="96"/>
      <c r="ED178" s="851">
        <v>174</v>
      </c>
      <c r="EE178" s="423" t="s">
        <v>8821</v>
      </c>
      <c r="EF178" s="68">
        <v>174</v>
      </c>
      <c r="EG178" s="861"/>
      <c r="EH178" s="68"/>
      <c r="EI178" s="96"/>
      <c r="FT178" s="479"/>
      <c r="GA178" s="437">
        <v>174</v>
      </c>
      <c r="GB178" s="314"/>
      <c r="GC178" s="438">
        <v>174</v>
      </c>
      <c r="GD178" s="402" t="s">
        <v>3565</v>
      </c>
      <c r="GE178" s="312">
        <v>1</v>
      </c>
      <c r="GF178" s="405">
        <v>0</v>
      </c>
      <c r="GH178" s="437"/>
      <c r="GI178" s="314"/>
      <c r="GJ178" s="438">
        <v>174</v>
      </c>
      <c r="GK178" s="402" t="s">
        <v>3565</v>
      </c>
      <c r="GL178" s="312">
        <v>1</v>
      </c>
      <c r="GM178" s="405">
        <v>0</v>
      </c>
      <c r="GO178" s="440">
        <v>174</v>
      </c>
      <c r="GP178" s="415"/>
      <c r="GQ178" s="415">
        <v>174</v>
      </c>
      <c r="GR178" s="491" t="s">
        <v>67</v>
      </c>
      <c r="GS178" s="312">
        <v>1</v>
      </c>
      <c r="GT178" s="405">
        <v>0</v>
      </c>
      <c r="GU178" s="167"/>
      <c r="GV178" s="440">
        <v>174</v>
      </c>
      <c r="GW178" s="415"/>
      <c r="GX178" s="415">
        <v>174</v>
      </c>
      <c r="GY178" s="491" t="s">
        <v>67</v>
      </c>
      <c r="GZ178" s="312">
        <v>1</v>
      </c>
      <c r="HA178" s="312">
        <v>0</v>
      </c>
      <c r="HC178" s="446">
        <v>174</v>
      </c>
      <c r="HD178" s="412" t="str">
        <f>OIP!AH176&amp;";"&amp;OIP!B176&amp;";"&amp;OIP!E176</f>
        <v>Система СОД причальных сооружений;Контроль загазованности площадки насосной откачки дренажа из емкости Е-24 (точка 1);%</v>
      </c>
      <c r="HE178" s="440">
        <v>174</v>
      </c>
      <c r="HF178" s="453" t="s">
        <v>4558</v>
      </c>
      <c r="HG178" s="415">
        <v>2</v>
      </c>
      <c r="HH178" s="447">
        <v>3</v>
      </c>
      <c r="HJ178" s="446">
        <v>174</v>
      </c>
      <c r="HK178" s="412" t="str">
        <f>OIP!AH176&amp;";"&amp;OIP!B176&amp;";"&amp;OIP!E176</f>
        <v>Система СОД причальных сооружений;Контроль загазованности площадки насосной откачки дренажа из емкости Е-24 (точка 1);%</v>
      </c>
      <c r="HL178" s="440">
        <v>174</v>
      </c>
      <c r="HM178" s="453" t="s">
        <v>4623</v>
      </c>
      <c r="HN178" s="415">
        <v>2</v>
      </c>
      <c r="HO178" s="447">
        <v>3</v>
      </c>
      <c r="HP178" s="844"/>
      <c r="HQ178" s="437">
        <v>174</v>
      </c>
      <c r="HR178" s="314" t="str">
        <f>OIP!AH176&amp;";"&amp;OIP!B176&amp;";"&amp;OIP!E176</f>
        <v>Система СОД причальных сооружений;Контроль загазованности площадки насосной откачки дренажа из емкости Е-24 (точка 1);%</v>
      </c>
      <c r="HS178" s="438">
        <v>174</v>
      </c>
      <c r="HT178" s="451" t="s">
        <v>4623</v>
      </c>
      <c r="HU178" s="312">
        <v>2</v>
      </c>
      <c r="HV178" s="405">
        <v>3</v>
      </c>
      <c r="HX178" s="310">
        <v>174</v>
      </c>
      <c r="HY178" s="314" t="str">
        <f>OIP!AH176&amp;";"&amp;OIP!B176&amp;";"&amp;OIP!E176</f>
        <v>Система СОД причальных сооружений;Контроль загазованности площадки насосной откачки дренажа из емкости Е-24 (точка 1);%</v>
      </c>
      <c r="HZ178" s="438">
        <v>174</v>
      </c>
      <c r="IA178" s="453" t="s">
        <v>4558</v>
      </c>
      <c r="IB178" s="415">
        <v>2</v>
      </c>
      <c r="IC178" s="447">
        <v>3</v>
      </c>
      <c r="ID178" s="341"/>
      <c r="IE178" s="446">
        <v>174</v>
      </c>
      <c r="IF178" s="412" t="str">
        <f>OIP!AH176&amp;";"&amp;OIP!B176&amp;";"&amp;OIP!E176</f>
        <v>Система СОД причальных сооружений;Контроль загазованности площадки насосной откачки дренажа из емкости Е-24 (точка 1);%</v>
      </c>
      <c r="IG178" s="440">
        <v>174</v>
      </c>
      <c r="IH178" s="453" t="s">
        <v>4558</v>
      </c>
      <c r="II178" s="415">
        <v>2</v>
      </c>
      <c r="IJ178" s="447">
        <v>3</v>
      </c>
      <c r="IK178" s="341"/>
      <c r="IL178" s="446">
        <v>174</v>
      </c>
      <c r="IM178" s="412" t="str">
        <f>OIP!AH176&amp;";"&amp;OIP!B176&amp;";"&amp;OIP!E176</f>
        <v>Система СОД причальных сооружений;Контроль загазованности площадки насосной откачки дренажа из емкости Е-24 (точка 1);%</v>
      </c>
      <c r="IN178" s="440">
        <v>174</v>
      </c>
      <c r="IO178" s="453" t="s">
        <v>4558</v>
      </c>
      <c r="IP178" s="415">
        <v>2</v>
      </c>
      <c r="IQ178" s="447">
        <v>3</v>
      </c>
    </row>
    <row r="179" spans="1:251" ht="15.75" customHeight="1">
      <c r="A179" s="310">
        <f t="shared" si="24"/>
        <v>175</v>
      </c>
      <c r="B179" s="314" t="str">
        <f>DP!J176&amp;";"&amp;DP!B176</f>
        <v>Система СОД причальных сооружений;Сигнализация "пустой трубопровод" на входе насоса Н-5</v>
      </c>
      <c r="C179" s="438">
        <v>175</v>
      </c>
      <c r="D179" s="312"/>
      <c r="E179" s="312"/>
      <c r="F179" s="403"/>
      <c r="H179" s="437">
        <f t="shared" si="25"/>
        <v>175</v>
      </c>
      <c r="I179" s="314" t="str">
        <f>KTPRS2!I176&amp;";"&amp;KTPRS2!B176</f>
        <v>Предельный параметр;</v>
      </c>
      <c r="J179" s="438">
        <v>175</v>
      </c>
      <c r="K179" s="312"/>
      <c r="L179" s="312"/>
      <c r="M179" s="405"/>
      <c r="O179" s="437">
        <f t="shared" si="26"/>
        <v>175</v>
      </c>
      <c r="P179" s="455">
        <v>0</v>
      </c>
      <c r="Q179" s="438">
        <v>175</v>
      </c>
      <c r="R179" s="312"/>
      <c r="S179" s="312"/>
      <c r="T179" s="405"/>
      <c r="AC179" s="924">
        <v>175</v>
      </c>
      <c r="AD179" s="312" t="str">
        <f>ZD!AK177&amp;";"&amp;ZD!B177</f>
        <v>;Задвижка №182</v>
      </c>
      <c r="AE179" s="312">
        <v>175</v>
      </c>
      <c r="BL179" s="845">
        <v>175</v>
      </c>
      <c r="BM179" s="846"/>
      <c r="BN179" s="415">
        <v>175</v>
      </c>
      <c r="BO179" s="402" t="s">
        <v>3855</v>
      </c>
      <c r="BP179" s="312">
        <v>0</v>
      </c>
      <c r="BQ179" s="405">
        <v>0</v>
      </c>
      <c r="BS179" s="479"/>
      <c r="BZ179" s="479"/>
      <c r="CG179" s="479"/>
      <c r="CN179" s="479"/>
      <c r="CU179" s="310">
        <f t="shared" si="27"/>
        <v>175</v>
      </c>
      <c r="CV179" s="314" t="str">
        <f>KTPR!K177&amp;";"&amp;KTPR!B177</f>
        <v>Общестанционная защита;Сигнализация «наличие нефти» после сбросного клапана КП24</v>
      </c>
      <c r="CW179" s="438">
        <v>175</v>
      </c>
      <c r="CX179" s="312"/>
      <c r="CY179" s="312"/>
      <c r="CZ179" s="403"/>
      <c r="DB179" s="310">
        <f t="shared" si="28"/>
        <v>428</v>
      </c>
      <c r="DC179" s="314"/>
      <c r="DD179" s="438">
        <v>175</v>
      </c>
      <c r="DE179" s="312"/>
      <c r="DF179" s="312"/>
      <c r="DG179" s="403"/>
      <c r="DI179" s="310">
        <f t="shared" si="29"/>
        <v>274</v>
      </c>
      <c r="DJ179" s="314" t="str">
        <f>KTPRA!I178&amp;";"&amp;KTPRA!B178</f>
        <v>Агрегатная защита;</v>
      </c>
      <c r="DK179" s="438">
        <v>175</v>
      </c>
      <c r="DL179" s="312"/>
      <c r="DM179" s="312"/>
      <c r="DN179" s="403"/>
      <c r="DP179" s="437">
        <v>175</v>
      </c>
      <c r="DQ179" s="312">
        <v>0</v>
      </c>
      <c r="DR179" s="438">
        <v>151</v>
      </c>
      <c r="DS179" s="312"/>
      <c r="DT179" s="312"/>
      <c r="DU179" s="96"/>
      <c r="ED179" s="851">
        <v>175</v>
      </c>
      <c r="EE179" s="423" t="s">
        <v>8821</v>
      </c>
      <c r="EF179" s="68">
        <v>175</v>
      </c>
      <c r="EG179" s="861"/>
      <c r="EH179" s="68"/>
      <c r="EI179" s="96"/>
      <c r="FT179" s="479"/>
      <c r="GA179" s="437">
        <v>175</v>
      </c>
      <c r="GB179" s="314"/>
      <c r="GC179" s="438">
        <v>175</v>
      </c>
      <c r="GD179" s="402" t="s">
        <v>3565</v>
      </c>
      <c r="GE179" s="312">
        <v>1</v>
      </c>
      <c r="GF179" s="405">
        <v>0</v>
      </c>
      <c r="GH179" s="437"/>
      <c r="GI179" s="314"/>
      <c r="GJ179" s="438">
        <v>175</v>
      </c>
      <c r="GK179" s="402" t="s">
        <v>3565</v>
      </c>
      <c r="GL179" s="312">
        <v>1</v>
      </c>
      <c r="GM179" s="405">
        <v>0</v>
      </c>
      <c r="GO179" s="440">
        <v>175</v>
      </c>
      <c r="GP179" s="415"/>
      <c r="GQ179" s="415">
        <v>175</v>
      </c>
      <c r="GR179" s="491" t="s">
        <v>67</v>
      </c>
      <c r="GS179" s="312">
        <v>1</v>
      </c>
      <c r="GT179" s="405">
        <v>0</v>
      </c>
      <c r="GU179" s="167"/>
      <c r="GV179" s="440">
        <v>175</v>
      </c>
      <c r="GW179" s="415"/>
      <c r="GX179" s="415">
        <v>175</v>
      </c>
      <c r="GY179" s="491" t="s">
        <v>67</v>
      </c>
      <c r="GZ179" s="312">
        <v>1</v>
      </c>
      <c r="HA179" s="312">
        <v>0</v>
      </c>
      <c r="HC179" s="446">
        <v>175</v>
      </c>
      <c r="HD179" s="412" t="str">
        <f>OIP!AH177&amp;";"&amp;OIP!B177&amp;";"&amp;OIP!E177</f>
        <v>Система СОД причальных сооружений;Контроль загазованности площадки насосной откачки дренажа из емкости Е-24 (точка 2);%</v>
      </c>
      <c r="HE179" s="440">
        <v>175</v>
      </c>
      <c r="HF179" s="441" t="s">
        <v>4623</v>
      </c>
      <c r="HG179" s="415">
        <v>1</v>
      </c>
      <c r="HH179" s="447">
        <v>1</v>
      </c>
      <c r="HJ179" s="446">
        <v>175</v>
      </c>
      <c r="HK179" s="412" t="str">
        <f>OIP!AH177&amp;";"&amp;OIP!B177&amp;";"&amp;OIP!E177</f>
        <v>Система СОД причальных сооружений;Контроль загазованности площадки насосной откачки дренажа из емкости Е-24 (точка 2);%</v>
      </c>
      <c r="HL179" s="440">
        <v>175</v>
      </c>
      <c r="HM179" s="441" t="s">
        <v>4623</v>
      </c>
      <c r="HN179" s="415">
        <v>1</v>
      </c>
      <c r="HO179" s="447">
        <v>1</v>
      </c>
      <c r="HP179" s="844"/>
      <c r="HQ179" s="437">
        <v>175</v>
      </c>
      <c r="HR179" s="314" t="str">
        <f>OIP!AH177&amp;";"&amp;OIP!B177&amp;";"&amp;OIP!E177</f>
        <v>Система СОД причальных сооружений;Контроль загазованности площадки насосной откачки дренажа из емкости Е-24 (точка 2);%</v>
      </c>
      <c r="HS179" s="438">
        <v>175</v>
      </c>
      <c r="HT179" s="436" t="s">
        <v>4623</v>
      </c>
      <c r="HU179" s="312">
        <v>1</v>
      </c>
      <c r="HV179" s="405">
        <v>1</v>
      </c>
      <c r="HX179" s="310">
        <v>175</v>
      </c>
      <c r="HY179" s="314" t="str">
        <f>OIP!AH177&amp;";"&amp;OIP!B177&amp;";"&amp;OIP!E177</f>
        <v>Система СОД причальных сооружений;Контроль загазованности площадки насосной откачки дренажа из емкости Е-24 (точка 2);%</v>
      </c>
      <c r="HZ179" s="438">
        <v>175</v>
      </c>
      <c r="IA179" s="441" t="s">
        <v>4626</v>
      </c>
      <c r="IB179" s="415">
        <v>1</v>
      </c>
      <c r="IC179" s="447">
        <v>1</v>
      </c>
      <c r="ID179" s="341"/>
      <c r="IE179" s="446">
        <v>175</v>
      </c>
      <c r="IF179" s="412" t="str">
        <f>OIP!AH177&amp;";"&amp;OIP!B177&amp;";"&amp;OIP!E177</f>
        <v>Система СОД причальных сооружений;Контроль загазованности площадки насосной откачки дренажа из емкости Е-24 (точка 2);%</v>
      </c>
      <c r="IG179" s="440">
        <v>175</v>
      </c>
      <c r="IH179" s="441" t="s">
        <v>4623</v>
      </c>
      <c r="II179" s="415">
        <v>1</v>
      </c>
      <c r="IJ179" s="447">
        <v>1</v>
      </c>
      <c r="IK179" s="341"/>
      <c r="IL179" s="446">
        <v>175</v>
      </c>
      <c r="IM179" s="412" t="str">
        <f>OIP!AH177&amp;";"&amp;OIP!B177&amp;";"&amp;OIP!E177</f>
        <v>Система СОД причальных сооружений;Контроль загазованности площадки насосной откачки дренажа из емкости Е-24 (точка 2);%</v>
      </c>
      <c r="IN179" s="440">
        <v>175</v>
      </c>
      <c r="IO179" s="441" t="s">
        <v>4623</v>
      </c>
      <c r="IP179" s="415">
        <v>1</v>
      </c>
      <c r="IQ179" s="447">
        <v>1</v>
      </c>
    </row>
    <row r="180" spans="1:251" ht="15.75" customHeight="1">
      <c r="A180" s="310">
        <f t="shared" si="24"/>
        <v>176</v>
      </c>
      <c r="B180" s="314" t="str">
        <f>DP!J177&amp;";"&amp;DP!B177</f>
        <v>Система СОД причальных сооружений;Сигнализация "пустой трубопровод" на входе насоса Н-6</v>
      </c>
      <c r="C180" s="438">
        <v>176</v>
      </c>
      <c r="D180" s="312"/>
      <c r="E180" s="312"/>
      <c r="F180" s="403"/>
      <c r="H180" s="437">
        <f t="shared" si="25"/>
        <v>176</v>
      </c>
      <c r="I180" s="314" t="str">
        <f>KTPRS2!I177&amp;";"&amp;KTPRS2!B177</f>
        <v>Предельный параметр;Отключение и блокировка пуска насоса Н-12 по давлению в точке подключение</v>
      </c>
      <c r="J180" s="438">
        <v>176</v>
      </c>
      <c r="K180" s="312"/>
      <c r="L180" s="312"/>
      <c r="M180" s="405"/>
      <c r="O180" s="437">
        <f t="shared" si="26"/>
        <v>176</v>
      </c>
      <c r="P180" s="455">
        <v>0</v>
      </c>
      <c r="Q180" s="438">
        <v>176</v>
      </c>
      <c r="R180" s="312"/>
      <c r="S180" s="312"/>
      <c r="T180" s="405"/>
      <c r="AC180" s="924">
        <v>176</v>
      </c>
      <c r="AD180" s="312" t="str">
        <f>ZD!AK178&amp;";"&amp;ZD!B178</f>
        <v>;Задвижка №183</v>
      </c>
      <c r="AE180" s="312">
        <v>176</v>
      </c>
      <c r="BL180" s="845">
        <v>176</v>
      </c>
      <c r="BM180" s="846"/>
      <c r="BN180" s="415">
        <v>176</v>
      </c>
      <c r="BO180" s="402" t="s">
        <v>3855</v>
      </c>
      <c r="BP180" s="312">
        <v>0</v>
      </c>
      <c r="BQ180" s="405">
        <v>0</v>
      </c>
      <c r="BS180" s="479"/>
      <c r="BZ180" s="479"/>
      <c r="CG180" s="479"/>
      <c r="CN180" s="479"/>
      <c r="CU180" s="310">
        <f t="shared" si="27"/>
        <v>176</v>
      </c>
      <c r="CV180" s="314" t="str">
        <f>KTPR!K178&amp;";"&amp;KTPR!B178</f>
        <v>Общестанционная защита;Сигнализация «наличие нефти» после сбросного клапана КП25</v>
      </c>
      <c r="CW180" s="438">
        <v>176</v>
      </c>
      <c r="CX180" s="312"/>
      <c r="CY180" s="312"/>
      <c r="CZ180" s="403"/>
      <c r="DB180" s="310">
        <f t="shared" si="28"/>
        <v>429</v>
      </c>
      <c r="DC180" s="314"/>
      <c r="DD180" s="438">
        <v>176</v>
      </c>
      <c r="DE180" s="312"/>
      <c r="DF180" s="312"/>
      <c r="DG180" s="403"/>
      <c r="DI180" s="310">
        <f t="shared" si="29"/>
        <v>275</v>
      </c>
      <c r="DJ180" s="314" t="str">
        <f>KTPRA!I179&amp;";"&amp;KTPRA!B179</f>
        <v>Агрегатная защита;</v>
      </c>
      <c r="DK180" s="438">
        <v>176</v>
      </c>
      <c r="DL180" s="312"/>
      <c r="DM180" s="312"/>
      <c r="DN180" s="403"/>
      <c r="DP180" s="437">
        <v>176</v>
      </c>
      <c r="DQ180" s="312">
        <v>0</v>
      </c>
      <c r="DR180" s="438">
        <v>152</v>
      </c>
      <c r="DS180" s="312"/>
      <c r="DT180" s="312"/>
      <c r="DU180" s="96"/>
      <c r="ED180" s="851">
        <v>176</v>
      </c>
      <c r="EE180" s="423" t="s">
        <v>8821</v>
      </c>
      <c r="EF180" s="68">
        <v>176</v>
      </c>
      <c r="EG180" s="861"/>
      <c r="EH180" s="68"/>
      <c r="EI180" s="96"/>
      <c r="FT180" s="479"/>
      <c r="GA180" s="437">
        <v>176</v>
      </c>
      <c r="GB180" s="314"/>
      <c r="GC180" s="438">
        <v>176</v>
      </c>
      <c r="GD180" s="402" t="s">
        <v>3565</v>
      </c>
      <c r="GE180" s="312">
        <v>1</v>
      </c>
      <c r="GF180" s="405">
        <v>0</v>
      </c>
      <c r="GH180" s="437"/>
      <c r="GI180" s="314"/>
      <c r="GJ180" s="438">
        <v>176</v>
      </c>
      <c r="GK180" s="402" t="s">
        <v>3565</v>
      </c>
      <c r="GL180" s="312">
        <v>1</v>
      </c>
      <c r="GM180" s="405">
        <v>0</v>
      </c>
      <c r="GO180" s="440">
        <v>176</v>
      </c>
      <c r="GP180" s="415"/>
      <c r="GQ180" s="415">
        <v>176</v>
      </c>
      <c r="GR180" s="491" t="s">
        <v>67</v>
      </c>
      <c r="GS180" s="312">
        <v>1</v>
      </c>
      <c r="GT180" s="405">
        <v>0</v>
      </c>
      <c r="GU180" s="167"/>
      <c r="GV180" s="440">
        <v>176</v>
      </c>
      <c r="GW180" s="415"/>
      <c r="GX180" s="415">
        <v>176</v>
      </c>
      <c r="GY180" s="491" t="s">
        <v>67</v>
      </c>
      <c r="GZ180" s="312">
        <v>1</v>
      </c>
      <c r="HA180" s="312">
        <v>0</v>
      </c>
      <c r="HC180" s="446">
        <v>176</v>
      </c>
      <c r="HD180" s="412" t="str">
        <f>OIP!AH178&amp;";"&amp;OIP!B178&amp;";"&amp;OIP!E178</f>
        <v>Система СОД причальных сооружений;Контроль загазованности площадки насосной откачки дренажа из емкости Е-24 (точка 3);%</v>
      </c>
      <c r="HE180" s="440">
        <v>176</v>
      </c>
      <c r="HF180" s="418" t="s">
        <v>4623</v>
      </c>
      <c r="HG180" s="415">
        <v>2</v>
      </c>
      <c r="HH180" s="447">
        <v>2</v>
      </c>
      <c r="HJ180" s="446">
        <v>176</v>
      </c>
      <c r="HK180" s="412" t="str">
        <f>OIP!AH178&amp;";"&amp;OIP!B178&amp;";"&amp;OIP!E178</f>
        <v>Система СОД причальных сооружений;Контроль загазованности площадки насосной откачки дренажа из емкости Е-24 (точка 3);%</v>
      </c>
      <c r="HL180" s="440">
        <v>176</v>
      </c>
      <c r="HM180" s="418" t="s">
        <v>4623</v>
      </c>
      <c r="HN180" s="415">
        <v>2</v>
      </c>
      <c r="HO180" s="447">
        <v>2</v>
      </c>
      <c r="HP180" s="844"/>
      <c r="HQ180" s="437">
        <v>176</v>
      </c>
      <c r="HR180" s="314" t="str">
        <f>OIP!AH178&amp;";"&amp;OIP!B178&amp;";"&amp;OIP!E178</f>
        <v>Система СОД причальных сооружений;Контроль загазованности площадки насосной откачки дренажа из емкости Е-24 (точка 3);%</v>
      </c>
      <c r="HS180" s="438">
        <v>176</v>
      </c>
      <c r="HT180" s="426" t="s">
        <v>4623</v>
      </c>
      <c r="HU180" s="312">
        <v>2</v>
      </c>
      <c r="HV180" s="405">
        <v>2</v>
      </c>
      <c r="HX180" s="310">
        <v>176</v>
      </c>
      <c r="HY180" s="314" t="str">
        <f>OIP!AH178&amp;";"&amp;OIP!B178&amp;";"&amp;OIP!E178</f>
        <v>Система СОД причальных сооружений;Контроль загазованности площадки насосной откачки дренажа из емкости Е-24 (точка 3);%</v>
      </c>
      <c r="HZ180" s="438">
        <v>176</v>
      </c>
      <c r="IA180" s="418" t="s">
        <v>4626</v>
      </c>
      <c r="IB180" s="415">
        <v>2</v>
      </c>
      <c r="IC180" s="447">
        <v>2</v>
      </c>
      <c r="ID180" s="341"/>
      <c r="IE180" s="446">
        <v>176</v>
      </c>
      <c r="IF180" s="412" t="str">
        <f>OIP!AH178&amp;";"&amp;OIP!B178&amp;";"&amp;OIP!E178</f>
        <v>Система СОД причальных сооружений;Контроль загазованности площадки насосной откачки дренажа из емкости Е-24 (точка 3);%</v>
      </c>
      <c r="IG180" s="440">
        <v>176</v>
      </c>
      <c r="IH180" s="418" t="s">
        <v>4623</v>
      </c>
      <c r="II180" s="415">
        <v>2</v>
      </c>
      <c r="IJ180" s="447">
        <v>2</v>
      </c>
      <c r="IK180" s="341"/>
      <c r="IL180" s="446">
        <v>176</v>
      </c>
      <c r="IM180" s="412" t="str">
        <f>OIP!AH178&amp;";"&amp;OIP!B178&amp;";"&amp;OIP!E178</f>
        <v>Система СОД причальных сооружений;Контроль загазованности площадки насосной откачки дренажа из емкости Е-24 (точка 3);%</v>
      </c>
      <c r="IN180" s="440">
        <v>176</v>
      </c>
      <c r="IO180" s="418" t="s">
        <v>4623</v>
      </c>
      <c r="IP180" s="415">
        <v>2</v>
      </c>
      <c r="IQ180" s="447">
        <v>2</v>
      </c>
    </row>
    <row r="181" spans="1:251" ht="15.75" customHeight="1">
      <c r="A181" s="313">
        <f t="shared" si="24"/>
        <v>177</v>
      </c>
      <c r="B181" s="314" t="str">
        <f>DP!J178&amp;";"&amp;DP!B178</f>
        <v>;Сигнализация "пустой трубопровод" на входе насоса Н-7</v>
      </c>
      <c r="C181" s="438">
        <v>177</v>
      </c>
      <c r="D181" s="345"/>
      <c r="E181" s="345"/>
      <c r="F181" s="347"/>
      <c r="H181" s="469">
        <f t="shared" si="25"/>
        <v>177</v>
      </c>
      <c r="I181" s="314" t="str">
        <f>KTPRS2!I178&amp;";"&amp;KTPRS2!B178</f>
        <v>Предельный параметр;</v>
      </c>
      <c r="J181" s="438">
        <v>177</v>
      </c>
      <c r="K181" s="345"/>
      <c r="L181" s="345"/>
      <c r="M181" s="470"/>
      <c r="O181" s="469">
        <f t="shared" si="26"/>
        <v>177</v>
      </c>
      <c r="P181" s="455">
        <v>0</v>
      </c>
      <c r="Q181" s="438">
        <v>177</v>
      </c>
      <c r="R181" s="345"/>
      <c r="S181" s="345"/>
      <c r="T181" s="470"/>
      <c r="AC181" s="924">
        <v>177</v>
      </c>
      <c r="AD181" s="312" t="str">
        <f>ZD!AK179&amp;";"&amp;ZD!B179</f>
        <v>;Задвижка №185</v>
      </c>
      <c r="AE181" s="312">
        <v>177</v>
      </c>
      <c r="BL181" s="845">
        <v>177</v>
      </c>
      <c r="BM181" s="846"/>
      <c r="BN181" s="415">
        <v>177</v>
      </c>
      <c r="BO181" s="402" t="s">
        <v>3855</v>
      </c>
      <c r="BP181" s="312">
        <v>0</v>
      </c>
      <c r="BQ181" s="405">
        <v>0</v>
      </c>
      <c r="BS181" s="479"/>
      <c r="BZ181" s="479"/>
      <c r="CG181" s="479"/>
      <c r="CN181" s="479"/>
      <c r="CU181" s="310">
        <f t="shared" si="27"/>
        <v>177</v>
      </c>
      <c r="CV181" s="314" t="str">
        <f>KTPR!K179&amp;";"&amp;KTPR!B179</f>
        <v>Общестанционная защита;Сигнализация «наличие нефти» после сбросного клапана КП26</v>
      </c>
      <c r="CW181" s="438">
        <v>177</v>
      </c>
      <c r="CX181" s="312"/>
      <c r="CY181" s="312"/>
      <c r="CZ181" s="403"/>
      <c r="DB181" s="310">
        <f t="shared" si="28"/>
        <v>430</v>
      </c>
      <c r="DC181" s="314"/>
      <c r="DD181" s="438">
        <v>177</v>
      </c>
      <c r="DE181" s="312"/>
      <c r="DF181" s="312"/>
      <c r="DG181" s="403"/>
      <c r="DI181" s="310">
        <f t="shared" si="29"/>
        <v>276</v>
      </c>
      <c r="DJ181" s="314" t="str">
        <f>KTPRA!I180&amp;";"&amp;KTPRA!B180</f>
        <v>Агрегатная защита;</v>
      </c>
      <c r="DK181" s="438">
        <v>177</v>
      </c>
      <c r="DL181" s="312"/>
      <c r="DM181" s="312"/>
      <c r="DN181" s="403"/>
      <c r="DP181" s="437">
        <v>177</v>
      </c>
      <c r="DQ181" s="312">
        <v>0</v>
      </c>
      <c r="DR181" s="438">
        <v>153</v>
      </c>
      <c r="DS181" s="312"/>
      <c r="DT181" s="312"/>
      <c r="DU181" s="96"/>
      <c r="ED181" s="851">
        <v>177</v>
      </c>
      <c r="EE181" s="423" t="s">
        <v>8821</v>
      </c>
      <c r="EF181" s="68">
        <v>177</v>
      </c>
      <c r="EG181" s="861"/>
      <c r="EH181" s="68"/>
      <c r="EI181" s="96"/>
      <c r="FT181" s="479"/>
      <c r="GA181" s="437">
        <v>177</v>
      </c>
      <c r="GB181" s="314"/>
      <c r="GC181" s="438">
        <v>177</v>
      </c>
      <c r="GD181" s="402" t="s">
        <v>3565</v>
      </c>
      <c r="GE181" s="312">
        <v>1</v>
      </c>
      <c r="GF181" s="405">
        <v>0</v>
      </c>
      <c r="GH181" s="437"/>
      <c r="GI181" s="314"/>
      <c r="GJ181" s="438">
        <v>177</v>
      </c>
      <c r="GK181" s="402" t="s">
        <v>3565</v>
      </c>
      <c r="GL181" s="312">
        <v>1</v>
      </c>
      <c r="GM181" s="405">
        <v>0</v>
      </c>
      <c r="GO181" s="440">
        <v>177</v>
      </c>
      <c r="GP181" s="415"/>
      <c r="GQ181" s="415">
        <v>177</v>
      </c>
      <c r="GR181" s="890" t="s">
        <v>67</v>
      </c>
      <c r="GS181" s="312">
        <v>2</v>
      </c>
      <c r="GT181" s="405">
        <v>3</v>
      </c>
      <c r="GU181" s="167"/>
      <c r="GV181" s="440">
        <v>177</v>
      </c>
      <c r="GW181" s="415"/>
      <c r="GX181" s="415">
        <v>177</v>
      </c>
      <c r="GY181" s="491" t="s">
        <v>67</v>
      </c>
      <c r="GZ181" s="312">
        <v>2</v>
      </c>
      <c r="HA181" s="312">
        <v>0</v>
      </c>
      <c r="HC181" s="446">
        <v>177</v>
      </c>
      <c r="HD181" s="412" t="str">
        <f>OIP!AH179&amp;";"&amp;OIP!B179&amp;";"&amp;OIP!E179</f>
        <v>Система СОД причальных сооружений;Контроль загазованности площадки насосной откачки дренажа из емкости Е-24 (точка 4);%</v>
      </c>
      <c r="HE181" s="440">
        <v>177</v>
      </c>
      <c r="HF181" s="453" t="s">
        <v>4623</v>
      </c>
      <c r="HG181" s="415">
        <v>2</v>
      </c>
      <c r="HH181" s="447">
        <v>3</v>
      </c>
      <c r="HJ181" s="446">
        <v>177</v>
      </c>
      <c r="HK181" s="412" t="str">
        <f>OIP!AH179&amp;";"&amp;OIP!B179&amp;";"&amp;OIP!E179</f>
        <v>Система СОД причальных сооружений;Контроль загазованности площадки насосной откачки дренажа из емкости Е-24 (точка 4);%</v>
      </c>
      <c r="HL181" s="440">
        <v>177</v>
      </c>
      <c r="HM181" s="453" t="s">
        <v>4623</v>
      </c>
      <c r="HN181" s="415">
        <v>2</v>
      </c>
      <c r="HO181" s="447">
        <v>3</v>
      </c>
      <c r="HP181" s="844"/>
      <c r="HQ181" s="437">
        <v>177</v>
      </c>
      <c r="HR181" s="314" t="str">
        <f>OIP!AH179&amp;";"&amp;OIP!B179&amp;";"&amp;OIP!E179</f>
        <v>Система СОД причальных сооружений;Контроль загазованности площадки насосной откачки дренажа из емкости Е-24 (точка 4);%</v>
      </c>
      <c r="HS181" s="438">
        <v>177</v>
      </c>
      <c r="HT181" s="451" t="s">
        <v>4623</v>
      </c>
      <c r="HU181" s="312">
        <v>2</v>
      </c>
      <c r="HV181" s="405">
        <v>3</v>
      </c>
      <c r="HX181" s="310">
        <v>177</v>
      </c>
      <c r="HY181" s="314" t="str">
        <f>OIP!AH179&amp;";"&amp;OIP!B179&amp;";"&amp;OIP!E179</f>
        <v>Система СОД причальных сооружений;Контроль загазованности площадки насосной откачки дренажа из емкости Е-24 (точка 4);%</v>
      </c>
      <c r="HZ181" s="438">
        <v>177</v>
      </c>
      <c r="IA181" s="453" t="s">
        <v>4626</v>
      </c>
      <c r="IB181" s="415">
        <v>2</v>
      </c>
      <c r="IC181" s="447">
        <v>3</v>
      </c>
      <c r="ID181" s="341"/>
      <c r="IE181" s="446">
        <v>177</v>
      </c>
      <c r="IF181" s="412" t="str">
        <f>OIP!AH179&amp;";"&amp;OIP!B179&amp;";"&amp;OIP!E179</f>
        <v>Система СОД причальных сооружений;Контроль загазованности площадки насосной откачки дренажа из емкости Е-24 (точка 4);%</v>
      </c>
      <c r="IG181" s="440">
        <v>177</v>
      </c>
      <c r="IH181" s="453" t="s">
        <v>4623</v>
      </c>
      <c r="II181" s="415">
        <v>2</v>
      </c>
      <c r="IJ181" s="447">
        <v>3</v>
      </c>
      <c r="IK181" s="341"/>
      <c r="IL181" s="446">
        <v>177</v>
      </c>
      <c r="IM181" s="412" t="str">
        <f>OIP!AH179&amp;";"&amp;OIP!B179&amp;";"&amp;OIP!E179</f>
        <v>Система СОД причальных сооружений;Контроль загазованности площадки насосной откачки дренажа из емкости Е-24 (точка 4);%</v>
      </c>
      <c r="IN181" s="440">
        <v>177</v>
      </c>
      <c r="IO181" s="453" t="s">
        <v>4623</v>
      </c>
      <c r="IP181" s="415">
        <v>2</v>
      </c>
      <c r="IQ181" s="447">
        <v>3</v>
      </c>
    </row>
    <row r="182" spans="1:251" ht="15.75" customHeight="1">
      <c r="A182" s="310">
        <f t="shared" si="24"/>
        <v>178</v>
      </c>
      <c r="B182" s="314" t="str">
        <f>DP!J179&amp;";"&amp;DP!B179</f>
        <v>Система СОД причальных сооружений;</v>
      </c>
      <c r="C182" s="438">
        <v>178</v>
      </c>
      <c r="D182" s="312"/>
      <c r="E182" s="312"/>
      <c r="F182" s="403"/>
      <c r="H182" s="437">
        <f t="shared" si="25"/>
        <v>178</v>
      </c>
      <c r="I182" s="314" t="str">
        <f>KTPRS2!I179&amp;";"&amp;KTPRS2!B179</f>
        <v>Предельный параметр;Минимальный уровень нефти в емкости Е-13</v>
      </c>
      <c r="J182" s="438">
        <v>178</v>
      </c>
      <c r="K182" s="312"/>
      <c r="L182" s="312"/>
      <c r="M182" s="405"/>
      <c r="O182" s="437">
        <f t="shared" si="26"/>
        <v>178</v>
      </c>
      <c r="P182" s="455">
        <v>0</v>
      </c>
      <c r="Q182" s="438">
        <v>178</v>
      </c>
      <c r="R182" s="312"/>
      <c r="S182" s="312"/>
      <c r="T182" s="405"/>
      <c r="AC182" s="924">
        <v>178</v>
      </c>
      <c r="AD182" s="312" t="str">
        <f>ZD!AK180&amp;";"&amp;ZD!B180</f>
        <v>;Задвижка №601</v>
      </c>
      <c r="AE182" s="312">
        <v>178</v>
      </c>
      <c r="BL182" s="845">
        <v>178</v>
      </c>
      <c r="BM182" s="846"/>
      <c r="BN182" s="415">
        <v>178</v>
      </c>
      <c r="BO182" s="402" t="s">
        <v>3855</v>
      </c>
      <c r="BP182" s="312">
        <v>0</v>
      </c>
      <c r="BQ182" s="405">
        <v>0</v>
      </c>
      <c r="BS182" s="479"/>
      <c r="BZ182" s="479"/>
      <c r="CG182" s="479"/>
      <c r="CN182" s="479"/>
      <c r="CU182" s="310">
        <f t="shared" si="27"/>
        <v>178</v>
      </c>
      <c r="CV182" s="314" t="str">
        <f>KTPR!K180&amp;";"&amp;KTPR!B180</f>
        <v>Общестанционная защита;Сигнализация «наличие нефти» после сбросного клапана КП27</v>
      </c>
      <c r="CW182" s="438">
        <v>178</v>
      </c>
      <c r="CX182" s="312"/>
      <c r="CY182" s="312"/>
      <c r="CZ182" s="403"/>
      <c r="DB182" s="310">
        <f t="shared" si="28"/>
        <v>431</v>
      </c>
      <c r="DC182" s="314"/>
      <c r="DD182" s="438">
        <v>178</v>
      </c>
      <c r="DE182" s="312"/>
      <c r="DF182" s="312"/>
      <c r="DG182" s="403"/>
      <c r="DI182" s="310">
        <f t="shared" si="29"/>
        <v>277</v>
      </c>
      <c r="DJ182" s="314" t="str">
        <f>KTPRA!I181&amp;";"&amp;KTPRA!B181</f>
        <v>Агрегатная защита;</v>
      </c>
      <c r="DK182" s="438">
        <v>178</v>
      </c>
      <c r="DL182" s="312"/>
      <c r="DM182" s="312"/>
      <c r="DN182" s="403"/>
      <c r="DP182" s="437">
        <v>178</v>
      </c>
      <c r="DQ182" s="312">
        <v>0</v>
      </c>
      <c r="DR182" s="438">
        <v>154</v>
      </c>
      <c r="DS182" s="312"/>
      <c r="DT182" s="312"/>
      <c r="DU182" s="96"/>
      <c r="ED182" s="851">
        <v>178</v>
      </c>
      <c r="EE182" s="423" t="s">
        <v>8821</v>
      </c>
      <c r="EF182" s="68">
        <v>178</v>
      </c>
      <c r="EG182" s="861"/>
      <c r="EH182" s="68"/>
      <c r="EI182" s="96"/>
      <c r="FT182" s="479"/>
      <c r="GA182" s="437">
        <v>178</v>
      </c>
      <c r="GB182" s="314"/>
      <c r="GC182" s="438">
        <v>178</v>
      </c>
      <c r="GD182" s="402" t="s">
        <v>3565</v>
      </c>
      <c r="GE182" s="312">
        <v>1</v>
      </c>
      <c r="GF182" s="405">
        <v>0</v>
      </c>
      <c r="GH182" s="437"/>
      <c r="GI182" s="314"/>
      <c r="GJ182" s="438">
        <v>178</v>
      </c>
      <c r="GK182" s="402" t="s">
        <v>3565</v>
      </c>
      <c r="GL182" s="312">
        <v>1</v>
      </c>
      <c r="GM182" s="405">
        <v>0</v>
      </c>
      <c r="GO182" s="440">
        <v>178</v>
      </c>
      <c r="GP182" s="415"/>
      <c r="GQ182" s="415">
        <v>178</v>
      </c>
      <c r="GR182" s="491" t="s">
        <v>67</v>
      </c>
      <c r="GS182" s="312">
        <v>1</v>
      </c>
      <c r="GT182" s="405">
        <v>0</v>
      </c>
      <c r="GU182" s="167"/>
      <c r="GV182" s="440">
        <v>178</v>
      </c>
      <c r="GW182" s="415"/>
      <c r="GX182" s="415">
        <v>178</v>
      </c>
      <c r="GY182" s="491" t="s">
        <v>67</v>
      </c>
      <c r="GZ182" s="312">
        <v>1</v>
      </c>
      <c r="HA182" s="312">
        <v>0</v>
      </c>
      <c r="HC182" s="446">
        <v>178</v>
      </c>
      <c r="HD182" s="412" t="str">
        <f>OIP!AH180&amp;";"&amp;OIP!B180&amp;";"&amp;OIP!E180</f>
        <v>Система СОД причальных сооружений;Контроль загазованности площадки насосной откачки дренажа из емкости Е-24 (точка 5);%</v>
      </c>
      <c r="HE182" s="440">
        <v>178</v>
      </c>
      <c r="HF182" s="441" t="s">
        <v>4651</v>
      </c>
      <c r="HG182" s="415">
        <v>1</v>
      </c>
      <c r="HH182" s="447">
        <v>1</v>
      </c>
      <c r="HJ182" s="446">
        <v>178</v>
      </c>
      <c r="HK182" s="412" t="str">
        <f>OIP!AH180&amp;";"&amp;OIP!B180&amp;";"&amp;OIP!E180</f>
        <v>Система СОД причальных сооружений;Контроль загазованности площадки насосной откачки дренажа из емкости Е-24 (точка 5);%</v>
      </c>
      <c r="HL182" s="440">
        <v>178</v>
      </c>
      <c r="HM182" s="441" t="s">
        <v>4651</v>
      </c>
      <c r="HN182" s="415">
        <v>1</v>
      </c>
      <c r="HO182" s="447">
        <v>1</v>
      </c>
      <c r="HP182" s="844"/>
      <c r="HQ182" s="437">
        <v>178</v>
      </c>
      <c r="HR182" s="314" t="str">
        <f>OIP!AH180&amp;";"&amp;OIP!B180&amp;";"&amp;OIP!E180</f>
        <v>Система СОД причальных сооружений;Контроль загазованности площадки насосной откачки дренажа из емкости Е-24 (точка 5);%</v>
      </c>
      <c r="HS182" s="438">
        <v>178</v>
      </c>
      <c r="HT182" s="436" t="s">
        <v>4651</v>
      </c>
      <c r="HU182" s="312">
        <v>1</v>
      </c>
      <c r="HV182" s="405">
        <v>1</v>
      </c>
      <c r="HX182" s="310">
        <v>178</v>
      </c>
      <c r="HY182" s="314" t="str">
        <f>OIP!AH180&amp;";"&amp;OIP!B180&amp;";"&amp;OIP!E180</f>
        <v>Система СОД причальных сооружений;Контроль загазованности площадки насосной откачки дренажа из емкости Е-24 (точка 5);%</v>
      </c>
      <c r="HZ182" s="438">
        <v>178</v>
      </c>
      <c r="IA182" s="441" t="s">
        <v>4651</v>
      </c>
      <c r="IB182" s="415">
        <v>1</v>
      </c>
      <c r="IC182" s="447">
        <v>1</v>
      </c>
      <c r="ID182" s="341"/>
      <c r="IE182" s="446">
        <v>178</v>
      </c>
      <c r="IF182" s="412" t="str">
        <f>OIP!AH180&amp;";"&amp;OIP!B180&amp;";"&amp;OIP!E180</f>
        <v>Система СОД причальных сооружений;Контроль загазованности площадки насосной откачки дренажа из емкости Е-24 (точка 5);%</v>
      </c>
      <c r="IG182" s="440">
        <v>178</v>
      </c>
      <c r="IH182" s="441" t="s">
        <v>4654</v>
      </c>
      <c r="II182" s="415">
        <v>1</v>
      </c>
      <c r="IJ182" s="447">
        <v>1</v>
      </c>
      <c r="IK182" s="341"/>
      <c r="IL182" s="446">
        <v>178</v>
      </c>
      <c r="IM182" s="412" t="str">
        <f>OIP!AH180&amp;";"&amp;OIP!B180&amp;";"&amp;OIP!E180</f>
        <v>Система СОД причальных сооружений;Контроль загазованности площадки насосной откачки дренажа из емкости Е-24 (точка 5);%</v>
      </c>
      <c r="IN182" s="440">
        <v>178</v>
      </c>
      <c r="IO182" s="441" t="s">
        <v>4651</v>
      </c>
      <c r="IP182" s="415">
        <v>1</v>
      </c>
      <c r="IQ182" s="447">
        <v>1</v>
      </c>
    </row>
    <row r="183" spans="1:251" ht="15.75" customHeight="1">
      <c r="A183" s="310">
        <f t="shared" si="24"/>
        <v>179</v>
      </c>
      <c r="B183" s="314" t="str">
        <f>DP!J180&amp;";"&amp;DP!B180</f>
        <v>;Сигнализация предельного минимального уровня нефти в резервуаре Е-1</v>
      </c>
      <c r="C183" s="438">
        <v>179</v>
      </c>
      <c r="D183" s="312"/>
      <c r="E183" s="312"/>
      <c r="F183" s="403"/>
      <c r="H183" s="437">
        <f t="shared" si="25"/>
        <v>179</v>
      </c>
      <c r="I183" s="314" t="str">
        <f>KTPRS2!I180&amp;";"&amp;KTPRS2!B180</f>
        <v>Предельный параметр;Предельный максимальный уровень нефти в емкости Е-13</v>
      </c>
      <c r="J183" s="438">
        <v>179</v>
      </c>
      <c r="K183" s="312"/>
      <c r="L183" s="312"/>
      <c r="M183" s="405"/>
      <c r="O183" s="437">
        <f t="shared" si="26"/>
        <v>179</v>
      </c>
      <c r="P183" s="455">
        <v>0</v>
      </c>
      <c r="Q183" s="438">
        <v>179</v>
      </c>
      <c r="R183" s="312"/>
      <c r="S183" s="312"/>
      <c r="T183" s="405"/>
      <c r="AC183" s="924">
        <v>179</v>
      </c>
      <c r="AD183" s="312" t="str">
        <f>ZD!AK181&amp;";"&amp;ZD!B181</f>
        <v>;Задвижка №605</v>
      </c>
      <c r="AE183" s="312">
        <v>179</v>
      </c>
      <c r="BL183" s="845">
        <v>179</v>
      </c>
      <c r="BM183" s="846"/>
      <c r="BN183" s="415">
        <v>179</v>
      </c>
      <c r="BO183" s="451" t="s">
        <v>4413</v>
      </c>
      <c r="BP183" s="312">
        <v>2</v>
      </c>
      <c r="BQ183" s="405">
        <v>3</v>
      </c>
      <c r="BS183" s="479"/>
      <c r="BZ183" s="479"/>
      <c r="CG183" s="479"/>
      <c r="CN183" s="479"/>
      <c r="CU183" s="310">
        <f t="shared" si="27"/>
        <v>179</v>
      </c>
      <c r="CV183" s="314" t="str">
        <f>KTPR!K181&amp;";"&amp;KTPR!B181</f>
        <v>Общестанционная защита;Сигнализация «наличие нефти» после сбросного клапана КП28</v>
      </c>
      <c r="CW183" s="438">
        <v>179</v>
      </c>
      <c r="CX183" s="312"/>
      <c r="CY183" s="312"/>
      <c r="CZ183" s="403"/>
      <c r="DB183" s="310">
        <f t="shared" si="28"/>
        <v>432</v>
      </c>
      <c r="DC183" s="314"/>
      <c r="DD183" s="438">
        <v>179</v>
      </c>
      <c r="DE183" s="312"/>
      <c r="DF183" s="312"/>
      <c r="DG183" s="403"/>
      <c r="DI183" s="310">
        <f t="shared" si="29"/>
        <v>278</v>
      </c>
      <c r="DJ183" s="314" t="str">
        <f>KTPRA!I182&amp;";"&amp;KTPRA!B182</f>
        <v>Агрегатная защита;</v>
      </c>
      <c r="DK183" s="438">
        <v>179</v>
      </c>
      <c r="DL183" s="312"/>
      <c r="DM183" s="312"/>
      <c r="DN183" s="403"/>
      <c r="DP183" s="437">
        <v>179</v>
      </c>
      <c r="DQ183" s="312">
        <v>0</v>
      </c>
      <c r="DR183" s="438">
        <v>155</v>
      </c>
      <c r="DS183" s="312"/>
      <c r="DT183" s="312"/>
      <c r="DU183" s="96"/>
      <c r="ED183" s="851">
        <v>179</v>
      </c>
      <c r="EE183" s="423" t="s">
        <v>8821</v>
      </c>
      <c r="EF183" s="68">
        <v>179</v>
      </c>
      <c r="EG183" s="861"/>
      <c r="EH183" s="68"/>
      <c r="EI183" s="96"/>
      <c r="FT183" s="479"/>
      <c r="GA183" s="437">
        <v>179</v>
      </c>
      <c r="GB183" s="314"/>
      <c r="GC183" s="438">
        <v>179</v>
      </c>
      <c r="GD183" s="402" t="s">
        <v>3565</v>
      </c>
      <c r="GE183" s="312">
        <v>1</v>
      </c>
      <c r="GF183" s="405">
        <v>0</v>
      </c>
      <c r="GH183" s="437"/>
      <c r="GI183" s="314"/>
      <c r="GJ183" s="438">
        <v>179</v>
      </c>
      <c r="GK183" s="402" t="s">
        <v>3565</v>
      </c>
      <c r="GL183" s="312">
        <v>1</v>
      </c>
      <c r="GM183" s="405">
        <v>0</v>
      </c>
      <c r="GO183" s="440">
        <v>179</v>
      </c>
      <c r="GP183" s="415"/>
      <c r="GQ183" s="415">
        <v>179</v>
      </c>
      <c r="GR183" s="491" t="s">
        <v>67</v>
      </c>
      <c r="GS183" s="312">
        <v>1</v>
      </c>
      <c r="GT183" s="405">
        <v>0</v>
      </c>
      <c r="GU183" s="167"/>
      <c r="GV183" s="440">
        <v>179</v>
      </c>
      <c r="GW183" s="415"/>
      <c r="GX183" s="415">
        <v>179</v>
      </c>
      <c r="GY183" s="491" t="s">
        <v>67</v>
      </c>
      <c r="GZ183" s="312">
        <v>1</v>
      </c>
      <c r="HA183" s="312">
        <v>0</v>
      </c>
      <c r="HC183" s="446">
        <v>179</v>
      </c>
      <c r="HD183" s="412" t="str">
        <f>OIP!AH181&amp;";"&amp;OIP!B181&amp;";"&amp;OIP!E181</f>
        <v>;;</v>
      </c>
      <c r="HE183" s="440">
        <v>179</v>
      </c>
      <c r="HF183" s="418" t="s">
        <v>4651</v>
      </c>
      <c r="HG183" s="415">
        <v>2</v>
      </c>
      <c r="HH183" s="447">
        <v>2</v>
      </c>
      <c r="HJ183" s="446">
        <v>179</v>
      </c>
      <c r="HK183" s="412" t="str">
        <f>OIP!AH181&amp;";"&amp;OIP!B181&amp;";"&amp;OIP!E181</f>
        <v>;;</v>
      </c>
      <c r="HL183" s="440">
        <v>179</v>
      </c>
      <c r="HM183" s="418" t="s">
        <v>4651</v>
      </c>
      <c r="HN183" s="415">
        <v>2</v>
      </c>
      <c r="HO183" s="447">
        <v>2</v>
      </c>
      <c r="HP183" s="844"/>
      <c r="HQ183" s="437">
        <v>179</v>
      </c>
      <c r="HR183" s="314" t="str">
        <f>OIP!AH181&amp;";"&amp;OIP!B181&amp;";"&amp;OIP!E181</f>
        <v>;;</v>
      </c>
      <c r="HS183" s="438">
        <v>179</v>
      </c>
      <c r="HT183" s="426" t="s">
        <v>4651</v>
      </c>
      <c r="HU183" s="312">
        <v>2</v>
      </c>
      <c r="HV183" s="405">
        <v>2</v>
      </c>
      <c r="HX183" s="310">
        <v>179</v>
      </c>
      <c r="HY183" s="314" t="str">
        <f>OIP!AH181&amp;";"&amp;OIP!B181&amp;";"&amp;OIP!E181</f>
        <v>;;</v>
      </c>
      <c r="HZ183" s="438">
        <v>179</v>
      </c>
      <c r="IA183" s="418" t="s">
        <v>4651</v>
      </c>
      <c r="IB183" s="415">
        <v>2</v>
      </c>
      <c r="IC183" s="447">
        <v>2</v>
      </c>
      <c r="ID183" s="341"/>
      <c r="IE183" s="446">
        <v>179</v>
      </c>
      <c r="IF183" s="412" t="str">
        <f>OIP!AH181&amp;";"&amp;OIP!B181&amp;";"&amp;OIP!E181</f>
        <v>;;</v>
      </c>
      <c r="IG183" s="440">
        <v>179</v>
      </c>
      <c r="IH183" s="418" t="s">
        <v>4654</v>
      </c>
      <c r="II183" s="415">
        <v>2</v>
      </c>
      <c r="IJ183" s="447">
        <v>2</v>
      </c>
      <c r="IK183" s="341"/>
      <c r="IL183" s="446">
        <v>179</v>
      </c>
      <c r="IM183" s="412" t="str">
        <f>OIP!AH181&amp;";"&amp;OIP!B181&amp;";"&amp;OIP!E181</f>
        <v>;;</v>
      </c>
      <c r="IN183" s="440">
        <v>179</v>
      </c>
      <c r="IO183" s="418" t="s">
        <v>4651</v>
      </c>
      <c r="IP183" s="415">
        <v>2</v>
      </c>
      <c r="IQ183" s="447">
        <v>2</v>
      </c>
    </row>
    <row r="184" spans="1:251" ht="15.75" customHeight="1">
      <c r="A184" s="313">
        <f t="shared" si="24"/>
        <v>180</v>
      </c>
      <c r="B184" s="314" t="str">
        <f>DP!J181&amp;";"&amp;DP!B181</f>
        <v>Система СОД причальных сооружений;Сигнализация предельного максимального уровня нефти в резервуаре Е-1</v>
      </c>
      <c r="C184" s="438">
        <v>180</v>
      </c>
      <c r="D184" s="345"/>
      <c r="E184" s="345"/>
      <c r="F184" s="347"/>
      <c r="H184" s="469">
        <f t="shared" si="25"/>
        <v>180</v>
      </c>
      <c r="I184" s="314" t="str">
        <f>KTPRS2!I181&amp;";"&amp;KTPRS2!B181</f>
        <v>Предельный параметр;</v>
      </c>
      <c r="J184" s="438">
        <v>180</v>
      </c>
      <c r="K184" s="345"/>
      <c r="L184" s="345"/>
      <c r="M184" s="470"/>
      <c r="O184" s="469">
        <f t="shared" si="26"/>
        <v>180</v>
      </c>
      <c r="P184" s="455">
        <v>0</v>
      </c>
      <c r="Q184" s="438">
        <v>180</v>
      </c>
      <c r="R184" s="345"/>
      <c r="S184" s="345"/>
      <c r="T184" s="470"/>
      <c r="AC184" s="924">
        <v>180</v>
      </c>
      <c r="AD184" s="312" t="str">
        <f>ZD!AK182&amp;";"&amp;ZD!B182</f>
        <v>;Задвижка №607</v>
      </c>
      <c r="AE184" s="312">
        <v>180</v>
      </c>
      <c r="BL184" s="845">
        <v>180</v>
      </c>
      <c r="BM184" s="846"/>
      <c r="BN184" s="415">
        <v>180</v>
      </c>
      <c r="BO184" s="402" t="s">
        <v>3855</v>
      </c>
      <c r="BP184" s="312">
        <v>0</v>
      </c>
      <c r="BQ184" s="405">
        <v>0</v>
      </c>
      <c r="BS184" s="479"/>
      <c r="BZ184" s="479"/>
      <c r="CG184" s="479"/>
      <c r="CN184" s="479"/>
      <c r="CU184" s="310">
        <f t="shared" si="27"/>
        <v>180</v>
      </c>
      <c r="CV184" s="314" t="str">
        <f>KTPR!K182&amp;";"&amp;KTPR!B182</f>
        <v>Общестанционная защита;Сигнализация «наличие нефти» после сбросного клапана КП1</v>
      </c>
      <c r="CW184" s="438">
        <v>180</v>
      </c>
      <c r="CX184" s="312"/>
      <c r="CY184" s="312"/>
      <c r="CZ184" s="403"/>
      <c r="DB184" s="310">
        <f t="shared" si="28"/>
        <v>433</v>
      </c>
      <c r="DC184" s="314"/>
      <c r="DD184" s="438">
        <v>180</v>
      </c>
      <c r="DE184" s="312"/>
      <c r="DF184" s="312"/>
      <c r="DG184" s="403"/>
      <c r="DI184" s="310">
        <f t="shared" si="29"/>
        <v>279</v>
      </c>
      <c r="DJ184" s="314" t="str">
        <f>KTPRA!I183&amp;";"&amp;KTPRA!B183</f>
        <v>Агрегатная защита;</v>
      </c>
      <c r="DK184" s="438">
        <v>180</v>
      </c>
      <c r="DL184" s="312"/>
      <c r="DM184" s="312"/>
      <c r="DN184" s="403"/>
      <c r="DP184" s="437">
        <v>180</v>
      </c>
      <c r="DQ184" s="312">
        <v>0</v>
      </c>
      <c r="DR184" s="438">
        <v>156</v>
      </c>
      <c r="DS184" s="312"/>
      <c r="DT184" s="312"/>
      <c r="DU184" s="96"/>
      <c r="ED184" s="851">
        <v>180</v>
      </c>
      <c r="EE184" s="423" t="s">
        <v>8821</v>
      </c>
      <c r="EF184" s="68">
        <v>180</v>
      </c>
      <c r="EG184" s="861"/>
      <c r="EH184" s="68"/>
      <c r="EI184" s="96"/>
      <c r="FT184" s="479"/>
      <c r="GA184" s="437">
        <v>180</v>
      </c>
      <c r="GB184" s="314"/>
      <c r="GC184" s="438">
        <v>180</v>
      </c>
      <c r="GD184" s="402" t="s">
        <v>3565</v>
      </c>
      <c r="GE184" s="312">
        <v>1</v>
      </c>
      <c r="GF184" s="405">
        <v>0</v>
      </c>
      <c r="GH184" s="437"/>
      <c r="GI184" s="314"/>
      <c r="GJ184" s="438">
        <v>180</v>
      </c>
      <c r="GK184" s="402" t="s">
        <v>3565</v>
      </c>
      <c r="GL184" s="312">
        <v>1</v>
      </c>
      <c r="GM184" s="405">
        <v>0</v>
      </c>
      <c r="GO184" s="440">
        <v>180</v>
      </c>
      <c r="GP184" s="415"/>
      <c r="GQ184" s="415">
        <v>180</v>
      </c>
      <c r="GR184" s="491" t="s">
        <v>67</v>
      </c>
      <c r="GS184" s="312">
        <v>1</v>
      </c>
      <c r="GT184" s="405">
        <v>0</v>
      </c>
      <c r="GU184" s="167"/>
      <c r="GV184" s="440">
        <v>180</v>
      </c>
      <c r="GW184" s="415"/>
      <c r="GX184" s="415">
        <v>180</v>
      </c>
      <c r="GY184" s="491" t="s">
        <v>67</v>
      </c>
      <c r="GZ184" s="312">
        <v>1</v>
      </c>
      <c r="HA184" s="312">
        <v>0</v>
      </c>
      <c r="HC184" s="446">
        <v>180</v>
      </c>
      <c r="HD184" s="412" t="str">
        <f>OIP!AH182&amp;";"&amp;OIP!B182&amp;";"&amp;OIP!E182</f>
        <v>Система СОД причальных сооружений;Перепад давления нефти на фильтре Ф-51 насоса Н-21;кПа</v>
      </c>
      <c r="HE184" s="440">
        <v>180</v>
      </c>
      <c r="HF184" s="453" t="s">
        <v>4651</v>
      </c>
      <c r="HG184" s="415">
        <v>2</v>
      </c>
      <c r="HH184" s="447">
        <v>3</v>
      </c>
      <c r="HJ184" s="446">
        <v>180</v>
      </c>
      <c r="HK184" s="412" t="str">
        <f>OIP!AH182&amp;";"&amp;OIP!B182&amp;";"&amp;OIP!E182</f>
        <v>Система СОД причальных сооружений;Перепад давления нефти на фильтре Ф-51 насоса Н-21;кПа</v>
      </c>
      <c r="HL184" s="440">
        <v>180</v>
      </c>
      <c r="HM184" s="453" t="s">
        <v>4651</v>
      </c>
      <c r="HN184" s="415">
        <v>2</v>
      </c>
      <c r="HO184" s="447">
        <v>3</v>
      </c>
      <c r="HP184" s="844"/>
      <c r="HQ184" s="437">
        <v>180</v>
      </c>
      <c r="HR184" s="314" t="str">
        <f>OIP!AH182&amp;";"&amp;OIP!B182&amp;";"&amp;OIP!E182</f>
        <v>Система СОД причальных сооружений;Перепад давления нефти на фильтре Ф-51 насоса Н-21;кПа</v>
      </c>
      <c r="HS184" s="438">
        <v>180</v>
      </c>
      <c r="HT184" s="451" t="s">
        <v>4651</v>
      </c>
      <c r="HU184" s="312">
        <v>2</v>
      </c>
      <c r="HV184" s="405">
        <v>3</v>
      </c>
      <c r="HX184" s="310">
        <v>180</v>
      </c>
      <c r="HY184" s="314" t="str">
        <f>OIP!AH182&amp;";"&amp;OIP!B182&amp;";"&amp;OIP!E182</f>
        <v>Система СОД причальных сооружений;Перепад давления нефти на фильтре Ф-51 насоса Н-21;кПа</v>
      </c>
      <c r="HZ184" s="438">
        <v>180</v>
      </c>
      <c r="IA184" s="453" t="s">
        <v>4651</v>
      </c>
      <c r="IB184" s="415">
        <v>2</v>
      </c>
      <c r="IC184" s="447">
        <v>3</v>
      </c>
      <c r="ID184" s="341"/>
      <c r="IE184" s="446">
        <v>180</v>
      </c>
      <c r="IF184" s="412" t="str">
        <f>OIP!AH182&amp;";"&amp;OIP!B182&amp;";"&amp;OIP!E182</f>
        <v>Система СОД причальных сооружений;Перепад давления нефти на фильтре Ф-51 насоса Н-21;кПа</v>
      </c>
      <c r="IG184" s="440">
        <v>180</v>
      </c>
      <c r="IH184" s="453" t="s">
        <v>4654</v>
      </c>
      <c r="II184" s="415">
        <v>2</v>
      </c>
      <c r="IJ184" s="447">
        <v>3</v>
      </c>
      <c r="IK184" s="341"/>
      <c r="IL184" s="446">
        <v>180</v>
      </c>
      <c r="IM184" s="412" t="str">
        <f>OIP!AH182&amp;";"&amp;OIP!B182&amp;";"&amp;OIP!E182</f>
        <v>Система СОД причальных сооружений;Перепад давления нефти на фильтре Ф-51 насоса Н-21;кПа</v>
      </c>
      <c r="IN184" s="440">
        <v>180</v>
      </c>
      <c r="IO184" s="453" t="s">
        <v>4651</v>
      </c>
      <c r="IP184" s="415">
        <v>2</v>
      </c>
      <c r="IQ184" s="447">
        <v>3</v>
      </c>
    </row>
    <row r="185" spans="1:251" ht="15.75" customHeight="1">
      <c r="A185" s="310">
        <f t="shared" si="24"/>
        <v>181</v>
      </c>
      <c r="B185" s="314" t="str">
        <f>DP!J182&amp;";"&amp;DP!B182</f>
        <v>Система СОД причальных сооружений;</v>
      </c>
      <c r="C185" s="438">
        <v>181</v>
      </c>
      <c r="D185" s="312"/>
      <c r="E185" s="312"/>
      <c r="F185" s="403"/>
      <c r="H185" s="437">
        <f t="shared" si="25"/>
        <v>181</v>
      </c>
      <c r="I185" s="314" t="str">
        <f>KTPRS2!I182&amp;";"&amp;KTPRS2!B182</f>
        <v>Предельный параметр;Отключение и блокировка пуска насоса Н-13 по давлению в точке подключение</v>
      </c>
      <c r="J185" s="438">
        <v>181</v>
      </c>
      <c r="K185" s="312"/>
      <c r="L185" s="312"/>
      <c r="M185" s="405"/>
      <c r="O185" s="437">
        <f t="shared" si="26"/>
        <v>181</v>
      </c>
      <c r="P185" s="455">
        <v>0</v>
      </c>
      <c r="Q185" s="438">
        <v>181</v>
      </c>
      <c r="R185" s="312"/>
      <c r="S185" s="312"/>
      <c r="T185" s="405"/>
      <c r="AC185" s="924">
        <v>181</v>
      </c>
      <c r="AD185" s="312" t="str">
        <f>ZD!AK183&amp;";"&amp;ZD!B183</f>
        <v>;Шаровый кран №75</v>
      </c>
      <c r="AE185" s="312">
        <v>181</v>
      </c>
      <c r="BL185" s="845">
        <v>181</v>
      </c>
      <c r="BM185" s="846"/>
      <c r="BN185" s="415">
        <v>181</v>
      </c>
      <c r="BO185" s="402" t="s">
        <v>3855</v>
      </c>
      <c r="BP185" s="312">
        <v>0</v>
      </c>
      <c r="BQ185" s="405">
        <v>0</v>
      </c>
      <c r="BS185" s="479"/>
      <c r="BZ185" s="479"/>
      <c r="CG185" s="479"/>
      <c r="CN185" s="479"/>
      <c r="CU185" s="310">
        <f t="shared" si="27"/>
        <v>181</v>
      </c>
      <c r="CV185" s="314" t="str">
        <f>KTPR!K183&amp;";"&amp;KTPR!B183</f>
        <v>Общестанционная защита;Сигнализация «наличие нефти» после сбросного клапана КП2</v>
      </c>
      <c r="CW185" s="438">
        <v>181</v>
      </c>
      <c r="CX185" s="312"/>
      <c r="CY185" s="312"/>
      <c r="CZ185" s="403"/>
      <c r="DB185" s="310">
        <f t="shared" si="28"/>
        <v>434</v>
      </c>
      <c r="DC185" s="314"/>
      <c r="DD185" s="438">
        <v>181</v>
      </c>
      <c r="DE185" s="312"/>
      <c r="DF185" s="312"/>
      <c r="DG185" s="403"/>
      <c r="DI185" s="310">
        <f t="shared" si="29"/>
        <v>280</v>
      </c>
      <c r="DJ185" s="314" t="str">
        <f>KTPRA!I184&amp;";"&amp;KTPRA!B184</f>
        <v>Агрегатная защита;</v>
      </c>
      <c r="DK185" s="438">
        <v>181</v>
      </c>
      <c r="DL185" s="312"/>
      <c r="DM185" s="312"/>
      <c r="DN185" s="403"/>
      <c r="DP185" s="437">
        <v>181</v>
      </c>
      <c r="DQ185" s="312">
        <v>0</v>
      </c>
      <c r="DR185" s="438">
        <v>157</v>
      </c>
      <c r="DS185" s="312"/>
      <c r="DT185" s="312"/>
      <c r="DU185" s="96"/>
      <c r="ED185" s="851">
        <v>181</v>
      </c>
      <c r="EE185" s="423" t="s">
        <v>8821</v>
      </c>
      <c r="EF185" s="68">
        <v>181</v>
      </c>
      <c r="EG185" s="861"/>
      <c r="EH185" s="68"/>
      <c r="EI185" s="96"/>
      <c r="FT185" s="479"/>
      <c r="GA185" s="404">
        <v>181</v>
      </c>
      <c r="GB185" s="314"/>
      <c r="GC185" s="438">
        <v>181</v>
      </c>
      <c r="GD185" s="402" t="s">
        <v>3565</v>
      </c>
      <c r="GE185" s="312">
        <v>1</v>
      </c>
      <c r="GF185" s="405">
        <v>0</v>
      </c>
      <c r="GH185" s="437"/>
      <c r="GI185" s="314"/>
      <c r="GJ185" s="438">
        <v>181</v>
      </c>
      <c r="GK185" s="402" t="s">
        <v>3565</v>
      </c>
      <c r="GL185" s="312">
        <v>1</v>
      </c>
      <c r="GM185" s="405">
        <v>0</v>
      </c>
      <c r="GO185" s="440">
        <v>181</v>
      </c>
      <c r="GP185" s="415"/>
      <c r="GQ185" s="415">
        <v>181</v>
      </c>
      <c r="GR185" s="491" t="s">
        <v>67</v>
      </c>
      <c r="GS185" s="312">
        <v>1</v>
      </c>
      <c r="GT185" s="405">
        <v>0</v>
      </c>
      <c r="GU185" s="167"/>
      <c r="GV185" s="440">
        <v>181</v>
      </c>
      <c r="GW185" s="415"/>
      <c r="GX185" s="415">
        <v>181</v>
      </c>
      <c r="GY185" s="491" t="s">
        <v>67</v>
      </c>
      <c r="GZ185" s="312">
        <v>1</v>
      </c>
      <c r="HA185" s="312">
        <v>0</v>
      </c>
      <c r="HC185" s="446">
        <v>181</v>
      </c>
      <c r="HD185" s="412" t="str">
        <f>OIP!AH183&amp;";"&amp;OIP!B183&amp;";"&amp;OIP!E183</f>
        <v>Система СОД причальных сооружений;Давление нефти на входе насоса Н-21;МПа</v>
      </c>
      <c r="HE185" s="440">
        <v>181</v>
      </c>
      <c r="HF185" s="441" t="s">
        <v>4651</v>
      </c>
      <c r="HG185" s="415">
        <v>1</v>
      </c>
      <c r="HH185" s="447">
        <v>1</v>
      </c>
      <c r="HJ185" s="446">
        <v>181</v>
      </c>
      <c r="HK185" s="412" t="str">
        <f>OIP!AH183&amp;";"&amp;OIP!B183&amp;";"&amp;OIP!E183</f>
        <v>Система СОД причальных сооружений;Давление нефти на входе насоса Н-21;МПа</v>
      </c>
      <c r="HL185" s="440">
        <v>181</v>
      </c>
      <c r="HM185" s="441" t="s">
        <v>4651</v>
      </c>
      <c r="HN185" s="415">
        <v>1</v>
      </c>
      <c r="HO185" s="447">
        <v>1</v>
      </c>
      <c r="HP185" s="844"/>
      <c r="HQ185" s="437">
        <v>181</v>
      </c>
      <c r="HR185" s="314" t="str">
        <f>OIP!AH183&amp;";"&amp;OIP!B183&amp;";"&amp;OIP!E183</f>
        <v>Система СОД причальных сооружений;Давление нефти на входе насоса Н-21;МПа</v>
      </c>
      <c r="HS185" s="438">
        <v>181</v>
      </c>
      <c r="HT185" s="436" t="s">
        <v>4651</v>
      </c>
      <c r="HU185" s="312">
        <v>1</v>
      </c>
      <c r="HV185" s="405">
        <v>1</v>
      </c>
      <c r="HX185" s="310">
        <v>181</v>
      </c>
      <c r="HY185" s="314" t="str">
        <f>OIP!AH183&amp;";"&amp;OIP!B183&amp;";"&amp;OIP!E183</f>
        <v>Система СОД причальных сооружений;Давление нефти на входе насоса Н-21;МПа</v>
      </c>
      <c r="HZ185" s="438">
        <v>181</v>
      </c>
      <c r="IA185" s="441" t="s">
        <v>4651</v>
      </c>
      <c r="IB185" s="415">
        <v>1</v>
      </c>
      <c r="IC185" s="447">
        <v>1</v>
      </c>
      <c r="ID185" s="341"/>
      <c r="IE185" s="446">
        <v>181</v>
      </c>
      <c r="IF185" s="412" t="str">
        <f>OIP!AH183&amp;";"&amp;OIP!B183&amp;";"&amp;OIP!E183</f>
        <v>Система СОД причальных сооружений;Давление нефти на входе насоса Н-21;МПа</v>
      </c>
      <c r="IG185" s="440">
        <v>181</v>
      </c>
      <c r="IH185" s="441" t="s">
        <v>4651</v>
      </c>
      <c r="II185" s="415">
        <v>1</v>
      </c>
      <c r="IJ185" s="447">
        <v>1</v>
      </c>
      <c r="IK185" s="341"/>
      <c r="IL185" s="446">
        <v>181</v>
      </c>
      <c r="IM185" s="412" t="str">
        <f>OIP!AH183&amp;";"&amp;OIP!B183&amp;";"&amp;OIP!E183</f>
        <v>Система СОД причальных сооружений;Давление нефти на входе насоса Н-21;МПа</v>
      </c>
      <c r="IN185" s="440">
        <v>181</v>
      </c>
      <c r="IO185" s="441" t="s">
        <v>4651</v>
      </c>
      <c r="IP185" s="415">
        <v>1</v>
      </c>
      <c r="IQ185" s="447">
        <v>1</v>
      </c>
    </row>
    <row r="186" spans="1:251" ht="15.75" customHeight="1">
      <c r="A186" s="310">
        <f t="shared" si="24"/>
        <v>182</v>
      </c>
      <c r="B186" s="314" t="str">
        <f>DP!J183&amp;";"&amp;DP!B183</f>
        <v>;Сигнализация "пустой трубопровод" на входе насосов Н-1, Н-2</v>
      </c>
      <c r="C186" s="438">
        <v>182</v>
      </c>
      <c r="D186" s="312"/>
      <c r="E186" s="312"/>
      <c r="F186" s="403"/>
      <c r="H186" s="437">
        <f t="shared" si="25"/>
        <v>182</v>
      </c>
      <c r="I186" s="314" t="str">
        <f>KTPRS2!I183&amp;";"&amp;KTPRS2!B183</f>
        <v>Предельный параметр;</v>
      </c>
      <c r="J186" s="438">
        <v>182</v>
      </c>
      <c r="K186" s="312"/>
      <c r="L186" s="312"/>
      <c r="M186" s="405"/>
      <c r="O186" s="437">
        <f t="shared" si="26"/>
        <v>182</v>
      </c>
      <c r="P186" s="455">
        <v>0</v>
      </c>
      <c r="Q186" s="438">
        <v>182</v>
      </c>
      <c r="R186" s="312"/>
      <c r="S186" s="312"/>
      <c r="T186" s="405"/>
      <c r="AC186" s="924">
        <v>182</v>
      </c>
      <c r="AD186" s="312" t="str">
        <f>ZD!AK184&amp;";"&amp;ZD!B184</f>
        <v>;Шаровой кран №86</v>
      </c>
      <c r="AE186" s="312">
        <v>182</v>
      </c>
      <c r="BL186" s="845">
        <v>182</v>
      </c>
      <c r="BM186" s="846"/>
      <c r="BN186" s="415">
        <v>182</v>
      </c>
      <c r="BO186" s="402" t="s">
        <v>3855</v>
      </c>
      <c r="BP186" s="312">
        <v>0</v>
      </c>
      <c r="BQ186" s="405">
        <v>0</v>
      </c>
      <c r="BS186" s="479"/>
      <c r="BZ186" s="479"/>
      <c r="CG186" s="479"/>
      <c r="CN186" s="479"/>
      <c r="CU186" s="310">
        <f t="shared" si="27"/>
        <v>182</v>
      </c>
      <c r="CV186" s="314" t="str">
        <f>KTPR!K184&amp;";"&amp;KTPR!B184</f>
        <v>Общестанционная защита;Сигнализация «наличие нефти» после сбросного клапана КП7</v>
      </c>
      <c r="CW186" s="438">
        <v>182</v>
      </c>
      <c r="CX186" s="312"/>
      <c r="CY186" s="312"/>
      <c r="CZ186" s="403"/>
      <c r="DB186" s="310">
        <f t="shared" si="28"/>
        <v>435</v>
      </c>
      <c r="DC186" s="314"/>
      <c r="DD186" s="438">
        <v>182</v>
      </c>
      <c r="DE186" s="312"/>
      <c r="DF186" s="312"/>
      <c r="DG186" s="403"/>
      <c r="DI186" s="310">
        <f t="shared" si="29"/>
        <v>281</v>
      </c>
      <c r="DJ186" s="314" t="str">
        <f>KTPRA!I185&amp;";"&amp;KTPRA!B185</f>
        <v>Агрегатная защита;</v>
      </c>
      <c r="DK186" s="438">
        <v>182</v>
      </c>
      <c r="DL186" s="312"/>
      <c r="DM186" s="312"/>
      <c r="DN186" s="403"/>
      <c r="DP186" s="437">
        <v>182</v>
      </c>
      <c r="DQ186" s="312">
        <v>0</v>
      </c>
      <c r="DR186" s="438">
        <v>158</v>
      </c>
      <c r="DS186" s="312"/>
      <c r="DT186" s="312"/>
      <c r="DU186" s="96"/>
      <c r="ED186" s="851">
        <v>182</v>
      </c>
      <c r="EE186" s="423" t="s">
        <v>8821</v>
      </c>
      <c r="EF186" s="68">
        <v>182</v>
      </c>
      <c r="EG186" s="861"/>
      <c r="EH186" s="68"/>
      <c r="EI186" s="96"/>
      <c r="FT186" s="479"/>
      <c r="GA186" s="437">
        <v>182</v>
      </c>
      <c r="GB186" s="314"/>
      <c r="GC186" s="438">
        <v>182</v>
      </c>
      <c r="GD186" s="402" t="s">
        <v>3565</v>
      </c>
      <c r="GE186" s="312">
        <v>1</v>
      </c>
      <c r="GF186" s="405">
        <v>0</v>
      </c>
      <c r="GH186" s="437"/>
      <c r="GI186" s="314"/>
      <c r="GJ186" s="438">
        <v>182</v>
      </c>
      <c r="GK186" s="402" t="s">
        <v>3565</v>
      </c>
      <c r="GL186" s="312">
        <v>1</v>
      </c>
      <c r="GM186" s="405">
        <v>0</v>
      </c>
      <c r="GO186" s="440">
        <v>182</v>
      </c>
      <c r="GP186" s="415"/>
      <c r="GQ186" s="415">
        <v>182</v>
      </c>
      <c r="GR186" s="491" t="s">
        <v>67</v>
      </c>
      <c r="GS186" s="312">
        <v>1</v>
      </c>
      <c r="GT186" s="405">
        <v>0</v>
      </c>
      <c r="GU186" s="167"/>
      <c r="GV186" s="440">
        <v>182</v>
      </c>
      <c r="GW186" s="415"/>
      <c r="GX186" s="415">
        <v>182</v>
      </c>
      <c r="GY186" s="491" t="s">
        <v>67</v>
      </c>
      <c r="GZ186" s="312">
        <v>1</v>
      </c>
      <c r="HA186" s="312">
        <v>0</v>
      </c>
      <c r="HC186" s="446">
        <v>182</v>
      </c>
      <c r="HD186" s="412" t="str">
        <f>OIP!AH184&amp;";"&amp;OIP!B184&amp;";"&amp;OIP!E184</f>
        <v>Система СОД причальных сооружений;Давление нефти на выходе насоса Н-21;МПа</v>
      </c>
      <c r="HE186" s="440">
        <v>182</v>
      </c>
      <c r="HF186" s="418" t="s">
        <v>4651</v>
      </c>
      <c r="HG186" s="415">
        <v>2</v>
      </c>
      <c r="HH186" s="447">
        <v>2</v>
      </c>
      <c r="HJ186" s="446">
        <v>182</v>
      </c>
      <c r="HK186" s="412" t="str">
        <f>OIP!AH184&amp;";"&amp;OIP!B184&amp;";"&amp;OIP!E184</f>
        <v>Система СОД причальных сооружений;Давление нефти на выходе насоса Н-21;МПа</v>
      </c>
      <c r="HL186" s="440">
        <v>182</v>
      </c>
      <c r="HM186" s="418" t="s">
        <v>4651</v>
      </c>
      <c r="HN186" s="415">
        <v>2</v>
      </c>
      <c r="HO186" s="447">
        <v>2</v>
      </c>
      <c r="HP186" s="844"/>
      <c r="HQ186" s="437">
        <v>182</v>
      </c>
      <c r="HR186" s="314" t="str">
        <f>OIP!AH184&amp;";"&amp;OIP!B184&amp;";"&amp;OIP!E184</f>
        <v>Система СОД причальных сооружений;Давление нефти на выходе насоса Н-21;МПа</v>
      </c>
      <c r="HS186" s="438">
        <v>182</v>
      </c>
      <c r="HT186" s="426" t="s">
        <v>4651</v>
      </c>
      <c r="HU186" s="312">
        <v>2</v>
      </c>
      <c r="HV186" s="405">
        <v>2</v>
      </c>
      <c r="HX186" s="310">
        <v>182</v>
      </c>
      <c r="HY186" s="314" t="str">
        <f>OIP!AH184&amp;";"&amp;OIP!B184&amp;";"&amp;OIP!E184</f>
        <v>Система СОД причальных сооружений;Давление нефти на выходе насоса Н-21;МПа</v>
      </c>
      <c r="HZ186" s="438">
        <v>182</v>
      </c>
      <c r="IA186" s="418" t="s">
        <v>4651</v>
      </c>
      <c r="IB186" s="415">
        <v>2</v>
      </c>
      <c r="IC186" s="447">
        <v>2</v>
      </c>
      <c r="ID186" s="341"/>
      <c r="IE186" s="446">
        <v>182</v>
      </c>
      <c r="IF186" s="412" t="str">
        <f>OIP!AH184&amp;";"&amp;OIP!B184&amp;";"&amp;OIP!E184</f>
        <v>Система СОД причальных сооружений;Давление нефти на выходе насоса Н-21;МПа</v>
      </c>
      <c r="IG186" s="440">
        <v>182</v>
      </c>
      <c r="IH186" s="418" t="s">
        <v>4651</v>
      </c>
      <c r="II186" s="415">
        <v>2</v>
      </c>
      <c r="IJ186" s="447">
        <v>2</v>
      </c>
      <c r="IK186" s="341"/>
      <c r="IL186" s="446">
        <v>182</v>
      </c>
      <c r="IM186" s="412" t="str">
        <f>OIP!AH184&amp;";"&amp;OIP!B184&amp;";"&amp;OIP!E184</f>
        <v>Система СОД причальных сооружений;Давление нефти на выходе насоса Н-21;МПа</v>
      </c>
      <c r="IN186" s="440">
        <v>182</v>
      </c>
      <c r="IO186" s="418" t="s">
        <v>4651</v>
      </c>
      <c r="IP186" s="415">
        <v>2</v>
      </c>
      <c r="IQ186" s="447">
        <v>2</v>
      </c>
    </row>
    <row r="187" spans="1:251" ht="15.75" customHeight="1">
      <c r="A187" s="313">
        <f t="shared" si="24"/>
        <v>183</v>
      </c>
      <c r="B187" s="314" t="str">
        <f>DP!J184&amp;";"&amp;DP!B184</f>
        <v>Технологические трубопроводы коридора коммуникаций;</v>
      </c>
      <c r="C187" s="438">
        <v>183</v>
      </c>
      <c r="D187" s="345"/>
      <c r="E187" s="345"/>
      <c r="F187" s="347"/>
      <c r="H187" s="469">
        <f t="shared" si="25"/>
        <v>183</v>
      </c>
      <c r="I187" s="314" t="str">
        <f>KTPRS2!I184&amp;";"&amp;KTPRS2!B184</f>
        <v>Предельный параметр;Максимальный уровень нефти в резервуаре РГС-17.1</v>
      </c>
      <c r="J187" s="438">
        <v>183</v>
      </c>
      <c r="K187" s="345"/>
      <c r="L187" s="345"/>
      <c r="M187" s="470"/>
      <c r="O187" s="469">
        <f t="shared" si="26"/>
        <v>183</v>
      </c>
      <c r="P187" s="455">
        <v>0</v>
      </c>
      <c r="Q187" s="438">
        <v>183</v>
      </c>
      <c r="R187" s="345"/>
      <c r="S187" s="345"/>
      <c r="T187" s="470"/>
      <c r="AC187" s="924">
        <v>183</v>
      </c>
      <c r="AD187" s="312" t="str">
        <f>ZD!AK185&amp;";"&amp;ZD!B185</f>
        <v>;Шаровый кран КШ5</v>
      </c>
      <c r="AE187" s="312">
        <v>183</v>
      </c>
      <c r="BL187" s="845">
        <v>183</v>
      </c>
      <c r="BM187" s="846"/>
      <c r="BN187" s="415">
        <v>183</v>
      </c>
      <c r="BO187" s="402" t="s">
        <v>3855</v>
      </c>
      <c r="BP187" s="312">
        <v>0</v>
      </c>
      <c r="BQ187" s="405">
        <v>0</v>
      </c>
      <c r="BS187" s="479"/>
      <c r="BZ187" s="479"/>
      <c r="CG187" s="479"/>
      <c r="CN187" s="479"/>
      <c r="CU187" s="310">
        <f t="shared" si="27"/>
        <v>183</v>
      </c>
      <c r="CV187" s="314" t="str">
        <f>KTPR!K185&amp;";"&amp;KTPR!B185</f>
        <v>Общестанционная защита;Сигнализация «наличие нефти» после сбросного клапана КП8</v>
      </c>
      <c r="CW187" s="438">
        <v>183</v>
      </c>
      <c r="CX187" s="312"/>
      <c r="CY187" s="312"/>
      <c r="CZ187" s="403"/>
      <c r="DB187" s="310">
        <f t="shared" si="28"/>
        <v>436</v>
      </c>
      <c r="DC187" s="314"/>
      <c r="DD187" s="438">
        <v>183</v>
      </c>
      <c r="DE187" s="312"/>
      <c r="DF187" s="312"/>
      <c r="DG187" s="403"/>
      <c r="DI187" s="310">
        <f t="shared" si="29"/>
        <v>282</v>
      </c>
      <c r="DJ187" s="314" t="str">
        <f>KTPRA!I186&amp;";"&amp;KTPRA!B186</f>
        <v>Агрегатная защита;</v>
      </c>
      <c r="DK187" s="438">
        <v>183</v>
      </c>
      <c r="DL187" s="312"/>
      <c r="DM187" s="312"/>
      <c r="DN187" s="403"/>
      <c r="DP187" s="437">
        <v>183</v>
      </c>
      <c r="DQ187" s="312">
        <v>0</v>
      </c>
      <c r="DR187" s="438">
        <v>151</v>
      </c>
      <c r="DS187" s="312"/>
      <c r="DT187" s="312"/>
      <c r="DU187" s="96"/>
      <c r="ED187" s="851">
        <v>183</v>
      </c>
      <c r="EE187" s="423" t="s">
        <v>8821</v>
      </c>
      <c r="EF187" s="68">
        <v>183</v>
      </c>
      <c r="EG187" s="861"/>
      <c r="EH187" s="68"/>
      <c r="EI187" s="96"/>
      <c r="FT187" s="479"/>
      <c r="GA187" s="437">
        <v>183</v>
      </c>
      <c r="GB187" s="314"/>
      <c r="GC187" s="438">
        <v>183</v>
      </c>
      <c r="GD187" s="402" t="s">
        <v>3565</v>
      </c>
      <c r="GE187" s="312">
        <v>1</v>
      </c>
      <c r="GF187" s="405">
        <v>0</v>
      </c>
      <c r="GH187" s="437"/>
      <c r="GI187" s="314"/>
      <c r="GJ187" s="438">
        <v>183</v>
      </c>
      <c r="GK187" s="402" t="s">
        <v>3565</v>
      </c>
      <c r="GL187" s="312">
        <v>1</v>
      </c>
      <c r="GM187" s="405">
        <v>0</v>
      </c>
      <c r="GO187" s="440">
        <v>183</v>
      </c>
      <c r="GP187" s="415"/>
      <c r="GQ187" s="415">
        <v>183</v>
      </c>
      <c r="GR187" s="491" t="s">
        <v>67</v>
      </c>
      <c r="GS187" s="312">
        <v>1</v>
      </c>
      <c r="GT187" s="405">
        <v>0</v>
      </c>
      <c r="GU187" s="167"/>
      <c r="GV187" s="440">
        <v>183</v>
      </c>
      <c r="GW187" s="415"/>
      <c r="GX187" s="415">
        <v>183</v>
      </c>
      <c r="GY187" s="491" t="s">
        <v>67</v>
      </c>
      <c r="GZ187" s="312">
        <v>1</v>
      </c>
      <c r="HA187" s="312">
        <v>0</v>
      </c>
      <c r="HC187" s="446">
        <v>183</v>
      </c>
      <c r="HD187" s="412" t="str">
        <f>OIP!AH185&amp;";"&amp;OIP!B185&amp;";"&amp;OIP!E185</f>
        <v>Система СОД причальных сооружений;Температура нефти на выходе насоса Н-21;°С</v>
      </c>
      <c r="HE187" s="440">
        <v>183</v>
      </c>
      <c r="HF187" s="453" t="s">
        <v>4651</v>
      </c>
      <c r="HG187" s="415">
        <v>2</v>
      </c>
      <c r="HH187" s="447">
        <v>3</v>
      </c>
      <c r="HJ187" s="446">
        <v>183</v>
      </c>
      <c r="HK187" s="412" t="str">
        <f>OIP!AH185&amp;";"&amp;OIP!B185&amp;";"&amp;OIP!E185</f>
        <v>Система СОД причальных сооружений;Температура нефти на выходе насоса Н-21;°С</v>
      </c>
      <c r="HL187" s="440">
        <v>183</v>
      </c>
      <c r="HM187" s="453" t="s">
        <v>4651</v>
      </c>
      <c r="HN187" s="415">
        <v>2</v>
      </c>
      <c r="HO187" s="447">
        <v>3</v>
      </c>
      <c r="HP187" s="844"/>
      <c r="HQ187" s="437">
        <v>183</v>
      </c>
      <c r="HR187" s="314" t="str">
        <f>OIP!AH185&amp;";"&amp;OIP!B185&amp;";"&amp;OIP!E185</f>
        <v>Система СОД причальных сооружений;Температура нефти на выходе насоса Н-21;°С</v>
      </c>
      <c r="HS187" s="438">
        <v>183</v>
      </c>
      <c r="HT187" s="451" t="s">
        <v>4651</v>
      </c>
      <c r="HU187" s="312">
        <v>2</v>
      </c>
      <c r="HV187" s="405">
        <v>3</v>
      </c>
      <c r="HX187" s="310">
        <v>183</v>
      </c>
      <c r="HY187" s="314" t="str">
        <f>OIP!AH185&amp;";"&amp;OIP!B185&amp;";"&amp;OIP!E185</f>
        <v>Система СОД причальных сооружений;Температура нефти на выходе насоса Н-21;°С</v>
      </c>
      <c r="HZ187" s="438">
        <v>183</v>
      </c>
      <c r="IA187" s="453" t="s">
        <v>4651</v>
      </c>
      <c r="IB187" s="415">
        <v>2</v>
      </c>
      <c r="IC187" s="447">
        <v>3</v>
      </c>
      <c r="ID187" s="341"/>
      <c r="IE187" s="446">
        <v>183</v>
      </c>
      <c r="IF187" s="412" t="str">
        <f>OIP!AH185&amp;";"&amp;OIP!B185&amp;";"&amp;OIP!E185</f>
        <v>Система СОД причальных сооружений;Температура нефти на выходе насоса Н-21;°С</v>
      </c>
      <c r="IG187" s="440">
        <v>183</v>
      </c>
      <c r="IH187" s="453" t="s">
        <v>4651</v>
      </c>
      <c r="II187" s="415">
        <v>2</v>
      </c>
      <c r="IJ187" s="447">
        <v>3</v>
      </c>
      <c r="IK187" s="341"/>
      <c r="IL187" s="446">
        <v>183</v>
      </c>
      <c r="IM187" s="412" t="str">
        <f>OIP!AH185&amp;";"&amp;OIP!B185&amp;";"&amp;OIP!E185</f>
        <v>Система СОД причальных сооружений;Температура нефти на выходе насоса Н-21;°С</v>
      </c>
      <c r="IN187" s="440">
        <v>183</v>
      </c>
      <c r="IO187" s="453" t="s">
        <v>4651</v>
      </c>
      <c r="IP187" s="415">
        <v>2</v>
      </c>
      <c r="IQ187" s="447">
        <v>3</v>
      </c>
    </row>
    <row r="188" spans="1:251" ht="15.75" customHeight="1">
      <c r="A188" s="310">
        <f t="shared" si="24"/>
        <v>184</v>
      </c>
      <c r="B188" s="314" t="str">
        <f>DP!J185&amp;";"&amp;DP!B185</f>
        <v>;Сигнализация предельного минимального уровня нефти в резервуаре Е-24</v>
      </c>
      <c r="C188" s="438">
        <v>184</v>
      </c>
      <c r="D188" s="312"/>
      <c r="E188" s="312"/>
      <c r="F188" s="403"/>
      <c r="H188" s="437">
        <f t="shared" si="25"/>
        <v>184</v>
      </c>
      <c r="I188" s="314" t="str">
        <f>KTPRS2!I185&amp;";"&amp;KTPRS2!B185</f>
        <v>Предельный параметр;Максимальный уровень нефти в резервуаре РГС-17.2</v>
      </c>
      <c r="J188" s="438">
        <v>184</v>
      </c>
      <c r="K188" s="312"/>
      <c r="L188" s="312"/>
      <c r="M188" s="405"/>
      <c r="O188" s="437">
        <f t="shared" si="26"/>
        <v>184</v>
      </c>
      <c r="P188" s="455">
        <v>0</v>
      </c>
      <c r="Q188" s="438">
        <v>184</v>
      </c>
      <c r="R188" s="312"/>
      <c r="S188" s="312"/>
      <c r="T188" s="405"/>
      <c r="AC188" s="924">
        <v>184</v>
      </c>
      <c r="AD188" s="312" t="str">
        <f>ZD!AK186&amp;";"&amp;ZD!B186</f>
        <v>;Шаровый кран КШ24</v>
      </c>
      <c r="AE188" s="312">
        <v>184</v>
      </c>
      <c r="BL188" s="845">
        <v>184</v>
      </c>
      <c r="BM188" s="846"/>
      <c r="BN188" s="415">
        <v>184</v>
      </c>
      <c r="BO188" s="402" t="s">
        <v>3855</v>
      </c>
      <c r="BP188" s="312">
        <v>0</v>
      </c>
      <c r="BQ188" s="405">
        <v>0</v>
      </c>
      <c r="BS188" s="479"/>
      <c r="BZ188" s="479"/>
      <c r="CG188" s="479"/>
      <c r="CN188" s="479"/>
      <c r="CU188" s="310">
        <f t="shared" si="27"/>
        <v>184</v>
      </c>
      <c r="CV188" s="314" t="str">
        <f>KTPR!K186&amp;";"&amp;KTPR!B186</f>
        <v>Общестанционная защита;Сигнализация «наличие нефти» после сбросного клапана КП3</v>
      </c>
      <c r="CW188" s="438">
        <v>184</v>
      </c>
      <c r="CX188" s="312"/>
      <c r="CY188" s="312"/>
      <c r="CZ188" s="403"/>
      <c r="DB188" s="310">
        <f t="shared" si="28"/>
        <v>437</v>
      </c>
      <c r="DC188" s="314"/>
      <c r="DD188" s="438">
        <v>184</v>
      </c>
      <c r="DE188" s="312"/>
      <c r="DF188" s="312"/>
      <c r="DG188" s="403"/>
      <c r="DI188" s="310">
        <f t="shared" si="29"/>
        <v>283</v>
      </c>
      <c r="DJ188" s="314" t="str">
        <f>KTPRA!I187&amp;";"&amp;KTPRA!B187</f>
        <v>Агрегатная защита;</v>
      </c>
      <c r="DK188" s="438">
        <v>184</v>
      </c>
      <c r="DL188" s="312"/>
      <c r="DM188" s="312"/>
      <c r="DN188" s="403"/>
      <c r="DP188" s="437">
        <v>184</v>
      </c>
      <c r="DQ188" s="312">
        <v>0</v>
      </c>
      <c r="DR188" s="438">
        <v>152</v>
      </c>
      <c r="DS188" s="312"/>
      <c r="DT188" s="312"/>
      <c r="DU188" s="96"/>
      <c r="ED188" s="851">
        <v>184</v>
      </c>
      <c r="EE188" s="423" t="s">
        <v>8821</v>
      </c>
      <c r="EF188" s="68">
        <v>184</v>
      </c>
      <c r="EG188" s="861"/>
      <c r="EH188" s="68"/>
      <c r="EI188" s="96"/>
      <c r="FT188" s="479"/>
      <c r="GA188" s="437">
        <v>184</v>
      </c>
      <c r="GB188" s="314"/>
      <c r="GC188" s="438">
        <v>184</v>
      </c>
      <c r="GD188" s="402" t="s">
        <v>3565</v>
      </c>
      <c r="GE188" s="312">
        <v>1</v>
      </c>
      <c r="GF188" s="405">
        <v>0</v>
      </c>
      <c r="GH188" s="437"/>
      <c r="GI188" s="314"/>
      <c r="GJ188" s="438">
        <v>184</v>
      </c>
      <c r="GK188" s="402" t="s">
        <v>3565</v>
      </c>
      <c r="GL188" s="312">
        <v>1</v>
      </c>
      <c r="GM188" s="405">
        <v>0</v>
      </c>
      <c r="GO188" s="440">
        <v>184</v>
      </c>
      <c r="GP188" s="415"/>
      <c r="GQ188" s="415">
        <v>184</v>
      </c>
      <c r="GR188" s="491" t="s">
        <v>67</v>
      </c>
      <c r="GS188" s="312">
        <v>1</v>
      </c>
      <c r="GT188" s="405">
        <v>0</v>
      </c>
      <c r="GU188" s="167"/>
      <c r="GV188" s="440">
        <v>184</v>
      </c>
      <c r="GW188" s="415"/>
      <c r="GX188" s="415">
        <v>184</v>
      </c>
      <c r="GY188" s="491" t="s">
        <v>67</v>
      </c>
      <c r="GZ188" s="312">
        <v>1</v>
      </c>
      <c r="HA188" s="312">
        <v>0</v>
      </c>
      <c r="HC188" s="446">
        <v>184</v>
      </c>
      <c r="HD188" s="412" t="str">
        <f>OIP!AH186&amp;";"&amp;OIP!B186&amp;";"&amp;OIP!E186</f>
        <v>;;</v>
      </c>
      <c r="HE188" s="440">
        <v>184</v>
      </c>
      <c r="HF188" s="441" t="s">
        <v>4651</v>
      </c>
      <c r="HG188" s="415">
        <v>1</v>
      </c>
      <c r="HH188" s="447">
        <v>1</v>
      </c>
      <c r="HJ188" s="446">
        <v>184</v>
      </c>
      <c r="HK188" s="412" t="str">
        <f>OIP!AH186&amp;";"&amp;OIP!B186&amp;";"&amp;OIP!E186</f>
        <v>;;</v>
      </c>
      <c r="HL188" s="440">
        <v>184</v>
      </c>
      <c r="HM188" s="441" t="s">
        <v>4651</v>
      </c>
      <c r="HN188" s="415">
        <v>1</v>
      </c>
      <c r="HO188" s="447">
        <v>1</v>
      </c>
      <c r="HP188" s="844"/>
      <c r="HQ188" s="437">
        <v>184</v>
      </c>
      <c r="HR188" s="314" t="str">
        <f>OIP!AH186&amp;";"&amp;OIP!B186&amp;";"&amp;OIP!E186</f>
        <v>;;</v>
      </c>
      <c r="HS188" s="438">
        <v>184</v>
      </c>
      <c r="HT188" s="436" t="s">
        <v>4651</v>
      </c>
      <c r="HU188" s="312">
        <v>1</v>
      </c>
      <c r="HV188" s="405">
        <v>1</v>
      </c>
      <c r="HX188" s="310">
        <v>184</v>
      </c>
      <c r="HY188" s="314" t="str">
        <f>OIP!AH186&amp;";"&amp;OIP!B186&amp;";"&amp;OIP!E186</f>
        <v>;;</v>
      </c>
      <c r="HZ188" s="438">
        <v>184</v>
      </c>
      <c r="IA188" s="441" t="s">
        <v>4651</v>
      </c>
      <c r="IB188" s="415">
        <v>1</v>
      </c>
      <c r="IC188" s="447">
        <v>1</v>
      </c>
      <c r="ID188" s="341"/>
      <c r="IE188" s="446">
        <v>184</v>
      </c>
      <c r="IF188" s="412" t="str">
        <f>OIP!AH186&amp;";"&amp;OIP!B186&amp;";"&amp;OIP!E186</f>
        <v>;;</v>
      </c>
      <c r="IG188" s="440">
        <v>184</v>
      </c>
      <c r="IH188" s="441" t="s">
        <v>4651</v>
      </c>
      <c r="II188" s="415">
        <v>1</v>
      </c>
      <c r="IJ188" s="447">
        <v>1</v>
      </c>
      <c r="IK188" s="341"/>
      <c r="IL188" s="446">
        <v>184</v>
      </c>
      <c r="IM188" s="412" t="str">
        <f>OIP!AH186&amp;";"&amp;OIP!B186&amp;";"&amp;OIP!E186</f>
        <v>;;</v>
      </c>
      <c r="IN188" s="440">
        <v>184</v>
      </c>
      <c r="IO188" s="441" t="s">
        <v>4651</v>
      </c>
      <c r="IP188" s="415">
        <v>1</v>
      </c>
      <c r="IQ188" s="447">
        <v>1</v>
      </c>
    </row>
    <row r="189" spans="1:251" ht="15.75" customHeight="1">
      <c r="A189" s="310">
        <f t="shared" si="24"/>
        <v>185</v>
      </c>
      <c r="B189" s="314" t="str">
        <f>DP!J186&amp;";"&amp;DP!B186</f>
        <v>Технологические трубопроводы коридора коммуникаций;Сигнализация предельного максимального уровня нефти в резервуаре Е-24</v>
      </c>
      <c r="C189" s="438">
        <v>185</v>
      </c>
      <c r="D189" s="312"/>
      <c r="E189" s="312"/>
      <c r="F189" s="403"/>
      <c r="H189" s="437">
        <f t="shared" si="25"/>
        <v>185</v>
      </c>
      <c r="I189" s="314" t="str">
        <f>KTPRS2!I186&amp;";"&amp;KTPRS2!B186</f>
        <v>Предельный параметр;Предельная загазованность насосной станции откачки</v>
      </c>
      <c r="J189" s="438">
        <v>185</v>
      </c>
      <c r="K189" s="312"/>
      <c r="L189" s="312"/>
      <c r="M189" s="405"/>
      <c r="O189" s="437">
        <f t="shared" si="26"/>
        <v>185</v>
      </c>
      <c r="P189" s="455">
        <v>0</v>
      </c>
      <c r="Q189" s="438">
        <v>185</v>
      </c>
      <c r="R189" s="312"/>
      <c r="S189" s="312"/>
      <c r="T189" s="405"/>
      <c r="AC189" s="924">
        <v>185</v>
      </c>
      <c r="AD189" s="312" t="str">
        <f>ZD!AK187&amp;";"&amp;ZD!B187</f>
        <v>;Шаровый кран КШ25</v>
      </c>
      <c r="AE189" s="312">
        <v>185</v>
      </c>
      <c r="BL189" s="845">
        <v>185</v>
      </c>
      <c r="BM189" s="846"/>
      <c r="BN189" s="415">
        <v>185</v>
      </c>
      <c r="BO189" s="402" t="s">
        <v>3855</v>
      </c>
      <c r="BP189" s="312">
        <v>0</v>
      </c>
      <c r="BQ189" s="405">
        <v>0</v>
      </c>
      <c r="BS189" s="479"/>
      <c r="BZ189" s="479"/>
      <c r="CG189" s="479"/>
      <c r="CN189" s="479"/>
      <c r="CU189" s="310">
        <f t="shared" si="27"/>
        <v>185</v>
      </c>
      <c r="CV189" s="314" t="str">
        <f>KTPR!K187&amp;";"&amp;KTPR!B187</f>
        <v>Общестанционная защита;Сигнализация «наличие нефти» после сбросного клапана КП4</v>
      </c>
      <c r="CW189" s="438">
        <v>185</v>
      </c>
      <c r="CX189" s="312"/>
      <c r="CY189" s="312"/>
      <c r="CZ189" s="403"/>
      <c r="DB189" s="310">
        <f t="shared" si="28"/>
        <v>438</v>
      </c>
      <c r="DC189" s="314"/>
      <c r="DD189" s="438">
        <v>185</v>
      </c>
      <c r="DE189" s="312"/>
      <c r="DF189" s="312"/>
      <c r="DG189" s="403"/>
      <c r="DI189" s="310">
        <f t="shared" si="29"/>
        <v>284</v>
      </c>
      <c r="DJ189" s="314" t="str">
        <f>KTPRA!I188&amp;";"&amp;KTPRA!B188</f>
        <v>Агрегатная защита;</v>
      </c>
      <c r="DK189" s="438">
        <v>185</v>
      </c>
      <c r="DL189" s="312"/>
      <c r="DM189" s="312"/>
      <c r="DN189" s="403"/>
      <c r="DP189" s="437">
        <v>185</v>
      </c>
      <c r="DQ189" s="312">
        <v>0</v>
      </c>
      <c r="DR189" s="438">
        <v>153</v>
      </c>
      <c r="DS189" s="312"/>
      <c r="DT189" s="312"/>
      <c r="DU189" s="96"/>
      <c r="ED189" s="851">
        <v>185</v>
      </c>
      <c r="EE189" s="423" t="s">
        <v>8821</v>
      </c>
      <c r="EF189" s="68">
        <v>185</v>
      </c>
      <c r="EG189" s="861"/>
      <c r="EH189" s="68"/>
      <c r="EI189" s="96"/>
      <c r="FT189" s="479"/>
      <c r="GA189" s="437">
        <v>185</v>
      </c>
      <c r="GB189" s="314"/>
      <c r="GC189" s="438">
        <v>185</v>
      </c>
      <c r="GD189" s="402" t="s">
        <v>3565</v>
      </c>
      <c r="GE189" s="312">
        <v>1</v>
      </c>
      <c r="GF189" s="405">
        <v>0</v>
      </c>
      <c r="GH189" s="437"/>
      <c r="GI189" s="314"/>
      <c r="GJ189" s="438">
        <v>185</v>
      </c>
      <c r="GK189" s="402" t="s">
        <v>3565</v>
      </c>
      <c r="GL189" s="312">
        <v>1</v>
      </c>
      <c r="GM189" s="405">
        <v>0</v>
      </c>
      <c r="GO189" s="440">
        <v>185</v>
      </c>
      <c r="GP189" s="415"/>
      <c r="GQ189" s="415">
        <v>185</v>
      </c>
      <c r="GR189" s="891" t="s">
        <v>67</v>
      </c>
      <c r="GS189" s="312">
        <v>2</v>
      </c>
      <c r="GT189" s="405">
        <v>2</v>
      </c>
      <c r="GU189" s="167"/>
      <c r="GV189" s="440">
        <v>185</v>
      </c>
      <c r="GW189" s="415"/>
      <c r="GX189" s="415">
        <v>185</v>
      </c>
      <c r="GY189" s="491" t="s">
        <v>67</v>
      </c>
      <c r="GZ189" s="312">
        <v>2</v>
      </c>
      <c r="HA189" s="312">
        <v>0</v>
      </c>
      <c r="HC189" s="446">
        <v>185</v>
      </c>
      <c r="HD189" s="412" t="str">
        <f>OIP!AH187&amp;";"&amp;OIP!B187&amp;";"&amp;OIP!E187</f>
        <v>Система СОД причальных сооружений;Перепад давления нефти на фильтре Ф-52 насоса Н-22;кПа</v>
      </c>
      <c r="HE189" s="440">
        <v>185</v>
      </c>
      <c r="HF189" s="418" t="s">
        <v>4651</v>
      </c>
      <c r="HG189" s="415">
        <v>2</v>
      </c>
      <c r="HH189" s="447">
        <v>2</v>
      </c>
      <c r="HJ189" s="446">
        <v>185</v>
      </c>
      <c r="HK189" s="412" t="str">
        <f>OIP!AH187&amp;";"&amp;OIP!B187&amp;";"&amp;OIP!E187</f>
        <v>Система СОД причальных сооружений;Перепад давления нефти на фильтре Ф-52 насоса Н-22;кПа</v>
      </c>
      <c r="HL189" s="440">
        <v>185</v>
      </c>
      <c r="HM189" s="418" t="s">
        <v>4651</v>
      </c>
      <c r="HN189" s="415">
        <v>2</v>
      </c>
      <c r="HO189" s="447">
        <v>2</v>
      </c>
      <c r="HP189" s="844"/>
      <c r="HQ189" s="437">
        <v>185</v>
      </c>
      <c r="HR189" s="314" t="str">
        <f>OIP!AH187&amp;";"&amp;OIP!B187&amp;";"&amp;OIP!E187</f>
        <v>Система СОД причальных сооружений;Перепад давления нефти на фильтре Ф-52 насоса Н-22;кПа</v>
      </c>
      <c r="HS189" s="438">
        <v>185</v>
      </c>
      <c r="HT189" s="426" t="s">
        <v>4651</v>
      </c>
      <c r="HU189" s="312">
        <v>2</v>
      </c>
      <c r="HV189" s="405">
        <v>2</v>
      </c>
      <c r="HX189" s="310">
        <v>185</v>
      </c>
      <c r="HY189" s="314" t="str">
        <f>OIP!AH187&amp;";"&amp;OIP!B187&amp;";"&amp;OIP!E187</f>
        <v>Система СОД причальных сооружений;Перепад давления нефти на фильтре Ф-52 насоса Н-22;кПа</v>
      </c>
      <c r="HZ189" s="438">
        <v>185</v>
      </c>
      <c r="IA189" s="418" t="s">
        <v>4651</v>
      </c>
      <c r="IB189" s="415">
        <v>2</v>
      </c>
      <c r="IC189" s="447">
        <v>2</v>
      </c>
      <c r="ID189" s="341"/>
      <c r="IE189" s="446">
        <v>185</v>
      </c>
      <c r="IF189" s="412" t="str">
        <f>OIP!AH187&amp;";"&amp;OIP!B187&amp;";"&amp;OIP!E187</f>
        <v>Система СОД причальных сооружений;Перепад давления нефти на фильтре Ф-52 насоса Н-22;кПа</v>
      </c>
      <c r="IG189" s="440">
        <v>185</v>
      </c>
      <c r="IH189" s="418" t="s">
        <v>4651</v>
      </c>
      <c r="II189" s="415">
        <v>2</v>
      </c>
      <c r="IJ189" s="447">
        <v>2</v>
      </c>
      <c r="IK189" s="341"/>
      <c r="IL189" s="446">
        <v>185</v>
      </c>
      <c r="IM189" s="412" t="str">
        <f>OIP!AH187&amp;";"&amp;OIP!B187&amp;";"&amp;OIP!E187</f>
        <v>Система СОД причальных сооружений;Перепад давления нефти на фильтре Ф-52 насоса Н-22;кПа</v>
      </c>
      <c r="IN189" s="440">
        <v>185</v>
      </c>
      <c r="IO189" s="418" t="s">
        <v>4651</v>
      </c>
      <c r="IP189" s="415">
        <v>2</v>
      </c>
      <c r="IQ189" s="447">
        <v>2</v>
      </c>
    </row>
    <row r="190" spans="1:251" ht="15.75" customHeight="1">
      <c r="A190" s="313">
        <f t="shared" si="24"/>
        <v>186</v>
      </c>
      <c r="B190" s="314" t="str">
        <f>DP!J187&amp;";"&amp;DP!B187</f>
        <v>Технологические трубопроводы коридора коммуникаций;</v>
      </c>
      <c r="C190" s="438">
        <v>186</v>
      </c>
      <c r="D190" s="345"/>
      <c r="E190" s="345"/>
      <c r="F190" s="347"/>
      <c r="H190" s="469">
        <f t="shared" si="25"/>
        <v>186</v>
      </c>
      <c r="I190" s="314" t="str">
        <f>KTPRS2!I187&amp;";"&amp;KTPRS2!B187</f>
        <v>Предельный параметр;Сохранение предельной загазованности насосной станции откачки (точка 1)</v>
      </c>
      <c r="J190" s="438">
        <v>186</v>
      </c>
      <c r="K190" s="345"/>
      <c r="L190" s="345"/>
      <c r="M190" s="470"/>
      <c r="O190" s="469">
        <f t="shared" si="26"/>
        <v>186</v>
      </c>
      <c r="P190" s="455">
        <v>0</v>
      </c>
      <c r="Q190" s="438">
        <v>186</v>
      </c>
      <c r="R190" s="345"/>
      <c r="S190" s="345"/>
      <c r="T190" s="470"/>
      <c r="AC190" s="924">
        <v>186</v>
      </c>
      <c r="AD190" s="312" t="str">
        <f>ZD!AK188&amp;";"&amp;ZD!B188</f>
        <v>;Задвижка №111</v>
      </c>
      <c r="AE190" s="312">
        <v>186</v>
      </c>
      <c r="BL190" s="845">
        <v>186</v>
      </c>
      <c r="BM190" s="846"/>
      <c r="BN190" s="415">
        <v>186</v>
      </c>
      <c r="BO190" s="402" t="s">
        <v>3855</v>
      </c>
      <c r="BP190" s="312">
        <v>0</v>
      </c>
      <c r="BQ190" s="405">
        <v>0</v>
      </c>
      <c r="BS190" s="479"/>
      <c r="BZ190" s="479"/>
      <c r="CG190" s="479"/>
      <c r="CN190" s="479"/>
      <c r="CU190" s="310">
        <f t="shared" si="27"/>
        <v>186</v>
      </c>
      <c r="CV190" s="314" t="str">
        <f>KTPR!K188&amp;";"&amp;KTPR!B188</f>
        <v>Общестанционная защита;Сигнализация «наличие нефти» после сбросного клапана КП9</v>
      </c>
      <c r="CW190" s="438">
        <v>186</v>
      </c>
      <c r="CX190" s="312"/>
      <c r="CY190" s="312"/>
      <c r="CZ190" s="403"/>
      <c r="DB190" s="310">
        <f t="shared" si="28"/>
        <v>439</v>
      </c>
      <c r="DC190" s="314"/>
      <c r="DD190" s="438">
        <v>186</v>
      </c>
      <c r="DE190" s="312"/>
      <c r="DF190" s="312"/>
      <c r="DG190" s="403"/>
      <c r="DI190" s="310">
        <f t="shared" si="29"/>
        <v>285</v>
      </c>
      <c r="DJ190" s="314" t="str">
        <f>KTPRA!I189&amp;";"&amp;KTPRA!B189</f>
        <v>Агрегатная защита;</v>
      </c>
      <c r="DK190" s="438">
        <v>186</v>
      </c>
      <c r="DL190" s="312"/>
      <c r="DM190" s="312"/>
      <c r="DN190" s="403"/>
      <c r="DP190" s="437">
        <v>186</v>
      </c>
      <c r="DQ190" s="312">
        <v>0</v>
      </c>
      <c r="DR190" s="438">
        <v>154</v>
      </c>
      <c r="DS190" s="312"/>
      <c r="DT190" s="312"/>
      <c r="DU190" s="96"/>
      <c r="ED190" s="851">
        <v>186</v>
      </c>
      <c r="EE190" s="423" t="s">
        <v>8821</v>
      </c>
      <c r="EF190" s="68">
        <v>186</v>
      </c>
      <c r="EG190" s="861"/>
      <c r="EH190" s="68"/>
      <c r="EI190" s="96"/>
      <c r="FT190" s="479"/>
      <c r="GA190" s="437">
        <v>186</v>
      </c>
      <c r="GB190" s="314"/>
      <c r="GC190" s="438">
        <v>186</v>
      </c>
      <c r="GD190" s="402" t="s">
        <v>3565</v>
      </c>
      <c r="GE190" s="312">
        <v>1</v>
      </c>
      <c r="GF190" s="405">
        <v>0</v>
      </c>
      <c r="GH190" s="437"/>
      <c r="GI190" s="314"/>
      <c r="GJ190" s="438">
        <v>186</v>
      </c>
      <c r="GK190" s="402" t="s">
        <v>3565</v>
      </c>
      <c r="GL190" s="312">
        <v>1</v>
      </c>
      <c r="GM190" s="405">
        <v>0</v>
      </c>
      <c r="GO190" s="440">
        <v>186</v>
      </c>
      <c r="GP190" s="415"/>
      <c r="GQ190" s="415">
        <v>186</v>
      </c>
      <c r="GR190" s="491" t="s">
        <v>67</v>
      </c>
      <c r="GS190" s="312">
        <v>1</v>
      </c>
      <c r="GT190" s="405">
        <v>0</v>
      </c>
      <c r="GU190" s="167"/>
      <c r="GV190" s="440">
        <v>186</v>
      </c>
      <c r="GW190" s="415"/>
      <c r="GX190" s="415">
        <v>186</v>
      </c>
      <c r="GY190" s="491" t="s">
        <v>67</v>
      </c>
      <c r="GZ190" s="312">
        <v>1</v>
      </c>
      <c r="HA190" s="312">
        <v>0</v>
      </c>
      <c r="HC190" s="446">
        <v>186</v>
      </c>
      <c r="HD190" s="412" t="str">
        <f>OIP!AH188&amp;";"&amp;OIP!B188&amp;";"&amp;OIP!E188</f>
        <v>Система СОД причальных сооружений;Давление нефти на входе насоса Н-22;МПа</v>
      </c>
      <c r="HE190" s="440">
        <v>186</v>
      </c>
      <c r="HF190" s="453" t="s">
        <v>4651</v>
      </c>
      <c r="HG190" s="415">
        <v>2</v>
      </c>
      <c r="HH190" s="447">
        <v>3</v>
      </c>
      <c r="HJ190" s="446">
        <v>186</v>
      </c>
      <c r="HK190" s="412" t="str">
        <f>OIP!AH188&amp;";"&amp;OIP!B188&amp;";"&amp;OIP!E188</f>
        <v>Система СОД причальных сооружений;Давление нефти на входе насоса Н-22;МПа</v>
      </c>
      <c r="HL190" s="440">
        <v>186</v>
      </c>
      <c r="HM190" s="453" t="s">
        <v>4651</v>
      </c>
      <c r="HN190" s="415">
        <v>2</v>
      </c>
      <c r="HO190" s="447">
        <v>3</v>
      </c>
      <c r="HP190" s="844"/>
      <c r="HQ190" s="437">
        <v>186</v>
      </c>
      <c r="HR190" s="314" t="str">
        <f>OIP!AH188&amp;";"&amp;OIP!B188&amp;";"&amp;OIP!E188</f>
        <v>Система СОД причальных сооружений;Давление нефти на входе насоса Н-22;МПа</v>
      </c>
      <c r="HS190" s="438">
        <v>186</v>
      </c>
      <c r="HT190" s="451" t="s">
        <v>4651</v>
      </c>
      <c r="HU190" s="312">
        <v>2</v>
      </c>
      <c r="HV190" s="405">
        <v>3</v>
      </c>
      <c r="HX190" s="310">
        <v>186</v>
      </c>
      <c r="HY190" s="314" t="str">
        <f>OIP!AH188&amp;";"&amp;OIP!B188&amp;";"&amp;OIP!E188</f>
        <v>Система СОД причальных сооружений;Давление нефти на входе насоса Н-22;МПа</v>
      </c>
      <c r="HZ190" s="438">
        <v>186</v>
      </c>
      <c r="IA190" s="453" t="s">
        <v>4651</v>
      </c>
      <c r="IB190" s="415">
        <v>2</v>
      </c>
      <c r="IC190" s="447">
        <v>3</v>
      </c>
      <c r="ID190" s="341"/>
      <c r="IE190" s="446">
        <v>186</v>
      </c>
      <c r="IF190" s="412" t="str">
        <f>OIP!AH188&amp;";"&amp;OIP!B188&amp;";"&amp;OIP!E188</f>
        <v>Система СОД причальных сооружений;Давление нефти на входе насоса Н-22;МПа</v>
      </c>
      <c r="IG190" s="440">
        <v>186</v>
      </c>
      <c r="IH190" s="453" t="s">
        <v>4651</v>
      </c>
      <c r="II190" s="415">
        <v>2</v>
      </c>
      <c r="IJ190" s="447">
        <v>3</v>
      </c>
      <c r="IK190" s="341"/>
      <c r="IL190" s="446">
        <v>186</v>
      </c>
      <c r="IM190" s="412" t="str">
        <f>OIP!AH188&amp;";"&amp;OIP!B188&amp;";"&amp;OIP!E188</f>
        <v>Система СОД причальных сооружений;Давление нефти на входе насоса Н-22;МПа</v>
      </c>
      <c r="IN190" s="440">
        <v>186</v>
      </c>
      <c r="IO190" s="453" t="s">
        <v>4651</v>
      </c>
      <c r="IP190" s="415">
        <v>2</v>
      </c>
      <c r="IQ190" s="447">
        <v>3</v>
      </c>
    </row>
    <row r="191" spans="1:251" ht="15.75" customHeight="1">
      <c r="A191" s="310">
        <f t="shared" si="24"/>
        <v>187</v>
      </c>
      <c r="B191" s="314" t="str">
        <f>DP!J188&amp;";"&amp;DP!B188</f>
        <v>Технологические трубопроводы коридора коммуникаций;Сигнализация "наличие нефти" в трубопроводе выпуска газов верхних точек</v>
      </c>
      <c r="C191" s="438">
        <v>187</v>
      </c>
      <c r="D191" s="312"/>
      <c r="E191" s="312"/>
      <c r="F191" s="403"/>
      <c r="H191" s="437">
        <f t="shared" si="25"/>
        <v>187</v>
      </c>
      <c r="I191" s="314" t="str">
        <f>KTPRS2!I188&amp;";"&amp;KTPRS2!B188</f>
        <v>Предельный параметр;Сохранение предельной загазованности насосной станции откачки (точка 2)</v>
      </c>
      <c r="J191" s="438">
        <v>187</v>
      </c>
      <c r="K191" s="312"/>
      <c r="L191" s="312"/>
      <c r="M191" s="405"/>
      <c r="O191" s="437">
        <f t="shared" si="26"/>
        <v>187</v>
      </c>
      <c r="P191" s="455">
        <v>0</v>
      </c>
      <c r="Q191" s="438">
        <v>187</v>
      </c>
      <c r="R191" s="312"/>
      <c r="S191" s="312"/>
      <c r="T191" s="405"/>
      <c r="AC191" s="924">
        <v>187</v>
      </c>
      <c r="AD191" s="312" t="str">
        <f>ZD!AK189&amp;";"&amp;ZD!B189</f>
        <v>;Задвижка №184</v>
      </c>
      <c r="AE191" s="312">
        <v>187</v>
      </c>
      <c r="BL191" s="845">
        <v>187</v>
      </c>
      <c r="BM191" s="846"/>
      <c r="BN191" s="415">
        <v>187</v>
      </c>
      <c r="BO191" s="402" t="s">
        <v>3855</v>
      </c>
      <c r="BP191" s="312">
        <v>0</v>
      </c>
      <c r="BQ191" s="405">
        <v>0</v>
      </c>
      <c r="BS191" s="479"/>
      <c r="BZ191" s="479"/>
      <c r="CG191" s="479"/>
      <c r="CN191" s="479"/>
      <c r="CU191" s="310">
        <f t="shared" si="27"/>
        <v>187</v>
      </c>
      <c r="CV191" s="314" t="str">
        <f>KTPR!K189&amp;";"&amp;KTPR!B189</f>
        <v>Общестанционная защита;Сигнализация «наличие нефти» после сбросного клапана КП10</v>
      </c>
      <c r="CW191" s="438">
        <v>187</v>
      </c>
      <c r="CX191" s="312"/>
      <c r="CY191" s="312"/>
      <c r="CZ191" s="403"/>
      <c r="DB191" s="310">
        <f t="shared" si="28"/>
        <v>440</v>
      </c>
      <c r="DC191" s="314"/>
      <c r="DD191" s="438">
        <v>187</v>
      </c>
      <c r="DE191" s="312"/>
      <c r="DF191" s="312"/>
      <c r="DG191" s="403"/>
      <c r="DI191" s="310">
        <f t="shared" si="29"/>
        <v>286</v>
      </c>
      <c r="DJ191" s="314" t="str">
        <f>KTPRA!I190&amp;";"&amp;KTPRA!B190</f>
        <v>Агрегатная защита;</v>
      </c>
      <c r="DK191" s="438">
        <v>187</v>
      </c>
      <c r="DL191" s="312"/>
      <c r="DM191" s="312"/>
      <c r="DN191" s="403"/>
      <c r="DP191" s="437">
        <v>187</v>
      </c>
      <c r="DQ191" s="312">
        <v>0</v>
      </c>
      <c r="DR191" s="438">
        <v>155</v>
      </c>
      <c r="DS191" s="312"/>
      <c r="DT191" s="312"/>
      <c r="DU191" s="96"/>
      <c r="ED191" s="851">
        <v>187</v>
      </c>
      <c r="EE191" s="423" t="s">
        <v>8821</v>
      </c>
      <c r="EF191" s="68">
        <v>187</v>
      </c>
      <c r="EG191" s="861"/>
      <c r="EH191" s="68"/>
      <c r="EI191" s="96"/>
      <c r="FT191" s="479"/>
      <c r="GA191" s="437">
        <v>187</v>
      </c>
      <c r="GB191" s="314"/>
      <c r="GC191" s="438">
        <v>187</v>
      </c>
      <c r="GD191" s="402" t="s">
        <v>3565</v>
      </c>
      <c r="GE191" s="312">
        <v>1</v>
      </c>
      <c r="GF191" s="405">
        <v>0</v>
      </c>
      <c r="GH191" s="437"/>
      <c r="GI191" s="314"/>
      <c r="GJ191" s="438">
        <v>187</v>
      </c>
      <c r="GK191" s="402" t="s">
        <v>3565</v>
      </c>
      <c r="GL191" s="312">
        <v>1</v>
      </c>
      <c r="GM191" s="405">
        <v>0</v>
      </c>
      <c r="GO191" s="440">
        <v>187</v>
      </c>
      <c r="GP191" s="415"/>
      <c r="GQ191" s="415">
        <v>187</v>
      </c>
      <c r="GR191" s="491" t="s">
        <v>67</v>
      </c>
      <c r="GS191" s="312">
        <v>1</v>
      </c>
      <c r="GT191" s="405">
        <v>0</v>
      </c>
      <c r="GU191" s="167"/>
      <c r="GV191" s="440">
        <v>187</v>
      </c>
      <c r="GW191" s="415"/>
      <c r="GX191" s="415">
        <v>187</v>
      </c>
      <c r="GY191" s="491" t="s">
        <v>67</v>
      </c>
      <c r="GZ191" s="312">
        <v>1</v>
      </c>
      <c r="HA191" s="312">
        <v>0</v>
      </c>
      <c r="HC191" s="446">
        <v>187</v>
      </c>
      <c r="HD191" s="412" t="str">
        <f>OIP!AH189&amp;";"&amp;OIP!B189&amp;";"&amp;OIP!E189</f>
        <v>Система СОД причальных сооружений;Давление нефти на выходе насоса Н-22;МПа</v>
      </c>
      <c r="HE191" s="440">
        <v>187</v>
      </c>
      <c r="HF191" s="414" t="s">
        <v>5124</v>
      </c>
      <c r="HG191" s="415">
        <v>1</v>
      </c>
      <c r="HH191" s="447">
        <v>0</v>
      </c>
      <c r="HJ191" s="446">
        <v>187</v>
      </c>
      <c r="HK191" s="412" t="str">
        <f>OIP!AH189&amp;";"&amp;OIP!B189&amp;";"&amp;OIP!E189</f>
        <v>Система СОД причальных сооружений;Давление нефти на выходе насоса Н-22;МПа</v>
      </c>
      <c r="HL191" s="440">
        <v>187</v>
      </c>
      <c r="HM191" s="414" t="s">
        <v>5124</v>
      </c>
      <c r="HN191" s="415">
        <v>1</v>
      </c>
      <c r="HO191" s="447">
        <v>0</v>
      </c>
      <c r="HP191" s="844"/>
      <c r="HQ191" s="437">
        <v>187</v>
      </c>
      <c r="HR191" s="314" t="str">
        <f>OIP!AH189&amp;";"&amp;OIP!B189&amp;";"&amp;OIP!E189</f>
        <v>Система СОД причальных сооружений;Давление нефти на выходе насоса Н-22;МПа</v>
      </c>
      <c r="HS191" s="438">
        <v>187</v>
      </c>
      <c r="HT191" s="402" t="s">
        <v>5124</v>
      </c>
      <c r="HU191" s="312">
        <v>1</v>
      </c>
      <c r="HV191" s="405">
        <v>0</v>
      </c>
      <c r="HX191" s="310">
        <v>187</v>
      </c>
      <c r="HY191" s="314" t="str">
        <f>OIP!AH189&amp;";"&amp;OIP!B189&amp;";"&amp;OIP!E189</f>
        <v>Система СОД причальных сооружений;Давление нефти на выходе насоса Н-22;МПа</v>
      </c>
      <c r="HZ191" s="438">
        <v>187</v>
      </c>
      <c r="IA191" s="414" t="s">
        <v>5124</v>
      </c>
      <c r="IB191" s="415">
        <v>1</v>
      </c>
      <c r="IC191" s="447">
        <v>0</v>
      </c>
      <c r="ID191" s="341"/>
      <c r="IE191" s="446">
        <v>187</v>
      </c>
      <c r="IF191" s="412" t="str">
        <f>OIP!AH189&amp;";"&amp;OIP!B189&amp;";"&amp;OIP!E189</f>
        <v>Система СОД причальных сооружений;Давление нефти на выходе насоса Н-22;МПа</v>
      </c>
      <c r="IG191" s="440">
        <v>187</v>
      </c>
      <c r="IH191" s="414" t="s">
        <v>5124</v>
      </c>
      <c r="II191" s="415">
        <v>1</v>
      </c>
      <c r="IJ191" s="447">
        <v>0</v>
      </c>
      <c r="IK191" s="341"/>
      <c r="IL191" s="446">
        <v>187</v>
      </c>
      <c r="IM191" s="412" t="str">
        <f>OIP!AH189&amp;";"&amp;OIP!B189&amp;";"&amp;OIP!E189</f>
        <v>Система СОД причальных сооружений;Давление нефти на выходе насоса Н-22;МПа</v>
      </c>
      <c r="IN191" s="440">
        <v>187</v>
      </c>
      <c r="IO191" s="414" t="s">
        <v>5124</v>
      </c>
      <c r="IP191" s="415">
        <v>1</v>
      </c>
      <c r="IQ191" s="447">
        <v>0</v>
      </c>
    </row>
    <row r="192" spans="1:251" ht="15.75" customHeight="1">
      <c r="A192" s="310">
        <f t="shared" si="24"/>
        <v>188</v>
      </c>
      <c r="B192" s="314" t="str">
        <f>DP!J189&amp;";"&amp;DP!B189</f>
        <v>Технологические трубопроводы коридора коммуникаций;</v>
      </c>
      <c r="C192" s="438">
        <v>188</v>
      </c>
      <c r="D192" s="312"/>
      <c r="E192" s="312"/>
      <c r="F192" s="403"/>
      <c r="H192" s="437">
        <f t="shared" si="25"/>
        <v>188</v>
      </c>
      <c r="I192" s="314" t="str">
        <f>KTPRS2!I189&amp;";"&amp;KTPRS2!B189</f>
        <v>Предельный параметр;Сохранение предельной загазованности насосной станции откачки (точка 3)</v>
      </c>
      <c r="J192" s="438">
        <v>188</v>
      </c>
      <c r="K192" s="312"/>
      <c r="L192" s="312"/>
      <c r="M192" s="405"/>
      <c r="O192" s="437">
        <f t="shared" si="26"/>
        <v>188</v>
      </c>
      <c r="P192" s="455">
        <v>0</v>
      </c>
      <c r="Q192" s="438">
        <v>188</v>
      </c>
      <c r="R192" s="312"/>
      <c r="S192" s="312"/>
      <c r="T192" s="405"/>
      <c r="AC192" s="924">
        <v>188</v>
      </c>
      <c r="AD192" s="312" t="str">
        <f>ZD!AK190&amp;";"&amp;ZD!B190</f>
        <v>;Задвижка №186</v>
      </c>
      <c r="AE192" s="312">
        <v>188</v>
      </c>
      <c r="BL192" s="845">
        <v>188</v>
      </c>
      <c r="BM192" s="846"/>
      <c r="BN192" s="415">
        <v>188</v>
      </c>
      <c r="BO192" s="402" t="s">
        <v>3855</v>
      </c>
      <c r="BP192" s="312">
        <v>0</v>
      </c>
      <c r="BQ192" s="405">
        <v>0</v>
      </c>
      <c r="BS192" s="479"/>
      <c r="BZ192" s="479"/>
      <c r="CG192" s="479"/>
      <c r="CN192" s="479"/>
      <c r="CU192" s="310">
        <f t="shared" si="27"/>
        <v>188</v>
      </c>
      <c r="CV192" s="314" t="str">
        <f>KTPR!K190&amp;";"&amp;KTPR!B190</f>
        <v>Общестанционная защита;Несанкционированное изменение заданного состояния запорной арматуры на маршруте погрузки через причал №1</v>
      </c>
      <c r="CW192" s="438">
        <v>188</v>
      </c>
      <c r="CX192" s="312"/>
      <c r="CY192" s="312"/>
      <c r="CZ192" s="403"/>
      <c r="DB192" s="310">
        <f t="shared" si="28"/>
        <v>441</v>
      </c>
      <c r="DC192" s="314"/>
      <c r="DD192" s="438">
        <v>188</v>
      </c>
      <c r="DE192" s="312"/>
      <c r="DF192" s="312"/>
      <c r="DG192" s="403"/>
      <c r="DI192" s="310">
        <f t="shared" si="29"/>
        <v>287</v>
      </c>
      <c r="DJ192" s="314" t="str">
        <f>KTPRA!I191&amp;";"&amp;KTPRA!B191</f>
        <v>Агрегатная защита;</v>
      </c>
      <c r="DK192" s="438">
        <v>188</v>
      </c>
      <c r="DL192" s="312"/>
      <c r="DM192" s="312"/>
      <c r="DN192" s="403"/>
      <c r="DP192" s="437">
        <v>188</v>
      </c>
      <c r="DQ192" s="312">
        <v>0</v>
      </c>
      <c r="DR192" s="438">
        <v>156</v>
      </c>
      <c r="DS192" s="312"/>
      <c r="DT192" s="312"/>
      <c r="DU192" s="96"/>
      <c r="ED192" s="851">
        <v>188</v>
      </c>
      <c r="EE192" s="423" t="s">
        <v>8821</v>
      </c>
      <c r="EF192" s="68">
        <v>188</v>
      </c>
      <c r="EG192" s="861"/>
      <c r="EH192" s="68"/>
      <c r="EI192" s="96"/>
      <c r="FT192" s="479"/>
      <c r="GA192" s="437">
        <v>188</v>
      </c>
      <c r="GB192" s="314"/>
      <c r="GC192" s="438">
        <v>188</v>
      </c>
      <c r="GD192" s="402" t="s">
        <v>3565</v>
      </c>
      <c r="GE192" s="312">
        <v>1</v>
      </c>
      <c r="GF192" s="405">
        <v>0</v>
      </c>
      <c r="GH192" s="437"/>
      <c r="GI192" s="314"/>
      <c r="GJ192" s="438">
        <v>188</v>
      </c>
      <c r="GK192" s="402" t="s">
        <v>3565</v>
      </c>
      <c r="GL192" s="312">
        <v>1</v>
      </c>
      <c r="GM192" s="405">
        <v>0</v>
      </c>
      <c r="GO192" s="440">
        <v>188</v>
      </c>
      <c r="GP192" s="415"/>
      <c r="GQ192" s="415">
        <v>188</v>
      </c>
      <c r="GR192" s="491" t="s">
        <v>67</v>
      </c>
      <c r="GS192" s="312">
        <v>1</v>
      </c>
      <c r="GT192" s="405">
        <v>0</v>
      </c>
      <c r="GU192" s="167"/>
      <c r="GV192" s="440">
        <v>188</v>
      </c>
      <c r="GW192" s="415"/>
      <c r="GX192" s="415">
        <v>188</v>
      </c>
      <c r="GY192" s="491" t="s">
        <v>67</v>
      </c>
      <c r="GZ192" s="312">
        <v>1</v>
      </c>
      <c r="HA192" s="312">
        <v>0</v>
      </c>
      <c r="HC192" s="446">
        <v>188</v>
      </c>
      <c r="HD192" s="412" t="str">
        <f>OIP!AH190&amp;";"&amp;OIP!B190&amp;";"&amp;OIP!E190</f>
        <v>Система СОД причальных сооружений;Температура нефти на выходе насоса Н-22;°С</v>
      </c>
      <c r="HE192" s="440">
        <v>188</v>
      </c>
      <c r="HF192" s="414" t="s">
        <v>5125</v>
      </c>
      <c r="HG192" s="415">
        <v>1</v>
      </c>
      <c r="HH192" s="447">
        <v>0</v>
      </c>
      <c r="HJ192" s="446">
        <v>188</v>
      </c>
      <c r="HK192" s="412" t="str">
        <f>OIP!AH190&amp;";"&amp;OIP!B190&amp;";"&amp;OIP!E190</f>
        <v>Система СОД причальных сооружений;Температура нефти на выходе насоса Н-22;°С</v>
      </c>
      <c r="HL192" s="440">
        <v>188</v>
      </c>
      <c r="HM192" s="414" t="s">
        <v>5125</v>
      </c>
      <c r="HN192" s="415">
        <v>1</v>
      </c>
      <c r="HO192" s="447">
        <v>0</v>
      </c>
      <c r="HP192" s="844"/>
      <c r="HQ192" s="437">
        <v>188</v>
      </c>
      <c r="HR192" s="314" t="str">
        <f>OIP!AH190&amp;";"&amp;OIP!B190&amp;";"&amp;OIP!E190</f>
        <v>Система СОД причальных сооружений;Температура нефти на выходе насоса Н-22;°С</v>
      </c>
      <c r="HS192" s="438">
        <v>188</v>
      </c>
      <c r="HT192" s="402" t="s">
        <v>5125</v>
      </c>
      <c r="HU192" s="312">
        <v>1</v>
      </c>
      <c r="HV192" s="405">
        <v>0</v>
      </c>
      <c r="HX192" s="310">
        <v>188</v>
      </c>
      <c r="HY192" s="314" t="str">
        <f>OIP!AH190&amp;";"&amp;OIP!B190&amp;";"&amp;OIP!E190</f>
        <v>Система СОД причальных сооружений;Температура нефти на выходе насоса Н-22;°С</v>
      </c>
      <c r="HZ192" s="438">
        <v>188</v>
      </c>
      <c r="IA192" s="414" t="s">
        <v>5125</v>
      </c>
      <c r="IB192" s="415">
        <v>1</v>
      </c>
      <c r="IC192" s="447">
        <v>0</v>
      </c>
      <c r="ID192" s="341"/>
      <c r="IE192" s="446">
        <v>188</v>
      </c>
      <c r="IF192" s="412" t="str">
        <f>OIP!AH190&amp;";"&amp;OIP!B190&amp;";"&amp;OIP!E190</f>
        <v>Система СОД причальных сооружений;Температура нефти на выходе насоса Н-22;°С</v>
      </c>
      <c r="IG192" s="440">
        <v>188</v>
      </c>
      <c r="IH192" s="414" t="s">
        <v>5125</v>
      </c>
      <c r="II192" s="415">
        <v>1</v>
      </c>
      <c r="IJ192" s="447">
        <v>0</v>
      </c>
      <c r="IK192" s="341"/>
      <c r="IL192" s="446">
        <v>188</v>
      </c>
      <c r="IM192" s="412" t="str">
        <f>OIP!AH190&amp;";"&amp;OIP!B190&amp;";"&amp;OIP!E190</f>
        <v>Система СОД причальных сооружений;Температура нефти на выходе насоса Н-22;°С</v>
      </c>
      <c r="IN192" s="440">
        <v>188</v>
      </c>
      <c r="IO192" s="414" t="s">
        <v>5125</v>
      </c>
      <c r="IP192" s="415">
        <v>1</v>
      </c>
      <c r="IQ192" s="447">
        <v>0</v>
      </c>
    </row>
    <row r="193" spans="1:251" ht="15.75" customHeight="1">
      <c r="A193" s="313">
        <f t="shared" si="24"/>
        <v>189</v>
      </c>
      <c r="B193" s="314" t="str">
        <f>DP!J190&amp;";"&amp;DP!B190</f>
        <v>;Сигнализация затопления колодца КИП КТ-103</v>
      </c>
      <c r="C193" s="438">
        <v>189</v>
      </c>
      <c r="D193" s="345"/>
      <c r="E193" s="345"/>
      <c r="F193" s="347"/>
      <c r="H193" s="469">
        <f t="shared" si="25"/>
        <v>189</v>
      </c>
      <c r="I193" s="314" t="str">
        <f>KTPRS2!I190&amp;";"&amp;KTPRS2!B190</f>
        <v>Предельный параметр;Сохранение предельной загазованности насосной станции откачки (точка 4)</v>
      </c>
      <c r="J193" s="438">
        <v>189</v>
      </c>
      <c r="K193" s="345"/>
      <c r="L193" s="345"/>
      <c r="M193" s="470"/>
      <c r="O193" s="469">
        <f t="shared" si="26"/>
        <v>189</v>
      </c>
      <c r="P193" s="455">
        <v>0</v>
      </c>
      <c r="Q193" s="438">
        <v>189</v>
      </c>
      <c r="R193" s="345"/>
      <c r="S193" s="345"/>
      <c r="T193" s="470"/>
      <c r="AC193" s="924">
        <v>189</v>
      </c>
      <c r="AD193" s="312" t="str">
        <f>ZD!AK191&amp;";"&amp;ZD!B191</f>
        <v>;</v>
      </c>
      <c r="AE193" s="312">
        <v>189</v>
      </c>
      <c r="BL193" s="845">
        <v>189</v>
      </c>
      <c r="BM193" s="846"/>
      <c r="BN193" s="415">
        <v>189</v>
      </c>
      <c r="BO193" s="451" t="s">
        <v>4524</v>
      </c>
      <c r="BP193" s="312">
        <v>2</v>
      </c>
      <c r="BQ193" s="405">
        <v>3</v>
      </c>
      <c r="BS193" s="479"/>
      <c r="BZ193" s="479"/>
      <c r="CG193" s="479"/>
      <c r="CN193" s="479"/>
      <c r="CU193" s="310">
        <f t="shared" si="27"/>
        <v>189</v>
      </c>
      <c r="CV193" s="314" t="str">
        <f>KTPR!K191&amp;";"&amp;KTPR!B191</f>
        <v>Общестанционная защита;Несанкционированное изменение заданного состояния запорной арматуры на маршруте погрузки через причал №2</v>
      </c>
      <c r="CW193" s="438">
        <v>189</v>
      </c>
      <c r="CX193" s="312"/>
      <c r="CY193" s="312"/>
      <c r="CZ193" s="403"/>
      <c r="DB193" s="310">
        <f t="shared" si="28"/>
        <v>442</v>
      </c>
      <c r="DC193" s="314"/>
      <c r="DD193" s="438">
        <v>189</v>
      </c>
      <c r="DE193" s="312"/>
      <c r="DF193" s="312"/>
      <c r="DG193" s="403"/>
      <c r="DI193" s="310">
        <f t="shared" si="29"/>
        <v>288</v>
      </c>
      <c r="DJ193" s="314" t="str">
        <f>KTPRA!I192&amp;";"&amp;KTPRA!B192</f>
        <v>Агрегатная защита;</v>
      </c>
      <c r="DK193" s="438">
        <v>189</v>
      </c>
      <c r="DL193" s="312"/>
      <c r="DM193" s="312"/>
      <c r="DN193" s="403"/>
      <c r="DP193" s="437">
        <v>189</v>
      </c>
      <c r="DQ193" s="312"/>
      <c r="DR193" s="438">
        <v>157</v>
      </c>
      <c r="DS193" s="312"/>
      <c r="DT193" s="312"/>
      <c r="DU193" s="96"/>
      <c r="ED193" s="851">
        <v>189</v>
      </c>
      <c r="EE193" s="423" t="s">
        <v>8821</v>
      </c>
      <c r="EF193" s="68">
        <v>189</v>
      </c>
      <c r="EG193" s="861"/>
      <c r="EH193" s="68"/>
      <c r="EI193" s="96"/>
      <c r="FT193" s="479"/>
      <c r="GA193" s="437">
        <v>189</v>
      </c>
      <c r="GB193" s="314"/>
      <c r="GC193" s="438">
        <v>189</v>
      </c>
      <c r="GD193" s="402" t="s">
        <v>3565</v>
      </c>
      <c r="GE193" s="312">
        <v>1</v>
      </c>
      <c r="GF193" s="405">
        <v>0</v>
      </c>
      <c r="GH193" s="437"/>
      <c r="GI193" s="314"/>
      <c r="GJ193" s="438">
        <v>189</v>
      </c>
      <c r="GK193" s="402" t="s">
        <v>3565</v>
      </c>
      <c r="GL193" s="312">
        <v>1</v>
      </c>
      <c r="GM193" s="405">
        <v>0</v>
      </c>
      <c r="GO193" s="440">
        <v>189</v>
      </c>
      <c r="GP193" s="415"/>
      <c r="GQ193" s="415">
        <v>189</v>
      </c>
      <c r="GR193" s="491" t="s">
        <v>67</v>
      </c>
      <c r="GS193" s="312">
        <v>1</v>
      </c>
      <c r="GT193" s="405">
        <v>0</v>
      </c>
      <c r="GU193" s="167"/>
      <c r="GV193" s="440">
        <v>189</v>
      </c>
      <c r="GW193" s="415"/>
      <c r="GX193" s="415">
        <v>189</v>
      </c>
      <c r="GY193" s="491" t="s">
        <v>67</v>
      </c>
      <c r="GZ193" s="312">
        <v>1</v>
      </c>
      <c r="HA193" s="312">
        <v>0</v>
      </c>
      <c r="HC193" s="446">
        <v>189</v>
      </c>
      <c r="HD193" s="412" t="str">
        <f>OIP!AH191&amp;";"&amp;OIP!B191&amp;";"&amp;OIP!E191</f>
        <v>Система СОД причальных сооружений;Давление нефти на выходе насоса Н-25;МПа</v>
      </c>
      <c r="HE193" s="440">
        <v>189</v>
      </c>
      <c r="HF193" s="414" t="s">
        <v>5126</v>
      </c>
      <c r="HG193" s="415">
        <v>1</v>
      </c>
      <c r="HH193" s="447">
        <v>0</v>
      </c>
      <c r="HJ193" s="446">
        <v>189</v>
      </c>
      <c r="HK193" s="412" t="str">
        <f>OIP!AH191&amp;";"&amp;OIP!B191&amp;";"&amp;OIP!E191</f>
        <v>Система СОД причальных сооружений;Давление нефти на выходе насоса Н-25;МПа</v>
      </c>
      <c r="HL193" s="440">
        <v>189</v>
      </c>
      <c r="HM193" s="414" t="s">
        <v>5126</v>
      </c>
      <c r="HN193" s="415">
        <v>1</v>
      </c>
      <c r="HO193" s="447">
        <v>0</v>
      </c>
      <c r="HP193" s="844"/>
      <c r="HQ193" s="437">
        <v>189</v>
      </c>
      <c r="HR193" s="314" t="str">
        <f>OIP!AH191&amp;";"&amp;OIP!B191&amp;";"&amp;OIP!E191</f>
        <v>Система СОД причальных сооружений;Давление нефти на выходе насоса Н-25;МПа</v>
      </c>
      <c r="HS193" s="438">
        <v>189</v>
      </c>
      <c r="HT193" s="402" t="s">
        <v>5126</v>
      </c>
      <c r="HU193" s="312">
        <v>1</v>
      </c>
      <c r="HV193" s="405">
        <v>0</v>
      </c>
      <c r="HX193" s="310">
        <v>189</v>
      </c>
      <c r="HY193" s="314" t="str">
        <f>OIP!AH191&amp;";"&amp;OIP!B191&amp;";"&amp;OIP!E191</f>
        <v>Система СОД причальных сооружений;Давление нефти на выходе насоса Н-25;МПа</v>
      </c>
      <c r="HZ193" s="438">
        <v>189</v>
      </c>
      <c r="IA193" s="414" t="s">
        <v>5126</v>
      </c>
      <c r="IB193" s="415">
        <v>1</v>
      </c>
      <c r="IC193" s="447">
        <v>0</v>
      </c>
      <c r="ID193" s="341"/>
      <c r="IE193" s="446">
        <v>189</v>
      </c>
      <c r="IF193" s="412" t="str">
        <f>OIP!AH191&amp;";"&amp;OIP!B191&amp;";"&amp;OIP!E191</f>
        <v>Система СОД причальных сооружений;Давление нефти на выходе насоса Н-25;МПа</v>
      </c>
      <c r="IG193" s="440">
        <v>189</v>
      </c>
      <c r="IH193" s="414" t="s">
        <v>5126</v>
      </c>
      <c r="II193" s="415">
        <v>1</v>
      </c>
      <c r="IJ193" s="447">
        <v>0</v>
      </c>
      <c r="IK193" s="341"/>
      <c r="IL193" s="446">
        <v>189</v>
      </c>
      <c r="IM193" s="412" t="str">
        <f>OIP!AH191&amp;";"&amp;OIP!B191&amp;";"&amp;OIP!E191</f>
        <v>Система СОД причальных сооружений;Давление нефти на выходе насоса Н-25;МПа</v>
      </c>
      <c r="IN193" s="440">
        <v>189</v>
      </c>
      <c r="IO193" s="414" t="s">
        <v>5126</v>
      </c>
      <c r="IP193" s="415">
        <v>1</v>
      </c>
      <c r="IQ193" s="447">
        <v>0</v>
      </c>
    </row>
    <row r="194" spans="1:251" ht="15.75" customHeight="1">
      <c r="A194" s="310">
        <f t="shared" si="24"/>
        <v>190</v>
      </c>
      <c r="B194" s="314" t="str">
        <f>DP!J191&amp;";"&amp;DP!B191</f>
        <v>Система защиты от гидроудара;Сигнализация затопления колодца КИП КТ-104</v>
      </c>
      <c r="C194" s="438">
        <v>190</v>
      </c>
      <c r="D194" s="312"/>
      <c r="E194" s="312"/>
      <c r="F194" s="403"/>
      <c r="H194" s="437">
        <f t="shared" si="25"/>
        <v>190</v>
      </c>
      <c r="I194" s="314" t="str">
        <f>KTPRS2!I191&amp;";"&amp;KTPRS2!B191</f>
        <v>Предельный параметр;Предельная загазованность в БИК-730</v>
      </c>
      <c r="J194" s="438">
        <v>190</v>
      </c>
      <c r="K194" s="312"/>
      <c r="L194" s="312"/>
      <c r="M194" s="405"/>
      <c r="O194" s="437">
        <f t="shared" si="26"/>
        <v>190</v>
      </c>
      <c r="P194" s="455">
        <v>0</v>
      </c>
      <c r="Q194" s="438">
        <v>190</v>
      </c>
      <c r="R194" s="312"/>
      <c r="S194" s="312"/>
      <c r="T194" s="405"/>
      <c r="AC194" s="924">
        <v>190</v>
      </c>
      <c r="AD194" s="312" t="str">
        <f>ZD!AK192&amp;";"&amp;ZD!B192</f>
        <v>;</v>
      </c>
      <c r="AE194" s="312">
        <v>190</v>
      </c>
      <c r="BL194" s="845">
        <v>190</v>
      </c>
      <c r="BM194" s="846"/>
      <c r="BN194" s="415">
        <v>190</v>
      </c>
      <c r="BO194" s="402" t="s">
        <v>3855</v>
      </c>
      <c r="BP194" s="312">
        <v>0</v>
      </c>
      <c r="BQ194" s="405">
        <v>0</v>
      </c>
      <c r="BS194" s="479"/>
      <c r="BZ194" s="479"/>
      <c r="CG194" s="479"/>
      <c r="CN194" s="479"/>
      <c r="CU194" s="310">
        <f t="shared" si="27"/>
        <v>190</v>
      </c>
      <c r="CV194" s="314" t="str">
        <f>KTPR!K192&amp;";"&amp;KTPR!B192</f>
        <v>Общестанционная защита;Отсутствие связи между СА БиПС и СЛА стендеров причала №1</v>
      </c>
      <c r="CW194" s="438">
        <v>190</v>
      </c>
      <c r="CX194" s="312"/>
      <c r="CY194" s="312"/>
      <c r="CZ194" s="403"/>
      <c r="DB194" s="310">
        <f t="shared" si="28"/>
        <v>443</v>
      </c>
      <c r="DC194" s="314"/>
      <c r="DD194" s="438">
        <v>190</v>
      </c>
      <c r="DE194" s="312"/>
      <c r="DF194" s="312"/>
      <c r="DG194" s="403"/>
      <c r="DI194" s="310">
        <f t="shared" si="29"/>
        <v>289</v>
      </c>
      <c r="DJ194" s="314" t="str">
        <f>KTPRA!I193&amp;";"&amp;KTPRA!B193</f>
        <v>Агрегатная защита;</v>
      </c>
      <c r="DK194" s="438">
        <v>190</v>
      </c>
      <c r="DL194" s="312"/>
      <c r="DM194" s="312"/>
      <c r="DN194" s="403"/>
      <c r="DP194" s="437">
        <v>190</v>
      </c>
      <c r="DQ194" s="312"/>
      <c r="DR194" s="438">
        <v>158</v>
      </c>
      <c r="DS194" s="312"/>
      <c r="DT194" s="312"/>
      <c r="DU194" s="96"/>
      <c r="ED194" s="851">
        <v>190</v>
      </c>
      <c r="EE194" s="423" t="s">
        <v>8821</v>
      </c>
      <c r="EF194" s="68">
        <v>190</v>
      </c>
      <c r="EG194" s="861"/>
      <c r="EH194" s="68"/>
      <c r="EI194" s="96"/>
      <c r="FT194" s="479"/>
      <c r="GA194" s="437">
        <v>190</v>
      </c>
      <c r="GB194" s="314"/>
      <c r="GC194" s="438">
        <v>190</v>
      </c>
      <c r="GD194" s="402" t="s">
        <v>3565</v>
      </c>
      <c r="GE194" s="312">
        <v>1</v>
      </c>
      <c r="GF194" s="405">
        <v>0</v>
      </c>
      <c r="GH194" s="437"/>
      <c r="GI194" s="314"/>
      <c r="GJ194" s="438">
        <v>190</v>
      </c>
      <c r="GK194" s="402" t="s">
        <v>3565</v>
      </c>
      <c r="GL194" s="312">
        <v>1</v>
      </c>
      <c r="GM194" s="405">
        <v>0</v>
      </c>
      <c r="GO194" s="440">
        <v>190</v>
      </c>
      <c r="GP194" s="501"/>
      <c r="GQ194" s="415">
        <v>190</v>
      </c>
      <c r="GR194" s="892" t="s">
        <v>67</v>
      </c>
      <c r="GS194" s="312">
        <v>1</v>
      </c>
      <c r="GT194" s="405">
        <v>1</v>
      </c>
      <c r="GU194" s="167"/>
      <c r="GV194" s="440">
        <v>190</v>
      </c>
      <c r="GW194" s="501"/>
      <c r="GX194" s="415">
        <v>190</v>
      </c>
      <c r="GY194" s="893" t="s">
        <v>67</v>
      </c>
      <c r="GZ194" s="312">
        <v>1</v>
      </c>
      <c r="HA194" s="312">
        <v>0</v>
      </c>
      <c r="HC194" s="446">
        <v>190</v>
      </c>
      <c r="HD194" s="412" t="str">
        <f>OIP!AH192&amp;";"&amp;OIP!B192&amp;";"&amp;OIP!E192</f>
        <v>Технологические трубопроводы коридора коммуникаций;Температура газонефтяной фракции до детонационного предохранителя ДП-3;°С</v>
      </c>
      <c r="HE194" s="440">
        <v>190</v>
      </c>
      <c r="HF194" s="414" t="s">
        <v>5127</v>
      </c>
      <c r="HG194" s="415">
        <v>1</v>
      </c>
      <c r="HH194" s="447">
        <v>0</v>
      </c>
      <c r="HJ194" s="446">
        <v>190</v>
      </c>
      <c r="HK194" s="412" t="str">
        <f>OIP!AH192&amp;";"&amp;OIP!B192&amp;";"&amp;OIP!E192</f>
        <v>Технологические трубопроводы коридора коммуникаций;Температура газонефтяной фракции до детонационного предохранителя ДП-3;°С</v>
      </c>
      <c r="HL194" s="440">
        <v>190</v>
      </c>
      <c r="HM194" s="414" t="s">
        <v>5127</v>
      </c>
      <c r="HN194" s="415">
        <v>1</v>
      </c>
      <c r="HO194" s="447">
        <v>0</v>
      </c>
      <c r="HP194" s="844"/>
      <c r="HQ194" s="437">
        <v>190</v>
      </c>
      <c r="HR194" s="314" t="str">
        <f>OIP!AH192&amp;";"&amp;OIP!B192&amp;";"&amp;OIP!E192</f>
        <v>Технологические трубопроводы коридора коммуникаций;Температура газонефтяной фракции до детонационного предохранителя ДП-3;°С</v>
      </c>
      <c r="HS194" s="438">
        <v>190</v>
      </c>
      <c r="HT194" s="402" t="s">
        <v>5127</v>
      </c>
      <c r="HU194" s="312">
        <v>1</v>
      </c>
      <c r="HV194" s="405">
        <v>0</v>
      </c>
      <c r="HX194" s="310">
        <v>190</v>
      </c>
      <c r="HY194" s="314" t="str">
        <f>OIP!AH192&amp;";"&amp;OIP!B192&amp;";"&amp;OIP!E192</f>
        <v>Технологические трубопроводы коридора коммуникаций;Температура газонефтяной фракции до детонационного предохранителя ДП-3;°С</v>
      </c>
      <c r="HZ194" s="438">
        <v>190</v>
      </c>
      <c r="IA194" s="414" t="s">
        <v>5127</v>
      </c>
      <c r="IB194" s="415">
        <v>1</v>
      </c>
      <c r="IC194" s="447">
        <v>0</v>
      </c>
      <c r="ID194" s="341"/>
      <c r="IE194" s="446">
        <v>190</v>
      </c>
      <c r="IF194" s="412" t="str">
        <f>OIP!AH192&amp;";"&amp;OIP!B192&amp;";"&amp;OIP!E192</f>
        <v>Технологические трубопроводы коридора коммуникаций;Температура газонефтяной фракции до детонационного предохранителя ДП-3;°С</v>
      </c>
      <c r="IG194" s="440">
        <v>190</v>
      </c>
      <c r="IH194" s="414" t="s">
        <v>5127</v>
      </c>
      <c r="II194" s="415">
        <v>1</v>
      </c>
      <c r="IJ194" s="447">
        <v>0</v>
      </c>
      <c r="IK194" s="341"/>
      <c r="IL194" s="446">
        <v>190</v>
      </c>
      <c r="IM194" s="412" t="str">
        <f>OIP!AH192&amp;";"&amp;OIP!B192&amp;";"&amp;OIP!E192</f>
        <v>Технологические трубопроводы коридора коммуникаций;Температура газонефтяной фракции до детонационного предохранителя ДП-3;°С</v>
      </c>
      <c r="IN194" s="440">
        <v>190</v>
      </c>
      <c r="IO194" s="414" t="s">
        <v>5127</v>
      </c>
      <c r="IP194" s="415">
        <v>1</v>
      </c>
      <c r="IQ194" s="447">
        <v>0</v>
      </c>
    </row>
    <row r="195" spans="1:251" ht="15.75" customHeight="1">
      <c r="A195" s="310">
        <f t="shared" si="24"/>
        <v>191</v>
      </c>
      <c r="B195" s="314" t="str">
        <f>DP!J192&amp;";"&amp;DP!B192</f>
        <v>Система защиты от гидроудара;Сигнализация затопления колодца с вантузом ВО-1Б</v>
      </c>
      <c r="C195" s="438">
        <v>191</v>
      </c>
      <c r="D195" s="312"/>
      <c r="E195" s="312"/>
      <c r="F195" s="403"/>
      <c r="H195" s="437">
        <f t="shared" si="25"/>
        <v>191</v>
      </c>
      <c r="I195" s="314" t="str">
        <f>KTPRS2!I192&amp;";"&amp;KTPRS2!B192</f>
        <v>Предельный параметр;Сохранение предельной загазованности в БИК-730 (точка 1)</v>
      </c>
      <c r="J195" s="438">
        <v>191</v>
      </c>
      <c r="K195" s="312"/>
      <c r="L195" s="312"/>
      <c r="M195" s="405"/>
      <c r="O195" s="437">
        <f t="shared" si="26"/>
        <v>191</v>
      </c>
      <c r="P195" s="455">
        <v>0</v>
      </c>
      <c r="Q195" s="438">
        <v>191</v>
      </c>
      <c r="R195" s="312"/>
      <c r="S195" s="312"/>
      <c r="T195" s="405"/>
      <c r="AC195" s="924">
        <v>191</v>
      </c>
      <c r="AD195" s="312" t="str">
        <f>ZD!AK193&amp;";"&amp;ZD!B193</f>
        <v>;</v>
      </c>
      <c r="AE195" s="312">
        <v>191</v>
      </c>
      <c r="BL195" s="845">
        <v>191</v>
      </c>
      <c r="BM195" s="846"/>
      <c r="BN195" s="415">
        <v>191</v>
      </c>
      <c r="BO195" s="402" t="s">
        <v>3855</v>
      </c>
      <c r="BP195" s="312">
        <v>0</v>
      </c>
      <c r="BQ195" s="405">
        <v>0</v>
      </c>
      <c r="BS195" s="479"/>
      <c r="BZ195" s="479"/>
      <c r="CG195" s="479"/>
      <c r="CN195" s="479"/>
      <c r="CU195" s="310">
        <f t="shared" si="27"/>
        <v>191</v>
      </c>
      <c r="CV195" s="314" t="str">
        <f>KTPR!K193&amp;";"&amp;KTPR!B193</f>
        <v>Общестанционная защита;Отсутствие связи между СА БиПС и СЛА стендеров причала №2</v>
      </c>
      <c r="CW195" s="438">
        <v>191</v>
      </c>
      <c r="CX195" s="312"/>
      <c r="CY195" s="312"/>
      <c r="CZ195" s="403"/>
      <c r="DB195" s="310">
        <f t="shared" si="28"/>
        <v>444</v>
      </c>
      <c r="DC195" s="314"/>
      <c r="DD195" s="438">
        <v>191</v>
      </c>
      <c r="DE195" s="312"/>
      <c r="DF195" s="312"/>
      <c r="DG195" s="403"/>
      <c r="DI195" s="310">
        <f t="shared" si="29"/>
        <v>290</v>
      </c>
      <c r="DJ195" s="314" t="str">
        <f>KTPRA!I194&amp;";"&amp;KTPRA!B194</f>
        <v>Агрегатная защита;</v>
      </c>
      <c r="DK195" s="438">
        <v>191</v>
      </c>
      <c r="DL195" s="312"/>
      <c r="DM195" s="312"/>
      <c r="DN195" s="403"/>
      <c r="DP195" s="437">
        <v>191</v>
      </c>
      <c r="DQ195" s="312"/>
      <c r="DR195" s="438">
        <v>159</v>
      </c>
      <c r="DS195" s="312"/>
      <c r="DT195" s="312"/>
      <c r="DU195" s="96"/>
      <c r="ED195" s="851">
        <v>191</v>
      </c>
      <c r="EE195" s="423" t="s">
        <v>8821</v>
      </c>
      <c r="EF195" s="68">
        <v>191</v>
      </c>
      <c r="EG195" s="861"/>
      <c r="EH195" s="68"/>
      <c r="EI195" s="96"/>
      <c r="FT195" s="479"/>
      <c r="GA195" s="437">
        <v>191</v>
      </c>
      <c r="GB195" s="314"/>
      <c r="GC195" s="438">
        <v>191</v>
      </c>
      <c r="GD195" s="402" t="s">
        <v>3565</v>
      </c>
      <c r="GE195" s="312">
        <v>1</v>
      </c>
      <c r="GF195" s="405">
        <v>0</v>
      </c>
      <c r="GH195" s="437"/>
      <c r="GI195" s="314"/>
      <c r="GJ195" s="438">
        <v>191</v>
      </c>
      <c r="GK195" s="402" t="s">
        <v>3565</v>
      </c>
      <c r="GL195" s="312">
        <v>1</v>
      </c>
      <c r="GM195" s="405">
        <v>0</v>
      </c>
      <c r="GO195" s="440">
        <v>191</v>
      </c>
      <c r="GP195" s="501"/>
      <c r="GQ195" s="415">
        <v>191</v>
      </c>
      <c r="GR195" s="892" t="s">
        <v>67</v>
      </c>
      <c r="GS195" s="312">
        <v>1</v>
      </c>
      <c r="GT195" s="405">
        <v>1</v>
      </c>
      <c r="GU195" s="167"/>
      <c r="GV195" s="440">
        <v>191</v>
      </c>
      <c r="GW195" s="501"/>
      <c r="GX195" s="415">
        <v>191</v>
      </c>
      <c r="GY195" s="893" t="s">
        <v>67</v>
      </c>
      <c r="GZ195" s="312">
        <v>1</v>
      </c>
      <c r="HA195" s="312">
        <v>0</v>
      </c>
      <c r="HC195" s="446">
        <v>191</v>
      </c>
      <c r="HD195" s="412" t="str">
        <f>OIP!AH193&amp;";"&amp;OIP!B193&amp;";"&amp;OIP!E193</f>
        <v>Технологические трубопроводы коридора коммуникаций;Температура газонефтяной фракции после детонационного предохранителя ДП-3;°С</v>
      </c>
      <c r="HE195" s="440">
        <v>191</v>
      </c>
      <c r="HF195" s="414" t="s">
        <v>5128</v>
      </c>
      <c r="HG195" s="415">
        <v>1</v>
      </c>
      <c r="HH195" s="447">
        <v>0</v>
      </c>
      <c r="HJ195" s="446">
        <v>191</v>
      </c>
      <c r="HK195" s="412" t="str">
        <f>OIP!AH193&amp;";"&amp;OIP!B193&amp;";"&amp;OIP!E193</f>
        <v>Технологические трубопроводы коридора коммуникаций;Температура газонефтяной фракции после детонационного предохранителя ДП-3;°С</v>
      </c>
      <c r="HL195" s="440">
        <v>191</v>
      </c>
      <c r="HM195" s="414" t="s">
        <v>5128</v>
      </c>
      <c r="HN195" s="415">
        <v>1</v>
      </c>
      <c r="HO195" s="447">
        <v>0</v>
      </c>
      <c r="HP195" s="844"/>
      <c r="HQ195" s="437">
        <v>191</v>
      </c>
      <c r="HR195" s="314" t="str">
        <f>OIP!AH193&amp;";"&amp;OIP!B193&amp;";"&amp;OIP!E193</f>
        <v>Технологические трубопроводы коридора коммуникаций;Температура газонефтяной фракции после детонационного предохранителя ДП-3;°С</v>
      </c>
      <c r="HS195" s="438">
        <v>191</v>
      </c>
      <c r="HT195" s="402" t="s">
        <v>5128</v>
      </c>
      <c r="HU195" s="312">
        <v>1</v>
      </c>
      <c r="HV195" s="405">
        <v>0</v>
      </c>
      <c r="HX195" s="310">
        <v>191</v>
      </c>
      <c r="HY195" s="314" t="str">
        <f>OIP!AH193&amp;";"&amp;OIP!B193&amp;";"&amp;OIP!E193</f>
        <v>Технологические трубопроводы коридора коммуникаций;Температура газонефтяной фракции после детонационного предохранителя ДП-3;°С</v>
      </c>
      <c r="HZ195" s="438">
        <v>191</v>
      </c>
      <c r="IA195" s="414" t="s">
        <v>5128</v>
      </c>
      <c r="IB195" s="415">
        <v>1</v>
      </c>
      <c r="IC195" s="447">
        <v>0</v>
      </c>
      <c r="ID195" s="341"/>
      <c r="IE195" s="446">
        <v>191</v>
      </c>
      <c r="IF195" s="412" t="str">
        <f>OIP!AH193&amp;";"&amp;OIP!B193&amp;";"&amp;OIP!E193</f>
        <v>Технологические трубопроводы коридора коммуникаций;Температура газонефтяной фракции после детонационного предохранителя ДП-3;°С</v>
      </c>
      <c r="IG195" s="440">
        <v>191</v>
      </c>
      <c r="IH195" s="414" t="s">
        <v>5128</v>
      </c>
      <c r="II195" s="415">
        <v>1</v>
      </c>
      <c r="IJ195" s="447">
        <v>0</v>
      </c>
      <c r="IK195" s="341"/>
      <c r="IL195" s="446">
        <v>191</v>
      </c>
      <c r="IM195" s="412" t="str">
        <f>OIP!AH193&amp;";"&amp;OIP!B193&amp;";"&amp;OIP!E193</f>
        <v>Технологические трубопроводы коридора коммуникаций;Температура газонефтяной фракции после детонационного предохранителя ДП-3;°С</v>
      </c>
      <c r="IN195" s="440">
        <v>191</v>
      </c>
      <c r="IO195" s="414" t="s">
        <v>5128</v>
      </c>
      <c r="IP195" s="415">
        <v>1</v>
      </c>
      <c r="IQ195" s="447">
        <v>0</v>
      </c>
    </row>
    <row r="196" spans="1:251" ht="15.75" customHeight="1" thickBot="1">
      <c r="A196" s="313">
        <f t="shared" si="24"/>
        <v>192</v>
      </c>
      <c r="B196" s="314" t="str">
        <f>DP!J193&amp;";"&amp;DP!B193</f>
        <v>Система защиты от гидроудара;Сигнализация затопления колодца с вантузом ВО-2Б</v>
      </c>
      <c r="C196" s="438">
        <v>192</v>
      </c>
      <c r="D196" s="345"/>
      <c r="E196" s="345"/>
      <c r="F196" s="347"/>
      <c r="H196" s="469">
        <f t="shared" si="25"/>
        <v>192</v>
      </c>
      <c r="I196" s="314" t="str">
        <f>KTPRS2!I193&amp;";"&amp;KTPRS2!B193</f>
        <v>Предельный параметр;Сохранение предельной загазованности в БИК-730 (точка 2)</v>
      </c>
      <c r="J196" s="438">
        <v>192</v>
      </c>
      <c r="K196" s="345"/>
      <c r="L196" s="345"/>
      <c r="M196" s="470"/>
      <c r="O196" s="469">
        <f t="shared" si="26"/>
        <v>192</v>
      </c>
      <c r="P196" s="455">
        <v>0</v>
      </c>
      <c r="Q196" s="438">
        <v>192</v>
      </c>
      <c r="R196" s="345"/>
      <c r="S196" s="345"/>
      <c r="T196" s="470"/>
      <c r="AC196" s="924">
        <v>192</v>
      </c>
      <c r="AD196" s="312" t="str">
        <f>ZD!AK194&amp;";"&amp;ZD!B194</f>
        <v>;</v>
      </c>
      <c r="AE196" s="312">
        <v>192</v>
      </c>
      <c r="BL196" s="845">
        <v>192</v>
      </c>
      <c r="BM196" s="846"/>
      <c r="BN196" s="415">
        <v>192</v>
      </c>
      <c r="BO196" s="402" t="s">
        <v>3855</v>
      </c>
      <c r="BP196" s="312">
        <v>0</v>
      </c>
      <c r="BQ196" s="405">
        <v>0</v>
      </c>
      <c r="BS196" s="479"/>
      <c r="BZ196" s="479"/>
      <c r="CG196" s="479"/>
      <c r="CN196" s="479"/>
      <c r="CU196" s="310">
        <f t="shared" si="27"/>
        <v>192</v>
      </c>
      <c r="CV196" s="314" t="str">
        <f>KTPR!K194&amp;";"&amp;KTPR!B194</f>
        <v>Общестанционная защита;Отсутствие связи между СА ПК и СА БиПС</v>
      </c>
      <c r="CW196" s="438">
        <v>192</v>
      </c>
      <c r="CX196" s="312"/>
      <c r="CY196" s="312"/>
      <c r="CZ196" s="403"/>
      <c r="DB196" s="310">
        <f t="shared" si="28"/>
        <v>445</v>
      </c>
      <c r="DC196" s="314"/>
      <c r="DD196" s="438">
        <v>192</v>
      </c>
      <c r="DE196" s="312"/>
      <c r="DF196" s="312"/>
      <c r="DG196" s="403"/>
      <c r="DI196" s="310">
        <f t="shared" si="29"/>
        <v>291</v>
      </c>
      <c r="DJ196" s="314" t="str">
        <f>KTPRA!I195&amp;";"&amp;KTPRA!B195</f>
        <v>Агрегатная защита;</v>
      </c>
      <c r="DK196" s="438">
        <v>192</v>
      </c>
      <c r="DL196" s="312"/>
      <c r="DM196" s="312"/>
      <c r="DN196" s="403"/>
      <c r="DP196" s="437">
        <v>192</v>
      </c>
      <c r="DQ196" s="312"/>
      <c r="DR196" s="438">
        <v>160</v>
      </c>
      <c r="DS196" s="312"/>
      <c r="DT196" s="312"/>
      <c r="DU196" s="96"/>
      <c r="ED196" s="851">
        <v>192</v>
      </c>
      <c r="EE196" s="423" t="s">
        <v>8821</v>
      </c>
      <c r="EF196" s="68">
        <v>192</v>
      </c>
      <c r="EG196" s="861"/>
      <c r="EH196" s="68"/>
      <c r="EI196" s="96"/>
      <c r="FT196" s="479"/>
      <c r="GA196" s="437">
        <v>192</v>
      </c>
      <c r="GB196" s="314"/>
      <c r="GC196" s="438">
        <v>192</v>
      </c>
      <c r="GD196" s="402" t="s">
        <v>3565</v>
      </c>
      <c r="GE196" s="312">
        <v>1</v>
      </c>
      <c r="GF196" s="405">
        <v>0</v>
      </c>
      <c r="GH196" s="437"/>
      <c r="GI196" s="314"/>
      <c r="GJ196" s="438">
        <v>192</v>
      </c>
      <c r="GK196" s="402" t="s">
        <v>3565</v>
      </c>
      <c r="GL196" s="312">
        <v>1</v>
      </c>
      <c r="GM196" s="405">
        <v>0</v>
      </c>
      <c r="GO196" s="502">
        <v>192</v>
      </c>
      <c r="GP196" s="503"/>
      <c r="GQ196" s="466">
        <v>192</v>
      </c>
      <c r="GR196" s="894" t="s">
        <v>67</v>
      </c>
      <c r="GS196" s="477">
        <v>1</v>
      </c>
      <c r="GT196" s="478">
        <v>1</v>
      </c>
      <c r="GU196" s="167"/>
      <c r="GV196" s="502">
        <v>192</v>
      </c>
      <c r="GW196" s="503"/>
      <c r="GX196" s="466">
        <v>192</v>
      </c>
      <c r="GY196" s="895" t="s">
        <v>67</v>
      </c>
      <c r="GZ196" s="312">
        <v>1</v>
      </c>
      <c r="HA196" s="312">
        <v>0</v>
      </c>
      <c r="HC196" s="446">
        <v>192</v>
      </c>
      <c r="HD196" s="412" t="str">
        <f>OIP!AH194&amp;";"&amp;OIP!B194&amp;";"&amp;OIP!E194</f>
        <v>Технологические трубопроводы коридора коммуникаций;Температура газонефтяной фракции до детонационного предохранителя ДП-5;°С</v>
      </c>
      <c r="HE196" s="440">
        <v>192</v>
      </c>
      <c r="HF196" s="414" t="s">
        <v>5129</v>
      </c>
      <c r="HG196" s="415">
        <v>1</v>
      </c>
      <c r="HH196" s="447">
        <v>0</v>
      </c>
      <c r="HJ196" s="446">
        <v>192</v>
      </c>
      <c r="HK196" s="412" t="str">
        <f>OIP!AH194&amp;";"&amp;OIP!B194&amp;";"&amp;OIP!E194</f>
        <v>Технологические трубопроводы коридора коммуникаций;Температура газонефтяной фракции до детонационного предохранителя ДП-5;°С</v>
      </c>
      <c r="HL196" s="440">
        <v>192</v>
      </c>
      <c r="HM196" s="414" t="s">
        <v>5129</v>
      </c>
      <c r="HN196" s="415">
        <v>1</v>
      </c>
      <c r="HO196" s="447">
        <v>0</v>
      </c>
      <c r="HP196" s="844"/>
      <c r="HQ196" s="437">
        <v>192</v>
      </c>
      <c r="HR196" s="314" t="str">
        <f>OIP!AH194&amp;";"&amp;OIP!B194&amp;";"&amp;OIP!E194</f>
        <v>Технологические трубопроводы коридора коммуникаций;Температура газонефтяной фракции до детонационного предохранителя ДП-5;°С</v>
      </c>
      <c r="HS196" s="438">
        <v>192</v>
      </c>
      <c r="HT196" s="402" t="s">
        <v>5129</v>
      </c>
      <c r="HU196" s="312">
        <v>1</v>
      </c>
      <c r="HV196" s="405">
        <v>0</v>
      </c>
      <c r="HX196" s="310">
        <v>192</v>
      </c>
      <c r="HY196" s="314" t="str">
        <f>OIP!AH194&amp;";"&amp;OIP!B194&amp;";"&amp;OIP!E194</f>
        <v>Технологические трубопроводы коридора коммуникаций;Температура газонефтяной фракции до детонационного предохранителя ДП-5;°С</v>
      </c>
      <c r="HZ196" s="438">
        <v>192</v>
      </c>
      <c r="IA196" s="414" t="s">
        <v>5129</v>
      </c>
      <c r="IB196" s="415">
        <v>1</v>
      </c>
      <c r="IC196" s="447">
        <v>0</v>
      </c>
      <c r="ID196" s="341"/>
      <c r="IE196" s="446">
        <v>192</v>
      </c>
      <c r="IF196" s="412" t="str">
        <f>OIP!AH194&amp;";"&amp;OIP!B194&amp;";"&amp;OIP!E194</f>
        <v>Технологические трубопроводы коридора коммуникаций;Температура газонефтяной фракции до детонационного предохранителя ДП-5;°С</v>
      </c>
      <c r="IG196" s="440">
        <v>192</v>
      </c>
      <c r="IH196" s="414" t="s">
        <v>5129</v>
      </c>
      <c r="II196" s="415">
        <v>1</v>
      </c>
      <c r="IJ196" s="447">
        <v>0</v>
      </c>
      <c r="IK196" s="341"/>
      <c r="IL196" s="446">
        <v>192</v>
      </c>
      <c r="IM196" s="412" t="str">
        <f>OIP!AH194&amp;";"&amp;OIP!B194&amp;";"&amp;OIP!E194</f>
        <v>Технологические трубопроводы коридора коммуникаций;Температура газонефтяной фракции до детонационного предохранителя ДП-5;°С</v>
      </c>
      <c r="IN196" s="440">
        <v>192</v>
      </c>
      <c r="IO196" s="414" t="s">
        <v>5129</v>
      </c>
      <c r="IP196" s="415">
        <v>1</v>
      </c>
      <c r="IQ196" s="447">
        <v>0</v>
      </c>
    </row>
    <row r="197" spans="1:251" ht="15.75" customHeight="1">
      <c r="A197" s="310">
        <f t="shared" si="24"/>
        <v>193</v>
      </c>
      <c r="B197" s="314" t="str">
        <f>DP!J194&amp;";"&amp;DP!B194</f>
        <v>Система защиты от гидроудара;</v>
      </c>
      <c r="C197" s="438">
        <v>193</v>
      </c>
      <c r="D197" s="312"/>
      <c r="E197" s="312"/>
      <c r="F197" s="403"/>
      <c r="H197" s="437">
        <f t="shared" si="25"/>
        <v>193</v>
      </c>
      <c r="I197" s="314" t="str">
        <f>KTPRS2!I194&amp;";"&amp;KTPRS2!B194</f>
        <v>Предельный параметр;Предельная загазованность в БИК-733</v>
      </c>
      <c r="J197" s="438">
        <v>193</v>
      </c>
      <c r="K197" s="312"/>
      <c r="L197" s="312"/>
      <c r="M197" s="405"/>
      <c r="O197" s="437">
        <f t="shared" si="26"/>
        <v>193</v>
      </c>
      <c r="P197" s="455">
        <v>0</v>
      </c>
      <c r="Q197" s="438">
        <v>193</v>
      </c>
      <c r="R197" s="312"/>
      <c r="S197" s="312"/>
      <c r="T197" s="405"/>
      <c r="AC197" s="924">
        <v>193</v>
      </c>
      <c r="AD197" s="312" t="str">
        <f>ZD!AK195&amp;";"&amp;ZD!B195</f>
        <v>;</v>
      </c>
      <c r="AE197" s="312">
        <v>193</v>
      </c>
      <c r="BL197" s="845">
        <v>193</v>
      </c>
      <c r="BM197" s="846"/>
      <c r="BN197" s="415">
        <v>193</v>
      </c>
      <c r="BO197" s="402" t="s">
        <v>3855</v>
      </c>
      <c r="BP197" s="312">
        <v>0</v>
      </c>
      <c r="BQ197" s="405">
        <v>0</v>
      </c>
      <c r="BS197" s="479"/>
      <c r="BZ197" s="479"/>
      <c r="CG197" s="479"/>
      <c r="CN197" s="479"/>
      <c r="CU197" s="310">
        <f t="shared" si="27"/>
        <v>193</v>
      </c>
      <c r="CV197" s="314" t="str">
        <f>KTPR!K195&amp;";"&amp;KTPR!B195</f>
        <v>Общестанционная защита;Аварийный максимальный уровень нефти в ёмкости Е-33</v>
      </c>
      <c r="CW197" s="438">
        <v>193</v>
      </c>
      <c r="CX197" s="312"/>
      <c r="CY197" s="312"/>
      <c r="CZ197" s="403"/>
      <c r="DB197" s="310">
        <f t="shared" si="28"/>
        <v>446</v>
      </c>
      <c r="DC197" s="314"/>
      <c r="DD197" s="438">
        <v>193</v>
      </c>
      <c r="DE197" s="312"/>
      <c r="DF197" s="312"/>
      <c r="DG197" s="403"/>
      <c r="DI197" s="310">
        <f t="shared" si="29"/>
        <v>292</v>
      </c>
      <c r="DJ197" s="314" t="str">
        <f>KTPRA!I196&amp;";"&amp;KTPRA!B196</f>
        <v>Агрегатная защита;</v>
      </c>
      <c r="DK197" s="438">
        <v>193</v>
      </c>
      <c r="DL197" s="312"/>
      <c r="DM197" s="312"/>
      <c r="DN197" s="403"/>
      <c r="DP197" s="437">
        <v>193</v>
      </c>
      <c r="DQ197" s="312"/>
      <c r="DR197" s="438">
        <v>161</v>
      </c>
      <c r="DS197" s="312"/>
      <c r="DT197" s="312"/>
      <c r="DU197" s="96"/>
      <c r="ED197" s="851">
        <v>193</v>
      </c>
      <c r="EE197" s="423" t="s">
        <v>8952</v>
      </c>
      <c r="EF197" s="68">
        <v>193</v>
      </c>
      <c r="EG197" s="861"/>
      <c r="EH197" s="68"/>
      <c r="EI197" s="96"/>
      <c r="FT197" s="479"/>
      <c r="GA197" s="437">
        <v>193</v>
      </c>
      <c r="GB197" s="314"/>
      <c r="GC197" s="438">
        <v>193</v>
      </c>
      <c r="GD197" s="402" t="s">
        <v>3565</v>
      </c>
      <c r="GE197" s="312">
        <v>1</v>
      </c>
      <c r="GF197" s="405">
        <v>0</v>
      </c>
      <c r="GH197" s="437"/>
      <c r="GI197" s="314"/>
      <c r="GJ197" s="438">
        <v>193</v>
      </c>
      <c r="GK197" s="402" t="s">
        <v>3565</v>
      </c>
      <c r="GL197" s="312">
        <v>1</v>
      </c>
      <c r="GM197" s="405">
        <v>0</v>
      </c>
      <c r="HC197" s="446">
        <v>193</v>
      </c>
      <c r="HD197" s="412" t="str">
        <f>OIP!AH195&amp;";"&amp;OIP!B195&amp;";"&amp;OIP!E195</f>
        <v>Технологические трубопроводы коридора коммуникаций;Температура газонефтяной фракции после детонационного предохранителя ДП-5;°С</v>
      </c>
      <c r="HE197" s="440">
        <v>193</v>
      </c>
      <c r="HF197" s="414" t="s">
        <v>5130</v>
      </c>
      <c r="HG197" s="415">
        <v>1</v>
      </c>
      <c r="HH197" s="447">
        <v>0</v>
      </c>
      <c r="HJ197" s="446">
        <v>193</v>
      </c>
      <c r="HK197" s="412" t="str">
        <f>OIP!AH195&amp;";"&amp;OIP!B195&amp;";"&amp;OIP!E195</f>
        <v>Технологические трубопроводы коридора коммуникаций;Температура газонефтяной фракции после детонационного предохранителя ДП-5;°С</v>
      </c>
      <c r="HL197" s="440">
        <v>193</v>
      </c>
      <c r="HM197" s="414" t="s">
        <v>5130</v>
      </c>
      <c r="HN197" s="415">
        <v>1</v>
      </c>
      <c r="HO197" s="447">
        <v>0</v>
      </c>
      <c r="HQ197" s="437">
        <v>193</v>
      </c>
      <c r="HR197" s="314" t="str">
        <f>OIP!AH195&amp;";"&amp;OIP!B195&amp;";"&amp;OIP!E195</f>
        <v>Технологические трубопроводы коридора коммуникаций;Температура газонефтяной фракции после детонационного предохранителя ДП-5;°С</v>
      </c>
      <c r="HS197" s="438">
        <v>193</v>
      </c>
      <c r="HT197" s="402" t="s">
        <v>5130</v>
      </c>
      <c r="HU197" s="312">
        <v>1</v>
      </c>
      <c r="HV197" s="405">
        <v>0</v>
      </c>
      <c r="HX197" s="310">
        <v>193</v>
      </c>
      <c r="HY197" s="314" t="str">
        <f>OIP!AH195&amp;";"&amp;OIP!B195&amp;";"&amp;OIP!E195</f>
        <v>Технологические трубопроводы коридора коммуникаций;Температура газонефтяной фракции после детонационного предохранителя ДП-5;°С</v>
      </c>
      <c r="HZ197" s="438">
        <v>193</v>
      </c>
      <c r="IA197" s="414" t="s">
        <v>5130</v>
      </c>
      <c r="IB197" s="415">
        <v>1</v>
      </c>
      <c r="IC197" s="447">
        <v>0</v>
      </c>
      <c r="ID197" s="341"/>
      <c r="IE197" s="446">
        <v>193</v>
      </c>
      <c r="IF197" s="412" t="str">
        <f>OIP!AH195&amp;";"&amp;OIP!B195&amp;";"&amp;OIP!E195</f>
        <v>Технологические трубопроводы коридора коммуникаций;Температура газонефтяной фракции после детонационного предохранителя ДП-5;°С</v>
      </c>
      <c r="IG197" s="440">
        <v>193</v>
      </c>
      <c r="IH197" s="414" t="s">
        <v>5130</v>
      </c>
      <c r="II197" s="415">
        <v>1</v>
      </c>
      <c r="IJ197" s="447">
        <v>0</v>
      </c>
      <c r="IK197" s="341"/>
      <c r="IL197" s="446">
        <v>193</v>
      </c>
      <c r="IM197" s="412" t="str">
        <f>OIP!AH195&amp;";"&amp;OIP!B195&amp;";"&amp;OIP!E195</f>
        <v>Технологические трубопроводы коридора коммуникаций;Температура газонефтяной фракции после детонационного предохранителя ДП-5;°С</v>
      </c>
      <c r="IN197" s="440">
        <v>193</v>
      </c>
      <c r="IO197" s="414" t="s">
        <v>5130</v>
      </c>
      <c r="IP197" s="415">
        <v>1</v>
      </c>
      <c r="IQ197" s="447">
        <v>0</v>
      </c>
    </row>
    <row r="198" spans="1:251" ht="15.75" customHeight="1">
      <c r="A198" s="310">
        <f t="shared" ref="A198:A261" si="30">A197+1</f>
        <v>194</v>
      </c>
      <c r="B198" s="314" t="str">
        <f>DP!J195&amp;";"&amp;DP!B195</f>
        <v>Система защиты от гидроудара;Сигнализация "наличие нефти" после сбросного клапана КП23</v>
      </c>
      <c r="C198" s="438">
        <v>194</v>
      </c>
      <c r="D198" s="312"/>
      <c r="E198" s="312"/>
      <c r="F198" s="403"/>
      <c r="H198" s="437">
        <f t="shared" ref="H198:H261" si="31">H197+1</f>
        <v>194</v>
      </c>
      <c r="I198" s="314" t="str">
        <f>KTPRS2!I195&amp;";"&amp;KTPRS2!B195</f>
        <v>Предельный параметр;Сохранение предельной загазованности в БИК-733 (точка 1)</v>
      </c>
      <c r="J198" s="438">
        <v>194</v>
      </c>
      <c r="K198" s="312"/>
      <c r="L198" s="312"/>
      <c r="M198" s="405"/>
      <c r="O198" s="437">
        <f t="shared" ref="O198:O261" si="32">O197+1</f>
        <v>194</v>
      </c>
      <c r="P198" s="455">
        <v>0</v>
      </c>
      <c r="Q198" s="438">
        <v>194</v>
      </c>
      <c r="R198" s="312"/>
      <c r="S198" s="312"/>
      <c r="T198" s="405"/>
      <c r="AC198" s="924">
        <v>194</v>
      </c>
      <c r="AD198" s="312" t="str">
        <f>ZD!AK196&amp;";"&amp;ZD!B196</f>
        <v>;</v>
      </c>
      <c r="AE198" s="312">
        <v>194</v>
      </c>
      <c r="BL198" s="845">
        <v>194</v>
      </c>
      <c r="BM198" s="846"/>
      <c r="BN198" s="415">
        <v>194</v>
      </c>
      <c r="BO198" s="402" t="s">
        <v>3855</v>
      </c>
      <c r="BP198" s="312">
        <v>0</v>
      </c>
      <c r="BQ198" s="405">
        <v>0</v>
      </c>
      <c r="BS198" s="479"/>
      <c r="BZ198" s="479"/>
      <c r="CG198" s="479"/>
      <c r="CN198" s="479"/>
      <c r="CU198" s="310">
        <f t="shared" si="27"/>
        <v>194</v>
      </c>
      <c r="CV198" s="314" t="str">
        <f>KTPR!K196&amp;";"&amp;KTPR!B196</f>
        <v>Общестанционная защита;Аварийный максимальный уровень нефти в ёмкости Е-12</v>
      </c>
      <c r="CW198" s="438">
        <v>194</v>
      </c>
      <c r="CX198" s="312"/>
      <c r="CY198" s="312"/>
      <c r="CZ198" s="403"/>
      <c r="DB198" s="310">
        <f t="shared" si="28"/>
        <v>447</v>
      </c>
      <c r="DC198" s="314"/>
      <c r="DD198" s="438">
        <v>194</v>
      </c>
      <c r="DE198" s="312"/>
      <c r="DF198" s="312"/>
      <c r="DG198" s="403"/>
      <c r="DI198" s="310">
        <f t="shared" si="29"/>
        <v>293</v>
      </c>
      <c r="DJ198" s="314" t="str">
        <f>KTPRA!I197&amp;";"&amp;KTPRA!B197</f>
        <v>Агрегатная защита;</v>
      </c>
      <c r="DK198" s="438">
        <v>194</v>
      </c>
      <c r="DL198" s="312"/>
      <c r="DM198" s="312"/>
      <c r="DN198" s="403"/>
      <c r="DP198" s="437">
        <v>194</v>
      </c>
      <c r="DQ198" s="312"/>
      <c r="DR198" s="438">
        <v>162</v>
      </c>
      <c r="DS198" s="312"/>
      <c r="DT198" s="312"/>
      <c r="DU198" s="96"/>
      <c r="ED198" s="851">
        <v>194</v>
      </c>
      <c r="EE198" s="423" t="s">
        <v>8953</v>
      </c>
      <c r="EF198" s="68">
        <v>194</v>
      </c>
      <c r="EG198" s="861"/>
      <c r="EH198" s="68"/>
      <c r="EI198" s="96"/>
      <c r="FT198" s="479"/>
      <c r="GA198" s="437">
        <v>194</v>
      </c>
      <c r="GB198" s="314"/>
      <c r="GC198" s="438">
        <v>194</v>
      </c>
      <c r="GD198" s="402" t="s">
        <v>3565</v>
      </c>
      <c r="GE198" s="312">
        <v>1</v>
      </c>
      <c r="GF198" s="405">
        <v>0</v>
      </c>
      <c r="GH198" s="437"/>
      <c r="GI198" s="314"/>
      <c r="GJ198" s="438">
        <v>194</v>
      </c>
      <c r="GK198" s="402" t="s">
        <v>3565</v>
      </c>
      <c r="GL198" s="312">
        <v>1</v>
      </c>
      <c r="GM198" s="405">
        <v>0</v>
      </c>
      <c r="HC198" s="446">
        <v>194</v>
      </c>
      <c r="HD198" s="412" t="str">
        <f>OIP!AH196&amp;";"&amp;OIP!B196&amp;";"&amp;OIP!E196</f>
        <v>;;</v>
      </c>
      <c r="HE198" s="440">
        <v>194</v>
      </c>
      <c r="HF198" s="414" t="s">
        <v>5131</v>
      </c>
      <c r="HG198" s="415">
        <v>1</v>
      </c>
      <c r="HH198" s="447">
        <v>0</v>
      </c>
      <c r="HJ198" s="446">
        <v>194</v>
      </c>
      <c r="HK198" s="412" t="str">
        <f>OIP!AH196&amp;";"&amp;OIP!B196&amp;";"&amp;OIP!E196</f>
        <v>;;</v>
      </c>
      <c r="HL198" s="440">
        <v>194</v>
      </c>
      <c r="HM198" s="414" t="s">
        <v>5131</v>
      </c>
      <c r="HN198" s="415">
        <v>1</v>
      </c>
      <c r="HO198" s="447">
        <v>0</v>
      </c>
      <c r="HQ198" s="437">
        <v>194</v>
      </c>
      <c r="HR198" s="314" t="str">
        <f>OIP!AH196&amp;";"&amp;OIP!B196&amp;";"&amp;OIP!E196</f>
        <v>;;</v>
      </c>
      <c r="HS198" s="438">
        <v>194</v>
      </c>
      <c r="HT198" s="402" t="s">
        <v>5131</v>
      </c>
      <c r="HU198" s="312">
        <v>1</v>
      </c>
      <c r="HV198" s="405">
        <v>0</v>
      </c>
      <c r="HX198" s="310">
        <v>194</v>
      </c>
      <c r="HY198" s="314" t="str">
        <f>OIP!AH196&amp;";"&amp;OIP!B196&amp;";"&amp;OIP!E196</f>
        <v>;;</v>
      </c>
      <c r="HZ198" s="438">
        <v>194</v>
      </c>
      <c r="IA198" s="414" t="s">
        <v>5131</v>
      </c>
      <c r="IB198" s="415">
        <v>1</v>
      </c>
      <c r="IC198" s="447">
        <v>0</v>
      </c>
      <c r="ID198" s="341"/>
      <c r="IE198" s="446">
        <v>194</v>
      </c>
      <c r="IF198" s="412" t="str">
        <f>OIP!AH196&amp;";"&amp;OIP!B196&amp;";"&amp;OIP!E196</f>
        <v>;;</v>
      </c>
      <c r="IG198" s="440">
        <v>194</v>
      </c>
      <c r="IH198" s="414" t="s">
        <v>5131</v>
      </c>
      <c r="II198" s="415">
        <v>1</v>
      </c>
      <c r="IJ198" s="447">
        <v>0</v>
      </c>
      <c r="IK198" s="341"/>
      <c r="IL198" s="446">
        <v>194</v>
      </c>
      <c r="IM198" s="412" t="str">
        <f>OIP!AH196&amp;";"&amp;OIP!B196&amp;";"&amp;OIP!E196</f>
        <v>;;</v>
      </c>
      <c r="IN198" s="440">
        <v>194</v>
      </c>
      <c r="IO198" s="414" t="s">
        <v>5131</v>
      </c>
      <c r="IP198" s="415">
        <v>1</v>
      </c>
      <c r="IQ198" s="447">
        <v>0</v>
      </c>
    </row>
    <row r="199" spans="1:251" ht="15.75" customHeight="1">
      <c r="A199" s="313">
        <f t="shared" si="30"/>
        <v>195</v>
      </c>
      <c r="B199" s="314" t="str">
        <f>DP!J196&amp;";"&amp;DP!B196</f>
        <v>Система защиты от гидроудара;Сигнализация "наличие нефти" после сбросного клапана КП24</v>
      </c>
      <c r="C199" s="438">
        <v>195</v>
      </c>
      <c r="D199" s="345"/>
      <c r="E199" s="345"/>
      <c r="F199" s="347"/>
      <c r="H199" s="469">
        <f t="shared" si="31"/>
        <v>195</v>
      </c>
      <c r="I199" s="314" t="str">
        <f>KTPRS2!I196&amp;";"&amp;KTPRS2!B196</f>
        <v>Предельный параметр;Сохранение предельной загазованности в БИК-733 (точка 2)</v>
      </c>
      <c r="J199" s="438">
        <v>195</v>
      </c>
      <c r="K199" s="345"/>
      <c r="L199" s="345"/>
      <c r="M199" s="470"/>
      <c r="O199" s="469">
        <f t="shared" si="32"/>
        <v>195</v>
      </c>
      <c r="P199" s="455">
        <v>0</v>
      </c>
      <c r="Q199" s="438">
        <v>195</v>
      </c>
      <c r="R199" s="345"/>
      <c r="S199" s="345"/>
      <c r="T199" s="470"/>
      <c r="AC199" s="924">
        <v>195</v>
      </c>
      <c r="AD199" s="312" t="str">
        <f>ZD!AK197&amp;";"&amp;ZD!B197</f>
        <v>;</v>
      </c>
      <c r="AE199" s="312">
        <v>195</v>
      </c>
      <c r="BL199" s="845">
        <v>195</v>
      </c>
      <c r="BM199" s="846"/>
      <c r="BN199" s="415">
        <v>195</v>
      </c>
      <c r="BO199" s="402" t="s">
        <v>3855</v>
      </c>
      <c r="BP199" s="312">
        <v>0</v>
      </c>
      <c r="BQ199" s="405">
        <v>0</v>
      </c>
      <c r="BS199" s="479"/>
      <c r="BZ199" s="479"/>
      <c r="CG199" s="479"/>
      <c r="CN199" s="479"/>
      <c r="CU199" s="310">
        <f t="shared" ref="CU199:CU262" si="33">CU198+1</f>
        <v>195</v>
      </c>
      <c r="CV199" s="314" t="str">
        <f>KTPR!K197&amp;";"&amp;KTPR!B197</f>
        <v>Общестанционная защита;Аварийный максимальный уровень нефти в ёмкости Е-13</v>
      </c>
      <c r="CW199" s="438">
        <v>195</v>
      </c>
      <c r="CX199" s="312"/>
      <c r="CY199" s="312"/>
      <c r="CZ199" s="403"/>
      <c r="DB199" s="310">
        <f t="shared" si="28"/>
        <v>448</v>
      </c>
      <c r="DC199" s="314"/>
      <c r="DD199" s="438">
        <v>195</v>
      </c>
      <c r="DE199" s="312"/>
      <c r="DF199" s="312"/>
      <c r="DG199" s="403"/>
      <c r="DI199" s="310">
        <f t="shared" si="29"/>
        <v>294</v>
      </c>
      <c r="DJ199" s="314" t="str">
        <f>KTPRA!I198&amp;";"&amp;KTPRA!B198</f>
        <v>Агрегатная защита;</v>
      </c>
      <c r="DK199" s="438">
        <v>195</v>
      </c>
      <c r="DL199" s="312"/>
      <c r="DM199" s="312"/>
      <c r="DN199" s="403"/>
      <c r="DP199" s="437">
        <v>195</v>
      </c>
      <c r="DQ199" s="312"/>
      <c r="DR199" s="438">
        <v>163</v>
      </c>
      <c r="DS199" s="312"/>
      <c r="DT199" s="312"/>
      <c r="DU199" s="96"/>
      <c r="ED199" s="851">
        <v>195</v>
      </c>
      <c r="EE199" s="423" t="s">
        <v>8954</v>
      </c>
      <c r="EF199" s="68">
        <v>195</v>
      </c>
      <c r="EG199" s="861"/>
      <c r="EH199" s="68"/>
      <c r="EI199" s="96"/>
      <c r="FT199" s="479"/>
      <c r="GA199" s="437">
        <v>195</v>
      </c>
      <c r="GB199" s="314"/>
      <c r="GC199" s="438">
        <v>195</v>
      </c>
      <c r="GD199" s="402" t="s">
        <v>3565</v>
      </c>
      <c r="GE199" s="312">
        <v>1</v>
      </c>
      <c r="GF199" s="405">
        <v>0</v>
      </c>
      <c r="GH199" s="437"/>
      <c r="GI199" s="314"/>
      <c r="GJ199" s="438">
        <v>195</v>
      </c>
      <c r="GK199" s="402" t="s">
        <v>3565</v>
      </c>
      <c r="GL199" s="312">
        <v>1</v>
      </c>
      <c r="GM199" s="405">
        <v>0</v>
      </c>
      <c r="HC199" s="446">
        <v>195</v>
      </c>
      <c r="HD199" s="412" t="str">
        <f>OIP!AH197&amp;";"&amp;OIP!B197&amp;";"&amp;OIP!E197</f>
        <v>Технологические трубопроводы коридора коммуникаций;Температура нефти в трубопроводе дренажа (подводящий трубопровод БиПС);°С</v>
      </c>
      <c r="HE199" s="440">
        <v>195</v>
      </c>
      <c r="HF199" s="414" t="s">
        <v>5132</v>
      </c>
      <c r="HG199" s="415">
        <v>1</v>
      </c>
      <c r="HH199" s="447">
        <v>0</v>
      </c>
      <c r="HJ199" s="446">
        <v>195</v>
      </c>
      <c r="HK199" s="412" t="str">
        <f>OIP!AH197&amp;";"&amp;OIP!B197&amp;";"&amp;OIP!E197</f>
        <v>Технологические трубопроводы коридора коммуникаций;Температура нефти в трубопроводе дренажа (подводящий трубопровод БиПС);°С</v>
      </c>
      <c r="HL199" s="440">
        <v>195</v>
      </c>
      <c r="HM199" s="414" t="s">
        <v>5132</v>
      </c>
      <c r="HN199" s="415">
        <v>1</v>
      </c>
      <c r="HO199" s="447">
        <v>0</v>
      </c>
      <c r="HQ199" s="437">
        <v>195</v>
      </c>
      <c r="HR199" s="314" t="str">
        <f>OIP!AH197&amp;";"&amp;OIP!B197&amp;";"&amp;OIP!E197</f>
        <v>Технологические трубопроводы коридора коммуникаций;Температура нефти в трубопроводе дренажа (подводящий трубопровод БиПС);°С</v>
      </c>
      <c r="HS199" s="438">
        <v>195</v>
      </c>
      <c r="HT199" s="402" t="s">
        <v>5132</v>
      </c>
      <c r="HU199" s="312">
        <v>1</v>
      </c>
      <c r="HV199" s="405">
        <v>0</v>
      </c>
      <c r="HX199" s="310">
        <v>195</v>
      </c>
      <c r="HY199" s="314" t="str">
        <f>OIP!AH197&amp;";"&amp;OIP!B197&amp;";"&amp;OIP!E197</f>
        <v>Технологические трубопроводы коридора коммуникаций;Температура нефти в трубопроводе дренажа (подводящий трубопровод БиПС);°С</v>
      </c>
      <c r="HZ199" s="438">
        <v>195</v>
      </c>
      <c r="IA199" s="414" t="s">
        <v>5132</v>
      </c>
      <c r="IB199" s="415">
        <v>1</v>
      </c>
      <c r="IC199" s="447">
        <v>0</v>
      </c>
      <c r="ID199" s="341"/>
      <c r="IE199" s="446">
        <v>195</v>
      </c>
      <c r="IF199" s="412" t="str">
        <f>OIP!AH197&amp;";"&amp;OIP!B197&amp;";"&amp;OIP!E197</f>
        <v>Технологические трубопроводы коридора коммуникаций;Температура нефти в трубопроводе дренажа (подводящий трубопровод БиПС);°С</v>
      </c>
      <c r="IG199" s="440">
        <v>195</v>
      </c>
      <c r="IH199" s="414" t="s">
        <v>5132</v>
      </c>
      <c r="II199" s="415">
        <v>1</v>
      </c>
      <c r="IJ199" s="447">
        <v>0</v>
      </c>
      <c r="IK199" s="341"/>
      <c r="IL199" s="446">
        <v>195</v>
      </c>
      <c r="IM199" s="412" t="str">
        <f>OIP!AH197&amp;";"&amp;OIP!B197&amp;";"&amp;OIP!E197</f>
        <v>Технологические трубопроводы коридора коммуникаций;Температура нефти в трубопроводе дренажа (подводящий трубопровод БиПС);°С</v>
      </c>
      <c r="IN199" s="440">
        <v>195</v>
      </c>
      <c r="IO199" s="414" t="s">
        <v>5132</v>
      </c>
      <c r="IP199" s="415">
        <v>1</v>
      </c>
      <c r="IQ199" s="447">
        <v>0</v>
      </c>
    </row>
    <row r="200" spans="1:251" ht="15.75" customHeight="1">
      <c r="A200" s="310">
        <f t="shared" si="30"/>
        <v>196</v>
      </c>
      <c r="B200" s="314" t="str">
        <f>DP!J197&amp;";"&amp;DP!B197</f>
        <v>Система защиты от гидроудара;Сигнализация "наличие нефти" после сбросного клапана КП25</v>
      </c>
      <c r="C200" s="438">
        <v>196</v>
      </c>
      <c r="D200" s="312"/>
      <c r="E200" s="312"/>
      <c r="F200" s="403"/>
      <c r="H200" s="437">
        <f t="shared" si="31"/>
        <v>196</v>
      </c>
      <c r="I200" s="314" t="str">
        <f>KTPRS2!I197&amp;";"&amp;KTPRS2!B197</f>
        <v>Предельный параметр;Предельная загазованность в БИЛ-730</v>
      </c>
      <c r="J200" s="438">
        <v>196</v>
      </c>
      <c r="K200" s="312"/>
      <c r="L200" s="312"/>
      <c r="M200" s="405"/>
      <c r="O200" s="437">
        <f t="shared" si="32"/>
        <v>196</v>
      </c>
      <c r="P200" s="455">
        <v>0</v>
      </c>
      <c r="Q200" s="438">
        <v>196</v>
      </c>
      <c r="R200" s="312"/>
      <c r="S200" s="312"/>
      <c r="T200" s="405"/>
      <c r="AC200" s="924">
        <v>196</v>
      </c>
      <c r="AD200" s="312" t="str">
        <f>ZD!AK198&amp;";"&amp;ZD!B198</f>
        <v>;</v>
      </c>
      <c r="AE200" s="312">
        <v>196</v>
      </c>
      <c r="BL200" s="845">
        <v>196</v>
      </c>
      <c r="BM200" s="846"/>
      <c r="BN200" s="415">
        <v>196</v>
      </c>
      <c r="BO200" s="402" t="s">
        <v>3855</v>
      </c>
      <c r="BP200" s="312">
        <v>0</v>
      </c>
      <c r="BQ200" s="405">
        <v>0</v>
      </c>
      <c r="BS200" s="479"/>
      <c r="BZ200" s="479"/>
      <c r="CG200" s="479"/>
      <c r="CN200" s="479"/>
      <c r="CU200" s="310">
        <f t="shared" si="33"/>
        <v>196</v>
      </c>
      <c r="CV200" s="314" t="str">
        <f>KTPR!K198&amp;";"&amp;KTPR!B198</f>
        <v>Общестанционная защита;Аварийный максимальный уровень нефти в ёмкости Е-11</v>
      </c>
      <c r="CW200" s="438">
        <v>196</v>
      </c>
      <c r="CX200" s="312"/>
      <c r="CY200" s="312"/>
      <c r="CZ200" s="403"/>
      <c r="DB200" s="310">
        <f t="shared" si="28"/>
        <v>449</v>
      </c>
      <c r="DC200" s="314"/>
      <c r="DD200" s="438">
        <v>196</v>
      </c>
      <c r="DE200" s="312"/>
      <c r="DF200" s="312"/>
      <c r="DG200" s="403"/>
      <c r="DI200" s="310">
        <f t="shared" si="29"/>
        <v>295</v>
      </c>
      <c r="DJ200" s="314" t="str">
        <f>KTPRA!I199&amp;";"&amp;KTPRA!B199</f>
        <v>Агрегатная защита;</v>
      </c>
      <c r="DK200" s="438">
        <v>196</v>
      </c>
      <c r="DL200" s="312"/>
      <c r="DM200" s="312"/>
      <c r="DN200" s="403"/>
      <c r="DP200" s="437">
        <v>196</v>
      </c>
      <c r="DQ200" s="312"/>
      <c r="DR200" s="438">
        <v>164</v>
      </c>
      <c r="DS200" s="312"/>
      <c r="DT200" s="312"/>
      <c r="DU200" s="96"/>
      <c r="ED200" s="851">
        <v>196</v>
      </c>
      <c r="EE200" s="423" t="s">
        <v>8955</v>
      </c>
      <c r="EF200" s="68">
        <v>196</v>
      </c>
      <c r="EG200" s="861"/>
      <c r="EH200" s="68"/>
      <c r="EI200" s="96"/>
      <c r="FT200" s="479"/>
      <c r="GA200" s="404">
        <v>196</v>
      </c>
      <c r="GB200" s="314"/>
      <c r="GC200" s="438">
        <v>196</v>
      </c>
      <c r="GD200" s="402" t="s">
        <v>3565</v>
      </c>
      <c r="GE200" s="312">
        <v>1</v>
      </c>
      <c r="GF200" s="405">
        <v>0</v>
      </c>
      <c r="GH200" s="437"/>
      <c r="GI200" s="314"/>
      <c r="GJ200" s="438">
        <v>196</v>
      </c>
      <c r="GK200" s="402" t="s">
        <v>3565</v>
      </c>
      <c r="GL200" s="312">
        <v>1</v>
      </c>
      <c r="GM200" s="405">
        <v>0</v>
      </c>
      <c r="HC200" s="446">
        <v>196</v>
      </c>
      <c r="HD200" s="412" t="str">
        <f>OIP!AH198&amp;";"&amp;OIP!B198&amp;";"&amp;OIP!E198</f>
        <v>Технологические трубопроводы коридора коммуникаций;Давление нефти в трубопроводе дренажа (подводящий трубопровод БиПС);МПа</v>
      </c>
      <c r="HE200" s="440">
        <v>196</v>
      </c>
      <c r="HF200" s="414" t="s">
        <v>5133</v>
      </c>
      <c r="HG200" s="415">
        <v>1</v>
      </c>
      <c r="HH200" s="447">
        <v>0</v>
      </c>
      <c r="HJ200" s="446">
        <v>196</v>
      </c>
      <c r="HK200" s="412" t="str">
        <f>OIP!AH198&amp;";"&amp;OIP!B198&amp;";"&amp;OIP!E198</f>
        <v>Технологические трубопроводы коридора коммуникаций;Давление нефти в трубопроводе дренажа (подводящий трубопровод БиПС);МПа</v>
      </c>
      <c r="HL200" s="440">
        <v>196</v>
      </c>
      <c r="HM200" s="414" t="s">
        <v>5133</v>
      </c>
      <c r="HN200" s="415">
        <v>1</v>
      </c>
      <c r="HO200" s="447">
        <v>0</v>
      </c>
      <c r="HQ200" s="437">
        <v>196</v>
      </c>
      <c r="HR200" s="314" t="str">
        <f>OIP!AH198&amp;";"&amp;OIP!B198&amp;";"&amp;OIP!E198</f>
        <v>Технологические трубопроводы коридора коммуникаций;Давление нефти в трубопроводе дренажа (подводящий трубопровод БиПС);МПа</v>
      </c>
      <c r="HS200" s="438">
        <v>196</v>
      </c>
      <c r="HT200" s="402" t="s">
        <v>5133</v>
      </c>
      <c r="HU200" s="312">
        <v>1</v>
      </c>
      <c r="HV200" s="405">
        <v>0</v>
      </c>
      <c r="HX200" s="310">
        <v>196</v>
      </c>
      <c r="HY200" s="314" t="str">
        <f>OIP!AH198&amp;";"&amp;OIP!B198&amp;";"&amp;OIP!E198</f>
        <v>Технологические трубопроводы коридора коммуникаций;Давление нефти в трубопроводе дренажа (подводящий трубопровод БиПС);МПа</v>
      </c>
      <c r="HZ200" s="438">
        <v>196</v>
      </c>
      <c r="IA200" s="414" t="s">
        <v>5133</v>
      </c>
      <c r="IB200" s="415">
        <v>1</v>
      </c>
      <c r="IC200" s="447">
        <v>0</v>
      </c>
      <c r="ID200" s="341"/>
      <c r="IE200" s="446">
        <v>196</v>
      </c>
      <c r="IF200" s="412" t="str">
        <f>OIP!AH198&amp;";"&amp;OIP!B198&amp;";"&amp;OIP!E198</f>
        <v>Технологические трубопроводы коридора коммуникаций;Давление нефти в трубопроводе дренажа (подводящий трубопровод БиПС);МПа</v>
      </c>
      <c r="IG200" s="440">
        <v>196</v>
      </c>
      <c r="IH200" s="414" t="s">
        <v>5133</v>
      </c>
      <c r="II200" s="415">
        <v>1</v>
      </c>
      <c r="IJ200" s="447">
        <v>0</v>
      </c>
      <c r="IK200" s="341"/>
      <c r="IL200" s="446">
        <v>196</v>
      </c>
      <c r="IM200" s="412" t="str">
        <f>OIP!AH198&amp;";"&amp;OIP!B198&amp;";"&amp;OIP!E198</f>
        <v>Технологические трубопроводы коридора коммуникаций;Давление нефти в трубопроводе дренажа (подводящий трубопровод БиПС);МПа</v>
      </c>
      <c r="IN200" s="440">
        <v>196</v>
      </c>
      <c r="IO200" s="414" t="s">
        <v>5133</v>
      </c>
      <c r="IP200" s="415">
        <v>1</v>
      </c>
      <c r="IQ200" s="447">
        <v>0</v>
      </c>
    </row>
    <row r="201" spans="1:251" ht="15.75" customHeight="1">
      <c r="A201" s="310">
        <f t="shared" si="30"/>
        <v>197</v>
      </c>
      <c r="B201" s="314" t="str">
        <f>DP!J198&amp;";"&amp;DP!B198</f>
        <v>Система защиты от гидроудара;Сигнализация "наличие нефти" после сбросного клапана КП26</v>
      </c>
      <c r="C201" s="438">
        <v>197</v>
      </c>
      <c r="D201" s="312"/>
      <c r="E201" s="312"/>
      <c r="F201" s="403"/>
      <c r="H201" s="437">
        <f t="shared" si="31"/>
        <v>197</v>
      </c>
      <c r="I201" s="314" t="str">
        <f>KTPRS2!I198&amp;";"&amp;KTPRS2!B198</f>
        <v>Предельный параметр;Сохранение предельной загазованности в БИЛ-730 (точка 1)</v>
      </c>
      <c r="J201" s="438">
        <v>197</v>
      </c>
      <c r="K201" s="312"/>
      <c r="L201" s="312"/>
      <c r="M201" s="405"/>
      <c r="O201" s="437">
        <f t="shared" si="32"/>
        <v>197</v>
      </c>
      <c r="P201" s="455">
        <v>0</v>
      </c>
      <c r="Q201" s="438">
        <v>197</v>
      </c>
      <c r="R201" s="312"/>
      <c r="S201" s="312"/>
      <c r="T201" s="405"/>
      <c r="AC201" s="924">
        <v>197</v>
      </c>
      <c r="AD201" s="312" t="str">
        <f>ZD!AK199&amp;";"&amp;ZD!B199</f>
        <v>;</v>
      </c>
      <c r="AE201" s="312">
        <v>197</v>
      </c>
      <c r="BL201" s="845">
        <v>197</v>
      </c>
      <c r="BM201" s="846"/>
      <c r="BN201" s="415">
        <v>197</v>
      </c>
      <c r="BO201" s="402" t="s">
        <v>3855</v>
      </c>
      <c r="BP201" s="312">
        <v>0</v>
      </c>
      <c r="BQ201" s="405">
        <v>0</v>
      </c>
      <c r="BS201" s="479"/>
      <c r="BZ201" s="479"/>
      <c r="CG201" s="479"/>
      <c r="CN201" s="479"/>
      <c r="CU201" s="310">
        <f t="shared" si="33"/>
        <v>197</v>
      </c>
      <c r="CV201" s="314" t="str">
        <f>KTPR!K199&amp;";"&amp;KTPR!B199</f>
        <v>Общестанционная защита;Аварийный максимальный уровень нефти в ёмкости Е-20</v>
      </c>
      <c r="CW201" s="438">
        <v>197</v>
      </c>
      <c r="CX201" s="312"/>
      <c r="CY201" s="312"/>
      <c r="CZ201" s="403"/>
      <c r="DI201" s="310">
        <f t="shared" si="29"/>
        <v>296</v>
      </c>
      <c r="DJ201" s="314" t="str">
        <f>KTPRA!I200&amp;";"&amp;KTPRA!B200</f>
        <v>Агрегатная защита;</v>
      </c>
      <c r="DK201" s="438">
        <v>197</v>
      </c>
      <c r="DL201" s="312"/>
      <c r="DM201" s="312"/>
      <c r="DN201" s="403"/>
      <c r="DP201" s="437">
        <v>197</v>
      </c>
      <c r="DQ201" s="312"/>
      <c r="DR201" s="438">
        <v>165</v>
      </c>
      <c r="DS201" s="312"/>
      <c r="DT201" s="312"/>
      <c r="DU201" s="96"/>
      <c r="ED201" s="851">
        <v>197</v>
      </c>
      <c r="EE201" s="423" t="s">
        <v>8956</v>
      </c>
      <c r="EF201" s="68">
        <v>197</v>
      </c>
      <c r="EG201" s="861"/>
      <c r="EH201" s="68"/>
      <c r="EI201" s="96"/>
      <c r="FT201" s="479"/>
      <c r="GA201" s="437">
        <v>197</v>
      </c>
      <c r="GB201" s="314"/>
      <c r="GC201" s="438">
        <v>197</v>
      </c>
      <c r="GD201" s="402" t="s">
        <v>3565</v>
      </c>
      <c r="GE201" s="312">
        <v>1</v>
      </c>
      <c r="GF201" s="405">
        <v>0</v>
      </c>
      <c r="GH201" s="437"/>
      <c r="GI201" s="314"/>
      <c r="GJ201" s="438">
        <v>197</v>
      </c>
      <c r="GK201" s="402" t="s">
        <v>3565</v>
      </c>
      <c r="GL201" s="312">
        <v>1</v>
      </c>
      <c r="GM201" s="405">
        <v>0</v>
      </c>
      <c r="HC201" s="446">
        <v>197</v>
      </c>
      <c r="HD201" s="412" t="str">
        <f>OIP!AH199&amp;";"&amp;OIP!B199&amp;";"&amp;OIP!E199</f>
        <v>Технологические трубопроводы коридора коммуникаций;Давление нефти в технологическом трубопроводе 4 (подводящий трубопровод БиПС);МПа</v>
      </c>
      <c r="HE201" s="440">
        <v>197</v>
      </c>
      <c r="HF201" s="414" t="s">
        <v>5134</v>
      </c>
      <c r="HG201" s="415">
        <v>1</v>
      </c>
      <c r="HH201" s="447">
        <v>0</v>
      </c>
      <c r="HJ201" s="446">
        <v>197</v>
      </c>
      <c r="HK201" s="412" t="str">
        <f>OIP!AH199&amp;";"&amp;OIP!B199&amp;";"&amp;OIP!E199</f>
        <v>Технологические трубопроводы коридора коммуникаций;Давление нефти в технологическом трубопроводе 4 (подводящий трубопровод БиПС);МПа</v>
      </c>
      <c r="HL201" s="440">
        <v>197</v>
      </c>
      <c r="HM201" s="414" t="s">
        <v>5134</v>
      </c>
      <c r="HN201" s="415">
        <v>1</v>
      </c>
      <c r="HO201" s="447">
        <v>0</v>
      </c>
      <c r="HQ201" s="437">
        <v>197</v>
      </c>
      <c r="HR201" s="314" t="str">
        <f>OIP!AH199&amp;";"&amp;OIP!B199&amp;";"&amp;OIP!E199</f>
        <v>Технологические трубопроводы коридора коммуникаций;Давление нефти в технологическом трубопроводе 4 (подводящий трубопровод БиПС);МПа</v>
      </c>
      <c r="HS201" s="438">
        <v>197</v>
      </c>
      <c r="HT201" s="402" t="s">
        <v>5134</v>
      </c>
      <c r="HU201" s="312">
        <v>1</v>
      </c>
      <c r="HV201" s="405">
        <v>0</v>
      </c>
      <c r="HX201" s="310">
        <v>197</v>
      </c>
      <c r="HY201" s="314" t="str">
        <f>OIP!AH199&amp;";"&amp;OIP!B199&amp;";"&amp;OIP!E199</f>
        <v>Технологические трубопроводы коридора коммуникаций;Давление нефти в технологическом трубопроводе 4 (подводящий трубопровод БиПС);МПа</v>
      </c>
      <c r="HZ201" s="438">
        <v>197</v>
      </c>
      <c r="IA201" s="414" t="s">
        <v>5134</v>
      </c>
      <c r="IB201" s="415">
        <v>1</v>
      </c>
      <c r="IC201" s="447">
        <v>0</v>
      </c>
      <c r="ID201" s="341"/>
      <c r="IE201" s="446">
        <v>197</v>
      </c>
      <c r="IF201" s="412" t="str">
        <f>OIP!AH199&amp;";"&amp;OIP!B199&amp;";"&amp;OIP!E199</f>
        <v>Технологические трубопроводы коридора коммуникаций;Давление нефти в технологическом трубопроводе 4 (подводящий трубопровод БиПС);МПа</v>
      </c>
      <c r="IG201" s="440">
        <v>197</v>
      </c>
      <c r="IH201" s="414" t="s">
        <v>5134</v>
      </c>
      <c r="II201" s="415">
        <v>1</v>
      </c>
      <c r="IJ201" s="447">
        <v>0</v>
      </c>
      <c r="IK201" s="341"/>
      <c r="IL201" s="446">
        <v>197</v>
      </c>
      <c r="IM201" s="412" t="str">
        <f>OIP!AH199&amp;";"&amp;OIP!B199&amp;";"&amp;OIP!E199</f>
        <v>Технологические трубопроводы коридора коммуникаций;Давление нефти в технологическом трубопроводе 4 (подводящий трубопровод БиПС);МПа</v>
      </c>
      <c r="IN201" s="440">
        <v>197</v>
      </c>
      <c r="IO201" s="414" t="s">
        <v>5134</v>
      </c>
      <c r="IP201" s="415">
        <v>1</v>
      </c>
      <c r="IQ201" s="447">
        <v>0</v>
      </c>
    </row>
    <row r="202" spans="1:251" ht="15.75" customHeight="1">
      <c r="A202" s="313">
        <f t="shared" si="30"/>
        <v>198</v>
      </c>
      <c r="B202" s="314" t="str">
        <f>DP!J199&amp;";"&amp;DP!B199</f>
        <v>Система защиты от гидроудара;Сигнализация "наличие нефти" после сбросного клапана КП27</v>
      </c>
      <c r="C202" s="438">
        <v>198</v>
      </c>
      <c r="D202" s="345"/>
      <c r="E202" s="345"/>
      <c r="F202" s="347"/>
      <c r="H202" s="469">
        <f t="shared" si="31"/>
        <v>198</v>
      </c>
      <c r="I202" s="314" t="str">
        <f>KTPRS2!I199&amp;";"&amp;KTPRS2!B199</f>
        <v>Предельный параметр;Сохранение предельной загазованности в БИЛ-730 (точка 2)</v>
      </c>
      <c r="J202" s="438">
        <v>198</v>
      </c>
      <c r="K202" s="345"/>
      <c r="L202" s="345"/>
      <c r="M202" s="470"/>
      <c r="O202" s="469">
        <f t="shared" si="32"/>
        <v>198</v>
      </c>
      <c r="P202" s="455">
        <v>0</v>
      </c>
      <c r="Q202" s="438">
        <v>198</v>
      </c>
      <c r="R202" s="345"/>
      <c r="S202" s="345"/>
      <c r="T202" s="470"/>
      <c r="AC202" s="924">
        <v>198</v>
      </c>
      <c r="AD202" s="312" t="str">
        <f>ZD!AK200&amp;";"&amp;ZD!B200</f>
        <v>;</v>
      </c>
      <c r="AE202" s="312">
        <v>198</v>
      </c>
      <c r="BL202" s="845">
        <v>198</v>
      </c>
      <c r="BM202" s="846"/>
      <c r="BN202" s="415">
        <v>198</v>
      </c>
      <c r="BO202" s="402" t="s">
        <v>3855</v>
      </c>
      <c r="BP202" s="312">
        <v>0</v>
      </c>
      <c r="BQ202" s="405">
        <v>0</v>
      </c>
      <c r="BS202" s="479"/>
      <c r="BZ202" s="479"/>
      <c r="CG202" s="479"/>
      <c r="CN202" s="479"/>
      <c r="CU202" s="310">
        <f t="shared" si="33"/>
        <v>198</v>
      </c>
      <c r="CV202" s="314" t="str">
        <f>KTPR!K200&amp;";"&amp;KTPR!B200</f>
        <v>Общестанционная защита;Аварийный максимальный уровень нефти в ёмкости Е-31</v>
      </c>
      <c r="CW202" s="438">
        <v>198</v>
      </c>
      <c r="CX202" s="312"/>
      <c r="CY202" s="312"/>
      <c r="CZ202" s="403"/>
      <c r="DI202" s="310">
        <f t="shared" si="29"/>
        <v>297</v>
      </c>
      <c r="DJ202" s="314" t="str">
        <f>KTPRA!I201&amp;";"&amp;KTPRA!B201</f>
        <v>Агрегатная защита;</v>
      </c>
      <c r="DK202" s="438">
        <v>198</v>
      </c>
      <c r="DL202" s="312"/>
      <c r="DM202" s="312"/>
      <c r="DN202" s="403"/>
      <c r="DP202" s="437">
        <v>198</v>
      </c>
      <c r="DQ202" s="312"/>
      <c r="DR202" s="438">
        <v>166</v>
      </c>
      <c r="DS202" s="312"/>
      <c r="DT202" s="312"/>
      <c r="DU202" s="96"/>
      <c r="ED202" s="851">
        <v>198</v>
      </c>
      <c r="EE202" s="423" t="s">
        <v>8957</v>
      </c>
      <c r="EF202" s="68">
        <v>198</v>
      </c>
      <c r="EG202" s="861"/>
      <c r="EH202" s="68"/>
      <c r="EI202" s="96"/>
      <c r="FT202" s="479"/>
      <c r="GA202" s="437">
        <v>198</v>
      </c>
      <c r="GB202" s="314"/>
      <c r="GC202" s="438">
        <v>198</v>
      </c>
      <c r="GD202" s="402" t="s">
        <v>3565</v>
      </c>
      <c r="GE202" s="312">
        <v>1</v>
      </c>
      <c r="GF202" s="405">
        <v>0</v>
      </c>
      <c r="GH202" s="437"/>
      <c r="GI202" s="314"/>
      <c r="GJ202" s="438">
        <v>198</v>
      </c>
      <c r="GK202" s="402" t="s">
        <v>3565</v>
      </c>
      <c r="GL202" s="312">
        <v>1</v>
      </c>
      <c r="GM202" s="405">
        <v>0</v>
      </c>
      <c r="HC202" s="446">
        <v>198</v>
      </c>
      <c r="HD202" s="412" t="str">
        <f>OIP!AH200&amp;";"&amp;OIP!B200&amp;";"&amp;OIP!E200</f>
        <v>Технологические трубопроводы коридора коммуникаций;Температура нефти в технологическом трубопроводе 4 (подводящий трубопровод БиПС);°С</v>
      </c>
      <c r="HE202" s="440">
        <v>198</v>
      </c>
      <c r="HF202" s="414" t="s">
        <v>5135</v>
      </c>
      <c r="HG202" s="415">
        <v>1</v>
      </c>
      <c r="HH202" s="447">
        <v>0</v>
      </c>
      <c r="HJ202" s="446">
        <v>198</v>
      </c>
      <c r="HK202" s="412" t="str">
        <f>OIP!AH200&amp;";"&amp;OIP!B200&amp;";"&amp;OIP!E200</f>
        <v>Технологические трубопроводы коридора коммуникаций;Температура нефти в технологическом трубопроводе 4 (подводящий трубопровод БиПС);°С</v>
      </c>
      <c r="HL202" s="440">
        <v>198</v>
      </c>
      <c r="HM202" s="414" t="s">
        <v>5135</v>
      </c>
      <c r="HN202" s="415">
        <v>1</v>
      </c>
      <c r="HO202" s="447">
        <v>0</v>
      </c>
      <c r="HQ202" s="437">
        <v>198</v>
      </c>
      <c r="HR202" s="314" t="str">
        <f>OIP!AH200&amp;";"&amp;OIP!B200&amp;";"&amp;OIP!E200</f>
        <v>Технологические трубопроводы коридора коммуникаций;Температура нефти в технологическом трубопроводе 4 (подводящий трубопровод БиПС);°С</v>
      </c>
      <c r="HS202" s="438">
        <v>198</v>
      </c>
      <c r="HT202" s="402" t="s">
        <v>5135</v>
      </c>
      <c r="HU202" s="312">
        <v>1</v>
      </c>
      <c r="HV202" s="405">
        <v>0</v>
      </c>
      <c r="HX202" s="310">
        <v>198</v>
      </c>
      <c r="HY202" s="314" t="str">
        <f>OIP!AH200&amp;";"&amp;OIP!B200&amp;";"&amp;OIP!E200</f>
        <v>Технологические трубопроводы коридора коммуникаций;Температура нефти в технологическом трубопроводе 4 (подводящий трубопровод БиПС);°С</v>
      </c>
      <c r="HZ202" s="438">
        <v>198</v>
      </c>
      <c r="IA202" s="414" t="s">
        <v>5135</v>
      </c>
      <c r="IB202" s="415">
        <v>1</v>
      </c>
      <c r="IC202" s="447">
        <v>0</v>
      </c>
      <c r="ID202" s="341"/>
      <c r="IE202" s="446">
        <v>198</v>
      </c>
      <c r="IF202" s="412" t="str">
        <f>OIP!AH200&amp;";"&amp;OIP!B200&amp;";"&amp;OIP!E200</f>
        <v>Технологические трубопроводы коридора коммуникаций;Температура нефти в технологическом трубопроводе 4 (подводящий трубопровод БиПС);°С</v>
      </c>
      <c r="IG202" s="440">
        <v>198</v>
      </c>
      <c r="IH202" s="414" t="s">
        <v>5135</v>
      </c>
      <c r="II202" s="415">
        <v>1</v>
      </c>
      <c r="IJ202" s="447">
        <v>0</v>
      </c>
      <c r="IK202" s="341"/>
      <c r="IL202" s="446">
        <v>198</v>
      </c>
      <c r="IM202" s="412" t="str">
        <f>OIP!AH200&amp;";"&amp;OIP!B200&amp;";"&amp;OIP!E200</f>
        <v>Технологические трубопроводы коридора коммуникаций;Температура нефти в технологическом трубопроводе 4 (подводящий трубопровод БиПС);°С</v>
      </c>
      <c r="IN202" s="440">
        <v>198</v>
      </c>
      <c r="IO202" s="414" t="s">
        <v>5135</v>
      </c>
      <c r="IP202" s="415">
        <v>1</v>
      </c>
      <c r="IQ202" s="447">
        <v>0</v>
      </c>
    </row>
    <row r="203" spans="1:251" ht="15.75" customHeight="1">
      <c r="A203" s="310">
        <f t="shared" si="30"/>
        <v>199</v>
      </c>
      <c r="B203" s="314" t="str">
        <f>DP!J200&amp;";"&amp;DP!B200</f>
        <v>Система защиты от гидроудара;Сигнализация "наличие нефти" после сбросного клапана КП28</v>
      </c>
      <c r="C203" s="438">
        <v>199</v>
      </c>
      <c r="D203" s="312"/>
      <c r="E203" s="312"/>
      <c r="F203" s="403"/>
      <c r="H203" s="437">
        <f t="shared" si="31"/>
        <v>199</v>
      </c>
      <c r="I203" s="314" t="str">
        <f>KTPRS2!I200&amp;";"&amp;KTPRS2!B200</f>
        <v>Предельный параметр;Сохранение предельной загазованности в БИЛ-730 (точка 3)</v>
      </c>
      <c r="J203" s="438">
        <v>199</v>
      </c>
      <c r="K203" s="312"/>
      <c r="L203" s="312"/>
      <c r="M203" s="405"/>
      <c r="O203" s="437">
        <f t="shared" si="32"/>
        <v>199</v>
      </c>
      <c r="P203" s="455">
        <v>0</v>
      </c>
      <c r="Q203" s="438">
        <v>199</v>
      </c>
      <c r="R203" s="312"/>
      <c r="S203" s="312"/>
      <c r="T203" s="405"/>
      <c r="AC203" s="924">
        <v>199</v>
      </c>
      <c r="AD203" s="312" t="str">
        <f>ZD!AK201&amp;";"&amp;ZD!B201</f>
        <v>;</v>
      </c>
      <c r="AE203" s="312">
        <v>199</v>
      </c>
      <c r="BL203" s="845">
        <v>199</v>
      </c>
      <c r="BM203" s="846"/>
      <c r="BN203" s="415">
        <v>199</v>
      </c>
      <c r="BO203" s="451" t="s">
        <v>4632</v>
      </c>
      <c r="BP203" s="312">
        <v>2</v>
      </c>
      <c r="BQ203" s="405">
        <v>3</v>
      </c>
      <c r="BS203" s="479"/>
      <c r="BZ203" s="479"/>
      <c r="CG203" s="479"/>
      <c r="CN203" s="479"/>
      <c r="CU203" s="310">
        <f t="shared" si="33"/>
        <v>199</v>
      </c>
      <c r="CV203" s="314" t="str">
        <f>KTPR!K201&amp;";"&amp;KTPR!B201</f>
        <v>Общестанционная защита;Аварийный максимальный уровень нефти в ёмкости Е-32</v>
      </c>
      <c r="CW203" s="438">
        <v>199</v>
      </c>
      <c r="CX203" s="312"/>
      <c r="CY203" s="312"/>
      <c r="CZ203" s="403"/>
      <c r="DI203" s="310">
        <f t="shared" si="29"/>
        <v>298</v>
      </c>
      <c r="DJ203" s="314" t="str">
        <f>KTPRA!I202&amp;";"&amp;KTPRA!B202</f>
        <v>Агрегатная защита;</v>
      </c>
      <c r="DK203" s="438">
        <v>199</v>
      </c>
      <c r="DL203" s="312"/>
      <c r="DM203" s="312"/>
      <c r="DN203" s="403"/>
      <c r="DP203" s="437">
        <v>199</v>
      </c>
      <c r="DQ203" s="312"/>
      <c r="DR203" s="438">
        <v>167</v>
      </c>
      <c r="DS203" s="312"/>
      <c r="DT203" s="312"/>
      <c r="DU203" s="96"/>
      <c r="ED203" s="851">
        <v>199</v>
      </c>
      <c r="EE203" s="423" t="s">
        <v>8958</v>
      </c>
      <c r="EF203" s="68">
        <v>199</v>
      </c>
      <c r="EG203" s="861"/>
      <c r="EH203" s="68"/>
      <c r="EI203" s="96"/>
      <c r="FT203" s="479"/>
      <c r="GA203" s="437">
        <v>199</v>
      </c>
      <c r="GB203" s="314"/>
      <c r="GC203" s="438">
        <v>199</v>
      </c>
      <c r="GD203" s="402" t="s">
        <v>3565</v>
      </c>
      <c r="GE203" s="312">
        <v>1</v>
      </c>
      <c r="GF203" s="405">
        <v>0</v>
      </c>
      <c r="GH203" s="437"/>
      <c r="GI203" s="314"/>
      <c r="GJ203" s="438">
        <v>199</v>
      </c>
      <c r="GK203" s="402" t="s">
        <v>3565</v>
      </c>
      <c r="GL203" s="312">
        <v>1</v>
      </c>
      <c r="GM203" s="405">
        <v>0</v>
      </c>
      <c r="HC203" s="446">
        <v>199</v>
      </c>
      <c r="HD203" s="412" t="str">
        <f>OIP!AH201&amp;";"&amp;OIP!B201&amp;";"&amp;OIP!E201</f>
        <v>Технологические трубопроводы коридора коммуникаций;Давление нефти в технологическом трубопроводе 5 (подводящий трубопровод БиПС);МПа</v>
      </c>
      <c r="HE203" s="440">
        <v>199</v>
      </c>
      <c r="HF203" s="414" t="s">
        <v>5136</v>
      </c>
      <c r="HG203" s="415">
        <v>1</v>
      </c>
      <c r="HH203" s="447">
        <v>0</v>
      </c>
      <c r="HJ203" s="446">
        <v>199</v>
      </c>
      <c r="HK203" s="412" t="str">
        <f>OIP!AH201&amp;";"&amp;OIP!B201&amp;";"&amp;OIP!E201</f>
        <v>Технологические трубопроводы коридора коммуникаций;Давление нефти в технологическом трубопроводе 5 (подводящий трубопровод БиПС);МПа</v>
      </c>
      <c r="HL203" s="440">
        <v>199</v>
      </c>
      <c r="HM203" s="414" t="s">
        <v>5136</v>
      </c>
      <c r="HN203" s="415">
        <v>1</v>
      </c>
      <c r="HO203" s="447">
        <v>0</v>
      </c>
      <c r="HQ203" s="437">
        <v>199</v>
      </c>
      <c r="HR203" s="314" t="str">
        <f>OIP!AH201&amp;";"&amp;OIP!B201&amp;";"&amp;OIP!E201</f>
        <v>Технологические трубопроводы коридора коммуникаций;Давление нефти в технологическом трубопроводе 5 (подводящий трубопровод БиПС);МПа</v>
      </c>
      <c r="HS203" s="438">
        <v>199</v>
      </c>
      <c r="HT203" s="402" t="s">
        <v>5136</v>
      </c>
      <c r="HU203" s="312">
        <v>1</v>
      </c>
      <c r="HV203" s="405">
        <v>0</v>
      </c>
      <c r="HX203" s="310">
        <v>199</v>
      </c>
      <c r="HY203" s="314" t="str">
        <f>OIP!AH201&amp;";"&amp;OIP!B201&amp;";"&amp;OIP!E201</f>
        <v>Технологические трубопроводы коридора коммуникаций;Давление нефти в технологическом трубопроводе 5 (подводящий трубопровод БиПС);МПа</v>
      </c>
      <c r="HZ203" s="438">
        <v>199</v>
      </c>
      <c r="IA203" s="414" t="s">
        <v>5136</v>
      </c>
      <c r="IB203" s="415">
        <v>1</v>
      </c>
      <c r="IC203" s="447">
        <v>0</v>
      </c>
      <c r="ID203" s="341"/>
      <c r="IE203" s="446">
        <v>199</v>
      </c>
      <c r="IF203" s="412" t="str">
        <f>OIP!AH201&amp;";"&amp;OIP!B201&amp;";"&amp;OIP!E201</f>
        <v>Технологические трубопроводы коридора коммуникаций;Давление нефти в технологическом трубопроводе 5 (подводящий трубопровод БиПС);МПа</v>
      </c>
      <c r="IG203" s="440">
        <v>199</v>
      </c>
      <c r="IH203" s="414" t="s">
        <v>5136</v>
      </c>
      <c r="II203" s="415">
        <v>1</v>
      </c>
      <c r="IJ203" s="447">
        <v>0</v>
      </c>
      <c r="IK203" s="341"/>
      <c r="IL203" s="446">
        <v>199</v>
      </c>
      <c r="IM203" s="412" t="str">
        <f>OIP!AH201&amp;";"&amp;OIP!B201&amp;";"&amp;OIP!E201</f>
        <v>Технологические трубопроводы коридора коммуникаций;Давление нефти в технологическом трубопроводе 5 (подводящий трубопровод БиПС);МПа</v>
      </c>
      <c r="IN203" s="440">
        <v>199</v>
      </c>
      <c r="IO203" s="414" t="s">
        <v>5136</v>
      </c>
      <c r="IP203" s="415">
        <v>1</v>
      </c>
      <c r="IQ203" s="447">
        <v>0</v>
      </c>
    </row>
    <row r="204" spans="1:251" ht="15.75" customHeight="1">
      <c r="A204" s="310">
        <f t="shared" si="30"/>
        <v>200</v>
      </c>
      <c r="B204" s="314" t="str">
        <f>DP!J201&amp;";"&amp;DP!B201</f>
        <v>Система защиты от гидроудара;Сигнализация "наличие нефти" после сбросного клапана КП1</v>
      </c>
      <c r="C204" s="438">
        <v>200</v>
      </c>
      <c r="D204" s="312"/>
      <c r="E204" s="312"/>
      <c r="F204" s="403"/>
      <c r="H204" s="437">
        <f t="shared" si="31"/>
        <v>200</v>
      </c>
      <c r="I204" s="314" t="str">
        <f>KTPRS2!I201&amp;";"&amp;KTPRS2!B201</f>
        <v>Предельный параметр;Сохранение предельной загазованности в БИЛ-730 (точка 4)</v>
      </c>
      <c r="J204" s="438">
        <v>200</v>
      </c>
      <c r="K204" s="312"/>
      <c r="L204" s="312"/>
      <c r="M204" s="405"/>
      <c r="O204" s="437">
        <f t="shared" si="32"/>
        <v>200</v>
      </c>
      <c r="P204" s="455">
        <v>0</v>
      </c>
      <c r="Q204" s="438">
        <v>200</v>
      </c>
      <c r="R204" s="312"/>
      <c r="S204" s="312"/>
      <c r="T204" s="405"/>
      <c r="AC204" s="924">
        <v>200</v>
      </c>
      <c r="AD204" s="312" t="str">
        <f>ZD!AK202&amp;";"&amp;ZD!B202</f>
        <v>;</v>
      </c>
      <c r="AE204" s="312">
        <v>200</v>
      </c>
      <c r="BL204" s="845">
        <v>200</v>
      </c>
      <c r="BM204" s="846"/>
      <c r="BN204" s="415">
        <v>200</v>
      </c>
      <c r="BO204" s="402" t="s">
        <v>3855</v>
      </c>
      <c r="BP204" s="312">
        <v>0</v>
      </c>
      <c r="BQ204" s="405">
        <v>0</v>
      </c>
      <c r="BS204" s="479"/>
      <c r="BZ204" s="479"/>
      <c r="CG204" s="479"/>
      <c r="CN204" s="479"/>
      <c r="CU204" s="310">
        <f t="shared" si="33"/>
        <v>200</v>
      </c>
      <c r="CV204" s="314" t="str">
        <f>KTPR!K202&amp;";"&amp;KTPR!B202</f>
        <v>Общестанционная защита;Аварийное минимальное давление нефти на входе НСО</v>
      </c>
      <c r="CW204" s="438">
        <v>200</v>
      </c>
      <c r="CX204" s="312"/>
      <c r="CY204" s="312"/>
      <c r="CZ204" s="403"/>
      <c r="DI204" s="310">
        <f t="shared" si="29"/>
        <v>299</v>
      </c>
      <c r="DJ204" s="314" t="str">
        <f>KTPRA!I203&amp;";"&amp;KTPRA!B203</f>
        <v>Агрегатная защита;</v>
      </c>
      <c r="DK204" s="438">
        <v>200</v>
      </c>
      <c r="DL204" s="312"/>
      <c r="DM204" s="312"/>
      <c r="DN204" s="403"/>
      <c r="DP204" s="437">
        <v>200</v>
      </c>
      <c r="DQ204" s="312"/>
      <c r="DR204" s="438">
        <v>168</v>
      </c>
      <c r="DS204" s="312"/>
      <c r="DT204" s="312"/>
      <c r="DU204" s="96"/>
      <c r="ED204" s="851">
        <v>200</v>
      </c>
      <c r="EE204" s="423" t="s">
        <v>8959</v>
      </c>
      <c r="EF204" s="68">
        <v>200</v>
      </c>
      <c r="EG204" s="861"/>
      <c r="EH204" s="68"/>
      <c r="EI204" s="96"/>
      <c r="FT204" s="479"/>
      <c r="GA204" s="437">
        <v>200</v>
      </c>
      <c r="GB204" s="314"/>
      <c r="GC204" s="438">
        <v>200</v>
      </c>
      <c r="GD204" s="402" t="s">
        <v>3565</v>
      </c>
      <c r="GE204" s="312">
        <v>1</v>
      </c>
      <c r="GF204" s="405">
        <v>0</v>
      </c>
      <c r="GH204" s="437"/>
      <c r="GI204" s="314"/>
      <c r="GJ204" s="438">
        <v>200</v>
      </c>
      <c r="GK204" s="402" t="s">
        <v>3565</v>
      </c>
      <c r="GL204" s="312">
        <v>1</v>
      </c>
      <c r="GM204" s="405">
        <v>0</v>
      </c>
      <c r="HC204" s="446">
        <v>200</v>
      </c>
      <c r="HD204" s="412" t="str">
        <f>OIP!AH202&amp;";"&amp;OIP!B202&amp;";"&amp;OIP!E202</f>
        <v>Технологические трубопроводы коридора коммуникаций;Температура нефти в технологическом трубопроводе 5 (подводящий трубопровод БиПС);°С</v>
      </c>
      <c r="HE204" s="440">
        <v>200</v>
      </c>
      <c r="HF204" s="414" t="s">
        <v>5137</v>
      </c>
      <c r="HG204" s="415">
        <v>1</v>
      </c>
      <c r="HH204" s="447">
        <v>0</v>
      </c>
      <c r="HJ204" s="446">
        <v>200</v>
      </c>
      <c r="HK204" s="412" t="str">
        <f>OIP!AH202&amp;";"&amp;OIP!B202&amp;";"&amp;OIP!E202</f>
        <v>Технологические трубопроводы коридора коммуникаций;Температура нефти в технологическом трубопроводе 5 (подводящий трубопровод БиПС);°С</v>
      </c>
      <c r="HL204" s="440">
        <v>200</v>
      </c>
      <c r="HM204" s="414" t="s">
        <v>5137</v>
      </c>
      <c r="HN204" s="415">
        <v>1</v>
      </c>
      <c r="HO204" s="447">
        <v>0</v>
      </c>
      <c r="HQ204" s="437">
        <v>200</v>
      </c>
      <c r="HR204" s="314" t="str">
        <f>OIP!AH202&amp;";"&amp;OIP!B202&amp;";"&amp;OIP!E202</f>
        <v>Технологические трубопроводы коридора коммуникаций;Температура нефти в технологическом трубопроводе 5 (подводящий трубопровод БиПС);°С</v>
      </c>
      <c r="HS204" s="438">
        <v>200</v>
      </c>
      <c r="HT204" s="402" t="s">
        <v>5137</v>
      </c>
      <c r="HU204" s="312">
        <v>1</v>
      </c>
      <c r="HV204" s="405">
        <v>0</v>
      </c>
      <c r="HX204" s="310">
        <v>200</v>
      </c>
      <c r="HY204" s="314" t="str">
        <f>OIP!AH202&amp;";"&amp;OIP!B202&amp;";"&amp;OIP!E202</f>
        <v>Технологические трубопроводы коридора коммуникаций;Температура нефти в технологическом трубопроводе 5 (подводящий трубопровод БиПС);°С</v>
      </c>
      <c r="HZ204" s="438">
        <v>200</v>
      </c>
      <c r="IA204" s="414" t="s">
        <v>5137</v>
      </c>
      <c r="IB204" s="415">
        <v>1</v>
      </c>
      <c r="IC204" s="447">
        <v>0</v>
      </c>
      <c r="ID204" s="341"/>
      <c r="IE204" s="446">
        <v>200</v>
      </c>
      <c r="IF204" s="412" t="str">
        <f>OIP!AH202&amp;";"&amp;OIP!B202&amp;";"&amp;OIP!E202</f>
        <v>Технологические трубопроводы коридора коммуникаций;Температура нефти в технологическом трубопроводе 5 (подводящий трубопровод БиПС);°С</v>
      </c>
      <c r="IG204" s="440">
        <v>200</v>
      </c>
      <c r="IH204" s="414" t="s">
        <v>5137</v>
      </c>
      <c r="II204" s="415">
        <v>1</v>
      </c>
      <c r="IJ204" s="447">
        <v>0</v>
      </c>
      <c r="IK204" s="341"/>
      <c r="IL204" s="446">
        <v>200</v>
      </c>
      <c r="IM204" s="412" t="str">
        <f>OIP!AH202&amp;";"&amp;OIP!B202&amp;";"&amp;OIP!E202</f>
        <v>Технологические трубопроводы коридора коммуникаций;Температура нефти в технологическом трубопроводе 5 (подводящий трубопровод БиПС);°С</v>
      </c>
      <c r="IN204" s="440">
        <v>200</v>
      </c>
      <c r="IO204" s="414" t="s">
        <v>5137</v>
      </c>
      <c r="IP204" s="415">
        <v>1</v>
      </c>
      <c r="IQ204" s="447">
        <v>0</v>
      </c>
    </row>
    <row r="205" spans="1:251" ht="15.75" customHeight="1">
      <c r="A205" s="313">
        <f t="shared" si="30"/>
        <v>201</v>
      </c>
      <c r="B205" s="314" t="str">
        <f>DP!J202&amp;";"&amp;DP!B202</f>
        <v>Система защиты от гидроудара;Сигнализация "наличие нефти" после сбросного клапана КП2</v>
      </c>
      <c r="C205" s="438">
        <v>201</v>
      </c>
      <c r="D205" s="345"/>
      <c r="E205" s="345"/>
      <c r="F205" s="347"/>
      <c r="H205" s="469">
        <f t="shared" si="31"/>
        <v>201</v>
      </c>
      <c r="I205" s="314" t="str">
        <f>KTPRS2!I202&amp;";"&amp;KTPRS2!B202</f>
        <v>Предельный параметр;Аварийный минимальный перепад давления воздуха на вытяжном вентиляторе В1.1 БИЛ-730</v>
      </c>
      <c r="J205" s="438">
        <v>201</v>
      </c>
      <c r="K205" s="345"/>
      <c r="L205" s="345"/>
      <c r="M205" s="470"/>
      <c r="O205" s="469">
        <f t="shared" si="32"/>
        <v>201</v>
      </c>
      <c r="P205" s="455">
        <v>0</v>
      </c>
      <c r="Q205" s="438">
        <v>201</v>
      </c>
      <c r="R205" s="345"/>
      <c r="S205" s="345"/>
      <c r="T205" s="470"/>
      <c r="BL205" s="845">
        <v>201</v>
      </c>
      <c r="BM205" s="846"/>
      <c r="BN205" s="415">
        <v>201</v>
      </c>
      <c r="BO205" s="402" t="s">
        <v>3855</v>
      </c>
      <c r="BP205" s="312">
        <v>0</v>
      </c>
      <c r="BQ205" s="405">
        <v>0</v>
      </c>
      <c r="BS205" s="479"/>
      <c r="BZ205" s="479"/>
      <c r="CG205" s="479"/>
      <c r="CN205" s="479"/>
      <c r="CU205" s="310">
        <f t="shared" si="33"/>
        <v>201</v>
      </c>
      <c r="CV205" s="314" t="str">
        <f>KTPR!K203&amp;";"&amp;KTPR!B203</f>
        <v>Общестанционная защита;Аварийное отключение НСО кнопкой «Стоп НСО» с технологической площадки (точка 1)</v>
      </c>
      <c r="CW205" s="438">
        <v>201</v>
      </c>
      <c r="CX205" s="312"/>
      <c r="CY205" s="312"/>
      <c r="CZ205" s="403"/>
      <c r="DI205" s="310">
        <f t="shared" si="29"/>
        <v>300</v>
      </c>
      <c r="DJ205" s="314" t="str">
        <f>KTPRA!I204&amp;";"&amp;KTPRA!B204</f>
        <v>Агрегатная защита;</v>
      </c>
      <c r="DK205" s="438">
        <v>201</v>
      </c>
      <c r="DL205" s="312"/>
      <c r="DM205" s="312"/>
      <c r="DN205" s="403"/>
      <c r="DP205" s="437">
        <v>201</v>
      </c>
      <c r="DQ205" s="312"/>
      <c r="DR205" s="438">
        <v>169</v>
      </c>
      <c r="DS205" s="312"/>
      <c r="DT205" s="312"/>
      <c r="DU205" s="96"/>
      <c r="ED205" s="851">
        <v>201</v>
      </c>
      <c r="EE205" s="423" t="s">
        <v>8960</v>
      </c>
      <c r="EF205" s="68">
        <v>201</v>
      </c>
      <c r="EG205" s="861"/>
      <c r="EH205" s="68"/>
      <c r="EI205" s="96"/>
      <c r="FT205" s="479"/>
      <c r="GA205" s="437">
        <v>201</v>
      </c>
      <c r="GB205" s="314"/>
      <c r="GC205" s="438">
        <v>201</v>
      </c>
      <c r="GD205" s="402" t="s">
        <v>3565</v>
      </c>
      <c r="GE205" s="312">
        <v>1</v>
      </c>
      <c r="GF205" s="405">
        <v>0</v>
      </c>
      <c r="GH205" s="437"/>
      <c r="GI205" s="314"/>
      <c r="GJ205" s="438">
        <v>201</v>
      </c>
      <c r="GK205" s="402" t="s">
        <v>5138</v>
      </c>
      <c r="GL205" s="312">
        <v>1</v>
      </c>
      <c r="GM205" s="405">
        <v>0</v>
      </c>
      <c r="HC205" s="446">
        <v>201</v>
      </c>
      <c r="HD205" s="412" t="str">
        <f>OIP!AH203&amp;";"&amp;OIP!B203&amp;";"&amp;OIP!E203</f>
        <v>;;</v>
      </c>
      <c r="HE205" s="440">
        <v>201</v>
      </c>
      <c r="HF205" s="414" t="s">
        <v>5139</v>
      </c>
      <c r="HG205" s="415">
        <v>1</v>
      </c>
      <c r="HH205" s="447">
        <v>0</v>
      </c>
      <c r="HJ205" s="446">
        <v>201</v>
      </c>
      <c r="HK205" s="412" t="str">
        <f>OIP!AH203&amp;";"&amp;OIP!B203&amp;";"&amp;OIP!E203</f>
        <v>;;</v>
      </c>
      <c r="HL205" s="440">
        <v>201</v>
      </c>
      <c r="HM205" s="414" t="s">
        <v>5139</v>
      </c>
      <c r="HN205" s="415">
        <v>1</v>
      </c>
      <c r="HO205" s="447">
        <v>0</v>
      </c>
      <c r="HQ205" s="437">
        <v>201</v>
      </c>
      <c r="HR205" s="314" t="str">
        <f>OIP!AH203&amp;";"&amp;OIP!B203&amp;";"&amp;OIP!E203</f>
        <v>;;</v>
      </c>
      <c r="HS205" s="438">
        <v>201</v>
      </c>
      <c r="HT205" s="402" t="s">
        <v>5139</v>
      </c>
      <c r="HU205" s="312">
        <v>1</v>
      </c>
      <c r="HV205" s="405">
        <v>0</v>
      </c>
      <c r="HX205" s="310">
        <v>201</v>
      </c>
      <c r="HY205" s="314" t="str">
        <f>OIP!AH203&amp;";"&amp;OIP!B203&amp;";"&amp;OIP!E203</f>
        <v>;;</v>
      </c>
      <c r="HZ205" s="438">
        <v>201</v>
      </c>
      <c r="IA205" s="414" t="s">
        <v>5139</v>
      </c>
      <c r="IB205" s="415">
        <v>1</v>
      </c>
      <c r="IC205" s="447">
        <v>0</v>
      </c>
      <c r="ID205" s="341"/>
      <c r="IE205" s="446">
        <v>201</v>
      </c>
      <c r="IF205" s="412" t="str">
        <f>OIP!AH203&amp;";"&amp;OIP!B203&amp;";"&amp;OIP!E203</f>
        <v>;;</v>
      </c>
      <c r="IG205" s="440">
        <v>201</v>
      </c>
      <c r="IH205" s="414" t="s">
        <v>5139</v>
      </c>
      <c r="II205" s="415">
        <v>1</v>
      </c>
      <c r="IJ205" s="447">
        <v>0</v>
      </c>
      <c r="IK205" s="341"/>
      <c r="IL205" s="446">
        <v>201</v>
      </c>
      <c r="IM205" s="412" t="str">
        <f>OIP!AH203&amp;";"&amp;OIP!B203&amp;";"&amp;OIP!E203</f>
        <v>;;</v>
      </c>
      <c r="IN205" s="440">
        <v>201</v>
      </c>
      <c r="IO205" s="414" t="s">
        <v>5139</v>
      </c>
      <c r="IP205" s="415">
        <v>1</v>
      </c>
      <c r="IQ205" s="447">
        <v>0</v>
      </c>
    </row>
    <row r="206" spans="1:251" ht="15.75" customHeight="1">
      <c r="A206" s="310">
        <f t="shared" si="30"/>
        <v>202</v>
      </c>
      <c r="B206" s="314" t="str">
        <f>DP!J203&amp;";"&amp;DP!B203</f>
        <v>Система защиты от гидроудара;Сигнализация "наличие нефти" после сбросного клапана КП7</v>
      </c>
      <c r="C206" s="438">
        <v>202</v>
      </c>
      <c r="D206" s="312"/>
      <c r="E206" s="312"/>
      <c r="F206" s="403"/>
      <c r="H206" s="437">
        <f t="shared" si="31"/>
        <v>202</v>
      </c>
      <c r="I206" s="314" t="str">
        <f>KTPRS2!I203&amp;";"&amp;KTPRS2!B203</f>
        <v>Предельный параметр;Аварийный минимальный перепад давления воздуха на вытяжном вентиляторе В1.2 БИЛ-730</v>
      </c>
      <c r="J206" s="438">
        <v>202</v>
      </c>
      <c r="K206" s="312"/>
      <c r="L206" s="312"/>
      <c r="M206" s="405"/>
      <c r="O206" s="437">
        <f t="shared" si="32"/>
        <v>202</v>
      </c>
      <c r="P206" s="455">
        <v>0</v>
      </c>
      <c r="Q206" s="438">
        <v>202</v>
      </c>
      <c r="R206" s="312"/>
      <c r="S206" s="312"/>
      <c r="T206" s="405"/>
      <c r="BL206" s="845">
        <v>202</v>
      </c>
      <c r="BM206" s="846"/>
      <c r="BN206" s="415">
        <v>202</v>
      </c>
      <c r="BO206" s="402" t="s">
        <v>3855</v>
      </c>
      <c r="BP206" s="312">
        <v>0</v>
      </c>
      <c r="BQ206" s="405">
        <v>0</v>
      </c>
      <c r="BS206" s="479"/>
      <c r="BZ206" s="479"/>
      <c r="CG206" s="479"/>
      <c r="CN206" s="479"/>
      <c r="CU206" s="310">
        <f t="shared" si="33"/>
        <v>202</v>
      </c>
      <c r="CV206" s="314" t="str">
        <f>KTPR!K204&amp;";"&amp;KTPR!B204</f>
        <v>Общестанционная защита;Аварийное отключение НСО кнопкой «Стоп НСО» с технологической площадки (точка 2)</v>
      </c>
      <c r="CW206" s="438">
        <v>202</v>
      </c>
      <c r="CX206" s="312"/>
      <c r="CY206" s="312"/>
      <c r="CZ206" s="403"/>
      <c r="DI206" s="310">
        <f t="shared" si="29"/>
        <v>301</v>
      </c>
      <c r="DJ206" s="314" t="str">
        <f>KTPRA!I205&amp;";"&amp;KTPRA!B205</f>
        <v>;</v>
      </c>
      <c r="DK206" s="438">
        <v>202</v>
      </c>
      <c r="DL206" s="312"/>
      <c r="DM206" s="312"/>
      <c r="DN206" s="403"/>
      <c r="DP206" s="437">
        <v>202</v>
      </c>
      <c r="DQ206" s="312"/>
      <c r="DR206" s="438">
        <v>170</v>
      </c>
      <c r="DS206" s="312"/>
      <c r="DT206" s="312"/>
      <c r="DU206" s="96"/>
      <c r="ED206" s="851">
        <v>202</v>
      </c>
      <c r="EE206" s="423" t="s">
        <v>8961</v>
      </c>
      <c r="EF206" s="68">
        <v>202</v>
      </c>
      <c r="EG206" s="861"/>
      <c r="EH206" s="68"/>
      <c r="EI206" s="96"/>
      <c r="FT206" s="479"/>
      <c r="GA206" s="437">
        <v>202</v>
      </c>
      <c r="GB206" s="314"/>
      <c r="GC206" s="438">
        <v>202</v>
      </c>
      <c r="GD206" s="402" t="s">
        <v>3565</v>
      </c>
      <c r="GE206" s="312">
        <v>1</v>
      </c>
      <c r="GF206" s="405">
        <v>0</v>
      </c>
      <c r="GH206" s="437"/>
      <c r="GI206" s="314"/>
      <c r="GJ206" s="438">
        <v>202</v>
      </c>
      <c r="GK206" s="402" t="s">
        <v>3565</v>
      </c>
      <c r="GL206" s="312">
        <v>1</v>
      </c>
      <c r="GM206" s="405">
        <v>0</v>
      </c>
      <c r="HC206" s="446">
        <v>202</v>
      </c>
      <c r="HD206" s="412" t="str">
        <f>OIP!AH204&amp;";"&amp;OIP!B204&amp;";"&amp;OIP!E204</f>
        <v>Технологические трубопроводы коридора коммуникаций;Давление нефти в трубопроводе дренажа (в коллекторе причала);МПа</v>
      </c>
      <c r="HE206" s="440">
        <v>202</v>
      </c>
      <c r="HF206" s="414" t="s">
        <v>5140</v>
      </c>
      <c r="HG206" s="415">
        <v>1</v>
      </c>
      <c r="HH206" s="447">
        <v>0</v>
      </c>
      <c r="HJ206" s="446">
        <v>202</v>
      </c>
      <c r="HK206" s="412" t="str">
        <f>OIP!AH204&amp;";"&amp;OIP!B204&amp;";"&amp;OIP!E204</f>
        <v>Технологические трубопроводы коридора коммуникаций;Давление нефти в трубопроводе дренажа (в коллекторе причала);МПа</v>
      </c>
      <c r="HL206" s="440">
        <v>202</v>
      </c>
      <c r="HM206" s="414" t="s">
        <v>5140</v>
      </c>
      <c r="HN206" s="415">
        <v>1</v>
      </c>
      <c r="HO206" s="447">
        <v>0</v>
      </c>
      <c r="HQ206" s="437">
        <v>202</v>
      </c>
      <c r="HR206" s="314" t="str">
        <f>OIP!AH204&amp;";"&amp;OIP!B204&amp;";"&amp;OIP!E204</f>
        <v>Технологические трубопроводы коридора коммуникаций;Давление нефти в трубопроводе дренажа (в коллекторе причала);МПа</v>
      </c>
      <c r="HS206" s="438">
        <v>202</v>
      </c>
      <c r="HT206" s="402" t="s">
        <v>5140</v>
      </c>
      <c r="HU206" s="312">
        <v>1</v>
      </c>
      <c r="HV206" s="405">
        <v>0</v>
      </c>
      <c r="HX206" s="310">
        <v>202</v>
      </c>
      <c r="HY206" s="314" t="str">
        <f>OIP!AH204&amp;";"&amp;OIP!B204&amp;";"&amp;OIP!E204</f>
        <v>Технологические трубопроводы коридора коммуникаций;Давление нефти в трубопроводе дренажа (в коллекторе причала);МПа</v>
      </c>
      <c r="HZ206" s="438">
        <v>202</v>
      </c>
      <c r="IA206" s="414" t="s">
        <v>5140</v>
      </c>
      <c r="IB206" s="415">
        <v>1</v>
      </c>
      <c r="IC206" s="447">
        <v>0</v>
      </c>
      <c r="ID206" s="341"/>
      <c r="IE206" s="446">
        <v>202</v>
      </c>
      <c r="IF206" s="412" t="str">
        <f>OIP!AH204&amp;";"&amp;OIP!B204&amp;";"&amp;OIP!E204</f>
        <v>Технологические трубопроводы коридора коммуникаций;Давление нефти в трубопроводе дренажа (в коллекторе причала);МПа</v>
      </c>
      <c r="IG206" s="440">
        <v>202</v>
      </c>
      <c r="IH206" s="414" t="s">
        <v>5140</v>
      </c>
      <c r="II206" s="415">
        <v>1</v>
      </c>
      <c r="IJ206" s="447">
        <v>0</v>
      </c>
      <c r="IK206" s="341"/>
      <c r="IL206" s="446">
        <v>202</v>
      </c>
      <c r="IM206" s="412" t="str">
        <f>OIP!AH204&amp;";"&amp;OIP!B204&amp;";"&amp;OIP!E204</f>
        <v>Технологические трубопроводы коридора коммуникаций;Давление нефти в трубопроводе дренажа (в коллекторе причала);МПа</v>
      </c>
      <c r="IN206" s="440">
        <v>202</v>
      </c>
      <c r="IO206" s="414" t="s">
        <v>5140</v>
      </c>
      <c r="IP206" s="415">
        <v>1</v>
      </c>
      <c r="IQ206" s="447">
        <v>0</v>
      </c>
    </row>
    <row r="207" spans="1:251" ht="15.75" customHeight="1">
      <c r="A207" s="310">
        <f t="shared" si="30"/>
        <v>203</v>
      </c>
      <c r="B207" s="314" t="str">
        <f>DP!J204&amp;";"&amp;DP!B204</f>
        <v>Система защиты от гидроудара;Сигнализация "наличие нефти" после сбросного клапана КП8</v>
      </c>
      <c r="C207" s="438">
        <v>203</v>
      </c>
      <c r="D207" s="312"/>
      <c r="E207" s="312"/>
      <c r="F207" s="403"/>
      <c r="H207" s="437">
        <f t="shared" si="31"/>
        <v>203</v>
      </c>
      <c r="I207" s="314" t="str">
        <f>KTPRS2!I204&amp;";"&amp;KTPRS2!B204</f>
        <v>Предельный параметр;Аварийный минимальный перепад давления воздуха на приточном вентиляторе П1.1 БИЛ-730</v>
      </c>
      <c r="J207" s="438">
        <v>203</v>
      </c>
      <c r="K207" s="312"/>
      <c r="L207" s="312"/>
      <c r="M207" s="405"/>
      <c r="O207" s="437">
        <f t="shared" si="32"/>
        <v>203</v>
      </c>
      <c r="P207" s="455">
        <v>0</v>
      </c>
      <c r="Q207" s="438">
        <v>203</v>
      </c>
      <c r="R207" s="312"/>
      <c r="S207" s="312"/>
      <c r="T207" s="405"/>
      <c r="BL207" s="845">
        <v>203</v>
      </c>
      <c r="BM207" s="846"/>
      <c r="BN207" s="415">
        <v>203</v>
      </c>
      <c r="BO207" s="402" t="s">
        <v>3855</v>
      </c>
      <c r="BP207" s="312">
        <v>0</v>
      </c>
      <c r="BQ207" s="405">
        <v>0</v>
      </c>
      <c r="BS207" s="479"/>
      <c r="BZ207" s="479"/>
      <c r="CG207" s="479"/>
      <c r="CN207" s="479"/>
      <c r="CU207" s="310">
        <f t="shared" si="33"/>
        <v>203</v>
      </c>
      <c r="CV207" s="314" t="str">
        <f>KTPR!K205&amp;";"&amp;KTPR!B205</f>
        <v>Общестанционная защита;Аварийное отключение НСО кнопкой «Стоп НСО» с технологической площадки (точка 3)</v>
      </c>
      <c r="CW207" s="438">
        <v>203</v>
      </c>
      <c r="CX207" s="312"/>
      <c r="CY207" s="312"/>
      <c r="CZ207" s="403"/>
      <c r="DI207" s="310">
        <v>301</v>
      </c>
      <c r="DJ207" s="314" t="str">
        <f>KTPRA!I206&amp;";"&amp;KTPRA!B206</f>
        <v>;</v>
      </c>
      <c r="DK207" s="438">
        <v>203</v>
      </c>
      <c r="DL207" s="312"/>
      <c r="DM207" s="312"/>
      <c r="DN207" s="403"/>
      <c r="DP207" s="437">
        <v>203</v>
      </c>
      <c r="DQ207" s="312"/>
      <c r="DR207" s="438">
        <v>171</v>
      </c>
      <c r="DS207" s="312"/>
      <c r="DT207" s="312"/>
      <c r="DU207" s="96"/>
      <c r="ED207" s="851">
        <v>203</v>
      </c>
      <c r="EE207" s="423" t="s">
        <v>8962</v>
      </c>
      <c r="EF207" s="68">
        <v>203</v>
      </c>
      <c r="EG207" s="861"/>
      <c r="EH207" s="68"/>
      <c r="EI207" s="96"/>
      <c r="FT207" s="479"/>
      <c r="GA207" s="437">
        <v>203</v>
      </c>
      <c r="GB207" s="314"/>
      <c r="GC207" s="438">
        <v>203</v>
      </c>
      <c r="GD207" s="402" t="s">
        <v>3565</v>
      </c>
      <c r="GE207" s="312">
        <v>1</v>
      </c>
      <c r="GF207" s="405">
        <v>0</v>
      </c>
      <c r="GH207" s="437"/>
      <c r="GI207" s="314"/>
      <c r="GJ207" s="438">
        <v>203</v>
      </c>
      <c r="GK207" s="402" t="s">
        <v>5141</v>
      </c>
      <c r="GL207" s="312">
        <v>1</v>
      </c>
      <c r="GM207" s="405">
        <v>0</v>
      </c>
      <c r="HC207" s="446">
        <v>203</v>
      </c>
      <c r="HD207" s="412" t="str">
        <f>OIP!AH205&amp;";"&amp;OIP!B205&amp;";"&amp;OIP!E205</f>
        <v>Технологические трубопроводы коридора коммуникаций;Температура нефти в трубопроводе дренажа (в коллекторе причала);°С</v>
      </c>
      <c r="HE207" s="440">
        <v>203</v>
      </c>
      <c r="HF207" s="414" t="s">
        <v>5142</v>
      </c>
      <c r="HG207" s="415">
        <v>1</v>
      </c>
      <c r="HH207" s="447">
        <v>0</v>
      </c>
      <c r="HJ207" s="446">
        <v>203</v>
      </c>
      <c r="HK207" s="412" t="str">
        <f>OIP!AH205&amp;";"&amp;OIP!B205&amp;";"&amp;OIP!E205</f>
        <v>Технологические трубопроводы коридора коммуникаций;Температура нефти в трубопроводе дренажа (в коллекторе причала);°С</v>
      </c>
      <c r="HL207" s="440">
        <v>203</v>
      </c>
      <c r="HM207" s="414" t="s">
        <v>5142</v>
      </c>
      <c r="HN207" s="415">
        <v>1</v>
      </c>
      <c r="HO207" s="447">
        <v>0</v>
      </c>
      <c r="HQ207" s="437">
        <v>203</v>
      </c>
      <c r="HR207" s="314" t="str">
        <f>OIP!AH205&amp;";"&amp;OIP!B205&amp;";"&amp;OIP!E205</f>
        <v>Технологические трубопроводы коридора коммуникаций;Температура нефти в трубопроводе дренажа (в коллекторе причала);°С</v>
      </c>
      <c r="HS207" s="438">
        <v>203</v>
      </c>
      <c r="HT207" s="402" t="s">
        <v>5142</v>
      </c>
      <c r="HU207" s="312">
        <v>1</v>
      </c>
      <c r="HV207" s="405">
        <v>0</v>
      </c>
      <c r="HX207" s="310">
        <v>203</v>
      </c>
      <c r="HY207" s="314" t="str">
        <f>OIP!AH205&amp;";"&amp;OIP!B205&amp;";"&amp;OIP!E205</f>
        <v>Технологические трубопроводы коридора коммуникаций;Температура нефти в трубопроводе дренажа (в коллекторе причала);°С</v>
      </c>
      <c r="HZ207" s="438">
        <v>203</v>
      </c>
      <c r="IA207" s="414" t="s">
        <v>5142</v>
      </c>
      <c r="IB207" s="415">
        <v>1</v>
      </c>
      <c r="IC207" s="447">
        <v>0</v>
      </c>
      <c r="ID207" s="341"/>
      <c r="IE207" s="446">
        <v>203</v>
      </c>
      <c r="IF207" s="412" t="str">
        <f>OIP!AH205&amp;";"&amp;OIP!B205&amp;";"&amp;OIP!E205</f>
        <v>Технологические трубопроводы коридора коммуникаций;Температура нефти в трубопроводе дренажа (в коллекторе причала);°С</v>
      </c>
      <c r="IG207" s="440">
        <v>203</v>
      </c>
      <c r="IH207" s="414" t="s">
        <v>5142</v>
      </c>
      <c r="II207" s="415">
        <v>1</v>
      </c>
      <c r="IJ207" s="447">
        <v>0</v>
      </c>
      <c r="IK207" s="341"/>
      <c r="IL207" s="446">
        <v>203</v>
      </c>
      <c r="IM207" s="412" t="str">
        <f>OIP!AH205&amp;";"&amp;OIP!B205&amp;";"&amp;OIP!E205</f>
        <v>Технологические трубопроводы коридора коммуникаций;Температура нефти в трубопроводе дренажа (в коллекторе причала);°С</v>
      </c>
      <c r="IN207" s="440">
        <v>203</v>
      </c>
      <c r="IO207" s="414" t="s">
        <v>5142</v>
      </c>
      <c r="IP207" s="415">
        <v>1</v>
      </c>
      <c r="IQ207" s="447">
        <v>0</v>
      </c>
    </row>
    <row r="208" spans="1:251" ht="15.75" customHeight="1">
      <c r="A208" s="313">
        <f t="shared" si="30"/>
        <v>204</v>
      </c>
      <c r="B208" s="314" t="str">
        <f>DP!J205&amp;";"&amp;DP!B205</f>
        <v>;Сигнализация "наличие нефти" после сбросного клапана КП3</v>
      </c>
      <c r="C208" s="438">
        <v>204</v>
      </c>
      <c r="D208" s="345"/>
      <c r="E208" s="345"/>
      <c r="F208" s="347"/>
      <c r="H208" s="469">
        <f t="shared" si="31"/>
        <v>204</v>
      </c>
      <c r="I208" s="314" t="str">
        <f>KTPRS2!I205&amp;";"&amp;KTPRS2!B205</f>
        <v>Предельный параметр;Аварийный минимальный перепад давления воздуха на приточном вентиляторе П1.2 БИЛ-730</v>
      </c>
      <c r="J208" s="438">
        <v>204</v>
      </c>
      <c r="K208" s="345"/>
      <c r="L208" s="345"/>
      <c r="M208" s="470"/>
      <c r="O208" s="469">
        <f t="shared" si="32"/>
        <v>204</v>
      </c>
      <c r="P208" s="455">
        <v>0</v>
      </c>
      <c r="Q208" s="438">
        <v>204</v>
      </c>
      <c r="R208" s="345"/>
      <c r="S208" s="345"/>
      <c r="T208" s="470"/>
      <c r="BL208" s="845">
        <v>204</v>
      </c>
      <c r="BM208" s="846"/>
      <c r="BN208" s="415">
        <v>204</v>
      </c>
      <c r="BO208" s="402" t="s">
        <v>3855</v>
      </c>
      <c r="BP208" s="312">
        <v>0</v>
      </c>
      <c r="BQ208" s="405">
        <v>0</v>
      </c>
      <c r="BS208" s="479"/>
      <c r="BZ208" s="479"/>
      <c r="CG208" s="479"/>
      <c r="CN208" s="479"/>
      <c r="CU208" s="310">
        <f t="shared" si="33"/>
        <v>204</v>
      </c>
      <c r="CV208" s="314" t="str">
        <f>KTPR!K206&amp;";"&amp;KTPR!B206</f>
        <v>Общестанционная защита;Аварийное отключение НСО кнопкой «Стоп НСО» с технологической площадки (точка 4)</v>
      </c>
      <c r="CW208" s="438">
        <v>204</v>
      </c>
      <c r="CX208" s="312"/>
      <c r="CY208" s="312"/>
      <c r="CZ208" s="403"/>
      <c r="DI208" s="310">
        <f>DI207+1</f>
        <v>302</v>
      </c>
      <c r="DJ208" s="314" t="str">
        <f>KTPRA!I207&amp;";"&amp;KTPRA!B207</f>
        <v>;</v>
      </c>
      <c r="DK208" s="438">
        <v>204</v>
      </c>
      <c r="DL208" s="312"/>
      <c r="DM208" s="312"/>
      <c r="DN208" s="403"/>
      <c r="DP208" s="437">
        <v>204</v>
      </c>
      <c r="DQ208" s="312"/>
      <c r="DR208" s="438">
        <v>172</v>
      </c>
      <c r="DS208" s="312"/>
      <c r="DT208" s="312"/>
      <c r="DU208" s="96"/>
      <c r="ED208" s="851">
        <v>204</v>
      </c>
      <c r="EE208" s="423" t="s">
        <v>8963</v>
      </c>
      <c r="EF208" s="68">
        <v>204</v>
      </c>
      <c r="EG208" s="861"/>
      <c r="EH208" s="68"/>
      <c r="EI208" s="96"/>
      <c r="FT208" s="479"/>
      <c r="GA208" s="437">
        <v>204</v>
      </c>
      <c r="GB208" s="314"/>
      <c r="GC208" s="438">
        <v>204</v>
      </c>
      <c r="GD208" s="402" t="s">
        <v>3565</v>
      </c>
      <c r="GE208" s="312">
        <v>1</v>
      </c>
      <c r="GF208" s="405">
        <v>0</v>
      </c>
      <c r="GH208" s="437"/>
      <c r="GI208" s="314"/>
      <c r="GJ208" s="438">
        <v>204</v>
      </c>
      <c r="GK208" s="402" t="s">
        <v>3565</v>
      </c>
      <c r="GL208" s="312">
        <v>1</v>
      </c>
      <c r="GM208" s="405">
        <v>0</v>
      </c>
      <c r="HC208" s="446">
        <v>204</v>
      </c>
      <c r="HD208" s="412" t="str">
        <f>OIP!AH206&amp;";"&amp;OIP!B206&amp;";"&amp;OIP!E206</f>
        <v>Технологические трубопроводы коридора коммуникаций;Давление нефти в трубопроводе 4 на входе береговых сооружений;Мпа</v>
      </c>
      <c r="HE208" s="440">
        <v>204</v>
      </c>
      <c r="HF208" s="414" t="s">
        <v>5143</v>
      </c>
      <c r="HG208" s="415">
        <v>1</v>
      </c>
      <c r="HH208" s="447">
        <v>0</v>
      </c>
      <c r="HJ208" s="446">
        <v>204</v>
      </c>
      <c r="HK208" s="412" t="str">
        <f>OIP!AH206&amp;";"&amp;OIP!B206&amp;";"&amp;OIP!E206</f>
        <v>Технологические трубопроводы коридора коммуникаций;Давление нефти в трубопроводе 4 на входе береговых сооружений;Мпа</v>
      </c>
      <c r="HL208" s="440">
        <v>204</v>
      </c>
      <c r="HM208" s="414" t="s">
        <v>5143</v>
      </c>
      <c r="HN208" s="415">
        <v>1</v>
      </c>
      <c r="HO208" s="447">
        <v>0</v>
      </c>
      <c r="HQ208" s="437">
        <v>204</v>
      </c>
      <c r="HR208" s="314" t="str">
        <f>OIP!AH206&amp;";"&amp;OIP!B206&amp;";"&amp;OIP!E206</f>
        <v>Технологические трубопроводы коридора коммуникаций;Давление нефти в трубопроводе 4 на входе береговых сооружений;Мпа</v>
      </c>
      <c r="HS208" s="438">
        <v>204</v>
      </c>
      <c r="HT208" s="402" t="s">
        <v>5143</v>
      </c>
      <c r="HU208" s="312">
        <v>1</v>
      </c>
      <c r="HV208" s="405">
        <v>0</v>
      </c>
      <c r="HX208" s="310">
        <v>204</v>
      </c>
      <c r="HY208" s="314" t="str">
        <f>OIP!AH206&amp;";"&amp;OIP!B206&amp;";"&amp;OIP!E206</f>
        <v>Технологические трубопроводы коридора коммуникаций;Давление нефти в трубопроводе 4 на входе береговых сооружений;Мпа</v>
      </c>
      <c r="HZ208" s="438">
        <v>204</v>
      </c>
      <c r="IA208" s="414" t="s">
        <v>5143</v>
      </c>
      <c r="IB208" s="415">
        <v>1</v>
      </c>
      <c r="IC208" s="447">
        <v>0</v>
      </c>
      <c r="ID208" s="341"/>
      <c r="IE208" s="446">
        <v>204</v>
      </c>
      <c r="IF208" s="412" t="str">
        <f>OIP!AH206&amp;";"&amp;OIP!B206&amp;";"&amp;OIP!E206</f>
        <v>Технологические трубопроводы коридора коммуникаций;Давление нефти в трубопроводе 4 на входе береговых сооружений;Мпа</v>
      </c>
      <c r="IG208" s="440">
        <v>204</v>
      </c>
      <c r="IH208" s="414" t="s">
        <v>5143</v>
      </c>
      <c r="II208" s="415">
        <v>1</v>
      </c>
      <c r="IJ208" s="447">
        <v>0</v>
      </c>
      <c r="IK208" s="341"/>
      <c r="IL208" s="446">
        <v>204</v>
      </c>
      <c r="IM208" s="412" t="str">
        <f>OIP!AH206&amp;";"&amp;OIP!B206&amp;";"&amp;OIP!E206</f>
        <v>Технологические трубопроводы коридора коммуникаций;Давление нефти в трубопроводе 4 на входе береговых сооружений;Мпа</v>
      </c>
      <c r="IN208" s="440">
        <v>204</v>
      </c>
      <c r="IO208" s="414" t="s">
        <v>5143</v>
      </c>
      <c r="IP208" s="415">
        <v>1</v>
      </c>
      <c r="IQ208" s="447">
        <v>0</v>
      </c>
    </row>
    <row r="209" spans="1:251" ht="15.75" customHeight="1">
      <c r="A209" s="310">
        <f t="shared" si="30"/>
        <v>205</v>
      </c>
      <c r="B209" s="314" t="str">
        <f>DP!J206&amp;";"&amp;DP!B206</f>
        <v>Межблочная запорная арматура, резервные схемы учёта, УРД;Сигнализация "наличие нефти" после сбросного клапана КП4</v>
      </c>
      <c r="C209" s="438">
        <v>205</v>
      </c>
      <c r="D209" s="312"/>
      <c r="E209" s="312"/>
      <c r="F209" s="403"/>
      <c r="H209" s="437">
        <f t="shared" si="31"/>
        <v>205</v>
      </c>
      <c r="I209" s="314" t="str">
        <f>KTPRS2!I206&amp;";"&amp;KTPRS2!B206</f>
        <v>Предельный параметр;Предельная загазованность в БИЛ-733</v>
      </c>
      <c r="J209" s="438">
        <v>205</v>
      </c>
      <c r="K209" s="312"/>
      <c r="L209" s="312"/>
      <c r="M209" s="405"/>
      <c r="O209" s="437">
        <f t="shared" si="32"/>
        <v>205</v>
      </c>
      <c r="P209" s="455">
        <v>0</v>
      </c>
      <c r="Q209" s="438">
        <v>205</v>
      </c>
      <c r="R209" s="312"/>
      <c r="S209" s="312"/>
      <c r="T209" s="405"/>
      <c r="BL209" s="845">
        <v>205</v>
      </c>
      <c r="BM209" s="846"/>
      <c r="BN209" s="415">
        <v>205</v>
      </c>
      <c r="BO209" s="402" t="s">
        <v>3855</v>
      </c>
      <c r="BP209" s="312">
        <v>0</v>
      </c>
      <c r="BQ209" s="405">
        <v>0</v>
      </c>
      <c r="BS209" s="479"/>
      <c r="BZ209" s="479"/>
      <c r="CG209" s="479"/>
      <c r="CN209" s="479"/>
      <c r="CU209" s="310">
        <f t="shared" si="33"/>
        <v>205</v>
      </c>
      <c r="CV209" s="314" t="str">
        <f>KTPR!K207&amp;";"&amp;KTPR!B207</f>
        <v>Общестанционная защита;Аварийное отключение НСО кнопкой «Стоп НСО» с АРМ оператора БиПС</v>
      </c>
      <c r="CW209" s="438">
        <v>205</v>
      </c>
      <c r="CX209" s="312"/>
      <c r="CY209" s="312"/>
      <c r="CZ209" s="403"/>
      <c r="DI209" s="310">
        <f t="shared" ref="DI209:DI272" si="34">DI208+1</f>
        <v>303</v>
      </c>
      <c r="DJ209" s="314" t="str">
        <f>KTPRA!I208&amp;";"&amp;KTPRA!B208</f>
        <v>;</v>
      </c>
      <c r="DK209" s="438">
        <v>205</v>
      </c>
      <c r="DL209" s="312"/>
      <c r="DM209" s="312"/>
      <c r="DN209" s="403"/>
      <c r="DP209" s="437">
        <v>205</v>
      </c>
      <c r="DQ209" s="312"/>
      <c r="DR209" s="438">
        <v>173</v>
      </c>
      <c r="DS209" s="312"/>
      <c r="DT209" s="312"/>
      <c r="DU209" s="96"/>
      <c r="ED209" s="851">
        <v>205</v>
      </c>
      <c r="EE209" s="423" t="s">
        <v>8964</v>
      </c>
      <c r="EF209" s="68">
        <v>205</v>
      </c>
      <c r="EG209" s="861"/>
      <c r="EH209" s="68"/>
      <c r="EI209" s="96"/>
      <c r="FT209" s="479"/>
      <c r="GA209" s="437">
        <v>205</v>
      </c>
      <c r="GB209" s="314"/>
      <c r="GC209" s="438">
        <v>205</v>
      </c>
      <c r="GD209" s="402" t="s">
        <v>3565</v>
      </c>
      <c r="GE209" s="312">
        <v>1</v>
      </c>
      <c r="GF209" s="405">
        <v>0</v>
      </c>
      <c r="GH209" s="437"/>
      <c r="GI209" s="314"/>
      <c r="GJ209" s="438">
        <v>205</v>
      </c>
      <c r="GK209" s="402" t="s">
        <v>3565</v>
      </c>
      <c r="GL209" s="312">
        <v>1</v>
      </c>
      <c r="GM209" s="405">
        <v>0</v>
      </c>
      <c r="HC209" s="446">
        <v>205</v>
      </c>
      <c r="HD209" s="412" t="str">
        <f>OIP!AH207&amp;";"&amp;OIP!B207&amp;";"&amp;OIP!E207</f>
        <v>Технологические трубопроводы коридора коммуникаций;Давление нефти в трубопроводе 5 на входе береговых сооружений;Мпа</v>
      </c>
      <c r="HE209" s="440">
        <v>205</v>
      </c>
      <c r="HF209" s="414" t="s">
        <v>5144</v>
      </c>
      <c r="HG209" s="415">
        <v>1</v>
      </c>
      <c r="HH209" s="447">
        <v>0</v>
      </c>
      <c r="HJ209" s="446">
        <v>205</v>
      </c>
      <c r="HK209" s="412" t="str">
        <f>OIP!AH207&amp;";"&amp;OIP!B207&amp;";"&amp;OIP!E207</f>
        <v>Технологические трубопроводы коридора коммуникаций;Давление нефти в трубопроводе 5 на входе береговых сооружений;Мпа</v>
      </c>
      <c r="HL209" s="440">
        <v>205</v>
      </c>
      <c r="HM209" s="414" t="s">
        <v>5144</v>
      </c>
      <c r="HN209" s="415">
        <v>1</v>
      </c>
      <c r="HO209" s="447">
        <v>0</v>
      </c>
      <c r="HQ209" s="437">
        <v>205</v>
      </c>
      <c r="HR209" s="314" t="str">
        <f>OIP!AH207&amp;";"&amp;OIP!B207&amp;";"&amp;OIP!E207</f>
        <v>Технологические трубопроводы коридора коммуникаций;Давление нефти в трубопроводе 5 на входе береговых сооружений;Мпа</v>
      </c>
      <c r="HS209" s="438">
        <v>205</v>
      </c>
      <c r="HT209" s="402" t="s">
        <v>5144</v>
      </c>
      <c r="HU209" s="312">
        <v>1</v>
      </c>
      <c r="HV209" s="405">
        <v>0</v>
      </c>
      <c r="HX209" s="310">
        <v>205</v>
      </c>
      <c r="HY209" s="314" t="str">
        <f>OIP!AH207&amp;";"&amp;OIP!B207&amp;";"&amp;OIP!E207</f>
        <v>Технологические трубопроводы коридора коммуникаций;Давление нефти в трубопроводе 5 на входе береговых сооружений;Мпа</v>
      </c>
      <c r="HZ209" s="438">
        <v>205</v>
      </c>
      <c r="IA209" s="414" t="s">
        <v>5144</v>
      </c>
      <c r="IB209" s="415">
        <v>1</v>
      </c>
      <c r="IC209" s="447">
        <v>0</v>
      </c>
      <c r="ID209" s="341"/>
      <c r="IE209" s="446">
        <v>205</v>
      </c>
      <c r="IF209" s="412" t="str">
        <f>OIP!AH207&amp;";"&amp;OIP!B207&amp;";"&amp;OIP!E207</f>
        <v>Технологические трубопроводы коридора коммуникаций;Давление нефти в трубопроводе 5 на входе береговых сооружений;Мпа</v>
      </c>
      <c r="IG209" s="440">
        <v>205</v>
      </c>
      <c r="IH209" s="414" t="s">
        <v>5144</v>
      </c>
      <c r="II209" s="415">
        <v>1</v>
      </c>
      <c r="IJ209" s="447">
        <v>0</v>
      </c>
      <c r="IK209" s="341"/>
      <c r="IL209" s="446">
        <v>205</v>
      </c>
      <c r="IM209" s="412" t="str">
        <f>OIP!AH207&amp;";"&amp;OIP!B207&amp;";"&amp;OIP!E207</f>
        <v>Технологические трубопроводы коридора коммуникаций;Давление нефти в трубопроводе 5 на входе береговых сооружений;Мпа</v>
      </c>
      <c r="IN209" s="440">
        <v>205</v>
      </c>
      <c r="IO209" s="414" t="s">
        <v>5144</v>
      </c>
      <c r="IP209" s="415">
        <v>1</v>
      </c>
      <c r="IQ209" s="447">
        <v>0</v>
      </c>
    </row>
    <row r="210" spans="1:251" ht="15.75" customHeight="1">
      <c r="A210" s="310">
        <f t="shared" si="30"/>
        <v>206</v>
      </c>
      <c r="B210" s="314" t="str">
        <f>DP!J207&amp;";"&amp;DP!B207</f>
        <v>Межблочная запорная арматура, резервные схемы учёта, УРД;Сигнализация "наличие нефти" после сбросного клапана КП9</v>
      </c>
      <c r="C210" s="438">
        <v>206</v>
      </c>
      <c r="D210" s="312"/>
      <c r="E210" s="312"/>
      <c r="F210" s="403"/>
      <c r="H210" s="437">
        <f t="shared" si="31"/>
        <v>206</v>
      </c>
      <c r="I210" s="314" t="str">
        <f>KTPRS2!I207&amp;";"&amp;KTPRS2!B207</f>
        <v>Предельный параметр;Сохранение предельной загазованности в БИЛ-733 (точка 1)</v>
      </c>
      <c r="J210" s="438">
        <v>206</v>
      </c>
      <c r="K210" s="312"/>
      <c r="L210" s="312"/>
      <c r="M210" s="405"/>
      <c r="O210" s="437">
        <f t="shared" si="32"/>
        <v>206</v>
      </c>
      <c r="P210" s="455">
        <v>0</v>
      </c>
      <c r="Q210" s="438">
        <v>206</v>
      </c>
      <c r="R210" s="312"/>
      <c r="S210" s="312"/>
      <c r="T210" s="405"/>
      <c r="BL210" s="845">
        <v>206</v>
      </c>
      <c r="BM210" s="846"/>
      <c r="BN210" s="415">
        <v>206</v>
      </c>
      <c r="BO210" s="402" t="s">
        <v>3855</v>
      </c>
      <c r="BP210" s="312">
        <v>0</v>
      </c>
      <c r="BQ210" s="405">
        <v>0</v>
      </c>
      <c r="BS210" s="479"/>
      <c r="BZ210" s="479"/>
      <c r="CG210" s="479"/>
      <c r="CN210" s="479"/>
      <c r="CU210" s="310">
        <f t="shared" si="33"/>
        <v>206</v>
      </c>
      <c r="CV210" s="314" t="str">
        <f>KTPR!K208&amp;";"&amp;KTPR!B208</f>
        <v>Общестанционная защита;Аварийная загазованность площадки насосной станции откачки (точка 1)</v>
      </c>
      <c r="CW210" s="438">
        <v>206</v>
      </c>
      <c r="CX210" s="312"/>
      <c r="CY210" s="312"/>
      <c r="CZ210" s="403"/>
      <c r="DI210" s="310">
        <f t="shared" si="34"/>
        <v>304</v>
      </c>
      <c r="DJ210" s="314" t="str">
        <f>KTPRA!I209&amp;";"&amp;KTPRA!B209</f>
        <v>;</v>
      </c>
      <c r="DK210" s="438">
        <v>206</v>
      </c>
      <c r="DL210" s="312"/>
      <c r="DM210" s="312"/>
      <c r="DN210" s="403"/>
      <c r="DP210" s="437">
        <v>206</v>
      </c>
      <c r="DQ210" s="312"/>
      <c r="DR210" s="438">
        <v>174</v>
      </c>
      <c r="DS210" s="312"/>
      <c r="DT210" s="312"/>
      <c r="DU210" s="96"/>
      <c r="ED210" s="851">
        <v>206</v>
      </c>
      <c r="EE210" s="423" t="s">
        <v>8965</v>
      </c>
      <c r="EF210" s="68">
        <v>206</v>
      </c>
      <c r="EG210" s="861"/>
      <c r="EH210" s="68"/>
      <c r="EI210" s="96"/>
      <c r="FT210" s="479"/>
      <c r="GA210" s="437">
        <v>206</v>
      </c>
      <c r="GB210" s="314"/>
      <c r="GC210" s="438">
        <v>206</v>
      </c>
      <c r="GD210" s="402" t="s">
        <v>3565</v>
      </c>
      <c r="GE210" s="312">
        <v>1</v>
      </c>
      <c r="GF210" s="405">
        <v>0</v>
      </c>
      <c r="GH210" s="437"/>
      <c r="GI210" s="314"/>
      <c r="GJ210" s="438">
        <v>206</v>
      </c>
      <c r="GK210" s="402" t="s">
        <v>3565</v>
      </c>
      <c r="GL210" s="312">
        <v>1</v>
      </c>
      <c r="GM210" s="405">
        <v>0</v>
      </c>
      <c r="HC210" s="446">
        <v>206</v>
      </c>
      <c r="HD210" s="412" t="str">
        <f>OIP!AH208&amp;";"&amp;OIP!B208&amp;";"&amp;OIP!E208</f>
        <v>;;</v>
      </c>
      <c r="HE210" s="440">
        <v>206</v>
      </c>
      <c r="HF210" s="414" t="s">
        <v>5145</v>
      </c>
      <c r="HG210" s="415">
        <v>1</v>
      </c>
      <c r="HH210" s="447">
        <v>0</v>
      </c>
      <c r="HJ210" s="446">
        <v>206</v>
      </c>
      <c r="HK210" s="412" t="str">
        <f>OIP!AH208&amp;";"&amp;OIP!B208&amp;";"&amp;OIP!E208</f>
        <v>;;</v>
      </c>
      <c r="HL210" s="440">
        <v>206</v>
      </c>
      <c r="HM210" s="414" t="s">
        <v>5145</v>
      </c>
      <c r="HN210" s="415">
        <v>1</v>
      </c>
      <c r="HO210" s="447">
        <v>0</v>
      </c>
      <c r="HQ210" s="437">
        <v>206</v>
      </c>
      <c r="HR210" s="314" t="str">
        <f>OIP!AH208&amp;";"&amp;OIP!B208&amp;";"&amp;OIP!E208</f>
        <v>;;</v>
      </c>
      <c r="HS210" s="438">
        <v>206</v>
      </c>
      <c r="HT210" s="402" t="s">
        <v>5145</v>
      </c>
      <c r="HU210" s="312">
        <v>1</v>
      </c>
      <c r="HV210" s="405">
        <v>0</v>
      </c>
      <c r="HX210" s="310">
        <v>206</v>
      </c>
      <c r="HY210" s="314" t="str">
        <f>OIP!AH208&amp;";"&amp;OIP!B208&amp;";"&amp;OIP!E208</f>
        <v>;;</v>
      </c>
      <c r="HZ210" s="438">
        <v>206</v>
      </c>
      <c r="IA210" s="414" t="s">
        <v>5145</v>
      </c>
      <c r="IB210" s="415">
        <v>1</v>
      </c>
      <c r="IC210" s="447">
        <v>0</v>
      </c>
      <c r="ID210" s="341"/>
      <c r="IE210" s="446">
        <v>206</v>
      </c>
      <c r="IF210" s="412" t="str">
        <f>OIP!AH208&amp;";"&amp;OIP!B208&amp;";"&amp;OIP!E208</f>
        <v>;;</v>
      </c>
      <c r="IG210" s="440">
        <v>206</v>
      </c>
      <c r="IH210" s="414" t="s">
        <v>5145</v>
      </c>
      <c r="II210" s="415">
        <v>1</v>
      </c>
      <c r="IJ210" s="447">
        <v>0</v>
      </c>
      <c r="IK210" s="341"/>
      <c r="IL210" s="446">
        <v>206</v>
      </c>
      <c r="IM210" s="412" t="str">
        <f>OIP!AH208&amp;";"&amp;OIP!B208&amp;";"&amp;OIP!E208</f>
        <v>;;</v>
      </c>
      <c r="IN210" s="440">
        <v>206</v>
      </c>
      <c r="IO210" s="414" t="s">
        <v>5145</v>
      </c>
      <c r="IP210" s="415">
        <v>1</v>
      </c>
      <c r="IQ210" s="447">
        <v>0</v>
      </c>
    </row>
    <row r="211" spans="1:251" ht="15.75" customHeight="1">
      <c r="A211" s="313">
        <f t="shared" si="30"/>
        <v>207</v>
      </c>
      <c r="B211" s="314" t="str">
        <f>DP!J208&amp;";"&amp;DP!B208</f>
        <v>;Сигнализация "наличие нефти" после сбросного клапана КП10</v>
      </c>
      <c r="C211" s="438">
        <v>207</v>
      </c>
      <c r="D211" s="345"/>
      <c r="E211" s="345"/>
      <c r="F211" s="347"/>
      <c r="H211" s="469">
        <f t="shared" si="31"/>
        <v>207</v>
      </c>
      <c r="I211" s="314" t="str">
        <f>KTPRS2!I208&amp;";"&amp;KTPRS2!B208</f>
        <v>Предельный параметр;Сохранение предельной загазованности в БИЛ-733 (точка 2)</v>
      </c>
      <c r="J211" s="438">
        <v>207</v>
      </c>
      <c r="K211" s="345"/>
      <c r="L211" s="345"/>
      <c r="M211" s="470"/>
      <c r="O211" s="469">
        <f t="shared" si="32"/>
        <v>207</v>
      </c>
      <c r="P211" s="455">
        <v>0</v>
      </c>
      <c r="Q211" s="438">
        <v>207</v>
      </c>
      <c r="R211" s="345"/>
      <c r="S211" s="345"/>
      <c r="T211" s="470"/>
      <c r="BL211" s="845">
        <v>207</v>
      </c>
      <c r="BM211" s="846"/>
      <c r="BN211" s="415">
        <v>207</v>
      </c>
      <c r="BO211" s="402" t="s">
        <v>3855</v>
      </c>
      <c r="BP211" s="312">
        <v>0</v>
      </c>
      <c r="BQ211" s="405">
        <v>0</v>
      </c>
      <c r="BS211" s="479"/>
      <c r="BZ211" s="479"/>
      <c r="CG211" s="479"/>
      <c r="CN211" s="479"/>
      <c r="CU211" s="310">
        <f t="shared" si="33"/>
        <v>207</v>
      </c>
      <c r="CV211" s="314" t="str">
        <f>KTPR!K209&amp;";"&amp;KTPR!B209</f>
        <v>Общестанционная защита;Аварийная загазованность площадки насосной станции откачки (точка 2)</v>
      </c>
      <c r="CW211" s="438">
        <v>207</v>
      </c>
      <c r="CX211" s="312"/>
      <c r="CY211" s="312"/>
      <c r="CZ211" s="403"/>
      <c r="DI211" s="310">
        <f t="shared" si="34"/>
        <v>305</v>
      </c>
      <c r="DJ211" s="314" t="str">
        <f>KTPRA!I210&amp;";"&amp;KTPRA!B210</f>
        <v>;</v>
      </c>
      <c r="DK211" s="438">
        <v>207</v>
      </c>
      <c r="DL211" s="312"/>
      <c r="DM211" s="312"/>
      <c r="DN211" s="403"/>
      <c r="DP211" s="437">
        <v>207</v>
      </c>
      <c r="DQ211" s="312"/>
      <c r="DR211" s="438">
        <v>175</v>
      </c>
      <c r="DS211" s="312"/>
      <c r="DT211" s="312"/>
      <c r="DU211" s="96"/>
      <c r="ED211" s="851">
        <v>207</v>
      </c>
      <c r="EE211" s="423" t="s">
        <v>8966</v>
      </c>
      <c r="EF211" s="68">
        <v>207</v>
      </c>
      <c r="EG211" s="861"/>
      <c r="EH211" s="68"/>
      <c r="EI211" s="96"/>
      <c r="FT211" s="479"/>
      <c r="GA211" s="437">
        <v>207</v>
      </c>
      <c r="GB211" s="314"/>
      <c r="GC211" s="438">
        <v>207</v>
      </c>
      <c r="GD211" s="402" t="s">
        <v>3565</v>
      </c>
      <c r="GE211" s="312">
        <v>1</v>
      </c>
      <c r="GF211" s="405">
        <v>0</v>
      </c>
      <c r="GH211" s="437"/>
      <c r="GI211" s="314"/>
      <c r="GJ211" s="438">
        <v>207</v>
      </c>
      <c r="GK211" s="402" t="s">
        <v>5146</v>
      </c>
      <c r="GL211" s="312">
        <v>1</v>
      </c>
      <c r="GM211" s="405">
        <v>0</v>
      </c>
      <c r="HC211" s="446">
        <v>207</v>
      </c>
      <c r="HD211" s="412" t="str">
        <f>OIP!AH209&amp;";"&amp;OIP!B209&amp;";"&amp;OIP!E209</f>
        <v>Технологические трубопроводы коридора коммуникаций;Давление нефти в технологическом трубопроводе 4 (в коллекторе причала точка 1);МПа</v>
      </c>
      <c r="HE211" s="440">
        <v>207</v>
      </c>
      <c r="HF211" s="414" t="s">
        <v>5147</v>
      </c>
      <c r="HG211" s="415">
        <v>1</v>
      </c>
      <c r="HH211" s="447">
        <v>0</v>
      </c>
      <c r="HJ211" s="446">
        <v>207</v>
      </c>
      <c r="HK211" s="412" t="str">
        <f>OIP!AH209&amp;";"&amp;OIP!B209&amp;";"&amp;OIP!E209</f>
        <v>Технологические трубопроводы коридора коммуникаций;Давление нефти в технологическом трубопроводе 4 (в коллекторе причала точка 1);МПа</v>
      </c>
      <c r="HL211" s="440">
        <v>207</v>
      </c>
      <c r="HM211" s="414" t="s">
        <v>5147</v>
      </c>
      <c r="HN211" s="415">
        <v>1</v>
      </c>
      <c r="HO211" s="447">
        <v>0</v>
      </c>
      <c r="HQ211" s="437">
        <v>207</v>
      </c>
      <c r="HR211" s="314" t="str">
        <f>OIP!AH209&amp;";"&amp;OIP!B209&amp;";"&amp;OIP!E209</f>
        <v>Технологические трубопроводы коридора коммуникаций;Давление нефти в технологическом трубопроводе 4 (в коллекторе причала точка 1);МПа</v>
      </c>
      <c r="HS211" s="438">
        <v>207</v>
      </c>
      <c r="HT211" s="402" t="s">
        <v>5147</v>
      </c>
      <c r="HU211" s="312">
        <v>1</v>
      </c>
      <c r="HV211" s="405">
        <v>0</v>
      </c>
      <c r="HX211" s="310">
        <v>207</v>
      </c>
      <c r="HY211" s="314" t="str">
        <f>OIP!AH209&amp;";"&amp;OIP!B209&amp;";"&amp;OIP!E209</f>
        <v>Технологические трубопроводы коридора коммуникаций;Давление нефти в технологическом трубопроводе 4 (в коллекторе причала точка 1);МПа</v>
      </c>
      <c r="HZ211" s="438">
        <v>207</v>
      </c>
      <c r="IA211" s="414" t="s">
        <v>5147</v>
      </c>
      <c r="IB211" s="415">
        <v>1</v>
      </c>
      <c r="IC211" s="447">
        <v>0</v>
      </c>
      <c r="ID211" s="341"/>
      <c r="IE211" s="446">
        <v>207</v>
      </c>
      <c r="IF211" s="412" t="str">
        <f>OIP!AH209&amp;";"&amp;OIP!B209&amp;";"&amp;OIP!E209</f>
        <v>Технологические трубопроводы коридора коммуникаций;Давление нефти в технологическом трубопроводе 4 (в коллекторе причала точка 1);МПа</v>
      </c>
      <c r="IG211" s="440">
        <v>207</v>
      </c>
      <c r="IH211" s="414" t="s">
        <v>5147</v>
      </c>
      <c r="II211" s="415">
        <v>1</v>
      </c>
      <c r="IJ211" s="447">
        <v>0</v>
      </c>
      <c r="IK211" s="341"/>
      <c r="IL211" s="446">
        <v>207</v>
      </c>
      <c r="IM211" s="412" t="str">
        <f>OIP!AH209&amp;";"&amp;OIP!B209&amp;";"&amp;OIP!E209</f>
        <v>Технологические трубопроводы коридора коммуникаций;Давление нефти в технологическом трубопроводе 4 (в коллекторе причала точка 1);МПа</v>
      </c>
      <c r="IN211" s="440">
        <v>207</v>
      </c>
      <c r="IO211" s="414" t="s">
        <v>5147</v>
      </c>
      <c r="IP211" s="415">
        <v>1</v>
      </c>
      <c r="IQ211" s="447">
        <v>0</v>
      </c>
    </row>
    <row r="212" spans="1:251" ht="15.75" customHeight="1">
      <c r="A212" s="310">
        <f t="shared" si="30"/>
        <v>208</v>
      </c>
      <c r="B212" s="314" t="str">
        <f>DP!J209&amp;";"&amp;DP!B209</f>
        <v>Система вентиляции БИК;</v>
      </c>
      <c r="C212" s="438">
        <v>208</v>
      </c>
      <c r="D212" s="312"/>
      <c r="E212" s="312"/>
      <c r="F212" s="403"/>
      <c r="H212" s="437">
        <f t="shared" si="31"/>
        <v>208</v>
      </c>
      <c r="I212" s="314" t="str">
        <f>KTPRS2!I209&amp;";"&amp;KTPRS2!B209</f>
        <v>Предельный параметр;Сохранение предельной загазованности в БИЛ-733 (точка 3)</v>
      </c>
      <c r="J212" s="438">
        <v>208</v>
      </c>
      <c r="K212" s="312"/>
      <c r="L212" s="312"/>
      <c r="M212" s="405"/>
      <c r="O212" s="437">
        <f t="shared" si="32"/>
        <v>208</v>
      </c>
      <c r="P212" s="455">
        <v>0</v>
      </c>
      <c r="Q212" s="438">
        <v>208</v>
      </c>
      <c r="R212" s="312"/>
      <c r="S212" s="312"/>
      <c r="T212" s="405"/>
      <c r="BL212" s="845">
        <v>208</v>
      </c>
      <c r="BM212" s="846"/>
      <c r="BN212" s="415">
        <v>208</v>
      </c>
      <c r="BO212" s="402" t="s">
        <v>3855</v>
      </c>
      <c r="BP212" s="312">
        <v>0</v>
      </c>
      <c r="BQ212" s="405">
        <v>0</v>
      </c>
      <c r="BS212" s="479"/>
      <c r="BZ212" s="479"/>
      <c r="CG212" s="479"/>
      <c r="CN212" s="479"/>
      <c r="CU212" s="310">
        <f t="shared" si="33"/>
        <v>208</v>
      </c>
      <c r="CV212" s="314" t="str">
        <f>KTPR!K210&amp;";"&amp;KTPR!B210</f>
        <v>Общестанционная защита;Аварийная загазованность площадки насосной станции откачки (точка 3)</v>
      </c>
      <c r="CW212" s="438">
        <v>208</v>
      </c>
      <c r="CX212" s="312"/>
      <c r="CY212" s="312"/>
      <c r="CZ212" s="403"/>
      <c r="DI212" s="310">
        <f t="shared" si="34"/>
        <v>306</v>
      </c>
      <c r="DJ212" s="314" t="str">
        <f>KTPRA!I211&amp;";"&amp;KTPRA!B211</f>
        <v>;</v>
      </c>
      <c r="DK212" s="438">
        <v>208</v>
      </c>
      <c r="DL212" s="312"/>
      <c r="DM212" s="312"/>
      <c r="DN212" s="403"/>
      <c r="DP212" s="437">
        <v>208</v>
      </c>
      <c r="DQ212" s="312"/>
      <c r="DR212" s="438">
        <v>176</v>
      </c>
      <c r="DS212" s="312"/>
      <c r="DT212" s="312"/>
      <c r="DU212" s="96"/>
      <c r="ED212" s="851">
        <v>208</v>
      </c>
      <c r="EE212" s="423" t="s">
        <v>8967</v>
      </c>
      <c r="EF212" s="68">
        <v>208</v>
      </c>
      <c r="EG212" s="861"/>
      <c r="EH212" s="68"/>
      <c r="EI212" s="96"/>
      <c r="FT212" s="479"/>
      <c r="GA212" s="437">
        <v>208</v>
      </c>
      <c r="GB212" s="314"/>
      <c r="GC212" s="438">
        <v>208</v>
      </c>
      <c r="GD212" s="402" t="s">
        <v>3565</v>
      </c>
      <c r="GE212" s="312">
        <v>1</v>
      </c>
      <c r="GF212" s="405">
        <v>0</v>
      </c>
      <c r="GH212" s="437"/>
      <c r="GI212" s="314"/>
      <c r="GJ212" s="438">
        <v>208</v>
      </c>
      <c r="GK212" s="402" t="s">
        <v>3565</v>
      </c>
      <c r="GL212" s="312">
        <v>1</v>
      </c>
      <c r="GM212" s="405">
        <v>0</v>
      </c>
      <c r="HC212" s="446">
        <v>208</v>
      </c>
      <c r="HD212" s="412" t="str">
        <f>OIP!AH210&amp;";"&amp;OIP!B210&amp;";"&amp;OIP!E210</f>
        <v>Технологические трубопроводы коридора коммуникаций;Температура нефти в технологическом трубопроводе 4 (в коллекторе причала точка 1);°С</v>
      </c>
      <c r="HE212" s="440">
        <v>208</v>
      </c>
      <c r="HF212" s="414" t="s">
        <v>5148</v>
      </c>
      <c r="HG212" s="415">
        <v>1</v>
      </c>
      <c r="HH212" s="447">
        <v>0</v>
      </c>
      <c r="HJ212" s="446">
        <v>208</v>
      </c>
      <c r="HK212" s="412" t="str">
        <f>OIP!AH210&amp;";"&amp;OIP!B210&amp;";"&amp;OIP!E210</f>
        <v>Технологические трубопроводы коридора коммуникаций;Температура нефти в технологическом трубопроводе 4 (в коллекторе причала точка 1);°С</v>
      </c>
      <c r="HL212" s="440">
        <v>208</v>
      </c>
      <c r="HM212" s="414" t="s">
        <v>5148</v>
      </c>
      <c r="HN212" s="415">
        <v>1</v>
      </c>
      <c r="HO212" s="447">
        <v>0</v>
      </c>
      <c r="HQ212" s="437">
        <v>208</v>
      </c>
      <c r="HR212" s="314" t="str">
        <f>OIP!AH210&amp;";"&amp;OIP!B210&amp;";"&amp;OIP!E210</f>
        <v>Технологические трубопроводы коридора коммуникаций;Температура нефти в технологическом трубопроводе 4 (в коллекторе причала точка 1);°С</v>
      </c>
      <c r="HS212" s="438">
        <v>208</v>
      </c>
      <c r="HT212" s="402" t="s">
        <v>5148</v>
      </c>
      <c r="HU212" s="312">
        <v>1</v>
      </c>
      <c r="HV212" s="405">
        <v>0</v>
      </c>
      <c r="HX212" s="310">
        <v>208</v>
      </c>
      <c r="HY212" s="314" t="str">
        <f>OIP!AH210&amp;";"&amp;OIP!B210&amp;";"&amp;OIP!E210</f>
        <v>Технологические трубопроводы коридора коммуникаций;Температура нефти в технологическом трубопроводе 4 (в коллекторе причала точка 1);°С</v>
      </c>
      <c r="HZ212" s="438">
        <v>208</v>
      </c>
      <c r="IA212" s="414" t="s">
        <v>5148</v>
      </c>
      <c r="IB212" s="415">
        <v>1</v>
      </c>
      <c r="IC212" s="447">
        <v>0</v>
      </c>
      <c r="ID212" s="341"/>
      <c r="IE212" s="446">
        <v>208</v>
      </c>
      <c r="IF212" s="412" t="str">
        <f>OIP!AH210&amp;";"&amp;OIP!B210&amp;";"&amp;OIP!E210</f>
        <v>Технологические трубопроводы коридора коммуникаций;Температура нефти в технологическом трубопроводе 4 (в коллекторе причала точка 1);°С</v>
      </c>
      <c r="IG212" s="440">
        <v>208</v>
      </c>
      <c r="IH212" s="414" t="s">
        <v>5148</v>
      </c>
      <c r="II212" s="415">
        <v>1</v>
      </c>
      <c r="IJ212" s="447">
        <v>0</v>
      </c>
      <c r="IK212" s="341"/>
      <c r="IL212" s="446">
        <v>208</v>
      </c>
      <c r="IM212" s="412" t="str">
        <f>OIP!AH210&amp;";"&amp;OIP!B210&amp;";"&amp;OIP!E210</f>
        <v>Технологические трубопроводы коридора коммуникаций;Температура нефти в технологическом трубопроводе 4 (в коллекторе причала точка 1);°С</v>
      </c>
      <c r="IN212" s="440">
        <v>208</v>
      </c>
      <c r="IO212" s="414" t="s">
        <v>5148</v>
      </c>
      <c r="IP212" s="415">
        <v>1</v>
      </c>
      <c r="IQ212" s="447">
        <v>0</v>
      </c>
    </row>
    <row r="213" spans="1:251" ht="15.75" customHeight="1">
      <c r="A213" s="310">
        <f t="shared" si="30"/>
        <v>209</v>
      </c>
      <c r="B213" s="314" t="str">
        <f>DP!J210&amp;";"&amp;DP!B210</f>
        <v>Система вентиляции БИК;Сигнализация затопления колодца КИП УРД-1</v>
      </c>
      <c r="C213" s="438">
        <v>209</v>
      </c>
      <c r="D213" s="312"/>
      <c r="E213" s="312"/>
      <c r="F213" s="403"/>
      <c r="H213" s="437">
        <f t="shared" si="31"/>
        <v>209</v>
      </c>
      <c r="I213" s="314" t="str">
        <f>KTPRS2!I210&amp;";"&amp;KTPRS2!B210</f>
        <v>Предельный параметр;Сохранение предельной загазованностив БИЛ-733 (точка 4)</v>
      </c>
      <c r="J213" s="438">
        <v>209</v>
      </c>
      <c r="K213" s="312"/>
      <c r="L213" s="312"/>
      <c r="M213" s="405"/>
      <c r="O213" s="437">
        <f t="shared" si="32"/>
        <v>209</v>
      </c>
      <c r="P213" s="455">
        <v>0</v>
      </c>
      <c r="Q213" s="438">
        <v>209</v>
      </c>
      <c r="R213" s="312"/>
      <c r="S213" s="312"/>
      <c r="T213" s="405"/>
      <c r="BL213" s="845">
        <v>209</v>
      </c>
      <c r="BM213" s="846"/>
      <c r="BN213" s="415">
        <v>209</v>
      </c>
      <c r="BO213" s="451" t="s">
        <v>4726</v>
      </c>
      <c r="BP213" s="312">
        <v>2</v>
      </c>
      <c r="BQ213" s="405">
        <v>3</v>
      </c>
      <c r="BS213" s="479"/>
      <c r="BZ213" s="479"/>
      <c r="CG213" s="479"/>
      <c r="CN213" s="479"/>
      <c r="CU213" s="310">
        <f t="shared" si="33"/>
        <v>209</v>
      </c>
      <c r="CV213" s="314" t="str">
        <f>KTPR!K211&amp;";"&amp;KTPR!B211</f>
        <v>Общестанционная защита;Аварийная загазованность площадки насосной станции откачки (точка 4)</v>
      </c>
      <c r="CW213" s="438">
        <v>209</v>
      </c>
      <c r="CX213" s="312"/>
      <c r="CY213" s="312"/>
      <c r="CZ213" s="403"/>
      <c r="DI213" s="310">
        <f t="shared" si="34"/>
        <v>307</v>
      </c>
      <c r="DJ213" s="314" t="str">
        <f>KTPRA!I212&amp;";"&amp;KTPRA!B212</f>
        <v>;</v>
      </c>
      <c r="DK213" s="438">
        <v>209</v>
      </c>
      <c r="DL213" s="312"/>
      <c r="DM213" s="312"/>
      <c r="DN213" s="403"/>
      <c r="DP213" s="437">
        <v>209</v>
      </c>
      <c r="DQ213" s="312"/>
      <c r="DR213" s="438">
        <v>177</v>
      </c>
      <c r="DS213" s="312"/>
      <c r="DT213" s="312"/>
      <c r="DU213" s="96"/>
      <c r="ED213" s="851">
        <v>209</v>
      </c>
      <c r="EE213" s="423" t="s">
        <v>8968</v>
      </c>
      <c r="EF213" s="68">
        <v>209</v>
      </c>
      <c r="EG213" s="861"/>
      <c r="EH213" s="68"/>
      <c r="EI213" s="96"/>
      <c r="FT213" s="479"/>
      <c r="GA213" s="437">
        <v>209</v>
      </c>
      <c r="GB213" s="314"/>
      <c r="GC213" s="438">
        <v>209</v>
      </c>
      <c r="GD213" s="402" t="s">
        <v>3565</v>
      </c>
      <c r="GE213" s="312">
        <v>1</v>
      </c>
      <c r="GF213" s="405">
        <v>0</v>
      </c>
      <c r="GH213" s="437"/>
      <c r="GI213" s="314"/>
      <c r="GJ213" s="438">
        <v>209</v>
      </c>
      <c r="GK213" s="402" t="s">
        <v>5149</v>
      </c>
      <c r="GL213" s="312">
        <v>1</v>
      </c>
      <c r="GM213" s="405">
        <v>0</v>
      </c>
      <c r="HC213" s="446">
        <v>209</v>
      </c>
      <c r="HD213" s="412" t="str">
        <f>OIP!AH211&amp;";"&amp;OIP!B211&amp;";"&amp;OIP!E211</f>
        <v>Технологические трубопроводы коридора коммуникаций;Давление нефти в технологическом трубопроводе 4 (в коллекторе причала точка 2);МПа</v>
      </c>
      <c r="HE213" s="440">
        <v>209</v>
      </c>
      <c r="HF213" s="414" t="s">
        <v>5150</v>
      </c>
      <c r="HG213" s="415">
        <v>1</v>
      </c>
      <c r="HH213" s="447">
        <v>0</v>
      </c>
      <c r="HJ213" s="446">
        <v>209</v>
      </c>
      <c r="HK213" s="412" t="str">
        <f>OIP!AH211&amp;";"&amp;OIP!B211&amp;";"&amp;OIP!E211</f>
        <v>Технологические трубопроводы коридора коммуникаций;Давление нефти в технологическом трубопроводе 4 (в коллекторе причала точка 2);МПа</v>
      </c>
      <c r="HL213" s="440">
        <v>209</v>
      </c>
      <c r="HM213" s="414" t="s">
        <v>5150</v>
      </c>
      <c r="HN213" s="415">
        <v>1</v>
      </c>
      <c r="HO213" s="447">
        <v>0</v>
      </c>
      <c r="HQ213" s="437">
        <v>209</v>
      </c>
      <c r="HR213" s="314" t="str">
        <f>OIP!AH211&amp;";"&amp;OIP!B211&amp;";"&amp;OIP!E211</f>
        <v>Технологические трубопроводы коридора коммуникаций;Давление нефти в технологическом трубопроводе 4 (в коллекторе причала точка 2);МПа</v>
      </c>
      <c r="HS213" s="438">
        <v>209</v>
      </c>
      <c r="HT213" s="402" t="s">
        <v>5150</v>
      </c>
      <c r="HU213" s="312">
        <v>1</v>
      </c>
      <c r="HV213" s="405">
        <v>0</v>
      </c>
      <c r="HX213" s="310">
        <v>209</v>
      </c>
      <c r="HY213" s="314" t="str">
        <f>OIP!AH211&amp;";"&amp;OIP!B211&amp;";"&amp;OIP!E211</f>
        <v>Технологические трубопроводы коридора коммуникаций;Давление нефти в технологическом трубопроводе 4 (в коллекторе причала точка 2);МПа</v>
      </c>
      <c r="HZ213" s="438">
        <v>209</v>
      </c>
      <c r="IA213" s="414" t="s">
        <v>5150</v>
      </c>
      <c r="IB213" s="415">
        <v>1</v>
      </c>
      <c r="IC213" s="447">
        <v>0</v>
      </c>
      <c r="ID213" s="341"/>
      <c r="IE213" s="446">
        <v>209</v>
      </c>
      <c r="IF213" s="412" t="str">
        <f>OIP!AH211&amp;";"&amp;OIP!B211&amp;";"&amp;OIP!E211</f>
        <v>Технологические трубопроводы коридора коммуникаций;Давление нефти в технологическом трубопроводе 4 (в коллекторе причала точка 2);МПа</v>
      </c>
      <c r="IG213" s="440">
        <v>209</v>
      </c>
      <c r="IH213" s="414" t="s">
        <v>5150</v>
      </c>
      <c r="II213" s="415">
        <v>1</v>
      </c>
      <c r="IJ213" s="447">
        <v>0</v>
      </c>
      <c r="IK213" s="341"/>
      <c r="IL213" s="446">
        <v>209</v>
      </c>
      <c r="IM213" s="412" t="str">
        <f>OIP!AH211&amp;";"&amp;OIP!B211&amp;";"&amp;OIP!E211</f>
        <v>Технологические трубопроводы коридора коммуникаций;Давление нефти в технологическом трубопроводе 4 (в коллекторе причала точка 2);МПа</v>
      </c>
      <c r="IN213" s="440">
        <v>209</v>
      </c>
      <c r="IO213" s="414" t="s">
        <v>5150</v>
      </c>
      <c r="IP213" s="415">
        <v>1</v>
      </c>
      <c r="IQ213" s="447">
        <v>0</v>
      </c>
    </row>
    <row r="214" spans="1:251" ht="15.75" customHeight="1">
      <c r="A214" s="313">
        <f t="shared" si="30"/>
        <v>210</v>
      </c>
      <c r="B214" s="314" t="str">
        <f>DP!J211&amp;";"&amp;DP!B211</f>
        <v>;Сигнализация затопления колодца КИП УРД-2</v>
      </c>
      <c r="C214" s="438">
        <v>210</v>
      </c>
      <c r="D214" s="345"/>
      <c r="E214" s="345"/>
      <c r="F214" s="347"/>
      <c r="H214" s="469">
        <f t="shared" si="31"/>
        <v>210</v>
      </c>
      <c r="I214" s="314" t="str">
        <f>KTPRS2!I211&amp;";"&amp;KTPRS2!B211</f>
        <v>Предельный параметр;Аварийный минимальный перепад давления воздуха на вытяжном вентиляторе В1.1 БИЛ-733</v>
      </c>
      <c r="J214" s="438">
        <v>210</v>
      </c>
      <c r="K214" s="345"/>
      <c r="L214" s="345"/>
      <c r="M214" s="470"/>
      <c r="O214" s="469">
        <f t="shared" si="32"/>
        <v>210</v>
      </c>
      <c r="P214" s="455">
        <v>0</v>
      </c>
      <c r="Q214" s="438">
        <v>210</v>
      </c>
      <c r="R214" s="345"/>
      <c r="S214" s="345"/>
      <c r="T214" s="470"/>
      <c r="BL214" s="845">
        <v>210</v>
      </c>
      <c r="BM214" s="846"/>
      <c r="BN214" s="415">
        <v>210</v>
      </c>
      <c r="BO214" s="402" t="s">
        <v>3855</v>
      </c>
      <c r="BP214" s="312">
        <v>0</v>
      </c>
      <c r="BQ214" s="405">
        <v>0</v>
      </c>
      <c r="BS214" s="479"/>
      <c r="BZ214" s="479"/>
      <c r="CG214" s="479"/>
      <c r="CN214" s="479"/>
      <c r="CU214" s="310">
        <f t="shared" si="33"/>
        <v>210</v>
      </c>
      <c r="CV214" s="314" t="str">
        <f>KTPR!K212&amp;";"&amp;KTPR!B212</f>
        <v>Общестанционная защита;Недостоверность измерений двух и более преобразователей уровня загазованности площадки насосной станции откачки</v>
      </c>
      <c r="CW214" s="438">
        <v>210</v>
      </c>
      <c r="CX214" s="312"/>
      <c r="CY214" s="312"/>
      <c r="CZ214" s="403"/>
      <c r="DI214" s="310">
        <f t="shared" si="34"/>
        <v>308</v>
      </c>
      <c r="DJ214" s="314" t="str">
        <f>KTPRA!I213&amp;";"&amp;KTPRA!B213</f>
        <v>;</v>
      </c>
      <c r="DK214" s="438">
        <v>210</v>
      </c>
      <c r="DL214" s="312"/>
      <c r="DM214" s="312"/>
      <c r="DN214" s="403"/>
      <c r="DP214" s="437">
        <v>210</v>
      </c>
      <c r="DQ214" s="312"/>
      <c r="DR214" s="438">
        <v>178</v>
      </c>
      <c r="DS214" s="312"/>
      <c r="DT214" s="312"/>
      <c r="DU214" s="96"/>
      <c r="ED214" s="851">
        <v>210</v>
      </c>
      <c r="EE214" s="423" t="s">
        <v>8969</v>
      </c>
      <c r="EF214" s="68">
        <v>210</v>
      </c>
      <c r="EG214" s="861"/>
      <c r="EH214" s="68"/>
      <c r="EI214" s="96"/>
      <c r="FT214" s="479"/>
      <c r="GA214" s="437">
        <v>210</v>
      </c>
      <c r="GB214" s="314"/>
      <c r="GC214" s="438">
        <v>210</v>
      </c>
      <c r="GD214" s="402" t="s">
        <v>3565</v>
      </c>
      <c r="GE214" s="312">
        <v>1</v>
      </c>
      <c r="GF214" s="405">
        <v>0</v>
      </c>
      <c r="GH214" s="437"/>
      <c r="GI214" s="314"/>
      <c r="GJ214" s="438">
        <v>210</v>
      </c>
      <c r="GK214" s="402" t="s">
        <v>5151</v>
      </c>
      <c r="GL214" s="312">
        <v>1</v>
      </c>
      <c r="GM214" s="405">
        <v>0</v>
      </c>
      <c r="HC214" s="446">
        <v>210</v>
      </c>
      <c r="HD214" s="412" t="str">
        <f>OIP!AH212&amp;";"&amp;OIP!B212&amp;";"&amp;OIP!E212</f>
        <v>Технологические трубопроводы коридора коммуникаций;Температура нефти в технологическом трубопроводе 4 (в коллекторе причала точка 2);°С</v>
      </c>
      <c r="HE214" s="440">
        <v>210</v>
      </c>
      <c r="HF214" s="414" t="s">
        <v>5152</v>
      </c>
      <c r="HG214" s="415">
        <v>1</v>
      </c>
      <c r="HH214" s="447">
        <v>0</v>
      </c>
      <c r="HJ214" s="446">
        <v>210</v>
      </c>
      <c r="HK214" s="412" t="str">
        <f>OIP!AH212&amp;";"&amp;OIP!B212&amp;";"&amp;OIP!E212</f>
        <v>Технологические трубопроводы коридора коммуникаций;Температура нефти в технологическом трубопроводе 4 (в коллекторе причала точка 2);°С</v>
      </c>
      <c r="HL214" s="440">
        <v>210</v>
      </c>
      <c r="HM214" s="414" t="s">
        <v>5152</v>
      </c>
      <c r="HN214" s="415">
        <v>1</v>
      </c>
      <c r="HO214" s="447">
        <v>0</v>
      </c>
      <c r="HQ214" s="437">
        <v>210</v>
      </c>
      <c r="HR214" s="314" t="str">
        <f>OIP!AH212&amp;";"&amp;OIP!B212&amp;";"&amp;OIP!E212</f>
        <v>Технологические трубопроводы коридора коммуникаций;Температура нефти в технологическом трубопроводе 4 (в коллекторе причала точка 2);°С</v>
      </c>
      <c r="HS214" s="438">
        <v>210</v>
      </c>
      <c r="HT214" s="402" t="s">
        <v>5152</v>
      </c>
      <c r="HU214" s="312">
        <v>1</v>
      </c>
      <c r="HV214" s="405">
        <v>0</v>
      </c>
      <c r="HX214" s="310">
        <v>210</v>
      </c>
      <c r="HY214" s="314" t="str">
        <f>OIP!AH212&amp;";"&amp;OIP!B212&amp;";"&amp;OIP!E212</f>
        <v>Технологические трубопроводы коридора коммуникаций;Температура нефти в технологическом трубопроводе 4 (в коллекторе причала точка 2);°С</v>
      </c>
      <c r="HZ214" s="438">
        <v>210</v>
      </c>
      <c r="IA214" s="414" t="s">
        <v>5152</v>
      </c>
      <c r="IB214" s="415">
        <v>1</v>
      </c>
      <c r="IC214" s="447">
        <v>0</v>
      </c>
      <c r="ID214" s="341"/>
      <c r="IE214" s="446">
        <v>210</v>
      </c>
      <c r="IF214" s="412" t="str">
        <f>OIP!AH212&amp;";"&amp;OIP!B212&amp;";"&amp;OIP!E212</f>
        <v>Технологические трубопроводы коридора коммуникаций;Температура нефти в технологическом трубопроводе 4 (в коллекторе причала точка 2);°С</v>
      </c>
      <c r="IG214" s="440">
        <v>210</v>
      </c>
      <c r="IH214" s="414" t="s">
        <v>5152</v>
      </c>
      <c r="II214" s="415">
        <v>1</v>
      </c>
      <c r="IJ214" s="447">
        <v>0</v>
      </c>
      <c r="IK214" s="341"/>
      <c r="IL214" s="446">
        <v>210</v>
      </c>
      <c r="IM214" s="412" t="str">
        <f>OIP!AH212&amp;";"&amp;OIP!B212&amp;";"&amp;OIP!E212</f>
        <v>Технологические трубопроводы коридора коммуникаций;Температура нефти в технологическом трубопроводе 4 (в коллекторе причала точка 2);°С</v>
      </c>
      <c r="IN214" s="440">
        <v>210</v>
      </c>
      <c r="IO214" s="414" t="s">
        <v>5152</v>
      </c>
      <c r="IP214" s="415">
        <v>1</v>
      </c>
      <c r="IQ214" s="447">
        <v>0</v>
      </c>
    </row>
    <row r="215" spans="1:251" ht="15.75" customHeight="1">
      <c r="A215" s="310">
        <f t="shared" si="30"/>
        <v>211</v>
      </c>
      <c r="B215" s="314" t="str">
        <f>DP!J212&amp;";"&amp;DP!B212</f>
        <v>Система вентиляции БИЛ, ТПУ;</v>
      </c>
      <c r="C215" s="438">
        <v>211</v>
      </c>
      <c r="D215" s="312"/>
      <c r="E215" s="312"/>
      <c r="F215" s="403"/>
      <c r="H215" s="437">
        <f t="shared" si="31"/>
        <v>211</v>
      </c>
      <c r="I215" s="314" t="str">
        <f>KTPRS2!I212&amp;";"&amp;KTPRS2!B212</f>
        <v>Предельный параметр;Аварийный минимальный перепад давления воздуха на вытяжном вентиляторе В1.2 БИЛ-733</v>
      </c>
      <c r="J215" s="438">
        <v>211</v>
      </c>
      <c r="K215" s="312"/>
      <c r="L215" s="312"/>
      <c r="M215" s="405"/>
      <c r="O215" s="437">
        <f t="shared" si="32"/>
        <v>211</v>
      </c>
      <c r="P215" s="455">
        <v>0</v>
      </c>
      <c r="Q215" s="438">
        <v>211</v>
      </c>
      <c r="R215" s="312"/>
      <c r="S215" s="312"/>
      <c r="T215" s="405"/>
      <c r="BL215" s="845">
        <v>211</v>
      </c>
      <c r="BM215" s="846"/>
      <c r="BN215" s="415">
        <v>211</v>
      </c>
      <c r="BO215" s="402" t="s">
        <v>3855</v>
      </c>
      <c r="BP215" s="312">
        <v>0</v>
      </c>
      <c r="BQ215" s="405">
        <v>0</v>
      </c>
      <c r="BS215" s="479"/>
      <c r="BZ215" s="479"/>
      <c r="CG215" s="479"/>
      <c r="CN215" s="479"/>
      <c r="CU215" s="310">
        <f t="shared" si="33"/>
        <v>211</v>
      </c>
      <c r="CV215" s="314" t="str">
        <f>KTPR!K213&amp;";"&amp;KTPR!B213</f>
        <v>Общестанционная защита;Сохранение предельной загазованности площадки насосной станции откачки (точка 1)</v>
      </c>
      <c r="CW215" s="438">
        <v>211</v>
      </c>
      <c r="CX215" s="312"/>
      <c r="CY215" s="312"/>
      <c r="CZ215" s="403"/>
      <c r="DI215" s="310">
        <f t="shared" si="34"/>
        <v>309</v>
      </c>
      <c r="DJ215" s="314" t="str">
        <f>KTPRA!I214&amp;";"&amp;KTPRA!B214</f>
        <v>;</v>
      </c>
      <c r="DK215" s="438">
        <v>211</v>
      </c>
      <c r="DL215" s="312"/>
      <c r="DM215" s="312"/>
      <c r="DN215" s="403"/>
      <c r="DP215" s="437">
        <v>211</v>
      </c>
      <c r="DQ215" s="312"/>
      <c r="DR215" s="438">
        <v>179</v>
      </c>
      <c r="DS215" s="312"/>
      <c r="DT215" s="312"/>
      <c r="DU215" s="96"/>
      <c r="ED215" s="851">
        <v>211</v>
      </c>
      <c r="EE215" s="423" t="s">
        <v>8970</v>
      </c>
      <c r="EF215" s="68">
        <v>211</v>
      </c>
      <c r="EG215" s="861"/>
      <c r="EH215" s="68"/>
      <c r="EI215" s="96"/>
      <c r="FT215" s="479"/>
      <c r="GA215" s="404">
        <v>211</v>
      </c>
      <c r="GB215" s="314"/>
      <c r="GC215" s="438">
        <v>211</v>
      </c>
      <c r="GD215" s="402" t="s">
        <v>3565</v>
      </c>
      <c r="GE215" s="312">
        <v>1</v>
      </c>
      <c r="GF215" s="405">
        <v>0</v>
      </c>
      <c r="GH215" s="437"/>
      <c r="GI215" s="314"/>
      <c r="GJ215" s="438">
        <v>211</v>
      </c>
      <c r="GK215" s="402" t="s">
        <v>5153</v>
      </c>
      <c r="GL215" s="312">
        <v>1</v>
      </c>
      <c r="GM215" s="405">
        <v>0</v>
      </c>
      <c r="HC215" s="446">
        <v>211</v>
      </c>
      <c r="HD215" s="412" t="str">
        <f>OIP!AH213&amp;";"&amp;OIP!B213&amp;";"&amp;OIP!E213</f>
        <v>;;</v>
      </c>
      <c r="HE215" s="440">
        <v>211</v>
      </c>
      <c r="HF215" s="414" t="s">
        <v>5154</v>
      </c>
      <c r="HG215" s="415">
        <v>1</v>
      </c>
      <c r="HH215" s="447">
        <v>0</v>
      </c>
      <c r="HJ215" s="446">
        <v>211</v>
      </c>
      <c r="HK215" s="412" t="str">
        <f>OIP!AH213&amp;";"&amp;OIP!B213&amp;";"&amp;OIP!E213</f>
        <v>;;</v>
      </c>
      <c r="HL215" s="440">
        <v>211</v>
      </c>
      <c r="HM215" s="414" t="s">
        <v>5154</v>
      </c>
      <c r="HN215" s="415">
        <v>1</v>
      </c>
      <c r="HO215" s="447">
        <v>0</v>
      </c>
      <c r="HQ215" s="437">
        <v>211</v>
      </c>
      <c r="HR215" s="314" t="str">
        <f>OIP!AH213&amp;";"&amp;OIP!B213&amp;";"&amp;OIP!E213</f>
        <v>;;</v>
      </c>
      <c r="HS215" s="438">
        <v>211</v>
      </c>
      <c r="HT215" s="402" t="s">
        <v>5154</v>
      </c>
      <c r="HU215" s="312">
        <v>1</v>
      </c>
      <c r="HV215" s="405">
        <v>0</v>
      </c>
      <c r="HX215" s="310">
        <v>211</v>
      </c>
      <c r="HY215" s="314" t="str">
        <f>OIP!AH213&amp;";"&amp;OIP!B213&amp;";"&amp;OIP!E213</f>
        <v>;;</v>
      </c>
      <c r="HZ215" s="438">
        <v>211</v>
      </c>
      <c r="IA215" s="414" t="s">
        <v>5154</v>
      </c>
      <c r="IB215" s="415">
        <v>1</v>
      </c>
      <c r="IC215" s="447">
        <v>0</v>
      </c>
      <c r="ID215" s="341"/>
      <c r="IE215" s="446">
        <v>211</v>
      </c>
      <c r="IF215" s="412" t="str">
        <f>OIP!AH213&amp;";"&amp;OIP!B213&amp;";"&amp;OIP!E213</f>
        <v>;;</v>
      </c>
      <c r="IG215" s="440">
        <v>211</v>
      </c>
      <c r="IH215" s="414" t="s">
        <v>5154</v>
      </c>
      <c r="II215" s="415">
        <v>1</v>
      </c>
      <c r="IJ215" s="447">
        <v>0</v>
      </c>
      <c r="IK215" s="341"/>
      <c r="IL215" s="446">
        <v>211</v>
      </c>
      <c r="IM215" s="412" t="str">
        <f>OIP!AH213&amp;";"&amp;OIP!B213&amp;";"&amp;OIP!E213</f>
        <v>;;</v>
      </c>
      <c r="IN215" s="440">
        <v>211</v>
      </c>
      <c r="IO215" s="414" t="s">
        <v>5154</v>
      </c>
      <c r="IP215" s="415">
        <v>1</v>
      </c>
      <c r="IQ215" s="447">
        <v>0</v>
      </c>
    </row>
    <row r="216" spans="1:251" ht="15.75" customHeight="1">
      <c r="A216" s="310">
        <f t="shared" si="30"/>
        <v>212</v>
      </c>
      <c r="B216" s="314" t="str">
        <f>DP!J213&amp;";"&amp;DP!B213</f>
        <v>Система вентиляции БИЛ, ТПУ;Сигнализация предельного максимального уровня затопления БИК-730</v>
      </c>
      <c r="C216" s="438">
        <v>212</v>
      </c>
      <c r="D216" s="312"/>
      <c r="E216" s="312"/>
      <c r="F216" s="403"/>
      <c r="H216" s="437">
        <f t="shared" si="31"/>
        <v>212</v>
      </c>
      <c r="I216" s="314" t="str">
        <f>KTPRS2!I213&amp;";"&amp;KTPRS2!B213</f>
        <v>Предельный параметр;Аварийный минимальный перепад давления воздуха на приточном вентиляторе П1.1 БИЛ-733</v>
      </c>
      <c r="J216" s="438">
        <v>212</v>
      </c>
      <c r="K216" s="312"/>
      <c r="L216" s="312"/>
      <c r="M216" s="405"/>
      <c r="O216" s="437">
        <f t="shared" si="32"/>
        <v>212</v>
      </c>
      <c r="P216" s="455">
        <v>0</v>
      </c>
      <c r="Q216" s="438">
        <v>212</v>
      </c>
      <c r="R216" s="312"/>
      <c r="S216" s="312"/>
      <c r="T216" s="405"/>
      <c r="BL216" s="845">
        <v>212</v>
      </c>
      <c r="BM216" s="846"/>
      <c r="BN216" s="415">
        <v>212</v>
      </c>
      <c r="BO216" s="402" t="s">
        <v>3855</v>
      </c>
      <c r="BP216" s="312">
        <v>0</v>
      </c>
      <c r="BQ216" s="405">
        <v>0</v>
      </c>
      <c r="BS216" s="479"/>
      <c r="BZ216" s="479"/>
      <c r="CG216" s="479"/>
      <c r="CN216" s="479"/>
      <c r="CU216" s="310">
        <f t="shared" si="33"/>
        <v>212</v>
      </c>
      <c r="CV216" s="314" t="str">
        <f>KTPR!K214&amp;";"&amp;KTPR!B214</f>
        <v>Общестанционная защита;Сохранение предельной загазованности площадки насосной станции откачки (точка 2)</v>
      </c>
      <c r="CW216" s="438">
        <v>212</v>
      </c>
      <c r="CX216" s="312"/>
      <c r="CY216" s="312"/>
      <c r="CZ216" s="403"/>
      <c r="DI216" s="310">
        <f t="shared" si="34"/>
        <v>310</v>
      </c>
      <c r="DJ216" s="314" t="str">
        <f>KTPRA!I215&amp;";"&amp;KTPRA!B215</f>
        <v>;</v>
      </c>
      <c r="DK216" s="438">
        <v>212</v>
      </c>
      <c r="DL216" s="312"/>
      <c r="DM216" s="312"/>
      <c r="DN216" s="403"/>
      <c r="DP216" s="437">
        <v>212</v>
      </c>
      <c r="DQ216" s="312"/>
      <c r="DR216" s="438">
        <v>180</v>
      </c>
      <c r="DS216" s="312"/>
      <c r="DT216" s="312"/>
      <c r="DU216" s="96"/>
      <c r="ED216" s="851">
        <v>212</v>
      </c>
      <c r="EE216" s="423" t="s">
        <v>8971</v>
      </c>
      <c r="EF216" s="68">
        <v>212</v>
      </c>
      <c r="EG216" s="861"/>
      <c r="EH216" s="68"/>
      <c r="EI216" s="96"/>
      <c r="FT216" s="479"/>
      <c r="GA216" s="437">
        <v>212</v>
      </c>
      <c r="GB216" s="314"/>
      <c r="GC216" s="438">
        <v>212</v>
      </c>
      <c r="GD216" s="402" t="s">
        <v>3565</v>
      </c>
      <c r="GE216" s="312">
        <v>1</v>
      </c>
      <c r="GF216" s="405">
        <v>0</v>
      </c>
      <c r="GH216" s="437"/>
      <c r="GI216" s="314"/>
      <c r="GJ216" s="438">
        <v>212</v>
      </c>
      <c r="GK216" s="402" t="s">
        <v>5155</v>
      </c>
      <c r="GL216" s="312">
        <v>1</v>
      </c>
      <c r="GM216" s="405">
        <v>0</v>
      </c>
      <c r="HC216" s="446">
        <v>212</v>
      </c>
      <c r="HD216" s="412" t="str">
        <f>OIP!AH214&amp;";"&amp;OIP!B214&amp;";"&amp;OIP!E214</f>
        <v>Технологические трубопроводы коридора коммуникаций;Давление нефти в технологическом трубопроводе 5 (в коллекторе причала точка 1);МПа</v>
      </c>
      <c r="HE216" s="440">
        <v>212</v>
      </c>
      <c r="HF216" s="414" t="s">
        <v>5156</v>
      </c>
      <c r="HG216" s="415">
        <v>1</v>
      </c>
      <c r="HH216" s="447">
        <v>0</v>
      </c>
      <c r="HJ216" s="446">
        <v>212</v>
      </c>
      <c r="HK216" s="412" t="str">
        <f>OIP!AH214&amp;";"&amp;OIP!B214&amp;";"&amp;OIP!E214</f>
        <v>Технологические трубопроводы коридора коммуникаций;Давление нефти в технологическом трубопроводе 5 (в коллекторе причала точка 1);МПа</v>
      </c>
      <c r="HL216" s="440">
        <v>212</v>
      </c>
      <c r="HM216" s="414" t="s">
        <v>5156</v>
      </c>
      <c r="HN216" s="415">
        <v>1</v>
      </c>
      <c r="HO216" s="447">
        <v>0</v>
      </c>
      <c r="HQ216" s="437">
        <v>212</v>
      </c>
      <c r="HR216" s="314" t="str">
        <f>OIP!AH214&amp;";"&amp;OIP!B214&amp;";"&amp;OIP!E214</f>
        <v>Технологические трубопроводы коридора коммуникаций;Давление нефти в технологическом трубопроводе 5 (в коллекторе причала точка 1);МПа</v>
      </c>
      <c r="HS216" s="438">
        <v>212</v>
      </c>
      <c r="HT216" s="402" t="s">
        <v>5156</v>
      </c>
      <c r="HU216" s="312">
        <v>1</v>
      </c>
      <c r="HV216" s="405">
        <v>0</v>
      </c>
      <c r="HX216" s="310">
        <v>212</v>
      </c>
      <c r="HY216" s="314" t="str">
        <f>OIP!AH214&amp;";"&amp;OIP!B214&amp;";"&amp;OIP!E214</f>
        <v>Технологические трубопроводы коридора коммуникаций;Давление нефти в технологическом трубопроводе 5 (в коллекторе причала точка 1);МПа</v>
      </c>
      <c r="HZ216" s="438">
        <v>212</v>
      </c>
      <c r="IA216" s="414" t="s">
        <v>5156</v>
      </c>
      <c r="IB216" s="415">
        <v>1</v>
      </c>
      <c r="IC216" s="447">
        <v>0</v>
      </c>
      <c r="ID216" s="341"/>
      <c r="IE216" s="446">
        <v>212</v>
      </c>
      <c r="IF216" s="412" t="str">
        <f>OIP!AH214&amp;";"&amp;OIP!B214&amp;";"&amp;OIP!E214</f>
        <v>Технологические трубопроводы коридора коммуникаций;Давление нефти в технологическом трубопроводе 5 (в коллекторе причала точка 1);МПа</v>
      </c>
      <c r="IG216" s="440">
        <v>212</v>
      </c>
      <c r="IH216" s="414" t="s">
        <v>5156</v>
      </c>
      <c r="II216" s="415">
        <v>1</v>
      </c>
      <c r="IJ216" s="447">
        <v>0</v>
      </c>
      <c r="IK216" s="341"/>
      <c r="IL216" s="446">
        <v>212</v>
      </c>
      <c r="IM216" s="412" t="str">
        <f>OIP!AH214&amp;";"&amp;OIP!B214&amp;";"&amp;OIP!E214</f>
        <v>Технологические трубопроводы коридора коммуникаций;Давление нефти в технологическом трубопроводе 5 (в коллекторе причала точка 1);МПа</v>
      </c>
      <c r="IN216" s="440">
        <v>212</v>
      </c>
      <c r="IO216" s="414" t="s">
        <v>5156</v>
      </c>
      <c r="IP216" s="415">
        <v>1</v>
      </c>
      <c r="IQ216" s="447">
        <v>0</v>
      </c>
    </row>
    <row r="217" spans="1:251" ht="15.75" customHeight="1">
      <c r="A217" s="313">
        <f t="shared" si="30"/>
        <v>213</v>
      </c>
      <c r="B217" s="314" t="str">
        <f>DP!J214&amp;";"&amp;DP!B214</f>
        <v>Система вентиляции БИЛ, ТПУ;Сигнализация предельного максимального уровня затопления БИК-733</v>
      </c>
      <c r="C217" s="438">
        <v>213</v>
      </c>
      <c r="D217" s="345"/>
      <c r="E217" s="345"/>
      <c r="F217" s="347"/>
      <c r="H217" s="469">
        <f t="shared" si="31"/>
        <v>213</v>
      </c>
      <c r="I217" s="314" t="str">
        <f>KTPRS2!I214&amp;";"&amp;KTPRS2!B214</f>
        <v>Предельный параметр;Аварийный минимальный перепад давления воздуха на приточном вентиляторе П1.2 БИЛ-733</v>
      </c>
      <c r="J217" s="438">
        <v>213</v>
      </c>
      <c r="K217" s="345"/>
      <c r="L217" s="345"/>
      <c r="M217" s="470"/>
      <c r="O217" s="469">
        <f t="shared" si="32"/>
        <v>213</v>
      </c>
      <c r="P217" s="455">
        <v>0</v>
      </c>
      <c r="Q217" s="438">
        <v>213</v>
      </c>
      <c r="R217" s="345"/>
      <c r="S217" s="345"/>
      <c r="T217" s="470"/>
      <c r="BL217" s="845">
        <v>213</v>
      </c>
      <c r="BM217" s="846"/>
      <c r="BN217" s="415">
        <v>213</v>
      </c>
      <c r="BO217" s="402" t="s">
        <v>3855</v>
      </c>
      <c r="BP217" s="312">
        <v>0</v>
      </c>
      <c r="BQ217" s="405">
        <v>0</v>
      </c>
      <c r="BS217" s="479"/>
      <c r="BZ217" s="479"/>
      <c r="CG217" s="479"/>
      <c r="CN217" s="479"/>
      <c r="CU217" s="310">
        <f t="shared" si="33"/>
        <v>213</v>
      </c>
      <c r="CV217" s="314" t="str">
        <f>KTPR!K215&amp;";"&amp;KTPR!B215</f>
        <v>Общестанционная защита;Сохранение предельной загазованности площадки насосной станции откачки (точка 3)</v>
      </c>
      <c r="CW217" s="438">
        <v>213</v>
      </c>
      <c r="CX217" s="312"/>
      <c r="CY217" s="312"/>
      <c r="CZ217" s="403"/>
      <c r="DI217" s="310">
        <f t="shared" si="34"/>
        <v>311</v>
      </c>
      <c r="DJ217" s="314" t="str">
        <f>KTPRA!I216&amp;";"&amp;KTPRA!B216</f>
        <v>;</v>
      </c>
      <c r="DK217" s="438">
        <v>213</v>
      </c>
      <c r="DL217" s="312"/>
      <c r="DM217" s="312"/>
      <c r="DN217" s="403"/>
      <c r="DP217" s="437">
        <v>213</v>
      </c>
      <c r="DQ217" s="312"/>
      <c r="DR217" s="438">
        <v>181</v>
      </c>
      <c r="DS217" s="312"/>
      <c r="DT217" s="312"/>
      <c r="DU217" s="96"/>
      <c r="ED217" s="851">
        <v>213</v>
      </c>
      <c r="EE217" s="423" t="s">
        <v>8972</v>
      </c>
      <c r="EF217" s="68">
        <v>213</v>
      </c>
      <c r="EG217" s="861"/>
      <c r="EH217" s="68"/>
      <c r="EI217" s="96"/>
      <c r="FT217" s="479"/>
      <c r="GA217" s="437">
        <v>213</v>
      </c>
      <c r="GB217" s="314"/>
      <c r="GC217" s="438">
        <v>213</v>
      </c>
      <c r="GD217" s="402" t="s">
        <v>3565</v>
      </c>
      <c r="GE217" s="312">
        <v>1</v>
      </c>
      <c r="GF217" s="405">
        <v>0</v>
      </c>
      <c r="GH217" s="437"/>
      <c r="GI217" s="314"/>
      <c r="GJ217" s="438">
        <v>213</v>
      </c>
      <c r="GK217" s="402" t="s">
        <v>5157</v>
      </c>
      <c r="GL217" s="312">
        <v>1</v>
      </c>
      <c r="GM217" s="405">
        <v>0</v>
      </c>
      <c r="HC217" s="446">
        <v>213</v>
      </c>
      <c r="HD217" s="412" t="str">
        <f>OIP!AH215&amp;";"&amp;OIP!B215&amp;";"&amp;OIP!E215</f>
        <v>Технологические трубопроводы коридора коммуникаций;Температура нефти в технологическом трубопроводе 5 (в коллекторе причала точка 1);°С</v>
      </c>
      <c r="HE217" s="440">
        <v>213</v>
      </c>
      <c r="HF217" s="414" t="s">
        <v>5158</v>
      </c>
      <c r="HG217" s="415">
        <v>1</v>
      </c>
      <c r="HH217" s="447">
        <v>0</v>
      </c>
      <c r="HJ217" s="446">
        <v>213</v>
      </c>
      <c r="HK217" s="412" t="str">
        <f>OIP!AH215&amp;";"&amp;OIP!B215&amp;";"&amp;OIP!E215</f>
        <v>Технологические трубопроводы коридора коммуникаций;Температура нефти в технологическом трубопроводе 5 (в коллекторе причала точка 1);°С</v>
      </c>
      <c r="HL217" s="440">
        <v>213</v>
      </c>
      <c r="HM217" s="414" t="s">
        <v>5158</v>
      </c>
      <c r="HN217" s="415">
        <v>1</v>
      </c>
      <c r="HO217" s="447">
        <v>0</v>
      </c>
      <c r="HQ217" s="437">
        <v>213</v>
      </c>
      <c r="HR217" s="314" t="str">
        <f>OIP!AH215&amp;";"&amp;OIP!B215&amp;";"&amp;OIP!E215</f>
        <v>Технологические трубопроводы коридора коммуникаций;Температура нефти в технологическом трубопроводе 5 (в коллекторе причала точка 1);°С</v>
      </c>
      <c r="HS217" s="438">
        <v>213</v>
      </c>
      <c r="HT217" s="402" t="s">
        <v>5158</v>
      </c>
      <c r="HU217" s="312">
        <v>1</v>
      </c>
      <c r="HV217" s="405">
        <v>0</v>
      </c>
      <c r="HX217" s="310">
        <v>213</v>
      </c>
      <c r="HY217" s="314" t="str">
        <f>OIP!AH215&amp;";"&amp;OIP!B215&amp;";"&amp;OIP!E215</f>
        <v>Технологические трубопроводы коридора коммуникаций;Температура нефти в технологическом трубопроводе 5 (в коллекторе причала точка 1);°С</v>
      </c>
      <c r="HZ217" s="438">
        <v>213</v>
      </c>
      <c r="IA217" s="414" t="s">
        <v>5158</v>
      </c>
      <c r="IB217" s="415">
        <v>1</v>
      </c>
      <c r="IC217" s="447">
        <v>0</v>
      </c>
      <c r="ID217" s="341"/>
      <c r="IE217" s="446">
        <v>213</v>
      </c>
      <c r="IF217" s="412" t="str">
        <f>OIP!AH215&amp;";"&amp;OIP!B215&amp;";"&amp;OIP!E215</f>
        <v>Технологические трубопроводы коридора коммуникаций;Температура нефти в технологическом трубопроводе 5 (в коллекторе причала точка 1);°С</v>
      </c>
      <c r="IG217" s="440">
        <v>213</v>
      </c>
      <c r="IH217" s="414" t="s">
        <v>5158</v>
      </c>
      <c r="II217" s="415">
        <v>1</v>
      </c>
      <c r="IJ217" s="447">
        <v>0</v>
      </c>
      <c r="IK217" s="341"/>
      <c r="IL217" s="446">
        <v>213</v>
      </c>
      <c r="IM217" s="412" t="str">
        <f>OIP!AH215&amp;";"&amp;OIP!B215&amp;";"&amp;OIP!E215</f>
        <v>Технологические трубопроводы коридора коммуникаций;Температура нефти в технологическом трубопроводе 5 (в коллекторе причала точка 1);°С</v>
      </c>
      <c r="IN217" s="440">
        <v>213</v>
      </c>
      <c r="IO217" s="414" t="s">
        <v>5158</v>
      </c>
      <c r="IP217" s="415">
        <v>1</v>
      </c>
      <c r="IQ217" s="447">
        <v>0</v>
      </c>
    </row>
    <row r="218" spans="1:251" ht="15.75" customHeight="1">
      <c r="A218" s="310">
        <f t="shared" si="30"/>
        <v>214</v>
      </c>
      <c r="B218" s="314" t="str">
        <f>DP!J215&amp;";"&amp;DP!B215</f>
        <v>;</v>
      </c>
      <c r="C218" s="438">
        <v>214</v>
      </c>
      <c r="D218" s="312"/>
      <c r="E218" s="312"/>
      <c r="F218" s="403"/>
      <c r="H218" s="437">
        <f t="shared" si="31"/>
        <v>214</v>
      </c>
      <c r="I218" s="314" t="str">
        <f>KTPRS2!I215&amp;";"&amp;KTPRS2!B215</f>
        <v>Предельный параметр;Предельная загазованность в ТПУ</v>
      </c>
      <c r="J218" s="438">
        <v>214</v>
      </c>
      <c r="K218" s="312"/>
      <c r="L218" s="312"/>
      <c r="M218" s="405"/>
      <c r="O218" s="437">
        <f t="shared" si="32"/>
        <v>214</v>
      </c>
      <c r="P218" s="455">
        <v>0</v>
      </c>
      <c r="Q218" s="438">
        <v>214</v>
      </c>
      <c r="R218" s="312"/>
      <c r="S218" s="312"/>
      <c r="T218" s="405"/>
      <c r="BL218" s="845">
        <v>214</v>
      </c>
      <c r="BM218" s="846"/>
      <c r="BN218" s="415">
        <v>214</v>
      </c>
      <c r="BO218" s="402" t="s">
        <v>3855</v>
      </c>
      <c r="BP218" s="312">
        <v>0</v>
      </c>
      <c r="BQ218" s="405">
        <v>0</v>
      </c>
      <c r="BS218" s="479"/>
      <c r="BZ218" s="479"/>
      <c r="CG218" s="479"/>
      <c r="CN218" s="479"/>
      <c r="CU218" s="310">
        <f t="shared" si="33"/>
        <v>214</v>
      </c>
      <c r="CV218" s="314" t="str">
        <f>KTPR!K216&amp;";"&amp;KTPR!B216</f>
        <v>Общестанционная защита;Сохранение предельной загазованности площадки насосной станции откачки (точка 4)</v>
      </c>
      <c r="CW218" s="438">
        <v>214</v>
      </c>
      <c r="CX218" s="312"/>
      <c r="CY218" s="312"/>
      <c r="CZ218" s="403"/>
      <c r="DI218" s="310">
        <f t="shared" si="34"/>
        <v>312</v>
      </c>
      <c r="DJ218" s="314" t="str">
        <f>KTPRA!I217&amp;";"&amp;KTPRA!B217</f>
        <v>;</v>
      </c>
      <c r="DK218" s="438">
        <v>214</v>
      </c>
      <c r="DL218" s="312"/>
      <c r="DM218" s="312"/>
      <c r="DN218" s="403"/>
      <c r="DP218" s="437">
        <v>214</v>
      </c>
      <c r="DQ218" s="312"/>
      <c r="DR218" s="438">
        <v>182</v>
      </c>
      <c r="DS218" s="312"/>
      <c r="DT218" s="312"/>
      <c r="DU218" s="96"/>
      <c r="ED218" s="851">
        <v>214</v>
      </c>
      <c r="EE218" s="423" t="s">
        <v>8973</v>
      </c>
      <c r="EF218" s="68">
        <v>214</v>
      </c>
      <c r="EG218" s="861"/>
      <c r="EH218" s="68"/>
      <c r="EI218" s="96"/>
      <c r="FT218" s="479"/>
      <c r="GA218" s="437">
        <v>214</v>
      </c>
      <c r="GB218" s="314"/>
      <c r="GC218" s="438">
        <v>214</v>
      </c>
      <c r="GD218" s="402" t="s">
        <v>3565</v>
      </c>
      <c r="GE218" s="312">
        <v>1</v>
      </c>
      <c r="GF218" s="405">
        <v>0</v>
      </c>
      <c r="GH218" s="437"/>
      <c r="GI218" s="314"/>
      <c r="GJ218" s="438">
        <v>214</v>
      </c>
      <c r="GK218" s="402" t="s">
        <v>5159</v>
      </c>
      <c r="GL218" s="312">
        <v>1</v>
      </c>
      <c r="GM218" s="405">
        <v>0</v>
      </c>
      <c r="HC218" s="446">
        <v>214</v>
      </c>
      <c r="HD218" s="412" t="str">
        <f>OIP!AH216&amp;";"&amp;OIP!B216&amp;";"&amp;OIP!E216</f>
        <v>Технологические трубопроводы коридора коммуникаций;Давление нефти в технологическом трубопроводе 5 (в коллекторе причала точка 2);МПа</v>
      </c>
      <c r="HE218" s="440">
        <v>214</v>
      </c>
      <c r="HF218" s="414" t="s">
        <v>5160</v>
      </c>
      <c r="HG218" s="415">
        <v>1</v>
      </c>
      <c r="HH218" s="447">
        <v>0</v>
      </c>
      <c r="HJ218" s="446">
        <v>214</v>
      </c>
      <c r="HK218" s="412" t="str">
        <f>OIP!AH216&amp;";"&amp;OIP!B216&amp;";"&amp;OIP!E216</f>
        <v>Технологические трубопроводы коридора коммуникаций;Давление нефти в технологическом трубопроводе 5 (в коллекторе причала точка 2);МПа</v>
      </c>
      <c r="HL218" s="440">
        <v>214</v>
      </c>
      <c r="HM218" s="414" t="s">
        <v>5160</v>
      </c>
      <c r="HN218" s="415">
        <v>1</v>
      </c>
      <c r="HO218" s="447">
        <v>0</v>
      </c>
      <c r="HQ218" s="437">
        <v>214</v>
      </c>
      <c r="HR218" s="314" t="str">
        <f>OIP!AH216&amp;";"&amp;OIP!B216&amp;";"&amp;OIP!E216</f>
        <v>Технологические трубопроводы коридора коммуникаций;Давление нефти в технологическом трубопроводе 5 (в коллекторе причала точка 2);МПа</v>
      </c>
      <c r="HS218" s="438">
        <v>214</v>
      </c>
      <c r="HT218" s="402" t="s">
        <v>5160</v>
      </c>
      <c r="HU218" s="312">
        <v>1</v>
      </c>
      <c r="HV218" s="405">
        <v>0</v>
      </c>
      <c r="HX218" s="310">
        <v>214</v>
      </c>
      <c r="HY218" s="314" t="str">
        <f>OIP!AH216&amp;";"&amp;OIP!B216&amp;";"&amp;OIP!E216</f>
        <v>Технологические трубопроводы коридора коммуникаций;Давление нефти в технологическом трубопроводе 5 (в коллекторе причала точка 2);МПа</v>
      </c>
      <c r="HZ218" s="438">
        <v>214</v>
      </c>
      <c r="IA218" s="414" t="s">
        <v>5160</v>
      </c>
      <c r="IB218" s="415">
        <v>1</v>
      </c>
      <c r="IC218" s="447">
        <v>0</v>
      </c>
      <c r="ID218" s="341"/>
      <c r="IE218" s="446">
        <v>214</v>
      </c>
      <c r="IF218" s="412" t="str">
        <f>OIP!AH216&amp;";"&amp;OIP!B216&amp;";"&amp;OIP!E216</f>
        <v>Технологические трубопроводы коридора коммуникаций;Давление нефти в технологическом трубопроводе 5 (в коллекторе причала точка 2);МПа</v>
      </c>
      <c r="IG218" s="440">
        <v>214</v>
      </c>
      <c r="IH218" s="414" t="s">
        <v>5160</v>
      </c>
      <c r="II218" s="415">
        <v>1</v>
      </c>
      <c r="IJ218" s="447">
        <v>0</v>
      </c>
      <c r="IK218" s="341"/>
      <c r="IL218" s="446">
        <v>214</v>
      </c>
      <c r="IM218" s="412" t="str">
        <f>OIP!AH216&amp;";"&amp;OIP!B216&amp;";"&amp;OIP!E216</f>
        <v>Технологические трубопроводы коридора коммуникаций;Давление нефти в технологическом трубопроводе 5 (в коллекторе причала точка 2);МПа</v>
      </c>
      <c r="IN218" s="440">
        <v>214</v>
      </c>
      <c r="IO218" s="414" t="s">
        <v>5160</v>
      </c>
      <c r="IP218" s="415">
        <v>1</v>
      </c>
      <c r="IQ218" s="447">
        <v>0</v>
      </c>
    </row>
    <row r="219" spans="1:251" ht="15.75" customHeight="1">
      <c r="A219" s="310">
        <f t="shared" si="30"/>
        <v>215</v>
      </c>
      <c r="B219" s="314" t="str">
        <f>DP!J216&amp;";"&amp;DP!B216</f>
        <v>;Сигнализация предельного максимального уровня затопления БИЛ-730</v>
      </c>
      <c r="C219" s="438">
        <v>215</v>
      </c>
      <c r="D219" s="312"/>
      <c r="E219" s="312"/>
      <c r="F219" s="403"/>
      <c r="H219" s="437">
        <f t="shared" si="31"/>
        <v>215</v>
      </c>
      <c r="I219" s="314" t="str">
        <f>KTPRS2!I216&amp;";"&amp;KTPRS2!B216</f>
        <v>Предельный параметр;Сохранение предельной загазованности в ТПУ (точка 1)</v>
      </c>
      <c r="J219" s="438">
        <v>215</v>
      </c>
      <c r="K219" s="312"/>
      <c r="L219" s="312"/>
      <c r="M219" s="405"/>
      <c r="O219" s="437">
        <f t="shared" si="32"/>
        <v>215</v>
      </c>
      <c r="P219" s="455">
        <v>0</v>
      </c>
      <c r="Q219" s="438">
        <v>215</v>
      </c>
      <c r="R219" s="312"/>
      <c r="S219" s="312"/>
      <c r="T219" s="405"/>
      <c r="BL219" s="845">
        <v>215</v>
      </c>
      <c r="BM219" s="846"/>
      <c r="BN219" s="415">
        <v>215</v>
      </c>
      <c r="BO219" s="402" t="s">
        <v>3855</v>
      </c>
      <c r="BP219" s="312">
        <v>0</v>
      </c>
      <c r="BQ219" s="405">
        <v>0</v>
      </c>
      <c r="BS219" s="479"/>
      <c r="BZ219" s="479"/>
      <c r="CG219" s="479"/>
      <c r="CN219" s="479"/>
      <c r="CU219" s="310">
        <f t="shared" si="33"/>
        <v>215</v>
      </c>
      <c r="CV219" s="314" t="str">
        <f>KTPR!K217&amp;";"&amp;KTPR!B217</f>
        <v>Общестанционная защита;Аварийная загазованность в блок-боксе БИК СИКН-730 (точка 1)</v>
      </c>
      <c r="CW219" s="438">
        <v>215</v>
      </c>
      <c r="CX219" s="312"/>
      <c r="CY219" s="312"/>
      <c r="CZ219" s="403"/>
      <c r="DI219" s="310">
        <f t="shared" si="34"/>
        <v>313</v>
      </c>
      <c r="DJ219" s="314" t="str">
        <f>KTPRA!I218&amp;";"&amp;KTPRA!B218</f>
        <v>;</v>
      </c>
      <c r="DK219" s="438">
        <v>215</v>
      </c>
      <c r="DL219" s="312"/>
      <c r="DM219" s="312"/>
      <c r="DN219" s="403"/>
      <c r="DP219" s="437">
        <v>215</v>
      </c>
      <c r="DQ219" s="312"/>
      <c r="DR219" s="438">
        <v>183</v>
      </c>
      <c r="DS219" s="312"/>
      <c r="DT219" s="312"/>
      <c r="DU219" s="96"/>
      <c r="ED219" s="851">
        <v>215</v>
      </c>
      <c r="EE219" s="423" t="s">
        <v>8974</v>
      </c>
      <c r="EF219" s="68">
        <v>215</v>
      </c>
      <c r="EG219" s="861"/>
      <c r="EH219" s="68"/>
      <c r="EI219" s="96"/>
      <c r="FT219" s="479"/>
      <c r="GA219" s="437">
        <v>215</v>
      </c>
      <c r="GB219" s="314"/>
      <c r="GC219" s="438">
        <v>215</v>
      </c>
      <c r="GD219" s="402" t="s">
        <v>3565</v>
      </c>
      <c r="GE219" s="312">
        <v>1</v>
      </c>
      <c r="GF219" s="405">
        <v>0</v>
      </c>
      <c r="GH219" s="437"/>
      <c r="GI219" s="314"/>
      <c r="GJ219" s="438">
        <v>215</v>
      </c>
      <c r="GK219" s="402" t="s">
        <v>3565</v>
      </c>
      <c r="GL219" s="312">
        <v>1</v>
      </c>
      <c r="GM219" s="405">
        <v>0</v>
      </c>
      <c r="HC219" s="446">
        <v>215</v>
      </c>
      <c r="HD219" s="412" t="str">
        <f>OIP!AH217&amp;";"&amp;OIP!B217&amp;";"&amp;OIP!E217</f>
        <v>Технологические трубопроводы коридора коммуникаций;Температура нефти в технологическом трубопроводе 5 (в коллекторе причала точка 2);°С</v>
      </c>
      <c r="HE219" s="440">
        <v>215</v>
      </c>
      <c r="HF219" s="414" t="s">
        <v>5161</v>
      </c>
      <c r="HG219" s="415">
        <v>1</v>
      </c>
      <c r="HH219" s="447">
        <v>0</v>
      </c>
      <c r="HJ219" s="446">
        <v>215</v>
      </c>
      <c r="HK219" s="412" t="str">
        <f>OIP!AH217&amp;";"&amp;OIP!B217&amp;";"&amp;OIP!E217</f>
        <v>Технологические трубопроводы коридора коммуникаций;Температура нефти в технологическом трубопроводе 5 (в коллекторе причала точка 2);°С</v>
      </c>
      <c r="HL219" s="440">
        <v>215</v>
      </c>
      <c r="HM219" s="414" t="s">
        <v>5161</v>
      </c>
      <c r="HN219" s="415">
        <v>1</v>
      </c>
      <c r="HO219" s="447">
        <v>0</v>
      </c>
      <c r="HQ219" s="437">
        <v>215</v>
      </c>
      <c r="HR219" s="314" t="str">
        <f>OIP!AH217&amp;";"&amp;OIP!B217&amp;";"&amp;OIP!E217</f>
        <v>Технологические трубопроводы коридора коммуникаций;Температура нефти в технологическом трубопроводе 5 (в коллекторе причала точка 2);°С</v>
      </c>
      <c r="HS219" s="438">
        <v>215</v>
      </c>
      <c r="HT219" s="402" t="s">
        <v>5161</v>
      </c>
      <c r="HU219" s="312">
        <v>1</v>
      </c>
      <c r="HV219" s="405">
        <v>0</v>
      </c>
      <c r="HX219" s="310">
        <v>215</v>
      </c>
      <c r="HY219" s="314" t="str">
        <f>OIP!AH217&amp;";"&amp;OIP!B217&amp;";"&amp;OIP!E217</f>
        <v>Технологические трубопроводы коридора коммуникаций;Температура нефти в технологическом трубопроводе 5 (в коллекторе причала точка 2);°С</v>
      </c>
      <c r="HZ219" s="438">
        <v>215</v>
      </c>
      <c r="IA219" s="414" t="s">
        <v>5161</v>
      </c>
      <c r="IB219" s="415">
        <v>1</v>
      </c>
      <c r="IC219" s="447">
        <v>0</v>
      </c>
      <c r="ID219" s="341"/>
      <c r="IE219" s="446">
        <v>215</v>
      </c>
      <c r="IF219" s="412" t="str">
        <f>OIP!AH217&amp;";"&amp;OIP!B217&amp;";"&amp;OIP!E217</f>
        <v>Технологические трубопроводы коридора коммуникаций;Температура нефти в технологическом трубопроводе 5 (в коллекторе причала точка 2);°С</v>
      </c>
      <c r="IG219" s="440">
        <v>215</v>
      </c>
      <c r="IH219" s="414" t="s">
        <v>5161</v>
      </c>
      <c r="II219" s="415">
        <v>1</v>
      </c>
      <c r="IJ219" s="447">
        <v>0</v>
      </c>
      <c r="IK219" s="341"/>
      <c r="IL219" s="446">
        <v>215</v>
      </c>
      <c r="IM219" s="412" t="str">
        <f>OIP!AH217&amp;";"&amp;OIP!B217&amp;";"&amp;OIP!E217</f>
        <v>Технологические трубопроводы коридора коммуникаций;Температура нефти в технологическом трубопроводе 5 (в коллекторе причала точка 2);°С</v>
      </c>
      <c r="IN219" s="440">
        <v>215</v>
      </c>
      <c r="IO219" s="414" t="s">
        <v>5161</v>
      </c>
      <c r="IP219" s="415">
        <v>1</v>
      </c>
      <c r="IQ219" s="447">
        <v>0</v>
      </c>
    </row>
    <row r="220" spans="1:251" ht="15.75" customHeight="1">
      <c r="A220" s="313">
        <f t="shared" si="30"/>
        <v>216</v>
      </c>
      <c r="B220" s="314" t="str">
        <f>DP!J217&amp;";"&amp;DP!B217</f>
        <v>;Сигнализация предельного максимального уровня затопления БИЛ-733</v>
      </c>
      <c r="C220" s="438">
        <v>216</v>
      </c>
      <c r="D220" s="345"/>
      <c r="E220" s="345"/>
      <c r="F220" s="347"/>
      <c r="H220" s="469">
        <f t="shared" si="31"/>
        <v>216</v>
      </c>
      <c r="I220" s="314" t="str">
        <f>KTPRS2!I217&amp;";"&amp;KTPRS2!B217</f>
        <v>Предельный параметр;Сохранение предельной загазованности в ТПУ (точка 2)</v>
      </c>
      <c r="J220" s="438">
        <v>216</v>
      </c>
      <c r="K220" s="345"/>
      <c r="L220" s="345"/>
      <c r="M220" s="470"/>
      <c r="O220" s="469">
        <f t="shared" si="32"/>
        <v>216</v>
      </c>
      <c r="P220" s="455">
        <v>0</v>
      </c>
      <c r="Q220" s="438">
        <v>216</v>
      </c>
      <c r="R220" s="345"/>
      <c r="S220" s="345"/>
      <c r="T220" s="470"/>
      <c r="BL220" s="845">
        <v>216</v>
      </c>
      <c r="BM220" s="846"/>
      <c r="BN220" s="415">
        <v>216</v>
      </c>
      <c r="BO220" s="402" t="s">
        <v>3855</v>
      </c>
      <c r="BP220" s="312">
        <v>0</v>
      </c>
      <c r="BQ220" s="405">
        <v>0</v>
      </c>
      <c r="BS220" s="479"/>
      <c r="BZ220" s="479"/>
      <c r="CG220" s="479"/>
      <c r="CN220" s="479"/>
      <c r="CU220" s="310">
        <f t="shared" si="33"/>
        <v>216</v>
      </c>
      <c r="CV220" s="314" t="str">
        <f>KTPR!K218&amp;";"&amp;KTPR!B218</f>
        <v>Общестанционная защита;Аварийная загазованность в блок-боксе БИК СИКН-730 (точка 2)</v>
      </c>
      <c r="CW220" s="438">
        <v>216</v>
      </c>
      <c r="CX220" s="312"/>
      <c r="CY220" s="312"/>
      <c r="CZ220" s="403"/>
      <c r="DI220" s="310">
        <f t="shared" si="34"/>
        <v>314</v>
      </c>
      <c r="DJ220" s="314" t="str">
        <f>KTPRA!I219&amp;";"&amp;KTPRA!B219</f>
        <v>;</v>
      </c>
      <c r="DK220" s="438">
        <v>216</v>
      </c>
      <c r="DL220" s="312"/>
      <c r="DM220" s="312"/>
      <c r="DN220" s="403"/>
      <c r="DP220" s="437">
        <v>216</v>
      </c>
      <c r="DQ220" s="312"/>
      <c r="DR220" s="438">
        <v>184</v>
      </c>
      <c r="DS220" s="312"/>
      <c r="DT220" s="312"/>
      <c r="DU220" s="96"/>
      <c r="ED220" s="851">
        <v>216</v>
      </c>
      <c r="EE220" s="423" t="s">
        <v>8975</v>
      </c>
      <c r="EF220" s="68">
        <v>216</v>
      </c>
      <c r="EG220" s="861"/>
      <c r="EH220" s="68"/>
      <c r="EI220" s="96"/>
      <c r="FT220" s="479"/>
      <c r="GA220" s="437">
        <v>216</v>
      </c>
      <c r="GB220" s="314"/>
      <c r="GC220" s="438">
        <v>216</v>
      </c>
      <c r="GD220" s="402" t="s">
        <v>3565</v>
      </c>
      <c r="GE220" s="312">
        <v>1</v>
      </c>
      <c r="GF220" s="405">
        <v>0</v>
      </c>
      <c r="GH220" s="437"/>
      <c r="GI220" s="314"/>
      <c r="GJ220" s="438">
        <v>216</v>
      </c>
      <c r="GK220" s="498" t="s">
        <v>5162</v>
      </c>
      <c r="GL220" s="312">
        <v>1</v>
      </c>
      <c r="GM220" s="405">
        <v>0</v>
      </c>
      <c r="HC220" s="446">
        <v>216</v>
      </c>
      <c r="HD220" s="412" t="str">
        <f>OIP!AH218&amp;";"&amp;OIP!B218&amp;";"&amp;OIP!E218</f>
        <v>;;</v>
      </c>
      <c r="HE220" s="440">
        <v>216</v>
      </c>
      <c r="HF220" s="414" t="s">
        <v>5163</v>
      </c>
      <c r="HG220" s="415">
        <v>1</v>
      </c>
      <c r="HH220" s="447">
        <v>0</v>
      </c>
      <c r="HJ220" s="446">
        <v>216</v>
      </c>
      <c r="HK220" s="412" t="str">
        <f>OIP!AH218&amp;";"&amp;OIP!B218&amp;";"&amp;OIP!E218</f>
        <v>;;</v>
      </c>
      <c r="HL220" s="440">
        <v>216</v>
      </c>
      <c r="HM220" s="414" t="s">
        <v>5163</v>
      </c>
      <c r="HN220" s="415">
        <v>1</v>
      </c>
      <c r="HO220" s="447">
        <v>0</v>
      </c>
      <c r="HQ220" s="437">
        <v>216</v>
      </c>
      <c r="HR220" s="314" t="str">
        <f>OIP!AH218&amp;";"&amp;OIP!B218&amp;";"&amp;OIP!E218</f>
        <v>;;</v>
      </c>
      <c r="HS220" s="438">
        <v>216</v>
      </c>
      <c r="HT220" s="402" t="s">
        <v>5163</v>
      </c>
      <c r="HU220" s="312">
        <v>1</v>
      </c>
      <c r="HV220" s="405">
        <v>0</v>
      </c>
      <c r="HX220" s="310">
        <v>216</v>
      </c>
      <c r="HY220" s="314" t="str">
        <f>OIP!AH218&amp;";"&amp;OIP!B218&amp;";"&amp;OIP!E218</f>
        <v>;;</v>
      </c>
      <c r="HZ220" s="438">
        <v>216</v>
      </c>
      <c r="IA220" s="414" t="s">
        <v>5163</v>
      </c>
      <c r="IB220" s="415">
        <v>1</v>
      </c>
      <c r="IC220" s="447">
        <v>0</v>
      </c>
      <c r="ID220" s="341"/>
      <c r="IE220" s="446">
        <v>216</v>
      </c>
      <c r="IF220" s="412" t="str">
        <f>OIP!AH218&amp;";"&amp;OIP!B218&amp;";"&amp;OIP!E218</f>
        <v>;;</v>
      </c>
      <c r="IG220" s="440">
        <v>216</v>
      </c>
      <c r="IH220" s="414" t="s">
        <v>5163</v>
      </c>
      <c r="II220" s="415">
        <v>1</v>
      </c>
      <c r="IJ220" s="447">
        <v>0</v>
      </c>
      <c r="IK220" s="341"/>
      <c r="IL220" s="446">
        <v>216</v>
      </c>
      <c r="IM220" s="412" t="str">
        <f>OIP!AH218&amp;";"&amp;OIP!B218&amp;";"&amp;OIP!E218</f>
        <v>;;</v>
      </c>
      <c r="IN220" s="440">
        <v>216</v>
      </c>
      <c r="IO220" s="414" t="s">
        <v>5163</v>
      </c>
      <c r="IP220" s="415">
        <v>1</v>
      </c>
      <c r="IQ220" s="447">
        <v>0</v>
      </c>
    </row>
    <row r="221" spans="1:251" ht="15.75" customHeight="1">
      <c r="A221" s="310">
        <f t="shared" si="30"/>
        <v>217</v>
      </c>
      <c r="B221" s="314" t="str">
        <f>DP!J218&amp;";"&amp;DP!B218</f>
        <v>;Сигнализация предельного максимального уровня затопления ТПУ</v>
      </c>
      <c r="C221" s="438">
        <v>217</v>
      </c>
      <c r="D221" s="312"/>
      <c r="E221" s="312"/>
      <c r="F221" s="403"/>
      <c r="H221" s="437">
        <f t="shared" si="31"/>
        <v>217</v>
      </c>
      <c r="I221" s="314" t="str">
        <f>KTPRS2!I218&amp;";"&amp;KTPRS2!B218</f>
        <v>Предельный параметр;Сохранение предельной загазованности в ТПУ (точка 3)</v>
      </c>
      <c r="J221" s="438">
        <v>217</v>
      </c>
      <c r="K221" s="312"/>
      <c r="L221" s="312"/>
      <c r="M221" s="405"/>
      <c r="O221" s="437">
        <f t="shared" si="32"/>
        <v>217</v>
      </c>
      <c r="P221" s="455">
        <v>0</v>
      </c>
      <c r="Q221" s="438">
        <v>217</v>
      </c>
      <c r="R221" s="312"/>
      <c r="S221" s="312"/>
      <c r="T221" s="405"/>
      <c r="BL221" s="845">
        <v>217</v>
      </c>
      <c r="BM221" s="846"/>
      <c r="BN221" s="415">
        <v>217</v>
      </c>
      <c r="BO221" s="402" t="s">
        <v>3855</v>
      </c>
      <c r="BP221" s="312">
        <v>0</v>
      </c>
      <c r="BQ221" s="405">
        <v>0</v>
      </c>
      <c r="BS221" s="479"/>
      <c r="BZ221" s="479"/>
      <c r="CG221" s="479"/>
      <c r="CN221" s="479"/>
      <c r="CU221" s="310">
        <f t="shared" si="33"/>
        <v>217</v>
      </c>
      <c r="CV221" s="314" t="str">
        <f>KTPR!K219&amp;";"&amp;KTPR!B219</f>
        <v>Общестанционная защита;Недостоверность измерений двух и более преобразователей уровня загазованности в блок-боксе БИК СИКН-730</v>
      </c>
      <c r="CW221" s="438">
        <v>217</v>
      </c>
      <c r="CX221" s="312"/>
      <c r="CY221" s="312"/>
      <c r="CZ221" s="403"/>
      <c r="DI221" s="310">
        <f t="shared" si="34"/>
        <v>315</v>
      </c>
      <c r="DJ221" s="314" t="str">
        <f>KTPRA!I220&amp;";"&amp;KTPRA!B220</f>
        <v>;</v>
      </c>
      <c r="DK221" s="438">
        <v>217</v>
      </c>
      <c r="DL221" s="312"/>
      <c r="DM221" s="312"/>
      <c r="DN221" s="403"/>
      <c r="DP221" s="437">
        <v>217</v>
      </c>
      <c r="DQ221" s="312"/>
      <c r="DR221" s="438">
        <v>185</v>
      </c>
      <c r="DS221" s="312"/>
      <c r="DT221" s="312"/>
      <c r="DU221" s="96"/>
      <c r="ED221" s="851">
        <v>217</v>
      </c>
      <c r="EE221" s="423" t="s">
        <v>8976</v>
      </c>
      <c r="EF221" s="68">
        <v>217</v>
      </c>
      <c r="EG221" s="861"/>
      <c r="EH221" s="68"/>
      <c r="EI221" s="96"/>
      <c r="FT221" s="479"/>
      <c r="GA221" s="437">
        <v>217</v>
      </c>
      <c r="GB221" s="314"/>
      <c r="GC221" s="438">
        <v>217</v>
      </c>
      <c r="GD221" s="402" t="s">
        <v>3565</v>
      </c>
      <c r="GE221" s="312">
        <v>1</v>
      </c>
      <c r="GF221" s="405">
        <v>0</v>
      </c>
      <c r="GH221" s="437"/>
      <c r="GI221" s="314"/>
      <c r="GJ221" s="438">
        <v>217</v>
      </c>
      <c r="GK221" s="498" t="s">
        <v>5164</v>
      </c>
      <c r="GL221" s="312">
        <v>1</v>
      </c>
      <c r="GM221" s="405">
        <v>0</v>
      </c>
      <c r="HC221" s="446">
        <v>217</v>
      </c>
      <c r="HD221" s="412" t="str">
        <f>OIP!AH219&amp;";"&amp;OIP!B219&amp;";"&amp;OIP!E219</f>
        <v>Технологические трубопроводы коридора коммуникаций;Давление азота в командной линии клапана ПАЗ №5;Мпа</v>
      </c>
      <c r="HE221" s="440">
        <v>217</v>
      </c>
      <c r="HF221" s="414" t="s">
        <v>5165</v>
      </c>
      <c r="HG221" s="415">
        <v>1</v>
      </c>
      <c r="HH221" s="447">
        <v>0</v>
      </c>
      <c r="HJ221" s="446">
        <v>217</v>
      </c>
      <c r="HK221" s="412" t="str">
        <f>OIP!AH219&amp;";"&amp;OIP!B219&amp;";"&amp;OIP!E219</f>
        <v>Технологические трубопроводы коридора коммуникаций;Давление азота в командной линии клапана ПАЗ №5;Мпа</v>
      </c>
      <c r="HL221" s="440">
        <v>217</v>
      </c>
      <c r="HM221" s="414" t="s">
        <v>5165</v>
      </c>
      <c r="HN221" s="415">
        <v>1</v>
      </c>
      <c r="HO221" s="447">
        <v>0</v>
      </c>
      <c r="HQ221" s="437">
        <v>217</v>
      </c>
      <c r="HR221" s="314" t="str">
        <f>OIP!AH219&amp;";"&amp;OIP!B219&amp;";"&amp;OIP!E219</f>
        <v>Технологические трубопроводы коридора коммуникаций;Давление азота в командной линии клапана ПАЗ №5;Мпа</v>
      </c>
      <c r="HS221" s="438">
        <v>217</v>
      </c>
      <c r="HT221" s="402" t="s">
        <v>5165</v>
      </c>
      <c r="HU221" s="312">
        <v>1</v>
      </c>
      <c r="HV221" s="405">
        <v>0</v>
      </c>
      <c r="HX221" s="310">
        <v>217</v>
      </c>
      <c r="HY221" s="314" t="str">
        <f>OIP!AH219&amp;";"&amp;OIP!B219&amp;";"&amp;OIP!E219</f>
        <v>Технологические трубопроводы коридора коммуникаций;Давление азота в командной линии клапана ПАЗ №5;Мпа</v>
      </c>
      <c r="HZ221" s="438">
        <v>217</v>
      </c>
      <c r="IA221" s="414" t="s">
        <v>5165</v>
      </c>
      <c r="IB221" s="415">
        <v>1</v>
      </c>
      <c r="IC221" s="447">
        <v>0</v>
      </c>
      <c r="ID221" s="341"/>
      <c r="IE221" s="446">
        <v>217</v>
      </c>
      <c r="IF221" s="412" t="str">
        <f>OIP!AH219&amp;";"&amp;OIP!B219&amp;";"&amp;OIP!E219</f>
        <v>Технологические трубопроводы коридора коммуникаций;Давление азота в командной линии клапана ПАЗ №5;Мпа</v>
      </c>
      <c r="IG221" s="440">
        <v>217</v>
      </c>
      <c r="IH221" s="414" t="s">
        <v>5165</v>
      </c>
      <c r="II221" s="415">
        <v>1</v>
      </c>
      <c r="IJ221" s="447">
        <v>0</v>
      </c>
      <c r="IK221" s="341"/>
      <c r="IL221" s="446">
        <v>217</v>
      </c>
      <c r="IM221" s="412" t="str">
        <f>OIP!AH219&amp;";"&amp;OIP!B219&amp;";"&amp;OIP!E219</f>
        <v>Технологические трубопроводы коридора коммуникаций;Давление азота в командной линии клапана ПАЗ №5;Мпа</v>
      </c>
      <c r="IN221" s="440">
        <v>217</v>
      </c>
      <c r="IO221" s="414" t="s">
        <v>5165</v>
      </c>
      <c r="IP221" s="415">
        <v>1</v>
      </c>
      <c r="IQ221" s="447">
        <v>0</v>
      </c>
    </row>
    <row r="222" spans="1:251" ht="15.75" customHeight="1">
      <c r="A222" s="310">
        <f t="shared" si="30"/>
        <v>218</v>
      </c>
      <c r="B222" s="314" t="str">
        <f>DP!J219&amp;";"&amp;DP!B219</f>
        <v>;</v>
      </c>
      <c r="C222" s="438">
        <v>218</v>
      </c>
      <c r="D222" s="312"/>
      <c r="E222" s="312"/>
      <c r="F222" s="403"/>
      <c r="H222" s="437">
        <f t="shared" si="31"/>
        <v>218</v>
      </c>
      <c r="I222" s="314" t="str">
        <f>KTPRS2!I219&amp;";"&amp;KTPRS2!B219</f>
        <v>Предельный параметр;Сохранение предельной загазованностив ТПУ (точка 4)</v>
      </c>
      <c r="J222" s="438">
        <v>218</v>
      </c>
      <c r="K222" s="312"/>
      <c r="L222" s="312"/>
      <c r="M222" s="405"/>
      <c r="O222" s="437">
        <f t="shared" si="32"/>
        <v>218</v>
      </c>
      <c r="P222" s="455">
        <v>0</v>
      </c>
      <c r="Q222" s="438">
        <v>218</v>
      </c>
      <c r="R222" s="312"/>
      <c r="S222" s="312"/>
      <c r="T222" s="405"/>
      <c r="BL222" s="845">
        <v>218</v>
      </c>
      <c r="BM222" s="846"/>
      <c r="BN222" s="415">
        <v>218</v>
      </c>
      <c r="BO222" s="402" t="s">
        <v>3855</v>
      </c>
      <c r="BP222" s="312">
        <v>0</v>
      </c>
      <c r="BQ222" s="405">
        <v>0</v>
      </c>
      <c r="BS222" s="479"/>
      <c r="BZ222" s="479"/>
      <c r="CG222" s="479"/>
      <c r="CN222" s="479"/>
      <c r="CU222" s="310">
        <f t="shared" si="33"/>
        <v>218</v>
      </c>
      <c r="CV222" s="314" t="str">
        <f>KTPR!K220&amp;";"&amp;KTPR!B220</f>
        <v>Общестанционная защита;Сохранение предельной загазованности в блок-боксе БИК-730 (точка 1)</v>
      </c>
      <c r="CW222" s="438">
        <v>218</v>
      </c>
      <c r="CX222" s="312"/>
      <c r="CY222" s="312"/>
      <c r="CZ222" s="403"/>
      <c r="DI222" s="310">
        <f t="shared" si="34"/>
        <v>316</v>
      </c>
      <c r="DJ222" s="314" t="str">
        <f>KTPRA!I221&amp;";"&amp;KTPRA!B221</f>
        <v>;</v>
      </c>
      <c r="DK222" s="438">
        <v>218</v>
      </c>
      <c r="DL222" s="312"/>
      <c r="DM222" s="312"/>
      <c r="DN222" s="403"/>
      <c r="DP222" s="437">
        <v>218</v>
      </c>
      <c r="DQ222" s="312"/>
      <c r="DR222" s="438">
        <v>186</v>
      </c>
      <c r="DS222" s="312"/>
      <c r="DT222" s="312"/>
      <c r="DU222" s="96"/>
      <c r="ED222" s="851">
        <v>218</v>
      </c>
      <c r="EE222" s="423" t="s">
        <v>8821</v>
      </c>
      <c r="EF222" s="68">
        <v>218</v>
      </c>
      <c r="EG222" s="861"/>
      <c r="EH222" s="68"/>
      <c r="EI222" s="96"/>
      <c r="FT222" s="479"/>
      <c r="GA222" s="437">
        <v>218</v>
      </c>
      <c r="GB222" s="314"/>
      <c r="GC222" s="438">
        <v>218</v>
      </c>
      <c r="GD222" s="402" t="s">
        <v>3565</v>
      </c>
      <c r="GE222" s="312">
        <v>1</v>
      </c>
      <c r="GF222" s="405">
        <v>0</v>
      </c>
      <c r="GH222" s="437"/>
      <c r="GI222" s="314"/>
      <c r="GJ222" s="438">
        <v>218</v>
      </c>
      <c r="GK222" s="402" t="s">
        <v>5166</v>
      </c>
      <c r="GL222" s="312">
        <v>1</v>
      </c>
      <c r="GM222" s="405">
        <v>0</v>
      </c>
      <c r="HC222" s="446">
        <v>218</v>
      </c>
      <c r="HD222" s="412" t="str">
        <f>OIP!AH220&amp;";"&amp;OIP!B220&amp;";"&amp;OIP!E220</f>
        <v>Технологические трубопроводы коридора коммуникаций;Давление азота в командной линии клапана ПАЗ №6;Мпа</v>
      </c>
      <c r="HE222" s="440">
        <v>218</v>
      </c>
      <c r="HF222" s="414" t="s">
        <v>5167</v>
      </c>
      <c r="HG222" s="415">
        <v>1</v>
      </c>
      <c r="HH222" s="447">
        <v>0</v>
      </c>
      <c r="HJ222" s="446">
        <v>218</v>
      </c>
      <c r="HK222" s="412" t="str">
        <f>OIP!AH220&amp;";"&amp;OIP!B220&amp;";"&amp;OIP!E220</f>
        <v>Технологические трубопроводы коридора коммуникаций;Давление азота в командной линии клапана ПАЗ №6;Мпа</v>
      </c>
      <c r="HL222" s="440">
        <v>218</v>
      </c>
      <c r="HM222" s="414" t="s">
        <v>5167</v>
      </c>
      <c r="HN222" s="415">
        <v>1</v>
      </c>
      <c r="HO222" s="447">
        <v>0</v>
      </c>
      <c r="HQ222" s="437">
        <v>218</v>
      </c>
      <c r="HR222" s="314" t="str">
        <f>OIP!AH220&amp;";"&amp;OIP!B220&amp;";"&amp;OIP!E220</f>
        <v>Технологические трубопроводы коридора коммуникаций;Давление азота в командной линии клапана ПАЗ №6;Мпа</v>
      </c>
      <c r="HS222" s="438">
        <v>218</v>
      </c>
      <c r="HT222" s="402" t="s">
        <v>5167</v>
      </c>
      <c r="HU222" s="312">
        <v>1</v>
      </c>
      <c r="HV222" s="405">
        <v>0</v>
      </c>
      <c r="HX222" s="310">
        <v>218</v>
      </c>
      <c r="HY222" s="314" t="str">
        <f>OIP!AH220&amp;";"&amp;OIP!B220&amp;";"&amp;OIP!E220</f>
        <v>Технологические трубопроводы коридора коммуникаций;Давление азота в командной линии клапана ПАЗ №6;Мпа</v>
      </c>
      <c r="HZ222" s="438">
        <v>218</v>
      </c>
      <c r="IA222" s="414" t="s">
        <v>5167</v>
      </c>
      <c r="IB222" s="415">
        <v>1</v>
      </c>
      <c r="IC222" s="447">
        <v>0</v>
      </c>
      <c r="ID222" s="341"/>
      <c r="IE222" s="446">
        <v>218</v>
      </c>
      <c r="IF222" s="412" t="str">
        <f>OIP!AH220&amp;";"&amp;OIP!B220&amp;";"&amp;OIP!E220</f>
        <v>Технологические трубопроводы коридора коммуникаций;Давление азота в командной линии клапана ПАЗ №6;Мпа</v>
      </c>
      <c r="IG222" s="440">
        <v>218</v>
      </c>
      <c r="IH222" s="414" t="s">
        <v>5167</v>
      </c>
      <c r="II222" s="415">
        <v>1</v>
      </c>
      <c r="IJ222" s="447">
        <v>0</v>
      </c>
      <c r="IK222" s="341"/>
      <c r="IL222" s="446">
        <v>218</v>
      </c>
      <c r="IM222" s="412" t="str">
        <f>OIP!AH220&amp;";"&amp;OIP!B220&amp;";"&amp;OIP!E220</f>
        <v>Технологические трубопроводы коридора коммуникаций;Давление азота в командной линии клапана ПАЗ №6;Мпа</v>
      </c>
      <c r="IN222" s="440">
        <v>218</v>
      </c>
      <c r="IO222" s="414" t="s">
        <v>5167</v>
      </c>
      <c r="IP222" s="415">
        <v>1</v>
      </c>
      <c r="IQ222" s="447">
        <v>0</v>
      </c>
    </row>
    <row r="223" spans="1:251" ht="15.75" customHeight="1">
      <c r="A223" s="313">
        <f t="shared" si="30"/>
        <v>219</v>
      </c>
      <c r="B223" s="314" t="str">
        <f>DP!J220&amp;";"&amp;DP!B220</f>
        <v>;Наличие напряжения на I СШ ЗРУ</v>
      </c>
      <c r="C223" s="438">
        <v>219</v>
      </c>
      <c r="D223" s="345"/>
      <c r="E223" s="345"/>
      <c r="F223" s="347"/>
      <c r="H223" s="469">
        <f t="shared" si="31"/>
        <v>219</v>
      </c>
      <c r="I223" s="314" t="str">
        <f>KTPRS2!I220&amp;";"&amp;KTPRS2!B220</f>
        <v>Предельный параметр;Аварийный минимальный перепад давления воздуха на вытяжном вентиляторе В1.1 ТПУ</v>
      </c>
      <c r="J223" s="438">
        <v>219</v>
      </c>
      <c r="K223" s="345"/>
      <c r="L223" s="345"/>
      <c r="M223" s="470"/>
      <c r="O223" s="469">
        <f t="shared" si="32"/>
        <v>219</v>
      </c>
      <c r="P223" s="455">
        <v>0</v>
      </c>
      <c r="Q223" s="438">
        <v>219</v>
      </c>
      <c r="R223" s="345"/>
      <c r="S223" s="345"/>
      <c r="T223" s="470"/>
      <c r="BL223" s="845">
        <v>219</v>
      </c>
      <c r="BM223" s="846"/>
      <c r="BN223" s="415">
        <v>219</v>
      </c>
      <c r="BO223" s="451" t="s">
        <v>4810</v>
      </c>
      <c r="BP223" s="312">
        <v>2</v>
      </c>
      <c r="BQ223" s="405">
        <v>3</v>
      </c>
      <c r="BS223" s="479"/>
      <c r="BZ223" s="479"/>
      <c r="CG223" s="479"/>
      <c r="CN223" s="479"/>
      <c r="CU223" s="310">
        <f t="shared" si="33"/>
        <v>219</v>
      </c>
      <c r="CV223" s="314" t="str">
        <f>KTPR!K221&amp;";"&amp;KTPR!B221</f>
        <v>Общестанционная защита;Сохранение предельной загазованности в блок-боксе БИК-730 (точка 2)</v>
      </c>
      <c r="CW223" s="438">
        <v>219</v>
      </c>
      <c r="CX223" s="312"/>
      <c r="CY223" s="312"/>
      <c r="CZ223" s="403"/>
      <c r="DI223" s="310">
        <f t="shared" si="34"/>
        <v>317</v>
      </c>
      <c r="DJ223" s="314" t="str">
        <f>KTPRA!I222&amp;";"&amp;KTPRA!B222</f>
        <v>;</v>
      </c>
      <c r="DK223" s="438">
        <v>219</v>
      </c>
      <c r="DL223" s="312"/>
      <c r="DM223" s="312"/>
      <c r="DN223" s="403"/>
      <c r="DP223" s="437">
        <v>219</v>
      </c>
      <c r="DQ223" s="312"/>
      <c r="DR223" s="438">
        <v>187</v>
      </c>
      <c r="DS223" s="312"/>
      <c r="DT223" s="312"/>
      <c r="DU223" s="96"/>
      <c r="ED223" s="851">
        <v>219</v>
      </c>
      <c r="EE223" s="423" t="s">
        <v>8821</v>
      </c>
      <c r="EF223" s="68">
        <v>219</v>
      </c>
      <c r="EG223" s="861"/>
      <c r="EH223" s="68"/>
      <c r="EI223" s="96"/>
      <c r="FT223" s="479"/>
      <c r="GA223" s="437">
        <v>219</v>
      </c>
      <c r="GB223" s="314"/>
      <c r="GC223" s="438">
        <v>219</v>
      </c>
      <c r="GD223" s="402" t="s">
        <v>3565</v>
      </c>
      <c r="GE223" s="312">
        <v>1</v>
      </c>
      <c r="GF223" s="405">
        <v>0</v>
      </c>
      <c r="GH223" s="437"/>
      <c r="GI223" s="314"/>
      <c r="GJ223" s="438">
        <v>219</v>
      </c>
      <c r="GK223" s="402" t="s">
        <v>5168</v>
      </c>
      <c r="GL223" s="312">
        <v>1</v>
      </c>
      <c r="GM223" s="405">
        <v>0</v>
      </c>
      <c r="HC223" s="446">
        <v>219</v>
      </c>
      <c r="HD223" s="412" t="str">
        <f>OIP!AH221&amp;";"&amp;OIP!B221&amp;";"&amp;OIP!E221</f>
        <v>Технологические трубопроводы коридора коммуникаций;Давление азота в командной линии клапана ПАЗ №144;Мпа</v>
      </c>
      <c r="HE223" s="440">
        <v>219</v>
      </c>
      <c r="HF223" s="414" t="s">
        <v>5169</v>
      </c>
      <c r="HG223" s="415">
        <v>1</v>
      </c>
      <c r="HH223" s="447">
        <v>0</v>
      </c>
      <c r="HJ223" s="446">
        <v>219</v>
      </c>
      <c r="HK223" s="412" t="str">
        <f>OIP!AH221&amp;";"&amp;OIP!B221&amp;";"&amp;OIP!E221</f>
        <v>Технологические трубопроводы коридора коммуникаций;Давление азота в командной линии клапана ПАЗ №144;Мпа</v>
      </c>
      <c r="HL223" s="440">
        <v>219</v>
      </c>
      <c r="HM223" s="414" t="s">
        <v>5169</v>
      </c>
      <c r="HN223" s="415">
        <v>1</v>
      </c>
      <c r="HO223" s="447">
        <v>0</v>
      </c>
      <c r="HQ223" s="437">
        <v>219</v>
      </c>
      <c r="HR223" s="314" t="str">
        <f>OIP!AH221&amp;";"&amp;OIP!B221&amp;";"&amp;OIP!E221</f>
        <v>Технологические трубопроводы коридора коммуникаций;Давление азота в командной линии клапана ПАЗ №144;Мпа</v>
      </c>
      <c r="HS223" s="438">
        <v>219</v>
      </c>
      <c r="HT223" s="402" t="s">
        <v>5169</v>
      </c>
      <c r="HU223" s="312">
        <v>1</v>
      </c>
      <c r="HV223" s="405">
        <v>0</v>
      </c>
      <c r="HX223" s="310">
        <v>219</v>
      </c>
      <c r="HY223" s="314" t="str">
        <f>OIP!AH221&amp;";"&amp;OIP!B221&amp;";"&amp;OIP!E221</f>
        <v>Технологические трубопроводы коридора коммуникаций;Давление азота в командной линии клапана ПАЗ №144;Мпа</v>
      </c>
      <c r="HZ223" s="438">
        <v>219</v>
      </c>
      <c r="IA223" s="414" t="s">
        <v>5169</v>
      </c>
      <c r="IB223" s="415">
        <v>1</v>
      </c>
      <c r="IC223" s="447">
        <v>0</v>
      </c>
      <c r="ID223" s="341"/>
      <c r="IE223" s="446">
        <v>219</v>
      </c>
      <c r="IF223" s="412" t="str">
        <f>OIP!AH221&amp;";"&amp;OIP!B221&amp;";"&amp;OIP!E221</f>
        <v>Технологические трубопроводы коридора коммуникаций;Давление азота в командной линии клапана ПАЗ №144;Мпа</v>
      </c>
      <c r="IG223" s="440">
        <v>219</v>
      </c>
      <c r="IH223" s="414" t="s">
        <v>5169</v>
      </c>
      <c r="II223" s="415">
        <v>1</v>
      </c>
      <c r="IJ223" s="447">
        <v>0</v>
      </c>
      <c r="IK223" s="341"/>
      <c r="IL223" s="446">
        <v>219</v>
      </c>
      <c r="IM223" s="412" t="str">
        <f>OIP!AH221&amp;";"&amp;OIP!B221&amp;";"&amp;OIP!E221</f>
        <v>Технологические трубопроводы коридора коммуникаций;Давление азота в командной линии клапана ПАЗ №144;Мпа</v>
      </c>
      <c r="IN223" s="440">
        <v>219</v>
      </c>
      <c r="IO223" s="414" t="s">
        <v>5169</v>
      </c>
      <c r="IP223" s="415">
        <v>1</v>
      </c>
      <c r="IQ223" s="447">
        <v>0</v>
      </c>
    </row>
    <row r="224" spans="1:251" ht="15.75" customHeight="1">
      <c r="A224" s="310">
        <f t="shared" si="30"/>
        <v>220</v>
      </c>
      <c r="B224" s="314" t="str">
        <f>DP!J221&amp;";"&amp;DP!B221</f>
        <v>;Наличие напряжения на II СШ ЗРУ</v>
      </c>
      <c r="C224" s="438">
        <v>220</v>
      </c>
      <c r="D224" s="312"/>
      <c r="E224" s="312"/>
      <c r="F224" s="403"/>
      <c r="H224" s="437">
        <f t="shared" si="31"/>
        <v>220</v>
      </c>
      <c r="I224" s="314" t="str">
        <f>KTPRS2!I221&amp;";"&amp;KTPRS2!B221</f>
        <v>Предельный параметр;Аварийный минимальный перепад давления воздуха на вытяжном вентиляторе В1.2 ТПУ</v>
      </c>
      <c r="J224" s="438">
        <v>220</v>
      </c>
      <c r="K224" s="312"/>
      <c r="L224" s="312"/>
      <c r="M224" s="405"/>
      <c r="O224" s="437">
        <f t="shared" si="32"/>
        <v>220</v>
      </c>
      <c r="P224" s="455">
        <v>0</v>
      </c>
      <c r="Q224" s="438">
        <v>220</v>
      </c>
      <c r="R224" s="312"/>
      <c r="S224" s="312"/>
      <c r="T224" s="405"/>
      <c r="BL224" s="845">
        <v>220</v>
      </c>
      <c r="BM224" s="846"/>
      <c r="BN224" s="415">
        <v>220</v>
      </c>
      <c r="BO224" s="402" t="s">
        <v>3855</v>
      </c>
      <c r="BP224" s="312">
        <v>0</v>
      </c>
      <c r="BQ224" s="405">
        <v>0</v>
      </c>
      <c r="BS224" s="479"/>
      <c r="BZ224" s="479"/>
      <c r="CG224" s="479"/>
      <c r="CN224" s="479"/>
      <c r="CU224" s="310">
        <f t="shared" si="33"/>
        <v>220</v>
      </c>
      <c r="CV224" s="314" t="str">
        <f>KTPR!K222&amp;";"&amp;KTPR!B222</f>
        <v>Общестанционная защита;Аварийный максимальный уровень затопления блок-бокса БИК-730</v>
      </c>
      <c r="CW224" s="438">
        <v>220</v>
      </c>
      <c r="CX224" s="312"/>
      <c r="CY224" s="312"/>
      <c r="CZ224" s="403"/>
      <c r="DI224" s="310">
        <f t="shared" si="34"/>
        <v>318</v>
      </c>
      <c r="DJ224" s="314" t="str">
        <f>KTPRA!I223&amp;";"&amp;KTPRA!B223</f>
        <v>;</v>
      </c>
      <c r="DK224" s="438">
        <v>220</v>
      </c>
      <c r="DL224" s="312"/>
      <c r="DM224" s="312"/>
      <c r="DN224" s="403"/>
      <c r="DP224" s="437">
        <v>220</v>
      </c>
      <c r="DQ224" s="312"/>
      <c r="DR224" s="438">
        <v>188</v>
      </c>
      <c r="DS224" s="312"/>
      <c r="DT224" s="312"/>
      <c r="DU224" s="96"/>
      <c r="ED224" s="851">
        <v>220</v>
      </c>
      <c r="EE224" s="423" t="s">
        <v>8821</v>
      </c>
      <c r="EF224" s="68">
        <v>220</v>
      </c>
      <c r="EG224" s="861"/>
      <c r="EH224" s="68"/>
      <c r="EI224" s="96"/>
      <c r="FT224" s="479"/>
      <c r="GA224" s="437">
        <v>220</v>
      </c>
      <c r="GB224" s="314"/>
      <c r="GC224" s="438">
        <v>220</v>
      </c>
      <c r="GD224" s="402" t="s">
        <v>3565</v>
      </c>
      <c r="GE224" s="312">
        <v>1</v>
      </c>
      <c r="GF224" s="405">
        <v>0</v>
      </c>
      <c r="GH224" s="437"/>
      <c r="GI224" s="314"/>
      <c r="GJ224" s="438">
        <v>220</v>
      </c>
      <c r="GK224" s="402" t="s">
        <v>5170</v>
      </c>
      <c r="GL224" s="312">
        <v>1</v>
      </c>
      <c r="GM224" s="405">
        <v>0</v>
      </c>
      <c r="HC224" s="446">
        <v>220</v>
      </c>
      <c r="HD224" s="412" t="str">
        <f>OIP!AH222&amp;";"&amp;OIP!B222&amp;";"&amp;OIP!E222</f>
        <v>Технологические трубопроводы коридора коммуникаций;Давление азота в командной линии клапана ПАЗ №145;Мпа</v>
      </c>
      <c r="HE224" s="440">
        <v>220</v>
      </c>
      <c r="HF224" s="414" t="s">
        <v>5171</v>
      </c>
      <c r="HG224" s="415">
        <v>1</v>
      </c>
      <c r="HH224" s="447">
        <v>0</v>
      </c>
      <c r="HJ224" s="446">
        <v>220</v>
      </c>
      <c r="HK224" s="412" t="str">
        <f>OIP!AH222&amp;";"&amp;OIP!B222&amp;";"&amp;OIP!E222</f>
        <v>Технологические трубопроводы коридора коммуникаций;Давление азота в командной линии клапана ПАЗ №145;Мпа</v>
      </c>
      <c r="HL224" s="440">
        <v>220</v>
      </c>
      <c r="HM224" s="414" t="s">
        <v>5171</v>
      </c>
      <c r="HN224" s="415">
        <v>1</v>
      </c>
      <c r="HO224" s="447">
        <v>0</v>
      </c>
      <c r="HQ224" s="437">
        <v>220</v>
      </c>
      <c r="HR224" s="314" t="str">
        <f>OIP!AH222&amp;";"&amp;OIP!B222&amp;";"&amp;OIP!E222</f>
        <v>Технологические трубопроводы коридора коммуникаций;Давление азота в командной линии клапана ПАЗ №145;Мпа</v>
      </c>
      <c r="HS224" s="438">
        <v>220</v>
      </c>
      <c r="HT224" s="402" t="s">
        <v>5171</v>
      </c>
      <c r="HU224" s="312">
        <v>1</v>
      </c>
      <c r="HV224" s="405">
        <v>0</v>
      </c>
      <c r="HX224" s="310">
        <v>220</v>
      </c>
      <c r="HY224" s="314" t="str">
        <f>OIP!AH222&amp;";"&amp;OIP!B222&amp;";"&amp;OIP!E222</f>
        <v>Технологические трубопроводы коридора коммуникаций;Давление азота в командной линии клапана ПАЗ №145;Мпа</v>
      </c>
      <c r="HZ224" s="438">
        <v>220</v>
      </c>
      <c r="IA224" s="414" t="s">
        <v>5171</v>
      </c>
      <c r="IB224" s="415">
        <v>1</v>
      </c>
      <c r="IC224" s="447">
        <v>0</v>
      </c>
      <c r="ID224" s="341"/>
      <c r="IE224" s="446">
        <v>220</v>
      </c>
      <c r="IF224" s="412" t="str">
        <f>OIP!AH222&amp;";"&amp;OIP!B222&amp;";"&amp;OIP!E222</f>
        <v>Технологические трубопроводы коридора коммуникаций;Давление азота в командной линии клапана ПАЗ №145;Мпа</v>
      </c>
      <c r="IG224" s="440">
        <v>220</v>
      </c>
      <c r="IH224" s="414" t="s">
        <v>5171</v>
      </c>
      <c r="II224" s="415">
        <v>1</v>
      </c>
      <c r="IJ224" s="447">
        <v>0</v>
      </c>
      <c r="IK224" s="341"/>
      <c r="IL224" s="446">
        <v>220</v>
      </c>
      <c r="IM224" s="412" t="str">
        <f>OIP!AH222&amp;";"&amp;OIP!B222&amp;";"&amp;OIP!E222</f>
        <v>Технологические трубопроводы коридора коммуникаций;Давление азота в командной линии клапана ПАЗ №145;Мпа</v>
      </c>
      <c r="IN224" s="440">
        <v>220</v>
      </c>
      <c r="IO224" s="414" t="s">
        <v>5171</v>
      </c>
      <c r="IP224" s="415">
        <v>1</v>
      </c>
      <c r="IQ224" s="447">
        <v>0</v>
      </c>
    </row>
    <row r="225" spans="1:251" ht="15.75" customHeight="1">
      <c r="A225" s="310">
        <f t="shared" si="30"/>
        <v>221</v>
      </c>
      <c r="B225" s="314" t="str">
        <f>DP!J222&amp;";"&amp;DP!B222</f>
        <v>;Наличие напряжения на I СШ ЩСУ-4/1</v>
      </c>
      <c r="C225" s="438">
        <v>221</v>
      </c>
      <c r="D225" s="312"/>
      <c r="E225" s="312"/>
      <c r="F225" s="403"/>
      <c r="H225" s="437">
        <f t="shared" si="31"/>
        <v>221</v>
      </c>
      <c r="I225" s="314" t="str">
        <f>KTPRS2!I222&amp;";"&amp;KTPRS2!B222</f>
        <v>Предельный параметр;Аварийный минимальный перепад давления воздуха на приточном вентиляторе П1.1 ТПУ</v>
      </c>
      <c r="J225" s="438">
        <v>221</v>
      </c>
      <c r="K225" s="312"/>
      <c r="L225" s="312"/>
      <c r="M225" s="405"/>
      <c r="O225" s="437">
        <f t="shared" si="32"/>
        <v>221</v>
      </c>
      <c r="P225" s="455">
        <v>0</v>
      </c>
      <c r="Q225" s="438">
        <v>221</v>
      </c>
      <c r="R225" s="312"/>
      <c r="S225" s="312"/>
      <c r="T225" s="405"/>
      <c r="BL225" s="845">
        <v>221</v>
      </c>
      <c r="BM225" s="846"/>
      <c r="BN225" s="415">
        <v>221</v>
      </c>
      <c r="BO225" s="402" t="s">
        <v>3855</v>
      </c>
      <c r="BP225" s="312">
        <v>0</v>
      </c>
      <c r="BQ225" s="405">
        <v>0</v>
      </c>
      <c r="BS225" s="479"/>
      <c r="BZ225" s="479"/>
      <c r="CG225" s="479"/>
      <c r="CN225" s="479"/>
      <c r="CU225" s="310">
        <f t="shared" si="33"/>
        <v>221</v>
      </c>
      <c r="CV225" s="314" t="str">
        <f>KTPR!K223&amp;";"&amp;KTPR!B223</f>
        <v>Общестанционная защита;Аварийная загазованность в блок-боксе БИК СИКН-733 (точка 1)</v>
      </c>
      <c r="CW225" s="438">
        <v>221</v>
      </c>
      <c r="CX225" s="312"/>
      <c r="CY225" s="312"/>
      <c r="CZ225" s="403"/>
      <c r="DI225" s="310">
        <f t="shared" si="34"/>
        <v>319</v>
      </c>
      <c r="DJ225" s="314" t="str">
        <f>KTPRA!I224&amp;";"&amp;KTPRA!B224</f>
        <v>;</v>
      </c>
      <c r="DK225" s="438">
        <v>221</v>
      </c>
      <c r="DL225" s="312"/>
      <c r="DM225" s="312"/>
      <c r="DN225" s="403"/>
      <c r="DP225" s="437">
        <v>221</v>
      </c>
      <c r="DQ225" s="312"/>
      <c r="DR225" s="438">
        <v>189</v>
      </c>
      <c r="DS225" s="312"/>
      <c r="DT225" s="312"/>
      <c r="DU225" s="96"/>
      <c r="ED225" s="851">
        <v>221</v>
      </c>
      <c r="EE225" s="423" t="s">
        <v>8821</v>
      </c>
      <c r="EF225" s="68">
        <v>221</v>
      </c>
      <c r="EG225" s="861"/>
      <c r="EH225" s="68"/>
      <c r="EI225" s="96"/>
      <c r="FT225" s="479"/>
      <c r="GA225" s="437">
        <v>221</v>
      </c>
      <c r="GB225" s="314"/>
      <c r="GC225" s="438">
        <v>221</v>
      </c>
      <c r="GD225" s="402" t="s">
        <v>3565</v>
      </c>
      <c r="GE225" s="312">
        <v>1</v>
      </c>
      <c r="GF225" s="405">
        <v>0</v>
      </c>
      <c r="GH225" s="437"/>
      <c r="GI225" s="314"/>
      <c r="GJ225" s="438">
        <v>221</v>
      </c>
      <c r="GK225" s="402" t="s">
        <v>5172</v>
      </c>
      <c r="GL225" s="312">
        <v>1</v>
      </c>
      <c r="GM225" s="405">
        <v>0</v>
      </c>
      <c r="HC225" s="446">
        <v>221</v>
      </c>
      <c r="HD225" s="412" t="str">
        <f>OIP!AH223&amp;";"&amp;OIP!B223&amp;";"&amp;OIP!E223</f>
        <v>;;</v>
      </c>
      <c r="HE225" s="440">
        <v>221</v>
      </c>
      <c r="HF225" s="414" t="s">
        <v>5173</v>
      </c>
      <c r="HG225" s="415">
        <v>1</v>
      </c>
      <c r="HH225" s="447">
        <v>0</v>
      </c>
      <c r="HJ225" s="446">
        <v>221</v>
      </c>
      <c r="HK225" s="412" t="str">
        <f>OIP!AH223&amp;";"&amp;OIP!B223&amp;";"&amp;OIP!E223</f>
        <v>;;</v>
      </c>
      <c r="HL225" s="440">
        <v>221</v>
      </c>
      <c r="HM225" s="414" t="s">
        <v>5173</v>
      </c>
      <c r="HN225" s="415">
        <v>1</v>
      </c>
      <c r="HO225" s="447">
        <v>0</v>
      </c>
      <c r="HQ225" s="437">
        <v>221</v>
      </c>
      <c r="HR225" s="314" t="str">
        <f>OIP!AH223&amp;";"&amp;OIP!B223&amp;";"&amp;OIP!E223</f>
        <v>;;</v>
      </c>
      <c r="HS225" s="438">
        <v>221</v>
      </c>
      <c r="HT225" s="402" t="s">
        <v>5173</v>
      </c>
      <c r="HU225" s="312">
        <v>1</v>
      </c>
      <c r="HV225" s="405">
        <v>0</v>
      </c>
      <c r="HX225" s="310">
        <v>221</v>
      </c>
      <c r="HY225" s="314" t="str">
        <f>OIP!AH223&amp;";"&amp;OIP!B223&amp;";"&amp;OIP!E223</f>
        <v>;;</v>
      </c>
      <c r="HZ225" s="438">
        <v>221</v>
      </c>
      <c r="IA225" s="414" t="s">
        <v>5173</v>
      </c>
      <c r="IB225" s="415">
        <v>1</v>
      </c>
      <c r="IC225" s="447">
        <v>0</v>
      </c>
      <c r="ID225" s="341"/>
      <c r="IE225" s="446">
        <v>221</v>
      </c>
      <c r="IF225" s="412" t="str">
        <f>OIP!AH223&amp;";"&amp;OIP!B223&amp;";"&amp;OIP!E223</f>
        <v>;;</v>
      </c>
      <c r="IG225" s="440">
        <v>221</v>
      </c>
      <c r="IH225" s="414" t="s">
        <v>5173</v>
      </c>
      <c r="II225" s="415">
        <v>1</v>
      </c>
      <c r="IJ225" s="447">
        <v>0</v>
      </c>
      <c r="IK225" s="341"/>
      <c r="IL225" s="446">
        <v>221</v>
      </c>
      <c r="IM225" s="412" t="str">
        <f>OIP!AH223&amp;";"&amp;OIP!B223&amp;";"&amp;OIP!E223</f>
        <v>;;</v>
      </c>
      <c r="IN225" s="440">
        <v>221</v>
      </c>
      <c r="IO225" s="414" t="s">
        <v>5173</v>
      </c>
      <c r="IP225" s="415">
        <v>1</v>
      </c>
      <c r="IQ225" s="447">
        <v>0</v>
      </c>
    </row>
    <row r="226" spans="1:251" ht="15.75" customHeight="1">
      <c r="A226" s="313">
        <f t="shared" si="30"/>
        <v>222</v>
      </c>
      <c r="B226" s="314" t="str">
        <f>DP!J223&amp;";"&amp;DP!B223</f>
        <v>;Наличие напряжения на II СШ ЩСУ-4/1</v>
      </c>
      <c r="C226" s="438">
        <v>222</v>
      </c>
      <c r="D226" s="345"/>
      <c r="E226" s="345"/>
      <c r="F226" s="347"/>
      <c r="H226" s="469">
        <f t="shared" si="31"/>
        <v>222</v>
      </c>
      <c r="I226" s="314" t="str">
        <f>KTPRS2!I223&amp;";"&amp;KTPRS2!B223</f>
        <v>Предельный параметр;Аварийный минимальный перепад давления воздуха на приточном вентиляторе П1.2 ТПУ</v>
      </c>
      <c r="J226" s="438">
        <v>222</v>
      </c>
      <c r="K226" s="345"/>
      <c r="L226" s="345"/>
      <c r="M226" s="470"/>
      <c r="O226" s="469">
        <f t="shared" si="32"/>
        <v>222</v>
      </c>
      <c r="P226" s="455">
        <v>0</v>
      </c>
      <c r="Q226" s="438">
        <v>222</v>
      </c>
      <c r="R226" s="345"/>
      <c r="S226" s="345"/>
      <c r="T226" s="470"/>
      <c r="BL226" s="845">
        <v>222</v>
      </c>
      <c r="BM226" s="846"/>
      <c r="BN226" s="415">
        <v>222</v>
      </c>
      <c r="BO226" s="402" t="s">
        <v>3855</v>
      </c>
      <c r="BP226" s="312">
        <v>0</v>
      </c>
      <c r="BQ226" s="405">
        <v>0</v>
      </c>
      <c r="BS226" s="479"/>
      <c r="BZ226" s="479"/>
      <c r="CG226" s="479"/>
      <c r="CN226" s="479"/>
      <c r="CU226" s="310">
        <f t="shared" si="33"/>
        <v>222</v>
      </c>
      <c r="CV226" s="314" t="str">
        <f>KTPR!K224&amp;";"&amp;KTPR!B224</f>
        <v>Общестанционная защита;Аварийная загазованность в блок-боксе БИК СИКН-733 (точка 2)</v>
      </c>
      <c r="CW226" s="438">
        <v>222</v>
      </c>
      <c r="CX226" s="312"/>
      <c r="CY226" s="312"/>
      <c r="CZ226" s="403"/>
      <c r="DI226" s="310">
        <f t="shared" si="34"/>
        <v>320</v>
      </c>
      <c r="DJ226" s="314" t="str">
        <f>KTPRA!I225&amp;";"&amp;KTPRA!B225</f>
        <v>;</v>
      </c>
      <c r="DK226" s="438">
        <v>222</v>
      </c>
      <c r="DL226" s="312"/>
      <c r="DM226" s="312"/>
      <c r="DN226" s="403"/>
      <c r="DP226" s="437">
        <v>222</v>
      </c>
      <c r="DQ226" s="312"/>
      <c r="DR226" s="438">
        <v>190</v>
      </c>
      <c r="DS226" s="312"/>
      <c r="DT226" s="312"/>
      <c r="DU226" s="96"/>
      <c r="ED226" s="851">
        <v>222</v>
      </c>
      <c r="EE226" s="423" t="s">
        <v>8821</v>
      </c>
      <c r="EF226" s="68">
        <v>222</v>
      </c>
      <c r="EG226" s="861"/>
      <c r="EH226" s="68"/>
      <c r="EI226" s="96"/>
      <c r="FT226" s="479"/>
      <c r="GA226" s="437">
        <v>222</v>
      </c>
      <c r="GB226" s="314"/>
      <c r="GC226" s="438">
        <v>222</v>
      </c>
      <c r="GD226" s="402" t="s">
        <v>3565</v>
      </c>
      <c r="GE226" s="312">
        <v>1</v>
      </c>
      <c r="GF226" s="405">
        <v>0</v>
      </c>
      <c r="GH226" s="437"/>
      <c r="GI226" s="314"/>
      <c r="GJ226" s="438">
        <v>222</v>
      </c>
      <c r="GK226" s="402" t="s">
        <v>5174</v>
      </c>
      <c r="GL226" s="312">
        <v>1</v>
      </c>
      <c r="GM226" s="405">
        <v>0</v>
      </c>
      <c r="HC226" s="446">
        <v>222</v>
      </c>
      <c r="HD226" s="412" t="str">
        <f>OIP!AH224&amp;";"&amp;OIP!B224&amp;";"&amp;OIP!E224</f>
        <v>Система подачи азота;Давление азота в трубопроводе перед шкафами редуцирования №1.1, 1.2;Мпа</v>
      </c>
      <c r="HE226" s="440">
        <v>222</v>
      </c>
      <c r="HF226" s="414" t="s">
        <v>5175</v>
      </c>
      <c r="HG226" s="415">
        <v>1</v>
      </c>
      <c r="HH226" s="447">
        <v>0</v>
      </c>
      <c r="HJ226" s="446">
        <v>222</v>
      </c>
      <c r="HK226" s="412" t="str">
        <f>OIP!AH224&amp;";"&amp;OIP!B224&amp;";"&amp;OIP!E224</f>
        <v>Система подачи азота;Давление азота в трубопроводе перед шкафами редуцирования №1.1, 1.2;Мпа</v>
      </c>
      <c r="HL226" s="440">
        <v>222</v>
      </c>
      <c r="HM226" s="414" t="s">
        <v>5175</v>
      </c>
      <c r="HN226" s="415">
        <v>1</v>
      </c>
      <c r="HO226" s="447">
        <v>0</v>
      </c>
      <c r="HQ226" s="437">
        <v>222</v>
      </c>
      <c r="HR226" s="314" t="str">
        <f>OIP!AH224&amp;";"&amp;OIP!B224&amp;";"&amp;OIP!E224</f>
        <v>Система подачи азота;Давление азота в трубопроводе перед шкафами редуцирования №1.1, 1.2;Мпа</v>
      </c>
      <c r="HS226" s="438">
        <v>222</v>
      </c>
      <c r="HT226" s="402" t="s">
        <v>5175</v>
      </c>
      <c r="HU226" s="312">
        <v>1</v>
      </c>
      <c r="HV226" s="405">
        <v>0</v>
      </c>
      <c r="HX226" s="310">
        <v>222</v>
      </c>
      <c r="HY226" s="314" t="str">
        <f>OIP!AH224&amp;";"&amp;OIP!B224&amp;";"&amp;OIP!E224</f>
        <v>Система подачи азота;Давление азота в трубопроводе перед шкафами редуцирования №1.1, 1.2;Мпа</v>
      </c>
      <c r="HZ226" s="438">
        <v>222</v>
      </c>
      <c r="IA226" s="414" t="s">
        <v>5175</v>
      </c>
      <c r="IB226" s="415">
        <v>1</v>
      </c>
      <c r="IC226" s="447">
        <v>0</v>
      </c>
      <c r="ID226" s="341"/>
      <c r="IE226" s="446">
        <v>222</v>
      </c>
      <c r="IF226" s="412" t="str">
        <f>OIP!AH224&amp;";"&amp;OIP!B224&amp;";"&amp;OIP!E224</f>
        <v>Система подачи азота;Давление азота в трубопроводе перед шкафами редуцирования №1.1, 1.2;Мпа</v>
      </c>
      <c r="IG226" s="440">
        <v>222</v>
      </c>
      <c r="IH226" s="414" t="s">
        <v>5175</v>
      </c>
      <c r="II226" s="415">
        <v>1</v>
      </c>
      <c r="IJ226" s="447">
        <v>0</v>
      </c>
      <c r="IK226" s="341"/>
      <c r="IL226" s="446">
        <v>222</v>
      </c>
      <c r="IM226" s="412" t="str">
        <f>OIP!AH224&amp;";"&amp;OIP!B224&amp;";"&amp;OIP!E224</f>
        <v>Система подачи азота;Давление азота в трубопроводе перед шкафами редуцирования №1.1, 1.2;Мпа</v>
      </c>
      <c r="IN226" s="440">
        <v>222</v>
      </c>
      <c r="IO226" s="414" t="s">
        <v>5175</v>
      </c>
      <c r="IP226" s="415">
        <v>1</v>
      </c>
      <c r="IQ226" s="447">
        <v>0</v>
      </c>
    </row>
    <row r="227" spans="1:251" ht="15.75" customHeight="1">
      <c r="A227" s="310">
        <f t="shared" si="30"/>
        <v>223</v>
      </c>
      <c r="B227" s="314" t="str">
        <f>DP!J224&amp;";"&amp;DP!B224</f>
        <v>;Наличие напряжения на III СШ ЩСУ-4/1</v>
      </c>
      <c r="C227" s="438">
        <v>223</v>
      </c>
      <c r="D227" s="312"/>
      <c r="E227" s="312"/>
      <c r="F227" s="403"/>
      <c r="H227" s="437">
        <f t="shared" si="31"/>
        <v>223</v>
      </c>
      <c r="I227" s="314" t="str">
        <f>KTPRS2!I224&amp;";"&amp;KTPRS2!B224</f>
        <v>Предельный параметр;</v>
      </c>
      <c r="J227" s="438">
        <v>223</v>
      </c>
      <c r="K227" s="312"/>
      <c r="L227" s="312"/>
      <c r="M227" s="405"/>
      <c r="O227" s="437">
        <f t="shared" si="32"/>
        <v>223</v>
      </c>
      <c r="P227" s="455">
        <v>0</v>
      </c>
      <c r="Q227" s="438">
        <v>223</v>
      </c>
      <c r="R227" s="312"/>
      <c r="S227" s="312"/>
      <c r="T227" s="405"/>
      <c r="BL227" s="845">
        <v>223</v>
      </c>
      <c r="BM227" s="846"/>
      <c r="BN227" s="415">
        <v>223</v>
      </c>
      <c r="BO227" s="402" t="s">
        <v>3855</v>
      </c>
      <c r="BP227" s="312">
        <v>0</v>
      </c>
      <c r="BQ227" s="405">
        <v>0</v>
      </c>
      <c r="BS227" s="479"/>
      <c r="BZ227" s="479"/>
      <c r="CG227" s="479"/>
      <c r="CN227" s="479"/>
      <c r="CU227" s="310">
        <f t="shared" si="33"/>
        <v>223</v>
      </c>
      <c r="CV227" s="314" t="str">
        <f>KTPR!K225&amp;";"&amp;KTPR!B225</f>
        <v>Общестанционная защита;Недостоверность измерений двух и более преобразователей уровня загазованности в блок-боксе БИК СИКН-733 (точка 1)</v>
      </c>
      <c r="CW227" s="438">
        <v>223</v>
      </c>
      <c r="CX227" s="312"/>
      <c r="CY227" s="312"/>
      <c r="CZ227" s="403"/>
      <c r="DI227" s="310">
        <f t="shared" si="34"/>
        <v>321</v>
      </c>
      <c r="DJ227" s="314" t="str">
        <f>KTPRA!I226&amp;";"&amp;KTPRA!B226</f>
        <v>;</v>
      </c>
      <c r="DK227" s="438">
        <v>223</v>
      </c>
      <c r="DL227" s="312"/>
      <c r="DM227" s="312"/>
      <c r="DN227" s="403"/>
      <c r="DP227" s="437">
        <v>223</v>
      </c>
      <c r="DQ227" s="312"/>
      <c r="DR227" s="438">
        <v>191</v>
      </c>
      <c r="DS227" s="312"/>
      <c r="DT227" s="312"/>
      <c r="DU227" s="96"/>
      <c r="ED227" s="851">
        <v>223</v>
      </c>
      <c r="EE227" s="423" t="s">
        <v>8821</v>
      </c>
      <c r="EF227" s="68">
        <v>223</v>
      </c>
      <c r="EG227" s="861"/>
      <c r="EH227" s="68"/>
      <c r="EI227" s="96"/>
      <c r="FT227" s="479"/>
      <c r="GA227" s="437">
        <v>223</v>
      </c>
      <c r="GB227" s="314"/>
      <c r="GC227" s="438">
        <v>223</v>
      </c>
      <c r="GD227" s="402" t="s">
        <v>3565</v>
      </c>
      <c r="GE227" s="312">
        <v>1</v>
      </c>
      <c r="GF227" s="405">
        <v>0</v>
      </c>
      <c r="GH227" s="437"/>
      <c r="GI227" s="314"/>
      <c r="GJ227" s="438">
        <v>223</v>
      </c>
      <c r="GK227" s="402" t="s">
        <v>5176</v>
      </c>
      <c r="GL227" s="312">
        <v>1</v>
      </c>
      <c r="GM227" s="405">
        <v>0</v>
      </c>
      <c r="HC227" s="446">
        <v>223</v>
      </c>
      <c r="HD227" s="412" t="str">
        <f>OIP!AH225&amp;";"&amp;OIP!B225&amp;";"&amp;OIP!E225</f>
        <v>Система подачи азота;Давление азота в трубопроводе перед шкафами редуцирования №2.1, 2.2;Мпа</v>
      </c>
      <c r="HE227" s="440">
        <v>223</v>
      </c>
      <c r="HF227" s="414" t="s">
        <v>5177</v>
      </c>
      <c r="HG227" s="415">
        <v>1</v>
      </c>
      <c r="HH227" s="447">
        <v>0</v>
      </c>
      <c r="HJ227" s="446">
        <v>223</v>
      </c>
      <c r="HK227" s="412" t="str">
        <f>OIP!AH225&amp;";"&amp;OIP!B225&amp;";"&amp;OIP!E225</f>
        <v>Система подачи азота;Давление азота в трубопроводе перед шкафами редуцирования №2.1, 2.2;Мпа</v>
      </c>
      <c r="HL227" s="440">
        <v>223</v>
      </c>
      <c r="HM227" s="414" t="s">
        <v>5177</v>
      </c>
      <c r="HN227" s="415">
        <v>1</v>
      </c>
      <c r="HO227" s="447">
        <v>0</v>
      </c>
      <c r="HQ227" s="437">
        <v>223</v>
      </c>
      <c r="HR227" s="314" t="str">
        <f>OIP!AH225&amp;";"&amp;OIP!B225&amp;";"&amp;OIP!E225</f>
        <v>Система подачи азота;Давление азота в трубопроводе перед шкафами редуцирования №2.1, 2.2;Мпа</v>
      </c>
      <c r="HS227" s="438">
        <v>223</v>
      </c>
      <c r="HT227" s="402" t="s">
        <v>5177</v>
      </c>
      <c r="HU227" s="312">
        <v>1</v>
      </c>
      <c r="HV227" s="405">
        <v>0</v>
      </c>
      <c r="HX227" s="310">
        <v>223</v>
      </c>
      <c r="HY227" s="314" t="str">
        <f>OIP!AH225&amp;";"&amp;OIP!B225&amp;";"&amp;OIP!E225</f>
        <v>Система подачи азота;Давление азота в трубопроводе перед шкафами редуцирования №2.1, 2.2;Мпа</v>
      </c>
      <c r="HZ227" s="438">
        <v>223</v>
      </c>
      <c r="IA227" s="414" t="s">
        <v>5177</v>
      </c>
      <c r="IB227" s="415">
        <v>1</v>
      </c>
      <c r="IC227" s="447">
        <v>0</v>
      </c>
      <c r="ID227" s="341"/>
      <c r="IE227" s="446">
        <v>223</v>
      </c>
      <c r="IF227" s="412" t="str">
        <f>OIP!AH225&amp;";"&amp;OIP!B225&amp;";"&amp;OIP!E225</f>
        <v>Система подачи азота;Давление азота в трубопроводе перед шкафами редуцирования №2.1, 2.2;Мпа</v>
      </c>
      <c r="IG227" s="440">
        <v>223</v>
      </c>
      <c r="IH227" s="414" t="s">
        <v>5177</v>
      </c>
      <c r="II227" s="415">
        <v>1</v>
      </c>
      <c r="IJ227" s="447">
        <v>0</v>
      </c>
      <c r="IK227" s="341"/>
      <c r="IL227" s="446">
        <v>223</v>
      </c>
      <c r="IM227" s="412" t="str">
        <f>OIP!AH225&amp;";"&amp;OIP!B225&amp;";"&amp;OIP!E225</f>
        <v>Система подачи азота;Давление азота в трубопроводе перед шкафами редуцирования №2.1, 2.2;Мпа</v>
      </c>
      <c r="IN227" s="440">
        <v>223</v>
      </c>
      <c r="IO227" s="414" t="s">
        <v>5177</v>
      </c>
      <c r="IP227" s="415">
        <v>1</v>
      </c>
      <c r="IQ227" s="447">
        <v>0</v>
      </c>
    </row>
    <row r="228" spans="1:251" ht="15.75" customHeight="1">
      <c r="A228" s="310">
        <f t="shared" si="30"/>
        <v>224</v>
      </c>
      <c r="B228" s="314" t="str">
        <f>DP!J225&amp;";"&amp;DP!B225</f>
        <v>;Наличие напряжения на IV СШ ЩСУ-4/1</v>
      </c>
      <c r="C228" s="438">
        <v>224</v>
      </c>
      <c r="D228" s="312"/>
      <c r="E228" s="312"/>
      <c r="F228" s="403"/>
      <c r="H228" s="437">
        <f t="shared" si="31"/>
        <v>224</v>
      </c>
      <c r="I228" s="314" t="str">
        <f>KTPRS2!I225&amp;";"&amp;KTPRS2!B225</f>
        <v>Предельный параметр;Флаг формирования команды на срабатывание СДБ/ЕRS</v>
      </c>
      <c r="J228" s="438">
        <v>224</v>
      </c>
      <c r="K228" s="312"/>
      <c r="L228" s="312"/>
      <c r="M228" s="405"/>
      <c r="O228" s="437">
        <f t="shared" si="32"/>
        <v>224</v>
      </c>
      <c r="P228" s="455">
        <v>0</v>
      </c>
      <c r="Q228" s="438">
        <v>224</v>
      </c>
      <c r="R228" s="312"/>
      <c r="S228" s="312"/>
      <c r="T228" s="405"/>
      <c r="BL228" s="845">
        <v>224</v>
      </c>
      <c r="BM228" s="846"/>
      <c r="BN228" s="415">
        <v>224</v>
      </c>
      <c r="BO228" s="402" t="s">
        <v>3855</v>
      </c>
      <c r="BP228" s="312">
        <v>0</v>
      </c>
      <c r="BQ228" s="405">
        <v>0</v>
      </c>
      <c r="BS228" s="479"/>
      <c r="BZ228" s="479"/>
      <c r="CG228" s="479"/>
      <c r="CN228" s="479"/>
      <c r="CU228" s="310">
        <f t="shared" si="33"/>
        <v>224</v>
      </c>
      <c r="CV228" s="314" t="str">
        <f>KTPR!K226&amp;";"&amp;KTPR!B226</f>
        <v>Общестанционная защита;Сохранение предельной загазованности в блок-боксе БИК-733 (точка 1)</v>
      </c>
      <c r="CW228" s="438">
        <v>224</v>
      </c>
      <c r="CX228" s="312"/>
      <c r="CY228" s="312"/>
      <c r="CZ228" s="403"/>
      <c r="DI228" s="310">
        <f t="shared" si="34"/>
        <v>322</v>
      </c>
      <c r="DJ228" s="314" t="str">
        <f>KTPRA!I227&amp;";"&amp;KTPRA!B227</f>
        <v>;</v>
      </c>
      <c r="DK228" s="438">
        <v>224</v>
      </c>
      <c r="DL228" s="312"/>
      <c r="DM228" s="312"/>
      <c r="DN228" s="403"/>
      <c r="DP228" s="437">
        <v>224</v>
      </c>
      <c r="DQ228" s="312"/>
      <c r="DR228" s="438">
        <v>192</v>
      </c>
      <c r="DS228" s="312"/>
      <c r="DT228" s="312"/>
      <c r="DU228" s="96"/>
      <c r="ED228" s="851">
        <v>224</v>
      </c>
      <c r="EE228" s="423" t="s">
        <v>8821</v>
      </c>
      <c r="EF228" s="68">
        <v>224</v>
      </c>
      <c r="EG228" s="861"/>
      <c r="EH228" s="68"/>
      <c r="EI228" s="96"/>
      <c r="FT228" s="479"/>
      <c r="GA228" s="437">
        <v>224</v>
      </c>
      <c r="GB228" s="314"/>
      <c r="GC228" s="438">
        <v>224</v>
      </c>
      <c r="GD228" s="402" t="s">
        <v>3565</v>
      </c>
      <c r="GE228" s="312">
        <v>1</v>
      </c>
      <c r="GF228" s="405">
        <v>0</v>
      </c>
      <c r="GH228" s="437"/>
      <c r="GI228" s="314"/>
      <c r="GJ228" s="438">
        <v>224</v>
      </c>
      <c r="GK228" s="402" t="s">
        <v>5178</v>
      </c>
      <c r="GL228" s="312">
        <v>1</v>
      </c>
      <c r="GM228" s="405">
        <v>0</v>
      </c>
      <c r="HC228" s="446">
        <v>224</v>
      </c>
      <c r="HD228" s="412" t="str">
        <f>OIP!AH226&amp;";"&amp;OIP!B226&amp;";"&amp;OIP!E226</f>
        <v>;;</v>
      </c>
      <c r="HE228" s="440">
        <v>224</v>
      </c>
      <c r="HF228" s="414" t="s">
        <v>5179</v>
      </c>
      <c r="HG228" s="415">
        <v>1</v>
      </c>
      <c r="HH228" s="447">
        <v>0</v>
      </c>
      <c r="HJ228" s="446">
        <v>224</v>
      </c>
      <c r="HK228" s="412" t="str">
        <f>OIP!AH226&amp;";"&amp;OIP!B226&amp;";"&amp;OIP!E226</f>
        <v>;;</v>
      </c>
      <c r="HL228" s="440">
        <v>224</v>
      </c>
      <c r="HM228" s="414" t="s">
        <v>5179</v>
      </c>
      <c r="HN228" s="415">
        <v>1</v>
      </c>
      <c r="HO228" s="447">
        <v>0</v>
      </c>
      <c r="HQ228" s="437">
        <v>224</v>
      </c>
      <c r="HR228" s="314" t="str">
        <f>OIP!AH226&amp;";"&amp;OIP!B226&amp;";"&amp;OIP!E226</f>
        <v>;;</v>
      </c>
      <c r="HS228" s="438">
        <v>224</v>
      </c>
      <c r="HT228" s="402" t="s">
        <v>5179</v>
      </c>
      <c r="HU228" s="312">
        <v>1</v>
      </c>
      <c r="HV228" s="405">
        <v>0</v>
      </c>
      <c r="HX228" s="310">
        <v>224</v>
      </c>
      <c r="HY228" s="314" t="str">
        <f>OIP!AH226&amp;";"&amp;OIP!B226&amp;";"&amp;OIP!E226</f>
        <v>;;</v>
      </c>
      <c r="HZ228" s="438">
        <v>224</v>
      </c>
      <c r="IA228" s="414" t="s">
        <v>5179</v>
      </c>
      <c r="IB228" s="415">
        <v>1</v>
      </c>
      <c r="IC228" s="447">
        <v>0</v>
      </c>
      <c r="ID228" s="341"/>
      <c r="IE228" s="446">
        <v>224</v>
      </c>
      <c r="IF228" s="412" t="str">
        <f>OIP!AH226&amp;";"&amp;OIP!B226&amp;";"&amp;OIP!E226</f>
        <v>;;</v>
      </c>
      <c r="IG228" s="440">
        <v>224</v>
      </c>
      <c r="IH228" s="414" t="s">
        <v>5179</v>
      </c>
      <c r="II228" s="415">
        <v>1</v>
      </c>
      <c r="IJ228" s="447">
        <v>0</v>
      </c>
      <c r="IK228" s="341"/>
      <c r="IL228" s="446">
        <v>224</v>
      </c>
      <c r="IM228" s="412" t="str">
        <f>OIP!AH226&amp;";"&amp;OIP!B226&amp;";"&amp;OIP!E226</f>
        <v>;;</v>
      </c>
      <c r="IN228" s="440">
        <v>224</v>
      </c>
      <c r="IO228" s="414" t="s">
        <v>5179</v>
      </c>
      <c r="IP228" s="415">
        <v>1</v>
      </c>
      <c r="IQ228" s="447">
        <v>0</v>
      </c>
    </row>
    <row r="229" spans="1:251" ht="15.75" customHeight="1">
      <c r="A229" s="313">
        <f t="shared" si="30"/>
        <v>225</v>
      </c>
      <c r="B229" s="314" t="str">
        <f>DP!J226&amp;";"&amp;DP!B226</f>
        <v>;Наличие напряжения на I СШ ЩСУ-5/3</v>
      </c>
      <c r="C229" s="438">
        <v>225</v>
      </c>
      <c r="D229" s="345"/>
      <c r="E229" s="345"/>
      <c r="F229" s="347"/>
      <c r="H229" s="469">
        <f t="shared" si="31"/>
        <v>225</v>
      </c>
      <c r="I229" s="314" t="str">
        <f>KTPRS2!I226&amp;";"&amp;KTPRS2!B226</f>
        <v>Предельный параметр;</v>
      </c>
      <c r="J229" s="438">
        <v>225</v>
      </c>
      <c r="K229" s="345"/>
      <c r="L229" s="345"/>
      <c r="M229" s="470"/>
      <c r="O229" s="469">
        <f t="shared" si="32"/>
        <v>225</v>
      </c>
      <c r="P229" s="455">
        <v>0</v>
      </c>
      <c r="Q229" s="438">
        <v>225</v>
      </c>
      <c r="R229" s="345"/>
      <c r="S229" s="345"/>
      <c r="T229" s="470"/>
      <c r="BL229" s="845">
        <v>225</v>
      </c>
      <c r="BM229" s="846"/>
      <c r="BN229" s="415">
        <v>225</v>
      </c>
      <c r="BO229" s="402" t="s">
        <v>3855</v>
      </c>
      <c r="BP229" s="312">
        <v>0</v>
      </c>
      <c r="BQ229" s="405">
        <v>0</v>
      </c>
      <c r="BS229" s="479"/>
      <c r="BZ229" s="479"/>
      <c r="CG229" s="479"/>
      <c r="CN229" s="479"/>
      <c r="CU229" s="310">
        <f t="shared" si="33"/>
        <v>225</v>
      </c>
      <c r="CV229" s="314" t="str">
        <f>KTPR!K227&amp;";"&amp;KTPR!B227</f>
        <v>Общестанционная защита;Сохранение предельной загазованности в блок-боксе БИК-733 (точка 2)</v>
      </c>
      <c r="CW229" s="438">
        <v>225</v>
      </c>
      <c r="CX229" s="312"/>
      <c r="CY229" s="312"/>
      <c r="CZ229" s="403"/>
      <c r="DI229" s="310">
        <f t="shared" si="34"/>
        <v>323</v>
      </c>
      <c r="DJ229" s="314" t="str">
        <f>KTPRA!I228&amp;";"&amp;KTPRA!B228</f>
        <v>;</v>
      </c>
      <c r="DK229" s="438">
        <v>225</v>
      </c>
      <c r="DL229" s="312"/>
      <c r="DM229" s="312"/>
      <c r="DN229" s="403"/>
      <c r="DP229" s="437">
        <v>225</v>
      </c>
      <c r="DQ229" s="312"/>
      <c r="DR229" s="438">
        <v>193</v>
      </c>
      <c r="DS229" s="312"/>
      <c r="DT229" s="312"/>
      <c r="DU229" s="96"/>
      <c r="ED229" s="851">
        <v>225</v>
      </c>
      <c r="EE229" s="423" t="s">
        <v>8821</v>
      </c>
      <c r="EF229" s="68">
        <v>225</v>
      </c>
      <c r="EG229" s="861"/>
      <c r="EH229" s="68"/>
      <c r="EI229" s="96"/>
      <c r="FT229" s="479"/>
      <c r="GA229" s="437">
        <v>225</v>
      </c>
      <c r="GB229" s="314"/>
      <c r="GC229" s="438">
        <v>225</v>
      </c>
      <c r="GD229" s="402" t="s">
        <v>3565</v>
      </c>
      <c r="GE229" s="312">
        <v>1</v>
      </c>
      <c r="GF229" s="405">
        <v>0</v>
      </c>
      <c r="GH229" s="437"/>
      <c r="GI229" s="314"/>
      <c r="GJ229" s="438">
        <v>225</v>
      </c>
      <c r="GK229" s="402" t="s">
        <v>5180</v>
      </c>
      <c r="GL229" s="312">
        <v>1</v>
      </c>
      <c r="GM229" s="405">
        <v>0</v>
      </c>
      <c r="HC229" s="446">
        <v>225</v>
      </c>
      <c r="HD229" s="412" t="str">
        <f>OIP!AH227&amp;";"&amp;OIP!B227&amp;";"&amp;OIP!E227</f>
        <v>Система СОД береговых сооружений;Температура нефти в емкости Е-33;°С</v>
      </c>
      <c r="HE229" s="440">
        <v>225</v>
      </c>
      <c r="HF229" s="414" t="s">
        <v>5181</v>
      </c>
      <c r="HG229" s="415">
        <v>1</v>
      </c>
      <c r="HH229" s="447">
        <v>0</v>
      </c>
      <c r="HJ229" s="446">
        <v>225</v>
      </c>
      <c r="HK229" s="412" t="str">
        <f>OIP!AH227&amp;";"&amp;OIP!B227&amp;";"&amp;OIP!E227</f>
        <v>Система СОД береговых сооружений;Температура нефти в емкости Е-33;°С</v>
      </c>
      <c r="HL229" s="440">
        <v>225</v>
      </c>
      <c r="HM229" s="414" t="s">
        <v>5181</v>
      </c>
      <c r="HN229" s="415">
        <v>1</v>
      </c>
      <c r="HO229" s="447">
        <v>0</v>
      </c>
      <c r="HQ229" s="437">
        <v>225</v>
      </c>
      <c r="HR229" s="314" t="str">
        <f>OIP!AH227&amp;";"&amp;OIP!B227&amp;";"&amp;OIP!E227</f>
        <v>Система СОД береговых сооружений;Температура нефти в емкости Е-33;°С</v>
      </c>
      <c r="HS229" s="438">
        <v>225</v>
      </c>
      <c r="HT229" s="402" t="s">
        <v>5181</v>
      </c>
      <c r="HU229" s="312">
        <v>1</v>
      </c>
      <c r="HV229" s="405">
        <v>0</v>
      </c>
      <c r="HX229" s="310">
        <v>225</v>
      </c>
      <c r="HY229" s="314" t="str">
        <f>OIP!AH227&amp;";"&amp;OIP!B227&amp;";"&amp;OIP!E227</f>
        <v>Система СОД береговых сооружений;Температура нефти в емкости Е-33;°С</v>
      </c>
      <c r="HZ229" s="438">
        <v>225</v>
      </c>
      <c r="IA229" s="414" t="s">
        <v>5181</v>
      </c>
      <c r="IB229" s="415">
        <v>1</v>
      </c>
      <c r="IC229" s="447">
        <v>0</v>
      </c>
      <c r="ID229" s="341"/>
      <c r="IE229" s="446">
        <v>225</v>
      </c>
      <c r="IF229" s="412" t="str">
        <f>OIP!AH227&amp;";"&amp;OIP!B227&amp;";"&amp;OIP!E227</f>
        <v>Система СОД береговых сооружений;Температура нефти в емкости Е-33;°С</v>
      </c>
      <c r="IG229" s="440">
        <v>225</v>
      </c>
      <c r="IH229" s="414" t="s">
        <v>5181</v>
      </c>
      <c r="II229" s="415">
        <v>1</v>
      </c>
      <c r="IJ229" s="447">
        <v>0</v>
      </c>
      <c r="IK229" s="341"/>
      <c r="IL229" s="446">
        <v>225</v>
      </c>
      <c r="IM229" s="412" t="str">
        <f>OIP!AH227&amp;";"&amp;OIP!B227&amp;";"&amp;OIP!E227</f>
        <v>Система СОД береговых сооружений;Температура нефти в емкости Е-33;°С</v>
      </c>
      <c r="IN229" s="440">
        <v>225</v>
      </c>
      <c r="IO229" s="414" t="s">
        <v>5181</v>
      </c>
      <c r="IP229" s="415">
        <v>1</v>
      </c>
      <c r="IQ229" s="447">
        <v>0</v>
      </c>
    </row>
    <row r="230" spans="1:251" ht="15.75" customHeight="1">
      <c r="A230" s="310">
        <f t="shared" si="30"/>
        <v>226</v>
      </c>
      <c r="B230" s="314" t="str">
        <f>DP!J227&amp;";"&amp;DP!B227</f>
        <v>;Наличие напряжения на II СШ ЩСУ-5/3</v>
      </c>
      <c r="C230" s="438">
        <v>226</v>
      </c>
      <c r="D230" s="312"/>
      <c r="E230" s="312"/>
      <c r="F230" s="403"/>
      <c r="H230" s="437">
        <f t="shared" si="31"/>
        <v>226</v>
      </c>
      <c r="I230" s="314" t="str">
        <f>KTPRS2!I227&amp;";"&amp;KTPRS2!B227</f>
        <v>Предельный параметр;Контрольное время открытия клапана №№144,145</v>
      </c>
      <c r="J230" s="438">
        <v>226</v>
      </c>
      <c r="K230" s="312"/>
      <c r="L230" s="312"/>
      <c r="M230" s="405"/>
      <c r="O230" s="437">
        <f t="shared" si="32"/>
        <v>226</v>
      </c>
      <c r="P230" s="455">
        <v>0</v>
      </c>
      <c r="Q230" s="438">
        <v>226</v>
      </c>
      <c r="R230" s="312"/>
      <c r="S230" s="312"/>
      <c r="T230" s="405"/>
      <c r="BL230" s="845">
        <v>226</v>
      </c>
      <c r="BM230" s="846"/>
      <c r="BN230" s="415">
        <v>226</v>
      </c>
      <c r="BO230" s="402" t="s">
        <v>3855</v>
      </c>
      <c r="BP230" s="312">
        <v>0</v>
      </c>
      <c r="BQ230" s="405">
        <v>0</v>
      </c>
      <c r="BS230" s="479"/>
      <c r="BZ230" s="479"/>
      <c r="CG230" s="479"/>
      <c r="CN230" s="479"/>
      <c r="CU230" s="310">
        <f t="shared" si="33"/>
        <v>226</v>
      </c>
      <c r="CV230" s="314" t="str">
        <f>KTPR!K228&amp;";"&amp;KTPR!B228</f>
        <v>Общестанционная защита;Аварийный максимальный уровень затопления блок-бокса БИК-733</v>
      </c>
      <c r="CW230" s="438">
        <v>226</v>
      </c>
      <c r="CX230" s="312"/>
      <c r="CY230" s="312"/>
      <c r="CZ230" s="403"/>
      <c r="DI230" s="310">
        <f t="shared" si="34"/>
        <v>324</v>
      </c>
      <c r="DJ230" s="314" t="str">
        <f>KTPRA!I229&amp;";"&amp;KTPRA!B229</f>
        <v>;</v>
      </c>
      <c r="DK230" s="438">
        <v>226</v>
      </c>
      <c r="DL230" s="312"/>
      <c r="DM230" s="312"/>
      <c r="DN230" s="403"/>
      <c r="DP230" s="437">
        <v>226</v>
      </c>
      <c r="DQ230" s="312"/>
      <c r="DR230" s="438">
        <v>194</v>
      </c>
      <c r="DS230" s="312"/>
      <c r="DT230" s="312"/>
      <c r="DU230" s="96"/>
      <c r="ED230" s="851">
        <v>226</v>
      </c>
      <c r="EE230" s="423" t="s">
        <v>8821</v>
      </c>
      <c r="EF230" s="68">
        <v>226</v>
      </c>
      <c r="EG230" s="861"/>
      <c r="EH230" s="68"/>
      <c r="EI230" s="96"/>
      <c r="FT230" s="479"/>
      <c r="GA230" s="404">
        <v>226</v>
      </c>
      <c r="GB230" s="314"/>
      <c r="GC230" s="438">
        <v>226</v>
      </c>
      <c r="GD230" s="402" t="s">
        <v>3565</v>
      </c>
      <c r="GE230" s="312">
        <v>1</v>
      </c>
      <c r="GF230" s="405">
        <v>0</v>
      </c>
      <c r="GH230" s="437"/>
      <c r="GI230" s="314"/>
      <c r="GJ230" s="438">
        <v>226</v>
      </c>
      <c r="GK230" s="402" t="s">
        <v>5182</v>
      </c>
      <c r="GL230" s="312">
        <v>1</v>
      </c>
      <c r="GM230" s="405">
        <v>0</v>
      </c>
      <c r="HC230" s="446">
        <v>226</v>
      </c>
      <c r="HD230" s="412" t="str">
        <f>OIP!AH228&amp;";"&amp;OIP!B228&amp;";"&amp;OIP!E228</f>
        <v>Система СОД береговых сооружений;Сигнализация аварийного максимального уровня нефти в емкости Е-33;мм</v>
      </c>
      <c r="HE230" s="440">
        <v>226</v>
      </c>
      <c r="HF230" s="414" t="s">
        <v>5183</v>
      </c>
      <c r="HG230" s="415">
        <v>1</v>
      </c>
      <c r="HH230" s="447">
        <v>0</v>
      </c>
      <c r="HJ230" s="446">
        <v>226</v>
      </c>
      <c r="HK230" s="412" t="str">
        <f>OIP!AH228&amp;";"&amp;OIP!B228&amp;";"&amp;OIP!E228</f>
        <v>Система СОД береговых сооружений;Сигнализация аварийного максимального уровня нефти в емкости Е-33;мм</v>
      </c>
      <c r="HL230" s="440">
        <v>226</v>
      </c>
      <c r="HM230" s="414" t="s">
        <v>5183</v>
      </c>
      <c r="HN230" s="415">
        <v>1</v>
      </c>
      <c r="HO230" s="447">
        <v>0</v>
      </c>
      <c r="HQ230" s="437">
        <v>226</v>
      </c>
      <c r="HR230" s="314" t="str">
        <f>OIP!AH228&amp;";"&amp;OIP!B228&amp;";"&amp;OIP!E228</f>
        <v>Система СОД береговых сооружений;Сигнализация аварийного максимального уровня нефти в емкости Е-33;мм</v>
      </c>
      <c r="HS230" s="438">
        <v>226</v>
      </c>
      <c r="HT230" s="402" t="s">
        <v>5183</v>
      </c>
      <c r="HU230" s="312">
        <v>1</v>
      </c>
      <c r="HV230" s="405">
        <v>0</v>
      </c>
      <c r="HX230" s="310">
        <v>226</v>
      </c>
      <c r="HY230" s="314" t="str">
        <f>OIP!AH228&amp;";"&amp;OIP!B228&amp;";"&amp;OIP!E228</f>
        <v>Система СОД береговых сооружений;Сигнализация аварийного максимального уровня нефти в емкости Е-33;мм</v>
      </c>
      <c r="HZ230" s="438">
        <v>226</v>
      </c>
      <c r="IA230" s="414" t="s">
        <v>5183</v>
      </c>
      <c r="IB230" s="415">
        <v>1</v>
      </c>
      <c r="IC230" s="447">
        <v>0</v>
      </c>
      <c r="ID230" s="341"/>
      <c r="IE230" s="446">
        <v>226</v>
      </c>
      <c r="IF230" s="412" t="str">
        <f>OIP!AH228&amp;";"&amp;OIP!B228&amp;";"&amp;OIP!E228</f>
        <v>Система СОД береговых сооружений;Сигнализация аварийного максимального уровня нефти в емкости Е-33;мм</v>
      </c>
      <c r="IG230" s="440">
        <v>226</v>
      </c>
      <c r="IH230" s="414" t="s">
        <v>5183</v>
      </c>
      <c r="II230" s="415">
        <v>1</v>
      </c>
      <c r="IJ230" s="447">
        <v>0</v>
      </c>
      <c r="IK230" s="341"/>
      <c r="IL230" s="446">
        <v>226</v>
      </c>
      <c r="IM230" s="412" t="str">
        <f>OIP!AH228&amp;";"&amp;OIP!B228&amp;";"&amp;OIP!E228</f>
        <v>Система СОД береговых сооружений;Сигнализация аварийного максимального уровня нефти в емкости Е-33;мм</v>
      </c>
      <c r="IN230" s="440">
        <v>226</v>
      </c>
      <c r="IO230" s="414" t="s">
        <v>5183</v>
      </c>
      <c r="IP230" s="415">
        <v>1</v>
      </c>
      <c r="IQ230" s="447">
        <v>0</v>
      </c>
    </row>
    <row r="231" spans="1:251" ht="15.75" customHeight="1">
      <c r="A231" s="310">
        <f t="shared" si="30"/>
        <v>227</v>
      </c>
      <c r="B231" s="314" t="str">
        <f>DP!J228&amp;";"&amp;DP!B228</f>
        <v>;Наличие напряжения на I СШ ЩСУ-1/1</v>
      </c>
      <c r="C231" s="438">
        <v>227</v>
      </c>
      <c r="D231" s="312"/>
      <c r="E231" s="312"/>
      <c r="F231" s="403"/>
      <c r="H231" s="437">
        <f t="shared" si="31"/>
        <v>227</v>
      </c>
      <c r="I231" s="314" t="str">
        <f>KTPRS2!I228&amp;";"&amp;KTPRS2!B228</f>
        <v>Предельный параметр;</v>
      </c>
      <c r="J231" s="438">
        <v>227</v>
      </c>
      <c r="K231" s="312"/>
      <c r="L231" s="312"/>
      <c r="M231" s="405"/>
      <c r="O231" s="437">
        <f t="shared" si="32"/>
        <v>227</v>
      </c>
      <c r="P231" s="455">
        <v>0</v>
      </c>
      <c r="Q231" s="438">
        <v>227</v>
      </c>
      <c r="R231" s="312"/>
      <c r="S231" s="312"/>
      <c r="T231" s="405"/>
      <c r="BL231" s="845">
        <v>227</v>
      </c>
      <c r="BM231" s="846"/>
      <c r="BN231" s="415">
        <v>227</v>
      </c>
      <c r="BO231" s="402" t="s">
        <v>3855</v>
      </c>
      <c r="BP231" s="312">
        <v>0</v>
      </c>
      <c r="BQ231" s="405">
        <v>0</v>
      </c>
      <c r="BS231" s="479"/>
      <c r="BZ231" s="479"/>
      <c r="CG231" s="479"/>
      <c r="CN231" s="479"/>
      <c r="CU231" s="310">
        <f t="shared" si="33"/>
        <v>227</v>
      </c>
      <c r="CV231" s="314" t="str">
        <f>KTPR!K229&amp;";"&amp;KTPR!B229</f>
        <v>Общестанционная защита;Аварийная загазованность в технологическом помещении БИЛ СИКН-730 (точка 1)</v>
      </c>
      <c r="CW231" s="438">
        <v>227</v>
      </c>
      <c r="CX231" s="312"/>
      <c r="CY231" s="312"/>
      <c r="CZ231" s="403"/>
      <c r="DI231" s="310">
        <f t="shared" si="34"/>
        <v>325</v>
      </c>
      <c r="DJ231" s="314" t="str">
        <f>KTPRA!I230&amp;";"&amp;KTPRA!B230</f>
        <v>;</v>
      </c>
      <c r="DK231" s="438">
        <v>227</v>
      </c>
      <c r="DL231" s="312"/>
      <c r="DM231" s="312"/>
      <c r="DN231" s="403"/>
      <c r="DP231" s="437">
        <v>227</v>
      </c>
      <c r="DQ231" s="312"/>
      <c r="DR231" s="438">
        <v>195</v>
      </c>
      <c r="DS231" s="312"/>
      <c r="DT231" s="312"/>
      <c r="DU231" s="96"/>
      <c r="ED231" s="851">
        <v>227</v>
      </c>
      <c r="EE231" s="423" t="s">
        <v>8821</v>
      </c>
      <c r="EF231" s="68">
        <v>227</v>
      </c>
      <c r="EG231" s="861"/>
      <c r="EH231" s="68"/>
      <c r="EI231" s="96"/>
      <c r="FT231" s="479"/>
      <c r="GA231" s="437">
        <v>227</v>
      </c>
      <c r="GB231" s="314"/>
      <c r="GC231" s="438">
        <v>227</v>
      </c>
      <c r="GD231" s="402" t="s">
        <v>3565</v>
      </c>
      <c r="GE231" s="312">
        <v>1</v>
      </c>
      <c r="GF231" s="405">
        <v>0</v>
      </c>
      <c r="GH231" s="437"/>
      <c r="GI231" s="314"/>
      <c r="GJ231" s="438">
        <v>227</v>
      </c>
      <c r="GK231" s="402" t="s">
        <v>5184</v>
      </c>
      <c r="GL231" s="312">
        <v>1</v>
      </c>
      <c r="GM231" s="405">
        <v>0</v>
      </c>
      <c r="HC231" s="446">
        <v>227</v>
      </c>
      <c r="HD231" s="412" t="str">
        <f>OIP!AH229&amp;";"&amp;OIP!B229&amp;";"&amp;OIP!E229</f>
        <v>Система СОД береговых сооружений;Уровень нефти в емкости Е-33;мм</v>
      </c>
      <c r="HE231" s="440">
        <v>227</v>
      </c>
      <c r="HF231" s="414" t="s">
        <v>5185</v>
      </c>
      <c r="HG231" s="415">
        <v>1</v>
      </c>
      <c r="HH231" s="447">
        <v>0</v>
      </c>
      <c r="HJ231" s="446">
        <v>227</v>
      </c>
      <c r="HK231" s="412" t="str">
        <f>OIP!AH229&amp;";"&amp;OIP!B229&amp;";"&amp;OIP!E229</f>
        <v>Система СОД береговых сооружений;Уровень нефти в емкости Е-33;мм</v>
      </c>
      <c r="HL231" s="440">
        <v>227</v>
      </c>
      <c r="HM231" s="414" t="s">
        <v>5185</v>
      </c>
      <c r="HN231" s="415">
        <v>1</v>
      </c>
      <c r="HO231" s="447">
        <v>0</v>
      </c>
      <c r="HQ231" s="437">
        <v>227</v>
      </c>
      <c r="HR231" s="314" t="str">
        <f>OIP!AH229&amp;";"&amp;OIP!B229&amp;";"&amp;OIP!E229</f>
        <v>Система СОД береговых сооружений;Уровень нефти в емкости Е-33;мм</v>
      </c>
      <c r="HS231" s="438">
        <v>227</v>
      </c>
      <c r="HT231" s="402" t="s">
        <v>5185</v>
      </c>
      <c r="HU231" s="312">
        <v>1</v>
      </c>
      <c r="HV231" s="405">
        <v>0</v>
      </c>
      <c r="HX231" s="310">
        <v>227</v>
      </c>
      <c r="HY231" s="314" t="str">
        <f>OIP!AH229&amp;";"&amp;OIP!B229&amp;";"&amp;OIP!E229</f>
        <v>Система СОД береговых сооружений;Уровень нефти в емкости Е-33;мм</v>
      </c>
      <c r="HZ231" s="438">
        <v>227</v>
      </c>
      <c r="IA231" s="414" t="s">
        <v>5185</v>
      </c>
      <c r="IB231" s="415">
        <v>1</v>
      </c>
      <c r="IC231" s="447">
        <v>0</v>
      </c>
      <c r="ID231" s="341"/>
      <c r="IE231" s="446">
        <v>227</v>
      </c>
      <c r="IF231" s="412" t="str">
        <f>OIP!AH229&amp;";"&amp;OIP!B229&amp;";"&amp;OIP!E229</f>
        <v>Система СОД береговых сооружений;Уровень нефти в емкости Е-33;мм</v>
      </c>
      <c r="IG231" s="440">
        <v>227</v>
      </c>
      <c r="IH231" s="414" t="s">
        <v>5185</v>
      </c>
      <c r="II231" s="415">
        <v>1</v>
      </c>
      <c r="IJ231" s="447">
        <v>0</v>
      </c>
      <c r="IK231" s="341"/>
      <c r="IL231" s="446">
        <v>227</v>
      </c>
      <c r="IM231" s="412" t="str">
        <f>OIP!AH229&amp;";"&amp;OIP!B229&amp;";"&amp;OIP!E229</f>
        <v>Система СОД береговых сооружений;Уровень нефти в емкости Е-33;мм</v>
      </c>
      <c r="IN231" s="440">
        <v>227</v>
      </c>
      <c r="IO231" s="414" t="s">
        <v>5185</v>
      </c>
      <c r="IP231" s="415">
        <v>1</v>
      </c>
      <c r="IQ231" s="447">
        <v>0</v>
      </c>
    </row>
    <row r="232" spans="1:251" ht="15.75" customHeight="1">
      <c r="A232" s="313">
        <f t="shared" si="30"/>
        <v>228</v>
      </c>
      <c r="B232" s="314" t="str">
        <f>DP!J229&amp;";"&amp;DP!B229</f>
        <v>;Наличие напряжения на II СШ ЩСУ-1/1</v>
      </c>
      <c r="C232" s="438">
        <v>228</v>
      </c>
      <c r="D232" s="345"/>
      <c r="E232" s="345"/>
      <c r="F232" s="347"/>
      <c r="H232" s="469">
        <f t="shared" si="31"/>
        <v>228</v>
      </c>
      <c r="I232" s="314" t="str">
        <f>KTPRS2!I229&amp;";"&amp;KTPRS2!B229</f>
        <v>Предельный параметр;</v>
      </c>
      <c r="J232" s="438">
        <v>228</v>
      </c>
      <c r="K232" s="345"/>
      <c r="L232" s="345"/>
      <c r="M232" s="470"/>
      <c r="O232" s="469">
        <f t="shared" si="32"/>
        <v>228</v>
      </c>
      <c r="P232" s="455">
        <v>0</v>
      </c>
      <c r="Q232" s="438">
        <v>228</v>
      </c>
      <c r="R232" s="345"/>
      <c r="S232" s="345"/>
      <c r="T232" s="470"/>
      <c r="BL232" s="845">
        <v>228</v>
      </c>
      <c r="BM232" s="846"/>
      <c r="BN232" s="415">
        <v>228</v>
      </c>
      <c r="BO232" s="426" t="s">
        <v>5186</v>
      </c>
      <c r="BP232" s="312">
        <v>1</v>
      </c>
      <c r="BQ232" s="405">
        <v>2</v>
      </c>
      <c r="BS232" s="479"/>
      <c r="BZ232" s="479"/>
      <c r="CG232" s="479"/>
      <c r="CN232" s="479"/>
      <c r="CU232" s="310">
        <f t="shared" si="33"/>
        <v>228</v>
      </c>
      <c r="CV232" s="314" t="str">
        <f>KTPR!K230&amp;";"&amp;KTPR!B230</f>
        <v>Общестанционная защита;Аварийная загазованность в технологическом помещении БИЛ СИКН-730 (точка 2)</v>
      </c>
      <c r="CW232" s="438">
        <v>228</v>
      </c>
      <c r="CX232" s="312"/>
      <c r="CY232" s="312"/>
      <c r="CZ232" s="403"/>
      <c r="DI232" s="310">
        <f t="shared" si="34"/>
        <v>326</v>
      </c>
      <c r="DJ232" s="314" t="str">
        <f>KTPRA!I231&amp;";"&amp;KTPRA!B231</f>
        <v>;</v>
      </c>
      <c r="DK232" s="438">
        <v>228</v>
      </c>
      <c r="DL232" s="312"/>
      <c r="DM232" s="312"/>
      <c r="DN232" s="403"/>
      <c r="DP232" s="437">
        <v>228</v>
      </c>
      <c r="DQ232" s="312"/>
      <c r="DR232" s="438">
        <v>196</v>
      </c>
      <c r="DS232" s="312"/>
      <c r="DT232" s="312"/>
      <c r="DU232" s="96"/>
      <c r="ED232" s="851">
        <v>228</v>
      </c>
      <c r="EE232" s="423" t="s">
        <v>8821</v>
      </c>
      <c r="EF232" s="68">
        <v>228</v>
      </c>
      <c r="EG232" s="861"/>
      <c r="EH232" s="68"/>
      <c r="EI232" s="96"/>
      <c r="FT232" s="479"/>
      <c r="GA232" s="437">
        <v>228</v>
      </c>
      <c r="GB232" s="314"/>
      <c r="GC232" s="438">
        <v>228</v>
      </c>
      <c r="GD232" s="402" t="s">
        <v>3565</v>
      </c>
      <c r="GE232" s="312">
        <v>1</v>
      </c>
      <c r="GF232" s="405">
        <v>0</v>
      </c>
      <c r="GH232" s="437"/>
      <c r="GI232" s="314"/>
      <c r="GJ232" s="438">
        <v>228</v>
      </c>
      <c r="GK232" s="402" t="s">
        <v>5187</v>
      </c>
      <c r="GL232" s="312">
        <v>1</v>
      </c>
      <c r="GM232" s="405">
        <v>0</v>
      </c>
      <c r="HC232" s="446">
        <v>228</v>
      </c>
      <c r="HD232" s="412" t="str">
        <f>OIP!AH230&amp;";"&amp;OIP!B230&amp;";"&amp;OIP!E230</f>
        <v>Система СОД береговых сооружений;Давление нефти на выходе насоса Н-33;МПа</v>
      </c>
      <c r="HE232" s="440">
        <v>228</v>
      </c>
      <c r="HF232" s="414" t="s">
        <v>5188</v>
      </c>
      <c r="HG232" s="415">
        <v>1</v>
      </c>
      <c r="HH232" s="447">
        <v>0</v>
      </c>
      <c r="HJ232" s="446">
        <v>228</v>
      </c>
      <c r="HK232" s="412" t="str">
        <f>OIP!AH230&amp;";"&amp;OIP!B230&amp;";"&amp;OIP!E230</f>
        <v>Система СОД береговых сооружений;Давление нефти на выходе насоса Н-33;МПа</v>
      </c>
      <c r="HL232" s="440">
        <v>228</v>
      </c>
      <c r="HM232" s="414" t="s">
        <v>5188</v>
      </c>
      <c r="HN232" s="415">
        <v>1</v>
      </c>
      <c r="HO232" s="447">
        <v>0</v>
      </c>
      <c r="HQ232" s="437">
        <v>228</v>
      </c>
      <c r="HR232" s="314" t="str">
        <f>OIP!AH230&amp;";"&amp;OIP!B230&amp;";"&amp;OIP!E230</f>
        <v>Система СОД береговых сооружений;Давление нефти на выходе насоса Н-33;МПа</v>
      </c>
      <c r="HS232" s="438">
        <v>228</v>
      </c>
      <c r="HT232" s="402" t="s">
        <v>5188</v>
      </c>
      <c r="HU232" s="312">
        <v>1</v>
      </c>
      <c r="HV232" s="405">
        <v>0</v>
      </c>
      <c r="HX232" s="310">
        <v>228</v>
      </c>
      <c r="HY232" s="314" t="str">
        <f>OIP!AH230&amp;";"&amp;OIP!B230&amp;";"&amp;OIP!E230</f>
        <v>Система СОД береговых сооружений;Давление нефти на выходе насоса Н-33;МПа</v>
      </c>
      <c r="HZ232" s="438">
        <v>228</v>
      </c>
      <c r="IA232" s="414" t="s">
        <v>5188</v>
      </c>
      <c r="IB232" s="415">
        <v>1</v>
      </c>
      <c r="IC232" s="447">
        <v>0</v>
      </c>
      <c r="ID232" s="341"/>
      <c r="IE232" s="446">
        <v>228</v>
      </c>
      <c r="IF232" s="412" t="str">
        <f>OIP!AH230&amp;";"&amp;OIP!B230&amp;";"&amp;OIP!E230</f>
        <v>Система СОД береговых сооружений;Давление нефти на выходе насоса Н-33;МПа</v>
      </c>
      <c r="IG232" s="440">
        <v>228</v>
      </c>
      <c r="IH232" s="414" t="s">
        <v>5188</v>
      </c>
      <c r="II232" s="415">
        <v>1</v>
      </c>
      <c r="IJ232" s="447">
        <v>0</v>
      </c>
      <c r="IK232" s="341"/>
      <c r="IL232" s="446">
        <v>228</v>
      </c>
      <c r="IM232" s="412" t="str">
        <f>OIP!AH230&amp;";"&amp;OIP!B230&amp;";"&amp;OIP!E230</f>
        <v>Система СОД береговых сооружений;Давление нефти на выходе насоса Н-33;МПа</v>
      </c>
      <c r="IN232" s="440">
        <v>228</v>
      </c>
      <c r="IO232" s="414" t="s">
        <v>5188</v>
      </c>
      <c r="IP232" s="415">
        <v>1</v>
      </c>
      <c r="IQ232" s="447">
        <v>0</v>
      </c>
    </row>
    <row r="233" spans="1:251" ht="15.75" customHeight="1">
      <c r="A233" s="310">
        <f t="shared" si="30"/>
        <v>229</v>
      </c>
      <c r="B233" s="314" t="str">
        <f>DP!J230&amp;";"&amp;DP!B230</f>
        <v>;Наличие напряжения на СШ ЩСУ-1.2</v>
      </c>
      <c r="C233" s="438">
        <v>229</v>
      </c>
      <c r="D233" s="312"/>
      <c r="E233" s="312"/>
      <c r="F233" s="403"/>
      <c r="H233" s="437">
        <f t="shared" si="31"/>
        <v>229</v>
      </c>
      <c r="I233" s="314" t="str">
        <f>KTPRS2!I230&amp;";"&amp;KTPRS2!B230</f>
        <v>Предельный параметр;</v>
      </c>
      <c r="J233" s="438">
        <v>229</v>
      </c>
      <c r="K233" s="312"/>
      <c r="L233" s="312"/>
      <c r="M233" s="405"/>
      <c r="O233" s="437">
        <f t="shared" si="32"/>
        <v>229</v>
      </c>
      <c r="P233" s="455">
        <v>0</v>
      </c>
      <c r="Q233" s="438">
        <v>229</v>
      </c>
      <c r="R233" s="312"/>
      <c r="S233" s="312"/>
      <c r="T233" s="405"/>
      <c r="BL233" s="845">
        <v>229</v>
      </c>
      <c r="BM233" s="846"/>
      <c r="BN233" s="415">
        <v>229</v>
      </c>
      <c r="BO233" s="426" t="s">
        <v>5189</v>
      </c>
      <c r="BP233" s="312">
        <v>1</v>
      </c>
      <c r="BQ233" s="405">
        <v>2</v>
      </c>
      <c r="BS233" s="479"/>
      <c r="BZ233" s="479"/>
      <c r="CG233" s="479"/>
      <c r="CN233" s="479"/>
      <c r="CU233" s="310">
        <f t="shared" si="33"/>
        <v>229</v>
      </c>
      <c r="CV233" s="314" t="str">
        <f>KTPR!K231&amp;";"&amp;KTPR!B231</f>
        <v>Общестанционная защита;Аварийная загазованность в технологическом помещении БИЛ СИКН-730 (точка 3)</v>
      </c>
      <c r="CW233" s="438">
        <v>229</v>
      </c>
      <c r="CX233" s="312"/>
      <c r="CY233" s="312"/>
      <c r="CZ233" s="403"/>
      <c r="DI233" s="310">
        <f t="shared" si="34"/>
        <v>327</v>
      </c>
      <c r="DJ233" s="314" t="str">
        <f>KTPRA!I232&amp;";"&amp;KTPRA!B232</f>
        <v>;</v>
      </c>
      <c r="DK233" s="438">
        <v>229</v>
      </c>
      <c r="DL233" s="312"/>
      <c r="DM233" s="312"/>
      <c r="DN233" s="403"/>
      <c r="DP233" s="437">
        <v>229</v>
      </c>
      <c r="DQ233" s="312"/>
      <c r="DR233" s="438">
        <v>197</v>
      </c>
      <c r="DS233" s="312"/>
      <c r="DT233" s="312"/>
      <c r="DU233" s="96"/>
      <c r="ED233" s="851">
        <v>229</v>
      </c>
      <c r="EE233" s="423" t="s">
        <v>8821</v>
      </c>
      <c r="EF233" s="68">
        <v>229</v>
      </c>
      <c r="EG233" s="861"/>
      <c r="EH233" s="68"/>
      <c r="EI233" s="96"/>
      <c r="FT233" s="479"/>
      <c r="GA233" s="437">
        <v>229</v>
      </c>
      <c r="GB233" s="314"/>
      <c r="GC233" s="438">
        <v>229</v>
      </c>
      <c r="GD233" s="402" t="s">
        <v>3565</v>
      </c>
      <c r="GE233" s="312">
        <v>1</v>
      </c>
      <c r="GF233" s="405">
        <v>0</v>
      </c>
      <c r="GH233" s="437"/>
      <c r="GI233" s="314"/>
      <c r="GJ233" s="438">
        <v>229</v>
      </c>
      <c r="GK233" s="402" t="s">
        <v>5190</v>
      </c>
      <c r="GL233" s="312">
        <v>1</v>
      </c>
      <c r="GM233" s="405">
        <v>0</v>
      </c>
      <c r="HC233" s="446">
        <v>229</v>
      </c>
      <c r="HD233" s="412" t="str">
        <f>OIP!AH231&amp;";"&amp;OIP!B231&amp;";"&amp;OIP!E231</f>
        <v>Система СОД береговых сооружений;Температура подшипника насоса Н-33;°С</v>
      </c>
      <c r="HE233" s="440">
        <v>229</v>
      </c>
      <c r="HF233" s="414" t="s">
        <v>5191</v>
      </c>
      <c r="HG233" s="415">
        <v>1</v>
      </c>
      <c r="HH233" s="447">
        <v>0</v>
      </c>
      <c r="HJ233" s="446">
        <v>229</v>
      </c>
      <c r="HK233" s="412" t="str">
        <f>OIP!AH231&amp;";"&amp;OIP!B231&amp;";"&amp;OIP!E231</f>
        <v>Система СОД береговых сооружений;Температура подшипника насоса Н-33;°С</v>
      </c>
      <c r="HL233" s="440">
        <v>229</v>
      </c>
      <c r="HM233" s="414" t="s">
        <v>5191</v>
      </c>
      <c r="HN233" s="415">
        <v>1</v>
      </c>
      <c r="HO233" s="447">
        <v>0</v>
      </c>
      <c r="HQ233" s="437">
        <v>229</v>
      </c>
      <c r="HR233" s="314" t="str">
        <f>OIP!AH231&amp;";"&amp;OIP!B231&amp;";"&amp;OIP!E231</f>
        <v>Система СОД береговых сооружений;Температура подшипника насоса Н-33;°С</v>
      </c>
      <c r="HS233" s="438">
        <v>229</v>
      </c>
      <c r="HT233" s="402" t="s">
        <v>5191</v>
      </c>
      <c r="HU233" s="312">
        <v>1</v>
      </c>
      <c r="HV233" s="405">
        <v>0</v>
      </c>
      <c r="HX233" s="310">
        <v>229</v>
      </c>
      <c r="HY233" s="314" t="str">
        <f>OIP!AH231&amp;";"&amp;OIP!B231&amp;";"&amp;OIP!E231</f>
        <v>Система СОД береговых сооружений;Температура подшипника насоса Н-33;°С</v>
      </c>
      <c r="HZ233" s="438">
        <v>229</v>
      </c>
      <c r="IA233" s="414" t="s">
        <v>5191</v>
      </c>
      <c r="IB233" s="415">
        <v>1</v>
      </c>
      <c r="IC233" s="447">
        <v>0</v>
      </c>
      <c r="ID233" s="341"/>
      <c r="IE233" s="446">
        <v>229</v>
      </c>
      <c r="IF233" s="412" t="str">
        <f>OIP!AH231&amp;";"&amp;OIP!B231&amp;";"&amp;OIP!E231</f>
        <v>Система СОД береговых сооружений;Температура подшипника насоса Н-33;°С</v>
      </c>
      <c r="IG233" s="440">
        <v>229</v>
      </c>
      <c r="IH233" s="414" t="s">
        <v>5191</v>
      </c>
      <c r="II233" s="415">
        <v>1</v>
      </c>
      <c r="IJ233" s="447">
        <v>0</v>
      </c>
      <c r="IK233" s="341"/>
      <c r="IL233" s="446">
        <v>229</v>
      </c>
      <c r="IM233" s="412" t="str">
        <f>OIP!AH231&amp;";"&amp;OIP!B231&amp;";"&amp;OIP!E231</f>
        <v>Система СОД береговых сооружений;Температура подшипника насоса Н-33;°С</v>
      </c>
      <c r="IN233" s="440">
        <v>229</v>
      </c>
      <c r="IO233" s="414" t="s">
        <v>5191</v>
      </c>
      <c r="IP233" s="415">
        <v>1</v>
      </c>
      <c r="IQ233" s="447">
        <v>0</v>
      </c>
    </row>
    <row r="234" spans="1:251" ht="15.75" customHeight="1">
      <c r="A234" s="310">
        <f t="shared" si="30"/>
        <v>230</v>
      </c>
      <c r="B234" s="314" t="str">
        <f>DP!J231&amp;";"&amp;DP!B231</f>
        <v>;Наличие напряжения на I СШ ЩСУ-5/1</v>
      </c>
      <c r="C234" s="438">
        <v>230</v>
      </c>
      <c r="D234" s="312"/>
      <c r="E234" s="312"/>
      <c r="F234" s="403"/>
      <c r="H234" s="437">
        <f t="shared" si="31"/>
        <v>230</v>
      </c>
      <c r="I234" s="314" t="str">
        <f>KTPRS2!I231&amp;";"&amp;KTPRS2!B231</f>
        <v>Предельный параметр;</v>
      </c>
      <c r="J234" s="438">
        <v>230</v>
      </c>
      <c r="K234" s="312"/>
      <c r="L234" s="312"/>
      <c r="M234" s="405"/>
      <c r="O234" s="437">
        <f t="shared" si="32"/>
        <v>230</v>
      </c>
      <c r="P234" s="455">
        <v>0</v>
      </c>
      <c r="Q234" s="438">
        <v>230</v>
      </c>
      <c r="R234" s="312"/>
      <c r="S234" s="312"/>
      <c r="T234" s="405"/>
      <c r="BL234" s="845">
        <v>230</v>
      </c>
      <c r="BM234" s="846"/>
      <c r="BN234" s="415">
        <v>230</v>
      </c>
      <c r="BO234" s="426" t="s">
        <v>4907</v>
      </c>
      <c r="BP234" s="312">
        <v>1</v>
      </c>
      <c r="BQ234" s="405">
        <v>2</v>
      </c>
      <c r="BS234" s="479"/>
      <c r="BZ234" s="479"/>
      <c r="CG234" s="479"/>
      <c r="CN234" s="479"/>
      <c r="CU234" s="310">
        <f t="shared" si="33"/>
        <v>230</v>
      </c>
      <c r="CV234" s="314" t="str">
        <f>KTPR!K232&amp;";"&amp;KTPR!B232</f>
        <v>Общестанционная защита;Аварийная загазованность в технологическом помещении БИЛ СИКН-730 (точка 4)</v>
      </c>
      <c r="CW234" s="438">
        <v>230</v>
      </c>
      <c r="CX234" s="312"/>
      <c r="CY234" s="312"/>
      <c r="CZ234" s="403"/>
      <c r="DI234" s="310">
        <f t="shared" si="34"/>
        <v>328</v>
      </c>
      <c r="DJ234" s="314" t="str">
        <f>KTPRA!I233&amp;";"&amp;KTPRA!B233</f>
        <v>;</v>
      </c>
      <c r="DK234" s="438">
        <v>230</v>
      </c>
      <c r="DL234" s="312"/>
      <c r="DM234" s="312"/>
      <c r="DN234" s="403"/>
      <c r="DP234" s="437">
        <v>230</v>
      </c>
      <c r="DQ234" s="312"/>
      <c r="DR234" s="438">
        <v>198</v>
      </c>
      <c r="DS234" s="312"/>
      <c r="DT234" s="312"/>
      <c r="DU234" s="96"/>
      <c r="ED234" s="851">
        <v>230</v>
      </c>
      <c r="EE234" s="423" t="s">
        <v>8821</v>
      </c>
      <c r="EF234" s="68">
        <v>230</v>
      </c>
      <c r="EG234" s="861"/>
      <c r="EH234" s="68"/>
      <c r="EI234" s="96"/>
      <c r="FT234" s="479"/>
      <c r="GA234" s="437">
        <v>230</v>
      </c>
      <c r="GB234" s="314"/>
      <c r="GC234" s="438">
        <v>230</v>
      </c>
      <c r="GD234" s="402" t="s">
        <v>3565</v>
      </c>
      <c r="GE234" s="312">
        <v>1</v>
      </c>
      <c r="GF234" s="405">
        <v>0</v>
      </c>
      <c r="GH234" s="437"/>
      <c r="GI234" s="314"/>
      <c r="GJ234" s="438">
        <v>230</v>
      </c>
      <c r="GK234" s="402" t="s">
        <v>3565</v>
      </c>
      <c r="GL234" s="312">
        <v>1</v>
      </c>
      <c r="GM234" s="405">
        <v>0</v>
      </c>
      <c r="HC234" s="446">
        <v>230</v>
      </c>
      <c r="HD234" s="412" t="str">
        <f>OIP!AH232&amp;";"&amp;OIP!B232&amp;";"&amp;OIP!E232</f>
        <v>Система СОД береговых сооружений;Температура нефти на выходе насоса Н-33;°С</v>
      </c>
      <c r="HE234" s="440">
        <v>230</v>
      </c>
      <c r="HF234" s="414" t="s">
        <v>5192</v>
      </c>
      <c r="HG234" s="415">
        <v>1</v>
      </c>
      <c r="HH234" s="447">
        <v>0</v>
      </c>
      <c r="HJ234" s="446">
        <v>230</v>
      </c>
      <c r="HK234" s="412" t="str">
        <f>OIP!AH232&amp;";"&amp;OIP!B232&amp;";"&amp;OIP!E232</f>
        <v>Система СОД береговых сооружений;Температура нефти на выходе насоса Н-33;°С</v>
      </c>
      <c r="HL234" s="440">
        <v>230</v>
      </c>
      <c r="HM234" s="414" t="s">
        <v>5192</v>
      </c>
      <c r="HN234" s="415">
        <v>1</v>
      </c>
      <c r="HO234" s="447">
        <v>0</v>
      </c>
      <c r="HQ234" s="437">
        <v>230</v>
      </c>
      <c r="HR234" s="314" t="str">
        <f>OIP!AH232&amp;";"&amp;OIP!B232&amp;";"&amp;OIP!E232</f>
        <v>Система СОД береговых сооружений;Температура нефти на выходе насоса Н-33;°С</v>
      </c>
      <c r="HS234" s="438">
        <v>230</v>
      </c>
      <c r="HT234" s="402" t="s">
        <v>5192</v>
      </c>
      <c r="HU234" s="312">
        <v>1</v>
      </c>
      <c r="HV234" s="405">
        <v>0</v>
      </c>
      <c r="HX234" s="310">
        <v>230</v>
      </c>
      <c r="HY234" s="314" t="str">
        <f>OIP!AH232&amp;";"&amp;OIP!B232&amp;";"&amp;OIP!E232</f>
        <v>Система СОД береговых сооружений;Температура нефти на выходе насоса Н-33;°С</v>
      </c>
      <c r="HZ234" s="438">
        <v>230</v>
      </c>
      <c r="IA234" s="414" t="s">
        <v>5192</v>
      </c>
      <c r="IB234" s="415">
        <v>1</v>
      </c>
      <c r="IC234" s="447">
        <v>0</v>
      </c>
      <c r="ID234" s="341"/>
      <c r="IE234" s="446">
        <v>230</v>
      </c>
      <c r="IF234" s="412" t="str">
        <f>OIP!AH232&amp;";"&amp;OIP!B232&amp;";"&amp;OIP!E232</f>
        <v>Система СОД береговых сооружений;Температура нефти на выходе насоса Н-33;°С</v>
      </c>
      <c r="IG234" s="440">
        <v>230</v>
      </c>
      <c r="IH234" s="414" t="s">
        <v>5192</v>
      </c>
      <c r="II234" s="415">
        <v>1</v>
      </c>
      <c r="IJ234" s="447">
        <v>0</v>
      </c>
      <c r="IK234" s="341"/>
      <c r="IL234" s="446">
        <v>230</v>
      </c>
      <c r="IM234" s="412" t="str">
        <f>OIP!AH232&amp;";"&amp;OIP!B232&amp;";"&amp;OIP!E232</f>
        <v>Система СОД береговых сооружений;Температура нефти на выходе насоса Н-33;°С</v>
      </c>
      <c r="IN234" s="440">
        <v>230</v>
      </c>
      <c r="IO234" s="414" t="s">
        <v>5192</v>
      </c>
      <c r="IP234" s="415">
        <v>1</v>
      </c>
      <c r="IQ234" s="447">
        <v>0</v>
      </c>
    </row>
    <row r="235" spans="1:251" ht="15.75" customHeight="1">
      <c r="A235" s="313">
        <f t="shared" si="30"/>
        <v>231</v>
      </c>
      <c r="B235" s="314" t="str">
        <f>DP!J232&amp;";"&amp;DP!B232</f>
        <v>;Наличие напряжения на II СШ ЩСУ-5/1</v>
      </c>
      <c r="C235" s="438">
        <v>231</v>
      </c>
      <c r="D235" s="345"/>
      <c r="E235" s="345"/>
      <c r="F235" s="347"/>
      <c r="H235" s="469">
        <f t="shared" si="31"/>
        <v>231</v>
      </c>
      <c r="I235" s="314" t="str">
        <f>KTPRS2!I232&amp;";"&amp;KTPRS2!B232</f>
        <v>Предельный параметр;</v>
      </c>
      <c r="J235" s="438">
        <v>231</v>
      </c>
      <c r="K235" s="345"/>
      <c r="L235" s="345"/>
      <c r="M235" s="470"/>
      <c r="O235" s="469">
        <f t="shared" si="32"/>
        <v>231</v>
      </c>
      <c r="P235" s="455">
        <v>0</v>
      </c>
      <c r="Q235" s="438">
        <v>231</v>
      </c>
      <c r="R235" s="345"/>
      <c r="S235" s="345"/>
      <c r="T235" s="470"/>
      <c r="BL235" s="845">
        <v>231</v>
      </c>
      <c r="BM235" s="846"/>
      <c r="BN235" s="415">
        <v>231</v>
      </c>
      <c r="BO235" s="426" t="s">
        <v>4900</v>
      </c>
      <c r="BP235" s="312">
        <v>1</v>
      </c>
      <c r="BQ235" s="405">
        <v>2</v>
      </c>
      <c r="BS235" s="479"/>
      <c r="BZ235" s="479"/>
      <c r="CG235" s="479"/>
      <c r="CN235" s="479"/>
      <c r="CU235" s="310">
        <f t="shared" si="33"/>
        <v>231</v>
      </c>
      <c r="CV235" s="314" t="str">
        <f>KTPR!K233&amp;";"&amp;KTPR!B233</f>
        <v>Общестанционная защита;Недостоверность измерений двух и более преобразователей уровня загазованности в технологическом помещении БИЛ СИКН-730</v>
      </c>
      <c r="CW235" s="438">
        <v>231</v>
      </c>
      <c r="CX235" s="312"/>
      <c r="CY235" s="312"/>
      <c r="CZ235" s="403"/>
      <c r="DI235" s="310">
        <f t="shared" si="34"/>
        <v>329</v>
      </c>
      <c r="DJ235" s="314" t="str">
        <f>KTPRA!I234&amp;";"&amp;KTPRA!B234</f>
        <v>;</v>
      </c>
      <c r="DK235" s="438">
        <v>231</v>
      </c>
      <c r="DL235" s="312"/>
      <c r="DM235" s="312"/>
      <c r="DN235" s="403"/>
      <c r="DP235" s="437">
        <v>231</v>
      </c>
      <c r="DQ235" s="312"/>
      <c r="DR235" s="438">
        <v>199</v>
      </c>
      <c r="DS235" s="312"/>
      <c r="DT235" s="312"/>
      <c r="DU235" s="96"/>
      <c r="ED235" s="851">
        <v>231</v>
      </c>
      <c r="EE235" s="423" t="s">
        <v>8821</v>
      </c>
      <c r="EF235" s="68">
        <v>231</v>
      </c>
      <c r="EG235" s="861"/>
      <c r="EH235" s="68"/>
      <c r="EI235" s="96"/>
      <c r="FT235" s="479"/>
      <c r="GA235" s="437">
        <v>231</v>
      </c>
      <c r="GB235" s="314"/>
      <c r="GC235" s="438">
        <v>231</v>
      </c>
      <c r="GD235" s="402" t="s">
        <v>3565</v>
      </c>
      <c r="GE235" s="312">
        <v>1</v>
      </c>
      <c r="GF235" s="405">
        <v>0</v>
      </c>
      <c r="GH235" s="437"/>
      <c r="GI235" s="314"/>
      <c r="GJ235" s="438">
        <v>231</v>
      </c>
      <c r="GK235" s="402" t="s">
        <v>3565</v>
      </c>
      <c r="GL235" s="312">
        <v>1</v>
      </c>
      <c r="GM235" s="405">
        <v>0</v>
      </c>
      <c r="HC235" s="446">
        <v>231</v>
      </c>
      <c r="HD235" s="412" t="str">
        <f>OIP!AH233&amp;";"&amp;OIP!B233&amp;";"&amp;OIP!E233</f>
        <v>;;</v>
      </c>
      <c r="HE235" s="440">
        <v>231</v>
      </c>
      <c r="HF235" s="414" t="s">
        <v>5193</v>
      </c>
      <c r="HG235" s="415">
        <v>1</v>
      </c>
      <c r="HH235" s="447">
        <v>0</v>
      </c>
      <c r="HJ235" s="446">
        <v>231</v>
      </c>
      <c r="HK235" s="412" t="str">
        <f>OIP!AH233&amp;";"&amp;OIP!B233&amp;";"&amp;OIP!E233</f>
        <v>;;</v>
      </c>
      <c r="HL235" s="440">
        <v>231</v>
      </c>
      <c r="HM235" s="414" t="s">
        <v>5193</v>
      </c>
      <c r="HN235" s="415">
        <v>1</v>
      </c>
      <c r="HO235" s="447">
        <v>0</v>
      </c>
      <c r="HQ235" s="437">
        <v>231</v>
      </c>
      <c r="HR235" s="314" t="str">
        <f>OIP!AH233&amp;";"&amp;OIP!B233&amp;";"&amp;OIP!E233</f>
        <v>;;</v>
      </c>
      <c r="HS235" s="438">
        <v>231</v>
      </c>
      <c r="HT235" s="402" t="s">
        <v>5193</v>
      </c>
      <c r="HU235" s="312">
        <v>1</v>
      </c>
      <c r="HV235" s="405">
        <v>0</v>
      </c>
      <c r="HX235" s="310">
        <v>231</v>
      </c>
      <c r="HY235" s="314" t="str">
        <f>OIP!AH233&amp;";"&amp;OIP!B233&amp;";"&amp;OIP!E233</f>
        <v>;;</v>
      </c>
      <c r="HZ235" s="438">
        <v>231</v>
      </c>
      <c r="IA235" s="414" t="s">
        <v>5193</v>
      </c>
      <c r="IB235" s="415">
        <v>1</v>
      </c>
      <c r="IC235" s="447">
        <v>0</v>
      </c>
      <c r="ID235" s="341"/>
      <c r="IE235" s="446">
        <v>231</v>
      </c>
      <c r="IF235" s="412" t="str">
        <f>OIP!AH233&amp;";"&amp;OIP!B233&amp;";"&amp;OIP!E233</f>
        <v>;;</v>
      </c>
      <c r="IG235" s="440">
        <v>231</v>
      </c>
      <c r="IH235" s="414" t="s">
        <v>5193</v>
      </c>
      <c r="II235" s="415">
        <v>1</v>
      </c>
      <c r="IJ235" s="447">
        <v>0</v>
      </c>
      <c r="IK235" s="341"/>
      <c r="IL235" s="446">
        <v>231</v>
      </c>
      <c r="IM235" s="412" t="str">
        <f>OIP!AH233&amp;";"&amp;OIP!B233&amp;";"&amp;OIP!E233</f>
        <v>;;</v>
      </c>
      <c r="IN235" s="440">
        <v>231</v>
      </c>
      <c r="IO235" s="414" t="s">
        <v>5193</v>
      </c>
      <c r="IP235" s="415">
        <v>1</v>
      </c>
      <c r="IQ235" s="447">
        <v>0</v>
      </c>
    </row>
    <row r="236" spans="1:251" ht="15.75" customHeight="1">
      <c r="A236" s="310">
        <f t="shared" si="30"/>
        <v>232</v>
      </c>
      <c r="B236" s="314" t="str">
        <f>DP!J233&amp;";"&amp;DP!B233</f>
        <v>;Наличие напряжения на I СШ КТП-1</v>
      </c>
      <c r="C236" s="438">
        <v>232</v>
      </c>
      <c r="D236" s="312"/>
      <c r="E236" s="312"/>
      <c r="F236" s="403"/>
      <c r="H236" s="437">
        <f t="shared" si="31"/>
        <v>232</v>
      </c>
      <c r="I236" s="314" t="str">
        <f>KTPRS2!I233&amp;";"&amp;KTPRS2!B233</f>
        <v>Предельный параметр;</v>
      </c>
      <c r="J236" s="438">
        <v>232</v>
      </c>
      <c r="K236" s="312"/>
      <c r="L236" s="312"/>
      <c r="M236" s="405"/>
      <c r="O236" s="437">
        <f t="shared" si="32"/>
        <v>232</v>
      </c>
      <c r="P236" s="455">
        <v>0</v>
      </c>
      <c r="Q236" s="438"/>
      <c r="R236" s="312"/>
      <c r="S236" s="312"/>
      <c r="T236" s="405"/>
      <c r="BL236" s="845">
        <v>232</v>
      </c>
      <c r="BM236" s="846"/>
      <c r="BN236" s="415">
        <v>232</v>
      </c>
      <c r="BO236" s="436" t="s">
        <v>4915</v>
      </c>
      <c r="BP236" s="312">
        <v>1</v>
      </c>
      <c r="BQ236" s="405">
        <v>1</v>
      </c>
      <c r="BS236" s="479"/>
      <c r="BZ236" s="479"/>
      <c r="CG236" s="479"/>
      <c r="CN236" s="479"/>
      <c r="CU236" s="310">
        <f t="shared" si="33"/>
        <v>232</v>
      </c>
      <c r="CV236" s="314" t="str">
        <f>KTPR!K234&amp;";"&amp;KTPR!B234</f>
        <v>Общестанционная защита;Сохранение предельной загазованности в технологическом помещении БИЛ СИКН-730 (точка 1)</v>
      </c>
      <c r="CW236" s="438">
        <v>232</v>
      </c>
      <c r="CX236" s="312"/>
      <c r="CY236" s="312"/>
      <c r="CZ236" s="403"/>
      <c r="DI236" s="310">
        <f t="shared" si="34"/>
        <v>330</v>
      </c>
      <c r="DJ236" s="314" t="str">
        <f>KTPRA!I235&amp;";"&amp;KTPRA!B235</f>
        <v>;</v>
      </c>
      <c r="DK236" s="438">
        <v>232</v>
      </c>
      <c r="DL236" s="312"/>
      <c r="DM236" s="312"/>
      <c r="DN236" s="403"/>
      <c r="DP236" s="437">
        <v>232</v>
      </c>
      <c r="DQ236" s="312"/>
      <c r="DR236" s="438">
        <v>200</v>
      </c>
      <c r="DS236" s="312"/>
      <c r="DT236" s="312"/>
      <c r="DU236" s="96"/>
      <c r="ED236" s="851">
        <v>232</v>
      </c>
      <c r="EE236" s="423" t="s">
        <v>8821</v>
      </c>
      <c r="EF236" s="68">
        <v>232</v>
      </c>
      <c r="EG236" s="861"/>
      <c r="EH236" s="68"/>
      <c r="EI236" s="96"/>
      <c r="FT236" s="479"/>
      <c r="GA236" s="437">
        <v>232</v>
      </c>
      <c r="GB236" s="314"/>
      <c r="GC236" s="438">
        <v>232</v>
      </c>
      <c r="GD236" s="402" t="s">
        <v>3565</v>
      </c>
      <c r="GE236" s="312">
        <v>1</v>
      </c>
      <c r="GF236" s="405">
        <v>0</v>
      </c>
      <c r="GH236" s="437"/>
      <c r="GI236" s="314"/>
      <c r="GJ236" s="438">
        <v>232</v>
      </c>
      <c r="GK236" s="402" t="s">
        <v>3565</v>
      </c>
      <c r="GL236" s="312">
        <v>1</v>
      </c>
      <c r="GM236" s="405">
        <v>0</v>
      </c>
      <c r="HC236" s="446">
        <v>232</v>
      </c>
      <c r="HD236" s="412" t="str">
        <f>OIP!AH234&amp;";"&amp;OIP!B234&amp;";"&amp;OIP!E234</f>
        <v>Система СОД береговых сооружений;Температура нефти в емкости Е-11;°С</v>
      </c>
      <c r="HE236" s="440">
        <v>232</v>
      </c>
      <c r="HF236" s="414" t="s">
        <v>5194</v>
      </c>
      <c r="HG236" s="415">
        <v>1</v>
      </c>
      <c r="HH236" s="447">
        <v>0</v>
      </c>
      <c r="HJ236" s="446">
        <v>232</v>
      </c>
      <c r="HK236" s="412" t="str">
        <f>OIP!AH234&amp;";"&amp;OIP!B234&amp;";"&amp;OIP!E234</f>
        <v>Система СОД береговых сооружений;Температура нефти в емкости Е-11;°С</v>
      </c>
      <c r="HL236" s="440">
        <v>232</v>
      </c>
      <c r="HM236" s="414" t="s">
        <v>5194</v>
      </c>
      <c r="HN236" s="415">
        <v>1</v>
      </c>
      <c r="HO236" s="447">
        <v>0</v>
      </c>
      <c r="HQ236" s="437">
        <v>232</v>
      </c>
      <c r="HR236" s="314" t="str">
        <f>OIP!AH234&amp;";"&amp;OIP!B234&amp;";"&amp;OIP!E234</f>
        <v>Система СОД береговых сооружений;Температура нефти в емкости Е-11;°С</v>
      </c>
      <c r="HS236" s="438">
        <v>232</v>
      </c>
      <c r="HT236" s="402" t="s">
        <v>5194</v>
      </c>
      <c r="HU236" s="312">
        <v>1</v>
      </c>
      <c r="HV236" s="405">
        <v>0</v>
      </c>
      <c r="HX236" s="310">
        <v>232</v>
      </c>
      <c r="HY236" s="314" t="str">
        <f>OIP!AH234&amp;";"&amp;OIP!B234&amp;";"&amp;OIP!E234</f>
        <v>Система СОД береговых сооружений;Температура нефти в емкости Е-11;°С</v>
      </c>
      <c r="HZ236" s="438">
        <v>232</v>
      </c>
      <c r="IA236" s="414" t="s">
        <v>5194</v>
      </c>
      <c r="IB236" s="415">
        <v>1</v>
      </c>
      <c r="IC236" s="447">
        <v>0</v>
      </c>
      <c r="ID236" s="341"/>
      <c r="IE236" s="446">
        <v>232</v>
      </c>
      <c r="IF236" s="412" t="str">
        <f>OIP!AH234&amp;";"&amp;OIP!B234&amp;";"&amp;OIP!E234</f>
        <v>Система СОД береговых сооружений;Температура нефти в емкости Е-11;°С</v>
      </c>
      <c r="IG236" s="440">
        <v>232</v>
      </c>
      <c r="IH236" s="414" t="s">
        <v>5194</v>
      </c>
      <c r="II236" s="415">
        <v>1</v>
      </c>
      <c r="IJ236" s="447">
        <v>0</v>
      </c>
      <c r="IK236" s="341"/>
      <c r="IL236" s="446">
        <v>232</v>
      </c>
      <c r="IM236" s="412" t="str">
        <f>OIP!AH234&amp;";"&amp;OIP!B234&amp;";"&amp;OIP!E234</f>
        <v>Система СОД береговых сооружений;Температура нефти в емкости Е-11;°С</v>
      </c>
      <c r="IN236" s="440">
        <v>232</v>
      </c>
      <c r="IO236" s="414" t="s">
        <v>5194</v>
      </c>
      <c r="IP236" s="415">
        <v>1</v>
      </c>
      <c r="IQ236" s="447">
        <v>0</v>
      </c>
    </row>
    <row r="237" spans="1:251" ht="15.75" customHeight="1" thickBot="1">
      <c r="A237" s="310">
        <f t="shared" si="30"/>
        <v>233</v>
      </c>
      <c r="B237" s="314" t="str">
        <f>DP!J234&amp;";"&amp;DP!B234</f>
        <v>;Наличие напряжения на II СШ КТП-1</v>
      </c>
      <c r="C237" s="438">
        <v>233</v>
      </c>
      <c r="D237" s="312"/>
      <c r="E237" s="312"/>
      <c r="F237" s="403"/>
      <c r="H237" s="437">
        <f t="shared" si="31"/>
        <v>233</v>
      </c>
      <c r="I237" s="314" t="str">
        <f>KTPRS2!I234&amp;";"&amp;KTPRS2!B234</f>
        <v>Предельный параметр;</v>
      </c>
      <c r="J237" s="438">
        <v>233</v>
      </c>
      <c r="K237" s="312"/>
      <c r="L237" s="312"/>
      <c r="M237" s="405"/>
      <c r="O237" s="437">
        <f t="shared" si="32"/>
        <v>233</v>
      </c>
      <c r="P237" s="455">
        <v>0</v>
      </c>
      <c r="Q237" s="438"/>
      <c r="R237" s="312"/>
      <c r="S237" s="312"/>
      <c r="T237" s="405"/>
      <c r="BL237" s="872">
        <v>233</v>
      </c>
      <c r="BM237" s="896"/>
      <c r="BN237" s="466">
        <v>233</v>
      </c>
      <c r="BO237" s="864" t="s">
        <v>4922</v>
      </c>
      <c r="BP237" s="477">
        <v>1</v>
      </c>
      <c r="BQ237" s="478">
        <v>1</v>
      </c>
      <c r="BS237" s="479"/>
      <c r="BZ237" s="479"/>
      <c r="CG237" s="479"/>
      <c r="CN237" s="479"/>
      <c r="CU237" s="310">
        <f t="shared" si="33"/>
        <v>233</v>
      </c>
      <c r="CV237" s="314" t="str">
        <f>KTPR!K235&amp;";"&amp;KTPR!B235</f>
        <v>Общестанционная защита;Сохранение предельной загазованности в технологическом помещении БИЛ СИКН-730 (точка 2)</v>
      </c>
      <c r="CW237" s="438">
        <v>233</v>
      </c>
      <c r="CX237" s="312"/>
      <c r="CY237" s="312"/>
      <c r="CZ237" s="403"/>
      <c r="DI237" s="310">
        <f t="shared" si="34"/>
        <v>331</v>
      </c>
      <c r="DJ237" s="314" t="str">
        <f>KTPRA!I236&amp;";"&amp;KTPRA!B236</f>
        <v>;</v>
      </c>
      <c r="DK237" s="438">
        <v>233</v>
      </c>
      <c r="DL237" s="312"/>
      <c r="DM237" s="312"/>
      <c r="DN237" s="403"/>
      <c r="DP237" s="437">
        <v>233</v>
      </c>
      <c r="DQ237" s="312"/>
      <c r="DR237" s="438">
        <v>201</v>
      </c>
      <c r="DS237" s="312"/>
      <c r="DT237" s="312"/>
      <c r="DU237" s="96"/>
      <c r="ED237" s="851">
        <v>233</v>
      </c>
      <c r="EE237" s="423" t="s">
        <v>8821</v>
      </c>
      <c r="EF237" s="68">
        <v>233</v>
      </c>
      <c r="EG237" s="861"/>
      <c r="EH237" s="68"/>
      <c r="EI237" s="96"/>
      <c r="FT237" s="479"/>
      <c r="GA237" s="437">
        <v>233</v>
      </c>
      <c r="GB237" s="314"/>
      <c r="GC237" s="438">
        <v>233</v>
      </c>
      <c r="GD237" s="402" t="s">
        <v>3565</v>
      </c>
      <c r="GE237" s="312">
        <v>1</v>
      </c>
      <c r="GF237" s="405">
        <v>0</v>
      </c>
      <c r="GH237" s="437"/>
      <c r="GI237" s="314"/>
      <c r="GJ237" s="438">
        <v>233</v>
      </c>
      <c r="GK237" s="402" t="s">
        <v>3565</v>
      </c>
      <c r="GL237" s="312">
        <v>1</v>
      </c>
      <c r="GM237" s="405">
        <v>0</v>
      </c>
      <c r="HC237" s="446">
        <v>233</v>
      </c>
      <c r="HD237" s="412" t="str">
        <f>OIP!AH235&amp;";"&amp;OIP!B235&amp;";"&amp;OIP!E235</f>
        <v>Система СОД береговых сооружений;Сигнализация аварийного максимального уровня нефти в емкости Е-11;мА</v>
      </c>
      <c r="HE237" s="440">
        <v>233</v>
      </c>
      <c r="HF237" s="414" t="s">
        <v>5195</v>
      </c>
      <c r="HG237" s="415">
        <v>1</v>
      </c>
      <c r="HH237" s="447">
        <v>0</v>
      </c>
      <c r="HJ237" s="446">
        <v>233</v>
      </c>
      <c r="HK237" s="412" t="str">
        <f>OIP!AH235&amp;";"&amp;OIP!B235&amp;";"&amp;OIP!E235</f>
        <v>Система СОД береговых сооружений;Сигнализация аварийного максимального уровня нефти в емкости Е-11;мА</v>
      </c>
      <c r="HL237" s="440">
        <v>233</v>
      </c>
      <c r="HM237" s="414" t="s">
        <v>5195</v>
      </c>
      <c r="HN237" s="415">
        <v>1</v>
      </c>
      <c r="HO237" s="447">
        <v>0</v>
      </c>
      <c r="HQ237" s="437">
        <v>233</v>
      </c>
      <c r="HR237" s="314" t="str">
        <f>OIP!AH235&amp;";"&amp;OIP!B235&amp;";"&amp;OIP!E235</f>
        <v>Система СОД береговых сооружений;Сигнализация аварийного максимального уровня нефти в емкости Е-11;мА</v>
      </c>
      <c r="HS237" s="438">
        <v>233</v>
      </c>
      <c r="HT237" s="402" t="s">
        <v>5195</v>
      </c>
      <c r="HU237" s="312">
        <v>1</v>
      </c>
      <c r="HV237" s="405">
        <v>0</v>
      </c>
      <c r="HX237" s="310">
        <v>233</v>
      </c>
      <c r="HY237" s="314" t="str">
        <f>OIP!AH235&amp;";"&amp;OIP!B235&amp;";"&amp;OIP!E235</f>
        <v>Система СОД береговых сооружений;Сигнализация аварийного максимального уровня нефти в емкости Е-11;мА</v>
      </c>
      <c r="HZ237" s="438">
        <v>233</v>
      </c>
      <c r="IA237" s="414" t="s">
        <v>5195</v>
      </c>
      <c r="IB237" s="415">
        <v>1</v>
      </c>
      <c r="IC237" s="447">
        <v>0</v>
      </c>
      <c r="ID237" s="341"/>
      <c r="IE237" s="446">
        <v>233</v>
      </c>
      <c r="IF237" s="412" t="str">
        <f>OIP!AH235&amp;";"&amp;OIP!B235&amp;";"&amp;OIP!E235</f>
        <v>Система СОД береговых сооружений;Сигнализация аварийного максимального уровня нефти в емкости Е-11;мА</v>
      </c>
      <c r="IG237" s="440">
        <v>233</v>
      </c>
      <c r="IH237" s="414" t="s">
        <v>5195</v>
      </c>
      <c r="II237" s="415">
        <v>1</v>
      </c>
      <c r="IJ237" s="447">
        <v>0</v>
      </c>
      <c r="IK237" s="341"/>
      <c r="IL237" s="446">
        <v>233</v>
      </c>
      <c r="IM237" s="412" t="str">
        <f>OIP!AH235&amp;";"&amp;OIP!B235&amp;";"&amp;OIP!E235</f>
        <v>Система СОД береговых сооружений;Сигнализация аварийного максимального уровня нефти в емкости Е-11;мА</v>
      </c>
      <c r="IN237" s="440">
        <v>233</v>
      </c>
      <c r="IO237" s="414" t="s">
        <v>5195</v>
      </c>
      <c r="IP237" s="415">
        <v>1</v>
      </c>
      <c r="IQ237" s="447">
        <v>0</v>
      </c>
    </row>
    <row r="238" spans="1:251" ht="15.75" customHeight="1">
      <c r="A238" s="313">
        <f t="shared" si="30"/>
        <v>234</v>
      </c>
      <c r="B238" s="314" t="str">
        <f>DP!J235&amp;";"&amp;DP!B235</f>
        <v>;Наличие напряжения на I СШ КТП-4</v>
      </c>
      <c r="C238" s="438">
        <v>234</v>
      </c>
      <c r="D238" s="345"/>
      <c r="E238" s="345"/>
      <c r="F238" s="347"/>
      <c r="H238" s="469">
        <f t="shared" si="31"/>
        <v>234</v>
      </c>
      <c r="I238" s="314" t="str">
        <f>KTPRS2!I235&amp;";"&amp;KTPRS2!B235</f>
        <v>Предельный параметр;</v>
      </c>
      <c r="J238" s="438">
        <v>234</v>
      </c>
      <c r="K238" s="345"/>
      <c r="L238" s="345"/>
      <c r="M238" s="470"/>
      <c r="O238" s="469">
        <f t="shared" si="32"/>
        <v>234</v>
      </c>
      <c r="P238" s="455">
        <v>0</v>
      </c>
      <c r="Q238" s="343"/>
      <c r="R238" s="345"/>
      <c r="S238" s="345"/>
      <c r="T238" s="470"/>
      <c r="BS238" s="479"/>
      <c r="BZ238" s="479"/>
      <c r="CG238" s="479"/>
      <c r="CN238" s="479"/>
      <c r="CU238" s="310">
        <f t="shared" si="33"/>
        <v>234</v>
      </c>
      <c r="CV238" s="314" t="str">
        <f>KTPR!K236&amp;";"&amp;KTPR!B236</f>
        <v>Общестанционная защита;Сохранение предельной загазованности в технологическом помещении БИЛ СИКН-730 (точка 3)</v>
      </c>
      <c r="CW238" s="438">
        <v>234</v>
      </c>
      <c r="CX238" s="312"/>
      <c r="CY238" s="312"/>
      <c r="CZ238" s="403"/>
      <c r="DI238" s="310">
        <f t="shared" si="34"/>
        <v>332</v>
      </c>
      <c r="DJ238" s="314" t="str">
        <f>KTPRA!I237&amp;";"&amp;KTPRA!B237</f>
        <v>;</v>
      </c>
      <c r="DK238" s="438">
        <v>234</v>
      </c>
      <c r="DL238" s="312"/>
      <c r="DM238" s="312"/>
      <c r="DN238" s="403"/>
      <c r="DP238" s="437">
        <v>234</v>
      </c>
      <c r="DQ238" s="312"/>
      <c r="DR238" s="438">
        <v>202</v>
      </c>
      <c r="DS238" s="312"/>
      <c r="DT238" s="312"/>
      <c r="DU238" s="96"/>
      <c r="ED238" s="851">
        <v>234</v>
      </c>
      <c r="EE238" s="423" t="s">
        <v>8821</v>
      </c>
      <c r="EF238" s="68">
        <v>234</v>
      </c>
      <c r="EG238" s="861"/>
      <c r="EH238" s="68"/>
      <c r="EI238" s="96"/>
      <c r="FT238" s="479"/>
      <c r="GA238" s="437">
        <v>234</v>
      </c>
      <c r="GB238" s="314"/>
      <c r="GC238" s="438">
        <v>234</v>
      </c>
      <c r="GD238" s="402" t="s">
        <v>3565</v>
      </c>
      <c r="GE238" s="312">
        <v>1</v>
      </c>
      <c r="GF238" s="405">
        <v>0</v>
      </c>
      <c r="GH238" s="437"/>
      <c r="GI238" s="314"/>
      <c r="GJ238" s="438">
        <v>234</v>
      </c>
      <c r="GK238" s="402" t="s">
        <v>3565</v>
      </c>
      <c r="GL238" s="312">
        <v>1</v>
      </c>
      <c r="GM238" s="405">
        <v>0</v>
      </c>
      <c r="HC238" s="446">
        <v>234</v>
      </c>
      <c r="HD238" s="412" t="str">
        <f>OIP!AH236&amp;";"&amp;OIP!B236&amp;";"&amp;OIP!E236</f>
        <v>Система СОД береговых сооружений;Уровень нефти в емкости Е-11;мм</v>
      </c>
      <c r="HE238" s="440">
        <v>234</v>
      </c>
      <c r="HF238" s="414" t="s">
        <v>5196</v>
      </c>
      <c r="HG238" s="415">
        <v>1</v>
      </c>
      <c r="HH238" s="447">
        <v>0</v>
      </c>
      <c r="HJ238" s="446">
        <v>234</v>
      </c>
      <c r="HK238" s="412" t="str">
        <f>OIP!AH236&amp;";"&amp;OIP!B236&amp;";"&amp;OIP!E236</f>
        <v>Система СОД береговых сооружений;Уровень нефти в емкости Е-11;мм</v>
      </c>
      <c r="HL238" s="440">
        <v>234</v>
      </c>
      <c r="HM238" s="414" t="s">
        <v>5196</v>
      </c>
      <c r="HN238" s="415">
        <v>1</v>
      </c>
      <c r="HO238" s="447">
        <v>0</v>
      </c>
      <c r="HQ238" s="437">
        <v>234</v>
      </c>
      <c r="HR238" s="314" t="str">
        <f>OIP!AH236&amp;";"&amp;OIP!B236&amp;";"&amp;OIP!E236</f>
        <v>Система СОД береговых сооружений;Уровень нефти в емкости Е-11;мм</v>
      </c>
      <c r="HS238" s="438">
        <v>234</v>
      </c>
      <c r="HT238" s="402" t="s">
        <v>5196</v>
      </c>
      <c r="HU238" s="312">
        <v>1</v>
      </c>
      <c r="HV238" s="405">
        <v>0</v>
      </c>
      <c r="HX238" s="310">
        <v>234</v>
      </c>
      <c r="HY238" s="314" t="str">
        <f>OIP!AH236&amp;";"&amp;OIP!B236&amp;";"&amp;OIP!E236</f>
        <v>Система СОД береговых сооружений;Уровень нефти в емкости Е-11;мм</v>
      </c>
      <c r="HZ238" s="438">
        <v>234</v>
      </c>
      <c r="IA238" s="414" t="s">
        <v>5196</v>
      </c>
      <c r="IB238" s="415">
        <v>1</v>
      </c>
      <c r="IC238" s="447">
        <v>0</v>
      </c>
      <c r="ID238" s="341"/>
      <c r="IE238" s="446">
        <v>234</v>
      </c>
      <c r="IF238" s="412" t="str">
        <f>OIP!AH236&amp;";"&amp;OIP!B236&amp;";"&amp;OIP!E236</f>
        <v>Система СОД береговых сооружений;Уровень нефти в емкости Е-11;мм</v>
      </c>
      <c r="IG238" s="440">
        <v>234</v>
      </c>
      <c r="IH238" s="414" t="s">
        <v>5196</v>
      </c>
      <c r="II238" s="415">
        <v>1</v>
      </c>
      <c r="IJ238" s="447">
        <v>0</v>
      </c>
      <c r="IK238" s="341"/>
      <c r="IL238" s="446">
        <v>234</v>
      </c>
      <c r="IM238" s="412" t="str">
        <f>OIP!AH236&amp;";"&amp;OIP!B236&amp;";"&amp;OIP!E236</f>
        <v>Система СОД береговых сооружений;Уровень нефти в емкости Е-11;мм</v>
      </c>
      <c r="IN238" s="440">
        <v>234</v>
      </c>
      <c r="IO238" s="414" t="s">
        <v>5196</v>
      </c>
      <c r="IP238" s="415">
        <v>1</v>
      </c>
      <c r="IQ238" s="447">
        <v>0</v>
      </c>
    </row>
    <row r="239" spans="1:251" ht="15.75" customHeight="1">
      <c r="A239" s="310">
        <f t="shared" si="30"/>
        <v>235</v>
      </c>
      <c r="B239" s="314" t="str">
        <f>DP!J236&amp;";"&amp;DP!B236</f>
        <v>;Наличие напряжения на II СШ КТП-4</v>
      </c>
      <c r="C239" s="438">
        <v>235</v>
      </c>
      <c r="D239" s="312"/>
      <c r="E239" s="312"/>
      <c r="F239" s="403"/>
      <c r="H239" s="437">
        <f t="shared" si="31"/>
        <v>235</v>
      </c>
      <c r="I239" s="314" t="str">
        <f>KTPRS2!I236&amp;";"&amp;KTPRS2!B236</f>
        <v>Предельный параметр;</v>
      </c>
      <c r="J239" s="438">
        <v>235</v>
      </c>
      <c r="K239" s="312"/>
      <c r="L239" s="312"/>
      <c r="M239" s="405"/>
      <c r="O239" s="437">
        <f t="shared" si="32"/>
        <v>235</v>
      </c>
      <c r="P239" s="455">
        <v>0</v>
      </c>
      <c r="Q239" s="438"/>
      <c r="R239" s="312"/>
      <c r="S239" s="312"/>
      <c r="T239" s="405"/>
      <c r="BS239" s="479"/>
      <c r="BZ239" s="479"/>
      <c r="CG239" s="479"/>
      <c r="CN239" s="479"/>
      <c r="CU239" s="310">
        <f t="shared" si="33"/>
        <v>235</v>
      </c>
      <c r="CV239" s="314" t="str">
        <f>KTPR!K237&amp;";"&amp;KTPR!B237</f>
        <v>Общестанционная защита;Сохранение предельной загазованности в технологическом помещении БИЛ СИКН-730 (точка 4)</v>
      </c>
      <c r="CW239" s="438">
        <v>235</v>
      </c>
      <c r="CX239" s="312"/>
      <c r="CY239" s="312"/>
      <c r="CZ239" s="403"/>
      <c r="DI239" s="310">
        <f t="shared" si="34"/>
        <v>333</v>
      </c>
      <c r="DJ239" s="314" t="str">
        <f>KTPRA!I238&amp;";"&amp;KTPRA!B238</f>
        <v>;</v>
      </c>
      <c r="DK239" s="438">
        <v>235</v>
      </c>
      <c r="DL239" s="312"/>
      <c r="DM239" s="312"/>
      <c r="DN239" s="403"/>
      <c r="DP239" s="437">
        <v>235</v>
      </c>
      <c r="DQ239" s="312"/>
      <c r="DR239" s="438">
        <v>203</v>
      </c>
      <c r="DS239" s="312"/>
      <c r="DT239" s="312"/>
      <c r="DU239" s="96"/>
      <c r="ED239" s="851">
        <v>235</v>
      </c>
      <c r="EE239" s="423" t="s">
        <v>8821</v>
      </c>
      <c r="EF239" s="68">
        <v>235</v>
      </c>
      <c r="EG239" s="861"/>
      <c r="EH239" s="68"/>
      <c r="EI239" s="96"/>
      <c r="FT239" s="479"/>
      <c r="GA239" s="437">
        <v>235</v>
      </c>
      <c r="GB239" s="314"/>
      <c r="GC239" s="438">
        <v>235</v>
      </c>
      <c r="GD239" s="402" t="s">
        <v>3565</v>
      </c>
      <c r="GE239" s="312">
        <v>1</v>
      </c>
      <c r="GF239" s="405">
        <v>0</v>
      </c>
      <c r="GH239" s="437"/>
      <c r="GI239" s="314"/>
      <c r="GJ239" s="438">
        <v>235</v>
      </c>
      <c r="GK239" s="402" t="s">
        <v>3565</v>
      </c>
      <c r="GL239" s="312">
        <v>1</v>
      </c>
      <c r="GM239" s="405">
        <v>0</v>
      </c>
      <c r="HC239" s="446">
        <v>235</v>
      </c>
      <c r="HD239" s="412" t="str">
        <f>OIP!AH237&amp;";"&amp;OIP!B237&amp;";"&amp;OIP!E237</f>
        <v>Система СОД береговых сооружений;Давление нефти на выходе насоса Н-11;МПа</v>
      </c>
      <c r="HE239" s="440">
        <v>235</v>
      </c>
      <c r="HF239" s="414" t="s">
        <v>5197</v>
      </c>
      <c r="HG239" s="415">
        <v>1</v>
      </c>
      <c r="HH239" s="447">
        <v>0</v>
      </c>
      <c r="HJ239" s="446">
        <v>235</v>
      </c>
      <c r="HK239" s="412" t="str">
        <f>OIP!AH237&amp;";"&amp;OIP!B237&amp;";"&amp;OIP!E237</f>
        <v>Система СОД береговых сооружений;Давление нефти на выходе насоса Н-11;МПа</v>
      </c>
      <c r="HL239" s="440">
        <v>235</v>
      </c>
      <c r="HM239" s="414" t="s">
        <v>5197</v>
      </c>
      <c r="HN239" s="415">
        <v>1</v>
      </c>
      <c r="HO239" s="447">
        <v>0</v>
      </c>
      <c r="HQ239" s="437">
        <v>235</v>
      </c>
      <c r="HR239" s="314" t="str">
        <f>OIP!AH237&amp;";"&amp;OIP!B237&amp;";"&amp;OIP!E237</f>
        <v>Система СОД береговых сооружений;Давление нефти на выходе насоса Н-11;МПа</v>
      </c>
      <c r="HS239" s="438">
        <v>235</v>
      </c>
      <c r="HT239" s="402" t="s">
        <v>5197</v>
      </c>
      <c r="HU239" s="312">
        <v>1</v>
      </c>
      <c r="HV239" s="405">
        <v>0</v>
      </c>
      <c r="HX239" s="310">
        <v>235</v>
      </c>
      <c r="HY239" s="314" t="str">
        <f>OIP!AH237&amp;";"&amp;OIP!B237&amp;";"&amp;OIP!E237</f>
        <v>Система СОД береговых сооружений;Давление нефти на выходе насоса Н-11;МПа</v>
      </c>
      <c r="HZ239" s="438">
        <v>235</v>
      </c>
      <c r="IA239" s="414" t="s">
        <v>5197</v>
      </c>
      <c r="IB239" s="415">
        <v>1</v>
      </c>
      <c r="IC239" s="447">
        <v>0</v>
      </c>
      <c r="ID239" s="341"/>
      <c r="IE239" s="446">
        <v>235</v>
      </c>
      <c r="IF239" s="412" t="str">
        <f>OIP!AH237&amp;";"&amp;OIP!B237&amp;";"&amp;OIP!E237</f>
        <v>Система СОД береговых сооружений;Давление нефти на выходе насоса Н-11;МПа</v>
      </c>
      <c r="IG239" s="440">
        <v>235</v>
      </c>
      <c r="IH239" s="414" t="s">
        <v>5197</v>
      </c>
      <c r="II239" s="415">
        <v>1</v>
      </c>
      <c r="IJ239" s="447">
        <v>0</v>
      </c>
      <c r="IK239" s="341"/>
      <c r="IL239" s="446">
        <v>235</v>
      </c>
      <c r="IM239" s="412" t="str">
        <f>OIP!AH237&amp;";"&amp;OIP!B237&amp;";"&amp;OIP!E237</f>
        <v>Система СОД береговых сооружений;Давление нефти на выходе насоса Н-11;МПа</v>
      </c>
      <c r="IN239" s="440">
        <v>235</v>
      </c>
      <c r="IO239" s="414" t="s">
        <v>5197</v>
      </c>
      <c r="IP239" s="415">
        <v>1</v>
      </c>
      <c r="IQ239" s="447">
        <v>0</v>
      </c>
    </row>
    <row r="240" spans="1:251" ht="15.75" customHeight="1">
      <c r="A240" s="310">
        <f t="shared" si="30"/>
        <v>236</v>
      </c>
      <c r="B240" s="314" t="str">
        <f>DP!J237&amp;";"&amp;DP!B237</f>
        <v>;Наличие напряжения на I СШ КТП-5</v>
      </c>
      <c r="C240" s="438">
        <v>236</v>
      </c>
      <c r="D240" s="312"/>
      <c r="E240" s="312"/>
      <c r="F240" s="403"/>
      <c r="H240" s="437">
        <f t="shared" si="31"/>
        <v>236</v>
      </c>
      <c r="I240" s="314" t="str">
        <f>KTPRS2!I237&amp;";"&amp;KTPRS2!B237</f>
        <v>Предельный параметр;</v>
      </c>
      <c r="J240" s="438">
        <v>236</v>
      </c>
      <c r="K240" s="312"/>
      <c r="L240" s="312"/>
      <c r="M240" s="405"/>
      <c r="O240" s="437">
        <f t="shared" si="32"/>
        <v>236</v>
      </c>
      <c r="P240" s="455">
        <v>0</v>
      </c>
      <c r="Q240" s="438"/>
      <c r="R240" s="312"/>
      <c r="S240" s="312"/>
      <c r="T240" s="405"/>
      <c r="BS240" s="479"/>
      <c r="BZ240" s="479"/>
      <c r="CG240" s="479"/>
      <c r="CN240" s="479"/>
      <c r="CU240" s="310">
        <f t="shared" si="33"/>
        <v>236</v>
      </c>
      <c r="CV240" s="314" t="str">
        <f>KTPR!K238&amp;";"&amp;KTPR!B238</f>
        <v>Общестанционная защита;Аварийный максимальный уровень затопления технологического помещения БИЛ СИКН-730</v>
      </c>
      <c r="CW240" s="438">
        <v>236</v>
      </c>
      <c r="CX240" s="312"/>
      <c r="CY240" s="312"/>
      <c r="CZ240" s="403"/>
      <c r="DI240" s="310">
        <f t="shared" si="34"/>
        <v>334</v>
      </c>
      <c r="DJ240" s="314" t="str">
        <f>KTPRA!I239&amp;";"&amp;KTPRA!B239</f>
        <v>;</v>
      </c>
      <c r="DK240" s="438">
        <v>236</v>
      </c>
      <c r="DL240" s="312"/>
      <c r="DM240" s="312"/>
      <c r="DN240" s="403"/>
      <c r="DP240" s="437">
        <v>236</v>
      </c>
      <c r="DQ240" s="312"/>
      <c r="DR240" s="438">
        <v>204</v>
      </c>
      <c r="DS240" s="312"/>
      <c r="DT240" s="312"/>
      <c r="DU240" s="96"/>
      <c r="ED240" s="851">
        <v>236</v>
      </c>
      <c r="EE240" s="423" t="s">
        <v>8821</v>
      </c>
      <c r="EF240" s="68">
        <v>236</v>
      </c>
      <c r="EG240" s="861"/>
      <c r="EH240" s="68"/>
      <c r="EI240" s="96"/>
      <c r="FT240" s="479"/>
      <c r="GA240" s="437">
        <v>236</v>
      </c>
      <c r="GB240" s="314"/>
      <c r="GC240" s="438">
        <v>236</v>
      </c>
      <c r="GD240" s="402" t="s">
        <v>3565</v>
      </c>
      <c r="GE240" s="312">
        <v>1</v>
      </c>
      <c r="GF240" s="405">
        <v>0</v>
      </c>
      <c r="GH240" s="437"/>
      <c r="GI240" s="314"/>
      <c r="GJ240" s="438">
        <v>236</v>
      </c>
      <c r="GK240" s="402" t="s">
        <v>3565</v>
      </c>
      <c r="GL240" s="312">
        <v>1</v>
      </c>
      <c r="GM240" s="405">
        <v>0</v>
      </c>
      <c r="HC240" s="446">
        <v>236</v>
      </c>
      <c r="HD240" s="412" t="str">
        <f>OIP!AH238&amp;";"&amp;OIP!B238&amp;";"&amp;OIP!E238</f>
        <v>;;</v>
      </c>
      <c r="HE240" s="440">
        <v>236</v>
      </c>
      <c r="HF240" s="414" t="s">
        <v>5198</v>
      </c>
      <c r="HG240" s="415">
        <v>1</v>
      </c>
      <c r="HH240" s="447">
        <v>0</v>
      </c>
      <c r="HJ240" s="446">
        <v>236</v>
      </c>
      <c r="HK240" s="412" t="str">
        <f>OIP!AH238&amp;";"&amp;OIP!B238&amp;";"&amp;OIP!E238</f>
        <v>;;</v>
      </c>
      <c r="HL240" s="440">
        <v>236</v>
      </c>
      <c r="HM240" s="414" t="s">
        <v>5198</v>
      </c>
      <c r="HN240" s="415">
        <v>1</v>
      </c>
      <c r="HO240" s="447">
        <v>0</v>
      </c>
      <c r="HQ240" s="437">
        <v>236</v>
      </c>
      <c r="HR240" s="314" t="str">
        <f>OIP!AH238&amp;";"&amp;OIP!B238&amp;";"&amp;OIP!E238</f>
        <v>;;</v>
      </c>
      <c r="HS240" s="438">
        <v>236</v>
      </c>
      <c r="HT240" s="402" t="s">
        <v>5198</v>
      </c>
      <c r="HU240" s="312">
        <v>1</v>
      </c>
      <c r="HV240" s="405">
        <v>0</v>
      </c>
      <c r="HX240" s="310">
        <v>236</v>
      </c>
      <c r="HY240" s="314" t="str">
        <f>OIP!AH238&amp;";"&amp;OIP!B238&amp;";"&amp;OIP!E238</f>
        <v>;;</v>
      </c>
      <c r="HZ240" s="438">
        <v>236</v>
      </c>
      <c r="IA240" s="414" t="s">
        <v>5198</v>
      </c>
      <c r="IB240" s="415">
        <v>1</v>
      </c>
      <c r="IC240" s="447">
        <v>0</v>
      </c>
      <c r="ID240" s="341"/>
      <c r="IE240" s="446">
        <v>236</v>
      </c>
      <c r="IF240" s="412" t="str">
        <f>OIP!AH238&amp;";"&amp;OIP!B238&amp;";"&amp;OIP!E238</f>
        <v>;;</v>
      </c>
      <c r="IG240" s="440">
        <v>236</v>
      </c>
      <c r="IH240" s="414" t="s">
        <v>5198</v>
      </c>
      <c r="II240" s="415">
        <v>1</v>
      </c>
      <c r="IJ240" s="447">
        <v>0</v>
      </c>
      <c r="IK240" s="341"/>
      <c r="IL240" s="446">
        <v>236</v>
      </c>
      <c r="IM240" s="412" t="str">
        <f>OIP!AH238&amp;";"&amp;OIP!B238&amp;";"&amp;OIP!E238</f>
        <v>;;</v>
      </c>
      <c r="IN240" s="440">
        <v>236</v>
      </c>
      <c r="IO240" s="414" t="s">
        <v>5198</v>
      </c>
      <c r="IP240" s="415">
        <v>1</v>
      </c>
      <c r="IQ240" s="447">
        <v>0</v>
      </c>
    </row>
    <row r="241" spans="1:251" ht="15.75" customHeight="1">
      <c r="A241" s="313">
        <f t="shared" si="30"/>
        <v>237</v>
      </c>
      <c r="B241" s="314" t="str">
        <f>DP!J238&amp;";"&amp;DP!B238</f>
        <v>;Наличие напряжения на II СШ КТП-5</v>
      </c>
      <c r="C241" s="438">
        <v>237</v>
      </c>
      <c r="D241" s="345"/>
      <c r="E241" s="345"/>
      <c r="F241" s="347"/>
      <c r="H241" s="469">
        <f t="shared" si="31"/>
        <v>237</v>
      </c>
      <c r="I241" s="314" t="str">
        <f>KTPRS2!I238&amp;";"&amp;KTPRS2!B238</f>
        <v>Предельный параметр;</v>
      </c>
      <c r="J241" s="438">
        <v>237</v>
      </c>
      <c r="K241" s="345"/>
      <c r="L241" s="345"/>
      <c r="M241" s="470"/>
      <c r="O241" s="469">
        <f t="shared" si="32"/>
        <v>237</v>
      </c>
      <c r="P241" s="455">
        <v>0</v>
      </c>
      <c r="Q241" s="343"/>
      <c r="R241" s="345"/>
      <c r="S241" s="345"/>
      <c r="T241" s="470"/>
      <c r="BS241" s="479"/>
      <c r="BZ241" s="479"/>
      <c r="CG241" s="479"/>
      <c r="CN241" s="479"/>
      <c r="CU241" s="310">
        <f t="shared" si="33"/>
        <v>237</v>
      </c>
      <c r="CV241" s="314" t="str">
        <f>KTPR!K239&amp;";"&amp;KTPR!B239</f>
        <v>Общестанционная защита;Аварийная загазованность в технологическом помещении БИЛ СИКН-733 (точка 1)</v>
      </c>
      <c r="CW241" s="438">
        <v>237</v>
      </c>
      <c r="CX241" s="312"/>
      <c r="CY241" s="312"/>
      <c r="CZ241" s="403"/>
      <c r="DI241" s="310">
        <f t="shared" si="34"/>
        <v>335</v>
      </c>
      <c r="DJ241" s="314" t="str">
        <f>KTPRA!I240&amp;";"&amp;KTPRA!B240</f>
        <v>;</v>
      </c>
      <c r="DK241" s="438">
        <v>237</v>
      </c>
      <c r="DL241" s="312"/>
      <c r="DM241" s="312"/>
      <c r="DN241" s="403"/>
      <c r="DP241" s="437">
        <v>237</v>
      </c>
      <c r="DQ241" s="312"/>
      <c r="DR241" s="438">
        <v>205</v>
      </c>
      <c r="DS241" s="312"/>
      <c r="DT241" s="312"/>
      <c r="DU241" s="96"/>
      <c r="ED241" s="851">
        <v>237</v>
      </c>
      <c r="EE241" s="423" t="s">
        <v>8821</v>
      </c>
      <c r="EF241" s="68">
        <v>237</v>
      </c>
      <c r="EG241" s="861"/>
      <c r="EH241" s="68"/>
      <c r="EI241" s="96"/>
      <c r="FT241" s="479"/>
      <c r="GA241" s="437">
        <v>237</v>
      </c>
      <c r="GB241" s="314"/>
      <c r="GC241" s="438">
        <v>237</v>
      </c>
      <c r="GD241" s="402" t="s">
        <v>3565</v>
      </c>
      <c r="GE241" s="312">
        <v>1</v>
      </c>
      <c r="GF241" s="405">
        <v>0</v>
      </c>
      <c r="GH241" s="437"/>
      <c r="GI241" s="314"/>
      <c r="GJ241" s="438">
        <v>237</v>
      </c>
      <c r="GK241" s="402" t="s">
        <v>3565</v>
      </c>
      <c r="GL241" s="312">
        <v>1</v>
      </c>
      <c r="GM241" s="405">
        <v>0</v>
      </c>
      <c r="HC241" s="446">
        <v>237</v>
      </c>
      <c r="HD241" s="412" t="str">
        <f>OIP!AH239&amp;";"&amp;OIP!B239&amp;";"&amp;OIP!E239</f>
        <v>Система СОД береговых сооружений;Температура нефти в емкости Е-20;°С</v>
      </c>
      <c r="HE241" s="440">
        <v>237</v>
      </c>
      <c r="HF241" s="414" t="s">
        <v>5199</v>
      </c>
      <c r="HG241" s="415">
        <v>1</v>
      </c>
      <c r="HH241" s="447">
        <v>0</v>
      </c>
      <c r="HJ241" s="446">
        <v>237</v>
      </c>
      <c r="HK241" s="412" t="str">
        <f>OIP!AH239&amp;";"&amp;OIP!B239&amp;";"&amp;OIP!E239</f>
        <v>Система СОД береговых сооружений;Температура нефти в емкости Е-20;°С</v>
      </c>
      <c r="HL241" s="440">
        <v>237</v>
      </c>
      <c r="HM241" s="414" t="s">
        <v>5199</v>
      </c>
      <c r="HN241" s="415">
        <v>1</v>
      </c>
      <c r="HO241" s="447">
        <v>0</v>
      </c>
      <c r="HQ241" s="437">
        <v>237</v>
      </c>
      <c r="HR241" s="314" t="str">
        <f>OIP!AH239&amp;";"&amp;OIP!B239&amp;";"&amp;OIP!E239</f>
        <v>Система СОД береговых сооружений;Температура нефти в емкости Е-20;°С</v>
      </c>
      <c r="HS241" s="438">
        <v>237</v>
      </c>
      <c r="HT241" s="402" t="s">
        <v>5199</v>
      </c>
      <c r="HU241" s="312">
        <v>1</v>
      </c>
      <c r="HV241" s="405">
        <v>0</v>
      </c>
      <c r="HX241" s="310">
        <v>237</v>
      </c>
      <c r="HY241" s="314" t="str">
        <f>OIP!AH239&amp;";"&amp;OIP!B239&amp;";"&amp;OIP!E239</f>
        <v>Система СОД береговых сооружений;Температура нефти в емкости Е-20;°С</v>
      </c>
      <c r="HZ241" s="438">
        <v>237</v>
      </c>
      <c r="IA241" s="414" t="s">
        <v>5199</v>
      </c>
      <c r="IB241" s="415">
        <v>1</v>
      </c>
      <c r="IC241" s="447">
        <v>0</v>
      </c>
      <c r="ID241" s="341"/>
      <c r="IE241" s="446">
        <v>237</v>
      </c>
      <c r="IF241" s="412" t="str">
        <f>OIP!AH239&amp;";"&amp;OIP!B239&amp;";"&amp;OIP!E239</f>
        <v>Система СОД береговых сооружений;Температура нефти в емкости Е-20;°С</v>
      </c>
      <c r="IG241" s="440">
        <v>237</v>
      </c>
      <c r="IH241" s="414" t="s">
        <v>5199</v>
      </c>
      <c r="II241" s="415">
        <v>1</v>
      </c>
      <c r="IJ241" s="447">
        <v>0</v>
      </c>
      <c r="IK241" s="341"/>
      <c r="IL241" s="446">
        <v>237</v>
      </c>
      <c r="IM241" s="412" t="str">
        <f>OIP!AH239&amp;";"&amp;OIP!B239&amp;";"&amp;OIP!E239</f>
        <v>Система СОД береговых сооружений;Температура нефти в емкости Е-20;°С</v>
      </c>
      <c r="IN241" s="440">
        <v>237</v>
      </c>
      <c r="IO241" s="414" t="s">
        <v>5199</v>
      </c>
      <c r="IP241" s="415">
        <v>1</v>
      </c>
      <c r="IQ241" s="447">
        <v>0</v>
      </c>
    </row>
    <row r="242" spans="1:251" ht="15.75" customHeight="1">
      <c r="A242" s="310">
        <f t="shared" si="30"/>
        <v>238</v>
      </c>
      <c r="B242" s="314" t="str">
        <f>DP!J239&amp;";"&amp;DP!B239</f>
        <v>;Наличие напряжения на СШ ЩСУ1-ИМС</v>
      </c>
      <c r="C242" s="438">
        <v>238</v>
      </c>
      <c r="D242" s="312"/>
      <c r="E242" s="312"/>
      <c r="F242" s="403"/>
      <c r="H242" s="437">
        <f t="shared" si="31"/>
        <v>238</v>
      </c>
      <c r="I242" s="314" t="str">
        <f>KTPRS2!I239&amp;";"&amp;KTPRS2!B239</f>
        <v>Предельный параметр;</v>
      </c>
      <c r="J242" s="438">
        <v>238</v>
      </c>
      <c r="K242" s="312"/>
      <c r="L242" s="312"/>
      <c r="M242" s="405"/>
      <c r="O242" s="437">
        <f t="shared" si="32"/>
        <v>238</v>
      </c>
      <c r="P242" s="455">
        <v>0</v>
      </c>
      <c r="Q242" s="438"/>
      <c r="R242" s="312"/>
      <c r="S242" s="312"/>
      <c r="T242" s="405"/>
      <c r="BS242" s="479"/>
      <c r="BZ242" s="479"/>
      <c r="CG242" s="479"/>
      <c r="CN242" s="479"/>
      <c r="CU242" s="310">
        <f t="shared" si="33"/>
        <v>238</v>
      </c>
      <c r="CV242" s="314" t="str">
        <f>KTPR!K240&amp;";"&amp;KTPR!B240</f>
        <v>Общестанционная защита;Аварийная загазованность в технологическом помещении БИЛ СИКН-733 (точка 2)</v>
      </c>
      <c r="CW242" s="438">
        <v>238</v>
      </c>
      <c r="CX242" s="312"/>
      <c r="CY242" s="312"/>
      <c r="CZ242" s="403"/>
      <c r="DI242" s="310">
        <f t="shared" si="34"/>
        <v>336</v>
      </c>
      <c r="DJ242" s="314" t="str">
        <f>KTPRA!I241&amp;";"&amp;KTPRA!B241</f>
        <v>;</v>
      </c>
      <c r="DK242" s="438">
        <v>238</v>
      </c>
      <c r="DL242" s="312"/>
      <c r="DM242" s="312"/>
      <c r="DN242" s="403"/>
      <c r="DP242" s="437">
        <v>238</v>
      </c>
      <c r="DQ242" s="312"/>
      <c r="DR242" s="438">
        <v>206</v>
      </c>
      <c r="DS242" s="312"/>
      <c r="DT242" s="312"/>
      <c r="DU242" s="96"/>
      <c r="ED242" s="851">
        <v>238</v>
      </c>
      <c r="EE242" s="423" t="s">
        <v>8821</v>
      </c>
      <c r="EF242" s="68">
        <v>238</v>
      </c>
      <c r="EG242" s="861"/>
      <c r="EH242" s="68"/>
      <c r="EI242" s="96"/>
      <c r="FT242" s="479"/>
      <c r="GA242" s="437">
        <v>238</v>
      </c>
      <c r="GB242" s="314"/>
      <c r="GC242" s="438">
        <v>238</v>
      </c>
      <c r="GD242" s="402" t="s">
        <v>3565</v>
      </c>
      <c r="GE242" s="312">
        <v>1</v>
      </c>
      <c r="GF242" s="405">
        <v>0</v>
      </c>
      <c r="GH242" s="437"/>
      <c r="GI242" s="314"/>
      <c r="GJ242" s="438">
        <v>238</v>
      </c>
      <c r="GK242" s="402" t="s">
        <v>3565</v>
      </c>
      <c r="GL242" s="312">
        <v>1</v>
      </c>
      <c r="GM242" s="405">
        <v>0</v>
      </c>
      <c r="HC242" s="446">
        <v>238</v>
      </c>
      <c r="HD242" s="412" t="str">
        <f>OIP!AH240&amp;";"&amp;OIP!B240&amp;";"&amp;OIP!E240</f>
        <v>Система СОД береговых сооружений;Сигнализация аварийного максимального уровня нефти в емкости Е-20;мА</v>
      </c>
      <c r="HE242" s="440">
        <v>238</v>
      </c>
      <c r="HF242" s="414" t="s">
        <v>5200</v>
      </c>
      <c r="HG242" s="415">
        <v>1</v>
      </c>
      <c r="HH242" s="447">
        <v>0</v>
      </c>
      <c r="HJ242" s="446">
        <v>238</v>
      </c>
      <c r="HK242" s="412" t="str">
        <f>OIP!AH240&amp;";"&amp;OIP!B240&amp;";"&amp;OIP!E240</f>
        <v>Система СОД береговых сооружений;Сигнализация аварийного максимального уровня нефти в емкости Е-20;мА</v>
      </c>
      <c r="HL242" s="440">
        <v>238</v>
      </c>
      <c r="HM242" s="414" t="s">
        <v>5200</v>
      </c>
      <c r="HN242" s="415">
        <v>1</v>
      </c>
      <c r="HO242" s="447">
        <v>0</v>
      </c>
      <c r="HQ242" s="437">
        <v>238</v>
      </c>
      <c r="HR242" s="314" t="str">
        <f>OIP!AH240&amp;";"&amp;OIP!B240&amp;";"&amp;OIP!E240</f>
        <v>Система СОД береговых сооружений;Сигнализация аварийного максимального уровня нефти в емкости Е-20;мА</v>
      </c>
      <c r="HS242" s="438">
        <v>238</v>
      </c>
      <c r="HT242" s="402" t="s">
        <v>5200</v>
      </c>
      <c r="HU242" s="312">
        <v>1</v>
      </c>
      <c r="HV242" s="405">
        <v>0</v>
      </c>
      <c r="HX242" s="310">
        <v>238</v>
      </c>
      <c r="HY242" s="314" t="str">
        <f>OIP!AH240&amp;";"&amp;OIP!B240&amp;";"&amp;OIP!E240</f>
        <v>Система СОД береговых сооружений;Сигнализация аварийного максимального уровня нефти в емкости Е-20;мА</v>
      </c>
      <c r="HZ242" s="438">
        <v>238</v>
      </c>
      <c r="IA242" s="414" t="s">
        <v>5200</v>
      </c>
      <c r="IB242" s="415">
        <v>1</v>
      </c>
      <c r="IC242" s="447">
        <v>0</v>
      </c>
      <c r="ID242" s="341"/>
      <c r="IE242" s="446">
        <v>238</v>
      </c>
      <c r="IF242" s="412" t="str">
        <f>OIP!AH240&amp;";"&amp;OIP!B240&amp;";"&amp;OIP!E240</f>
        <v>Система СОД береговых сооружений;Сигнализация аварийного максимального уровня нефти в емкости Е-20;мА</v>
      </c>
      <c r="IG242" s="440">
        <v>238</v>
      </c>
      <c r="IH242" s="414" t="s">
        <v>5200</v>
      </c>
      <c r="II242" s="415">
        <v>1</v>
      </c>
      <c r="IJ242" s="447">
        <v>0</v>
      </c>
      <c r="IK242" s="341"/>
      <c r="IL242" s="446">
        <v>238</v>
      </c>
      <c r="IM242" s="412" t="str">
        <f>OIP!AH240&amp;";"&amp;OIP!B240&amp;";"&amp;OIP!E240</f>
        <v>Система СОД береговых сооружений;Сигнализация аварийного максимального уровня нефти в емкости Е-20;мА</v>
      </c>
      <c r="IN242" s="440">
        <v>238</v>
      </c>
      <c r="IO242" s="414" t="s">
        <v>5200</v>
      </c>
      <c r="IP242" s="415">
        <v>1</v>
      </c>
      <c r="IQ242" s="447">
        <v>0</v>
      </c>
    </row>
    <row r="243" spans="1:251" ht="15.75" customHeight="1">
      <c r="A243" s="310">
        <f t="shared" si="30"/>
        <v>239</v>
      </c>
      <c r="B243" s="314" t="str">
        <f>DP!J240&amp;";"&amp;DP!B240</f>
        <v>;Наличие напряжения на I СШ КТП-2</v>
      </c>
      <c r="C243" s="438">
        <v>239</v>
      </c>
      <c r="D243" s="312"/>
      <c r="E243" s="312"/>
      <c r="F243" s="403"/>
      <c r="H243" s="437">
        <f t="shared" si="31"/>
        <v>239</v>
      </c>
      <c r="I243" s="314" t="str">
        <f>KTPRS2!I240&amp;";"&amp;KTPRS2!B240</f>
        <v>Предельный параметр;</v>
      </c>
      <c r="J243" s="438">
        <v>239</v>
      </c>
      <c r="K243" s="312"/>
      <c r="L243" s="312"/>
      <c r="M243" s="405"/>
      <c r="O243" s="437">
        <f t="shared" si="32"/>
        <v>239</v>
      </c>
      <c r="P243" s="455">
        <v>0</v>
      </c>
      <c r="Q243" s="438"/>
      <c r="R243" s="312"/>
      <c r="S243" s="312"/>
      <c r="T243" s="405"/>
      <c r="BS243" s="479"/>
      <c r="BZ243" s="479"/>
      <c r="CG243" s="479"/>
      <c r="CN243" s="479"/>
      <c r="CU243" s="310">
        <f t="shared" si="33"/>
        <v>239</v>
      </c>
      <c r="CV243" s="314" t="str">
        <f>KTPR!K241&amp;";"&amp;KTPR!B241</f>
        <v>Общестанционная защита;Аварийная загазованность в технологическом помещении БИЛ СИКН-733 (точка 3)</v>
      </c>
      <c r="CW243" s="438">
        <v>239</v>
      </c>
      <c r="CX243" s="312"/>
      <c r="CY243" s="312"/>
      <c r="CZ243" s="403"/>
      <c r="DI243" s="310">
        <f t="shared" si="34"/>
        <v>337</v>
      </c>
      <c r="DJ243" s="314" t="str">
        <f>KTPRA!I242&amp;";"&amp;KTPRA!B242</f>
        <v>;</v>
      </c>
      <c r="DK243" s="438">
        <v>239</v>
      </c>
      <c r="DL243" s="312"/>
      <c r="DM243" s="312"/>
      <c r="DN243" s="403"/>
      <c r="DP243" s="437">
        <v>239</v>
      </c>
      <c r="DQ243" s="312"/>
      <c r="DR243" s="438">
        <v>207</v>
      </c>
      <c r="DS243" s="312"/>
      <c r="DT243" s="312"/>
      <c r="DU243" s="96"/>
      <c r="ED243" s="851">
        <v>239</v>
      </c>
      <c r="EE243" s="423">
        <v>0</v>
      </c>
      <c r="EF243" s="68">
        <v>239</v>
      </c>
      <c r="EG243" s="861"/>
      <c r="EH243" s="68"/>
      <c r="EI243" s="96"/>
      <c r="FT243" s="479"/>
      <c r="GA243" s="437">
        <v>239</v>
      </c>
      <c r="GB243" s="314"/>
      <c r="GC243" s="438">
        <v>239</v>
      </c>
      <c r="GD243" s="402" t="s">
        <v>3565</v>
      </c>
      <c r="GE243" s="312">
        <v>1</v>
      </c>
      <c r="GF243" s="405">
        <v>0</v>
      </c>
      <c r="GH243" s="437"/>
      <c r="GI243" s="314"/>
      <c r="GJ243" s="438">
        <v>239</v>
      </c>
      <c r="GK243" s="402" t="s">
        <v>3565</v>
      </c>
      <c r="GL243" s="312">
        <v>1</v>
      </c>
      <c r="GM243" s="405">
        <v>0</v>
      </c>
      <c r="HC243" s="446">
        <v>239</v>
      </c>
      <c r="HD243" s="412" t="str">
        <f>OIP!AH241&amp;";"&amp;OIP!B241&amp;";"&amp;OIP!E241</f>
        <v>Система СОД береговых сооружений;Уровень нефти в емкости Е-20;мм</v>
      </c>
      <c r="HE243" s="440">
        <v>239</v>
      </c>
      <c r="HF243" s="414" t="s">
        <v>5201</v>
      </c>
      <c r="HG243" s="415">
        <v>1</v>
      </c>
      <c r="HH243" s="447">
        <v>0</v>
      </c>
      <c r="HJ243" s="446">
        <v>239</v>
      </c>
      <c r="HK243" s="412" t="str">
        <f>OIP!AH241&amp;";"&amp;OIP!B241&amp;";"&amp;OIP!E241</f>
        <v>Система СОД береговых сооружений;Уровень нефти в емкости Е-20;мм</v>
      </c>
      <c r="HL243" s="440">
        <v>239</v>
      </c>
      <c r="HM243" s="414" t="s">
        <v>5201</v>
      </c>
      <c r="HN243" s="415">
        <v>1</v>
      </c>
      <c r="HO243" s="447">
        <v>0</v>
      </c>
      <c r="HQ243" s="437">
        <v>239</v>
      </c>
      <c r="HR243" s="314" t="str">
        <f>OIP!AH241&amp;";"&amp;OIP!B241&amp;";"&amp;OIP!E241</f>
        <v>Система СОД береговых сооружений;Уровень нефти в емкости Е-20;мм</v>
      </c>
      <c r="HS243" s="438">
        <v>239</v>
      </c>
      <c r="HT243" s="402" t="s">
        <v>5201</v>
      </c>
      <c r="HU243" s="312">
        <v>1</v>
      </c>
      <c r="HV243" s="405">
        <v>0</v>
      </c>
      <c r="HX243" s="310">
        <v>239</v>
      </c>
      <c r="HY243" s="314" t="str">
        <f>OIP!AH241&amp;";"&amp;OIP!B241&amp;";"&amp;OIP!E241</f>
        <v>Система СОД береговых сооружений;Уровень нефти в емкости Е-20;мм</v>
      </c>
      <c r="HZ243" s="438">
        <v>239</v>
      </c>
      <c r="IA243" s="414" t="s">
        <v>5201</v>
      </c>
      <c r="IB243" s="415">
        <v>1</v>
      </c>
      <c r="IC243" s="447">
        <v>0</v>
      </c>
      <c r="ID243" s="341"/>
      <c r="IE243" s="446">
        <v>239</v>
      </c>
      <c r="IF243" s="412" t="str">
        <f>OIP!AH241&amp;";"&amp;OIP!B241&amp;";"&amp;OIP!E241</f>
        <v>Система СОД береговых сооружений;Уровень нефти в емкости Е-20;мм</v>
      </c>
      <c r="IG243" s="440">
        <v>239</v>
      </c>
      <c r="IH243" s="414" t="s">
        <v>5201</v>
      </c>
      <c r="II243" s="415">
        <v>1</v>
      </c>
      <c r="IJ243" s="447">
        <v>0</v>
      </c>
      <c r="IK243" s="341"/>
      <c r="IL243" s="446">
        <v>239</v>
      </c>
      <c r="IM243" s="412" t="str">
        <f>OIP!AH241&amp;";"&amp;OIP!B241&amp;";"&amp;OIP!E241</f>
        <v>Система СОД береговых сооружений;Уровень нефти в емкости Е-20;мм</v>
      </c>
      <c r="IN243" s="440">
        <v>239</v>
      </c>
      <c r="IO243" s="414" t="s">
        <v>5201</v>
      </c>
      <c r="IP243" s="415">
        <v>1</v>
      </c>
      <c r="IQ243" s="447">
        <v>0</v>
      </c>
    </row>
    <row r="244" spans="1:251" ht="15.75" customHeight="1">
      <c r="A244" s="313">
        <f t="shared" si="30"/>
        <v>240</v>
      </c>
      <c r="B244" s="314" t="str">
        <f>DP!J241&amp;";"&amp;DP!B241</f>
        <v>;Наличие напряжения на II СШ КТП-2</v>
      </c>
      <c r="C244" s="438">
        <v>240</v>
      </c>
      <c r="D244" s="345"/>
      <c r="E244" s="345"/>
      <c r="F244" s="347"/>
      <c r="H244" s="469">
        <f t="shared" si="31"/>
        <v>240</v>
      </c>
      <c r="I244" s="314" t="str">
        <f>KTPRS2!I241&amp;";"&amp;KTPRS2!B241</f>
        <v>Предельный параметр;</v>
      </c>
      <c r="J244" s="438">
        <v>240</v>
      </c>
      <c r="K244" s="345"/>
      <c r="L244" s="345"/>
      <c r="M244" s="470"/>
      <c r="O244" s="469">
        <f t="shared" si="32"/>
        <v>240</v>
      </c>
      <c r="P244" s="455">
        <v>0</v>
      </c>
      <c r="Q244" s="343"/>
      <c r="R244" s="345"/>
      <c r="S244" s="345"/>
      <c r="T244" s="470"/>
      <c r="BS244" s="479"/>
      <c r="BZ244" s="479"/>
      <c r="CG244" s="479"/>
      <c r="CN244" s="479"/>
      <c r="CU244" s="310">
        <f t="shared" si="33"/>
        <v>240</v>
      </c>
      <c r="CV244" s="314" t="str">
        <f>KTPR!K242&amp;";"&amp;KTPR!B242</f>
        <v>Общестанционная защита;Аварийная загазованность в технологическом помещении БИЛ СИКН-733 (точка 4)</v>
      </c>
      <c r="CW244" s="438">
        <v>240</v>
      </c>
      <c r="CX244" s="312"/>
      <c r="CY244" s="312"/>
      <c r="CZ244" s="403"/>
      <c r="DI244" s="310">
        <f t="shared" si="34"/>
        <v>338</v>
      </c>
      <c r="DJ244" s="314" t="str">
        <f>KTPRA!I243&amp;";"&amp;KTPRA!B243</f>
        <v>;</v>
      </c>
      <c r="DK244" s="438">
        <v>240</v>
      </c>
      <c r="DL244" s="312"/>
      <c r="DM244" s="312"/>
      <c r="DN244" s="403"/>
      <c r="DP244" s="437">
        <v>240</v>
      </c>
      <c r="DQ244" s="312"/>
      <c r="DR244" s="438">
        <v>208</v>
      </c>
      <c r="DS244" s="312"/>
      <c r="DT244" s="312"/>
      <c r="DU244" s="96"/>
      <c r="ED244" s="851">
        <v>240</v>
      </c>
      <c r="EE244" s="423">
        <v>0</v>
      </c>
      <c r="EF244" s="68">
        <v>240</v>
      </c>
      <c r="EG244" s="861"/>
      <c r="EH244" s="68"/>
      <c r="EI244" s="96"/>
      <c r="FT244" s="479"/>
      <c r="GA244" s="437">
        <v>240</v>
      </c>
      <c r="GB244" s="314"/>
      <c r="GC244" s="438">
        <v>240</v>
      </c>
      <c r="GD244" s="436" t="s">
        <v>5202</v>
      </c>
      <c r="GE244" s="312">
        <v>1</v>
      </c>
      <c r="GF244" s="405">
        <v>1</v>
      </c>
      <c r="GH244" s="437"/>
      <c r="GI244" s="314"/>
      <c r="GJ244" s="438">
        <v>240</v>
      </c>
      <c r="GK244" s="436" t="s">
        <v>5202</v>
      </c>
      <c r="GL244" s="312">
        <v>1</v>
      </c>
      <c r="GM244" s="405">
        <v>1</v>
      </c>
      <c r="HC244" s="446">
        <v>240</v>
      </c>
      <c r="HD244" s="412" t="str">
        <f>OIP!AH242&amp;";"&amp;OIP!B242&amp;";"&amp;OIP!E242</f>
        <v>Система СОД береговых сооружений;Давление нефти на выходе насоса Н-20;МПа</v>
      </c>
      <c r="HE244" s="440">
        <v>240</v>
      </c>
      <c r="HF244" s="414" t="s">
        <v>5203</v>
      </c>
      <c r="HG244" s="415">
        <v>1</v>
      </c>
      <c r="HH244" s="447">
        <v>0</v>
      </c>
      <c r="HJ244" s="446">
        <v>240</v>
      </c>
      <c r="HK244" s="412" t="str">
        <f>OIP!AH242&amp;";"&amp;OIP!B242&amp;";"&amp;OIP!E242</f>
        <v>Система СОД береговых сооружений;Давление нефти на выходе насоса Н-20;МПа</v>
      </c>
      <c r="HL244" s="440">
        <v>240</v>
      </c>
      <c r="HM244" s="414" t="s">
        <v>5203</v>
      </c>
      <c r="HN244" s="415">
        <v>1</v>
      </c>
      <c r="HO244" s="447">
        <v>0</v>
      </c>
      <c r="HQ244" s="437">
        <v>240</v>
      </c>
      <c r="HR244" s="314" t="str">
        <f>OIP!AH242&amp;";"&amp;OIP!B242&amp;";"&amp;OIP!E242</f>
        <v>Система СОД береговых сооружений;Давление нефти на выходе насоса Н-20;МПа</v>
      </c>
      <c r="HS244" s="438">
        <v>240</v>
      </c>
      <c r="HT244" s="402" t="s">
        <v>5203</v>
      </c>
      <c r="HU244" s="312">
        <v>1</v>
      </c>
      <c r="HV244" s="405">
        <v>0</v>
      </c>
      <c r="HX244" s="310">
        <v>240</v>
      </c>
      <c r="HY244" s="314" t="str">
        <f>OIP!AH242&amp;";"&amp;OIP!B242&amp;";"&amp;OIP!E242</f>
        <v>Система СОД береговых сооружений;Давление нефти на выходе насоса Н-20;МПа</v>
      </c>
      <c r="HZ244" s="438">
        <v>240</v>
      </c>
      <c r="IA244" s="414" t="s">
        <v>5203</v>
      </c>
      <c r="IB244" s="415">
        <v>1</v>
      </c>
      <c r="IC244" s="447">
        <v>0</v>
      </c>
      <c r="ID244" s="341"/>
      <c r="IE244" s="446">
        <v>240</v>
      </c>
      <c r="IF244" s="412" t="str">
        <f>OIP!AH242&amp;";"&amp;OIP!B242&amp;";"&amp;OIP!E242</f>
        <v>Система СОД береговых сооружений;Давление нефти на выходе насоса Н-20;МПа</v>
      </c>
      <c r="IG244" s="440">
        <v>240</v>
      </c>
      <c r="IH244" s="414" t="s">
        <v>5203</v>
      </c>
      <c r="II244" s="415">
        <v>1</v>
      </c>
      <c r="IJ244" s="447">
        <v>0</v>
      </c>
      <c r="IK244" s="341"/>
      <c r="IL244" s="446">
        <v>240</v>
      </c>
      <c r="IM244" s="412" t="str">
        <f>OIP!AH242&amp;";"&amp;OIP!B242&amp;";"&amp;OIP!E242</f>
        <v>Система СОД береговых сооружений;Давление нефти на выходе насоса Н-20;МПа</v>
      </c>
      <c r="IN244" s="440">
        <v>240</v>
      </c>
      <c r="IO244" s="414" t="s">
        <v>5203</v>
      </c>
      <c r="IP244" s="415">
        <v>1</v>
      </c>
      <c r="IQ244" s="447">
        <v>0</v>
      </c>
    </row>
    <row r="245" spans="1:251" ht="15.75" customHeight="1">
      <c r="A245" s="310">
        <f t="shared" si="30"/>
        <v>241</v>
      </c>
      <c r="B245" s="314" t="str">
        <f>DP!J242&amp;";"&amp;DP!B242</f>
        <v>;Наличие напряжения на I СШ ЩСУ-2/1</v>
      </c>
      <c r="C245" s="438">
        <v>241</v>
      </c>
      <c r="D245" s="312"/>
      <c r="E245" s="312"/>
      <c r="F245" s="403"/>
      <c r="H245" s="437">
        <f t="shared" si="31"/>
        <v>241</v>
      </c>
      <c r="I245" s="314" t="str">
        <f>KTPRS2!I242&amp;";"&amp;KTPRS2!B242</f>
        <v>Предельный параметр;</v>
      </c>
      <c r="J245" s="438">
        <v>241</v>
      </c>
      <c r="K245" s="312"/>
      <c r="L245" s="312"/>
      <c r="M245" s="405"/>
      <c r="O245" s="437">
        <f t="shared" si="32"/>
        <v>241</v>
      </c>
      <c r="P245" s="455">
        <v>0</v>
      </c>
      <c r="Q245" s="438"/>
      <c r="R245" s="312"/>
      <c r="S245" s="312"/>
      <c r="T245" s="405"/>
      <c r="BS245" s="479"/>
      <c r="BZ245" s="479"/>
      <c r="CG245" s="479"/>
      <c r="CN245" s="479"/>
      <c r="CU245" s="310">
        <f t="shared" si="33"/>
        <v>241</v>
      </c>
      <c r="CV245" s="314" t="str">
        <f>KTPR!K243&amp;";"&amp;KTPR!B243</f>
        <v>Общестанционная защита;Недостоверность измерений двух и более преобразователей уровня загазованности в технологическом помещении БИЛ СИКН-733</v>
      </c>
      <c r="CW245" s="438">
        <v>241</v>
      </c>
      <c r="CX245" s="312"/>
      <c r="CY245" s="312"/>
      <c r="CZ245" s="403"/>
      <c r="DI245" s="310">
        <f t="shared" si="34"/>
        <v>339</v>
      </c>
      <c r="DJ245" s="314" t="str">
        <f>KTPRA!I244&amp;";"&amp;KTPRA!B244</f>
        <v>;</v>
      </c>
      <c r="DK245" s="438">
        <v>241</v>
      </c>
      <c r="DL245" s="312"/>
      <c r="DM245" s="312"/>
      <c r="DN245" s="403"/>
      <c r="DP245" s="437">
        <v>241</v>
      </c>
      <c r="DQ245" s="312"/>
      <c r="DR245" s="438">
        <v>209</v>
      </c>
      <c r="DS245" s="312"/>
      <c r="DT245" s="312"/>
      <c r="DU245" s="96"/>
      <c r="ED245" s="851">
        <v>241</v>
      </c>
      <c r="EE245" s="423">
        <v>0</v>
      </c>
      <c r="EF245" s="68">
        <v>241</v>
      </c>
      <c r="EG245" s="861"/>
      <c r="EH245" s="68"/>
      <c r="EI245" s="96"/>
      <c r="FT245" s="479"/>
      <c r="GA245" s="404">
        <v>241</v>
      </c>
      <c r="GB245" s="314"/>
      <c r="GC245" s="438">
        <v>241</v>
      </c>
      <c r="GD245" s="436" t="s">
        <v>5204</v>
      </c>
      <c r="GE245" s="312">
        <v>1</v>
      </c>
      <c r="GF245" s="405">
        <v>1</v>
      </c>
      <c r="GH245" s="437"/>
      <c r="GI245" s="314"/>
      <c r="GJ245" s="438">
        <v>241</v>
      </c>
      <c r="GK245" s="436" t="s">
        <v>5204</v>
      </c>
      <c r="GL245" s="312">
        <v>1</v>
      </c>
      <c r="GM245" s="405">
        <v>1</v>
      </c>
      <c r="HC245" s="446">
        <v>241</v>
      </c>
      <c r="HD245" s="412" t="str">
        <f>OIP!AH243&amp;";"&amp;OIP!B243&amp;";"&amp;OIP!E243</f>
        <v>;;</v>
      </c>
      <c r="HE245" s="440">
        <v>241</v>
      </c>
      <c r="HF245" s="414" t="s">
        <v>5205</v>
      </c>
      <c r="HG245" s="415">
        <v>1</v>
      </c>
      <c r="HH245" s="447">
        <v>0</v>
      </c>
      <c r="HJ245" s="446">
        <v>241</v>
      </c>
      <c r="HK245" s="412" t="str">
        <f>OIP!AH243&amp;";"&amp;OIP!B243&amp;";"&amp;OIP!E243</f>
        <v>;;</v>
      </c>
      <c r="HL245" s="440">
        <v>241</v>
      </c>
      <c r="HM245" s="414" t="s">
        <v>5205</v>
      </c>
      <c r="HN245" s="415">
        <v>1</v>
      </c>
      <c r="HO245" s="447">
        <v>0</v>
      </c>
      <c r="HQ245" s="437">
        <v>241</v>
      </c>
      <c r="HR245" s="314" t="str">
        <f>OIP!AH243&amp;";"&amp;OIP!B243&amp;";"&amp;OIP!E243</f>
        <v>;;</v>
      </c>
      <c r="HS245" s="438">
        <v>241</v>
      </c>
      <c r="HT245" s="402" t="s">
        <v>5205</v>
      </c>
      <c r="HU245" s="312">
        <v>1</v>
      </c>
      <c r="HV245" s="405">
        <v>0</v>
      </c>
      <c r="HX245" s="310">
        <v>241</v>
      </c>
      <c r="HY245" s="314" t="str">
        <f>OIP!AH243&amp;";"&amp;OIP!B243&amp;";"&amp;OIP!E243</f>
        <v>;;</v>
      </c>
      <c r="HZ245" s="438">
        <v>241</v>
      </c>
      <c r="IA245" s="414" t="s">
        <v>5205</v>
      </c>
      <c r="IB245" s="415">
        <v>1</v>
      </c>
      <c r="IC245" s="447">
        <v>0</v>
      </c>
      <c r="ID245" s="341"/>
      <c r="IE245" s="446">
        <v>241</v>
      </c>
      <c r="IF245" s="412" t="str">
        <f>OIP!AH243&amp;";"&amp;OIP!B243&amp;";"&amp;OIP!E243</f>
        <v>;;</v>
      </c>
      <c r="IG245" s="440">
        <v>241</v>
      </c>
      <c r="IH245" s="414" t="s">
        <v>5205</v>
      </c>
      <c r="II245" s="415">
        <v>1</v>
      </c>
      <c r="IJ245" s="447">
        <v>0</v>
      </c>
      <c r="IK245" s="341"/>
      <c r="IL245" s="446">
        <v>241</v>
      </c>
      <c r="IM245" s="412" t="str">
        <f>OIP!AH243&amp;";"&amp;OIP!B243&amp;";"&amp;OIP!E243</f>
        <v>;;</v>
      </c>
      <c r="IN245" s="440">
        <v>241</v>
      </c>
      <c r="IO245" s="414" t="s">
        <v>5205</v>
      </c>
      <c r="IP245" s="415">
        <v>1</v>
      </c>
      <c r="IQ245" s="447">
        <v>0</v>
      </c>
    </row>
    <row r="246" spans="1:251" ht="15.75" customHeight="1">
      <c r="A246" s="310">
        <f t="shared" si="30"/>
        <v>242</v>
      </c>
      <c r="B246" s="314" t="str">
        <f>DP!J243&amp;";"&amp;DP!B243</f>
        <v>;Наличие напряжения на II СШ ЩСУ-2/1</v>
      </c>
      <c r="C246" s="438">
        <v>242</v>
      </c>
      <c r="D246" s="312"/>
      <c r="E246" s="312"/>
      <c r="F246" s="403"/>
      <c r="H246" s="437">
        <f t="shared" si="31"/>
        <v>242</v>
      </c>
      <c r="I246" s="314" t="str">
        <f>KTPRS2!I243&amp;";"&amp;KTPRS2!B243</f>
        <v>Предельный параметр;</v>
      </c>
      <c r="J246" s="438">
        <v>242</v>
      </c>
      <c r="K246" s="312"/>
      <c r="L246" s="312"/>
      <c r="M246" s="405"/>
      <c r="O246" s="437">
        <f t="shared" si="32"/>
        <v>242</v>
      </c>
      <c r="P246" s="455">
        <v>0</v>
      </c>
      <c r="Q246" s="438"/>
      <c r="R246" s="312"/>
      <c r="S246" s="312"/>
      <c r="T246" s="405"/>
      <c r="BS246" s="479"/>
      <c r="BZ246" s="479"/>
      <c r="CG246" s="479"/>
      <c r="CN246" s="479"/>
      <c r="CU246" s="310">
        <f t="shared" si="33"/>
        <v>242</v>
      </c>
      <c r="CV246" s="314" t="str">
        <f>KTPR!K244&amp;";"&amp;KTPR!B244</f>
        <v>Общестанционная защита;Сохранение предельной загазованности в технологическом помещении БИЛ СИКН733 (точка 1)</v>
      </c>
      <c r="CW246" s="438">
        <v>242</v>
      </c>
      <c r="CX246" s="312"/>
      <c r="CY246" s="312"/>
      <c r="CZ246" s="403"/>
      <c r="DI246" s="310">
        <f t="shared" si="34"/>
        <v>340</v>
      </c>
      <c r="DJ246" s="314" t="str">
        <f>KTPRA!I245&amp;";"&amp;KTPRA!B245</f>
        <v>;</v>
      </c>
      <c r="DK246" s="438">
        <v>242</v>
      </c>
      <c r="DL246" s="312"/>
      <c r="DM246" s="312"/>
      <c r="DN246" s="403"/>
      <c r="DP246" s="437">
        <v>242</v>
      </c>
      <c r="DQ246" s="312"/>
      <c r="DR246" s="438">
        <v>210</v>
      </c>
      <c r="DS246" s="312"/>
      <c r="DT246" s="312"/>
      <c r="DU246" s="96"/>
      <c r="ED246" s="851">
        <v>242</v>
      </c>
      <c r="EE246" s="423">
        <v>0</v>
      </c>
      <c r="EF246" s="68">
        <v>242</v>
      </c>
      <c r="EG246" s="861"/>
      <c r="EH246" s="68"/>
      <c r="EI246" s="96"/>
      <c r="FT246" s="479"/>
      <c r="GA246" s="437">
        <v>242</v>
      </c>
      <c r="GB246" s="314"/>
      <c r="GC246" s="438">
        <v>242</v>
      </c>
      <c r="GD246" s="402" t="s">
        <v>5206</v>
      </c>
      <c r="GE246" s="312">
        <v>1</v>
      </c>
      <c r="GF246" s="405">
        <v>0</v>
      </c>
      <c r="GH246" s="437"/>
      <c r="GI246" s="314"/>
      <c r="GJ246" s="438">
        <v>242</v>
      </c>
      <c r="GK246" s="402" t="s">
        <v>5206</v>
      </c>
      <c r="GL246" s="312">
        <v>1</v>
      </c>
      <c r="GM246" s="405">
        <v>0</v>
      </c>
      <c r="HC246" s="446">
        <v>242</v>
      </c>
      <c r="HD246" s="412" t="str">
        <f>OIP!AH244&amp;";"&amp;OIP!B244&amp;";"&amp;OIP!E244</f>
        <v>Система СОД береговых сооружений;Температура нефти в емкости Е-31;°С</v>
      </c>
      <c r="HE246" s="440">
        <v>242</v>
      </c>
      <c r="HF246" s="414" t="s">
        <v>5207</v>
      </c>
      <c r="HG246" s="415">
        <v>1</v>
      </c>
      <c r="HH246" s="447">
        <v>0</v>
      </c>
      <c r="HJ246" s="446">
        <v>242</v>
      </c>
      <c r="HK246" s="412" t="str">
        <f>OIP!AH244&amp;";"&amp;OIP!B244&amp;";"&amp;OIP!E244</f>
        <v>Система СОД береговых сооружений;Температура нефти в емкости Е-31;°С</v>
      </c>
      <c r="HL246" s="440">
        <v>242</v>
      </c>
      <c r="HM246" s="414" t="s">
        <v>5207</v>
      </c>
      <c r="HN246" s="415">
        <v>1</v>
      </c>
      <c r="HO246" s="447">
        <v>0</v>
      </c>
      <c r="HQ246" s="437">
        <v>242</v>
      </c>
      <c r="HR246" s="314" t="str">
        <f>OIP!AH244&amp;";"&amp;OIP!B244&amp;";"&amp;OIP!E244</f>
        <v>Система СОД береговых сооружений;Температура нефти в емкости Е-31;°С</v>
      </c>
      <c r="HS246" s="438">
        <v>242</v>
      </c>
      <c r="HT246" s="402" t="s">
        <v>5207</v>
      </c>
      <c r="HU246" s="312">
        <v>1</v>
      </c>
      <c r="HV246" s="405">
        <v>0</v>
      </c>
      <c r="HX246" s="310">
        <v>242</v>
      </c>
      <c r="HY246" s="314" t="str">
        <f>OIP!AH244&amp;";"&amp;OIP!B244&amp;";"&amp;OIP!E244</f>
        <v>Система СОД береговых сооружений;Температура нефти в емкости Е-31;°С</v>
      </c>
      <c r="HZ246" s="438">
        <v>242</v>
      </c>
      <c r="IA246" s="414" t="s">
        <v>5207</v>
      </c>
      <c r="IB246" s="415">
        <v>1</v>
      </c>
      <c r="IC246" s="447">
        <v>0</v>
      </c>
      <c r="ID246" s="341"/>
      <c r="IE246" s="446">
        <v>242</v>
      </c>
      <c r="IF246" s="412" t="str">
        <f>OIP!AH244&amp;";"&amp;OIP!B244&amp;";"&amp;OIP!E244</f>
        <v>Система СОД береговых сооружений;Температура нефти в емкости Е-31;°С</v>
      </c>
      <c r="IG246" s="440">
        <v>242</v>
      </c>
      <c r="IH246" s="414" t="s">
        <v>5207</v>
      </c>
      <c r="II246" s="415">
        <v>1</v>
      </c>
      <c r="IJ246" s="447">
        <v>0</v>
      </c>
      <c r="IK246" s="341"/>
      <c r="IL246" s="446">
        <v>242</v>
      </c>
      <c r="IM246" s="412" t="str">
        <f>OIP!AH244&amp;";"&amp;OIP!B244&amp;";"&amp;OIP!E244</f>
        <v>Система СОД береговых сооружений;Температура нефти в емкости Е-31;°С</v>
      </c>
      <c r="IN246" s="440">
        <v>242</v>
      </c>
      <c r="IO246" s="414" t="s">
        <v>5207</v>
      </c>
      <c r="IP246" s="415">
        <v>1</v>
      </c>
      <c r="IQ246" s="447">
        <v>0</v>
      </c>
    </row>
    <row r="247" spans="1:251" ht="15.75" customHeight="1">
      <c r="A247" s="313">
        <f t="shared" si="30"/>
        <v>243</v>
      </c>
      <c r="B247" s="314" t="str">
        <f>DP!J244&amp;";"&amp;DP!B244</f>
        <v>;Наличие напряжения на I СШ ЩСУ-2/2</v>
      </c>
      <c r="C247" s="438">
        <v>243</v>
      </c>
      <c r="D247" s="345"/>
      <c r="E247" s="345"/>
      <c r="F247" s="347"/>
      <c r="H247" s="469">
        <f t="shared" si="31"/>
        <v>243</v>
      </c>
      <c r="I247" s="314" t="str">
        <f>KTPRS2!I244&amp;";"&amp;KTPRS2!B244</f>
        <v>Предельный параметр;</v>
      </c>
      <c r="J247" s="438">
        <v>243</v>
      </c>
      <c r="K247" s="345"/>
      <c r="L247" s="345"/>
      <c r="M247" s="470"/>
      <c r="O247" s="469">
        <f t="shared" si="32"/>
        <v>243</v>
      </c>
      <c r="P247" s="455">
        <v>0</v>
      </c>
      <c r="Q247" s="343"/>
      <c r="R247" s="345"/>
      <c r="S247" s="345"/>
      <c r="T247" s="470"/>
      <c r="BS247" s="479"/>
      <c r="BZ247" s="479"/>
      <c r="CG247" s="479"/>
      <c r="CN247" s="479"/>
      <c r="CU247" s="310">
        <f t="shared" si="33"/>
        <v>243</v>
      </c>
      <c r="CV247" s="314" t="str">
        <f>KTPR!K245&amp;";"&amp;KTPR!B245</f>
        <v>Общестанционная защита;Сохранение предельной загазованности в технологическом помещении БИЛ СИКН733 (точка 2)</v>
      </c>
      <c r="CW247" s="438">
        <v>243</v>
      </c>
      <c r="CX247" s="312"/>
      <c r="CY247" s="312"/>
      <c r="CZ247" s="403"/>
      <c r="DI247" s="310">
        <f t="shared" si="34"/>
        <v>341</v>
      </c>
      <c r="DJ247" s="314" t="str">
        <f>KTPRA!I246&amp;";"&amp;KTPRA!B246</f>
        <v>;</v>
      </c>
      <c r="DK247" s="438">
        <v>243</v>
      </c>
      <c r="DL247" s="312"/>
      <c r="DM247" s="312"/>
      <c r="DN247" s="403"/>
      <c r="DP247" s="437">
        <v>243</v>
      </c>
      <c r="DQ247" s="312"/>
      <c r="DR247" s="438">
        <v>211</v>
      </c>
      <c r="DS247" s="312"/>
      <c r="DT247" s="312"/>
      <c r="DU247" s="96"/>
      <c r="ED247" s="851">
        <v>243</v>
      </c>
      <c r="EE247" s="423">
        <v>0</v>
      </c>
      <c r="EF247" s="68">
        <v>243</v>
      </c>
      <c r="EG247" s="861"/>
      <c r="EH247" s="68"/>
      <c r="EI247" s="96"/>
      <c r="FT247" s="479"/>
      <c r="GA247" s="437">
        <v>243</v>
      </c>
      <c r="GB247" s="314"/>
      <c r="GC247" s="438">
        <v>243</v>
      </c>
      <c r="GD247" s="402" t="s">
        <v>5208</v>
      </c>
      <c r="GE247" s="312">
        <v>1</v>
      </c>
      <c r="GF247" s="405">
        <v>0</v>
      </c>
      <c r="GH247" s="437"/>
      <c r="GI247" s="314"/>
      <c r="GJ247" s="438">
        <v>243</v>
      </c>
      <c r="GK247" s="402" t="s">
        <v>5208</v>
      </c>
      <c r="GL247" s="312">
        <v>1</v>
      </c>
      <c r="GM247" s="405">
        <v>0</v>
      </c>
      <c r="HC247" s="446">
        <v>243</v>
      </c>
      <c r="HD247" s="412" t="str">
        <f>OIP!AH245&amp;";"&amp;OIP!B245&amp;";"&amp;OIP!E245</f>
        <v>Система СОД береговых сооружений;Сигнализация аварийного максимального уровня нефти в емкости Е-31;мм</v>
      </c>
      <c r="HE247" s="440">
        <v>243</v>
      </c>
      <c r="HF247" s="414" t="s">
        <v>5209</v>
      </c>
      <c r="HG247" s="415">
        <v>1</v>
      </c>
      <c r="HH247" s="447">
        <v>0</v>
      </c>
      <c r="HJ247" s="446">
        <v>243</v>
      </c>
      <c r="HK247" s="412" t="str">
        <f>OIP!AH245&amp;";"&amp;OIP!B245&amp;";"&amp;OIP!E245</f>
        <v>Система СОД береговых сооружений;Сигнализация аварийного максимального уровня нефти в емкости Е-31;мм</v>
      </c>
      <c r="HL247" s="440">
        <v>243</v>
      </c>
      <c r="HM247" s="414" t="s">
        <v>5209</v>
      </c>
      <c r="HN247" s="415">
        <v>1</v>
      </c>
      <c r="HO247" s="447">
        <v>0</v>
      </c>
      <c r="HQ247" s="437">
        <v>243</v>
      </c>
      <c r="HR247" s="314" t="str">
        <f>OIP!AH245&amp;";"&amp;OIP!B245&amp;";"&amp;OIP!E245</f>
        <v>Система СОД береговых сооружений;Сигнализация аварийного максимального уровня нефти в емкости Е-31;мм</v>
      </c>
      <c r="HS247" s="438">
        <v>243</v>
      </c>
      <c r="HT247" s="402" t="s">
        <v>5209</v>
      </c>
      <c r="HU247" s="312">
        <v>1</v>
      </c>
      <c r="HV247" s="405">
        <v>0</v>
      </c>
      <c r="HX247" s="310">
        <v>243</v>
      </c>
      <c r="HY247" s="314" t="str">
        <f>OIP!AH245&amp;";"&amp;OIP!B245&amp;";"&amp;OIP!E245</f>
        <v>Система СОД береговых сооружений;Сигнализация аварийного максимального уровня нефти в емкости Е-31;мм</v>
      </c>
      <c r="HZ247" s="438">
        <v>243</v>
      </c>
      <c r="IA247" s="414" t="s">
        <v>5209</v>
      </c>
      <c r="IB247" s="415">
        <v>1</v>
      </c>
      <c r="IC247" s="447">
        <v>0</v>
      </c>
      <c r="ID247" s="341"/>
      <c r="IE247" s="446">
        <v>243</v>
      </c>
      <c r="IF247" s="412" t="str">
        <f>OIP!AH245&amp;";"&amp;OIP!B245&amp;";"&amp;OIP!E245</f>
        <v>Система СОД береговых сооружений;Сигнализация аварийного максимального уровня нефти в емкости Е-31;мм</v>
      </c>
      <c r="IG247" s="440">
        <v>243</v>
      </c>
      <c r="IH247" s="414" t="s">
        <v>5209</v>
      </c>
      <c r="II247" s="415">
        <v>1</v>
      </c>
      <c r="IJ247" s="447">
        <v>0</v>
      </c>
      <c r="IK247" s="341"/>
      <c r="IL247" s="446">
        <v>243</v>
      </c>
      <c r="IM247" s="412" t="str">
        <f>OIP!AH245&amp;";"&amp;OIP!B245&amp;";"&amp;OIP!E245</f>
        <v>Система СОД береговых сооружений;Сигнализация аварийного максимального уровня нефти в емкости Е-31;мм</v>
      </c>
      <c r="IN247" s="440">
        <v>243</v>
      </c>
      <c r="IO247" s="414" t="s">
        <v>5209</v>
      </c>
      <c r="IP247" s="415">
        <v>1</v>
      </c>
      <c r="IQ247" s="447">
        <v>0</v>
      </c>
    </row>
    <row r="248" spans="1:251" ht="15.75" customHeight="1">
      <c r="A248" s="310">
        <f t="shared" si="30"/>
        <v>244</v>
      </c>
      <c r="B248" s="314" t="str">
        <f>DP!J245&amp;";"&amp;DP!B245</f>
        <v>;Наличие напряжения на II СШ ЩСУ-2/2</v>
      </c>
      <c r="C248" s="438">
        <v>244</v>
      </c>
      <c r="D248" s="312"/>
      <c r="E248" s="312"/>
      <c r="F248" s="403"/>
      <c r="H248" s="437">
        <f t="shared" si="31"/>
        <v>244</v>
      </c>
      <c r="I248" s="314" t="str">
        <f>KTPRS2!I245&amp;";"&amp;KTPRS2!B245</f>
        <v>Предельный параметр;</v>
      </c>
      <c r="J248" s="438">
        <v>244</v>
      </c>
      <c r="K248" s="312"/>
      <c r="L248" s="312"/>
      <c r="M248" s="405"/>
      <c r="O248" s="437">
        <f t="shared" si="32"/>
        <v>244</v>
      </c>
      <c r="P248" s="455">
        <v>0</v>
      </c>
      <c r="Q248" s="438"/>
      <c r="R248" s="312"/>
      <c r="S248" s="312"/>
      <c r="T248" s="405"/>
      <c r="BS248" s="479"/>
      <c r="BZ248" s="479"/>
      <c r="CG248" s="479"/>
      <c r="CN248" s="479"/>
      <c r="CU248" s="310">
        <f t="shared" si="33"/>
        <v>244</v>
      </c>
      <c r="CV248" s="314" t="str">
        <f>KTPR!K246&amp;";"&amp;KTPR!B246</f>
        <v>Общестанционная защита;Сохранение предельной загазованности в технологическом помещении БИЛ СИКН733 (точка 3)</v>
      </c>
      <c r="CW248" s="438">
        <v>244</v>
      </c>
      <c r="CX248" s="312"/>
      <c r="CY248" s="312"/>
      <c r="CZ248" s="403"/>
      <c r="DI248" s="310">
        <f t="shared" si="34"/>
        <v>342</v>
      </c>
      <c r="DJ248" s="314" t="str">
        <f>KTPRA!I247&amp;";"&amp;KTPRA!B247</f>
        <v>;</v>
      </c>
      <c r="DK248" s="438">
        <v>244</v>
      </c>
      <c r="DL248" s="312"/>
      <c r="DM248" s="312"/>
      <c r="DN248" s="403"/>
      <c r="DP248" s="437">
        <v>244</v>
      </c>
      <c r="DQ248" s="312"/>
      <c r="DR248" s="438">
        <v>212</v>
      </c>
      <c r="DS248" s="312"/>
      <c r="DT248" s="312"/>
      <c r="DU248" s="96"/>
      <c r="ED248" s="851">
        <v>244</v>
      </c>
      <c r="EE248" s="423">
        <v>0</v>
      </c>
      <c r="EF248" s="68">
        <v>244</v>
      </c>
      <c r="EG248" s="861"/>
      <c r="EH248" s="68"/>
      <c r="EI248" s="96"/>
      <c r="FT248" s="479"/>
      <c r="GA248" s="437">
        <v>244</v>
      </c>
      <c r="GB248" s="314"/>
      <c r="GC248" s="438">
        <v>244</v>
      </c>
      <c r="GD248" s="402" t="s">
        <v>3565</v>
      </c>
      <c r="GE248" s="312">
        <v>1</v>
      </c>
      <c r="GF248" s="405">
        <v>0</v>
      </c>
      <c r="GH248" s="437"/>
      <c r="GI248" s="314"/>
      <c r="GJ248" s="438">
        <v>244</v>
      </c>
      <c r="GK248" s="402" t="s">
        <v>3565</v>
      </c>
      <c r="GL248" s="312">
        <v>1</v>
      </c>
      <c r="GM248" s="405">
        <v>0</v>
      </c>
      <c r="HC248" s="446">
        <v>244</v>
      </c>
      <c r="HD248" s="412" t="str">
        <f>OIP!AH246&amp;";"&amp;OIP!B246&amp;";"&amp;OIP!E246</f>
        <v>Система СОД береговых сооружений;Уровень нефти в емкости Е-31;мм</v>
      </c>
      <c r="HE248" s="440">
        <v>244</v>
      </c>
      <c r="HF248" s="414" t="s">
        <v>5210</v>
      </c>
      <c r="HG248" s="415">
        <v>1</v>
      </c>
      <c r="HH248" s="447">
        <v>0</v>
      </c>
      <c r="HJ248" s="446">
        <v>244</v>
      </c>
      <c r="HK248" s="412" t="str">
        <f>OIP!AH246&amp;";"&amp;OIP!B246&amp;";"&amp;OIP!E246</f>
        <v>Система СОД береговых сооружений;Уровень нефти в емкости Е-31;мм</v>
      </c>
      <c r="HL248" s="440">
        <v>244</v>
      </c>
      <c r="HM248" s="414" t="s">
        <v>5210</v>
      </c>
      <c r="HN248" s="415">
        <v>1</v>
      </c>
      <c r="HO248" s="447">
        <v>0</v>
      </c>
      <c r="HQ248" s="437">
        <v>244</v>
      </c>
      <c r="HR248" s="314" t="str">
        <f>OIP!AH246&amp;";"&amp;OIP!B246&amp;";"&amp;OIP!E246</f>
        <v>Система СОД береговых сооружений;Уровень нефти в емкости Е-31;мм</v>
      </c>
      <c r="HS248" s="438">
        <v>244</v>
      </c>
      <c r="HT248" s="402" t="s">
        <v>5210</v>
      </c>
      <c r="HU248" s="312">
        <v>1</v>
      </c>
      <c r="HV248" s="405">
        <v>0</v>
      </c>
      <c r="HX248" s="310">
        <v>244</v>
      </c>
      <c r="HY248" s="314" t="str">
        <f>OIP!AH246&amp;";"&amp;OIP!B246&amp;";"&amp;OIP!E246</f>
        <v>Система СОД береговых сооружений;Уровень нефти в емкости Е-31;мм</v>
      </c>
      <c r="HZ248" s="438">
        <v>244</v>
      </c>
      <c r="IA248" s="414" t="s">
        <v>5210</v>
      </c>
      <c r="IB248" s="415">
        <v>1</v>
      </c>
      <c r="IC248" s="447">
        <v>0</v>
      </c>
      <c r="ID248" s="341"/>
      <c r="IE248" s="446">
        <v>244</v>
      </c>
      <c r="IF248" s="412" t="str">
        <f>OIP!AH246&amp;";"&amp;OIP!B246&amp;";"&amp;OIP!E246</f>
        <v>Система СОД береговых сооружений;Уровень нефти в емкости Е-31;мм</v>
      </c>
      <c r="IG248" s="440">
        <v>244</v>
      </c>
      <c r="IH248" s="414" t="s">
        <v>5210</v>
      </c>
      <c r="II248" s="415">
        <v>1</v>
      </c>
      <c r="IJ248" s="447">
        <v>0</v>
      </c>
      <c r="IK248" s="341"/>
      <c r="IL248" s="446">
        <v>244</v>
      </c>
      <c r="IM248" s="412" t="str">
        <f>OIP!AH246&amp;";"&amp;OIP!B246&amp;";"&amp;OIP!E246</f>
        <v>Система СОД береговых сооружений;Уровень нефти в емкости Е-31;мм</v>
      </c>
      <c r="IN248" s="440">
        <v>244</v>
      </c>
      <c r="IO248" s="414" t="s">
        <v>5210</v>
      </c>
      <c r="IP248" s="415">
        <v>1</v>
      </c>
      <c r="IQ248" s="447">
        <v>0</v>
      </c>
    </row>
    <row r="249" spans="1:251" ht="15.75" customHeight="1">
      <c r="A249" s="310">
        <f t="shared" si="30"/>
        <v>245</v>
      </c>
      <c r="B249" s="314" t="str">
        <f>DP!J246&amp;";"&amp;DP!B246</f>
        <v>;</v>
      </c>
      <c r="C249" s="438">
        <v>245</v>
      </c>
      <c r="D249" s="312"/>
      <c r="E249" s="312"/>
      <c r="F249" s="403"/>
      <c r="H249" s="437">
        <f t="shared" si="31"/>
        <v>245</v>
      </c>
      <c r="I249" s="314" t="str">
        <f>KTPRS2!I246&amp;";"&amp;KTPRS2!B246</f>
        <v>Предельный параметр;</v>
      </c>
      <c r="J249" s="438">
        <v>245</v>
      </c>
      <c r="K249" s="312"/>
      <c r="L249" s="312"/>
      <c r="M249" s="405"/>
      <c r="O249" s="437">
        <f t="shared" si="32"/>
        <v>245</v>
      </c>
      <c r="P249" s="455">
        <v>0</v>
      </c>
      <c r="Q249" s="438"/>
      <c r="R249" s="312"/>
      <c r="S249" s="312"/>
      <c r="T249" s="405"/>
      <c r="BS249" s="479"/>
      <c r="BZ249" s="479"/>
      <c r="CG249" s="479"/>
      <c r="CN249" s="479"/>
      <c r="CU249" s="310">
        <f t="shared" si="33"/>
        <v>245</v>
      </c>
      <c r="CV249" s="314" t="str">
        <f>KTPR!K247&amp;";"&amp;KTPR!B247</f>
        <v>Общестанционная защита;Сохранение предельной загазованности в технологическом помещении БИЛ СИКН733 (точка 4)</v>
      </c>
      <c r="CW249" s="438">
        <v>245</v>
      </c>
      <c r="CX249" s="312"/>
      <c r="CY249" s="312"/>
      <c r="CZ249" s="403"/>
      <c r="DI249" s="310">
        <f t="shared" si="34"/>
        <v>343</v>
      </c>
      <c r="DJ249" s="314" t="str">
        <f>KTPRA!I248&amp;";"&amp;KTPRA!B248</f>
        <v>;</v>
      </c>
      <c r="DK249" s="438">
        <v>245</v>
      </c>
      <c r="DL249" s="312"/>
      <c r="DM249" s="312"/>
      <c r="DN249" s="403"/>
      <c r="DP249" s="437">
        <v>245</v>
      </c>
      <c r="DQ249" s="312"/>
      <c r="DR249" s="438">
        <v>213</v>
      </c>
      <c r="DS249" s="312"/>
      <c r="DT249" s="312"/>
      <c r="DU249" s="96"/>
      <c r="ED249" s="851">
        <v>245</v>
      </c>
      <c r="EE249" s="423">
        <v>0</v>
      </c>
      <c r="EF249" s="68">
        <v>245</v>
      </c>
      <c r="EG249" s="861"/>
      <c r="EH249" s="68"/>
      <c r="EI249" s="96"/>
      <c r="FT249" s="479"/>
      <c r="GA249" s="437">
        <v>245</v>
      </c>
      <c r="GB249" s="314"/>
      <c r="GC249" s="438">
        <v>245</v>
      </c>
      <c r="GD249" s="402" t="s">
        <v>3565</v>
      </c>
      <c r="GE249" s="312">
        <v>1</v>
      </c>
      <c r="GF249" s="405">
        <v>0</v>
      </c>
      <c r="GH249" s="437"/>
      <c r="GI249" s="314"/>
      <c r="GJ249" s="438">
        <v>245</v>
      </c>
      <c r="GK249" s="402" t="s">
        <v>3565</v>
      </c>
      <c r="GL249" s="312">
        <v>1</v>
      </c>
      <c r="GM249" s="405">
        <v>0</v>
      </c>
      <c r="HC249" s="446">
        <v>245</v>
      </c>
      <c r="HD249" s="412" t="str">
        <f>OIP!AH247&amp;";"&amp;OIP!B247&amp;";"&amp;OIP!E247</f>
        <v>Система СОД береговых сооружений;Давление нефти на выходе насоса Н-31;МПа</v>
      </c>
      <c r="HE249" s="440">
        <v>245</v>
      </c>
      <c r="HF249" s="414" t="s">
        <v>5211</v>
      </c>
      <c r="HG249" s="415">
        <v>1</v>
      </c>
      <c r="HH249" s="447">
        <v>0</v>
      </c>
      <c r="HJ249" s="446">
        <v>245</v>
      </c>
      <c r="HK249" s="412" t="str">
        <f>OIP!AH247&amp;";"&amp;OIP!B247&amp;";"&amp;OIP!E247</f>
        <v>Система СОД береговых сооружений;Давление нефти на выходе насоса Н-31;МПа</v>
      </c>
      <c r="HL249" s="440">
        <v>245</v>
      </c>
      <c r="HM249" s="414" t="s">
        <v>5211</v>
      </c>
      <c r="HN249" s="415">
        <v>1</v>
      </c>
      <c r="HO249" s="447">
        <v>0</v>
      </c>
      <c r="HQ249" s="437">
        <v>245</v>
      </c>
      <c r="HR249" s="314" t="str">
        <f>OIP!AH247&amp;";"&amp;OIP!B247&amp;";"&amp;OIP!E247</f>
        <v>Система СОД береговых сооружений;Давление нефти на выходе насоса Н-31;МПа</v>
      </c>
      <c r="HS249" s="438">
        <v>245</v>
      </c>
      <c r="HT249" s="402" t="s">
        <v>5211</v>
      </c>
      <c r="HU249" s="312">
        <v>1</v>
      </c>
      <c r="HV249" s="405">
        <v>0</v>
      </c>
      <c r="HX249" s="310">
        <v>245</v>
      </c>
      <c r="HY249" s="314" t="str">
        <f>OIP!AH247&amp;";"&amp;OIP!B247&amp;";"&amp;OIP!E247</f>
        <v>Система СОД береговых сооружений;Давление нефти на выходе насоса Н-31;МПа</v>
      </c>
      <c r="HZ249" s="438">
        <v>245</v>
      </c>
      <c r="IA249" s="414" t="s">
        <v>5211</v>
      </c>
      <c r="IB249" s="415">
        <v>1</v>
      </c>
      <c r="IC249" s="447">
        <v>0</v>
      </c>
      <c r="ID249" s="341"/>
      <c r="IE249" s="446">
        <v>245</v>
      </c>
      <c r="IF249" s="412" t="str">
        <f>OIP!AH247&amp;";"&amp;OIP!B247&amp;";"&amp;OIP!E247</f>
        <v>Система СОД береговых сооружений;Давление нефти на выходе насоса Н-31;МПа</v>
      </c>
      <c r="IG249" s="440">
        <v>245</v>
      </c>
      <c r="IH249" s="414" t="s">
        <v>5211</v>
      </c>
      <c r="II249" s="415">
        <v>1</v>
      </c>
      <c r="IJ249" s="447">
        <v>0</v>
      </c>
      <c r="IK249" s="341"/>
      <c r="IL249" s="446">
        <v>245</v>
      </c>
      <c r="IM249" s="412" t="str">
        <f>OIP!AH247&amp;";"&amp;OIP!B247&amp;";"&amp;OIP!E247</f>
        <v>Система СОД береговых сооружений;Давление нефти на выходе насоса Н-31;МПа</v>
      </c>
      <c r="IN249" s="440">
        <v>245</v>
      </c>
      <c r="IO249" s="414" t="s">
        <v>5211</v>
      </c>
      <c r="IP249" s="415">
        <v>1</v>
      </c>
      <c r="IQ249" s="447">
        <v>0</v>
      </c>
    </row>
    <row r="250" spans="1:251" ht="15.75" customHeight="1">
      <c r="A250" s="313">
        <f t="shared" si="30"/>
        <v>246</v>
      </c>
      <c r="B250" s="314" t="str">
        <f>DP!J247&amp;";"&amp;DP!B247</f>
        <v>;ВВ ввода №1 включен</v>
      </c>
      <c r="C250" s="438">
        <v>246</v>
      </c>
      <c r="D250" s="345"/>
      <c r="E250" s="345"/>
      <c r="F250" s="347"/>
      <c r="H250" s="469">
        <f t="shared" si="31"/>
        <v>246</v>
      </c>
      <c r="I250" s="314" t="str">
        <f>KTPRS2!I247&amp;";"&amp;KTPRS2!B247</f>
        <v>Предельный параметр;</v>
      </c>
      <c r="J250" s="438">
        <v>246</v>
      </c>
      <c r="K250" s="345"/>
      <c r="L250" s="345"/>
      <c r="M250" s="470"/>
      <c r="O250" s="469">
        <f t="shared" si="32"/>
        <v>246</v>
      </c>
      <c r="P250" s="455">
        <v>0</v>
      </c>
      <c r="Q250" s="343"/>
      <c r="R250" s="345"/>
      <c r="S250" s="345"/>
      <c r="T250" s="470"/>
      <c r="BS250" s="479"/>
      <c r="BZ250" s="479"/>
      <c r="CG250" s="479"/>
      <c r="CN250" s="479"/>
      <c r="CU250" s="310">
        <f t="shared" si="33"/>
        <v>246</v>
      </c>
      <c r="CV250" s="314" t="str">
        <f>KTPR!K248&amp;";"&amp;KTPR!B248</f>
        <v>Общестанционная защита;Аварийный максимальный уровень затопления технологического помещения БИЛ СИКН-733</v>
      </c>
      <c r="CW250" s="438">
        <v>246</v>
      </c>
      <c r="CX250" s="312"/>
      <c r="CY250" s="312"/>
      <c r="CZ250" s="403"/>
      <c r="DI250" s="310">
        <f t="shared" si="34"/>
        <v>344</v>
      </c>
      <c r="DJ250" s="314" t="str">
        <f>KTPRA!I249&amp;";"&amp;KTPRA!B249</f>
        <v>;</v>
      </c>
      <c r="DK250" s="438">
        <v>246</v>
      </c>
      <c r="DL250" s="312"/>
      <c r="DM250" s="312"/>
      <c r="DN250" s="403"/>
      <c r="DP250" s="437">
        <v>246</v>
      </c>
      <c r="DQ250" s="312"/>
      <c r="DR250" s="438">
        <v>214</v>
      </c>
      <c r="DS250" s="312"/>
      <c r="DT250" s="312"/>
      <c r="DU250" s="96"/>
      <c r="ED250" s="851">
        <v>246</v>
      </c>
      <c r="EE250" s="423">
        <v>0</v>
      </c>
      <c r="EF250" s="68">
        <v>246</v>
      </c>
      <c r="EG250" s="861"/>
      <c r="EH250" s="68"/>
      <c r="EI250" s="96"/>
      <c r="FT250" s="479"/>
      <c r="GA250" s="437">
        <v>246</v>
      </c>
      <c r="GB250" s="314"/>
      <c r="GC250" s="438">
        <v>246</v>
      </c>
      <c r="GD250" s="402" t="s">
        <v>3565</v>
      </c>
      <c r="GE250" s="312">
        <v>1</v>
      </c>
      <c r="GF250" s="405">
        <v>0</v>
      </c>
      <c r="GH250" s="437"/>
      <c r="GI250" s="314"/>
      <c r="GJ250" s="438">
        <v>246</v>
      </c>
      <c r="GK250" s="402" t="s">
        <v>3565</v>
      </c>
      <c r="GL250" s="312">
        <v>1</v>
      </c>
      <c r="GM250" s="405">
        <v>0</v>
      </c>
      <c r="HC250" s="446">
        <v>246</v>
      </c>
      <c r="HD250" s="412" t="str">
        <f>OIP!AH248&amp;";"&amp;OIP!B248&amp;";"&amp;OIP!E248</f>
        <v>Система СОД береговых сооружений;Температура подшипника насоса Н-31;°С</v>
      </c>
      <c r="HE250" s="440">
        <v>246</v>
      </c>
      <c r="HF250" s="414" t="s">
        <v>5212</v>
      </c>
      <c r="HG250" s="415">
        <v>1</v>
      </c>
      <c r="HH250" s="447">
        <v>0</v>
      </c>
      <c r="HJ250" s="446">
        <v>246</v>
      </c>
      <c r="HK250" s="412" t="str">
        <f>OIP!AH248&amp;";"&amp;OIP!B248&amp;";"&amp;OIP!E248</f>
        <v>Система СОД береговых сооружений;Температура подшипника насоса Н-31;°С</v>
      </c>
      <c r="HL250" s="440">
        <v>246</v>
      </c>
      <c r="HM250" s="414" t="s">
        <v>5212</v>
      </c>
      <c r="HN250" s="415">
        <v>1</v>
      </c>
      <c r="HO250" s="447">
        <v>0</v>
      </c>
      <c r="HQ250" s="437">
        <v>246</v>
      </c>
      <c r="HR250" s="314" t="str">
        <f>OIP!AH248&amp;";"&amp;OIP!B248&amp;";"&amp;OIP!E248</f>
        <v>Система СОД береговых сооружений;Температура подшипника насоса Н-31;°С</v>
      </c>
      <c r="HS250" s="438">
        <v>246</v>
      </c>
      <c r="HT250" s="402" t="s">
        <v>5212</v>
      </c>
      <c r="HU250" s="312">
        <v>1</v>
      </c>
      <c r="HV250" s="405">
        <v>0</v>
      </c>
      <c r="HX250" s="310">
        <v>246</v>
      </c>
      <c r="HY250" s="314" t="str">
        <f>OIP!AH248&amp;";"&amp;OIP!B248&amp;";"&amp;OIP!E248</f>
        <v>Система СОД береговых сооружений;Температура подшипника насоса Н-31;°С</v>
      </c>
      <c r="HZ250" s="438">
        <v>246</v>
      </c>
      <c r="IA250" s="414" t="s">
        <v>5212</v>
      </c>
      <c r="IB250" s="415">
        <v>1</v>
      </c>
      <c r="IC250" s="447">
        <v>0</v>
      </c>
      <c r="ID250" s="341"/>
      <c r="IE250" s="446">
        <v>246</v>
      </c>
      <c r="IF250" s="412" t="str">
        <f>OIP!AH248&amp;";"&amp;OIP!B248&amp;";"&amp;OIP!E248</f>
        <v>Система СОД береговых сооружений;Температура подшипника насоса Н-31;°С</v>
      </c>
      <c r="IG250" s="440">
        <v>246</v>
      </c>
      <c r="IH250" s="414" t="s">
        <v>5212</v>
      </c>
      <c r="II250" s="415">
        <v>1</v>
      </c>
      <c r="IJ250" s="447">
        <v>0</v>
      </c>
      <c r="IK250" s="341"/>
      <c r="IL250" s="446">
        <v>246</v>
      </c>
      <c r="IM250" s="412" t="str">
        <f>OIP!AH248&amp;";"&amp;OIP!B248&amp;";"&amp;OIP!E248</f>
        <v>Система СОД береговых сооружений;Температура подшипника насоса Н-31;°С</v>
      </c>
      <c r="IN250" s="440">
        <v>246</v>
      </c>
      <c r="IO250" s="414" t="s">
        <v>5212</v>
      </c>
      <c r="IP250" s="415">
        <v>1</v>
      </c>
      <c r="IQ250" s="447">
        <v>0</v>
      </c>
    </row>
    <row r="251" spans="1:251" ht="15.75" customHeight="1">
      <c r="A251" s="310">
        <f t="shared" si="30"/>
        <v>247</v>
      </c>
      <c r="B251" s="314" t="str">
        <f>DP!J248&amp;";"&amp;DP!B248</f>
        <v>;ВВ ввода №1 отключен</v>
      </c>
      <c r="C251" s="438">
        <v>247</v>
      </c>
      <c r="D251" s="312"/>
      <c r="E251" s="312"/>
      <c r="F251" s="403"/>
      <c r="H251" s="437">
        <f t="shared" si="31"/>
        <v>247</v>
      </c>
      <c r="I251" s="314" t="str">
        <f>KTPRS2!I248&amp;";"&amp;KTPRS2!B248</f>
        <v>Предельный параметр;</v>
      </c>
      <c r="J251" s="438">
        <v>247</v>
      </c>
      <c r="K251" s="312"/>
      <c r="L251" s="312"/>
      <c r="M251" s="405"/>
      <c r="O251" s="437">
        <f t="shared" si="32"/>
        <v>247</v>
      </c>
      <c r="P251" s="455">
        <v>0</v>
      </c>
      <c r="Q251" s="438"/>
      <c r="R251" s="312"/>
      <c r="S251" s="312"/>
      <c r="T251" s="405"/>
      <c r="BS251" s="479"/>
      <c r="BZ251" s="479"/>
      <c r="CG251" s="479"/>
      <c r="CN251" s="479"/>
      <c r="CU251" s="310">
        <f t="shared" si="33"/>
        <v>247</v>
      </c>
      <c r="CV251" s="314" t="str">
        <f>KTPR!K249&amp;";"&amp;KTPR!B249</f>
        <v>Общестанционная защита;Аварийная загазованность в технологическом помещении ТПУ (точка 1)</v>
      </c>
      <c r="CW251" s="438">
        <v>247</v>
      </c>
      <c r="CX251" s="312"/>
      <c r="CY251" s="312"/>
      <c r="CZ251" s="403"/>
      <c r="DI251" s="310">
        <f t="shared" si="34"/>
        <v>345</v>
      </c>
      <c r="DJ251" s="314" t="str">
        <f>KTPRA!I250&amp;";"&amp;KTPRA!B250</f>
        <v>;</v>
      </c>
      <c r="DK251" s="438">
        <v>247</v>
      </c>
      <c r="DL251" s="312"/>
      <c r="DM251" s="312"/>
      <c r="DN251" s="403"/>
      <c r="DP251" s="437">
        <v>247</v>
      </c>
      <c r="DQ251" s="312"/>
      <c r="DR251" s="438">
        <v>215</v>
      </c>
      <c r="DS251" s="312"/>
      <c r="DT251" s="312"/>
      <c r="DU251" s="96"/>
      <c r="ED251" s="851">
        <v>247</v>
      </c>
      <c r="EE251" s="423">
        <v>0</v>
      </c>
      <c r="EF251" s="68">
        <v>247</v>
      </c>
      <c r="EG251" s="861"/>
      <c r="EH251" s="68"/>
      <c r="EI251" s="96"/>
      <c r="FT251" s="479"/>
      <c r="GA251" s="437">
        <v>247</v>
      </c>
      <c r="GB251" s="314"/>
      <c r="GC251" s="438">
        <v>247</v>
      </c>
      <c r="GD251" s="402" t="s">
        <v>3565</v>
      </c>
      <c r="GE251" s="312">
        <v>1</v>
      </c>
      <c r="GF251" s="405">
        <v>0</v>
      </c>
      <c r="GH251" s="437"/>
      <c r="GI251" s="314"/>
      <c r="GJ251" s="438">
        <v>247</v>
      </c>
      <c r="GK251" s="402" t="s">
        <v>3565</v>
      </c>
      <c r="GL251" s="312">
        <v>1</v>
      </c>
      <c r="GM251" s="405">
        <v>0</v>
      </c>
      <c r="HC251" s="446">
        <v>247</v>
      </c>
      <c r="HD251" s="412" t="str">
        <f>OIP!AH249&amp;";"&amp;OIP!B249&amp;";"&amp;OIP!E249</f>
        <v>Система СОД береговых сооружений;Температура нефти на выходе насоса Н-31;°С</v>
      </c>
      <c r="HE251" s="440">
        <v>247</v>
      </c>
      <c r="HF251" s="414" t="s">
        <v>5213</v>
      </c>
      <c r="HG251" s="415">
        <v>1</v>
      </c>
      <c r="HH251" s="447">
        <v>0</v>
      </c>
      <c r="HJ251" s="446">
        <v>247</v>
      </c>
      <c r="HK251" s="412" t="str">
        <f>OIP!AH249&amp;";"&amp;OIP!B249&amp;";"&amp;OIP!E249</f>
        <v>Система СОД береговых сооружений;Температура нефти на выходе насоса Н-31;°С</v>
      </c>
      <c r="HL251" s="440">
        <v>247</v>
      </c>
      <c r="HM251" s="414" t="s">
        <v>5213</v>
      </c>
      <c r="HN251" s="415">
        <v>1</v>
      </c>
      <c r="HO251" s="447">
        <v>0</v>
      </c>
      <c r="HQ251" s="437">
        <v>247</v>
      </c>
      <c r="HR251" s="314" t="str">
        <f>OIP!AH249&amp;";"&amp;OIP!B249&amp;";"&amp;OIP!E249</f>
        <v>Система СОД береговых сооружений;Температура нефти на выходе насоса Н-31;°С</v>
      </c>
      <c r="HS251" s="438">
        <v>247</v>
      </c>
      <c r="HT251" s="402" t="s">
        <v>5213</v>
      </c>
      <c r="HU251" s="312">
        <v>1</v>
      </c>
      <c r="HV251" s="405">
        <v>0</v>
      </c>
      <c r="HX251" s="310">
        <v>247</v>
      </c>
      <c r="HY251" s="314" t="str">
        <f>OIP!AH249&amp;";"&amp;OIP!B249&amp;";"&amp;OIP!E249</f>
        <v>Система СОД береговых сооружений;Температура нефти на выходе насоса Н-31;°С</v>
      </c>
      <c r="HZ251" s="438">
        <v>247</v>
      </c>
      <c r="IA251" s="414" t="s">
        <v>5213</v>
      </c>
      <c r="IB251" s="415">
        <v>1</v>
      </c>
      <c r="IC251" s="447">
        <v>0</v>
      </c>
      <c r="ID251" s="341"/>
      <c r="IE251" s="446">
        <v>247</v>
      </c>
      <c r="IF251" s="412" t="str">
        <f>OIP!AH249&amp;";"&amp;OIP!B249&amp;";"&amp;OIP!E249</f>
        <v>Система СОД береговых сооружений;Температура нефти на выходе насоса Н-31;°С</v>
      </c>
      <c r="IG251" s="440">
        <v>247</v>
      </c>
      <c r="IH251" s="414" t="s">
        <v>5213</v>
      </c>
      <c r="II251" s="415">
        <v>1</v>
      </c>
      <c r="IJ251" s="447">
        <v>0</v>
      </c>
      <c r="IK251" s="341"/>
      <c r="IL251" s="446">
        <v>247</v>
      </c>
      <c r="IM251" s="412" t="str">
        <f>OIP!AH249&amp;";"&amp;OIP!B249&amp;";"&amp;OIP!E249</f>
        <v>Система СОД береговых сооружений;Температура нефти на выходе насоса Н-31;°С</v>
      </c>
      <c r="IN251" s="440">
        <v>247</v>
      </c>
      <c r="IO251" s="414" t="s">
        <v>5213</v>
      </c>
      <c r="IP251" s="415">
        <v>1</v>
      </c>
      <c r="IQ251" s="447">
        <v>0</v>
      </c>
    </row>
    <row r="252" spans="1:251" ht="15.75" customHeight="1">
      <c r="A252" s="310">
        <f t="shared" si="30"/>
        <v>248</v>
      </c>
      <c r="B252" s="314" t="str">
        <f>DP!J249&amp;";"&amp;DP!B249</f>
        <v>;ВВ ввода №2 включен</v>
      </c>
      <c r="C252" s="438">
        <v>248</v>
      </c>
      <c r="D252" s="312"/>
      <c r="E252" s="312"/>
      <c r="F252" s="403"/>
      <c r="H252" s="437">
        <f t="shared" si="31"/>
        <v>248</v>
      </c>
      <c r="I252" s="314" t="str">
        <f>KTPRS2!I249&amp;";"&amp;KTPRS2!B249</f>
        <v>Предельный параметр;</v>
      </c>
      <c r="J252" s="438">
        <v>248</v>
      </c>
      <c r="K252" s="312"/>
      <c r="L252" s="312"/>
      <c r="M252" s="405"/>
      <c r="O252" s="437">
        <f t="shared" si="32"/>
        <v>248</v>
      </c>
      <c r="P252" s="455">
        <v>0</v>
      </c>
      <c r="Q252" s="438"/>
      <c r="R252" s="312"/>
      <c r="S252" s="312"/>
      <c r="T252" s="405"/>
      <c r="BS252" s="479"/>
      <c r="BZ252" s="479"/>
      <c r="CG252" s="479"/>
      <c r="CN252" s="479"/>
      <c r="CU252" s="310">
        <f t="shared" si="33"/>
        <v>248</v>
      </c>
      <c r="CV252" s="314" t="str">
        <f>KTPR!K250&amp;";"&amp;KTPR!B250</f>
        <v>Общестанционная защита;Аварийная загазованность в технологическом помещении ТПУ (точка 2)</v>
      </c>
      <c r="CW252" s="438">
        <v>248</v>
      </c>
      <c r="CX252" s="312"/>
      <c r="CY252" s="312"/>
      <c r="CZ252" s="403"/>
      <c r="DI252" s="310">
        <f t="shared" si="34"/>
        <v>346</v>
      </c>
      <c r="DJ252" s="314" t="str">
        <f>KTPRA!I251&amp;";"&amp;KTPRA!B251</f>
        <v>;</v>
      </c>
      <c r="DK252" s="438">
        <v>248</v>
      </c>
      <c r="DL252" s="312"/>
      <c r="DM252" s="312"/>
      <c r="DN252" s="403"/>
      <c r="DP252" s="437">
        <v>248</v>
      </c>
      <c r="DQ252" s="312"/>
      <c r="DR252" s="438">
        <v>216</v>
      </c>
      <c r="DS252" s="312"/>
      <c r="DT252" s="312"/>
      <c r="DU252" s="96"/>
      <c r="ED252" s="851">
        <v>248</v>
      </c>
      <c r="EE252" s="423">
        <v>0</v>
      </c>
      <c r="EF252" s="68">
        <v>248</v>
      </c>
      <c r="EG252" s="861"/>
      <c r="EH252" s="68"/>
      <c r="EI252" s="96"/>
      <c r="FT252" s="479"/>
      <c r="GA252" s="437">
        <v>248</v>
      </c>
      <c r="GB252" s="314"/>
      <c r="GC252" s="438">
        <v>248</v>
      </c>
      <c r="GD252" s="402" t="s">
        <v>3565</v>
      </c>
      <c r="GE252" s="312">
        <v>1</v>
      </c>
      <c r="GF252" s="405">
        <v>0</v>
      </c>
      <c r="GH252" s="437"/>
      <c r="GI252" s="314"/>
      <c r="GJ252" s="438">
        <v>248</v>
      </c>
      <c r="GK252" s="402" t="s">
        <v>3565</v>
      </c>
      <c r="GL252" s="312">
        <v>1</v>
      </c>
      <c r="GM252" s="405">
        <v>0</v>
      </c>
      <c r="HC252" s="446">
        <v>248</v>
      </c>
      <c r="HD252" s="412" t="str">
        <f>OIP!AH250&amp;";"&amp;OIP!B250&amp;";"&amp;OIP!E250</f>
        <v>;;</v>
      </c>
      <c r="HE252" s="440">
        <v>248</v>
      </c>
      <c r="HF252" s="414" t="s">
        <v>5214</v>
      </c>
      <c r="HG252" s="415">
        <v>1</v>
      </c>
      <c r="HH252" s="447">
        <v>0</v>
      </c>
      <c r="HJ252" s="446">
        <v>248</v>
      </c>
      <c r="HK252" s="412" t="str">
        <f>OIP!AH250&amp;";"&amp;OIP!B250&amp;";"&amp;OIP!E250</f>
        <v>;;</v>
      </c>
      <c r="HL252" s="440">
        <v>248</v>
      </c>
      <c r="HM252" s="414" t="s">
        <v>5214</v>
      </c>
      <c r="HN252" s="415">
        <v>1</v>
      </c>
      <c r="HO252" s="447">
        <v>0</v>
      </c>
      <c r="HQ252" s="437">
        <v>248</v>
      </c>
      <c r="HR252" s="314" t="str">
        <f>OIP!AH250&amp;";"&amp;OIP!B250&amp;";"&amp;OIP!E250</f>
        <v>;;</v>
      </c>
      <c r="HS252" s="438">
        <v>248</v>
      </c>
      <c r="HT252" s="402" t="s">
        <v>5214</v>
      </c>
      <c r="HU252" s="312">
        <v>1</v>
      </c>
      <c r="HV252" s="405">
        <v>0</v>
      </c>
      <c r="HX252" s="310">
        <v>248</v>
      </c>
      <c r="HY252" s="314" t="str">
        <f>OIP!AH250&amp;";"&amp;OIP!B250&amp;";"&amp;OIP!E250</f>
        <v>;;</v>
      </c>
      <c r="HZ252" s="438">
        <v>248</v>
      </c>
      <c r="IA252" s="414" t="s">
        <v>5214</v>
      </c>
      <c r="IB252" s="415">
        <v>1</v>
      </c>
      <c r="IC252" s="447">
        <v>0</v>
      </c>
      <c r="ID252" s="341"/>
      <c r="IE252" s="446">
        <v>248</v>
      </c>
      <c r="IF252" s="412" t="str">
        <f>OIP!AH250&amp;";"&amp;OIP!B250&amp;";"&amp;OIP!E250</f>
        <v>;;</v>
      </c>
      <c r="IG252" s="440">
        <v>248</v>
      </c>
      <c r="IH252" s="414" t="s">
        <v>5214</v>
      </c>
      <c r="II252" s="415">
        <v>1</v>
      </c>
      <c r="IJ252" s="447">
        <v>0</v>
      </c>
      <c r="IK252" s="341"/>
      <c r="IL252" s="446">
        <v>248</v>
      </c>
      <c r="IM252" s="412" t="str">
        <f>OIP!AH250&amp;";"&amp;OIP!B250&amp;";"&amp;OIP!E250</f>
        <v>;;</v>
      </c>
      <c r="IN252" s="440">
        <v>248</v>
      </c>
      <c r="IO252" s="414" t="s">
        <v>5214</v>
      </c>
      <c r="IP252" s="415">
        <v>1</v>
      </c>
      <c r="IQ252" s="447">
        <v>0</v>
      </c>
    </row>
    <row r="253" spans="1:251" ht="15.75" customHeight="1">
      <c r="A253" s="313">
        <f t="shared" si="30"/>
        <v>249</v>
      </c>
      <c r="B253" s="314" t="str">
        <f>DP!J250&amp;";"&amp;DP!B250</f>
        <v>;ВВ ввода №2 отключен</v>
      </c>
      <c r="C253" s="438">
        <v>249</v>
      </c>
      <c r="D253" s="345"/>
      <c r="E253" s="345"/>
      <c r="F253" s="347"/>
      <c r="H253" s="469">
        <f t="shared" si="31"/>
        <v>249</v>
      </c>
      <c r="I253" s="314" t="str">
        <f>KTPRS2!I250&amp;";"&amp;KTPRS2!B250</f>
        <v>Предельный параметр;</v>
      </c>
      <c r="J253" s="438">
        <v>249</v>
      </c>
      <c r="K253" s="345"/>
      <c r="L253" s="345"/>
      <c r="M253" s="470"/>
      <c r="O253" s="469">
        <f t="shared" si="32"/>
        <v>249</v>
      </c>
      <c r="P253" s="455">
        <v>0</v>
      </c>
      <c r="Q253" s="343"/>
      <c r="R253" s="345"/>
      <c r="S253" s="345"/>
      <c r="T253" s="470"/>
      <c r="BS253" s="479"/>
      <c r="BZ253" s="479"/>
      <c r="CG253" s="479"/>
      <c r="CN253" s="479"/>
      <c r="CU253" s="310">
        <f t="shared" si="33"/>
        <v>249</v>
      </c>
      <c r="CV253" s="314" t="str">
        <f>KTPR!K251&amp;";"&amp;KTPR!B251</f>
        <v>Общестанционная защита;Аварийная загазованность в технологическом помещении ТПУ (точка 3)</v>
      </c>
      <c r="CW253" s="438">
        <v>249</v>
      </c>
      <c r="CX253" s="312"/>
      <c r="CY253" s="312"/>
      <c r="CZ253" s="403"/>
      <c r="DI253" s="310">
        <f t="shared" si="34"/>
        <v>347</v>
      </c>
      <c r="DJ253" s="314" t="str">
        <f>KTPRA!I252&amp;";"&amp;KTPRA!B252</f>
        <v>;</v>
      </c>
      <c r="DK253" s="438">
        <v>249</v>
      </c>
      <c r="DL253" s="312"/>
      <c r="DM253" s="312"/>
      <c r="DN253" s="403"/>
      <c r="DP253" s="437">
        <v>249</v>
      </c>
      <c r="DQ253" s="312"/>
      <c r="DR253" s="438">
        <v>217</v>
      </c>
      <c r="DS253" s="312"/>
      <c r="DT253" s="312"/>
      <c r="DU253" s="96"/>
      <c r="ED253" s="851">
        <v>249</v>
      </c>
      <c r="EE253" s="423">
        <v>0</v>
      </c>
      <c r="EF253" s="68">
        <v>249</v>
      </c>
      <c r="EG253" s="861"/>
      <c r="EH253" s="68"/>
      <c r="EI253" s="96"/>
      <c r="FT253" s="479"/>
      <c r="GA253" s="437">
        <v>249</v>
      </c>
      <c r="GB253" s="314"/>
      <c r="GC253" s="438">
        <v>249</v>
      </c>
      <c r="GD253" s="402" t="s">
        <v>3565</v>
      </c>
      <c r="GE253" s="312">
        <v>1</v>
      </c>
      <c r="GF253" s="405">
        <v>0</v>
      </c>
      <c r="GH253" s="437"/>
      <c r="GI253" s="314"/>
      <c r="GJ253" s="438">
        <v>249</v>
      </c>
      <c r="GK253" s="402" t="s">
        <v>3565</v>
      </c>
      <c r="GL253" s="312">
        <v>1</v>
      </c>
      <c r="GM253" s="405">
        <v>0</v>
      </c>
      <c r="HC253" s="446">
        <v>249</v>
      </c>
      <c r="HD253" s="412" t="str">
        <f>OIP!AH251&amp;";"&amp;OIP!B251&amp;";"&amp;OIP!E251</f>
        <v>Система СОД береговых сооружений;Температура нефти в емкости Е-32;°С</v>
      </c>
      <c r="HE253" s="440">
        <v>249</v>
      </c>
      <c r="HF253" s="414" t="s">
        <v>5215</v>
      </c>
      <c r="HG253" s="415">
        <v>1</v>
      </c>
      <c r="HH253" s="447">
        <v>0</v>
      </c>
      <c r="HJ253" s="446">
        <v>249</v>
      </c>
      <c r="HK253" s="412" t="str">
        <f>OIP!AH251&amp;";"&amp;OIP!B251&amp;";"&amp;OIP!E251</f>
        <v>Система СОД береговых сооружений;Температура нефти в емкости Е-32;°С</v>
      </c>
      <c r="HL253" s="440">
        <v>249</v>
      </c>
      <c r="HM253" s="414" t="s">
        <v>5215</v>
      </c>
      <c r="HN253" s="415">
        <v>1</v>
      </c>
      <c r="HO253" s="447">
        <v>0</v>
      </c>
      <c r="HQ253" s="437">
        <v>249</v>
      </c>
      <c r="HR253" s="314" t="str">
        <f>OIP!AH251&amp;";"&amp;OIP!B251&amp;";"&amp;OIP!E251</f>
        <v>Система СОД береговых сооружений;Температура нефти в емкости Е-32;°С</v>
      </c>
      <c r="HS253" s="438">
        <v>249</v>
      </c>
      <c r="HT253" s="402" t="s">
        <v>5215</v>
      </c>
      <c r="HU253" s="312">
        <v>1</v>
      </c>
      <c r="HV253" s="405">
        <v>0</v>
      </c>
      <c r="HX253" s="310">
        <v>249</v>
      </c>
      <c r="HY253" s="314" t="str">
        <f>OIP!AH251&amp;";"&amp;OIP!B251&amp;";"&amp;OIP!E251</f>
        <v>Система СОД береговых сооружений;Температура нефти в емкости Е-32;°С</v>
      </c>
      <c r="HZ253" s="438">
        <v>249</v>
      </c>
      <c r="IA253" s="414" t="s">
        <v>5215</v>
      </c>
      <c r="IB253" s="415">
        <v>1</v>
      </c>
      <c r="IC253" s="447">
        <v>0</v>
      </c>
      <c r="ID253" s="341"/>
      <c r="IE253" s="446">
        <v>249</v>
      </c>
      <c r="IF253" s="412" t="str">
        <f>OIP!AH251&amp;";"&amp;OIP!B251&amp;";"&amp;OIP!E251</f>
        <v>Система СОД береговых сооружений;Температура нефти в емкости Е-32;°С</v>
      </c>
      <c r="IG253" s="440">
        <v>249</v>
      </c>
      <c r="IH253" s="414" t="s">
        <v>5215</v>
      </c>
      <c r="II253" s="415">
        <v>1</v>
      </c>
      <c r="IJ253" s="447">
        <v>0</v>
      </c>
      <c r="IK253" s="341"/>
      <c r="IL253" s="446">
        <v>249</v>
      </c>
      <c r="IM253" s="412" t="str">
        <f>OIP!AH251&amp;";"&amp;OIP!B251&amp;";"&amp;OIP!E251</f>
        <v>Система СОД береговых сооружений;Температура нефти в емкости Е-32;°С</v>
      </c>
      <c r="IN253" s="440">
        <v>249</v>
      </c>
      <c r="IO253" s="414" t="s">
        <v>5215</v>
      </c>
      <c r="IP253" s="415">
        <v>1</v>
      </c>
      <c r="IQ253" s="447">
        <v>0</v>
      </c>
    </row>
    <row r="254" spans="1:251" ht="15.75" customHeight="1">
      <c r="A254" s="310">
        <f t="shared" si="30"/>
        <v>250</v>
      </c>
      <c r="B254" s="314" t="str">
        <f>DP!J251&amp;";"&amp;DP!B251</f>
        <v>;СВВ включен</v>
      </c>
      <c r="C254" s="438">
        <v>250</v>
      </c>
      <c r="D254" s="312"/>
      <c r="E254" s="312"/>
      <c r="F254" s="403"/>
      <c r="H254" s="437">
        <f t="shared" si="31"/>
        <v>250</v>
      </c>
      <c r="I254" s="314" t="str">
        <f>KTPRS2!I251&amp;";"&amp;KTPRS2!B251</f>
        <v>Предельный параметр;</v>
      </c>
      <c r="J254" s="438">
        <v>250</v>
      </c>
      <c r="K254" s="312"/>
      <c r="L254" s="312"/>
      <c r="M254" s="405"/>
      <c r="O254" s="437">
        <f t="shared" si="32"/>
        <v>250</v>
      </c>
      <c r="P254" s="455">
        <v>0</v>
      </c>
      <c r="Q254" s="438"/>
      <c r="R254" s="312"/>
      <c r="S254" s="312"/>
      <c r="T254" s="405"/>
      <c r="BS254" s="479"/>
      <c r="BZ254" s="479"/>
      <c r="CG254" s="479"/>
      <c r="CN254" s="479"/>
      <c r="CU254" s="310">
        <f t="shared" si="33"/>
        <v>250</v>
      </c>
      <c r="CV254" s="314" t="str">
        <f>KTPR!K252&amp;";"&amp;KTPR!B252</f>
        <v>Общестанционная защита;Аварийная загазованность в технологическом помещении ТПУ (точка 4)</v>
      </c>
      <c r="CW254" s="438">
        <v>250</v>
      </c>
      <c r="CX254" s="312"/>
      <c r="CY254" s="312"/>
      <c r="CZ254" s="403"/>
      <c r="DI254" s="310">
        <f t="shared" si="34"/>
        <v>348</v>
      </c>
      <c r="DJ254" s="314" t="str">
        <f>KTPRA!I253&amp;";"&amp;KTPRA!B253</f>
        <v>;</v>
      </c>
      <c r="DK254" s="438">
        <v>250</v>
      </c>
      <c r="DL254" s="312"/>
      <c r="DM254" s="312"/>
      <c r="DN254" s="403"/>
      <c r="DP254" s="437">
        <v>250</v>
      </c>
      <c r="DQ254" s="312"/>
      <c r="DR254" s="438">
        <v>218</v>
      </c>
      <c r="DS254" s="312"/>
      <c r="DT254" s="312"/>
      <c r="DU254" s="96"/>
      <c r="ED254" s="851">
        <v>250</v>
      </c>
      <c r="EE254" s="423">
        <v>0</v>
      </c>
      <c r="EF254" s="68">
        <v>250</v>
      </c>
      <c r="EG254" s="861"/>
      <c r="EH254" s="68"/>
      <c r="EI254" s="96"/>
      <c r="FT254" s="479"/>
      <c r="GA254" s="437">
        <v>250</v>
      </c>
      <c r="GB254" s="314"/>
      <c r="GC254" s="438">
        <v>250</v>
      </c>
      <c r="GD254" s="498" t="s">
        <v>5216</v>
      </c>
      <c r="GE254" s="312">
        <v>1</v>
      </c>
      <c r="GF254" s="405">
        <v>0</v>
      </c>
      <c r="GH254" s="437"/>
      <c r="GI254" s="314"/>
      <c r="GJ254" s="438">
        <v>250</v>
      </c>
      <c r="GK254" s="498" t="s">
        <v>5216</v>
      </c>
      <c r="GL254" s="312">
        <v>1</v>
      </c>
      <c r="GM254" s="405">
        <v>0</v>
      </c>
      <c r="HC254" s="446">
        <v>250</v>
      </c>
      <c r="HD254" s="412" t="str">
        <f>OIP!AH252&amp;";"&amp;OIP!B252&amp;";"&amp;OIP!E252</f>
        <v>Система СОД береговых сооружений;Сигнализация аварийного максимального уровня нефти в емкости Е-32;мм</v>
      </c>
      <c r="HE254" s="440">
        <v>250</v>
      </c>
      <c r="HF254" s="414" t="s">
        <v>5217</v>
      </c>
      <c r="HG254" s="415">
        <v>1</v>
      </c>
      <c r="HH254" s="447">
        <v>0</v>
      </c>
      <c r="HJ254" s="446">
        <v>250</v>
      </c>
      <c r="HK254" s="412" t="str">
        <f>OIP!AH252&amp;";"&amp;OIP!B252&amp;";"&amp;OIP!E252</f>
        <v>Система СОД береговых сооружений;Сигнализация аварийного максимального уровня нефти в емкости Е-32;мм</v>
      </c>
      <c r="HL254" s="440">
        <v>250</v>
      </c>
      <c r="HM254" s="414" t="s">
        <v>5217</v>
      </c>
      <c r="HN254" s="415">
        <v>1</v>
      </c>
      <c r="HO254" s="447">
        <v>0</v>
      </c>
      <c r="HQ254" s="437">
        <v>250</v>
      </c>
      <c r="HR254" s="314" t="str">
        <f>OIP!AH252&amp;";"&amp;OIP!B252&amp;";"&amp;OIP!E252</f>
        <v>Система СОД береговых сооружений;Сигнализация аварийного максимального уровня нефти в емкости Е-32;мм</v>
      </c>
      <c r="HS254" s="438">
        <v>250</v>
      </c>
      <c r="HT254" s="402" t="s">
        <v>5217</v>
      </c>
      <c r="HU254" s="312">
        <v>1</v>
      </c>
      <c r="HV254" s="405">
        <v>0</v>
      </c>
      <c r="HX254" s="310">
        <v>250</v>
      </c>
      <c r="HY254" s="314" t="str">
        <f>OIP!AH252&amp;";"&amp;OIP!B252&amp;";"&amp;OIP!E252</f>
        <v>Система СОД береговых сооружений;Сигнализация аварийного максимального уровня нефти в емкости Е-32;мм</v>
      </c>
      <c r="HZ254" s="438">
        <v>250</v>
      </c>
      <c r="IA254" s="414" t="s">
        <v>5217</v>
      </c>
      <c r="IB254" s="415">
        <v>1</v>
      </c>
      <c r="IC254" s="447">
        <v>0</v>
      </c>
      <c r="ID254" s="341"/>
      <c r="IE254" s="446">
        <v>250</v>
      </c>
      <c r="IF254" s="412" t="str">
        <f>OIP!AH252&amp;";"&amp;OIP!B252&amp;";"&amp;OIP!E252</f>
        <v>Система СОД береговых сооружений;Сигнализация аварийного максимального уровня нефти в емкости Е-32;мм</v>
      </c>
      <c r="IG254" s="440">
        <v>250</v>
      </c>
      <c r="IH254" s="414" t="s">
        <v>5217</v>
      </c>
      <c r="II254" s="415">
        <v>1</v>
      </c>
      <c r="IJ254" s="447">
        <v>0</v>
      </c>
      <c r="IK254" s="341"/>
      <c r="IL254" s="446">
        <v>250</v>
      </c>
      <c r="IM254" s="412" t="str">
        <f>OIP!AH252&amp;";"&amp;OIP!B252&amp;";"&amp;OIP!E252</f>
        <v>Система СОД береговых сооружений;Сигнализация аварийного максимального уровня нефти в емкости Е-32;мм</v>
      </c>
      <c r="IN254" s="440">
        <v>250</v>
      </c>
      <c r="IO254" s="414" t="s">
        <v>5217</v>
      </c>
      <c r="IP254" s="415">
        <v>1</v>
      </c>
      <c r="IQ254" s="447">
        <v>0</v>
      </c>
    </row>
    <row r="255" spans="1:251" ht="15.75" customHeight="1">
      <c r="A255" s="310">
        <f t="shared" si="30"/>
        <v>251</v>
      </c>
      <c r="B255" s="314" t="str">
        <f>DP!J252&amp;";"&amp;DP!B252</f>
        <v>;СВВ отключен</v>
      </c>
      <c r="C255" s="438">
        <v>251</v>
      </c>
      <c r="D255" s="312"/>
      <c r="E255" s="312"/>
      <c r="F255" s="403"/>
      <c r="H255" s="437">
        <f t="shared" si="31"/>
        <v>251</v>
      </c>
      <c r="I255" s="314" t="str">
        <f>KTPRS2!I252&amp;";"&amp;KTPRS2!B252</f>
        <v>Предельный параметр;</v>
      </c>
      <c r="J255" s="438">
        <v>251</v>
      </c>
      <c r="K255" s="312"/>
      <c r="L255" s="312"/>
      <c r="M255" s="405"/>
      <c r="O255" s="437">
        <f t="shared" si="32"/>
        <v>251</v>
      </c>
      <c r="P255" s="455">
        <v>0</v>
      </c>
      <c r="Q255" s="438"/>
      <c r="R255" s="312"/>
      <c r="S255" s="312"/>
      <c r="T255" s="405"/>
      <c r="CU255" s="310">
        <f t="shared" si="33"/>
        <v>251</v>
      </c>
      <c r="CV255" s="314" t="str">
        <f>KTPR!K253&amp;";"&amp;KTPR!B253</f>
        <v>Общестанционная защита;Недостоверность измерений двух и более преобразователей уровня загазованности в технологическом помещении ТПУ</v>
      </c>
      <c r="CW255" s="438">
        <v>251</v>
      </c>
      <c r="CX255" s="312"/>
      <c r="CY255" s="312"/>
      <c r="CZ255" s="403"/>
      <c r="DI255" s="310">
        <f t="shared" si="34"/>
        <v>349</v>
      </c>
      <c r="DJ255" s="314" t="str">
        <f>KTPRA!I254&amp;";"&amp;KTPRA!B254</f>
        <v>;</v>
      </c>
      <c r="DK255" s="438">
        <v>251</v>
      </c>
      <c r="DL255" s="312"/>
      <c r="DM255" s="312"/>
      <c r="DN255" s="403"/>
      <c r="DP255" s="437">
        <v>251</v>
      </c>
      <c r="DQ255" s="312"/>
      <c r="DR255" s="438">
        <v>219</v>
      </c>
      <c r="DS255" s="312"/>
      <c r="DT255" s="312"/>
      <c r="DU255" s="96"/>
      <c r="ED255" s="851">
        <v>251</v>
      </c>
      <c r="EE255" s="423">
        <v>0</v>
      </c>
      <c r="EF255" s="68">
        <v>251</v>
      </c>
      <c r="EG255" s="861"/>
      <c r="EH255" s="68"/>
      <c r="EI255" s="96"/>
      <c r="FT255" s="479"/>
      <c r="GA255" s="437">
        <v>251</v>
      </c>
      <c r="GB255" s="314"/>
      <c r="GC255" s="438">
        <v>251</v>
      </c>
      <c r="GD255" s="402" t="s">
        <v>3565</v>
      </c>
      <c r="GE255" s="312">
        <v>1</v>
      </c>
      <c r="GF255" s="405">
        <v>0</v>
      </c>
      <c r="GH255" s="437"/>
      <c r="GI255" s="314"/>
      <c r="GJ255" s="438">
        <v>251</v>
      </c>
      <c r="GK255" s="402" t="s">
        <v>3565</v>
      </c>
      <c r="GL255" s="312">
        <v>1</v>
      </c>
      <c r="GM255" s="405">
        <v>0</v>
      </c>
      <c r="HC255" s="446">
        <v>251</v>
      </c>
      <c r="HD255" s="412" t="str">
        <f>OIP!AH253&amp;";"&amp;OIP!B253&amp;";"&amp;OIP!E253</f>
        <v>Система СОД береговых сооружений;Уровень нефти в емкости Е-32;мм</v>
      </c>
      <c r="HE255" s="440">
        <v>251</v>
      </c>
      <c r="HF255" s="414" t="s">
        <v>5218</v>
      </c>
      <c r="HG255" s="415">
        <v>1</v>
      </c>
      <c r="HH255" s="447">
        <v>0</v>
      </c>
      <c r="HJ255" s="446">
        <v>251</v>
      </c>
      <c r="HK255" s="412" t="str">
        <f>OIP!AH253&amp;";"&amp;OIP!B253&amp;";"&amp;OIP!E253</f>
        <v>Система СОД береговых сооружений;Уровень нефти в емкости Е-32;мм</v>
      </c>
      <c r="HL255" s="440">
        <v>251</v>
      </c>
      <c r="HM255" s="414" t="s">
        <v>5218</v>
      </c>
      <c r="HN255" s="415">
        <v>1</v>
      </c>
      <c r="HO255" s="447">
        <v>0</v>
      </c>
      <c r="HQ255" s="437">
        <v>251</v>
      </c>
      <c r="HR255" s="314" t="str">
        <f>OIP!AH253&amp;";"&amp;OIP!B253&amp;";"&amp;OIP!E253</f>
        <v>Система СОД береговых сооружений;Уровень нефти в емкости Е-32;мм</v>
      </c>
      <c r="HS255" s="438">
        <v>251</v>
      </c>
      <c r="HT255" s="402" t="s">
        <v>5218</v>
      </c>
      <c r="HU255" s="312">
        <v>1</v>
      </c>
      <c r="HV255" s="405">
        <v>0</v>
      </c>
      <c r="HX255" s="310">
        <v>251</v>
      </c>
      <c r="HY255" s="314" t="str">
        <f>OIP!AH253&amp;";"&amp;OIP!B253&amp;";"&amp;OIP!E253</f>
        <v>Система СОД береговых сооружений;Уровень нефти в емкости Е-32;мм</v>
      </c>
      <c r="HZ255" s="438">
        <v>251</v>
      </c>
      <c r="IA255" s="414" t="s">
        <v>5218</v>
      </c>
      <c r="IB255" s="415">
        <v>1</v>
      </c>
      <c r="IC255" s="447">
        <v>0</v>
      </c>
      <c r="ID255" s="341"/>
      <c r="IE255" s="446">
        <v>251</v>
      </c>
      <c r="IF255" s="412" t="str">
        <f>OIP!AH253&amp;";"&amp;OIP!B253&amp;";"&amp;OIP!E253</f>
        <v>Система СОД береговых сооружений;Уровень нефти в емкости Е-32;мм</v>
      </c>
      <c r="IG255" s="440">
        <v>251</v>
      </c>
      <c r="IH255" s="414" t="s">
        <v>5218</v>
      </c>
      <c r="II255" s="415">
        <v>1</v>
      </c>
      <c r="IJ255" s="447">
        <v>0</v>
      </c>
      <c r="IK255" s="341"/>
      <c r="IL255" s="446">
        <v>251</v>
      </c>
      <c r="IM255" s="412" t="str">
        <f>OIP!AH253&amp;";"&amp;OIP!B253&amp;";"&amp;OIP!E253</f>
        <v>Система СОД береговых сооружений;Уровень нефти в емкости Е-32;мм</v>
      </c>
      <c r="IN255" s="440">
        <v>251</v>
      </c>
      <c r="IO255" s="414" t="s">
        <v>5218</v>
      </c>
      <c r="IP255" s="415">
        <v>1</v>
      </c>
      <c r="IQ255" s="447">
        <v>0</v>
      </c>
    </row>
    <row r="256" spans="1:251" ht="15.75" customHeight="1">
      <c r="A256" s="313">
        <f t="shared" si="30"/>
        <v>252</v>
      </c>
      <c r="B256" s="314" t="str">
        <f>DP!J253&amp;";"&amp;DP!B253</f>
        <v>;</v>
      </c>
      <c r="C256" s="438">
        <v>252</v>
      </c>
      <c r="D256" s="345"/>
      <c r="E256" s="345"/>
      <c r="F256" s="347"/>
      <c r="H256" s="469">
        <f t="shared" si="31"/>
        <v>252</v>
      </c>
      <c r="I256" s="314" t="str">
        <f>KTPRS2!I253&amp;";"&amp;KTPRS2!B253</f>
        <v>Предельный параметр;</v>
      </c>
      <c r="J256" s="438">
        <v>252</v>
      </c>
      <c r="K256" s="345"/>
      <c r="L256" s="345"/>
      <c r="M256" s="470"/>
      <c r="O256" s="469">
        <f t="shared" si="32"/>
        <v>252</v>
      </c>
      <c r="P256" s="455">
        <v>0</v>
      </c>
      <c r="Q256" s="343"/>
      <c r="R256" s="345"/>
      <c r="S256" s="345"/>
      <c r="T256" s="470"/>
      <c r="CU256" s="310">
        <f t="shared" si="33"/>
        <v>252</v>
      </c>
      <c r="CV256" s="314" t="str">
        <f>KTPR!K254&amp;";"&amp;KTPR!B254</f>
        <v>Общестанционная защита;Сохранение предельной загазованности в технологическом помещении ТПУ (точка 1)</v>
      </c>
      <c r="CW256" s="438">
        <v>252</v>
      </c>
      <c r="CX256" s="312"/>
      <c r="CY256" s="312"/>
      <c r="CZ256" s="403"/>
      <c r="DI256" s="310">
        <f t="shared" si="34"/>
        <v>350</v>
      </c>
      <c r="DJ256" s="314" t="str">
        <f>KTPRA!I255&amp;";"&amp;KTPRA!B255</f>
        <v>;</v>
      </c>
      <c r="DK256" s="438">
        <v>252</v>
      </c>
      <c r="DL256" s="312"/>
      <c r="DM256" s="312"/>
      <c r="DN256" s="403"/>
      <c r="DP256" s="437">
        <v>252</v>
      </c>
      <c r="DQ256" s="312"/>
      <c r="DR256" s="438">
        <v>220</v>
      </c>
      <c r="DS256" s="312"/>
      <c r="DT256" s="312"/>
      <c r="DU256" s="96"/>
      <c r="ED256" s="851">
        <v>252</v>
      </c>
      <c r="EE256" s="423">
        <v>0</v>
      </c>
      <c r="EF256" s="68">
        <v>252</v>
      </c>
      <c r="EG256" s="861"/>
      <c r="EH256" s="68"/>
      <c r="EI256" s="96"/>
      <c r="FT256" s="479"/>
      <c r="GA256" s="437">
        <v>252</v>
      </c>
      <c r="GB256" s="314"/>
      <c r="GC256" s="438">
        <v>252</v>
      </c>
      <c r="GD256" s="402" t="s">
        <v>3565</v>
      </c>
      <c r="GE256" s="312">
        <v>1</v>
      </c>
      <c r="GF256" s="405">
        <v>0</v>
      </c>
      <c r="GH256" s="437"/>
      <c r="GI256" s="314"/>
      <c r="GJ256" s="438">
        <v>252</v>
      </c>
      <c r="GK256" s="402" t="s">
        <v>3565</v>
      </c>
      <c r="GL256" s="312">
        <v>1</v>
      </c>
      <c r="GM256" s="405">
        <v>0</v>
      </c>
      <c r="HC256" s="446">
        <v>252</v>
      </c>
      <c r="HD256" s="412" t="str">
        <f>OIP!AH254&amp;";"&amp;OIP!B254&amp;";"&amp;OIP!E254</f>
        <v>Система СОД береговых сооружений;Давление нефти на выходе насоса Н-32;МПа</v>
      </c>
      <c r="HE256" s="440">
        <v>252</v>
      </c>
      <c r="HF256" s="414" t="s">
        <v>5219</v>
      </c>
      <c r="HG256" s="415">
        <v>1</v>
      </c>
      <c r="HH256" s="447">
        <v>0</v>
      </c>
      <c r="HJ256" s="446">
        <v>252</v>
      </c>
      <c r="HK256" s="412" t="str">
        <f>OIP!AH254&amp;";"&amp;OIP!B254&amp;";"&amp;OIP!E254</f>
        <v>Система СОД береговых сооружений;Давление нефти на выходе насоса Н-32;МПа</v>
      </c>
      <c r="HL256" s="440">
        <v>252</v>
      </c>
      <c r="HM256" s="414" t="s">
        <v>5219</v>
      </c>
      <c r="HN256" s="415">
        <v>1</v>
      </c>
      <c r="HO256" s="447">
        <v>0</v>
      </c>
      <c r="HQ256" s="437">
        <v>252</v>
      </c>
      <c r="HR256" s="314" t="str">
        <f>OIP!AH254&amp;";"&amp;OIP!B254&amp;";"&amp;OIP!E254</f>
        <v>Система СОД береговых сооружений;Давление нефти на выходе насоса Н-32;МПа</v>
      </c>
      <c r="HS256" s="438">
        <v>252</v>
      </c>
      <c r="HT256" s="402" t="s">
        <v>5219</v>
      </c>
      <c r="HU256" s="312">
        <v>1</v>
      </c>
      <c r="HV256" s="405">
        <v>0</v>
      </c>
      <c r="HX256" s="310">
        <v>252</v>
      </c>
      <c r="HY256" s="314" t="str">
        <f>OIP!AH254&amp;";"&amp;OIP!B254&amp;";"&amp;OIP!E254</f>
        <v>Система СОД береговых сооружений;Давление нефти на выходе насоса Н-32;МПа</v>
      </c>
      <c r="HZ256" s="438">
        <v>252</v>
      </c>
      <c r="IA256" s="414" t="s">
        <v>5219</v>
      </c>
      <c r="IB256" s="415">
        <v>1</v>
      </c>
      <c r="IC256" s="447">
        <v>0</v>
      </c>
      <c r="ID256" s="341"/>
      <c r="IE256" s="446">
        <v>252</v>
      </c>
      <c r="IF256" s="412" t="str">
        <f>OIP!AH254&amp;";"&amp;OIP!B254&amp;";"&amp;OIP!E254</f>
        <v>Система СОД береговых сооружений;Давление нефти на выходе насоса Н-32;МПа</v>
      </c>
      <c r="IG256" s="440">
        <v>252</v>
      </c>
      <c r="IH256" s="414" t="s">
        <v>5219</v>
      </c>
      <c r="II256" s="415">
        <v>1</v>
      </c>
      <c r="IJ256" s="447">
        <v>0</v>
      </c>
      <c r="IK256" s="341"/>
      <c r="IL256" s="446">
        <v>252</v>
      </c>
      <c r="IM256" s="412" t="str">
        <f>OIP!AH254&amp;";"&amp;OIP!B254&amp;";"&amp;OIP!E254</f>
        <v>Система СОД береговых сооружений;Давление нефти на выходе насоса Н-32;МПа</v>
      </c>
      <c r="IN256" s="440">
        <v>252</v>
      </c>
      <c r="IO256" s="414" t="s">
        <v>5219</v>
      </c>
      <c r="IP256" s="415">
        <v>1</v>
      </c>
      <c r="IQ256" s="447">
        <v>0</v>
      </c>
    </row>
    <row r="257" spans="1:251" ht="15.75" customHeight="1">
      <c r="A257" s="310">
        <f t="shared" si="30"/>
        <v>253</v>
      </c>
      <c r="B257" s="314" t="str">
        <f>DP!J254&amp;";"&amp;DP!B254</f>
        <v>;ДЭС 215.3 в работе</v>
      </c>
      <c r="C257" s="438">
        <v>253</v>
      </c>
      <c r="D257" s="312"/>
      <c r="E257" s="312"/>
      <c r="F257" s="403"/>
      <c r="H257" s="437">
        <f t="shared" si="31"/>
        <v>253</v>
      </c>
      <c r="I257" s="314" t="str">
        <f>KTPRS2!I254&amp;";"&amp;KTPRS2!B254</f>
        <v>Предельный параметр;</v>
      </c>
      <c r="J257" s="438">
        <v>253</v>
      </c>
      <c r="K257" s="312"/>
      <c r="L257" s="312"/>
      <c r="M257" s="405"/>
      <c r="O257" s="437">
        <f t="shared" si="32"/>
        <v>253</v>
      </c>
      <c r="P257" s="455">
        <v>0</v>
      </c>
      <c r="Q257" s="438"/>
      <c r="R257" s="312"/>
      <c r="S257" s="312"/>
      <c r="T257" s="405"/>
      <c r="CU257" s="310">
        <f t="shared" si="33"/>
        <v>253</v>
      </c>
      <c r="CV257" s="314" t="str">
        <f>KTPR!K255&amp;";"&amp;KTPR!B255</f>
        <v>Общестанционная защита;Сохранение предельной загазованности в технологическом помещении ТПУ (точка 2)</v>
      </c>
      <c r="CW257" s="438">
        <v>253</v>
      </c>
      <c r="CX257" s="312"/>
      <c r="CY257" s="312"/>
      <c r="CZ257" s="403"/>
      <c r="DI257" s="310">
        <f t="shared" si="34"/>
        <v>351</v>
      </c>
      <c r="DJ257" s="314" t="str">
        <f>KTPRA!I256&amp;";"&amp;KTPRA!B256</f>
        <v>;</v>
      </c>
      <c r="DK257" s="438">
        <v>253</v>
      </c>
      <c r="DL257" s="312"/>
      <c r="DM257" s="312"/>
      <c r="DN257" s="403"/>
      <c r="DP257" s="437">
        <v>253</v>
      </c>
      <c r="DQ257" s="312"/>
      <c r="DR257" s="438">
        <v>221</v>
      </c>
      <c r="DS257" s="312"/>
      <c r="DT257" s="312"/>
      <c r="DU257" s="96"/>
      <c r="ED257" s="851">
        <v>253</v>
      </c>
      <c r="EE257" s="423">
        <v>0</v>
      </c>
      <c r="EF257" s="68">
        <v>253</v>
      </c>
      <c r="EG257" s="861"/>
      <c r="EH257" s="68"/>
      <c r="EI257" s="96"/>
      <c r="FT257" s="479"/>
      <c r="GA257" s="437">
        <v>253</v>
      </c>
      <c r="GB257" s="314"/>
      <c r="GC257" s="438">
        <v>253</v>
      </c>
      <c r="GD257" s="402" t="s">
        <v>3565</v>
      </c>
      <c r="GE257" s="312">
        <v>1</v>
      </c>
      <c r="GF257" s="405">
        <v>0</v>
      </c>
      <c r="GH257" s="437"/>
      <c r="GI257" s="314"/>
      <c r="GJ257" s="438">
        <v>253</v>
      </c>
      <c r="GK257" s="402" t="s">
        <v>3565</v>
      </c>
      <c r="GL257" s="312">
        <v>1</v>
      </c>
      <c r="GM257" s="405">
        <v>0</v>
      </c>
      <c r="HC257" s="446">
        <v>253</v>
      </c>
      <c r="HD257" s="412" t="str">
        <f>OIP!AH255&amp;";"&amp;OIP!B255&amp;";"&amp;OIP!E255</f>
        <v>Система СОД береговых сооружений;Температура подшипника насоса Н-32;°С</v>
      </c>
      <c r="HE257" s="440">
        <v>253</v>
      </c>
      <c r="HF257" s="414" t="s">
        <v>5220</v>
      </c>
      <c r="HG257" s="415">
        <v>1</v>
      </c>
      <c r="HH257" s="447">
        <v>0</v>
      </c>
      <c r="HJ257" s="446">
        <v>253</v>
      </c>
      <c r="HK257" s="412" t="str">
        <f>OIP!AH255&amp;";"&amp;OIP!B255&amp;";"&amp;OIP!E255</f>
        <v>Система СОД береговых сооружений;Температура подшипника насоса Н-32;°С</v>
      </c>
      <c r="HL257" s="440">
        <v>253</v>
      </c>
      <c r="HM257" s="414" t="s">
        <v>5220</v>
      </c>
      <c r="HN257" s="415">
        <v>1</v>
      </c>
      <c r="HO257" s="447">
        <v>0</v>
      </c>
      <c r="HQ257" s="437">
        <v>253</v>
      </c>
      <c r="HR257" s="314" t="str">
        <f>OIP!AH255&amp;";"&amp;OIP!B255&amp;";"&amp;OIP!E255</f>
        <v>Система СОД береговых сооружений;Температура подшипника насоса Н-32;°С</v>
      </c>
      <c r="HS257" s="438">
        <v>253</v>
      </c>
      <c r="HT257" s="402" t="s">
        <v>5220</v>
      </c>
      <c r="HU257" s="312">
        <v>1</v>
      </c>
      <c r="HV257" s="405">
        <v>0</v>
      </c>
      <c r="HX257" s="310">
        <v>253</v>
      </c>
      <c r="HY257" s="314" t="str">
        <f>OIP!AH255&amp;";"&amp;OIP!B255&amp;";"&amp;OIP!E255</f>
        <v>Система СОД береговых сооружений;Температура подшипника насоса Н-32;°С</v>
      </c>
      <c r="HZ257" s="438">
        <v>253</v>
      </c>
      <c r="IA257" s="414" t="s">
        <v>5220</v>
      </c>
      <c r="IB257" s="415">
        <v>1</v>
      </c>
      <c r="IC257" s="447">
        <v>0</v>
      </c>
      <c r="ID257" s="341"/>
      <c r="IE257" s="446">
        <v>253</v>
      </c>
      <c r="IF257" s="412" t="str">
        <f>OIP!AH255&amp;";"&amp;OIP!B255&amp;";"&amp;OIP!E255</f>
        <v>Система СОД береговых сооружений;Температура подшипника насоса Н-32;°С</v>
      </c>
      <c r="IG257" s="440">
        <v>253</v>
      </c>
      <c r="IH257" s="414" t="s">
        <v>5220</v>
      </c>
      <c r="II257" s="415">
        <v>1</v>
      </c>
      <c r="IJ257" s="447">
        <v>0</v>
      </c>
      <c r="IK257" s="341"/>
      <c r="IL257" s="446">
        <v>253</v>
      </c>
      <c r="IM257" s="412" t="str">
        <f>OIP!AH255&amp;";"&amp;OIP!B255&amp;";"&amp;OIP!E255</f>
        <v>Система СОД береговых сооружений;Температура подшипника насоса Н-32;°С</v>
      </c>
      <c r="IN257" s="440">
        <v>253</v>
      </c>
      <c r="IO257" s="414" t="s">
        <v>5220</v>
      </c>
      <c r="IP257" s="415">
        <v>1</v>
      </c>
      <c r="IQ257" s="447">
        <v>0</v>
      </c>
    </row>
    <row r="258" spans="1:251" ht="15.75" customHeight="1">
      <c r="A258" s="310">
        <f t="shared" si="30"/>
        <v>254</v>
      </c>
      <c r="B258" s="314" t="str">
        <f>DP!J255&amp;";"&amp;DP!B255</f>
        <v>;ДЭС 215.3 неисправна</v>
      </c>
      <c r="C258" s="438">
        <v>254</v>
      </c>
      <c r="D258" s="312"/>
      <c r="E258" s="312"/>
      <c r="F258" s="403"/>
      <c r="H258" s="437">
        <f t="shared" si="31"/>
        <v>254</v>
      </c>
      <c r="I258" s="314" t="str">
        <f>KTPRS2!I255&amp;";"&amp;KTPRS2!B255</f>
        <v>Предельный параметр;</v>
      </c>
      <c r="J258" s="438">
        <v>254</v>
      </c>
      <c r="K258" s="312"/>
      <c r="L258" s="312"/>
      <c r="M258" s="405"/>
      <c r="O258" s="437">
        <f t="shared" si="32"/>
        <v>254</v>
      </c>
      <c r="P258" s="455">
        <v>0</v>
      </c>
      <c r="Q258" s="438"/>
      <c r="R258" s="312"/>
      <c r="S258" s="312"/>
      <c r="T258" s="405"/>
      <c r="CU258" s="310">
        <f t="shared" si="33"/>
        <v>254</v>
      </c>
      <c r="CV258" s="314" t="str">
        <f>KTPR!K256&amp;";"&amp;KTPR!B256</f>
        <v>Общестанционная защита;Сохранение предельной загазованности в технологическом помещении ТПУ (точка 3)</v>
      </c>
      <c r="CW258" s="438">
        <v>254</v>
      </c>
      <c r="CX258" s="312"/>
      <c r="CY258" s="312"/>
      <c r="CZ258" s="403"/>
      <c r="DI258" s="310">
        <f t="shared" si="34"/>
        <v>352</v>
      </c>
      <c r="DJ258" s="314" t="str">
        <f>KTPRA!I257&amp;";"&amp;KTPRA!B257</f>
        <v>;</v>
      </c>
      <c r="DK258" s="438">
        <v>254</v>
      </c>
      <c r="DL258" s="312"/>
      <c r="DM258" s="312"/>
      <c r="DN258" s="403"/>
      <c r="DP258" s="437">
        <v>254</v>
      </c>
      <c r="DQ258" s="312"/>
      <c r="DR258" s="438">
        <v>222</v>
      </c>
      <c r="DS258" s="312"/>
      <c r="DT258" s="312"/>
      <c r="DU258" s="96"/>
      <c r="ED258" s="851">
        <v>254</v>
      </c>
      <c r="EE258" s="423">
        <v>0</v>
      </c>
      <c r="EF258" s="68">
        <v>254</v>
      </c>
      <c r="EG258" s="861"/>
      <c r="EH258" s="68"/>
      <c r="EI258" s="96"/>
      <c r="FT258" s="479"/>
      <c r="GA258" s="437">
        <v>254</v>
      </c>
      <c r="GB258" s="314"/>
      <c r="GC258" s="438">
        <v>254</v>
      </c>
      <c r="GD258" s="402" t="s">
        <v>3565</v>
      </c>
      <c r="GE258" s="312">
        <v>1</v>
      </c>
      <c r="GF258" s="405">
        <v>0</v>
      </c>
      <c r="GH258" s="437"/>
      <c r="GI258" s="314"/>
      <c r="GJ258" s="438">
        <v>254</v>
      </c>
      <c r="GK258" s="402" t="s">
        <v>3565</v>
      </c>
      <c r="GL258" s="312">
        <v>1</v>
      </c>
      <c r="GM258" s="405">
        <v>0</v>
      </c>
      <c r="HC258" s="446">
        <v>254</v>
      </c>
      <c r="HD258" s="412" t="str">
        <f>OIP!AH256&amp;";"&amp;OIP!B256&amp;";"&amp;OIP!E256</f>
        <v>Система СОД береговых сооружений;Температура нефти на выходе насоса Н-32;°С</v>
      </c>
      <c r="HE258" s="440">
        <v>254</v>
      </c>
      <c r="HF258" s="414" t="s">
        <v>5221</v>
      </c>
      <c r="HG258" s="415">
        <v>1</v>
      </c>
      <c r="HH258" s="447">
        <v>0</v>
      </c>
      <c r="HJ258" s="446">
        <v>254</v>
      </c>
      <c r="HK258" s="412" t="str">
        <f>OIP!AH256&amp;";"&amp;OIP!B256&amp;";"&amp;OIP!E256</f>
        <v>Система СОД береговых сооружений;Температура нефти на выходе насоса Н-32;°С</v>
      </c>
      <c r="HL258" s="440">
        <v>254</v>
      </c>
      <c r="HM258" s="414" t="s">
        <v>5221</v>
      </c>
      <c r="HN258" s="415">
        <v>1</v>
      </c>
      <c r="HO258" s="447">
        <v>0</v>
      </c>
      <c r="HQ258" s="437">
        <v>254</v>
      </c>
      <c r="HR258" s="314" t="str">
        <f>OIP!AH256&amp;";"&amp;OIP!B256&amp;";"&amp;OIP!E256</f>
        <v>Система СОД береговых сооружений;Температура нефти на выходе насоса Н-32;°С</v>
      </c>
      <c r="HS258" s="438">
        <v>254</v>
      </c>
      <c r="HT258" s="402" t="s">
        <v>5221</v>
      </c>
      <c r="HU258" s="312">
        <v>1</v>
      </c>
      <c r="HV258" s="405">
        <v>0</v>
      </c>
      <c r="HX258" s="310">
        <v>254</v>
      </c>
      <c r="HY258" s="314" t="str">
        <f>OIP!AH256&amp;";"&amp;OIP!B256&amp;";"&amp;OIP!E256</f>
        <v>Система СОД береговых сооружений;Температура нефти на выходе насоса Н-32;°С</v>
      </c>
      <c r="HZ258" s="438">
        <v>254</v>
      </c>
      <c r="IA258" s="414" t="s">
        <v>5221</v>
      </c>
      <c r="IB258" s="415">
        <v>1</v>
      </c>
      <c r="IC258" s="447">
        <v>0</v>
      </c>
      <c r="ID258" s="341"/>
      <c r="IE258" s="446">
        <v>254</v>
      </c>
      <c r="IF258" s="412" t="str">
        <f>OIP!AH256&amp;";"&amp;OIP!B256&amp;";"&amp;OIP!E256</f>
        <v>Система СОД береговых сооружений;Температура нефти на выходе насоса Н-32;°С</v>
      </c>
      <c r="IG258" s="440">
        <v>254</v>
      </c>
      <c r="IH258" s="414" t="s">
        <v>5221</v>
      </c>
      <c r="II258" s="415">
        <v>1</v>
      </c>
      <c r="IJ258" s="447">
        <v>0</v>
      </c>
      <c r="IK258" s="341"/>
      <c r="IL258" s="446">
        <v>254</v>
      </c>
      <c r="IM258" s="412" t="str">
        <f>OIP!AH256&amp;";"&amp;OIP!B256&amp;";"&amp;OIP!E256</f>
        <v>Система СОД береговых сооружений;Температура нефти на выходе насоса Н-32;°С</v>
      </c>
      <c r="IN258" s="440">
        <v>254</v>
      </c>
      <c r="IO258" s="414" t="s">
        <v>5221</v>
      </c>
      <c r="IP258" s="415">
        <v>1</v>
      </c>
      <c r="IQ258" s="447">
        <v>0</v>
      </c>
    </row>
    <row r="259" spans="1:251" ht="15.75" customHeight="1">
      <c r="A259" s="313">
        <f t="shared" si="30"/>
        <v>255</v>
      </c>
      <c r="B259" s="314" t="str">
        <f>DP!J256&amp;";"&amp;DP!B256</f>
        <v>;ДЭС 215.2 в работе</v>
      </c>
      <c r="C259" s="438">
        <v>255</v>
      </c>
      <c r="D259" s="345"/>
      <c r="E259" s="345"/>
      <c r="F259" s="347"/>
      <c r="H259" s="469">
        <f t="shared" si="31"/>
        <v>255</v>
      </c>
      <c r="I259" s="314" t="str">
        <f>KTPRS2!I256&amp;";"&amp;KTPRS2!B256</f>
        <v>Предельный параметр;</v>
      </c>
      <c r="J259" s="438">
        <v>255</v>
      </c>
      <c r="K259" s="345"/>
      <c r="L259" s="345"/>
      <c r="M259" s="470"/>
      <c r="O259" s="469">
        <f t="shared" si="32"/>
        <v>255</v>
      </c>
      <c r="P259" s="455">
        <v>0</v>
      </c>
      <c r="Q259" s="343"/>
      <c r="R259" s="345"/>
      <c r="S259" s="345"/>
      <c r="T259" s="470"/>
      <c r="CU259" s="310">
        <f t="shared" si="33"/>
        <v>255</v>
      </c>
      <c r="CV259" s="314" t="str">
        <f>KTPR!K257&amp;";"&amp;KTPR!B257</f>
        <v>Общестанционная защита;Сохранение предельной загазованности в технологическом помещении ТПУ (точка 4)</v>
      </c>
      <c r="CW259" s="438">
        <v>255</v>
      </c>
      <c r="CX259" s="312"/>
      <c r="CY259" s="312"/>
      <c r="CZ259" s="403"/>
      <c r="DI259" s="310">
        <f t="shared" si="34"/>
        <v>353</v>
      </c>
      <c r="DJ259" s="314" t="str">
        <f>KTPRA!I258&amp;";"&amp;KTPRA!B258</f>
        <v>;</v>
      </c>
      <c r="DK259" s="438">
        <v>255</v>
      </c>
      <c r="DL259" s="312"/>
      <c r="DM259" s="312"/>
      <c r="DN259" s="403"/>
      <c r="DP259" s="437">
        <v>255</v>
      </c>
      <c r="DQ259" s="312"/>
      <c r="DR259" s="438">
        <v>223</v>
      </c>
      <c r="DS259" s="312"/>
      <c r="DT259" s="312"/>
      <c r="DU259" s="96"/>
      <c r="ED259" s="851">
        <v>255</v>
      </c>
      <c r="EE259" s="423">
        <v>0</v>
      </c>
      <c r="EF259" s="68">
        <v>255</v>
      </c>
      <c r="EG259" s="861"/>
      <c r="EH259" s="68"/>
      <c r="EI259" s="96"/>
      <c r="FT259" s="479"/>
      <c r="GA259" s="437">
        <v>255</v>
      </c>
      <c r="GB259" s="314"/>
      <c r="GC259" s="438">
        <v>255</v>
      </c>
      <c r="GD259" s="402" t="s">
        <v>3565</v>
      </c>
      <c r="GE259" s="312">
        <v>1</v>
      </c>
      <c r="GF259" s="405">
        <v>0</v>
      </c>
      <c r="GH259" s="437"/>
      <c r="GI259" s="314"/>
      <c r="GJ259" s="438">
        <v>255</v>
      </c>
      <c r="GK259" s="402" t="s">
        <v>3565</v>
      </c>
      <c r="GL259" s="312">
        <v>1</v>
      </c>
      <c r="GM259" s="405">
        <v>0</v>
      </c>
      <c r="HC259" s="446">
        <v>255</v>
      </c>
      <c r="HD259" s="412" t="str">
        <f>OIP!AH257&amp;";"&amp;OIP!B257&amp;";"&amp;OIP!E257</f>
        <v>;;</v>
      </c>
      <c r="HE259" s="440">
        <v>255</v>
      </c>
      <c r="HF259" s="414" t="s">
        <v>5222</v>
      </c>
      <c r="HG259" s="415">
        <v>1</v>
      </c>
      <c r="HH259" s="447">
        <v>0</v>
      </c>
      <c r="HJ259" s="446">
        <v>255</v>
      </c>
      <c r="HK259" s="412" t="str">
        <f>OIP!AH257&amp;";"&amp;OIP!B257&amp;";"&amp;OIP!E257</f>
        <v>;;</v>
      </c>
      <c r="HL259" s="440">
        <v>255</v>
      </c>
      <c r="HM259" s="414" t="s">
        <v>5222</v>
      </c>
      <c r="HN259" s="415">
        <v>1</v>
      </c>
      <c r="HO259" s="447">
        <v>0</v>
      </c>
      <c r="HQ259" s="437">
        <v>255</v>
      </c>
      <c r="HR259" s="314" t="str">
        <f>OIP!AH257&amp;";"&amp;OIP!B257&amp;";"&amp;OIP!E257</f>
        <v>;;</v>
      </c>
      <c r="HS259" s="438">
        <v>255</v>
      </c>
      <c r="HT259" s="402" t="s">
        <v>5222</v>
      </c>
      <c r="HU259" s="312">
        <v>1</v>
      </c>
      <c r="HV259" s="405">
        <v>0</v>
      </c>
      <c r="HX259" s="310">
        <v>255</v>
      </c>
      <c r="HY259" s="314" t="str">
        <f>OIP!AH257&amp;";"&amp;OIP!B257&amp;";"&amp;OIP!E257</f>
        <v>;;</v>
      </c>
      <c r="HZ259" s="438">
        <v>255</v>
      </c>
      <c r="IA259" s="414" t="s">
        <v>5222</v>
      </c>
      <c r="IB259" s="415">
        <v>1</v>
      </c>
      <c r="IC259" s="447">
        <v>0</v>
      </c>
      <c r="ID259" s="341"/>
      <c r="IE259" s="446">
        <v>255</v>
      </c>
      <c r="IF259" s="412" t="str">
        <f>OIP!AH257&amp;";"&amp;OIP!B257&amp;";"&amp;OIP!E257</f>
        <v>;;</v>
      </c>
      <c r="IG259" s="440">
        <v>255</v>
      </c>
      <c r="IH259" s="414" t="s">
        <v>5222</v>
      </c>
      <c r="II259" s="415">
        <v>1</v>
      </c>
      <c r="IJ259" s="447">
        <v>0</v>
      </c>
      <c r="IK259" s="341"/>
      <c r="IL259" s="446">
        <v>255</v>
      </c>
      <c r="IM259" s="412" t="str">
        <f>OIP!AH257&amp;";"&amp;OIP!B257&amp;";"&amp;OIP!E257</f>
        <v>;;</v>
      </c>
      <c r="IN259" s="440">
        <v>255</v>
      </c>
      <c r="IO259" s="414" t="s">
        <v>5222</v>
      </c>
      <c r="IP259" s="415">
        <v>1</v>
      </c>
      <c r="IQ259" s="447">
        <v>0</v>
      </c>
    </row>
    <row r="260" spans="1:251" ht="15.75" customHeight="1">
      <c r="A260" s="310">
        <f t="shared" si="30"/>
        <v>256</v>
      </c>
      <c r="B260" s="314" t="str">
        <f>DP!J257&amp;";"&amp;DP!B257</f>
        <v>;ДЭС 215.2 неисправна</v>
      </c>
      <c r="C260" s="438">
        <v>256</v>
      </c>
      <c r="D260" s="312"/>
      <c r="E260" s="312"/>
      <c r="F260" s="403"/>
      <c r="H260" s="437">
        <f t="shared" si="31"/>
        <v>256</v>
      </c>
      <c r="I260" s="314" t="str">
        <f>KTPRS2!I257&amp;";"&amp;KTPRS2!B257</f>
        <v>Предельный параметр;</v>
      </c>
      <c r="J260" s="438">
        <v>256</v>
      </c>
      <c r="K260" s="312"/>
      <c r="L260" s="312"/>
      <c r="M260" s="405"/>
      <c r="O260" s="437">
        <f t="shared" si="32"/>
        <v>256</v>
      </c>
      <c r="P260" s="455">
        <v>0</v>
      </c>
      <c r="Q260" s="438"/>
      <c r="R260" s="312"/>
      <c r="S260" s="312"/>
      <c r="T260" s="405"/>
      <c r="CU260" s="310">
        <f t="shared" si="33"/>
        <v>256</v>
      </c>
      <c r="CV260" s="314" t="str">
        <f>KTPR!K258&amp;";"&amp;KTPR!B258</f>
        <v>Общестанционная защита;Аварийный максимальный уровень затопления технологического помещения ТПУ</v>
      </c>
      <c r="CW260" s="438">
        <v>256</v>
      </c>
      <c r="CX260" s="312"/>
      <c r="CY260" s="312"/>
      <c r="CZ260" s="403"/>
      <c r="DI260" s="310">
        <f t="shared" si="34"/>
        <v>354</v>
      </c>
      <c r="DJ260" s="314" t="str">
        <f>KTPRA!I259&amp;";"&amp;KTPRA!B259</f>
        <v>;</v>
      </c>
      <c r="DK260" s="438">
        <v>256</v>
      </c>
      <c r="DL260" s="312"/>
      <c r="DM260" s="312"/>
      <c r="DN260" s="403"/>
      <c r="DP260" s="437">
        <v>256</v>
      </c>
      <c r="DQ260" s="312"/>
      <c r="DR260" s="438">
        <v>224</v>
      </c>
      <c r="DS260" s="312"/>
      <c r="DT260" s="312"/>
      <c r="DU260" s="96"/>
      <c r="ED260" s="851">
        <v>256</v>
      </c>
      <c r="EE260" s="423">
        <v>0</v>
      </c>
      <c r="EF260" s="68">
        <v>256</v>
      </c>
      <c r="EG260" s="861"/>
      <c r="EH260" s="68"/>
      <c r="EI260" s="96"/>
      <c r="FT260" s="479"/>
      <c r="GA260" s="404">
        <v>256</v>
      </c>
      <c r="GB260" s="314"/>
      <c r="GC260" s="438">
        <v>256</v>
      </c>
      <c r="GD260" s="402" t="s">
        <v>3565</v>
      </c>
      <c r="GE260" s="312">
        <v>1</v>
      </c>
      <c r="GF260" s="405">
        <v>0</v>
      </c>
      <c r="GH260" s="437"/>
      <c r="GI260" s="314"/>
      <c r="GJ260" s="438">
        <v>256</v>
      </c>
      <c r="GK260" s="402" t="s">
        <v>3565</v>
      </c>
      <c r="GL260" s="312">
        <v>1</v>
      </c>
      <c r="GM260" s="405">
        <v>0</v>
      </c>
      <c r="HC260" s="446">
        <v>256</v>
      </c>
      <c r="HD260" s="412" t="str">
        <f>OIP!AH258&amp;";"&amp;OIP!B258&amp;";"&amp;OIP!E258</f>
        <v>Система СОД береговых сооружений;Температура нефти в емкости Е-12;°С</v>
      </c>
      <c r="HE260" s="440">
        <v>256</v>
      </c>
      <c r="HF260" s="414" t="s">
        <v>5223</v>
      </c>
      <c r="HG260" s="415">
        <v>1</v>
      </c>
      <c r="HH260" s="447">
        <v>0</v>
      </c>
      <c r="HJ260" s="446">
        <v>256</v>
      </c>
      <c r="HK260" s="412" t="str">
        <f>OIP!AH258&amp;";"&amp;OIP!B258&amp;";"&amp;OIP!E258</f>
        <v>Система СОД береговых сооружений;Температура нефти в емкости Е-12;°С</v>
      </c>
      <c r="HL260" s="440">
        <v>256</v>
      </c>
      <c r="HM260" s="414" t="s">
        <v>5223</v>
      </c>
      <c r="HN260" s="415">
        <v>1</v>
      </c>
      <c r="HO260" s="447">
        <v>0</v>
      </c>
      <c r="HQ260" s="437">
        <v>256</v>
      </c>
      <c r="HR260" s="314" t="str">
        <f>OIP!AH258&amp;";"&amp;OIP!B258&amp;";"&amp;OIP!E258</f>
        <v>Система СОД береговых сооружений;Температура нефти в емкости Е-12;°С</v>
      </c>
      <c r="HS260" s="438">
        <v>256</v>
      </c>
      <c r="HT260" s="402" t="s">
        <v>5223</v>
      </c>
      <c r="HU260" s="312">
        <v>1</v>
      </c>
      <c r="HV260" s="405">
        <v>0</v>
      </c>
      <c r="HX260" s="310">
        <v>256</v>
      </c>
      <c r="HY260" s="314" t="str">
        <f>OIP!AH258&amp;";"&amp;OIP!B258&amp;";"&amp;OIP!E258</f>
        <v>Система СОД береговых сооружений;Температура нефти в емкости Е-12;°С</v>
      </c>
      <c r="HZ260" s="438">
        <v>256</v>
      </c>
      <c r="IA260" s="414" t="s">
        <v>5223</v>
      </c>
      <c r="IB260" s="415">
        <v>1</v>
      </c>
      <c r="IC260" s="447">
        <v>0</v>
      </c>
      <c r="ID260" s="341"/>
      <c r="IE260" s="446">
        <v>256</v>
      </c>
      <c r="IF260" s="412" t="str">
        <f>OIP!AH258&amp;";"&amp;OIP!B258&amp;";"&amp;OIP!E258</f>
        <v>Система СОД береговых сооружений;Температура нефти в емкости Е-12;°С</v>
      </c>
      <c r="IG260" s="440">
        <v>256</v>
      </c>
      <c r="IH260" s="414" t="s">
        <v>5223</v>
      </c>
      <c r="II260" s="415">
        <v>1</v>
      </c>
      <c r="IJ260" s="447">
        <v>0</v>
      </c>
      <c r="IK260" s="341"/>
      <c r="IL260" s="446">
        <v>256</v>
      </c>
      <c r="IM260" s="412" t="str">
        <f>OIP!AH258&amp;";"&amp;OIP!B258&amp;";"&amp;OIP!E258</f>
        <v>Система СОД береговых сооружений;Температура нефти в емкости Е-12;°С</v>
      </c>
      <c r="IN260" s="440">
        <v>256</v>
      </c>
      <c r="IO260" s="414" t="s">
        <v>5223</v>
      </c>
      <c r="IP260" s="415">
        <v>1</v>
      </c>
      <c r="IQ260" s="447">
        <v>0</v>
      </c>
    </row>
    <row r="261" spans="1:251">
      <c r="A261" s="310">
        <f t="shared" si="30"/>
        <v>257</v>
      </c>
      <c r="B261" s="314" t="str">
        <f>DP!J258&amp;";"&amp;DP!B258</f>
        <v>;ДЭС 215.1 в работе</v>
      </c>
      <c r="C261" s="438">
        <v>257</v>
      </c>
      <c r="D261" s="312"/>
      <c r="E261" s="312"/>
      <c r="F261" s="403"/>
      <c r="H261" s="437">
        <f t="shared" si="31"/>
        <v>257</v>
      </c>
      <c r="I261" s="314" t="str">
        <f>KTPRS2!I258&amp;";"&amp;KTPRS2!B258</f>
        <v>Предельный параметр;</v>
      </c>
      <c r="J261" s="438">
        <v>257</v>
      </c>
      <c r="K261" s="312"/>
      <c r="L261" s="312"/>
      <c r="M261" s="405"/>
      <c r="O261" s="437">
        <f t="shared" si="32"/>
        <v>257</v>
      </c>
      <c r="P261" s="455">
        <v>0</v>
      </c>
      <c r="Q261" s="438"/>
      <c r="R261" s="312"/>
      <c r="S261" s="312"/>
      <c r="T261" s="405"/>
      <c r="CU261" s="310">
        <f t="shared" si="33"/>
        <v>257</v>
      </c>
      <c r="CV261" s="314" t="str">
        <f>KTPR!K259&amp;";"&amp;KTPR!B259</f>
        <v>Общестанционная защита;Пожар на площадке насосной станции откачки</v>
      </c>
      <c r="CW261" s="438">
        <v>257</v>
      </c>
      <c r="CX261" s="312"/>
      <c r="CY261" s="312"/>
      <c r="CZ261" s="403"/>
      <c r="DI261" s="310">
        <f t="shared" si="34"/>
        <v>355</v>
      </c>
      <c r="DJ261" s="314" t="str">
        <f>KTPRA!I260&amp;";"&amp;KTPRA!B260</f>
        <v>;</v>
      </c>
      <c r="DK261" s="438">
        <v>257</v>
      </c>
      <c r="DL261" s="312"/>
      <c r="DM261" s="312"/>
      <c r="DN261" s="403"/>
      <c r="DP261" s="437">
        <v>257</v>
      </c>
      <c r="DQ261" s="312"/>
      <c r="DR261" s="438">
        <v>225</v>
      </c>
      <c r="DS261" s="312"/>
      <c r="DT261" s="312"/>
      <c r="DU261" s="96"/>
      <c r="ED261" s="851">
        <v>257</v>
      </c>
      <c r="EE261" s="423">
        <v>0</v>
      </c>
      <c r="EF261" s="68">
        <v>257</v>
      </c>
      <c r="EG261" s="861"/>
      <c r="EH261" s="68"/>
      <c r="EI261" s="96"/>
      <c r="FT261" s="479"/>
      <c r="GA261" s="437">
        <v>257</v>
      </c>
      <c r="GB261" s="314"/>
      <c r="GC261" s="438">
        <v>257</v>
      </c>
      <c r="GD261" s="402" t="s">
        <v>3565</v>
      </c>
      <c r="GE261" s="312">
        <v>1</v>
      </c>
      <c r="GF261" s="405">
        <v>0</v>
      </c>
      <c r="GH261" s="437"/>
      <c r="GI261" s="314"/>
      <c r="GJ261" s="438">
        <v>257</v>
      </c>
      <c r="GK261" s="402" t="s">
        <v>3565</v>
      </c>
      <c r="GL261" s="312">
        <v>1</v>
      </c>
      <c r="GM261" s="405">
        <v>0</v>
      </c>
      <c r="HC261" s="446">
        <v>257</v>
      </c>
      <c r="HD261" s="412" t="str">
        <f>OIP!AH259&amp;";"&amp;OIP!B259&amp;";"&amp;OIP!E259</f>
        <v>Система СОД береговых сооружений;Сигнализация аварийного максимального уровня нефти в емкости Е-12;мА</v>
      </c>
      <c r="HE261" s="440">
        <v>257</v>
      </c>
      <c r="HF261" s="414" t="s">
        <v>5224</v>
      </c>
      <c r="HG261" s="415">
        <v>1</v>
      </c>
      <c r="HH261" s="447">
        <v>0</v>
      </c>
      <c r="HJ261" s="446">
        <v>257</v>
      </c>
      <c r="HK261" s="412" t="str">
        <f>OIP!AH259&amp;";"&amp;OIP!B259&amp;";"&amp;OIP!E259</f>
        <v>Система СОД береговых сооружений;Сигнализация аварийного максимального уровня нефти в емкости Е-12;мА</v>
      </c>
      <c r="HL261" s="440">
        <v>257</v>
      </c>
      <c r="HM261" s="414" t="s">
        <v>5224</v>
      </c>
      <c r="HN261" s="415">
        <v>1</v>
      </c>
      <c r="HO261" s="447">
        <v>0</v>
      </c>
      <c r="HQ261" s="437">
        <v>257</v>
      </c>
      <c r="HR261" s="314" t="str">
        <f>OIP!AH259&amp;";"&amp;OIP!B259&amp;";"&amp;OIP!E259</f>
        <v>Система СОД береговых сооружений;Сигнализация аварийного максимального уровня нефти в емкости Е-12;мА</v>
      </c>
      <c r="HS261" s="438">
        <v>257</v>
      </c>
      <c r="HT261" s="402" t="s">
        <v>5224</v>
      </c>
      <c r="HU261" s="312">
        <v>1</v>
      </c>
      <c r="HV261" s="405">
        <v>0</v>
      </c>
      <c r="HX261" s="310">
        <v>257</v>
      </c>
      <c r="HY261" s="314" t="str">
        <f>OIP!AH259&amp;";"&amp;OIP!B259&amp;";"&amp;OIP!E259</f>
        <v>Система СОД береговых сооружений;Сигнализация аварийного максимального уровня нефти в емкости Е-12;мА</v>
      </c>
      <c r="HZ261" s="438">
        <v>257</v>
      </c>
      <c r="IA261" s="414" t="s">
        <v>5224</v>
      </c>
      <c r="IB261" s="415">
        <v>1</v>
      </c>
      <c r="IC261" s="447">
        <v>0</v>
      </c>
      <c r="ID261" s="341"/>
      <c r="IE261" s="446">
        <v>257</v>
      </c>
      <c r="IF261" s="412" t="str">
        <f>OIP!AH259&amp;";"&amp;OIP!B259&amp;";"&amp;OIP!E259</f>
        <v>Система СОД береговых сооружений;Сигнализация аварийного максимального уровня нефти в емкости Е-12;мА</v>
      </c>
      <c r="IG261" s="440">
        <v>257</v>
      </c>
      <c r="IH261" s="414" t="s">
        <v>5224</v>
      </c>
      <c r="II261" s="415">
        <v>1</v>
      </c>
      <c r="IJ261" s="447">
        <v>0</v>
      </c>
      <c r="IK261" s="341"/>
      <c r="IL261" s="446">
        <v>257</v>
      </c>
      <c r="IM261" s="412" t="str">
        <f>OIP!AH259&amp;";"&amp;OIP!B259&amp;";"&amp;OIP!E259</f>
        <v>Система СОД береговых сооружений;Сигнализация аварийного максимального уровня нефти в емкости Е-12;мА</v>
      </c>
      <c r="IN261" s="440">
        <v>257</v>
      </c>
      <c r="IO261" s="414" t="s">
        <v>5224</v>
      </c>
      <c r="IP261" s="415">
        <v>1</v>
      </c>
      <c r="IQ261" s="447">
        <v>0</v>
      </c>
    </row>
    <row r="262" spans="1:251">
      <c r="A262" s="313">
        <f t="shared" ref="A262:A325" si="35">A261+1</f>
        <v>258</v>
      </c>
      <c r="B262" s="314" t="str">
        <f>DP!J259&amp;";"&amp;DP!B259</f>
        <v>;ДЭС 215.1 неисправна</v>
      </c>
      <c r="C262" s="438">
        <v>258</v>
      </c>
      <c r="D262" s="345"/>
      <c r="E262" s="345"/>
      <c r="F262" s="347"/>
      <c r="H262" s="469">
        <f t="shared" ref="H262:H325" si="36">H261+1</f>
        <v>258</v>
      </c>
      <c r="I262" s="314" t="str">
        <f>KTPRS2!I259&amp;";"&amp;KTPRS2!B259</f>
        <v>Предельный параметр;</v>
      </c>
      <c r="J262" s="438">
        <v>258</v>
      </c>
      <c r="K262" s="345"/>
      <c r="L262" s="345"/>
      <c r="M262" s="470"/>
      <c r="O262" s="469">
        <f t="shared" ref="O262:O325" si="37">O261+1</f>
        <v>258</v>
      </c>
      <c r="P262" s="455">
        <v>0</v>
      </c>
      <c r="Q262" s="343"/>
      <c r="R262" s="345"/>
      <c r="S262" s="345"/>
      <c r="T262" s="470"/>
      <c r="CU262" s="310">
        <f t="shared" si="33"/>
        <v>258</v>
      </c>
      <c r="CV262" s="314" t="str">
        <f>KTPR!K260&amp;";"&amp;KTPR!B260</f>
        <v>Общестанционная защита;Пожар в здании БИЛ СИКН-730</v>
      </c>
      <c r="CW262" s="438">
        <v>258</v>
      </c>
      <c r="CX262" s="312"/>
      <c r="CY262" s="312"/>
      <c r="CZ262" s="403"/>
      <c r="DI262" s="310">
        <f t="shared" si="34"/>
        <v>356</v>
      </c>
      <c r="DJ262" s="314" t="str">
        <f>KTPRA!I261&amp;";"&amp;KTPRA!B261</f>
        <v>;</v>
      </c>
      <c r="DK262" s="438">
        <v>258</v>
      </c>
      <c r="DL262" s="312"/>
      <c r="DM262" s="312"/>
      <c r="DN262" s="403"/>
      <c r="DP262" s="437">
        <v>258</v>
      </c>
      <c r="DQ262" s="312"/>
      <c r="DR262" s="438">
        <v>226</v>
      </c>
      <c r="DS262" s="312"/>
      <c r="DT262" s="312"/>
      <c r="DU262" s="96"/>
      <c r="ED262" s="851">
        <v>258</v>
      </c>
      <c r="EE262" s="423">
        <v>0</v>
      </c>
      <c r="EF262" s="68">
        <v>258</v>
      </c>
      <c r="EG262" s="861"/>
      <c r="EH262" s="68"/>
      <c r="EI262" s="96"/>
      <c r="FT262" s="479"/>
      <c r="GA262" s="437">
        <v>258</v>
      </c>
      <c r="GB262" s="314"/>
      <c r="GC262" s="438">
        <v>258</v>
      </c>
      <c r="GD262" s="402" t="s">
        <v>3565</v>
      </c>
      <c r="GE262" s="312">
        <v>1</v>
      </c>
      <c r="GF262" s="405">
        <v>0</v>
      </c>
      <c r="GH262" s="437"/>
      <c r="GI262" s="314"/>
      <c r="GJ262" s="438">
        <v>258</v>
      </c>
      <c r="GK262" s="402" t="s">
        <v>3565</v>
      </c>
      <c r="GL262" s="312">
        <v>1</v>
      </c>
      <c r="GM262" s="405">
        <v>0</v>
      </c>
      <c r="HC262" s="446">
        <v>258</v>
      </c>
      <c r="HD262" s="412" t="str">
        <f>OIP!AH260&amp;";"&amp;OIP!B260&amp;";"&amp;OIP!E260</f>
        <v>Система СОД береговых сооружений;Уровень нефти в емкости Е-12;мм</v>
      </c>
      <c r="HE262" s="440">
        <v>258</v>
      </c>
      <c r="HF262" s="414" t="s">
        <v>5225</v>
      </c>
      <c r="HG262" s="415">
        <v>1</v>
      </c>
      <c r="HH262" s="447">
        <v>0</v>
      </c>
      <c r="HJ262" s="446">
        <v>258</v>
      </c>
      <c r="HK262" s="412" t="str">
        <f>OIP!AH260&amp;";"&amp;OIP!B260&amp;";"&amp;OIP!E260</f>
        <v>Система СОД береговых сооружений;Уровень нефти в емкости Е-12;мм</v>
      </c>
      <c r="HL262" s="440">
        <v>258</v>
      </c>
      <c r="HM262" s="414" t="s">
        <v>5225</v>
      </c>
      <c r="HN262" s="415">
        <v>1</v>
      </c>
      <c r="HO262" s="447">
        <v>0</v>
      </c>
      <c r="HQ262" s="437">
        <v>258</v>
      </c>
      <c r="HR262" s="314" t="str">
        <f>OIP!AH260&amp;";"&amp;OIP!B260&amp;";"&amp;OIP!E260</f>
        <v>Система СОД береговых сооружений;Уровень нефти в емкости Е-12;мм</v>
      </c>
      <c r="HS262" s="438">
        <v>258</v>
      </c>
      <c r="HT262" s="402" t="s">
        <v>5225</v>
      </c>
      <c r="HU262" s="312">
        <v>1</v>
      </c>
      <c r="HV262" s="405">
        <v>0</v>
      </c>
      <c r="HX262" s="310">
        <v>258</v>
      </c>
      <c r="HY262" s="314" t="str">
        <f>OIP!AH260&amp;";"&amp;OIP!B260&amp;";"&amp;OIP!E260</f>
        <v>Система СОД береговых сооружений;Уровень нефти в емкости Е-12;мм</v>
      </c>
      <c r="HZ262" s="438">
        <v>258</v>
      </c>
      <c r="IA262" s="414" t="s">
        <v>5225</v>
      </c>
      <c r="IB262" s="415">
        <v>1</v>
      </c>
      <c r="IC262" s="447">
        <v>0</v>
      </c>
      <c r="ID262" s="341"/>
      <c r="IE262" s="446">
        <v>258</v>
      </c>
      <c r="IF262" s="412" t="str">
        <f>OIP!AH260&amp;";"&amp;OIP!B260&amp;";"&amp;OIP!E260</f>
        <v>Система СОД береговых сооружений;Уровень нефти в емкости Е-12;мм</v>
      </c>
      <c r="IG262" s="440">
        <v>258</v>
      </c>
      <c r="IH262" s="414" t="s">
        <v>5225</v>
      </c>
      <c r="II262" s="415">
        <v>1</v>
      </c>
      <c r="IJ262" s="447">
        <v>0</v>
      </c>
      <c r="IK262" s="341"/>
      <c r="IL262" s="446">
        <v>258</v>
      </c>
      <c r="IM262" s="412" t="str">
        <f>OIP!AH260&amp;";"&amp;OIP!B260&amp;";"&amp;OIP!E260</f>
        <v>Система СОД береговых сооружений;Уровень нефти в емкости Е-12;мм</v>
      </c>
      <c r="IN262" s="440">
        <v>258</v>
      </c>
      <c r="IO262" s="414" t="s">
        <v>5225</v>
      </c>
      <c r="IP262" s="415">
        <v>1</v>
      </c>
      <c r="IQ262" s="447">
        <v>0</v>
      </c>
    </row>
    <row r="263" spans="1:251">
      <c r="A263" s="310">
        <f t="shared" si="35"/>
        <v>259</v>
      </c>
      <c r="B263" s="314" t="str">
        <f>DP!J260&amp;";"&amp;DP!B260</f>
        <v>;</v>
      </c>
      <c r="C263" s="438">
        <v>259</v>
      </c>
      <c r="D263" s="312"/>
      <c r="E263" s="312"/>
      <c r="F263" s="403"/>
      <c r="H263" s="437">
        <f t="shared" si="36"/>
        <v>259</v>
      </c>
      <c r="I263" s="314" t="str">
        <f>KTPRS2!I260&amp;";"&amp;KTPRS2!B260</f>
        <v>Предельный параметр;</v>
      </c>
      <c r="J263" s="438">
        <v>259</v>
      </c>
      <c r="K263" s="312"/>
      <c r="L263" s="312"/>
      <c r="M263" s="405"/>
      <c r="O263" s="437">
        <f t="shared" si="37"/>
        <v>259</v>
      </c>
      <c r="P263" s="455">
        <v>0</v>
      </c>
      <c r="Q263" s="438"/>
      <c r="R263" s="312"/>
      <c r="S263" s="312"/>
      <c r="T263" s="405"/>
      <c r="CU263" s="310">
        <f t="shared" ref="CU263:CU304" si="38">CU262+1</f>
        <v>259</v>
      </c>
      <c r="CV263" s="314" t="str">
        <f>KTPR!K261&amp;";"&amp;KTPR!B261</f>
        <v>Общестанционная защита;Пожар в здании БИЛ СИКН-733</v>
      </c>
      <c r="CW263" s="438">
        <v>259</v>
      </c>
      <c r="CX263" s="312"/>
      <c r="CY263" s="312"/>
      <c r="CZ263" s="403"/>
      <c r="DI263" s="310">
        <f t="shared" si="34"/>
        <v>357</v>
      </c>
      <c r="DJ263" s="314" t="str">
        <f>KTPRA!I262&amp;";"&amp;KTPRA!B262</f>
        <v>;</v>
      </c>
      <c r="DK263" s="438">
        <v>259</v>
      </c>
      <c r="DL263" s="312"/>
      <c r="DM263" s="312"/>
      <c r="DN263" s="403"/>
      <c r="DP263" s="437">
        <v>259</v>
      </c>
      <c r="DQ263" s="312"/>
      <c r="DR263" s="438">
        <v>227</v>
      </c>
      <c r="DS263" s="312"/>
      <c r="DT263" s="312"/>
      <c r="DU263" s="96"/>
      <c r="ED263" s="851">
        <v>259</v>
      </c>
      <c r="EE263" s="423">
        <v>0</v>
      </c>
      <c r="EF263" s="68">
        <v>259</v>
      </c>
      <c r="EG263" s="861"/>
      <c r="EH263" s="68"/>
      <c r="EI263" s="96"/>
      <c r="FT263" s="479"/>
      <c r="GA263" s="437">
        <v>259</v>
      </c>
      <c r="GB263" s="314"/>
      <c r="GC263" s="438">
        <v>259</v>
      </c>
      <c r="GD263" s="402" t="s">
        <v>3565</v>
      </c>
      <c r="GE263" s="312">
        <v>1</v>
      </c>
      <c r="GF263" s="405">
        <v>0</v>
      </c>
      <c r="GH263" s="437"/>
      <c r="GI263" s="314"/>
      <c r="GJ263" s="438">
        <v>259</v>
      </c>
      <c r="GK263" s="402" t="s">
        <v>3565</v>
      </c>
      <c r="GL263" s="312">
        <v>1</v>
      </c>
      <c r="GM263" s="405">
        <v>0</v>
      </c>
      <c r="HC263" s="446">
        <v>259</v>
      </c>
      <c r="HD263" s="412" t="str">
        <f>OIP!AH261&amp;";"&amp;OIP!B261&amp;";"&amp;OIP!E261</f>
        <v>Система СОД береговых сооружений;Давление нефти на выходе насоса Н-12;МПа</v>
      </c>
      <c r="HE263" s="440">
        <v>259</v>
      </c>
      <c r="HF263" s="414" t="s">
        <v>5226</v>
      </c>
      <c r="HG263" s="415">
        <v>1</v>
      </c>
      <c r="HH263" s="447">
        <v>0</v>
      </c>
      <c r="HJ263" s="446">
        <v>259</v>
      </c>
      <c r="HK263" s="412" t="str">
        <f>OIP!AH261&amp;";"&amp;OIP!B261&amp;";"&amp;OIP!E261</f>
        <v>Система СОД береговых сооружений;Давление нефти на выходе насоса Н-12;МПа</v>
      </c>
      <c r="HL263" s="440">
        <v>259</v>
      </c>
      <c r="HM263" s="414" t="s">
        <v>5226</v>
      </c>
      <c r="HN263" s="415">
        <v>1</v>
      </c>
      <c r="HO263" s="447">
        <v>0</v>
      </c>
      <c r="HQ263" s="437">
        <v>259</v>
      </c>
      <c r="HR263" s="314" t="str">
        <f>OIP!AH261&amp;";"&amp;OIP!B261&amp;";"&amp;OIP!E261</f>
        <v>Система СОД береговых сооружений;Давление нефти на выходе насоса Н-12;МПа</v>
      </c>
      <c r="HS263" s="438">
        <v>259</v>
      </c>
      <c r="HT263" s="402" t="s">
        <v>5226</v>
      </c>
      <c r="HU263" s="312">
        <v>1</v>
      </c>
      <c r="HV263" s="405">
        <v>0</v>
      </c>
      <c r="HX263" s="310">
        <v>259</v>
      </c>
      <c r="HY263" s="314" t="str">
        <f>OIP!AH261&amp;";"&amp;OIP!B261&amp;";"&amp;OIP!E261</f>
        <v>Система СОД береговых сооружений;Давление нефти на выходе насоса Н-12;МПа</v>
      </c>
      <c r="HZ263" s="438">
        <v>259</v>
      </c>
      <c r="IA263" s="414" t="s">
        <v>5226</v>
      </c>
      <c r="IB263" s="415">
        <v>1</v>
      </c>
      <c r="IC263" s="447">
        <v>0</v>
      </c>
      <c r="ID263" s="341"/>
      <c r="IE263" s="446">
        <v>259</v>
      </c>
      <c r="IF263" s="412" t="str">
        <f>OIP!AH261&amp;";"&amp;OIP!B261&amp;";"&amp;OIP!E261</f>
        <v>Система СОД береговых сооружений;Давление нефти на выходе насоса Н-12;МПа</v>
      </c>
      <c r="IG263" s="440">
        <v>259</v>
      </c>
      <c r="IH263" s="414" t="s">
        <v>5226</v>
      </c>
      <c r="II263" s="415">
        <v>1</v>
      </c>
      <c r="IJ263" s="447">
        <v>0</v>
      </c>
      <c r="IK263" s="341"/>
      <c r="IL263" s="446">
        <v>259</v>
      </c>
      <c r="IM263" s="412" t="str">
        <f>OIP!AH261&amp;";"&amp;OIP!B261&amp;";"&amp;OIP!E261</f>
        <v>Система СОД береговых сооружений;Давление нефти на выходе насоса Н-12;МПа</v>
      </c>
      <c r="IN263" s="440">
        <v>259</v>
      </c>
      <c r="IO263" s="414" t="s">
        <v>5226</v>
      </c>
      <c r="IP263" s="415">
        <v>1</v>
      </c>
      <c r="IQ263" s="447">
        <v>0</v>
      </c>
    </row>
    <row r="264" spans="1:251">
      <c r="A264" s="310">
        <f t="shared" si="35"/>
        <v>260</v>
      </c>
      <c r="B264" s="314" t="str">
        <f>DP!J261&amp;";"&amp;DP!B261</f>
        <v>;Сигнализация "протечки" через задвижку 1А</v>
      </c>
      <c r="C264" s="438">
        <v>260</v>
      </c>
      <c r="D264" s="312"/>
      <c r="E264" s="312"/>
      <c r="F264" s="403"/>
      <c r="H264" s="437">
        <f t="shared" si="36"/>
        <v>260</v>
      </c>
      <c r="I264" s="314" t="str">
        <f>KTPRS2!I261&amp;";"&amp;KTPRS2!B261</f>
        <v>Предельный параметр;</v>
      </c>
      <c r="J264" s="438">
        <v>260</v>
      </c>
      <c r="K264" s="312"/>
      <c r="L264" s="312"/>
      <c r="M264" s="405"/>
      <c r="O264" s="437">
        <f t="shared" si="37"/>
        <v>260</v>
      </c>
      <c r="P264" s="455">
        <v>0</v>
      </c>
      <c r="Q264" s="438"/>
      <c r="R264" s="312"/>
      <c r="S264" s="312"/>
      <c r="T264" s="405"/>
      <c r="CU264" s="310">
        <f t="shared" si="38"/>
        <v>260</v>
      </c>
      <c r="CV264" s="314" t="str">
        <f>KTPR!K262&amp;";"&amp;KTPR!B262</f>
        <v>Общестанционная защита;Пожар в блок-боксе БИК СИКН-730</v>
      </c>
      <c r="CW264" s="438">
        <v>260</v>
      </c>
      <c r="CX264" s="312"/>
      <c r="CY264" s="312"/>
      <c r="CZ264" s="403"/>
      <c r="DI264" s="310">
        <f t="shared" si="34"/>
        <v>358</v>
      </c>
      <c r="DJ264" s="314" t="str">
        <f>KTPRA!I263&amp;";"&amp;KTPRA!B263</f>
        <v>;</v>
      </c>
      <c r="DK264" s="438">
        <v>260</v>
      </c>
      <c r="DL264" s="312"/>
      <c r="DM264" s="312"/>
      <c r="DN264" s="403"/>
      <c r="DP264" s="437">
        <v>260</v>
      </c>
      <c r="DQ264" s="312"/>
      <c r="DR264" s="438">
        <v>228</v>
      </c>
      <c r="DS264" s="312"/>
      <c r="DT264" s="312"/>
      <c r="DU264" s="96"/>
      <c r="ED264" s="851">
        <v>260</v>
      </c>
      <c r="EE264" s="423">
        <v>0</v>
      </c>
      <c r="EF264" s="68">
        <v>260</v>
      </c>
      <c r="EG264" s="861"/>
      <c r="EH264" s="68"/>
      <c r="EI264" s="96"/>
      <c r="FT264" s="479"/>
      <c r="GA264" s="437">
        <v>260</v>
      </c>
      <c r="GB264" s="314"/>
      <c r="GC264" s="438">
        <v>260</v>
      </c>
      <c r="GD264" s="402" t="s">
        <v>3565</v>
      </c>
      <c r="GE264" s="312">
        <v>1</v>
      </c>
      <c r="GF264" s="405">
        <v>0</v>
      </c>
      <c r="GH264" s="437"/>
      <c r="GI264" s="314"/>
      <c r="GJ264" s="438">
        <v>260</v>
      </c>
      <c r="GK264" s="402" t="s">
        <v>3565</v>
      </c>
      <c r="GL264" s="312">
        <v>1</v>
      </c>
      <c r="GM264" s="405">
        <v>0</v>
      </c>
      <c r="HC264" s="446">
        <v>260</v>
      </c>
      <c r="HD264" s="412" t="str">
        <f>OIP!AH262&amp;";"&amp;OIP!B262&amp;";"&amp;OIP!E262</f>
        <v>;;</v>
      </c>
      <c r="HE264" s="440">
        <v>260</v>
      </c>
      <c r="HF264" s="414" t="s">
        <v>5227</v>
      </c>
      <c r="HG264" s="415">
        <v>1</v>
      </c>
      <c r="HH264" s="447">
        <v>0</v>
      </c>
      <c r="HJ264" s="446">
        <v>260</v>
      </c>
      <c r="HK264" s="412" t="str">
        <f>OIP!AH262&amp;";"&amp;OIP!B262&amp;";"&amp;OIP!E262</f>
        <v>;;</v>
      </c>
      <c r="HL264" s="440">
        <v>260</v>
      </c>
      <c r="HM264" s="414" t="s">
        <v>5227</v>
      </c>
      <c r="HN264" s="415">
        <v>1</v>
      </c>
      <c r="HO264" s="447">
        <v>0</v>
      </c>
      <c r="HQ264" s="437">
        <v>260</v>
      </c>
      <c r="HR264" s="314" t="str">
        <f>OIP!AH262&amp;";"&amp;OIP!B262&amp;";"&amp;OIP!E262</f>
        <v>;;</v>
      </c>
      <c r="HS264" s="438">
        <v>260</v>
      </c>
      <c r="HT264" s="402" t="s">
        <v>5227</v>
      </c>
      <c r="HU264" s="312">
        <v>1</v>
      </c>
      <c r="HV264" s="405">
        <v>0</v>
      </c>
      <c r="HX264" s="310">
        <v>260</v>
      </c>
      <c r="HY264" s="314" t="str">
        <f>OIP!AH262&amp;";"&amp;OIP!B262&amp;";"&amp;OIP!E262</f>
        <v>;;</v>
      </c>
      <c r="HZ264" s="438">
        <v>260</v>
      </c>
      <c r="IA264" s="414" t="s">
        <v>5227</v>
      </c>
      <c r="IB264" s="415">
        <v>1</v>
      </c>
      <c r="IC264" s="447">
        <v>0</v>
      </c>
      <c r="ID264" s="341"/>
      <c r="IE264" s="446">
        <v>260</v>
      </c>
      <c r="IF264" s="412" t="str">
        <f>OIP!AH262&amp;";"&amp;OIP!B262&amp;";"&amp;OIP!E262</f>
        <v>;;</v>
      </c>
      <c r="IG264" s="440">
        <v>260</v>
      </c>
      <c r="IH264" s="414" t="s">
        <v>5227</v>
      </c>
      <c r="II264" s="415">
        <v>1</v>
      </c>
      <c r="IJ264" s="447">
        <v>0</v>
      </c>
      <c r="IK264" s="341"/>
      <c r="IL264" s="446">
        <v>260</v>
      </c>
      <c r="IM264" s="412" t="str">
        <f>OIP!AH262&amp;";"&amp;OIP!B262&amp;";"&amp;OIP!E262</f>
        <v>;;</v>
      </c>
      <c r="IN264" s="440">
        <v>260</v>
      </c>
      <c r="IO264" s="414" t="s">
        <v>5227</v>
      </c>
      <c r="IP264" s="415">
        <v>1</v>
      </c>
      <c r="IQ264" s="447">
        <v>0</v>
      </c>
    </row>
    <row r="265" spans="1:251">
      <c r="A265" s="313">
        <f t="shared" si="35"/>
        <v>261</v>
      </c>
      <c r="B265" s="314" t="str">
        <f>DP!J262&amp;";"&amp;DP!B262</f>
        <v>;Сигнализация "протечки" через задвижку 5А</v>
      </c>
      <c r="C265" s="438">
        <v>261</v>
      </c>
      <c r="D265" s="345"/>
      <c r="E265" s="345"/>
      <c r="F265" s="347"/>
      <c r="H265" s="469">
        <f t="shared" si="36"/>
        <v>261</v>
      </c>
      <c r="I265" s="314" t="str">
        <f>KTPRS2!I262&amp;";"&amp;KTPRS2!B262</f>
        <v>Предельный параметр;</v>
      </c>
      <c r="J265" s="438">
        <v>261</v>
      </c>
      <c r="K265" s="345"/>
      <c r="L265" s="345"/>
      <c r="M265" s="470"/>
      <c r="O265" s="469">
        <f t="shared" si="37"/>
        <v>261</v>
      </c>
      <c r="P265" s="455">
        <v>0</v>
      </c>
      <c r="Q265" s="343"/>
      <c r="R265" s="345"/>
      <c r="S265" s="345"/>
      <c r="T265" s="470"/>
      <c r="CU265" s="310">
        <f t="shared" si="38"/>
        <v>261</v>
      </c>
      <c r="CV265" s="314" t="str">
        <f>KTPR!K263&amp;";"&amp;KTPR!B263</f>
        <v>Общестанционная защита;Пожар в блок-боксе БИК СИКН-733</v>
      </c>
      <c r="CW265" s="438">
        <v>261</v>
      </c>
      <c r="CX265" s="312"/>
      <c r="CY265" s="312"/>
      <c r="CZ265" s="403"/>
      <c r="DI265" s="310">
        <f t="shared" si="34"/>
        <v>359</v>
      </c>
      <c r="DJ265" s="314" t="str">
        <f>KTPRA!I264&amp;";"&amp;KTPRA!B264</f>
        <v>;</v>
      </c>
      <c r="DK265" s="438">
        <v>261</v>
      </c>
      <c r="DL265" s="312"/>
      <c r="DM265" s="312"/>
      <c r="DN265" s="403"/>
      <c r="DP265" s="437">
        <v>261</v>
      </c>
      <c r="DQ265" s="312"/>
      <c r="DR265" s="438">
        <v>229</v>
      </c>
      <c r="DS265" s="312"/>
      <c r="DT265" s="312"/>
      <c r="DU265" s="96"/>
      <c r="ED265" s="851">
        <v>261</v>
      </c>
      <c r="EE265" s="423">
        <v>0</v>
      </c>
      <c r="EF265" s="68">
        <v>261</v>
      </c>
      <c r="EG265" s="861"/>
      <c r="EH265" s="68"/>
      <c r="EI265" s="96"/>
      <c r="FT265" s="479"/>
      <c r="GA265" s="437">
        <v>261</v>
      </c>
      <c r="GB265" s="314"/>
      <c r="GC265" s="438">
        <v>261</v>
      </c>
      <c r="GD265" s="402" t="s">
        <v>3565</v>
      </c>
      <c r="GE265" s="312">
        <v>1</v>
      </c>
      <c r="GF265" s="405">
        <v>0</v>
      </c>
      <c r="GH265" s="437"/>
      <c r="GI265" s="314"/>
      <c r="GJ265" s="438">
        <v>261</v>
      </c>
      <c r="GK265" s="402" t="s">
        <v>3565</v>
      </c>
      <c r="GL265" s="312">
        <v>1</v>
      </c>
      <c r="GM265" s="405">
        <v>0</v>
      </c>
      <c r="HC265" s="446">
        <v>261</v>
      </c>
      <c r="HD265" s="412" t="str">
        <f>OIP!AH263&amp;";"&amp;OIP!B263&amp;";"&amp;OIP!E263</f>
        <v>Система СОД береговых сооружений;Температура нефти в емкости Е-13;°С</v>
      </c>
      <c r="HE265" s="440">
        <v>261</v>
      </c>
      <c r="HF265" s="414" t="s">
        <v>5228</v>
      </c>
      <c r="HG265" s="415">
        <v>1</v>
      </c>
      <c r="HH265" s="447">
        <v>0</v>
      </c>
      <c r="HJ265" s="446">
        <v>261</v>
      </c>
      <c r="HK265" s="412" t="str">
        <f>OIP!AH263&amp;";"&amp;OIP!B263&amp;";"&amp;OIP!E263</f>
        <v>Система СОД береговых сооружений;Температура нефти в емкости Е-13;°С</v>
      </c>
      <c r="HL265" s="440">
        <v>261</v>
      </c>
      <c r="HM265" s="414" t="s">
        <v>5228</v>
      </c>
      <c r="HN265" s="415">
        <v>1</v>
      </c>
      <c r="HO265" s="447">
        <v>0</v>
      </c>
      <c r="HQ265" s="437">
        <v>261</v>
      </c>
      <c r="HR265" s="314" t="str">
        <f>OIP!AH263&amp;";"&amp;OIP!B263&amp;";"&amp;OIP!E263</f>
        <v>Система СОД береговых сооружений;Температура нефти в емкости Е-13;°С</v>
      </c>
      <c r="HS265" s="438">
        <v>261</v>
      </c>
      <c r="HT265" s="402" t="s">
        <v>5228</v>
      </c>
      <c r="HU265" s="312">
        <v>1</v>
      </c>
      <c r="HV265" s="405">
        <v>0</v>
      </c>
      <c r="HX265" s="310">
        <v>261</v>
      </c>
      <c r="HY265" s="314" t="str">
        <f>OIP!AH263&amp;";"&amp;OIP!B263&amp;";"&amp;OIP!E263</f>
        <v>Система СОД береговых сооружений;Температура нефти в емкости Е-13;°С</v>
      </c>
      <c r="HZ265" s="438">
        <v>261</v>
      </c>
      <c r="IA265" s="414" t="s">
        <v>5228</v>
      </c>
      <c r="IB265" s="415">
        <v>1</v>
      </c>
      <c r="IC265" s="447">
        <v>0</v>
      </c>
      <c r="ID265" s="341"/>
      <c r="IE265" s="446">
        <v>261</v>
      </c>
      <c r="IF265" s="412" t="str">
        <f>OIP!AH263&amp;";"&amp;OIP!B263&amp;";"&amp;OIP!E263</f>
        <v>Система СОД береговых сооружений;Температура нефти в емкости Е-13;°С</v>
      </c>
      <c r="IG265" s="440">
        <v>261</v>
      </c>
      <c r="IH265" s="414" t="s">
        <v>5228</v>
      </c>
      <c r="II265" s="415">
        <v>1</v>
      </c>
      <c r="IJ265" s="447">
        <v>0</v>
      </c>
      <c r="IK265" s="341"/>
      <c r="IL265" s="446">
        <v>261</v>
      </c>
      <c r="IM265" s="412" t="str">
        <f>OIP!AH263&amp;";"&amp;OIP!B263&amp;";"&amp;OIP!E263</f>
        <v>Система СОД береговых сооружений;Температура нефти в емкости Е-13;°С</v>
      </c>
      <c r="IN265" s="440">
        <v>261</v>
      </c>
      <c r="IO265" s="414" t="s">
        <v>5228</v>
      </c>
      <c r="IP265" s="415">
        <v>1</v>
      </c>
      <c r="IQ265" s="447">
        <v>0</v>
      </c>
    </row>
    <row r="266" spans="1:251">
      <c r="A266" s="310">
        <f t="shared" si="35"/>
        <v>262</v>
      </c>
      <c r="B266" s="314" t="str">
        <f>DP!J263&amp;";"&amp;DP!B263</f>
        <v>;</v>
      </c>
      <c r="C266" s="438">
        <v>262</v>
      </c>
      <c r="D266" s="312"/>
      <c r="E266" s="312"/>
      <c r="F266" s="403"/>
      <c r="H266" s="437">
        <f t="shared" si="36"/>
        <v>262</v>
      </c>
      <c r="I266" s="314" t="str">
        <f>KTPRS2!I263&amp;";"&amp;KTPRS2!B263</f>
        <v>Предельный параметр;</v>
      </c>
      <c r="J266" s="438">
        <v>262</v>
      </c>
      <c r="K266" s="312"/>
      <c r="L266" s="312"/>
      <c r="M266" s="405"/>
      <c r="O266" s="437">
        <f t="shared" si="37"/>
        <v>262</v>
      </c>
      <c r="P266" s="455">
        <v>0</v>
      </c>
      <c r="Q266" s="438"/>
      <c r="R266" s="312"/>
      <c r="S266" s="312"/>
      <c r="T266" s="405"/>
      <c r="CU266" s="310">
        <f t="shared" si="38"/>
        <v>262</v>
      </c>
      <c r="CV266" s="314" t="str">
        <f>KTPR!K264&amp;";"&amp;KTPR!B264</f>
        <v>Общестанционная защита;Пожар в здании ТПУ</v>
      </c>
      <c r="CW266" s="438">
        <v>262</v>
      </c>
      <c r="CX266" s="312"/>
      <c r="CY266" s="312"/>
      <c r="CZ266" s="403"/>
      <c r="DI266" s="310">
        <f t="shared" si="34"/>
        <v>360</v>
      </c>
      <c r="DJ266" s="314" t="str">
        <f>KTPRA!I265&amp;";"&amp;KTPRA!B265</f>
        <v>;</v>
      </c>
      <c r="DK266" s="438">
        <v>262</v>
      </c>
      <c r="DL266" s="312"/>
      <c r="DM266" s="312"/>
      <c r="DN266" s="403"/>
      <c r="DP266" s="437">
        <v>262</v>
      </c>
      <c r="DQ266" s="312"/>
      <c r="DR266" s="438">
        <v>230</v>
      </c>
      <c r="DS266" s="312"/>
      <c r="DT266" s="312"/>
      <c r="DU266" s="96"/>
      <c r="ED266" s="851">
        <v>262</v>
      </c>
      <c r="EE266" s="423">
        <v>0</v>
      </c>
      <c r="EF266" s="68">
        <v>262</v>
      </c>
      <c r="EG266" s="861"/>
      <c r="EH266" s="68"/>
      <c r="EI266" s="96"/>
      <c r="FT266" s="479"/>
      <c r="GA266" s="437">
        <v>262</v>
      </c>
      <c r="GB266" s="314"/>
      <c r="GC266" s="438">
        <v>262</v>
      </c>
      <c r="GD266" s="402" t="s">
        <v>3565</v>
      </c>
      <c r="GE266" s="312">
        <v>1</v>
      </c>
      <c r="GF266" s="405">
        <v>0</v>
      </c>
      <c r="GH266" s="437"/>
      <c r="GI266" s="314"/>
      <c r="GJ266" s="438">
        <v>262</v>
      </c>
      <c r="GK266" s="402" t="s">
        <v>3565</v>
      </c>
      <c r="GL266" s="312">
        <v>1</v>
      </c>
      <c r="GM266" s="405">
        <v>0</v>
      </c>
      <c r="HC266" s="446">
        <v>262</v>
      </c>
      <c r="HD266" s="412" t="str">
        <f>OIP!AH264&amp;";"&amp;OIP!B264&amp;";"&amp;OIP!E264</f>
        <v>Система СОД береговых сооружений;Сигнализация аварийного максимального уровня нефти в емкости Е-13;мА</v>
      </c>
      <c r="HE266" s="440">
        <v>262</v>
      </c>
      <c r="HF266" s="414" t="s">
        <v>5229</v>
      </c>
      <c r="HG266" s="415">
        <v>1</v>
      </c>
      <c r="HH266" s="447">
        <v>0</v>
      </c>
      <c r="HJ266" s="446">
        <v>262</v>
      </c>
      <c r="HK266" s="412" t="str">
        <f>OIP!AH264&amp;";"&amp;OIP!B264&amp;";"&amp;OIP!E264</f>
        <v>Система СОД береговых сооружений;Сигнализация аварийного максимального уровня нефти в емкости Е-13;мА</v>
      </c>
      <c r="HL266" s="440">
        <v>262</v>
      </c>
      <c r="HM266" s="414" t="s">
        <v>5229</v>
      </c>
      <c r="HN266" s="415">
        <v>1</v>
      </c>
      <c r="HO266" s="447">
        <v>0</v>
      </c>
      <c r="HQ266" s="437">
        <v>262</v>
      </c>
      <c r="HR266" s="314" t="str">
        <f>OIP!AH264&amp;";"&amp;OIP!B264&amp;";"&amp;OIP!E264</f>
        <v>Система СОД береговых сооружений;Сигнализация аварийного максимального уровня нефти в емкости Е-13;мА</v>
      </c>
      <c r="HS266" s="438">
        <v>262</v>
      </c>
      <c r="HT266" s="402" t="s">
        <v>5229</v>
      </c>
      <c r="HU266" s="312">
        <v>1</v>
      </c>
      <c r="HV266" s="405">
        <v>0</v>
      </c>
      <c r="HX266" s="310">
        <v>262</v>
      </c>
      <c r="HY266" s="314" t="str">
        <f>OIP!AH264&amp;";"&amp;OIP!B264&amp;";"&amp;OIP!E264</f>
        <v>Система СОД береговых сооружений;Сигнализация аварийного максимального уровня нефти в емкости Е-13;мА</v>
      </c>
      <c r="HZ266" s="438">
        <v>262</v>
      </c>
      <c r="IA266" s="414" t="s">
        <v>5229</v>
      </c>
      <c r="IB266" s="415">
        <v>1</v>
      </c>
      <c r="IC266" s="447">
        <v>0</v>
      </c>
      <c r="ID266" s="341"/>
      <c r="IE266" s="446">
        <v>262</v>
      </c>
      <c r="IF266" s="412" t="str">
        <f>OIP!AH264&amp;";"&amp;OIP!B264&amp;";"&amp;OIP!E264</f>
        <v>Система СОД береговых сооружений;Сигнализация аварийного максимального уровня нефти в емкости Е-13;мА</v>
      </c>
      <c r="IG266" s="440">
        <v>262</v>
      </c>
      <c r="IH266" s="414" t="s">
        <v>5229</v>
      </c>
      <c r="II266" s="415">
        <v>1</v>
      </c>
      <c r="IJ266" s="447">
        <v>0</v>
      </c>
      <c r="IK266" s="341"/>
      <c r="IL266" s="446">
        <v>262</v>
      </c>
      <c r="IM266" s="412" t="str">
        <f>OIP!AH264&amp;";"&amp;OIP!B264&amp;";"&amp;OIP!E264</f>
        <v>Система СОД береговых сооружений;Сигнализация аварийного максимального уровня нефти в емкости Е-13;мА</v>
      </c>
      <c r="IN266" s="440">
        <v>262</v>
      </c>
      <c r="IO266" s="414" t="s">
        <v>5229</v>
      </c>
      <c r="IP266" s="415">
        <v>1</v>
      </c>
      <c r="IQ266" s="447">
        <v>0</v>
      </c>
    </row>
    <row r="267" spans="1:251">
      <c r="A267" s="310">
        <f t="shared" si="35"/>
        <v>263</v>
      </c>
      <c r="B267" s="314" t="str">
        <f>DP!J264&amp;";"&amp;DP!B264</f>
        <v>;Минимальное давление в основной группе баллонов УЗ-1</v>
      </c>
      <c r="C267" s="438">
        <v>263</v>
      </c>
      <c r="D267" s="312"/>
      <c r="E267" s="312"/>
      <c r="F267" s="403"/>
      <c r="H267" s="437">
        <f t="shared" si="36"/>
        <v>263</v>
      </c>
      <c r="I267" s="314" t="str">
        <f>KTPRS2!I264&amp;";"&amp;KTPRS2!B264</f>
        <v>Предельный параметр;</v>
      </c>
      <c r="J267" s="438">
        <v>263</v>
      </c>
      <c r="K267" s="312"/>
      <c r="L267" s="312"/>
      <c r="M267" s="405"/>
      <c r="O267" s="437">
        <f t="shared" si="37"/>
        <v>263</v>
      </c>
      <c r="P267" s="455">
        <v>0</v>
      </c>
      <c r="Q267" s="438"/>
      <c r="R267" s="312"/>
      <c r="S267" s="312"/>
      <c r="T267" s="405"/>
      <c r="CU267" s="310">
        <f t="shared" si="38"/>
        <v>263</v>
      </c>
      <c r="CV267" s="314" t="str">
        <f>KTPR!K265&amp;";"&amp;KTPR!B265</f>
        <v>Общестанционная защита;Пожар на площадке УРПН</v>
      </c>
      <c r="CW267" s="438">
        <v>263</v>
      </c>
      <c r="CX267" s="312"/>
      <c r="CY267" s="312"/>
      <c r="CZ267" s="403"/>
      <c r="DI267" s="310">
        <f t="shared" si="34"/>
        <v>361</v>
      </c>
      <c r="DJ267" s="314" t="str">
        <f>KTPRA!I266&amp;";"&amp;KTPRA!B266</f>
        <v>;</v>
      </c>
      <c r="DK267" s="438">
        <v>263</v>
      </c>
      <c r="DL267" s="312"/>
      <c r="DM267" s="312"/>
      <c r="DN267" s="403"/>
      <c r="DP267" s="437">
        <v>263</v>
      </c>
      <c r="DQ267" s="312"/>
      <c r="DR267" s="438">
        <v>231</v>
      </c>
      <c r="DS267" s="312"/>
      <c r="DT267" s="312"/>
      <c r="DU267" s="96"/>
      <c r="ED267" s="851">
        <v>263</v>
      </c>
      <c r="EE267" s="423">
        <v>0</v>
      </c>
      <c r="EF267" s="68">
        <v>263</v>
      </c>
      <c r="EG267" s="861"/>
      <c r="EH267" s="68"/>
      <c r="EI267" s="96"/>
      <c r="FT267" s="479"/>
      <c r="GA267" s="437">
        <v>263</v>
      </c>
      <c r="GB267" s="314"/>
      <c r="GC267" s="438">
        <v>263</v>
      </c>
      <c r="GD267" s="402" t="s">
        <v>3565</v>
      </c>
      <c r="GE267" s="312">
        <v>1</v>
      </c>
      <c r="GF267" s="405">
        <v>0</v>
      </c>
      <c r="GH267" s="437"/>
      <c r="GI267" s="314"/>
      <c r="GJ267" s="438">
        <v>263</v>
      </c>
      <c r="GK267" s="402" t="s">
        <v>3565</v>
      </c>
      <c r="GL267" s="312">
        <v>1</v>
      </c>
      <c r="GM267" s="405">
        <v>0</v>
      </c>
      <c r="HC267" s="446">
        <v>263</v>
      </c>
      <c r="HD267" s="412" t="str">
        <f>OIP!AH265&amp;";"&amp;OIP!B265&amp;";"&amp;OIP!E265</f>
        <v>Система СОД береговых сооружений;Уровень нефти в емкости Е-13;мм</v>
      </c>
      <c r="HE267" s="440">
        <v>263</v>
      </c>
      <c r="HF267" s="414" t="s">
        <v>5230</v>
      </c>
      <c r="HG267" s="415">
        <v>1</v>
      </c>
      <c r="HH267" s="447">
        <v>0</v>
      </c>
      <c r="HJ267" s="446">
        <v>263</v>
      </c>
      <c r="HK267" s="412" t="str">
        <f>OIP!AH265&amp;";"&amp;OIP!B265&amp;";"&amp;OIP!E265</f>
        <v>Система СОД береговых сооружений;Уровень нефти в емкости Е-13;мм</v>
      </c>
      <c r="HL267" s="440">
        <v>263</v>
      </c>
      <c r="HM267" s="414" t="s">
        <v>5230</v>
      </c>
      <c r="HN267" s="415">
        <v>1</v>
      </c>
      <c r="HO267" s="447">
        <v>0</v>
      </c>
      <c r="HQ267" s="437">
        <v>263</v>
      </c>
      <c r="HR267" s="314" t="str">
        <f>OIP!AH265&amp;";"&amp;OIP!B265&amp;";"&amp;OIP!E265</f>
        <v>Система СОД береговых сооружений;Уровень нефти в емкости Е-13;мм</v>
      </c>
      <c r="HS267" s="438">
        <v>263</v>
      </c>
      <c r="HT267" s="402" t="s">
        <v>5230</v>
      </c>
      <c r="HU267" s="312">
        <v>1</v>
      </c>
      <c r="HV267" s="405">
        <v>0</v>
      </c>
      <c r="HX267" s="310">
        <v>263</v>
      </c>
      <c r="HY267" s="314" t="str">
        <f>OIP!AH265&amp;";"&amp;OIP!B265&amp;";"&amp;OIP!E265</f>
        <v>Система СОД береговых сооружений;Уровень нефти в емкости Е-13;мм</v>
      </c>
      <c r="HZ267" s="438">
        <v>263</v>
      </c>
      <c r="IA267" s="414" t="s">
        <v>5230</v>
      </c>
      <c r="IB267" s="415">
        <v>1</v>
      </c>
      <c r="IC267" s="447">
        <v>0</v>
      </c>
      <c r="ID267" s="341"/>
      <c r="IE267" s="446">
        <v>263</v>
      </c>
      <c r="IF267" s="412" t="str">
        <f>OIP!AH265&amp;";"&amp;OIP!B265&amp;";"&amp;OIP!E265</f>
        <v>Система СОД береговых сооружений;Уровень нефти в емкости Е-13;мм</v>
      </c>
      <c r="IG267" s="440">
        <v>263</v>
      </c>
      <c r="IH267" s="414" t="s">
        <v>5230</v>
      </c>
      <c r="II267" s="415">
        <v>1</v>
      </c>
      <c r="IJ267" s="447">
        <v>0</v>
      </c>
      <c r="IK267" s="341"/>
      <c r="IL267" s="446">
        <v>263</v>
      </c>
      <c r="IM267" s="412" t="str">
        <f>OIP!AH265&amp;";"&amp;OIP!B265&amp;";"&amp;OIP!E265</f>
        <v>Система СОД береговых сооружений;Уровень нефти в емкости Е-13;мм</v>
      </c>
      <c r="IN267" s="440">
        <v>263</v>
      </c>
      <c r="IO267" s="414" t="s">
        <v>5230</v>
      </c>
      <c r="IP267" s="415">
        <v>1</v>
      </c>
      <c r="IQ267" s="447">
        <v>0</v>
      </c>
    </row>
    <row r="268" spans="1:251">
      <c r="A268" s="313">
        <f t="shared" si="35"/>
        <v>264</v>
      </c>
      <c r="B268" s="314" t="str">
        <f>DP!J265&amp;";"&amp;DP!B265</f>
        <v>;Минимальное давление в резервной группе баллонов УЗ-1</v>
      </c>
      <c r="C268" s="438">
        <v>264</v>
      </c>
      <c r="D268" s="345"/>
      <c r="E268" s="345"/>
      <c r="F268" s="347"/>
      <c r="H268" s="469">
        <f t="shared" si="36"/>
        <v>264</v>
      </c>
      <c r="I268" s="314" t="str">
        <f>KTPRS2!I265&amp;";"&amp;KTPRS2!B265</f>
        <v>Предельный параметр;</v>
      </c>
      <c r="J268" s="438">
        <v>264</v>
      </c>
      <c r="K268" s="345"/>
      <c r="L268" s="345"/>
      <c r="M268" s="470"/>
      <c r="O268" s="469">
        <f t="shared" si="37"/>
        <v>264</v>
      </c>
      <c r="P268" s="455">
        <v>0</v>
      </c>
      <c r="Q268" s="343"/>
      <c r="R268" s="345"/>
      <c r="S268" s="345"/>
      <c r="T268" s="470"/>
      <c r="CU268" s="310">
        <f t="shared" si="38"/>
        <v>264</v>
      </c>
      <c r="CV268" s="314" t="str">
        <f>KTPR!K266&amp;";"&amp;KTPR!B266</f>
        <v>Общестанционная защита;Пожар на причальных сооружениях причала №1 (обобщённый сигнал)</v>
      </c>
      <c r="CW268" s="438">
        <v>264</v>
      </c>
      <c r="CX268" s="312"/>
      <c r="CY268" s="312"/>
      <c r="CZ268" s="403"/>
      <c r="DI268" s="310">
        <f t="shared" si="34"/>
        <v>362</v>
      </c>
      <c r="DJ268" s="314" t="str">
        <f>KTPRA!I267&amp;";"&amp;KTPRA!B267</f>
        <v>;</v>
      </c>
      <c r="DK268" s="438">
        <v>264</v>
      </c>
      <c r="DL268" s="312"/>
      <c r="DM268" s="312"/>
      <c r="DN268" s="403"/>
      <c r="DP268" s="437">
        <v>264</v>
      </c>
      <c r="DQ268" s="312"/>
      <c r="DR268" s="438">
        <v>232</v>
      </c>
      <c r="DS268" s="312"/>
      <c r="DT268" s="312"/>
      <c r="DU268" s="96"/>
      <c r="ED268" s="851">
        <v>264</v>
      </c>
      <c r="EE268" s="423">
        <v>0</v>
      </c>
      <c r="EF268" s="68">
        <v>264</v>
      </c>
      <c r="EG268" s="861"/>
      <c r="EH268" s="68"/>
      <c r="EI268" s="96"/>
      <c r="FT268" s="479"/>
      <c r="GA268" s="437">
        <v>264</v>
      </c>
      <c r="GB268" s="314"/>
      <c r="GC268" s="438">
        <v>264</v>
      </c>
      <c r="GD268" s="402" t="s">
        <v>3565</v>
      </c>
      <c r="GE268" s="312">
        <v>1</v>
      </c>
      <c r="GF268" s="405">
        <v>0</v>
      </c>
      <c r="GH268" s="437"/>
      <c r="GI268" s="314"/>
      <c r="GJ268" s="438">
        <v>264</v>
      </c>
      <c r="GK268" s="402" t="s">
        <v>3565</v>
      </c>
      <c r="GL268" s="312">
        <v>1</v>
      </c>
      <c r="GM268" s="405">
        <v>0</v>
      </c>
      <c r="HC268" s="431">
        <v>264</v>
      </c>
      <c r="HD268" s="412" t="str">
        <f>OIP!AH266&amp;";"&amp;OIP!B266&amp;";"&amp;OIP!E266</f>
        <v>Система СОД береговых сооружений;Давление нефти на выходе насоса Н-13;МПа</v>
      </c>
      <c r="HE268" s="440">
        <v>264</v>
      </c>
      <c r="HF268" s="414" t="s">
        <v>5231</v>
      </c>
      <c r="HG268" s="415">
        <v>1</v>
      </c>
      <c r="HH268" s="447">
        <v>0</v>
      </c>
      <c r="HJ268" s="431">
        <v>264</v>
      </c>
      <c r="HK268" s="412" t="str">
        <f>OIP!AH266&amp;";"&amp;OIP!B266&amp;";"&amp;OIP!E266</f>
        <v>Система СОД береговых сооружений;Давление нефти на выходе насоса Н-13;МПа</v>
      </c>
      <c r="HL268" s="440">
        <v>264</v>
      </c>
      <c r="HM268" s="414" t="s">
        <v>5231</v>
      </c>
      <c r="HN268" s="415">
        <v>1</v>
      </c>
      <c r="HO268" s="447">
        <v>0</v>
      </c>
      <c r="HQ268" s="437">
        <v>264</v>
      </c>
      <c r="HR268" s="314" t="str">
        <f>OIP!AH266&amp;";"&amp;OIP!B266&amp;";"&amp;OIP!E266</f>
        <v>Система СОД береговых сооружений;Давление нефти на выходе насоса Н-13;МПа</v>
      </c>
      <c r="HS268" s="438">
        <v>264</v>
      </c>
      <c r="HT268" s="402" t="s">
        <v>5231</v>
      </c>
      <c r="HU268" s="312">
        <v>1</v>
      </c>
      <c r="HV268" s="405">
        <v>0</v>
      </c>
      <c r="HX268" s="310">
        <v>264</v>
      </c>
      <c r="HY268" s="314" t="str">
        <f>OIP!AH266&amp;";"&amp;OIP!B266&amp;";"&amp;OIP!E266</f>
        <v>Система СОД береговых сооружений;Давление нефти на выходе насоса Н-13;МПа</v>
      </c>
      <c r="HZ268" s="438">
        <v>264</v>
      </c>
      <c r="IA268" s="414" t="s">
        <v>5231</v>
      </c>
      <c r="IB268" s="415">
        <v>1</v>
      </c>
      <c r="IC268" s="447">
        <v>0</v>
      </c>
      <c r="ID268" s="341"/>
      <c r="IE268" s="431">
        <v>264</v>
      </c>
      <c r="IF268" s="412" t="str">
        <f>OIP!AH266&amp;";"&amp;OIP!B266&amp;";"&amp;OIP!E266</f>
        <v>Система СОД береговых сооружений;Давление нефти на выходе насоса Н-13;МПа</v>
      </c>
      <c r="IG268" s="440">
        <v>264</v>
      </c>
      <c r="IH268" s="414" t="s">
        <v>5231</v>
      </c>
      <c r="II268" s="415">
        <v>1</v>
      </c>
      <c r="IJ268" s="447">
        <v>0</v>
      </c>
      <c r="IK268" s="341"/>
      <c r="IL268" s="431">
        <v>264</v>
      </c>
      <c r="IM268" s="412" t="str">
        <f>OIP!AH266&amp;";"&amp;OIP!B266&amp;";"&amp;OIP!E266</f>
        <v>Система СОД береговых сооружений;Давление нефти на выходе насоса Н-13;МПа</v>
      </c>
      <c r="IN268" s="440">
        <v>264</v>
      </c>
      <c r="IO268" s="414" t="s">
        <v>5231</v>
      </c>
      <c r="IP268" s="415">
        <v>1</v>
      </c>
      <c r="IQ268" s="447">
        <v>0</v>
      </c>
    </row>
    <row r="269" spans="1:251">
      <c r="A269" s="310">
        <f t="shared" si="35"/>
        <v>265</v>
      </c>
      <c r="B269" s="314" t="str">
        <f>DP!J266&amp;";"&amp;DP!B266</f>
        <v>;Минимальное давление в основной группе баллонов УЗ-2</v>
      </c>
      <c r="C269" s="438">
        <v>265</v>
      </c>
      <c r="D269" s="312"/>
      <c r="E269" s="312"/>
      <c r="F269" s="403"/>
      <c r="H269" s="437">
        <f t="shared" si="36"/>
        <v>265</v>
      </c>
      <c r="I269" s="314" t="str">
        <f>KTPRS2!I266&amp;";"&amp;KTPRS2!B266</f>
        <v>Предельный параметр;</v>
      </c>
      <c r="J269" s="438">
        <v>265</v>
      </c>
      <c r="K269" s="312"/>
      <c r="L269" s="312"/>
      <c r="M269" s="405"/>
      <c r="O269" s="437">
        <f t="shared" si="37"/>
        <v>265</v>
      </c>
      <c r="P269" s="455">
        <v>0</v>
      </c>
      <c r="Q269" s="438"/>
      <c r="R269" s="312"/>
      <c r="S269" s="312"/>
      <c r="T269" s="405"/>
      <c r="CU269" s="310">
        <f t="shared" si="38"/>
        <v>265</v>
      </c>
      <c r="CV269" s="314" t="str">
        <f>KTPR!K267&amp;";"&amp;KTPR!B267</f>
        <v>Общестанционная защита;Пожар на причальных сооружениях причала №2 (обобщённый сигнал)</v>
      </c>
      <c r="CW269" s="438">
        <v>265</v>
      </c>
      <c r="CX269" s="312"/>
      <c r="CY269" s="312"/>
      <c r="CZ269" s="403"/>
      <c r="DI269" s="310">
        <f t="shared" si="34"/>
        <v>363</v>
      </c>
      <c r="DJ269" s="314" t="str">
        <f>KTPRA!I268&amp;";"&amp;KTPRA!B268</f>
        <v>;</v>
      </c>
      <c r="DK269" s="438">
        <v>265</v>
      </c>
      <c r="DL269" s="312"/>
      <c r="DM269" s="312"/>
      <c r="DN269" s="403"/>
      <c r="DP269" s="437">
        <v>265</v>
      </c>
      <c r="DQ269" s="312"/>
      <c r="DR269" s="438">
        <v>233</v>
      </c>
      <c r="DS269" s="312"/>
      <c r="DT269" s="312"/>
      <c r="DU269" s="96"/>
      <c r="ED269" s="851">
        <v>265</v>
      </c>
      <c r="EE269" s="423">
        <v>0</v>
      </c>
      <c r="EF269" s="68">
        <v>265</v>
      </c>
      <c r="EG269" s="861"/>
      <c r="EH269" s="68"/>
      <c r="EI269" s="96"/>
      <c r="FT269" s="479"/>
      <c r="GA269" s="437">
        <v>265</v>
      </c>
      <c r="GB269" s="314"/>
      <c r="GC269" s="438">
        <v>265</v>
      </c>
      <c r="GD269" s="402" t="s">
        <v>3565</v>
      </c>
      <c r="GE269" s="312">
        <v>1</v>
      </c>
      <c r="GF269" s="405">
        <v>0</v>
      </c>
      <c r="GH269" s="437"/>
      <c r="GI269" s="314"/>
      <c r="GJ269" s="438">
        <v>265</v>
      </c>
      <c r="GK269" s="402" t="s">
        <v>3565</v>
      </c>
      <c r="GL269" s="312">
        <v>1</v>
      </c>
      <c r="GM269" s="405">
        <v>0</v>
      </c>
      <c r="HC269" s="446">
        <v>265</v>
      </c>
      <c r="HD269" s="412" t="str">
        <f>OIP!AH267&amp;";"&amp;OIP!B267&amp;";"&amp;OIP!E267</f>
        <v>;;</v>
      </c>
      <c r="HE269" s="440">
        <v>265</v>
      </c>
      <c r="HF269" s="414" t="s">
        <v>5232</v>
      </c>
      <c r="HG269" s="415">
        <v>1</v>
      </c>
      <c r="HH269" s="447">
        <v>0</v>
      </c>
      <c r="HJ269" s="446">
        <v>265</v>
      </c>
      <c r="HK269" s="412" t="str">
        <f>OIP!AH267&amp;";"&amp;OIP!B267&amp;";"&amp;OIP!E267</f>
        <v>;;</v>
      </c>
      <c r="HL269" s="440">
        <v>265</v>
      </c>
      <c r="HM269" s="414" t="s">
        <v>5232</v>
      </c>
      <c r="HN269" s="415">
        <v>1</v>
      </c>
      <c r="HO269" s="447">
        <v>0</v>
      </c>
      <c r="HQ269" s="437">
        <v>265</v>
      </c>
      <c r="HR269" s="314" t="str">
        <f>OIP!AH267&amp;";"&amp;OIP!B267&amp;";"&amp;OIP!E267</f>
        <v>;;</v>
      </c>
      <c r="HS269" s="438">
        <v>265</v>
      </c>
      <c r="HT269" s="402" t="s">
        <v>5232</v>
      </c>
      <c r="HU269" s="312">
        <v>1</v>
      </c>
      <c r="HV269" s="405">
        <v>0</v>
      </c>
      <c r="HX269" s="310">
        <v>265</v>
      </c>
      <c r="HY269" s="314" t="str">
        <f>OIP!AH267&amp;";"&amp;OIP!B267&amp;";"&amp;OIP!E267</f>
        <v>;;</v>
      </c>
      <c r="HZ269" s="438">
        <v>265</v>
      </c>
      <c r="IA269" s="414" t="s">
        <v>5232</v>
      </c>
      <c r="IB269" s="415">
        <v>1</v>
      </c>
      <c r="IC269" s="447">
        <v>0</v>
      </c>
      <c r="ID269" s="341"/>
      <c r="IE269" s="446">
        <v>265</v>
      </c>
      <c r="IF269" s="412" t="str">
        <f>OIP!AH267&amp;";"&amp;OIP!B267&amp;";"&amp;OIP!E267</f>
        <v>;;</v>
      </c>
      <c r="IG269" s="440">
        <v>265</v>
      </c>
      <c r="IH269" s="414" t="s">
        <v>5232</v>
      </c>
      <c r="II269" s="415">
        <v>1</v>
      </c>
      <c r="IJ269" s="447">
        <v>0</v>
      </c>
      <c r="IK269" s="341"/>
      <c r="IL269" s="446">
        <v>265</v>
      </c>
      <c r="IM269" s="412" t="str">
        <f>OIP!AH267&amp;";"&amp;OIP!B267&amp;";"&amp;OIP!E267</f>
        <v>;;</v>
      </c>
      <c r="IN269" s="440">
        <v>265</v>
      </c>
      <c r="IO269" s="414" t="s">
        <v>5232</v>
      </c>
      <c r="IP269" s="415">
        <v>1</v>
      </c>
      <c r="IQ269" s="447">
        <v>0</v>
      </c>
    </row>
    <row r="270" spans="1:251">
      <c r="A270" s="310">
        <f t="shared" si="35"/>
        <v>266</v>
      </c>
      <c r="B270" s="314" t="str">
        <f>DP!J267&amp;";"&amp;DP!B267</f>
        <v>;Минимальное давление в резервной группе баллонов УЗ-2</v>
      </c>
      <c r="C270" s="438">
        <v>266</v>
      </c>
      <c r="D270" s="312"/>
      <c r="E270" s="312"/>
      <c r="F270" s="403"/>
      <c r="H270" s="437">
        <f t="shared" si="36"/>
        <v>266</v>
      </c>
      <c r="I270" s="314" t="str">
        <f>KTPRS2!I267&amp;";"&amp;KTPRS2!B267</f>
        <v>Предельный параметр;</v>
      </c>
      <c r="J270" s="438">
        <v>266</v>
      </c>
      <c r="K270" s="312"/>
      <c r="L270" s="312"/>
      <c r="M270" s="405"/>
      <c r="O270" s="437">
        <f t="shared" si="37"/>
        <v>266</v>
      </c>
      <c r="P270" s="455">
        <v>0</v>
      </c>
      <c r="Q270" s="438"/>
      <c r="R270" s="312"/>
      <c r="S270" s="312"/>
      <c r="T270" s="405"/>
      <c r="CU270" s="310">
        <f t="shared" si="38"/>
        <v>266</v>
      </c>
      <c r="CV270" s="314" t="str">
        <f>KTPR!K268&amp;";"&amp;KTPR!B268</f>
        <v>Общестанционная защита;Пожар в блок-боксе щитовой КИП</v>
      </c>
      <c r="CW270" s="438">
        <v>266</v>
      </c>
      <c r="CX270" s="312"/>
      <c r="CY270" s="312"/>
      <c r="CZ270" s="403"/>
      <c r="DI270" s="310">
        <f t="shared" si="34"/>
        <v>364</v>
      </c>
      <c r="DJ270" s="314" t="str">
        <f>KTPRA!I269&amp;";"&amp;KTPRA!B269</f>
        <v>;</v>
      </c>
      <c r="DK270" s="438">
        <v>266</v>
      </c>
      <c r="DL270" s="312"/>
      <c r="DM270" s="312"/>
      <c r="DN270" s="403"/>
      <c r="DP270" s="437">
        <v>266</v>
      </c>
      <c r="DQ270" s="312"/>
      <c r="DR270" s="438">
        <v>234</v>
      </c>
      <c r="DS270" s="312"/>
      <c r="DT270" s="312"/>
      <c r="DU270" s="96"/>
      <c r="ED270" s="851">
        <v>266</v>
      </c>
      <c r="EE270" s="423">
        <v>0</v>
      </c>
      <c r="EF270" s="68">
        <v>266</v>
      </c>
      <c r="EG270" s="861"/>
      <c r="EH270" s="68"/>
      <c r="EI270" s="96"/>
      <c r="FT270" s="479"/>
      <c r="GA270" s="437">
        <v>266</v>
      </c>
      <c r="GB270" s="314"/>
      <c r="GC270" s="438">
        <v>266</v>
      </c>
      <c r="GD270" s="402" t="s">
        <v>3565</v>
      </c>
      <c r="GE270" s="312">
        <v>1</v>
      </c>
      <c r="GF270" s="405">
        <v>0</v>
      </c>
      <c r="GH270" s="437"/>
      <c r="GI270" s="314"/>
      <c r="GJ270" s="438">
        <v>266</v>
      </c>
      <c r="GK270" s="402" t="s">
        <v>3565</v>
      </c>
      <c r="GL270" s="312">
        <v>1</v>
      </c>
      <c r="GM270" s="405">
        <v>0</v>
      </c>
      <c r="HC270" s="431">
        <v>266</v>
      </c>
      <c r="HD270" s="412" t="str">
        <f>OIP!AH268&amp;";"&amp;OIP!B268&amp;";"&amp;OIP!E268</f>
        <v>Система СОД береговых сооружений;Температура нефти в резервуаре РГС-17.1;°С</v>
      </c>
      <c r="HE270" s="440">
        <v>266</v>
      </c>
      <c r="HF270" s="414" t="s">
        <v>5233</v>
      </c>
      <c r="HG270" s="415">
        <v>1</v>
      </c>
      <c r="HH270" s="447">
        <v>0</v>
      </c>
      <c r="HJ270" s="431">
        <v>266</v>
      </c>
      <c r="HK270" s="412" t="str">
        <f>OIP!AH268&amp;";"&amp;OIP!B268&amp;";"&amp;OIP!E268</f>
        <v>Система СОД береговых сооружений;Температура нефти в резервуаре РГС-17.1;°С</v>
      </c>
      <c r="HL270" s="440">
        <v>266</v>
      </c>
      <c r="HM270" s="414" t="s">
        <v>5233</v>
      </c>
      <c r="HN270" s="415">
        <v>1</v>
      </c>
      <c r="HO270" s="447">
        <v>0</v>
      </c>
      <c r="HQ270" s="437">
        <v>266</v>
      </c>
      <c r="HR270" s="314" t="str">
        <f>OIP!AH268&amp;";"&amp;OIP!B268&amp;";"&amp;OIP!E268</f>
        <v>Система СОД береговых сооружений;Температура нефти в резервуаре РГС-17.1;°С</v>
      </c>
      <c r="HS270" s="438">
        <v>266</v>
      </c>
      <c r="HT270" s="402" t="s">
        <v>5233</v>
      </c>
      <c r="HU270" s="312">
        <v>1</v>
      </c>
      <c r="HV270" s="405">
        <v>0</v>
      </c>
      <c r="HX270" s="310">
        <v>266</v>
      </c>
      <c r="HY270" s="314" t="str">
        <f>OIP!AH268&amp;";"&amp;OIP!B268&amp;";"&amp;OIP!E268</f>
        <v>Система СОД береговых сооружений;Температура нефти в резервуаре РГС-17.1;°С</v>
      </c>
      <c r="HZ270" s="438">
        <v>266</v>
      </c>
      <c r="IA270" s="414" t="s">
        <v>5233</v>
      </c>
      <c r="IB270" s="415">
        <v>1</v>
      </c>
      <c r="IC270" s="447">
        <v>0</v>
      </c>
      <c r="ID270" s="341"/>
      <c r="IE270" s="431">
        <v>266</v>
      </c>
      <c r="IF270" s="412" t="str">
        <f>OIP!AH268&amp;";"&amp;OIP!B268&amp;";"&amp;OIP!E268</f>
        <v>Система СОД береговых сооружений;Температура нефти в резервуаре РГС-17.1;°С</v>
      </c>
      <c r="IG270" s="440">
        <v>266</v>
      </c>
      <c r="IH270" s="414" t="s">
        <v>5233</v>
      </c>
      <c r="II270" s="415">
        <v>1</v>
      </c>
      <c r="IJ270" s="447">
        <v>0</v>
      </c>
      <c r="IK270" s="341"/>
      <c r="IL270" s="431">
        <v>266</v>
      </c>
      <c r="IM270" s="412" t="str">
        <f>OIP!AH268&amp;";"&amp;OIP!B268&amp;";"&amp;OIP!E268</f>
        <v>Система СОД береговых сооружений;Температура нефти в резервуаре РГС-17.1;°С</v>
      </c>
      <c r="IN270" s="440">
        <v>266</v>
      </c>
      <c r="IO270" s="414" t="s">
        <v>5233</v>
      </c>
      <c r="IP270" s="415">
        <v>1</v>
      </c>
      <c r="IQ270" s="447">
        <v>0</v>
      </c>
    </row>
    <row r="271" spans="1:251">
      <c r="A271" s="313">
        <f t="shared" si="35"/>
        <v>267</v>
      </c>
      <c r="B271" s="314" t="str">
        <f>DP!J268&amp;";"&amp;DP!B268</f>
        <v>;Минимальное давление в основной группе баллонов УЗ-3</v>
      </c>
      <c r="C271" s="438">
        <v>267</v>
      </c>
      <c r="D271" s="345"/>
      <c r="E271" s="345"/>
      <c r="F271" s="347"/>
      <c r="H271" s="469">
        <f t="shared" si="36"/>
        <v>267</v>
      </c>
      <c r="I271" s="314" t="str">
        <f>KTPRS2!I268&amp;";"&amp;KTPRS2!B268</f>
        <v>Предельный параметр;</v>
      </c>
      <c r="J271" s="438">
        <v>267</v>
      </c>
      <c r="K271" s="345"/>
      <c r="L271" s="345"/>
      <c r="M271" s="470"/>
      <c r="O271" s="469">
        <f t="shared" si="37"/>
        <v>267</v>
      </c>
      <c r="P271" s="455">
        <v>0</v>
      </c>
      <c r="Q271" s="343"/>
      <c r="R271" s="345"/>
      <c r="S271" s="345"/>
      <c r="T271" s="470"/>
      <c r="CU271" s="310">
        <f t="shared" si="38"/>
        <v>267</v>
      </c>
      <c r="CV271" s="314" t="str">
        <f>KTPR!K269&amp;";"&amp;KTPR!B269</f>
        <v>Общестанционная защита;Авария на НБ, требующая закрытия быстродействующей запорной арматуры и задвижек БиПС</v>
      </c>
      <c r="CW271" s="438">
        <v>267</v>
      </c>
      <c r="CX271" s="312"/>
      <c r="CY271" s="312"/>
      <c r="CZ271" s="403"/>
      <c r="DI271" s="310">
        <f t="shared" si="34"/>
        <v>365</v>
      </c>
      <c r="DJ271" s="314" t="str">
        <f>KTPRA!I270&amp;";"&amp;KTPRA!B270</f>
        <v>;</v>
      </c>
      <c r="DK271" s="438">
        <v>267</v>
      </c>
      <c r="DL271" s="312"/>
      <c r="DM271" s="312"/>
      <c r="DN271" s="403"/>
      <c r="DP271" s="437">
        <v>267</v>
      </c>
      <c r="DQ271" s="312"/>
      <c r="DR271" s="438">
        <v>235</v>
      </c>
      <c r="DS271" s="312"/>
      <c r="DT271" s="312"/>
      <c r="DU271" s="96"/>
      <c r="ED271" s="851">
        <v>267</v>
      </c>
      <c r="EE271" s="423">
        <v>0</v>
      </c>
      <c r="EF271" s="68">
        <v>267</v>
      </c>
      <c r="EG271" s="861"/>
      <c r="EH271" s="68"/>
      <c r="EI271" s="96"/>
      <c r="FT271" s="479"/>
      <c r="GA271" s="437">
        <v>267</v>
      </c>
      <c r="GB271" s="314"/>
      <c r="GC271" s="438">
        <v>267</v>
      </c>
      <c r="GD271" s="402" t="s">
        <v>3565</v>
      </c>
      <c r="GE271" s="312">
        <v>1</v>
      </c>
      <c r="GF271" s="405">
        <v>0</v>
      </c>
      <c r="GH271" s="437"/>
      <c r="GI271" s="314"/>
      <c r="GJ271" s="438">
        <v>267</v>
      </c>
      <c r="GK271" s="402" t="s">
        <v>3565</v>
      </c>
      <c r="GL271" s="312">
        <v>1</v>
      </c>
      <c r="GM271" s="405">
        <v>0</v>
      </c>
      <c r="HC271" s="446">
        <v>267</v>
      </c>
      <c r="HD271" s="412" t="str">
        <f>OIP!AH269&amp;";"&amp;OIP!B269&amp;";"&amp;OIP!E269</f>
        <v>Система СОД береговых сооружений;Уровень нефти в резервуаре РГС-17.1;мм</v>
      </c>
      <c r="HE271" s="440">
        <v>267</v>
      </c>
      <c r="HF271" s="414" t="s">
        <v>5234</v>
      </c>
      <c r="HG271" s="415">
        <v>1</v>
      </c>
      <c r="HH271" s="447">
        <v>0</v>
      </c>
      <c r="HJ271" s="446">
        <v>267</v>
      </c>
      <c r="HK271" s="412" t="str">
        <f>OIP!AH269&amp;";"&amp;OIP!B269&amp;";"&amp;OIP!E269</f>
        <v>Система СОД береговых сооружений;Уровень нефти в резервуаре РГС-17.1;мм</v>
      </c>
      <c r="HL271" s="440">
        <v>267</v>
      </c>
      <c r="HM271" s="414" t="s">
        <v>5234</v>
      </c>
      <c r="HN271" s="415">
        <v>1</v>
      </c>
      <c r="HO271" s="447">
        <v>0</v>
      </c>
      <c r="HQ271" s="437">
        <v>267</v>
      </c>
      <c r="HR271" s="314" t="str">
        <f>OIP!AH269&amp;";"&amp;OIP!B269&amp;";"&amp;OIP!E269</f>
        <v>Система СОД береговых сооружений;Уровень нефти в резервуаре РГС-17.1;мм</v>
      </c>
      <c r="HS271" s="438">
        <v>267</v>
      </c>
      <c r="HT271" s="402" t="s">
        <v>5234</v>
      </c>
      <c r="HU271" s="312">
        <v>1</v>
      </c>
      <c r="HV271" s="405">
        <v>0</v>
      </c>
      <c r="HX271" s="310">
        <v>267</v>
      </c>
      <c r="HY271" s="314" t="str">
        <f>OIP!AH269&amp;";"&amp;OIP!B269&amp;";"&amp;OIP!E269</f>
        <v>Система СОД береговых сооружений;Уровень нефти в резервуаре РГС-17.1;мм</v>
      </c>
      <c r="HZ271" s="438">
        <v>267</v>
      </c>
      <c r="IA271" s="414" t="s">
        <v>5234</v>
      </c>
      <c r="IB271" s="415">
        <v>1</v>
      </c>
      <c r="IC271" s="447">
        <v>0</v>
      </c>
      <c r="ID271" s="341"/>
      <c r="IE271" s="446">
        <v>267</v>
      </c>
      <c r="IF271" s="412" t="str">
        <f>OIP!AH269&amp;";"&amp;OIP!B269&amp;";"&amp;OIP!E269</f>
        <v>Система СОД береговых сооружений;Уровень нефти в резервуаре РГС-17.1;мм</v>
      </c>
      <c r="IG271" s="440">
        <v>267</v>
      </c>
      <c r="IH271" s="414" t="s">
        <v>5234</v>
      </c>
      <c r="II271" s="415">
        <v>1</v>
      </c>
      <c r="IJ271" s="447">
        <v>0</v>
      </c>
      <c r="IK271" s="341"/>
      <c r="IL271" s="446">
        <v>267</v>
      </c>
      <c r="IM271" s="412" t="str">
        <f>OIP!AH269&amp;";"&amp;OIP!B269&amp;";"&amp;OIP!E269</f>
        <v>Система СОД береговых сооружений;Уровень нефти в резервуаре РГС-17.1;мм</v>
      </c>
      <c r="IN271" s="440">
        <v>267</v>
      </c>
      <c r="IO271" s="414" t="s">
        <v>5234</v>
      </c>
      <c r="IP271" s="415">
        <v>1</v>
      </c>
      <c r="IQ271" s="447">
        <v>0</v>
      </c>
    </row>
    <row r="272" spans="1:251">
      <c r="A272" s="310">
        <f t="shared" si="35"/>
        <v>268</v>
      </c>
      <c r="B272" s="314" t="str">
        <f>DP!J269&amp;";"&amp;DP!B269</f>
        <v>;Минимальное давление в резервной группе баллонов УЗ-3</v>
      </c>
      <c r="C272" s="438">
        <v>268</v>
      </c>
      <c r="D272" s="312"/>
      <c r="E272" s="312"/>
      <c r="F272" s="403"/>
      <c r="H272" s="437">
        <f t="shared" si="36"/>
        <v>268</v>
      </c>
      <c r="I272" s="314" t="str">
        <f>KTPRS2!I269&amp;";"&amp;KTPRS2!B269</f>
        <v>Предельный параметр;</v>
      </c>
      <c r="J272" s="438">
        <v>268</v>
      </c>
      <c r="K272" s="312"/>
      <c r="L272" s="312"/>
      <c r="M272" s="405"/>
      <c r="O272" s="437">
        <f t="shared" si="37"/>
        <v>268</v>
      </c>
      <c r="P272" s="455">
        <v>0</v>
      </c>
      <c r="Q272" s="438"/>
      <c r="R272" s="312"/>
      <c r="S272" s="312"/>
      <c r="T272" s="405"/>
      <c r="CU272" s="310">
        <f t="shared" si="38"/>
        <v>268</v>
      </c>
      <c r="CV272" s="314" t="str">
        <f>KTPR!K270&amp;";"&amp;KTPR!B270</f>
        <v>Общестанционная защита;Сработала аварийная защита УРПН</v>
      </c>
      <c r="CW272" s="438">
        <v>268</v>
      </c>
      <c r="CX272" s="312"/>
      <c r="CY272" s="312"/>
      <c r="CZ272" s="403"/>
      <c r="DI272" s="310">
        <f t="shared" si="34"/>
        <v>366</v>
      </c>
      <c r="DJ272" s="314" t="str">
        <f>KTPRA!I271&amp;";"&amp;KTPRA!B271</f>
        <v>;</v>
      </c>
      <c r="DK272" s="438">
        <v>268</v>
      </c>
      <c r="DL272" s="312"/>
      <c r="DM272" s="312"/>
      <c r="DN272" s="403"/>
      <c r="DP272" s="437">
        <v>268</v>
      </c>
      <c r="DQ272" s="312"/>
      <c r="DR272" s="438">
        <v>236</v>
      </c>
      <c r="DS272" s="312"/>
      <c r="DT272" s="312"/>
      <c r="DU272" s="96"/>
      <c r="ED272" s="851">
        <v>268</v>
      </c>
      <c r="EE272" s="423">
        <v>0</v>
      </c>
      <c r="EF272" s="68">
        <v>268</v>
      </c>
      <c r="EG272" s="861"/>
      <c r="EH272" s="68"/>
      <c r="EI272" s="96"/>
      <c r="FT272" s="479"/>
      <c r="GA272" s="437">
        <v>268</v>
      </c>
      <c r="GB272" s="314"/>
      <c r="GC272" s="438">
        <v>268</v>
      </c>
      <c r="GD272" s="402" t="s">
        <v>3565</v>
      </c>
      <c r="GE272" s="312">
        <v>1</v>
      </c>
      <c r="GF272" s="405">
        <v>0</v>
      </c>
      <c r="GH272" s="437"/>
      <c r="GI272" s="314"/>
      <c r="GJ272" s="438">
        <v>268</v>
      </c>
      <c r="GK272" s="402" t="s">
        <v>3565</v>
      </c>
      <c r="GL272" s="312">
        <v>1</v>
      </c>
      <c r="GM272" s="405">
        <v>0</v>
      </c>
      <c r="HC272" s="431">
        <v>268</v>
      </c>
      <c r="HD272" s="412" t="str">
        <f>OIP!AH270&amp;";"&amp;OIP!B270&amp;";"&amp;OIP!E270</f>
        <v>;;</v>
      </c>
      <c r="HE272" s="440">
        <v>268</v>
      </c>
      <c r="HF272" s="414" t="s">
        <v>5235</v>
      </c>
      <c r="HG272" s="415">
        <v>1</v>
      </c>
      <c r="HH272" s="447">
        <v>0</v>
      </c>
      <c r="HJ272" s="431">
        <v>268</v>
      </c>
      <c r="HK272" s="412" t="str">
        <f>OIP!AH270&amp;";"&amp;OIP!B270&amp;";"&amp;OIP!E270</f>
        <v>;;</v>
      </c>
      <c r="HL272" s="440">
        <v>268</v>
      </c>
      <c r="HM272" s="414" t="s">
        <v>5235</v>
      </c>
      <c r="HN272" s="415">
        <v>1</v>
      </c>
      <c r="HO272" s="447">
        <v>0</v>
      </c>
      <c r="HQ272" s="437">
        <v>268</v>
      </c>
      <c r="HR272" s="314" t="str">
        <f>OIP!AH270&amp;";"&amp;OIP!B270&amp;";"&amp;OIP!E270</f>
        <v>;;</v>
      </c>
      <c r="HS272" s="438">
        <v>268</v>
      </c>
      <c r="HT272" s="402" t="s">
        <v>5235</v>
      </c>
      <c r="HU272" s="312">
        <v>1</v>
      </c>
      <c r="HV272" s="405">
        <v>0</v>
      </c>
      <c r="HX272" s="310">
        <v>268</v>
      </c>
      <c r="HY272" s="314" t="str">
        <f>OIP!AH270&amp;";"&amp;OIP!B270&amp;";"&amp;OIP!E270</f>
        <v>;;</v>
      </c>
      <c r="HZ272" s="438">
        <v>268</v>
      </c>
      <c r="IA272" s="414" t="s">
        <v>5235</v>
      </c>
      <c r="IB272" s="415">
        <v>1</v>
      </c>
      <c r="IC272" s="447">
        <v>0</v>
      </c>
      <c r="ID272" s="341"/>
      <c r="IE272" s="431">
        <v>268</v>
      </c>
      <c r="IF272" s="412" t="str">
        <f>OIP!AH270&amp;";"&amp;OIP!B270&amp;";"&amp;OIP!E270</f>
        <v>;;</v>
      </c>
      <c r="IG272" s="440">
        <v>268</v>
      </c>
      <c r="IH272" s="414" t="s">
        <v>5235</v>
      </c>
      <c r="II272" s="415">
        <v>1</v>
      </c>
      <c r="IJ272" s="447">
        <v>0</v>
      </c>
      <c r="IK272" s="341"/>
      <c r="IL272" s="431">
        <v>268</v>
      </c>
      <c r="IM272" s="412" t="str">
        <f>OIP!AH270&amp;";"&amp;OIP!B270&amp;";"&amp;OIP!E270</f>
        <v>;;</v>
      </c>
      <c r="IN272" s="440">
        <v>268</v>
      </c>
      <c r="IO272" s="414" t="s">
        <v>5235</v>
      </c>
      <c r="IP272" s="415">
        <v>1</v>
      </c>
      <c r="IQ272" s="447">
        <v>0</v>
      </c>
    </row>
    <row r="273" spans="1:251">
      <c r="A273" s="310">
        <f t="shared" si="35"/>
        <v>269</v>
      </c>
      <c r="B273" s="314" t="str">
        <f>DP!J270&amp;";"&amp;DP!B270</f>
        <v>;Минимальное давление в основной группе баллонов УЗ-4</v>
      </c>
      <c r="C273" s="438">
        <v>269</v>
      </c>
      <c r="D273" s="312"/>
      <c r="E273" s="312"/>
      <c r="F273" s="403"/>
      <c r="H273" s="437">
        <f t="shared" si="36"/>
        <v>269</v>
      </c>
      <c r="I273" s="314" t="str">
        <f>KTPRS2!I270&amp;";"&amp;KTPRS2!B270</f>
        <v>Предельный параметр;</v>
      </c>
      <c r="J273" s="438">
        <v>269</v>
      </c>
      <c r="K273" s="312"/>
      <c r="L273" s="312"/>
      <c r="M273" s="405"/>
      <c r="O273" s="437">
        <f t="shared" si="37"/>
        <v>269</v>
      </c>
      <c r="P273" s="455">
        <v>0</v>
      </c>
      <c r="Q273" s="438"/>
      <c r="R273" s="312"/>
      <c r="S273" s="312"/>
      <c r="T273" s="405"/>
      <c r="CU273" s="310">
        <f t="shared" si="38"/>
        <v>269</v>
      </c>
      <c r="CV273" s="314" t="str">
        <f>KTPR!K271&amp;";"&amp;KTPR!B271</f>
        <v>;</v>
      </c>
      <c r="CW273" s="438">
        <v>269</v>
      </c>
      <c r="CX273" s="312"/>
      <c r="CY273" s="312"/>
      <c r="CZ273" s="403"/>
      <c r="DI273" s="310">
        <f t="shared" ref="DI273:DI307" si="39">DI272+1</f>
        <v>367</v>
      </c>
      <c r="DJ273" s="314" t="str">
        <f>KTPRA!I272&amp;";"&amp;KTPRA!B272</f>
        <v>;</v>
      </c>
      <c r="DK273" s="438">
        <v>269</v>
      </c>
      <c r="DL273" s="312"/>
      <c r="DM273" s="312"/>
      <c r="DN273" s="403"/>
      <c r="DP273" s="437">
        <v>269</v>
      </c>
      <c r="DQ273" s="312"/>
      <c r="DR273" s="438">
        <v>237</v>
      </c>
      <c r="DS273" s="312"/>
      <c r="DT273" s="312"/>
      <c r="DU273" s="96"/>
      <c r="ED273" s="851">
        <v>269</v>
      </c>
      <c r="EE273" s="423">
        <v>0</v>
      </c>
      <c r="EF273" s="68">
        <v>269</v>
      </c>
      <c r="EG273" s="861"/>
      <c r="EH273" s="68"/>
      <c r="EI273" s="96"/>
      <c r="FT273" s="479"/>
      <c r="GA273" s="437">
        <v>269</v>
      </c>
      <c r="GB273" s="314"/>
      <c r="GC273" s="438">
        <v>269</v>
      </c>
      <c r="GD273" s="402" t="s">
        <v>3565</v>
      </c>
      <c r="GE273" s="312">
        <v>1</v>
      </c>
      <c r="GF273" s="405">
        <v>0</v>
      </c>
      <c r="GH273" s="437"/>
      <c r="GI273" s="314"/>
      <c r="GJ273" s="438">
        <v>269</v>
      </c>
      <c r="GK273" s="402" t="s">
        <v>3565</v>
      </c>
      <c r="GL273" s="312">
        <v>1</v>
      </c>
      <c r="GM273" s="405">
        <v>0</v>
      </c>
      <c r="HC273" s="446">
        <v>269</v>
      </c>
      <c r="HD273" s="412" t="str">
        <f>OIP!AH271&amp;";"&amp;OIP!B271&amp;";"&amp;OIP!E271</f>
        <v>Система СОД береговых сооружений;Температура нефти в резервуаре РГС-17.2;°С</v>
      </c>
      <c r="HE273" s="440">
        <v>269</v>
      </c>
      <c r="HF273" s="414" t="s">
        <v>5236</v>
      </c>
      <c r="HG273" s="415">
        <v>1</v>
      </c>
      <c r="HH273" s="447">
        <v>0</v>
      </c>
      <c r="HJ273" s="446">
        <v>269</v>
      </c>
      <c r="HK273" s="412" t="str">
        <f>OIP!AH271&amp;";"&amp;OIP!B271&amp;";"&amp;OIP!E271</f>
        <v>Система СОД береговых сооружений;Температура нефти в резервуаре РГС-17.2;°С</v>
      </c>
      <c r="HL273" s="440">
        <v>269</v>
      </c>
      <c r="HM273" s="414" t="s">
        <v>5236</v>
      </c>
      <c r="HN273" s="415">
        <v>1</v>
      </c>
      <c r="HO273" s="447">
        <v>0</v>
      </c>
      <c r="HQ273" s="437">
        <v>269</v>
      </c>
      <c r="HR273" s="314" t="str">
        <f>OIP!AH271&amp;";"&amp;OIP!B271&amp;";"&amp;OIP!E271</f>
        <v>Система СОД береговых сооружений;Температура нефти в резервуаре РГС-17.2;°С</v>
      </c>
      <c r="HS273" s="438">
        <v>269</v>
      </c>
      <c r="HT273" s="402" t="s">
        <v>5236</v>
      </c>
      <c r="HU273" s="312">
        <v>1</v>
      </c>
      <c r="HV273" s="405">
        <v>0</v>
      </c>
      <c r="HX273" s="310">
        <v>269</v>
      </c>
      <c r="HY273" s="314" t="str">
        <f>OIP!AH271&amp;";"&amp;OIP!B271&amp;";"&amp;OIP!E271</f>
        <v>Система СОД береговых сооружений;Температура нефти в резервуаре РГС-17.2;°С</v>
      </c>
      <c r="HZ273" s="438">
        <v>269</v>
      </c>
      <c r="IA273" s="414" t="s">
        <v>5236</v>
      </c>
      <c r="IB273" s="415">
        <v>1</v>
      </c>
      <c r="IC273" s="447">
        <v>0</v>
      </c>
      <c r="ID273" s="341"/>
      <c r="IE273" s="446">
        <v>269</v>
      </c>
      <c r="IF273" s="412" t="str">
        <f>OIP!AH271&amp;";"&amp;OIP!B271&amp;";"&amp;OIP!E271</f>
        <v>Система СОД береговых сооружений;Температура нефти в резервуаре РГС-17.2;°С</v>
      </c>
      <c r="IG273" s="440">
        <v>269</v>
      </c>
      <c r="IH273" s="414" t="s">
        <v>5236</v>
      </c>
      <c r="II273" s="415">
        <v>1</v>
      </c>
      <c r="IJ273" s="447">
        <v>0</v>
      </c>
      <c r="IK273" s="341"/>
      <c r="IL273" s="446">
        <v>269</v>
      </c>
      <c r="IM273" s="412" t="str">
        <f>OIP!AH271&amp;";"&amp;OIP!B271&amp;";"&amp;OIP!E271</f>
        <v>Система СОД береговых сооружений;Температура нефти в резервуаре РГС-17.2;°С</v>
      </c>
      <c r="IN273" s="440">
        <v>269</v>
      </c>
      <c r="IO273" s="414" t="s">
        <v>5236</v>
      </c>
      <c r="IP273" s="415">
        <v>1</v>
      </c>
      <c r="IQ273" s="447">
        <v>0</v>
      </c>
    </row>
    <row r="274" spans="1:251">
      <c r="A274" s="313">
        <f t="shared" si="35"/>
        <v>270</v>
      </c>
      <c r="B274" s="314" t="str">
        <f>DP!J271&amp;";"&amp;DP!B271</f>
        <v>;Минимальное давление в резервной группе баллонов УЗ-4</v>
      </c>
      <c r="C274" s="438">
        <v>270</v>
      </c>
      <c r="D274" s="345"/>
      <c r="E274" s="345"/>
      <c r="F274" s="347"/>
      <c r="H274" s="469">
        <f t="shared" si="36"/>
        <v>270</v>
      </c>
      <c r="I274" s="314" t="str">
        <f>KTPRS2!I271&amp;";"&amp;KTPRS2!B271</f>
        <v>Предельный параметр;</v>
      </c>
      <c r="J274" s="438">
        <v>270</v>
      </c>
      <c r="K274" s="345"/>
      <c r="L274" s="345"/>
      <c r="M274" s="470"/>
      <c r="O274" s="469">
        <f t="shared" si="37"/>
        <v>270</v>
      </c>
      <c r="P274" s="455">
        <v>0</v>
      </c>
      <c r="Q274" s="343"/>
      <c r="R274" s="345"/>
      <c r="S274" s="345"/>
      <c r="T274" s="470"/>
      <c r="CU274" s="310">
        <f t="shared" si="38"/>
        <v>270</v>
      </c>
      <c r="CV274" s="314" t="str">
        <f>KTPR!K272&amp;";"&amp;KTPR!B272</f>
        <v>;</v>
      </c>
      <c r="CW274" s="438">
        <v>270</v>
      </c>
      <c r="CX274" s="312"/>
      <c r="CY274" s="312"/>
      <c r="CZ274" s="403"/>
      <c r="DI274" s="310">
        <f t="shared" si="39"/>
        <v>368</v>
      </c>
      <c r="DJ274" s="314" t="str">
        <f>KTPRA!I273&amp;";"&amp;KTPRA!B273</f>
        <v>;</v>
      </c>
      <c r="DK274" s="438">
        <v>270</v>
      </c>
      <c r="DL274" s="312"/>
      <c r="DM274" s="312"/>
      <c r="DN274" s="403"/>
      <c r="DP274" s="437">
        <v>270</v>
      </c>
      <c r="DQ274" s="312"/>
      <c r="DR274" s="438">
        <v>238</v>
      </c>
      <c r="DS274" s="312"/>
      <c r="DT274" s="312"/>
      <c r="DU274" s="96"/>
      <c r="ED274" s="851">
        <v>270</v>
      </c>
      <c r="EE274" s="423">
        <v>0</v>
      </c>
      <c r="EF274" s="68">
        <v>270</v>
      </c>
      <c r="EG274" s="861"/>
      <c r="EH274" s="68"/>
      <c r="EI274" s="96"/>
      <c r="FT274" s="479"/>
      <c r="GA274" s="437">
        <v>270</v>
      </c>
      <c r="GB274" s="314"/>
      <c r="GC274" s="438">
        <v>270</v>
      </c>
      <c r="GD274" s="402" t="s">
        <v>3565</v>
      </c>
      <c r="GE274" s="312">
        <v>1</v>
      </c>
      <c r="GF274" s="405">
        <v>0</v>
      </c>
      <c r="GH274" s="437"/>
      <c r="GI274" s="314"/>
      <c r="GJ274" s="438">
        <v>270</v>
      </c>
      <c r="GK274" s="402" t="s">
        <v>3565</v>
      </c>
      <c r="GL274" s="312">
        <v>1</v>
      </c>
      <c r="GM274" s="405">
        <v>0</v>
      </c>
      <c r="HC274" s="431">
        <v>270</v>
      </c>
      <c r="HD274" s="412" t="str">
        <f>OIP!AH272&amp;";"&amp;OIP!B272&amp;";"&amp;OIP!E272</f>
        <v>Система СОД береговых сооружений;Уровень нефти в резервуаре РГС-17.2;мм</v>
      </c>
      <c r="HE274" s="440">
        <v>270</v>
      </c>
      <c r="HF274" s="414" t="s">
        <v>5237</v>
      </c>
      <c r="HG274" s="415">
        <v>1</v>
      </c>
      <c r="HH274" s="447">
        <v>0</v>
      </c>
      <c r="HJ274" s="431">
        <v>270</v>
      </c>
      <c r="HK274" s="412" t="str">
        <f>OIP!AH272&amp;";"&amp;OIP!B272&amp;";"&amp;OIP!E272</f>
        <v>Система СОД береговых сооружений;Уровень нефти в резервуаре РГС-17.2;мм</v>
      </c>
      <c r="HL274" s="440">
        <v>270</v>
      </c>
      <c r="HM274" s="414" t="s">
        <v>5237</v>
      </c>
      <c r="HN274" s="415">
        <v>1</v>
      </c>
      <c r="HO274" s="447">
        <v>0</v>
      </c>
      <c r="HQ274" s="437">
        <v>270</v>
      </c>
      <c r="HR274" s="314" t="str">
        <f>OIP!AH272&amp;";"&amp;OIP!B272&amp;";"&amp;OIP!E272</f>
        <v>Система СОД береговых сооружений;Уровень нефти в резервуаре РГС-17.2;мм</v>
      </c>
      <c r="HS274" s="438">
        <v>270</v>
      </c>
      <c r="HT274" s="402" t="s">
        <v>5237</v>
      </c>
      <c r="HU274" s="312">
        <v>1</v>
      </c>
      <c r="HV274" s="405">
        <v>0</v>
      </c>
      <c r="HX274" s="310">
        <v>270</v>
      </c>
      <c r="HY274" s="314" t="str">
        <f>OIP!AH272&amp;";"&amp;OIP!B272&amp;";"&amp;OIP!E272</f>
        <v>Система СОД береговых сооружений;Уровень нефти в резервуаре РГС-17.2;мм</v>
      </c>
      <c r="HZ274" s="438">
        <v>270</v>
      </c>
      <c r="IA274" s="414" t="s">
        <v>5237</v>
      </c>
      <c r="IB274" s="415">
        <v>1</v>
      </c>
      <c r="IC274" s="447">
        <v>0</v>
      </c>
      <c r="ID274" s="341"/>
      <c r="IE274" s="431">
        <v>270</v>
      </c>
      <c r="IF274" s="412" t="str">
        <f>OIP!AH272&amp;";"&amp;OIP!B272&amp;";"&amp;OIP!E272</f>
        <v>Система СОД береговых сооружений;Уровень нефти в резервуаре РГС-17.2;мм</v>
      </c>
      <c r="IG274" s="440">
        <v>270</v>
      </c>
      <c r="IH274" s="414" t="s">
        <v>5237</v>
      </c>
      <c r="II274" s="415">
        <v>1</v>
      </c>
      <c r="IJ274" s="447">
        <v>0</v>
      </c>
      <c r="IK274" s="341"/>
      <c r="IL274" s="431">
        <v>270</v>
      </c>
      <c r="IM274" s="412" t="str">
        <f>OIP!AH272&amp;";"&amp;OIP!B272&amp;";"&amp;OIP!E272</f>
        <v>Система СОД береговых сооружений;Уровень нефти в резервуаре РГС-17.2;мм</v>
      </c>
      <c r="IN274" s="440">
        <v>270</v>
      </c>
      <c r="IO274" s="414" t="s">
        <v>5237</v>
      </c>
      <c r="IP274" s="415">
        <v>1</v>
      </c>
      <c r="IQ274" s="447">
        <v>0</v>
      </c>
    </row>
    <row r="275" spans="1:251">
      <c r="A275" s="310">
        <f t="shared" si="35"/>
        <v>271</v>
      </c>
      <c r="B275" s="314" t="str">
        <f>DP!J272&amp;";"&amp;DP!B272</f>
        <v>;</v>
      </c>
      <c r="C275" s="438">
        <v>271</v>
      </c>
      <c r="D275" s="312"/>
      <c r="E275" s="312"/>
      <c r="F275" s="403"/>
      <c r="H275" s="437">
        <f t="shared" si="36"/>
        <v>271</v>
      </c>
      <c r="I275" s="314" t="str">
        <f>KTPRS2!I272&amp;";"&amp;KTPRS2!B272</f>
        <v>Предельный параметр;</v>
      </c>
      <c r="J275" s="438">
        <v>271</v>
      </c>
      <c r="K275" s="312"/>
      <c r="L275" s="312"/>
      <c r="M275" s="405"/>
      <c r="O275" s="437">
        <f t="shared" si="37"/>
        <v>271</v>
      </c>
      <c r="P275" s="455">
        <v>0</v>
      </c>
      <c r="Q275" s="438"/>
      <c r="R275" s="312"/>
      <c r="S275" s="312"/>
      <c r="T275" s="405"/>
      <c r="CU275" s="310">
        <f t="shared" si="38"/>
        <v>271</v>
      </c>
      <c r="CV275" s="314" t="str">
        <f>KTPR!K273&amp;";"&amp;KTPR!B273</f>
        <v>;</v>
      </c>
      <c r="CW275" s="438">
        <v>271</v>
      </c>
      <c r="CX275" s="312"/>
      <c r="CY275" s="312"/>
      <c r="CZ275" s="403"/>
      <c r="DI275" s="310">
        <f t="shared" si="39"/>
        <v>369</v>
      </c>
      <c r="DJ275" s="314" t="str">
        <f>KTPRA!I274&amp;";"&amp;KTPRA!B274</f>
        <v>;</v>
      </c>
      <c r="DK275" s="438">
        <v>271</v>
      </c>
      <c r="DL275" s="312"/>
      <c r="DM275" s="312"/>
      <c r="DN275" s="403"/>
      <c r="DP275" s="437">
        <v>271</v>
      </c>
      <c r="DQ275" s="312"/>
      <c r="DR275" s="438">
        <v>239</v>
      </c>
      <c r="DS275" s="312"/>
      <c r="DT275" s="312"/>
      <c r="DU275" s="96"/>
      <c r="ED275" s="851">
        <v>271</v>
      </c>
      <c r="EE275" s="423">
        <v>0</v>
      </c>
      <c r="EF275" s="68">
        <v>271</v>
      </c>
      <c r="EG275" s="861"/>
      <c r="EH275" s="68"/>
      <c r="EI275" s="96"/>
      <c r="FT275" s="479"/>
      <c r="GA275" s="404">
        <v>271</v>
      </c>
      <c r="GB275" s="314"/>
      <c r="GC275" s="438">
        <v>271</v>
      </c>
      <c r="GD275" s="402" t="s">
        <v>3565</v>
      </c>
      <c r="GE275" s="312">
        <v>1</v>
      </c>
      <c r="GF275" s="405">
        <v>0</v>
      </c>
      <c r="GH275" s="437"/>
      <c r="GI275" s="314"/>
      <c r="GJ275" s="438">
        <v>271</v>
      </c>
      <c r="GK275" s="402" t="s">
        <v>3565</v>
      </c>
      <c r="GL275" s="312">
        <v>1</v>
      </c>
      <c r="GM275" s="405">
        <v>0</v>
      </c>
      <c r="HC275" s="446">
        <v>271</v>
      </c>
      <c r="HD275" s="412" t="str">
        <f>OIP!AH273&amp;";"&amp;OIP!B273&amp;";"&amp;OIP!E273</f>
        <v>;;</v>
      </c>
      <c r="HE275" s="440">
        <v>271</v>
      </c>
      <c r="HF275" s="414" t="s">
        <v>5238</v>
      </c>
      <c r="HG275" s="415">
        <v>1</v>
      </c>
      <c r="HH275" s="447">
        <v>0</v>
      </c>
      <c r="HJ275" s="446">
        <v>271</v>
      </c>
      <c r="HK275" s="412" t="str">
        <f>OIP!AH273&amp;";"&amp;OIP!B273&amp;";"&amp;OIP!E273</f>
        <v>;;</v>
      </c>
      <c r="HL275" s="440">
        <v>271</v>
      </c>
      <c r="HM275" s="414" t="s">
        <v>5238</v>
      </c>
      <c r="HN275" s="415">
        <v>1</v>
      </c>
      <c r="HO275" s="447">
        <v>0</v>
      </c>
      <c r="HQ275" s="437">
        <v>271</v>
      </c>
      <c r="HR275" s="314" t="str">
        <f>OIP!AH273&amp;";"&amp;OIP!B273&amp;";"&amp;OIP!E273</f>
        <v>;;</v>
      </c>
      <c r="HS275" s="438">
        <v>271</v>
      </c>
      <c r="HT275" s="402" t="s">
        <v>5238</v>
      </c>
      <c r="HU275" s="312">
        <v>1</v>
      </c>
      <c r="HV275" s="405">
        <v>0</v>
      </c>
      <c r="HX275" s="310">
        <v>271</v>
      </c>
      <c r="HY275" s="314" t="str">
        <f>OIP!AH273&amp;";"&amp;OIP!B273&amp;";"&amp;OIP!E273</f>
        <v>;;</v>
      </c>
      <c r="HZ275" s="438">
        <v>271</v>
      </c>
      <c r="IA275" s="414" t="s">
        <v>5238</v>
      </c>
      <c r="IB275" s="415">
        <v>1</v>
      </c>
      <c r="IC275" s="447">
        <v>0</v>
      </c>
      <c r="ID275" s="341"/>
      <c r="IE275" s="446">
        <v>271</v>
      </c>
      <c r="IF275" s="412" t="str">
        <f>OIP!AH273&amp;";"&amp;OIP!B273&amp;";"&amp;OIP!E273</f>
        <v>;;</v>
      </c>
      <c r="IG275" s="440">
        <v>271</v>
      </c>
      <c r="IH275" s="414" t="s">
        <v>5238</v>
      </c>
      <c r="II275" s="415">
        <v>1</v>
      </c>
      <c r="IJ275" s="447">
        <v>0</v>
      </c>
      <c r="IK275" s="341"/>
      <c r="IL275" s="446">
        <v>271</v>
      </c>
      <c r="IM275" s="412" t="str">
        <f>OIP!AH273&amp;";"&amp;OIP!B273&amp;";"&amp;OIP!E273</f>
        <v>;;</v>
      </c>
      <c r="IN275" s="440">
        <v>271</v>
      </c>
      <c r="IO275" s="414" t="s">
        <v>5238</v>
      </c>
      <c r="IP275" s="415">
        <v>1</v>
      </c>
      <c r="IQ275" s="447">
        <v>0</v>
      </c>
    </row>
    <row r="276" spans="1:251">
      <c r="A276" s="310">
        <f t="shared" si="35"/>
        <v>272</v>
      </c>
      <c r="B276" s="314" t="str">
        <f>DP!J273&amp;";"&amp;DP!B273</f>
        <v>;Превышение предельного значения содержания окиси углерода СО в воздухе</v>
      </c>
      <c r="C276" s="438">
        <v>272</v>
      </c>
      <c r="D276" s="312"/>
      <c r="E276" s="312"/>
      <c r="F276" s="403"/>
      <c r="H276" s="437">
        <f t="shared" si="36"/>
        <v>272</v>
      </c>
      <c r="I276" s="314" t="str">
        <f>KTPRS2!I273&amp;";"&amp;KTPRS2!B273</f>
        <v>Предельный параметр;</v>
      </c>
      <c r="J276" s="438">
        <v>272</v>
      </c>
      <c r="K276" s="312"/>
      <c r="L276" s="312"/>
      <c r="M276" s="405"/>
      <c r="O276" s="437">
        <f t="shared" si="37"/>
        <v>272</v>
      </c>
      <c r="P276" s="455">
        <v>0</v>
      </c>
      <c r="Q276" s="438"/>
      <c r="R276" s="312"/>
      <c r="S276" s="312"/>
      <c r="T276" s="405"/>
      <c r="CU276" s="310">
        <f t="shared" si="38"/>
        <v>272</v>
      </c>
      <c r="CV276" s="314" t="str">
        <f>KTPR!K274&amp;";"&amp;KTPR!B274</f>
        <v>;</v>
      </c>
      <c r="CW276" s="438">
        <v>272</v>
      </c>
      <c r="CX276" s="312"/>
      <c r="CY276" s="312"/>
      <c r="CZ276" s="403"/>
      <c r="DI276" s="310">
        <f t="shared" si="39"/>
        <v>370</v>
      </c>
      <c r="DJ276" s="314" t="str">
        <f>KTPRA!I275&amp;";"&amp;KTPRA!B275</f>
        <v>;</v>
      </c>
      <c r="DK276" s="438">
        <v>272</v>
      </c>
      <c r="DL276" s="312"/>
      <c r="DM276" s="312"/>
      <c r="DN276" s="403"/>
      <c r="DP276" s="437">
        <v>272</v>
      </c>
      <c r="DQ276" s="312"/>
      <c r="DR276" s="438">
        <v>240</v>
      </c>
      <c r="DS276" s="312"/>
      <c r="DT276" s="312"/>
      <c r="DU276" s="96"/>
      <c r="ED276" s="851">
        <v>272</v>
      </c>
      <c r="EE276" s="423">
        <v>0</v>
      </c>
      <c r="EF276" s="68">
        <v>272</v>
      </c>
      <c r="EG276" s="861"/>
      <c r="EH276" s="68"/>
      <c r="EI276" s="96"/>
      <c r="FT276" s="479"/>
      <c r="GA276" s="437">
        <v>272</v>
      </c>
      <c r="GB276" s="314"/>
      <c r="GC276" s="438">
        <v>280</v>
      </c>
      <c r="GD276" s="402" t="s">
        <v>3565</v>
      </c>
      <c r="GE276" s="312">
        <v>1</v>
      </c>
      <c r="GF276" s="405">
        <v>0</v>
      </c>
      <c r="GH276" s="437"/>
      <c r="GI276" s="314"/>
      <c r="GJ276" s="438">
        <v>280</v>
      </c>
      <c r="GK276" s="402" t="s">
        <v>3565</v>
      </c>
      <c r="GL276" s="312">
        <v>1</v>
      </c>
      <c r="GM276" s="405">
        <v>0</v>
      </c>
      <c r="HC276" s="431">
        <v>272</v>
      </c>
      <c r="HD276" s="412" t="str">
        <f>OIP!AH274&amp;";"&amp;OIP!B274&amp;";"&amp;OIP!E274</f>
        <v>Насосная станция для разогрева и откачки нефти из трубопроводов нефтепирса;Давление нефти на входе насосной станции откачки;МПа</v>
      </c>
      <c r="HE276" s="440">
        <v>272</v>
      </c>
      <c r="HF276" s="414" t="s">
        <v>5239</v>
      </c>
      <c r="HG276" s="415">
        <v>1</v>
      </c>
      <c r="HH276" s="447">
        <v>0</v>
      </c>
      <c r="HJ276" s="431">
        <v>272</v>
      </c>
      <c r="HK276" s="412" t="str">
        <f>OIP!AH274&amp;";"&amp;OIP!B274&amp;";"&amp;OIP!E274</f>
        <v>Насосная станция для разогрева и откачки нефти из трубопроводов нефтепирса;Давление нефти на входе насосной станции откачки;МПа</v>
      </c>
      <c r="HL276" s="440">
        <v>272</v>
      </c>
      <c r="HM276" s="414" t="s">
        <v>5239</v>
      </c>
      <c r="HN276" s="415">
        <v>1</v>
      </c>
      <c r="HO276" s="447">
        <v>0</v>
      </c>
      <c r="HQ276" s="437">
        <v>272</v>
      </c>
      <c r="HR276" s="314" t="str">
        <f>OIP!AH274&amp;";"&amp;OIP!B274&amp;";"&amp;OIP!E274</f>
        <v>Насосная станция для разогрева и откачки нефти из трубопроводов нефтепирса;Давление нефти на входе насосной станции откачки;МПа</v>
      </c>
      <c r="HS276" s="438">
        <v>272</v>
      </c>
      <c r="HT276" s="402" t="s">
        <v>5239</v>
      </c>
      <c r="HU276" s="312">
        <v>1</v>
      </c>
      <c r="HV276" s="405">
        <v>0</v>
      </c>
      <c r="HX276" s="310">
        <v>272</v>
      </c>
      <c r="HY276" s="314" t="str">
        <f>OIP!AH274&amp;";"&amp;OIP!B274&amp;";"&amp;OIP!E274</f>
        <v>Насосная станция для разогрева и откачки нефти из трубопроводов нефтепирса;Давление нефти на входе насосной станции откачки;МПа</v>
      </c>
      <c r="HZ276" s="438">
        <v>272</v>
      </c>
      <c r="IA276" s="414" t="s">
        <v>5239</v>
      </c>
      <c r="IB276" s="415">
        <v>1</v>
      </c>
      <c r="IC276" s="447">
        <v>0</v>
      </c>
      <c r="ID276" s="341"/>
      <c r="IE276" s="431">
        <v>272</v>
      </c>
      <c r="IF276" s="412" t="str">
        <f>OIP!AH274&amp;";"&amp;OIP!B274&amp;";"&amp;OIP!E274</f>
        <v>Насосная станция для разогрева и откачки нефти из трубопроводов нефтепирса;Давление нефти на входе насосной станции откачки;МПа</v>
      </c>
      <c r="IG276" s="440">
        <v>272</v>
      </c>
      <c r="IH276" s="414" t="s">
        <v>5239</v>
      </c>
      <c r="II276" s="415">
        <v>1</v>
      </c>
      <c r="IJ276" s="447">
        <v>0</v>
      </c>
      <c r="IK276" s="341"/>
      <c r="IL276" s="431">
        <v>272</v>
      </c>
      <c r="IM276" s="412" t="str">
        <f>OIP!AH274&amp;";"&amp;OIP!B274&amp;";"&amp;OIP!E274</f>
        <v>Насосная станция для разогрева и откачки нефти из трубопроводов нефтепирса;Давление нефти на входе насосной станции откачки;МПа</v>
      </c>
      <c r="IN276" s="440">
        <v>272</v>
      </c>
      <c r="IO276" s="414" t="s">
        <v>5239</v>
      </c>
      <c r="IP276" s="415">
        <v>1</v>
      </c>
      <c r="IQ276" s="447">
        <v>0</v>
      </c>
    </row>
    <row r="277" spans="1:251">
      <c r="A277" s="313">
        <f t="shared" si="35"/>
        <v>273</v>
      </c>
      <c r="B277" s="314" t="str">
        <f>DP!J274&amp;";"&amp;DP!B274</f>
        <v>;Превышение аварийного значения содержания окиси углерода СО в воздухе</v>
      </c>
      <c r="C277" s="438">
        <v>273</v>
      </c>
      <c r="D277" s="345"/>
      <c r="E277" s="345"/>
      <c r="F277" s="347"/>
      <c r="H277" s="469">
        <f t="shared" si="36"/>
        <v>273</v>
      </c>
      <c r="I277" s="314" t="str">
        <f>KTPRS2!I274&amp;";"&amp;KTPRS2!B274</f>
        <v>Предельный параметр;</v>
      </c>
      <c r="J277" s="438">
        <v>273</v>
      </c>
      <c r="K277" s="345"/>
      <c r="L277" s="345"/>
      <c r="M277" s="470"/>
      <c r="O277" s="469">
        <f t="shared" si="37"/>
        <v>273</v>
      </c>
      <c r="P277" s="455">
        <v>0</v>
      </c>
      <c r="Q277" s="343"/>
      <c r="R277" s="345"/>
      <c r="S277" s="345"/>
      <c r="T277" s="470"/>
      <c r="CU277" s="310">
        <f t="shared" si="38"/>
        <v>273</v>
      </c>
      <c r="CV277" s="314" t="str">
        <f>KTPR!K275&amp;";"&amp;KTPR!B275</f>
        <v>;</v>
      </c>
      <c r="CW277" s="438">
        <v>273</v>
      </c>
      <c r="CX277" s="312"/>
      <c r="CY277" s="312"/>
      <c r="CZ277" s="403"/>
      <c r="DI277" s="310">
        <f t="shared" si="39"/>
        <v>371</v>
      </c>
      <c r="DJ277" s="314" t="str">
        <f>KTPRA!I276&amp;";"&amp;KTPRA!B276</f>
        <v>;</v>
      </c>
      <c r="DK277" s="438">
        <v>273</v>
      </c>
      <c r="DL277" s="312"/>
      <c r="DM277" s="312"/>
      <c r="DN277" s="403"/>
      <c r="DP277" s="437">
        <v>273</v>
      </c>
      <c r="DQ277" s="312"/>
      <c r="DR277" s="438">
        <v>241</v>
      </c>
      <c r="DS277" s="312"/>
      <c r="DT277" s="312"/>
      <c r="DU277" s="96"/>
      <c r="ED277" s="851">
        <v>273</v>
      </c>
      <c r="EE277" s="423">
        <v>0</v>
      </c>
      <c r="EF277" s="68">
        <v>273</v>
      </c>
      <c r="EG277" s="861"/>
      <c r="EH277" s="68"/>
      <c r="EI277" s="96"/>
      <c r="FT277" s="479"/>
      <c r="GA277" s="437">
        <v>273</v>
      </c>
      <c r="GB277" s="314"/>
      <c r="GC277" s="438">
        <v>281</v>
      </c>
      <c r="GD277" s="402" t="s">
        <v>3565</v>
      </c>
      <c r="GE277" s="312">
        <v>1</v>
      </c>
      <c r="GF277" s="405">
        <v>0</v>
      </c>
      <c r="GH277" s="437"/>
      <c r="GI277" s="314"/>
      <c r="GJ277" s="438">
        <v>281</v>
      </c>
      <c r="GK277" s="402" t="s">
        <v>3565</v>
      </c>
      <c r="GL277" s="312">
        <v>1</v>
      </c>
      <c r="GM277" s="405">
        <v>0</v>
      </c>
      <c r="HC277" s="446">
        <v>273</v>
      </c>
      <c r="HD277" s="412" t="str">
        <f>OIP!AH275&amp;";"&amp;OIP!B275&amp;";"&amp;OIP!E275</f>
        <v>Насосная станция для разогрева и откачки нефти из трубопроводов нефтепирса;Команда на останов насосной станции откачки (точка 1);мА</v>
      </c>
      <c r="HE277" s="440">
        <v>273</v>
      </c>
      <c r="HF277" s="414" t="s">
        <v>5240</v>
      </c>
      <c r="HG277" s="415">
        <v>1</v>
      </c>
      <c r="HH277" s="447">
        <v>0</v>
      </c>
      <c r="HJ277" s="446">
        <v>273</v>
      </c>
      <c r="HK277" s="412" t="str">
        <f>OIP!AH275&amp;";"&amp;OIP!B275&amp;";"&amp;OIP!E275</f>
        <v>Насосная станция для разогрева и откачки нефти из трубопроводов нефтепирса;Команда на останов насосной станции откачки (точка 1);мА</v>
      </c>
      <c r="HL277" s="440">
        <v>273</v>
      </c>
      <c r="HM277" s="414" t="s">
        <v>5240</v>
      </c>
      <c r="HN277" s="415">
        <v>1</v>
      </c>
      <c r="HO277" s="447">
        <v>0</v>
      </c>
      <c r="HQ277" s="437">
        <v>273</v>
      </c>
      <c r="HR277" s="314" t="str">
        <f>OIP!AH275&amp;";"&amp;OIP!B275&amp;";"&amp;OIP!E275</f>
        <v>Насосная станция для разогрева и откачки нефти из трубопроводов нефтепирса;Команда на останов насосной станции откачки (точка 1);мА</v>
      </c>
      <c r="HS277" s="438">
        <v>273</v>
      </c>
      <c r="HT277" s="402" t="s">
        <v>5240</v>
      </c>
      <c r="HU277" s="312">
        <v>1</v>
      </c>
      <c r="HV277" s="405">
        <v>0</v>
      </c>
      <c r="HX277" s="310">
        <v>273</v>
      </c>
      <c r="HY277" s="314" t="str">
        <f>OIP!AH275&amp;";"&amp;OIP!B275&amp;";"&amp;OIP!E275</f>
        <v>Насосная станция для разогрева и откачки нефти из трубопроводов нефтепирса;Команда на останов насосной станции откачки (точка 1);мА</v>
      </c>
      <c r="HZ277" s="438">
        <v>273</v>
      </c>
      <c r="IA277" s="414" t="s">
        <v>5240</v>
      </c>
      <c r="IB277" s="415">
        <v>1</v>
      </c>
      <c r="IC277" s="447">
        <v>0</v>
      </c>
      <c r="ID277" s="341"/>
      <c r="IE277" s="446">
        <v>273</v>
      </c>
      <c r="IF277" s="412" t="str">
        <f>OIP!AH275&amp;";"&amp;OIP!B275&amp;";"&amp;OIP!E275</f>
        <v>Насосная станция для разогрева и откачки нефти из трубопроводов нефтепирса;Команда на останов насосной станции откачки (точка 1);мА</v>
      </c>
      <c r="IG277" s="440">
        <v>273</v>
      </c>
      <c r="IH277" s="414" t="s">
        <v>5240</v>
      </c>
      <c r="II277" s="415">
        <v>1</v>
      </c>
      <c r="IJ277" s="447">
        <v>0</v>
      </c>
      <c r="IK277" s="341"/>
      <c r="IL277" s="446">
        <v>273</v>
      </c>
      <c r="IM277" s="412" t="str">
        <f>OIP!AH275&amp;";"&amp;OIP!B275&amp;";"&amp;OIP!E275</f>
        <v>Насосная станция для разогрева и откачки нефти из трубопроводов нефтепирса;Команда на останов насосной станции откачки (точка 1);мА</v>
      </c>
      <c r="IN277" s="440">
        <v>273</v>
      </c>
      <c r="IO277" s="414" t="s">
        <v>5240</v>
      </c>
      <c r="IP277" s="415">
        <v>1</v>
      </c>
      <c r="IQ277" s="447">
        <v>0</v>
      </c>
    </row>
    <row r="278" spans="1:251">
      <c r="A278" s="310">
        <f t="shared" si="35"/>
        <v>274</v>
      </c>
      <c r="B278" s="314" t="str">
        <f>DP!J275&amp;";"&amp;DP!B275</f>
        <v>;Предельная загазованность 10% НКПРП в котельной</v>
      </c>
      <c r="C278" s="438">
        <v>274</v>
      </c>
      <c r="D278" s="312"/>
      <c r="E278" s="312"/>
      <c r="F278" s="403"/>
      <c r="H278" s="437">
        <f t="shared" si="36"/>
        <v>274</v>
      </c>
      <c r="I278" s="314" t="str">
        <f>KTPRS2!I275&amp;";"&amp;KTPRS2!B275</f>
        <v>Предельный параметр;</v>
      </c>
      <c r="J278" s="438">
        <v>274</v>
      </c>
      <c r="K278" s="312"/>
      <c r="L278" s="312"/>
      <c r="M278" s="405"/>
      <c r="O278" s="437">
        <f t="shared" si="37"/>
        <v>274</v>
      </c>
      <c r="P278" s="455">
        <v>0</v>
      </c>
      <c r="Q278" s="438"/>
      <c r="R278" s="312"/>
      <c r="S278" s="312"/>
      <c r="T278" s="405"/>
      <c r="CU278" s="310">
        <f t="shared" si="38"/>
        <v>274</v>
      </c>
      <c r="CV278" s="314" t="str">
        <f>KTPR!K276&amp;";"&amp;KTPR!B276</f>
        <v>;</v>
      </c>
      <c r="CW278" s="438">
        <v>274</v>
      </c>
      <c r="CX278" s="312"/>
      <c r="CY278" s="312"/>
      <c r="CZ278" s="403"/>
      <c r="DI278" s="310">
        <f t="shared" si="39"/>
        <v>372</v>
      </c>
      <c r="DJ278" s="314" t="str">
        <f>KTPRA!I277&amp;";"&amp;KTPRA!B277</f>
        <v>;</v>
      </c>
      <c r="DK278" s="438">
        <v>274</v>
      </c>
      <c r="DL278" s="312"/>
      <c r="DM278" s="312"/>
      <c r="DN278" s="403"/>
      <c r="DP278" s="437">
        <v>274</v>
      </c>
      <c r="DQ278" s="312"/>
      <c r="DR278" s="438">
        <v>242</v>
      </c>
      <c r="DS278" s="312"/>
      <c r="DT278" s="312"/>
      <c r="DU278" s="96"/>
      <c r="ED278" s="851">
        <v>274</v>
      </c>
      <c r="EE278" s="423">
        <v>0</v>
      </c>
      <c r="EF278" s="68">
        <v>274</v>
      </c>
      <c r="EG278" s="861"/>
      <c r="EH278" s="68"/>
      <c r="EI278" s="96"/>
      <c r="FT278" s="479"/>
      <c r="GA278" s="437">
        <v>274</v>
      </c>
      <c r="GB278" s="314"/>
      <c r="GC278" s="438">
        <v>282</v>
      </c>
      <c r="GD278" s="402" t="s">
        <v>3565</v>
      </c>
      <c r="GE278" s="312">
        <v>1</v>
      </c>
      <c r="GF278" s="405">
        <v>0</v>
      </c>
      <c r="GH278" s="437"/>
      <c r="GI278" s="314"/>
      <c r="GJ278" s="438">
        <v>282</v>
      </c>
      <c r="GK278" s="402" t="s">
        <v>3565</v>
      </c>
      <c r="GL278" s="312">
        <v>1</v>
      </c>
      <c r="GM278" s="405">
        <v>0</v>
      </c>
      <c r="HC278" s="431">
        <v>274</v>
      </c>
      <c r="HD278" s="412" t="str">
        <f>OIP!AH276&amp;";"&amp;OIP!B276&amp;";"&amp;OIP!E276</f>
        <v>Насосная станция для разогрева и откачки нефти из трубопроводов нефтепирса;Команда на останов насосной станции откачки (точка 3);мА</v>
      </c>
      <c r="HE278" s="440">
        <v>274</v>
      </c>
      <c r="HF278" s="414" t="s">
        <v>5241</v>
      </c>
      <c r="HG278" s="415">
        <v>1</v>
      </c>
      <c r="HH278" s="447">
        <v>0</v>
      </c>
      <c r="HJ278" s="431">
        <v>274</v>
      </c>
      <c r="HK278" s="412" t="str">
        <f>OIP!AH276&amp;";"&amp;OIP!B276&amp;";"&amp;OIP!E276</f>
        <v>Насосная станция для разогрева и откачки нефти из трубопроводов нефтепирса;Команда на останов насосной станции откачки (точка 3);мА</v>
      </c>
      <c r="HL278" s="440">
        <v>274</v>
      </c>
      <c r="HM278" s="414" t="s">
        <v>5241</v>
      </c>
      <c r="HN278" s="415">
        <v>1</v>
      </c>
      <c r="HO278" s="447">
        <v>0</v>
      </c>
      <c r="HQ278" s="437">
        <v>274</v>
      </c>
      <c r="HR278" s="314" t="str">
        <f>OIP!AH276&amp;";"&amp;OIP!B276&amp;";"&amp;OIP!E276</f>
        <v>Насосная станция для разогрева и откачки нефти из трубопроводов нефтепирса;Команда на останов насосной станции откачки (точка 3);мА</v>
      </c>
      <c r="HS278" s="438">
        <v>274</v>
      </c>
      <c r="HT278" s="402" t="s">
        <v>5241</v>
      </c>
      <c r="HU278" s="312">
        <v>1</v>
      </c>
      <c r="HV278" s="405">
        <v>0</v>
      </c>
      <c r="HX278" s="310">
        <v>274</v>
      </c>
      <c r="HY278" s="314" t="str">
        <f>OIP!AH276&amp;";"&amp;OIP!B276&amp;";"&amp;OIP!E276</f>
        <v>Насосная станция для разогрева и откачки нефти из трубопроводов нефтепирса;Команда на останов насосной станции откачки (точка 3);мА</v>
      </c>
      <c r="HZ278" s="438">
        <v>274</v>
      </c>
      <c r="IA278" s="414" t="s">
        <v>5241</v>
      </c>
      <c r="IB278" s="415">
        <v>1</v>
      </c>
      <c r="IC278" s="447">
        <v>0</v>
      </c>
      <c r="ID278" s="341"/>
      <c r="IE278" s="431">
        <v>274</v>
      </c>
      <c r="IF278" s="412" t="str">
        <f>OIP!AH276&amp;";"&amp;OIP!B276&amp;";"&amp;OIP!E276</f>
        <v>Насосная станция для разогрева и откачки нефти из трубопроводов нефтепирса;Команда на останов насосной станции откачки (точка 3);мА</v>
      </c>
      <c r="IG278" s="440">
        <v>274</v>
      </c>
      <c r="IH278" s="414" t="s">
        <v>5241</v>
      </c>
      <c r="II278" s="415">
        <v>1</v>
      </c>
      <c r="IJ278" s="447">
        <v>0</v>
      </c>
      <c r="IK278" s="341"/>
      <c r="IL278" s="431">
        <v>274</v>
      </c>
      <c r="IM278" s="412" t="str">
        <f>OIP!AH276&amp;";"&amp;OIP!B276&amp;";"&amp;OIP!E276</f>
        <v>Насосная станция для разогрева и откачки нефти из трубопроводов нефтепирса;Команда на останов насосной станции откачки (точка 3);мА</v>
      </c>
      <c r="IN278" s="440">
        <v>274</v>
      </c>
      <c r="IO278" s="414" t="s">
        <v>5241</v>
      </c>
      <c r="IP278" s="415">
        <v>1</v>
      </c>
      <c r="IQ278" s="447">
        <v>0</v>
      </c>
    </row>
    <row r="279" spans="1:251" ht="15.75" thickBot="1">
      <c r="A279" s="310">
        <f t="shared" si="35"/>
        <v>275</v>
      </c>
      <c r="B279" s="314" t="str">
        <f>DP!J276&amp;";"&amp;DP!B276</f>
        <v>;Порог 1 концентрации оксида углерода котельной</v>
      </c>
      <c r="C279" s="438">
        <v>275</v>
      </c>
      <c r="D279" s="312"/>
      <c r="E279" s="312"/>
      <c r="F279" s="403"/>
      <c r="H279" s="437">
        <f t="shared" si="36"/>
        <v>275</v>
      </c>
      <c r="I279" s="314" t="str">
        <f>KTPRS2!I276&amp;";"&amp;KTPRS2!B276</f>
        <v>Предельный параметр;</v>
      </c>
      <c r="J279" s="438">
        <v>275</v>
      </c>
      <c r="K279" s="312"/>
      <c r="L279" s="312"/>
      <c r="M279" s="405"/>
      <c r="O279" s="437">
        <f t="shared" si="37"/>
        <v>275</v>
      </c>
      <c r="P279" s="455">
        <v>0</v>
      </c>
      <c r="Q279" s="438"/>
      <c r="R279" s="312"/>
      <c r="S279" s="312"/>
      <c r="T279" s="405"/>
      <c r="CU279" s="310">
        <f t="shared" si="38"/>
        <v>275</v>
      </c>
      <c r="CV279" s="314" t="str">
        <f>KTPR!K277&amp;";"&amp;KTPR!B277</f>
        <v>;</v>
      </c>
      <c r="CW279" s="438">
        <v>275</v>
      </c>
      <c r="CX279" s="312"/>
      <c r="CY279" s="312"/>
      <c r="CZ279" s="403"/>
      <c r="DI279" s="310">
        <f t="shared" si="39"/>
        <v>373</v>
      </c>
      <c r="DJ279" s="314" t="str">
        <f>KTPRA!I278&amp;";"&amp;KTPRA!B278</f>
        <v>;</v>
      </c>
      <c r="DK279" s="438">
        <v>275</v>
      </c>
      <c r="DL279" s="312"/>
      <c r="DM279" s="312"/>
      <c r="DN279" s="403"/>
      <c r="DP279" s="437">
        <v>275</v>
      </c>
      <c r="DQ279" s="312"/>
      <c r="DR279" s="438">
        <v>243</v>
      </c>
      <c r="DS279" s="312"/>
      <c r="DT279" s="312"/>
      <c r="DU279" s="96"/>
      <c r="ED279" s="851">
        <v>275</v>
      </c>
      <c r="EE279" s="423">
        <v>0</v>
      </c>
      <c r="EF279" s="68">
        <v>275</v>
      </c>
      <c r="EG279" s="861"/>
      <c r="EH279" s="68"/>
      <c r="EI279" s="96"/>
      <c r="FT279" s="479"/>
      <c r="GA279" s="437">
        <v>275</v>
      </c>
      <c r="GB279" s="474"/>
      <c r="GC279" s="475">
        <v>283</v>
      </c>
      <c r="GD279" s="476" t="s">
        <v>3565</v>
      </c>
      <c r="GE279" s="477">
        <v>1</v>
      </c>
      <c r="GF279" s="478">
        <v>0</v>
      </c>
      <c r="GH279" s="473"/>
      <c r="GI279" s="474"/>
      <c r="GJ279" s="475">
        <v>283</v>
      </c>
      <c r="GK279" s="476" t="s">
        <v>3565</v>
      </c>
      <c r="GL279" s="477">
        <v>1</v>
      </c>
      <c r="GM279" s="478">
        <v>0</v>
      </c>
      <c r="HC279" s="446">
        <v>275</v>
      </c>
      <c r="HD279" s="412" t="str">
        <f>OIP!AH277&amp;";"&amp;OIP!B277&amp;";"&amp;OIP!E277</f>
        <v>Насосная станция для разогрева и откачки нефти из трубопроводов нефтепирса;Команда на останов насосной станции откачки (точка 2);мА</v>
      </c>
      <c r="HE279" s="440">
        <v>275</v>
      </c>
      <c r="HF279" s="414" t="s">
        <v>5242</v>
      </c>
      <c r="HG279" s="415">
        <v>1</v>
      </c>
      <c r="HH279" s="447">
        <v>0</v>
      </c>
      <c r="HJ279" s="446">
        <v>275</v>
      </c>
      <c r="HK279" s="412" t="str">
        <f>OIP!AH277&amp;";"&amp;OIP!B277&amp;";"&amp;OIP!E277</f>
        <v>Насосная станция для разогрева и откачки нефти из трубопроводов нефтепирса;Команда на останов насосной станции откачки (точка 2);мА</v>
      </c>
      <c r="HL279" s="440">
        <v>275</v>
      </c>
      <c r="HM279" s="414" t="s">
        <v>5242</v>
      </c>
      <c r="HN279" s="415">
        <v>1</v>
      </c>
      <c r="HO279" s="447">
        <v>0</v>
      </c>
      <c r="HQ279" s="437">
        <v>275</v>
      </c>
      <c r="HR279" s="314" t="str">
        <f>OIP!AH277&amp;";"&amp;OIP!B277&amp;";"&amp;OIP!E277</f>
        <v>Насосная станция для разогрева и откачки нефти из трубопроводов нефтепирса;Команда на останов насосной станции откачки (точка 2);мА</v>
      </c>
      <c r="HS279" s="438">
        <v>275</v>
      </c>
      <c r="HT279" s="402" t="s">
        <v>5242</v>
      </c>
      <c r="HU279" s="312">
        <v>1</v>
      </c>
      <c r="HV279" s="405">
        <v>0</v>
      </c>
      <c r="HX279" s="310">
        <v>275</v>
      </c>
      <c r="HY279" s="314" t="str">
        <f>OIP!AH277&amp;";"&amp;OIP!B277&amp;";"&amp;OIP!E277</f>
        <v>Насосная станция для разогрева и откачки нефти из трубопроводов нефтепирса;Команда на останов насосной станции откачки (точка 2);мА</v>
      </c>
      <c r="HZ279" s="438">
        <v>275</v>
      </c>
      <c r="IA279" s="414" t="s">
        <v>5242</v>
      </c>
      <c r="IB279" s="415">
        <v>1</v>
      </c>
      <c r="IC279" s="447">
        <v>0</v>
      </c>
      <c r="ID279" s="341"/>
      <c r="IE279" s="446">
        <v>275</v>
      </c>
      <c r="IF279" s="412" t="str">
        <f>OIP!AH277&amp;";"&amp;OIP!B277&amp;";"&amp;OIP!E277</f>
        <v>Насосная станция для разогрева и откачки нефти из трубопроводов нефтепирса;Команда на останов насосной станции откачки (точка 2);мА</v>
      </c>
      <c r="IG279" s="440">
        <v>275</v>
      </c>
      <c r="IH279" s="414" t="s">
        <v>5242</v>
      </c>
      <c r="II279" s="415">
        <v>1</v>
      </c>
      <c r="IJ279" s="447">
        <v>0</v>
      </c>
      <c r="IK279" s="341"/>
      <c r="IL279" s="446">
        <v>275</v>
      </c>
      <c r="IM279" s="412" t="str">
        <f>OIP!AH277&amp;";"&amp;OIP!B277&amp;";"&amp;OIP!E277</f>
        <v>Насосная станция для разогрева и откачки нефти из трубопроводов нефтепирса;Команда на останов насосной станции откачки (точка 2);мА</v>
      </c>
      <c r="IN279" s="440">
        <v>275</v>
      </c>
      <c r="IO279" s="414" t="s">
        <v>5242</v>
      </c>
      <c r="IP279" s="415">
        <v>1</v>
      </c>
      <c r="IQ279" s="447">
        <v>0</v>
      </c>
    </row>
    <row r="280" spans="1:251">
      <c r="A280" s="313">
        <f t="shared" si="35"/>
        <v>276</v>
      </c>
      <c r="B280" s="314" t="str">
        <f>DP!J277&amp;";"&amp;DP!B277</f>
        <v>;Порог 2 концентрации оксида углерода котельной</v>
      </c>
      <c r="C280" s="438">
        <v>276</v>
      </c>
      <c r="D280" s="345"/>
      <c r="E280" s="345"/>
      <c r="F280" s="347"/>
      <c r="H280" s="469">
        <f t="shared" si="36"/>
        <v>276</v>
      </c>
      <c r="I280" s="314" t="str">
        <f>KTPRS2!I277&amp;";"&amp;KTPRS2!B277</f>
        <v>Предельный параметр;</v>
      </c>
      <c r="J280" s="438">
        <v>276</v>
      </c>
      <c r="K280" s="345"/>
      <c r="L280" s="345"/>
      <c r="M280" s="470"/>
      <c r="O280" s="469">
        <f t="shared" si="37"/>
        <v>276</v>
      </c>
      <c r="P280" s="455">
        <v>0</v>
      </c>
      <c r="Q280" s="343"/>
      <c r="R280" s="345"/>
      <c r="S280" s="345"/>
      <c r="T280" s="470"/>
      <c r="CU280" s="310">
        <f t="shared" si="38"/>
        <v>276</v>
      </c>
      <c r="CV280" s="314" t="str">
        <f>KTPR!K278&amp;";"&amp;KTPR!B278</f>
        <v>;</v>
      </c>
      <c r="CW280" s="438">
        <v>276</v>
      </c>
      <c r="CX280" s="312"/>
      <c r="CY280" s="312"/>
      <c r="CZ280" s="403"/>
      <c r="DI280" s="310">
        <f t="shared" si="39"/>
        <v>374</v>
      </c>
      <c r="DJ280" s="314" t="str">
        <f>KTPRA!I279&amp;";"&amp;KTPRA!B279</f>
        <v>;</v>
      </c>
      <c r="DK280" s="438">
        <v>276</v>
      </c>
      <c r="DL280" s="312"/>
      <c r="DM280" s="312"/>
      <c r="DN280" s="403"/>
      <c r="DP280" s="437">
        <v>276</v>
      </c>
      <c r="DQ280" s="312"/>
      <c r="DR280" s="438">
        <v>244</v>
      </c>
      <c r="DS280" s="312"/>
      <c r="DT280" s="312"/>
      <c r="DU280" s="96"/>
      <c r="ED280" s="851">
        <v>276</v>
      </c>
      <c r="EE280" s="423">
        <v>0</v>
      </c>
      <c r="EF280" s="68">
        <v>276</v>
      </c>
      <c r="EG280" s="861"/>
      <c r="EH280" s="68"/>
      <c r="EI280" s="96"/>
      <c r="FT280" s="479"/>
      <c r="HC280" s="431">
        <v>276</v>
      </c>
      <c r="HD280" s="412" t="str">
        <f>OIP!AH278&amp;";"&amp;OIP!B278&amp;";"&amp;OIP!E278</f>
        <v>Насосная станция для разогрева и откачки нефти из трубопроводов нефтепирса;Команда на останов насосной станции откачки (точка 4);мА</v>
      </c>
      <c r="HE280" s="440">
        <v>276</v>
      </c>
      <c r="HF280" s="414" t="s">
        <v>5243</v>
      </c>
      <c r="HG280" s="415">
        <v>1</v>
      </c>
      <c r="HH280" s="447">
        <v>0</v>
      </c>
      <c r="HJ280" s="431">
        <v>276</v>
      </c>
      <c r="HK280" s="412" t="str">
        <f>OIP!AH278&amp;";"&amp;OIP!B278&amp;";"&amp;OIP!E278</f>
        <v>Насосная станция для разогрева и откачки нефти из трубопроводов нефтепирса;Команда на останов насосной станции откачки (точка 4);мА</v>
      </c>
      <c r="HL280" s="440">
        <v>276</v>
      </c>
      <c r="HM280" s="414" t="s">
        <v>5243</v>
      </c>
      <c r="HN280" s="415">
        <v>1</v>
      </c>
      <c r="HO280" s="447">
        <v>0</v>
      </c>
      <c r="HQ280" s="437">
        <v>276</v>
      </c>
      <c r="HR280" s="314" t="str">
        <f>OIP!AH278&amp;";"&amp;OIP!B278&amp;";"&amp;OIP!E278</f>
        <v>Насосная станция для разогрева и откачки нефти из трубопроводов нефтепирса;Команда на останов насосной станции откачки (точка 4);мА</v>
      </c>
      <c r="HS280" s="438">
        <v>276</v>
      </c>
      <c r="HT280" s="402" t="s">
        <v>5243</v>
      </c>
      <c r="HU280" s="312">
        <v>1</v>
      </c>
      <c r="HV280" s="405">
        <v>0</v>
      </c>
      <c r="HX280" s="310">
        <v>276</v>
      </c>
      <c r="HY280" s="314" t="str">
        <f>OIP!AH278&amp;";"&amp;OIP!B278&amp;";"&amp;OIP!E278</f>
        <v>Насосная станция для разогрева и откачки нефти из трубопроводов нефтепирса;Команда на останов насосной станции откачки (точка 4);мА</v>
      </c>
      <c r="HZ280" s="438">
        <v>276</v>
      </c>
      <c r="IA280" s="414" t="s">
        <v>5243</v>
      </c>
      <c r="IB280" s="415">
        <v>1</v>
      </c>
      <c r="IC280" s="447">
        <v>0</v>
      </c>
      <c r="ID280" s="341"/>
      <c r="IE280" s="431">
        <v>276</v>
      </c>
      <c r="IF280" s="412" t="str">
        <f>OIP!AH278&amp;";"&amp;OIP!B278&amp;";"&amp;OIP!E278</f>
        <v>Насосная станция для разогрева и откачки нефти из трубопроводов нефтепирса;Команда на останов насосной станции откачки (точка 4);мА</v>
      </c>
      <c r="IG280" s="440">
        <v>276</v>
      </c>
      <c r="IH280" s="414" t="s">
        <v>5243</v>
      </c>
      <c r="II280" s="415">
        <v>1</v>
      </c>
      <c r="IJ280" s="447">
        <v>0</v>
      </c>
      <c r="IK280" s="341"/>
      <c r="IL280" s="431">
        <v>276</v>
      </c>
      <c r="IM280" s="412" t="str">
        <f>OIP!AH278&amp;";"&amp;OIP!B278&amp;";"&amp;OIP!E278</f>
        <v>Насосная станция для разогрева и откачки нефти из трубопроводов нефтепирса;Команда на останов насосной станции откачки (точка 4);мА</v>
      </c>
      <c r="IN280" s="440">
        <v>276</v>
      </c>
      <c r="IO280" s="414" t="s">
        <v>5243</v>
      </c>
      <c r="IP280" s="415">
        <v>1</v>
      </c>
      <c r="IQ280" s="447">
        <v>0</v>
      </c>
    </row>
    <row r="281" spans="1:251">
      <c r="A281" s="310">
        <f t="shared" si="35"/>
        <v>277</v>
      </c>
      <c r="B281" s="314" t="str">
        <f>DP!J278&amp;";"&amp;DP!B278</f>
        <v>;</v>
      </c>
      <c r="C281" s="438">
        <v>277</v>
      </c>
      <c r="D281" s="312"/>
      <c r="E281" s="312"/>
      <c r="F281" s="403"/>
      <c r="H281" s="437">
        <f t="shared" si="36"/>
        <v>277</v>
      </c>
      <c r="I281" s="314" t="str">
        <f>KTPRS2!I278&amp;";"&amp;KTPRS2!B278</f>
        <v>Предельный параметр;</v>
      </c>
      <c r="J281" s="438">
        <v>277</v>
      </c>
      <c r="K281" s="312"/>
      <c r="L281" s="312"/>
      <c r="M281" s="405"/>
      <c r="O281" s="437">
        <f t="shared" si="37"/>
        <v>277</v>
      </c>
      <c r="P281" s="455">
        <v>0</v>
      </c>
      <c r="Q281" s="438"/>
      <c r="R281" s="312"/>
      <c r="S281" s="312"/>
      <c r="T281" s="405"/>
      <c r="CU281" s="310">
        <f t="shared" si="38"/>
        <v>277</v>
      </c>
      <c r="CV281" s="314" t="str">
        <f>KTPR!K279&amp;";"&amp;KTPR!B279</f>
        <v>;</v>
      </c>
      <c r="CW281" s="438">
        <v>277</v>
      </c>
      <c r="CX281" s="312"/>
      <c r="CY281" s="312"/>
      <c r="CZ281" s="403"/>
      <c r="DI281" s="310">
        <f t="shared" si="39"/>
        <v>375</v>
      </c>
      <c r="DJ281" s="314" t="str">
        <f>KTPRA!I280&amp;";"&amp;KTPRA!B280</f>
        <v>;</v>
      </c>
      <c r="DK281" s="438">
        <v>277</v>
      </c>
      <c r="DL281" s="312"/>
      <c r="DM281" s="312"/>
      <c r="DN281" s="403"/>
      <c r="DP281" s="437">
        <v>277</v>
      </c>
      <c r="DQ281" s="312"/>
      <c r="DR281" s="438">
        <v>245</v>
      </c>
      <c r="DS281" s="312"/>
      <c r="DT281" s="312"/>
      <c r="DU281" s="96"/>
      <c r="ED281" s="851">
        <v>277</v>
      </c>
      <c r="EE281" s="423">
        <v>0</v>
      </c>
      <c r="EF281" s="68">
        <v>277</v>
      </c>
      <c r="EG281" s="861"/>
      <c r="EH281" s="68"/>
      <c r="EI281" s="96"/>
      <c r="FT281" s="479"/>
      <c r="HC281" s="446">
        <v>277</v>
      </c>
      <c r="HD281" s="412" t="str">
        <f>OIP!AH279&amp;";"&amp;OIP!B279&amp;";"&amp;OIP!E279</f>
        <v>Насосная станция для разогрева и откачки нефти из трубопроводов нефтепирса;Контроль загазованности насосной станции откачки (точка 1);%</v>
      </c>
      <c r="HE281" s="440">
        <v>277</v>
      </c>
      <c r="HF281" s="414" t="s">
        <v>5244</v>
      </c>
      <c r="HG281" s="415">
        <v>1</v>
      </c>
      <c r="HH281" s="447">
        <v>0</v>
      </c>
      <c r="HJ281" s="446">
        <v>277</v>
      </c>
      <c r="HK281" s="412" t="str">
        <f>OIP!AH279&amp;";"&amp;OIP!B279&amp;";"&amp;OIP!E279</f>
        <v>Насосная станция для разогрева и откачки нефти из трубопроводов нефтепирса;Контроль загазованности насосной станции откачки (точка 1);%</v>
      </c>
      <c r="HL281" s="440">
        <v>277</v>
      </c>
      <c r="HM281" s="414" t="s">
        <v>5244</v>
      </c>
      <c r="HN281" s="415">
        <v>1</v>
      </c>
      <c r="HO281" s="447">
        <v>0</v>
      </c>
      <c r="HQ281" s="437">
        <v>277</v>
      </c>
      <c r="HR281" s="314" t="str">
        <f>OIP!AH279&amp;";"&amp;OIP!B279&amp;";"&amp;OIP!E279</f>
        <v>Насосная станция для разогрева и откачки нефти из трубопроводов нефтепирса;Контроль загазованности насосной станции откачки (точка 1);%</v>
      </c>
      <c r="HS281" s="438">
        <v>277</v>
      </c>
      <c r="HT281" s="402" t="s">
        <v>5244</v>
      </c>
      <c r="HU281" s="312">
        <v>1</v>
      </c>
      <c r="HV281" s="405">
        <v>0</v>
      </c>
      <c r="HX281" s="310">
        <v>277</v>
      </c>
      <c r="HY281" s="314" t="str">
        <f>OIP!AH279&amp;";"&amp;OIP!B279&amp;";"&amp;OIP!E279</f>
        <v>Насосная станция для разогрева и откачки нефти из трубопроводов нефтепирса;Контроль загазованности насосной станции откачки (точка 1);%</v>
      </c>
      <c r="HZ281" s="438">
        <v>277</v>
      </c>
      <c r="IA281" s="414" t="s">
        <v>5244</v>
      </c>
      <c r="IB281" s="415">
        <v>1</v>
      </c>
      <c r="IC281" s="447">
        <v>0</v>
      </c>
      <c r="ID281" s="341"/>
      <c r="IE281" s="446">
        <v>277</v>
      </c>
      <c r="IF281" s="412" t="str">
        <f>OIP!AH279&amp;";"&amp;OIP!B279&amp;";"&amp;OIP!E279</f>
        <v>Насосная станция для разогрева и откачки нефти из трубопроводов нефтепирса;Контроль загазованности насосной станции откачки (точка 1);%</v>
      </c>
      <c r="IG281" s="440">
        <v>277</v>
      </c>
      <c r="IH281" s="414" t="s">
        <v>5244</v>
      </c>
      <c r="II281" s="415">
        <v>1</v>
      </c>
      <c r="IJ281" s="447">
        <v>0</v>
      </c>
      <c r="IK281" s="341"/>
      <c r="IL281" s="446">
        <v>277</v>
      </c>
      <c r="IM281" s="412" t="str">
        <f>OIP!AH279&amp;";"&amp;OIP!B279&amp;";"&amp;OIP!E279</f>
        <v>Насосная станция для разогрева и откачки нефти из трубопроводов нефтепирса;Контроль загазованности насосной станции откачки (точка 1);%</v>
      </c>
      <c r="IN281" s="440">
        <v>277</v>
      </c>
      <c r="IO281" s="414" t="s">
        <v>5244</v>
      </c>
      <c r="IP281" s="415">
        <v>1</v>
      </c>
      <c r="IQ281" s="447">
        <v>0</v>
      </c>
    </row>
    <row r="282" spans="1:251">
      <c r="A282" s="310">
        <f t="shared" si="35"/>
        <v>278</v>
      </c>
      <c r="B282" s="314" t="str">
        <f>DP!J279&amp;";"&amp;DP!B279</f>
        <v>;Срабатывание главного быстродействующего запорного клапана топливоснабжения котельной</v>
      </c>
      <c r="C282" s="438">
        <v>278</v>
      </c>
      <c r="D282" s="312"/>
      <c r="E282" s="312"/>
      <c r="F282" s="403"/>
      <c r="H282" s="437">
        <f t="shared" si="36"/>
        <v>278</v>
      </c>
      <c r="I282" s="314" t="str">
        <f>KTPRS2!I279&amp;";"&amp;KTPRS2!B279</f>
        <v>Предельный параметр;</v>
      </c>
      <c r="J282" s="438">
        <v>278</v>
      </c>
      <c r="K282" s="312"/>
      <c r="L282" s="312"/>
      <c r="M282" s="405"/>
      <c r="O282" s="437">
        <f t="shared" si="37"/>
        <v>278</v>
      </c>
      <c r="P282" s="455">
        <v>0</v>
      </c>
      <c r="Q282" s="438"/>
      <c r="R282" s="312"/>
      <c r="S282" s="312"/>
      <c r="T282" s="405"/>
      <c r="CU282" s="310">
        <f t="shared" si="38"/>
        <v>278</v>
      </c>
      <c r="CV282" s="314" t="str">
        <f>KTPR!K280&amp;";"&amp;KTPR!B280</f>
        <v>;</v>
      </c>
      <c r="CW282" s="438">
        <v>278</v>
      </c>
      <c r="CX282" s="312"/>
      <c r="CY282" s="312"/>
      <c r="CZ282" s="403"/>
      <c r="DI282" s="310">
        <f t="shared" si="39"/>
        <v>376</v>
      </c>
      <c r="DJ282" s="314" t="str">
        <f>KTPRA!I281&amp;";"&amp;KTPRA!B281</f>
        <v>;</v>
      </c>
      <c r="DK282" s="438">
        <v>278</v>
      </c>
      <c r="DL282" s="312"/>
      <c r="DM282" s="312"/>
      <c r="DN282" s="403"/>
      <c r="DP282" s="437">
        <v>278</v>
      </c>
      <c r="DQ282" s="312"/>
      <c r="DR282" s="438">
        <v>246</v>
      </c>
      <c r="DS282" s="312"/>
      <c r="DT282" s="312"/>
      <c r="DU282" s="96"/>
      <c r="ED282" s="851">
        <v>278</v>
      </c>
      <c r="EE282" s="423">
        <v>0</v>
      </c>
      <c r="EF282" s="68">
        <v>278</v>
      </c>
      <c r="EG282" s="861"/>
      <c r="EH282" s="68"/>
      <c r="EI282" s="96"/>
      <c r="FT282" s="479"/>
      <c r="HC282" s="431">
        <v>278</v>
      </c>
      <c r="HD282" s="412" t="str">
        <f>OIP!AH280&amp;";"&amp;OIP!B280&amp;";"&amp;OIP!E280</f>
        <v>Насосная станция для разогрева и откачки нефти из трубопроводов нефтепирса;Контроль загазованности насосной станции откачки (точка 2);%</v>
      </c>
      <c r="HE282" s="440">
        <v>278</v>
      </c>
      <c r="HF282" s="414" t="s">
        <v>5245</v>
      </c>
      <c r="HG282" s="415">
        <v>1</v>
      </c>
      <c r="HH282" s="447">
        <v>0</v>
      </c>
      <c r="HJ282" s="431">
        <v>278</v>
      </c>
      <c r="HK282" s="412" t="str">
        <f>OIP!AH280&amp;";"&amp;OIP!B280&amp;";"&amp;OIP!E280</f>
        <v>Насосная станция для разогрева и откачки нефти из трубопроводов нефтепирса;Контроль загазованности насосной станции откачки (точка 2);%</v>
      </c>
      <c r="HL282" s="440">
        <v>278</v>
      </c>
      <c r="HM282" s="414" t="s">
        <v>5245</v>
      </c>
      <c r="HN282" s="415">
        <v>1</v>
      </c>
      <c r="HO282" s="447">
        <v>0</v>
      </c>
      <c r="HQ282" s="437">
        <v>278</v>
      </c>
      <c r="HR282" s="314" t="str">
        <f>OIP!AH280&amp;";"&amp;OIP!B280&amp;";"&amp;OIP!E280</f>
        <v>Насосная станция для разогрева и откачки нефти из трубопроводов нефтепирса;Контроль загазованности насосной станции откачки (точка 2);%</v>
      </c>
      <c r="HS282" s="438">
        <v>278</v>
      </c>
      <c r="HT282" s="402" t="s">
        <v>5245</v>
      </c>
      <c r="HU282" s="312">
        <v>1</v>
      </c>
      <c r="HV282" s="405">
        <v>0</v>
      </c>
      <c r="HX282" s="310">
        <v>278</v>
      </c>
      <c r="HY282" s="314" t="str">
        <f>OIP!AH280&amp;";"&amp;OIP!B280&amp;";"&amp;OIP!E280</f>
        <v>Насосная станция для разогрева и откачки нефти из трубопроводов нефтепирса;Контроль загазованности насосной станции откачки (точка 2);%</v>
      </c>
      <c r="HZ282" s="438">
        <v>278</v>
      </c>
      <c r="IA282" s="414" t="s">
        <v>5245</v>
      </c>
      <c r="IB282" s="415">
        <v>1</v>
      </c>
      <c r="IC282" s="447">
        <v>0</v>
      </c>
      <c r="ID282" s="341"/>
      <c r="IE282" s="431">
        <v>278</v>
      </c>
      <c r="IF282" s="412" t="str">
        <f>OIP!AH280&amp;";"&amp;OIP!B280&amp;";"&amp;OIP!E280</f>
        <v>Насосная станция для разогрева и откачки нефти из трубопроводов нефтепирса;Контроль загазованности насосной станции откачки (точка 2);%</v>
      </c>
      <c r="IG282" s="440">
        <v>278</v>
      </c>
      <c r="IH282" s="414" t="s">
        <v>5245</v>
      </c>
      <c r="II282" s="415">
        <v>1</v>
      </c>
      <c r="IJ282" s="447">
        <v>0</v>
      </c>
      <c r="IK282" s="341"/>
      <c r="IL282" s="431">
        <v>278</v>
      </c>
      <c r="IM282" s="412" t="str">
        <f>OIP!AH280&amp;";"&amp;OIP!B280&amp;";"&amp;OIP!E280</f>
        <v>Насосная станция для разогрева и откачки нефти из трубопроводов нефтепирса;Контроль загазованности насосной станции откачки (точка 2);%</v>
      </c>
      <c r="IN282" s="440">
        <v>278</v>
      </c>
      <c r="IO282" s="414" t="s">
        <v>5245</v>
      </c>
      <c r="IP282" s="415">
        <v>1</v>
      </c>
      <c r="IQ282" s="447">
        <v>0</v>
      </c>
    </row>
    <row r="283" spans="1:251">
      <c r="A283" s="313">
        <f t="shared" si="35"/>
        <v>279</v>
      </c>
      <c r="B283" s="314" t="str">
        <f>DP!J280&amp;";"&amp;DP!B280</f>
        <v>;Котельная в работе (обобщенный сигнал)</v>
      </c>
      <c r="C283" s="438">
        <v>279</v>
      </c>
      <c r="D283" s="345"/>
      <c r="E283" s="345"/>
      <c r="F283" s="347"/>
      <c r="H283" s="469">
        <f t="shared" si="36"/>
        <v>279</v>
      </c>
      <c r="I283" s="314" t="str">
        <f>KTPRS2!I280&amp;";"&amp;KTPRS2!B280</f>
        <v>Предельный параметр;</v>
      </c>
      <c r="J283" s="438">
        <v>279</v>
      </c>
      <c r="K283" s="345"/>
      <c r="L283" s="345"/>
      <c r="M283" s="470"/>
      <c r="O283" s="469">
        <f t="shared" si="37"/>
        <v>279</v>
      </c>
      <c r="P283" s="455">
        <v>0</v>
      </c>
      <c r="Q283" s="343"/>
      <c r="R283" s="345"/>
      <c r="S283" s="345"/>
      <c r="T283" s="470"/>
      <c r="CU283" s="310">
        <f t="shared" si="38"/>
        <v>279</v>
      </c>
      <c r="CV283" s="314" t="str">
        <f>KTPR!K281&amp;";"&amp;KTPR!B281</f>
        <v>;</v>
      </c>
      <c r="CW283" s="438">
        <v>279</v>
      </c>
      <c r="CX283" s="312"/>
      <c r="CY283" s="312"/>
      <c r="CZ283" s="403"/>
      <c r="DI283" s="310">
        <f t="shared" si="39"/>
        <v>377</v>
      </c>
      <c r="DJ283" s="314" t="str">
        <f>KTPRA!I282&amp;";"&amp;KTPRA!B282</f>
        <v>;</v>
      </c>
      <c r="DK283" s="438">
        <v>279</v>
      </c>
      <c r="DL283" s="312"/>
      <c r="DM283" s="312"/>
      <c r="DN283" s="403"/>
      <c r="DP283" s="437">
        <v>279</v>
      </c>
      <c r="DQ283" s="312"/>
      <c r="DR283" s="438">
        <v>247</v>
      </c>
      <c r="DS283" s="312"/>
      <c r="DT283" s="312"/>
      <c r="DU283" s="96"/>
      <c r="ED283" s="851">
        <v>279</v>
      </c>
      <c r="EE283" s="423">
        <v>0</v>
      </c>
      <c r="EF283" s="68">
        <v>279</v>
      </c>
      <c r="EG283" s="861"/>
      <c r="EH283" s="68"/>
      <c r="EI283" s="96"/>
      <c r="FT283" s="479"/>
      <c r="HC283" s="446">
        <v>279</v>
      </c>
      <c r="HD283" s="412" t="str">
        <f>OIP!AH281&amp;";"&amp;OIP!B281&amp;";"&amp;OIP!E281</f>
        <v>Насосная станция для разогрева и откачки нефти из трубопроводов нефтепирса;Контроль загазованности насосной станции откачки (точка 3);%</v>
      </c>
      <c r="HE283" s="440">
        <v>279</v>
      </c>
      <c r="HF283" s="414" t="s">
        <v>5246</v>
      </c>
      <c r="HG283" s="415">
        <v>1</v>
      </c>
      <c r="HH283" s="447">
        <v>0</v>
      </c>
      <c r="HJ283" s="446">
        <v>279</v>
      </c>
      <c r="HK283" s="412" t="str">
        <f>OIP!AH281&amp;";"&amp;OIP!B281&amp;";"&amp;OIP!E281</f>
        <v>Насосная станция для разогрева и откачки нефти из трубопроводов нефтепирса;Контроль загазованности насосной станции откачки (точка 3);%</v>
      </c>
      <c r="HL283" s="440">
        <v>279</v>
      </c>
      <c r="HM283" s="414" t="s">
        <v>5246</v>
      </c>
      <c r="HN283" s="415">
        <v>1</v>
      </c>
      <c r="HO283" s="447">
        <v>0</v>
      </c>
      <c r="HQ283" s="437">
        <v>279</v>
      </c>
      <c r="HR283" s="314" t="str">
        <f>OIP!AH281&amp;";"&amp;OIP!B281&amp;";"&amp;OIP!E281</f>
        <v>Насосная станция для разогрева и откачки нефти из трубопроводов нефтепирса;Контроль загазованности насосной станции откачки (точка 3);%</v>
      </c>
      <c r="HS283" s="438">
        <v>279</v>
      </c>
      <c r="HT283" s="402" t="s">
        <v>5246</v>
      </c>
      <c r="HU283" s="312">
        <v>1</v>
      </c>
      <c r="HV283" s="405">
        <v>0</v>
      </c>
      <c r="HX283" s="310">
        <v>279</v>
      </c>
      <c r="HY283" s="314" t="str">
        <f>OIP!AH281&amp;";"&amp;OIP!B281&amp;";"&amp;OIP!E281</f>
        <v>Насосная станция для разогрева и откачки нефти из трубопроводов нефтепирса;Контроль загазованности насосной станции откачки (точка 3);%</v>
      </c>
      <c r="HZ283" s="438">
        <v>279</v>
      </c>
      <c r="IA283" s="414" t="s">
        <v>5246</v>
      </c>
      <c r="IB283" s="415">
        <v>1</v>
      </c>
      <c r="IC283" s="447">
        <v>0</v>
      </c>
      <c r="ID283" s="341"/>
      <c r="IE283" s="446">
        <v>279</v>
      </c>
      <c r="IF283" s="412" t="str">
        <f>OIP!AH281&amp;";"&amp;OIP!B281&amp;";"&amp;OIP!E281</f>
        <v>Насосная станция для разогрева и откачки нефти из трубопроводов нефтепирса;Контроль загазованности насосной станции откачки (точка 3);%</v>
      </c>
      <c r="IG283" s="440">
        <v>279</v>
      </c>
      <c r="IH283" s="414" t="s">
        <v>5246</v>
      </c>
      <c r="II283" s="415">
        <v>1</v>
      </c>
      <c r="IJ283" s="447">
        <v>0</v>
      </c>
      <c r="IK283" s="341"/>
      <c r="IL283" s="446">
        <v>279</v>
      </c>
      <c r="IM283" s="412" t="str">
        <f>OIP!AH281&amp;";"&amp;OIP!B281&amp;";"&amp;OIP!E281</f>
        <v>Насосная станция для разогрева и откачки нефти из трубопроводов нефтепирса;Контроль загазованности насосной станции откачки (точка 3);%</v>
      </c>
      <c r="IN283" s="440">
        <v>279</v>
      </c>
      <c r="IO283" s="414" t="s">
        <v>5246</v>
      </c>
      <c r="IP283" s="415">
        <v>1</v>
      </c>
      <c r="IQ283" s="447">
        <v>0</v>
      </c>
    </row>
    <row r="284" spans="1:251">
      <c r="A284" s="310">
        <f t="shared" si="35"/>
        <v>280</v>
      </c>
      <c r="B284" s="314" t="str">
        <f>DP!J281&amp;";"&amp;DP!B281</f>
        <v>;Неисправность котельной (обобщенный сигнал)</v>
      </c>
      <c r="C284" s="438">
        <v>280</v>
      </c>
      <c r="D284" s="312"/>
      <c r="E284" s="312"/>
      <c r="F284" s="403"/>
      <c r="H284" s="437">
        <f t="shared" si="36"/>
        <v>280</v>
      </c>
      <c r="I284" s="314" t="str">
        <f>KTPRS2!I281&amp;";"&amp;KTPRS2!B281</f>
        <v>Предельный параметр;</v>
      </c>
      <c r="J284" s="438">
        <v>280</v>
      </c>
      <c r="K284" s="312"/>
      <c r="L284" s="312"/>
      <c r="M284" s="405"/>
      <c r="O284" s="437">
        <f t="shared" si="37"/>
        <v>280</v>
      </c>
      <c r="P284" s="455">
        <v>0</v>
      </c>
      <c r="Q284" s="438"/>
      <c r="R284" s="312"/>
      <c r="S284" s="312"/>
      <c r="T284" s="405"/>
      <c r="CU284" s="310">
        <f t="shared" si="38"/>
        <v>280</v>
      </c>
      <c r="CV284" s="314" t="str">
        <f>KTPR!K282&amp;";"&amp;KTPR!B282</f>
        <v>;</v>
      </c>
      <c r="CW284" s="438">
        <v>280</v>
      </c>
      <c r="CX284" s="312"/>
      <c r="CY284" s="312"/>
      <c r="CZ284" s="403"/>
      <c r="DI284" s="310">
        <f t="shared" si="39"/>
        <v>378</v>
      </c>
      <c r="DJ284" s="314" t="str">
        <f>KTPRA!I283&amp;";"&amp;KTPRA!B283</f>
        <v>;</v>
      </c>
      <c r="DK284" s="438">
        <v>280</v>
      </c>
      <c r="DL284" s="312"/>
      <c r="DM284" s="312"/>
      <c r="DN284" s="403"/>
      <c r="DP284" s="437">
        <v>280</v>
      </c>
      <c r="DQ284" s="312"/>
      <c r="DR284" s="438">
        <v>248</v>
      </c>
      <c r="DS284" s="312"/>
      <c r="DT284" s="312"/>
      <c r="DU284" s="96"/>
      <c r="ED284" s="851">
        <v>280</v>
      </c>
      <c r="EE284" s="423">
        <v>0</v>
      </c>
      <c r="EF284" s="68">
        <v>280</v>
      </c>
      <c r="EG284" s="861"/>
      <c r="EH284" s="68"/>
      <c r="EI284" s="96"/>
      <c r="FT284" s="479"/>
      <c r="HC284" s="431">
        <v>280</v>
      </c>
      <c r="HD284" s="412" t="str">
        <f>OIP!AH282&amp;";"&amp;OIP!B282&amp;";"&amp;OIP!E282</f>
        <v>Насосная станция для разогрева и откачки нефти из трубопроводов нефтепирса;Контроль загазованности насосной станции откачки (точка 4);%</v>
      </c>
      <c r="HE284" s="440">
        <v>280</v>
      </c>
      <c r="HF284" s="414" t="s">
        <v>5247</v>
      </c>
      <c r="HG284" s="415">
        <v>1</v>
      </c>
      <c r="HH284" s="447">
        <v>0</v>
      </c>
      <c r="HJ284" s="431">
        <v>280</v>
      </c>
      <c r="HK284" s="412" t="str">
        <f>OIP!AH282&amp;";"&amp;OIP!B282&amp;";"&amp;OIP!E282</f>
        <v>Насосная станция для разогрева и откачки нефти из трубопроводов нефтепирса;Контроль загазованности насосной станции откачки (точка 4);%</v>
      </c>
      <c r="HL284" s="440">
        <v>280</v>
      </c>
      <c r="HM284" s="414" t="s">
        <v>5247</v>
      </c>
      <c r="HN284" s="415">
        <v>1</v>
      </c>
      <c r="HO284" s="447">
        <v>0</v>
      </c>
      <c r="HQ284" s="437">
        <v>280</v>
      </c>
      <c r="HR284" s="314" t="str">
        <f>OIP!AH282&amp;";"&amp;OIP!B282&amp;";"&amp;OIP!E282</f>
        <v>Насосная станция для разогрева и откачки нефти из трубопроводов нефтепирса;Контроль загазованности насосной станции откачки (точка 4);%</v>
      </c>
      <c r="HS284" s="438">
        <v>280</v>
      </c>
      <c r="HT284" s="402" t="s">
        <v>5247</v>
      </c>
      <c r="HU284" s="312">
        <v>1</v>
      </c>
      <c r="HV284" s="405">
        <v>0</v>
      </c>
      <c r="HX284" s="310">
        <v>280</v>
      </c>
      <c r="HY284" s="314" t="str">
        <f>OIP!AH282&amp;";"&amp;OIP!B282&amp;";"&amp;OIP!E282</f>
        <v>Насосная станция для разогрева и откачки нефти из трубопроводов нефтепирса;Контроль загазованности насосной станции откачки (точка 4);%</v>
      </c>
      <c r="HZ284" s="438">
        <v>280</v>
      </c>
      <c r="IA284" s="414" t="s">
        <v>5247</v>
      </c>
      <c r="IB284" s="415">
        <v>1</v>
      </c>
      <c r="IC284" s="447">
        <v>0</v>
      </c>
      <c r="ID284" s="341"/>
      <c r="IE284" s="431">
        <v>280</v>
      </c>
      <c r="IF284" s="412" t="str">
        <f>OIP!AH282&amp;";"&amp;OIP!B282&amp;";"&amp;OIP!E282</f>
        <v>Насосная станция для разогрева и откачки нефти из трубопроводов нефтепирса;Контроль загазованности насосной станции откачки (точка 4);%</v>
      </c>
      <c r="IG284" s="440">
        <v>280</v>
      </c>
      <c r="IH284" s="414" t="s">
        <v>5247</v>
      </c>
      <c r="II284" s="415">
        <v>1</v>
      </c>
      <c r="IJ284" s="447">
        <v>0</v>
      </c>
      <c r="IK284" s="341"/>
      <c r="IL284" s="431">
        <v>280</v>
      </c>
      <c r="IM284" s="412" t="str">
        <f>OIP!AH282&amp;";"&amp;OIP!B282&amp;";"&amp;OIP!E282</f>
        <v>Насосная станция для разогрева и откачки нефти из трубопроводов нефтепирса;Контроль загазованности насосной станции откачки (точка 4);%</v>
      </c>
      <c r="IN284" s="440">
        <v>280</v>
      </c>
      <c r="IO284" s="414" t="s">
        <v>5247</v>
      </c>
      <c r="IP284" s="415">
        <v>1</v>
      </c>
      <c r="IQ284" s="447">
        <v>0</v>
      </c>
    </row>
    <row r="285" spans="1:251">
      <c r="A285" s="310">
        <f t="shared" si="35"/>
        <v>281</v>
      </c>
      <c r="B285" s="314" t="str">
        <f>DP!J282&amp;";"&amp;DP!B282</f>
        <v>;Несанкционированное проникновение</v>
      </c>
      <c r="C285" s="438">
        <v>281</v>
      </c>
      <c r="D285" s="312"/>
      <c r="E285" s="312"/>
      <c r="F285" s="403"/>
      <c r="H285" s="437">
        <f t="shared" si="36"/>
        <v>281</v>
      </c>
      <c r="I285" s="314" t="str">
        <f>KTPRS2!I282&amp;";"&amp;KTPRS2!B282</f>
        <v>Предельный параметр;</v>
      </c>
      <c r="J285" s="438">
        <v>281</v>
      </c>
      <c r="K285" s="312"/>
      <c r="L285" s="312"/>
      <c r="M285" s="405"/>
      <c r="O285" s="437">
        <f t="shared" si="37"/>
        <v>281</v>
      </c>
      <c r="P285" s="455">
        <v>0</v>
      </c>
      <c r="Q285" s="438"/>
      <c r="R285" s="312"/>
      <c r="S285" s="312"/>
      <c r="T285" s="405"/>
      <c r="CU285" s="310">
        <f t="shared" si="38"/>
        <v>281</v>
      </c>
      <c r="CV285" s="314" t="str">
        <f>KTPR!K283&amp;";"&amp;KTPR!B283</f>
        <v>;</v>
      </c>
      <c r="CW285" s="438">
        <v>281</v>
      </c>
      <c r="CX285" s="312"/>
      <c r="CY285" s="312"/>
      <c r="CZ285" s="403"/>
      <c r="DI285" s="310">
        <f t="shared" si="39"/>
        <v>379</v>
      </c>
      <c r="DJ285" s="314" t="str">
        <f>KTPRA!I284&amp;";"&amp;KTPRA!B284</f>
        <v>;</v>
      </c>
      <c r="DK285" s="438">
        <v>281</v>
      </c>
      <c r="DL285" s="312"/>
      <c r="DM285" s="312"/>
      <c r="DN285" s="403"/>
      <c r="DP285" s="437">
        <v>281</v>
      </c>
      <c r="DQ285" s="312"/>
      <c r="DR285" s="438">
        <v>249</v>
      </c>
      <c r="DS285" s="312"/>
      <c r="DT285" s="312"/>
      <c r="DU285" s="96"/>
      <c r="ED285" s="851">
        <v>281</v>
      </c>
      <c r="EE285" s="423">
        <v>0</v>
      </c>
      <c r="EF285" s="68">
        <v>281</v>
      </c>
      <c r="EG285" s="861"/>
      <c r="EH285" s="68"/>
      <c r="EI285" s="96"/>
      <c r="FT285" s="479"/>
      <c r="HC285" s="446">
        <v>281</v>
      </c>
      <c r="HD285" s="412" t="str">
        <f>OIP!AH283&amp;";"&amp;OIP!B283&amp;";"&amp;OIP!E283</f>
        <v>;;</v>
      </c>
      <c r="HE285" s="440">
        <v>281</v>
      </c>
      <c r="HF285" s="414" t="s">
        <v>5248</v>
      </c>
      <c r="HG285" s="415">
        <v>1</v>
      </c>
      <c r="HH285" s="447">
        <v>0</v>
      </c>
      <c r="HJ285" s="446">
        <v>281</v>
      </c>
      <c r="HK285" s="412" t="str">
        <f>OIP!AH283&amp;";"&amp;OIP!B283&amp;";"&amp;OIP!E283</f>
        <v>;;</v>
      </c>
      <c r="HL285" s="440">
        <v>281</v>
      </c>
      <c r="HM285" s="414" t="s">
        <v>5248</v>
      </c>
      <c r="HN285" s="415">
        <v>1</v>
      </c>
      <c r="HO285" s="447">
        <v>0</v>
      </c>
      <c r="HQ285" s="437">
        <v>281</v>
      </c>
      <c r="HR285" s="314" t="str">
        <f>OIP!AH283&amp;";"&amp;OIP!B283&amp;";"&amp;OIP!E283</f>
        <v>;;</v>
      </c>
      <c r="HS285" s="438">
        <v>281</v>
      </c>
      <c r="HT285" s="402" t="s">
        <v>5248</v>
      </c>
      <c r="HU285" s="312">
        <v>1</v>
      </c>
      <c r="HV285" s="405">
        <v>0</v>
      </c>
      <c r="HX285" s="310">
        <v>281</v>
      </c>
      <c r="HY285" s="314" t="str">
        <f>OIP!AH283&amp;";"&amp;OIP!B283&amp;";"&amp;OIP!E283</f>
        <v>;;</v>
      </c>
      <c r="HZ285" s="438">
        <v>281</v>
      </c>
      <c r="IA285" s="414" t="s">
        <v>5248</v>
      </c>
      <c r="IB285" s="415">
        <v>1</v>
      </c>
      <c r="IC285" s="447">
        <v>0</v>
      </c>
      <c r="ID285" s="341"/>
      <c r="IE285" s="446">
        <v>281</v>
      </c>
      <c r="IF285" s="412" t="str">
        <f>OIP!AH283&amp;";"&amp;OIP!B283&amp;";"&amp;OIP!E283</f>
        <v>;;</v>
      </c>
      <c r="IG285" s="440">
        <v>281</v>
      </c>
      <c r="IH285" s="414" t="s">
        <v>5248</v>
      </c>
      <c r="II285" s="415">
        <v>1</v>
      </c>
      <c r="IJ285" s="447">
        <v>0</v>
      </c>
      <c r="IK285" s="341"/>
      <c r="IL285" s="446">
        <v>281</v>
      </c>
      <c r="IM285" s="412" t="str">
        <f>OIP!AH283&amp;";"&amp;OIP!B283&amp;";"&amp;OIP!E283</f>
        <v>;;</v>
      </c>
      <c r="IN285" s="440">
        <v>281</v>
      </c>
      <c r="IO285" s="414" t="s">
        <v>5248</v>
      </c>
      <c r="IP285" s="415">
        <v>1</v>
      </c>
      <c r="IQ285" s="447">
        <v>0</v>
      </c>
    </row>
    <row r="286" spans="1:251">
      <c r="A286" s="313">
        <f t="shared" si="35"/>
        <v>282</v>
      </c>
      <c r="B286" s="314" t="str">
        <f>DP!J283&amp;";"&amp;DP!B283</f>
        <v>;Дверь в котельную открыта</v>
      </c>
      <c r="C286" s="438">
        <v>282</v>
      </c>
      <c r="D286" s="345"/>
      <c r="E286" s="345"/>
      <c r="F286" s="347"/>
      <c r="H286" s="469">
        <f t="shared" si="36"/>
        <v>282</v>
      </c>
      <c r="I286" s="314" t="str">
        <f>KTPRS2!I283&amp;";"&amp;KTPRS2!B283</f>
        <v>Предельный параметр;</v>
      </c>
      <c r="J286" s="438">
        <v>282</v>
      </c>
      <c r="K286" s="345"/>
      <c r="L286" s="345"/>
      <c r="M286" s="470"/>
      <c r="O286" s="469">
        <f t="shared" si="37"/>
        <v>282</v>
      </c>
      <c r="P286" s="455">
        <v>0</v>
      </c>
      <c r="Q286" s="343"/>
      <c r="R286" s="345"/>
      <c r="S286" s="345"/>
      <c r="T286" s="470"/>
      <c r="CU286" s="310">
        <f t="shared" si="38"/>
        <v>282</v>
      </c>
      <c r="CV286" s="314" t="str">
        <f>KTPR!K284&amp;";"&amp;KTPR!B284</f>
        <v>;</v>
      </c>
      <c r="CW286" s="438">
        <v>282</v>
      </c>
      <c r="CX286" s="312"/>
      <c r="CY286" s="312"/>
      <c r="CZ286" s="403"/>
      <c r="DI286" s="310">
        <f t="shared" si="39"/>
        <v>380</v>
      </c>
      <c r="DJ286" s="314" t="str">
        <f>KTPRA!I285&amp;";"&amp;KTPRA!B285</f>
        <v>;</v>
      </c>
      <c r="DK286" s="438">
        <v>282</v>
      </c>
      <c r="DL286" s="312"/>
      <c r="DM286" s="312"/>
      <c r="DN286" s="403"/>
      <c r="DP286" s="437">
        <v>282</v>
      </c>
      <c r="DQ286" s="312"/>
      <c r="DR286" s="438">
        <v>250</v>
      </c>
      <c r="DS286" s="312"/>
      <c r="DT286" s="312"/>
      <c r="DU286" s="96"/>
      <c r="ED286" s="851">
        <v>282</v>
      </c>
      <c r="EE286" s="423">
        <v>0</v>
      </c>
      <c r="EF286" s="68">
        <v>282</v>
      </c>
      <c r="EG286" s="861"/>
      <c r="EH286" s="68"/>
      <c r="EI286" s="96"/>
      <c r="FT286" s="479"/>
      <c r="HC286" s="431">
        <v>282</v>
      </c>
      <c r="HD286" s="412" t="str">
        <f>OIP!AH284&amp;";"&amp;OIP!B284&amp;";"&amp;OIP!E284</f>
        <v>Межблочная запорная арматура, резервные схемы учёта, УРД;Перепад давления нефти на узле регулирования УРД-1;Мпа</v>
      </c>
      <c r="HE286" s="440">
        <v>282</v>
      </c>
      <c r="HF286" s="414" t="s">
        <v>5249</v>
      </c>
      <c r="HG286" s="415">
        <v>1</v>
      </c>
      <c r="HH286" s="447">
        <v>0</v>
      </c>
      <c r="HJ286" s="431">
        <v>282</v>
      </c>
      <c r="HK286" s="412" t="str">
        <f>OIP!AH284&amp;";"&amp;OIP!B284&amp;";"&amp;OIP!E284</f>
        <v>Межблочная запорная арматура, резервные схемы учёта, УРД;Перепад давления нефти на узле регулирования УРД-1;Мпа</v>
      </c>
      <c r="HL286" s="440">
        <v>282</v>
      </c>
      <c r="HM286" s="414" t="s">
        <v>5249</v>
      </c>
      <c r="HN286" s="415">
        <v>1</v>
      </c>
      <c r="HO286" s="447">
        <v>0</v>
      </c>
      <c r="HQ286" s="437">
        <v>282</v>
      </c>
      <c r="HR286" s="314" t="str">
        <f>OIP!AH284&amp;";"&amp;OIP!B284&amp;";"&amp;OIP!E284</f>
        <v>Межблочная запорная арматура, резервные схемы учёта, УРД;Перепад давления нефти на узле регулирования УРД-1;Мпа</v>
      </c>
      <c r="HS286" s="438">
        <v>282</v>
      </c>
      <c r="HT286" s="402" t="s">
        <v>5249</v>
      </c>
      <c r="HU286" s="312">
        <v>1</v>
      </c>
      <c r="HV286" s="405">
        <v>0</v>
      </c>
      <c r="HX286" s="310">
        <v>282</v>
      </c>
      <c r="HY286" s="314" t="str">
        <f>OIP!AH284&amp;";"&amp;OIP!B284&amp;";"&amp;OIP!E284</f>
        <v>Межблочная запорная арматура, резервные схемы учёта, УРД;Перепад давления нефти на узле регулирования УРД-1;Мпа</v>
      </c>
      <c r="HZ286" s="438">
        <v>282</v>
      </c>
      <c r="IA286" s="414" t="s">
        <v>5249</v>
      </c>
      <c r="IB286" s="415">
        <v>1</v>
      </c>
      <c r="IC286" s="447">
        <v>0</v>
      </c>
      <c r="ID286" s="341"/>
      <c r="IE286" s="431">
        <v>282</v>
      </c>
      <c r="IF286" s="412" t="str">
        <f>OIP!AH284&amp;";"&amp;OIP!B284&amp;";"&amp;OIP!E284</f>
        <v>Межблочная запорная арматура, резервные схемы учёта, УРД;Перепад давления нефти на узле регулирования УРД-1;Мпа</v>
      </c>
      <c r="IG286" s="440">
        <v>282</v>
      </c>
      <c r="IH286" s="414" t="s">
        <v>5249</v>
      </c>
      <c r="II286" s="415">
        <v>1</v>
      </c>
      <c r="IJ286" s="447">
        <v>0</v>
      </c>
      <c r="IK286" s="341"/>
      <c r="IL286" s="431">
        <v>282</v>
      </c>
      <c r="IM286" s="412" t="str">
        <f>OIP!AH284&amp;";"&amp;OIP!B284&amp;";"&amp;OIP!E284</f>
        <v>Межблочная запорная арматура, резервные схемы учёта, УРД;Перепад давления нефти на узле регулирования УРД-1;Мпа</v>
      </c>
      <c r="IN286" s="440">
        <v>282</v>
      </c>
      <c r="IO286" s="414" t="s">
        <v>5249</v>
      </c>
      <c r="IP286" s="415">
        <v>1</v>
      </c>
      <c r="IQ286" s="447">
        <v>0</v>
      </c>
    </row>
    <row r="287" spans="1:251">
      <c r="A287" s="310">
        <f t="shared" si="35"/>
        <v>283</v>
      </c>
      <c r="B287" s="314" t="str">
        <f>DP!J284&amp;";"&amp;DP!B284</f>
        <v>;Неисправность оборудования котельной</v>
      </c>
      <c r="C287" s="438">
        <v>283</v>
      </c>
      <c r="D287" s="312"/>
      <c r="E287" s="312"/>
      <c r="F287" s="403"/>
      <c r="H287" s="437">
        <f t="shared" si="36"/>
        <v>283</v>
      </c>
      <c r="I287" s="314" t="str">
        <f>KTPRS2!I284&amp;";"&amp;KTPRS2!B284</f>
        <v>Предельный параметр;</v>
      </c>
      <c r="J287" s="438">
        <v>283</v>
      </c>
      <c r="K287" s="312"/>
      <c r="L287" s="312"/>
      <c r="M287" s="405"/>
      <c r="O287" s="437">
        <f t="shared" si="37"/>
        <v>283</v>
      </c>
      <c r="P287" s="455">
        <v>0</v>
      </c>
      <c r="Q287" s="438"/>
      <c r="R287" s="312"/>
      <c r="S287" s="312"/>
      <c r="T287" s="405"/>
      <c r="CU287" s="310">
        <f t="shared" si="38"/>
        <v>283</v>
      </c>
      <c r="CV287" s="314" t="str">
        <f>KTPR!K285&amp;";"&amp;KTPR!B285</f>
        <v>;</v>
      </c>
      <c r="CW287" s="438">
        <v>283</v>
      </c>
      <c r="CX287" s="312"/>
      <c r="CY287" s="312"/>
      <c r="CZ287" s="403"/>
      <c r="DI287" s="310">
        <f t="shared" si="39"/>
        <v>381</v>
      </c>
      <c r="DJ287" s="314" t="str">
        <f>KTPRA!I286&amp;";"&amp;KTPRA!B286</f>
        <v>;</v>
      </c>
      <c r="DK287" s="438">
        <v>283</v>
      </c>
      <c r="DL287" s="312"/>
      <c r="DM287" s="312"/>
      <c r="DN287" s="403"/>
      <c r="DP287" s="437">
        <v>283</v>
      </c>
      <c r="DQ287" s="312"/>
      <c r="DR287" s="438">
        <v>251</v>
      </c>
      <c r="DS287" s="312"/>
      <c r="DT287" s="312"/>
      <c r="DU287" s="96"/>
      <c r="ED287" s="851">
        <v>283</v>
      </c>
      <c r="EE287" s="423">
        <v>0</v>
      </c>
      <c r="EF287" s="68">
        <v>283</v>
      </c>
      <c r="EG287" s="861"/>
      <c r="EH287" s="68"/>
      <c r="EI287" s="96"/>
      <c r="FT287" s="479"/>
      <c r="HC287" s="446">
        <v>283</v>
      </c>
      <c r="HD287" s="412" t="str">
        <f>OIP!AH285&amp;";"&amp;OIP!B285&amp;";"&amp;OIP!E285</f>
        <v>Межблочная запорная арматура, резервные схемы учёта, УРД;Давление нефти до узла регулирования УРД-1;Мпа</v>
      </c>
      <c r="HE287" s="440">
        <v>283</v>
      </c>
      <c r="HF287" s="414" t="s">
        <v>5250</v>
      </c>
      <c r="HG287" s="415">
        <v>1</v>
      </c>
      <c r="HH287" s="447">
        <v>0</v>
      </c>
      <c r="HJ287" s="446">
        <v>283</v>
      </c>
      <c r="HK287" s="412" t="str">
        <f>OIP!AH285&amp;";"&amp;OIP!B285&amp;";"&amp;OIP!E285</f>
        <v>Межблочная запорная арматура, резервные схемы учёта, УРД;Давление нефти до узла регулирования УРД-1;Мпа</v>
      </c>
      <c r="HL287" s="440">
        <v>283</v>
      </c>
      <c r="HM287" s="414" t="s">
        <v>5250</v>
      </c>
      <c r="HN287" s="415">
        <v>1</v>
      </c>
      <c r="HO287" s="447">
        <v>0</v>
      </c>
      <c r="HQ287" s="437">
        <v>283</v>
      </c>
      <c r="HR287" s="314" t="str">
        <f>OIP!AH285&amp;";"&amp;OIP!B285&amp;";"&amp;OIP!E285</f>
        <v>Межблочная запорная арматура, резервные схемы учёта, УРД;Давление нефти до узла регулирования УРД-1;Мпа</v>
      </c>
      <c r="HS287" s="438">
        <v>283</v>
      </c>
      <c r="HT287" s="402" t="s">
        <v>5250</v>
      </c>
      <c r="HU287" s="312">
        <v>1</v>
      </c>
      <c r="HV287" s="405">
        <v>0</v>
      </c>
      <c r="HX287" s="310">
        <v>283</v>
      </c>
      <c r="HY287" s="314" t="str">
        <f>OIP!AH285&amp;";"&amp;OIP!B285&amp;";"&amp;OIP!E285</f>
        <v>Межблочная запорная арматура, резервные схемы учёта, УРД;Давление нефти до узла регулирования УРД-1;Мпа</v>
      </c>
      <c r="HZ287" s="438">
        <v>283</v>
      </c>
      <c r="IA287" s="414" t="s">
        <v>5250</v>
      </c>
      <c r="IB287" s="415">
        <v>1</v>
      </c>
      <c r="IC287" s="447">
        <v>0</v>
      </c>
      <c r="ID287" s="341"/>
      <c r="IE287" s="446">
        <v>283</v>
      </c>
      <c r="IF287" s="412" t="str">
        <f>OIP!AH285&amp;";"&amp;OIP!B285&amp;";"&amp;OIP!E285</f>
        <v>Межблочная запорная арматура, резервные схемы учёта, УРД;Давление нефти до узла регулирования УРД-1;Мпа</v>
      </c>
      <c r="IG287" s="440">
        <v>283</v>
      </c>
      <c r="IH287" s="414" t="s">
        <v>5250</v>
      </c>
      <c r="II287" s="415">
        <v>1</v>
      </c>
      <c r="IJ287" s="447">
        <v>0</v>
      </c>
      <c r="IK287" s="341"/>
      <c r="IL287" s="446">
        <v>283</v>
      </c>
      <c r="IM287" s="412" t="str">
        <f>OIP!AH285&amp;";"&amp;OIP!B285&amp;";"&amp;OIP!E285</f>
        <v>Межблочная запорная арматура, резервные схемы учёта, УРД;Давление нефти до узла регулирования УРД-1;Мпа</v>
      </c>
      <c r="IN287" s="440">
        <v>283</v>
      </c>
      <c r="IO287" s="414" t="s">
        <v>5250</v>
      </c>
      <c r="IP287" s="415">
        <v>1</v>
      </c>
      <c r="IQ287" s="447">
        <v>0</v>
      </c>
    </row>
    <row r="288" spans="1:251">
      <c r="A288" s="310">
        <f t="shared" si="35"/>
        <v>284</v>
      </c>
      <c r="B288" s="314" t="str">
        <f>DP!J285&amp;";"&amp;DP!B285</f>
        <v>;Котел 1 в работе</v>
      </c>
      <c r="C288" s="438">
        <v>284</v>
      </c>
      <c r="D288" s="312"/>
      <c r="E288" s="312"/>
      <c r="F288" s="403"/>
      <c r="H288" s="437">
        <f t="shared" si="36"/>
        <v>284</v>
      </c>
      <c r="I288" s="314" t="str">
        <f>KTPRS2!I285&amp;";"&amp;KTPRS2!B285</f>
        <v>Предельный параметр;</v>
      </c>
      <c r="J288" s="438">
        <v>284</v>
      </c>
      <c r="K288" s="312"/>
      <c r="L288" s="312"/>
      <c r="M288" s="405"/>
      <c r="O288" s="437">
        <f t="shared" si="37"/>
        <v>284</v>
      </c>
      <c r="P288" s="455">
        <v>0</v>
      </c>
      <c r="Q288" s="438"/>
      <c r="R288" s="312"/>
      <c r="S288" s="312"/>
      <c r="T288" s="405"/>
      <c r="CU288" s="310">
        <f t="shared" si="38"/>
        <v>284</v>
      </c>
      <c r="CV288" s="314" t="str">
        <f>KTPR!K286&amp;";"&amp;KTPR!B286</f>
        <v>;</v>
      </c>
      <c r="CW288" s="438">
        <v>284</v>
      </c>
      <c r="CX288" s="312"/>
      <c r="CY288" s="312"/>
      <c r="CZ288" s="403"/>
      <c r="DI288" s="310">
        <f t="shared" si="39"/>
        <v>382</v>
      </c>
      <c r="DJ288" s="314" t="str">
        <f>KTPRA!I287&amp;";"&amp;KTPRA!B287</f>
        <v>;</v>
      </c>
      <c r="DK288" s="438">
        <v>284</v>
      </c>
      <c r="DL288" s="312"/>
      <c r="DM288" s="312"/>
      <c r="DN288" s="403"/>
      <c r="DP288" s="437">
        <v>284</v>
      </c>
      <c r="DQ288" s="312"/>
      <c r="DR288" s="438">
        <v>252</v>
      </c>
      <c r="DS288" s="312"/>
      <c r="DT288" s="312"/>
      <c r="DU288" s="96"/>
      <c r="ED288" s="851">
        <v>284</v>
      </c>
      <c r="EE288" s="423">
        <v>0</v>
      </c>
      <c r="EF288" s="68">
        <v>284</v>
      </c>
      <c r="EG288" s="861"/>
      <c r="EH288" s="68"/>
      <c r="EI288" s="96"/>
      <c r="FT288" s="479"/>
      <c r="HC288" s="431">
        <v>284</v>
      </c>
      <c r="HD288" s="412" t="str">
        <f>OIP!AH286&amp;";"&amp;OIP!B286&amp;";"&amp;OIP!E286</f>
        <v>Межблочная запорная арматура, резервные схемы учёта, УРД;Давление нефти после узла регулирования УРД-1;Мпа</v>
      </c>
      <c r="HE288" s="440">
        <v>284</v>
      </c>
      <c r="HF288" s="414" t="s">
        <v>5251</v>
      </c>
      <c r="HG288" s="415">
        <v>1</v>
      </c>
      <c r="HH288" s="447">
        <v>0</v>
      </c>
      <c r="HJ288" s="431">
        <v>284</v>
      </c>
      <c r="HK288" s="412" t="str">
        <f>OIP!AH286&amp;";"&amp;OIP!B286&amp;";"&amp;OIP!E286</f>
        <v>Межблочная запорная арматура, резервные схемы учёта, УРД;Давление нефти после узла регулирования УРД-1;Мпа</v>
      </c>
      <c r="HL288" s="440">
        <v>284</v>
      </c>
      <c r="HM288" s="414" t="s">
        <v>5251</v>
      </c>
      <c r="HN288" s="415">
        <v>1</v>
      </c>
      <c r="HO288" s="447">
        <v>0</v>
      </c>
      <c r="HQ288" s="437">
        <v>284</v>
      </c>
      <c r="HR288" s="314" t="str">
        <f>OIP!AH286&amp;";"&amp;OIP!B286&amp;";"&amp;OIP!E286</f>
        <v>Межблочная запорная арматура, резервные схемы учёта, УРД;Давление нефти после узла регулирования УРД-1;Мпа</v>
      </c>
      <c r="HS288" s="438">
        <v>284</v>
      </c>
      <c r="HT288" s="402" t="s">
        <v>5251</v>
      </c>
      <c r="HU288" s="312">
        <v>1</v>
      </c>
      <c r="HV288" s="405">
        <v>0</v>
      </c>
      <c r="HX288" s="310">
        <v>284</v>
      </c>
      <c r="HY288" s="314" t="str">
        <f>OIP!AH286&amp;";"&amp;OIP!B286&amp;";"&amp;OIP!E286</f>
        <v>Межблочная запорная арматура, резервные схемы учёта, УРД;Давление нефти после узла регулирования УРД-1;Мпа</v>
      </c>
      <c r="HZ288" s="438">
        <v>284</v>
      </c>
      <c r="IA288" s="414" t="s">
        <v>5251</v>
      </c>
      <c r="IB288" s="415">
        <v>1</v>
      </c>
      <c r="IC288" s="447">
        <v>0</v>
      </c>
      <c r="ID288" s="341"/>
      <c r="IE288" s="431">
        <v>284</v>
      </c>
      <c r="IF288" s="412" t="str">
        <f>OIP!AH286&amp;";"&amp;OIP!B286&amp;";"&amp;OIP!E286</f>
        <v>Межблочная запорная арматура, резервные схемы учёта, УРД;Давление нефти после узла регулирования УРД-1;Мпа</v>
      </c>
      <c r="IG288" s="440">
        <v>284</v>
      </c>
      <c r="IH288" s="414" t="s">
        <v>5251</v>
      </c>
      <c r="II288" s="415">
        <v>1</v>
      </c>
      <c r="IJ288" s="447">
        <v>0</v>
      </c>
      <c r="IK288" s="341"/>
      <c r="IL288" s="431">
        <v>284</v>
      </c>
      <c r="IM288" s="412" t="str">
        <f>OIP!AH286&amp;";"&amp;OIP!B286&amp;";"&amp;OIP!E286</f>
        <v>Межблочная запорная арматура, резервные схемы учёта, УРД;Давление нефти после узла регулирования УРД-1;Мпа</v>
      </c>
      <c r="IN288" s="440">
        <v>284</v>
      </c>
      <c r="IO288" s="414" t="s">
        <v>5251</v>
      </c>
      <c r="IP288" s="415">
        <v>1</v>
      </c>
      <c r="IQ288" s="447">
        <v>0</v>
      </c>
    </row>
    <row r="289" spans="1:251">
      <c r="A289" s="313">
        <f t="shared" si="35"/>
        <v>285</v>
      </c>
      <c r="B289" s="314" t="str">
        <f>DP!J286&amp;";"&amp;DP!B286</f>
        <v>;Котел 2 в работе</v>
      </c>
      <c r="C289" s="438">
        <v>285</v>
      </c>
      <c r="D289" s="345"/>
      <c r="E289" s="345"/>
      <c r="F289" s="347"/>
      <c r="H289" s="469">
        <f t="shared" si="36"/>
        <v>285</v>
      </c>
      <c r="I289" s="314" t="str">
        <f>KTPRS2!I286&amp;";"&amp;KTPRS2!B286</f>
        <v>Предельный параметр;</v>
      </c>
      <c r="J289" s="438">
        <v>285</v>
      </c>
      <c r="K289" s="345"/>
      <c r="L289" s="345"/>
      <c r="M289" s="470"/>
      <c r="O289" s="469">
        <f t="shared" si="37"/>
        <v>285</v>
      </c>
      <c r="P289" s="455">
        <v>0</v>
      </c>
      <c r="Q289" s="343"/>
      <c r="R289" s="345"/>
      <c r="S289" s="345"/>
      <c r="T289" s="470"/>
      <c r="CU289" s="310">
        <f t="shared" si="38"/>
        <v>285</v>
      </c>
      <c r="CV289" s="314" t="str">
        <f>KTPR!K287&amp;";"&amp;KTPR!B287</f>
        <v>;</v>
      </c>
      <c r="CW289" s="438">
        <v>285</v>
      </c>
      <c r="CX289" s="312"/>
      <c r="CY289" s="312"/>
      <c r="CZ289" s="403"/>
      <c r="DI289" s="310">
        <f t="shared" si="39"/>
        <v>383</v>
      </c>
      <c r="DJ289" s="314" t="str">
        <f>KTPRA!I288&amp;";"&amp;KTPRA!B288</f>
        <v>;</v>
      </c>
      <c r="DK289" s="438">
        <v>285</v>
      </c>
      <c r="DL289" s="312"/>
      <c r="DM289" s="312"/>
      <c r="DN289" s="403"/>
      <c r="DP289" s="437">
        <v>285</v>
      </c>
      <c r="DQ289" s="312"/>
      <c r="DR289" s="438">
        <v>253</v>
      </c>
      <c r="DS289" s="312"/>
      <c r="DT289" s="312"/>
      <c r="DU289" s="96"/>
      <c r="ED289" s="851">
        <v>285</v>
      </c>
      <c r="EE289" s="423">
        <v>0</v>
      </c>
      <c r="EF289" s="68">
        <v>285</v>
      </c>
      <c r="EG289" s="861"/>
      <c r="EH289" s="68"/>
      <c r="EI289" s="96"/>
      <c r="FT289" s="479"/>
      <c r="HC289" s="446">
        <v>285</v>
      </c>
      <c r="HD289" s="412" t="str">
        <f>OIP!AH287&amp;";"&amp;OIP!B287&amp;";"&amp;OIP!E287</f>
        <v>;;</v>
      </c>
      <c r="HE289" s="440">
        <v>285</v>
      </c>
      <c r="HF289" s="414" t="s">
        <v>5252</v>
      </c>
      <c r="HG289" s="415">
        <v>1</v>
      </c>
      <c r="HH289" s="447">
        <v>0</v>
      </c>
      <c r="HJ289" s="446">
        <v>285</v>
      </c>
      <c r="HK289" s="412" t="str">
        <f>OIP!AH287&amp;";"&amp;OIP!B287&amp;";"&amp;OIP!E287</f>
        <v>;;</v>
      </c>
      <c r="HL289" s="440">
        <v>285</v>
      </c>
      <c r="HM289" s="414" t="s">
        <v>5252</v>
      </c>
      <c r="HN289" s="415">
        <v>1</v>
      </c>
      <c r="HO289" s="447">
        <v>0</v>
      </c>
      <c r="HQ289" s="437">
        <v>285</v>
      </c>
      <c r="HR289" s="314" t="str">
        <f>OIP!AH287&amp;";"&amp;OIP!B287&amp;";"&amp;OIP!E287</f>
        <v>;;</v>
      </c>
      <c r="HS289" s="438">
        <v>285</v>
      </c>
      <c r="HT289" s="402" t="s">
        <v>5252</v>
      </c>
      <c r="HU289" s="312">
        <v>1</v>
      </c>
      <c r="HV289" s="405">
        <v>0</v>
      </c>
      <c r="HX289" s="310">
        <v>285</v>
      </c>
      <c r="HY289" s="314" t="str">
        <f>OIP!AH287&amp;";"&amp;OIP!B287&amp;";"&amp;OIP!E287</f>
        <v>;;</v>
      </c>
      <c r="HZ289" s="438">
        <v>285</v>
      </c>
      <c r="IA289" s="414" t="s">
        <v>5252</v>
      </c>
      <c r="IB289" s="415">
        <v>1</v>
      </c>
      <c r="IC289" s="447">
        <v>0</v>
      </c>
      <c r="ID289" s="341"/>
      <c r="IE289" s="446">
        <v>285</v>
      </c>
      <c r="IF289" s="412" t="str">
        <f>OIP!AH287&amp;";"&amp;OIP!B287&amp;";"&amp;OIP!E287</f>
        <v>;;</v>
      </c>
      <c r="IG289" s="440">
        <v>285</v>
      </c>
      <c r="IH289" s="414" t="s">
        <v>5252</v>
      </c>
      <c r="II289" s="415">
        <v>1</v>
      </c>
      <c r="IJ289" s="447">
        <v>0</v>
      </c>
      <c r="IK289" s="341"/>
      <c r="IL289" s="446">
        <v>285</v>
      </c>
      <c r="IM289" s="412" t="str">
        <f>OIP!AH287&amp;";"&amp;OIP!B287&amp;";"&amp;OIP!E287</f>
        <v>;;</v>
      </c>
      <c r="IN289" s="440">
        <v>285</v>
      </c>
      <c r="IO289" s="414" t="s">
        <v>5252</v>
      </c>
      <c r="IP289" s="415">
        <v>1</v>
      </c>
      <c r="IQ289" s="447">
        <v>0</v>
      </c>
    </row>
    <row r="290" spans="1:251">
      <c r="A290" s="310">
        <f t="shared" si="35"/>
        <v>286</v>
      </c>
      <c r="B290" s="314" t="str">
        <f>DP!J287&amp;";"&amp;DP!B287</f>
        <v>;Сработал запорный клапан котельной</v>
      </c>
      <c r="C290" s="438">
        <v>286</v>
      </c>
      <c r="D290" s="312"/>
      <c r="E290" s="312"/>
      <c r="F290" s="403"/>
      <c r="H290" s="437">
        <f t="shared" si="36"/>
        <v>286</v>
      </c>
      <c r="I290" s="314" t="str">
        <f>KTPRS2!I287&amp;";"&amp;KTPRS2!B287</f>
        <v>Предельный параметр;</v>
      </c>
      <c r="J290" s="438">
        <v>286</v>
      </c>
      <c r="K290" s="312"/>
      <c r="L290" s="312"/>
      <c r="M290" s="405"/>
      <c r="O290" s="437">
        <f t="shared" si="37"/>
        <v>286</v>
      </c>
      <c r="P290" s="455">
        <v>0</v>
      </c>
      <c r="Q290" s="438"/>
      <c r="R290" s="312"/>
      <c r="S290" s="312"/>
      <c r="T290" s="405"/>
      <c r="CU290" s="310">
        <f t="shared" si="38"/>
        <v>286</v>
      </c>
      <c r="CV290" s="314" t="str">
        <f>KTPR!K288&amp;";"&amp;KTPR!B288</f>
        <v>;</v>
      </c>
      <c r="CW290" s="438">
        <v>286</v>
      </c>
      <c r="CX290" s="312"/>
      <c r="CY290" s="312"/>
      <c r="CZ290" s="403"/>
      <c r="DI290" s="310">
        <f t="shared" si="39"/>
        <v>384</v>
      </c>
      <c r="DJ290" s="314" t="str">
        <f>KTPRA!I289&amp;";"&amp;KTPRA!B289</f>
        <v>;</v>
      </c>
      <c r="DK290" s="438">
        <v>286</v>
      </c>
      <c r="DL290" s="312"/>
      <c r="DM290" s="312"/>
      <c r="DN290" s="403"/>
      <c r="DP290" s="437">
        <v>286</v>
      </c>
      <c r="DQ290" s="312"/>
      <c r="DR290" s="438">
        <v>254</v>
      </c>
      <c r="DS290" s="312"/>
      <c r="DT290" s="312"/>
      <c r="DU290" s="96"/>
      <c r="ED290" s="851">
        <v>286</v>
      </c>
      <c r="EE290" s="423">
        <v>0</v>
      </c>
      <c r="EF290" s="68">
        <v>286</v>
      </c>
      <c r="EG290" s="861"/>
      <c r="EH290" s="68"/>
      <c r="EI290" s="96"/>
      <c r="FT290" s="479"/>
      <c r="HC290" s="431">
        <v>286</v>
      </c>
      <c r="HD290" s="412" t="str">
        <f>OIP!AH288&amp;";"&amp;OIP!B288&amp;";"&amp;OIP!E288</f>
        <v>Межблочная запорная арматура, резервные схемы учёта, УРД;Перепад давления нефти на узле регулирования УРД-2;Мпа</v>
      </c>
      <c r="HE290" s="440">
        <v>286</v>
      </c>
      <c r="HF290" s="414" t="s">
        <v>5253</v>
      </c>
      <c r="HG290" s="415">
        <v>1</v>
      </c>
      <c r="HH290" s="447">
        <v>0</v>
      </c>
      <c r="HJ290" s="431">
        <v>286</v>
      </c>
      <c r="HK290" s="412" t="str">
        <f>OIP!AH288&amp;";"&amp;OIP!B288&amp;";"&amp;OIP!E288</f>
        <v>Межблочная запорная арматура, резервные схемы учёта, УРД;Перепад давления нефти на узле регулирования УРД-2;Мпа</v>
      </c>
      <c r="HL290" s="440">
        <v>286</v>
      </c>
      <c r="HM290" s="414" t="s">
        <v>5253</v>
      </c>
      <c r="HN290" s="415">
        <v>1</v>
      </c>
      <c r="HO290" s="447">
        <v>0</v>
      </c>
      <c r="HQ290" s="437">
        <v>286</v>
      </c>
      <c r="HR290" s="314" t="str">
        <f>OIP!AH288&amp;";"&amp;OIP!B288&amp;";"&amp;OIP!E288</f>
        <v>Межблочная запорная арматура, резервные схемы учёта, УРД;Перепад давления нефти на узле регулирования УРД-2;Мпа</v>
      </c>
      <c r="HS290" s="438">
        <v>286</v>
      </c>
      <c r="HT290" s="402" t="s">
        <v>5253</v>
      </c>
      <c r="HU290" s="312">
        <v>1</v>
      </c>
      <c r="HV290" s="405">
        <v>0</v>
      </c>
      <c r="HX290" s="310">
        <v>286</v>
      </c>
      <c r="HY290" s="314" t="str">
        <f>OIP!AH288&amp;";"&amp;OIP!B288&amp;";"&amp;OIP!E288</f>
        <v>Межблочная запорная арматура, резервные схемы учёта, УРД;Перепад давления нефти на узле регулирования УРД-2;Мпа</v>
      </c>
      <c r="HZ290" s="438">
        <v>286</v>
      </c>
      <c r="IA290" s="414" t="s">
        <v>5253</v>
      </c>
      <c r="IB290" s="415">
        <v>1</v>
      </c>
      <c r="IC290" s="447">
        <v>0</v>
      </c>
      <c r="ID290" s="341"/>
      <c r="IE290" s="431">
        <v>286</v>
      </c>
      <c r="IF290" s="412" t="str">
        <f>OIP!AH288&amp;";"&amp;OIP!B288&amp;";"&amp;OIP!E288</f>
        <v>Межблочная запорная арматура, резервные схемы учёта, УРД;Перепад давления нефти на узле регулирования УРД-2;Мпа</v>
      </c>
      <c r="IG290" s="440">
        <v>286</v>
      </c>
      <c r="IH290" s="414" t="s">
        <v>5253</v>
      </c>
      <c r="II290" s="415">
        <v>1</v>
      </c>
      <c r="IJ290" s="447">
        <v>0</v>
      </c>
      <c r="IK290" s="341"/>
      <c r="IL290" s="431">
        <v>286</v>
      </c>
      <c r="IM290" s="412" t="str">
        <f>OIP!AH288&amp;";"&amp;OIP!B288&amp;";"&amp;OIP!E288</f>
        <v>Межблочная запорная арматура, резервные схемы учёта, УРД;Перепад давления нефти на узле регулирования УРД-2;Мпа</v>
      </c>
      <c r="IN290" s="440">
        <v>286</v>
      </c>
      <c r="IO290" s="414" t="s">
        <v>5253</v>
      </c>
      <c r="IP290" s="415">
        <v>1</v>
      </c>
      <c r="IQ290" s="447">
        <v>0</v>
      </c>
    </row>
    <row r="291" spans="1:251">
      <c r="A291" s="310">
        <f t="shared" si="35"/>
        <v>287</v>
      </c>
      <c r="B291" s="314" t="str">
        <f>DP!J288&amp;";"&amp;DP!B288</f>
        <v>;</v>
      </c>
      <c r="C291" s="438">
        <v>287</v>
      </c>
      <c r="D291" s="312"/>
      <c r="E291" s="312"/>
      <c r="F291" s="403"/>
      <c r="H291" s="437">
        <f t="shared" si="36"/>
        <v>287</v>
      </c>
      <c r="I291" s="314" t="str">
        <f>KTPRS2!I288&amp;";"&amp;KTPRS2!B288</f>
        <v>Предельный параметр;</v>
      </c>
      <c r="J291" s="438">
        <v>287</v>
      </c>
      <c r="K291" s="312"/>
      <c r="L291" s="312"/>
      <c r="M291" s="405"/>
      <c r="O291" s="437">
        <f t="shared" si="37"/>
        <v>287</v>
      </c>
      <c r="P291" s="455">
        <v>0</v>
      </c>
      <c r="Q291" s="438"/>
      <c r="R291" s="312"/>
      <c r="S291" s="312"/>
      <c r="T291" s="405"/>
      <c r="CU291" s="310">
        <f t="shared" si="38"/>
        <v>287</v>
      </c>
      <c r="CV291" s="314" t="str">
        <f>KTPR!K289&amp;";"&amp;KTPR!B289</f>
        <v>;</v>
      </c>
      <c r="CW291" s="438">
        <v>287</v>
      </c>
      <c r="CX291" s="312"/>
      <c r="CY291" s="312"/>
      <c r="CZ291" s="403"/>
      <c r="DI291" s="310">
        <f t="shared" si="39"/>
        <v>385</v>
      </c>
      <c r="DJ291" s="314" t="str">
        <f>KTPRA!I290&amp;";"&amp;KTPRA!B290</f>
        <v>;</v>
      </c>
      <c r="DK291" s="438">
        <v>287</v>
      </c>
      <c r="DL291" s="312"/>
      <c r="DM291" s="312"/>
      <c r="DN291" s="403"/>
      <c r="DP291" s="437">
        <v>287</v>
      </c>
      <c r="DQ291" s="312"/>
      <c r="DR291" s="438">
        <v>255</v>
      </c>
      <c r="DS291" s="312"/>
      <c r="DT291" s="312"/>
      <c r="DU291" s="96"/>
      <c r="ED291" s="851">
        <v>287</v>
      </c>
      <c r="EE291" s="423">
        <v>0</v>
      </c>
      <c r="EF291" s="68">
        <v>287</v>
      </c>
      <c r="EG291" s="861"/>
      <c r="EH291" s="68"/>
      <c r="EI291" s="96"/>
      <c r="FT291" s="479"/>
      <c r="HC291" s="446">
        <v>287</v>
      </c>
      <c r="HD291" s="412" t="str">
        <f>OIP!AH289&amp;";"&amp;OIP!B289&amp;";"&amp;OIP!E289</f>
        <v>Межблочная запорная арматура, резервные схемы учёта, УРД;Давление нефти до узла регулирования УРД-2;Мпа</v>
      </c>
      <c r="HE291" s="440">
        <v>287</v>
      </c>
      <c r="HF291" s="414" t="s">
        <v>5254</v>
      </c>
      <c r="HG291" s="415">
        <v>1</v>
      </c>
      <c r="HH291" s="447">
        <v>0</v>
      </c>
      <c r="HJ291" s="446">
        <v>287</v>
      </c>
      <c r="HK291" s="412" t="str">
        <f>OIP!AH289&amp;";"&amp;OIP!B289&amp;";"&amp;OIP!E289</f>
        <v>Межблочная запорная арматура, резервные схемы учёта, УРД;Давление нефти до узла регулирования УРД-2;Мпа</v>
      </c>
      <c r="HL291" s="440">
        <v>287</v>
      </c>
      <c r="HM291" s="414" t="s">
        <v>5254</v>
      </c>
      <c r="HN291" s="415">
        <v>1</v>
      </c>
      <c r="HO291" s="447">
        <v>0</v>
      </c>
      <c r="HQ291" s="437">
        <v>287</v>
      </c>
      <c r="HR291" s="314" t="str">
        <f>OIP!AH289&amp;";"&amp;OIP!B289&amp;";"&amp;OIP!E289</f>
        <v>Межблочная запорная арматура, резервные схемы учёта, УРД;Давление нефти до узла регулирования УРД-2;Мпа</v>
      </c>
      <c r="HS291" s="438">
        <v>287</v>
      </c>
      <c r="HT291" s="402" t="s">
        <v>5254</v>
      </c>
      <c r="HU291" s="312">
        <v>1</v>
      </c>
      <c r="HV291" s="405">
        <v>0</v>
      </c>
      <c r="HX291" s="310">
        <v>287</v>
      </c>
      <c r="HY291" s="314" t="str">
        <f>OIP!AH289&amp;";"&amp;OIP!B289&amp;";"&amp;OIP!E289</f>
        <v>Межблочная запорная арматура, резервные схемы учёта, УРД;Давление нефти до узла регулирования УРД-2;Мпа</v>
      </c>
      <c r="HZ291" s="438">
        <v>287</v>
      </c>
      <c r="IA291" s="414" t="s">
        <v>5254</v>
      </c>
      <c r="IB291" s="415">
        <v>1</v>
      </c>
      <c r="IC291" s="447">
        <v>0</v>
      </c>
      <c r="ID291" s="341"/>
      <c r="IE291" s="446">
        <v>287</v>
      </c>
      <c r="IF291" s="412" t="str">
        <f>OIP!AH289&amp;";"&amp;OIP!B289&amp;";"&amp;OIP!E289</f>
        <v>Межблочная запорная арматура, резервные схемы учёта, УРД;Давление нефти до узла регулирования УРД-2;Мпа</v>
      </c>
      <c r="IG291" s="440">
        <v>287</v>
      </c>
      <c r="IH291" s="414" t="s">
        <v>5254</v>
      </c>
      <c r="II291" s="415">
        <v>1</v>
      </c>
      <c r="IJ291" s="447">
        <v>0</v>
      </c>
      <c r="IK291" s="341"/>
      <c r="IL291" s="446">
        <v>287</v>
      </c>
      <c r="IM291" s="412" t="str">
        <f>OIP!AH289&amp;";"&amp;OIP!B289&amp;";"&amp;OIP!E289</f>
        <v>Межблочная запорная арматура, резервные схемы учёта, УРД;Давление нефти до узла регулирования УРД-2;Мпа</v>
      </c>
      <c r="IN291" s="440">
        <v>287</v>
      </c>
      <c r="IO291" s="414" t="s">
        <v>5254</v>
      </c>
      <c r="IP291" s="415">
        <v>1</v>
      </c>
      <c r="IQ291" s="447">
        <v>0</v>
      </c>
    </row>
    <row r="292" spans="1:251">
      <c r="A292" s="313">
        <f t="shared" si="35"/>
        <v>288</v>
      </c>
      <c r="B292" s="314" t="str">
        <f>DP!J289&amp;";"&amp;DP!B289</f>
        <v>;Авария установки подготовки азота</v>
      </c>
      <c r="C292" s="438">
        <v>288</v>
      </c>
      <c r="D292" s="345"/>
      <c r="E292" s="345"/>
      <c r="F292" s="347"/>
      <c r="H292" s="469">
        <f t="shared" si="36"/>
        <v>288</v>
      </c>
      <c r="I292" s="314" t="str">
        <f>KTPRS2!I289&amp;";"&amp;KTPRS2!B289</f>
        <v>Предельный параметр;</v>
      </c>
      <c r="J292" s="438">
        <v>288</v>
      </c>
      <c r="K292" s="345"/>
      <c r="L292" s="345"/>
      <c r="M292" s="470"/>
      <c r="O292" s="469">
        <f t="shared" si="37"/>
        <v>288</v>
      </c>
      <c r="P292" s="455">
        <v>0</v>
      </c>
      <c r="Q292" s="343"/>
      <c r="R292" s="345"/>
      <c r="S292" s="345"/>
      <c r="T292" s="470"/>
      <c r="CU292" s="310">
        <f t="shared" si="38"/>
        <v>288</v>
      </c>
      <c r="CV292" s="314" t="str">
        <f>KTPR!K290&amp;";"&amp;KTPR!B290</f>
        <v>;</v>
      </c>
      <c r="CW292" s="438">
        <v>288</v>
      </c>
      <c r="CX292" s="312"/>
      <c r="CY292" s="312"/>
      <c r="CZ292" s="403"/>
      <c r="DI292" s="310">
        <f t="shared" si="39"/>
        <v>386</v>
      </c>
      <c r="DJ292" s="314" t="str">
        <f>KTPRA!I291&amp;";"&amp;KTPRA!B291</f>
        <v>;</v>
      </c>
      <c r="DK292" s="438">
        <v>288</v>
      </c>
      <c r="DL292" s="312"/>
      <c r="DM292" s="312"/>
      <c r="DN292" s="403"/>
      <c r="DP292" s="437">
        <v>288</v>
      </c>
      <c r="DQ292" s="312"/>
      <c r="DR292" s="438">
        <v>256</v>
      </c>
      <c r="DS292" s="312"/>
      <c r="DT292" s="312"/>
      <c r="DU292" s="96"/>
      <c r="ED292" s="851">
        <v>288</v>
      </c>
      <c r="EE292" s="423">
        <v>0</v>
      </c>
      <c r="EF292" s="68">
        <v>288</v>
      </c>
      <c r="EG292" s="861"/>
      <c r="EH292" s="68"/>
      <c r="EI292" s="96"/>
      <c r="FT292" s="479"/>
      <c r="HC292" s="431">
        <v>288</v>
      </c>
      <c r="HD292" s="412" t="str">
        <f>OIP!AH290&amp;";"&amp;OIP!B290&amp;";"&amp;OIP!E290</f>
        <v>Межблочная запорная арматура, резервные схемы учёта, УРД;Давление нефти после узла регулирования УРД-2;Мпа</v>
      </c>
      <c r="HE292" s="440">
        <v>288</v>
      </c>
      <c r="HF292" s="414" t="s">
        <v>5255</v>
      </c>
      <c r="HG292" s="415">
        <v>1</v>
      </c>
      <c r="HH292" s="447">
        <v>0</v>
      </c>
      <c r="HJ292" s="431">
        <v>288</v>
      </c>
      <c r="HK292" s="412" t="str">
        <f>OIP!AH290&amp;";"&amp;OIP!B290&amp;";"&amp;OIP!E290</f>
        <v>Межблочная запорная арматура, резервные схемы учёта, УРД;Давление нефти после узла регулирования УРД-2;Мпа</v>
      </c>
      <c r="HL292" s="440">
        <v>288</v>
      </c>
      <c r="HM292" s="414" t="s">
        <v>5255</v>
      </c>
      <c r="HN292" s="415">
        <v>1</v>
      </c>
      <c r="HO292" s="447">
        <v>0</v>
      </c>
      <c r="HQ292" s="437">
        <v>288</v>
      </c>
      <c r="HR292" s="314" t="str">
        <f>OIP!AH290&amp;";"&amp;OIP!B290&amp;";"&amp;OIP!E290</f>
        <v>Межблочная запорная арматура, резервные схемы учёта, УРД;Давление нефти после узла регулирования УРД-2;Мпа</v>
      </c>
      <c r="HS292" s="438">
        <v>288</v>
      </c>
      <c r="HT292" s="402" t="s">
        <v>5255</v>
      </c>
      <c r="HU292" s="312">
        <v>1</v>
      </c>
      <c r="HV292" s="405">
        <v>0</v>
      </c>
      <c r="HX292" s="310">
        <v>288</v>
      </c>
      <c r="HY292" s="314" t="str">
        <f>OIP!AH290&amp;";"&amp;OIP!B290&amp;";"&amp;OIP!E290</f>
        <v>Межблочная запорная арматура, резервные схемы учёта, УРД;Давление нефти после узла регулирования УРД-2;Мпа</v>
      </c>
      <c r="HZ292" s="438">
        <v>288</v>
      </c>
      <c r="IA292" s="414" t="s">
        <v>5255</v>
      </c>
      <c r="IB292" s="415">
        <v>1</v>
      </c>
      <c r="IC292" s="447">
        <v>0</v>
      </c>
      <c r="ID292" s="341"/>
      <c r="IE292" s="431">
        <v>288</v>
      </c>
      <c r="IF292" s="412" t="str">
        <f>OIP!AH290&amp;";"&amp;OIP!B290&amp;";"&amp;OIP!E290</f>
        <v>Межблочная запорная арматура, резервные схемы учёта, УРД;Давление нефти после узла регулирования УРД-2;Мпа</v>
      </c>
      <c r="IG292" s="440">
        <v>288</v>
      </c>
      <c r="IH292" s="414" t="s">
        <v>5255</v>
      </c>
      <c r="II292" s="415">
        <v>1</v>
      </c>
      <c r="IJ292" s="447">
        <v>0</v>
      </c>
      <c r="IK292" s="341"/>
      <c r="IL292" s="431">
        <v>288</v>
      </c>
      <c r="IM292" s="412" t="str">
        <f>OIP!AH290&amp;";"&amp;OIP!B290&amp;";"&amp;OIP!E290</f>
        <v>Межблочная запорная арматура, резервные схемы учёта, УРД;Давление нефти после узла регулирования УРД-2;Мпа</v>
      </c>
      <c r="IN292" s="440">
        <v>288</v>
      </c>
      <c r="IO292" s="414" t="s">
        <v>5255</v>
      </c>
      <c r="IP292" s="415">
        <v>1</v>
      </c>
      <c r="IQ292" s="447">
        <v>0</v>
      </c>
    </row>
    <row r="293" spans="1:251">
      <c r="A293" s="310">
        <f t="shared" si="35"/>
        <v>289</v>
      </c>
      <c r="B293" s="314" t="str">
        <f>DP!J290&amp;";"&amp;DP!B290</f>
        <v>;Установка подготовки азота в работе</v>
      </c>
      <c r="C293" s="438">
        <v>289</v>
      </c>
      <c r="D293" s="312"/>
      <c r="E293" s="312"/>
      <c r="F293" s="403"/>
      <c r="H293" s="437">
        <f t="shared" si="36"/>
        <v>289</v>
      </c>
      <c r="I293" s="314" t="str">
        <f>KTPRS2!I290&amp;";"&amp;KTPRS2!B290</f>
        <v>Предельный параметр;</v>
      </c>
      <c r="J293" s="438">
        <v>289</v>
      </c>
      <c r="K293" s="312"/>
      <c r="L293" s="312"/>
      <c r="M293" s="405"/>
      <c r="O293" s="437">
        <f t="shared" si="37"/>
        <v>289</v>
      </c>
      <c r="P293" s="455">
        <v>0</v>
      </c>
      <c r="Q293" s="438"/>
      <c r="R293" s="312"/>
      <c r="S293" s="312"/>
      <c r="T293" s="405"/>
      <c r="CU293" s="310">
        <f t="shared" si="38"/>
        <v>289</v>
      </c>
      <c r="CV293" s="314" t="str">
        <f>KTPR!K291&amp;";"&amp;KTPR!B291</f>
        <v>;</v>
      </c>
      <c r="CW293" s="438">
        <v>289</v>
      </c>
      <c r="CX293" s="312"/>
      <c r="CY293" s="312"/>
      <c r="CZ293" s="403"/>
      <c r="DI293" s="310">
        <f t="shared" si="39"/>
        <v>387</v>
      </c>
      <c r="DJ293" s="314" t="str">
        <f>KTPRA!I292&amp;";"&amp;KTPRA!B292</f>
        <v>;</v>
      </c>
      <c r="DK293" s="438">
        <v>289</v>
      </c>
      <c r="DL293" s="312"/>
      <c r="DM293" s="312"/>
      <c r="DN293" s="403"/>
      <c r="DP293" s="437">
        <v>289</v>
      </c>
      <c r="DQ293" s="312"/>
      <c r="DR293" s="438">
        <v>257</v>
      </c>
      <c r="DS293" s="312"/>
      <c r="DT293" s="312"/>
      <c r="DU293" s="96"/>
      <c r="ED293" s="851">
        <v>289</v>
      </c>
      <c r="EE293" s="423">
        <v>0</v>
      </c>
      <c r="EF293" s="68">
        <v>289</v>
      </c>
      <c r="EG293" s="861"/>
      <c r="EH293" s="68"/>
      <c r="EI293" s="96"/>
      <c r="FT293" s="479"/>
      <c r="HC293" s="446">
        <v>289</v>
      </c>
      <c r="HD293" s="412" t="str">
        <f>OIP!AH291&amp;";"&amp;OIP!B291&amp;";"&amp;OIP!E291</f>
        <v>;;</v>
      </c>
      <c r="HE293" s="440">
        <v>289</v>
      </c>
      <c r="HF293" s="414" t="s">
        <v>5256</v>
      </c>
      <c r="HG293" s="415">
        <v>1</v>
      </c>
      <c r="HH293" s="447">
        <v>0</v>
      </c>
      <c r="HJ293" s="446">
        <v>289</v>
      </c>
      <c r="HK293" s="412" t="str">
        <f>OIP!AH291&amp;";"&amp;OIP!B291&amp;";"&amp;OIP!E291</f>
        <v>;;</v>
      </c>
      <c r="HL293" s="440">
        <v>289</v>
      </c>
      <c r="HM293" s="414" t="s">
        <v>5256</v>
      </c>
      <c r="HN293" s="415">
        <v>1</v>
      </c>
      <c r="HO293" s="447">
        <v>0</v>
      </c>
      <c r="HQ293" s="437">
        <v>289</v>
      </c>
      <c r="HR293" s="314" t="str">
        <f>OIP!AH291&amp;";"&amp;OIP!B291&amp;";"&amp;OIP!E291</f>
        <v>;;</v>
      </c>
      <c r="HS293" s="438">
        <v>289</v>
      </c>
      <c r="HT293" s="402" t="s">
        <v>5256</v>
      </c>
      <c r="HU293" s="312">
        <v>1</v>
      </c>
      <c r="HV293" s="405">
        <v>0</v>
      </c>
      <c r="HX293" s="310">
        <v>289</v>
      </c>
      <c r="HY293" s="314" t="str">
        <f>OIP!AH291&amp;";"&amp;OIP!B291&amp;";"&amp;OIP!E291</f>
        <v>;;</v>
      </c>
      <c r="HZ293" s="438">
        <v>289</v>
      </c>
      <c r="IA293" s="414" t="s">
        <v>5256</v>
      </c>
      <c r="IB293" s="415">
        <v>1</v>
      </c>
      <c r="IC293" s="447">
        <v>0</v>
      </c>
      <c r="ID293" s="341"/>
      <c r="IE293" s="446">
        <v>289</v>
      </c>
      <c r="IF293" s="412" t="str">
        <f>OIP!AH291&amp;";"&amp;OIP!B291&amp;";"&amp;OIP!E291</f>
        <v>;;</v>
      </c>
      <c r="IG293" s="440">
        <v>289</v>
      </c>
      <c r="IH293" s="414" t="s">
        <v>5256</v>
      </c>
      <c r="II293" s="415">
        <v>1</v>
      </c>
      <c r="IJ293" s="447">
        <v>0</v>
      </c>
      <c r="IK293" s="341"/>
      <c r="IL293" s="446">
        <v>289</v>
      </c>
      <c r="IM293" s="412" t="str">
        <f>OIP!AH291&amp;";"&amp;OIP!B291&amp;";"&amp;OIP!E291</f>
        <v>;;</v>
      </c>
      <c r="IN293" s="440">
        <v>289</v>
      </c>
      <c r="IO293" s="414" t="s">
        <v>5256</v>
      </c>
      <c r="IP293" s="415">
        <v>1</v>
      </c>
      <c r="IQ293" s="447">
        <v>0</v>
      </c>
    </row>
    <row r="294" spans="1:251">
      <c r="A294" s="310">
        <f t="shared" si="35"/>
        <v>290</v>
      </c>
      <c r="B294" s="314" t="str">
        <f>DP!J291&amp;";"&amp;DP!B291</f>
        <v>;</v>
      </c>
      <c r="C294" s="438">
        <v>290</v>
      </c>
      <c r="D294" s="312"/>
      <c r="E294" s="312"/>
      <c r="F294" s="403"/>
      <c r="H294" s="437">
        <f t="shared" si="36"/>
        <v>290</v>
      </c>
      <c r="I294" s="314" t="str">
        <f>KTPRS2!I291&amp;";"&amp;KTPRS2!B291</f>
        <v>Предельный параметр;</v>
      </c>
      <c r="J294" s="438">
        <v>290</v>
      </c>
      <c r="K294" s="312"/>
      <c r="L294" s="312"/>
      <c r="M294" s="405"/>
      <c r="O294" s="437">
        <f t="shared" si="37"/>
        <v>290</v>
      </c>
      <c r="P294" s="455">
        <v>0</v>
      </c>
      <c r="Q294" s="438"/>
      <c r="R294" s="312"/>
      <c r="S294" s="312"/>
      <c r="T294" s="405"/>
      <c r="CU294" s="310">
        <f t="shared" si="38"/>
        <v>290</v>
      </c>
      <c r="CV294" s="314" t="str">
        <f>KTPR!K292&amp;";"&amp;KTPR!B292</f>
        <v>;</v>
      </c>
      <c r="CW294" s="438">
        <v>290</v>
      </c>
      <c r="CX294" s="312"/>
      <c r="CY294" s="312"/>
      <c r="CZ294" s="403"/>
      <c r="DI294" s="310">
        <f t="shared" si="39"/>
        <v>388</v>
      </c>
      <c r="DJ294" s="314" t="str">
        <f>KTPRA!I293&amp;";"&amp;KTPRA!B293</f>
        <v>;</v>
      </c>
      <c r="DK294" s="438">
        <v>290</v>
      </c>
      <c r="DL294" s="312"/>
      <c r="DM294" s="312"/>
      <c r="DN294" s="403"/>
      <c r="DP294" s="437">
        <v>290</v>
      </c>
      <c r="DQ294" s="312"/>
      <c r="DR294" s="438">
        <v>258</v>
      </c>
      <c r="DS294" s="312"/>
      <c r="DT294" s="312"/>
      <c r="DU294" s="96"/>
      <c r="ED294" s="851">
        <v>290</v>
      </c>
      <c r="EE294" s="423">
        <v>0</v>
      </c>
      <c r="EF294" s="68">
        <v>290</v>
      </c>
      <c r="EG294" s="861"/>
      <c r="EH294" s="68"/>
      <c r="EI294" s="96"/>
      <c r="FT294" s="479"/>
      <c r="HC294" s="431">
        <v>290</v>
      </c>
      <c r="HD294" s="412" t="str">
        <f>OIP!AH292&amp;";"&amp;OIP!B292&amp;";"&amp;OIP!E292</f>
        <v>Система вентиляции БИК;Контроль загазованности в БИК-730 (точка 1);%</v>
      </c>
      <c r="HE294" s="440">
        <v>290</v>
      </c>
      <c r="HF294" s="414" t="s">
        <v>5257</v>
      </c>
      <c r="HG294" s="415">
        <v>1</v>
      </c>
      <c r="HH294" s="447">
        <v>0</v>
      </c>
      <c r="HJ294" s="431">
        <v>290</v>
      </c>
      <c r="HK294" s="412" t="str">
        <f>OIP!AH292&amp;";"&amp;OIP!B292&amp;";"&amp;OIP!E292</f>
        <v>Система вентиляции БИК;Контроль загазованности в БИК-730 (точка 1);%</v>
      </c>
      <c r="HL294" s="440">
        <v>290</v>
      </c>
      <c r="HM294" s="414" t="s">
        <v>5257</v>
      </c>
      <c r="HN294" s="415">
        <v>1</v>
      </c>
      <c r="HO294" s="447">
        <v>0</v>
      </c>
      <c r="HQ294" s="437">
        <v>290</v>
      </c>
      <c r="HR294" s="314" t="str">
        <f>OIP!AH292&amp;";"&amp;OIP!B292&amp;";"&amp;OIP!E292</f>
        <v>Система вентиляции БИК;Контроль загазованности в БИК-730 (точка 1);%</v>
      </c>
      <c r="HS294" s="438">
        <v>290</v>
      </c>
      <c r="HT294" s="402" t="s">
        <v>5257</v>
      </c>
      <c r="HU294" s="312">
        <v>1</v>
      </c>
      <c r="HV294" s="405">
        <v>0</v>
      </c>
      <c r="HX294" s="310">
        <v>290</v>
      </c>
      <c r="HY294" s="314" t="str">
        <f>OIP!AH292&amp;";"&amp;OIP!B292&amp;";"&amp;OIP!E292</f>
        <v>Система вентиляции БИК;Контроль загазованности в БИК-730 (точка 1);%</v>
      </c>
      <c r="HZ294" s="438">
        <v>290</v>
      </c>
      <c r="IA294" s="414" t="s">
        <v>5257</v>
      </c>
      <c r="IB294" s="415">
        <v>1</v>
      </c>
      <c r="IC294" s="447">
        <v>0</v>
      </c>
      <c r="ID294" s="341"/>
      <c r="IE294" s="431">
        <v>290</v>
      </c>
      <c r="IF294" s="412" t="str">
        <f>OIP!AH292&amp;";"&amp;OIP!B292&amp;";"&amp;OIP!E292</f>
        <v>Система вентиляции БИК;Контроль загазованности в БИК-730 (точка 1);%</v>
      </c>
      <c r="IG294" s="440">
        <v>290</v>
      </c>
      <c r="IH294" s="414" t="s">
        <v>5257</v>
      </c>
      <c r="II294" s="415">
        <v>1</v>
      </c>
      <c r="IJ294" s="447">
        <v>0</v>
      </c>
      <c r="IK294" s="341"/>
      <c r="IL294" s="431">
        <v>290</v>
      </c>
      <c r="IM294" s="412" t="str">
        <f>OIP!AH292&amp;";"&amp;OIP!B292&amp;";"&amp;OIP!E292</f>
        <v>Система вентиляции БИК;Контроль загазованности в БИК-730 (точка 1);%</v>
      </c>
      <c r="IN294" s="440">
        <v>290</v>
      </c>
      <c r="IO294" s="414" t="s">
        <v>5257</v>
      </c>
      <c r="IP294" s="415">
        <v>1</v>
      </c>
      <c r="IQ294" s="447">
        <v>0</v>
      </c>
    </row>
    <row r="295" spans="1:251">
      <c r="A295" s="313">
        <f t="shared" si="35"/>
        <v>291</v>
      </c>
      <c r="B295" s="314" t="str">
        <f>DP!J292&amp;";"&amp;DP!B292</f>
        <v>;НО-5. Сигнализация аварийных утечки нефти из полости с торцевым уплотнением</v>
      </c>
      <c r="C295" s="438">
        <v>291</v>
      </c>
      <c r="D295" s="345"/>
      <c r="E295" s="345"/>
      <c r="F295" s="347"/>
      <c r="H295" s="469">
        <f t="shared" si="36"/>
        <v>291</v>
      </c>
      <c r="I295" s="314" t="str">
        <f>KTPRS2!I292&amp;";"&amp;KTPRS2!B292</f>
        <v>Предельный параметр;</v>
      </c>
      <c r="J295" s="438">
        <v>291</v>
      </c>
      <c r="K295" s="345"/>
      <c r="L295" s="345"/>
      <c r="M295" s="470"/>
      <c r="O295" s="469">
        <f t="shared" si="37"/>
        <v>291</v>
      </c>
      <c r="P295" s="455">
        <v>0</v>
      </c>
      <c r="Q295" s="343"/>
      <c r="R295" s="345"/>
      <c r="S295" s="345"/>
      <c r="T295" s="470"/>
      <c r="CU295" s="310">
        <f t="shared" si="38"/>
        <v>291</v>
      </c>
      <c r="CV295" s="314" t="str">
        <f>KTPR!K293&amp;";"&amp;KTPR!B293</f>
        <v>;</v>
      </c>
      <c r="CW295" s="438">
        <v>291</v>
      </c>
      <c r="CX295" s="312"/>
      <c r="CY295" s="312"/>
      <c r="CZ295" s="403"/>
      <c r="DI295" s="310">
        <f t="shared" si="39"/>
        <v>389</v>
      </c>
      <c r="DJ295" s="314" t="str">
        <f>KTPRA!I294&amp;";"&amp;KTPRA!B294</f>
        <v>;</v>
      </c>
      <c r="DK295" s="438">
        <v>291</v>
      </c>
      <c r="DL295" s="312"/>
      <c r="DM295" s="312"/>
      <c r="DN295" s="403"/>
      <c r="DP295" s="437">
        <v>291</v>
      </c>
      <c r="DQ295" s="312"/>
      <c r="DR295" s="438">
        <v>259</v>
      </c>
      <c r="DS295" s="312"/>
      <c r="DT295" s="312"/>
      <c r="DU295" s="96"/>
      <c r="ED295" s="851">
        <v>291</v>
      </c>
      <c r="EE295" s="423">
        <v>0</v>
      </c>
      <c r="EF295" s="68">
        <v>291</v>
      </c>
      <c r="EG295" s="861"/>
      <c r="EH295" s="68"/>
      <c r="EI295" s="96"/>
      <c r="FT295" s="479"/>
      <c r="HC295" s="446">
        <v>291</v>
      </c>
      <c r="HD295" s="412" t="str">
        <f>OIP!AH293&amp;";"&amp;OIP!B293&amp;";"&amp;OIP!E293</f>
        <v>Система вентиляции БИК;Контроль загазованности в БИК-730 (точка 2);%</v>
      </c>
      <c r="HE295" s="440">
        <v>291</v>
      </c>
      <c r="HF295" s="414" t="s">
        <v>5258</v>
      </c>
      <c r="HG295" s="415">
        <v>1</v>
      </c>
      <c r="HH295" s="447">
        <v>0</v>
      </c>
      <c r="HJ295" s="446">
        <v>291</v>
      </c>
      <c r="HK295" s="412" t="str">
        <f>OIP!AH293&amp;";"&amp;OIP!B293&amp;";"&amp;OIP!E293</f>
        <v>Система вентиляции БИК;Контроль загазованности в БИК-730 (точка 2);%</v>
      </c>
      <c r="HL295" s="440">
        <v>291</v>
      </c>
      <c r="HM295" s="414" t="s">
        <v>5258</v>
      </c>
      <c r="HN295" s="415">
        <v>1</v>
      </c>
      <c r="HO295" s="447">
        <v>0</v>
      </c>
      <c r="HQ295" s="437">
        <v>291</v>
      </c>
      <c r="HR295" s="314" t="str">
        <f>OIP!AH293&amp;";"&amp;OIP!B293&amp;";"&amp;OIP!E293</f>
        <v>Система вентиляции БИК;Контроль загазованности в БИК-730 (точка 2);%</v>
      </c>
      <c r="HS295" s="438">
        <v>291</v>
      </c>
      <c r="HT295" s="402" t="s">
        <v>5258</v>
      </c>
      <c r="HU295" s="312">
        <v>1</v>
      </c>
      <c r="HV295" s="405">
        <v>0</v>
      </c>
      <c r="HX295" s="310">
        <v>291</v>
      </c>
      <c r="HY295" s="314" t="str">
        <f>OIP!AH293&amp;";"&amp;OIP!B293&amp;";"&amp;OIP!E293</f>
        <v>Система вентиляции БИК;Контроль загазованности в БИК-730 (точка 2);%</v>
      </c>
      <c r="HZ295" s="438">
        <v>291</v>
      </c>
      <c r="IA295" s="414" t="s">
        <v>5258</v>
      </c>
      <c r="IB295" s="415">
        <v>1</v>
      </c>
      <c r="IC295" s="447">
        <v>0</v>
      </c>
      <c r="ID295" s="341"/>
      <c r="IE295" s="446">
        <v>291</v>
      </c>
      <c r="IF295" s="412" t="str">
        <f>OIP!AH293&amp;";"&amp;OIP!B293&amp;";"&amp;OIP!E293</f>
        <v>Система вентиляции БИК;Контроль загазованности в БИК-730 (точка 2);%</v>
      </c>
      <c r="IG295" s="440">
        <v>291</v>
      </c>
      <c r="IH295" s="414" t="s">
        <v>5258</v>
      </c>
      <c r="II295" s="415">
        <v>1</v>
      </c>
      <c r="IJ295" s="447">
        <v>0</v>
      </c>
      <c r="IK295" s="341"/>
      <c r="IL295" s="446">
        <v>291</v>
      </c>
      <c r="IM295" s="412" t="str">
        <f>OIP!AH293&amp;";"&amp;OIP!B293&amp;";"&amp;OIP!E293</f>
        <v>Система вентиляции БИК;Контроль загазованности в БИК-730 (точка 2);%</v>
      </c>
      <c r="IN295" s="440">
        <v>291</v>
      </c>
      <c r="IO295" s="414" t="s">
        <v>5258</v>
      </c>
      <c r="IP295" s="415">
        <v>1</v>
      </c>
      <c r="IQ295" s="447">
        <v>0</v>
      </c>
    </row>
    <row r="296" spans="1:251">
      <c r="A296" s="310">
        <f t="shared" si="35"/>
        <v>292</v>
      </c>
      <c r="B296" s="314" t="str">
        <f>DP!J293&amp;";"&amp;DP!B293</f>
        <v>;НО-5. Авария ПЧ</v>
      </c>
      <c r="C296" s="438">
        <v>292</v>
      </c>
      <c r="D296" s="312"/>
      <c r="E296" s="312"/>
      <c r="F296" s="403"/>
      <c r="H296" s="437">
        <f t="shared" si="36"/>
        <v>292</v>
      </c>
      <c r="I296" s="314" t="str">
        <f>KTPRS2!I293&amp;";"&amp;KTPRS2!B293</f>
        <v>Предельный параметр;</v>
      </c>
      <c r="J296" s="438">
        <v>292</v>
      </c>
      <c r="K296" s="312"/>
      <c r="L296" s="312"/>
      <c r="M296" s="405"/>
      <c r="O296" s="437">
        <f t="shared" si="37"/>
        <v>292</v>
      </c>
      <c r="P296" s="455">
        <v>0</v>
      </c>
      <c r="Q296" s="438"/>
      <c r="R296" s="312"/>
      <c r="S296" s="312"/>
      <c r="T296" s="405"/>
      <c r="CU296" s="310">
        <f t="shared" si="38"/>
        <v>292</v>
      </c>
      <c r="CV296" s="314" t="str">
        <f>KTPR!K294&amp;";"&amp;KTPR!B294</f>
        <v>;</v>
      </c>
      <c r="CW296" s="438">
        <v>292</v>
      </c>
      <c r="CX296" s="312"/>
      <c r="CY296" s="312"/>
      <c r="CZ296" s="403"/>
      <c r="DI296" s="310">
        <f t="shared" si="39"/>
        <v>390</v>
      </c>
      <c r="DJ296" s="314" t="str">
        <f>KTPRA!I295&amp;";"&amp;KTPRA!B295</f>
        <v>;</v>
      </c>
      <c r="DK296" s="438">
        <v>292</v>
      </c>
      <c r="DL296" s="312"/>
      <c r="DM296" s="312"/>
      <c r="DN296" s="403"/>
      <c r="DP296" s="437">
        <v>292</v>
      </c>
      <c r="DQ296" s="312"/>
      <c r="DR296" s="438">
        <v>260</v>
      </c>
      <c r="DS296" s="312"/>
      <c r="DT296" s="312"/>
      <c r="DU296" s="96"/>
      <c r="ED296" s="851">
        <v>292</v>
      </c>
      <c r="EE296" s="423">
        <v>0</v>
      </c>
      <c r="EF296" s="68">
        <v>292</v>
      </c>
      <c r="EG296" s="861"/>
      <c r="EH296" s="68"/>
      <c r="EI296" s="96"/>
      <c r="FT296" s="479"/>
      <c r="HC296" s="431">
        <v>292</v>
      </c>
      <c r="HD296" s="412" t="str">
        <f>OIP!AH294&amp;";"&amp;OIP!B294&amp;";"&amp;OIP!E294</f>
        <v>Система вентиляции БИК;Сигнализация аварийного максимального уровня затопления БИК-730;мА</v>
      </c>
      <c r="HE296" s="440">
        <v>292</v>
      </c>
      <c r="HF296" s="414" t="s">
        <v>5259</v>
      </c>
      <c r="HG296" s="415">
        <v>1</v>
      </c>
      <c r="HH296" s="447">
        <v>0</v>
      </c>
      <c r="HJ296" s="431">
        <v>292</v>
      </c>
      <c r="HK296" s="412" t="str">
        <f>OIP!AH294&amp;";"&amp;OIP!B294&amp;";"&amp;OIP!E294</f>
        <v>Система вентиляции БИК;Сигнализация аварийного максимального уровня затопления БИК-730;мА</v>
      </c>
      <c r="HL296" s="440">
        <v>292</v>
      </c>
      <c r="HM296" s="414" t="s">
        <v>5259</v>
      </c>
      <c r="HN296" s="415">
        <v>1</v>
      </c>
      <c r="HO296" s="447">
        <v>0</v>
      </c>
      <c r="HQ296" s="437">
        <v>292</v>
      </c>
      <c r="HR296" s="314" t="str">
        <f>OIP!AH294&amp;";"&amp;OIP!B294&amp;";"&amp;OIP!E294</f>
        <v>Система вентиляции БИК;Сигнализация аварийного максимального уровня затопления БИК-730;мА</v>
      </c>
      <c r="HS296" s="438">
        <v>292</v>
      </c>
      <c r="HT296" s="402" t="s">
        <v>5259</v>
      </c>
      <c r="HU296" s="312">
        <v>1</v>
      </c>
      <c r="HV296" s="405">
        <v>0</v>
      </c>
      <c r="HX296" s="310">
        <v>292</v>
      </c>
      <c r="HY296" s="314" t="str">
        <f>OIP!AH294&amp;";"&amp;OIP!B294&amp;";"&amp;OIP!E294</f>
        <v>Система вентиляции БИК;Сигнализация аварийного максимального уровня затопления БИК-730;мА</v>
      </c>
      <c r="HZ296" s="438">
        <v>292</v>
      </c>
      <c r="IA296" s="414" t="s">
        <v>5259</v>
      </c>
      <c r="IB296" s="415">
        <v>1</v>
      </c>
      <c r="IC296" s="447">
        <v>0</v>
      </c>
      <c r="ID296" s="341"/>
      <c r="IE296" s="431">
        <v>292</v>
      </c>
      <c r="IF296" s="412" t="str">
        <f>OIP!AH294&amp;";"&amp;OIP!B294&amp;";"&amp;OIP!E294</f>
        <v>Система вентиляции БИК;Сигнализация аварийного максимального уровня затопления БИК-730;мА</v>
      </c>
      <c r="IG296" s="440">
        <v>292</v>
      </c>
      <c r="IH296" s="414" t="s">
        <v>5259</v>
      </c>
      <c r="II296" s="415">
        <v>1</v>
      </c>
      <c r="IJ296" s="447">
        <v>0</v>
      </c>
      <c r="IK296" s="341"/>
      <c r="IL296" s="431">
        <v>292</v>
      </c>
      <c r="IM296" s="412" t="str">
        <f>OIP!AH294&amp;";"&amp;OIP!B294&amp;";"&amp;OIP!E294</f>
        <v>Система вентиляции БИК;Сигнализация аварийного максимального уровня затопления БИК-730;мА</v>
      </c>
      <c r="IN296" s="440">
        <v>292</v>
      </c>
      <c r="IO296" s="414" t="s">
        <v>5259</v>
      </c>
      <c r="IP296" s="415">
        <v>1</v>
      </c>
      <c r="IQ296" s="447">
        <v>0</v>
      </c>
    </row>
    <row r="297" spans="1:251">
      <c r="A297" s="310">
        <f t="shared" si="35"/>
        <v>293</v>
      </c>
      <c r="B297" s="314" t="str">
        <f>DP!J294&amp;";"&amp;DP!B294</f>
        <v>;НО-5. Тепловая защита ЭД</v>
      </c>
      <c r="C297" s="438">
        <v>293</v>
      </c>
      <c r="D297" s="312"/>
      <c r="E297" s="312"/>
      <c r="F297" s="403"/>
      <c r="H297" s="437">
        <f t="shared" si="36"/>
        <v>293</v>
      </c>
      <c r="I297" s="314" t="str">
        <f>KTPRS2!I294&amp;";"&amp;KTPRS2!B294</f>
        <v>Предельный параметр;</v>
      </c>
      <c r="J297" s="438">
        <v>293</v>
      </c>
      <c r="K297" s="312"/>
      <c r="L297" s="312"/>
      <c r="M297" s="405"/>
      <c r="O297" s="437">
        <f t="shared" si="37"/>
        <v>293</v>
      </c>
      <c r="P297" s="455">
        <v>0</v>
      </c>
      <c r="Q297" s="438"/>
      <c r="R297" s="312"/>
      <c r="S297" s="312"/>
      <c r="T297" s="405"/>
      <c r="CU297" s="310">
        <f t="shared" si="38"/>
        <v>293</v>
      </c>
      <c r="CV297" s="314" t="str">
        <f>KTPR!K295&amp;";"&amp;KTPR!B295</f>
        <v>;</v>
      </c>
      <c r="CW297" s="438">
        <v>293</v>
      </c>
      <c r="CX297" s="312"/>
      <c r="CY297" s="312"/>
      <c r="CZ297" s="403"/>
      <c r="DI297" s="310">
        <f t="shared" si="39"/>
        <v>391</v>
      </c>
      <c r="DJ297" s="314" t="str">
        <f>KTPRA!I296&amp;";"&amp;KTPRA!B296</f>
        <v>;</v>
      </c>
      <c r="DK297" s="438">
        <v>293</v>
      </c>
      <c r="DL297" s="312"/>
      <c r="DM297" s="312"/>
      <c r="DN297" s="403"/>
      <c r="DP297" s="437">
        <v>293</v>
      </c>
      <c r="DQ297" s="312"/>
      <c r="DR297" s="438">
        <v>261</v>
      </c>
      <c r="DS297" s="312"/>
      <c r="DT297" s="312"/>
      <c r="DU297" s="96"/>
      <c r="ED297" s="851">
        <v>293</v>
      </c>
      <c r="EE297" s="423">
        <v>0</v>
      </c>
      <c r="EF297" s="68">
        <v>293</v>
      </c>
      <c r="EG297" s="861"/>
      <c r="EH297" s="68"/>
      <c r="EI297" s="96"/>
      <c r="FT297" s="479"/>
      <c r="HC297" s="446">
        <v>293</v>
      </c>
      <c r="HD297" s="412" t="str">
        <f>OIP!AH295&amp;";"&amp;OIP!B295&amp;";"&amp;OIP!E295</f>
        <v>;;</v>
      </c>
      <c r="HE297" s="440">
        <v>293</v>
      </c>
      <c r="HF297" s="414" t="s">
        <v>5260</v>
      </c>
      <c r="HG297" s="415">
        <v>1</v>
      </c>
      <c r="HH297" s="447">
        <v>0</v>
      </c>
      <c r="HJ297" s="446">
        <v>293</v>
      </c>
      <c r="HK297" s="412" t="str">
        <f>OIP!AH295&amp;";"&amp;OIP!B295&amp;";"&amp;OIP!E295</f>
        <v>;;</v>
      </c>
      <c r="HL297" s="440">
        <v>293</v>
      </c>
      <c r="HM297" s="414" t="s">
        <v>5260</v>
      </c>
      <c r="HN297" s="415">
        <v>1</v>
      </c>
      <c r="HO297" s="447">
        <v>0</v>
      </c>
      <c r="HQ297" s="437">
        <v>293</v>
      </c>
      <c r="HR297" s="314" t="str">
        <f>OIP!AH295&amp;";"&amp;OIP!B295&amp;";"&amp;OIP!E295</f>
        <v>;;</v>
      </c>
      <c r="HS297" s="438">
        <v>293</v>
      </c>
      <c r="HT297" s="402" t="s">
        <v>5260</v>
      </c>
      <c r="HU297" s="312">
        <v>1</v>
      </c>
      <c r="HV297" s="405">
        <v>0</v>
      </c>
      <c r="HX297" s="310">
        <v>293</v>
      </c>
      <c r="HY297" s="314" t="str">
        <f>OIP!AH295&amp;";"&amp;OIP!B295&amp;";"&amp;OIP!E295</f>
        <v>;;</v>
      </c>
      <c r="HZ297" s="438">
        <v>293</v>
      </c>
      <c r="IA297" s="414" t="s">
        <v>5260</v>
      </c>
      <c r="IB297" s="415">
        <v>1</v>
      </c>
      <c r="IC297" s="447">
        <v>0</v>
      </c>
      <c r="ID297" s="341"/>
      <c r="IE297" s="446">
        <v>293</v>
      </c>
      <c r="IF297" s="412" t="str">
        <f>OIP!AH295&amp;";"&amp;OIP!B295&amp;";"&amp;OIP!E295</f>
        <v>;;</v>
      </c>
      <c r="IG297" s="440">
        <v>293</v>
      </c>
      <c r="IH297" s="414" t="s">
        <v>5260</v>
      </c>
      <c r="II297" s="415">
        <v>1</v>
      </c>
      <c r="IJ297" s="447">
        <v>0</v>
      </c>
      <c r="IK297" s="341"/>
      <c r="IL297" s="446">
        <v>293</v>
      </c>
      <c r="IM297" s="412" t="str">
        <f>OIP!AH295&amp;";"&amp;OIP!B295&amp;";"&amp;OIP!E295</f>
        <v>;;</v>
      </c>
      <c r="IN297" s="440">
        <v>293</v>
      </c>
      <c r="IO297" s="414" t="s">
        <v>5260</v>
      </c>
      <c r="IP297" s="415">
        <v>1</v>
      </c>
      <c r="IQ297" s="447">
        <v>0</v>
      </c>
    </row>
    <row r="298" spans="1:251">
      <c r="A298" s="313">
        <f t="shared" si="35"/>
        <v>294</v>
      </c>
      <c r="B298" s="314" t="str">
        <f>DP!J295&amp;";"&amp;DP!B295</f>
        <v>;НО-6. Сигнализация аварийных утечки нефти из полости с торцевым уплотнением</v>
      </c>
      <c r="C298" s="438">
        <v>294</v>
      </c>
      <c r="D298" s="345"/>
      <c r="E298" s="345"/>
      <c r="F298" s="347"/>
      <c r="H298" s="469">
        <f t="shared" si="36"/>
        <v>294</v>
      </c>
      <c r="I298" s="314" t="str">
        <f>KTPRS2!I295&amp;";"&amp;KTPRS2!B295</f>
        <v>Предельный параметр;</v>
      </c>
      <c r="J298" s="438">
        <v>294</v>
      </c>
      <c r="K298" s="345"/>
      <c r="L298" s="345"/>
      <c r="M298" s="470"/>
      <c r="O298" s="469">
        <f t="shared" si="37"/>
        <v>294</v>
      </c>
      <c r="P298" s="455">
        <v>0</v>
      </c>
      <c r="Q298" s="343"/>
      <c r="R298" s="345"/>
      <c r="S298" s="345"/>
      <c r="T298" s="470"/>
      <c r="CU298" s="310">
        <f t="shared" si="38"/>
        <v>294</v>
      </c>
      <c r="CV298" s="314" t="str">
        <f>KTPR!K296&amp;";"&amp;KTPR!B296</f>
        <v>;</v>
      </c>
      <c r="CW298" s="438">
        <v>294</v>
      </c>
      <c r="CX298" s="312"/>
      <c r="CY298" s="312"/>
      <c r="CZ298" s="403"/>
      <c r="DI298" s="310">
        <f t="shared" si="39"/>
        <v>392</v>
      </c>
      <c r="DJ298" s="314" t="str">
        <f>KTPRA!I297&amp;";"&amp;KTPRA!B297</f>
        <v>;</v>
      </c>
      <c r="DK298" s="438">
        <v>294</v>
      </c>
      <c r="DL298" s="312"/>
      <c r="DM298" s="312"/>
      <c r="DN298" s="403"/>
      <c r="DP298" s="437">
        <v>294</v>
      </c>
      <c r="DQ298" s="312"/>
      <c r="DR298" s="438">
        <v>262</v>
      </c>
      <c r="DS298" s="312"/>
      <c r="DT298" s="312"/>
      <c r="DU298" s="96"/>
      <c r="ED298" s="851">
        <v>294</v>
      </c>
      <c r="EE298" s="423">
        <v>0</v>
      </c>
      <c r="EF298" s="68">
        <v>294</v>
      </c>
      <c r="EG298" s="861"/>
      <c r="EH298" s="68"/>
      <c r="EI298" s="96"/>
      <c r="FT298" s="479"/>
      <c r="HC298" s="431">
        <v>294</v>
      </c>
      <c r="HD298" s="412" t="str">
        <f>OIP!AH296&amp;";"&amp;OIP!B296&amp;";"&amp;OIP!E296</f>
        <v>Система вентиляции БИК;Контроль загазованности в БИК-733 (точка 1);%</v>
      </c>
      <c r="HE298" s="440">
        <v>294</v>
      </c>
      <c r="HF298" s="414" t="s">
        <v>5261</v>
      </c>
      <c r="HG298" s="415">
        <v>1</v>
      </c>
      <c r="HH298" s="447">
        <v>0</v>
      </c>
      <c r="HJ298" s="431">
        <v>294</v>
      </c>
      <c r="HK298" s="412" t="str">
        <f>OIP!AH296&amp;";"&amp;OIP!B296&amp;";"&amp;OIP!E296</f>
        <v>Система вентиляции БИК;Контроль загазованности в БИК-733 (точка 1);%</v>
      </c>
      <c r="HL298" s="440">
        <v>294</v>
      </c>
      <c r="HM298" s="414" t="s">
        <v>5261</v>
      </c>
      <c r="HN298" s="415">
        <v>1</v>
      </c>
      <c r="HO298" s="447">
        <v>0</v>
      </c>
      <c r="HQ298" s="437">
        <v>294</v>
      </c>
      <c r="HR298" s="314" t="str">
        <f>OIP!AH296&amp;";"&amp;OIP!B296&amp;";"&amp;OIP!E296</f>
        <v>Система вентиляции БИК;Контроль загазованности в БИК-733 (точка 1);%</v>
      </c>
      <c r="HS298" s="438">
        <v>294</v>
      </c>
      <c r="HT298" s="402" t="s">
        <v>5261</v>
      </c>
      <c r="HU298" s="312">
        <v>1</v>
      </c>
      <c r="HV298" s="405">
        <v>0</v>
      </c>
      <c r="HX298" s="310">
        <v>294</v>
      </c>
      <c r="HY298" s="314" t="str">
        <f>OIP!AH296&amp;";"&amp;OIP!B296&amp;";"&amp;OIP!E296</f>
        <v>Система вентиляции БИК;Контроль загазованности в БИК-733 (точка 1);%</v>
      </c>
      <c r="HZ298" s="438">
        <v>294</v>
      </c>
      <c r="IA298" s="414" t="s">
        <v>5261</v>
      </c>
      <c r="IB298" s="415">
        <v>1</v>
      </c>
      <c r="IC298" s="447">
        <v>0</v>
      </c>
      <c r="ID298" s="341"/>
      <c r="IE298" s="431">
        <v>294</v>
      </c>
      <c r="IF298" s="412" t="str">
        <f>OIP!AH296&amp;";"&amp;OIP!B296&amp;";"&amp;OIP!E296</f>
        <v>Система вентиляции БИК;Контроль загазованности в БИК-733 (точка 1);%</v>
      </c>
      <c r="IG298" s="440">
        <v>294</v>
      </c>
      <c r="IH298" s="414" t="s">
        <v>5261</v>
      </c>
      <c r="II298" s="415">
        <v>1</v>
      </c>
      <c r="IJ298" s="447">
        <v>0</v>
      </c>
      <c r="IK298" s="341"/>
      <c r="IL298" s="431">
        <v>294</v>
      </c>
      <c r="IM298" s="412" t="str">
        <f>OIP!AH296&amp;";"&amp;OIP!B296&amp;";"&amp;OIP!E296</f>
        <v>Система вентиляции БИК;Контроль загазованности в БИК-733 (точка 1);%</v>
      </c>
      <c r="IN298" s="440">
        <v>294</v>
      </c>
      <c r="IO298" s="414" t="s">
        <v>5261</v>
      </c>
      <c r="IP298" s="415">
        <v>1</v>
      </c>
      <c r="IQ298" s="447">
        <v>0</v>
      </c>
    </row>
    <row r="299" spans="1:251">
      <c r="A299" s="310">
        <f t="shared" si="35"/>
        <v>295</v>
      </c>
      <c r="B299" s="314" t="str">
        <f>DP!J296&amp;";"&amp;DP!B296</f>
        <v>;НО-6. Авария ПЧ</v>
      </c>
      <c r="C299" s="438">
        <v>295</v>
      </c>
      <c r="D299" s="312"/>
      <c r="E299" s="312"/>
      <c r="F299" s="403"/>
      <c r="H299" s="437">
        <f t="shared" si="36"/>
        <v>295</v>
      </c>
      <c r="I299" s="314" t="str">
        <f>KTPRS2!I296&amp;";"&amp;KTPRS2!B296</f>
        <v>Предельный параметр;</v>
      </c>
      <c r="J299" s="438">
        <v>295</v>
      </c>
      <c r="K299" s="312"/>
      <c r="L299" s="312"/>
      <c r="M299" s="405"/>
      <c r="O299" s="437">
        <f t="shared" si="37"/>
        <v>295</v>
      </c>
      <c r="P299" s="455">
        <v>0</v>
      </c>
      <c r="Q299" s="438"/>
      <c r="R299" s="312"/>
      <c r="S299" s="312"/>
      <c r="T299" s="405"/>
      <c r="CU299" s="310">
        <f t="shared" si="38"/>
        <v>295</v>
      </c>
      <c r="CV299" s="314" t="str">
        <f>KTPR!K297&amp;";"&amp;KTPR!B297</f>
        <v>;</v>
      </c>
      <c r="CW299" s="438">
        <v>295</v>
      </c>
      <c r="CX299" s="312"/>
      <c r="CY299" s="312"/>
      <c r="CZ299" s="403"/>
      <c r="DI299" s="310">
        <f t="shared" si="39"/>
        <v>393</v>
      </c>
      <c r="DJ299" s="314" t="str">
        <f>KTPRA!I298&amp;";"&amp;KTPRA!B298</f>
        <v>;</v>
      </c>
      <c r="DK299" s="438">
        <v>295</v>
      </c>
      <c r="DL299" s="312"/>
      <c r="DM299" s="312"/>
      <c r="DN299" s="403"/>
      <c r="DP299" s="437">
        <v>295</v>
      </c>
      <c r="DQ299" s="312"/>
      <c r="DR299" s="438">
        <v>263</v>
      </c>
      <c r="DS299" s="312"/>
      <c r="DT299" s="312"/>
      <c r="DU299" s="96"/>
      <c r="ED299" s="851">
        <v>295</v>
      </c>
      <c r="EE299" s="423">
        <v>0</v>
      </c>
      <c r="EF299" s="68">
        <v>295</v>
      </c>
      <c r="EG299" s="861"/>
      <c r="EH299" s="68"/>
      <c r="EI299" s="96"/>
      <c r="FT299" s="479"/>
      <c r="HC299" s="446">
        <v>295</v>
      </c>
      <c r="HD299" s="412" t="str">
        <f>OIP!AH297&amp;";"&amp;OIP!B297&amp;";"&amp;OIP!E297</f>
        <v>Система вентиляции БИК;Контроль загазованности в БИК-733 (точка 2);%</v>
      </c>
      <c r="HE299" s="440">
        <v>295</v>
      </c>
      <c r="HF299" s="414" t="s">
        <v>5262</v>
      </c>
      <c r="HG299" s="415">
        <v>1</v>
      </c>
      <c r="HH299" s="447">
        <v>0</v>
      </c>
      <c r="HJ299" s="446">
        <v>295</v>
      </c>
      <c r="HK299" s="412" t="str">
        <f>OIP!AH297&amp;";"&amp;OIP!B297&amp;";"&amp;OIP!E297</f>
        <v>Система вентиляции БИК;Контроль загазованности в БИК-733 (точка 2);%</v>
      </c>
      <c r="HL299" s="440">
        <v>295</v>
      </c>
      <c r="HM299" s="414" t="s">
        <v>5262</v>
      </c>
      <c r="HN299" s="415">
        <v>1</v>
      </c>
      <c r="HO299" s="447">
        <v>0</v>
      </c>
      <c r="HQ299" s="437">
        <v>295</v>
      </c>
      <c r="HR299" s="314" t="str">
        <f>OIP!AH297&amp;";"&amp;OIP!B297&amp;";"&amp;OIP!E297</f>
        <v>Система вентиляции БИК;Контроль загазованности в БИК-733 (точка 2);%</v>
      </c>
      <c r="HS299" s="438">
        <v>295</v>
      </c>
      <c r="HT299" s="402" t="s">
        <v>5262</v>
      </c>
      <c r="HU299" s="312">
        <v>1</v>
      </c>
      <c r="HV299" s="405">
        <v>0</v>
      </c>
      <c r="HX299" s="310">
        <v>295</v>
      </c>
      <c r="HY299" s="314" t="str">
        <f>OIP!AH297&amp;";"&amp;OIP!B297&amp;";"&amp;OIP!E297</f>
        <v>Система вентиляции БИК;Контроль загазованности в БИК-733 (точка 2);%</v>
      </c>
      <c r="HZ299" s="438">
        <v>295</v>
      </c>
      <c r="IA299" s="414" t="s">
        <v>5262</v>
      </c>
      <c r="IB299" s="415">
        <v>1</v>
      </c>
      <c r="IC299" s="447">
        <v>0</v>
      </c>
      <c r="ID299" s="341"/>
      <c r="IE299" s="446">
        <v>295</v>
      </c>
      <c r="IF299" s="412" t="str">
        <f>OIP!AH297&amp;";"&amp;OIP!B297&amp;";"&amp;OIP!E297</f>
        <v>Система вентиляции БИК;Контроль загазованности в БИК-733 (точка 2);%</v>
      </c>
      <c r="IG299" s="440">
        <v>295</v>
      </c>
      <c r="IH299" s="414" t="s">
        <v>5262</v>
      </c>
      <c r="II299" s="415">
        <v>1</v>
      </c>
      <c r="IJ299" s="447">
        <v>0</v>
      </c>
      <c r="IK299" s="341"/>
      <c r="IL299" s="446">
        <v>295</v>
      </c>
      <c r="IM299" s="412" t="str">
        <f>OIP!AH297&amp;";"&amp;OIP!B297&amp;";"&amp;OIP!E297</f>
        <v>Система вентиляции БИК;Контроль загазованности в БИК-733 (точка 2);%</v>
      </c>
      <c r="IN299" s="440">
        <v>295</v>
      </c>
      <c r="IO299" s="414" t="s">
        <v>5262</v>
      </c>
      <c r="IP299" s="415">
        <v>1</v>
      </c>
      <c r="IQ299" s="447">
        <v>0</v>
      </c>
    </row>
    <row r="300" spans="1:251" ht="15.75" thickBot="1">
      <c r="A300" s="310">
        <f t="shared" si="35"/>
        <v>296</v>
      </c>
      <c r="B300" s="314" t="str">
        <f>DP!J297&amp;";"&amp;DP!B297</f>
        <v>;НО-6. Тепловая защита ЭД</v>
      </c>
      <c r="C300" s="438">
        <v>296</v>
      </c>
      <c r="D300" s="312"/>
      <c r="E300" s="312"/>
      <c r="F300" s="403"/>
      <c r="H300" s="437">
        <f t="shared" si="36"/>
        <v>296</v>
      </c>
      <c r="I300" s="314" t="str">
        <f>KTPRS2!I297&amp;";"&amp;KTPRS2!B297</f>
        <v>Предельный параметр;</v>
      </c>
      <c r="J300" s="438">
        <v>296</v>
      </c>
      <c r="K300" s="312"/>
      <c r="L300" s="312"/>
      <c r="M300" s="405"/>
      <c r="O300" s="437">
        <f t="shared" si="37"/>
        <v>296</v>
      </c>
      <c r="P300" s="455">
        <v>0</v>
      </c>
      <c r="Q300" s="438"/>
      <c r="R300" s="312"/>
      <c r="S300" s="312"/>
      <c r="T300" s="405"/>
      <c r="CU300" s="310">
        <f t="shared" si="38"/>
        <v>296</v>
      </c>
      <c r="CV300" s="314" t="str">
        <f>KTPR!K298&amp;";"&amp;KTPR!B298</f>
        <v>;</v>
      </c>
      <c r="CW300" s="438">
        <v>296</v>
      </c>
      <c r="CX300" s="312"/>
      <c r="CY300" s="312"/>
      <c r="CZ300" s="403"/>
      <c r="DI300" s="310">
        <f t="shared" si="39"/>
        <v>394</v>
      </c>
      <c r="DJ300" s="314" t="str">
        <f>KTPRA!I299&amp;";"&amp;KTPRA!B299</f>
        <v>;</v>
      </c>
      <c r="DK300" s="438">
        <v>296</v>
      </c>
      <c r="DL300" s="312"/>
      <c r="DM300" s="312"/>
      <c r="DN300" s="403"/>
      <c r="DP300" s="437">
        <v>296</v>
      </c>
      <c r="DQ300" s="312"/>
      <c r="DR300" s="438">
        <v>264</v>
      </c>
      <c r="DS300" s="312"/>
      <c r="DT300" s="312"/>
      <c r="DU300" s="96"/>
      <c r="ED300" s="897">
        <v>296</v>
      </c>
      <c r="EE300" s="504">
        <v>0</v>
      </c>
      <c r="EF300" s="75">
        <v>296</v>
      </c>
      <c r="EG300" s="898"/>
      <c r="EH300" s="75"/>
      <c r="EI300" s="101"/>
      <c r="FT300" s="479"/>
      <c r="HC300" s="431">
        <v>296</v>
      </c>
      <c r="HD300" s="412" t="str">
        <f>OIP!AH298&amp;";"&amp;OIP!B298&amp;";"&amp;OIP!E298</f>
        <v>Система вентиляции БИК;Сигнализация аварийного максимального уровня затопления БИК-733;мА</v>
      </c>
      <c r="HE300" s="440">
        <v>296</v>
      </c>
      <c r="HF300" s="414" t="s">
        <v>5263</v>
      </c>
      <c r="HG300" s="415">
        <v>1</v>
      </c>
      <c r="HH300" s="447">
        <v>0</v>
      </c>
      <c r="HJ300" s="431">
        <v>296</v>
      </c>
      <c r="HK300" s="412" t="str">
        <f>OIP!AH298&amp;";"&amp;OIP!B298&amp;";"&amp;OIP!E298</f>
        <v>Система вентиляции БИК;Сигнализация аварийного максимального уровня затопления БИК-733;мА</v>
      </c>
      <c r="HL300" s="440">
        <v>296</v>
      </c>
      <c r="HM300" s="414" t="s">
        <v>5263</v>
      </c>
      <c r="HN300" s="415">
        <v>1</v>
      </c>
      <c r="HO300" s="447">
        <v>0</v>
      </c>
      <c r="HQ300" s="437">
        <v>296</v>
      </c>
      <c r="HR300" s="314" t="str">
        <f>OIP!AH298&amp;";"&amp;OIP!B298&amp;";"&amp;OIP!E298</f>
        <v>Система вентиляции БИК;Сигнализация аварийного максимального уровня затопления БИК-733;мА</v>
      </c>
      <c r="HS300" s="438">
        <v>296</v>
      </c>
      <c r="HT300" s="402" t="s">
        <v>5263</v>
      </c>
      <c r="HU300" s="312">
        <v>1</v>
      </c>
      <c r="HV300" s="405">
        <v>0</v>
      </c>
      <c r="HX300" s="310">
        <v>296</v>
      </c>
      <c r="HY300" s="314" t="str">
        <f>OIP!AH298&amp;";"&amp;OIP!B298&amp;";"&amp;OIP!E298</f>
        <v>Система вентиляции БИК;Сигнализация аварийного максимального уровня затопления БИК-733;мА</v>
      </c>
      <c r="HZ300" s="438">
        <v>296</v>
      </c>
      <c r="IA300" s="414" t="s">
        <v>5263</v>
      </c>
      <c r="IB300" s="415">
        <v>1</v>
      </c>
      <c r="IC300" s="447">
        <v>0</v>
      </c>
      <c r="ID300" s="341"/>
      <c r="IE300" s="431">
        <v>296</v>
      </c>
      <c r="IF300" s="412" t="str">
        <f>OIP!AH298&amp;";"&amp;OIP!B298&amp;";"&amp;OIP!E298</f>
        <v>Система вентиляции БИК;Сигнализация аварийного максимального уровня затопления БИК-733;мА</v>
      </c>
      <c r="IG300" s="440">
        <v>296</v>
      </c>
      <c r="IH300" s="414" t="s">
        <v>5263</v>
      </c>
      <c r="II300" s="415">
        <v>1</v>
      </c>
      <c r="IJ300" s="447">
        <v>0</v>
      </c>
      <c r="IK300" s="341"/>
      <c r="IL300" s="431">
        <v>296</v>
      </c>
      <c r="IM300" s="412" t="str">
        <f>OIP!AH298&amp;";"&amp;OIP!B298&amp;";"&amp;OIP!E298</f>
        <v>Система вентиляции БИК;Сигнализация аварийного максимального уровня затопления БИК-733;мА</v>
      </c>
      <c r="IN300" s="440">
        <v>296</v>
      </c>
      <c r="IO300" s="414" t="s">
        <v>5263</v>
      </c>
      <c r="IP300" s="415">
        <v>1</v>
      </c>
      <c r="IQ300" s="447">
        <v>0</v>
      </c>
    </row>
    <row r="301" spans="1:251">
      <c r="A301" s="313">
        <f t="shared" si="35"/>
        <v>297</v>
      </c>
      <c r="B301" s="314" t="str">
        <f>DP!J298&amp;";"&amp;DP!B298</f>
        <v>;</v>
      </c>
      <c r="C301" s="438">
        <v>297</v>
      </c>
      <c r="D301" s="345"/>
      <c r="E301" s="345"/>
      <c r="F301" s="347"/>
      <c r="H301" s="469">
        <f t="shared" si="36"/>
        <v>297</v>
      </c>
      <c r="I301" s="314" t="str">
        <f>KTPRS2!I298&amp;";"&amp;KTPRS2!B298</f>
        <v>Предельный параметр;</v>
      </c>
      <c r="J301" s="438">
        <v>297</v>
      </c>
      <c r="K301" s="345"/>
      <c r="L301" s="345"/>
      <c r="M301" s="470"/>
      <c r="O301" s="469">
        <f t="shared" si="37"/>
        <v>297</v>
      </c>
      <c r="P301" s="455">
        <v>0</v>
      </c>
      <c r="Q301" s="343"/>
      <c r="R301" s="345"/>
      <c r="S301" s="345"/>
      <c r="T301" s="470"/>
      <c r="CU301" s="310">
        <f t="shared" si="38"/>
        <v>297</v>
      </c>
      <c r="CV301" s="314" t="str">
        <f>KTPR!K299&amp;";"&amp;KTPR!B299</f>
        <v>;</v>
      </c>
      <c r="CW301" s="438">
        <v>297</v>
      </c>
      <c r="CX301" s="312"/>
      <c r="CY301" s="312"/>
      <c r="CZ301" s="403"/>
      <c r="DI301" s="310">
        <f t="shared" si="39"/>
        <v>395</v>
      </c>
      <c r="DJ301" s="314" t="str">
        <f>KTPRA!I300&amp;";"&amp;KTPRA!B300</f>
        <v>;</v>
      </c>
      <c r="DK301" s="438">
        <v>297</v>
      </c>
      <c r="DL301" s="312"/>
      <c r="DM301" s="312"/>
      <c r="DN301" s="403"/>
      <c r="DP301" s="437">
        <v>297</v>
      </c>
      <c r="DQ301" s="312"/>
      <c r="DR301" s="438">
        <v>265</v>
      </c>
      <c r="DS301" s="312"/>
      <c r="DT301" s="312"/>
      <c r="DU301" s="96"/>
      <c r="FT301" s="479"/>
      <c r="HC301" s="446">
        <v>297</v>
      </c>
      <c r="HD301" s="412" t="str">
        <f>OIP!AH299&amp;";"&amp;OIP!B299&amp;";"&amp;OIP!E299</f>
        <v>;;</v>
      </c>
      <c r="HE301" s="440">
        <v>297</v>
      </c>
      <c r="HF301" s="414" t="s">
        <v>5264</v>
      </c>
      <c r="HG301" s="415">
        <v>1</v>
      </c>
      <c r="HH301" s="447">
        <v>0</v>
      </c>
      <c r="HJ301" s="446">
        <v>297</v>
      </c>
      <c r="HK301" s="412" t="str">
        <f>OIP!AH299&amp;";"&amp;OIP!B299&amp;";"&amp;OIP!E299</f>
        <v>;;</v>
      </c>
      <c r="HL301" s="440">
        <v>297</v>
      </c>
      <c r="HM301" s="414" t="s">
        <v>5264</v>
      </c>
      <c r="HN301" s="415">
        <v>1</v>
      </c>
      <c r="HO301" s="447">
        <v>0</v>
      </c>
      <c r="HQ301" s="437">
        <v>297</v>
      </c>
      <c r="HR301" s="314" t="str">
        <f>OIP!AH299&amp;";"&amp;OIP!B299&amp;";"&amp;OIP!E299</f>
        <v>;;</v>
      </c>
      <c r="HS301" s="438">
        <v>297</v>
      </c>
      <c r="HT301" s="402" t="s">
        <v>5264</v>
      </c>
      <c r="HU301" s="312">
        <v>1</v>
      </c>
      <c r="HV301" s="405">
        <v>0</v>
      </c>
      <c r="HX301" s="310">
        <v>297</v>
      </c>
      <c r="HY301" s="314" t="str">
        <f>OIP!AH299&amp;";"&amp;OIP!B299&amp;";"&amp;OIP!E299</f>
        <v>;;</v>
      </c>
      <c r="HZ301" s="438">
        <v>297</v>
      </c>
      <c r="IA301" s="414" t="s">
        <v>5264</v>
      </c>
      <c r="IB301" s="415">
        <v>1</v>
      </c>
      <c r="IC301" s="447">
        <v>0</v>
      </c>
      <c r="ID301" s="341"/>
      <c r="IE301" s="446">
        <v>297</v>
      </c>
      <c r="IF301" s="412" t="str">
        <f>OIP!AH299&amp;";"&amp;OIP!B299&amp;";"&amp;OIP!E299</f>
        <v>;;</v>
      </c>
      <c r="IG301" s="440">
        <v>297</v>
      </c>
      <c r="IH301" s="414" t="s">
        <v>5264</v>
      </c>
      <c r="II301" s="415">
        <v>1</v>
      </c>
      <c r="IJ301" s="447">
        <v>0</v>
      </c>
      <c r="IK301" s="341"/>
      <c r="IL301" s="446">
        <v>297</v>
      </c>
      <c r="IM301" s="412" t="str">
        <f>OIP!AH299&amp;";"&amp;OIP!B299&amp;";"&amp;OIP!E299</f>
        <v>;;</v>
      </c>
      <c r="IN301" s="440">
        <v>297</v>
      </c>
      <c r="IO301" s="414" t="s">
        <v>5264</v>
      </c>
      <c r="IP301" s="415">
        <v>1</v>
      </c>
      <c r="IQ301" s="447">
        <v>0</v>
      </c>
    </row>
    <row r="302" spans="1:251">
      <c r="A302" s="310">
        <f t="shared" si="35"/>
        <v>298</v>
      </c>
      <c r="B302" s="314" t="str">
        <f>DP!J299&amp;";"&amp;DP!B299</f>
        <v>;Станция управления стендерами причала №1. Выход стендера из рабочей зоны 1</v>
      </c>
      <c r="C302" s="438">
        <v>298</v>
      </c>
      <c r="D302" s="312"/>
      <c r="E302" s="312"/>
      <c r="F302" s="403"/>
      <c r="H302" s="437">
        <f t="shared" si="36"/>
        <v>298</v>
      </c>
      <c r="I302" s="314" t="str">
        <f>KTPRS2!I299&amp;";"&amp;KTPRS2!B299</f>
        <v>Предельный параметр;</v>
      </c>
      <c r="J302" s="438">
        <v>298</v>
      </c>
      <c r="K302" s="312"/>
      <c r="L302" s="312"/>
      <c r="M302" s="405"/>
      <c r="O302" s="437">
        <f t="shared" si="37"/>
        <v>298</v>
      </c>
      <c r="P302" s="455">
        <v>0</v>
      </c>
      <c r="Q302" s="438"/>
      <c r="R302" s="312"/>
      <c r="S302" s="312"/>
      <c r="T302" s="405"/>
      <c r="CU302" s="310">
        <f t="shared" si="38"/>
        <v>298</v>
      </c>
      <c r="CV302" s="314" t="str">
        <f>KTPR!K300&amp;";"&amp;KTPR!B300</f>
        <v>;</v>
      </c>
      <c r="CW302" s="438">
        <v>298</v>
      </c>
      <c r="CX302" s="312"/>
      <c r="CY302" s="312"/>
      <c r="CZ302" s="403"/>
      <c r="DI302" s="310">
        <f t="shared" si="39"/>
        <v>396</v>
      </c>
      <c r="DJ302" s="314" t="str">
        <f>KTPRA!I301&amp;";"&amp;KTPRA!B301</f>
        <v>;</v>
      </c>
      <c r="DK302" s="438">
        <v>298</v>
      </c>
      <c r="DL302" s="312"/>
      <c r="DM302" s="312"/>
      <c r="DN302" s="403"/>
      <c r="DP302" s="437">
        <v>298</v>
      </c>
      <c r="DQ302" s="312"/>
      <c r="DR302" s="438">
        <v>266</v>
      </c>
      <c r="DS302" s="312"/>
      <c r="DT302" s="312"/>
      <c r="DU302" s="96"/>
      <c r="FT302" s="479"/>
      <c r="HC302" s="431">
        <v>298</v>
      </c>
      <c r="HD302" s="412" t="str">
        <f>OIP!AH300&amp;";"&amp;OIP!B300&amp;";"&amp;OIP!E300</f>
        <v>Система вентиляции БИЛ, ТПУ;Контроль загазованности в БИЛ-730 (точка 1);%</v>
      </c>
      <c r="HE302" s="440">
        <v>298</v>
      </c>
      <c r="HF302" s="414" t="s">
        <v>5265</v>
      </c>
      <c r="HG302" s="415">
        <v>1</v>
      </c>
      <c r="HH302" s="447">
        <v>0</v>
      </c>
      <c r="HJ302" s="431">
        <v>298</v>
      </c>
      <c r="HK302" s="412" t="str">
        <f>OIP!AH300&amp;";"&amp;OIP!B300&amp;";"&amp;OIP!E300</f>
        <v>Система вентиляции БИЛ, ТПУ;Контроль загазованности в БИЛ-730 (точка 1);%</v>
      </c>
      <c r="HL302" s="440">
        <v>298</v>
      </c>
      <c r="HM302" s="414" t="s">
        <v>5265</v>
      </c>
      <c r="HN302" s="415">
        <v>1</v>
      </c>
      <c r="HO302" s="447">
        <v>0</v>
      </c>
      <c r="HQ302" s="437">
        <v>298</v>
      </c>
      <c r="HR302" s="314" t="str">
        <f>OIP!AH300&amp;";"&amp;OIP!B300&amp;";"&amp;OIP!E300</f>
        <v>Система вентиляции БИЛ, ТПУ;Контроль загазованности в БИЛ-730 (точка 1);%</v>
      </c>
      <c r="HS302" s="438">
        <v>298</v>
      </c>
      <c r="HT302" s="402" t="s">
        <v>5265</v>
      </c>
      <c r="HU302" s="312">
        <v>1</v>
      </c>
      <c r="HV302" s="405">
        <v>0</v>
      </c>
      <c r="HX302" s="310">
        <v>298</v>
      </c>
      <c r="HY302" s="314" t="str">
        <f>OIP!AH300&amp;";"&amp;OIP!B300&amp;";"&amp;OIP!E300</f>
        <v>Система вентиляции БИЛ, ТПУ;Контроль загазованности в БИЛ-730 (точка 1);%</v>
      </c>
      <c r="HZ302" s="438">
        <v>298</v>
      </c>
      <c r="IA302" s="414" t="s">
        <v>5265</v>
      </c>
      <c r="IB302" s="415">
        <v>1</v>
      </c>
      <c r="IC302" s="447">
        <v>0</v>
      </c>
      <c r="ID302" s="341"/>
      <c r="IE302" s="431">
        <v>298</v>
      </c>
      <c r="IF302" s="412" t="str">
        <f>OIP!AH300&amp;";"&amp;OIP!B300&amp;";"&amp;OIP!E300</f>
        <v>Система вентиляции БИЛ, ТПУ;Контроль загазованности в БИЛ-730 (точка 1);%</v>
      </c>
      <c r="IG302" s="440">
        <v>298</v>
      </c>
      <c r="IH302" s="414" t="s">
        <v>5265</v>
      </c>
      <c r="II302" s="415">
        <v>1</v>
      </c>
      <c r="IJ302" s="447">
        <v>0</v>
      </c>
      <c r="IK302" s="341"/>
      <c r="IL302" s="431">
        <v>298</v>
      </c>
      <c r="IM302" s="412" t="str">
        <f>OIP!AH300&amp;";"&amp;OIP!B300&amp;";"&amp;OIP!E300</f>
        <v>Система вентиляции БИЛ, ТПУ;Контроль загазованности в БИЛ-730 (точка 1);%</v>
      </c>
      <c r="IN302" s="440">
        <v>298</v>
      </c>
      <c r="IO302" s="414" t="s">
        <v>5265</v>
      </c>
      <c r="IP302" s="415">
        <v>1</v>
      </c>
      <c r="IQ302" s="447">
        <v>0</v>
      </c>
    </row>
    <row r="303" spans="1:251">
      <c r="A303" s="310">
        <f t="shared" si="35"/>
        <v>299</v>
      </c>
      <c r="B303" s="314" t="str">
        <f>DP!J300&amp;";"&amp;DP!B300</f>
        <v>;Станция управления стендерами причала №1. Выход стендера из рабочей зоны 2</v>
      </c>
      <c r="C303" s="438">
        <v>299</v>
      </c>
      <c r="D303" s="312"/>
      <c r="E303" s="312"/>
      <c r="F303" s="403"/>
      <c r="H303" s="437">
        <f t="shared" si="36"/>
        <v>299</v>
      </c>
      <c r="I303" s="314" t="str">
        <f>KTPRS2!I300&amp;";"&amp;KTPRS2!B300</f>
        <v>Предельный параметр;</v>
      </c>
      <c r="J303" s="438">
        <v>299</v>
      </c>
      <c r="K303" s="312"/>
      <c r="L303" s="312"/>
      <c r="M303" s="405"/>
      <c r="O303" s="437">
        <f t="shared" si="37"/>
        <v>299</v>
      </c>
      <c r="P303" s="455">
        <v>0</v>
      </c>
      <c r="Q303" s="438"/>
      <c r="R303" s="312"/>
      <c r="S303" s="312"/>
      <c r="T303" s="405"/>
      <c r="CU303" s="310">
        <f t="shared" si="38"/>
        <v>299</v>
      </c>
      <c r="CV303" s="314" t="str">
        <f>KTPR!K301&amp;";"&amp;KTPR!B301</f>
        <v>;</v>
      </c>
      <c r="CW303" s="438">
        <v>299</v>
      </c>
      <c r="CX303" s="312"/>
      <c r="CY303" s="312"/>
      <c r="CZ303" s="403"/>
      <c r="DI303" s="310">
        <f t="shared" si="39"/>
        <v>397</v>
      </c>
      <c r="DJ303" s="314" t="str">
        <f>KTPRA!I302&amp;";"&amp;KTPRA!B302</f>
        <v>;</v>
      </c>
      <c r="DK303" s="438">
        <v>299</v>
      </c>
      <c r="DL303" s="312"/>
      <c r="DM303" s="312"/>
      <c r="DN303" s="403"/>
      <c r="DP303" s="437">
        <v>299</v>
      </c>
      <c r="DQ303" s="312"/>
      <c r="DR303" s="438">
        <v>267</v>
      </c>
      <c r="DS303" s="312"/>
      <c r="DT303" s="312"/>
      <c r="DU303" s="96"/>
      <c r="FT303" s="479"/>
      <c r="HC303" s="446">
        <v>299</v>
      </c>
      <c r="HD303" s="412" t="str">
        <f>OIP!AH301&amp;";"&amp;OIP!B301&amp;";"&amp;OIP!E301</f>
        <v>Система вентиляции БИЛ, ТПУ;Контроль загазованности в БИЛ-730 (точка 2);%</v>
      </c>
      <c r="HE303" s="440">
        <v>299</v>
      </c>
      <c r="HF303" s="414" t="s">
        <v>5266</v>
      </c>
      <c r="HG303" s="415">
        <v>1</v>
      </c>
      <c r="HH303" s="447">
        <v>0</v>
      </c>
      <c r="HJ303" s="446">
        <v>299</v>
      </c>
      <c r="HK303" s="412" t="str">
        <f>OIP!AH301&amp;";"&amp;OIP!B301&amp;";"&amp;OIP!E301</f>
        <v>Система вентиляции БИЛ, ТПУ;Контроль загазованности в БИЛ-730 (точка 2);%</v>
      </c>
      <c r="HL303" s="440">
        <v>299</v>
      </c>
      <c r="HM303" s="414" t="s">
        <v>5266</v>
      </c>
      <c r="HN303" s="415">
        <v>1</v>
      </c>
      <c r="HO303" s="447">
        <v>0</v>
      </c>
      <c r="HQ303" s="437">
        <v>299</v>
      </c>
      <c r="HR303" s="314" t="str">
        <f>OIP!AH301&amp;";"&amp;OIP!B301&amp;";"&amp;OIP!E301</f>
        <v>Система вентиляции БИЛ, ТПУ;Контроль загазованности в БИЛ-730 (точка 2);%</v>
      </c>
      <c r="HS303" s="438">
        <v>299</v>
      </c>
      <c r="HT303" s="402" t="s">
        <v>5266</v>
      </c>
      <c r="HU303" s="312">
        <v>1</v>
      </c>
      <c r="HV303" s="405">
        <v>0</v>
      </c>
      <c r="HX303" s="310">
        <v>299</v>
      </c>
      <c r="HY303" s="314" t="str">
        <f>OIP!AH301&amp;";"&amp;OIP!B301&amp;";"&amp;OIP!E301</f>
        <v>Система вентиляции БИЛ, ТПУ;Контроль загазованности в БИЛ-730 (точка 2);%</v>
      </c>
      <c r="HZ303" s="438">
        <v>299</v>
      </c>
      <c r="IA303" s="414" t="s">
        <v>5266</v>
      </c>
      <c r="IB303" s="415">
        <v>1</v>
      </c>
      <c r="IC303" s="447">
        <v>0</v>
      </c>
      <c r="ID303" s="341"/>
      <c r="IE303" s="446">
        <v>299</v>
      </c>
      <c r="IF303" s="412" t="str">
        <f>OIP!AH301&amp;";"&amp;OIP!B301&amp;";"&amp;OIP!E301</f>
        <v>Система вентиляции БИЛ, ТПУ;Контроль загазованности в БИЛ-730 (точка 2);%</v>
      </c>
      <c r="IG303" s="440">
        <v>299</v>
      </c>
      <c r="IH303" s="414" t="s">
        <v>5266</v>
      </c>
      <c r="II303" s="415">
        <v>1</v>
      </c>
      <c r="IJ303" s="447">
        <v>0</v>
      </c>
      <c r="IK303" s="341"/>
      <c r="IL303" s="446">
        <v>299</v>
      </c>
      <c r="IM303" s="412" t="str">
        <f>OIP!AH301&amp;";"&amp;OIP!B301&amp;";"&amp;OIP!E301</f>
        <v>Система вентиляции БИЛ, ТПУ;Контроль загазованности в БИЛ-730 (точка 2);%</v>
      </c>
      <c r="IN303" s="440">
        <v>299</v>
      </c>
      <c r="IO303" s="414" t="s">
        <v>5266</v>
      </c>
      <c r="IP303" s="415">
        <v>1</v>
      </c>
      <c r="IQ303" s="447">
        <v>0</v>
      </c>
    </row>
    <row r="304" spans="1:251">
      <c r="A304" s="313">
        <f t="shared" si="35"/>
        <v>300</v>
      </c>
      <c r="B304" s="314" t="str">
        <f>DP!J301&amp;";"&amp;DP!B301</f>
        <v>;Станция управления стендерами причала №1. Низкое давление в гидроаккумуляторе</v>
      </c>
      <c r="C304" s="438">
        <v>300</v>
      </c>
      <c r="D304" s="345"/>
      <c r="E304" s="345"/>
      <c r="F304" s="347"/>
      <c r="H304" s="469">
        <f t="shared" si="36"/>
        <v>300</v>
      </c>
      <c r="I304" s="314" t="str">
        <f>KTPRS2!I301&amp;";"&amp;KTPRS2!B301</f>
        <v>Предельный параметр;</v>
      </c>
      <c r="J304" s="438">
        <v>300</v>
      </c>
      <c r="K304" s="345"/>
      <c r="L304" s="345"/>
      <c r="M304" s="470"/>
      <c r="O304" s="469">
        <f t="shared" si="37"/>
        <v>300</v>
      </c>
      <c r="P304" s="455">
        <v>0</v>
      </c>
      <c r="Q304" s="343"/>
      <c r="R304" s="345"/>
      <c r="S304" s="345"/>
      <c r="T304" s="470"/>
      <c r="CU304" s="310">
        <f t="shared" si="38"/>
        <v>300</v>
      </c>
      <c r="CV304" s="314" t="str">
        <f>KTPR!K302&amp;";"&amp;KTPR!B302</f>
        <v>;</v>
      </c>
      <c r="CW304" s="438">
        <v>300</v>
      </c>
      <c r="CX304" s="312"/>
      <c r="CY304" s="312"/>
      <c r="CZ304" s="403"/>
      <c r="DI304" s="310">
        <f t="shared" si="39"/>
        <v>398</v>
      </c>
      <c r="DJ304" s="314" t="str">
        <f>KTPRA!I303&amp;";"&amp;KTPRA!B303</f>
        <v>;</v>
      </c>
      <c r="DK304" s="438">
        <v>300</v>
      </c>
      <c r="DL304" s="312"/>
      <c r="DM304" s="312"/>
      <c r="DN304" s="403"/>
      <c r="DP304" s="437">
        <v>300</v>
      </c>
      <c r="DQ304" s="312"/>
      <c r="DR304" s="438">
        <v>268</v>
      </c>
      <c r="DS304" s="312"/>
      <c r="DT304" s="312"/>
      <c r="DU304" s="96"/>
      <c r="FT304" s="479"/>
      <c r="HC304" s="431">
        <v>300</v>
      </c>
      <c r="HD304" s="412" t="str">
        <f>OIP!AH302&amp;";"&amp;OIP!B302&amp;";"&amp;OIP!E302</f>
        <v>Система вентиляции БИЛ, ТПУ;Контроль загазованности в БИЛ-730 (точка 3);%</v>
      </c>
      <c r="HE304" s="440">
        <v>300</v>
      </c>
      <c r="HF304" s="414" t="s">
        <v>5267</v>
      </c>
      <c r="HG304" s="415">
        <v>1</v>
      </c>
      <c r="HH304" s="447">
        <v>0</v>
      </c>
      <c r="HJ304" s="431">
        <v>300</v>
      </c>
      <c r="HK304" s="412" t="str">
        <f>OIP!AH302&amp;";"&amp;OIP!B302&amp;";"&amp;OIP!E302</f>
        <v>Система вентиляции БИЛ, ТПУ;Контроль загазованности в БИЛ-730 (точка 3);%</v>
      </c>
      <c r="HL304" s="440">
        <v>300</v>
      </c>
      <c r="HM304" s="414" t="s">
        <v>5267</v>
      </c>
      <c r="HN304" s="415">
        <v>1</v>
      </c>
      <c r="HO304" s="447">
        <v>0</v>
      </c>
      <c r="HQ304" s="437">
        <v>300</v>
      </c>
      <c r="HR304" s="314" t="str">
        <f>OIP!AH302&amp;";"&amp;OIP!B302&amp;";"&amp;OIP!E302</f>
        <v>Система вентиляции БИЛ, ТПУ;Контроль загазованности в БИЛ-730 (точка 3);%</v>
      </c>
      <c r="HS304" s="438">
        <v>300</v>
      </c>
      <c r="HT304" s="402" t="s">
        <v>5267</v>
      </c>
      <c r="HU304" s="312">
        <v>1</v>
      </c>
      <c r="HV304" s="405">
        <v>0</v>
      </c>
      <c r="HX304" s="310">
        <v>300</v>
      </c>
      <c r="HY304" s="314" t="str">
        <f>OIP!AH302&amp;";"&amp;OIP!B302&amp;";"&amp;OIP!E302</f>
        <v>Система вентиляции БИЛ, ТПУ;Контроль загазованности в БИЛ-730 (точка 3);%</v>
      </c>
      <c r="HZ304" s="438">
        <v>300</v>
      </c>
      <c r="IA304" s="414" t="s">
        <v>5267</v>
      </c>
      <c r="IB304" s="415">
        <v>1</v>
      </c>
      <c r="IC304" s="447">
        <v>0</v>
      </c>
      <c r="ID304" s="341"/>
      <c r="IE304" s="431">
        <v>300</v>
      </c>
      <c r="IF304" s="412" t="str">
        <f>OIP!AH302&amp;";"&amp;OIP!B302&amp;";"&amp;OIP!E302</f>
        <v>Система вентиляции БИЛ, ТПУ;Контроль загазованности в БИЛ-730 (точка 3);%</v>
      </c>
      <c r="IG304" s="440">
        <v>300</v>
      </c>
      <c r="IH304" s="414" t="s">
        <v>5267</v>
      </c>
      <c r="II304" s="415">
        <v>1</v>
      </c>
      <c r="IJ304" s="447">
        <v>0</v>
      </c>
      <c r="IK304" s="341"/>
      <c r="IL304" s="431">
        <v>300</v>
      </c>
      <c r="IM304" s="412" t="str">
        <f>OIP!AH302&amp;";"&amp;OIP!B302&amp;";"&amp;OIP!E302</f>
        <v>Система вентиляции БИЛ, ТПУ;Контроль загазованности в БИЛ-730 (точка 3);%</v>
      </c>
      <c r="IN304" s="440">
        <v>300</v>
      </c>
      <c r="IO304" s="414" t="s">
        <v>5267</v>
      </c>
      <c r="IP304" s="415">
        <v>1</v>
      </c>
      <c r="IQ304" s="447">
        <v>0</v>
      </c>
    </row>
    <row r="305" spans="1:251">
      <c r="A305" s="310">
        <f t="shared" si="35"/>
        <v>301</v>
      </c>
      <c r="B305" s="314" t="str">
        <f>DP!J302&amp;";"&amp;DP!B302</f>
        <v>;Станция управления стендерами причала №1. Неисправность</v>
      </c>
      <c r="C305" s="438">
        <v>301</v>
      </c>
      <c r="D305" s="312"/>
      <c r="E305" s="312"/>
      <c r="F305" s="403"/>
      <c r="H305" s="437">
        <f t="shared" si="36"/>
        <v>301</v>
      </c>
      <c r="I305" s="314" t="str">
        <f>KTPRS2!I302&amp;";"&amp;KTPRS2!B302</f>
        <v>;</v>
      </c>
      <c r="J305" s="438">
        <v>301</v>
      </c>
      <c r="K305" s="312"/>
      <c r="L305" s="312"/>
      <c r="M305" s="405"/>
      <c r="O305" s="437">
        <f t="shared" si="37"/>
        <v>301</v>
      </c>
      <c r="P305" s="455">
        <v>0</v>
      </c>
      <c r="Q305" s="438"/>
      <c r="R305" s="312"/>
      <c r="S305" s="312"/>
      <c r="T305" s="405"/>
      <c r="DI305" s="310">
        <f t="shared" si="39"/>
        <v>399</v>
      </c>
      <c r="DJ305" s="314" t="str">
        <f>KTPRA!I304&amp;";"&amp;KTPRA!B304</f>
        <v>;</v>
      </c>
      <c r="DK305" s="438">
        <v>301</v>
      </c>
      <c r="DL305" s="312"/>
      <c r="DM305" s="312"/>
      <c r="DN305" s="403"/>
      <c r="DP305" s="437">
        <v>301</v>
      </c>
      <c r="DQ305" s="312"/>
      <c r="DR305" s="438">
        <v>269</v>
      </c>
      <c r="DS305" s="312"/>
      <c r="DT305" s="312"/>
      <c r="DU305" s="96"/>
      <c r="FT305" s="479"/>
      <c r="HC305" s="446">
        <v>301</v>
      </c>
      <c r="HD305" s="412" t="str">
        <f>OIP!AH303&amp;";"&amp;OIP!B303&amp;";"&amp;OIP!E303</f>
        <v>Система вентиляции БИЛ, ТПУ;Контроль загазованности в БИЛ-730 (точка 4);%</v>
      </c>
      <c r="HE305" s="440">
        <v>301</v>
      </c>
      <c r="HF305" s="414" t="s">
        <v>5268</v>
      </c>
      <c r="HG305" s="415">
        <v>1</v>
      </c>
      <c r="HH305" s="447">
        <v>0</v>
      </c>
      <c r="HJ305" s="446">
        <v>301</v>
      </c>
      <c r="HK305" s="412" t="str">
        <f>OIP!AH303&amp;";"&amp;OIP!B303&amp;";"&amp;OIP!E303</f>
        <v>Система вентиляции БИЛ, ТПУ;Контроль загазованности в БИЛ-730 (точка 4);%</v>
      </c>
      <c r="HL305" s="440">
        <v>301</v>
      </c>
      <c r="HM305" s="414" t="s">
        <v>5268</v>
      </c>
      <c r="HN305" s="415">
        <v>1</v>
      </c>
      <c r="HO305" s="447">
        <v>0</v>
      </c>
      <c r="HQ305" s="437">
        <v>301</v>
      </c>
      <c r="HR305" s="314" t="str">
        <f>OIP!AH303&amp;";"&amp;OIP!B303&amp;";"&amp;OIP!E303</f>
        <v>Система вентиляции БИЛ, ТПУ;Контроль загазованности в БИЛ-730 (точка 4);%</v>
      </c>
      <c r="HS305" s="438">
        <v>301</v>
      </c>
      <c r="HT305" s="402" t="s">
        <v>5268</v>
      </c>
      <c r="HU305" s="312">
        <v>1</v>
      </c>
      <c r="HV305" s="405">
        <v>0</v>
      </c>
      <c r="HX305" s="310">
        <v>301</v>
      </c>
      <c r="HY305" s="314" t="str">
        <f>OIP!AH303&amp;";"&amp;OIP!B303&amp;";"&amp;OIP!E303</f>
        <v>Система вентиляции БИЛ, ТПУ;Контроль загазованности в БИЛ-730 (точка 4);%</v>
      </c>
      <c r="HZ305" s="438">
        <v>301</v>
      </c>
      <c r="IA305" s="414" t="s">
        <v>5268</v>
      </c>
      <c r="IB305" s="415">
        <v>1</v>
      </c>
      <c r="IC305" s="447">
        <v>0</v>
      </c>
      <c r="ID305" s="341"/>
      <c r="IE305" s="446">
        <v>301</v>
      </c>
      <c r="IF305" s="412" t="str">
        <f>OIP!AH303&amp;";"&amp;OIP!B303&amp;";"&amp;OIP!E303</f>
        <v>Система вентиляции БИЛ, ТПУ;Контроль загазованности в БИЛ-730 (точка 4);%</v>
      </c>
      <c r="IG305" s="440">
        <v>301</v>
      </c>
      <c r="IH305" s="414" t="s">
        <v>5268</v>
      </c>
      <c r="II305" s="415">
        <v>1</v>
      </c>
      <c r="IJ305" s="447">
        <v>0</v>
      </c>
      <c r="IK305" s="341"/>
      <c r="IL305" s="446">
        <v>301</v>
      </c>
      <c r="IM305" s="412" t="str">
        <f>OIP!AH303&amp;";"&amp;OIP!B303&amp;";"&amp;OIP!E303</f>
        <v>Система вентиляции БИЛ, ТПУ;Контроль загазованности в БИЛ-730 (точка 4);%</v>
      </c>
      <c r="IN305" s="440">
        <v>301</v>
      </c>
      <c r="IO305" s="414" t="s">
        <v>5268</v>
      </c>
      <c r="IP305" s="415">
        <v>1</v>
      </c>
      <c r="IQ305" s="447">
        <v>0</v>
      </c>
    </row>
    <row r="306" spans="1:251">
      <c r="A306" s="310">
        <f t="shared" si="35"/>
        <v>302</v>
      </c>
      <c r="B306" s="314" t="str">
        <f>DP!J303&amp;";"&amp;DP!B303</f>
        <v>;Станция управления стендерами причала №2. Выход стендера из рабочей зоны 1</v>
      </c>
      <c r="C306" s="438">
        <v>302</v>
      </c>
      <c r="D306" s="312"/>
      <c r="E306" s="312"/>
      <c r="F306" s="403"/>
      <c r="H306" s="437">
        <f t="shared" si="36"/>
        <v>302</v>
      </c>
      <c r="I306" s="314" t="str">
        <f>KTPRS2!I303&amp;";"&amp;KTPRS2!B303</f>
        <v>;</v>
      </c>
      <c r="J306" s="438">
        <v>302</v>
      </c>
      <c r="K306" s="312"/>
      <c r="L306" s="312"/>
      <c r="M306" s="405"/>
      <c r="O306" s="437">
        <f t="shared" si="37"/>
        <v>302</v>
      </c>
      <c r="P306" s="455">
        <v>0</v>
      </c>
      <c r="Q306" s="438"/>
      <c r="R306" s="312"/>
      <c r="S306" s="312"/>
      <c r="T306" s="405"/>
      <c r="DI306" s="310">
        <f t="shared" si="39"/>
        <v>400</v>
      </c>
      <c r="DJ306" s="314" t="str">
        <f>KTPRA!I305&amp;";"&amp;KTPRA!B305</f>
        <v>;</v>
      </c>
      <c r="DK306" s="438">
        <v>302</v>
      </c>
      <c r="DL306" s="312"/>
      <c r="DM306" s="312"/>
      <c r="DN306" s="403"/>
      <c r="DP306" s="437">
        <v>302</v>
      </c>
      <c r="DQ306" s="312"/>
      <c r="DR306" s="438">
        <v>270</v>
      </c>
      <c r="DS306" s="312"/>
      <c r="DT306" s="312"/>
      <c r="DU306" s="96"/>
      <c r="FT306" s="479"/>
      <c r="HC306" s="431">
        <v>302</v>
      </c>
      <c r="HD306" s="412" t="str">
        <f>OIP!AH304&amp;";"&amp;OIP!B304&amp;";"&amp;OIP!E304</f>
        <v>Система вентиляции БИЛ, ТПУ;Перепад давления воздуха на вытяжном вентиляторе В1.1 БИЛ-730;Па</v>
      </c>
      <c r="HE306" s="440">
        <v>302</v>
      </c>
      <c r="HF306" s="414" t="s">
        <v>5269</v>
      </c>
      <c r="HG306" s="415">
        <v>1</v>
      </c>
      <c r="HH306" s="447">
        <v>0</v>
      </c>
      <c r="HJ306" s="431">
        <v>302</v>
      </c>
      <c r="HK306" s="412" t="str">
        <f>OIP!AH304&amp;";"&amp;OIP!B304&amp;";"&amp;OIP!E304</f>
        <v>Система вентиляции БИЛ, ТПУ;Перепад давления воздуха на вытяжном вентиляторе В1.1 БИЛ-730;Па</v>
      </c>
      <c r="HL306" s="440">
        <v>302</v>
      </c>
      <c r="HM306" s="414" t="s">
        <v>5269</v>
      </c>
      <c r="HN306" s="415">
        <v>1</v>
      </c>
      <c r="HO306" s="447">
        <v>0</v>
      </c>
      <c r="HQ306" s="437">
        <v>302</v>
      </c>
      <c r="HR306" s="314" t="str">
        <f>OIP!AH304&amp;";"&amp;OIP!B304&amp;";"&amp;OIP!E304</f>
        <v>Система вентиляции БИЛ, ТПУ;Перепад давления воздуха на вытяжном вентиляторе В1.1 БИЛ-730;Па</v>
      </c>
      <c r="HS306" s="438">
        <v>302</v>
      </c>
      <c r="HT306" s="402" t="s">
        <v>5269</v>
      </c>
      <c r="HU306" s="312">
        <v>1</v>
      </c>
      <c r="HV306" s="405">
        <v>0</v>
      </c>
      <c r="HX306" s="310">
        <v>302</v>
      </c>
      <c r="HY306" s="314" t="str">
        <f>OIP!AH304&amp;";"&amp;OIP!B304&amp;";"&amp;OIP!E304</f>
        <v>Система вентиляции БИЛ, ТПУ;Перепад давления воздуха на вытяжном вентиляторе В1.1 БИЛ-730;Па</v>
      </c>
      <c r="HZ306" s="438">
        <v>302</v>
      </c>
      <c r="IA306" s="414" t="s">
        <v>5269</v>
      </c>
      <c r="IB306" s="415">
        <v>1</v>
      </c>
      <c r="IC306" s="447">
        <v>0</v>
      </c>
      <c r="ID306" s="341"/>
      <c r="IE306" s="431">
        <v>302</v>
      </c>
      <c r="IF306" s="412" t="str">
        <f>OIP!AH304&amp;";"&amp;OIP!B304&amp;";"&amp;OIP!E304</f>
        <v>Система вентиляции БИЛ, ТПУ;Перепад давления воздуха на вытяжном вентиляторе В1.1 БИЛ-730;Па</v>
      </c>
      <c r="IG306" s="440">
        <v>302</v>
      </c>
      <c r="IH306" s="414" t="s">
        <v>5269</v>
      </c>
      <c r="II306" s="415">
        <v>1</v>
      </c>
      <c r="IJ306" s="447">
        <v>0</v>
      </c>
      <c r="IK306" s="341"/>
      <c r="IL306" s="431">
        <v>302</v>
      </c>
      <c r="IM306" s="412" t="str">
        <f>OIP!AH304&amp;";"&amp;OIP!B304&amp;";"&amp;OIP!E304</f>
        <v>Система вентиляции БИЛ, ТПУ;Перепад давления воздуха на вытяжном вентиляторе В1.1 БИЛ-730;Па</v>
      </c>
      <c r="IN306" s="440">
        <v>302</v>
      </c>
      <c r="IO306" s="414" t="s">
        <v>5269</v>
      </c>
      <c r="IP306" s="415">
        <v>1</v>
      </c>
      <c r="IQ306" s="447">
        <v>0</v>
      </c>
    </row>
    <row r="307" spans="1:251">
      <c r="A307" s="313">
        <f t="shared" si="35"/>
        <v>303</v>
      </c>
      <c r="B307" s="314" t="str">
        <f>DP!J304&amp;";"&amp;DP!B304</f>
        <v>;Станция управления стендерами причала №2. Выход стендера из рабочей зоны 2</v>
      </c>
      <c r="C307" s="438">
        <v>303</v>
      </c>
      <c r="D307" s="345"/>
      <c r="E307" s="345"/>
      <c r="F307" s="347"/>
      <c r="H307" s="469">
        <f t="shared" si="36"/>
        <v>303</v>
      </c>
      <c r="I307" s="314" t="str">
        <f>KTPRS2!I304&amp;";"&amp;KTPRS2!B304</f>
        <v>;</v>
      </c>
      <c r="J307" s="438">
        <v>303</v>
      </c>
      <c r="K307" s="345"/>
      <c r="L307" s="345"/>
      <c r="M307" s="470"/>
      <c r="O307" s="469">
        <f t="shared" si="37"/>
        <v>303</v>
      </c>
      <c r="P307" s="455">
        <v>0</v>
      </c>
      <c r="Q307" s="343"/>
      <c r="R307" s="345"/>
      <c r="S307" s="345"/>
      <c r="T307" s="470"/>
      <c r="DI307" s="310">
        <f t="shared" si="39"/>
        <v>401</v>
      </c>
      <c r="DJ307" s="314" t="str">
        <f>KTPRA!I306&amp;";"&amp;KTPRA!B306</f>
        <v>;</v>
      </c>
      <c r="DK307" s="438">
        <v>303</v>
      </c>
      <c r="DL307" s="312"/>
      <c r="DM307" s="312"/>
      <c r="DN307" s="403"/>
      <c r="DP307" s="437">
        <v>303</v>
      </c>
      <c r="DQ307" s="312"/>
      <c r="DR307" s="438">
        <v>271</v>
      </c>
      <c r="DS307" s="312"/>
      <c r="DT307" s="312"/>
      <c r="DU307" s="96"/>
      <c r="FT307" s="479"/>
      <c r="HC307" s="446">
        <v>303</v>
      </c>
      <c r="HD307" s="412" t="str">
        <f>OIP!AH305&amp;";"&amp;OIP!B305&amp;";"&amp;OIP!E305</f>
        <v>Система вентиляции БИЛ, ТПУ;Перепад давления воздуха на вытяжном вентиляторе В1.2 БИЛ-730;Па</v>
      </c>
      <c r="HE307" s="440">
        <v>303</v>
      </c>
      <c r="HF307" s="414" t="s">
        <v>5270</v>
      </c>
      <c r="HG307" s="415">
        <v>1</v>
      </c>
      <c r="HH307" s="447">
        <v>0</v>
      </c>
      <c r="HJ307" s="446">
        <v>303</v>
      </c>
      <c r="HK307" s="412" t="str">
        <f>OIP!AH305&amp;";"&amp;OIP!B305&amp;";"&amp;OIP!E305</f>
        <v>Система вентиляции БИЛ, ТПУ;Перепад давления воздуха на вытяжном вентиляторе В1.2 БИЛ-730;Па</v>
      </c>
      <c r="HL307" s="440">
        <v>303</v>
      </c>
      <c r="HM307" s="414" t="s">
        <v>5270</v>
      </c>
      <c r="HN307" s="415">
        <v>1</v>
      </c>
      <c r="HO307" s="447">
        <v>0</v>
      </c>
      <c r="HQ307" s="437">
        <v>303</v>
      </c>
      <c r="HR307" s="314" t="str">
        <f>OIP!AH305&amp;";"&amp;OIP!B305&amp;";"&amp;OIP!E305</f>
        <v>Система вентиляции БИЛ, ТПУ;Перепад давления воздуха на вытяжном вентиляторе В1.2 БИЛ-730;Па</v>
      </c>
      <c r="HS307" s="438">
        <v>303</v>
      </c>
      <c r="HT307" s="402" t="s">
        <v>5270</v>
      </c>
      <c r="HU307" s="312">
        <v>1</v>
      </c>
      <c r="HV307" s="405">
        <v>0</v>
      </c>
      <c r="HX307" s="310">
        <v>303</v>
      </c>
      <c r="HY307" s="314" t="str">
        <f>OIP!AH305&amp;";"&amp;OIP!B305&amp;";"&amp;OIP!E305</f>
        <v>Система вентиляции БИЛ, ТПУ;Перепад давления воздуха на вытяжном вентиляторе В1.2 БИЛ-730;Па</v>
      </c>
      <c r="HZ307" s="438">
        <v>303</v>
      </c>
      <c r="IA307" s="414" t="s">
        <v>5270</v>
      </c>
      <c r="IB307" s="415">
        <v>1</v>
      </c>
      <c r="IC307" s="447">
        <v>0</v>
      </c>
      <c r="ID307" s="341"/>
      <c r="IE307" s="446">
        <v>303</v>
      </c>
      <c r="IF307" s="412" t="str">
        <f>OIP!AH305&amp;";"&amp;OIP!B305&amp;";"&amp;OIP!E305</f>
        <v>Система вентиляции БИЛ, ТПУ;Перепад давления воздуха на вытяжном вентиляторе В1.2 БИЛ-730;Па</v>
      </c>
      <c r="IG307" s="440">
        <v>303</v>
      </c>
      <c r="IH307" s="414" t="s">
        <v>5270</v>
      </c>
      <c r="II307" s="415">
        <v>1</v>
      </c>
      <c r="IJ307" s="447">
        <v>0</v>
      </c>
      <c r="IK307" s="341"/>
      <c r="IL307" s="446">
        <v>303</v>
      </c>
      <c r="IM307" s="412" t="str">
        <f>OIP!AH305&amp;";"&amp;OIP!B305&amp;";"&amp;OIP!E305</f>
        <v>Система вентиляции БИЛ, ТПУ;Перепад давления воздуха на вытяжном вентиляторе В1.2 БИЛ-730;Па</v>
      </c>
      <c r="IN307" s="440">
        <v>303</v>
      </c>
      <c r="IO307" s="414" t="s">
        <v>5270</v>
      </c>
      <c r="IP307" s="415">
        <v>1</v>
      </c>
      <c r="IQ307" s="447">
        <v>0</v>
      </c>
    </row>
    <row r="308" spans="1:251">
      <c r="A308" s="310">
        <f t="shared" si="35"/>
        <v>304</v>
      </c>
      <c r="B308" s="314" t="str">
        <f>DP!J305&amp;";"&amp;DP!B305</f>
        <v>;Станция управления стендерами причала №2. Низкое давление в гидроаккумуляторе</v>
      </c>
      <c r="C308" s="438">
        <v>304</v>
      </c>
      <c r="D308" s="312"/>
      <c r="E308" s="312"/>
      <c r="F308" s="403"/>
      <c r="H308" s="437">
        <f t="shared" si="36"/>
        <v>304</v>
      </c>
      <c r="I308" s="314" t="str">
        <f>KTPRS2!I305&amp;";"&amp;KTPRS2!B305</f>
        <v>;</v>
      </c>
      <c r="J308" s="438">
        <v>304</v>
      </c>
      <c r="K308" s="312"/>
      <c r="L308" s="312"/>
      <c r="M308" s="405"/>
      <c r="O308" s="437">
        <f t="shared" si="37"/>
        <v>304</v>
      </c>
      <c r="P308" s="455">
        <v>0</v>
      </c>
      <c r="Q308" s="438"/>
      <c r="R308" s="312"/>
      <c r="S308" s="312"/>
      <c r="T308" s="405"/>
      <c r="DI308" s="310">
        <v>401</v>
      </c>
      <c r="DJ308" s="314" t="str">
        <f>KTPRA!I307&amp;";"&amp;KTPRA!B307</f>
        <v>;</v>
      </c>
      <c r="DK308" s="438">
        <v>304</v>
      </c>
      <c r="DL308" s="312"/>
      <c r="DM308" s="312"/>
      <c r="DN308" s="403"/>
      <c r="DP308" s="437">
        <v>304</v>
      </c>
      <c r="DQ308" s="312"/>
      <c r="DR308" s="438">
        <v>272</v>
      </c>
      <c r="DS308" s="312"/>
      <c r="DT308" s="312"/>
      <c r="DU308" s="96"/>
      <c r="FT308" s="479"/>
      <c r="HC308" s="431">
        <v>304</v>
      </c>
      <c r="HD308" s="412" t="str">
        <f>OIP!AH306&amp;";"&amp;OIP!B306&amp;";"&amp;OIP!E306</f>
        <v>Система вентиляции БИЛ, ТПУ;Перепад давления воздуха на приточном вентиляторе П1.1 БИЛ-730;Па</v>
      </c>
      <c r="HE308" s="440">
        <v>304</v>
      </c>
      <c r="HF308" s="414" t="s">
        <v>5271</v>
      </c>
      <c r="HG308" s="415">
        <v>1</v>
      </c>
      <c r="HH308" s="447">
        <v>0</v>
      </c>
      <c r="HJ308" s="431">
        <v>304</v>
      </c>
      <c r="HK308" s="412" t="str">
        <f>OIP!AH306&amp;";"&amp;OIP!B306&amp;";"&amp;OIP!E306</f>
        <v>Система вентиляции БИЛ, ТПУ;Перепад давления воздуха на приточном вентиляторе П1.1 БИЛ-730;Па</v>
      </c>
      <c r="HL308" s="440">
        <v>304</v>
      </c>
      <c r="HM308" s="414" t="s">
        <v>5271</v>
      </c>
      <c r="HN308" s="415">
        <v>1</v>
      </c>
      <c r="HO308" s="447">
        <v>0</v>
      </c>
      <c r="HQ308" s="437">
        <v>304</v>
      </c>
      <c r="HR308" s="314" t="str">
        <f>OIP!AH306&amp;";"&amp;OIP!B306&amp;";"&amp;OIP!E306</f>
        <v>Система вентиляции БИЛ, ТПУ;Перепад давления воздуха на приточном вентиляторе П1.1 БИЛ-730;Па</v>
      </c>
      <c r="HS308" s="438">
        <v>304</v>
      </c>
      <c r="HT308" s="402" t="s">
        <v>5271</v>
      </c>
      <c r="HU308" s="312">
        <v>1</v>
      </c>
      <c r="HV308" s="405">
        <v>0</v>
      </c>
      <c r="HX308" s="310">
        <v>304</v>
      </c>
      <c r="HY308" s="314" t="str">
        <f>OIP!AH306&amp;";"&amp;OIP!B306&amp;";"&amp;OIP!E306</f>
        <v>Система вентиляции БИЛ, ТПУ;Перепад давления воздуха на приточном вентиляторе П1.1 БИЛ-730;Па</v>
      </c>
      <c r="HZ308" s="438">
        <v>304</v>
      </c>
      <c r="IA308" s="414" t="s">
        <v>5271</v>
      </c>
      <c r="IB308" s="415">
        <v>1</v>
      </c>
      <c r="IC308" s="447">
        <v>0</v>
      </c>
      <c r="ID308" s="341"/>
      <c r="IE308" s="431">
        <v>304</v>
      </c>
      <c r="IF308" s="412" t="str">
        <f>OIP!AH306&amp;";"&amp;OIP!B306&amp;";"&amp;OIP!E306</f>
        <v>Система вентиляции БИЛ, ТПУ;Перепад давления воздуха на приточном вентиляторе П1.1 БИЛ-730;Па</v>
      </c>
      <c r="IG308" s="440">
        <v>304</v>
      </c>
      <c r="IH308" s="414" t="s">
        <v>5271</v>
      </c>
      <c r="II308" s="415">
        <v>1</v>
      </c>
      <c r="IJ308" s="447">
        <v>0</v>
      </c>
      <c r="IK308" s="341"/>
      <c r="IL308" s="431">
        <v>304</v>
      </c>
      <c r="IM308" s="412" t="str">
        <f>OIP!AH306&amp;";"&amp;OIP!B306&amp;";"&amp;OIP!E306</f>
        <v>Система вентиляции БИЛ, ТПУ;Перепад давления воздуха на приточном вентиляторе П1.1 БИЛ-730;Па</v>
      </c>
      <c r="IN308" s="440">
        <v>304</v>
      </c>
      <c r="IO308" s="414" t="s">
        <v>5271</v>
      </c>
      <c r="IP308" s="415">
        <v>1</v>
      </c>
      <c r="IQ308" s="447">
        <v>0</v>
      </c>
    </row>
    <row r="309" spans="1:251">
      <c r="A309" s="310">
        <f t="shared" si="35"/>
        <v>305</v>
      </c>
      <c r="B309" s="314" t="str">
        <f>DP!J306&amp;";"&amp;DP!B306</f>
        <v>;Станция управления стендерами причала №2. Неисправность</v>
      </c>
      <c r="C309" s="438">
        <v>305</v>
      </c>
      <c r="D309" s="312"/>
      <c r="E309" s="312"/>
      <c r="F309" s="403"/>
      <c r="H309" s="437">
        <f t="shared" si="36"/>
        <v>305</v>
      </c>
      <c r="I309" s="314" t="str">
        <f>KTPRS2!I306&amp;";"&amp;KTPRS2!B306</f>
        <v>;</v>
      </c>
      <c r="J309" s="438">
        <v>305</v>
      </c>
      <c r="K309" s="312"/>
      <c r="L309" s="312"/>
      <c r="M309" s="405"/>
      <c r="O309" s="437">
        <f t="shared" si="37"/>
        <v>305</v>
      </c>
      <c r="P309" s="455">
        <v>0</v>
      </c>
      <c r="Q309" s="438"/>
      <c r="R309" s="312"/>
      <c r="S309" s="312"/>
      <c r="T309" s="405"/>
      <c r="DI309" s="310">
        <f>DI308+1</f>
        <v>402</v>
      </c>
      <c r="DJ309" s="314" t="str">
        <f>KTPRA!I308&amp;";"&amp;KTPRA!B308</f>
        <v>;</v>
      </c>
      <c r="DK309" s="438">
        <v>305</v>
      </c>
      <c r="DL309" s="312"/>
      <c r="DM309" s="312"/>
      <c r="DN309" s="403"/>
      <c r="DP309" s="437">
        <v>305</v>
      </c>
      <c r="DQ309" s="312"/>
      <c r="DR309" s="438">
        <v>273</v>
      </c>
      <c r="DS309" s="312"/>
      <c r="DT309" s="312"/>
      <c r="DU309" s="96"/>
      <c r="FT309" s="479"/>
      <c r="HC309" s="446">
        <v>305</v>
      </c>
      <c r="HD309" s="412" t="str">
        <f>OIP!AH307&amp;";"&amp;OIP!B307&amp;";"&amp;OIP!E307</f>
        <v>Система вентиляции БИЛ, ТПУ;Перепад давления воздуха на приточном вентиляторе П1.2 БИЛ-730;Па</v>
      </c>
      <c r="HE309" s="440">
        <v>305</v>
      </c>
      <c r="HF309" s="414" t="s">
        <v>5272</v>
      </c>
      <c r="HG309" s="415">
        <v>1</v>
      </c>
      <c r="HH309" s="447">
        <v>0</v>
      </c>
      <c r="HJ309" s="446">
        <v>305</v>
      </c>
      <c r="HK309" s="412" t="str">
        <f>OIP!AH307&amp;";"&amp;OIP!B307&amp;";"&amp;OIP!E307</f>
        <v>Система вентиляции БИЛ, ТПУ;Перепад давления воздуха на приточном вентиляторе П1.2 БИЛ-730;Па</v>
      </c>
      <c r="HL309" s="440">
        <v>305</v>
      </c>
      <c r="HM309" s="414" t="s">
        <v>5272</v>
      </c>
      <c r="HN309" s="415">
        <v>1</v>
      </c>
      <c r="HO309" s="447">
        <v>0</v>
      </c>
      <c r="HQ309" s="437">
        <v>305</v>
      </c>
      <c r="HR309" s="314" t="str">
        <f>OIP!AH307&amp;";"&amp;OIP!B307&amp;";"&amp;OIP!E307</f>
        <v>Система вентиляции БИЛ, ТПУ;Перепад давления воздуха на приточном вентиляторе П1.2 БИЛ-730;Па</v>
      </c>
      <c r="HS309" s="438">
        <v>305</v>
      </c>
      <c r="HT309" s="402" t="s">
        <v>5272</v>
      </c>
      <c r="HU309" s="312">
        <v>1</v>
      </c>
      <c r="HV309" s="405">
        <v>0</v>
      </c>
      <c r="HX309" s="310">
        <v>305</v>
      </c>
      <c r="HY309" s="314" t="str">
        <f>OIP!AH307&amp;";"&amp;OIP!B307&amp;";"&amp;OIP!E307</f>
        <v>Система вентиляции БИЛ, ТПУ;Перепад давления воздуха на приточном вентиляторе П1.2 БИЛ-730;Па</v>
      </c>
      <c r="HZ309" s="438">
        <v>305</v>
      </c>
      <c r="IA309" s="414" t="s">
        <v>5272</v>
      </c>
      <c r="IB309" s="415">
        <v>1</v>
      </c>
      <c r="IC309" s="447">
        <v>0</v>
      </c>
      <c r="ID309" s="341"/>
      <c r="IE309" s="446">
        <v>305</v>
      </c>
      <c r="IF309" s="412" t="str">
        <f>OIP!AH307&amp;";"&amp;OIP!B307&amp;";"&amp;OIP!E307</f>
        <v>Система вентиляции БИЛ, ТПУ;Перепад давления воздуха на приточном вентиляторе П1.2 БИЛ-730;Па</v>
      </c>
      <c r="IG309" s="440">
        <v>305</v>
      </c>
      <c r="IH309" s="414" t="s">
        <v>5272</v>
      </c>
      <c r="II309" s="415">
        <v>1</v>
      </c>
      <c r="IJ309" s="447">
        <v>0</v>
      </c>
      <c r="IK309" s="341"/>
      <c r="IL309" s="446">
        <v>305</v>
      </c>
      <c r="IM309" s="412" t="str">
        <f>OIP!AH307&amp;";"&amp;OIP!B307&amp;";"&amp;OIP!E307</f>
        <v>Система вентиляции БИЛ, ТПУ;Перепад давления воздуха на приточном вентиляторе П1.2 БИЛ-730;Па</v>
      </c>
      <c r="IN309" s="440">
        <v>305</v>
      </c>
      <c r="IO309" s="414" t="s">
        <v>5272</v>
      </c>
      <c r="IP309" s="415">
        <v>1</v>
      </c>
      <c r="IQ309" s="447">
        <v>0</v>
      </c>
    </row>
    <row r="310" spans="1:251">
      <c r="A310" s="313">
        <f t="shared" si="35"/>
        <v>306</v>
      </c>
      <c r="B310" s="314" t="str">
        <f>DP!J307&amp;";"&amp;DP!B307</f>
        <v>;Станция управления стендерами причала №2. Наличие питания</v>
      </c>
      <c r="C310" s="438">
        <v>306</v>
      </c>
      <c r="D310" s="345"/>
      <c r="E310" s="345"/>
      <c r="F310" s="347"/>
      <c r="H310" s="469">
        <f t="shared" si="36"/>
        <v>306</v>
      </c>
      <c r="I310" s="314" t="str">
        <f>KTPRS2!I307&amp;";"&amp;KTPRS2!B307</f>
        <v>;</v>
      </c>
      <c r="J310" s="438">
        <v>306</v>
      </c>
      <c r="K310" s="345"/>
      <c r="L310" s="345"/>
      <c r="M310" s="470"/>
      <c r="O310" s="469">
        <f t="shared" si="37"/>
        <v>306</v>
      </c>
      <c r="P310" s="455">
        <v>0</v>
      </c>
      <c r="Q310" s="343"/>
      <c r="R310" s="345"/>
      <c r="S310" s="345"/>
      <c r="T310" s="470"/>
      <c r="DI310" s="310">
        <f t="shared" ref="DI310:DI373" si="40">DI309+1</f>
        <v>403</v>
      </c>
      <c r="DJ310" s="314" t="str">
        <f>KTPRA!I309&amp;";"&amp;KTPRA!B309</f>
        <v>;</v>
      </c>
      <c r="DK310" s="438">
        <v>306</v>
      </c>
      <c r="DL310" s="312"/>
      <c r="DM310" s="312"/>
      <c r="DN310" s="403"/>
      <c r="DP310" s="437">
        <v>306</v>
      </c>
      <c r="DQ310" s="312"/>
      <c r="DR310" s="438">
        <v>274</v>
      </c>
      <c r="DS310" s="312"/>
      <c r="DT310" s="312"/>
      <c r="DU310" s="96"/>
      <c r="FT310" s="479"/>
      <c r="HC310" s="431">
        <v>306</v>
      </c>
      <c r="HD310" s="412" t="str">
        <f>OIP!AH308&amp;";"&amp;OIP!B308&amp;";"&amp;OIP!E308</f>
        <v>Система вентиляции БИЛ, ТПУ;Температура теплоносителя перед теплообменником приточной установки БИЛ-730;°С</v>
      </c>
      <c r="HE310" s="440">
        <v>306</v>
      </c>
      <c r="HF310" s="414" t="s">
        <v>5273</v>
      </c>
      <c r="HG310" s="415">
        <v>1</v>
      </c>
      <c r="HH310" s="447">
        <v>0</v>
      </c>
      <c r="HJ310" s="431">
        <v>306</v>
      </c>
      <c r="HK310" s="412" t="str">
        <f>OIP!AH308&amp;";"&amp;OIP!B308&amp;";"&amp;OIP!E308</f>
        <v>Система вентиляции БИЛ, ТПУ;Температура теплоносителя перед теплообменником приточной установки БИЛ-730;°С</v>
      </c>
      <c r="HL310" s="440">
        <v>306</v>
      </c>
      <c r="HM310" s="414" t="s">
        <v>5273</v>
      </c>
      <c r="HN310" s="415">
        <v>1</v>
      </c>
      <c r="HO310" s="447">
        <v>0</v>
      </c>
      <c r="HQ310" s="437">
        <v>306</v>
      </c>
      <c r="HR310" s="314" t="str">
        <f>OIP!AH308&amp;";"&amp;OIP!B308&amp;";"&amp;OIP!E308</f>
        <v>Система вентиляции БИЛ, ТПУ;Температура теплоносителя перед теплообменником приточной установки БИЛ-730;°С</v>
      </c>
      <c r="HS310" s="438">
        <v>306</v>
      </c>
      <c r="HT310" s="402" t="s">
        <v>5273</v>
      </c>
      <c r="HU310" s="312">
        <v>1</v>
      </c>
      <c r="HV310" s="405">
        <v>0</v>
      </c>
      <c r="HX310" s="310">
        <v>306</v>
      </c>
      <c r="HY310" s="314" t="str">
        <f>OIP!AH308&amp;";"&amp;OIP!B308&amp;";"&amp;OIP!E308</f>
        <v>Система вентиляции БИЛ, ТПУ;Температура теплоносителя перед теплообменником приточной установки БИЛ-730;°С</v>
      </c>
      <c r="HZ310" s="438">
        <v>306</v>
      </c>
      <c r="IA310" s="414" t="s">
        <v>5273</v>
      </c>
      <c r="IB310" s="415">
        <v>1</v>
      </c>
      <c r="IC310" s="447">
        <v>0</v>
      </c>
      <c r="ID310" s="341"/>
      <c r="IE310" s="431">
        <v>306</v>
      </c>
      <c r="IF310" s="412" t="str">
        <f>OIP!AH308&amp;";"&amp;OIP!B308&amp;";"&amp;OIP!E308</f>
        <v>Система вентиляции БИЛ, ТПУ;Температура теплоносителя перед теплообменником приточной установки БИЛ-730;°С</v>
      </c>
      <c r="IG310" s="440">
        <v>306</v>
      </c>
      <c r="IH310" s="414" t="s">
        <v>5273</v>
      </c>
      <c r="II310" s="415">
        <v>1</v>
      </c>
      <c r="IJ310" s="447">
        <v>0</v>
      </c>
      <c r="IK310" s="341"/>
      <c r="IL310" s="431">
        <v>306</v>
      </c>
      <c r="IM310" s="412" t="str">
        <f>OIP!AH308&amp;";"&amp;OIP!B308&amp;";"&amp;OIP!E308</f>
        <v>Система вентиляции БИЛ, ТПУ;Температура теплоносителя перед теплообменником приточной установки БИЛ-730;°С</v>
      </c>
      <c r="IN310" s="440">
        <v>306</v>
      </c>
      <c r="IO310" s="414" t="s">
        <v>5273</v>
      </c>
      <c r="IP310" s="415">
        <v>1</v>
      </c>
      <c r="IQ310" s="447">
        <v>0</v>
      </c>
    </row>
    <row r="311" spans="1:251">
      <c r="A311" s="310">
        <f t="shared" si="35"/>
        <v>307</v>
      </c>
      <c r="B311" s="314" t="str">
        <f>DP!J308&amp;";"&amp;DP!B308</f>
        <v>;</v>
      </c>
      <c r="C311" s="438">
        <v>307</v>
      </c>
      <c r="D311" s="312"/>
      <c r="E311" s="312"/>
      <c r="F311" s="403"/>
      <c r="H311" s="437">
        <f t="shared" si="36"/>
        <v>307</v>
      </c>
      <c r="I311" s="314" t="str">
        <f>KTPRS2!I308&amp;";"&amp;KTPRS2!B308</f>
        <v>;</v>
      </c>
      <c r="J311" s="438">
        <v>307</v>
      </c>
      <c r="K311" s="312"/>
      <c r="L311" s="312"/>
      <c r="M311" s="405"/>
      <c r="O311" s="437">
        <f t="shared" si="37"/>
        <v>307</v>
      </c>
      <c r="P311" s="455">
        <v>0</v>
      </c>
      <c r="Q311" s="438"/>
      <c r="R311" s="312"/>
      <c r="S311" s="312"/>
      <c r="T311" s="405"/>
      <c r="DI311" s="310">
        <f t="shared" si="40"/>
        <v>404</v>
      </c>
      <c r="DJ311" s="314" t="str">
        <f>KTPRA!I310&amp;";"&amp;KTPRA!B310</f>
        <v>;</v>
      </c>
      <c r="DK311" s="438">
        <v>307</v>
      </c>
      <c r="DL311" s="312"/>
      <c r="DM311" s="312"/>
      <c r="DN311" s="403"/>
      <c r="DP311" s="437">
        <v>307</v>
      </c>
      <c r="DQ311" s="312"/>
      <c r="DR311" s="438">
        <v>275</v>
      </c>
      <c r="DS311" s="312"/>
      <c r="DT311" s="312"/>
      <c r="DU311" s="96"/>
      <c r="FT311" s="479"/>
      <c r="HC311" s="446">
        <v>307</v>
      </c>
      <c r="HD311" s="412" t="str">
        <f>OIP!AH309&amp;";"&amp;OIP!B309&amp;";"&amp;OIP!E309</f>
        <v>Система вентиляции БИЛ, ТПУ;Сигнализация аварийного максимального уровня затопления БИЛ-730;мА</v>
      </c>
      <c r="HE311" s="440">
        <v>307</v>
      </c>
      <c r="HF311" s="414" t="s">
        <v>5274</v>
      </c>
      <c r="HG311" s="415">
        <v>1</v>
      </c>
      <c r="HH311" s="447">
        <v>0</v>
      </c>
      <c r="HJ311" s="446">
        <v>307</v>
      </c>
      <c r="HK311" s="412" t="str">
        <f>OIP!AH309&amp;";"&amp;OIP!B309&amp;";"&amp;OIP!E309</f>
        <v>Система вентиляции БИЛ, ТПУ;Сигнализация аварийного максимального уровня затопления БИЛ-730;мА</v>
      </c>
      <c r="HL311" s="440">
        <v>307</v>
      </c>
      <c r="HM311" s="414" t="s">
        <v>5274</v>
      </c>
      <c r="HN311" s="415">
        <v>1</v>
      </c>
      <c r="HO311" s="447">
        <v>0</v>
      </c>
      <c r="HQ311" s="437">
        <v>307</v>
      </c>
      <c r="HR311" s="314" t="str">
        <f>OIP!AH309&amp;";"&amp;OIP!B309&amp;";"&amp;OIP!E309</f>
        <v>Система вентиляции БИЛ, ТПУ;Сигнализация аварийного максимального уровня затопления БИЛ-730;мА</v>
      </c>
      <c r="HS311" s="438">
        <v>307</v>
      </c>
      <c r="HT311" s="402" t="s">
        <v>5274</v>
      </c>
      <c r="HU311" s="312">
        <v>1</v>
      </c>
      <c r="HV311" s="405">
        <v>0</v>
      </c>
      <c r="HX311" s="310">
        <v>307</v>
      </c>
      <c r="HY311" s="314" t="str">
        <f>OIP!AH309&amp;";"&amp;OIP!B309&amp;";"&amp;OIP!E309</f>
        <v>Система вентиляции БИЛ, ТПУ;Сигнализация аварийного максимального уровня затопления БИЛ-730;мА</v>
      </c>
      <c r="HZ311" s="438">
        <v>307</v>
      </c>
      <c r="IA311" s="414" t="s">
        <v>5274</v>
      </c>
      <c r="IB311" s="415">
        <v>1</v>
      </c>
      <c r="IC311" s="447">
        <v>0</v>
      </c>
      <c r="ID311" s="341"/>
      <c r="IE311" s="446">
        <v>307</v>
      </c>
      <c r="IF311" s="412" t="str">
        <f>OIP!AH309&amp;";"&amp;OIP!B309&amp;";"&amp;OIP!E309</f>
        <v>Система вентиляции БИЛ, ТПУ;Сигнализация аварийного максимального уровня затопления БИЛ-730;мА</v>
      </c>
      <c r="IG311" s="440">
        <v>307</v>
      </c>
      <c r="IH311" s="414" t="s">
        <v>5274</v>
      </c>
      <c r="II311" s="415">
        <v>1</v>
      </c>
      <c r="IJ311" s="447">
        <v>0</v>
      </c>
      <c r="IK311" s="341"/>
      <c r="IL311" s="446">
        <v>307</v>
      </c>
      <c r="IM311" s="412" t="str">
        <f>OIP!AH309&amp;";"&amp;OIP!B309&amp;";"&amp;OIP!E309</f>
        <v>Система вентиляции БИЛ, ТПУ;Сигнализация аварийного максимального уровня затопления БИЛ-730;мА</v>
      </c>
      <c r="IN311" s="440">
        <v>307</v>
      </c>
      <c r="IO311" s="414" t="s">
        <v>5274</v>
      </c>
      <c r="IP311" s="415">
        <v>1</v>
      </c>
      <c r="IQ311" s="447">
        <v>0</v>
      </c>
    </row>
    <row r="312" spans="1:251">
      <c r="A312" s="310">
        <f t="shared" si="35"/>
        <v>308</v>
      </c>
      <c r="B312" s="314" t="str">
        <f>DP!J309&amp;";"&amp;DP!B309</f>
        <v>;Задвижка ПАЗ №22. Низкий уровень масла в баке</v>
      </c>
      <c r="C312" s="438">
        <v>308</v>
      </c>
      <c r="D312" s="312"/>
      <c r="E312" s="312"/>
      <c r="F312" s="403"/>
      <c r="H312" s="437">
        <f t="shared" si="36"/>
        <v>308</v>
      </c>
      <c r="I312" s="314" t="str">
        <f>KTPRS2!I309&amp;";"&amp;KTPRS2!B309</f>
        <v>;</v>
      </c>
      <c r="J312" s="438">
        <v>308</v>
      </c>
      <c r="K312" s="312"/>
      <c r="L312" s="312"/>
      <c r="M312" s="405"/>
      <c r="O312" s="437">
        <f t="shared" si="37"/>
        <v>308</v>
      </c>
      <c r="P312" s="455">
        <v>0</v>
      </c>
      <c r="Q312" s="438"/>
      <c r="R312" s="312"/>
      <c r="S312" s="312"/>
      <c r="T312" s="405"/>
      <c r="DI312" s="310">
        <f t="shared" si="40"/>
        <v>405</v>
      </c>
      <c r="DJ312" s="314" t="str">
        <f>KTPRA!I311&amp;";"&amp;KTPRA!B311</f>
        <v>;</v>
      </c>
      <c r="DK312" s="438">
        <v>308</v>
      </c>
      <c r="DL312" s="312"/>
      <c r="DM312" s="312"/>
      <c r="DN312" s="403"/>
      <c r="DP312" s="437">
        <v>308</v>
      </c>
      <c r="DQ312" s="312"/>
      <c r="DR312" s="438">
        <v>276</v>
      </c>
      <c r="DS312" s="312"/>
      <c r="DT312" s="312"/>
      <c r="DU312" s="96"/>
      <c r="FT312" s="479"/>
      <c r="HC312" s="431">
        <v>308</v>
      </c>
      <c r="HD312" s="412" t="str">
        <f>OIP!AH310&amp;";"&amp;OIP!B310&amp;";"&amp;OIP!E310</f>
        <v>;;</v>
      </c>
      <c r="HE312" s="440">
        <v>308</v>
      </c>
      <c r="HF312" s="414" t="s">
        <v>5275</v>
      </c>
      <c r="HG312" s="415">
        <v>1</v>
      </c>
      <c r="HH312" s="447">
        <v>0</v>
      </c>
      <c r="HJ312" s="431">
        <v>308</v>
      </c>
      <c r="HK312" s="412" t="str">
        <f>OIP!AH310&amp;";"&amp;OIP!B310&amp;";"&amp;OIP!E310</f>
        <v>;;</v>
      </c>
      <c r="HL312" s="440">
        <v>308</v>
      </c>
      <c r="HM312" s="414" t="s">
        <v>5275</v>
      </c>
      <c r="HN312" s="415">
        <v>1</v>
      </c>
      <c r="HO312" s="447">
        <v>0</v>
      </c>
      <c r="HQ312" s="437">
        <v>308</v>
      </c>
      <c r="HR312" s="314" t="str">
        <f>OIP!AH310&amp;";"&amp;OIP!B310&amp;";"&amp;OIP!E310</f>
        <v>;;</v>
      </c>
      <c r="HS312" s="438">
        <v>308</v>
      </c>
      <c r="HT312" s="402" t="s">
        <v>5275</v>
      </c>
      <c r="HU312" s="312">
        <v>1</v>
      </c>
      <c r="HV312" s="405">
        <v>0</v>
      </c>
      <c r="HX312" s="310">
        <v>308</v>
      </c>
      <c r="HY312" s="314" t="str">
        <f>OIP!AH310&amp;";"&amp;OIP!B310&amp;";"&amp;OIP!E310</f>
        <v>;;</v>
      </c>
      <c r="HZ312" s="438">
        <v>308</v>
      </c>
      <c r="IA312" s="414" t="s">
        <v>5275</v>
      </c>
      <c r="IB312" s="415">
        <v>1</v>
      </c>
      <c r="IC312" s="447">
        <v>0</v>
      </c>
      <c r="ID312" s="341"/>
      <c r="IE312" s="431">
        <v>308</v>
      </c>
      <c r="IF312" s="412" t="str">
        <f>OIP!AH310&amp;";"&amp;OIP!B310&amp;";"&amp;OIP!E310</f>
        <v>;;</v>
      </c>
      <c r="IG312" s="440">
        <v>308</v>
      </c>
      <c r="IH312" s="414" t="s">
        <v>5275</v>
      </c>
      <c r="II312" s="415">
        <v>1</v>
      </c>
      <c r="IJ312" s="447">
        <v>0</v>
      </c>
      <c r="IK312" s="341"/>
      <c r="IL312" s="431">
        <v>308</v>
      </c>
      <c r="IM312" s="412" t="str">
        <f>OIP!AH310&amp;";"&amp;OIP!B310&amp;";"&amp;OIP!E310</f>
        <v>;;</v>
      </c>
      <c r="IN312" s="440">
        <v>308</v>
      </c>
      <c r="IO312" s="414" t="s">
        <v>5275</v>
      </c>
      <c r="IP312" s="415">
        <v>1</v>
      </c>
      <c r="IQ312" s="447">
        <v>0</v>
      </c>
    </row>
    <row r="313" spans="1:251">
      <c r="A313" s="313">
        <f t="shared" si="35"/>
        <v>309</v>
      </c>
      <c r="B313" s="314" t="str">
        <f>DP!J310&amp;";"&amp;DP!B310</f>
        <v>;Задвижка ПАЗ №22. Местное управление</v>
      </c>
      <c r="C313" s="438">
        <v>309</v>
      </c>
      <c r="D313" s="345"/>
      <c r="E313" s="345"/>
      <c r="F313" s="347"/>
      <c r="H313" s="469">
        <f t="shared" si="36"/>
        <v>309</v>
      </c>
      <c r="I313" s="314" t="str">
        <f>KTPRS2!I310&amp;";"&amp;KTPRS2!B310</f>
        <v>;</v>
      </c>
      <c r="J313" s="438">
        <v>309</v>
      </c>
      <c r="K313" s="345"/>
      <c r="L313" s="345"/>
      <c r="M313" s="470"/>
      <c r="O313" s="469">
        <f t="shared" si="37"/>
        <v>309</v>
      </c>
      <c r="P313" s="455">
        <v>0</v>
      </c>
      <c r="Q313" s="343"/>
      <c r="R313" s="345"/>
      <c r="S313" s="345"/>
      <c r="T313" s="470"/>
      <c r="DI313" s="310">
        <f t="shared" si="40"/>
        <v>406</v>
      </c>
      <c r="DJ313" s="314" t="str">
        <f>KTPRA!I312&amp;";"&amp;KTPRA!B312</f>
        <v>;</v>
      </c>
      <c r="DK313" s="438">
        <v>309</v>
      </c>
      <c r="DL313" s="312"/>
      <c r="DM313" s="312"/>
      <c r="DN313" s="403"/>
      <c r="DP313" s="437">
        <v>309</v>
      </c>
      <c r="DQ313" s="312"/>
      <c r="DR313" s="438">
        <v>277</v>
      </c>
      <c r="DS313" s="312"/>
      <c r="DT313" s="312"/>
      <c r="DU313" s="96"/>
      <c r="FT313" s="479"/>
      <c r="HC313" s="446">
        <v>309</v>
      </c>
      <c r="HD313" s="412" t="str">
        <f>OIP!AH311&amp;";"&amp;OIP!B311&amp;";"&amp;OIP!E311</f>
        <v>Система вентиляции БИЛ, ТПУ;Контроль загазованности в БИЛ-733 (точка 1);%</v>
      </c>
      <c r="HE313" s="440">
        <v>309</v>
      </c>
      <c r="HF313" s="414" t="s">
        <v>5276</v>
      </c>
      <c r="HG313" s="415">
        <v>1</v>
      </c>
      <c r="HH313" s="447">
        <v>0</v>
      </c>
      <c r="HJ313" s="446">
        <v>309</v>
      </c>
      <c r="HK313" s="412" t="str">
        <f>OIP!AH311&amp;";"&amp;OIP!B311&amp;";"&amp;OIP!E311</f>
        <v>Система вентиляции БИЛ, ТПУ;Контроль загазованности в БИЛ-733 (точка 1);%</v>
      </c>
      <c r="HL313" s="440">
        <v>309</v>
      </c>
      <c r="HM313" s="414" t="s">
        <v>5276</v>
      </c>
      <c r="HN313" s="415">
        <v>1</v>
      </c>
      <c r="HO313" s="447">
        <v>0</v>
      </c>
      <c r="HQ313" s="437">
        <v>309</v>
      </c>
      <c r="HR313" s="314" t="str">
        <f>OIP!AH311&amp;";"&amp;OIP!B311&amp;";"&amp;OIP!E311</f>
        <v>Система вентиляции БИЛ, ТПУ;Контроль загазованности в БИЛ-733 (точка 1);%</v>
      </c>
      <c r="HS313" s="438">
        <v>309</v>
      </c>
      <c r="HT313" s="402" t="s">
        <v>5276</v>
      </c>
      <c r="HU313" s="312">
        <v>1</v>
      </c>
      <c r="HV313" s="405">
        <v>0</v>
      </c>
      <c r="HX313" s="310">
        <v>309</v>
      </c>
      <c r="HY313" s="314" t="str">
        <f>OIP!AH311&amp;";"&amp;OIP!B311&amp;";"&amp;OIP!E311</f>
        <v>Система вентиляции БИЛ, ТПУ;Контроль загазованности в БИЛ-733 (точка 1);%</v>
      </c>
      <c r="HZ313" s="438">
        <v>309</v>
      </c>
      <c r="IA313" s="414" t="s">
        <v>5276</v>
      </c>
      <c r="IB313" s="415">
        <v>1</v>
      </c>
      <c r="IC313" s="447">
        <v>0</v>
      </c>
      <c r="ID313" s="341"/>
      <c r="IE313" s="446">
        <v>309</v>
      </c>
      <c r="IF313" s="412" t="str">
        <f>OIP!AH311&amp;";"&amp;OIP!B311&amp;";"&amp;OIP!E311</f>
        <v>Система вентиляции БИЛ, ТПУ;Контроль загазованности в БИЛ-733 (точка 1);%</v>
      </c>
      <c r="IG313" s="440">
        <v>309</v>
      </c>
      <c r="IH313" s="414" t="s">
        <v>5276</v>
      </c>
      <c r="II313" s="415">
        <v>1</v>
      </c>
      <c r="IJ313" s="447">
        <v>0</v>
      </c>
      <c r="IK313" s="341"/>
      <c r="IL313" s="446">
        <v>309</v>
      </c>
      <c r="IM313" s="412" t="str">
        <f>OIP!AH311&amp;";"&amp;OIP!B311&amp;";"&amp;OIP!E311</f>
        <v>Система вентиляции БИЛ, ТПУ;Контроль загазованности в БИЛ-733 (точка 1);%</v>
      </c>
      <c r="IN313" s="440">
        <v>309</v>
      </c>
      <c r="IO313" s="414" t="s">
        <v>5276</v>
      </c>
      <c r="IP313" s="415">
        <v>1</v>
      </c>
      <c r="IQ313" s="447">
        <v>0</v>
      </c>
    </row>
    <row r="314" spans="1:251">
      <c r="A314" s="310">
        <f t="shared" si="35"/>
        <v>310</v>
      </c>
      <c r="B314" s="314" t="str">
        <f>DP!J311&amp;";"&amp;DP!B311</f>
        <v>;Задвижка ПАЗ №22. Двигатель в работе</v>
      </c>
      <c r="C314" s="438">
        <v>310</v>
      </c>
      <c r="D314" s="312"/>
      <c r="E314" s="312"/>
      <c r="F314" s="403"/>
      <c r="H314" s="437">
        <f t="shared" si="36"/>
        <v>310</v>
      </c>
      <c r="I314" s="314" t="str">
        <f>KTPRS2!I311&amp;";"&amp;KTPRS2!B311</f>
        <v>;</v>
      </c>
      <c r="J314" s="438">
        <v>310</v>
      </c>
      <c r="K314" s="312"/>
      <c r="L314" s="312"/>
      <c r="M314" s="405"/>
      <c r="O314" s="437">
        <f t="shared" si="37"/>
        <v>310</v>
      </c>
      <c r="P314" s="455">
        <v>0</v>
      </c>
      <c r="Q314" s="438"/>
      <c r="R314" s="312"/>
      <c r="S314" s="312"/>
      <c r="T314" s="405"/>
      <c r="DI314" s="310">
        <f t="shared" si="40"/>
        <v>407</v>
      </c>
      <c r="DJ314" s="314" t="str">
        <f>KTPRA!I313&amp;";"&amp;KTPRA!B313</f>
        <v>;</v>
      </c>
      <c r="DK314" s="438">
        <v>310</v>
      </c>
      <c r="DL314" s="312"/>
      <c r="DM314" s="312"/>
      <c r="DN314" s="403"/>
      <c r="DP314" s="437">
        <v>310</v>
      </c>
      <c r="DQ314" s="312"/>
      <c r="DR314" s="438">
        <v>278</v>
      </c>
      <c r="DS314" s="312"/>
      <c r="DT314" s="312"/>
      <c r="DU314" s="96"/>
      <c r="FT314" s="479"/>
      <c r="HC314" s="431">
        <v>310</v>
      </c>
      <c r="HD314" s="412" t="str">
        <f>OIP!AH312&amp;";"&amp;OIP!B312&amp;";"&amp;OIP!E312</f>
        <v>Система вентиляции БИЛ, ТПУ;Контроль загазованности в БИЛ-733 (точка 2);%</v>
      </c>
      <c r="HE314" s="440">
        <v>310</v>
      </c>
      <c r="HF314" s="414" t="s">
        <v>5277</v>
      </c>
      <c r="HG314" s="415">
        <v>1</v>
      </c>
      <c r="HH314" s="447">
        <v>0</v>
      </c>
      <c r="HJ314" s="431">
        <v>310</v>
      </c>
      <c r="HK314" s="412" t="str">
        <f>OIP!AH312&amp;";"&amp;OIP!B312&amp;";"&amp;OIP!E312</f>
        <v>Система вентиляции БИЛ, ТПУ;Контроль загазованности в БИЛ-733 (точка 2);%</v>
      </c>
      <c r="HL314" s="440">
        <v>310</v>
      </c>
      <c r="HM314" s="414" t="s">
        <v>5277</v>
      </c>
      <c r="HN314" s="415">
        <v>1</v>
      </c>
      <c r="HO314" s="447">
        <v>0</v>
      </c>
      <c r="HQ314" s="437">
        <v>310</v>
      </c>
      <c r="HR314" s="314" t="str">
        <f>OIP!AH312&amp;";"&amp;OIP!B312&amp;";"&amp;OIP!E312</f>
        <v>Система вентиляции БИЛ, ТПУ;Контроль загазованности в БИЛ-733 (точка 2);%</v>
      </c>
      <c r="HS314" s="438">
        <v>310</v>
      </c>
      <c r="HT314" s="402" t="s">
        <v>5277</v>
      </c>
      <c r="HU314" s="312">
        <v>1</v>
      </c>
      <c r="HV314" s="405">
        <v>0</v>
      </c>
      <c r="HX314" s="310">
        <v>310</v>
      </c>
      <c r="HY314" s="314" t="str">
        <f>OIP!AH312&amp;";"&amp;OIP!B312&amp;";"&amp;OIP!E312</f>
        <v>Система вентиляции БИЛ, ТПУ;Контроль загазованности в БИЛ-733 (точка 2);%</v>
      </c>
      <c r="HZ314" s="438">
        <v>310</v>
      </c>
      <c r="IA314" s="414" t="s">
        <v>5277</v>
      </c>
      <c r="IB314" s="415">
        <v>1</v>
      </c>
      <c r="IC314" s="447">
        <v>0</v>
      </c>
      <c r="ID314" s="341"/>
      <c r="IE314" s="431">
        <v>310</v>
      </c>
      <c r="IF314" s="412" t="str">
        <f>OIP!AH312&amp;";"&amp;OIP!B312&amp;";"&amp;OIP!E312</f>
        <v>Система вентиляции БИЛ, ТПУ;Контроль загазованности в БИЛ-733 (точка 2);%</v>
      </c>
      <c r="IG314" s="440">
        <v>310</v>
      </c>
      <c r="IH314" s="414" t="s">
        <v>5277</v>
      </c>
      <c r="II314" s="415">
        <v>1</v>
      </c>
      <c r="IJ314" s="447">
        <v>0</v>
      </c>
      <c r="IK314" s="341"/>
      <c r="IL314" s="431">
        <v>310</v>
      </c>
      <c r="IM314" s="412" t="str">
        <f>OIP!AH312&amp;";"&amp;OIP!B312&amp;";"&amp;OIP!E312</f>
        <v>Система вентиляции БИЛ, ТПУ;Контроль загазованности в БИЛ-733 (точка 2);%</v>
      </c>
      <c r="IN314" s="440">
        <v>310</v>
      </c>
      <c r="IO314" s="414" t="s">
        <v>5277</v>
      </c>
      <c r="IP314" s="415">
        <v>1</v>
      </c>
      <c r="IQ314" s="447">
        <v>0</v>
      </c>
    </row>
    <row r="315" spans="1:251">
      <c r="A315" s="310">
        <f t="shared" si="35"/>
        <v>311</v>
      </c>
      <c r="B315" s="314" t="str">
        <f>DP!J312&amp;";"&amp;DP!B312</f>
        <v>;Задвижка ПАЗ №22. Аварийное минимальное давление</v>
      </c>
      <c r="C315" s="438">
        <v>311</v>
      </c>
      <c r="D315" s="312"/>
      <c r="E315" s="312"/>
      <c r="F315" s="403"/>
      <c r="H315" s="437">
        <f t="shared" si="36"/>
        <v>311</v>
      </c>
      <c r="I315" s="314" t="str">
        <f>KTPRS2!I312&amp;";"&amp;KTPRS2!B312</f>
        <v>;</v>
      </c>
      <c r="J315" s="438">
        <v>311</v>
      </c>
      <c r="K315" s="312"/>
      <c r="L315" s="312"/>
      <c r="M315" s="405"/>
      <c r="O315" s="437">
        <f t="shared" si="37"/>
        <v>311</v>
      </c>
      <c r="P315" s="455">
        <v>0</v>
      </c>
      <c r="Q315" s="438"/>
      <c r="R315" s="312"/>
      <c r="S315" s="312"/>
      <c r="T315" s="405"/>
      <c r="DI315" s="310">
        <f t="shared" si="40"/>
        <v>408</v>
      </c>
      <c r="DJ315" s="314" t="str">
        <f>KTPRA!I314&amp;";"&amp;KTPRA!B314</f>
        <v>;</v>
      </c>
      <c r="DK315" s="438">
        <v>311</v>
      </c>
      <c r="DL315" s="312"/>
      <c r="DM315" s="312"/>
      <c r="DN315" s="403"/>
      <c r="DP315" s="437">
        <v>311</v>
      </c>
      <c r="DQ315" s="312"/>
      <c r="DR315" s="438">
        <v>279</v>
      </c>
      <c r="DS315" s="312"/>
      <c r="DT315" s="312"/>
      <c r="DU315" s="96"/>
      <c r="FT315" s="479"/>
      <c r="HC315" s="446">
        <v>311</v>
      </c>
      <c r="HD315" s="412" t="str">
        <f>OIP!AH313&amp;";"&amp;OIP!B313&amp;";"&amp;OIP!E313</f>
        <v>Система вентиляции БИЛ, ТПУ;Контроль загазованности в БИЛ-733 (точка 3);%</v>
      </c>
      <c r="HE315" s="440">
        <v>311</v>
      </c>
      <c r="HF315" s="414" t="s">
        <v>5278</v>
      </c>
      <c r="HG315" s="415">
        <v>1</v>
      </c>
      <c r="HH315" s="447">
        <v>0</v>
      </c>
      <c r="HJ315" s="446">
        <v>311</v>
      </c>
      <c r="HK315" s="412" t="str">
        <f>OIP!AH313&amp;";"&amp;OIP!B313&amp;";"&amp;OIP!E313</f>
        <v>Система вентиляции БИЛ, ТПУ;Контроль загазованности в БИЛ-733 (точка 3);%</v>
      </c>
      <c r="HL315" s="440">
        <v>311</v>
      </c>
      <c r="HM315" s="414" t="s">
        <v>5278</v>
      </c>
      <c r="HN315" s="415">
        <v>1</v>
      </c>
      <c r="HO315" s="447">
        <v>0</v>
      </c>
      <c r="HQ315" s="437">
        <v>311</v>
      </c>
      <c r="HR315" s="314" t="str">
        <f>OIP!AH313&amp;";"&amp;OIP!B313&amp;";"&amp;OIP!E313</f>
        <v>Система вентиляции БИЛ, ТПУ;Контроль загазованности в БИЛ-733 (точка 3);%</v>
      </c>
      <c r="HS315" s="438">
        <v>311</v>
      </c>
      <c r="HT315" s="402" t="s">
        <v>5278</v>
      </c>
      <c r="HU315" s="312">
        <v>1</v>
      </c>
      <c r="HV315" s="405">
        <v>0</v>
      </c>
      <c r="HX315" s="310">
        <v>311</v>
      </c>
      <c r="HY315" s="314" t="str">
        <f>OIP!AH313&amp;";"&amp;OIP!B313&amp;";"&amp;OIP!E313</f>
        <v>Система вентиляции БИЛ, ТПУ;Контроль загазованности в БИЛ-733 (точка 3);%</v>
      </c>
      <c r="HZ315" s="438">
        <v>311</v>
      </c>
      <c r="IA315" s="414" t="s">
        <v>5278</v>
      </c>
      <c r="IB315" s="415">
        <v>1</v>
      </c>
      <c r="IC315" s="447">
        <v>0</v>
      </c>
      <c r="ID315" s="341"/>
      <c r="IE315" s="446">
        <v>311</v>
      </c>
      <c r="IF315" s="412" t="str">
        <f>OIP!AH313&amp;";"&amp;OIP!B313&amp;";"&amp;OIP!E313</f>
        <v>Система вентиляции БИЛ, ТПУ;Контроль загазованности в БИЛ-733 (точка 3);%</v>
      </c>
      <c r="IG315" s="440">
        <v>311</v>
      </c>
      <c r="IH315" s="414" t="s">
        <v>5278</v>
      </c>
      <c r="II315" s="415">
        <v>1</v>
      </c>
      <c r="IJ315" s="447">
        <v>0</v>
      </c>
      <c r="IK315" s="341"/>
      <c r="IL315" s="446">
        <v>311</v>
      </c>
      <c r="IM315" s="412" t="str">
        <f>OIP!AH313&amp;";"&amp;OIP!B313&amp;";"&amp;OIP!E313</f>
        <v>Система вентиляции БИЛ, ТПУ;Контроль загазованности в БИЛ-733 (точка 3);%</v>
      </c>
      <c r="IN315" s="440">
        <v>311</v>
      </c>
      <c r="IO315" s="414" t="s">
        <v>5278</v>
      </c>
      <c r="IP315" s="415">
        <v>1</v>
      </c>
      <c r="IQ315" s="447">
        <v>0</v>
      </c>
    </row>
    <row r="316" spans="1:251">
      <c r="A316" s="313">
        <f t="shared" si="35"/>
        <v>312</v>
      </c>
      <c r="B316" s="314" t="str">
        <f>DP!J313&amp;";"&amp;DP!B313</f>
        <v>;</v>
      </c>
      <c r="C316" s="438">
        <v>312</v>
      </c>
      <c r="D316" s="345"/>
      <c r="E316" s="345"/>
      <c r="F316" s="347"/>
      <c r="H316" s="469">
        <f t="shared" si="36"/>
        <v>312</v>
      </c>
      <c r="I316" s="314" t="str">
        <f>KTPRS2!I313&amp;";"&amp;KTPRS2!B313</f>
        <v>;</v>
      </c>
      <c r="J316" s="438">
        <v>312</v>
      </c>
      <c r="K316" s="345"/>
      <c r="L316" s="345"/>
      <c r="M316" s="470"/>
      <c r="O316" s="469">
        <f t="shared" si="37"/>
        <v>312</v>
      </c>
      <c r="P316" s="455">
        <v>0</v>
      </c>
      <c r="Q316" s="343"/>
      <c r="R316" s="345"/>
      <c r="S316" s="345"/>
      <c r="T316" s="470"/>
      <c r="DI316" s="310">
        <f t="shared" si="40"/>
        <v>409</v>
      </c>
      <c r="DJ316" s="314" t="str">
        <f>KTPRA!I315&amp;";"&amp;KTPRA!B315</f>
        <v>;</v>
      </c>
      <c r="DK316" s="438">
        <v>312</v>
      </c>
      <c r="DL316" s="312"/>
      <c r="DM316" s="312"/>
      <c r="DN316" s="403"/>
      <c r="DP316" s="437">
        <v>312</v>
      </c>
      <c r="DQ316" s="312"/>
      <c r="DR316" s="438">
        <v>280</v>
      </c>
      <c r="DS316" s="312"/>
      <c r="DT316" s="312"/>
      <c r="DU316" s="96"/>
      <c r="FT316" s="479"/>
      <c r="HC316" s="431">
        <v>312</v>
      </c>
      <c r="HD316" s="412" t="str">
        <f>OIP!AH314&amp;";"&amp;OIP!B314&amp;";"&amp;OIP!E314</f>
        <v>Система вентиляции БИЛ, ТПУ;Контроль загазованности в БИЛ-733 (точка 4);%</v>
      </c>
      <c r="HE316" s="440">
        <v>312</v>
      </c>
      <c r="HF316" s="414" t="s">
        <v>5279</v>
      </c>
      <c r="HG316" s="415">
        <v>1</v>
      </c>
      <c r="HH316" s="447">
        <v>0</v>
      </c>
      <c r="HJ316" s="431">
        <v>312</v>
      </c>
      <c r="HK316" s="412" t="str">
        <f>OIP!AH314&amp;";"&amp;OIP!B314&amp;";"&amp;OIP!E314</f>
        <v>Система вентиляции БИЛ, ТПУ;Контроль загазованности в БИЛ-733 (точка 4);%</v>
      </c>
      <c r="HL316" s="440">
        <v>312</v>
      </c>
      <c r="HM316" s="414" t="s">
        <v>5279</v>
      </c>
      <c r="HN316" s="415">
        <v>1</v>
      </c>
      <c r="HO316" s="447">
        <v>0</v>
      </c>
      <c r="HQ316" s="437">
        <v>312</v>
      </c>
      <c r="HR316" s="314" t="str">
        <f>OIP!AH314&amp;";"&amp;OIP!B314&amp;";"&amp;OIP!E314</f>
        <v>Система вентиляции БИЛ, ТПУ;Контроль загазованности в БИЛ-733 (точка 4);%</v>
      </c>
      <c r="HS316" s="438">
        <v>312</v>
      </c>
      <c r="HT316" s="402" t="s">
        <v>5279</v>
      </c>
      <c r="HU316" s="312">
        <v>1</v>
      </c>
      <c r="HV316" s="405">
        <v>0</v>
      </c>
      <c r="HX316" s="310">
        <v>312</v>
      </c>
      <c r="HY316" s="314" t="str">
        <f>OIP!AH314&amp;";"&amp;OIP!B314&amp;";"&amp;OIP!E314</f>
        <v>Система вентиляции БИЛ, ТПУ;Контроль загазованности в БИЛ-733 (точка 4);%</v>
      </c>
      <c r="HZ316" s="438">
        <v>312</v>
      </c>
      <c r="IA316" s="414" t="s">
        <v>5279</v>
      </c>
      <c r="IB316" s="415">
        <v>1</v>
      </c>
      <c r="IC316" s="447">
        <v>0</v>
      </c>
      <c r="ID316" s="341"/>
      <c r="IE316" s="431">
        <v>312</v>
      </c>
      <c r="IF316" s="412" t="str">
        <f>OIP!AH314&amp;";"&amp;OIP!B314&amp;";"&amp;OIP!E314</f>
        <v>Система вентиляции БИЛ, ТПУ;Контроль загазованности в БИЛ-733 (точка 4);%</v>
      </c>
      <c r="IG316" s="440">
        <v>312</v>
      </c>
      <c r="IH316" s="414" t="s">
        <v>5279</v>
      </c>
      <c r="II316" s="415">
        <v>1</v>
      </c>
      <c r="IJ316" s="447">
        <v>0</v>
      </c>
      <c r="IK316" s="341"/>
      <c r="IL316" s="431">
        <v>312</v>
      </c>
      <c r="IM316" s="412" t="str">
        <f>OIP!AH314&amp;";"&amp;OIP!B314&amp;";"&amp;OIP!E314</f>
        <v>Система вентиляции БИЛ, ТПУ;Контроль загазованности в БИЛ-733 (точка 4);%</v>
      </c>
      <c r="IN316" s="440">
        <v>312</v>
      </c>
      <c r="IO316" s="414" t="s">
        <v>5279</v>
      </c>
      <c r="IP316" s="415">
        <v>1</v>
      </c>
      <c r="IQ316" s="447">
        <v>0</v>
      </c>
    </row>
    <row r="317" spans="1:251">
      <c r="A317" s="310">
        <f t="shared" si="35"/>
        <v>313</v>
      </c>
      <c r="B317" s="314" t="str">
        <f>DP!J314&amp;";"&amp;DP!B314</f>
        <v>;Задвижка ПАЗ №32. Низкий уровень масла в баке</v>
      </c>
      <c r="C317" s="438">
        <v>313</v>
      </c>
      <c r="D317" s="312"/>
      <c r="E317" s="312"/>
      <c r="F317" s="403"/>
      <c r="H317" s="437">
        <f t="shared" si="36"/>
        <v>313</v>
      </c>
      <c r="I317" s="314" t="str">
        <f>KTPRS2!I314&amp;";"&amp;KTPRS2!B314</f>
        <v>;</v>
      </c>
      <c r="J317" s="438">
        <v>313</v>
      </c>
      <c r="K317" s="312"/>
      <c r="L317" s="312"/>
      <c r="M317" s="405"/>
      <c r="O317" s="437">
        <f t="shared" si="37"/>
        <v>313</v>
      </c>
      <c r="P317" s="455">
        <v>0</v>
      </c>
      <c r="Q317" s="438"/>
      <c r="R317" s="312"/>
      <c r="S317" s="312"/>
      <c r="T317" s="405"/>
      <c r="DI317" s="310">
        <f t="shared" si="40"/>
        <v>410</v>
      </c>
      <c r="DJ317" s="314" t="str">
        <f>KTPRA!I316&amp;";"&amp;KTPRA!B316</f>
        <v>;</v>
      </c>
      <c r="DK317" s="438">
        <v>313</v>
      </c>
      <c r="DL317" s="312"/>
      <c r="DM317" s="312"/>
      <c r="DN317" s="403"/>
      <c r="DP317" s="437">
        <v>313</v>
      </c>
      <c r="DQ317" s="312"/>
      <c r="DR317" s="438">
        <v>281</v>
      </c>
      <c r="DS317" s="312"/>
      <c r="DT317" s="312"/>
      <c r="DU317" s="96"/>
      <c r="FT317" s="479"/>
      <c r="HC317" s="446">
        <v>313</v>
      </c>
      <c r="HD317" s="412" t="str">
        <f>OIP!AH315&amp;";"&amp;OIP!B315&amp;";"&amp;OIP!E315</f>
        <v>Система вентиляции БИЛ, ТПУ;Перепад давления воздуха на вытяжном вентиляторе В1.1 БИЛ-733;Па</v>
      </c>
      <c r="HE317" s="440">
        <v>313</v>
      </c>
      <c r="HF317" s="414" t="s">
        <v>5280</v>
      </c>
      <c r="HG317" s="415">
        <v>1</v>
      </c>
      <c r="HH317" s="447">
        <v>0</v>
      </c>
      <c r="HJ317" s="446">
        <v>313</v>
      </c>
      <c r="HK317" s="412" t="str">
        <f>OIP!AH315&amp;";"&amp;OIP!B315&amp;";"&amp;OIP!E315</f>
        <v>Система вентиляции БИЛ, ТПУ;Перепад давления воздуха на вытяжном вентиляторе В1.1 БИЛ-733;Па</v>
      </c>
      <c r="HL317" s="440">
        <v>313</v>
      </c>
      <c r="HM317" s="414" t="s">
        <v>5280</v>
      </c>
      <c r="HN317" s="415">
        <v>1</v>
      </c>
      <c r="HO317" s="447">
        <v>0</v>
      </c>
      <c r="HQ317" s="437">
        <v>313</v>
      </c>
      <c r="HR317" s="314" t="str">
        <f>OIP!AH315&amp;";"&amp;OIP!B315&amp;";"&amp;OIP!E315</f>
        <v>Система вентиляции БИЛ, ТПУ;Перепад давления воздуха на вытяжном вентиляторе В1.1 БИЛ-733;Па</v>
      </c>
      <c r="HS317" s="438">
        <v>313</v>
      </c>
      <c r="HT317" s="402" t="s">
        <v>5280</v>
      </c>
      <c r="HU317" s="312">
        <v>1</v>
      </c>
      <c r="HV317" s="405">
        <v>0</v>
      </c>
      <c r="HX317" s="310">
        <v>313</v>
      </c>
      <c r="HY317" s="314" t="str">
        <f>OIP!AH315&amp;";"&amp;OIP!B315&amp;";"&amp;OIP!E315</f>
        <v>Система вентиляции БИЛ, ТПУ;Перепад давления воздуха на вытяжном вентиляторе В1.1 БИЛ-733;Па</v>
      </c>
      <c r="HZ317" s="438">
        <v>313</v>
      </c>
      <c r="IA317" s="414" t="s">
        <v>5280</v>
      </c>
      <c r="IB317" s="415">
        <v>1</v>
      </c>
      <c r="IC317" s="447">
        <v>0</v>
      </c>
      <c r="ID317" s="341"/>
      <c r="IE317" s="446">
        <v>313</v>
      </c>
      <c r="IF317" s="412" t="str">
        <f>OIP!AH315&amp;";"&amp;OIP!B315&amp;";"&amp;OIP!E315</f>
        <v>Система вентиляции БИЛ, ТПУ;Перепад давления воздуха на вытяжном вентиляторе В1.1 БИЛ-733;Па</v>
      </c>
      <c r="IG317" s="440">
        <v>313</v>
      </c>
      <c r="IH317" s="414" t="s">
        <v>5280</v>
      </c>
      <c r="II317" s="415">
        <v>1</v>
      </c>
      <c r="IJ317" s="447">
        <v>0</v>
      </c>
      <c r="IK317" s="341"/>
      <c r="IL317" s="446">
        <v>313</v>
      </c>
      <c r="IM317" s="412" t="str">
        <f>OIP!AH315&amp;";"&amp;OIP!B315&amp;";"&amp;OIP!E315</f>
        <v>Система вентиляции БИЛ, ТПУ;Перепад давления воздуха на вытяжном вентиляторе В1.1 БИЛ-733;Па</v>
      </c>
      <c r="IN317" s="440">
        <v>313</v>
      </c>
      <c r="IO317" s="414" t="s">
        <v>5280</v>
      </c>
      <c r="IP317" s="415">
        <v>1</v>
      </c>
      <c r="IQ317" s="447">
        <v>0</v>
      </c>
    </row>
    <row r="318" spans="1:251">
      <c r="A318" s="310">
        <f t="shared" si="35"/>
        <v>314</v>
      </c>
      <c r="B318" s="314" t="str">
        <f>DP!J315&amp;";"&amp;DP!B315</f>
        <v>;Задвижка ПАЗ №32. Местное управление</v>
      </c>
      <c r="C318" s="438">
        <v>314</v>
      </c>
      <c r="D318" s="312"/>
      <c r="E318" s="312"/>
      <c r="F318" s="403"/>
      <c r="H318" s="437">
        <f t="shared" si="36"/>
        <v>314</v>
      </c>
      <c r="I318" s="314" t="str">
        <f>KTPRS2!I315&amp;";"&amp;KTPRS2!B315</f>
        <v>;</v>
      </c>
      <c r="J318" s="438">
        <v>314</v>
      </c>
      <c r="K318" s="312"/>
      <c r="L318" s="312"/>
      <c r="M318" s="405"/>
      <c r="O318" s="437">
        <f t="shared" si="37"/>
        <v>314</v>
      </c>
      <c r="P318" s="455">
        <v>0</v>
      </c>
      <c r="Q318" s="438"/>
      <c r="R318" s="312"/>
      <c r="S318" s="312"/>
      <c r="T318" s="405"/>
      <c r="DI318" s="310">
        <f t="shared" si="40"/>
        <v>411</v>
      </c>
      <c r="DJ318" s="314" t="str">
        <f>KTPRA!I317&amp;";"&amp;KTPRA!B317</f>
        <v>;</v>
      </c>
      <c r="DK318" s="438">
        <v>314</v>
      </c>
      <c r="DL318" s="312"/>
      <c r="DM318" s="312"/>
      <c r="DN318" s="403"/>
      <c r="DP318" s="437">
        <v>314</v>
      </c>
      <c r="DQ318" s="312"/>
      <c r="DR318" s="438">
        <v>282</v>
      </c>
      <c r="DS318" s="312"/>
      <c r="DT318" s="312"/>
      <c r="DU318" s="96"/>
      <c r="FT318" s="479"/>
      <c r="HC318" s="431">
        <v>314</v>
      </c>
      <c r="HD318" s="412" t="str">
        <f>OIP!AH316&amp;";"&amp;OIP!B316&amp;";"&amp;OIP!E316</f>
        <v>Система вентиляции БИЛ, ТПУ;Перепад давления воздуха на вытяжном вентиляторе В1.2 БИЛ-733;Па</v>
      </c>
      <c r="HE318" s="440">
        <v>314</v>
      </c>
      <c r="HF318" s="414" t="s">
        <v>5281</v>
      </c>
      <c r="HG318" s="415">
        <v>1</v>
      </c>
      <c r="HH318" s="447">
        <v>0</v>
      </c>
      <c r="HJ318" s="431">
        <v>314</v>
      </c>
      <c r="HK318" s="412" t="str">
        <f>OIP!AH316&amp;";"&amp;OIP!B316&amp;";"&amp;OIP!E316</f>
        <v>Система вентиляции БИЛ, ТПУ;Перепад давления воздуха на вытяжном вентиляторе В1.2 БИЛ-733;Па</v>
      </c>
      <c r="HL318" s="440">
        <v>314</v>
      </c>
      <c r="HM318" s="414" t="s">
        <v>5281</v>
      </c>
      <c r="HN318" s="415">
        <v>1</v>
      </c>
      <c r="HO318" s="447">
        <v>0</v>
      </c>
      <c r="HQ318" s="437">
        <v>314</v>
      </c>
      <c r="HR318" s="314" t="str">
        <f>OIP!AH316&amp;";"&amp;OIP!B316&amp;";"&amp;OIP!E316</f>
        <v>Система вентиляции БИЛ, ТПУ;Перепад давления воздуха на вытяжном вентиляторе В1.2 БИЛ-733;Па</v>
      </c>
      <c r="HS318" s="438">
        <v>314</v>
      </c>
      <c r="HT318" s="402" t="s">
        <v>5281</v>
      </c>
      <c r="HU318" s="312">
        <v>1</v>
      </c>
      <c r="HV318" s="405">
        <v>0</v>
      </c>
      <c r="HX318" s="310">
        <v>314</v>
      </c>
      <c r="HY318" s="314" t="str">
        <f>OIP!AH316&amp;";"&amp;OIP!B316&amp;";"&amp;OIP!E316</f>
        <v>Система вентиляции БИЛ, ТПУ;Перепад давления воздуха на вытяжном вентиляторе В1.2 БИЛ-733;Па</v>
      </c>
      <c r="HZ318" s="438">
        <v>314</v>
      </c>
      <c r="IA318" s="414" t="s">
        <v>5281</v>
      </c>
      <c r="IB318" s="415">
        <v>1</v>
      </c>
      <c r="IC318" s="447">
        <v>0</v>
      </c>
      <c r="ID318" s="341"/>
      <c r="IE318" s="431">
        <v>314</v>
      </c>
      <c r="IF318" s="412" t="str">
        <f>OIP!AH316&amp;";"&amp;OIP!B316&amp;";"&amp;OIP!E316</f>
        <v>Система вентиляции БИЛ, ТПУ;Перепад давления воздуха на вытяжном вентиляторе В1.2 БИЛ-733;Па</v>
      </c>
      <c r="IG318" s="440">
        <v>314</v>
      </c>
      <c r="IH318" s="414" t="s">
        <v>5281</v>
      </c>
      <c r="II318" s="415">
        <v>1</v>
      </c>
      <c r="IJ318" s="447">
        <v>0</v>
      </c>
      <c r="IK318" s="341"/>
      <c r="IL318" s="431">
        <v>314</v>
      </c>
      <c r="IM318" s="412" t="str">
        <f>OIP!AH316&amp;";"&amp;OIP!B316&amp;";"&amp;OIP!E316</f>
        <v>Система вентиляции БИЛ, ТПУ;Перепад давления воздуха на вытяжном вентиляторе В1.2 БИЛ-733;Па</v>
      </c>
      <c r="IN318" s="440">
        <v>314</v>
      </c>
      <c r="IO318" s="414" t="s">
        <v>5281</v>
      </c>
      <c r="IP318" s="415">
        <v>1</v>
      </c>
      <c r="IQ318" s="447">
        <v>0</v>
      </c>
    </row>
    <row r="319" spans="1:251">
      <c r="A319" s="313">
        <f t="shared" si="35"/>
        <v>315</v>
      </c>
      <c r="B319" s="314" t="str">
        <f>DP!J316&amp;";"&amp;DP!B316</f>
        <v>;Задвижка ПАЗ №32. Двигатель в работе</v>
      </c>
      <c r="C319" s="438">
        <v>315</v>
      </c>
      <c r="D319" s="345"/>
      <c r="E319" s="345"/>
      <c r="F319" s="347"/>
      <c r="H319" s="469">
        <f t="shared" si="36"/>
        <v>315</v>
      </c>
      <c r="I319" s="314" t="str">
        <f>KTPRS2!I316&amp;";"&amp;KTPRS2!B316</f>
        <v>;</v>
      </c>
      <c r="J319" s="438">
        <v>315</v>
      </c>
      <c r="K319" s="345"/>
      <c r="L319" s="345"/>
      <c r="M319" s="470"/>
      <c r="O319" s="469">
        <f t="shared" si="37"/>
        <v>315</v>
      </c>
      <c r="P319" s="455">
        <v>0</v>
      </c>
      <c r="Q319" s="343"/>
      <c r="R319" s="345"/>
      <c r="S319" s="345"/>
      <c r="T319" s="470"/>
      <c r="DI319" s="310">
        <f t="shared" si="40"/>
        <v>412</v>
      </c>
      <c r="DJ319" s="314" t="str">
        <f>KTPRA!I318&amp;";"&amp;KTPRA!B318</f>
        <v>;</v>
      </c>
      <c r="DK319" s="438">
        <v>315</v>
      </c>
      <c r="DL319" s="312"/>
      <c r="DM319" s="312"/>
      <c r="DN319" s="403"/>
      <c r="DP319" s="437">
        <v>315</v>
      </c>
      <c r="DQ319" s="312"/>
      <c r="DR319" s="438">
        <v>283</v>
      </c>
      <c r="DS319" s="312"/>
      <c r="DT319" s="312"/>
      <c r="DU319" s="96"/>
      <c r="FT319" s="479"/>
      <c r="HC319" s="446">
        <v>315</v>
      </c>
      <c r="HD319" s="412" t="str">
        <f>OIP!AH317&amp;";"&amp;OIP!B317&amp;";"&amp;OIP!E317</f>
        <v>Система вентиляции БИЛ, ТПУ;Перепад давления воздуха на приточном вентиляторе П1.1 БИЛ-733;Па</v>
      </c>
      <c r="HE319" s="440">
        <v>315</v>
      </c>
      <c r="HF319" s="414" t="s">
        <v>5282</v>
      </c>
      <c r="HG319" s="415">
        <v>1</v>
      </c>
      <c r="HH319" s="447">
        <v>0</v>
      </c>
      <c r="HJ319" s="446">
        <v>315</v>
      </c>
      <c r="HK319" s="412" t="str">
        <f>OIP!AH317&amp;";"&amp;OIP!B317&amp;";"&amp;OIP!E317</f>
        <v>Система вентиляции БИЛ, ТПУ;Перепад давления воздуха на приточном вентиляторе П1.1 БИЛ-733;Па</v>
      </c>
      <c r="HL319" s="440">
        <v>315</v>
      </c>
      <c r="HM319" s="414" t="s">
        <v>5282</v>
      </c>
      <c r="HN319" s="415">
        <v>1</v>
      </c>
      <c r="HO319" s="447">
        <v>0</v>
      </c>
      <c r="HQ319" s="437">
        <v>315</v>
      </c>
      <c r="HR319" s="314" t="str">
        <f>OIP!AH317&amp;";"&amp;OIP!B317&amp;";"&amp;OIP!E317</f>
        <v>Система вентиляции БИЛ, ТПУ;Перепад давления воздуха на приточном вентиляторе П1.1 БИЛ-733;Па</v>
      </c>
      <c r="HS319" s="438">
        <v>315</v>
      </c>
      <c r="HT319" s="402" t="s">
        <v>5282</v>
      </c>
      <c r="HU319" s="312">
        <v>1</v>
      </c>
      <c r="HV319" s="405">
        <v>0</v>
      </c>
      <c r="HX319" s="310">
        <v>315</v>
      </c>
      <c r="HY319" s="314" t="str">
        <f>OIP!AH317&amp;";"&amp;OIP!B317&amp;";"&amp;OIP!E317</f>
        <v>Система вентиляции БИЛ, ТПУ;Перепад давления воздуха на приточном вентиляторе П1.1 БИЛ-733;Па</v>
      </c>
      <c r="HZ319" s="438">
        <v>315</v>
      </c>
      <c r="IA319" s="414" t="s">
        <v>5282</v>
      </c>
      <c r="IB319" s="415">
        <v>1</v>
      </c>
      <c r="IC319" s="447">
        <v>0</v>
      </c>
      <c r="ID319" s="341"/>
      <c r="IE319" s="446">
        <v>315</v>
      </c>
      <c r="IF319" s="412" t="str">
        <f>OIP!AH317&amp;";"&amp;OIP!B317&amp;";"&amp;OIP!E317</f>
        <v>Система вентиляции БИЛ, ТПУ;Перепад давления воздуха на приточном вентиляторе П1.1 БИЛ-733;Па</v>
      </c>
      <c r="IG319" s="440">
        <v>315</v>
      </c>
      <c r="IH319" s="414" t="s">
        <v>5282</v>
      </c>
      <c r="II319" s="415">
        <v>1</v>
      </c>
      <c r="IJ319" s="447">
        <v>0</v>
      </c>
      <c r="IK319" s="341"/>
      <c r="IL319" s="446">
        <v>315</v>
      </c>
      <c r="IM319" s="412" t="str">
        <f>OIP!AH317&amp;";"&amp;OIP!B317&amp;";"&amp;OIP!E317</f>
        <v>Система вентиляции БИЛ, ТПУ;Перепад давления воздуха на приточном вентиляторе П1.1 БИЛ-733;Па</v>
      </c>
      <c r="IN319" s="440">
        <v>315</v>
      </c>
      <c r="IO319" s="414" t="s">
        <v>5282</v>
      </c>
      <c r="IP319" s="415">
        <v>1</v>
      </c>
      <c r="IQ319" s="447">
        <v>0</v>
      </c>
    </row>
    <row r="320" spans="1:251">
      <c r="A320" s="310">
        <f t="shared" si="35"/>
        <v>316</v>
      </c>
      <c r="B320" s="314" t="str">
        <f>DP!J317&amp;";"&amp;DP!B317</f>
        <v>;Задвижка ПАЗ №32. Аварийное минимальное давление</v>
      </c>
      <c r="C320" s="438">
        <v>316</v>
      </c>
      <c r="D320" s="312"/>
      <c r="E320" s="312"/>
      <c r="F320" s="403"/>
      <c r="H320" s="437">
        <f t="shared" si="36"/>
        <v>316</v>
      </c>
      <c r="I320" s="314" t="str">
        <f>KTPRS2!I317&amp;";"&amp;KTPRS2!B317</f>
        <v>;</v>
      </c>
      <c r="J320" s="438">
        <v>316</v>
      </c>
      <c r="K320" s="312"/>
      <c r="L320" s="312"/>
      <c r="M320" s="405"/>
      <c r="O320" s="437">
        <f t="shared" si="37"/>
        <v>316</v>
      </c>
      <c r="P320" s="455">
        <v>0</v>
      </c>
      <c r="Q320" s="438"/>
      <c r="R320" s="312"/>
      <c r="S320" s="312"/>
      <c r="T320" s="405"/>
      <c r="DI320" s="310">
        <f t="shared" si="40"/>
        <v>413</v>
      </c>
      <c r="DJ320" s="314" t="str">
        <f>KTPRA!I319&amp;";"&amp;KTPRA!B319</f>
        <v>;</v>
      </c>
      <c r="DK320" s="438">
        <v>316</v>
      </c>
      <c r="DL320" s="312"/>
      <c r="DM320" s="312"/>
      <c r="DN320" s="403"/>
      <c r="DP320" s="437">
        <v>316</v>
      </c>
      <c r="DQ320" s="312"/>
      <c r="DR320" s="438">
        <v>284</v>
      </c>
      <c r="DS320" s="312"/>
      <c r="DT320" s="312"/>
      <c r="DU320" s="96"/>
      <c r="FT320" s="479"/>
      <c r="HC320" s="431">
        <v>316</v>
      </c>
      <c r="HD320" s="412" t="str">
        <f>OIP!AH318&amp;";"&amp;OIP!B318&amp;";"&amp;OIP!E318</f>
        <v>Система вентиляции БИЛ, ТПУ;Перепад давления воздуха на приточном вентиляторе П1.2 БИЛ-733;Па</v>
      </c>
      <c r="HE320" s="440">
        <v>316</v>
      </c>
      <c r="HF320" s="414" t="s">
        <v>5283</v>
      </c>
      <c r="HG320" s="415">
        <v>1</v>
      </c>
      <c r="HH320" s="447">
        <v>0</v>
      </c>
      <c r="HJ320" s="431">
        <v>316</v>
      </c>
      <c r="HK320" s="412" t="str">
        <f>OIP!AH318&amp;";"&amp;OIP!B318&amp;";"&amp;OIP!E318</f>
        <v>Система вентиляции БИЛ, ТПУ;Перепад давления воздуха на приточном вентиляторе П1.2 БИЛ-733;Па</v>
      </c>
      <c r="HL320" s="440">
        <v>316</v>
      </c>
      <c r="HM320" s="414" t="s">
        <v>5283</v>
      </c>
      <c r="HN320" s="415">
        <v>1</v>
      </c>
      <c r="HO320" s="447">
        <v>0</v>
      </c>
      <c r="HQ320" s="437">
        <v>316</v>
      </c>
      <c r="HR320" s="314" t="str">
        <f>OIP!AH318&amp;";"&amp;OIP!B318&amp;";"&amp;OIP!E318</f>
        <v>Система вентиляции БИЛ, ТПУ;Перепад давления воздуха на приточном вентиляторе П1.2 БИЛ-733;Па</v>
      </c>
      <c r="HS320" s="438">
        <v>316</v>
      </c>
      <c r="HT320" s="402" t="s">
        <v>5283</v>
      </c>
      <c r="HU320" s="312">
        <v>1</v>
      </c>
      <c r="HV320" s="405">
        <v>0</v>
      </c>
      <c r="HX320" s="310">
        <v>316</v>
      </c>
      <c r="HY320" s="314" t="str">
        <f>OIP!AH318&amp;";"&amp;OIP!B318&amp;";"&amp;OIP!E318</f>
        <v>Система вентиляции БИЛ, ТПУ;Перепад давления воздуха на приточном вентиляторе П1.2 БИЛ-733;Па</v>
      </c>
      <c r="HZ320" s="438">
        <v>316</v>
      </c>
      <c r="IA320" s="414" t="s">
        <v>5283</v>
      </c>
      <c r="IB320" s="415">
        <v>1</v>
      </c>
      <c r="IC320" s="447">
        <v>0</v>
      </c>
      <c r="ID320" s="341"/>
      <c r="IE320" s="431">
        <v>316</v>
      </c>
      <c r="IF320" s="412" t="str">
        <f>OIP!AH318&amp;";"&amp;OIP!B318&amp;";"&amp;OIP!E318</f>
        <v>Система вентиляции БИЛ, ТПУ;Перепад давления воздуха на приточном вентиляторе П1.2 БИЛ-733;Па</v>
      </c>
      <c r="IG320" s="440">
        <v>316</v>
      </c>
      <c r="IH320" s="414" t="s">
        <v>5283</v>
      </c>
      <c r="II320" s="415">
        <v>1</v>
      </c>
      <c r="IJ320" s="447">
        <v>0</v>
      </c>
      <c r="IK320" s="341"/>
      <c r="IL320" s="431">
        <v>316</v>
      </c>
      <c r="IM320" s="412" t="str">
        <f>OIP!AH318&amp;";"&amp;OIP!B318&amp;";"&amp;OIP!E318</f>
        <v>Система вентиляции БИЛ, ТПУ;Перепад давления воздуха на приточном вентиляторе П1.2 БИЛ-733;Па</v>
      </c>
      <c r="IN320" s="440">
        <v>316</v>
      </c>
      <c r="IO320" s="414" t="s">
        <v>5283</v>
      </c>
      <c r="IP320" s="415">
        <v>1</v>
      </c>
      <c r="IQ320" s="447">
        <v>0</v>
      </c>
    </row>
    <row r="321" spans="1:251">
      <c r="A321" s="310">
        <f t="shared" si="35"/>
        <v>317</v>
      </c>
      <c r="B321" s="314" t="str">
        <f>DP!J318&amp;";"&amp;DP!B318</f>
        <v>;</v>
      </c>
      <c r="C321" s="438">
        <v>317</v>
      </c>
      <c r="D321" s="312"/>
      <c r="E321" s="312"/>
      <c r="F321" s="403"/>
      <c r="H321" s="437">
        <f t="shared" si="36"/>
        <v>317</v>
      </c>
      <c r="I321" s="314" t="str">
        <f>KTPRS2!I318&amp;";"&amp;KTPRS2!B318</f>
        <v>;</v>
      </c>
      <c r="J321" s="438">
        <v>317</v>
      </c>
      <c r="K321" s="312"/>
      <c r="L321" s="312"/>
      <c r="M321" s="405"/>
      <c r="O321" s="437">
        <f t="shared" si="37"/>
        <v>317</v>
      </c>
      <c r="P321" s="455">
        <v>0</v>
      </c>
      <c r="Q321" s="438"/>
      <c r="R321" s="312"/>
      <c r="S321" s="312"/>
      <c r="T321" s="405"/>
      <c r="DI321" s="310">
        <f t="shared" si="40"/>
        <v>414</v>
      </c>
      <c r="DJ321" s="314" t="str">
        <f>KTPRA!I320&amp;";"&amp;KTPRA!B320</f>
        <v>;</v>
      </c>
      <c r="DK321" s="438">
        <v>317</v>
      </c>
      <c r="DL321" s="312"/>
      <c r="DM321" s="312"/>
      <c r="DN321" s="403"/>
      <c r="DP321" s="437">
        <v>317</v>
      </c>
      <c r="DQ321" s="312"/>
      <c r="DR321" s="438">
        <v>285</v>
      </c>
      <c r="DS321" s="312"/>
      <c r="DT321" s="312"/>
      <c r="DU321" s="96"/>
      <c r="FT321" s="479"/>
      <c r="HC321" s="446">
        <v>317</v>
      </c>
      <c r="HD321" s="412" t="str">
        <f>OIP!AH319&amp;";"&amp;OIP!B319&amp;";"&amp;OIP!E319</f>
        <v>Система вентиляции БИЛ, ТПУ;Температура теплоносителя перед теплообменником приточной установки БИЛ-733;°С</v>
      </c>
      <c r="HE321" s="440">
        <v>317</v>
      </c>
      <c r="HF321" s="414" t="s">
        <v>5284</v>
      </c>
      <c r="HG321" s="415">
        <v>1</v>
      </c>
      <c r="HH321" s="447">
        <v>0</v>
      </c>
      <c r="HJ321" s="446">
        <v>317</v>
      </c>
      <c r="HK321" s="412" t="str">
        <f>OIP!AH319&amp;";"&amp;OIP!B319&amp;";"&amp;OIP!E319</f>
        <v>Система вентиляции БИЛ, ТПУ;Температура теплоносителя перед теплообменником приточной установки БИЛ-733;°С</v>
      </c>
      <c r="HL321" s="440">
        <v>317</v>
      </c>
      <c r="HM321" s="414" t="s">
        <v>5284</v>
      </c>
      <c r="HN321" s="415">
        <v>1</v>
      </c>
      <c r="HO321" s="447">
        <v>0</v>
      </c>
      <c r="HQ321" s="437">
        <v>317</v>
      </c>
      <c r="HR321" s="314" t="str">
        <f>OIP!AH319&amp;";"&amp;OIP!B319&amp;";"&amp;OIP!E319</f>
        <v>Система вентиляции БИЛ, ТПУ;Температура теплоносителя перед теплообменником приточной установки БИЛ-733;°С</v>
      </c>
      <c r="HS321" s="438">
        <v>317</v>
      </c>
      <c r="HT321" s="402" t="s">
        <v>5284</v>
      </c>
      <c r="HU321" s="312">
        <v>1</v>
      </c>
      <c r="HV321" s="405">
        <v>0</v>
      </c>
      <c r="HX321" s="310">
        <v>317</v>
      </c>
      <c r="HY321" s="314" t="str">
        <f>OIP!AH319&amp;";"&amp;OIP!B319&amp;";"&amp;OIP!E319</f>
        <v>Система вентиляции БИЛ, ТПУ;Температура теплоносителя перед теплообменником приточной установки БИЛ-733;°С</v>
      </c>
      <c r="HZ321" s="438">
        <v>317</v>
      </c>
      <c r="IA321" s="414" t="s">
        <v>5284</v>
      </c>
      <c r="IB321" s="415">
        <v>1</v>
      </c>
      <c r="IC321" s="447">
        <v>0</v>
      </c>
      <c r="ID321" s="341"/>
      <c r="IE321" s="446">
        <v>317</v>
      </c>
      <c r="IF321" s="412" t="str">
        <f>OIP!AH319&amp;";"&amp;OIP!B319&amp;";"&amp;OIP!E319</f>
        <v>Система вентиляции БИЛ, ТПУ;Температура теплоносителя перед теплообменником приточной установки БИЛ-733;°С</v>
      </c>
      <c r="IG321" s="440">
        <v>317</v>
      </c>
      <c r="IH321" s="414" t="s">
        <v>5284</v>
      </c>
      <c r="II321" s="415">
        <v>1</v>
      </c>
      <c r="IJ321" s="447">
        <v>0</v>
      </c>
      <c r="IK321" s="341"/>
      <c r="IL321" s="446">
        <v>317</v>
      </c>
      <c r="IM321" s="412" t="str">
        <f>OIP!AH319&amp;";"&amp;OIP!B319&amp;";"&amp;OIP!E319</f>
        <v>Система вентиляции БИЛ, ТПУ;Температура теплоносителя перед теплообменником приточной установки БИЛ-733;°С</v>
      </c>
      <c r="IN321" s="440">
        <v>317</v>
      </c>
      <c r="IO321" s="414" t="s">
        <v>5284</v>
      </c>
      <c r="IP321" s="415">
        <v>1</v>
      </c>
      <c r="IQ321" s="447">
        <v>0</v>
      </c>
    </row>
    <row r="322" spans="1:251">
      <c r="A322" s="313">
        <f t="shared" si="35"/>
        <v>318</v>
      </c>
      <c r="B322" s="314" t="str">
        <f>DP!J319&amp;";"&amp;DP!B319</f>
        <v>;Задвижка ПАЗ №27. Низкий уровень масла в баке</v>
      </c>
      <c r="C322" s="438">
        <v>318</v>
      </c>
      <c r="D322" s="345"/>
      <c r="E322" s="345"/>
      <c r="F322" s="347"/>
      <c r="H322" s="469">
        <f t="shared" si="36"/>
        <v>318</v>
      </c>
      <c r="I322" s="314" t="str">
        <f>KTPRS2!I319&amp;";"&amp;KTPRS2!B319</f>
        <v>;</v>
      </c>
      <c r="J322" s="438">
        <v>318</v>
      </c>
      <c r="K322" s="345"/>
      <c r="L322" s="345"/>
      <c r="M322" s="470"/>
      <c r="O322" s="469">
        <f t="shared" si="37"/>
        <v>318</v>
      </c>
      <c r="P322" s="455">
        <v>0</v>
      </c>
      <c r="Q322" s="343"/>
      <c r="R322" s="345"/>
      <c r="S322" s="345"/>
      <c r="T322" s="470"/>
      <c r="DI322" s="310">
        <f t="shared" si="40"/>
        <v>415</v>
      </c>
      <c r="DJ322" s="314" t="str">
        <f>KTPRA!I321&amp;";"&amp;KTPRA!B321</f>
        <v>;</v>
      </c>
      <c r="DK322" s="438">
        <v>318</v>
      </c>
      <c r="DL322" s="312"/>
      <c r="DM322" s="312"/>
      <c r="DN322" s="403"/>
      <c r="DP322" s="437">
        <v>318</v>
      </c>
      <c r="DQ322" s="312"/>
      <c r="DR322" s="438">
        <v>286</v>
      </c>
      <c r="DS322" s="312"/>
      <c r="DT322" s="312"/>
      <c r="DU322" s="96"/>
      <c r="FT322" s="479"/>
      <c r="HC322" s="431">
        <v>318</v>
      </c>
      <c r="HD322" s="412" t="str">
        <f>OIP!AH320&amp;";"&amp;OIP!B320&amp;";"&amp;OIP!E320</f>
        <v>Система вентиляции БИЛ, ТПУ;Сигнализация аварийного максимального уровня затопления БИЛ-733;мА</v>
      </c>
      <c r="HE322" s="440">
        <v>318</v>
      </c>
      <c r="HF322" s="414" t="s">
        <v>5285</v>
      </c>
      <c r="HG322" s="415">
        <v>1</v>
      </c>
      <c r="HH322" s="447">
        <v>0</v>
      </c>
      <c r="HJ322" s="431">
        <v>318</v>
      </c>
      <c r="HK322" s="412" t="str">
        <f>OIP!AH320&amp;";"&amp;OIP!B320&amp;";"&amp;OIP!E320</f>
        <v>Система вентиляции БИЛ, ТПУ;Сигнализация аварийного максимального уровня затопления БИЛ-733;мА</v>
      </c>
      <c r="HL322" s="440">
        <v>318</v>
      </c>
      <c r="HM322" s="414" t="s">
        <v>5285</v>
      </c>
      <c r="HN322" s="415">
        <v>1</v>
      </c>
      <c r="HO322" s="447">
        <v>0</v>
      </c>
      <c r="HQ322" s="437">
        <v>318</v>
      </c>
      <c r="HR322" s="314" t="str">
        <f>OIP!AH320&amp;";"&amp;OIP!B320&amp;";"&amp;OIP!E320</f>
        <v>Система вентиляции БИЛ, ТПУ;Сигнализация аварийного максимального уровня затопления БИЛ-733;мА</v>
      </c>
      <c r="HS322" s="438">
        <v>318</v>
      </c>
      <c r="HT322" s="402" t="s">
        <v>5285</v>
      </c>
      <c r="HU322" s="312">
        <v>1</v>
      </c>
      <c r="HV322" s="405">
        <v>0</v>
      </c>
      <c r="HX322" s="310">
        <v>318</v>
      </c>
      <c r="HY322" s="314" t="str">
        <f>OIP!AH320&amp;";"&amp;OIP!B320&amp;";"&amp;OIP!E320</f>
        <v>Система вентиляции БИЛ, ТПУ;Сигнализация аварийного максимального уровня затопления БИЛ-733;мА</v>
      </c>
      <c r="HZ322" s="438">
        <v>318</v>
      </c>
      <c r="IA322" s="414" t="s">
        <v>5285</v>
      </c>
      <c r="IB322" s="415">
        <v>1</v>
      </c>
      <c r="IC322" s="447">
        <v>0</v>
      </c>
      <c r="ID322" s="341"/>
      <c r="IE322" s="431">
        <v>318</v>
      </c>
      <c r="IF322" s="412" t="str">
        <f>OIP!AH320&amp;";"&amp;OIP!B320&amp;";"&amp;OIP!E320</f>
        <v>Система вентиляции БИЛ, ТПУ;Сигнализация аварийного максимального уровня затопления БИЛ-733;мА</v>
      </c>
      <c r="IG322" s="440">
        <v>318</v>
      </c>
      <c r="IH322" s="414" t="s">
        <v>5285</v>
      </c>
      <c r="II322" s="415">
        <v>1</v>
      </c>
      <c r="IJ322" s="447">
        <v>0</v>
      </c>
      <c r="IK322" s="341"/>
      <c r="IL322" s="431">
        <v>318</v>
      </c>
      <c r="IM322" s="412" t="str">
        <f>OIP!AH320&amp;";"&amp;OIP!B320&amp;";"&amp;OIP!E320</f>
        <v>Система вентиляции БИЛ, ТПУ;Сигнализация аварийного максимального уровня затопления БИЛ-733;мА</v>
      </c>
      <c r="IN322" s="440">
        <v>318</v>
      </c>
      <c r="IO322" s="414" t="s">
        <v>5285</v>
      </c>
      <c r="IP322" s="415">
        <v>1</v>
      </c>
      <c r="IQ322" s="447">
        <v>0</v>
      </c>
    </row>
    <row r="323" spans="1:251">
      <c r="A323" s="310">
        <f t="shared" si="35"/>
        <v>319</v>
      </c>
      <c r="B323" s="314" t="str">
        <f>DP!J320&amp;";"&amp;DP!B320</f>
        <v>;Задвижка ПАЗ №27. Местное управление</v>
      </c>
      <c r="C323" s="438">
        <v>319</v>
      </c>
      <c r="D323" s="312"/>
      <c r="E323" s="312"/>
      <c r="F323" s="403"/>
      <c r="H323" s="437">
        <f t="shared" si="36"/>
        <v>319</v>
      </c>
      <c r="I323" s="314" t="str">
        <f>KTPRS2!I320&amp;";"&amp;KTPRS2!B320</f>
        <v>;</v>
      </c>
      <c r="J323" s="438">
        <v>319</v>
      </c>
      <c r="K323" s="312"/>
      <c r="L323" s="312"/>
      <c r="M323" s="405"/>
      <c r="O323" s="437">
        <f t="shared" si="37"/>
        <v>319</v>
      </c>
      <c r="P323" s="455">
        <v>0</v>
      </c>
      <c r="Q323" s="438"/>
      <c r="R323" s="312"/>
      <c r="S323" s="312"/>
      <c r="T323" s="405"/>
      <c r="DI323" s="310">
        <f t="shared" si="40"/>
        <v>416</v>
      </c>
      <c r="DJ323" s="314" t="str">
        <f>KTPRA!I322&amp;";"&amp;KTPRA!B322</f>
        <v>;</v>
      </c>
      <c r="DK323" s="438">
        <v>319</v>
      </c>
      <c r="DL323" s="312"/>
      <c r="DM323" s="312"/>
      <c r="DN323" s="403"/>
      <c r="DP323" s="437">
        <v>319</v>
      </c>
      <c r="DQ323" s="312"/>
      <c r="DR323" s="438">
        <v>287</v>
      </c>
      <c r="DS323" s="312"/>
      <c r="DT323" s="312"/>
      <c r="DU323" s="96"/>
      <c r="FT323" s="479"/>
      <c r="HC323" s="446">
        <v>319</v>
      </c>
      <c r="HD323" s="412" t="str">
        <f>OIP!AH321&amp;";"&amp;OIP!B321&amp;";"&amp;OIP!E321</f>
        <v>;;</v>
      </c>
      <c r="HE323" s="440">
        <v>319</v>
      </c>
      <c r="HF323" s="414" t="s">
        <v>5286</v>
      </c>
      <c r="HG323" s="415">
        <v>1</v>
      </c>
      <c r="HH323" s="447">
        <v>0</v>
      </c>
      <c r="HJ323" s="446">
        <v>319</v>
      </c>
      <c r="HK323" s="412" t="str">
        <f>OIP!AH321&amp;";"&amp;OIP!B321&amp;";"&amp;OIP!E321</f>
        <v>;;</v>
      </c>
      <c r="HL323" s="440">
        <v>319</v>
      </c>
      <c r="HM323" s="414" t="s">
        <v>5286</v>
      </c>
      <c r="HN323" s="415">
        <v>1</v>
      </c>
      <c r="HO323" s="447">
        <v>0</v>
      </c>
      <c r="HQ323" s="437">
        <v>319</v>
      </c>
      <c r="HR323" s="314" t="str">
        <f>OIP!AH321&amp;";"&amp;OIP!B321&amp;";"&amp;OIP!E321</f>
        <v>;;</v>
      </c>
      <c r="HS323" s="438">
        <v>319</v>
      </c>
      <c r="HT323" s="402" t="s">
        <v>5286</v>
      </c>
      <c r="HU323" s="312">
        <v>1</v>
      </c>
      <c r="HV323" s="405">
        <v>0</v>
      </c>
      <c r="HX323" s="310">
        <v>319</v>
      </c>
      <c r="HY323" s="314" t="str">
        <f>OIP!AH321&amp;";"&amp;OIP!B321&amp;";"&amp;OIP!E321</f>
        <v>;;</v>
      </c>
      <c r="HZ323" s="438">
        <v>319</v>
      </c>
      <c r="IA323" s="414" t="s">
        <v>5286</v>
      </c>
      <c r="IB323" s="415">
        <v>1</v>
      </c>
      <c r="IC323" s="447">
        <v>0</v>
      </c>
      <c r="ID323" s="341"/>
      <c r="IE323" s="446">
        <v>319</v>
      </c>
      <c r="IF323" s="412" t="str">
        <f>OIP!AH321&amp;";"&amp;OIP!B321&amp;";"&amp;OIP!E321</f>
        <v>;;</v>
      </c>
      <c r="IG323" s="440">
        <v>319</v>
      </c>
      <c r="IH323" s="414" t="s">
        <v>5286</v>
      </c>
      <c r="II323" s="415">
        <v>1</v>
      </c>
      <c r="IJ323" s="447">
        <v>0</v>
      </c>
      <c r="IK323" s="341"/>
      <c r="IL323" s="446">
        <v>319</v>
      </c>
      <c r="IM323" s="412" t="str">
        <f>OIP!AH321&amp;";"&amp;OIP!B321&amp;";"&amp;OIP!E321</f>
        <v>;;</v>
      </c>
      <c r="IN323" s="440">
        <v>319</v>
      </c>
      <c r="IO323" s="414" t="s">
        <v>5286</v>
      </c>
      <c r="IP323" s="415">
        <v>1</v>
      </c>
      <c r="IQ323" s="447">
        <v>0</v>
      </c>
    </row>
    <row r="324" spans="1:251">
      <c r="A324" s="310">
        <f t="shared" si="35"/>
        <v>320</v>
      </c>
      <c r="B324" s="314" t="str">
        <f>DP!J321&amp;";"&amp;DP!B321</f>
        <v>;Задвижка ПАЗ №27. Двигатель в работе</v>
      </c>
      <c r="C324" s="438">
        <v>320</v>
      </c>
      <c r="D324" s="312"/>
      <c r="E324" s="312"/>
      <c r="F324" s="403"/>
      <c r="H324" s="437">
        <f t="shared" si="36"/>
        <v>320</v>
      </c>
      <c r="I324" s="314" t="str">
        <f>KTPRS2!I321&amp;";"&amp;KTPRS2!B321</f>
        <v>;</v>
      </c>
      <c r="J324" s="438">
        <v>320</v>
      </c>
      <c r="K324" s="312"/>
      <c r="L324" s="312"/>
      <c r="M324" s="405"/>
      <c r="O324" s="437">
        <f t="shared" si="37"/>
        <v>320</v>
      </c>
      <c r="P324" s="455">
        <v>0</v>
      </c>
      <c r="Q324" s="438"/>
      <c r="R324" s="312"/>
      <c r="S324" s="312"/>
      <c r="T324" s="405"/>
      <c r="DI324" s="310">
        <f t="shared" si="40"/>
        <v>417</v>
      </c>
      <c r="DJ324" s="314" t="str">
        <f>KTPRA!I323&amp;";"&amp;KTPRA!B323</f>
        <v>;</v>
      </c>
      <c r="DK324" s="438">
        <v>320</v>
      </c>
      <c r="DL324" s="312"/>
      <c r="DM324" s="312"/>
      <c r="DN324" s="403"/>
      <c r="DP324" s="437">
        <v>320</v>
      </c>
      <c r="DQ324" s="312"/>
      <c r="DR324" s="438">
        <v>288</v>
      </c>
      <c r="DS324" s="312"/>
      <c r="DT324" s="312"/>
      <c r="DU324" s="96"/>
      <c r="FT324" s="479"/>
      <c r="HC324" s="431">
        <v>320</v>
      </c>
      <c r="HD324" s="412" t="str">
        <f>OIP!AH322&amp;";"&amp;OIP!B322&amp;";"&amp;OIP!E322</f>
        <v>;Контроль загазованности в ТПУ (точка 1);%</v>
      </c>
      <c r="HE324" s="440">
        <v>320</v>
      </c>
      <c r="HF324" s="414" t="s">
        <v>5287</v>
      </c>
      <c r="HG324" s="415">
        <v>1</v>
      </c>
      <c r="HH324" s="447">
        <v>0</v>
      </c>
      <c r="HJ324" s="431">
        <v>320</v>
      </c>
      <c r="HK324" s="412" t="str">
        <f>OIP!AH322&amp;";"&amp;OIP!B322&amp;";"&amp;OIP!E322</f>
        <v>;Контроль загазованности в ТПУ (точка 1);%</v>
      </c>
      <c r="HL324" s="440">
        <v>320</v>
      </c>
      <c r="HM324" s="414" t="s">
        <v>5287</v>
      </c>
      <c r="HN324" s="415">
        <v>1</v>
      </c>
      <c r="HO324" s="447">
        <v>0</v>
      </c>
      <c r="HQ324" s="437">
        <v>320</v>
      </c>
      <c r="HR324" s="314" t="str">
        <f>OIP!AH322&amp;";"&amp;OIP!B322&amp;";"&amp;OIP!E322</f>
        <v>;Контроль загазованности в ТПУ (точка 1);%</v>
      </c>
      <c r="HS324" s="438">
        <v>320</v>
      </c>
      <c r="HT324" s="402" t="s">
        <v>5287</v>
      </c>
      <c r="HU324" s="312">
        <v>1</v>
      </c>
      <c r="HV324" s="405">
        <v>0</v>
      </c>
      <c r="HX324" s="310">
        <v>320</v>
      </c>
      <c r="HY324" s="314" t="str">
        <f>OIP!AH322&amp;";"&amp;OIP!B322&amp;";"&amp;OIP!E322</f>
        <v>;Контроль загазованности в ТПУ (точка 1);%</v>
      </c>
      <c r="HZ324" s="438">
        <v>320</v>
      </c>
      <c r="IA324" s="414" t="s">
        <v>5287</v>
      </c>
      <c r="IB324" s="415">
        <v>1</v>
      </c>
      <c r="IC324" s="447">
        <v>0</v>
      </c>
      <c r="ID324" s="341"/>
      <c r="IE324" s="431">
        <v>320</v>
      </c>
      <c r="IF324" s="412" t="str">
        <f>OIP!AH322&amp;";"&amp;OIP!B322&amp;";"&amp;OIP!E322</f>
        <v>;Контроль загазованности в ТПУ (точка 1);%</v>
      </c>
      <c r="IG324" s="440">
        <v>320</v>
      </c>
      <c r="IH324" s="414" t="s">
        <v>5287</v>
      </c>
      <c r="II324" s="415">
        <v>1</v>
      </c>
      <c r="IJ324" s="447">
        <v>0</v>
      </c>
      <c r="IK324" s="341"/>
      <c r="IL324" s="431">
        <v>320</v>
      </c>
      <c r="IM324" s="412" t="str">
        <f>OIP!AH322&amp;";"&amp;OIP!B322&amp;";"&amp;OIP!E322</f>
        <v>;Контроль загазованности в ТПУ (точка 1);%</v>
      </c>
      <c r="IN324" s="440">
        <v>320</v>
      </c>
      <c r="IO324" s="414" t="s">
        <v>5287</v>
      </c>
      <c r="IP324" s="415">
        <v>1</v>
      </c>
      <c r="IQ324" s="447">
        <v>0</v>
      </c>
    </row>
    <row r="325" spans="1:251">
      <c r="A325" s="313">
        <f t="shared" si="35"/>
        <v>321</v>
      </c>
      <c r="B325" s="314" t="str">
        <f>DP!J322&amp;";"&amp;DP!B322</f>
        <v>;Задвижка ПАЗ №27. Аварийное минимальное давление</v>
      </c>
      <c r="C325" s="438">
        <v>321</v>
      </c>
      <c r="D325" s="345"/>
      <c r="E325" s="345"/>
      <c r="F325" s="347"/>
      <c r="H325" s="469">
        <f t="shared" si="36"/>
        <v>321</v>
      </c>
      <c r="I325" s="314" t="str">
        <f>KTPRS2!I322&amp;";"&amp;KTPRS2!B322</f>
        <v>;</v>
      </c>
      <c r="J325" s="438">
        <v>321</v>
      </c>
      <c r="K325" s="345"/>
      <c r="L325" s="345"/>
      <c r="M325" s="470"/>
      <c r="O325" s="469">
        <f t="shared" si="37"/>
        <v>321</v>
      </c>
      <c r="P325" s="455">
        <v>0</v>
      </c>
      <c r="Q325" s="343"/>
      <c r="R325" s="345"/>
      <c r="S325" s="345"/>
      <c r="T325" s="470"/>
      <c r="DI325" s="310">
        <f t="shared" si="40"/>
        <v>418</v>
      </c>
      <c r="DJ325" s="314" t="str">
        <f>KTPRA!I324&amp;";"&amp;KTPRA!B324</f>
        <v>;</v>
      </c>
      <c r="DK325" s="438">
        <v>321</v>
      </c>
      <c r="DL325" s="312"/>
      <c r="DM325" s="312"/>
      <c r="DN325" s="403"/>
      <c r="DP325" s="437">
        <v>321</v>
      </c>
      <c r="DQ325" s="312"/>
      <c r="DR325" s="438">
        <v>289</v>
      </c>
      <c r="DS325" s="312"/>
      <c r="DT325" s="312"/>
      <c r="DU325" s="96"/>
      <c r="FT325" s="479"/>
      <c r="HC325" s="446">
        <v>321</v>
      </c>
      <c r="HD325" s="412" t="str">
        <f>OIP!AH323&amp;";"&amp;OIP!B323&amp;";"&amp;OIP!E323</f>
        <v>;Контроль загазованности в ТПУ (точка 2);%</v>
      </c>
      <c r="HE325" s="440">
        <v>321</v>
      </c>
      <c r="HF325" s="414" t="s">
        <v>5288</v>
      </c>
      <c r="HG325" s="415">
        <v>1</v>
      </c>
      <c r="HH325" s="447">
        <v>0</v>
      </c>
      <c r="HJ325" s="446">
        <v>321</v>
      </c>
      <c r="HK325" s="412" t="str">
        <f>OIP!AH323&amp;";"&amp;OIP!B323&amp;";"&amp;OIP!E323</f>
        <v>;Контроль загазованности в ТПУ (точка 2);%</v>
      </c>
      <c r="HL325" s="440">
        <v>321</v>
      </c>
      <c r="HM325" s="414" t="s">
        <v>5288</v>
      </c>
      <c r="HN325" s="415">
        <v>1</v>
      </c>
      <c r="HO325" s="447">
        <v>0</v>
      </c>
      <c r="HQ325" s="437">
        <v>321</v>
      </c>
      <c r="HR325" s="314" t="str">
        <f>OIP!AH323&amp;";"&amp;OIP!B323&amp;";"&amp;OIP!E323</f>
        <v>;Контроль загазованности в ТПУ (точка 2);%</v>
      </c>
      <c r="HS325" s="438">
        <v>321</v>
      </c>
      <c r="HT325" s="402" t="s">
        <v>5288</v>
      </c>
      <c r="HU325" s="312">
        <v>1</v>
      </c>
      <c r="HV325" s="405">
        <v>0</v>
      </c>
      <c r="HX325" s="310">
        <v>321</v>
      </c>
      <c r="HY325" s="314" t="str">
        <f>OIP!AH323&amp;";"&amp;OIP!B323&amp;";"&amp;OIP!E323</f>
        <v>;Контроль загазованности в ТПУ (точка 2);%</v>
      </c>
      <c r="HZ325" s="438">
        <v>321</v>
      </c>
      <c r="IA325" s="414" t="s">
        <v>5288</v>
      </c>
      <c r="IB325" s="415">
        <v>1</v>
      </c>
      <c r="IC325" s="447">
        <v>0</v>
      </c>
      <c r="ID325" s="341"/>
      <c r="IE325" s="446">
        <v>321</v>
      </c>
      <c r="IF325" s="412" t="str">
        <f>OIP!AH323&amp;";"&amp;OIP!B323&amp;";"&amp;OIP!E323</f>
        <v>;Контроль загазованности в ТПУ (точка 2);%</v>
      </c>
      <c r="IG325" s="440">
        <v>321</v>
      </c>
      <c r="IH325" s="414" t="s">
        <v>5288</v>
      </c>
      <c r="II325" s="415">
        <v>1</v>
      </c>
      <c r="IJ325" s="447">
        <v>0</v>
      </c>
      <c r="IK325" s="341"/>
      <c r="IL325" s="446">
        <v>321</v>
      </c>
      <c r="IM325" s="412" t="str">
        <f>OIP!AH323&amp;";"&amp;OIP!B323&amp;";"&amp;OIP!E323</f>
        <v>;Контроль загазованности в ТПУ (точка 2);%</v>
      </c>
      <c r="IN325" s="440">
        <v>321</v>
      </c>
      <c r="IO325" s="414" t="s">
        <v>5288</v>
      </c>
      <c r="IP325" s="415">
        <v>1</v>
      </c>
      <c r="IQ325" s="447">
        <v>0</v>
      </c>
    </row>
    <row r="326" spans="1:251">
      <c r="A326" s="310">
        <f t="shared" ref="A326:A389" si="41">A325+1</f>
        <v>322</v>
      </c>
      <c r="B326" s="314" t="str">
        <f>DP!J323&amp;";"&amp;DP!B323</f>
        <v>;</v>
      </c>
      <c r="C326" s="438">
        <v>322</v>
      </c>
      <c r="D326" s="312"/>
      <c r="E326" s="312"/>
      <c r="F326" s="403"/>
      <c r="H326" s="437">
        <f t="shared" ref="H326:H389" si="42">H325+1</f>
        <v>322</v>
      </c>
      <c r="I326" s="314" t="str">
        <f>KTPRS2!I323&amp;";"&amp;KTPRS2!B323</f>
        <v>;</v>
      </c>
      <c r="J326" s="438">
        <v>322</v>
      </c>
      <c r="K326" s="312"/>
      <c r="L326" s="312"/>
      <c r="M326" s="405"/>
      <c r="O326" s="437">
        <f t="shared" ref="O326:O389" si="43">O325+1</f>
        <v>322</v>
      </c>
      <c r="P326" s="455">
        <v>0</v>
      </c>
      <c r="Q326" s="438"/>
      <c r="R326" s="312"/>
      <c r="S326" s="312"/>
      <c r="T326" s="405"/>
      <c r="DI326" s="310">
        <f t="shared" si="40"/>
        <v>419</v>
      </c>
      <c r="DJ326" s="314" t="str">
        <f>KTPRA!I325&amp;";"&amp;KTPRA!B325</f>
        <v>;</v>
      </c>
      <c r="DK326" s="438">
        <v>322</v>
      </c>
      <c r="DL326" s="312"/>
      <c r="DM326" s="312"/>
      <c r="DN326" s="403"/>
      <c r="DP326" s="437">
        <v>322</v>
      </c>
      <c r="DQ326" s="312"/>
      <c r="DR326" s="438">
        <v>290</v>
      </c>
      <c r="DS326" s="312"/>
      <c r="DT326" s="312"/>
      <c r="DU326" s="96"/>
      <c r="FT326" s="479"/>
      <c r="HC326" s="431">
        <v>322</v>
      </c>
      <c r="HD326" s="412" t="str">
        <f>OIP!AH324&amp;";"&amp;OIP!B324&amp;";"&amp;OIP!E324</f>
        <v>;Контроль загазованности в ТПУ (точка 3);%</v>
      </c>
      <c r="HE326" s="440">
        <v>322</v>
      </c>
      <c r="HF326" s="414" t="s">
        <v>5289</v>
      </c>
      <c r="HG326" s="415">
        <v>1</v>
      </c>
      <c r="HH326" s="447">
        <v>0</v>
      </c>
      <c r="HJ326" s="431">
        <v>322</v>
      </c>
      <c r="HK326" s="412" t="str">
        <f>OIP!AH324&amp;";"&amp;OIP!B324&amp;";"&amp;OIP!E324</f>
        <v>;Контроль загазованности в ТПУ (точка 3);%</v>
      </c>
      <c r="HL326" s="440">
        <v>322</v>
      </c>
      <c r="HM326" s="414" t="s">
        <v>5289</v>
      </c>
      <c r="HN326" s="415">
        <v>1</v>
      </c>
      <c r="HO326" s="447">
        <v>0</v>
      </c>
      <c r="HQ326" s="437">
        <v>322</v>
      </c>
      <c r="HR326" s="314" t="str">
        <f>OIP!AH324&amp;";"&amp;OIP!B324&amp;";"&amp;OIP!E324</f>
        <v>;Контроль загазованности в ТПУ (точка 3);%</v>
      </c>
      <c r="HS326" s="438">
        <v>322</v>
      </c>
      <c r="HT326" s="402" t="s">
        <v>5289</v>
      </c>
      <c r="HU326" s="312">
        <v>1</v>
      </c>
      <c r="HV326" s="405">
        <v>0</v>
      </c>
      <c r="HX326" s="310">
        <v>322</v>
      </c>
      <c r="HY326" s="314" t="str">
        <f>OIP!AH324&amp;";"&amp;OIP!B324&amp;";"&amp;OIP!E324</f>
        <v>;Контроль загазованности в ТПУ (точка 3);%</v>
      </c>
      <c r="HZ326" s="438">
        <v>322</v>
      </c>
      <c r="IA326" s="414" t="s">
        <v>5289</v>
      </c>
      <c r="IB326" s="415">
        <v>1</v>
      </c>
      <c r="IC326" s="447">
        <v>0</v>
      </c>
      <c r="ID326" s="341"/>
      <c r="IE326" s="431">
        <v>322</v>
      </c>
      <c r="IF326" s="412" t="str">
        <f>OIP!AH324&amp;";"&amp;OIP!B324&amp;";"&amp;OIP!E324</f>
        <v>;Контроль загазованности в ТПУ (точка 3);%</v>
      </c>
      <c r="IG326" s="440">
        <v>322</v>
      </c>
      <c r="IH326" s="414" t="s">
        <v>5289</v>
      </c>
      <c r="II326" s="415">
        <v>1</v>
      </c>
      <c r="IJ326" s="447">
        <v>0</v>
      </c>
      <c r="IK326" s="341"/>
      <c r="IL326" s="431">
        <v>322</v>
      </c>
      <c r="IM326" s="412" t="str">
        <f>OIP!AH324&amp;";"&amp;OIP!B324&amp;";"&amp;OIP!E324</f>
        <v>;Контроль загазованности в ТПУ (точка 3);%</v>
      </c>
      <c r="IN326" s="440">
        <v>322</v>
      </c>
      <c r="IO326" s="414" t="s">
        <v>5289</v>
      </c>
      <c r="IP326" s="415">
        <v>1</v>
      </c>
      <c r="IQ326" s="447">
        <v>0</v>
      </c>
    </row>
    <row r="327" spans="1:251">
      <c r="A327" s="310">
        <f t="shared" si="41"/>
        <v>323</v>
      </c>
      <c r="B327" s="314" t="str">
        <f>DP!J324&amp;";"&amp;DP!B324</f>
        <v>;Задвижка ПАЗ №37. Низкий уровень масла в баке</v>
      </c>
      <c r="C327" s="438">
        <v>323</v>
      </c>
      <c r="D327" s="312"/>
      <c r="E327" s="312"/>
      <c r="F327" s="403"/>
      <c r="H327" s="437">
        <f t="shared" si="42"/>
        <v>323</v>
      </c>
      <c r="I327" s="314" t="str">
        <f>KTPRS2!I324&amp;";"&amp;KTPRS2!B324</f>
        <v>;</v>
      </c>
      <c r="J327" s="438">
        <v>323</v>
      </c>
      <c r="K327" s="312"/>
      <c r="L327" s="312"/>
      <c r="M327" s="405"/>
      <c r="O327" s="437">
        <f t="shared" si="43"/>
        <v>323</v>
      </c>
      <c r="P327" s="455">
        <v>0</v>
      </c>
      <c r="Q327" s="438"/>
      <c r="R327" s="312"/>
      <c r="S327" s="312"/>
      <c r="T327" s="405"/>
      <c r="DI327" s="310">
        <f t="shared" si="40"/>
        <v>420</v>
      </c>
      <c r="DJ327" s="314" t="str">
        <f>KTPRA!I326&amp;";"&amp;KTPRA!B326</f>
        <v>;</v>
      </c>
      <c r="DK327" s="438">
        <v>323</v>
      </c>
      <c r="DL327" s="312"/>
      <c r="DM327" s="312"/>
      <c r="DN327" s="403"/>
      <c r="DP327" s="437">
        <v>323</v>
      </c>
      <c r="DQ327" s="312"/>
      <c r="DR327" s="438">
        <v>291</v>
      </c>
      <c r="DS327" s="312"/>
      <c r="DT327" s="312"/>
      <c r="DU327" s="96"/>
      <c r="FT327" s="479"/>
      <c r="HC327" s="446">
        <v>323</v>
      </c>
      <c r="HD327" s="412" t="str">
        <f>OIP!AH325&amp;";"&amp;OIP!B325&amp;";"&amp;OIP!E325</f>
        <v>;Контроль загазованности в ТПУ (точка 4);%</v>
      </c>
      <c r="HE327" s="440">
        <v>323</v>
      </c>
      <c r="HF327" s="414" t="s">
        <v>5290</v>
      </c>
      <c r="HG327" s="415">
        <v>1</v>
      </c>
      <c r="HH327" s="447">
        <v>0</v>
      </c>
      <c r="HJ327" s="446">
        <v>323</v>
      </c>
      <c r="HK327" s="412" t="str">
        <f>OIP!AH325&amp;";"&amp;OIP!B325&amp;";"&amp;OIP!E325</f>
        <v>;Контроль загазованности в ТПУ (точка 4);%</v>
      </c>
      <c r="HL327" s="440">
        <v>323</v>
      </c>
      <c r="HM327" s="414" t="s">
        <v>5290</v>
      </c>
      <c r="HN327" s="415">
        <v>1</v>
      </c>
      <c r="HO327" s="447">
        <v>0</v>
      </c>
      <c r="HQ327" s="437">
        <v>323</v>
      </c>
      <c r="HR327" s="314" t="str">
        <f>OIP!AH325&amp;";"&amp;OIP!B325&amp;";"&amp;OIP!E325</f>
        <v>;Контроль загазованности в ТПУ (точка 4);%</v>
      </c>
      <c r="HS327" s="438">
        <v>323</v>
      </c>
      <c r="HT327" s="402" t="s">
        <v>5290</v>
      </c>
      <c r="HU327" s="312">
        <v>1</v>
      </c>
      <c r="HV327" s="405">
        <v>0</v>
      </c>
      <c r="HX327" s="310">
        <v>323</v>
      </c>
      <c r="HY327" s="314" t="str">
        <f>OIP!AH325&amp;";"&amp;OIP!B325&amp;";"&amp;OIP!E325</f>
        <v>;Контроль загазованности в ТПУ (точка 4);%</v>
      </c>
      <c r="HZ327" s="438">
        <v>323</v>
      </c>
      <c r="IA327" s="414" t="s">
        <v>5290</v>
      </c>
      <c r="IB327" s="415">
        <v>1</v>
      </c>
      <c r="IC327" s="447">
        <v>0</v>
      </c>
      <c r="ID327" s="341"/>
      <c r="IE327" s="446">
        <v>323</v>
      </c>
      <c r="IF327" s="412" t="str">
        <f>OIP!AH325&amp;";"&amp;OIP!B325&amp;";"&amp;OIP!E325</f>
        <v>;Контроль загазованности в ТПУ (точка 4);%</v>
      </c>
      <c r="IG327" s="440">
        <v>323</v>
      </c>
      <c r="IH327" s="414" t="s">
        <v>5290</v>
      </c>
      <c r="II327" s="415">
        <v>1</v>
      </c>
      <c r="IJ327" s="447">
        <v>0</v>
      </c>
      <c r="IK327" s="341"/>
      <c r="IL327" s="446">
        <v>323</v>
      </c>
      <c r="IM327" s="412" t="str">
        <f>OIP!AH325&amp;";"&amp;OIP!B325&amp;";"&amp;OIP!E325</f>
        <v>;Контроль загазованности в ТПУ (точка 4);%</v>
      </c>
      <c r="IN327" s="440">
        <v>323</v>
      </c>
      <c r="IO327" s="414" t="s">
        <v>5290</v>
      </c>
      <c r="IP327" s="415">
        <v>1</v>
      </c>
      <c r="IQ327" s="447">
        <v>0</v>
      </c>
    </row>
    <row r="328" spans="1:251">
      <c r="A328" s="313">
        <f t="shared" si="41"/>
        <v>324</v>
      </c>
      <c r="B328" s="314" t="str">
        <f>DP!J325&amp;";"&amp;DP!B325</f>
        <v>;Задвижка ПАЗ №37. Местное управление</v>
      </c>
      <c r="C328" s="438">
        <v>324</v>
      </c>
      <c r="D328" s="345"/>
      <c r="E328" s="345"/>
      <c r="F328" s="347"/>
      <c r="H328" s="469">
        <f t="shared" si="42"/>
        <v>324</v>
      </c>
      <c r="I328" s="314" t="str">
        <f>KTPRS2!I325&amp;";"&amp;KTPRS2!B325</f>
        <v>;</v>
      </c>
      <c r="J328" s="438">
        <v>324</v>
      </c>
      <c r="K328" s="345"/>
      <c r="L328" s="345"/>
      <c r="M328" s="470"/>
      <c r="O328" s="469">
        <f t="shared" si="43"/>
        <v>324</v>
      </c>
      <c r="P328" s="455">
        <v>0</v>
      </c>
      <c r="Q328" s="343"/>
      <c r="R328" s="345"/>
      <c r="S328" s="345"/>
      <c r="T328" s="470"/>
      <c r="DI328" s="310">
        <f t="shared" si="40"/>
        <v>421</v>
      </c>
      <c r="DJ328" s="314" t="str">
        <f>KTPRA!I327&amp;";"&amp;KTPRA!B327</f>
        <v>;</v>
      </c>
      <c r="DK328" s="438">
        <v>324</v>
      </c>
      <c r="DL328" s="312"/>
      <c r="DM328" s="312"/>
      <c r="DN328" s="403"/>
      <c r="DP328" s="437">
        <v>324</v>
      </c>
      <c r="DQ328" s="312"/>
      <c r="DR328" s="438">
        <v>292</v>
      </c>
      <c r="DS328" s="312"/>
      <c r="DT328" s="312"/>
      <c r="DU328" s="96"/>
      <c r="FT328" s="479"/>
      <c r="HC328" s="431">
        <v>324</v>
      </c>
      <c r="HD328" s="412" t="str">
        <f>OIP!AH326&amp;";"&amp;OIP!B326&amp;";"&amp;OIP!E326</f>
        <v>;Перепад давления воздуха на вытяжном вентиляторе В1.1 ТПУ;Па</v>
      </c>
      <c r="HE328" s="440">
        <v>324</v>
      </c>
      <c r="HF328" s="414" t="s">
        <v>5291</v>
      </c>
      <c r="HG328" s="415">
        <v>1</v>
      </c>
      <c r="HH328" s="447">
        <v>0</v>
      </c>
      <c r="HJ328" s="431">
        <v>324</v>
      </c>
      <c r="HK328" s="412" t="str">
        <f>OIP!AH326&amp;";"&amp;OIP!B326&amp;";"&amp;OIP!E326</f>
        <v>;Перепад давления воздуха на вытяжном вентиляторе В1.1 ТПУ;Па</v>
      </c>
      <c r="HL328" s="440">
        <v>324</v>
      </c>
      <c r="HM328" s="414" t="s">
        <v>5291</v>
      </c>
      <c r="HN328" s="415">
        <v>1</v>
      </c>
      <c r="HO328" s="447">
        <v>0</v>
      </c>
      <c r="HQ328" s="437">
        <v>324</v>
      </c>
      <c r="HR328" s="314" t="str">
        <f>OIP!AH326&amp;";"&amp;OIP!B326&amp;";"&amp;OIP!E326</f>
        <v>;Перепад давления воздуха на вытяжном вентиляторе В1.1 ТПУ;Па</v>
      </c>
      <c r="HS328" s="438">
        <v>324</v>
      </c>
      <c r="HT328" s="402" t="s">
        <v>5291</v>
      </c>
      <c r="HU328" s="312">
        <v>1</v>
      </c>
      <c r="HV328" s="405">
        <v>0</v>
      </c>
      <c r="HX328" s="310">
        <v>324</v>
      </c>
      <c r="HY328" s="314" t="str">
        <f>OIP!AH326&amp;";"&amp;OIP!B326&amp;";"&amp;OIP!E326</f>
        <v>;Перепад давления воздуха на вытяжном вентиляторе В1.1 ТПУ;Па</v>
      </c>
      <c r="HZ328" s="438">
        <v>324</v>
      </c>
      <c r="IA328" s="414" t="s">
        <v>5291</v>
      </c>
      <c r="IB328" s="415">
        <v>1</v>
      </c>
      <c r="IC328" s="447">
        <v>0</v>
      </c>
      <c r="ID328" s="341"/>
      <c r="IE328" s="431">
        <v>324</v>
      </c>
      <c r="IF328" s="412" t="str">
        <f>OIP!AH326&amp;";"&amp;OIP!B326&amp;";"&amp;OIP!E326</f>
        <v>;Перепад давления воздуха на вытяжном вентиляторе В1.1 ТПУ;Па</v>
      </c>
      <c r="IG328" s="440">
        <v>324</v>
      </c>
      <c r="IH328" s="414" t="s">
        <v>5291</v>
      </c>
      <c r="II328" s="415">
        <v>1</v>
      </c>
      <c r="IJ328" s="447">
        <v>0</v>
      </c>
      <c r="IK328" s="341"/>
      <c r="IL328" s="431">
        <v>324</v>
      </c>
      <c r="IM328" s="412" t="str">
        <f>OIP!AH326&amp;";"&amp;OIP!B326&amp;";"&amp;OIP!E326</f>
        <v>;Перепад давления воздуха на вытяжном вентиляторе В1.1 ТПУ;Па</v>
      </c>
      <c r="IN328" s="440">
        <v>324</v>
      </c>
      <c r="IO328" s="414" t="s">
        <v>5291</v>
      </c>
      <c r="IP328" s="415">
        <v>1</v>
      </c>
      <c r="IQ328" s="447">
        <v>0</v>
      </c>
    </row>
    <row r="329" spans="1:251">
      <c r="A329" s="310">
        <f t="shared" si="41"/>
        <v>325</v>
      </c>
      <c r="B329" s="314" t="str">
        <f>DP!J326&amp;";"&amp;DP!B326</f>
        <v>;Задвижка ПАЗ №37. Двигатель в работе</v>
      </c>
      <c r="C329" s="438">
        <v>325</v>
      </c>
      <c r="D329" s="312"/>
      <c r="E329" s="312"/>
      <c r="F329" s="403"/>
      <c r="H329" s="437">
        <f t="shared" si="42"/>
        <v>325</v>
      </c>
      <c r="I329" s="314" t="str">
        <f>KTPRS2!I326&amp;";"&amp;KTPRS2!B326</f>
        <v>;</v>
      </c>
      <c r="J329" s="438">
        <v>325</v>
      </c>
      <c r="K329" s="312"/>
      <c r="L329" s="312"/>
      <c r="M329" s="405"/>
      <c r="O329" s="437">
        <f t="shared" si="43"/>
        <v>325</v>
      </c>
      <c r="P329" s="455">
        <v>0</v>
      </c>
      <c r="Q329" s="438"/>
      <c r="R329" s="312"/>
      <c r="S329" s="312"/>
      <c r="T329" s="405"/>
      <c r="DI329" s="310">
        <f t="shared" si="40"/>
        <v>422</v>
      </c>
      <c r="DJ329" s="314" t="str">
        <f>KTPRA!I328&amp;";"&amp;KTPRA!B328</f>
        <v>;</v>
      </c>
      <c r="DK329" s="438">
        <v>325</v>
      </c>
      <c r="DL329" s="312"/>
      <c r="DM329" s="312"/>
      <c r="DN329" s="403"/>
      <c r="DP329" s="437">
        <v>325</v>
      </c>
      <c r="DQ329" s="312"/>
      <c r="DR329" s="438">
        <v>293</v>
      </c>
      <c r="DS329" s="312"/>
      <c r="DT329" s="312"/>
      <c r="DU329" s="96"/>
      <c r="FT329" s="479"/>
      <c r="HC329" s="446">
        <v>325</v>
      </c>
      <c r="HD329" s="412" t="str">
        <f>OIP!AH327&amp;";"&amp;OIP!B327&amp;";"&amp;OIP!E327</f>
        <v>;Перепад давления воздуха на вытяжном вентиляторе В1.2 ТПУ;Па</v>
      </c>
      <c r="HE329" s="440">
        <v>325</v>
      </c>
      <c r="HF329" s="414" t="s">
        <v>5292</v>
      </c>
      <c r="HG329" s="415">
        <v>1</v>
      </c>
      <c r="HH329" s="447">
        <v>0</v>
      </c>
      <c r="HJ329" s="446">
        <v>325</v>
      </c>
      <c r="HK329" s="412" t="str">
        <f>OIP!AH327&amp;";"&amp;OIP!B327&amp;";"&amp;OIP!E327</f>
        <v>;Перепад давления воздуха на вытяжном вентиляторе В1.2 ТПУ;Па</v>
      </c>
      <c r="HL329" s="440">
        <v>325</v>
      </c>
      <c r="HM329" s="414" t="s">
        <v>5292</v>
      </c>
      <c r="HN329" s="415">
        <v>1</v>
      </c>
      <c r="HO329" s="447">
        <v>0</v>
      </c>
      <c r="HQ329" s="437">
        <v>325</v>
      </c>
      <c r="HR329" s="314" t="str">
        <f>OIP!AH327&amp;";"&amp;OIP!B327&amp;";"&amp;OIP!E327</f>
        <v>;Перепад давления воздуха на вытяжном вентиляторе В1.2 ТПУ;Па</v>
      </c>
      <c r="HS329" s="438">
        <v>325</v>
      </c>
      <c r="HT329" s="402" t="s">
        <v>5292</v>
      </c>
      <c r="HU329" s="312">
        <v>1</v>
      </c>
      <c r="HV329" s="405">
        <v>0</v>
      </c>
      <c r="HX329" s="310">
        <v>325</v>
      </c>
      <c r="HY329" s="314" t="str">
        <f>OIP!AH327&amp;";"&amp;OIP!B327&amp;";"&amp;OIP!E327</f>
        <v>;Перепад давления воздуха на вытяжном вентиляторе В1.2 ТПУ;Па</v>
      </c>
      <c r="HZ329" s="438">
        <v>325</v>
      </c>
      <c r="IA329" s="414" t="s">
        <v>5292</v>
      </c>
      <c r="IB329" s="415">
        <v>1</v>
      </c>
      <c r="IC329" s="447">
        <v>0</v>
      </c>
      <c r="ID329" s="341"/>
      <c r="IE329" s="446">
        <v>325</v>
      </c>
      <c r="IF329" s="412" t="str">
        <f>OIP!AH327&amp;";"&amp;OIP!B327&amp;";"&amp;OIP!E327</f>
        <v>;Перепад давления воздуха на вытяжном вентиляторе В1.2 ТПУ;Па</v>
      </c>
      <c r="IG329" s="440">
        <v>325</v>
      </c>
      <c r="IH329" s="414" t="s">
        <v>5292</v>
      </c>
      <c r="II329" s="415">
        <v>1</v>
      </c>
      <c r="IJ329" s="447">
        <v>0</v>
      </c>
      <c r="IK329" s="341"/>
      <c r="IL329" s="446">
        <v>325</v>
      </c>
      <c r="IM329" s="412" t="str">
        <f>OIP!AH327&amp;";"&amp;OIP!B327&amp;";"&amp;OIP!E327</f>
        <v>;Перепад давления воздуха на вытяжном вентиляторе В1.2 ТПУ;Па</v>
      </c>
      <c r="IN329" s="440">
        <v>325</v>
      </c>
      <c r="IO329" s="414" t="s">
        <v>5292</v>
      </c>
      <c r="IP329" s="415">
        <v>1</v>
      </c>
      <c r="IQ329" s="447">
        <v>0</v>
      </c>
    </row>
    <row r="330" spans="1:251">
      <c r="A330" s="310">
        <f t="shared" si="41"/>
        <v>326</v>
      </c>
      <c r="B330" s="314" t="str">
        <f>DP!J327&amp;";"&amp;DP!B327</f>
        <v>;Задвижка ПАЗ №37. Аварийное минимальное давление</v>
      </c>
      <c r="C330" s="438">
        <v>326</v>
      </c>
      <c r="D330" s="312"/>
      <c r="E330" s="312"/>
      <c r="F330" s="403"/>
      <c r="H330" s="437">
        <f t="shared" si="42"/>
        <v>326</v>
      </c>
      <c r="I330" s="314" t="str">
        <f>KTPRS2!I327&amp;";"&amp;KTPRS2!B327</f>
        <v>;</v>
      </c>
      <c r="J330" s="438">
        <v>326</v>
      </c>
      <c r="K330" s="312"/>
      <c r="L330" s="312"/>
      <c r="M330" s="405"/>
      <c r="O330" s="437">
        <f t="shared" si="43"/>
        <v>326</v>
      </c>
      <c r="P330" s="455">
        <v>0</v>
      </c>
      <c r="Q330" s="438"/>
      <c r="R330" s="312"/>
      <c r="S330" s="312"/>
      <c r="T330" s="405"/>
      <c r="DI330" s="310">
        <f t="shared" si="40"/>
        <v>423</v>
      </c>
      <c r="DJ330" s="314" t="str">
        <f>KTPRA!I329&amp;";"&amp;KTPRA!B329</f>
        <v>;</v>
      </c>
      <c r="DK330" s="438">
        <v>326</v>
      </c>
      <c r="DL330" s="312"/>
      <c r="DM330" s="312"/>
      <c r="DN330" s="403"/>
      <c r="DP330" s="437">
        <v>326</v>
      </c>
      <c r="DQ330" s="312"/>
      <c r="DR330" s="438">
        <v>294</v>
      </c>
      <c r="DS330" s="312"/>
      <c r="DT330" s="312"/>
      <c r="DU330" s="96"/>
      <c r="FT330" s="479"/>
      <c r="HC330" s="431">
        <v>326</v>
      </c>
      <c r="HD330" s="412" t="str">
        <f>OIP!AH328&amp;";"&amp;OIP!B328&amp;";"&amp;OIP!E328</f>
        <v>;Перепад давления воздуха на приточном вентиляторе П1.1 ТПУ;Па</v>
      </c>
      <c r="HE330" s="440">
        <v>326</v>
      </c>
      <c r="HF330" s="414" t="s">
        <v>5293</v>
      </c>
      <c r="HG330" s="415">
        <v>1</v>
      </c>
      <c r="HH330" s="447">
        <v>0</v>
      </c>
      <c r="HJ330" s="431">
        <v>326</v>
      </c>
      <c r="HK330" s="412" t="str">
        <f>OIP!AH328&amp;";"&amp;OIP!B328&amp;";"&amp;OIP!E328</f>
        <v>;Перепад давления воздуха на приточном вентиляторе П1.1 ТПУ;Па</v>
      </c>
      <c r="HL330" s="440">
        <v>326</v>
      </c>
      <c r="HM330" s="414" t="s">
        <v>5293</v>
      </c>
      <c r="HN330" s="415">
        <v>1</v>
      </c>
      <c r="HO330" s="447">
        <v>0</v>
      </c>
      <c r="HQ330" s="437">
        <v>326</v>
      </c>
      <c r="HR330" s="314" t="str">
        <f>OIP!AH328&amp;";"&amp;OIP!B328&amp;";"&amp;OIP!E328</f>
        <v>;Перепад давления воздуха на приточном вентиляторе П1.1 ТПУ;Па</v>
      </c>
      <c r="HS330" s="438">
        <v>326</v>
      </c>
      <c r="HT330" s="402" t="s">
        <v>5293</v>
      </c>
      <c r="HU330" s="312">
        <v>1</v>
      </c>
      <c r="HV330" s="405">
        <v>0</v>
      </c>
      <c r="HX330" s="310">
        <v>326</v>
      </c>
      <c r="HY330" s="314" t="str">
        <f>OIP!AH328&amp;";"&amp;OIP!B328&amp;";"&amp;OIP!E328</f>
        <v>;Перепад давления воздуха на приточном вентиляторе П1.1 ТПУ;Па</v>
      </c>
      <c r="HZ330" s="438">
        <v>326</v>
      </c>
      <c r="IA330" s="414" t="s">
        <v>5293</v>
      </c>
      <c r="IB330" s="415">
        <v>1</v>
      </c>
      <c r="IC330" s="447">
        <v>0</v>
      </c>
      <c r="ID330" s="341"/>
      <c r="IE330" s="431">
        <v>326</v>
      </c>
      <c r="IF330" s="412" t="str">
        <f>OIP!AH328&amp;";"&amp;OIP!B328&amp;";"&amp;OIP!E328</f>
        <v>;Перепад давления воздуха на приточном вентиляторе П1.1 ТПУ;Па</v>
      </c>
      <c r="IG330" s="440">
        <v>326</v>
      </c>
      <c r="IH330" s="414" t="s">
        <v>5293</v>
      </c>
      <c r="II330" s="415">
        <v>1</v>
      </c>
      <c r="IJ330" s="447">
        <v>0</v>
      </c>
      <c r="IK330" s="341"/>
      <c r="IL330" s="431">
        <v>326</v>
      </c>
      <c r="IM330" s="412" t="str">
        <f>OIP!AH328&amp;";"&amp;OIP!B328&amp;";"&amp;OIP!E328</f>
        <v>;Перепад давления воздуха на приточном вентиляторе П1.1 ТПУ;Па</v>
      </c>
      <c r="IN330" s="440">
        <v>326</v>
      </c>
      <c r="IO330" s="414" t="s">
        <v>5293</v>
      </c>
      <c r="IP330" s="415">
        <v>1</v>
      </c>
      <c r="IQ330" s="447">
        <v>0</v>
      </c>
    </row>
    <row r="331" spans="1:251">
      <c r="A331" s="313">
        <f t="shared" si="41"/>
        <v>327</v>
      </c>
      <c r="B331" s="314" t="str">
        <f>DP!J328&amp;";"&amp;DP!B328</f>
        <v>;</v>
      </c>
      <c r="C331" s="438">
        <v>327</v>
      </c>
      <c r="D331" s="345"/>
      <c r="E331" s="345"/>
      <c r="F331" s="347"/>
      <c r="H331" s="469">
        <f t="shared" si="42"/>
        <v>327</v>
      </c>
      <c r="I331" s="314" t="str">
        <f>KTPRS2!I328&amp;";"&amp;KTPRS2!B328</f>
        <v>;</v>
      </c>
      <c r="J331" s="438">
        <v>327</v>
      </c>
      <c r="K331" s="345"/>
      <c r="L331" s="345"/>
      <c r="M331" s="470"/>
      <c r="O331" s="469">
        <f t="shared" si="43"/>
        <v>327</v>
      </c>
      <c r="P331" s="455">
        <v>0</v>
      </c>
      <c r="Q331" s="343"/>
      <c r="R331" s="345"/>
      <c r="S331" s="345"/>
      <c r="T331" s="470"/>
      <c r="DI331" s="310">
        <f t="shared" si="40"/>
        <v>424</v>
      </c>
      <c r="DJ331" s="314" t="str">
        <f>KTPRA!I330&amp;";"&amp;KTPRA!B330</f>
        <v>;</v>
      </c>
      <c r="DK331" s="438">
        <v>327</v>
      </c>
      <c r="DL331" s="312"/>
      <c r="DM331" s="312"/>
      <c r="DN331" s="403"/>
      <c r="DP331" s="437">
        <v>327</v>
      </c>
      <c r="DQ331" s="312"/>
      <c r="DR331" s="438">
        <v>295</v>
      </c>
      <c r="DS331" s="312"/>
      <c r="DT331" s="312"/>
      <c r="DU331" s="96"/>
      <c r="FT331" s="479"/>
      <c r="HC331" s="446">
        <v>327</v>
      </c>
      <c r="HD331" s="412" t="str">
        <f>OIP!AH329&amp;";"&amp;OIP!B329&amp;";"&amp;OIP!E329</f>
        <v>;Перепад давления воздуха на приточном вентиляторе П1.2 ТПУ;Па</v>
      </c>
      <c r="HE331" s="440">
        <v>327</v>
      </c>
      <c r="HF331" s="414" t="s">
        <v>5294</v>
      </c>
      <c r="HG331" s="415">
        <v>1</v>
      </c>
      <c r="HH331" s="447">
        <v>0</v>
      </c>
      <c r="HJ331" s="446">
        <v>327</v>
      </c>
      <c r="HK331" s="412" t="str">
        <f>OIP!AH329&amp;";"&amp;OIP!B329&amp;";"&amp;OIP!E329</f>
        <v>;Перепад давления воздуха на приточном вентиляторе П1.2 ТПУ;Па</v>
      </c>
      <c r="HL331" s="440">
        <v>327</v>
      </c>
      <c r="HM331" s="414" t="s">
        <v>5294</v>
      </c>
      <c r="HN331" s="415">
        <v>1</v>
      </c>
      <c r="HO331" s="447">
        <v>0</v>
      </c>
      <c r="HQ331" s="437">
        <v>327</v>
      </c>
      <c r="HR331" s="314" t="str">
        <f>OIP!AH329&amp;";"&amp;OIP!B329&amp;";"&amp;OIP!E329</f>
        <v>;Перепад давления воздуха на приточном вентиляторе П1.2 ТПУ;Па</v>
      </c>
      <c r="HS331" s="438">
        <v>327</v>
      </c>
      <c r="HT331" s="402" t="s">
        <v>5294</v>
      </c>
      <c r="HU331" s="312">
        <v>1</v>
      </c>
      <c r="HV331" s="405">
        <v>0</v>
      </c>
      <c r="HX331" s="310">
        <v>327</v>
      </c>
      <c r="HY331" s="314" t="str">
        <f>OIP!AH329&amp;";"&amp;OIP!B329&amp;";"&amp;OIP!E329</f>
        <v>;Перепад давления воздуха на приточном вентиляторе П1.2 ТПУ;Па</v>
      </c>
      <c r="HZ331" s="438">
        <v>327</v>
      </c>
      <c r="IA331" s="414" t="s">
        <v>5294</v>
      </c>
      <c r="IB331" s="415">
        <v>1</v>
      </c>
      <c r="IC331" s="447">
        <v>0</v>
      </c>
      <c r="ID331" s="341"/>
      <c r="IE331" s="446">
        <v>327</v>
      </c>
      <c r="IF331" s="412" t="str">
        <f>OIP!AH329&amp;";"&amp;OIP!B329&amp;";"&amp;OIP!E329</f>
        <v>;Перепад давления воздуха на приточном вентиляторе П1.2 ТПУ;Па</v>
      </c>
      <c r="IG331" s="440">
        <v>327</v>
      </c>
      <c r="IH331" s="414" t="s">
        <v>5294</v>
      </c>
      <c r="II331" s="415">
        <v>1</v>
      </c>
      <c r="IJ331" s="447">
        <v>0</v>
      </c>
      <c r="IK331" s="341"/>
      <c r="IL331" s="446">
        <v>327</v>
      </c>
      <c r="IM331" s="412" t="str">
        <f>OIP!AH329&amp;";"&amp;OIP!B329&amp;";"&amp;OIP!E329</f>
        <v>;Перепад давления воздуха на приточном вентиляторе П1.2 ТПУ;Па</v>
      </c>
      <c r="IN331" s="440">
        <v>327</v>
      </c>
      <c r="IO331" s="414" t="s">
        <v>5294</v>
      </c>
      <c r="IP331" s="415">
        <v>1</v>
      </c>
      <c r="IQ331" s="447">
        <v>0</v>
      </c>
    </row>
    <row r="332" spans="1:251">
      <c r="A332" s="310">
        <f t="shared" si="41"/>
        <v>328</v>
      </c>
      <c r="B332" s="314" t="str">
        <f>DP!J329&amp;";"&amp;DP!B329</f>
        <v>;Задвижка ПАЗ №39. Низкий уровень масла в баке</v>
      </c>
      <c r="C332" s="438">
        <v>328</v>
      </c>
      <c r="D332" s="312"/>
      <c r="E332" s="312"/>
      <c r="F332" s="403"/>
      <c r="H332" s="437">
        <f t="shared" si="42"/>
        <v>328</v>
      </c>
      <c r="I332" s="314" t="str">
        <f>KTPRS2!I329&amp;";"&amp;KTPRS2!B329</f>
        <v>;</v>
      </c>
      <c r="J332" s="438">
        <v>328</v>
      </c>
      <c r="K332" s="312"/>
      <c r="L332" s="312"/>
      <c r="M332" s="405"/>
      <c r="O332" s="437">
        <f t="shared" si="43"/>
        <v>328</v>
      </c>
      <c r="P332" s="455">
        <v>0</v>
      </c>
      <c r="Q332" s="438"/>
      <c r="R332" s="312"/>
      <c r="S332" s="312"/>
      <c r="T332" s="405"/>
      <c r="DI332" s="310">
        <f t="shared" si="40"/>
        <v>425</v>
      </c>
      <c r="DJ332" s="314" t="str">
        <f>KTPRA!I331&amp;";"&amp;KTPRA!B331</f>
        <v>;</v>
      </c>
      <c r="DK332" s="438">
        <v>328</v>
      </c>
      <c r="DL332" s="312"/>
      <c r="DM332" s="312"/>
      <c r="DN332" s="403"/>
      <c r="DP332" s="437">
        <v>328</v>
      </c>
      <c r="DQ332" s="312"/>
      <c r="DR332" s="438">
        <v>296</v>
      </c>
      <c r="DS332" s="312"/>
      <c r="DT332" s="312"/>
      <c r="DU332" s="96"/>
      <c r="FT332" s="479"/>
      <c r="HC332" s="431">
        <v>328</v>
      </c>
      <c r="HD332" s="412" t="str">
        <f>OIP!AH330&amp;";"&amp;OIP!B330&amp;";"&amp;OIP!E330</f>
        <v>;Температура теплоносителя перед теплообменником приточной установки ТПУ;°С</v>
      </c>
      <c r="HE332" s="440">
        <v>328</v>
      </c>
      <c r="HF332" s="414" t="s">
        <v>5295</v>
      </c>
      <c r="HG332" s="415">
        <v>1</v>
      </c>
      <c r="HH332" s="447">
        <v>0</v>
      </c>
      <c r="HJ332" s="431">
        <v>328</v>
      </c>
      <c r="HK332" s="412" t="str">
        <f>OIP!AH330&amp;";"&amp;OIP!B330&amp;";"&amp;OIP!E330</f>
        <v>;Температура теплоносителя перед теплообменником приточной установки ТПУ;°С</v>
      </c>
      <c r="HL332" s="440">
        <v>328</v>
      </c>
      <c r="HM332" s="414" t="s">
        <v>5295</v>
      </c>
      <c r="HN332" s="415">
        <v>1</v>
      </c>
      <c r="HO332" s="447">
        <v>0</v>
      </c>
      <c r="HQ332" s="437">
        <v>328</v>
      </c>
      <c r="HR332" s="314" t="str">
        <f>OIP!AH330&amp;";"&amp;OIP!B330&amp;";"&amp;OIP!E330</f>
        <v>;Температура теплоносителя перед теплообменником приточной установки ТПУ;°С</v>
      </c>
      <c r="HS332" s="438">
        <v>328</v>
      </c>
      <c r="HT332" s="402" t="s">
        <v>5295</v>
      </c>
      <c r="HU332" s="312">
        <v>1</v>
      </c>
      <c r="HV332" s="405">
        <v>0</v>
      </c>
      <c r="HX332" s="310">
        <v>328</v>
      </c>
      <c r="HY332" s="314" t="str">
        <f>OIP!AH330&amp;";"&amp;OIP!B330&amp;";"&amp;OIP!E330</f>
        <v>;Температура теплоносителя перед теплообменником приточной установки ТПУ;°С</v>
      </c>
      <c r="HZ332" s="438">
        <v>328</v>
      </c>
      <c r="IA332" s="414" t="s">
        <v>5295</v>
      </c>
      <c r="IB332" s="415">
        <v>1</v>
      </c>
      <c r="IC332" s="447">
        <v>0</v>
      </c>
      <c r="ID332" s="341"/>
      <c r="IE332" s="431">
        <v>328</v>
      </c>
      <c r="IF332" s="412" t="str">
        <f>OIP!AH330&amp;";"&amp;OIP!B330&amp;";"&amp;OIP!E330</f>
        <v>;Температура теплоносителя перед теплообменником приточной установки ТПУ;°С</v>
      </c>
      <c r="IG332" s="440">
        <v>328</v>
      </c>
      <c r="IH332" s="414" t="s">
        <v>5295</v>
      </c>
      <c r="II332" s="415">
        <v>1</v>
      </c>
      <c r="IJ332" s="447">
        <v>0</v>
      </c>
      <c r="IK332" s="341"/>
      <c r="IL332" s="431">
        <v>328</v>
      </c>
      <c r="IM332" s="412" t="str">
        <f>OIP!AH330&amp;";"&amp;OIP!B330&amp;";"&amp;OIP!E330</f>
        <v>;Температура теплоносителя перед теплообменником приточной установки ТПУ;°С</v>
      </c>
      <c r="IN332" s="440">
        <v>328</v>
      </c>
      <c r="IO332" s="414" t="s">
        <v>5295</v>
      </c>
      <c r="IP332" s="415">
        <v>1</v>
      </c>
      <c r="IQ332" s="447">
        <v>0</v>
      </c>
    </row>
    <row r="333" spans="1:251">
      <c r="A333" s="310">
        <f t="shared" si="41"/>
        <v>329</v>
      </c>
      <c r="B333" s="314" t="str">
        <f>DP!J330&amp;";"&amp;DP!B330</f>
        <v>;Задвижка ПАЗ №39. Местное управление</v>
      </c>
      <c r="C333" s="438">
        <v>329</v>
      </c>
      <c r="D333" s="312"/>
      <c r="E333" s="312"/>
      <c r="F333" s="403"/>
      <c r="H333" s="437">
        <f t="shared" si="42"/>
        <v>329</v>
      </c>
      <c r="I333" s="314" t="str">
        <f>KTPRS2!I330&amp;";"&amp;KTPRS2!B330</f>
        <v>;</v>
      </c>
      <c r="J333" s="438">
        <v>329</v>
      </c>
      <c r="K333" s="312"/>
      <c r="L333" s="312"/>
      <c r="M333" s="405"/>
      <c r="O333" s="437">
        <f t="shared" si="43"/>
        <v>329</v>
      </c>
      <c r="P333" s="455">
        <v>0</v>
      </c>
      <c r="Q333" s="438"/>
      <c r="R333" s="312"/>
      <c r="S333" s="312"/>
      <c r="T333" s="405"/>
      <c r="DI333" s="310">
        <f t="shared" si="40"/>
        <v>426</v>
      </c>
      <c r="DJ333" s="314" t="str">
        <f>KTPRA!I332&amp;";"&amp;KTPRA!B332</f>
        <v>;</v>
      </c>
      <c r="DK333" s="438">
        <v>329</v>
      </c>
      <c r="DL333" s="312"/>
      <c r="DM333" s="312"/>
      <c r="DN333" s="403"/>
      <c r="DP333" s="437">
        <v>329</v>
      </c>
      <c r="DQ333" s="312"/>
      <c r="DR333" s="438">
        <v>297</v>
      </c>
      <c r="DS333" s="312"/>
      <c r="DT333" s="312"/>
      <c r="DU333" s="96"/>
      <c r="FT333" s="479"/>
      <c r="HC333" s="446">
        <v>329</v>
      </c>
      <c r="HD333" s="412" t="str">
        <f>OIP!AH331&amp;";"&amp;OIP!B331&amp;";"&amp;OIP!E331</f>
        <v>;Сигнализация аварийного максимального уровня затопления ТПУ;мА</v>
      </c>
      <c r="HE333" s="440">
        <v>329</v>
      </c>
      <c r="HF333" s="414" t="s">
        <v>5296</v>
      </c>
      <c r="HG333" s="415">
        <v>1</v>
      </c>
      <c r="HH333" s="447">
        <v>0</v>
      </c>
      <c r="HJ333" s="446">
        <v>329</v>
      </c>
      <c r="HK333" s="412" t="str">
        <f>OIP!AH331&amp;";"&amp;OIP!B331&amp;";"&amp;OIP!E331</f>
        <v>;Сигнализация аварийного максимального уровня затопления ТПУ;мА</v>
      </c>
      <c r="HL333" s="440">
        <v>329</v>
      </c>
      <c r="HM333" s="414" t="s">
        <v>5296</v>
      </c>
      <c r="HN333" s="415">
        <v>1</v>
      </c>
      <c r="HO333" s="447">
        <v>0</v>
      </c>
      <c r="HQ333" s="437">
        <v>329</v>
      </c>
      <c r="HR333" s="314" t="str">
        <f>OIP!AH331&amp;";"&amp;OIP!B331&amp;";"&amp;OIP!E331</f>
        <v>;Сигнализация аварийного максимального уровня затопления ТПУ;мА</v>
      </c>
      <c r="HS333" s="438">
        <v>329</v>
      </c>
      <c r="HT333" s="402" t="s">
        <v>5296</v>
      </c>
      <c r="HU333" s="312">
        <v>1</v>
      </c>
      <c r="HV333" s="405">
        <v>0</v>
      </c>
      <c r="HX333" s="310">
        <v>329</v>
      </c>
      <c r="HY333" s="314" t="str">
        <f>OIP!AH331&amp;";"&amp;OIP!B331&amp;";"&amp;OIP!E331</f>
        <v>;Сигнализация аварийного максимального уровня затопления ТПУ;мА</v>
      </c>
      <c r="HZ333" s="438">
        <v>329</v>
      </c>
      <c r="IA333" s="414" t="s">
        <v>5296</v>
      </c>
      <c r="IB333" s="415">
        <v>1</v>
      </c>
      <c r="IC333" s="447">
        <v>0</v>
      </c>
      <c r="ID333" s="341"/>
      <c r="IE333" s="446">
        <v>329</v>
      </c>
      <c r="IF333" s="412" t="str">
        <f>OIP!AH331&amp;";"&amp;OIP!B331&amp;";"&amp;OIP!E331</f>
        <v>;Сигнализация аварийного максимального уровня затопления ТПУ;мА</v>
      </c>
      <c r="IG333" s="440">
        <v>329</v>
      </c>
      <c r="IH333" s="414" t="s">
        <v>5296</v>
      </c>
      <c r="II333" s="415">
        <v>1</v>
      </c>
      <c r="IJ333" s="447">
        <v>0</v>
      </c>
      <c r="IK333" s="341"/>
      <c r="IL333" s="446">
        <v>329</v>
      </c>
      <c r="IM333" s="412" t="str">
        <f>OIP!AH331&amp;";"&amp;OIP!B331&amp;";"&amp;OIP!E331</f>
        <v>;Сигнализация аварийного максимального уровня затопления ТПУ;мА</v>
      </c>
      <c r="IN333" s="440">
        <v>329</v>
      </c>
      <c r="IO333" s="414" t="s">
        <v>5296</v>
      </c>
      <c r="IP333" s="415">
        <v>1</v>
      </c>
      <c r="IQ333" s="447">
        <v>0</v>
      </c>
    </row>
    <row r="334" spans="1:251">
      <c r="A334" s="313">
        <f t="shared" si="41"/>
        <v>330</v>
      </c>
      <c r="B334" s="314" t="str">
        <f>DP!J331&amp;";"&amp;DP!B331</f>
        <v>;Задвижка ПАЗ №39. Двигатель в работе</v>
      </c>
      <c r="C334" s="438">
        <v>330</v>
      </c>
      <c r="D334" s="345"/>
      <c r="E334" s="345"/>
      <c r="F334" s="347"/>
      <c r="H334" s="469">
        <f t="shared" si="42"/>
        <v>330</v>
      </c>
      <c r="I334" s="314" t="str">
        <f>KTPRS2!I331&amp;";"&amp;KTPRS2!B331</f>
        <v>;</v>
      </c>
      <c r="J334" s="438">
        <v>330</v>
      </c>
      <c r="K334" s="345"/>
      <c r="L334" s="345"/>
      <c r="M334" s="470"/>
      <c r="O334" s="469">
        <f t="shared" si="43"/>
        <v>330</v>
      </c>
      <c r="P334" s="455">
        <v>0</v>
      </c>
      <c r="Q334" s="343"/>
      <c r="R334" s="345"/>
      <c r="S334" s="345"/>
      <c r="T334" s="470"/>
      <c r="DI334" s="310">
        <f t="shared" si="40"/>
        <v>427</v>
      </c>
      <c r="DJ334" s="314" t="str">
        <f>KTPRA!I333&amp;";"&amp;KTPRA!B333</f>
        <v>;</v>
      </c>
      <c r="DK334" s="438">
        <v>330</v>
      </c>
      <c r="DL334" s="312"/>
      <c r="DM334" s="312"/>
      <c r="DN334" s="403"/>
      <c r="DP334" s="437">
        <v>330</v>
      </c>
      <c r="DQ334" s="312"/>
      <c r="DR334" s="438">
        <v>298</v>
      </c>
      <c r="DS334" s="312"/>
      <c r="DT334" s="312"/>
      <c r="DU334" s="96"/>
      <c r="FT334" s="479"/>
      <c r="HC334" s="431">
        <v>330</v>
      </c>
      <c r="HD334" s="412" t="str">
        <f>OIP!AH332&amp;";"&amp;OIP!B332&amp;";"&amp;OIP!E332</f>
        <v>;;</v>
      </c>
      <c r="HE334" s="440">
        <v>330</v>
      </c>
      <c r="HF334" s="414" t="s">
        <v>5297</v>
      </c>
      <c r="HG334" s="415">
        <v>1</v>
      </c>
      <c r="HH334" s="447">
        <v>0</v>
      </c>
      <c r="HJ334" s="431">
        <v>330</v>
      </c>
      <c r="HK334" s="412" t="str">
        <f>OIP!AH332&amp;";"&amp;OIP!B332&amp;";"&amp;OIP!E332</f>
        <v>;;</v>
      </c>
      <c r="HL334" s="440">
        <v>330</v>
      </c>
      <c r="HM334" s="414" t="s">
        <v>5297</v>
      </c>
      <c r="HN334" s="415">
        <v>1</v>
      </c>
      <c r="HO334" s="447">
        <v>0</v>
      </c>
      <c r="HQ334" s="437">
        <v>330</v>
      </c>
      <c r="HR334" s="314" t="str">
        <f>OIP!AH332&amp;";"&amp;OIP!B332&amp;";"&amp;OIP!E332</f>
        <v>;;</v>
      </c>
      <c r="HS334" s="438">
        <v>330</v>
      </c>
      <c r="HT334" s="402" t="s">
        <v>5297</v>
      </c>
      <c r="HU334" s="312">
        <v>1</v>
      </c>
      <c r="HV334" s="405">
        <v>0</v>
      </c>
      <c r="HX334" s="310">
        <v>330</v>
      </c>
      <c r="HY334" s="314" t="str">
        <f>OIP!AH332&amp;";"&amp;OIP!B332&amp;";"&amp;OIP!E332</f>
        <v>;;</v>
      </c>
      <c r="HZ334" s="438">
        <v>330</v>
      </c>
      <c r="IA334" s="414" t="s">
        <v>5297</v>
      </c>
      <c r="IB334" s="415">
        <v>1</v>
      </c>
      <c r="IC334" s="447">
        <v>0</v>
      </c>
      <c r="ID334" s="341"/>
      <c r="IE334" s="431">
        <v>330</v>
      </c>
      <c r="IF334" s="412" t="str">
        <f>OIP!AH332&amp;";"&amp;OIP!B332&amp;";"&amp;OIP!E332</f>
        <v>;;</v>
      </c>
      <c r="IG334" s="440">
        <v>330</v>
      </c>
      <c r="IH334" s="414" t="s">
        <v>5297</v>
      </c>
      <c r="II334" s="415">
        <v>1</v>
      </c>
      <c r="IJ334" s="447">
        <v>0</v>
      </c>
      <c r="IK334" s="341"/>
      <c r="IL334" s="431">
        <v>330</v>
      </c>
      <c r="IM334" s="412" t="str">
        <f>OIP!AH332&amp;";"&amp;OIP!B332&amp;";"&amp;OIP!E332</f>
        <v>;;</v>
      </c>
      <c r="IN334" s="440">
        <v>330</v>
      </c>
      <c r="IO334" s="414" t="s">
        <v>5297</v>
      </c>
      <c r="IP334" s="415">
        <v>1</v>
      </c>
      <c r="IQ334" s="447">
        <v>0</v>
      </c>
    </row>
    <row r="335" spans="1:251">
      <c r="A335" s="310">
        <f t="shared" si="41"/>
        <v>331</v>
      </c>
      <c r="B335" s="314" t="str">
        <f>DP!J332&amp;";"&amp;DP!B332</f>
        <v>;Задвижка ПАЗ №39. Аварийное минимальное давление</v>
      </c>
      <c r="C335" s="438">
        <v>331</v>
      </c>
      <c r="D335" s="312"/>
      <c r="E335" s="312"/>
      <c r="F335" s="403"/>
      <c r="H335" s="437">
        <f t="shared" si="42"/>
        <v>331</v>
      </c>
      <c r="I335" s="314" t="str">
        <f>KTPRS2!I332&amp;";"&amp;KTPRS2!B332</f>
        <v>;</v>
      </c>
      <c r="J335" s="438">
        <v>331</v>
      </c>
      <c r="K335" s="312"/>
      <c r="L335" s="312"/>
      <c r="M335" s="405"/>
      <c r="O335" s="437">
        <f t="shared" si="43"/>
        <v>331</v>
      </c>
      <c r="P335" s="455">
        <v>0</v>
      </c>
      <c r="Q335" s="438"/>
      <c r="R335" s="312"/>
      <c r="S335" s="312"/>
      <c r="T335" s="405"/>
      <c r="DI335" s="310">
        <f t="shared" si="40"/>
        <v>428</v>
      </c>
      <c r="DJ335" s="314" t="str">
        <f>KTPRA!I334&amp;";"&amp;KTPRA!B334</f>
        <v>;</v>
      </c>
      <c r="DK335" s="438">
        <v>331</v>
      </c>
      <c r="DL335" s="312"/>
      <c r="DM335" s="312"/>
      <c r="DN335" s="403"/>
      <c r="DP335" s="437">
        <v>331</v>
      </c>
      <c r="DQ335" s="312"/>
      <c r="DR335" s="438">
        <v>299</v>
      </c>
      <c r="DS335" s="312"/>
      <c r="DT335" s="312"/>
      <c r="DU335" s="96"/>
      <c r="FT335" s="479"/>
      <c r="HC335" s="446">
        <v>331</v>
      </c>
      <c r="HD335" s="412" t="str">
        <f>OIP!AH333&amp;";"&amp;OIP!B333&amp;";"&amp;OIP!E333</f>
        <v>;НО-5. Температура верхнего подшипника электродвигателя;°С</v>
      </c>
      <c r="HE335" s="440">
        <v>331</v>
      </c>
      <c r="HF335" s="414" t="s">
        <v>5298</v>
      </c>
      <c r="HG335" s="415">
        <v>1</v>
      </c>
      <c r="HH335" s="447">
        <v>0</v>
      </c>
      <c r="HJ335" s="446">
        <v>331</v>
      </c>
      <c r="HK335" s="412" t="str">
        <f>OIP!AH333&amp;";"&amp;OIP!B333&amp;";"&amp;OIP!E333</f>
        <v>;НО-5. Температура верхнего подшипника электродвигателя;°С</v>
      </c>
      <c r="HL335" s="440">
        <v>331</v>
      </c>
      <c r="HM335" s="414" t="s">
        <v>5298</v>
      </c>
      <c r="HN335" s="415">
        <v>1</v>
      </c>
      <c r="HO335" s="447">
        <v>0</v>
      </c>
      <c r="HQ335" s="437">
        <v>331</v>
      </c>
      <c r="HR335" s="314" t="str">
        <f>OIP!AH333&amp;";"&amp;OIP!B333&amp;";"&amp;OIP!E333</f>
        <v>;НО-5. Температура верхнего подшипника электродвигателя;°С</v>
      </c>
      <c r="HS335" s="438">
        <v>331</v>
      </c>
      <c r="HT335" s="402" t="s">
        <v>5298</v>
      </c>
      <c r="HU335" s="312">
        <v>1</v>
      </c>
      <c r="HV335" s="405">
        <v>0</v>
      </c>
      <c r="HX335" s="310">
        <v>331</v>
      </c>
      <c r="HY335" s="314" t="str">
        <f>OIP!AH333&amp;";"&amp;OIP!B333&amp;";"&amp;OIP!E333</f>
        <v>;НО-5. Температура верхнего подшипника электродвигателя;°С</v>
      </c>
      <c r="HZ335" s="438">
        <v>331</v>
      </c>
      <c r="IA335" s="414" t="s">
        <v>5298</v>
      </c>
      <c r="IB335" s="415">
        <v>1</v>
      </c>
      <c r="IC335" s="447">
        <v>0</v>
      </c>
      <c r="ID335" s="341"/>
      <c r="IE335" s="446">
        <v>331</v>
      </c>
      <c r="IF335" s="412" t="str">
        <f>OIP!AH333&amp;";"&amp;OIP!B333&amp;";"&amp;OIP!E333</f>
        <v>;НО-5. Температура верхнего подшипника электродвигателя;°С</v>
      </c>
      <c r="IG335" s="440">
        <v>331</v>
      </c>
      <c r="IH335" s="414" t="s">
        <v>5298</v>
      </c>
      <c r="II335" s="415">
        <v>1</v>
      </c>
      <c r="IJ335" s="447">
        <v>0</v>
      </c>
      <c r="IK335" s="341"/>
      <c r="IL335" s="446">
        <v>331</v>
      </c>
      <c r="IM335" s="412" t="str">
        <f>OIP!AH333&amp;";"&amp;OIP!B333&amp;";"&amp;OIP!E333</f>
        <v>;НО-5. Температура верхнего подшипника электродвигателя;°С</v>
      </c>
      <c r="IN335" s="440">
        <v>331</v>
      </c>
      <c r="IO335" s="414" t="s">
        <v>5298</v>
      </c>
      <c r="IP335" s="415">
        <v>1</v>
      </c>
      <c r="IQ335" s="447">
        <v>0</v>
      </c>
    </row>
    <row r="336" spans="1:251">
      <c r="A336" s="310">
        <f t="shared" si="41"/>
        <v>332</v>
      </c>
      <c r="B336" s="314" t="str">
        <f>DP!J333&amp;";"&amp;DP!B333</f>
        <v>;</v>
      </c>
      <c r="C336" s="438">
        <v>332</v>
      </c>
      <c r="D336" s="312"/>
      <c r="E336" s="312"/>
      <c r="F336" s="403"/>
      <c r="H336" s="437">
        <f t="shared" si="42"/>
        <v>332</v>
      </c>
      <c r="I336" s="314" t="str">
        <f>KTPRS2!I333&amp;";"&amp;KTPRS2!B333</f>
        <v>;</v>
      </c>
      <c r="J336" s="438">
        <v>332</v>
      </c>
      <c r="K336" s="312"/>
      <c r="L336" s="312"/>
      <c r="M336" s="405"/>
      <c r="O336" s="437">
        <f t="shared" si="43"/>
        <v>332</v>
      </c>
      <c r="P336" s="455">
        <v>0</v>
      </c>
      <c r="Q336" s="438"/>
      <c r="R336" s="312"/>
      <c r="S336" s="312"/>
      <c r="T336" s="405"/>
      <c r="DI336" s="310">
        <f t="shared" si="40"/>
        <v>429</v>
      </c>
      <c r="DJ336" s="314" t="str">
        <f>KTPRA!I335&amp;";"&amp;KTPRA!B335</f>
        <v>;</v>
      </c>
      <c r="DK336" s="438">
        <v>332</v>
      </c>
      <c r="DL336" s="312"/>
      <c r="DM336" s="312"/>
      <c r="DN336" s="403"/>
      <c r="DP336" s="437">
        <v>332</v>
      </c>
      <c r="DQ336" s="312"/>
      <c r="DR336" s="438">
        <v>300</v>
      </c>
      <c r="DS336" s="312"/>
      <c r="DT336" s="312"/>
      <c r="DU336" s="96"/>
      <c r="FT336" s="479"/>
      <c r="HC336" s="431">
        <v>332</v>
      </c>
      <c r="HD336" s="412" t="str">
        <f>OIP!AH334&amp;";"&amp;OIP!B334&amp;";"&amp;OIP!E334</f>
        <v>;НО-5. Температура нижнего подшипника электродвигателя;°С</v>
      </c>
      <c r="HE336" s="440">
        <v>332</v>
      </c>
      <c r="HF336" s="414" t="s">
        <v>5299</v>
      </c>
      <c r="HG336" s="415">
        <v>1</v>
      </c>
      <c r="HH336" s="447">
        <v>0</v>
      </c>
      <c r="HJ336" s="431">
        <v>332</v>
      </c>
      <c r="HK336" s="412" t="str">
        <f>OIP!AH334&amp;";"&amp;OIP!B334&amp;";"&amp;OIP!E334</f>
        <v>;НО-5. Температура нижнего подшипника электродвигателя;°С</v>
      </c>
      <c r="HL336" s="440">
        <v>332</v>
      </c>
      <c r="HM336" s="414" t="s">
        <v>5299</v>
      </c>
      <c r="HN336" s="415">
        <v>1</v>
      </c>
      <c r="HO336" s="447">
        <v>0</v>
      </c>
      <c r="HQ336" s="437">
        <v>332</v>
      </c>
      <c r="HR336" s="314" t="str">
        <f>OIP!AH334&amp;";"&amp;OIP!B334&amp;";"&amp;OIP!E334</f>
        <v>;НО-5. Температура нижнего подшипника электродвигателя;°С</v>
      </c>
      <c r="HS336" s="438">
        <v>332</v>
      </c>
      <c r="HT336" s="402" t="s">
        <v>5299</v>
      </c>
      <c r="HU336" s="312">
        <v>1</v>
      </c>
      <c r="HV336" s="405">
        <v>0</v>
      </c>
      <c r="HX336" s="310">
        <v>332</v>
      </c>
      <c r="HY336" s="314" t="str">
        <f>OIP!AH334&amp;";"&amp;OIP!B334&amp;";"&amp;OIP!E334</f>
        <v>;НО-5. Температура нижнего подшипника электродвигателя;°С</v>
      </c>
      <c r="HZ336" s="438">
        <v>332</v>
      </c>
      <c r="IA336" s="414" t="s">
        <v>5299</v>
      </c>
      <c r="IB336" s="415">
        <v>1</v>
      </c>
      <c r="IC336" s="447">
        <v>0</v>
      </c>
      <c r="ID336" s="341"/>
      <c r="IE336" s="431">
        <v>332</v>
      </c>
      <c r="IF336" s="412" t="str">
        <f>OIP!AH334&amp;";"&amp;OIP!B334&amp;";"&amp;OIP!E334</f>
        <v>;НО-5. Температура нижнего подшипника электродвигателя;°С</v>
      </c>
      <c r="IG336" s="440">
        <v>332</v>
      </c>
      <c r="IH336" s="414" t="s">
        <v>5299</v>
      </c>
      <c r="II336" s="415">
        <v>1</v>
      </c>
      <c r="IJ336" s="447">
        <v>0</v>
      </c>
      <c r="IK336" s="341"/>
      <c r="IL336" s="431">
        <v>332</v>
      </c>
      <c r="IM336" s="412" t="str">
        <f>OIP!AH334&amp;";"&amp;OIP!B334&amp;";"&amp;OIP!E334</f>
        <v>;НО-5. Температура нижнего подшипника электродвигателя;°С</v>
      </c>
      <c r="IN336" s="440">
        <v>332</v>
      </c>
      <c r="IO336" s="414" t="s">
        <v>5299</v>
      </c>
      <c r="IP336" s="415">
        <v>1</v>
      </c>
      <c r="IQ336" s="447">
        <v>0</v>
      </c>
    </row>
    <row r="337" spans="1:251">
      <c r="A337" s="313">
        <f t="shared" si="41"/>
        <v>333</v>
      </c>
      <c r="B337" s="314" t="str">
        <f>DP!J334&amp;";"&amp;DP!B334</f>
        <v>;Задвижка ПАЗ №82. Низкий уровень масла в баке</v>
      </c>
      <c r="C337" s="438">
        <v>333</v>
      </c>
      <c r="D337" s="345"/>
      <c r="E337" s="345"/>
      <c r="F337" s="347"/>
      <c r="H337" s="469">
        <f t="shared" si="42"/>
        <v>333</v>
      </c>
      <c r="I337" s="314" t="str">
        <f>KTPRS2!I334&amp;";"&amp;KTPRS2!B334</f>
        <v>;</v>
      </c>
      <c r="J337" s="438">
        <v>333</v>
      </c>
      <c r="K337" s="345"/>
      <c r="L337" s="345"/>
      <c r="M337" s="470"/>
      <c r="O337" s="469">
        <f t="shared" si="43"/>
        <v>333</v>
      </c>
      <c r="P337" s="455">
        <v>0</v>
      </c>
      <c r="Q337" s="343"/>
      <c r="R337" s="345"/>
      <c r="S337" s="345"/>
      <c r="T337" s="470"/>
      <c r="DI337" s="310">
        <f t="shared" si="40"/>
        <v>430</v>
      </c>
      <c r="DJ337" s="314" t="str">
        <f>KTPRA!I336&amp;";"&amp;KTPRA!B336</f>
        <v>;</v>
      </c>
      <c r="DK337" s="438">
        <v>333</v>
      </c>
      <c r="DL337" s="312"/>
      <c r="DM337" s="312"/>
      <c r="DN337" s="403"/>
      <c r="DP337" s="437">
        <v>333</v>
      </c>
      <c r="DQ337" s="312"/>
      <c r="DR337" s="438">
        <v>301</v>
      </c>
      <c r="DS337" s="312"/>
      <c r="DT337" s="312"/>
      <c r="DU337" s="96"/>
      <c r="FT337" s="479"/>
      <c r="HC337" s="446">
        <v>333</v>
      </c>
      <c r="HD337" s="412" t="str">
        <f>OIP!AH335&amp;";"&amp;OIP!B335&amp;";"&amp;OIP!E335</f>
        <v>;НО-5. Температура опорно-упорного подшипника насоса;°С</v>
      </c>
      <c r="HE337" s="440">
        <v>333</v>
      </c>
      <c r="HF337" s="414" t="s">
        <v>5300</v>
      </c>
      <c r="HG337" s="415">
        <v>1</v>
      </c>
      <c r="HH337" s="447">
        <v>0</v>
      </c>
      <c r="HJ337" s="446">
        <v>333</v>
      </c>
      <c r="HK337" s="412" t="str">
        <f>OIP!AH335&amp;";"&amp;OIP!B335&amp;";"&amp;OIP!E335</f>
        <v>;НО-5. Температура опорно-упорного подшипника насоса;°С</v>
      </c>
      <c r="HL337" s="440">
        <v>333</v>
      </c>
      <c r="HM337" s="414" t="s">
        <v>5300</v>
      </c>
      <c r="HN337" s="415">
        <v>1</v>
      </c>
      <c r="HO337" s="447">
        <v>0</v>
      </c>
      <c r="HQ337" s="437">
        <v>333</v>
      </c>
      <c r="HR337" s="314" t="str">
        <f>OIP!AH335&amp;";"&amp;OIP!B335&amp;";"&amp;OIP!E335</f>
        <v>;НО-5. Температура опорно-упорного подшипника насоса;°С</v>
      </c>
      <c r="HS337" s="438">
        <v>333</v>
      </c>
      <c r="HT337" s="402" t="s">
        <v>5300</v>
      </c>
      <c r="HU337" s="312">
        <v>1</v>
      </c>
      <c r="HV337" s="405">
        <v>0</v>
      </c>
      <c r="HX337" s="310">
        <v>333</v>
      </c>
      <c r="HY337" s="314" t="str">
        <f>OIP!AH335&amp;";"&amp;OIP!B335&amp;";"&amp;OIP!E335</f>
        <v>;НО-5. Температура опорно-упорного подшипника насоса;°С</v>
      </c>
      <c r="HZ337" s="438">
        <v>333</v>
      </c>
      <c r="IA337" s="414" t="s">
        <v>5300</v>
      </c>
      <c r="IB337" s="415">
        <v>1</v>
      </c>
      <c r="IC337" s="447">
        <v>0</v>
      </c>
      <c r="ID337" s="341"/>
      <c r="IE337" s="446">
        <v>333</v>
      </c>
      <c r="IF337" s="412" t="str">
        <f>OIP!AH335&amp;";"&amp;OIP!B335&amp;";"&amp;OIP!E335</f>
        <v>;НО-5. Температура опорно-упорного подшипника насоса;°С</v>
      </c>
      <c r="IG337" s="440">
        <v>333</v>
      </c>
      <c r="IH337" s="414" t="s">
        <v>5300</v>
      </c>
      <c r="II337" s="415">
        <v>1</v>
      </c>
      <c r="IJ337" s="447">
        <v>0</v>
      </c>
      <c r="IK337" s="341"/>
      <c r="IL337" s="446">
        <v>333</v>
      </c>
      <c r="IM337" s="412" t="str">
        <f>OIP!AH335&amp;";"&amp;OIP!B335&amp;";"&amp;OIP!E335</f>
        <v>;НО-5. Температура опорно-упорного подшипника насоса;°С</v>
      </c>
      <c r="IN337" s="440">
        <v>333</v>
      </c>
      <c r="IO337" s="414" t="s">
        <v>5300</v>
      </c>
      <c r="IP337" s="415">
        <v>1</v>
      </c>
      <c r="IQ337" s="447">
        <v>0</v>
      </c>
    </row>
    <row r="338" spans="1:251">
      <c r="A338" s="310">
        <f t="shared" si="41"/>
        <v>334</v>
      </c>
      <c r="B338" s="314" t="str">
        <f>DP!J335&amp;";"&amp;DP!B335</f>
        <v>;Задвижка ПАЗ №82. Местное управление</v>
      </c>
      <c r="C338" s="438">
        <v>334</v>
      </c>
      <c r="D338" s="312"/>
      <c r="E338" s="312"/>
      <c r="F338" s="403"/>
      <c r="H338" s="437">
        <f t="shared" si="42"/>
        <v>334</v>
      </c>
      <c r="I338" s="314" t="str">
        <f>KTPRS2!I335&amp;";"&amp;KTPRS2!B335</f>
        <v>;</v>
      </c>
      <c r="J338" s="438">
        <v>334</v>
      </c>
      <c r="K338" s="312"/>
      <c r="L338" s="312"/>
      <c r="M338" s="405"/>
      <c r="O338" s="437">
        <f t="shared" si="43"/>
        <v>334</v>
      </c>
      <c r="P338" s="455">
        <v>0</v>
      </c>
      <c r="Q338" s="438"/>
      <c r="R338" s="312"/>
      <c r="S338" s="312"/>
      <c r="T338" s="405"/>
      <c r="DI338" s="310">
        <f t="shared" si="40"/>
        <v>431</v>
      </c>
      <c r="DJ338" s="314" t="str">
        <f>KTPRA!I337&amp;";"&amp;KTPRA!B337</f>
        <v>;</v>
      </c>
      <c r="DK338" s="438">
        <v>334</v>
      </c>
      <c r="DL338" s="312"/>
      <c r="DM338" s="312"/>
      <c r="DN338" s="403"/>
      <c r="DP338" s="437">
        <v>334</v>
      </c>
      <c r="DQ338" s="312"/>
      <c r="DR338" s="438">
        <v>302</v>
      </c>
      <c r="DS338" s="312"/>
      <c r="DT338" s="312"/>
      <c r="DU338" s="96"/>
      <c r="FT338" s="479"/>
      <c r="HC338" s="431">
        <v>334</v>
      </c>
      <c r="HD338" s="412" t="str">
        <f>OIP!AH336&amp;";"&amp;OIP!B336&amp;";"&amp;OIP!E336</f>
        <v>;НО-5. Вибрация нижнего подшипника электродвигателя (горизонтальная);мм/с</v>
      </c>
      <c r="HE338" s="440">
        <v>334</v>
      </c>
      <c r="HF338" s="414" t="s">
        <v>5301</v>
      </c>
      <c r="HG338" s="415">
        <v>1</v>
      </c>
      <c r="HH338" s="447">
        <v>0</v>
      </c>
      <c r="HJ338" s="431">
        <v>334</v>
      </c>
      <c r="HK338" s="412" t="str">
        <f>OIP!AH336&amp;";"&amp;OIP!B336&amp;";"&amp;OIP!E336</f>
        <v>;НО-5. Вибрация нижнего подшипника электродвигателя (горизонтальная);мм/с</v>
      </c>
      <c r="HL338" s="440">
        <v>334</v>
      </c>
      <c r="HM338" s="414" t="s">
        <v>5301</v>
      </c>
      <c r="HN338" s="415">
        <v>1</v>
      </c>
      <c r="HO338" s="447">
        <v>0</v>
      </c>
      <c r="HQ338" s="437">
        <v>334</v>
      </c>
      <c r="HR338" s="314" t="str">
        <f>OIP!AH336&amp;";"&amp;OIP!B336&amp;";"&amp;OIP!E336</f>
        <v>;НО-5. Вибрация нижнего подшипника электродвигателя (горизонтальная);мм/с</v>
      </c>
      <c r="HS338" s="438">
        <v>334</v>
      </c>
      <c r="HT338" s="402" t="s">
        <v>5301</v>
      </c>
      <c r="HU338" s="312">
        <v>1</v>
      </c>
      <c r="HV338" s="405">
        <v>0</v>
      </c>
      <c r="HX338" s="310">
        <v>334</v>
      </c>
      <c r="HY338" s="314" t="str">
        <f>OIP!AH336&amp;";"&amp;OIP!B336&amp;";"&amp;OIP!E336</f>
        <v>;НО-5. Вибрация нижнего подшипника электродвигателя (горизонтальная);мм/с</v>
      </c>
      <c r="HZ338" s="438">
        <v>334</v>
      </c>
      <c r="IA338" s="414" t="s">
        <v>5301</v>
      </c>
      <c r="IB338" s="415">
        <v>1</v>
      </c>
      <c r="IC338" s="447">
        <v>0</v>
      </c>
      <c r="ID338" s="341"/>
      <c r="IE338" s="431">
        <v>334</v>
      </c>
      <c r="IF338" s="412" t="str">
        <f>OIP!AH336&amp;";"&amp;OIP!B336&amp;";"&amp;OIP!E336</f>
        <v>;НО-5. Вибрация нижнего подшипника электродвигателя (горизонтальная);мм/с</v>
      </c>
      <c r="IG338" s="440">
        <v>334</v>
      </c>
      <c r="IH338" s="414" t="s">
        <v>5301</v>
      </c>
      <c r="II338" s="415">
        <v>1</v>
      </c>
      <c r="IJ338" s="447">
        <v>0</v>
      </c>
      <c r="IK338" s="341"/>
      <c r="IL338" s="431">
        <v>334</v>
      </c>
      <c r="IM338" s="412" t="str">
        <f>OIP!AH336&amp;";"&amp;OIP!B336&amp;";"&amp;OIP!E336</f>
        <v>;НО-5. Вибрация нижнего подшипника электродвигателя (горизонтальная);мм/с</v>
      </c>
      <c r="IN338" s="440">
        <v>334</v>
      </c>
      <c r="IO338" s="414" t="s">
        <v>5301</v>
      </c>
      <c r="IP338" s="415">
        <v>1</v>
      </c>
      <c r="IQ338" s="447">
        <v>0</v>
      </c>
    </row>
    <row r="339" spans="1:251">
      <c r="A339" s="310">
        <f t="shared" si="41"/>
        <v>335</v>
      </c>
      <c r="B339" s="314" t="str">
        <f>DP!J336&amp;";"&amp;DP!B336</f>
        <v>;Задвижка ПАЗ №82. Двигатель в работе</v>
      </c>
      <c r="C339" s="438">
        <v>335</v>
      </c>
      <c r="D339" s="312"/>
      <c r="E339" s="312"/>
      <c r="F339" s="403"/>
      <c r="H339" s="437">
        <f t="shared" si="42"/>
        <v>335</v>
      </c>
      <c r="I339" s="314" t="str">
        <f>KTPRS2!I336&amp;";"&amp;KTPRS2!B336</f>
        <v>;</v>
      </c>
      <c r="J339" s="438">
        <v>335</v>
      </c>
      <c r="K339" s="312"/>
      <c r="L339" s="312"/>
      <c r="M339" s="405"/>
      <c r="O339" s="437">
        <f t="shared" si="43"/>
        <v>335</v>
      </c>
      <c r="P339" s="455">
        <v>0</v>
      </c>
      <c r="Q339" s="438"/>
      <c r="R339" s="312"/>
      <c r="S339" s="312"/>
      <c r="T339" s="405"/>
      <c r="DI339" s="310">
        <f t="shared" si="40"/>
        <v>432</v>
      </c>
      <c r="DJ339" s="314" t="str">
        <f>KTPRA!I338&amp;";"&amp;KTPRA!B338</f>
        <v>;</v>
      </c>
      <c r="DK339" s="438">
        <v>335</v>
      </c>
      <c r="DL339" s="312"/>
      <c r="DM339" s="312"/>
      <c r="DN339" s="403"/>
      <c r="DP339" s="437">
        <v>335</v>
      </c>
      <c r="DQ339" s="312"/>
      <c r="DR339" s="438">
        <v>303</v>
      </c>
      <c r="DS339" s="312"/>
      <c r="DT339" s="312"/>
      <c r="DU339" s="96"/>
      <c r="FT339" s="479"/>
      <c r="HC339" s="446">
        <v>335</v>
      </c>
      <c r="HD339" s="412" t="str">
        <f>OIP!AH337&amp;";"&amp;OIP!B337&amp;";"&amp;OIP!E337</f>
        <v>;НО-5. Вибрация нижнего подшипника электродвигателя (вертикальная);мм/с</v>
      </c>
      <c r="HE339" s="440">
        <v>335</v>
      </c>
      <c r="HF339" s="414" t="s">
        <v>5302</v>
      </c>
      <c r="HG339" s="415">
        <v>1</v>
      </c>
      <c r="HH339" s="447">
        <v>0</v>
      </c>
      <c r="HJ339" s="446">
        <v>335</v>
      </c>
      <c r="HK339" s="412" t="str">
        <f>OIP!AH337&amp;";"&amp;OIP!B337&amp;";"&amp;OIP!E337</f>
        <v>;НО-5. Вибрация нижнего подшипника электродвигателя (вертикальная);мм/с</v>
      </c>
      <c r="HL339" s="440">
        <v>335</v>
      </c>
      <c r="HM339" s="414" t="s">
        <v>5302</v>
      </c>
      <c r="HN339" s="415">
        <v>1</v>
      </c>
      <c r="HO339" s="447">
        <v>0</v>
      </c>
      <c r="HQ339" s="437">
        <v>335</v>
      </c>
      <c r="HR339" s="314" t="str">
        <f>OIP!AH337&amp;";"&amp;OIP!B337&amp;";"&amp;OIP!E337</f>
        <v>;НО-5. Вибрация нижнего подшипника электродвигателя (вертикальная);мм/с</v>
      </c>
      <c r="HS339" s="438">
        <v>335</v>
      </c>
      <c r="HT339" s="402" t="s">
        <v>5302</v>
      </c>
      <c r="HU339" s="312">
        <v>1</v>
      </c>
      <c r="HV339" s="405">
        <v>0</v>
      </c>
      <c r="HX339" s="310">
        <v>335</v>
      </c>
      <c r="HY339" s="314" t="str">
        <f>OIP!AH337&amp;";"&amp;OIP!B337&amp;";"&amp;OIP!E337</f>
        <v>;НО-5. Вибрация нижнего подшипника электродвигателя (вертикальная);мм/с</v>
      </c>
      <c r="HZ339" s="438">
        <v>335</v>
      </c>
      <c r="IA339" s="414" t="s">
        <v>5302</v>
      </c>
      <c r="IB339" s="415">
        <v>1</v>
      </c>
      <c r="IC339" s="447">
        <v>0</v>
      </c>
      <c r="ID339" s="341"/>
      <c r="IE339" s="446">
        <v>335</v>
      </c>
      <c r="IF339" s="412" t="str">
        <f>OIP!AH337&amp;";"&amp;OIP!B337&amp;";"&amp;OIP!E337</f>
        <v>;НО-5. Вибрация нижнего подшипника электродвигателя (вертикальная);мм/с</v>
      </c>
      <c r="IG339" s="440">
        <v>335</v>
      </c>
      <c r="IH339" s="414" t="s">
        <v>5302</v>
      </c>
      <c r="II339" s="415">
        <v>1</v>
      </c>
      <c r="IJ339" s="447">
        <v>0</v>
      </c>
      <c r="IK339" s="341"/>
      <c r="IL339" s="446">
        <v>335</v>
      </c>
      <c r="IM339" s="412" t="str">
        <f>OIP!AH337&amp;";"&amp;OIP!B337&amp;";"&amp;OIP!E337</f>
        <v>;НО-5. Вибрация нижнего подшипника электродвигателя (вертикальная);мм/с</v>
      </c>
      <c r="IN339" s="440">
        <v>335</v>
      </c>
      <c r="IO339" s="414" t="s">
        <v>5302</v>
      </c>
      <c r="IP339" s="415">
        <v>1</v>
      </c>
      <c r="IQ339" s="447">
        <v>0</v>
      </c>
    </row>
    <row r="340" spans="1:251">
      <c r="A340" s="313">
        <f t="shared" si="41"/>
        <v>336</v>
      </c>
      <c r="B340" s="314" t="str">
        <f>DP!J337&amp;";"&amp;DP!B337</f>
        <v>;Задвижка ПАЗ №82. Аварийное минимальное давление</v>
      </c>
      <c r="C340" s="438">
        <v>336</v>
      </c>
      <c r="D340" s="345"/>
      <c r="E340" s="345"/>
      <c r="F340" s="347"/>
      <c r="H340" s="469">
        <f t="shared" si="42"/>
        <v>336</v>
      </c>
      <c r="I340" s="314" t="str">
        <f>KTPRS2!I337&amp;";"&amp;KTPRS2!B337</f>
        <v>;</v>
      </c>
      <c r="J340" s="438">
        <v>336</v>
      </c>
      <c r="K340" s="345"/>
      <c r="L340" s="345"/>
      <c r="M340" s="470"/>
      <c r="O340" s="469">
        <f t="shared" si="43"/>
        <v>336</v>
      </c>
      <c r="P340" s="455">
        <v>0</v>
      </c>
      <c r="Q340" s="343"/>
      <c r="R340" s="345"/>
      <c r="S340" s="345"/>
      <c r="T340" s="470"/>
      <c r="DI340" s="310">
        <f t="shared" si="40"/>
        <v>433</v>
      </c>
      <c r="DJ340" s="314" t="str">
        <f>KTPRA!I339&amp;";"&amp;KTPRA!B339</f>
        <v>;</v>
      </c>
      <c r="DK340" s="438">
        <v>336</v>
      </c>
      <c r="DL340" s="312"/>
      <c r="DM340" s="312"/>
      <c r="DN340" s="403"/>
      <c r="DP340" s="437">
        <v>336</v>
      </c>
      <c r="DQ340" s="312"/>
      <c r="DR340" s="438">
        <v>304</v>
      </c>
      <c r="DS340" s="312"/>
      <c r="DT340" s="312"/>
      <c r="DU340" s="96"/>
      <c r="FT340" s="479"/>
      <c r="HC340" s="431">
        <v>336</v>
      </c>
      <c r="HD340" s="412" t="str">
        <f>OIP!AH338&amp;";"&amp;OIP!B338&amp;";"&amp;OIP!E338</f>
        <v>;НО-5. Вибрация нижнего подшипника электродвигателя (осевая);мм/с</v>
      </c>
      <c r="HE340" s="440">
        <v>336</v>
      </c>
      <c r="HF340" s="414" t="s">
        <v>5303</v>
      </c>
      <c r="HG340" s="415">
        <v>1</v>
      </c>
      <c r="HH340" s="447">
        <v>0</v>
      </c>
      <c r="HJ340" s="431">
        <v>336</v>
      </c>
      <c r="HK340" s="412" t="str">
        <f>OIP!AH338&amp;";"&amp;OIP!B338&amp;";"&amp;OIP!E338</f>
        <v>;НО-5. Вибрация нижнего подшипника электродвигателя (осевая);мм/с</v>
      </c>
      <c r="HL340" s="440">
        <v>336</v>
      </c>
      <c r="HM340" s="414" t="s">
        <v>5303</v>
      </c>
      <c r="HN340" s="415">
        <v>1</v>
      </c>
      <c r="HO340" s="447">
        <v>0</v>
      </c>
      <c r="HQ340" s="437">
        <v>336</v>
      </c>
      <c r="HR340" s="314" t="str">
        <f>OIP!AH338&amp;";"&amp;OIP!B338&amp;";"&amp;OIP!E338</f>
        <v>;НО-5. Вибрация нижнего подшипника электродвигателя (осевая);мм/с</v>
      </c>
      <c r="HS340" s="438">
        <v>336</v>
      </c>
      <c r="HT340" s="402" t="s">
        <v>5303</v>
      </c>
      <c r="HU340" s="312">
        <v>1</v>
      </c>
      <c r="HV340" s="405">
        <v>0</v>
      </c>
      <c r="HX340" s="310">
        <v>336</v>
      </c>
      <c r="HY340" s="314" t="str">
        <f>OIP!AH338&amp;";"&amp;OIP!B338&amp;";"&amp;OIP!E338</f>
        <v>;НО-5. Вибрация нижнего подшипника электродвигателя (осевая);мм/с</v>
      </c>
      <c r="HZ340" s="438">
        <v>336</v>
      </c>
      <c r="IA340" s="414" t="s">
        <v>5303</v>
      </c>
      <c r="IB340" s="415">
        <v>1</v>
      </c>
      <c r="IC340" s="447">
        <v>0</v>
      </c>
      <c r="ID340" s="341"/>
      <c r="IE340" s="431">
        <v>336</v>
      </c>
      <c r="IF340" s="412" t="str">
        <f>OIP!AH338&amp;";"&amp;OIP!B338&amp;";"&amp;OIP!E338</f>
        <v>;НО-5. Вибрация нижнего подшипника электродвигателя (осевая);мм/с</v>
      </c>
      <c r="IG340" s="440">
        <v>336</v>
      </c>
      <c r="IH340" s="414" t="s">
        <v>5303</v>
      </c>
      <c r="II340" s="415">
        <v>1</v>
      </c>
      <c r="IJ340" s="447">
        <v>0</v>
      </c>
      <c r="IK340" s="341"/>
      <c r="IL340" s="431">
        <v>336</v>
      </c>
      <c r="IM340" s="412" t="str">
        <f>OIP!AH338&amp;";"&amp;OIP!B338&amp;";"&amp;OIP!E338</f>
        <v>;НО-5. Вибрация нижнего подшипника электродвигателя (осевая);мм/с</v>
      </c>
      <c r="IN340" s="440">
        <v>336</v>
      </c>
      <c r="IO340" s="414" t="s">
        <v>5303</v>
      </c>
      <c r="IP340" s="415">
        <v>1</v>
      </c>
      <c r="IQ340" s="447">
        <v>0</v>
      </c>
    </row>
    <row r="341" spans="1:251">
      <c r="A341" s="310">
        <f t="shared" si="41"/>
        <v>337</v>
      </c>
      <c r="B341" s="314" t="str">
        <f>DP!J338&amp;";"&amp;DP!B338</f>
        <v>;</v>
      </c>
      <c r="C341" s="438">
        <v>337</v>
      </c>
      <c r="D341" s="312"/>
      <c r="E341" s="312"/>
      <c r="F341" s="403"/>
      <c r="H341" s="437">
        <f t="shared" si="42"/>
        <v>337</v>
      </c>
      <c r="I341" s="314" t="str">
        <f>KTPRS2!I338&amp;";"&amp;KTPRS2!B338</f>
        <v>;</v>
      </c>
      <c r="J341" s="438">
        <v>337</v>
      </c>
      <c r="K341" s="312"/>
      <c r="L341" s="312"/>
      <c r="M341" s="405"/>
      <c r="O341" s="437">
        <f t="shared" si="43"/>
        <v>337</v>
      </c>
      <c r="P341" s="455">
        <v>0</v>
      </c>
      <c r="Q341" s="438"/>
      <c r="R341" s="312"/>
      <c r="S341" s="312"/>
      <c r="T341" s="405"/>
      <c r="DI341" s="310">
        <f t="shared" si="40"/>
        <v>434</v>
      </c>
      <c r="DJ341" s="314" t="str">
        <f>KTPRA!I340&amp;";"&amp;KTPRA!B340</f>
        <v>;</v>
      </c>
      <c r="DK341" s="438">
        <v>337</v>
      </c>
      <c r="DL341" s="312"/>
      <c r="DM341" s="312"/>
      <c r="DN341" s="403"/>
      <c r="DP341" s="437">
        <v>337</v>
      </c>
      <c r="DQ341" s="312"/>
      <c r="DR341" s="438">
        <v>305</v>
      </c>
      <c r="DS341" s="312"/>
      <c r="DT341" s="312"/>
      <c r="DU341" s="96"/>
      <c r="FT341" s="479"/>
      <c r="HC341" s="446">
        <v>337</v>
      </c>
      <c r="HD341" s="412" t="str">
        <f>OIP!AH339&amp;";"&amp;OIP!B339&amp;";"&amp;OIP!E339</f>
        <v>;НО-5. Вибрация опорно-упорного подшипника насоса (горизонтальная);мм/с</v>
      </c>
      <c r="HE341" s="440">
        <v>337</v>
      </c>
      <c r="HF341" s="414" t="s">
        <v>5304</v>
      </c>
      <c r="HG341" s="415">
        <v>1</v>
      </c>
      <c r="HH341" s="447">
        <v>0</v>
      </c>
      <c r="HJ341" s="446">
        <v>337</v>
      </c>
      <c r="HK341" s="412" t="str">
        <f>OIP!AH339&amp;";"&amp;OIP!B339&amp;";"&amp;OIP!E339</f>
        <v>;НО-5. Вибрация опорно-упорного подшипника насоса (горизонтальная);мм/с</v>
      </c>
      <c r="HL341" s="440">
        <v>337</v>
      </c>
      <c r="HM341" s="414" t="s">
        <v>5304</v>
      </c>
      <c r="HN341" s="415">
        <v>1</v>
      </c>
      <c r="HO341" s="447">
        <v>0</v>
      </c>
      <c r="HQ341" s="437">
        <v>337</v>
      </c>
      <c r="HR341" s="314" t="str">
        <f>OIP!AH339&amp;";"&amp;OIP!B339&amp;";"&amp;OIP!E339</f>
        <v>;НО-5. Вибрация опорно-упорного подшипника насоса (горизонтальная);мм/с</v>
      </c>
      <c r="HS341" s="438">
        <v>337</v>
      </c>
      <c r="HT341" s="402" t="s">
        <v>5304</v>
      </c>
      <c r="HU341" s="312">
        <v>1</v>
      </c>
      <c r="HV341" s="405">
        <v>0</v>
      </c>
      <c r="HX341" s="310">
        <v>337</v>
      </c>
      <c r="HY341" s="314" t="str">
        <f>OIP!AH339&amp;";"&amp;OIP!B339&amp;";"&amp;OIP!E339</f>
        <v>;НО-5. Вибрация опорно-упорного подшипника насоса (горизонтальная);мм/с</v>
      </c>
      <c r="HZ341" s="438">
        <v>337</v>
      </c>
      <c r="IA341" s="414" t="s">
        <v>5304</v>
      </c>
      <c r="IB341" s="415">
        <v>1</v>
      </c>
      <c r="IC341" s="447">
        <v>0</v>
      </c>
      <c r="ID341" s="341"/>
      <c r="IE341" s="446">
        <v>337</v>
      </c>
      <c r="IF341" s="412" t="str">
        <f>OIP!AH339&amp;";"&amp;OIP!B339&amp;";"&amp;OIP!E339</f>
        <v>;НО-5. Вибрация опорно-упорного подшипника насоса (горизонтальная);мм/с</v>
      </c>
      <c r="IG341" s="440">
        <v>337</v>
      </c>
      <c r="IH341" s="414" t="s">
        <v>5304</v>
      </c>
      <c r="II341" s="415">
        <v>1</v>
      </c>
      <c r="IJ341" s="447">
        <v>0</v>
      </c>
      <c r="IK341" s="341"/>
      <c r="IL341" s="446">
        <v>337</v>
      </c>
      <c r="IM341" s="412" t="str">
        <f>OIP!AH339&amp;";"&amp;OIP!B339&amp;";"&amp;OIP!E339</f>
        <v>;НО-5. Вибрация опорно-упорного подшипника насоса (горизонтальная);мм/с</v>
      </c>
      <c r="IN341" s="440">
        <v>337</v>
      </c>
      <c r="IO341" s="414" t="s">
        <v>5304</v>
      </c>
      <c r="IP341" s="415">
        <v>1</v>
      </c>
      <c r="IQ341" s="447">
        <v>0</v>
      </c>
    </row>
    <row r="342" spans="1:251">
      <c r="A342" s="310">
        <f t="shared" si="41"/>
        <v>338</v>
      </c>
      <c r="B342" s="314" t="str">
        <f>DP!J339&amp;";"&amp;DP!B339</f>
        <v>;Задвижка ПАЗ №92. Низкий уровень масла в баке</v>
      </c>
      <c r="C342" s="438">
        <v>338</v>
      </c>
      <c r="D342" s="312"/>
      <c r="E342" s="312"/>
      <c r="F342" s="403"/>
      <c r="H342" s="437">
        <f t="shared" si="42"/>
        <v>338</v>
      </c>
      <c r="I342" s="314" t="str">
        <f>KTPRS2!I339&amp;";"&amp;KTPRS2!B339</f>
        <v>;</v>
      </c>
      <c r="J342" s="438">
        <v>338</v>
      </c>
      <c r="K342" s="312"/>
      <c r="L342" s="312"/>
      <c r="M342" s="405"/>
      <c r="O342" s="437">
        <f t="shared" si="43"/>
        <v>338</v>
      </c>
      <c r="P342" s="455">
        <v>0</v>
      </c>
      <c r="Q342" s="438"/>
      <c r="R342" s="312"/>
      <c r="S342" s="312"/>
      <c r="T342" s="405"/>
      <c r="DI342" s="310">
        <f t="shared" si="40"/>
        <v>435</v>
      </c>
      <c r="DJ342" s="314" t="str">
        <f>KTPRA!I341&amp;";"&amp;KTPRA!B341</f>
        <v>;</v>
      </c>
      <c r="DK342" s="438">
        <v>338</v>
      </c>
      <c r="DL342" s="312"/>
      <c r="DM342" s="312"/>
      <c r="DN342" s="403"/>
      <c r="DP342" s="437">
        <v>338</v>
      </c>
      <c r="DQ342" s="312"/>
      <c r="DR342" s="438">
        <v>306</v>
      </c>
      <c r="DS342" s="312"/>
      <c r="DT342" s="312"/>
      <c r="DU342" s="96"/>
      <c r="FT342" s="479"/>
      <c r="HC342" s="431">
        <v>338</v>
      </c>
      <c r="HD342" s="412" t="str">
        <f>OIP!AH340&amp;";"&amp;OIP!B340&amp;";"&amp;OIP!E340</f>
        <v>;НО-5. Вибрация опорно-упорного подшипника насоса (вертикальная);мм/с</v>
      </c>
      <c r="HE342" s="440">
        <v>338</v>
      </c>
      <c r="HF342" s="414" t="s">
        <v>5305</v>
      </c>
      <c r="HG342" s="415">
        <v>1</v>
      </c>
      <c r="HH342" s="447">
        <v>0</v>
      </c>
      <c r="HJ342" s="431">
        <v>338</v>
      </c>
      <c r="HK342" s="412" t="str">
        <f>OIP!AH340&amp;";"&amp;OIP!B340&amp;";"&amp;OIP!E340</f>
        <v>;НО-5. Вибрация опорно-упорного подшипника насоса (вертикальная);мм/с</v>
      </c>
      <c r="HL342" s="440">
        <v>338</v>
      </c>
      <c r="HM342" s="414" t="s">
        <v>5305</v>
      </c>
      <c r="HN342" s="415">
        <v>1</v>
      </c>
      <c r="HO342" s="447">
        <v>0</v>
      </c>
      <c r="HQ342" s="437">
        <v>338</v>
      </c>
      <c r="HR342" s="314" t="str">
        <f>OIP!AH340&amp;";"&amp;OIP!B340&amp;";"&amp;OIP!E340</f>
        <v>;НО-5. Вибрация опорно-упорного подшипника насоса (вертикальная);мм/с</v>
      </c>
      <c r="HS342" s="438">
        <v>338</v>
      </c>
      <c r="HT342" s="402" t="s">
        <v>5305</v>
      </c>
      <c r="HU342" s="312">
        <v>1</v>
      </c>
      <c r="HV342" s="405">
        <v>0</v>
      </c>
      <c r="HX342" s="310">
        <v>338</v>
      </c>
      <c r="HY342" s="314" t="str">
        <f>OIP!AH340&amp;";"&amp;OIP!B340&amp;";"&amp;OIP!E340</f>
        <v>;НО-5. Вибрация опорно-упорного подшипника насоса (вертикальная);мм/с</v>
      </c>
      <c r="HZ342" s="438">
        <v>338</v>
      </c>
      <c r="IA342" s="414" t="s">
        <v>5305</v>
      </c>
      <c r="IB342" s="415">
        <v>1</v>
      </c>
      <c r="IC342" s="447">
        <v>0</v>
      </c>
      <c r="ID342" s="341"/>
      <c r="IE342" s="431">
        <v>338</v>
      </c>
      <c r="IF342" s="412" t="str">
        <f>OIP!AH340&amp;";"&amp;OIP!B340&amp;";"&amp;OIP!E340</f>
        <v>;НО-5. Вибрация опорно-упорного подшипника насоса (вертикальная);мм/с</v>
      </c>
      <c r="IG342" s="440">
        <v>338</v>
      </c>
      <c r="IH342" s="414" t="s">
        <v>5305</v>
      </c>
      <c r="II342" s="415">
        <v>1</v>
      </c>
      <c r="IJ342" s="447">
        <v>0</v>
      </c>
      <c r="IK342" s="341"/>
      <c r="IL342" s="431">
        <v>338</v>
      </c>
      <c r="IM342" s="412" t="str">
        <f>OIP!AH340&amp;";"&amp;OIP!B340&amp;";"&amp;OIP!E340</f>
        <v>;НО-5. Вибрация опорно-упорного подшипника насоса (вертикальная);мм/с</v>
      </c>
      <c r="IN342" s="440">
        <v>338</v>
      </c>
      <c r="IO342" s="414" t="s">
        <v>5305</v>
      </c>
      <c r="IP342" s="415">
        <v>1</v>
      </c>
      <c r="IQ342" s="447">
        <v>0</v>
      </c>
    </row>
    <row r="343" spans="1:251">
      <c r="A343" s="313">
        <f t="shared" si="41"/>
        <v>339</v>
      </c>
      <c r="B343" s="314" t="str">
        <f>DP!J340&amp;";"&amp;DP!B340</f>
        <v>;Задвижка ПАЗ №92. Местное управление</v>
      </c>
      <c r="C343" s="438">
        <v>339</v>
      </c>
      <c r="D343" s="345"/>
      <c r="E343" s="345"/>
      <c r="F343" s="347"/>
      <c r="H343" s="469">
        <f t="shared" si="42"/>
        <v>339</v>
      </c>
      <c r="I343" s="314" t="str">
        <f>KTPRS2!I340&amp;";"&amp;KTPRS2!B340</f>
        <v>;</v>
      </c>
      <c r="J343" s="438">
        <v>339</v>
      </c>
      <c r="K343" s="345"/>
      <c r="L343" s="345"/>
      <c r="M343" s="470"/>
      <c r="O343" s="469">
        <f t="shared" si="43"/>
        <v>339</v>
      </c>
      <c r="P343" s="455">
        <v>0</v>
      </c>
      <c r="Q343" s="343"/>
      <c r="R343" s="345"/>
      <c r="S343" s="345"/>
      <c r="T343" s="470"/>
      <c r="DI343" s="310">
        <f t="shared" si="40"/>
        <v>436</v>
      </c>
      <c r="DJ343" s="314" t="str">
        <f>KTPRA!I342&amp;";"&amp;KTPRA!B342</f>
        <v>;</v>
      </c>
      <c r="DK343" s="438">
        <v>339</v>
      </c>
      <c r="DL343" s="312"/>
      <c r="DM343" s="312"/>
      <c r="DN343" s="403"/>
      <c r="DP343" s="437">
        <v>339</v>
      </c>
      <c r="DQ343" s="312"/>
      <c r="DR343" s="438">
        <v>307</v>
      </c>
      <c r="DS343" s="312"/>
      <c r="DT343" s="312"/>
      <c r="DU343" s="96"/>
      <c r="FT343" s="479"/>
      <c r="HC343" s="446">
        <v>339</v>
      </c>
      <c r="HD343" s="412" t="str">
        <f>OIP!AH341&amp;";"&amp;OIP!B341&amp;";"&amp;OIP!E341</f>
        <v>;НО-5. Вибрация опорно-упорного подшипника насоса (осевая);мм/с</v>
      </c>
      <c r="HE343" s="440">
        <v>339</v>
      </c>
      <c r="HF343" s="414" t="s">
        <v>5306</v>
      </c>
      <c r="HG343" s="415">
        <v>1</v>
      </c>
      <c r="HH343" s="447">
        <v>0</v>
      </c>
      <c r="HJ343" s="446">
        <v>339</v>
      </c>
      <c r="HK343" s="412" t="str">
        <f>OIP!AH341&amp;";"&amp;OIP!B341&amp;";"&amp;OIP!E341</f>
        <v>;НО-5. Вибрация опорно-упорного подшипника насоса (осевая);мм/с</v>
      </c>
      <c r="HL343" s="440">
        <v>339</v>
      </c>
      <c r="HM343" s="414" t="s">
        <v>5306</v>
      </c>
      <c r="HN343" s="415">
        <v>1</v>
      </c>
      <c r="HO343" s="447">
        <v>0</v>
      </c>
      <c r="HQ343" s="437">
        <v>339</v>
      </c>
      <c r="HR343" s="314" t="str">
        <f>OIP!AH341&amp;";"&amp;OIP!B341&amp;";"&amp;OIP!E341</f>
        <v>;НО-5. Вибрация опорно-упорного подшипника насоса (осевая);мм/с</v>
      </c>
      <c r="HS343" s="438">
        <v>339</v>
      </c>
      <c r="HT343" s="402" t="s">
        <v>5306</v>
      </c>
      <c r="HU343" s="312">
        <v>1</v>
      </c>
      <c r="HV343" s="405">
        <v>0</v>
      </c>
      <c r="HX343" s="310">
        <v>339</v>
      </c>
      <c r="HY343" s="314" t="str">
        <f>OIP!AH341&amp;";"&amp;OIP!B341&amp;";"&amp;OIP!E341</f>
        <v>;НО-5. Вибрация опорно-упорного подшипника насоса (осевая);мм/с</v>
      </c>
      <c r="HZ343" s="438">
        <v>339</v>
      </c>
      <c r="IA343" s="414" t="s">
        <v>5306</v>
      </c>
      <c r="IB343" s="415">
        <v>1</v>
      </c>
      <c r="IC343" s="447">
        <v>0</v>
      </c>
      <c r="ID343" s="341"/>
      <c r="IE343" s="446">
        <v>339</v>
      </c>
      <c r="IF343" s="412" t="str">
        <f>OIP!AH341&amp;";"&amp;OIP!B341&amp;";"&amp;OIP!E341</f>
        <v>;НО-5. Вибрация опорно-упорного подшипника насоса (осевая);мм/с</v>
      </c>
      <c r="IG343" s="440">
        <v>339</v>
      </c>
      <c r="IH343" s="414" t="s">
        <v>5306</v>
      </c>
      <c r="II343" s="415">
        <v>1</v>
      </c>
      <c r="IJ343" s="447">
        <v>0</v>
      </c>
      <c r="IK343" s="341"/>
      <c r="IL343" s="446">
        <v>339</v>
      </c>
      <c r="IM343" s="412" t="str">
        <f>OIP!AH341&amp;";"&amp;OIP!B341&amp;";"&amp;OIP!E341</f>
        <v>;НО-5. Вибрация опорно-упорного подшипника насоса (осевая);мм/с</v>
      </c>
      <c r="IN343" s="440">
        <v>339</v>
      </c>
      <c r="IO343" s="414" t="s">
        <v>5306</v>
      </c>
      <c r="IP343" s="415">
        <v>1</v>
      </c>
      <c r="IQ343" s="447">
        <v>0</v>
      </c>
    </row>
    <row r="344" spans="1:251">
      <c r="A344" s="310">
        <f t="shared" si="41"/>
        <v>340</v>
      </c>
      <c r="B344" s="314" t="str">
        <f>DP!J341&amp;";"&amp;DP!B341</f>
        <v>;Задвижка ПАЗ №92. Двигатель в работе</v>
      </c>
      <c r="C344" s="438">
        <v>340</v>
      </c>
      <c r="D344" s="312"/>
      <c r="E344" s="312"/>
      <c r="F344" s="403"/>
      <c r="H344" s="437">
        <f t="shared" si="42"/>
        <v>340</v>
      </c>
      <c r="I344" s="314" t="str">
        <f>KTPRS2!I341&amp;";"&amp;KTPRS2!B341</f>
        <v>;</v>
      </c>
      <c r="J344" s="438">
        <v>340</v>
      </c>
      <c r="K344" s="312"/>
      <c r="L344" s="312"/>
      <c r="M344" s="405"/>
      <c r="O344" s="437">
        <f t="shared" si="43"/>
        <v>340</v>
      </c>
      <c r="P344" s="455">
        <v>0</v>
      </c>
      <c r="Q344" s="438"/>
      <c r="R344" s="312"/>
      <c r="S344" s="312"/>
      <c r="T344" s="405"/>
      <c r="DI344" s="310">
        <f t="shared" si="40"/>
        <v>437</v>
      </c>
      <c r="DJ344" s="314" t="str">
        <f>KTPRA!I343&amp;";"&amp;KTPRA!B343</f>
        <v>;</v>
      </c>
      <c r="DK344" s="438">
        <v>340</v>
      </c>
      <c r="DL344" s="312"/>
      <c r="DM344" s="312"/>
      <c r="DN344" s="403"/>
      <c r="DP344" s="437">
        <v>340</v>
      </c>
      <c r="DQ344" s="312"/>
      <c r="DR344" s="438">
        <v>308</v>
      </c>
      <c r="DS344" s="312"/>
      <c r="DT344" s="312"/>
      <c r="DU344" s="96"/>
      <c r="FT344" s="479"/>
      <c r="HC344" s="431">
        <v>340</v>
      </c>
      <c r="HD344" s="412" t="str">
        <f>OIP!AH342&amp;";"&amp;OIP!B342&amp;";"&amp;OIP!E342</f>
        <v>;НО-5. Перепад давления нефти на фильтре-решетке Ф-21;кПа</v>
      </c>
      <c r="HE344" s="440">
        <v>340</v>
      </c>
      <c r="HF344" s="414" t="s">
        <v>5307</v>
      </c>
      <c r="HG344" s="415">
        <v>1</v>
      </c>
      <c r="HH344" s="447">
        <v>0</v>
      </c>
      <c r="HJ344" s="431">
        <v>340</v>
      </c>
      <c r="HK344" s="412" t="str">
        <f>OIP!AH342&amp;";"&amp;OIP!B342&amp;";"&amp;OIP!E342</f>
        <v>;НО-5. Перепад давления нефти на фильтре-решетке Ф-21;кПа</v>
      </c>
      <c r="HL344" s="440">
        <v>340</v>
      </c>
      <c r="HM344" s="414" t="s">
        <v>5307</v>
      </c>
      <c r="HN344" s="415">
        <v>1</v>
      </c>
      <c r="HO344" s="447">
        <v>0</v>
      </c>
      <c r="HQ344" s="437">
        <v>340</v>
      </c>
      <c r="HR344" s="314" t="str">
        <f>OIP!AH342&amp;";"&amp;OIP!B342&amp;";"&amp;OIP!E342</f>
        <v>;НО-5. Перепад давления нефти на фильтре-решетке Ф-21;кПа</v>
      </c>
      <c r="HS344" s="438">
        <v>340</v>
      </c>
      <c r="HT344" s="402" t="s">
        <v>5307</v>
      </c>
      <c r="HU344" s="312">
        <v>1</v>
      </c>
      <c r="HV344" s="405">
        <v>0</v>
      </c>
      <c r="HX344" s="310">
        <v>340</v>
      </c>
      <c r="HY344" s="314" t="str">
        <f>OIP!AH342&amp;";"&amp;OIP!B342&amp;";"&amp;OIP!E342</f>
        <v>;НО-5. Перепад давления нефти на фильтре-решетке Ф-21;кПа</v>
      </c>
      <c r="HZ344" s="438">
        <v>340</v>
      </c>
      <c r="IA344" s="414" t="s">
        <v>5307</v>
      </c>
      <c r="IB344" s="415">
        <v>1</v>
      </c>
      <c r="IC344" s="447">
        <v>0</v>
      </c>
      <c r="ID344" s="341"/>
      <c r="IE344" s="431">
        <v>340</v>
      </c>
      <c r="IF344" s="412" t="str">
        <f>OIP!AH342&amp;";"&amp;OIP!B342&amp;";"&amp;OIP!E342</f>
        <v>;НО-5. Перепад давления нефти на фильтре-решетке Ф-21;кПа</v>
      </c>
      <c r="IG344" s="440">
        <v>340</v>
      </c>
      <c r="IH344" s="414" t="s">
        <v>5307</v>
      </c>
      <c r="II344" s="415">
        <v>1</v>
      </c>
      <c r="IJ344" s="447">
        <v>0</v>
      </c>
      <c r="IK344" s="341"/>
      <c r="IL344" s="431">
        <v>340</v>
      </c>
      <c r="IM344" s="412" t="str">
        <f>OIP!AH342&amp;";"&amp;OIP!B342&amp;";"&amp;OIP!E342</f>
        <v>;НО-5. Перепад давления нефти на фильтре-решетке Ф-21;кПа</v>
      </c>
      <c r="IN344" s="440">
        <v>340</v>
      </c>
      <c r="IO344" s="414" t="s">
        <v>5307</v>
      </c>
      <c r="IP344" s="415">
        <v>1</v>
      </c>
      <c r="IQ344" s="447">
        <v>0</v>
      </c>
    </row>
    <row r="345" spans="1:251">
      <c r="A345" s="310">
        <f t="shared" si="41"/>
        <v>341</v>
      </c>
      <c r="B345" s="314" t="str">
        <f>DP!J342&amp;";"&amp;DP!B342</f>
        <v>;Задвижка ПАЗ №92. Аварийное минимальное давление</v>
      </c>
      <c r="C345" s="438">
        <v>341</v>
      </c>
      <c r="D345" s="312"/>
      <c r="E345" s="312"/>
      <c r="F345" s="403"/>
      <c r="H345" s="437">
        <f t="shared" si="42"/>
        <v>341</v>
      </c>
      <c r="I345" s="314" t="str">
        <f>KTPRS2!I342&amp;";"&amp;KTPRS2!B342</f>
        <v>;</v>
      </c>
      <c r="J345" s="438">
        <v>341</v>
      </c>
      <c r="K345" s="312"/>
      <c r="L345" s="312"/>
      <c r="M345" s="405"/>
      <c r="O345" s="437">
        <f t="shared" si="43"/>
        <v>341</v>
      </c>
      <c r="P345" s="455">
        <v>0</v>
      </c>
      <c r="Q345" s="438"/>
      <c r="R345" s="312"/>
      <c r="S345" s="312"/>
      <c r="T345" s="405"/>
      <c r="DI345" s="310">
        <f t="shared" si="40"/>
        <v>438</v>
      </c>
      <c r="DJ345" s="314" t="str">
        <f>KTPRA!I344&amp;";"&amp;KTPRA!B344</f>
        <v>;</v>
      </c>
      <c r="DK345" s="438">
        <v>341</v>
      </c>
      <c r="DL345" s="312"/>
      <c r="DM345" s="312"/>
      <c r="DN345" s="403"/>
      <c r="DP345" s="437">
        <v>341</v>
      </c>
      <c r="DQ345" s="312"/>
      <c r="DR345" s="438">
        <v>309</v>
      </c>
      <c r="DS345" s="312"/>
      <c r="DT345" s="312"/>
      <c r="DU345" s="96"/>
      <c r="FT345" s="479"/>
      <c r="HC345" s="446">
        <v>341</v>
      </c>
      <c r="HD345" s="412" t="str">
        <f>OIP!AH343&amp;";"&amp;OIP!B343&amp;";"&amp;OIP!E343</f>
        <v>;НО-5. Давление нефти на входе агрегата;МПа</v>
      </c>
      <c r="HE345" s="440">
        <v>341</v>
      </c>
      <c r="HF345" s="414" t="s">
        <v>5308</v>
      </c>
      <c r="HG345" s="415">
        <v>1</v>
      </c>
      <c r="HH345" s="447">
        <v>0</v>
      </c>
      <c r="HJ345" s="446">
        <v>341</v>
      </c>
      <c r="HK345" s="412" t="str">
        <f>OIP!AH343&amp;";"&amp;OIP!B343&amp;";"&amp;OIP!E343</f>
        <v>;НО-5. Давление нефти на входе агрегата;МПа</v>
      </c>
      <c r="HL345" s="440">
        <v>341</v>
      </c>
      <c r="HM345" s="414" t="s">
        <v>5308</v>
      </c>
      <c r="HN345" s="415">
        <v>1</v>
      </c>
      <c r="HO345" s="447">
        <v>0</v>
      </c>
      <c r="HQ345" s="437">
        <v>341</v>
      </c>
      <c r="HR345" s="314" t="str">
        <f>OIP!AH343&amp;";"&amp;OIP!B343&amp;";"&amp;OIP!E343</f>
        <v>;НО-5. Давление нефти на входе агрегата;МПа</v>
      </c>
      <c r="HS345" s="438">
        <v>341</v>
      </c>
      <c r="HT345" s="402" t="s">
        <v>5308</v>
      </c>
      <c r="HU345" s="312">
        <v>1</v>
      </c>
      <c r="HV345" s="405">
        <v>0</v>
      </c>
      <c r="HX345" s="310">
        <v>341</v>
      </c>
      <c r="HY345" s="314" t="str">
        <f>OIP!AH343&amp;";"&amp;OIP!B343&amp;";"&amp;OIP!E343</f>
        <v>;НО-5. Давление нефти на входе агрегата;МПа</v>
      </c>
      <c r="HZ345" s="438">
        <v>341</v>
      </c>
      <c r="IA345" s="414" t="s">
        <v>5308</v>
      </c>
      <c r="IB345" s="415">
        <v>1</v>
      </c>
      <c r="IC345" s="447">
        <v>0</v>
      </c>
      <c r="ID345" s="341"/>
      <c r="IE345" s="446">
        <v>341</v>
      </c>
      <c r="IF345" s="412" t="str">
        <f>OIP!AH343&amp;";"&amp;OIP!B343&amp;";"&amp;OIP!E343</f>
        <v>;НО-5. Давление нефти на входе агрегата;МПа</v>
      </c>
      <c r="IG345" s="440">
        <v>341</v>
      </c>
      <c r="IH345" s="414" t="s">
        <v>5308</v>
      </c>
      <c r="II345" s="415">
        <v>1</v>
      </c>
      <c r="IJ345" s="447">
        <v>0</v>
      </c>
      <c r="IK345" s="341"/>
      <c r="IL345" s="446">
        <v>341</v>
      </c>
      <c r="IM345" s="412" t="str">
        <f>OIP!AH343&amp;";"&amp;OIP!B343&amp;";"&amp;OIP!E343</f>
        <v>;НО-5. Давление нефти на входе агрегата;МПа</v>
      </c>
      <c r="IN345" s="440">
        <v>341</v>
      </c>
      <c r="IO345" s="414" t="s">
        <v>5308</v>
      </c>
      <c r="IP345" s="415">
        <v>1</v>
      </c>
      <c r="IQ345" s="447">
        <v>0</v>
      </c>
    </row>
    <row r="346" spans="1:251">
      <c r="A346" s="313">
        <f t="shared" si="41"/>
        <v>342</v>
      </c>
      <c r="B346" s="314" t="str">
        <f>DP!J343&amp;";"&amp;DP!B343</f>
        <v>;</v>
      </c>
      <c r="C346" s="438">
        <v>342</v>
      </c>
      <c r="D346" s="345"/>
      <c r="E346" s="345"/>
      <c r="F346" s="347"/>
      <c r="H346" s="469">
        <f t="shared" si="42"/>
        <v>342</v>
      </c>
      <c r="I346" s="314" t="str">
        <f>KTPRS2!I343&amp;";"&amp;KTPRS2!B343</f>
        <v>;</v>
      </c>
      <c r="J346" s="438">
        <v>342</v>
      </c>
      <c r="K346" s="345"/>
      <c r="L346" s="345"/>
      <c r="M346" s="470"/>
      <c r="O346" s="469">
        <f t="shared" si="43"/>
        <v>342</v>
      </c>
      <c r="P346" s="455">
        <v>0</v>
      </c>
      <c r="Q346" s="343"/>
      <c r="R346" s="345"/>
      <c r="S346" s="345"/>
      <c r="T346" s="470"/>
      <c r="DI346" s="310">
        <f t="shared" si="40"/>
        <v>439</v>
      </c>
      <c r="DJ346" s="314" t="str">
        <f>KTPRA!I345&amp;";"&amp;KTPRA!B345</f>
        <v>;</v>
      </c>
      <c r="DK346" s="438">
        <v>342</v>
      </c>
      <c r="DL346" s="312"/>
      <c r="DM346" s="312"/>
      <c r="DN346" s="403"/>
      <c r="DP346" s="437">
        <v>342</v>
      </c>
      <c r="DQ346" s="312"/>
      <c r="DR346" s="438">
        <v>310</v>
      </c>
      <c r="DS346" s="312"/>
      <c r="DT346" s="312"/>
      <c r="DU346" s="96"/>
      <c r="FT346" s="479"/>
      <c r="HC346" s="431">
        <v>342</v>
      </c>
      <c r="HD346" s="412" t="str">
        <f>OIP!AH344&amp;";"&amp;OIP!B344&amp;";"&amp;OIP!E344</f>
        <v>;НО-5. Давление нефти на выходе агрегата;МПа</v>
      </c>
      <c r="HE346" s="440">
        <v>342</v>
      </c>
      <c r="HF346" s="414" t="s">
        <v>5309</v>
      </c>
      <c r="HG346" s="415">
        <v>1</v>
      </c>
      <c r="HH346" s="447">
        <v>0</v>
      </c>
      <c r="HJ346" s="431">
        <v>342</v>
      </c>
      <c r="HK346" s="412" t="str">
        <f>OIP!AH344&amp;";"&amp;OIP!B344&amp;";"&amp;OIP!E344</f>
        <v>;НО-5. Давление нефти на выходе агрегата;МПа</v>
      </c>
      <c r="HL346" s="440">
        <v>342</v>
      </c>
      <c r="HM346" s="414" t="s">
        <v>5309</v>
      </c>
      <c r="HN346" s="415">
        <v>1</v>
      </c>
      <c r="HO346" s="447">
        <v>0</v>
      </c>
      <c r="HQ346" s="437">
        <v>342</v>
      </c>
      <c r="HR346" s="314" t="str">
        <f>OIP!AH344&amp;";"&amp;OIP!B344&amp;";"&amp;OIP!E344</f>
        <v>;НО-5. Давление нефти на выходе агрегата;МПа</v>
      </c>
      <c r="HS346" s="438">
        <v>342</v>
      </c>
      <c r="HT346" s="402" t="s">
        <v>5309</v>
      </c>
      <c r="HU346" s="312">
        <v>1</v>
      </c>
      <c r="HV346" s="405">
        <v>0</v>
      </c>
      <c r="HX346" s="310">
        <v>342</v>
      </c>
      <c r="HY346" s="314" t="str">
        <f>OIP!AH344&amp;";"&amp;OIP!B344&amp;";"&amp;OIP!E344</f>
        <v>;НО-5. Давление нефти на выходе агрегата;МПа</v>
      </c>
      <c r="HZ346" s="438">
        <v>342</v>
      </c>
      <c r="IA346" s="414" t="s">
        <v>5309</v>
      </c>
      <c r="IB346" s="415">
        <v>1</v>
      </c>
      <c r="IC346" s="447">
        <v>0</v>
      </c>
      <c r="ID346" s="341"/>
      <c r="IE346" s="431">
        <v>342</v>
      </c>
      <c r="IF346" s="412" t="str">
        <f>OIP!AH344&amp;";"&amp;OIP!B344&amp;";"&amp;OIP!E344</f>
        <v>;НО-5. Давление нефти на выходе агрегата;МПа</v>
      </c>
      <c r="IG346" s="440">
        <v>342</v>
      </c>
      <c r="IH346" s="414" t="s">
        <v>5309</v>
      </c>
      <c r="II346" s="415">
        <v>1</v>
      </c>
      <c r="IJ346" s="447">
        <v>0</v>
      </c>
      <c r="IK346" s="341"/>
      <c r="IL346" s="431">
        <v>342</v>
      </c>
      <c r="IM346" s="412" t="str">
        <f>OIP!AH344&amp;";"&amp;OIP!B344&amp;";"&amp;OIP!E344</f>
        <v>;НО-5. Давление нефти на выходе агрегата;МПа</v>
      </c>
      <c r="IN346" s="440">
        <v>342</v>
      </c>
      <c r="IO346" s="414" t="s">
        <v>5309</v>
      </c>
      <c r="IP346" s="415">
        <v>1</v>
      </c>
      <c r="IQ346" s="447">
        <v>0</v>
      </c>
    </row>
    <row r="347" spans="1:251">
      <c r="A347" s="310">
        <f t="shared" si="41"/>
        <v>343</v>
      </c>
      <c r="B347" s="314" t="str">
        <f>DP!J344&amp;";"&amp;DP!B344</f>
        <v>;Задвижка ПАЗ №99. Низкий уровень масла в баке</v>
      </c>
      <c r="C347" s="438">
        <v>343</v>
      </c>
      <c r="D347" s="312"/>
      <c r="E347" s="312"/>
      <c r="F347" s="403"/>
      <c r="H347" s="437">
        <f t="shared" si="42"/>
        <v>343</v>
      </c>
      <c r="I347" s="314" t="str">
        <f>KTPRS2!I344&amp;";"&amp;KTPRS2!B344</f>
        <v>;</v>
      </c>
      <c r="J347" s="438">
        <v>343</v>
      </c>
      <c r="K347" s="312"/>
      <c r="L347" s="312"/>
      <c r="M347" s="405"/>
      <c r="O347" s="437">
        <f t="shared" si="43"/>
        <v>343</v>
      </c>
      <c r="P347" s="455">
        <v>0</v>
      </c>
      <c r="Q347" s="438"/>
      <c r="R347" s="312"/>
      <c r="S347" s="312"/>
      <c r="T347" s="405"/>
      <c r="DI347" s="310">
        <f t="shared" si="40"/>
        <v>440</v>
      </c>
      <c r="DJ347" s="314" t="str">
        <f>KTPRA!I346&amp;";"&amp;KTPRA!B346</f>
        <v>;</v>
      </c>
      <c r="DK347" s="438">
        <v>343</v>
      </c>
      <c r="DL347" s="312"/>
      <c r="DM347" s="312"/>
      <c r="DN347" s="403"/>
      <c r="DP347" s="437">
        <v>343</v>
      </c>
      <c r="DQ347" s="312"/>
      <c r="DR347" s="438">
        <v>311</v>
      </c>
      <c r="DS347" s="312"/>
      <c r="DT347" s="312"/>
      <c r="DU347" s="96"/>
      <c r="FT347" s="479"/>
      <c r="HC347" s="446">
        <v>343</v>
      </c>
      <c r="HD347" s="412" t="str">
        <f>OIP!AH345&amp;";"&amp;OIP!B345&amp;";"&amp;OIP!E345</f>
        <v>;НО-5. Температура нефти на выходе агрегата;°С</v>
      </c>
      <c r="HE347" s="440">
        <v>343</v>
      </c>
      <c r="HF347" s="414" t="s">
        <v>5310</v>
      </c>
      <c r="HG347" s="415">
        <v>1</v>
      </c>
      <c r="HH347" s="447">
        <v>0</v>
      </c>
      <c r="HJ347" s="446">
        <v>343</v>
      </c>
      <c r="HK347" s="412" t="str">
        <f>OIP!AH345&amp;";"&amp;OIP!B345&amp;";"&amp;OIP!E345</f>
        <v>;НО-5. Температура нефти на выходе агрегата;°С</v>
      </c>
      <c r="HL347" s="440">
        <v>343</v>
      </c>
      <c r="HM347" s="414" t="s">
        <v>5310</v>
      </c>
      <c r="HN347" s="415">
        <v>1</v>
      </c>
      <c r="HO347" s="447">
        <v>0</v>
      </c>
      <c r="HQ347" s="437">
        <v>343</v>
      </c>
      <c r="HR347" s="314" t="str">
        <f>OIP!AH345&amp;";"&amp;OIP!B345&amp;";"&amp;OIP!E345</f>
        <v>;НО-5. Температура нефти на выходе агрегата;°С</v>
      </c>
      <c r="HS347" s="438">
        <v>343</v>
      </c>
      <c r="HT347" s="402" t="s">
        <v>5310</v>
      </c>
      <c r="HU347" s="312">
        <v>1</v>
      </c>
      <c r="HV347" s="405">
        <v>0</v>
      </c>
      <c r="HX347" s="310">
        <v>343</v>
      </c>
      <c r="HY347" s="314" t="str">
        <f>OIP!AH345&amp;";"&amp;OIP!B345&amp;";"&amp;OIP!E345</f>
        <v>;НО-5. Температура нефти на выходе агрегата;°С</v>
      </c>
      <c r="HZ347" s="438">
        <v>343</v>
      </c>
      <c r="IA347" s="414" t="s">
        <v>5310</v>
      </c>
      <c r="IB347" s="415">
        <v>1</v>
      </c>
      <c r="IC347" s="447">
        <v>0</v>
      </c>
      <c r="ID347" s="341"/>
      <c r="IE347" s="446">
        <v>343</v>
      </c>
      <c r="IF347" s="412" t="str">
        <f>OIP!AH345&amp;";"&amp;OIP!B345&amp;";"&amp;OIP!E345</f>
        <v>;НО-5. Температура нефти на выходе агрегата;°С</v>
      </c>
      <c r="IG347" s="440">
        <v>343</v>
      </c>
      <c r="IH347" s="414" t="s">
        <v>5310</v>
      </c>
      <c r="II347" s="415">
        <v>1</v>
      </c>
      <c r="IJ347" s="447">
        <v>0</v>
      </c>
      <c r="IK347" s="341"/>
      <c r="IL347" s="446">
        <v>343</v>
      </c>
      <c r="IM347" s="412" t="str">
        <f>OIP!AH345&amp;";"&amp;OIP!B345&amp;";"&amp;OIP!E345</f>
        <v>;НО-5. Температура нефти на выходе агрегата;°С</v>
      </c>
      <c r="IN347" s="440">
        <v>343</v>
      </c>
      <c r="IO347" s="414" t="s">
        <v>5310</v>
      </c>
      <c r="IP347" s="415">
        <v>1</v>
      </c>
      <c r="IQ347" s="447">
        <v>0</v>
      </c>
    </row>
    <row r="348" spans="1:251">
      <c r="A348" s="310">
        <f t="shared" si="41"/>
        <v>344</v>
      </c>
      <c r="B348" s="314" t="str">
        <f>DP!J345&amp;";"&amp;DP!B345</f>
        <v>;Задвижка ПАЗ №99. Местное управление</v>
      </c>
      <c r="C348" s="438">
        <v>344</v>
      </c>
      <c r="D348" s="312"/>
      <c r="E348" s="312"/>
      <c r="F348" s="403"/>
      <c r="H348" s="437">
        <f t="shared" si="42"/>
        <v>344</v>
      </c>
      <c r="I348" s="314" t="str">
        <f>KTPRS2!I345&amp;";"&amp;KTPRS2!B345</f>
        <v>;</v>
      </c>
      <c r="J348" s="438">
        <v>344</v>
      </c>
      <c r="K348" s="312"/>
      <c r="L348" s="312"/>
      <c r="M348" s="405"/>
      <c r="O348" s="437">
        <f t="shared" si="43"/>
        <v>344</v>
      </c>
      <c r="P348" s="455">
        <v>0</v>
      </c>
      <c r="Q348" s="438"/>
      <c r="R348" s="312"/>
      <c r="S348" s="312"/>
      <c r="T348" s="405"/>
      <c r="DI348" s="310">
        <f t="shared" si="40"/>
        <v>441</v>
      </c>
      <c r="DJ348" s="314" t="str">
        <f>KTPRA!I347&amp;";"&amp;KTPRA!B347</f>
        <v>;</v>
      </c>
      <c r="DK348" s="438">
        <v>344</v>
      </c>
      <c r="DL348" s="312"/>
      <c r="DM348" s="312"/>
      <c r="DN348" s="403"/>
      <c r="DP348" s="437">
        <v>344</v>
      </c>
      <c r="DQ348" s="312"/>
      <c r="DR348" s="438">
        <v>312</v>
      </c>
      <c r="DS348" s="312"/>
      <c r="DT348" s="312"/>
      <c r="DU348" s="96"/>
      <c r="FT348" s="479"/>
      <c r="HC348" s="431">
        <v>344</v>
      </c>
      <c r="HD348" s="412" t="str">
        <f>OIP!AH346&amp;";"&amp;OIP!B346&amp;";"&amp;OIP!E346</f>
        <v>;НО-5. Сила тока электродвигателя;А</v>
      </c>
      <c r="HE348" s="440">
        <v>344</v>
      </c>
      <c r="HF348" s="414" t="s">
        <v>5311</v>
      </c>
      <c r="HG348" s="415">
        <v>1</v>
      </c>
      <c r="HH348" s="447">
        <v>0</v>
      </c>
      <c r="HJ348" s="431">
        <v>344</v>
      </c>
      <c r="HK348" s="412" t="str">
        <f>OIP!AH346&amp;";"&amp;OIP!B346&amp;";"&amp;OIP!E346</f>
        <v>;НО-5. Сила тока электродвигателя;А</v>
      </c>
      <c r="HL348" s="440">
        <v>344</v>
      </c>
      <c r="HM348" s="414" t="s">
        <v>5311</v>
      </c>
      <c r="HN348" s="415">
        <v>1</v>
      </c>
      <c r="HO348" s="447">
        <v>0</v>
      </c>
      <c r="HQ348" s="437">
        <v>344</v>
      </c>
      <c r="HR348" s="314" t="str">
        <f>OIP!AH346&amp;";"&amp;OIP!B346&amp;";"&amp;OIP!E346</f>
        <v>;НО-5. Сила тока электродвигателя;А</v>
      </c>
      <c r="HS348" s="438">
        <v>344</v>
      </c>
      <c r="HT348" s="402" t="s">
        <v>5311</v>
      </c>
      <c r="HU348" s="312">
        <v>1</v>
      </c>
      <c r="HV348" s="405">
        <v>0</v>
      </c>
      <c r="HX348" s="310">
        <v>344</v>
      </c>
      <c r="HY348" s="314" t="str">
        <f>OIP!AH346&amp;";"&amp;OIP!B346&amp;";"&amp;OIP!E346</f>
        <v>;НО-5. Сила тока электродвигателя;А</v>
      </c>
      <c r="HZ348" s="438">
        <v>344</v>
      </c>
      <c r="IA348" s="414" t="s">
        <v>5311</v>
      </c>
      <c r="IB348" s="415">
        <v>1</v>
      </c>
      <c r="IC348" s="447">
        <v>0</v>
      </c>
      <c r="ID348" s="341"/>
      <c r="IE348" s="431">
        <v>344</v>
      </c>
      <c r="IF348" s="412" t="str">
        <f>OIP!AH346&amp;";"&amp;OIP!B346&amp;";"&amp;OIP!E346</f>
        <v>;НО-5. Сила тока электродвигателя;А</v>
      </c>
      <c r="IG348" s="440">
        <v>344</v>
      </c>
      <c r="IH348" s="414" t="s">
        <v>5311</v>
      </c>
      <c r="II348" s="415">
        <v>1</v>
      </c>
      <c r="IJ348" s="447">
        <v>0</v>
      </c>
      <c r="IK348" s="341"/>
      <c r="IL348" s="431">
        <v>344</v>
      </c>
      <c r="IM348" s="412" t="str">
        <f>OIP!AH346&amp;";"&amp;OIP!B346&amp;";"&amp;OIP!E346</f>
        <v>;НО-5. Сила тока электродвигателя;А</v>
      </c>
      <c r="IN348" s="440">
        <v>344</v>
      </c>
      <c r="IO348" s="414" t="s">
        <v>5311</v>
      </c>
      <c r="IP348" s="415">
        <v>1</v>
      </c>
      <c r="IQ348" s="447">
        <v>0</v>
      </c>
    </row>
    <row r="349" spans="1:251">
      <c r="A349" s="313">
        <f t="shared" si="41"/>
        <v>345</v>
      </c>
      <c r="B349" s="314" t="str">
        <f>DP!J346&amp;";"&amp;DP!B346</f>
        <v>;Задвижка ПАЗ №99. Двигатель в работе</v>
      </c>
      <c r="C349" s="438">
        <v>345</v>
      </c>
      <c r="D349" s="345"/>
      <c r="E349" s="345"/>
      <c r="F349" s="347"/>
      <c r="H349" s="469">
        <f t="shared" si="42"/>
        <v>345</v>
      </c>
      <c r="I349" s="314" t="str">
        <f>KTPRS2!I346&amp;";"&amp;KTPRS2!B346</f>
        <v>;</v>
      </c>
      <c r="J349" s="438">
        <v>345</v>
      </c>
      <c r="K349" s="345"/>
      <c r="L349" s="345"/>
      <c r="M349" s="470"/>
      <c r="O349" s="469">
        <f t="shared" si="43"/>
        <v>345</v>
      </c>
      <c r="P349" s="455">
        <v>0</v>
      </c>
      <c r="Q349" s="343"/>
      <c r="R349" s="345"/>
      <c r="S349" s="345"/>
      <c r="T349" s="470"/>
      <c r="DI349" s="310">
        <f t="shared" si="40"/>
        <v>442</v>
      </c>
      <c r="DJ349" s="314" t="str">
        <f>KTPRA!I348&amp;";"&amp;KTPRA!B348</f>
        <v>;</v>
      </c>
      <c r="DK349" s="438">
        <v>345</v>
      </c>
      <c r="DL349" s="312"/>
      <c r="DM349" s="312"/>
      <c r="DN349" s="403"/>
      <c r="DP349" s="437">
        <v>345</v>
      </c>
      <c r="DQ349" s="312"/>
      <c r="DR349" s="438">
        <v>313</v>
      </c>
      <c r="DS349" s="312"/>
      <c r="DT349" s="312"/>
      <c r="DU349" s="96"/>
      <c r="FT349" s="479"/>
      <c r="HC349" s="446">
        <v>345</v>
      </c>
      <c r="HD349" s="412" t="str">
        <f>OIP!AH347&amp;";"&amp;OIP!B347&amp;";"&amp;OIP!E347</f>
        <v>;;</v>
      </c>
      <c r="HE349" s="440">
        <v>345</v>
      </c>
      <c r="HF349" s="414" t="s">
        <v>5312</v>
      </c>
      <c r="HG349" s="415">
        <v>1</v>
      </c>
      <c r="HH349" s="447">
        <v>0</v>
      </c>
      <c r="HJ349" s="446">
        <v>345</v>
      </c>
      <c r="HK349" s="412" t="str">
        <f>OIP!AH347&amp;";"&amp;OIP!B347&amp;";"&amp;OIP!E347</f>
        <v>;;</v>
      </c>
      <c r="HL349" s="440">
        <v>345</v>
      </c>
      <c r="HM349" s="414" t="s">
        <v>5312</v>
      </c>
      <c r="HN349" s="415">
        <v>1</v>
      </c>
      <c r="HO349" s="447">
        <v>0</v>
      </c>
      <c r="HQ349" s="437">
        <v>345</v>
      </c>
      <c r="HR349" s="314" t="str">
        <f>OIP!AH347&amp;";"&amp;OIP!B347&amp;";"&amp;OIP!E347</f>
        <v>;;</v>
      </c>
      <c r="HS349" s="438">
        <v>345</v>
      </c>
      <c r="HT349" s="402" t="s">
        <v>5312</v>
      </c>
      <c r="HU349" s="312">
        <v>1</v>
      </c>
      <c r="HV349" s="405">
        <v>0</v>
      </c>
      <c r="HX349" s="310">
        <v>345</v>
      </c>
      <c r="HY349" s="314" t="str">
        <f>OIP!AH347&amp;";"&amp;OIP!B347&amp;";"&amp;OIP!E347</f>
        <v>;;</v>
      </c>
      <c r="HZ349" s="438">
        <v>345</v>
      </c>
      <c r="IA349" s="414" t="s">
        <v>5312</v>
      </c>
      <c r="IB349" s="415">
        <v>1</v>
      </c>
      <c r="IC349" s="447">
        <v>0</v>
      </c>
      <c r="ID349" s="341"/>
      <c r="IE349" s="446">
        <v>345</v>
      </c>
      <c r="IF349" s="412" t="str">
        <f>OIP!AH347&amp;";"&amp;OIP!B347&amp;";"&amp;OIP!E347</f>
        <v>;;</v>
      </c>
      <c r="IG349" s="440">
        <v>345</v>
      </c>
      <c r="IH349" s="414" t="s">
        <v>5312</v>
      </c>
      <c r="II349" s="415">
        <v>1</v>
      </c>
      <c r="IJ349" s="447">
        <v>0</v>
      </c>
      <c r="IK349" s="341"/>
      <c r="IL349" s="446">
        <v>345</v>
      </c>
      <c r="IM349" s="412" t="str">
        <f>OIP!AH347&amp;";"&amp;OIP!B347&amp;";"&amp;OIP!E347</f>
        <v>;;</v>
      </c>
      <c r="IN349" s="440">
        <v>345</v>
      </c>
      <c r="IO349" s="414" t="s">
        <v>5312</v>
      </c>
      <c r="IP349" s="415">
        <v>1</v>
      </c>
      <c r="IQ349" s="447">
        <v>0</v>
      </c>
    </row>
    <row r="350" spans="1:251">
      <c r="A350" s="310">
        <f t="shared" si="41"/>
        <v>346</v>
      </c>
      <c r="B350" s="314" t="str">
        <f>DP!J347&amp;";"&amp;DP!B347</f>
        <v>;Задвижка ПАЗ №99. Аварийное минимальное давление</v>
      </c>
      <c r="C350" s="438">
        <v>346</v>
      </c>
      <c r="D350" s="312"/>
      <c r="E350" s="312"/>
      <c r="F350" s="403"/>
      <c r="H350" s="437">
        <f t="shared" si="42"/>
        <v>346</v>
      </c>
      <c r="I350" s="314" t="str">
        <f>KTPRS2!I347&amp;";"&amp;KTPRS2!B347</f>
        <v>;</v>
      </c>
      <c r="J350" s="438">
        <v>346</v>
      </c>
      <c r="K350" s="312"/>
      <c r="L350" s="312"/>
      <c r="M350" s="405"/>
      <c r="O350" s="437">
        <f t="shared" si="43"/>
        <v>346</v>
      </c>
      <c r="P350" s="455">
        <v>0</v>
      </c>
      <c r="Q350" s="438"/>
      <c r="R350" s="312"/>
      <c r="S350" s="312"/>
      <c r="T350" s="405"/>
      <c r="DI350" s="310">
        <f t="shared" si="40"/>
        <v>443</v>
      </c>
      <c r="DJ350" s="314" t="str">
        <f>KTPRA!I349&amp;";"&amp;KTPRA!B349</f>
        <v>;</v>
      </c>
      <c r="DK350" s="438">
        <v>346</v>
      </c>
      <c r="DL350" s="312"/>
      <c r="DM350" s="312"/>
      <c r="DN350" s="403"/>
      <c r="DP350" s="437">
        <v>346</v>
      </c>
      <c r="DQ350" s="312"/>
      <c r="DR350" s="438">
        <v>314</v>
      </c>
      <c r="DS350" s="312"/>
      <c r="DT350" s="312"/>
      <c r="DU350" s="96"/>
      <c r="FT350" s="479"/>
      <c r="HC350" s="431">
        <v>346</v>
      </c>
      <c r="HD350" s="412" t="str">
        <f>OIP!AH348&amp;";"&amp;OIP!B348&amp;";"&amp;OIP!E348</f>
        <v>;НО-6. Температура верхнего подшипника электродвигателя;°С</v>
      </c>
      <c r="HE350" s="440">
        <v>346</v>
      </c>
      <c r="HF350" s="414" t="s">
        <v>5313</v>
      </c>
      <c r="HG350" s="415">
        <v>1</v>
      </c>
      <c r="HH350" s="447">
        <v>0</v>
      </c>
      <c r="HJ350" s="431">
        <v>346</v>
      </c>
      <c r="HK350" s="412" t="str">
        <f>OIP!AH348&amp;";"&amp;OIP!B348&amp;";"&amp;OIP!E348</f>
        <v>;НО-6. Температура верхнего подшипника электродвигателя;°С</v>
      </c>
      <c r="HL350" s="440">
        <v>346</v>
      </c>
      <c r="HM350" s="414" t="s">
        <v>5313</v>
      </c>
      <c r="HN350" s="415">
        <v>1</v>
      </c>
      <c r="HO350" s="447">
        <v>0</v>
      </c>
      <c r="HQ350" s="437">
        <v>346</v>
      </c>
      <c r="HR350" s="314" t="str">
        <f>OIP!AH348&amp;";"&amp;OIP!B348&amp;";"&amp;OIP!E348</f>
        <v>;НО-6. Температура верхнего подшипника электродвигателя;°С</v>
      </c>
      <c r="HS350" s="438">
        <v>346</v>
      </c>
      <c r="HT350" s="402" t="s">
        <v>5313</v>
      </c>
      <c r="HU350" s="312">
        <v>1</v>
      </c>
      <c r="HV350" s="405">
        <v>0</v>
      </c>
      <c r="HX350" s="310">
        <v>346</v>
      </c>
      <c r="HY350" s="314" t="str">
        <f>OIP!AH348&amp;";"&amp;OIP!B348&amp;";"&amp;OIP!E348</f>
        <v>;НО-6. Температура верхнего подшипника электродвигателя;°С</v>
      </c>
      <c r="HZ350" s="438">
        <v>346</v>
      </c>
      <c r="IA350" s="414" t="s">
        <v>5313</v>
      </c>
      <c r="IB350" s="415">
        <v>1</v>
      </c>
      <c r="IC350" s="447">
        <v>0</v>
      </c>
      <c r="ID350" s="341"/>
      <c r="IE350" s="431">
        <v>346</v>
      </c>
      <c r="IF350" s="412" t="str">
        <f>OIP!AH348&amp;";"&amp;OIP!B348&amp;";"&amp;OIP!E348</f>
        <v>;НО-6. Температура верхнего подшипника электродвигателя;°С</v>
      </c>
      <c r="IG350" s="440">
        <v>346</v>
      </c>
      <c r="IH350" s="414" t="s">
        <v>5313</v>
      </c>
      <c r="II350" s="415">
        <v>1</v>
      </c>
      <c r="IJ350" s="447">
        <v>0</v>
      </c>
      <c r="IK350" s="341"/>
      <c r="IL350" s="431">
        <v>346</v>
      </c>
      <c r="IM350" s="412" t="str">
        <f>OIP!AH348&amp;";"&amp;OIP!B348&amp;";"&amp;OIP!E348</f>
        <v>;НО-6. Температура верхнего подшипника электродвигателя;°С</v>
      </c>
      <c r="IN350" s="440">
        <v>346</v>
      </c>
      <c r="IO350" s="414" t="s">
        <v>5313</v>
      </c>
      <c r="IP350" s="415">
        <v>1</v>
      </c>
      <c r="IQ350" s="447">
        <v>0</v>
      </c>
    </row>
    <row r="351" spans="1:251">
      <c r="A351" s="310">
        <f t="shared" si="41"/>
        <v>347</v>
      </c>
      <c r="B351" s="314" t="str">
        <f>DP!J348&amp;";"&amp;DP!B348</f>
        <v>;</v>
      </c>
      <c r="C351" s="438">
        <v>347</v>
      </c>
      <c r="D351" s="312"/>
      <c r="E351" s="312"/>
      <c r="F351" s="403"/>
      <c r="H351" s="437">
        <f t="shared" si="42"/>
        <v>347</v>
      </c>
      <c r="I351" s="314" t="str">
        <f>KTPRS2!I348&amp;";"&amp;KTPRS2!B348</f>
        <v>;</v>
      </c>
      <c r="J351" s="438">
        <v>347</v>
      </c>
      <c r="K351" s="312"/>
      <c r="L351" s="312"/>
      <c r="M351" s="405"/>
      <c r="O351" s="437">
        <f t="shared" si="43"/>
        <v>347</v>
      </c>
      <c r="P351" s="455">
        <v>0</v>
      </c>
      <c r="Q351" s="438"/>
      <c r="R351" s="312"/>
      <c r="S351" s="312"/>
      <c r="T351" s="405"/>
      <c r="DI351" s="310">
        <f t="shared" si="40"/>
        <v>444</v>
      </c>
      <c r="DJ351" s="314" t="str">
        <f>KTPRA!I350&amp;";"&amp;KTPRA!B350</f>
        <v>;</v>
      </c>
      <c r="DK351" s="438">
        <v>347</v>
      </c>
      <c r="DL351" s="312"/>
      <c r="DM351" s="312"/>
      <c r="DN351" s="403"/>
      <c r="DP351" s="437">
        <v>347</v>
      </c>
      <c r="DQ351" s="312"/>
      <c r="DR351" s="438">
        <v>315</v>
      </c>
      <c r="DS351" s="312"/>
      <c r="DT351" s="312"/>
      <c r="DU351" s="96"/>
      <c r="FT351" s="479"/>
      <c r="HC351" s="446">
        <v>347</v>
      </c>
      <c r="HD351" s="412" t="str">
        <f>OIP!AH349&amp;";"&amp;OIP!B349&amp;";"&amp;OIP!E349</f>
        <v>;НО-6. Температура нижнего подшипника электродвигателя;°С</v>
      </c>
      <c r="HE351" s="440">
        <v>347</v>
      </c>
      <c r="HF351" s="414" t="s">
        <v>5314</v>
      </c>
      <c r="HG351" s="415">
        <v>1</v>
      </c>
      <c r="HH351" s="447">
        <v>0</v>
      </c>
      <c r="HJ351" s="446">
        <v>347</v>
      </c>
      <c r="HK351" s="412" t="str">
        <f>OIP!AH349&amp;";"&amp;OIP!B349&amp;";"&amp;OIP!E349</f>
        <v>;НО-6. Температура нижнего подшипника электродвигателя;°С</v>
      </c>
      <c r="HL351" s="440">
        <v>347</v>
      </c>
      <c r="HM351" s="414" t="s">
        <v>5314</v>
      </c>
      <c r="HN351" s="415">
        <v>1</v>
      </c>
      <c r="HO351" s="447">
        <v>0</v>
      </c>
      <c r="HQ351" s="437">
        <v>347</v>
      </c>
      <c r="HR351" s="314" t="str">
        <f>OIP!AH349&amp;";"&amp;OIP!B349&amp;";"&amp;OIP!E349</f>
        <v>;НО-6. Температура нижнего подшипника электродвигателя;°С</v>
      </c>
      <c r="HS351" s="438">
        <v>347</v>
      </c>
      <c r="HT351" s="402" t="s">
        <v>5314</v>
      </c>
      <c r="HU351" s="312">
        <v>1</v>
      </c>
      <c r="HV351" s="405">
        <v>0</v>
      </c>
      <c r="HX351" s="310">
        <v>347</v>
      </c>
      <c r="HY351" s="314" t="str">
        <f>OIP!AH349&amp;";"&amp;OIP!B349&amp;";"&amp;OIP!E349</f>
        <v>;НО-6. Температура нижнего подшипника электродвигателя;°С</v>
      </c>
      <c r="HZ351" s="438">
        <v>347</v>
      </c>
      <c r="IA351" s="414" t="s">
        <v>5314</v>
      </c>
      <c r="IB351" s="415">
        <v>1</v>
      </c>
      <c r="IC351" s="447">
        <v>0</v>
      </c>
      <c r="ID351" s="341"/>
      <c r="IE351" s="446">
        <v>347</v>
      </c>
      <c r="IF351" s="412" t="str">
        <f>OIP!AH349&amp;";"&amp;OIP!B349&amp;";"&amp;OIP!E349</f>
        <v>;НО-6. Температура нижнего подшипника электродвигателя;°С</v>
      </c>
      <c r="IG351" s="440">
        <v>347</v>
      </c>
      <c r="IH351" s="414" t="s">
        <v>5314</v>
      </c>
      <c r="II351" s="415">
        <v>1</v>
      </c>
      <c r="IJ351" s="447">
        <v>0</v>
      </c>
      <c r="IK351" s="341"/>
      <c r="IL351" s="446">
        <v>347</v>
      </c>
      <c r="IM351" s="412" t="str">
        <f>OIP!AH349&amp;";"&amp;OIP!B349&amp;";"&amp;OIP!E349</f>
        <v>;НО-6. Температура нижнего подшипника электродвигателя;°С</v>
      </c>
      <c r="IN351" s="440">
        <v>347</v>
      </c>
      <c r="IO351" s="414" t="s">
        <v>5314</v>
      </c>
      <c r="IP351" s="415">
        <v>1</v>
      </c>
      <c r="IQ351" s="447">
        <v>0</v>
      </c>
    </row>
    <row r="352" spans="1:251">
      <c r="A352" s="313">
        <f t="shared" si="41"/>
        <v>348</v>
      </c>
      <c r="B352" s="314" t="str">
        <f>DP!J349&amp;";"&amp;DP!B349</f>
        <v>;Задвижка ПАЗ №87. Низкий уровень масла в баке</v>
      </c>
      <c r="C352" s="438">
        <v>348</v>
      </c>
      <c r="D352" s="345"/>
      <c r="E352" s="345"/>
      <c r="F352" s="347"/>
      <c r="H352" s="469">
        <f t="shared" si="42"/>
        <v>348</v>
      </c>
      <c r="I352" s="314" t="str">
        <f>KTPRS2!I349&amp;";"&amp;KTPRS2!B349</f>
        <v>;</v>
      </c>
      <c r="J352" s="438">
        <v>348</v>
      </c>
      <c r="K352" s="345"/>
      <c r="L352" s="345"/>
      <c r="M352" s="470"/>
      <c r="O352" s="469">
        <f t="shared" si="43"/>
        <v>348</v>
      </c>
      <c r="P352" s="455">
        <v>0</v>
      </c>
      <c r="Q352" s="343"/>
      <c r="R352" s="345"/>
      <c r="S352" s="345"/>
      <c r="T352" s="470"/>
      <c r="DI352" s="310">
        <f t="shared" si="40"/>
        <v>445</v>
      </c>
      <c r="DJ352" s="314" t="str">
        <f>KTPRA!I351&amp;";"&amp;KTPRA!B351</f>
        <v>;</v>
      </c>
      <c r="DK352" s="438">
        <v>348</v>
      </c>
      <c r="DL352" s="312"/>
      <c r="DM352" s="312"/>
      <c r="DN352" s="403"/>
      <c r="DP352" s="437">
        <v>348</v>
      </c>
      <c r="DQ352" s="312"/>
      <c r="DR352" s="438">
        <v>316</v>
      </c>
      <c r="DS352" s="312"/>
      <c r="DT352" s="312"/>
      <c r="DU352" s="96"/>
      <c r="FT352" s="479"/>
      <c r="HC352" s="431">
        <v>348</v>
      </c>
      <c r="HD352" s="412" t="str">
        <f>OIP!AH350&amp;";"&amp;OIP!B350&amp;";"&amp;OIP!E350</f>
        <v>;НО-6. Температура опорно-упорного подшипника насоса;°С</v>
      </c>
      <c r="HE352" s="440">
        <v>348</v>
      </c>
      <c r="HF352" s="414" t="s">
        <v>5315</v>
      </c>
      <c r="HG352" s="415">
        <v>1</v>
      </c>
      <c r="HH352" s="447">
        <v>0</v>
      </c>
      <c r="HJ352" s="431">
        <v>348</v>
      </c>
      <c r="HK352" s="412" t="str">
        <f>OIP!AH350&amp;";"&amp;OIP!B350&amp;";"&amp;OIP!E350</f>
        <v>;НО-6. Температура опорно-упорного подшипника насоса;°С</v>
      </c>
      <c r="HL352" s="440">
        <v>348</v>
      </c>
      <c r="HM352" s="414" t="s">
        <v>5315</v>
      </c>
      <c r="HN352" s="415">
        <v>1</v>
      </c>
      <c r="HO352" s="447">
        <v>0</v>
      </c>
      <c r="HQ352" s="437">
        <v>348</v>
      </c>
      <c r="HR352" s="314" t="str">
        <f>OIP!AH350&amp;";"&amp;OIP!B350&amp;";"&amp;OIP!E350</f>
        <v>;НО-6. Температура опорно-упорного подшипника насоса;°С</v>
      </c>
      <c r="HS352" s="438">
        <v>348</v>
      </c>
      <c r="HT352" s="402" t="s">
        <v>5315</v>
      </c>
      <c r="HU352" s="312">
        <v>1</v>
      </c>
      <c r="HV352" s="405">
        <v>0</v>
      </c>
      <c r="HX352" s="310">
        <v>348</v>
      </c>
      <c r="HY352" s="314" t="str">
        <f>OIP!AH350&amp;";"&amp;OIP!B350&amp;";"&amp;OIP!E350</f>
        <v>;НО-6. Температура опорно-упорного подшипника насоса;°С</v>
      </c>
      <c r="HZ352" s="438">
        <v>348</v>
      </c>
      <c r="IA352" s="414" t="s">
        <v>5315</v>
      </c>
      <c r="IB352" s="415">
        <v>1</v>
      </c>
      <c r="IC352" s="447">
        <v>0</v>
      </c>
      <c r="ID352" s="341"/>
      <c r="IE352" s="431">
        <v>348</v>
      </c>
      <c r="IF352" s="412" t="str">
        <f>OIP!AH350&amp;";"&amp;OIP!B350&amp;";"&amp;OIP!E350</f>
        <v>;НО-6. Температура опорно-упорного подшипника насоса;°С</v>
      </c>
      <c r="IG352" s="440">
        <v>348</v>
      </c>
      <c r="IH352" s="414" t="s">
        <v>5315</v>
      </c>
      <c r="II352" s="415">
        <v>1</v>
      </c>
      <c r="IJ352" s="447">
        <v>0</v>
      </c>
      <c r="IK352" s="341"/>
      <c r="IL352" s="431">
        <v>348</v>
      </c>
      <c r="IM352" s="412" t="str">
        <f>OIP!AH350&amp;";"&amp;OIP!B350&amp;";"&amp;OIP!E350</f>
        <v>;НО-6. Температура опорно-упорного подшипника насоса;°С</v>
      </c>
      <c r="IN352" s="440">
        <v>348</v>
      </c>
      <c r="IO352" s="414" t="s">
        <v>5315</v>
      </c>
      <c r="IP352" s="415">
        <v>1</v>
      </c>
      <c r="IQ352" s="447">
        <v>0</v>
      </c>
    </row>
    <row r="353" spans="1:251">
      <c r="A353" s="310">
        <f t="shared" si="41"/>
        <v>349</v>
      </c>
      <c r="B353" s="314" t="str">
        <f>DP!J350&amp;";"&amp;DP!B350</f>
        <v>;Задвижка ПАЗ №87. Местное управление</v>
      </c>
      <c r="C353" s="438">
        <v>349</v>
      </c>
      <c r="D353" s="312"/>
      <c r="E353" s="312"/>
      <c r="F353" s="403"/>
      <c r="H353" s="437">
        <f t="shared" si="42"/>
        <v>349</v>
      </c>
      <c r="I353" s="314" t="str">
        <f>KTPRS2!I350&amp;";"&amp;KTPRS2!B350</f>
        <v>;</v>
      </c>
      <c r="J353" s="438">
        <v>349</v>
      </c>
      <c r="K353" s="312"/>
      <c r="L353" s="312"/>
      <c r="M353" s="405"/>
      <c r="O353" s="437">
        <f t="shared" si="43"/>
        <v>349</v>
      </c>
      <c r="P353" s="455">
        <v>0</v>
      </c>
      <c r="Q353" s="438"/>
      <c r="R353" s="312"/>
      <c r="S353" s="312"/>
      <c r="T353" s="405"/>
      <c r="DI353" s="310">
        <f t="shared" si="40"/>
        <v>446</v>
      </c>
      <c r="DJ353" s="314" t="str">
        <f>KTPRA!I352&amp;";"&amp;KTPRA!B352</f>
        <v>;</v>
      </c>
      <c r="DK353" s="438">
        <v>349</v>
      </c>
      <c r="DL353" s="312"/>
      <c r="DM353" s="312"/>
      <c r="DN353" s="403"/>
      <c r="DP353" s="437">
        <v>349</v>
      </c>
      <c r="DQ353" s="312"/>
      <c r="DR353" s="438">
        <v>317</v>
      </c>
      <c r="DS353" s="312"/>
      <c r="DT353" s="312"/>
      <c r="DU353" s="96"/>
      <c r="FT353" s="479"/>
      <c r="HC353" s="446">
        <v>349</v>
      </c>
      <c r="HD353" s="412" t="str">
        <f>OIP!AH351&amp;";"&amp;OIP!B351&amp;";"&amp;OIP!E351</f>
        <v>;НО-6. Вибрация нижнего подшипника электродвигателя (горизонтальная);мм/с</v>
      </c>
      <c r="HE353" s="440">
        <v>349</v>
      </c>
      <c r="HF353" s="414" t="s">
        <v>5316</v>
      </c>
      <c r="HG353" s="415">
        <v>1</v>
      </c>
      <c r="HH353" s="447">
        <v>0</v>
      </c>
      <c r="HJ353" s="446">
        <v>349</v>
      </c>
      <c r="HK353" s="412" t="str">
        <f>OIP!AH351&amp;";"&amp;OIP!B351&amp;";"&amp;OIP!E351</f>
        <v>;НО-6. Вибрация нижнего подшипника электродвигателя (горизонтальная);мм/с</v>
      </c>
      <c r="HL353" s="440">
        <v>349</v>
      </c>
      <c r="HM353" s="414" t="s">
        <v>5316</v>
      </c>
      <c r="HN353" s="415">
        <v>1</v>
      </c>
      <c r="HO353" s="447">
        <v>0</v>
      </c>
      <c r="HQ353" s="437">
        <v>349</v>
      </c>
      <c r="HR353" s="314" t="str">
        <f>OIP!AH351&amp;";"&amp;OIP!B351&amp;";"&amp;OIP!E351</f>
        <v>;НО-6. Вибрация нижнего подшипника электродвигателя (горизонтальная);мм/с</v>
      </c>
      <c r="HS353" s="438">
        <v>349</v>
      </c>
      <c r="HT353" s="402" t="s">
        <v>5316</v>
      </c>
      <c r="HU353" s="312">
        <v>1</v>
      </c>
      <c r="HV353" s="405">
        <v>0</v>
      </c>
      <c r="HX353" s="310">
        <v>349</v>
      </c>
      <c r="HY353" s="314" t="str">
        <f>OIP!AH351&amp;";"&amp;OIP!B351&amp;";"&amp;OIP!E351</f>
        <v>;НО-6. Вибрация нижнего подшипника электродвигателя (горизонтальная);мм/с</v>
      </c>
      <c r="HZ353" s="438">
        <v>349</v>
      </c>
      <c r="IA353" s="414" t="s">
        <v>5316</v>
      </c>
      <c r="IB353" s="415">
        <v>1</v>
      </c>
      <c r="IC353" s="447">
        <v>0</v>
      </c>
      <c r="ID353" s="341"/>
      <c r="IE353" s="446">
        <v>349</v>
      </c>
      <c r="IF353" s="412" t="str">
        <f>OIP!AH351&amp;";"&amp;OIP!B351&amp;";"&amp;OIP!E351</f>
        <v>;НО-6. Вибрация нижнего подшипника электродвигателя (горизонтальная);мм/с</v>
      </c>
      <c r="IG353" s="440">
        <v>349</v>
      </c>
      <c r="IH353" s="414" t="s">
        <v>5316</v>
      </c>
      <c r="II353" s="415">
        <v>1</v>
      </c>
      <c r="IJ353" s="447">
        <v>0</v>
      </c>
      <c r="IK353" s="341"/>
      <c r="IL353" s="446">
        <v>349</v>
      </c>
      <c r="IM353" s="412" t="str">
        <f>OIP!AH351&amp;";"&amp;OIP!B351&amp;";"&amp;OIP!E351</f>
        <v>;НО-6. Вибрация нижнего подшипника электродвигателя (горизонтальная);мм/с</v>
      </c>
      <c r="IN353" s="440">
        <v>349</v>
      </c>
      <c r="IO353" s="414" t="s">
        <v>5316</v>
      </c>
      <c r="IP353" s="415">
        <v>1</v>
      </c>
      <c r="IQ353" s="447">
        <v>0</v>
      </c>
    </row>
    <row r="354" spans="1:251">
      <c r="A354" s="310">
        <f t="shared" si="41"/>
        <v>350</v>
      </c>
      <c r="B354" s="314" t="str">
        <f>DP!J351&amp;";"&amp;DP!B351</f>
        <v>;Задвижка ПАЗ №87. Двигатель в работе</v>
      </c>
      <c r="C354" s="438">
        <v>350</v>
      </c>
      <c r="D354" s="312"/>
      <c r="E354" s="312"/>
      <c r="F354" s="403"/>
      <c r="H354" s="437">
        <f t="shared" si="42"/>
        <v>350</v>
      </c>
      <c r="I354" s="314" t="str">
        <f>KTPRS2!I351&amp;";"&amp;KTPRS2!B351</f>
        <v>;</v>
      </c>
      <c r="J354" s="438">
        <v>350</v>
      </c>
      <c r="K354" s="312"/>
      <c r="L354" s="312"/>
      <c r="M354" s="405"/>
      <c r="O354" s="437">
        <f t="shared" si="43"/>
        <v>350</v>
      </c>
      <c r="P354" s="455">
        <v>0</v>
      </c>
      <c r="Q354" s="438"/>
      <c r="R354" s="312"/>
      <c r="S354" s="312"/>
      <c r="T354" s="405"/>
      <c r="DI354" s="310">
        <f t="shared" si="40"/>
        <v>447</v>
      </c>
      <c r="DJ354" s="314" t="str">
        <f>KTPRA!I353&amp;";"&amp;KTPRA!B353</f>
        <v>;</v>
      </c>
      <c r="DK354" s="438">
        <v>350</v>
      </c>
      <c r="DL354" s="312"/>
      <c r="DM354" s="312"/>
      <c r="DN354" s="403"/>
      <c r="DP354" s="437">
        <v>350</v>
      </c>
      <c r="DQ354" s="312"/>
      <c r="DR354" s="438">
        <v>318</v>
      </c>
      <c r="DS354" s="312"/>
      <c r="DT354" s="312"/>
      <c r="DU354" s="96"/>
      <c r="FT354" s="479"/>
      <c r="HC354" s="431">
        <v>350</v>
      </c>
      <c r="HD354" s="412" t="str">
        <f>OIP!AH352&amp;";"&amp;OIP!B352&amp;";"&amp;OIP!E352</f>
        <v>;НО-6. Вибрация нижнего подшипника электродвигателя (вертикальная);мм/с</v>
      </c>
      <c r="HE354" s="440">
        <v>350</v>
      </c>
      <c r="HF354" s="414" t="s">
        <v>5317</v>
      </c>
      <c r="HG354" s="415">
        <v>1</v>
      </c>
      <c r="HH354" s="447">
        <v>0</v>
      </c>
      <c r="HJ354" s="431">
        <v>350</v>
      </c>
      <c r="HK354" s="412" t="str">
        <f>OIP!AH352&amp;";"&amp;OIP!B352&amp;";"&amp;OIP!E352</f>
        <v>;НО-6. Вибрация нижнего подшипника электродвигателя (вертикальная);мм/с</v>
      </c>
      <c r="HL354" s="440">
        <v>350</v>
      </c>
      <c r="HM354" s="414" t="s">
        <v>5317</v>
      </c>
      <c r="HN354" s="415">
        <v>1</v>
      </c>
      <c r="HO354" s="447">
        <v>0</v>
      </c>
      <c r="HQ354" s="437">
        <v>350</v>
      </c>
      <c r="HR354" s="314" t="str">
        <f>OIP!AH352&amp;";"&amp;OIP!B352&amp;";"&amp;OIP!E352</f>
        <v>;НО-6. Вибрация нижнего подшипника электродвигателя (вертикальная);мм/с</v>
      </c>
      <c r="HS354" s="438">
        <v>350</v>
      </c>
      <c r="HT354" s="402" t="s">
        <v>5317</v>
      </c>
      <c r="HU354" s="312">
        <v>1</v>
      </c>
      <c r="HV354" s="405">
        <v>0</v>
      </c>
      <c r="HX354" s="310">
        <v>350</v>
      </c>
      <c r="HY354" s="314" t="str">
        <f>OIP!AH352&amp;";"&amp;OIP!B352&amp;";"&amp;OIP!E352</f>
        <v>;НО-6. Вибрация нижнего подшипника электродвигателя (вертикальная);мм/с</v>
      </c>
      <c r="HZ354" s="438">
        <v>350</v>
      </c>
      <c r="IA354" s="414" t="s">
        <v>5317</v>
      </c>
      <c r="IB354" s="415">
        <v>1</v>
      </c>
      <c r="IC354" s="447">
        <v>0</v>
      </c>
      <c r="ID354" s="341"/>
      <c r="IE354" s="431">
        <v>350</v>
      </c>
      <c r="IF354" s="412" t="str">
        <f>OIP!AH352&amp;";"&amp;OIP!B352&amp;";"&amp;OIP!E352</f>
        <v>;НО-6. Вибрация нижнего подшипника электродвигателя (вертикальная);мм/с</v>
      </c>
      <c r="IG354" s="440">
        <v>350</v>
      </c>
      <c r="IH354" s="414" t="s">
        <v>5317</v>
      </c>
      <c r="II354" s="415">
        <v>1</v>
      </c>
      <c r="IJ354" s="447">
        <v>0</v>
      </c>
      <c r="IK354" s="341"/>
      <c r="IL354" s="431">
        <v>350</v>
      </c>
      <c r="IM354" s="412" t="str">
        <f>OIP!AH352&amp;";"&amp;OIP!B352&amp;";"&amp;OIP!E352</f>
        <v>;НО-6. Вибрация нижнего подшипника электродвигателя (вертикальная);мм/с</v>
      </c>
      <c r="IN354" s="440">
        <v>350</v>
      </c>
      <c r="IO354" s="414" t="s">
        <v>5317</v>
      </c>
      <c r="IP354" s="415">
        <v>1</v>
      </c>
      <c r="IQ354" s="447">
        <v>0</v>
      </c>
    </row>
    <row r="355" spans="1:251">
      <c r="A355" s="313">
        <f t="shared" si="41"/>
        <v>351</v>
      </c>
      <c r="B355" s="314" t="str">
        <f>DP!J352&amp;";"&amp;DP!B352</f>
        <v>;Задвижка ПАЗ №87. Аварийное минимальное давление</v>
      </c>
      <c r="C355" s="438">
        <v>351</v>
      </c>
      <c r="D355" s="345"/>
      <c r="E355" s="345"/>
      <c r="F355" s="347"/>
      <c r="H355" s="469">
        <f t="shared" si="42"/>
        <v>351</v>
      </c>
      <c r="I355" s="314" t="str">
        <f>KTPRS2!I352&amp;";"&amp;KTPRS2!B352</f>
        <v>;</v>
      </c>
      <c r="J355" s="438">
        <v>351</v>
      </c>
      <c r="K355" s="345"/>
      <c r="L355" s="345"/>
      <c r="M355" s="470"/>
      <c r="O355" s="469">
        <f t="shared" si="43"/>
        <v>351</v>
      </c>
      <c r="P355" s="455">
        <v>0</v>
      </c>
      <c r="Q355" s="343"/>
      <c r="R355" s="345"/>
      <c r="S355" s="345"/>
      <c r="T355" s="470"/>
      <c r="DI355" s="310">
        <f t="shared" si="40"/>
        <v>448</v>
      </c>
      <c r="DJ355" s="314" t="str">
        <f>KTPRA!I354&amp;";"&amp;KTPRA!B354</f>
        <v>;</v>
      </c>
      <c r="DK355" s="438">
        <v>351</v>
      </c>
      <c r="DL355" s="312"/>
      <c r="DM355" s="312"/>
      <c r="DN355" s="403"/>
      <c r="DP355" s="437">
        <v>351</v>
      </c>
      <c r="DQ355" s="312"/>
      <c r="DR355" s="438">
        <v>319</v>
      </c>
      <c r="DS355" s="312"/>
      <c r="DT355" s="312"/>
      <c r="DU355" s="96"/>
      <c r="FT355" s="479"/>
      <c r="HC355" s="446">
        <v>351</v>
      </c>
      <c r="HD355" s="412" t="str">
        <f>OIP!AH353&amp;";"&amp;OIP!B353&amp;";"&amp;OIP!E353</f>
        <v>;НО-6. Вибрация нижнего подшипника электродвигателя (осевая);мм/с</v>
      </c>
      <c r="HE355" s="440">
        <v>351</v>
      </c>
      <c r="HF355" s="414" t="s">
        <v>5318</v>
      </c>
      <c r="HG355" s="415">
        <v>1</v>
      </c>
      <c r="HH355" s="447">
        <v>0</v>
      </c>
      <c r="HJ355" s="446">
        <v>351</v>
      </c>
      <c r="HK355" s="412" t="str">
        <f>OIP!AH353&amp;";"&amp;OIP!B353&amp;";"&amp;OIP!E353</f>
        <v>;НО-6. Вибрация нижнего подшипника электродвигателя (осевая);мм/с</v>
      </c>
      <c r="HL355" s="440">
        <v>351</v>
      </c>
      <c r="HM355" s="414" t="s">
        <v>5318</v>
      </c>
      <c r="HN355" s="415">
        <v>1</v>
      </c>
      <c r="HO355" s="447">
        <v>0</v>
      </c>
      <c r="HQ355" s="437">
        <v>351</v>
      </c>
      <c r="HR355" s="314" t="str">
        <f>OIP!AH353&amp;";"&amp;OIP!B353&amp;";"&amp;OIP!E353</f>
        <v>;НО-6. Вибрация нижнего подшипника электродвигателя (осевая);мм/с</v>
      </c>
      <c r="HS355" s="438">
        <v>351</v>
      </c>
      <c r="HT355" s="402" t="s">
        <v>5318</v>
      </c>
      <c r="HU355" s="312">
        <v>1</v>
      </c>
      <c r="HV355" s="405">
        <v>0</v>
      </c>
      <c r="HX355" s="310">
        <v>351</v>
      </c>
      <c r="HY355" s="314" t="str">
        <f>OIP!AH353&amp;";"&amp;OIP!B353&amp;";"&amp;OIP!E353</f>
        <v>;НО-6. Вибрация нижнего подшипника электродвигателя (осевая);мм/с</v>
      </c>
      <c r="HZ355" s="438">
        <v>351</v>
      </c>
      <c r="IA355" s="414" t="s">
        <v>5318</v>
      </c>
      <c r="IB355" s="415">
        <v>1</v>
      </c>
      <c r="IC355" s="447">
        <v>0</v>
      </c>
      <c r="ID355" s="341"/>
      <c r="IE355" s="446">
        <v>351</v>
      </c>
      <c r="IF355" s="412" t="str">
        <f>OIP!AH353&amp;";"&amp;OIP!B353&amp;";"&amp;OIP!E353</f>
        <v>;НО-6. Вибрация нижнего подшипника электродвигателя (осевая);мм/с</v>
      </c>
      <c r="IG355" s="440">
        <v>351</v>
      </c>
      <c r="IH355" s="414" t="s">
        <v>5318</v>
      </c>
      <c r="II355" s="415">
        <v>1</v>
      </c>
      <c r="IJ355" s="447">
        <v>0</v>
      </c>
      <c r="IK355" s="341"/>
      <c r="IL355" s="446">
        <v>351</v>
      </c>
      <c r="IM355" s="412" t="str">
        <f>OIP!AH353&amp;";"&amp;OIP!B353&amp;";"&amp;OIP!E353</f>
        <v>;НО-6. Вибрация нижнего подшипника электродвигателя (осевая);мм/с</v>
      </c>
      <c r="IN355" s="440">
        <v>351</v>
      </c>
      <c r="IO355" s="414" t="s">
        <v>5318</v>
      </c>
      <c r="IP355" s="415">
        <v>1</v>
      </c>
      <c r="IQ355" s="447">
        <v>0</v>
      </c>
    </row>
    <row r="356" spans="1:251">
      <c r="A356" s="310">
        <f t="shared" si="41"/>
        <v>352</v>
      </c>
      <c r="B356" s="314" t="str">
        <f>DP!J353&amp;";"&amp;DP!B353</f>
        <v>;</v>
      </c>
      <c r="C356" s="438">
        <v>352</v>
      </c>
      <c r="D356" s="312"/>
      <c r="E356" s="312"/>
      <c r="F356" s="403"/>
      <c r="H356" s="437">
        <f t="shared" si="42"/>
        <v>352</v>
      </c>
      <c r="I356" s="314" t="str">
        <f>KTPRS2!I353&amp;";"&amp;KTPRS2!B353</f>
        <v>;</v>
      </c>
      <c r="J356" s="438">
        <v>352</v>
      </c>
      <c r="K356" s="312"/>
      <c r="L356" s="312"/>
      <c r="M356" s="405"/>
      <c r="O356" s="437">
        <f t="shared" si="43"/>
        <v>352</v>
      </c>
      <c r="P356" s="455">
        <v>0</v>
      </c>
      <c r="Q356" s="438"/>
      <c r="R356" s="312"/>
      <c r="S356" s="312"/>
      <c r="T356" s="405"/>
      <c r="DI356" s="310">
        <f t="shared" si="40"/>
        <v>449</v>
      </c>
      <c r="DJ356" s="314" t="str">
        <f>KTPRA!I355&amp;";"&amp;KTPRA!B355</f>
        <v>;</v>
      </c>
      <c r="DK356" s="438">
        <v>352</v>
      </c>
      <c r="DL356" s="312"/>
      <c r="DM356" s="312"/>
      <c r="DN356" s="403"/>
      <c r="DP356" s="437">
        <v>352</v>
      </c>
      <c r="DQ356" s="312"/>
      <c r="DR356" s="438">
        <v>320</v>
      </c>
      <c r="DS356" s="312"/>
      <c r="DT356" s="312"/>
      <c r="DU356" s="96"/>
      <c r="FT356" s="479"/>
      <c r="HC356" s="431">
        <v>352</v>
      </c>
      <c r="HD356" s="412" t="str">
        <f>OIP!AH354&amp;";"&amp;OIP!B354&amp;";"&amp;OIP!E354</f>
        <v>;НО-6. Вибрация опорно-упорного подшипника насоса (горизонтальная);мм/с</v>
      </c>
      <c r="HE356" s="440">
        <v>352</v>
      </c>
      <c r="HF356" s="414" t="s">
        <v>5319</v>
      </c>
      <c r="HG356" s="415">
        <v>1</v>
      </c>
      <c r="HH356" s="447">
        <v>0</v>
      </c>
      <c r="HJ356" s="431">
        <v>352</v>
      </c>
      <c r="HK356" s="412" t="str">
        <f>OIP!AH354&amp;";"&amp;OIP!B354&amp;";"&amp;OIP!E354</f>
        <v>;НО-6. Вибрация опорно-упорного подшипника насоса (горизонтальная);мм/с</v>
      </c>
      <c r="HL356" s="440">
        <v>352</v>
      </c>
      <c r="HM356" s="414" t="s">
        <v>5319</v>
      </c>
      <c r="HN356" s="415">
        <v>1</v>
      </c>
      <c r="HO356" s="447">
        <v>0</v>
      </c>
      <c r="HQ356" s="437">
        <v>352</v>
      </c>
      <c r="HR356" s="314" t="str">
        <f>OIP!AH354&amp;";"&amp;OIP!B354&amp;";"&amp;OIP!E354</f>
        <v>;НО-6. Вибрация опорно-упорного подшипника насоса (горизонтальная);мм/с</v>
      </c>
      <c r="HS356" s="438">
        <v>352</v>
      </c>
      <c r="HT356" s="402" t="s">
        <v>5319</v>
      </c>
      <c r="HU356" s="312">
        <v>1</v>
      </c>
      <c r="HV356" s="405">
        <v>0</v>
      </c>
      <c r="HX356" s="310">
        <v>352</v>
      </c>
      <c r="HY356" s="314" t="str">
        <f>OIP!AH354&amp;";"&amp;OIP!B354&amp;";"&amp;OIP!E354</f>
        <v>;НО-6. Вибрация опорно-упорного подшипника насоса (горизонтальная);мм/с</v>
      </c>
      <c r="HZ356" s="438">
        <v>352</v>
      </c>
      <c r="IA356" s="414" t="s">
        <v>5319</v>
      </c>
      <c r="IB356" s="415">
        <v>1</v>
      </c>
      <c r="IC356" s="447">
        <v>0</v>
      </c>
      <c r="ID356" s="341"/>
      <c r="IE356" s="431">
        <v>352</v>
      </c>
      <c r="IF356" s="412" t="str">
        <f>OIP!AH354&amp;";"&amp;OIP!B354&amp;";"&amp;OIP!E354</f>
        <v>;НО-6. Вибрация опорно-упорного подшипника насоса (горизонтальная);мм/с</v>
      </c>
      <c r="IG356" s="440">
        <v>352</v>
      </c>
      <c r="IH356" s="414" t="s">
        <v>5319</v>
      </c>
      <c r="II356" s="415">
        <v>1</v>
      </c>
      <c r="IJ356" s="447">
        <v>0</v>
      </c>
      <c r="IK356" s="341"/>
      <c r="IL356" s="431">
        <v>352</v>
      </c>
      <c r="IM356" s="412" t="str">
        <f>OIP!AH354&amp;";"&amp;OIP!B354&amp;";"&amp;OIP!E354</f>
        <v>;НО-6. Вибрация опорно-упорного подшипника насоса (горизонтальная);мм/с</v>
      </c>
      <c r="IN356" s="440">
        <v>352</v>
      </c>
      <c r="IO356" s="414" t="s">
        <v>5319</v>
      </c>
      <c r="IP356" s="415">
        <v>1</v>
      </c>
      <c r="IQ356" s="447">
        <v>0</v>
      </c>
    </row>
    <row r="357" spans="1:251">
      <c r="A357" s="310">
        <f t="shared" si="41"/>
        <v>353</v>
      </c>
      <c r="B357" s="314" t="str">
        <f>DP!J354&amp;";"&amp;DP!B354</f>
        <v>;Задвижка ПАЗ №97. Низкий уровень масла в баке</v>
      </c>
      <c r="C357" s="438">
        <v>353</v>
      </c>
      <c r="D357" s="312"/>
      <c r="E357" s="312"/>
      <c r="F357" s="403"/>
      <c r="H357" s="437">
        <f t="shared" si="42"/>
        <v>353</v>
      </c>
      <c r="I357" s="314" t="str">
        <f>KTPRS2!I354&amp;";"&amp;KTPRS2!B354</f>
        <v>;</v>
      </c>
      <c r="J357" s="438">
        <v>353</v>
      </c>
      <c r="K357" s="312"/>
      <c r="L357" s="312"/>
      <c r="M357" s="405"/>
      <c r="O357" s="437">
        <f t="shared" si="43"/>
        <v>353</v>
      </c>
      <c r="P357" s="455">
        <v>0</v>
      </c>
      <c r="Q357" s="438"/>
      <c r="R357" s="312"/>
      <c r="S357" s="312"/>
      <c r="T357" s="405"/>
      <c r="DI357" s="310">
        <f t="shared" si="40"/>
        <v>450</v>
      </c>
      <c r="DJ357" s="314" t="str">
        <f>KTPRA!I356&amp;";"&amp;KTPRA!B356</f>
        <v>;</v>
      </c>
      <c r="DK357" s="438">
        <v>353</v>
      </c>
      <c r="DL357" s="312"/>
      <c r="DM357" s="312"/>
      <c r="DN357" s="403"/>
      <c r="DP357" s="437">
        <v>353</v>
      </c>
      <c r="DQ357" s="312"/>
      <c r="DR357" s="438">
        <v>321</v>
      </c>
      <c r="DS357" s="312"/>
      <c r="DT357" s="312"/>
      <c r="DU357" s="96"/>
      <c r="FT357" s="479"/>
      <c r="HC357" s="446">
        <v>353</v>
      </c>
      <c r="HD357" s="412" t="str">
        <f>OIP!AH355&amp;";"&amp;OIP!B355&amp;";"&amp;OIP!E355</f>
        <v>;НО-6. Вибрация опорно-упорного подшипника насоса (вертикальная);мм/с</v>
      </c>
      <c r="HE357" s="440">
        <v>353</v>
      </c>
      <c r="HF357" s="414" t="s">
        <v>5320</v>
      </c>
      <c r="HG357" s="415">
        <v>1</v>
      </c>
      <c r="HH357" s="447">
        <v>0</v>
      </c>
      <c r="HJ357" s="446">
        <v>353</v>
      </c>
      <c r="HK357" s="412" t="str">
        <f>OIP!AH355&amp;";"&amp;OIP!B355&amp;";"&amp;OIP!E355</f>
        <v>;НО-6. Вибрация опорно-упорного подшипника насоса (вертикальная);мм/с</v>
      </c>
      <c r="HL357" s="440">
        <v>353</v>
      </c>
      <c r="HM357" s="414" t="s">
        <v>5320</v>
      </c>
      <c r="HN357" s="415">
        <v>1</v>
      </c>
      <c r="HO357" s="447">
        <v>0</v>
      </c>
      <c r="HQ357" s="437">
        <v>353</v>
      </c>
      <c r="HR357" s="314" t="str">
        <f>OIP!AH355&amp;";"&amp;OIP!B355&amp;";"&amp;OIP!E355</f>
        <v>;НО-6. Вибрация опорно-упорного подшипника насоса (вертикальная);мм/с</v>
      </c>
      <c r="HS357" s="438">
        <v>353</v>
      </c>
      <c r="HT357" s="402" t="s">
        <v>5320</v>
      </c>
      <c r="HU357" s="312">
        <v>1</v>
      </c>
      <c r="HV357" s="405">
        <v>0</v>
      </c>
      <c r="HX357" s="310">
        <v>353</v>
      </c>
      <c r="HY357" s="314" t="str">
        <f>OIP!AH355&amp;";"&amp;OIP!B355&amp;";"&amp;OIP!E355</f>
        <v>;НО-6. Вибрация опорно-упорного подшипника насоса (вертикальная);мм/с</v>
      </c>
      <c r="HZ357" s="438">
        <v>353</v>
      </c>
      <c r="IA357" s="414" t="s">
        <v>5320</v>
      </c>
      <c r="IB357" s="415">
        <v>1</v>
      </c>
      <c r="IC357" s="447">
        <v>0</v>
      </c>
      <c r="ID357" s="341"/>
      <c r="IE357" s="446">
        <v>353</v>
      </c>
      <c r="IF357" s="412" t="str">
        <f>OIP!AH355&amp;";"&amp;OIP!B355&amp;";"&amp;OIP!E355</f>
        <v>;НО-6. Вибрация опорно-упорного подшипника насоса (вертикальная);мм/с</v>
      </c>
      <c r="IG357" s="440">
        <v>353</v>
      </c>
      <c r="IH357" s="414" t="s">
        <v>5320</v>
      </c>
      <c r="II357" s="415">
        <v>1</v>
      </c>
      <c r="IJ357" s="447">
        <v>0</v>
      </c>
      <c r="IK357" s="341"/>
      <c r="IL357" s="446">
        <v>353</v>
      </c>
      <c r="IM357" s="412" t="str">
        <f>OIP!AH355&amp;";"&amp;OIP!B355&amp;";"&amp;OIP!E355</f>
        <v>;НО-6. Вибрация опорно-упорного подшипника насоса (вертикальная);мм/с</v>
      </c>
      <c r="IN357" s="440">
        <v>353</v>
      </c>
      <c r="IO357" s="414" t="s">
        <v>5320</v>
      </c>
      <c r="IP357" s="415">
        <v>1</v>
      </c>
      <c r="IQ357" s="447">
        <v>0</v>
      </c>
    </row>
    <row r="358" spans="1:251">
      <c r="A358" s="313">
        <f t="shared" si="41"/>
        <v>354</v>
      </c>
      <c r="B358" s="314" t="str">
        <f>DP!J355&amp;";"&amp;DP!B355</f>
        <v>;Задвижка ПАЗ №97. Местное управление</v>
      </c>
      <c r="C358" s="438">
        <v>354</v>
      </c>
      <c r="D358" s="345"/>
      <c r="E358" s="345"/>
      <c r="F358" s="347"/>
      <c r="H358" s="469">
        <f t="shared" si="42"/>
        <v>354</v>
      </c>
      <c r="I358" s="314" t="str">
        <f>KTPRS2!I355&amp;";"&amp;KTPRS2!B355</f>
        <v>;</v>
      </c>
      <c r="J358" s="438">
        <v>354</v>
      </c>
      <c r="K358" s="345"/>
      <c r="L358" s="345"/>
      <c r="M358" s="470"/>
      <c r="O358" s="469">
        <f t="shared" si="43"/>
        <v>354</v>
      </c>
      <c r="P358" s="455">
        <v>0</v>
      </c>
      <c r="Q358" s="343"/>
      <c r="R358" s="345"/>
      <c r="S358" s="345"/>
      <c r="T358" s="470"/>
      <c r="DI358" s="310">
        <f t="shared" si="40"/>
        <v>451</v>
      </c>
      <c r="DJ358" s="314" t="str">
        <f>KTPRA!I357&amp;";"&amp;KTPRA!B357</f>
        <v>;</v>
      </c>
      <c r="DK358" s="438">
        <v>354</v>
      </c>
      <c r="DL358" s="312"/>
      <c r="DM358" s="312"/>
      <c r="DN358" s="403"/>
      <c r="DP358" s="437">
        <v>354</v>
      </c>
      <c r="DQ358" s="312"/>
      <c r="DR358" s="438">
        <v>322</v>
      </c>
      <c r="DS358" s="312"/>
      <c r="DT358" s="312"/>
      <c r="DU358" s="96"/>
      <c r="FT358" s="479"/>
      <c r="HC358" s="431">
        <v>354</v>
      </c>
      <c r="HD358" s="412" t="str">
        <f>OIP!AH356&amp;";"&amp;OIP!B356&amp;";"&amp;OIP!E356</f>
        <v>;НО-6. Вибрация опорно-упорного подшипника насоса (осевая);мм/с</v>
      </c>
      <c r="HE358" s="440">
        <v>354</v>
      </c>
      <c r="HF358" s="414" t="s">
        <v>5321</v>
      </c>
      <c r="HG358" s="415">
        <v>1</v>
      </c>
      <c r="HH358" s="447">
        <v>0</v>
      </c>
      <c r="HJ358" s="431">
        <v>354</v>
      </c>
      <c r="HK358" s="412" t="str">
        <f>OIP!AH356&amp;";"&amp;OIP!B356&amp;";"&amp;OIP!E356</f>
        <v>;НО-6. Вибрация опорно-упорного подшипника насоса (осевая);мм/с</v>
      </c>
      <c r="HL358" s="440">
        <v>354</v>
      </c>
      <c r="HM358" s="414" t="s">
        <v>5321</v>
      </c>
      <c r="HN358" s="415">
        <v>1</v>
      </c>
      <c r="HO358" s="447">
        <v>0</v>
      </c>
      <c r="HQ358" s="437">
        <v>354</v>
      </c>
      <c r="HR358" s="314" t="str">
        <f>OIP!AH356&amp;";"&amp;OIP!B356&amp;";"&amp;OIP!E356</f>
        <v>;НО-6. Вибрация опорно-упорного подшипника насоса (осевая);мм/с</v>
      </c>
      <c r="HS358" s="438">
        <v>354</v>
      </c>
      <c r="HT358" s="402" t="s">
        <v>5321</v>
      </c>
      <c r="HU358" s="312">
        <v>1</v>
      </c>
      <c r="HV358" s="405">
        <v>0</v>
      </c>
      <c r="HX358" s="310">
        <v>354</v>
      </c>
      <c r="HY358" s="314" t="str">
        <f>OIP!AH356&amp;";"&amp;OIP!B356&amp;";"&amp;OIP!E356</f>
        <v>;НО-6. Вибрация опорно-упорного подшипника насоса (осевая);мм/с</v>
      </c>
      <c r="HZ358" s="438">
        <v>354</v>
      </c>
      <c r="IA358" s="414" t="s">
        <v>5321</v>
      </c>
      <c r="IB358" s="415">
        <v>1</v>
      </c>
      <c r="IC358" s="447">
        <v>0</v>
      </c>
      <c r="ID358" s="341"/>
      <c r="IE358" s="431">
        <v>354</v>
      </c>
      <c r="IF358" s="412" t="str">
        <f>OIP!AH356&amp;";"&amp;OIP!B356&amp;";"&amp;OIP!E356</f>
        <v>;НО-6. Вибрация опорно-упорного подшипника насоса (осевая);мм/с</v>
      </c>
      <c r="IG358" s="440">
        <v>354</v>
      </c>
      <c r="IH358" s="414" t="s">
        <v>5321</v>
      </c>
      <c r="II358" s="415">
        <v>1</v>
      </c>
      <c r="IJ358" s="447">
        <v>0</v>
      </c>
      <c r="IK358" s="341"/>
      <c r="IL358" s="431">
        <v>354</v>
      </c>
      <c r="IM358" s="412" t="str">
        <f>OIP!AH356&amp;";"&amp;OIP!B356&amp;";"&amp;OIP!E356</f>
        <v>;НО-6. Вибрация опорно-упорного подшипника насоса (осевая);мм/с</v>
      </c>
      <c r="IN358" s="440">
        <v>354</v>
      </c>
      <c r="IO358" s="414" t="s">
        <v>5321</v>
      </c>
      <c r="IP358" s="415">
        <v>1</v>
      </c>
      <c r="IQ358" s="447">
        <v>0</v>
      </c>
    </row>
    <row r="359" spans="1:251">
      <c r="A359" s="310">
        <f t="shared" si="41"/>
        <v>355</v>
      </c>
      <c r="B359" s="314" t="str">
        <f>DP!J356&amp;";"&amp;DP!B356</f>
        <v>;Задвижка ПАЗ №97. Двигатель в работе</v>
      </c>
      <c r="C359" s="438">
        <v>355</v>
      </c>
      <c r="D359" s="312"/>
      <c r="E359" s="312"/>
      <c r="F359" s="403"/>
      <c r="H359" s="437">
        <f t="shared" si="42"/>
        <v>355</v>
      </c>
      <c r="I359" s="314" t="str">
        <f>KTPRS2!I356&amp;";"&amp;KTPRS2!B356</f>
        <v>;</v>
      </c>
      <c r="J359" s="438">
        <v>355</v>
      </c>
      <c r="K359" s="312"/>
      <c r="L359" s="312"/>
      <c r="M359" s="405"/>
      <c r="O359" s="437">
        <f t="shared" si="43"/>
        <v>355</v>
      </c>
      <c r="P359" s="455">
        <v>0</v>
      </c>
      <c r="Q359" s="438"/>
      <c r="R359" s="312"/>
      <c r="S359" s="312"/>
      <c r="T359" s="405"/>
      <c r="DI359" s="310">
        <f t="shared" si="40"/>
        <v>452</v>
      </c>
      <c r="DJ359" s="314" t="str">
        <f>KTPRA!I358&amp;";"&amp;KTPRA!B358</f>
        <v>;</v>
      </c>
      <c r="DK359" s="438">
        <v>355</v>
      </c>
      <c r="DL359" s="312"/>
      <c r="DM359" s="312"/>
      <c r="DN359" s="403"/>
      <c r="DP359" s="437">
        <v>355</v>
      </c>
      <c r="DQ359" s="312"/>
      <c r="DR359" s="438">
        <v>323</v>
      </c>
      <c r="DS359" s="312"/>
      <c r="DT359" s="312"/>
      <c r="DU359" s="96"/>
      <c r="FT359" s="479"/>
      <c r="HC359" s="446">
        <v>355</v>
      </c>
      <c r="HD359" s="412" t="str">
        <f>OIP!AH357&amp;";"&amp;OIP!B357&amp;";"&amp;OIP!E357</f>
        <v>;НО-6. Перепад давления нефти на фильтре-решетке Ф-20;кПа</v>
      </c>
      <c r="HE359" s="440">
        <v>355</v>
      </c>
      <c r="HF359" s="414" t="s">
        <v>5322</v>
      </c>
      <c r="HG359" s="415">
        <v>1</v>
      </c>
      <c r="HH359" s="447">
        <v>0</v>
      </c>
      <c r="HJ359" s="446">
        <v>355</v>
      </c>
      <c r="HK359" s="412" t="str">
        <f>OIP!AH357&amp;";"&amp;OIP!B357&amp;";"&amp;OIP!E357</f>
        <v>;НО-6. Перепад давления нефти на фильтре-решетке Ф-20;кПа</v>
      </c>
      <c r="HL359" s="440">
        <v>355</v>
      </c>
      <c r="HM359" s="414" t="s">
        <v>5322</v>
      </c>
      <c r="HN359" s="415">
        <v>1</v>
      </c>
      <c r="HO359" s="447">
        <v>0</v>
      </c>
      <c r="HQ359" s="437">
        <v>355</v>
      </c>
      <c r="HR359" s="314" t="str">
        <f>OIP!AH357&amp;";"&amp;OIP!B357&amp;";"&amp;OIP!E357</f>
        <v>;НО-6. Перепад давления нефти на фильтре-решетке Ф-20;кПа</v>
      </c>
      <c r="HS359" s="438">
        <v>355</v>
      </c>
      <c r="HT359" s="402" t="s">
        <v>5322</v>
      </c>
      <c r="HU359" s="312">
        <v>1</v>
      </c>
      <c r="HV359" s="405">
        <v>0</v>
      </c>
      <c r="HX359" s="310">
        <v>355</v>
      </c>
      <c r="HY359" s="314" t="str">
        <f>OIP!AH357&amp;";"&amp;OIP!B357&amp;";"&amp;OIP!E357</f>
        <v>;НО-6. Перепад давления нефти на фильтре-решетке Ф-20;кПа</v>
      </c>
      <c r="HZ359" s="438">
        <v>355</v>
      </c>
      <c r="IA359" s="414" t="s">
        <v>5322</v>
      </c>
      <c r="IB359" s="415">
        <v>1</v>
      </c>
      <c r="IC359" s="447">
        <v>0</v>
      </c>
      <c r="ID359" s="341"/>
      <c r="IE359" s="446">
        <v>355</v>
      </c>
      <c r="IF359" s="412" t="str">
        <f>OIP!AH357&amp;";"&amp;OIP!B357&amp;";"&amp;OIP!E357</f>
        <v>;НО-6. Перепад давления нефти на фильтре-решетке Ф-20;кПа</v>
      </c>
      <c r="IG359" s="440">
        <v>355</v>
      </c>
      <c r="IH359" s="414" t="s">
        <v>5322</v>
      </c>
      <c r="II359" s="415">
        <v>1</v>
      </c>
      <c r="IJ359" s="447">
        <v>0</v>
      </c>
      <c r="IK359" s="341"/>
      <c r="IL359" s="446">
        <v>355</v>
      </c>
      <c r="IM359" s="412" t="str">
        <f>OIP!AH357&amp;";"&amp;OIP!B357&amp;";"&amp;OIP!E357</f>
        <v>;НО-6. Перепад давления нефти на фильтре-решетке Ф-20;кПа</v>
      </c>
      <c r="IN359" s="440">
        <v>355</v>
      </c>
      <c r="IO359" s="414" t="s">
        <v>5322</v>
      </c>
      <c r="IP359" s="415">
        <v>1</v>
      </c>
      <c r="IQ359" s="447">
        <v>0</v>
      </c>
    </row>
    <row r="360" spans="1:251">
      <c r="A360" s="310">
        <f t="shared" si="41"/>
        <v>356</v>
      </c>
      <c r="B360" s="314" t="str">
        <f>DP!J357&amp;";"&amp;DP!B357</f>
        <v>;Задвижка ПАЗ №97. Аварийное минимальное давление</v>
      </c>
      <c r="C360" s="438">
        <v>356</v>
      </c>
      <c r="D360" s="312"/>
      <c r="E360" s="312"/>
      <c r="F360" s="403"/>
      <c r="H360" s="437">
        <f t="shared" si="42"/>
        <v>356</v>
      </c>
      <c r="I360" s="314" t="str">
        <f>KTPRS2!I357&amp;";"&amp;KTPRS2!B357</f>
        <v>;</v>
      </c>
      <c r="J360" s="438">
        <v>356</v>
      </c>
      <c r="K360" s="312"/>
      <c r="L360" s="312"/>
      <c r="M360" s="405"/>
      <c r="O360" s="437">
        <f t="shared" si="43"/>
        <v>356</v>
      </c>
      <c r="P360" s="455">
        <v>0</v>
      </c>
      <c r="Q360" s="438"/>
      <c r="R360" s="312"/>
      <c r="S360" s="312"/>
      <c r="T360" s="405"/>
      <c r="DI360" s="310">
        <f t="shared" si="40"/>
        <v>453</v>
      </c>
      <c r="DJ360" s="314" t="str">
        <f>KTPRA!I359&amp;";"&amp;KTPRA!B359</f>
        <v>;</v>
      </c>
      <c r="DK360" s="438">
        <v>356</v>
      </c>
      <c r="DL360" s="312"/>
      <c r="DM360" s="312"/>
      <c r="DN360" s="403"/>
      <c r="DP360" s="437">
        <v>356</v>
      </c>
      <c r="DQ360" s="312"/>
      <c r="DR360" s="438">
        <v>324</v>
      </c>
      <c r="DS360" s="312"/>
      <c r="DT360" s="312"/>
      <c r="DU360" s="96"/>
      <c r="FT360" s="479"/>
      <c r="HC360" s="431">
        <v>356</v>
      </c>
      <c r="HD360" s="412" t="str">
        <f>OIP!AH358&amp;";"&amp;OIP!B358&amp;";"&amp;OIP!E358</f>
        <v>;НО-6. Давление нефти на входе агрегата;МПа</v>
      </c>
      <c r="HE360" s="440">
        <v>356</v>
      </c>
      <c r="HF360" s="414" t="s">
        <v>5323</v>
      </c>
      <c r="HG360" s="415">
        <v>1</v>
      </c>
      <c r="HH360" s="447">
        <v>0</v>
      </c>
      <c r="HJ360" s="431">
        <v>356</v>
      </c>
      <c r="HK360" s="412" t="str">
        <f>OIP!AH358&amp;";"&amp;OIP!B358&amp;";"&amp;OIP!E358</f>
        <v>;НО-6. Давление нефти на входе агрегата;МПа</v>
      </c>
      <c r="HL360" s="440">
        <v>356</v>
      </c>
      <c r="HM360" s="414" t="s">
        <v>5323</v>
      </c>
      <c r="HN360" s="415">
        <v>1</v>
      </c>
      <c r="HO360" s="447">
        <v>0</v>
      </c>
      <c r="HQ360" s="437">
        <v>356</v>
      </c>
      <c r="HR360" s="314" t="str">
        <f>OIP!AH358&amp;";"&amp;OIP!B358&amp;";"&amp;OIP!E358</f>
        <v>;НО-6. Давление нефти на входе агрегата;МПа</v>
      </c>
      <c r="HS360" s="438">
        <v>356</v>
      </c>
      <c r="HT360" s="402" t="s">
        <v>5323</v>
      </c>
      <c r="HU360" s="312">
        <v>1</v>
      </c>
      <c r="HV360" s="405">
        <v>0</v>
      </c>
      <c r="HX360" s="310">
        <v>356</v>
      </c>
      <c r="HY360" s="314" t="str">
        <f>OIP!AH358&amp;";"&amp;OIP!B358&amp;";"&amp;OIP!E358</f>
        <v>;НО-6. Давление нефти на входе агрегата;МПа</v>
      </c>
      <c r="HZ360" s="438">
        <v>356</v>
      </c>
      <c r="IA360" s="414" t="s">
        <v>5323</v>
      </c>
      <c r="IB360" s="415">
        <v>1</v>
      </c>
      <c r="IC360" s="447">
        <v>0</v>
      </c>
      <c r="ID360" s="341"/>
      <c r="IE360" s="431">
        <v>356</v>
      </c>
      <c r="IF360" s="412" t="str">
        <f>OIP!AH358&amp;";"&amp;OIP!B358&amp;";"&amp;OIP!E358</f>
        <v>;НО-6. Давление нефти на входе агрегата;МПа</v>
      </c>
      <c r="IG360" s="440">
        <v>356</v>
      </c>
      <c r="IH360" s="414" t="s">
        <v>5323</v>
      </c>
      <c r="II360" s="415">
        <v>1</v>
      </c>
      <c r="IJ360" s="447">
        <v>0</v>
      </c>
      <c r="IK360" s="341"/>
      <c r="IL360" s="431">
        <v>356</v>
      </c>
      <c r="IM360" s="412" t="str">
        <f>OIP!AH358&amp;";"&amp;OIP!B358&amp;";"&amp;OIP!E358</f>
        <v>;НО-6. Давление нефти на входе агрегата;МПа</v>
      </c>
      <c r="IN360" s="440">
        <v>356</v>
      </c>
      <c r="IO360" s="414" t="s">
        <v>5323</v>
      </c>
      <c r="IP360" s="415">
        <v>1</v>
      </c>
      <c r="IQ360" s="447">
        <v>0</v>
      </c>
    </row>
    <row r="361" spans="1:251">
      <c r="A361" s="313">
        <f t="shared" si="41"/>
        <v>357</v>
      </c>
      <c r="B361" s="314" t="str">
        <f>DP!J358&amp;";"&amp;DP!B358</f>
        <v>;</v>
      </c>
      <c r="C361" s="438">
        <v>357</v>
      </c>
      <c r="D361" s="345"/>
      <c r="E361" s="345"/>
      <c r="F361" s="347"/>
      <c r="H361" s="469">
        <f t="shared" si="42"/>
        <v>357</v>
      </c>
      <c r="I361" s="314" t="str">
        <f>KTPRS2!I358&amp;";"&amp;KTPRS2!B358</f>
        <v>;</v>
      </c>
      <c r="J361" s="438">
        <v>357</v>
      </c>
      <c r="K361" s="345"/>
      <c r="L361" s="345"/>
      <c r="M361" s="470"/>
      <c r="O361" s="469">
        <f t="shared" si="43"/>
        <v>357</v>
      </c>
      <c r="P361" s="455">
        <v>0</v>
      </c>
      <c r="Q361" s="343"/>
      <c r="R361" s="345"/>
      <c r="S361" s="345"/>
      <c r="T361" s="470"/>
      <c r="DI361" s="310">
        <f t="shared" si="40"/>
        <v>454</v>
      </c>
      <c r="DJ361" s="314" t="str">
        <f>KTPRA!I360&amp;";"&amp;KTPRA!B360</f>
        <v>;</v>
      </c>
      <c r="DK361" s="438">
        <v>357</v>
      </c>
      <c r="DL361" s="312"/>
      <c r="DM361" s="312"/>
      <c r="DN361" s="403"/>
      <c r="DP361" s="437">
        <v>357</v>
      </c>
      <c r="DQ361" s="312"/>
      <c r="DR361" s="438">
        <v>325</v>
      </c>
      <c r="DS361" s="312"/>
      <c r="DT361" s="312"/>
      <c r="DU361" s="96"/>
      <c r="FT361" s="479"/>
      <c r="HC361" s="446">
        <v>357</v>
      </c>
      <c r="HD361" s="412" t="str">
        <f>OIP!AH359&amp;";"&amp;OIP!B359&amp;";"&amp;OIP!E359</f>
        <v>;НО-6. Давление нефти на выходе агрегата;МПа</v>
      </c>
      <c r="HE361" s="440">
        <v>357</v>
      </c>
      <c r="HF361" s="414" t="s">
        <v>5324</v>
      </c>
      <c r="HG361" s="415">
        <v>1</v>
      </c>
      <c r="HH361" s="447">
        <v>0</v>
      </c>
      <c r="HJ361" s="446">
        <v>357</v>
      </c>
      <c r="HK361" s="412" t="str">
        <f>OIP!AH359&amp;";"&amp;OIP!B359&amp;";"&amp;OIP!E359</f>
        <v>;НО-6. Давление нефти на выходе агрегата;МПа</v>
      </c>
      <c r="HL361" s="440">
        <v>357</v>
      </c>
      <c r="HM361" s="414" t="s">
        <v>5324</v>
      </c>
      <c r="HN361" s="415">
        <v>1</v>
      </c>
      <c r="HO361" s="447">
        <v>0</v>
      </c>
      <c r="HQ361" s="437">
        <v>357</v>
      </c>
      <c r="HR361" s="314" t="str">
        <f>OIP!AH359&amp;";"&amp;OIP!B359&amp;";"&amp;OIP!E359</f>
        <v>;НО-6. Давление нефти на выходе агрегата;МПа</v>
      </c>
      <c r="HS361" s="438">
        <v>357</v>
      </c>
      <c r="HT361" s="402" t="s">
        <v>5324</v>
      </c>
      <c r="HU361" s="312">
        <v>1</v>
      </c>
      <c r="HV361" s="405">
        <v>0</v>
      </c>
      <c r="HX361" s="310">
        <v>357</v>
      </c>
      <c r="HY361" s="314" t="str">
        <f>OIP!AH359&amp;";"&amp;OIP!B359&amp;";"&amp;OIP!E359</f>
        <v>;НО-6. Давление нефти на выходе агрегата;МПа</v>
      </c>
      <c r="HZ361" s="438">
        <v>357</v>
      </c>
      <c r="IA361" s="414" t="s">
        <v>5324</v>
      </c>
      <c r="IB361" s="415">
        <v>1</v>
      </c>
      <c r="IC361" s="447">
        <v>0</v>
      </c>
      <c r="ID361" s="341"/>
      <c r="IE361" s="446">
        <v>357</v>
      </c>
      <c r="IF361" s="412" t="str">
        <f>OIP!AH359&amp;";"&amp;OIP!B359&amp;";"&amp;OIP!E359</f>
        <v>;НО-6. Давление нефти на выходе агрегата;МПа</v>
      </c>
      <c r="IG361" s="440">
        <v>357</v>
      </c>
      <c r="IH361" s="414" t="s">
        <v>5324</v>
      </c>
      <c r="II361" s="415">
        <v>1</v>
      </c>
      <c r="IJ361" s="447">
        <v>0</v>
      </c>
      <c r="IK361" s="341"/>
      <c r="IL361" s="446">
        <v>357</v>
      </c>
      <c r="IM361" s="412" t="str">
        <f>OIP!AH359&amp;";"&amp;OIP!B359&amp;";"&amp;OIP!E359</f>
        <v>;НО-6. Давление нефти на выходе агрегата;МПа</v>
      </c>
      <c r="IN361" s="440">
        <v>357</v>
      </c>
      <c r="IO361" s="414" t="s">
        <v>5324</v>
      </c>
      <c r="IP361" s="415">
        <v>1</v>
      </c>
      <c r="IQ361" s="447">
        <v>0</v>
      </c>
    </row>
    <row r="362" spans="1:251">
      <c r="A362" s="310">
        <f t="shared" si="41"/>
        <v>358</v>
      </c>
      <c r="B362" s="314" t="str">
        <f>DP!J359&amp;";"&amp;DP!B359</f>
        <v>;Задвижка №101А - местное управление</v>
      </c>
      <c r="C362" s="438">
        <v>358</v>
      </c>
      <c r="D362" s="312"/>
      <c r="E362" s="312"/>
      <c r="F362" s="403"/>
      <c r="H362" s="437">
        <f t="shared" si="42"/>
        <v>358</v>
      </c>
      <c r="I362" s="314" t="str">
        <f>KTPRS2!I359&amp;";"&amp;KTPRS2!B359</f>
        <v>;</v>
      </c>
      <c r="J362" s="438">
        <v>358</v>
      </c>
      <c r="K362" s="312"/>
      <c r="L362" s="312"/>
      <c r="M362" s="405"/>
      <c r="O362" s="437">
        <f t="shared" si="43"/>
        <v>358</v>
      </c>
      <c r="P362" s="455">
        <v>0</v>
      </c>
      <c r="Q362" s="438"/>
      <c r="R362" s="312"/>
      <c r="S362" s="312"/>
      <c r="T362" s="405"/>
      <c r="DI362" s="310">
        <f t="shared" si="40"/>
        <v>455</v>
      </c>
      <c r="DJ362" s="314" t="str">
        <f>KTPRA!I361&amp;";"&amp;KTPRA!B361</f>
        <v>;</v>
      </c>
      <c r="DK362" s="438">
        <v>358</v>
      </c>
      <c r="DL362" s="312"/>
      <c r="DM362" s="312"/>
      <c r="DN362" s="403"/>
      <c r="DP362" s="437">
        <v>358</v>
      </c>
      <c r="DQ362" s="312"/>
      <c r="DR362" s="438">
        <v>326</v>
      </c>
      <c r="DS362" s="312"/>
      <c r="DT362" s="312"/>
      <c r="DU362" s="96"/>
      <c r="FT362" s="479"/>
      <c r="HC362" s="431">
        <v>358</v>
      </c>
      <c r="HD362" s="412" t="str">
        <f>OIP!AH360&amp;";"&amp;OIP!B360&amp;";"&amp;OIP!E360</f>
        <v>;НО-6. Температура нефти на выходе агрегата;°С</v>
      </c>
      <c r="HE362" s="440">
        <v>358</v>
      </c>
      <c r="HF362" s="414" t="s">
        <v>5325</v>
      </c>
      <c r="HG362" s="415">
        <v>1</v>
      </c>
      <c r="HH362" s="447">
        <v>0</v>
      </c>
      <c r="HJ362" s="431">
        <v>358</v>
      </c>
      <c r="HK362" s="412" t="str">
        <f>OIP!AH360&amp;";"&amp;OIP!B360&amp;";"&amp;OIP!E360</f>
        <v>;НО-6. Температура нефти на выходе агрегата;°С</v>
      </c>
      <c r="HL362" s="440">
        <v>358</v>
      </c>
      <c r="HM362" s="414" t="s">
        <v>5325</v>
      </c>
      <c r="HN362" s="415">
        <v>1</v>
      </c>
      <c r="HO362" s="447">
        <v>0</v>
      </c>
      <c r="HQ362" s="437">
        <v>358</v>
      </c>
      <c r="HR362" s="314" t="str">
        <f>OIP!AH360&amp;";"&amp;OIP!B360&amp;";"&amp;OIP!E360</f>
        <v>;НО-6. Температура нефти на выходе агрегата;°С</v>
      </c>
      <c r="HS362" s="438">
        <v>358</v>
      </c>
      <c r="HT362" s="402" t="s">
        <v>5325</v>
      </c>
      <c r="HU362" s="312">
        <v>1</v>
      </c>
      <c r="HV362" s="405">
        <v>0</v>
      </c>
      <c r="HX362" s="310">
        <v>358</v>
      </c>
      <c r="HY362" s="314" t="str">
        <f>OIP!AH360&amp;";"&amp;OIP!B360&amp;";"&amp;OIP!E360</f>
        <v>;НО-6. Температура нефти на выходе агрегата;°С</v>
      </c>
      <c r="HZ362" s="438">
        <v>358</v>
      </c>
      <c r="IA362" s="414" t="s">
        <v>5325</v>
      </c>
      <c r="IB362" s="415">
        <v>1</v>
      </c>
      <c r="IC362" s="447">
        <v>0</v>
      </c>
      <c r="ID362" s="341"/>
      <c r="IE362" s="431">
        <v>358</v>
      </c>
      <c r="IF362" s="412" t="str">
        <f>OIP!AH360&amp;";"&amp;OIP!B360&amp;";"&amp;OIP!E360</f>
        <v>;НО-6. Температура нефти на выходе агрегата;°С</v>
      </c>
      <c r="IG362" s="440">
        <v>358</v>
      </c>
      <c r="IH362" s="414" t="s">
        <v>5325</v>
      </c>
      <c r="II362" s="415">
        <v>1</v>
      </c>
      <c r="IJ362" s="447">
        <v>0</v>
      </c>
      <c r="IK362" s="341"/>
      <c r="IL362" s="431">
        <v>358</v>
      </c>
      <c r="IM362" s="412" t="str">
        <f>OIP!AH360&amp;";"&amp;OIP!B360&amp;";"&amp;OIP!E360</f>
        <v>;НО-6. Температура нефти на выходе агрегата;°С</v>
      </c>
      <c r="IN362" s="440">
        <v>358</v>
      </c>
      <c r="IO362" s="414" t="s">
        <v>5325</v>
      </c>
      <c r="IP362" s="415">
        <v>1</v>
      </c>
      <c r="IQ362" s="447">
        <v>0</v>
      </c>
    </row>
    <row r="363" spans="1:251">
      <c r="A363" s="310">
        <f t="shared" si="41"/>
        <v>359</v>
      </c>
      <c r="B363" s="314" t="str">
        <f>DP!J360&amp;";"&amp;DP!B360</f>
        <v>;Задвижка №102А - местное управление</v>
      </c>
      <c r="C363" s="438">
        <v>359</v>
      </c>
      <c r="D363" s="312"/>
      <c r="E363" s="312"/>
      <c r="F363" s="403"/>
      <c r="H363" s="437">
        <f t="shared" si="42"/>
        <v>359</v>
      </c>
      <c r="I363" s="314" t="str">
        <f>KTPRS2!I360&amp;";"&amp;KTPRS2!B360</f>
        <v>;</v>
      </c>
      <c r="J363" s="438">
        <v>359</v>
      </c>
      <c r="K363" s="312"/>
      <c r="L363" s="312"/>
      <c r="M363" s="405"/>
      <c r="O363" s="437">
        <f t="shared" si="43"/>
        <v>359</v>
      </c>
      <c r="P363" s="455">
        <v>0</v>
      </c>
      <c r="Q363" s="438"/>
      <c r="R363" s="312"/>
      <c r="S363" s="312"/>
      <c r="T363" s="405"/>
      <c r="DI363" s="310">
        <f t="shared" si="40"/>
        <v>456</v>
      </c>
      <c r="DJ363" s="314" t="str">
        <f>KTPRA!I362&amp;";"&amp;KTPRA!B362</f>
        <v>;</v>
      </c>
      <c r="DK363" s="438">
        <v>359</v>
      </c>
      <c r="DL363" s="312"/>
      <c r="DM363" s="312"/>
      <c r="DN363" s="403"/>
      <c r="DP363" s="437">
        <v>359</v>
      </c>
      <c r="DQ363" s="312"/>
      <c r="DR363" s="438">
        <v>327</v>
      </c>
      <c r="DS363" s="312"/>
      <c r="DT363" s="312"/>
      <c r="DU363" s="96"/>
      <c r="FT363" s="479"/>
      <c r="HC363" s="446">
        <v>359</v>
      </c>
      <c r="HD363" s="412" t="str">
        <f>OIP!AH361&amp;";"&amp;OIP!B361&amp;";"&amp;OIP!E361</f>
        <v>;НО-6. Сила тока электродвигателя;А</v>
      </c>
      <c r="HE363" s="440">
        <v>359</v>
      </c>
      <c r="HF363" s="414" t="s">
        <v>5326</v>
      </c>
      <c r="HG363" s="415">
        <v>1</v>
      </c>
      <c r="HH363" s="447">
        <v>0</v>
      </c>
      <c r="HJ363" s="446">
        <v>359</v>
      </c>
      <c r="HK363" s="412" t="str">
        <f>OIP!AH361&amp;";"&amp;OIP!B361&amp;";"&amp;OIP!E361</f>
        <v>;НО-6. Сила тока электродвигателя;А</v>
      </c>
      <c r="HL363" s="440">
        <v>359</v>
      </c>
      <c r="HM363" s="414" t="s">
        <v>5326</v>
      </c>
      <c r="HN363" s="415">
        <v>1</v>
      </c>
      <c r="HO363" s="447">
        <v>0</v>
      </c>
      <c r="HQ363" s="437">
        <v>359</v>
      </c>
      <c r="HR363" s="314" t="str">
        <f>OIP!AH361&amp;";"&amp;OIP!B361&amp;";"&amp;OIP!E361</f>
        <v>;НО-6. Сила тока электродвигателя;А</v>
      </c>
      <c r="HS363" s="438">
        <v>359</v>
      </c>
      <c r="HT363" s="402" t="s">
        <v>5326</v>
      </c>
      <c r="HU363" s="312">
        <v>1</v>
      </c>
      <c r="HV363" s="405">
        <v>0</v>
      </c>
      <c r="HX363" s="310">
        <v>359</v>
      </c>
      <c r="HY363" s="314" t="str">
        <f>OIP!AH361&amp;";"&amp;OIP!B361&amp;";"&amp;OIP!E361</f>
        <v>;НО-6. Сила тока электродвигателя;А</v>
      </c>
      <c r="HZ363" s="438">
        <v>359</v>
      </c>
      <c r="IA363" s="414" t="s">
        <v>5326</v>
      </c>
      <c r="IB363" s="415">
        <v>1</v>
      </c>
      <c r="IC363" s="447">
        <v>0</v>
      </c>
      <c r="ID363" s="341"/>
      <c r="IE363" s="446">
        <v>359</v>
      </c>
      <c r="IF363" s="412" t="str">
        <f>OIP!AH361&amp;";"&amp;OIP!B361&amp;";"&amp;OIP!E361</f>
        <v>;НО-6. Сила тока электродвигателя;А</v>
      </c>
      <c r="IG363" s="440">
        <v>359</v>
      </c>
      <c r="IH363" s="414" t="s">
        <v>5326</v>
      </c>
      <c r="II363" s="415">
        <v>1</v>
      </c>
      <c r="IJ363" s="447">
        <v>0</v>
      </c>
      <c r="IK363" s="341"/>
      <c r="IL363" s="446">
        <v>359</v>
      </c>
      <c r="IM363" s="412" t="str">
        <f>OIP!AH361&amp;";"&amp;OIP!B361&amp;";"&amp;OIP!E361</f>
        <v>;НО-6. Сила тока электродвигателя;А</v>
      </c>
      <c r="IN363" s="440">
        <v>359</v>
      </c>
      <c r="IO363" s="414" t="s">
        <v>5326</v>
      </c>
      <c r="IP363" s="415">
        <v>1</v>
      </c>
      <c r="IQ363" s="447">
        <v>0</v>
      </c>
    </row>
    <row r="364" spans="1:251" ht="15.75" thickBot="1">
      <c r="A364" s="313">
        <f t="shared" si="41"/>
        <v>360</v>
      </c>
      <c r="B364" s="314" t="str">
        <f>DP!J361&amp;";"&amp;DP!B361</f>
        <v>;Задвижка №11 - местное управление</v>
      </c>
      <c r="C364" s="438">
        <v>360</v>
      </c>
      <c r="D364" s="345"/>
      <c r="E364" s="345"/>
      <c r="F364" s="347"/>
      <c r="H364" s="469">
        <f t="shared" si="42"/>
        <v>360</v>
      </c>
      <c r="I364" s="314" t="str">
        <f>KTPRS2!I361&amp;";"&amp;KTPRS2!B361</f>
        <v>;</v>
      </c>
      <c r="J364" s="438">
        <v>360</v>
      </c>
      <c r="K364" s="345"/>
      <c r="L364" s="345"/>
      <c r="M364" s="470"/>
      <c r="O364" s="469">
        <f t="shared" si="43"/>
        <v>360</v>
      </c>
      <c r="P364" s="455">
        <v>0</v>
      </c>
      <c r="Q364" s="343"/>
      <c r="R364" s="345"/>
      <c r="S364" s="345"/>
      <c r="T364" s="470"/>
      <c r="DI364" s="310">
        <f t="shared" si="40"/>
        <v>457</v>
      </c>
      <c r="DJ364" s="314" t="str">
        <f>KTPRA!I363&amp;";"&amp;KTPRA!B363</f>
        <v>;</v>
      </c>
      <c r="DK364" s="438">
        <v>360</v>
      </c>
      <c r="DL364" s="312"/>
      <c r="DM364" s="312"/>
      <c r="DN364" s="403"/>
      <c r="DP364" s="473">
        <v>360</v>
      </c>
      <c r="DQ364" s="477"/>
      <c r="DR364" s="475">
        <v>328</v>
      </c>
      <c r="DS364" s="477"/>
      <c r="DT364" s="477"/>
      <c r="DU364" s="101"/>
      <c r="FT364" s="479"/>
      <c r="HC364" s="431">
        <v>360</v>
      </c>
      <c r="HD364" s="412" t="str">
        <f>OIP!AH362&amp;";"&amp;OIP!B362&amp;";"&amp;OIP!E362</f>
        <v>;;</v>
      </c>
      <c r="HE364" s="440">
        <v>360</v>
      </c>
      <c r="HF364" s="414" t="s">
        <v>5327</v>
      </c>
      <c r="HG364" s="415">
        <v>1</v>
      </c>
      <c r="HH364" s="447">
        <v>0</v>
      </c>
      <c r="HJ364" s="431">
        <v>360</v>
      </c>
      <c r="HK364" s="412" t="str">
        <f>OIP!AH362&amp;";"&amp;OIP!B362&amp;";"&amp;OIP!E362</f>
        <v>;;</v>
      </c>
      <c r="HL364" s="440">
        <v>360</v>
      </c>
      <c r="HM364" s="414" t="s">
        <v>5327</v>
      </c>
      <c r="HN364" s="415">
        <v>1</v>
      </c>
      <c r="HO364" s="447">
        <v>0</v>
      </c>
      <c r="HQ364" s="437">
        <v>360</v>
      </c>
      <c r="HR364" s="314" t="str">
        <f>OIP!AH362&amp;";"&amp;OIP!B362&amp;";"&amp;OIP!E362</f>
        <v>;;</v>
      </c>
      <c r="HS364" s="438">
        <v>360</v>
      </c>
      <c r="HT364" s="402" t="s">
        <v>5327</v>
      </c>
      <c r="HU364" s="312">
        <v>1</v>
      </c>
      <c r="HV364" s="405">
        <v>0</v>
      </c>
      <c r="HX364" s="310">
        <v>360</v>
      </c>
      <c r="HY364" s="314" t="str">
        <f>OIP!AH362&amp;";"&amp;OIP!B362&amp;";"&amp;OIP!E362</f>
        <v>;;</v>
      </c>
      <c r="HZ364" s="438">
        <v>360</v>
      </c>
      <c r="IA364" s="414" t="s">
        <v>5327</v>
      </c>
      <c r="IB364" s="415">
        <v>1</v>
      </c>
      <c r="IC364" s="447">
        <v>0</v>
      </c>
      <c r="ID364" s="341"/>
      <c r="IE364" s="431">
        <v>360</v>
      </c>
      <c r="IF364" s="412" t="str">
        <f>OIP!AH362&amp;";"&amp;OIP!B362&amp;";"&amp;OIP!E362</f>
        <v>;;</v>
      </c>
      <c r="IG364" s="440">
        <v>360</v>
      </c>
      <c r="IH364" s="414" t="s">
        <v>5327</v>
      </c>
      <c r="II364" s="415">
        <v>1</v>
      </c>
      <c r="IJ364" s="447">
        <v>0</v>
      </c>
      <c r="IK364" s="341"/>
      <c r="IL364" s="431">
        <v>360</v>
      </c>
      <c r="IM364" s="412" t="str">
        <f>OIP!AH362&amp;";"&amp;OIP!B362&amp;";"&amp;OIP!E362</f>
        <v>;;</v>
      </c>
      <c r="IN364" s="440">
        <v>360</v>
      </c>
      <c r="IO364" s="414" t="s">
        <v>5327</v>
      </c>
      <c r="IP364" s="415">
        <v>1</v>
      </c>
      <c r="IQ364" s="447">
        <v>0</v>
      </c>
    </row>
    <row r="365" spans="1:251">
      <c r="A365" s="310">
        <f t="shared" si="41"/>
        <v>361</v>
      </c>
      <c r="B365" s="314" t="str">
        <f>DP!J362&amp;";"&amp;DP!B362</f>
        <v>;Задвижка №12 - местное управление</v>
      </c>
      <c r="C365" s="438">
        <v>361</v>
      </c>
      <c r="D365" s="312"/>
      <c r="E365" s="312"/>
      <c r="F365" s="403"/>
      <c r="H365" s="437">
        <f t="shared" si="42"/>
        <v>361</v>
      </c>
      <c r="I365" s="314" t="str">
        <f>KTPRS2!I362&amp;";"&amp;KTPRS2!B362</f>
        <v>;</v>
      </c>
      <c r="J365" s="438">
        <v>361</v>
      </c>
      <c r="K365" s="312"/>
      <c r="L365" s="312"/>
      <c r="M365" s="405"/>
      <c r="O365" s="437">
        <f t="shared" si="43"/>
        <v>361</v>
      </c>
      <c r="P365" s="455">
        <v>0</v>
      </c>
      <c r="Q365" s="438"/>
      <c r="R365" s="312"/>
      <c r="S365" s="312"/>
      <c r="T365" s="405"/>
      <c r="DI365" s="310">
        <f t="shared" si="40"/>
        <v>458</v>
      </c>
      <c r="DJ365" s="314" t="str">
        <f>KTPRA!I364&amp;";"&amp;KTPRA!B364</f>
        <v>;</v>
      </c>
      <c r="DK365" s="438">
        <v>361</v>
      </c>
      <c r="DL365" s="312"/>
      <c r="DM365" s="312"/>
      <c r="DN365" s="403"/>
      <c r="FT365" s="479"/>
      <c r="HC365" s="446">
        <v>361</v>
      </c>
      <c r="HD365" s="412" t="str">
        <f>OIP!AH363&amp;";"&amp;OIP!B363&amp;";"&amp;OIP!E363</f>
        <v>;;</v>
      </c>
      <c r="HE365" s="440">
        <v>361</v>
      </c>
      <c r="HF365" s="414" t="s">
        <v>5328</v>
      </c>
      <c r="HG365" s="415">
        <v>1</v>
      </c>
      <c r="HH365" s="447">
        <v>0</v>
      </c>
      <c r="HJ365" s="446">
        <v>361</v>
      </c>
      <c r="HK365" s="412" t="str">
        <f>OIP!AH363&amp;";"&amp;OIP!B363&amp;";"&amp;OIP!E363</f>
        <v>;;</v>
      </c>
      <c r="HL365" s="440">
        <v>361</v>
      </c>
      <c r="HM365" s="414" t="s">
        <v>5328</v>
      </c>
      <c r="HN365" s="415">
        <v>1</v>
      </c>
      <c r="HO365" s="447">
        <v>0</v>
      </c>
      <c r="HQ365" s="437">
        <v>361</v>
      </c>
      <c r="HR365" s="314" t="str">
        <f>OIP!AH363&amp;";"&amp;OIP!B363&amp;";"&amp;OIP!E363</f>
        <v>;;</v>
      </c>
      <c r="HS365" s="438">
        <v>361</v>
      </c>
      <c r="HT365" s="402" t="s">
        <v>5328</v>
      </c>
      <c r="HU365" s="312">
        <v>1</v>
      </c>
      <c r="HV365" s="405">
        <v>0</v>
      </c>
      <c r="HX365" s="310">
        <v>361</v>
      </c>
      <c r="HY365" s="314" t="str">
        <f>OIP!AH363&amp;";"&amp;OIP!B363&amp;";"&amp;OIP!E363</f>
        <v>;;</v>
      </c>
      <c r="HZ365" s="438">
        <v>361</v>
      </c>
      <c r="IA365" s="414" t="s">
        <v>5328</v>
      </c>
      <c r="IB365" s="415">
        <v>1</v>
      </c>
      <c r="IC365" s="447">
        <v>0</v>
      </c>
      <c r="ID365" s="341"/>
      <c r="IE365" s="446">
        <v>361</v>
      </c>
      <c r="IF365" s="412" t="str">
        <f>OIP!AH363&amp;";"&amp;OIP!B363&amp;";"&amp;OIP!E363</f>
        <v>;;</v>
      </c>
      <c r="IG365" s="440">
        <v>361</v>
      </c>
      <c r="IH365" s="414" t="s">
        <v>5328</v>
      </c>
      <c r="II365" s="415">
        <v>1</v>
      </c>
      <c r="IJ365" s="447">
        <v>0</v>
      </c>
      <c r="IK365" s="341"/>
      <c r="IL365" s="446">
        <v>361</v>
      </c>
      <c r="IM365" s="412" t="str">
        <f>OIP!AH363&amp;";"&amp;OIP!B363&amp;";"&amp;OIP!E363</f>
        <v>;;</v>
      </c>
      <c r="IN365" s="440">
        <v>361</v>
      </c>
      <c r="IO365" s="414" t="s">
        <v>5328</v>
      </c>
      <c r="IP365" s="415">
        <v>1</v>
      </c>
      <c r="IQ365" s="447">
        <v>0</v>
      </c>
    </row>
    <row r="366" spans="1:251">
      <c r="A366" s="310">
        <f t="shared" si="41"/>
        <v>362</v>
      </c>
      <c r="B366" s="314" t="str">
        <f>DP!J363&amp;";"&amp;DP!B363</f>
        <v>;Задвижка №134 - местное управление</v>
      </c>
      <c r="C366" s="438">
        <v>362</v>
      </c>
      <c r="D366" s="312"/>
      <c r="E366" s="312"/>
      <c r="F366" s="403"/>
      <c r="H366" s="437">
        <f t="shared" si="42"/>
        <v>362</v>
      </c>
      <c r="I366" s="314" t="str">
        <f>KTPRS2!I363&amp;";"&amp;KTPRS2!B363</f>
        <v>;</v>
      </c>
      <c r="J366" s="438">
        <v>362</v>
      </c>
      <c r="K366" s="312"/>
      <c r="L366" s="312"/>
      <c r="M366" s="405"/>
      <c r="O366" s="437">
        <f t="shared" si="43"/>
        <v>362</v>
      </c>
      <c r="P366" s="455">
        <v>0</v>
      </c>
      <c r="Q366" s="438"/>
      <c r="R366" s="312"/>
      <c r="S366" s="312"/>
      <c r="T366" s="405"/>
      <c r="DI366" s="310">
        <f t="shared" si="40"/>
        <v>459</v>
      </c>
      <c r="DJ366" s="314" t="str">
        <f>KTPRA!I365&amp;";"&amp;KTPRA!B365</f>
        <v>;</v>
      </c>
      <c r="DK366" s="438">
        <v>362</v>
      </c>
      <c r="DL366" s="312"/>
      <c r="DM366" s="312"/>
      <c r="DN366" s="403"/>
      <c r="FT366" s="479"/>
      <c r="HC366" s="431">
        <v>362</v>
      </c>
      <c r="HD366" s="412" t="str">
        <f>OIP!AH364&amp;";"&amp;OIP!B364&amp;";"&amp;OIP!E364</f>
        <v>;;</v>
      </c>
      <c r="HE366" s="440">
        <v>362</v>
      </c>
      <c r="HF366" s="414" t="s">
        <v>5329</v>
      </c>
      <c r="HG366" s="415">
        <v>1</v>
      </c>
      <c r="HH366" s="447">
        <v>0</v>
      </c>
      <c r="HJ366" s="431">
        <v>362</v>
      </c>
      <c r="HK366" s="412" t="str">
        <f>OIP!AH364&amp;";"&amp;OIP!B364&amp;";"&amp;OIP!E364</f>
        <v>;;</v>
      </c>
      <c r="HL366" s="440">
        <v>362</v>
      </c>
      <c r="HM366" s="414" t="s">
        <v>5329</v>
      </c>
      <c r="HN366" s="415">
        <v>1</v>
      </c>
      <c r="HO366" s="447">
        <v>0</v>
      </c>
      <c r="HQ366" s="437">
        <v>362</v>
      </c>
      <c r="HR366" s="314" t="str">
        <f>OIP!AH364&amp;";"&amp;OIP!B364&amp;";"&amp;OIP!E364</f>
        <v>;;</v>
      </c>
      <c r="HS366" s="438">
        <v>362</v>
      </c>
      <c r="HT366" s="402" t="s">
        <v>5329</v>
      </c>
      <c r="HU366" s="312">
        <v>1</v>
      </c>
      <c r="HV366" s="405">
        <v>0</v>
      </c>
      <c r="HX366" s="310">
        <v>362</v>
      </c>
      <c r="HY366" s="314" t="str">
        <f>OIP!AH364&amp;";"&amp;OIP!B364&amp;";"&amp;OIP!E364</f>
        <v>;;</v>
      </c>
      <c r="HZ366" s="438">
        <v>362</v>
      </c>
      <c r="IA366" s="414" t="s">
        <v>5329</v>
      </c>
      <c r="IB366" s="415">
        <v>1</v>
      </c>
      <c r="IC366" s="447">
        <v>0</v>
      </c>
      <c r="ID366" s="341"/>
      <c r="IE366" s="431">
        <v>362</v>
      </c>
      <c r="IF366" s="412" t="str">
        <f>OIP!AH364&amp;";"&amp;OIP!B364&amp;";"&amp;OIP!E364</f>
        <v>;;</v>
      </c>
      <c r="IG366" s="440">
        <v>362</v>
      </c>
      <c r="IH366" s="414" t="s">
        <v>5329</v>
      </c>
      <c r="II366" s="415">
        <v>1</v>
      </c>
      <c r="IJ366" s="447">
        <v>0</v>
      </c>
      <c r="IK366" s="341"/>
      <c r="IL366" s="431">
        <v>362</v>
      </c>
      <c r="IM366" s="412" t="str">
        <f>OIP!AH364&amp;";"&amp;OIP!B364&amp;";"&amp;OIP!E364</f>
        <v>;;</v>
      </c>
      <c r="IN366" s="440">
        <v>362</v>
      </c>
      <c r="IO366" s="414" t="s">
        <v>5329</v>
      </c>
      <c r="IP366" s="415">
        <v>1</v>
      </c>
      <c r="IQ366" s="447">
        <v>0</v>
      </c>
    </row>
    <row r="367" spans="1:251">
      <c r="A367" s="313">
        <f t="shared" si="41"/>
        <v>363</v>
      </c>
      <c r="B367" s="314" t="str">
        <f>DP!J364&amp;";"&amp;DP!B364</f>
        <v>;Задвижка №135 - местное управление</v>
      </c>
      <c r="C367" s="438">
        <v>363</v>
      </c>
      <c r="D367" s="345"/>
      <c r="E367" s="345"/>
      <c r="F367" s="347"/>
      <c r="H367" s="469">
        <f t="shared" si="42"/>
        <v>363</v>
      </c>
      <c r="I367" s="314" t="str">
        <f>KTPRS2!I364&amp;";"&amp;KTPRS2!B364</f>
        <v>;</v>
      </c>
      <c r="J367" s="438">
        <v>363</v>
      </c>
      <c r="K367" s="345"/>
      <c r="L367" s="345"/>
      <c r="M367" s="470"/>
      <c r="O367" s="469">
        <f t="shared" si="43"/>
        <v>363</v>
      </c>
      <c r="P367" s="455">
        <v>0</v>
      </c>
      <c r="Q367" s="343"/>
      <c r="R367" s="345"/>
      <c r="S367" s="345"/>
      <c r="T367" s="470"/>
      <c r="DI367" s="310">
        <f t="shared" si="40"/>
        <v>460</v>
      </c>
      <c r="DJ367" s="314" t="str">
        <f>KTPRA!I366&amp;";"&amp;KTPRA!B366</f>
        <v>;</v>
      </c>
      <c r="DK367" s="438">
        <v>363</v>
      </c>
      <c r="DL367" s="312"/>
      <c r="DM367" s="312"/>
      <c r="DN367" s="403"/>
      <c r="FT367" s="479"/>
      <c r="HC367" s="446">
        <v>363</v>
      </c>
      <c r="HD367" s="412" t="str">
        <f>OIP!AH365&amp;";"&amp;OIP!B365&amp;";"&amp;OIP!E365</f>
        <v>;Давление в полости перед клапанами КП1, КП2;Мпа</v>
      </c>
      <c r="HE367" s="440">
        <v>363</v>
      </c>
      <c r="HF367" s="414" t="s">
        <v>5330</v>
      </c>
      <c r="HG367" s="415">
        <v>1</v>
      </c>
      <c r="HH367" s="447">
        <v>0</v>
      </c>
      <c r="HJ367" s="446">
        <v>363</v>
      </c>
      <c r="HK367" s="412" t="str">
        <f>OIP!AH365&amp;";"&amp;OIP!B365&amp;";"&amp;OIP!E365</f>
        <v>;Давление в полости перед клапанами КП1, КП2;Мпа</v>
      </c>
      <c r="HL367" s="440">
        <v>363</v>
      </c>
      <c r="HM367" s="414" t="s">
        <v>5330</v>
      </c>
      <c r="HN367" s="415">
        <v>1</v>
      </c>
      <c r="HO367" s="447">
        <v>0</v>
      </c>
      <c r="HQ367" s="437">
        <v>363</v>
      </c>
      <c r="HR367" s="314" t="str">
        <f>OIP!AH365&amp;";"&amp;OIP!B365&amp;";"&amp;OIP!E365</f>
        <v>;Давление в полости перед клапанами КП1, КП2;Мпа</v>
      </c>
      <c r="HS367" s="438">
        <v>363</v>
      </c>
      <c r="HT367" s="402" t="s">
        <v>5330</v>
      </c>
      <c r="HU367" s="312">
        <v>1</v>
      </c>
      <c r="HV367" s="405">
        <v>0</v>
      </c>
      <c r="HX367" s="310">
        <v>363</v>
      </c>
      <c r="HY367" s="314" t="str">
        <f>OIP!AH365&amp;";"&amp;OIP!B365&amp;";"&amp;OIP!E365</f>
        <v>;Давление в полости перед клапанами КП1, КП2;Мпа</v>
      </c>
      <c r="HZ367" s="438">
        <v>363</v>
      </c>
      <c r="IA367" s="414" t="s">
        <v>5330</v>
      </c>
      <c r="IB367" s="415">
        <v>1</v>
      </c>
      <c r="IC367" s="447">
        <v>0</v>
      </c>
      <c r="ID367" s="341"/>
      <c r="IE367" s="446">
        <v>363</v>
      </c>
      <c r="IF367" s="412" t="str">
        <f>OIP!AH365&amp;";"&amp;OIP!B365&amp;";"&amp;OIP!E365</f>
        <v>;Давление в полости перед клапанами КП1, КП2;Мпа</v>
      </c>
      <c r="IG367" s="440">
        <v>363</v>
      </c>
      <c r="IH367" s="414" t="s">
        <v>5330</v>
      </c>
      <c r="II367" s="415">
        <v>1</v>
      </c>
      <c r="IJ367" s="447">
        <v>0</v>
      </c>
      <c r="IK367" s="341"/>
      <c r="IL367" s="446">
        <v>363</v>
      </c>
      <c r="IM367" s="412" t="str">
        <f>OIP!AH365&amp;";"&amp;OIP!B365&amp;";"&amp;OIP!E365</f>
        <v>;Давление в полости перед клапанами КП1, КП2;Мпа</v>
      </c>
      <c r="IN367" s="440">
        <v>363</v>
      </c>
      <c r="IO367" s="414" t="s">
        <v>5330</v>
      </c>
      <c r="IP367" s="415">
        <v>1</v>
      </c>
      <c r="IQ367" s="447">
        <v>0</v>
      </c>
    </row>
    <row r="368" spans="1:251">
      <c r="A368" s="310">
        <f t="shared" si="41"/>
        <v>364</v>
      </c>
      <c r="B368" s="314" t="str">
        <f>DP!J365&amp;";"&amp;DP!B365</f>
        <v>;Задвижка №14 - местное управление</v>
      </c>
      <c r="C368" s="438">
        <v>364</v>
      </c>
      <c r="D368" s="312"/>
      <c r="E368" s="312"/>
      <c r="F368" s="403"/>
      <c r="H368" s="437">
        <f t="shared" si="42"/>
        <v>364</v>
      </c>
      <c r="I368" s="314" t="str">
        <f>KTPRS2!I365&amp;";"&amp;KTPRS2!B365</f>
        <v>;</v>
      </c>
      <c r="J368" s="438">
        <v>364</v>
      </c>
      <c r="K368" s="312"/>
      <c r="L368" s="312"/>
      <c r="M368" s="405"/>
      <c r="O368" s="437">
        <f t="shared" si="43"/>
        <v>364</v>
      </c>
      <c r="P368" s="455">
        <v>0</v>
      </c>
      <c r="Q368" s="438"/>
      <c r="R368" s="312"/>
      <c r="S368" s="312"/>
      <c r="T368" s="405"/>
      <c r="DI368" s="310">
        <f t="shared" si="40"/>
        <v>461</v>
      </c>
      <c r="DJ368" s="314" t="str">
        <f>KTPRA!I367&amp;";"&amp;KTPRA!B367</f>
        <v>;</v>
      </c>
      <c r="DK368" s="438">
        <v>364</v>
      </c>
      <c r="DL368" s="312"/>
      <c r="DM368" s="312"/>
      <c r="DN368" s="403"/>
      <c r="FT368" s="479"/>
      <c r="HC368" s="431">
        <v>364</v>
      </c>
      <c r="HD368" s="412" t="str">
        <f>OIP!AH366&amp;";"&amp;OIP!B366&amp;";"&amp;OIP!E366</f>
        <v>;Давление в полости перед клапанами КП3, КП4;Мпа</v>
      </c>
      <c r="HE368" s="440">
        <v>364</v>
      </c>
      <c r="HF368" s="414" t="s">
        <v>5331</v>
      </c>
      <c r="HG368" s="415">
        <v>1</v>
      </c>
      <c r="HH368" s="447">
        <v>0</v>
      </c>
      <c r="HJ368" s="431">
        <v>364</v>
      </c>
      <c r="HK368" s="412" t="str">
        <f>OIP!AH366&amp;";"&amp;OIP!B366&amp;";"&amp;OIP!E366</f>
        <v>;Давление в полости перед клапанами КП3, КП4;Мпа</v>
      </c>
      <c r="HL368" s="440">
        <v>364</v>
      </c>
      <c r="HM368" s="414" t="s">
        <v>5331</v>
      </c>
      <c r="HN368" s="415">
        <v>1</v>
      </c>
      <c r="HO368" s="447">
        <v>0</v>
      </c>
      <c r="HQ368" s="437">
        <v>364</v>
      </c>
      <c r="HR368" s="314" t="str">
        <f>OIP!AH366&amp;";"&amp;OIP!B366&amp;";"&amp;OIP!E366</f>
        <v>;Давление в полости перед клапанами КП3, КП4;Мпа</v>
      </c>
      <c r="HS368" s="438">
        <v>364</v>
      </c>
      <c r="HT368" s="402" t="s">
        <v>5331</v>
      </c>
      <c r="HU368" s="312">
        <v>1</v>
      </c>
      <c r="HV368" s="405">
        <v>0</v>
      </c>
      <c r="HX368" s="310">
        <v>364</v>
      </c>
      <c r="HY368" s="314" t="str">
        <f>OIP!AH366&amp;";"&amp;OIP!B366&amp;";"&amp;OIP!E366</f>
        <v>;Давление в полости перед клапанами КП3, КП4;Мпа</v>
      </c>
      <c r="HZ368" s="438">
        <v>364</v>
      </c>
      <c r="IA368" s="414" t="s">
        <v>5331</v>
      </c>
      <c r="IB368" s="415">
        <v>1</v>
      </c>
      <c r="IC368" s="447">
        <v>0</v>
      </c>
      <c r="ID368" s="341"/>
      <c r="IE368" s="431">
        <v>364</v>
      </c>
      <c r="IF368" s="412" t="str">
        <f>OIP!AH366&amp;";"&amp;OIP!B366&amp;";"&amp;OIP!E366</f>
        <v>;Давление в полости перед клапанами КП3, КП4;Мпа</v>
      </c>
      <c r="IG368" s="440">
        <v>364</v>
      </c>
      <c r="IH368" s="414" t="s">
        <v>5331</v>
      </c>
      <c r="II368" s="415">
        <v>1</v>
      </c>
      <c r="IJ368" s="447">
        <v>0</v>
      </c>
      <c r="IK368" s="341"/>
      <c r="IL368" s="431">
        <v>364</v>
      </c>
      <c r="IM368" s="412" t="str">
        <f>OIP!AH366&amp;";"&amp;OIP!B366&amp;";"&amp;OIP!E366</f>
        <v>;Давление в полости перед клапанами КП3, КП4;Мпа</v>
      </c>
      <c r="IN368" s="440">
        <v>364</v>
      </c>
      <c r="IO368" s="414" t="s">
        <v>5331</v>
      </c>
      <c r="IP368" s="415">
        <v>1</v>
      </c>
      <c r="IQ368" s="447">
        <v>0</v>
      </c>
    </row>
    <row r="369" spans="1:251">
      <c r="A369" s="310">
        <f t="shared" si="41"/>
        <v>365</v>
      </c>
      <c r="B369" s="314" t="str">
        <f>DP!J366&amp;";"&amp;DP!B366</f>
        <v>;Задвижка №15 - местное управление</v>
      </c>
      <c r="C369" s="438">
        <v>365</v>
      </c>
      <c r="D369" s="312"/>
      <c r="E369" s="312"/>
      <c r="F369" s="403"/>
      <c r="H369" s="437">
        <f t="shared" si="42"/>
        <v>365</v>
      </c>
      <c r="I369" s="314" t="str">
        <f>KTPRS2!I366&amp;";"&amp;KTPRS2!B366</f>
        <v>;</v>
      </c>
      <c r="J369" s="438">
        <v>365</v>
      </c>
      <c r="K369" s="312"/>
      <c r="L369" s="312"/>
      <c r="M369" s="405"/>
      <c r="O369" s="437">
        <f t="shared" si="43"/>
        <v>365</v>
      </c>
      <c r="P369" s="455">
        <v>0</v>
      </c>
      <c r="Q369" s="438"/>
      <c r="R369" s="312"/>
      <c r="S369" s="312"/>
      <c r="T369" s="405"/>
      <c r="DI369" s="310">
        <f t="shared" si="40"/>
        <v>462</v>
      </c>
      <c r="DJ369" s="314" t="str">
        <f>KTPRA!I368&amp;";"&amp;KTPRA!B368</f>
        <v>;</v>
      </c>
      <c r="DK369" s="438">
        <v>365</v>
      </c>
      <c r="DL369" s="312"/>
      <c r="DM369" s="312"/>
      <c r="DN369" s="403"/>
      <c r="FT369" s="479"/>
      <c r="HC369" s="446">
        <v>365</v>
      </c>
      <c r="HD369" s="412" t="str">
        <f>OIP!AH367&amp;";"&amp;OIP!B367&amp;";"&amp;OIP!E367</f>
        <v>;Давление в полости перед клапанами КП7, КП8;Мпа</v>
      </c>
      <c r="HE369" s="440">
        <v>365</v>
      </c>
      <c r="HF369" s="414" t="s">
        <v>5332</v>
      </c>
      <c r="HG369" s="415">
        <v>1</v>
      </c>
      <c r="HH369" s="447">
        <v>0</v>
      </c>
      <c r="HJ369" s="446">
        <v>365</v>
      </c>
      <c r="HK369" s="412" t="str">
        <f>OIP!AH367&amp;";"&amp;OIP!B367&amp;";"&amp;OIP!E367</f>
        <v>;Давление в полости перед клапанами КП7, КП8;Мпа</v>
      </c>
      <c r="HL369" s="440">
        <v>365</v>
      </c>
      <c r="HM369" s="414" t="s">
        <v>5332</v>
      </c>
      <c r="HN369" s="415">
        <v>1</v>
      </c>
      <c r="HO369" s="447">
        <v>0</v>
      </c>
      <c r="HQ369" s="437">
        <v>365</v>
      </c>
      <c r="HR369" s="314" t="str">
        <f>OIP!AH367&amp;";"&amp;OIP!B367&amp;";"&amp;OIP!E367</f>
        <v>;Давление в полости перед клапанами КП7, КП8;Мпа</v>
      </c>
      <c r="HS369" s="438">
        <v>365</v>
      </c>
      <c r="HT369" s="402" t="s">
        <v>5332</v>
      </c>
      <c r="HU369" s="312">
        <v>1</v>
      </c>
      <c r="HV369" s="405">
        <v>0</v>
      </c>
      <c r="HX369" s="310">
        <v>365</v>
      </c>
      <c r="HY369" s="314" t="str">
        <f>OIP!AH367&amp;";"&amp;OIP!B367&amp;";"&amp;OIP!E367</f>
        <v>;Давление в полости перед клапанами КП7, КП8;Мпа</v>
      </c>
      <c r="HZ369" s="438">
        <v>365</v>
      </c>
      <c r="IA369" s="414" t="s">
        <v>5332</v>
      </c>
      <c r="IB369" s="415">
        <v>1</v>
      </c>
      <c r="IC369" s="447">
        <v>0</v>
      </c>
      <c r="ID369" s="341"/>
      <c r="IE369" s="446">
        <v>365</v>
      </c>
      <c r="IF369" s="412" t="str">
        <f>OIP!AH367&amp;";"&amp;OIP!B367&amp;";"&amp;OIP!E367</f>
        <v>;Давление в полости перед клапанами КП7, КП8;Мпа</v>
      </c>
      <c r="IG369" s="440">
        <v>365</v>
      </c>
      <c r="IH369" s="414" t="s">
        <v>5332</v>
      </c>
      <c r="II369" s="415">
        <v>1</v>
      </c>
      <c r="IJ369" s="447">
        <v>0</v>
      </c>
      <c r="IK369" s="341"/>
      <c r="IL369" s="446">
        <v>365</v>
      </c>
      <c r="IM369" s="412" t="str">
        <f>OIP!AH367&amp;";"&amp;OIP!B367&amp;";"&amp;OIP!E367</f>
        <v>;Давление в полости перед клапанами КП7, КП8;Мпа</v>
      </c>
      <c r="IN369" s="440">
        <v>365</v>
      </c>
      <c r="IO369" s="414" t="s">
        <v>5332</v>
      </c>
      <c r="IP369" s="415">
        <v>1</v>
      </c>
      <c r="IQ369" s="447">
        <v>0</v>
      </c>
    </row>
    <row r="370" spans="1:251">
      <c r="A370" s="313">
        <f t="shared" si="41"/>
        <v>366</v>
      </c>
      <c r="B370" s="314" t="str">
        <f>DP!J367&amp;";"&amp;DP!B367</f>
        <v>;Задвижка №16 - местное управление</v>
      </c>
      <c r="C370" s="438">
        <v>366</v>
      </c>
      <c r="D370" s="345"/>
      <c r="E370" s="345"/>
      <c r="F370" s="347"/>
      <c r="H370" s="469">
        <f t="shared" si="42"/>
        <v>366</v>
      </c>
      <c r="I370" s="314" t="str">
        <f>KTPRS2!I367&amp;";"&amp;KTPRS2!B367</f>
        <v>;</v>
      </c>
      <c r="J370" s="438">
        <v>366</v>
      </c>
      <c r="K370" s="345"/>
      <c r="L370" s="345"/>
      <c r="M370" s="470"/>
      <c r="O370" s="469">
        <f t="shared" si="43"/>
        <v>366</v>
      </c>
      <c r="P370" s="455">
        <v>0</v>
      </c>
      <c r="Q370" s="343"/>
      <c r="R370" s="345"/>
      <c r="S370" s="345"/>
      <c r="T370" s="470"/>
      <c r="DI370" s="310">
        <f t="shared" si="40"/>
        <v>463</v>
      </c>
      <c r="DJ370" s="314" t="str">
        <f>KTPRA!I369&amp;";"&amp;KTPRA!B369</f>
        <v>;</v>
      </c>
      <c r="DK370" s="438">
        <v>366</v>
      </c>
      <c r="DL370" s="312"/>
      <c r="DM370" s="312"/>
      <c r="DN370" s="403"/>
      <c r="FT370" s="479"/>
      <c r="HC370" s="431">
        <v>366</v>
      </c>
      <c r="HD370" s="412" t="str">
        <f>OIP!AH368&amp;";"&amp;OIP!B368&amp;";"&amp;OIP!E368</f>
        <v>;Давление в полости перед клапанами КП9, КП10;Мпа</v>
      </c>
      <c r="HE370" s="440">
        <v>366</v>
      </c>
      <c r="HF370" s="414" t="s">
        <v>5333</v>
      </c>
      <c r="HG370" s="415">
        <v>1</v>
      </c>
      <c r="HH370" s="447">
        <v>0</v>
      </c>
      <c r="HJ370" s="431">
        <v>366</v>
      </c>
      <c r="HK370" s="412" t="str">
        <f>OIP!AH368&amp;";"&amp;OIP!B368&amp;";"&amp;OIP!E368</f>
        <v>;Давление в полости перед клапанами КП9, КП10;Мпа</v>
      </c>
      <c r="HL370" s="440">
        <v>366</v>
      </c>
      <c r="HM370" s="414" t="s">
        <v>5333</v>
      </c>
      <c r="HN370" s="415">
        <v>1</v>
      </c>
      <c r="HO370" s="447">
        <v>0</v>
      </c>
      <c r="HQ370" s="437">
        <v>366</v>
      </c>
      <c r="HR370" s="314" t="str">
        <f>OIP!AH368&amp;";"&amp;OIP!B368&amp;";"&amp;OIP!E368</f>
        <v>;Давление в полости перед клапанами КП9, КП10;Мпа</v>
      </c>
      <c r="HS370" s="438">
        <v>366</v>
      </c>
      <c r="HT370" s="402" t="s">
        <v>5333</v>
      </c>
      <c r="HU370" s="312">
        <v>1</v>
      </c>
      <c r="HV370" s="405">
        <v>0</v>
      </c>
      <c r="HX370" s="310">
        <v>366</v>
      </c>
      <c r="HY370" s="314" t="str">
        <f>OIP!AH368&amp;";"&amp;OIP!B368&amp;";"&amp;OIP!E368</f>
        <v>;Давление в полости перед клапанами КП9, КП10;Мпа</v>
      </c>
      <c r="HZ370" s="438">
        <v>366</v>
      </c>
      <c r="IA370" s="414" t="s">
        <v>5333</v>
      </c>
      <c r="IB370" s="415">
        <v>1</v>
      </c>
      <c r="IC370" s="447">
        <v>0</v>
      </c>
      <c r="ID370" s="341"/>
      <c r="IE370" s="431">
        <v>366</v>
      </c>
      <c r="IF370" s="412" t="str">
        <f>OIP!AH368&amp;";"&amp;OIP!B368&amp;";"&amp;OIP!E368</f>
        <v>;Давление в полости перед клапанами КП9, КП10;Мпа</v>
      </c>
      <c r="IG370" s="440">
        <v>366</v>
      </c>
      <c r="IH370" s="414" t="s">
        <v>5333</v>
      </c>
      <c r="II370" s="415">
        <v>1</v>
      </c>
      <c r="IJ370" s="447">
        <v>0</v>
      </c>
      <c r="IK370" s="341"/>
      <c r="IL370" s="431">
        <v>366</v>
      </c>
      <c r="IM370" s="412" t="str">
        <f>OIP!AH368&amp;";"&amp;OIP!B368&amp;";"&amp;OIP!E368</f>
        <v>;Давление в полости перед клапанами КП9, КП10;Мпа</v>
      </c>
      <c r="IN370" s="440">
        <v>366</v>
      </c>
      <c r="IO370" s="414" t="s">
        <v>5333</v>
      </c>
      <c r="IP370" s="415">
        <v>1</v>
      </c>
      <c r="IQ370" s="447">
        <v>0</v>
      </c>
    </row>
    <row r="371" spans="1:251">
      <c r="A371" s="310">
        <f t="shared" si="41"/>
        <v>367</v>
      </c>
      <c r="B371" s="314" t="str">
        <f>DP!J368&amp;";"&amp;DP!B368</f>
        <v>;Задвижка №17 - местное управление</v>
      </c>
      <c r="C371" s="438">
        <v>367</v>
      </c>
      <c r="D371" s="312"/>
      <c r="E371" s="312"/>
      <c r="F371" s="403"/>
      <c r="H371" s="437">
        <f t="shared" si="42"/>
        <v>367</v>
      </c>
      <c r="I371" s="314" t="str">
        <f>KTPRS2!I368&amp;";"&amp;KTPRS2!B368</f>
        <v>;</v>
      </c>
      <c r="J371" s="438">
        <v>367</v>
      </c>
      <c r="K371" s="312"/>
      <c r="L371" s="312"/>
      <c r="M371" s="405"/>
      <c r="O371" s="437">
        <f t="shared" si="43"/>
        <v>367</v>
      </c>
      <c r="P371" s="455">
        <v>0</v>
      </c>
      <c r="Q371" s="438"/>
      <c r="R371" s="312"/>
      <c r="S371" s="312"/>
      <c r="T371" s="405"/>
      <c r="DI371" s="310">
        <f t="shared" si="40"/>
        <v>464</v>
      </c>
      <c r="DJ371" s="314" t="str">
        <f>KTPRA!I370&amp;";"&amp;KTPRA!B370</f>
        <v>;</v>
      </c>
      <c r="DK371" s="438">
        <v>367</v>
      </c>
      <c r="DL371" s="312"/>
      <c r="DM371" s="312"/>
      <c r="DN371" s="403"/>
      <c r="FT371" s="479"/>
      <c r="HC371" s="446">
        <v>367</v>
      </c>
      <c r="HD371" s="412" t="str">
        <f>OIP!AH369&amp;";"&amp;OIP!B369&amp;";"&amp;OIP!E369</f>
        <v>;;</v>
      </c>
      <c r="HE371" s="440">
        <v>367</v>
      </c>
      <c r="HF371" s="414" t="s">
        <v>5334</v>
      </c>
      <c r="HG371" s="415">
        <v>1</v>
      </c>
      <c r="HH371" s="447">
        <v>0</v>
      </c>
      <c r="HJ371" s="446">
        <v>367</v>
      </c>
      <c r="HK371" s="412" t="str">
        <f>OIP!AH369&amp;";"&amp;OIP!B369&amp;";"&amp;OIP!E369</f>
        <v>;;</v>
      </c>
      <c r="HL371" s="440">
        <v>367</v>
      </c>
      <c r="HM371" s="414" t="s">
        <v>5334</v>
      </c>
      <c r="HN371" s="415">
        <v>1</v>
      </c>
      <c r="HO371" s="447">
        <v>0</v>
      </c>
      <c r="HQ371" s="437">
        <v>367</v>
      </c>
      <c r="HR371" s="314" t="str">
        <f>OIP!AH369&amp;";"&amp;OIP!B369&amp;";"&amp;OIP!E369</f>
        <v>;;</v>
      </c>
      <c r="HS371" s="438">
        <v>367</v>
      </c>
      <c r="HT371" s="402" t="s">
        <v>5334</v>
      </c>
      <c r="HU371" s="312">
        <v>1</v>
      </c>
      <c r="HV371" s="405">
        <v>0</v>
      </c>
      <c r="HX371" s="310">
        <v>367</v>
      </c>
      <c r="HY371" s="314" t="str">
        <f>OIP!AH369&amp;";"&amp;OIP!B369&amp;";"&amp;OIP!E369</f>
        <v>;;</v>
      </c>
      <c r="HZ371" s="438">
        <v>367</v>
      </c>
      <c r="IA371" s="414" t="s">
        <v>5334</v>
      </c>
      <c r="IB371" s="415">
        <v>1</v>
      </c>
      <c r="IC371" s="447">
        <v>0</v>
      </c>
      <c r="ID371" s="341"/>
      <c r="IE371" s="446">
        <v>367</v>
      </c>
      <c r="IF371" s="412" t="str">
        <f>OIP!AH369&amp;";"&amp;OIP!B369&amp;";"&amp;OIP!E369</f>
        <v>;;</v>
      </c>
      <c r="IG371" s="440">
        <v>367</v>
      </c>
      <c r="IH371" s="414" t="s">
        <v>5334</v>
      </c>
      <c r="II371" s="415">
        <v>1</v>
      </c>
      <c r="IJ371" s="447">
        <v>0</v>
      </c>
      <c r="IK371" s="341"/>
      <c r="IL371" s="446">
        <v>367</v>
      </c>
      <c r="IM371" s="412" t="str">
        <f>OIP!AH369&amp;";"&amp;OIP!B369&amp;";"&amp;OIP!E369</f>
        <v>;;</v>
      </c>
      <c r="IN371" s="440">
        <v>367</v>
      </c>
      <c r="IO371" s="414" t="s">
        <v>5334</v>
      </c>
      <c r="IP371" s="415">
        <v>1</v>
      </c>
      <c r="IQ371" s="447">
        <v>0</v>
      </c>
    </row>
    <row r="372" spans="1:251">
      <c r="A372" s="310">
        <f t="shared" si="41"/>
        <v>368</v>
      </c>
      <c r="B372" s="314" t="str">
        <f>DP!J369&amp;";"&amp;DP!B369</f>
        <v>;Задвижка №19 - местное управление</v>
      </c>
      <c r="C372" s="438">
        <v>368</v>
      </c>
      <c r="D372" s="312"/>
      <c r="E372" s="312"/>
      <c r="F372" s="403"/>
      <c r="H372" s="437">
        <f t="shared" si="42"/>
        <v>368</v>
      </c>
      <c r="I372" s="314" t="str">
        <f>KTPRS2!I369&amp;";"&amp;KTPRS2!B369</f>
        <v>;</v>
      </c>
      <c r="J372" s="438">
        <v>368</v>
      </c>
      <c r="K372" s="312"/>
      <c r="L372" s="312"/>
      <c r="M372" s="405"/>
      <c r="O372" s="437">
        <f t="shared" si="43"/>
        <v>368</v>
      </c>
      <c r="P372" s="455">
        <v>0</v>
      </c>
      <c r="Q372" s="438"/>
      <c r="R372" s="312"/>
      <c r="S372" s="312"/>
      <c r="T372" s="405"/>
      <c r="DI372" s="310">
        <f t="shared" si="40"/>
        <v>465</v>
      </c>
      <c r="DJ372" s="314" t="str">
        <f>KTPRA!I371&amp;";"&amp;KTPRA!B371</f>
        <v>;</v>
      </c>
      <c r="DK372" s="438">
        <v>368</v>
      </c>
      <c r="DL372" s="312"/>
      <c r="DM372" s="312"/>
      <c r="DN372" s="403"/>
      <c r="FT372" s="479"/>
      <c r="HC372" s="431">
        <v>368</v>
      </c>
      <c r="HD372" s="412" t="str">
        <f>OIP!AH370&amp;";"&amp;OIP!B370&amp;";"&amp;OIP!E370</f>
        <v>;Задвижка 134 - положение затвора (процент закрытия);%</v>
      </c>
      <c r="HE372" s="440">
        <v>368</v>
      </c>
      <c r="HF372" s="414" t="s">
        <v>5335</v>
      </c>
      <c r="HG372" s="415">
        <v>1</v>
      </c>
      <c r="HH372" s="447">
        <v>0</v>
      </c>
      <c r="HJ372" s="431">
        <v>368</v>
      </c>
      <c r="HK372" s="412" t="str">
        <f>OIP!AH370&amp;";"&amp;OIP!B370&amp;";"&amp;OIP!E370</f>
        <v>;Задвижка 134 - положение затвора (процент закрытия);%</v>
      </c>
      <c r="HL372" s="440">
        <v>368</v>
      </c>
      <c r="HM372" s="414" t="s">
        <v>5335</v>
      </c>
      <c r="HN372" s="415">
        <v>1</v>
      </c>
      <c r="HO372" s="447">
        <v>0</v>
      </c>
      <c r="HQ372" s="437">
        <v>368</v>
      </c>
      <c r="HR372" s="314" t="str">
        <f>OIP!AH370&amp;";"&amp;OIP!B370&amp;";"&amp;OIP!E370</f>
        <v>;Задвижка 134 - положение затвора (процент закрытия);%</v>
      </c>
      <c r="HS372" s="438">
        <v>368</v>
      </c>
      <c r="HT372" s="402" t="s">
        <v>5335</v>
      </c>
      <c r="HU372" s="312">
        <v>1</v>
      </c>
      <c r="HV372" s="405">
        <v>0</v>
      </c>
      <c r="HX372" s="310">
        <v>368</v>
      </c>
      <c r="HY372" s="314" t="str">
        <f>OIP!AH370&amp;";"&amp;OIP!B370&amp;";"&amp;OIP!E370</f>
        <v>;Задвижка 134 - положение затвора (процент закрытия);%</v>
      </c>
      <c r="HZ372" s="438">
        <v>368</v>
      </c>
      <c r="IA372" s="414" t="s">
        <v>5335</v>
      </c>
      <c r="IB372" s="415">
        <v>1</v>
      </c>
      <c r="IC372" s="447">
        <v>0</v>
      </c>
      <c r="ID372" s="341"/>
      <c r="IE372" s="431">
        <v>368</v>
      </c>
      <c r="IF372" s="412" t="str">
        <f>OIP!AH370&amp;";"&amp;OIP!B370&amp;";"&amp;OIP!E370</f>
        <v>;Задвижка 134 - положение затвора (процент закрытия);%</v>
      </c>
      <c r="IG372" s="440">
        <v>368</v>
      </c>
      <c r="IH372" s="414" t="s">
        <v>5335</v>
      </c>
      <c r="II372" s="415">
        <v>1</v>
      </c>
      <c r="IJ372" s="447">
        <v>0</v>
      </c>
      <c r="IK372" s="341"/>
      <c r="IL372" s="431">
        <v>368</v>
      </c>
      <c r="IM372" s="412" t="str">
        <f>OIP!AH370&amp;";"&amp;OIP!B370&amp;";"&amp;OIP!E370</f>
        <v>;Задвижка 134 - положение затвора (процент закрытия);%</v>
      </c>
      <c r="IN372" s="440">
        <v>368</v>
      </c>
      <c r="IO372" s="414" t="s">
        <v>5335</v>
      </c>
      <c r="IP372" s="415">
        <v>1</v>
      </c>
      <c r="IQ372" s="447">
        <v>0</v>
      </c>
    </row>
    <row r="373" spans="1:251">
      <c r="A373" s="313">
        <f t="shared" si="41"/>
        <v>369</v>
      </c>
      <c r="B373" s="314" t="str">
        <f>DP!J370&amp;";"&amp;DP!B370</f>
        <v>;Задвижка №1А - местное управление</v>
      </c>
      <c r="C373" s="438">
        <v>369</v>
      </c>
      <c r="D373" s="345"/>
      <c r="E373" s="345"/>
      <c r="F373" s="347"/>
      <c r="H373" s="469">
        <f t="shared" si="42"/>
        <v>369</v>
      </c>
      <c r="I373" s="314" t="str">
        <f>KTPRS2!I370&amp;";"&amp;KTPRS2!B370</f>
        <v>;</v>
      </c>
      <c r="J373" s="438">
        <v>369</v>
      </c>
      <c r="K373" s="345"/>
      <c r="L373" s="345"/>
      <c r="M373" s="470"/>
      <c r="O373" s="469">
        <f t="shared" si="43"/>
        <v>369</v>
      </c>
      <c r="P373" s="455">
        <v>0</v>
      </c>
      <c r="Q373" s="343"/>
      <c r="R373" s="345"/>
      <c r="S373" s="345"/>
      <c r="T373" s="470"/>
      <c r="DI373" s="310">
        <f t="shared" si="40"/>
        <v>466</v>
      </c>
      <c r="DJ373" s="314" t="str">
        <f>KTPRA!I372&amp;";"&amp;KTPRA!B372</f>
        <v>;</v>
      </c>
      <c r="DK373" s="438">
        <v>369</v>
      </c>
      <c r="DL373" s="312"/>
      <c r="DM373" s="312"/>
      <c r="DN373" s="403"/>
      <c r="FT373" s="479"/>
      <c r="HC373" s="446">
        <v>369</v>
      </c>
      <c r="HD373" s="412" t="str">
        <f>OIP!AH371&amp;";"&amp;OIP!B371&amp;";"&amp;OIP!E371</f>
        <v>;Задвижка 135 - положение затвора (процент закрытия);%</v>
      </c>
      <c r="HE373" s="440">
        <v>369</v>
      </c>
      <c r="HF373" s="414" t="s">
        <v>5336</v>
      </c>
      <c r="HG373" s="415">
        <v>1</v>
      </c>
      <c r="HH373" s="447">
        <v>0</v>
      </c>
      <c r="HJ373" s="446">
        <v>369</v>
      </c>
      <c r="HK373" s="412" t="str">
        <f>OIP!AH371&amp;";"&amp;OIP!B371&amp;";"&amp;OIP!E371</f>
        <v>;Задвижка 135 - положение затвора (процент закрытия);%</v>
      </c>
      <c r="HL373" s="440">
        <v>369</v>
      </c>
      <c r="HM373" s="414" t="s">
        <v>5336</v>
      </c>
      <c r="HN373" s="415">
        <v>1</v>
      </c>
      <c r="HO373" s="447">
        <v>0</v>
      </c>
      <c r="HQ373" s="437">
        <v>369</v>
      </c>
      <c r="HR373" s="314" t="str">
        <f>OIP!AH371&amp;";"&amp;OIP!B371&amp;";"&amp;OIP!E371</f>
        <v>;Задвижка 135 - положение затвора (процент закрытия);%</v>
      </c>
      <c r="HS373" s="438">
        <v>369</v>
      </c>
      <c r="HT373" s="402" t="s">
        <v>5336</v>
      </c>
      <c r="HU373" s="312">
        <v>1</v>
      </c>
      <c r="HV373" s="405">
        <v>0</v>
      </c>
      <c r="HX373" s="310">
        <v>369</v>
      </c>
      <c r="HY373" s="314" t="str">
        <f>OIP!AH371&amp;";"&amp;OIP!B371&amp;";"&amp;OIP!E371</f>
        <v>;Задвижка 135 - положение затвора (процент закрытия);%</v>
      </c>
      <c r="HZ373" s="438">
        <v>369</v>
      </c>
      <c r="IA373" s="414" t="s">
        <v>5336</v>
      </c>
      <c r="IB373" s="415">
        <v>1</v>
      </c>
      <c r="IC373" s="447">
        <v>0</v>
      </c>
      <c r="ID373" s="341"/>
      <c r="IE373" s="446">
        <v>369</v>
      </c>
      <c r="IF373" s="412" t="str">
        <f>OIP!AH371&amp;";"&amp;OIP!B371&amp;";"&amp;OIP!E371</f>
        <v>;Задвижка 135 - положение затвора (процент закрытия);%</v>
      </c>
      <c r="IG373" s="440">
        <v>369</v>
      </c>
      <c r="IH373" s="414" t="s">
        <v>5336</v>
      </c>
      <c r="II373" s="415">
        <v>1</v>
      </c>
      <c r="IJ373" s="447">
        <v>0</v>
      </c>
      <c r="IK373" s="341"/>
      <c r="IL373" s="446">
        <v>369</v>
      </c>
      <c r="IM373" s="412" t="str">
        <f>OIP!AH371&amp;";"&amp;OIP!B371&amp;";"&amp;OIP!E371</f>
        <v>;Задвижка 135 - положение затвора (процент закрытия);%</v>
      </c>
      <c r="IN373" s="440">
        <v>369</v>
      </c>
      <c r="IO373" s="414" t="s">
        <v>5336</v>
      </c>
      <c r="IP373" s="415">
        <v>1</v>
      </c>
      <c r="IQ373" s="447">
        <v>0</v>
      </c>
    </row>
    <row r="374" spans="1:251">
      <c r="A374" s="310">
        <f t="shared" si="41"/>
        <v>370</v>
      </c>
      <c r="B374" s="314" t="str">
        <f>DP!J371&amp;";"&amp;DP!B371</f>
        <v>;Задвижка №20 - местное управление</v>
      </c>
      <c r="C374" s="438">
        <v>370</v>
      </c>
      <c r="D374" s="312"/>
      <c r="E374" s="312"/>
      <c r="F374" s="403"/>
      <c r="H374" s="437">
        <f t="shared" si="42"/>
        <v>370</v>
      </c>
      <c r="I374" s="314" t="str">
        <f>KTPRS2!I371&amp;";"&amp;KTPRS2!B371</f>
        <v>;</v>
      </c>
      <c r="J374" s="438">
        <v>370</v>
      </c>
      <c r="K374" s="312"/>
      <c r="L374" s="312"/>
      <c r="M374" s="405"/>
      <c r="O374" s="437">
        <f t="shared" si="43"/>
        <v>370</v>
      </c>
      <c r="P374" s="455">
        <v>0</v>
      </c>
      <c r="Q374" s="438"/>
      <c r="R374" s="312"/>
      <c r="S374" s="312"/>
      <c r="T374" s="405"/>
      <c r="DI374" s="310">
        <f t="shared" ref="DI374:DI407" si="44">DI373+1</f>
        <v>467</v>
      </c>
      <c r="DJ374" s="314" t="str">
        <f>KTPRA!I373&amp;";"&amp;KTPRA!B373</f>
        <v>;</v>
      </c>
      <c r="DK374" s="438">
        <v>370</v>
      </c>
      <c r="DL374" s="312"/>
      <c r="DM374" s="312"/>
      <c r="DN374" s="403"/>
      <c r="FT374" s="479"/>
      <c r="HC374" s="431">
        <v>370</v>
      </c>
      <c r="HD374" s="412" t="str">
        <f>OIP!AH372&amp;";"&amp;OIP!B372&amp;";"&amp;OIP!E372</f>
        <v>;;</v>
      </c>
      <c r="HE374" s="440">
        <v>370</v>
      </c>
      <c r="HF374" s="414" t="s">
        <v>5337</v>
      </c>
      <c r="HG374" s="415">
        <v>1</v>
      </c>
      <c r="HH374" s="447">
        <v>0</v>
      </c>
      <c r="HJ374" s="431">
        <v>370</v>
      </c>
      <c r="HK374" s="412" t="str">
        <f>OIP!AH372&amp;";"&amp;OIP!B372&amp;";"&amp;OIP!E372</f>
        <v>;;</v>
      </c>
      <c r="HL374" s="440">
        <v>370</v>
      </c>
      <c r="HM374" s="414" t="s">
        <v>5337</v>
      </c>
      <c r="HN374" s="415">
        <v>1</v>
      </c>
      <c r="HO374" s="447">
        <v>0</v>
      </c>
      <c r="HQ374" s="437">
        <v>370</v>
      </c>
      <c r="HR374" s="314" t="str">
        <f>OIP!AH372&amp;";"&amp;OIP!B372&amp;";"&amp;OIP!E372</f>
        <v>;;</v>
      </c>
      <c r="HS374" s="438">
        <v>370</v>
      </c>
      <c r="HT374" s="402" t="s">
        <v>5337</v>
      </c>
      <c r="HU374" s="312">
        <v>1</v>
      </c>
      <c r="HV374" s="405">
        <v>0</v>
      </c>
      <c r="HX374" s="310">
        <v>370</v>
      </c>
      <c r="HY374" s="314" t="str">
        <f>OIP!AH372&amp;";"&amp;OIP!B372&amp;";"&amp;OIP!E372</f>
        <v>;;</v>
      </c>
      <c r="HZ374" s="438">
        <v>370</v>
      </c>
      <c r="IA374" s="414" t="s">
        <v>5337</v>
      </c>
      <c r="IB374" s="415">
        <v>1</v>
      </c>
      <c r="IC374" s="447">
        <v>0</v>
      </c>
      <c r="ID374" s="341"/>
      <c r="IE374" s="431">
        <v>370</v>
      </c>
      <c r="IF374" s="412" t="str">
        <f>OIP!AH372&amp;";"&amp;OIP!B372&amp;";"&amp;OIP!E372</f>
        <v>;;</v>
      </c>
      <c r="IG374" s="440">
        <v>370</v>
      </c>
      <c r="IH374" s="414" t="s">
        <v>5337</v>
      </c>
      <c r="II374" s="415">
        <v>1</v>
      </c>
      <c r="IJ374" s="447">
        <v>0</v>
      </c>
      <c r="IK374" s="341"/>
      <c r="IL374" s="431">
        <v>370</v>
      </c>
      <c r="IM374" s="412" t="str">
        <f>OIP!AH372&amp;";"&amp;OIP!B372&amp;";"&amp;OIP!E372</f>
        <v>;;</v>
      </c>
      <c r="IN374" s="440">
        <v>370</v>
      </c>
      <c r="IO374" s="414" t="s">
        <v>5337</v>
      </c>
      <c r="IP374" s="415">
        <v>1</v>
      </c>
      <c r="IQ374" s="447">
        <v>0</v>
      </c>
    </row>
    <row r="375" spans="1:251">
      <c r="A375" s="310">
        <f t="shared" si="41"/>
        <v>371</v>
      </c>
      <c r="B375" s="314" t="str">
        <f>DP!J372&amp;";"&amp;DP!B372</f>
        <v>;Задвижка №23 - местное управление</v>
      </c>
      <c r="C375" s="438">
        <v>371</v>
      </c>
      <c r="D375" s="312"/>
      <c r="E375" s="312"/>
      <c r="F375" s="403"/>
      <c r="H375" s="437">
        <f t="shared" si="42"/>
        <v>371</v>
      </c>
      <c r="I375" s="314" t="str">
        <f>KTPRS2!I372&amp;";"&amp;KTPRS2!B372</f>
        <v>;</v>
      </c>
      <c r="J375" s="438">
        <v>371</v>
      </c>
      <c r="K375" s="312"/>
      <c r="L375" s="312"/>
      <c r="M375" s="405"/>
      <c r="O375" s="437">
        <f t="shared" si="43"/>
        <v>371</v>
      </c>
      <c r="P375" s="455">
        <v>0</v>
      </c>
      <c r="Q375" s="438"/>
      <c r="R375" s="312"/>
      <c r="S375" s="312"/>
      <c r="T375" s="405"/>
      <c r="DI375" s="310">
        <f t="shared" si="44"/>
        <v>468</v>
      </c>
      <c r="DJ375" s="314" t="str">
        <f>KTPRA!I374&amp;";"&amp;KTPRA!B374</f>
        <v>;</v>
      </c>
      <c r="DK375" s="438">
        <v>371</v>
      </c>
      <c r="DL375" s="312"/>
      <c r="DM375" s="312"/>
      <c r="DN375" s="403"/>
      <c r="FT375" s="479"/>
      <c r="HC375" s="446">
        <v>371</v>
      </c>
      <c r="HD375" s="412" t="str">
        <f>OIP!AH373&amp;";"&amp;OIP!B373&amp;";"&amp;OIP!E373</f>
        <v>;ИМ РР333 - положение регулирующего органа;%</v>
      </c>
      <c r="HE375" s="440">
        <v>371</v>
      </c>
      <c r="HF375" s="414" t="s">
        <v>5338</v>
      </c>
      <c r="HG375" s="415">
        <v>1</v>
      </c>
      <c r="HH375" s="447">
        <v>0</v>
      </c>
      <c r="HJ375" s="446">
        <v>371</v>
      </c>
      <c r="HK375" s="412" t="str">
        <f>OIP!AH373&amp;";"&amp;OIP!B373&amp;";"&amp;OIP!E373</f>
        <v>;ИМ РР333 - положение регулирующего органа;%</v>
      </c>
      <c r="HL375" s="440">
        <v>371</v>
      </c>
      <c r="HM375" s="414" t="s">
        <v>5338</v>
      </c>
      <c r="HN375" s="415">
        <v>1</v>
      </c>
      <c r="HO375" s="447">
        <v>0</v>
      </c>
      <c r="HQ375" s="437">
        <v>371</v>
      </c>
      <c r="HR375" s="314" t="str">
        <f>OIP!AH373&amp;";"&amp;OIP!B373&amp;";"&amp;OIP!E373</f>
        <v>;ИМ РР333 - положение регулирующего органа;%</v>
      </c>
      <c r="HS375" s="438">
        <v>371</v>
      </c>
      <c r="HT375" s="402" t="s">
        <v>5338</v>
      </c>
      <c r="HU375" s="312">
        <v>1</v>
      </c>
      <c r="HV375" s="405">
        <v>0</v>
      </c>
      <c r="HX375" s="310">
        <v>371</v>
      </c>
      <c r="HY375" s="314" t="str">
        <f>OIP!AH373&amp;";"&amp;OIP!B373&amp;";"&amp;OIP!E373</f>
        <v>;ИМ РР333 - положение регулирующего органа;%</v>
      </c>
      <c r="HZ375" s="438">
        <v>371</v>
      </c>
      <c r="IA375" s="414" t="s">
        <v>5338</v>
      </c>
      <c r="IB375" s="415">
        <v>1</v>
      </c>
      <c r="IC375" s="447">
        <v>0</v>
      </c>
      <c r="ID375" s="341"/>
      <c r="IE375" s="446">
        <v>371</v>
      </c>
      <c r="IF375" s="412" t="str">
        <f>OIP!AH373&amp;";"&amp;OIP!B373&amp;";"&amp;OIP!E373</f>
        <v>;ИМ РР333 - положение регулирующего органа;%</v>
      </c>
      <c r="IG375" s="440">
        <v>371</v>
      </c>
      <c r="IH375" s="414" t="s">
        <v>5338</v>
      </c>
      <c r="II375" s="415">
        <v>1</v>
      </c>
      <c r="IJ375" s="447">
        <v>0</v>
      </c>
      <c r="IK375" s="341"/>
      <c r="IL375" s="446">
        <v>371</v>
      </c>
      <c r="IM375" s="412" t="str">
        <f>OIP!AH373&amp;";"&amp;OIP!B373&amp;";"&amp;OIP!E373</f>
        <v>;ИМ РР333 - положение регулирующего органа;%</v>
      </c>
      <c r="IN375" s="440">
        <v>371</v>
      </c>
      <c r="IO375" s="414" t="s">
        <v>5338</v>
      </c>
      <c r="IP375" s="415">
        <v>1</v>
      </c>
      <c r="IQ375" s="447">
        <v>0</v>
      </c>
    </row>
    <row r="376" spans="1:251">
      <c r="A376" s="313">
        <f t="shared" si="41"/>
        <v>372</v>
      </c>
      <c r="B376" s="314" t="str">
        <f>DP!J373&amp;";"&amp;DP!B373</f>
        <v>;Задвижка №24 - местное управление</v>
      </c>
      <c r="C376" s="438">
        <v>372</v>
      </c>
      <c r="D376" s="345"/>
      <c r="E376" s="345"/>
      <c r="F376" s="347"/>
      <c r="H376" s="469">
        <f t="shared" si="42"/>
        <v>372</v>
      </c>
      <c r="I376" s="314" t="str">
        <f>KTPRS2!I373&amp;";"&amp;KTPRS2!B373</f>
        <v>;</v>
      </c>
      <c r="J376" s="438">
        <v>372</v>
      </c>
      <c r="K376" s="345"/>
      <c r="L376" s="345"/>
      <c r="M376" s="470"/>
      <c r="O376" s="469">
        <f t="shared" si="43"/>
        <v>372</v>
      </c>
      <c r="P376" s="455">
        <v>0</v>
      </c>
      <c r="Q376" s="343"/>
      <c r="R376" s="345"/>
      <c r="S376" s="345"/>
      <c r="T376" s="470"/>
      <c r="DI376" s="310">
        <f t="shared" si="44"/>
        <v>469</v>
      </c>
      <c r="DJ376" s="314" t="str">
        <f>KTPRA!I375&amp;";"&amp;KTPRA!B375</f>
        <v>;</v>
      </c>
      <c r="DK376" s="438">
        <v>372</v>
      </c>
      <c r="DL376" s="312"/>
      <c r="DM376" s="312"/>
      <c r="DN376" s="403"/>
      <c r="FT376" s="479"/>
      <c r="HC376" s="431">
        <v>372</v>
      </c>
      <c r="HD376" s="412" t="str">
        <f>OIP!AH374&amp;";"&amp;OIP!B374&amp;";"&amp;OIP!E374</f>
        <v>;ИМ РР334 - положение регулирующего органа;%</v>
      </c>
      <c r="HE376" s="440">
        <v>372</v>
      </c>
      <c r="HF376" s="414" t="s">
        <v>5339</v>
      </c>
      <c r="HG376" s="415">
        <v>1</v>
      </c>
      <c r="HH376" s="447">
        <v>0</v>
      </c>
      <c r="HJ376" s="431">
        <v>372</v>
      </c>
      <c r="HK376" s="412" t="str">
        <f>OIP!AH374&amp;";"&amp;OIP!B374&amp;";"&amp;OIP!E374</f>
        <v>;ИМ РР334 - положение регулирующего органа;%</v>
      </c>
      <c r="HL376" s="440">
        <v>372</v>
      </c>
      <c r="HM376" s="414" t="s">
        <v>5339</v>
      </c>
      <c r="HN376" s="415">
        <v>1</v>
      </c>
      <c r="HO376" s="447">
        <v>0</v>
      </c>
      <c r="HQ376" s="437">
        <v>372</v>
      </c>
      <c r="HR376" s="314" t="str">
        <f>OIP!AH374&amp;";"&amp;OIP!B374&amp;";"&amp;OIP!E374</f>
        <v>;ИМ РР334 - положение регулирующего органа;%</v>
      </c>
      <c r="HS376" s="438">
        <v>372</v>
      </c>
      <c r="HT376" s="402" t="s">
        <v>5339</v>
      </c>
      <c r="HU376" s="312">
        <v>1</v>
      </c>
      <c r="HV376" s="405">
        <v>0</v>
      </c>
      <c r="HX376" s="310">
        <v>372</v>
      </c>
      <c r="HY376" s="314" t="str">
        <f>OIP!AH374&amp;";"&amp;OIP!B374&amp;";"&amp;OIP!E374</f>
        <v>;ИМ РР334 - положение регулирующего органа;%</v>
      </c>
      <c r="HZ376" s="438">
        <v>372</v>
      </c>
      <c r="IA376" s="414" t="s">
        <v>5339</v>
      </c>
      <c r="IB376" s="415">
        <v>1</v>
      </c>
      <c r="IC376" s="447">
        <v>0</v>
      </c>
      <c r="ID376" s="341"/>
      <c r="IE376" s="431">
        <v>372</v>
      </c>
      <c r="IF376" s="412" t="str">
        <f>OIP!AH374&amp;";"&amp;OIP!B374&amp;";"&amp;OIP!E374</f>
        <v>;ИМ РР334 - положение регулирующего органа;%</v>
      </c>
      <c r="IG376" s="440">
        <v>372</v>
      </c>
      <c r="IH376" s="414" t="s">
        <v>5339</v>
      </c>
      <c r="II376" s="415">
        <v>1</v>
      </c>
      <c r="IJ376" s="447">
        <v>0</v>
      </c>
      <c r="IK376" s="341"/>
      <c r="IL376" s="431">
        <v>372</v>
      </c>
      <c r="IM376" s="412" t="str">
        <f>OIP!AH374&amp;";"&amp;OIP!B374&amp;";"&amp;OIP!E374</f>
        <v>;ИМ РР334 - положение регулирующего органа;%</v>
      </c>
      <c r="IN376" s="440">
        <v>372</v>
      </c>
      <c r="IO376" s="414" t="s">
        <v>5339</v>
      </c>
      <c r="IP376" s="415">
        <v>1</v>
      </c>
      <c r="IQ376" s="447">
        <v>0</v>
      </c>
    </row>
    <row r="377" spans="1:251">
      <c r="A377" s="310">
        <f t="shared" si="41"/>
        <v>373</v>
      </c>
      <c r="B377" s="314" t="str">
        <f>DP!J374&amp;";"&amp;DP!B374</f>
        <v>;Задвижка №25 - местное управление</v>
      </c>
      <c r="C377" s="438">
        <v>373</v>
      </c>
      <c r="D377" s="312"/>
      <c r="E377" s="312"/>
      <c r="F377" s="403"/>
      <c r="H377" s="437">
        <f t="shared" si="42"/>
        <v>373</v>
      </c>
      <c r="I377" s="314" t="str">
        <f>KTPRS2!I374&amp;";"&amp;KTPRS2!B374</f>
        <v>;</v>
      </c>
      <c r="J377" s="438">
        <v>373</v>
      </c>
      <c r="K377" s="312"/>
      <c r="L377" s="312"/>
      <c r="M377" s="405"/>
      <c r="O377" s="437">
        <f t="shared" si="43"/>
        <v>373</v>
      </c>
      <c r="P377" s="455">
        <v>0</v>
      </c>
      <c r="Q377" s="438"/>
      <c r="R377" s="312"/>
      <c r="S377" s="312"/>
      <c r="T377" s="405"/>
      <c r="DI377" s="310">
        <f t="shared" si="44"/>
        <v>470</v>
      </c>
      <c r="DJ377" s="314" t="str">
        <f>KTPRA!I376&amp;";"&amp;KTPRA!B376</f>
        <v>;</v>
      </c>
      <c r="DK377" s="438">
        <v>373</v>
      </c>
      <c r="DL377" s="312"/>
      <c r="DM377" s="312"/>
      <c r="DN377" s="403"/>
      <c r="FT377" s="479"/>
      <c r="HC377" s="446">
        <v>373</v>
      </c>
      <c r="HD377" s="412" t="str">
        <f>OIP!AH375&amp;";"&amp;OIP!B375&amp;";"&amp;OIP!E375</f>
        <v>;;</v>
      </c>
      <c r="HE377" s="440">
        <v>373</v>
      </c>
      <c r="HF377" s="414" t="s">
        <v>5340</v>
      </c>
      <c r="HG377" s="415">
        <v>1</v>
      </c>
      <c r="HH377" s="447">
        <v>0</v>
      </c>
      <c r="HJ377" s="446">
        <v>373</v>
      </c>
      <c r="HK377" s="412" t="str">
        <f>OIP!AH375&amp;";"&amp;OIP!B375&amp;";"&amp;OIP!E375</f>
        <v>;;</v>
      </c>
      <c r="HL377" s="440">
        <v>373</v>
      </c>
      <c r="HM377" s="414" t="s">
        <v>5340</v>
      </c>
      <c r="HN377" s="415">
        <v>1</v>
      </c>
      <c r="HO377" s="447">
        <v>0</v>
      </c>
      <c r="HQ377" s="437">
        <v>373</v>
      </c>
      <c r="HR377" s="314" t="str">
        <f>OIP!AH375&amp;";"&amp;OIP!B375&amp;";"&amp;OIP!E375</f>
        <v>;;</v>
      </c>
      <c r="HS377" s="438">
        <v>373</v>
      </c>
      <c r="HT377" s="402" t="s">
        <v>5340</v>
      </c>
      <c r="HU377" s="312">
        <v>1</v>
      </c>
      <c r="HV377" s="405">
        <v>0</v>
      </c>
      <c r="HX377" s="310">
        <v>373</v>
      </c>
      <c r="HY377" s="314" t="str">
        <f>OIP!AH375&amp;";"&amp;OIP!B375&amp;";"&amp;OIP!E375</f>
        <v>;;</v>
      </c>
      <c r="HZ377" s="438">
        <v>373</v>
      </c>
      <c r="IA377" s="414" t="s">
        <v>5340</v>
      </c>
      <c r="IB377" s="415">
        <v>1</v>
      </c>
      <c r="IC377" s="447">
        <v>0</v>
      </c>
      <c r="ID377" s="341"/>
      <c r="IE377" s="446">
        <v>373</v>
      </c>
      <c r="IF377" s="412" t="str">
        <f>OIP!AH375&amp;";"&amp;OIP!B375&amp;";"&amp;OIP!E375</f>
        <v>;;</v>
      </c>
      <c r="IG377" s="440">
        <v>373</v>
      </c>
      <c r="IH377" s="414" t="s">
        <v>5340</v>
      </c>
      <c r="II377" s="415">
        <v>1</v>
      </c>
      <c r="IJ377" s="447">
        <v>0</v>
      </c>
      <c r="IK377" s="341"/>
      <c r="IL377" s="446">
        <v>373</v>
      </c>
      <c r="IM377" s="412" t="str">
        <f>OIP!AH375&amp;";"&amp;OIP!B375&amp;";"&amp;OIP!E375</f>
        <v>;;</v>
      </c>
      <c r="IN377" s="440">
        <v>373</v>
      </c>
      <c r="IO377" s="414" t="s">
        <v>5340</v>
      </c>
      <c r="IP377" s="415">
        <v>1</v>
      </c>
      <c r="IQ377" s="447">
        <v>0</v>
      </c>
    </row>
    <row r="378" spans="1:251">
      <c r="A378" s="310">
        <f t="shared" si="41"/>
        <v>374</v>
      </c>
      <c r="B378" s="314" t="str">
        <f>DP!J375&amp;";"&amp;DP!B375</f>
        <v>;Задвижка №26 - местное управление</v>
      </c>
      <c r="C378" s="438">
        <v>374</v>
      </c>
      <c r="D378" s="312"/>
      <c r="E378" s="312"/>
      <c r="F378" s="403"/>
      <c r="H378" s="437">
        <f t="shared" si="42"/>
        <v>374</v>
      </c>
      <c r="I378" s="314" t="str">
        <f>KTPRS2!I375&amp;";"&amp;KTPRS2!B375</f>
        <v>;</v>
      </c>
      <c r="J378" s="438">
        <v>374</v>
      </c>
      <c r="K378" s="312"/>
      <c r="L378" s="312"/>
      <c r="M378" s="405"/>
      <c r="O378" s="437">
        <f t="shared" si="43"/>
        <v>374</v>
      </c>
      <c r="P378" s="455">
        <v>0</v>
      </c>
      <c r="Q378" s="438"/>
      <c r="R378" s="312"/>
      <c r="S378" s="312"/>
      <c r="T378" s="405"/>
      <c r="DI378" s="310">
        <f t="shared" si="44"/>
        <v>471</v>
      </c>
      <c r="DJ378" s="314" t="str">
        <f>KTPRA!I377&amp;";"&amp;KTPRA!B377</f>
        <v>;</v>
      </c>
      <c r="DK378" s="438">
        <v>374</v>
      </c>
      <c r="DL378" s="312"/>
      <c r="DM378" s="312"/>
      <c r="DN378" s="403"/>
      <c r="FT378" s="479"/>
      <c r="HC378" s="431">
        <v>374</v>
      </c>
      <c r="HD378" s="412" t="str">
        <f>OIP!AH376&amp;";"&amp;OIP!B376&amp;";"&amp;OIP!E376</f>
        <v>Система рекуперации паров нефти;Перепад давления газовой фракции на фильтре ФС-1 стендера СТ5;кПа</v>
      </c>
      <c r="HE378" s="440">
        <v>374</v>
      </c>
      <c r="HF378" s="414" t="s">
        <v>5341</v>
      </c>
      <c r="HG378" s="415">
        <v>1</v>
      </c>
      <c r="HH378" s="447">
        <v>0</v>
      </c>
      <c r="HJ378" s="431">
        <v>374</v>
      </c>
      <c r="HK378" s="412" t="str">
        <f>OIP!AH376&amp;";"&amp;OIP!B376&amp;";"&amp;OIP!E376</f>
        <v>Система рекуперации паров нефти;Перепад давления газовой фракции на фильтре ФС-1 стендера СТ5;кПа</v>
      </c>
      <c r="HL378" s="440">
        <v>374</v>
      </c>
      <c r="HM378" s="414" t="s">
        <v>5341</v>
      </c>
      <c r="HN378" s="415">
        <v>1</v>
      </c>
      <c r="HO378" s="447">
        <v>0</v>
      </c>
      <c r="HQ378" s="437">
        <v>374</v>
      </c>
      <c r="HR378" s="314" t="str">
        <f>OIP!AH376&amp;";"&amp;OIP!B376&amp;";"&amp;OIP!E376</f>
        <v>Система рекуперации паров нефти;Перепад давления газовой фракции на фильтре ФС-1 стендера СТ5;кПа</v>
      </c>
      <c r="HS378" s="438">
        <v>374</v>
      </c>
      <c r="HT378" s="402" t="s">
        <v>5341</v>
      </c>
      <c r="HU378" s="312">
        <v>1</v>
      </c>
      <c r="HV378" s="405">
        <v>0</v>
      </c>
      <c r="HX378" s="310">
        <v>374</v>
      </c>
      <c r="HY378" s="314" t="str">
        <f>OIP!AH376&amp;";"&amp;OIP!B376&amp;";"&amp;OIP!E376</f>
        <v>Система рекуперации паров нефти;Перепад давления газовой фракции на фильтре ФС-1 стендера СТ5;кПа</v>
      </c>
      <c r="HZ378" s="438">
        <v>374</v>
      </c>
      <c r="IA378" s="414" t="s">
        <v>5341</v>
      </c>
      <c r="IB378" s="415">
        <v>1</v>
      </c>
      <c r="IC378" s="447">
        <v>0</v>
      </c>
      <c r="ID378" s="341"/>
      <c r="IE378" s="431">
        <v>374</v>
      </c>
      <c r="IF378" s="412" t="str">
        <f>OIP!AH376&amp;";"&amp;OIP!B376&amp;";"&amp;OIP!E376</f>
        <v>Система рекуперации паров нефти;Перепад давления газовой фракции на фильтре ФС-1 стендера СТ5;кПа</v>
      </c>
      <c r="IG378" s="440">
        <v>374</v>
      </c>
      <c r="IH378" s="414" t="s">
        <v>5341</v>
      </c>
      <c r="II378" s="415">
        <v>1</v>
      </c>
      <c r="IJ378" s="447">
        <v>0</v>
      </c>
      <c r="IK378" s="341"/>
      <c r="IL378" s="431">
        <v>374</v>
      </c>
      <c r="IM378" s="412" t="str">
        <f>OIP!AH376&amp;";"&amp;OIP!B376&amp;";"&amp;OIP!E376</f>
        <v>Система рекуперации паров нефти;Перепад давления газовой фракции на фильтре ФС-1 стендера СТ5;кПа</v>
      </c>
      <c r="IN378" s="440">
        <v>374</v>
      </c>
      <c r="IO378" s="414" t="s">
        <v>5341</v>
      </c>
      <c r="IP378" s="415">
        <v>1</v>
      </c>
      <c r="IQ378" s="447">
        <v>0</v>
      </c>
    </row>
    <row r="379" spans="1:251">
      <c r="A379" s="313">
        <f t="shared" si="41"/>
        <v>375</v>
      </c>
      <c r="B379" s="314" t="str">
        <f>DP!J376&amp;";"&amp;DP!B376</f>
        <v>;Задвижка №28 - местное управление</v>
      </c>
      <c r="C379" s="438">
        <v>375</v>
      </c>
      <c r="D379" s="345"/>
      <c r="E379" s="345"/>
      <c r="F379" s="347"/>
      <c r="H379" s="469">
        <f t="shared" si="42"/>
        <v>375</v>
      </c>
      <c r="I379" s="314" t="str">
        <f>KTPRS2!I376&amp;";"&amp;KTPRS2!B376</f>
        <v>;</v>
      </c>
      <c r="J379" s="438">
        <v>375</v>
      </c>
      <c r="K379" s="345"/>
      <c r="L379" s="345"/>
      <c r="M379" s="470"/>
      <c r="O379" s="469">
        <f t="shared" si="43"/>
        <v>375</v>
      </c>
      <c r="P379" s="455">
        <v>0</v>
      </c>
      <c r="Q379" s="343"/>
      <c r="R379" s="345"/>
      <c r="S379" s="345"/>
      <c r="T379" s="470"/>
      <c r="DI379" s="310">
        <f t="shared" si="44"/>
        <v>472</v>
      </c>
      <c r="DJ379" s="314" t="str">
        <f>KTPRA!I378&amp;";"&amp;KTPRA!B378</f>
        <v>;</v>
      </c>
      <c r="DK379" s="438">
        <v>375</v>
      </c>
      <c r="DL379" s="312"/>
      <c r="DM379" s="312"/>
      <c r="DN379" s="403"/>
      <c r="FT379" s="479"/>
      <c r="HC379" s="446">
        <v>375</v>
      </c>
      <c r="HD379" s="412" t="str">
        <f>OIP!AH377&amp;";"&amp;OIP!B377&amp;";"&amp;OIP!E377</f>
        <v>Система рекуперации паров нефти;Перепад давления газовой фракции на фильтре ФС-2 стендера СТ10;кПа</v>
      </c>
      <c r="HE379" s="440">
        <v>375</v>
      </c>
      <c r="HF379" s="414" t="s">
        <v>5342</v>
      </c>
      <c r="HG379" s="415">
        <v>1</v>
      </c>
      <c r="HH379" s="447">
        <v>0</v>
      </c>
      <c r="HJ379" s="446">
        <v>375</v>
      </c>
      <c r="HK379" s="412" t="str">
        <f>OIP!AH377&amp;";"&amp;OIP!B377&amp;";"&amp;OIP!E377</f>
        <v>Система рекуперации паров нефти;Перепад давления газовой фракции на фильтре ФС-2 стендера СТ10;кПа</v>
      </c>
      <c r="HL379" s="440">
        <v>375</v>
      </c>
      <c r="HM379" s="414" t="s">
        <v>5342</v>
      </c>
      <c r="HN379" s="415">
        <v>1</v>
      </c>
      <c r="HO379" s="447">
        <v>0</v>
      </c>
      <c r="HQ379" s="437">
        <v>375</v>
      </c>
      <c r="HR379" s="314" t="str">
        <f>OIP!AH377&amp;";"&amp;OIP!B377&amp;";"&amp;OIP!E377</f>
        <v>Система рекуперации паров нефти;Перепад давления газовой фракции на фильтре ФС-2 стендера СТ10;кПа</v>
      </c>
      <c r="HS379" s="438">
        <v>375</v>
      </c>
      <c r="HT379" s="402" t="s">
        <v>5342</v>
      </c>
      <c r="HU379" s="312">
        <v>1</v>
      </c>
      <c r="HV379" s="405">
        <v>0</v>
      </c>
      <c r="HX379" s="310">
        <v>375</v>
      </c>
      <c r="HY379" s="314" t="str">
        <f>OIP!AH377&amp;";"&amp;OIP!B377&amp;";"&amp;OIP!E377</f>
        <v>Система рекуперации паров нефти;Перепад давления газовой фракции на фильтре ФС-2 стендера СТ10;кПа</v>
      </c>
      <c r="HZ379" s="438">
        <v>375</v>
      </c>
      <c r="IA379" s="414" t="s">
        <v>5342</v>
      </c>
      <c r="IB379" s="415">
        <v>1</v>
      </c>
      <c r="IC379" s="447">
        <v>0</v>
      </c>
      <c r="ID379" s="341"/>
      <c r="IE379" s="446">
        <v>375</v>
      </c>
      <c r="IF379" s="412" t="str">
        <f>OIP!AH377&amp;";"&amp;OIP!B377&amp;";"&amp;OIP!E377</f>
        <v>Система рекуперации паров нефти;Перепад давления газовой фракции на фильтре ФС-2 стендера СТ10;кПа</v>
      </c>
      <c r="IG379" s="440">
        <v>375</v>
      </c>
      <c r="IH379" s="414" t="s">
        <v>5342</v>
      </c>
      <c r="II379" s="415">
        <v>1</v>
      </c>
      <c r="IJ379" s="447">
        <v>0</v>
      </c>
      <c r="IK379" s="341"/>
      <c r="IL379" s="446">
        <v>375</v>
      </c>
      <c r="IM379" s="412" t="str">
        <f>OIP!AH377&amp;";"&amp;OIP!B377&amp;";"&amp;OIP!E377</f>
        <v>Система рекуперации паров нефти;Перепад давления газовой фракции на фильтре ФС-2 стендера СТ10;кПа</v>
      </c>
      <c r="IN379" s="440">
        <v>375</v>
      </c>
      <c r="IO379" s="414" t="s">
        <v>5342</v>
      </c>
      <c r="IP379" s="415">
        <v>1</v>
      </c>
      <c r="IQ379" s="447">
        <v>0</v>
      </c>
    </row>
    <row r="380" spans="1:251">
      <c r="A380" s="310">
        <f t="shared" si="41"/>
        <v>376</v>
      </c>
      <c r="B380" s="314" t="str">
        <f>DP!J377&amp;";"&amp;DP!B377</f>
        <v>;Задвижка №29 - местное управление</v>
      </c>
      <c r="C380" s="438">
        <v>376</v>
      </c>
      <c r="D380" s="312"/>
      <c r="E380" s="312"/>
      <c r="F380" s="403"/>
      <c r="H380" s="437">
        <f t="shared" si="42"/>
        <v>376</v>
      </c>
      <c r="I380" s="314" t="str">
        <f>KTPRS2!I377&amp;";"&amp;KTPRS2!B377</f>
        <v>;</v>
      </c>
      <c r="J380" s="438">
        <v>376</v>
      </c>
      <c r="K380" s="312"/>
      <c r="L380" s="312"/>
      <c r="M380" s="405"/>
      <c r="O380" s="437">
        <f t="shared" si="43"/>
        <v>376</v>
      </c>
      <c r="P380" s="455">
        <v>0</v>
      </c>
      <c r="Q380" s="438"/>
      <c r="R380" s="312"/>
      <c r="S380" s="312"/>
      <c r="T380" s="405"/>
      <c r="DI380" s="310">
        <f t="shared" si="44"/>
        <v>473</v>
      </c>
      <c r="DJ380" s="314" t="str">
        <f>KTPRA!I379&amp;";"&amp;KTPRA!B379</f>
        <v>;</v>
      </c>
      <c r="DK380" s="438">
        <v>376</v>
      </c>
      <c r="DL380" s="312"/>
      <c r="DM380" s="312"/>
      <c r="DN380" s="403"/>
      <c r="FT380" s="479"/>
      <c r="HC380" s="431">
        <v>376</v>
      </c>
      <c r="HD380" s="412" t="str">
        <f>OIP!AH378&amp;";"&amp;OIP!B378&amp;";"&amp;OIP!E378</f>
        <v>Система рекуперации паров нефти;Перепад давления газовой фракции на детонационном предохранителе ДП-2 стендера СТ5;кПа</v>
      </c>
      <c r="HE380" s="440">
        <v>376</v>
      </c>
      <c r="HF380" s="414" t="s">
        <v>5343</v>
      </c>
      <c r="HG380" s="415">
        <v>1</v>
      </c>
      <c r="HH380" s="447">
        <v>0</v>
      </c>
      <c r="HJ380" s="431">
        <v>376</v>
      </c>
      <c r="HK380" s="412" t="str">
        <f>OIP!AH378&amp;";"&amp;OIP!B378&amp;";"&amp;OIP!E378</f>
        <v>Система рекуперации паров нефти;Перепад давления газовой фракции на детонационном предохранителе ДП-2 стендера СТ5;кПа</v>
      </c>
      <c r="HL380" s="440">
        <v>376</v>
      </c>
      <c r="HM380" s="414" t="s">
        <v>5343</v>
      </c>
      <c r="HN380" s="415">
        <v>1</v>
      </c>
      <c r="HO380" s="447">
        <v>0</v>
      </c>
      <c r="HQ380" s="437">
        <v>376</v>
      </c>
      <c r="HR380" s="314" t="str">
        <f>OIP!AH378&amp;";"&amp;OIP!B378&amp;";"&amp;OIP!E378</f>
        <v>Система рекуперации паров нефти;Перепад давления газовой фракции на детонационном предохранителе ДП-2 стендера СТ5;кПа</v>
      </c>
      <c r="HS380" s="438">
        <v>376</v>
      </c>
      <c r="HT380" s="402" t="s">
        <v>5343</v>
      </c>
      <c r="HU380" s="312">
        <v>1</v>
      </c>
      <c r="HV380" s="405">
        <v>0</v>
      </c>
      <c r="HX380" s="310">
        <v>376</v>
      </c>
      <c r="HY380" s="314" t="str">
        <f>OIP!AH378&amp;";"&amp;OIP!B378&amp;";"&amp;OIP!E378</f>
        <v>Система рекуперации паров нефти;Перепад давления газовой фракции на детонационном предохранителе ДП-2 стендера СТ5;кПа</v>
      </c>
      <c r="HZ380" s="438">
        <v>376</v>
      </c>
      <c r="IA380" s="414" t="s">
        <v>5343</v>
      </c>
      <c r="IB380" s="415">
        <v>1</v>
      </c>
      <c r="IC380" s="447">
        <v>0</v>
      </c>
      <c r="ID380" s="341"/>
      <c r="IE380" s="431">
        <v>376</v>
      </c>
      <c r="IF380" s="412" t="str">
        <f>OIP!AH378&amp;";"&amp;OIP!B378&amp;";"&amp;OIP!E378</f>
        <v>Система рекуперации паров нефти;Перепад давления газовой фракции на детонационном предохранителе ДП-2 стендера СТ5;кПа</v>
      </c>
      <c r="IG380" s="440">
        <v>376</v>
      </c>
      <c r="IH380" s="414" t="s">
        <v>5343</v>
      </c>
      <c r="II380" s="415">
        <v>1</v>
      </c>
      <c r="IJ380" s="447">
        <v>0</v>
      </c>
      <c r="IK380" s="341"/>
      <c r="IL380" s="431">
        <v>376</v>
      </c>
      <c r="IM380" s="412" t="str">
        <f>OIP!AH378&amp;";"&amp;OIP!B378&amp;";"&amp;OIP!E378</f>
        <v>Система рекуперации паров нефти;Перепад давления газовой фракции на детонационном предохранителе ДП-2 стендера СТ5;кПа</v>
      </c>
      <c r="IN380" s="440">
        <v>376</v>
      </c>
      <c r="IO380" s="414" t="s">
        <v>5343</v>
      </c>
      <c r="IP380" s="415">
        <v>1</v>
      </c>
      <c r="IQ380" s="447">
        <v>0</v>
      </c>
    </row>
    <row r="381" spans="1:251">
      <c r="A381" s="310">
        <f t="shared" si="41"/>
        <v>377</v>
      </c>
      <c r="B381" s="314" t="str">
        <f>DP!J378&amp;";"&amp;DP!B378</f>
        <v>;Задвижка №2А - местное управление</v>
      </c>
      <c r="C381" s="438">
        <v>377</v>
      </c>
      <c r="D381" s="312"/>
      <c r="E381" s="312"/>
      <c r="F381" s="403"/>
      <c r="H381" s="437">
        <f t="shared" si="42"/>
        <v>377</v>
      </c>
      <c r="I381" s="314" t="str">
        <f>KTPRS2!I378&amp;";"&amp;KTPRS2!B378</f>
        <v>;</v>
      </c>
      <c r="J381" s="438">
        <v>377</v>
      </c>
      <c r="K381" s="312"/>
      <c r="L381" s="312"/>
      <c r="M381" s="405"/>
      <c r="O381" s="437">
        <f t="shared" si="43"/>
        <v>377</v>
      </c>
      <c r="P381" s="455">
        <v>0</v>
      </c>
      <c r="Q381" s="438"/>
      <c r="R381" s="312"/>
      <c r="S381" s="312"/>
      <c r="T381" s="405"/>
      <c r="DI381" s="310">
        <f t="shared" si="44"/>
        <v>474</v>
      </c>
      <c r="DJ381" s="314" t="str">
        <f>KTPRA!I380&amp;";"&amp;KTPRA!B380</f>
        <v>;</v>
      </c>
      <c r="DK381" s="438">
        <v>377</v>
      </c>
      <c r="DL381" s="312"/>
      <c r="DM381" s="312"/>
      <c r="DN381" s="403"/>
      <c r="FT381" s="479"/>
      <c r="HC381" s="446">
        <v>377</v>
      </c>
      <c r="HD381" s="412" t="str">
        <f>OIP!AH379&amp;";"&amp;OIP!B379&amp;";"&amp;OIP!E379</f>
        <v>Система рекуперации паров нефти;Перепад давления газовой фракции на детонационном предохранителе ДП-4 стендера СТ10;кПа</v>
      </c>
      <c r="HE381" s="440">
        <v>377</v>
      </c>
      <c r="HF381" s="414" t="s">
        <v>5344</v>
      </c>
      <c r="HG381" s="415">
        <v>1</v>
      </c>
      <c r="HH381" s="447">
        <v>0</v>
      </c>
      <c r="HJ381" s="446">
        <v>377</v>
      </c>
      <c r="HK381" s="412" t="str">
        <f>OIP!AH379&amp;";"&amp;OIP!B379&amp;";"&amp;OIP!E379</f>
        <v>Система рекуперации паров нефти;Перепад давления газовой фракции на детонационном предохранителе ДП-4 стендера СТ10;кПа</v>
      </c>
      <c r="HL381" s="440">
        <v>377</v>
      </c>
      <c r="HM381" s="414" t="s">
        <v>5344</v>
      </c>
      <c r="HN381" s="415">
        <v>1</v>
      </c>
      <c r="HO381" s="447">
        <v>0</v>
      </c>
      <c r="HQ381" s="437">
        <v>377</v>
      </c>
      <c r="HR381" s="314" t="str">
        <f>OIP!AH379&amp;";"&amp;OIP!B379&amp;";"&amp;OIP!E379</f>
        <v>Система рекуперации паров нефти;Перепад давления газовой фракции на детонационном предохранителе ДП-4 стендера СТ10;кПа</v>
      </c>
      <c r="HS381" s="438">
        <v>377</v>
      </c>
      <c r="HT381" s="402" t="s">
        <v>5344</v>
      </c>
      <c r="HU381" s="312">
        <v>1</v>
      </c>
      <c r="HV381" s="405">
        <v>0</v>
      </c>
      <c r="HX381" s="310">
        <v>377</v>
      </c>
      <c r="HY381" s="314" t="str">
        <f>OIP!AH379&amp;";"&amp;OIP!B379&amp;";"&amp;OIP!E379</f>
        <v>Система рекуперации паров нефти;Перепад давления газовой фракции на детонационном предохранителе ДП-4 стендера СТ10;кПа</v>
      </c>
      <c r="HZ381" s="438">
        <v>377</v>
      </c>
      <c r="IA381" s="414" t="s">
        <v>5344</v>
      </c>
      <c r="IB381" s="415">
        <v>1</v>
      </c>
      <c r="IC381" s="447">
        <v>0</v>
      </c>
      <c r="ID381" s="341"/>
      <c r="IE381" s="446">
        <v>377</v>
      </c>
      <c r="IF381" s="412" t="str">
        <f>OIP!AH379&amp;";"&amp;OIP!B379&amp;";"&amp;OIP!E379</f>
        <v>Система рекуперации паров нефти;Перепад давления газовой фракции на детонационном предохранителе ДП-4 стендера СТ10;кПа</v>
      </c>
      <c r="IG381" s="440">
        <v>377</v>
      </c>
      <c r="IH381" s="414" t="s">
        <v>5344</v>
      </c>
      <c r="II381" s="415">
        <v>1</v>
      </c>
      <c r="IJ381" s="447">
        <v>0</v>
      </c>
      <c r="IK381" s="341"/>
      <c r="IL381" s="446">
        <v>377</v>
      </c>
      <c r="IM381" s="412" t="str">
        <f>OIP!AH379&amp;";"&amp;OIP!B379&amp;";"&amp;OIP!E379</f>
        <v>Система рекуперации паров нефти;Перепад давления газовой фракции на детонационном предохранителе ДП-4 стендера СТ10;кПа</v>
      </c>
      <c r="IN381" s="440">
        <v>377</v>
      </c>
      <c r="IO381" s="414" t="s">
        <v>5344</v>
      </c>
      <c r="IP381" s="415">
        <v>1</v>
      </c>
      <c r="IQ381" s="447">
        <v>0</v>
      </c>
    </row>
    <row r="382" spans="1:251">
      <c r="A382" s="313">
        <f t="shared" si="41"/>
        <v>378</v>
      </c>
      <c r="B382" s="314" t="str">
        <f>DP!J379&amp;";"&amp;DP!B379</f>
        <v>;Задвижка №30 - местное управление</v>
      </c>
      <c r="C382" s="438">
        <v>378</v>
      </c>
      <c r="D382" s="345"/>
      <c r="E382" s="345"/>
      <c r="F382" s="347"/>
      <c r="H382" s="469">
        <f t="shared" si="42"/>
        <v>378</v>
      </c>
      <c r="I382" s="314" t="str">
        <f>KTPRS2!I379&amp;";"&amp;KTPRS2!B379</f>
        <v>;</v>
      </c>
      <c r="J382" s="438">
        <v>378</v>
      </c>
      <c r="K382" s="345"/>
      <c r="L382" s="345"/>
      <c r="M382" s="470"/>
      <c r="O382" s="469">
        <f t="shared" si="43"/>
        <v>378</v>
      </c>
      <c r="P382" s="455">
        <v>0</v>
      </c>
      <c r="Q382" s="343"/>
      <c r="R382" s="345"/>
      <c r="S382" s="345"/>
      <c r="T382" s="470"/>
      <c r="DI382" s="310">
        <f t="shared" si="44"/>
        <v>475</v>
      </c>
      <c r="DJ382" s="314" t="str">
        <f>KTPRA!I381&amp;";"&amp;KTPRA!B381</f>
        <v>;</v>
      </c>
      <c r="DK382" s="438">
        <v>378</v>
      </c>
      <c r="DL382" s="312"/>
      <c r="DM382" s="312"/>
      <c r="DN382" s="403"/>
      <c r="FT382" s="479"/>
      <c r="HC382" s="431">
        <v>378</v>
      </c>
      <c r="HD382" s="412" t="str">
        <f>OIP!AH380&amp;";"&amp;OIP!B380&amp;";"&amp;OIP!E380</f>
        <v>;;</v>
      </c>
      <c r="HE382" s="440">
        <v>378</v>
      </c>
      <c r="HF382" s="414" t="s">
        <v>5345</v>
      </c>
      <c r="HG382" s="415">
        <v>1</v>
      </c>
      <c r="HH382" s="447">
        <v>0</v>
      </c>
      <c r="HJ382" s="431">
        <v>378</v>
      </c>
      <c r="HK382" s="412" t="str">
        <f>OIP!AH380&amp;";"&amp;OIP!B380&amp;";"&amp;OIP!E380</f>
        <v>;;</v>
      </c>
      <c r="HL382" s="440">
        <v>378</v>
      </c>
      <c r="HM382" s="414" t="s">
        <v>5345</v>
      </c>
      <c r="HN382" s="415">
        <v>1</v>
      </c>
      <c r="HO382" s="447">
        <v>0</v>
      </c>
      <c r="HQ382" s="437">
        <v>378</v>
      </c>
      <c r="HR382" s="314" t="str">
        <f>OIP!AH380&amp;";"&amp;OIP!B380&amp;";"&amp;OIP!E380</f>
        <v>;;</v>
      </c>
      <c r="HS382" s="438">
        <v>378</v>
      </c>
      <c r="HT382" s="402" t="s">
        <v>5345</v>
      </c>
      <c r="HU382" s="312">
        <v>1</v>
      </c>
      <c r="HV382" s="405">
        <v>0</v>
      </c>
      <c r="HX382" s="310">
        <v>378</v>
      </c>
      <c r="HY382" s="314" t="str">
        <f>OIP!AH380&amp;";"&amp;OIP!B380&amp;";"&amp;OIP!E380</f>
        <v>;;</v>
      </c>
      <c r="HZ382" s="438">
        <v>378</v>
      </c>
      <c r="IA382" s="414" t="s">
        <v>5345</v>
      </c>
      <c r="IB382" s="415">
        <v>1</v>
      </c>
      <c r="IC382" s="447">
        <v>0</v>
      </c>
      <c r="ID382" s="341"/>
      <c r="IE382" s="431">
        <v>378</v>
      </c>
      <c r="IF382" s="412" t="str">
        <f>OIP!AH380&amp;";"&amp;OIP!B380&amp;";"&amp;OIP!E380</f>
        <v>;;</v>
      </c>
      <c r="IG382" s="440">
        <v>378</v>
      </c>
      <c r="IH382" s="414" t="s">
        <v>5345</v>
      </c>
      <c r="II382" s="415">
        <v>1</v>
      </c>
      <c r="IJ382" s="447">
        <v>0</v>
      </c>
      <c r="IK382" s="341"/>
      <c r="IL382" s="431">
        <v>378</v>
      </c>
      <c r="IM382" s="412" t="str">
        <f>OIP!AH380&amp;";"&amp;OIP!B380&amp;";"&amp;OIP!E380</f>
        <v>;;</v>
      </c>
      <c r="IN382" s="440">
        <v>378</v>
      </c>
      <c r="IO382" s="414" t="s">
        <v>5345</v>
      </c>
      <c r="IP382" s="415">
        <v>1</v>
      </c>
      <c r="IQ382" s="447">
        <v>0</v>
      </c>
    </row>
    <row r="383" spans="1:251">
      <c r="A383" s="310">
        <f t="shared" si="41"/>
        <v>379</v>
      </c>
      <c r="B383" s="314" t="str">
        <f>DP!J380&amp;";"&amp;DP!B380</f>
        <v>;Задвижка №31 - местное управление</v>
      </c>
      <c r="C383" s="438">
        <v>379</v>
      </c>
      <c r="D383" s="312"/>
      <c r="E383" s="312"/>
      <c r="F383" s="403"/>
      <c r="H383" s="437">
        <f t="shared" si="42"/>
        <v>379</v>
      </c>
      <c r="I383" s="314" t="str">
        <f>KTPRS2!I380&amp;";"&amp;KTPRS2!B380</f>
        <v>;</v>
      </c>
      <c r="J383" s="438">
        <v>379</v>
      </c>
      <c r="K383" s="312"/>
      <c r="L383" s="312"/>
      <c r="M383" s="405"/>
      <c r="O383" s="437">
        <f t="shared" si="43"/>
        <v>379</v>
      </c>
      <c r="P383" s="455">
        <v>0</v>
      </c>
      <c r="Q383" s="438"/>
      <c r="R383" s="312"/>
      <c r="S383" s="312"/>
      <c r="T383" s="405"/>
      <c r="DI383" s="310">
        <f t="shared" si="44"/>
        <v>476</v>
      </c>
      <c r="DJ383" s="314" t="str">
        <f>KTPRA!I382&amp;";"&amp;KTPRA!B382</f>
        <v>;</v>
      </c>
      <c r="DK383" s="438">
        <v>379</v>
      </c>
      <c r="DL383" s="312"/>
      <c r="DM383" s="312"/>
      <c r="DN383" s="403"/>
      <c r="FT383" s="479"/>
      <c r="HC383" s="446">
        <v>379</v>
      </c>
      <c r="HD383" s="412" t="str">
        <f>OIP!AH381&amp;";"&amp;OIP!B381&amp;";"&amp;OIP!E381</f>
        <v>;;</v>
      </c>
      <c r="HE383" s="440">
        <v>379</v>
      </c>
      <c r="HF383" s="414" t="s">
        <v>5346</v>
      </c>
      <c r="HG383" s="415">
        <v>1</v>
      </c>
      <c r="HH383" s="447">
        <v>0</v>
      </c>
      <c r="HJ383" s="446">
        <v>379</v>
      </c>
      <c r="HK383" s="412" t="str">
        <f>OIP!AH381&amp;";"&amp;OIP!B381&amp;";"&amp;OIP!E381</f>
        <v>;;</v>
      </c>
      <c r="HL383" s="440">
        <v>379</v>
      </c>
      <c r="HM383" s="414" t="s">
        <v>5346</v>
      </c>
      <c r="HN383" s="415">
        <v>1</v>
      </c>
      <c r="HO383" s="447">
        <v>0</v>
      </c>
      <c r="HQ383" s="437">
        <v>379</v>
      </c>
      <c r="HR383" s="314" t="str">
        <f>OIP!AH381&amp;";"&amp;OIP!B381&amp;";"&amp;OIP!E381</f>
        <v>;;</v>
      </c>
      <c r="HS383" s="438">
        <v>379</v>
      </c>
      <c r="HT383" s="402" t="s">
        <v>5346</v>
      </c>
      <c r="HU383" s="312">
        <v>1</v>
      </c>
      <c r="HV383" s="405">
        <v>0</v>
      </c>
      <c r="HX383" s="310">
        <v>379</v>
      </c>
      <c r="HY383" s="314" t="str">
        <f>OIP!AH381&amp;";"&amp;OIP!B381&amp;";"&amp;OIP!E381</f>
        <v>;;</v>
      </c>
      <c r="HZ383" s="438">
        <v>379</v>
      </c>
      <c r="IA383" s="414" t="s">
        <v>5346</v>
      </c>
      <c r="IB383" s="415">
        <v>1</v>
      </c>
      <c r="IC383" s="447">
        <v>0</v>
      </c>
      <c r="ID383" s="341"/>
      <c r="IE383" s="446">
        <v>379</v>
      </c>
      <c r="IF383" s="412" t="str">
        <f>OIP!AH381&amp;";"&amp;OIP!B381&amp;";"&amp;OIP!E381</f>
        <v>;;</v>
      </c>
      <c r="IG383" s="440">
        <v>379</v>
      </c>
      <c r="IH383" s="414" t="s">
        <v>5346</v>
      </c>
      <c r="II383" s="415">
        <v>1</v>
      </c>
      <c r="IJ383" s="447">
        <v>0</v>
      </c>
      <c r="IK383" s="341"/>
      <c r="IL383" s="446">
        <v>379</v>
      </c>
      <c r="IM383" s="412" t="str">
        <f>OIP!AH381&amp;";"&amp;OIP!B381&amp;";"&amp;OIP!E381</f>
        <v>;;</v>
      </c>
      <c r="IN383" s="440">
        <v>379</v>
      </c>
      <c r="IO383" s="414" t="s">
        <v>5346</v>
      </c>
      <c r="IP383" s="415">
        <v>1</v>
      </c>
      <c r="IQ383" s="447">
        <v>0</v>
      </c>
    </row>
    <row r="384" spans="1:251">
      <c r="A384" s="310">
        <f t="shared" si="41"/>
        <v>380</v>
      </c>
      <c r="B384" s="314" t="str">
        <f>DP!J381&amp;";"&amp;DP!B381</f>
        <v>;Задвижка №33 - местное управление</v>
      </c>
      <c r="C384" s="438">
        <v>380</v>
      </c>
      <c r="D384" s="312"/>
      <c r="E384" s="312"/>
      <c r="F384" s="403"/>
      <c r="H384" s="437">
        <f t="shared" si="42"/>
        <v>380</v>
      </c>
      <c r="I384" s="314" t="str">
        <f>KTPRS2!I381&amp;";"&amp;KTPRS2!B381</f>
        <v>;</v>
      </c>
      <c r="J384" s="438">
        <v>380</v>
      </c>
      <c r="K384" s="312"/>
      <c r="L384" s="312"/>
      <c r="M384" s="405"/>
      <c r="O384" s="437">
        <f t="shared" si="43"/>
        <v>380</v>
      </c>
      <c r="P384" s="455">
        <v>0</v>
      </c>
      <c r="Q384" s="438"/>
      <c r="R384" s="312"/>
      <c r="S384" s="312"/>
      <c r="T384" s="405"/>
      <c r="DI384" s="310">
        <f t="shared" si="44"/>
        <v>477</v>
      </c>
      <c r="DJ384" s="314" t="str">
        <f>KTPRA!I383&amp;";"&amp;KTPRA!B383</f>
        <v>;</v>
      </c>
      <c r="DK384" s="438">
        <v>380</v>
      </c>
      <c r="DL384" s="312"/>
      <c r="DM384" s="312"/>
      <c r="DN384" s="403"/>
      <c r="FT384" s="479"/>
      <c r="HC384" s="431">
        <v>380</v>
      </c>
      <c r="HD384" s="412" t="str">
        <f>OIP!AH382&amp;";"&amp;OIP!B382&amp;";"&amp;OIP!E382</f>
        <v>;;</v>
      </c>
      <c r="HE384" s="440">
        <v>380</v>
      </c>
      <c r="HF384" s="414" t="s">
        <v>5347</v>
      </c>
      <c r="HG384" s="415">
        <v>1</v>
      </c>
      <c r="HH384" s="447">
        <v>0</v>
      </c>
      <c r="HJ384" s="431">
        <v>380</v>
      </c>
      <c r="HK384" s="412" t="str">
        <f>OIP!AH382&amp;";"&amp;OIP!B382&amp;";"&amp;OIP!E382</f>
        <v>;;</v>
      </c>
      <c r="HL384" s="440">
        <v>380</v>
      </c>
      <c r="HM384" s="414" t="s">
        <v>5347</v>
      </c>
      <c r="HN384" s="415">
        <v>1</v>
      </c>
      <c r="HO384" s="447">
        <v>0</v>
      </c>
      <c r="HQ384" s="437">
        <v>380</v>
      </c>
      <c r="HR384" s="314" t="str">
        <f>OIP!AH382&amp;";"&amp;OIP!B382&amp;";"&amp;OIP!E382</f>
        <v>;;</v>
      </c>
      <c r="HS384" s="438">
        <v>380</v>
      </c>
      <c r="HT384" s="402" t="s">
        <v>5347</v>
      </c>
      <c r="HU384" s="312">
        <v>1</v>
      </c>
      <c r="HV384" s="405">
        <v>0</v>
      </c>
      <c r="HX384" s="310">
        <v>380</v>
      </c>
      <c r="HY384" s="314" t="str">
        <f>OIP!AH382&amp;";"&amp;OIP!B382&amp;";"&amp;OIP!E382</f>
        <v>;;</v>
      </c>
      <c r="HZ384" s="438">
        <v>380</v>
      </c>
      <c r="IA384" s="414" t="s">
        <v>5347</v>
      </c>
      <c r="IB384" s="415">
        <v>1</v>
      </c>
      <c r="IC384" s="447">
        <v>0</v>
      </c>
      <c r="ID384" s="341"/>
      <c r="IE384" s="431">
        <v>380</v>
      </c>
      <c r="IF384" s="412" t="str">
        <f>OIP!AH382&amp;";"&amp;OIP!B382&amp;";"&amp;OIP!E382</f>
        <v>;;</v>
      </c>
      <c r="IG384" s="440">
        <v>380</v>
      </c>
      <c r="IH384" s="414" t="s">
        <v>5347</v>
      </c>
      <c r="II384" s="415">
        <v>1</v>
      </c>
      <c r="IJ384" s="447">
        <v>0</v>
      </c>
      <c r="IK384" s="341"/>
      <c r="IL384" s="431">
        <v>380</v>
      </c>
      <c r="IM384" s="412" t="str">
        <f>OIP!AH382&amp;";"&amp;OIP!B382&amp;";"&amp;OIP!E382</f>
        <v>;;</v>
      </c>
      <c r="IN384" s="440">
        <v>380</v>
      </c>
      <c r="IO384" s="414" t="s">
        <v>5347</v>
      </c>
      <c r="IP384" s="415">
        <v>1</v>
      </c>
      <c r="IQ384" s="447">
        <v>0</v>
      </c>
    </row>
    <row r="385" spans="1:251">
      <c r="A385" s="313">
        <f t="shared" si="41"/>
        <v>381</v>
      </c>
      <c r="B385" s="314" t="str">
        <f>DP!J382&amp;";"&amp;DP!B382</f>
        <v>;Задвижка №34 - местное управление</v>
      </c>
      <c r="C385" s="438">
        <v>381</v>
      </c>
      <c r="D385" s="345"/>
      <c r="E385" s="345"/>
      <c r="F385" s="347"/>
      <c r="H385" s="469">
        <f t="shared" si="42"/>
        <v>381</v>
      </c>
      <c r="I385" s="314" t="str">
        <f>KTPRS2!I382&amp;";"&amp;KTPRS2!B382</f>
        <v>;</v>
      </c>
      <c r="J385" s="438">
        <v>381</v>
      </c>
      <c r="K385" s="345"/>
      <c r="L385" s="345"/>
      <c r="M385" s="470"/>
      <c r="O385" s="469">
        <f t="shared" si="43"/>
        <v>381</v>
      </c>
      <c r="P385" s="455">
        <v>0</v>
      </c>
      <c r="Q385" s="343"/>
      <c r="R385" s="345"/>
      <c r="S385" s="345"/>
      <c r="T385" s="470"/>
      <c r="DI385" s="310">
        <f t="shared" si="44"/>
        <v>478</v>
      </c>
      <c r="DJ385" s="314" t="str">
        <f>KTPRA!I384&amp;";"&amp;KTPRA!B384</f>
        <v>;</v>
      </c>
      <c r="DK385" s="438">
        <v>381</v>
      </c>
      <c r="DL385" s="312"/>
      <c r="DM385" s="312"/>
      <c r="DN385" s="403"/>
      <c r="FT385" s="479"/>
      <c r="HC385" s="446">
        <v>381</v>
      </c>
      <c r="HD385" s="412" t="str">
        <f>OIP!AH383&amp;";"&amp;OIP!B383&amp;";"&amp;OIP!E383</f>
        <v>;;</v>
      </c>
      <c r="HE385" s="440">
        <v>381</v>
      </c>
      <c r="HF385" s="414" t="s">
        <v>5348</v>
      </c>
      <c r="HG385" s="415">
        <v>1</v>
      </c>
      <c r="HH385" s="447">
        <v>0</v>
      </c>
      <c r="HJ385" s="446">
        <v>381</v>
      </c>
      <c r="HK385" s="412" t="str">
        <f>OIP!AH383&amp;";"&amp;OIP!B383&amp;";"&amp;OIP!E383</f>
        <v>;;</v>
      </c>
      <c r="HL385" s="440">
        <v>381</v>
      </c>
      <c r="HM385" s="414" t="s">
        <v>5348</v>
      </c>
      <c r="HN385" s="415">
        <v>1</v>
      </c>
      <c r="HO385" s="447">
        <v>0</v>
      </c>
      <c r="HQ385" s="437">
        <v>381</v>
      </c>
      <c r="HR385" s="314" t="str">
        <f>OIP!AH383&amp;";"&amp;OIP!B383&amp;";"&amp;OIP!E383</f>
        <v>;;</v>
      </c>
      <c r="HS385" s="438">
        <v>381</v>
      </c>
      <c r="HT385" s="402" t="s">
        <v>5348</v>
      </c>
      <c r="HU385" s="312">
        <v>1</v>
      </c>
      <c r="HV385" s="405">
        <v>0</v>
      </c>
      <c r="HX385" s="310">
        <v>381</v>
      </c>
      <c r="HY385" s="314" t="str">
        <f>OIP!AH383&amp;";"&amp;OIP!B383&amp;";"&amp;OIP!E383</f>
        <v>;;</v>
      </c>
      <c r="HZ385" s="438">
        <v>381</v>
      </c>
      <c r="IA385" s="414" t="s">
        <v>5348</v>
      </c>
      <c r="IB385" s="415">
        <v>1</v>
      </c>
      <c r="IC385" s="447">
        <v>0</v>
      </c>
      <c r="ID385" s="341"/>
      <c r="IE385" s="446">
        <v>381</v>
      </c>
      <c r="IF385" s="412" t="str">
        <f>OIP!AH383&amp;";"&amp;OIP!B383&amp;";"&amp;OIP!E383</f>
        <v>;;</v>
      </c>
      <c r="IG385" s="440">
        <v>381</v>
      </c>
      <c r="IH385" s="414" t="s">
        <v>5348</v>
      </c>
      <c r="II385" s="415">
        <v>1</v>
      </c>
      <c r="IJ385" s="447">
        <v>0</v>
      </c>
      <c r="IK385" s="341"/>
      <c r="IL385" s="446">
        <v>381</v>
      </c>
      <c r="IM385" s="412" t="str">
        <f>OIP!AH383&amp;";"&amp;OIP!B383&amp;";"&amp;OIP!E383</f>
        <v>;;</v>
      </c>
      <c r="IN385" s="440">
        <v>381</v>
      </c>
      <c r="IO385" s="414" t="s">
        <v>5348</v>
      </c>
      <c r="IP385" s="415">
        <v>1</v>
      </c>
      <c r="IQ385" s="447">
        <v>0</v>
      </c>
    </row>
    <row r="386" spans="1:251">
      <c r="A386" s="310">
        <f t="shared" si="41"/>
        <v>382</v>
      </c>
      <c r="B386" s="314" t="str">
        <f>DP!J383&amp;";"&amp;DP!B383</f>
        <v>;Задвижка №35 - местное управление</v>
      </c>
      <c r="C386" s="438">
        <v>382</v>
      </c>
      <c r="D386" s="312"/>
      <c r="E386" s="312"/>
      <c r="F386" s="403"/>
      <c r="H386" s="437">
        <f t="shared" si="42"/>
        <v>382</v>
      </c>
      <c r="I386" s="314" t="str">
        <f>KTPRS2!I383&amp;";"&amp;KTPRS2!B383</f>
        <v>;</v>
      </c>
      <c r="J386" s="438">
        <v>382</v>
      </c>
      <c r="K386" s="312"/>
      <c r="L386" s="312"/>
      <c r="M386" s="405"/>
      <c r="O386" s="437">
        <f t="shared" si="43"/>
        <v>382</v>
      </c>
      <c r="P386" s="455">
        <v>0</v>
      </c>
      <c r="Q386" s="438"/>
      <c r="R386" s="312"/>
      <c r="S386" s="312"/>
      <c r="T386" s="405"/>
      <c r="DI386" s="310">
        <f t="shared" si="44"/>
        <v>479</v>
      </c>
      <c r="DJ386" s="314" t="str">
        <f>KTPRA!I385&amp;";"&amp;KTPRA!B385</f>
        <v>;</v>
      </c>
      <c r="DK386" s="438">
        <v>382</v>
      </c>
      <c r="DL386" s="312"/>
      <c r="DM386" s="312"/>
      <c r="DN386" s="403"/>
      <c r="FT386" s="479"/>
      <c r="HC386" s="431">
        <v>382</v>
      </c>
      <c r="HD386" s="412" t="str">
        <f>OIP!AH384&amp;";"&amp;OIP!B384&amp;";"&amp;OIP!E384</f>
        <v>;;</v>
      </c>
      <c r="HE386" s="440">
        <v>382</v>
      </c>
      <c r="HF386" s="414" t="s">
        <v>5349</v>
      </c>
      <c r="HG386" s="415">
        <v>1</v>
      </c>
      <c r="HH386" s="447">
        <v>0</v>
      </c>
      <c r="HJ386" s="431">
        <v>382</v>
      </c>
      <c r="HK386" s="412" t="str">
        <f>OIP!AH384&amp;";"&amp;OIP!B384&amp;";"&amp;OIP!E384</f>
        <v>;;</v>
      </c>
      <c r="HL386" s="440">
        <v>382</v>
      </c>
      <c r="HM386" s="414" t="s">
        <v>5349</v>
      </c>
      <c r="HN386" s="415">
        <v>1</v>
      </c>
      <c r="HO386" s="447">
        <v>0</v>
      </c>
      <c r="HQ386" s="437">
        <v>382</v>
      </c>
      <c r="HR386" s="314" t="str">
        <f>OIP!AH384&amp;";"&amp;OIP!B384&amp;";"&amp;OIP!E384</f>
        <v>;;</v>
      </c>
      <c r="HS386" s="438">
        <v>382</v>
      </c>
      <c r="HT386" s="402" t="s">
        <v>5349</v>
      </c>
      <c r="HU386" s="312">
        <v>1</v>
      </c>
      <c r="HV386" s="405">
        <v>0</v>
      </c>
      <c r="HX386" s="310">
        <v>382</v>
      </c>
      <c r="HY386" s="314" t="str">
        <f>OIP!AH384&amp;";"&amp;OIP!B384&amp;";"&amp;OIP!E384</f>
        <v>;;</v>
      </c>
      <c r="HZ386" s="438">
        <v>382</v>
      </c>
      <c r="IA386" s="414" t="s">
        <v>5349</v>
      </c>
      <c r="IB386" s="415">
        <v>1</v>
      </c>
      <c r="IC386" s="447">
        <v>0</v>
      </c>
      <c r="ID386" s="341"/>
      <c r="IE386" s="431">
        <v>382</v>
      </c>
      <c r="IF386" s="412" t="str">
        <f>OIP!AH384&amp;";"&amp;OIP!B384&amp;";"&amp;OIP!E384</f>
        <v>;;</v>
      </c>
      <c r="IG386" s="440">
        <v>382</v>
      </c>
      <c r="IH386" s="414" t="s">
        <v>5349</v>
      </c>
      <c r="II386" s="415">
        <v>1</v>
      </c>
      <c r="IJ386" s="447">
        <v>0</v>
      </c>
      <c r="IK386" s="341"/>
      <c r="IL386" s="431">
        <v>382</v>
      </c>
      <c r="IM386" s="412" t="str">
        <f>OIP!AH384&amp;";"&amp;OIP!B384&amp;";"&amp;OIP!E384</f>
        <v>;;</v>
      </c>
      <c r="IN386" s="440">
        <v>382</v>
      </c>
      <c r="IO386" s="414" t="s">
        <v>5349</v>
      </c>
      <c r="IP386" s="415">
        <v>1</v>
      </c>
      <c r="IQ386" s="447">
        <v>0</v>
      </c>
    </row>
    <row r="387" spans="1:251">
      <c r="A387" s="310">
        <f t="shared" si="41"/>
        <v>383</v>
      </c>
      <c r="B387" s="314" t="str">
        <f>DP!J384&amp;";"&amp;DP!B384</f>
        <v>;Задвижка №36 - местное управление</v>
      </c>
      <c r="C387" s="438">
        <v>383</v>
      </c>
      <c r="D387" s="312"/>
      <c r="E387" s="312"/>
      <c r="F387" s="403"/>
      <c r="H387" s="437">
        <f t="shared" si="42"/>
        <v>383</v>
      </c>
      <c r="I387" s="314" t="str">
        <f>KTPRS2!I384&amp;";"&amp;KTPRS2!B384</f>
        <v>;</v>
      </c>
      <c r="J387" s="438">
        <v>383</v>
      </c>
      <c r="K387" s="312"/>
      <c r="L387" s="312"/>
      <c r="M387" s="405"/>
      <c r="O387" s="437">
        <f t="shared" si="43"/>
        <v>383</v>
      </c>
      <c r="P387" s="455">
        <v>0</v>
      </c>
      <c r="Q387" s="438"/>
      <c r="R387" s="312"/>
      <c r="S387" s="312"/>
      <c r="T387" s="405"/>
      <c r="DI387" s="310">
        <f t="shared" si="44"/>
        <v>480</v>
      </c>
      <c r="DJ387" s="314" t="str">
        <f>KTPRA!I386&amp;";"&amp;KTPRA!B386</f>
        <v>;</v>
      </c>
      <c r="DK387" s="438">
        <v>383</v>
      </c>
      <c r="DL387" s="312"/>
      <c r="DM387" s="312"/>
      <c r="DN387" s="403"/>
      <c r="FT387" s="479"/>
      <c r="HC387" s="446">
        <v>383</v>
      </c>
      <c r="HD387" s="412" t="str">
        <f>OIP!AH385&amp;";"&amp;OIP!B385&amp;";"&amp;OIP!E385</f>
        <v>;;</v>
      </c>
      <c r="HE387" s="440">
        <v>383</v>
      </c>
      <c r="HF387" s="414" t="s">
        <v>5350</v>
      </c>
      <c r="HG387" s="415">
        <v>1</v>
      </c>
      <c r="HH387" s="447">
        <v>0</v>
      </c>
      <c r="HJ387" s="446">
        <v>383</v>
      </c>
      <c r="HK387" s="412" t="str">
        <f>OIP!AH385&amp;";"&amp;OIP!B385&amp;";"&amp;OIP!E385</f>
        <v>;;</v>
      </c>
      <c r="HL387" s="440">
        <v>383</v>
      </c>
      <c r="HM387" s="414" t="s">
        <v>5350</v>
      </c>
      <c r="HN387" s="415">
        <v>1</v>
      </c>
      <c r="HO387" s="447">
        <v>0</v>
      </c>
      <c r="HQ387" s="437">
        <v>383</v>
      </c>
      <c r="HR387" s="314" t="str">
        <f>OIP!AH385&amp;";"&amp;OIP!B385&amp;";"&amp;OIP!E385</f>
        <v>;;</v>
      </c>
      <c r="HS387" s="438">
        <v>383</v>
      </c>
      <c r="HT387" s="402" t="s">
        <v>5350</v>
      </c>
      <c r="HU387" s="312">
        <v>1</v>
      </c>
      <c r="HV387" s="405">
        <v>0</v>
      </c>
      <c r="HX387" s="310">
        <v>383</v>
      </c>
      <c r="HY387" s="314" t="str">
        <f>OIP!AH385&amp;";"&amp;OIP!B385&amp;";"&amp;OIP!E385</f>
        <v>;;</v>
      </c>
      <c r="HZ387" s="438">
        <v>383</v>
      </c>
      <c r="IA387" s="414" t="s">
        <v>5350</v>
      </c>
      <c r="IB387" s="415">
        <v>1</v>
      </c>
      <c r="IC387" s="447">
        <v>0</v>
      </c>
      <c r="ID387" s="341"/>
      <c r="IE387" s="446">
        <v>383</v>
      </c>
      <c r="IF387" s="412" t="str">
        <f>OIP!AH385&amp;";"&amp;OIP!B385&amp;";"&amp;OIP!E385</f>
        <v>;;</v>
      </c>
      <c r="IG387" s="440">
        <v>383</v>
      </c>
      <c r="IH387" s="414" t="s">
        <v>5350</v>
      </c>
      <c r="II387" s="415">
        <v>1</v>
      </c>
      <c r="IJ387" s="447">
        <v>0</v>
      </c>
      <c r="IK387" s="341"/>
      <c r="IL387" s="446">
        <v>383</v>
      </c>
      <c r="IM387" s="412" t="str">
        <f>OIP!AH385&amp;";"&amp;OIP!B385&amp;";"&amp;OIP!E385</f>
        <v>;;</v>
      </c>
      <c r="IN387" s="440">
        <v>383</v>
      </c>
      <c r="IO387" s="414" t="s">
        <v>5350</v>
      </c>
      <c r="IP387" s="415">
        <v>1</v>
      </c>
      <c r="IQ387" s="447">
        <v>0</v>
      </c>
    </row>
    <row r="388" spans="1:251">
      <c r="A388" s="313">
        <f t="shared" si="41"/>
        <v>384</v>
      </c>
      <c r="B388" s="314" t="str">
        <f>DP!J385&amp;";"&amp;DP!B385</f>
        <v>;Задвижка №38 - местное управление</v>
      </c>
      <c r="C388" s="438">
        <v>384</v>
      </c>
      <c r="D388" s="345"/>
      <c r="E388" s="345"/>
      <c r="F388" s="347"/>
      <c r="H388" s="469">
        <f t="shared" si="42"/>
        <v>384</v>
      </c>
      <c r="I388" s="314" t="str">
        <f>KTPRS2!I385&amp;";"&amp;KTPRS2!B385</f>
        <v>;</v>
      </c>
      <c r="J388" s="438">
        <v>384</v>
      </c>
      <c r="K388" s="345"/>
      <c r="L388" s="345"/>
      <c r="M388" s="470"/>
      <c r="O388" s="469">
        <f t="shared" si="43"/>
        <v>384</v>
      </c>
      <c r="P388" s="455">
        <v>0</v>
      </c>
      <c r="Q388" s="343"/>
      <c r="R388" s="345"/>
      <c r="S388" s="345"/>
      <c r="T388" s="470"/>
      <c r="DI388" s="310">
        <f t="shared" si="44"/>
        <v>481</v>
      </c>
      <c r="DJ388" s="314" t="str">
        <f>KTPRA!I387&amp;";"&amp;KTPRA!B387</f>
        <v>;</v>
      </c>
      <c r="DK388" s="438">
        <v>384</v>
      </c>
      <c r="DL388" s="312"/>
      <c r="DM388" s="312"/>
      <c r="DN388" s="403"/>
      <c r="FT388" s="479"/>
      <c r="HC388" s="431">
        <v>384</v>
      </c>
      <c r="HD388" s="412" t="str">
        <f>OIP!AH386&amp;";"&amp;OIP!B386&amp;";"&amp;OIP!E386</f>
        <v>;;</v>
      </c>
      <c r="HE388" s="440">
        <v>384</v>
      </c>
      <c r="HF388" s="414" t="s">
        <v>5351</v>
      </c>
      <c r="HG388" s="415">
        <v>1</v>
      </c>
      <c r="HH388" s="447">
        <v>0</v>
      </c>
      <c r="HJ388" s="431">
        <v>384</v>
      </c>
      <c r="HK388" s="412" t="str">
        <f>OIP!AH386&amp;";"&amp;OIP!B386&amp;";"&amp;OIP!E386</f>
        <v>;;</v>
      </c>
      <c r="HL388" s="440">
        <v>384</v>
      </c>
      <c r="HM388" s="414" t="s">
        <v>5351</v>
      </c>
      <c r="HN388" s="415">
        <v>1</v>
      </c>
      <c r="HO388" s="447">
        <v>0</v>
      </c>
      <c r="HQ388" s="437">
        <v>384</v>
      </c>
      <c r="HR388" s="314" t="str">
        <f>OIP!AH386&amp;";"&amp;OIP!B386&amp;";"&amp;OIP!E386</f>
        <v>;;</v>
      </c>
      <c r="HS388" s="438">
        <v>384</v>
      </c>
      <c r="HT388" s="402" t="s">
        <v>5351</v>
      </c>
      <c r="HU388" s="312">
        <v>1</v>
      </c>
      <c r="HV388" s="405">
        <v>0</v>
      </c>
      <c r="HX388" s="310">
        <v>384</v>
      </c>
      <c r="HY388" s="314" t="str">
        <f>OIP!AH386&amp;";"&amp;OIP!B386&amp;";"&amp;OIP!E386</f>
        <v>;;</v>
      </c>
      <c r="HZ388" s="438">
        <v>384</v>
      </c>
      <c r="IA388" s="414" t="s">
        <v>5351</v>
      </c>
      <c r="IB388" s="415">
        <v>1</v>
      </c>
      <c r="IC388" s="447">
        <v>0</v>
      </c>
      <c r="ID388" s="341"/>
      <c r="IE388" s="431">
        <v>384</v>
      </c>
      <c r="IF388" s="412" t="str">
        <f>OIP!AH386&amp;";"&amp;OIP!B386&amp;";"&amp;OIP!E386</f>
        <v>;;</v>
      </c>
      <c r="IG388" s="440">
        <v>384</v>
      </c>
      <c r="IH388" s="414" t="s">
        <v>5351</v>
      </c>
      <c r="II388" s="415">
        <v>1</v>
      </c>
      <c r="IJ388" s="447">
        <v>0</v>
      </c>
      <c r="IK388" s="341"/>
      <c r="IL388" s="431">
        <v>384</v>
      </c>
      <c r="IM388" s="412" t="str">
        <f>OIP!AH386&amp;";"&amp;OIP!B386&amp;";"&amp;OIP!E386</f>
        <v>;;</v>
      </c>
      <c r="IN388" s="440">
        <v>384</v>
      </c>
      <c r="IO388" s="414" t="s">
        <v>5351</v>
      </c>
      <c r="IP388" s="415">
        <v>1</v>
      </c>
      <c r="IQ388" s="447">
        <v>0</v>
      </c>
    </row>
    <row r="389" spans="1:251">
      <c r="A389" s="310">
        <f t="shared" si="41"/>
        <v>385</v>
      </c>
      <c r="B389" s="314" t="str">
        <f>DP!J386&amp;";"&amp;DP!B386</f>
        <v>;Задвижка №3А - местное управление</v>
      </c>
      <c r="C389" s="438">
        <v>385</v>
      </c>
      <c r="D389" s="312"/>
      <c r="E389" s="312"/>
      <c r="F389" s="403"/>
      <c r="H389" s="437">
        <f t="shared" si="42"/>
        <v>385</v>
      </c>
      <c r="I389" s="314" t="str">
        <f>KTPRS2!I386&amp;";"&amp;KTPRS2!B386</f>
        <v>;</v>
      </c>
      <c r="J389" s="438">
        <v>385</v>
      </c>
      <c r="K389" s="312"/>
      <c r="L389" s="312"/>
      <c r="M389" s="405"/>
      <c r="O389" s="437">
        <f t="shared" si="43"/>
        <v>385</v>
      </c>
      <c r="P389" s="455">
        <v>0</v>
      </c>
      <c r="Q389" s="438"/>
      <c r="R389" s="312"/>
      <c r="S389" s="312"/>
      <c r="T389" s="405"/>
      <c r="DI389" s="310">
        <f t="shared" si="44"/>
        <v>482</v>
      </c>
      <c r="DJ389" s="314" t="str">
        <f>KTPRA!I388&amp;";"&amp;KTPRA!B388</f>
        <v>;</v>
      </c>
      <c r="DK389" s="438">
        <v>385</v>
      </c>
      <c r="DL389" s="312"/>
      <c r="DM389" s="312"/>
      <c r="DN389" s="403"/>
      <c r="FT389" s="479"/>
      <c r="HC389" s="446">
        <v>385</v>
      </c>
      <c r="HD389" s="412" t="str">
        <f>OIP!AH387&amp;";"&amp;OIP!B387&amp;";"&amp;OIP!E387</f>
        <v>;;</v>
      </c>
      <c r="HE389" s="440">
        <v>385</v>
      </c>
      <c r="HF389" s="414" t="s">
        <v>5352</v>
      </c>
      <c r="HG389" s="415">
        <v>1</v>
      </c>
      <c r="HH389" s="447">
        <v>0</v>
      </c>
      <c r="HJ389" s="446">
        <v>385</v>
      </c>
      <c r="HK389" s="412" t="str">
        <f>OIP!AH387&amp;";"&amp;OIP!B387&amp;";"&amp;OIP!E387</f>
        <v>;;</v>
      </c>
      <c r="HL389" s="440">
        <v>385</v>
      </c>
      <c r="HM389" s="414" t="s">
        <v>5352</v>
      </c>
      <c r="HN389" s="415">
        <v>1</v>
      </c>
      <c r="HO389" s="447">
        <v>0</v>
      </c>
      <c r="HQ389" s="437">
        <v>385</v>
      </c>
      <c r="HR389" s="314" t="str">
        <f>OIP!AH387&amp;";"&amp;OIP!B387&amp;";"&amp;OIP!E387</f>
        <v>;;</v>
      </c>
      <c r="HS389" s="438">
        <v>385</v>
      </c>
      <c r="HT389" s="402" t="s">
        <v>5352</v>
      </c>
      <c r="HU389" s="312">
        <v>1</v>
      </c>
      <c r="HV389" s="405">
        <v>0</v>
      </c>
      <c r="HX389" s="310">
        <v>385</v>
      </c>
      <c r="HY389" s="314" t="str">
        <f>OIP!AH387&amp;";"&amp;OIP!B387&amp;";"&amp;OIP!E387</f>
        <v>;;</v>
      </c>
      <c r="HZ389" s="438">
        <v>385</v>
      </c>
      <c r="IA389" s="414" t="s">
        <v>5352</v>
      </c>
      <c r="IB389" s="415">
        <v>1</v>
      </c>
      <c r="IC389" s="447">
        <v>0</v>
      </c>
      <c r="ID389" s="341"/>
      <c r="IE389" s="446">
        <v>385</v>
      </c>
      <c r="IF389" s="412" t="str">
        <f>OIP!AH387&amp;";"&amp;OIP!B387&amp;";"&amp;OIP!E387</f>
        <v>;;</v>
      </c>
      <c r="IG389" s="440">
        <v>385</v>
      </c>
      <c r="IH389" s="414" t="s">
        <v>5352</v>
      </c>
      <c r="II389" s="415">
        <v>1</v>
      </c>
      <c r="IJ389" s="447">
        <v>0</v>
      </c>
      <c r="IK389" s="341"/>
      <c r="IL389" s="446">
        <v>385</v>
      </c>
      <c r="IM389" s="412" t="str">
        <f>OIP!AH387&amp;";"&amp;OIP!B387&amp;";"&amp;OIP!E387</f>
        <v>;;</v>
      </c>
      <c r="IN389" s="440">
        <v>385</v>
      </c>
      <c r="IO389" s="414" t="s">
        <v>5352</v>
      </c>
      <c r="IP389" s="415">
        <v>1</v>
      </c>
      <c r="IQ389" s="447">
        <v>0</v>
      </c>
    </row>
    <row r="390" spans="1:251">
      <c r="A390" s="310">
        <f t="shared" ref="A390:A453" si="45">A389+1</f>
        <v>386</v>
      </c>
      <c r="B390" s="314" t="str">
        <f>DP!J387&amp;";"&amp;DP!B387</f>
        <v>;Задвижка №42 - местное управление</v>
      </c>
      <c r="C390" s="438">
        <v>386</v>
      </c>
      <c r="D390" s="312"/>
      <c r="E390" s="312"/>
      <c r="F390" s="403"/>
      <c r="H390" s="437">
        <f t="shared" ref="H390:H453" si="46">H389+1</f>
        <v>386</v>
      </c>
      <c r="I390" s="314" t="str">
        <f>KTPRS2!I387&amp;";"&amp;KTPRS2!B387</f>
        <v>;</v>
      </c>
      <c r="J390" s="438">
        <v>386</v>
      </c>
      <c r="K390" s="312"/>
      <c r="L390" s="312"/>
      <c r="M390" s="405"/>
      <c r="O390" s="437">
        <f t="shared" ref="O390:O453" si="47">O389+1</f>
        <v>386</v>
      </c>
      <c r="P390" s="455">
        <v>0</v>
      </c>
      <c r="Q390" s="438"/>
      <c r="R390" s="312"/>
      <c r="S390" s="312"/>
      <c r="T390" s="405"/>
      <c r="DI390" s="310">
        <f t="shared" si="44"/>
        <v>483</v>
      </c>
      <c r="DJ390" s="314" t="str">
        <f>KTPRA!I389&amp;";"&amp;KTPRA!B389</f>
        <v>;</v>
      </c>
      <c r="DK390" s="438">
        <v>386</v>
      </c>
      <c r="DL390" s="312"/>
      <c r="DM390" s="312"/>
      <c r="DN390" s="403"/>
      <c r="FT390" s="479"/>
      <c r="HC390" s="431">
        <v>386</v>
      </c>
      <c r="HD390" s="412" t="str">
        <f>OIP!AH388&amp;";"&amp;OIP!B388&amp;";"&amp;OIP!E388</f>
        <v>;;</v>
      </c>
      <c r="HE390" s="440">
        <v>386</v>
      </c>
      <c r="HF390" s="414" t="s">
        <v>5353</v>
      </c>
      <c r="HG390" s="415">
        <v>1</v>
      </c>
      <c r="HH390" s="447">
        <v>0</v>
      </c>
      <c r="HJ390" s="431">
        <v>386</v>
      </c>
      <c r="HK390" s="412" t="str">
        <f>OIP!AH388&amp;";"&amp;OIP!B388&amp;";"&amp;OIP!E388</f>
        <v>;;</v>
      </c>
      <c r="HL390" s="440">
        <v>386</v>
      </c>
      <c r="HM390" s="414" t="s">
        <v>5353</v>
      </c>
      <c r="HN390" s="415">
        <v>1</v>
      </c>
      <c r="HO390" s="447">
        <v>0</v>
      </c>
      <c r="HQ390" s="437">
        <v>386</v>
      </c>
      <c r="HR390" s="314" t="str">
        <f>OIP!AH388&amp;";"&amp;OIP!B388&amp;";"&amp;OIP!E388</f>
        <v>;;</v>
      </c>
      <c r="HS390" s="438">
        <v>386</v>
      </c>
      <c r="HT390" s="402" t="s">
        <v>5353</v>
      </c>
      <c r="HU390" s="312">
        <v>1</v>
      </c>
      <c r="HV390" s="405">
        <v>0</v>
      </c>
      <c r="HX390" s="310">
        <v>386</v>
      </c>
      <c r="HY390" s="314" t="str">
        <f>OIP!AH388&amp;";"&amp;OIP!B388&amp;";"&amp;OIP!E388</f>
        <v>;;</v>
      </c>
      <c r="HZ390" s="438">
        <v>386</v>
      </c>
      <c r="IA390" s="414" t="s">
        <v>5353</v>
      </c>
      <c r="IB390" s="415">
        <v>1</v>
      </c>
      <c r="IC390" s="447">
        <v>0</v>
      </c>
      <c r="ID390" s="341"/>
      <c r="IE390" s="431">
        <v>386</v>
      </c>
      <c r="IF390" s="412" t="str">
        <f>OIP!AH388&amp;";"&amp;OIP!B388&amp;";"&amp;OIP!E388</f>
        <v>;;</v>
      </c>
      <c r="IG390" s="440">
        <v>386</v>
      </c>
      <c r="IH390" s="414" t="s">
        <v>5353</v>
      </c>
      <c r="II390" s="415">
        <v>1</v>
      </c>
      <c r="IJ390" s="447">
        <v>0</v>
      </c>
      <c r="IK390" s="341"/>
      <c r="IL390" s="431">
        <v>386</v>
      </c>
      <c r="IM390" s="412" t="str">
        <f>OIP!AH388&amp;";"&amp;OIP!B388&amp;";"&amp;OIP!E388</f>
        <v>;;</v>
      </c>
      <c r="IN390" s="440">
        <v>386</v>
      </c>
      <c r="IO390" s="414" t="s">
        <v>5353</v>
      </c>
      <c r="IP390" s="415">
        <v>1</v>
      </c>
      <c r="IQ390" s="447">
        <v>0</v>
      </c>
    </row>
    <row r="391" spans="1:251">
      <c r="A391" s="313">
        <f t="shared" si="45"/>
        <v>387</v>
      </c>
      <c r="B391" s="314" t="str">
        <f>DP!J388&amp;";"&amp;DP!B388</f>
        <v>;Задвижка №4А - местное управление</v>
      </c>
      <c r="C391" s="438">
        <v>387</v>
      </c>
      <c r="D391" s="345"/>
      <c r="E391" s="345"/>
      <c r="F391" s="347"/>
      <c r="H391" s="469">
        <f t="shared" si="46"/>
        <v>387</v>
      </c>
      <c r="I391" s="314" t="str">
        <f>KTPRS2!I388&amp;";"&amp;KTPRS2!B388</f>
        <v>;</v>
      </c>
      <c r="J391" s="438">
        <v>387</v>
      </c>
      <c r="K391" s="345"/>
      <c r="L391" s="345"/>
      <c r="M391" s="470"/>
      <c r="O391" s="469">
        <f t="shared" si="47"/>
        <v>387</v>
      </c>
      <c r="P391" s="455">
        <v>0</v>
      </c>
      <c r="Q391" s="343"/>
      <c r="R391" s="345"/>
      <c r="S391" s="345"/>
      <c r="T391" s="470"/>
      <c r="DI391" s="310">
        <f t="shared" si="44"/>
        <v>484</v>
      </c>
      <c r="DJ391" s="314" t="str">
        <f>KTPRA!I390&amp;";"&amp;KTPRA!B390</f>
        <v>;</v>
      </c>
      <c r="DK391" s="438">
        <v>387</v>
      </c>
      <c r="DL391" s="312"/>
      <c r="DM391" s="312"/>
      <c r="DN391" s="403"/>
      <c r="FT391" s="479"/>
      <c r="HC391" s="446">
        <v>387</v>
      </c>
      <c r="HD391" s="412" t="str">
        <f>OIP!AH389&amp;";"&amp;OIP!B389&amp;";"&amp;OIP!E389</f>
        <v>;;</v>
      </c>
      <c r="HE391" s="440">
        <v>387</v>
      </c>
      <c r="HF391" s="414" t="s">
        <v>5354</v>
      </c>
      <c r="HG391" s="415">
        <v>1</v>
      </c>
      <c r="HH391" s="447">
        <v>0</v>
      </c>
      <c r="HJ391" s="446">
        <v>387</v>
      </c>
      <c r="HK391" s="412" t="str">
        <f>OIP!AH389&amp;";"&amp;OIP!B389&amp;";"&amp;OIP!E389</f>
        <v>;;</v>
      </c>
      <c r="HL391" s="440">
        <v>387</v>
      </c>
      <c r="HM391" s="414" t="s">
        <v>5354</v>
      </c>
      <c r="HN391" s="415">
        <v>1</v>
      </c>
      <c r="HO391" s="447">
        <v>0</v>
      </c>
      <c r="HQ391" s="437">
        <v>387</v>
      </c>
      <c r="HR391" s="314" t="str">
        <f>OIP!AH389&amp;";"&amp;OIP!B389&amp;";"&amp;OIP!E389</f>
        <v>;;</v>
      </c>
      <c r="HS391" s="438">
        <v>387</v>
      </c>
      <c r="HT391" s="402" t="s">
        <v>5354</v>
      </c>
      <c r="HU391" s="312">
        <v>1</v>
      </c>
      <c r="HV391" s="405">
        <v>0</v>
      </c>
      <c r="HX391" s="310">
        <v>387</v>
      </c>
      <c r="HY391" s="314" t="str">
        <f>OIP!AH389&amp;";"&amp;OIP!B389&amp;";"&amp;OIP!E389</f>
        <v>;;</v>
      </c>
      <c r="HZ391" s="438">
        <v>387</v>
      </c>
      <c r="IA391" s="414" t="s">
        <v>5354</v>
      </c>
      <c r="IB391" s="415">
        <v>1</v>
      </c>
      <c r="IC391" s="447">
        <v>0</v>
      </c>
      <c r="ID391" s="341"/>
      <c r="IE391" s="446">
        <v>387</v>
      </c>
      <c r="IF391" s="412" t="str">
        <f>OIP!AH389&amp;";"&amp;OIP!B389&amp;";"&amp;OIP!E389</f>
        <v>;;</v>
      </c>
      <c r="IG391" s="440">
        <v>387</v>
      </c>
      <c r="IH391" s="414" t="s">
        <v>5354</v>
      </c>
      <c r="II391" s="415">
        <v>1</v>
      </c>
      <c r="IJ391" s="447">
        <v>0</v>
      </c>
      <c r="IK391" s="341"/>
      <c r="IL391" s="446">
        <v>387</v>
      </c>
      <c r="IM391" s="412" t="str">
        <f>OIP!AH389&amp;";"&amp;OIP!B389&amp;";"&amp;OIP!E389</f>
        <v>;;</v>
      </c>
      <c r="IN391" s="440">
        <v>387</v>
      </c>
      <c r="IO391" s="414" t="s">
        <v>5354</v>
      </c>
      <c r="IP391" s="415">
        <v>1</v>
      </c>
      <c r="IQ391" s="447">
        <v>0</v>
      </c>
    </row>
    <row r="392" spans="1:251">
      <c r="A392" s="310">
        <f t="shared" si="45"/>
        <v>388</v>
      </c>
      <c r="B392" s="314" t="str">
        <f>DP!J389&amp;";"&amp;DP!B389</f>
        <v>;Задвижка №56 - местное управление</v>
      </c>
      <c r="C392" s="438">
        <v>388</v>
      </c>
      <c r="D392" s="312"/>
      <c r="E392" s="312"/>
      <c r="F392" s="403"/>
      <c r="H392" s="437">
        <f t="shared" si="46"/>
        <v>388</v>
      </c>
      <c r="I392" s="314" t="str">
        <f>KTPRS2!I389&amp;";"&amp;KTPRS2!B389</f>
        <v>;</v>
      </c>
      <c r="J392" s="438">
        <v>388</v>
      </c>
      <c r="K392" s="312"/>
      <c r="L392" s="312"/>
      <c r="M392" s="405"/>
      <c r="O392" s="437">
        <f t="shared" si="47"/>
        <v>388</v>
      </c>
      <c r="P392" s="455">
        <v>0</v>
      </c>
      <c r="Q392" s="438"/>
      <c r="R392" s="312"/>
      <c r="S392" s="312"/>
      <c r="T392" s="405"/>
      <c r="DI392" s="310">
        <f t="shared" si="44"/>
        <v>485</v>
      </c>
      <c r="DJ392" s="314" t="str">
        <f>KTPRA!I391&amp;";"&amp;KTPRA!B391</f>
        <v>;</v>
      </c>
      <c r="DK392" s="438">
        <v>388</v>
      </c>
      <c r="DL392" s="312"/>
      <c r="DM392" s="312"/>
      <c r="DN392" s="403"/>
      <c r="FT392" s="479"/>
      <c r="HC392" s="431">
        <v>388</v>
      </c>
      <c r="HD392" s="412" t="str">
        <f>OIP!AH390&amp;";"&amp;OIP!B390&amp;";"&amp;OIP!E390</f>
        <v>;;</v>
      </c>
      <c r="HE392" s="440">
        <v>388</v>
      </c>
      <c r="HF392" s="414" t="s">
        <v>5355</v>
      </c>
      <c r="HG392" s="415">
        <v>1</v>
      </c>
      <c r="HH392" s="447">
        <v>0</v>
      </c>
      <c r="HJ392" s="431">
        <v>388</v>
      </c>
      <c r="HK392" s="412" t="str">
        <f>OIP!AH390&amp;";"&amp;OIP!B390&amp;";"&amp;OIP!E390</f>
        <v>;;</v>
      </c>
      <c r="HL392" s="440">
        <v>388</v>
      </c>
      <c r="HM392" s="414" t="s">
        <v>5355</v>
      </c>
      <c r="HN392" s="415">
        <v>1</v>
      </c>
      <c r="HO392" s="447">
        <v>0</v>
      </c>
      <c r="HQ392" s="437">
        <v>388</v>
      </c>
      <c r="HR392" s="314" t="str">
        <f>OIP!AH390&amp;";"&amp;OIP!B390&amp;";"&amp;OIP!E390</f>
        <v>;;</v>
      </c>
      <c r="HS392" s="438">
        <v>388</v>
      </c>
      <c r="HT392" s="402" t="s">
        <v>5355</v>
      </c>
      <c r="HU392" s="312">
        <v>1</v>
      </c>
      <c r="HV392" s="405">
        <v>0</v>
      </c>
      <c r="HX392" s="310">
        <v>388</v>
      </c>
      <c r="HY392" s="314" t="str">
        <f>OIP!AH390&amp;";"&amp;OIP!B390&amp;";"&amp;OIP!E390</f>
        <v>;;</v>
      </c>
      <c r="HZ392" s="438">
        <v>388</v>
      </c>
      <c r="IA392" s="414" t="s">
        <v>5355</v>
      </c>
      <c r="IB392" s="415">
        <v>1</v>
      </c>
      <c r="IC392" s="447">
        <v>0</v>
      </c>
      <c r="ID392" s="341"/>
      <c r="IE392" s="431">
        <v>388</v>
      </c>
      <c r="IF392" s="412" t="str">
        <f>OIP!AH390&amp;";"&amp;OIP!B390&amp;";"&amp;OIP!E390</f>
        <v>;;</v>
      </c>
      <c r="IG392" s="440">
        <v>388</v>
      </c>
      <c r="IH392" s="414" t="s">
        <v>5355</v>
      </c>
      <c r="II392" s="415">
        <v>1</v>
      </c>
      <c r="IJ392" s="447">
        <v>0</v>
      </c>
      <c r="IK392" s="341"/>
      <c r="IL392" s="431">
        <v>388</v>
      </c>
      <c r="IM392" s="412" t="str">
        <f>OIP!AH390&amp;";"&amp;OIP!B390&amp;";"&amp;OIP!E390</f>
        <v>;;</v>
      </c>
      <c r="IN392" s="440">
        <v>388</v>
      </c>
      <c r="IO392" s="414" t="s">
        <v>5355</v>
      </c>
      <c r="IP392" s="415">
        <v>1</v>
      </c>
      <c r="IQ392" s="447">
        <v>0</v>
      </c>
    </row>
    <row r="393" spans="1:251">
      <c r="A393" s="310">
        <f t="shared" si="45"/>
        <v>389</v>
      </c>
      <c r="B393" s="314" t="str">
        <f>DP!J390&amp;";"&amp;DP!B390</f>
        <v>;Задвижка №5А - местное управление</v>
      </c>
      <c r="C393" s="438">
        <v>389</v>
      </c>
      <c r="D393" s="312"/>
      <c r="E393" s="312"/>
      <c r="F393" s="403"/>
      <c r="H393" s="437">
        <f t="shared" si="46"/>
        <v>389</v>
      </c>
      <c r="I393" s="314" t="str">
        <f>KTPRS2!I390&amp;";"&amp;KTPRS2!B390</f>
        <v>;</v>
      </c>
      <c r="J393" s="438">
        <v>389</v>
      </c>
      <c r="K393" s="312"/>
      <c r="L393" s="312"/>
      <c r="M393" s="405"/>
      <c r="O393" s="437">
        <f t="shared" si="47"/>
        <v>389</v>
      </c>
      <c r="P393" s="455">
        <v>0</v>
      </c>
      <c r="Q393" s="438"/>
      <c r="R393" s="312"/>
      <c r="S393" s="312"/>
      <c r="T393" s="405"/>
      <c r="DI393" s="310">
        <f t="shared" si="44"/>
        <v>486</v>
      </c>
      <c r="DJ393" s="314" t="str">
        <f>KTPRA!I392&amp;";"&amp;KTPRA!B392</f>
        <v>;</v>
      </c>
      <c r="DK393" s="438">
        <v>389</v>
      </c>
      <c r="DL393" s="312"/>
      <c r="DM393" s="312"/>
      <c r="DN393" s="403"/>
      <c r="FT393" s="479"/>
      <c r="HC393" s="446">
        <v>389</v>
      </c>
      <c r="HD393" s="412" t="str">
        <f>OIP!AH391&amp;";"&amp;OIP!B391&amp;";"&amp;OIP!E391</f>
        <v>;;</v>
      </c>
      <c r="HE393" s="440">
        <v>389</v>
      </c>
      <c r="HF393" s="414" t="s">
        <v>5356</v>
      </c>
      <c r="HG393" s="415">
        <v>1</v>
      </c>
      <c r="HH393" s="447">
        <v>0</v>
      </c>
      <c r="HJ393" s="446">
        <v>389</v>
      </c>
      <c r="HK393" s="412" t="str">
        <f>OIP!AH391&amp;";"&amp;OIP!B391&amp;";"&amp;OIP!E391</f>
        <v>;;</v>
      </c>
      <c r="HL393" s="440">
        <v>389</v>
      </c>
      <c r="HM393" s="414" t="s">
        <v>5356</v>
      </c>
      <c r="HN393" s="415">
        <v>1</v>
      </c>
      <c r="HO393" s="447">
        <v>0</v>
      </c>
      <c r="HQ393" s="437">
        <v>389</v>
      </c>
      <c r="HR393" s="314" t="str">
        <f>OIP!AH391&amp;";"&amp;OIP!B391&amp;";"&amp;OIP!E391</f>
        <v>;;</v>
      </c>
      <c r="HS393" s="438">
        <v>389</v>
      </c>
      <c r="HT393" s="402" t="s">
        <v>5356</v>
      </c>
      <c r="HU393" s="312">
        <v>1</v>
      </c>
      <c r="HV393" s="405">
        <v>0</v>
      </c>
      <c r="HX393" s="310">
        <v>389</v>
      </c>
      <c r="HY393" s="314" t="str">
        <f>OIP!AH391&amp;";"&amp;OIP!B391&amp;";"&amp;OIP!E391</f>
        <v>;;</v>
      </c>
      <c r="HZ393" s="438">
        <v>389</v>
      </c>
      <c r="IA393" s="414" t="s">
        <v>5356</v>
      </c>
      <c r="IB393" s="415">
        <v>1</v>
      </c>
      <c r="IC393" s="447">
        <v>0</v>
      </c>
      <c r="ID393" s="341"/>
      <c r="IE393" s="446">
        <v>389</v>
      </c>
      <c r="IF393" s="412" t="str">
        <f>OIP!AH391&amp;";"&amp;OIP!B391&amp;";"&amp;OIP!E391</f>
        <v>;;</v>
      </c>
      <c r="IG393" s="440">
        <v>389</v>
      </c>
      <c r="IH393" s="414" t="s">
        <v>5356</v>
      </c>
      <c r="II393" s="415">
        <v>1</v>
      </c>
      <c r="IJ393" s="447">
        <v>0</v>
      </c>
      <c r="IK393" s="341"/>
      <c r="IL393" s="446">
        <v>389</v>
      </c>
      <c r="IM393" s="412" t="str">
        <f>OIP!AH391&amp;";"&amp;OIP!B391&amp;";"&amp;OIP!E391</f>
        <v>;;</v>
      </c>
      <c r="IN393" s="440">
        <v>389</v>
      </c>
      <c r="IO393" s="414" t="s">
        <v>5356</v>
      </c>
      <c r="IP393" s="415">
        <v>1</v>
      </c>
      <c r="IQ393" s="447">
        <v>0</v>
      </c>
    </row>
    <row r="394" spans="1:251">
      <c r="A394" s="313">
        <f t="shared" si="45"/>
        <v>390</v>
      </c>
      <c r="B394" s="314" t="str">
        <f>DP!J391&amp;";"&amp;DP!B391</f>
        <v>;Задвижка №7 - местное управление</v>
      </c>
      <c r="C394" s="438">
        <v>390</v>
      </c>
      <c r="D394" s="345"/>
      <c r="E394" s="345"/>
      <c r="F394" s="347"/>
      <c r="H394" s="469">
        <f t="shared" si="46"/>
        <v>390</v>
      </c>
      <c r="I394" s="314" t="str">
        <f>KTPRS2!I391&amp;";"&amp;KTPRS2!B391</f>
        <v>;</v>
      </c>
      <c r="J394" s="438">
        <v>390</v>
      </c>
      <c r="K394" s="345"/>
      <c r="L394" s="345"/>
      <c r="M394" s="470"/>
      <c r="O394" s="469">
        <f t="shared" si="47"/>
        <v>390</v>
      </c>
      <c r="P394" s="455">
        <v>0</v>
      </c>
      <c r="Q394" s="343"/>
      <c r="R394" s="345"/>
      <c r="S394" s="345"/>
      <c r="T394" s="470"/>
      <c r="DI394" s="310">
        <f t="shared" si="44"/>
        <v>487</v>
      </c>
      <c r="DJ394" s="314" t="str">
        <f>KTPRA!I393&amp;";"&amp;KTPRA!B393</f>
        <v>;</v>
      </c>
      <c r="DK394" s="438">
        <v>390</v>
      </c>
      <c r="DL394" s="312"/>
      <c r="DM394" s="312"/>
      <c r="DN394" s="403"/>
      <c r="FT394" s="479"/>
      <c r="HC394" s="431">
        <v>390</v>
      </c>
      <c r="HD394" s="412" t="str">
        <f>OIP!AH392&amp;";"&amp;OIP!B392&amp;";"&amp;OIP!E392</f>
        <v>;;</v>
      </c>
      <c r="HE394" s="440">
        <v>390</v>
      </c>
      <c r="HF394" s="414" t="s">
        <v>5357</v>
      </c>
      <c r="HG394" s="415">
        <v>1</v>
      </c>
      <c r="HH394" s="447">
        <v>0</v>
      </c>
      <c r="HJ394" s="431">
        <v>390</v>
      </c>
      <c r="HK394" s="412" t="str">
        <f>OIP!AH392&amp;";"&amp;OIP!B392&amp;";"&amp;OIP!E392</f>
        <v>;;</v>
      </c>
      <c r="HL394" s="440">
        <v>390</v>
      </c>
      <c r="HM394" s="414" t="s">
        <v>5357</v>
      </c>
      <c r="HN394" s="415">
        <v>1</v>
      </c>
      <c r="HO394" s="447">
        <v>0</v>
      </c>
      <c r="HQ394" s="437">
        <v>390</v>
      </c>
      <c r="HR394" s="314" t="str">
        <f>OIP!AH392&amp;";"&amp;OIP!B392&amp;";"&amp;OIP!E392</f>
        <v>;;</v>
      </c>
      <c r="HS394" s="438">
        <v>390</v>
      </c>
      <c r="HT394" s="402" t="s">
        <v>5357</v>
      </c>
      <c r="HU394" s="312">
        <v>1</v>
      </c>
      <c r="HV394" s="405">
        <v>0</v>
      </c>
      <c r="HX394" s="310">
        <v>390</v>
      </c>
      <c r="HY394" s="314" t="str">
        <f>OIP!AH392&amp;";"&amp;OIP!B392&amp;";"&amp;OIP!E392</f>
        <v>;;</v>
      </c>
      <c r="HZ394" s="438">
        <v>390</v>
      </c>
      <c r="IA394" s="414" t="s">
        <v>5357</v>
      </c>
      <c r="IB394" s="415">
        <v>1</v>
      </c>
      <c r="IC394" s="447">
        <v>0</v>
      </c>
      <c r="ID394" s="341"/>
      <c r="IE394" s="431">
        <v>390</v>
      </c>
      <c r="IF394" s="412" t="str">
        <f>OIP!AH392&amp;";"&amp;OIP!B392&amp;";"&amp;OIP!E392</f>
        <v>;;</v>
      </c>
      <c r="IG394" s="440">
        <v>390</v>
      </c>
      <c r="IH394" s="414" t="s">
        <v>5357</v>
      </c>
      <c r="II394" s="415">
        <v>1</v>
      </c>
      <c r="IJ394" s="447">
        <v>0</v>
      </c>
      <c r="IK394" s="341"/>
      <c r="IL394" s="431">
        <v>390</v>
      </c>
      <c r="IM394" s="412" t="str">
        <f>OIP!AH392&amp;";"&amp;OIP!B392&amp;";"&amp;OIP!E392</f>
        <v>;;</v>
      </c>
      <c r="IN394" s="440">
        <v>390</v>
      </c>
      <c r="IO394" s="414" t="s">
        <v>5357</v>
      </c>
      <c r="IP394" s="415">
        <v>1</v>
      </c>
      <c r="IQ394" s="447">
        <v>0</v>
      </c>
    </row>
    <row r="395" spans="1:251">
      <c r="A395" s="310">
        <f t="shared" si="45"/>
        <v>391</v>
      </c>
      <c r="B395" s="314" t="str">
        <f>DP!J392&amp;";"&amp;DP!B392</f>
        <v>;Задвижка №8.1 - местное управление</v>
      </c>
      <c r="C395" s="438">
        <v>391</v>
      </c>
      <c r="D395" s="312"/>
      <c r="E395" s="312"/>
      <c r="F395" s="403"/>
      <c r="H395" s="437">
        <f t="shared" si="46"/>
        <v>391</v>
      </c>
      <c r="I395" s="314" t="str">
        <f>KTPRS2!I392&amp;";"&amp;KTPRS2!B392</f>
        <v>;</v>
      </c>
      <c r="J395" s="438">
        <v>391</v>
      </c>
      <c r="K395" s="312"/>
      <c r="L395" s="312"/>
      <c r="M395" s="405"/>
      <c r="O395" s="437">
        <f t="shared" si="47"/>
        <v>391</v>
      </c>
      <c r="P395" s="455">
        <v>0</v>
      </c>
      <c r="Q395" s="438"/>
      <c r="R395" s="312"/>
      <c r="S395" s="312"/>
      <c r="T395" s="405"/>
      <c r="DI395" s="310">
        <f t="shared" si="44"/>
        <v>488</v>
      </c>
      <c r="DJ395" s="314" t="str">
        <f>KTPRA!I394&amp;";"&amp;KTPRA!B394</f>
        <v>;</v>
      </c>
      <c r="DK395" s="438">
        <v>391</v>
      </c>
      <c r="DL395" s="312"/>
      <c r="DM395" s="312"/>
      <c r="DN395" s="403"/>
      <c r="FT395" s="479"/>
      <c r="HC395" s="446">
        <v>391</v>
      </c>
      <c r="HD395" s="412" t="str">
        <f>OIP!AH393&amp;";"&amp;OIP!B393&amp;";"&amp;OIP!E393</f>
        <v>ТЩЕ;;</v>
      </c>
      <c r="HE395" s="440">
        <v>391</v>
      </c>
      <c r="HF395" s="414" t="s">
        <v>5358</v>
      </c>
      <c r="HG395" s="415">
        <v>1</v>
      </c>
      <c r="HH395" s="447">
        <v>0</v>
      </c>
      <c r="HJ395" s="446">
        <v>391</v>
      </c>
      <c r="HK395" s="412" t="str">
        <f>OIP!AH393&amp;";"&amp;OIP!B393&amp;";"&amp;OIP!E393</f>
        <v>ТЩЕ;;</v>
      </c>
      <c r="HL395" s="440">
        <v>391</v>
      </c>
      <c r="HM395" s="414" t="s">
        <v>5358</v>
      </c>
      <c r="HN395" s="415">
        <v>1</v>
      </c>
      <c r="HO395" s="447">
        <v>0</v>
      </c>
      <c r="HQ395" s="437">
        <v>391</v>
      </c>
      <c r="HR395" s="314" t="str">
        <f>OIP!AH393&amp;";"&amp;OIP!B393&amp;";"&amp;OIP!E393</f>
        <v>ТЩЕ;;</v>
      </c>
      <c r="HS395" s="438">
        <v>391</v>
      </c>
      <c r="HT395" s="402" t="s">
        <v>5358</v>
      </c>
      <c r="HU395" s="312">
        <v>1</v>
      </c>
      <c r="HV395" s="405">
        <v>0</v>
      </c>
      <c r="HX395" s="310">
        <v>391</v>
      </c>
      <c r="HY395" s="314" t="str">
        <f>OIP!AH393&amp;";"&amp;OIP!B393&amp;";"&amp;OIP!E393</f>
        <v>ТЩЕ;;</v>
      </c>
      <c r="HZ395" s="438">
        <v>391</v>
      </c>
      <c r="IA395" s="414" t="s">
        <v>5358</v>
      </c>
      <c r="IB395" s="415">
        <v>1</v>
      </c>
      <c r="IC395" s="447">
        <v>0</v>
      </c>
      <c r="ID395" s="341"/>
      <c r="IE395" s="446">
        <v>391</v>
      </c>
      <c r="IF395" s="412" t="str">
        <f>OIP!AH393&amp;";"&amp;OIP!B393&amp;";"&amp;OIP!E393</f>
        <v>ТЩЕ;;</v>
      </c>
      <c r="IG395" s="440">
        <v>391</v>
      </c>
      <c r="IH395" s="414" t="s">
        <v>5358</v>
      </c>
      <c r="II395" s="415">
        <v>1</v>
      </c>
      <c r="IJ395" s="447">
        <v>0</v>
      </c>
      <c r="IK395" s="341"/>
      <c r="IL395" s="446">
        <v>391</v>
      </c>
      <c r="IM395" s="412" t="str">
        <f>OIP!AH393&amp;";"&amp;OIP!B393&amp;";"&amp;OIP!E393</f>
        <v>ТЩЕ;;</v>
      </c>
      <c r="IN395" s="440">
        <v>391</v>
      </c>
      <c r="IO395" s="414" t="s">
        <v>5358</v>
      </c>
      <c r="IP395" s="415">
        <v>1</v>
      </c>
      <c r="IQ395" s="447">
        <v>0</v>
      </c>
    </row>
    <row r="396" spans="1:251">
      <c r="A396" s="310">
        <f t="shared" si="45"/>
        <v>392</v>
      </c>
      <c r="B396" s="314" t="str">
        <f>DP!J393&amp;";"&amp;DP!B393</f>
        <v>;Задвижка №8.2 - местное управление</v>
      </c>
      <c r="C396" s="438">
        <v>392</v>
      </c>
      <c r="D396" s="312"/>
      <c r="E396" s="312"/>
      <c r="F396" s="403"/>
      <c r="H396" s="437">
        <f t="shared" si="46"/>
        <v>392</v>
      </c>
      <c r="I396" s="314" t="str">
        <f>KTPRS2!I393&amp;";"&amp;KTPRS2!B393</f>
        <v>;</v>
      </c>
      <c r="J396" s="438">
        <v>392</v>
      </c>
      <c r="K396" s="312"/>
      <c r="L396" s="312"/>
      <c r="M396" s="405"/>
      <c r="O396" s="437">
        <f t="shared" si="47"/>
        <v>392</v>
      </c>
      <c r="P396" s="455">
        <v>0</v>
      </c>
      <c r="Q396" s="438"/>
      <c r="R396" s="312"/>
      <c r="S396" s="312"/>
      <c r="T396" s="405"/>
      <c r="DI396" s="310">
        <f t="shared" si="44"/>
        <v>489</v>
      </c>
      <c r="DJ396" s="314" t="str">
        <f>KTPRA!I395&amp;";"&amp;KTPRA!B395</f>
        <v>;</v>
      </c>
      <c r="DK396" s="438">
        <v>392</v>
      </c>
      <c r="DL396" s="312"/>
      <c r="DM396" s="312"/>
      <c r="DN396" s="403"/>
      <c r="FT396" s="479"/>
      <c r="HC396" s="431">
        <v>392</v>
      </c>
      <c r="HD396" s="412" t="str">
        <f>OIP!AH394&amp;";"&amp;OIP!B394&amp;";"&amp;OIP!E394</f>
        <v>;;</v>
      </c>
      <c r="HE396" s="440">
        <v>392</v>
      </c>
      <c r="HF396" s="414" t="s">
        <v>5359</v>
      </c>
      <c r="HG396" s="415">
        <v>1</v>
      </c>
      <c r="HH396" s="447">
        <v>0</v>
      </c>
      <c r="HJ396" s="431">
        <v>392</v>
      </c>
      <c r="HK396" s="412" t="str">
        <f>OIP!AH394&amp;";"&amp;OIP!B394&amp;";"&amp;OIP!E394</f>
        <v>;;</v>
      </c>
      <c r="HL396" s="440">
        <v>392</v>
      </c>
      <c r="HM396" s="414" t="s">
        <v>5359</v>
      </c>
      <c r="HN396" s="415">
        <v>1</v>
      </c>
      <c r="HO396" s="447">
        <v>0</v>
      </c>
      <c r="HQ396" s="437">
        <v>392</v>
      </c>
      <c r="HR396" s="314" t="str">
        <f>OIP!AH394&amp;";"&amp;OIP!B394&amp;";"&amp;OIP!E394</f>
        <v>;;</v>
      </c>
      <c r="HS396" s="438">
        <v>392</v>
      </c>
      <c r="HT396" s="402" t="s">
        <v>5359</v>
      </c>
      <c r="HU396" s="312">
        <v>1</v>
      </c>
      <c r="HV396" s="405">
        <v>0</v>
      </c>
      <c r="HX396" s="310">
        <v>392</v>
      </c>
      <c r="HY396" s="314" t="str">
        <f>OIP!AH394&amp;";"&amp;OIP!B394&amp;";"&amp;OIP!E394</f>
        <v>;;</v>
      </c>
      <c r="HZ396" s="438">
        <v>392</v>
      </c>
      <c r="IA396" s="414" t="s">
        <v>5359</v>
      </c>
      <c r="IB396" s="415">
        <v>1</v>
      </c>
      <c r="IC396" s="447">
        <v>0</v>
      </c>
      <c r="ID396" s="341"/>
      <c r="IE396" s="431">
        <v>392</v>
      </c>
      <c r="IF396" s="412" t="str">
        <f>OIP!AH394&amp;";"&amp;OIP!B394&amp;";"&amp;OIP!E394</f>
        <v>;;</v>
      </c>
      <c r="IG396" s="440">
        <v>392</v>
      </c>
      <c r="IH396" s="414" t="s">
        <v>5359</v>
      </c>
      <c r="II396" s="415">
        <v>1</v>
      </c>
      <c r="IJ396" s="447">
        <v>0</v>
      </c>
      <c r="IK396" s="341"/>
      <c r="IL396" s="431">
        <v>392</v>
      </c>
      <c r="IM396" s="412" t="str">
        <f>OIP!AH394&amp;";"&amp;OIP!B394&amp;";"&amp;OIP!E394</f>
        <v>;;</v>
      </c>
      <c r="IN396" s="440">
        <v>392</v>
      </c>
      <c r="IO396" s="414" t="s">
        <v>5359</v>
      </c>
      <c r="IP396" s="415">
        <v>1</v>
      </c>
      <c r="IQ396" s="447">
        <v>0</v>
      </c>
    </row>
    <row r="397" spans="1:251">
      <c r="A397" s="313">
        <f t="shared" si="45"/>
        <v>393</v>
      </c>
      <c r="B397" s="314" t="str">
        <f>DP!J394&amp;";"&amp;DP!B394</f>
        <v>;Задвижка №94 - местное управление</v>
      </c>
      <c r="C397" s="438">
        <v>393</v>
      </c>
      <c r="D397" s="345"/>
      <c r="E397" s="345"/>
      <c r="F397" s="347"/>
      <c r="H397" s="469">
        <f t="shared" si="46"/>
        <v>393</v>
      </c>
      <c r="I397" s="314" t="str">
        <f>KTPRS2!I394&amp;";"&amp;KTPRS2!B394</f>
        <v>;</v>
      </c>
      <c r="J397" s="438">
        <v>393</v>
      </c>
      <c r="K397" s="345"/>
      <c r="L397" s="345"/>
      <c r="M397" s="470"/>
      <c r="O397" s="469">
        <f t="shared" si="47"/>
        <v>393</v>
      </c>
      <c r="P397" s="455">
        <v>0</v>
      </c>
      <c r="Q397" s="343"/>
      <c r="R397" s="345"/>
      <c r="S397" s="345"/>
      <c r="T397" s="470"/>
      <c r="DI397" s="310">
        <f t="shared" si="44"/>
        <v>490</v>
      </c>
      <c r="DJ397" s="314" t="str">
        <f>KTPRA!I396&amp;";"&amp;KTPRA!B396</f>
        <v>;</v>
      </c>
      <c r="DK397" s="438">
        <v>393</v>
      </c>
      <c r="DL397" s="312"/>
      <c r="DM397" s="312"/>
      <c r="DN397" s="403"/>
      <c r="FT397" s="479"/>
      <c r="HC397" s="446">
        <v>393</v>
      </c>
      <c r="HD397" s="412" t="str">
        <f>OIP!AH395&amp;";"&amp;OIP!B395&amp;";"&amp;OIP!E395</f>
        <v>;;</v>
      </c>
      <c r="HE397" s="440">
        <v>393</v>
      </c>
      <c r="HF397" s="414" t="s">
        <v>5360</v>
      </c>
      <c r="HG397" s="415">
        <v>1</v>
      </c>
      <c r="HH397" s="447">
        <v>0</v>
      </c>
      <c r="HJ397" s="446">
        <v>393</v>
      </c>
      <c r="HK397" s="412" t="str">
        <f>OIP!AH395&amp;";"&amp;OIP!B395&amp;";"&amp;OIP!E395</f>
        <v>;;</v>
      </c>
      <c r="HL397" s="440">
        <v>393</v>
      </c>
      <c r="HM397" s="414" t="s">
        <v>5360</v>
      </c>
      <c r="HN397" s="415">
        <v>1</v>
      </c>
      <c r="HO397" s="447">
        <v>0</v>
      </c>
      <c r="HQ397" s="437">
        <v>393</v>
      </c>
      <c r="HR397" s="314" t="str">
        <f>OIP!AH395&amp;";"&amp;OIP!B395&amp;";"&amp;OIP!E395</f>
        <v>;;</v>
      </c>
      <c r="HS397" s="438">
        <v>393</v>
      </c>
      <c r="HT397" s="402" t="s">
        <v>5360</v>
      </c>
      <c r="HU397" s="312">
        <v>1</v>
      </c>
      <c r="HV397" s="405">
        <v>0</v>
      </c>
      <c r="HX397" s="310">
        <v>393</v>
      </c>
      <c r="HY397" s="314" t="str">
        <f>OIP!AH395&amp;";"&amp;OIP!B395&amp;";"&amp;OIP!E395</f>
        <v>;;</v>
      </c>
      <c r="HZ397" s="438">
        <v>393</v>
      </c>
      <c r="IA397" s="414" t="s">
        <v>5360</v>
      </c>
      <c r="IB397" s="415">
        <v>1</v>
      </c>
      <c r="IC397" s="447">
        <v>0</v>
      </c>
      <c r="ID397" s="341"/>
      <c r="IE397" s="446">
        <v>393</v>
      </c>
      <c r="IF397" s="412" t="str">
        <f>OIP!AH395&amp;";"&amp;OIP!B395&amp;";"&amp;OIP!E395</f>
        <v>;;</v>
      </c>
      <c r="IG397" s="440">
        <v>393</v>
      </c>
      <c r="IH397" s="414" t="s">
        <v>5360</v>
      </c>
      <c r="II397" s="415">
        <v>1</v>
      </c>
      <c r="IJ397" s="447">
        <v>0</v>
      </c>
      <c r="IK397" s="341"/>
      <c r="IL397" s="446">
        <v>393</v>
      </c>
      <c r="IM397" s="412" t="str">
        <f>OIP!AH395&amp;";"&amp;OIP!B395&amp;";"&amp;OIP!E395</f>
        <v>;;</v>
      </c>
      <c r="IN397" s="440">
        <v>393</v>
      </c>
      <c r="IO397" s="414" t="s">
        <v>5360</v>
      </c>
      <c r="IP397" s="415">
        <v>1</v>
      </c>
      <c r="IQ397" s="447">
        <v>0</v>
      </c>
    </row>
    <row r="398" spans="1:251">
      <c r="A398" s="310">
        <f t="shared" si="45"/>
        <v>394</v>
      </c>
      <c r="B398" s="314" t="str">
        <f>DP!J395&amp;";"&amp;DP!B395</f>
        <v>;</v>
      </c>
      <c r="C398" s="438">
        <v>394</v>
      </c>
      <c r="D398" s="312"/>
      <c r="E398" s="312"/>
      <c r="F398" s="403"/>
      <c r="H398" s="437">
        <f t="shared" si="46"/>
        <v>394</v>
      </c>
      <c r="I398" s="314" t="str">
        <f>KTPRS2!I395&amp;";"&amp;KTPRS2!B395</f>
        <v>;</v>
      </c>
      <c r="J398" s="438">
        <v>394</v>
      </c>
      <c r="K398" s="312"/>
      <c r="L398" s="312"/>
      <c r="M398" s="405"/>
      <c r="O398" s="437">
        <f t="shared" si="47"/>
        <v>394</v>
      </c>
      <c r="P398" s="455">
        <v>0</v>
      </c>
      <c r="Q398" s="438"/>
      <c r="R398" s="312"/>
      <c r="S398" s="312"/>
      <c r="T398" s="405"/>
      <c r="DI398" s="310">
        <f t="shared" si="44"/>
        <v>491</v>
      </c>
      <c r="DJ398" s="314" t="str">
        <f>KTPRA!I397&amp;";"&amp;KTPRA!B397</f>
        <v>;</v>
      </c>
      <c r="DK398" s="438">
        <v>394</v>
      </c>
      <c r="DL398" s="312"/>
      <c r="DM398" s="312"/>
      <c r="DN398" s="403"/>
      <c r="FT398" s="479"/>
      <c r="HC398" s="431">
        <v>394</v>
      </c>
      <c r="HD398" s="412" t="str">
        <f>OIP!AH396&amp;";"&amp;OIP!B396&amp;";"&amp;OIP!E396</f>
        <v>;;</v>
      </c>
      <c r="HE398" s="440">
        <v>394</v>
      </c>
      <c r="HF398" s="414" t="s">
        <v>5361</v>
      </c>
      <c r="HG398" s="415">
        <v>1</v>
      </c>
      <c r="HH398" s="447">
        <v>0</v>
      </c>
      <c r="HJ398" s="431">
        <v>394</v>
      </c>
      <c r="HK398" s="412" t="str">
        <f>OIP!AH396&amp;";"&amp;OIP!B396&amp;";"&amp;OIP!E396</f>
        <v>;;</v>
      </c>
      <c r="HL398" s="440">
        <v>394</v>
      </c>
      <c r="HM398" s="414" t="s">
        <v>5361</v>
      </c>
      <c r="HN398" s="415">
        <v>1</v>
      </c>
      <c r="HO398" s="447">
        <v>0</v>
      </c>
      <c r="HQ398" s="437">
        <v>394</v>
      </c>
      <c r="HR398" s="314" t="str">
        <f>OIP!AH396&amp;";"&amp;OIP!B396&amp;";"&amp;OIP!E396</f>
        <v>;;</v>
      </c>
      <c r="HS398" s="438">
        <v>394</v>
      </c>
      <c r="HT398" s="402" t="s">
        <v>5361</v>
      </c>
      <c r="HU398" s="312">
        <v>1</v>
      </c>
      <c r="HV398" s="405">
        <v>0</v>
      </c>
      <c r="HX398" s="310">
        <v>394</v>
      </c>
      <c r="HY398" s="314" t="str">
        <f>OIP!AH396&amp;";"&amp;OIP!B396&amp;";"&amp;OIP!E396</f>
        <v>;;</v>
      </c>
      <c r="HZ398" s="438">
        <v>394</v>
      </c>
      <c r="IA398" s="414" t="s">
        <v>5361</v>
      </c>
      <c r="IB398" s="415">
        <v>1</v>
      </c>
      <c r="IC398" s="447">
        <v>0</v>
      </c>
      <c r="ID398" s="341"/>
      <c r="IE398" s="431">
        <v>394</v>
      </c>
      <c r="IF398" s="412" t="str">
        <f>OIP!AH396&amp;";"&amp;OIP!B396&amp;";"&amp;OIP!E396</f>
        <v>;;</v>
      </c>
      <c r="IG398" s="440">
        <v>394</v>
      </c>
      <c r="IH398" s="414" t="s">
        <v>5361</v>
      </c>
      <c r="II398" s="415">
        <v>1</v>
      </c>
      <c r="IJ398" s="447">
        <v>0</v>
      </c>
      <c r="IK398" s="341"/>
      <c r="IL398" s="431">
        <v>394</v>
      </c>
      <c r="IM398" s="412" t="str">
        <f>OIP!AH396&amp;";"&amp;OIP!B396&amp;";"&amp;OIP!E396</f>
        <v>;;</v>
      </c>
      <c r="IN398" s="440">
        <v>394</v>
      </c>
      <c r="IO398" s="414" t="s">
        <v>5361</v>
      </c>
      <c r="IP398" s="415">
        <v>1</v>
      </c>
      <c r="IQ398" s="447">
        <v>0</v>
      </c>
    </row>
    <row r="399" spans="1:251">
      <c r="A399" s="310">
        <f t="shared" si="45"/>
        <v>395</v>
      </c>
      <c r="B399" s="314" t="str">
        <f>DP!J396&amp;";"&amp;DP!B396</f>
        <v>;</v>
      </c>
      <c r="C399" s="438">
        <v>395</v>
      </c>
      <c r="D399" s="312"/>
      <c r="E399" s="312"/>
      <c r="F399" s="403"/>
      <c r="H399" s="437">
        <f t="shared" si="46"/>
        <v>395</v>
      </c>
      <c r="I399" s="314" t="str">
        <f>KTPRS2!I396&amp;";"&amp;KTPRS2!B396</f>
        <v>;</v>
      </c>
      <c r="J399" s="438">
        <v>395</v>
      </c>
      <c r="K399" s="312"/>
      <c r="L399" s="312"/>
      <c r="M399" s="405"/>
      <c r="O399" s="437">
        <f t="shared" si="47"/>
        <v>395</v>
      </c>
      <c r="P399" s="455">
        <v>0</v>
      </c>
      <c r="Q399" s="438"/>
      <c r="R399" s="312"/>
      <c r="S399" s="312"/>
      <c r="T399" s="405"/>
      <c r="DI399" s="310">
        <f t="shared" si="44"/>
        <v>492</v>
      </c>
      <c r="DJ399" s="314" t="str">
        <f>KTPRA!I398&amp;";"&amp;KTPRA!B398</f>
        <v>;</v>
      </c>
      <c r="DK399" s="438">
        <v>395</v>
      </c>
      <c r="DL399" s="312"/>
      <c r="DM399" s="312"/>
      <c r="DN399" s="403"/>
      <c r="FT399" s="479"/>
      <c r="HC399" s="446">
        <v>395</v>
      </c>
      <c r="HD399" s="412" t="str">
        <f>OIP!AH397&amp;";"&amp;OIP!B397&amp;";"&amp;OIP!E397</f>
        <v>;;</v>
      </c>
      <c r="HE399" s="440">
        <v>395</v>
      </c>
      <c r="HF399" s="414" t="s">
        <v>5362</v>
      </c>
      <c r="HG399" s="415">
        <v>1</v>
      </c>
      <c r="HH399" s="447">
        <v>0</v>
      </c>
      <c r="HJ399" s="446">
        <v>395</v>
      </c>
      <c r="HK399" s="412" t="str">
        <f>OIP!AH397&amp;";"&amp;OIP!B397&amp;";"&amp;OIP!E397</f>
        <v>;;</v>
      </c>
      <c r="HL399" s="440">
        <v>395</v>
      </c>
      <c r="HM399" s="414" t="s">
        <v>5362</v>
      </c>
      <c r="HN399" s="415">
        <v>1</v>
      </c>
      <c r="HO399" s="447">
        <v>0</v>
      </c>
      <c r="HQ399" s="437">
        <v>395</v>
      </c>
      <c r="HR399" s="314" t="str">
        <f>OIP!AH397&amp;";"&amp;OIP!B397&amp;";"&amp;OIP!E397</f>
        <v>;;</v>
      </c>
      <c r="HS399" s="438">
        <v>395</v>
      </c>
      <c r="HT399" s="402" t="s">
        <v>5362</v>
      </c>
      <c r="HU399" s="312">
        <v>1</v>
      </c>
      <c r="HV399" s="405">
        <v>0</v>
      </c>
      <c r="HX399" s="310">
        <v>395</v>
      </c>
      <c r="HY399" s="314" t="str">
        <f>OIP!AH397&amp;";"&amp;OIP!B397&amp;";"&amp;OIP!E397</f>
        <v>;;</v>
      </c>
      <c r="HZ399" s="438">
        <v>395</v>
      </c>
      <c r="IA399" s="414" t="s">
        <v>5362</v>
      </c>
      <c r="IB399" s="415">
        <v>1</v>
      </c>
      <c r="IC399" s="447">
        <v>0</v>
      </c>
      <c r="ID399" s="341"/>
      <c r="IE399" s="446">
        <v>395</v>
      </c>
      <c r="IF399" s="412" t="str">
        <f>OIP!AH397&amp;";"&amp;OIP!B397&amp;";"&amp;OIP!E397</f>
        <v>;;</v>
      </c>
      <c r="IG399" s="440">
        <v>395</v>
      </c>
      <c r="IH399" s="414" t="s">
        <v>5362</v>
      </c>
      <c r="II399" s="415">
        <v>1</v>
      </c>
      <c r="IJ399" s="447">
        <v>0</v>
      </c>
      <c r="IK399" s="341"/>
      <c r="IL399" s="446">
        <v>395</v>
      </c>
      <c r="IM399" s="412" t="str">
        <f>OIP!AH397&amp;";"&amp;OIP!B397&amp;";"&amp;OIP!E397</f>
        <v>;;</v>
      </c>
      <c r="IN399" s="440">
        <v>395</v>
      </c>
      <c r="IO399" s="414" t="s">
        <v>5362</v>
      </c>
      <c r="IP399" s="415">
        <v>1</v>
      </c>
      <c r="IQ399" s="447">
        <v>0</v>
      </c>
    </row>
    <row r="400" spans="1:251">
      <c r="A400" s="313">
        <f t="shared" si="45"/>
        <v>396</v>
      </c>
      <c r="B400" s="314" t="str">
        <f>DP!J397&amp;";"&amp;DP!B397</f>
        <v>;</v>
      </c>
      <c r="C400" s="438">
        <v>396</v>
      </c>
      <c r="D400" s="345"/>
      <c r="E400" s="345"/>
      <c r="F400" s="347"/>
      <c r="H400" s="469">
        <f t="shared" si="46"/>
        <v>396</v>
      </c>
      <c r="I400" s="314" t="str">
        <f>KTPRS2!I397&amp;";"&amp;KTPRS2!B397</f>
        <v>;</v>
      </c>
      <c r="J400" s="438">
        <v>396</v>
      </c>
      <c r="K400" s="345"/>
      <c r="L400" s="345"/>
      <c r="M400" s="470"/>
      <c r="O400" s="469">
        <f t="shared" si="47"/>
        <v>396</v>
      </c>
      <c r="P400" s="455">
        <v>0</v>
      </c>
      <c r="Q400" s="343"/>
      <c r="R400" s="345"/>
      <c r="S400" s="345"/>
      <c r="T400" s="470"/>
      <c r="DI400" s="310">
        <f t="shared" si="44"/>
        <v>493</v>
      </c>
      <c r="DJ400" s="314" t="str">
        <f>KTPRA!I399&amp;";"&amp;KTPRA!B399</f>
        <v>;</v>
      </c>
      <c r="DK400" s="438">
        <v>396</v>
      </c>
      <c r="DL400" s="312"/>
      <c r="DM400" s="312"/>
      <c r="DN400" s="403"/>
      <c r="FT400" s="479"/>
      <c r="HC400" s="431">
        <v>396</v>
      </c>
      <c r="HD400" s="412" t="str">
        <f>OIP!AH398&amp;";"&amp;OIP!B398&amp;";"&amp;OIP!E398</f>
        <v>;;</v>
      </c>
      <c r="HE400" s="440">
        <v>396</v>
      </c>
      <c r="HF400" s="414" t="s">
        <v>5363</v>
      </c>
      <c r="HG400" s="415">
        <v>1</v>
      </c>
      <c r="HH400" s="447">
        <v>0</v>
      </c>
      <c r="HJ400" s="431">
        <v>396</v>
      </c>
      <c r="HK400" s="412" t="str">
        <f>OIP!AH398&amp;";"&amp;OIP!B398&amp;";"&amp;OIP!E398</f>
        <v>;;</v>
      </c>
      <c r="HL400" s="440">
        <v>396</v>
      </c>
      <c r="HM400" s="414" t="s">
        <v>5363</v>
      </c>
      <c r="HN400" s="415">
        <v>1</v>
      </c>
      <c r="HO400" s="447">
        <v>0</v>
      </c>
      <c r="HQ400" s="437">
        <v>396</v>
      </c>
      <c r="HR400" s="314" t="str">
        <f>OIP!AH398&amp;";"&amp;OIP!B398&amp;";"&amp;OIP!E398</f>
        <v>;;</v>
      </c>
      <c r="HS400" s="438">
        <v>396</v>
      </c>
      <c r="HT400" s="402" t="s">
        <v>5363</v>
      </c>
      <c r="HU400" s="312">
        <v>1</v>
      </c>
      <c r="HV400" s="405">
        <v>0</v>
      </c>
      <c r="HX400" s="310">
        <v>396</v>
      </c>
      <c r="HY400" s="314" t="str">
        <f>OIP!AH398&amp;";"&amp;OIP!B398&amp;";"&amp;OIP!E398</f>
        <v>;;</v>
      </c>
      <c r="HZ400" s="438">
        <v>396</v>
      </c>
      <c r="IA400" s="414" t="s">
        <v>5363</v>
      </c>
      <c r="IB400" s="415">
        <v>1</v>
      </c>
      <c r="IC400" s="447">
        <v>0</v>
      </c>
      <c r="ID400" s="341"/>
      <c r="IE400" s="431">
        <v>396</v>
      </c>
      <c r="IF400" s="412" t="str">
        <f>OIP!AH398&amp;";"&amp;OIP!B398&amp;";"&amp;OIP!E398</f>
        <v>;;</v>
      </c>
      <c r="IG400" s="440">
        <v>396</v>
      </c>
      <c r="IH400" s="414" t="s">
        <v>5363</v>
      </c>
      <c r="II400" s="415">
        <v>1</v>
      </c>
      <c r="IJ400" s="447">
        <v>0</v>
      </c>
      <c r="IK400" s="341"/>
      <c r="IL400" s="431">
        <v>396</v>
      </c>
      <c r="IM400" s="412" t="str">
        <f>OIP!AH398&amp;";"&amp;OIP!B398&amp;";"&amp;OIP!E398</f>
        <v>;;</v>
      </c>
      <c r="IN400" s="440">
        <v>396</v>
      </c>
      <c r="IO400" s="414" t="s">
        <v>5363</v>
      </c>
      <c r="IP400" s="415">
        <v>1</v>
      </c>
      <c r="IQ400" s="447">
        <v>0</v>
      </c>
    </row>
    <row r="401" spans="1:251">
      <c r="A401" s="310">
        <f t="shared" si="45"/>
        <v>397</v>
      </c>
      <c r="B401" s="314" t="str">
        <f>DP!J398&amp;";"&amp;DP!B398</f>
        <v>;</v>
      </c>
      <c r="C401" s="438">
        <v>397</v>
      </c>
      <c r="D401" s="312"/>
      <c r="E401" s="312"/>
      <c r="F401" s="403"/>
      <c r="H401" s="437">
        <f t="shared" si="46"/>
        <v>397</v>
      </c>
      <c r="I401" s="314" t="str">
        <f>KTPRS2!I398&amp;";"&amp;KTPRS2!B398</f>
        <v>;</v>
      </c>
      <c r="J401" s="438">
        <v>397</v>
      </c>
      <c r="K401" s="312"/>
      <c r="L401" s="312"/>
      <c r="M401" s="405"/>
      <c r="O401" s="437">
        <f t="shared" si="47"/>
        <v>397</v>
      </c>
      <c r="P401" s="455">
        <v>0</v>
      </c>
      <c r="Q401" s="438"/>
      <c r="R401" s="312"/>
      <c r="S401" s="312"/>
      <c r="T401" s="405"/>
      <c r="DI401" s="310">
        <f t="shared" si="44"/>
        <v>494</v>
      </c>
      <c r="DJ401" s="314" t="str">
        <f>KTPRA!I400&amp;";"&amp;KTPRA!B400</f>
        <v>;</v>
      </c>
      <c r="DK401" s="438">
        <v>397</v>
      </c>
      <c r="DL401" s="312"/>
      <c r="DM401" s="312"/>
      <c r="DN401" s="403"/>
      <c r="FT401" s="479"/>
      <c r="HC401" s="446">
        <v>397</v>
      </c>
      <c r="HD401" s="412" t="str">
        <f>OIP!AH399&amp;";"&amp;OIP!B399&amp;";"&amp;OIP!E399</f>
        <v>;;</v>
      </c>
      <c r="HE401" s="440">
        <v>397</v>
      </c>
      <c r="HF401" s="414" t="s">
        <v>5364</v>
      </c>
      <c r="HG401" s="415">
        <v>1</v>
      </c>
      <c r="HH401" s="447">
        <v>0</v>
      </c>
      <c r="HJ401" s="446">
        <v>397</v>
      </c>
      <c r="HK401" s="412" t="str">
        <f>OIP!AH399&amp;";"&amp;OIP!B399&amp;";"&amp;OIP!E399</f>
        <v>;;</v>
      </c>
      <c r="HL401" s="440">
        <v>397</v>
      </c>
      <c r="HM401" s="414" t="s">
        <v>5364</v>
      </c>
      <c r="HN401" s="415">
        <v>1</v>
      </c>
      <c r="HO401" s="447">
        <v>0</v>
      </c>
      <c r="HQ401" s="437">
        <v>397</v>
      </c>
      <c r="HR401" s="314" t="str">
        <f>OIP!AH399&amp;";"&amp;OIP!B399&amp;";"&amp;OIP!E399</f>
        <v>;;</v>
      </c>
      <c r="HS401" s="438">
        <v>397</v>
      </c>
      <c r="HT401" s="402" t="s">
        <v>5364</v>
      </c>
      <c r="HU401" s="312">
        <v>1</v>
      </c>
      <c r="HV401" s="405">
        <v>0</v>
      </c>
      <c r="HX401" s="310">
        <v>397</v>
      </c>
      <c r="HY401" s="314" t="str">
        <f>OIP!AH399&amp;";"&amp;OIP!B399&amp;";"&amp;OIP!E399</f>
        <v>;;</v>
      </c>
      <c r="HZ401" s="438">
        <v>397</v>
      </c>
      <c r="IA401" s="414" t="s">
        <v>5364</v>
      </c>
      <c r="IB401" s="415">
        <v>1</v>
      </c>
      <c r="IC401" s="447">
        <v>0</v>
      </c>
      <c r="ID401" s="341"/>
      <c r="IE401" s="446">
        <v>397</v>
      </c>
      <c r="IF401" s="412" t="str">
        <f>OIP!AH399&amp;";"&amp;OIP!B399&amp;";"&amp;OIP!E399</f>
        <v>;;</v>
      </c>
      <c r="IG401" s="440">
        <v>397</v>
      </c>
      <c r="IH401" s="414" t="s">
        <v>5364</v>
      </c>
      <c r="II401" s="415">
        <v>1</v>
      </c>
      <c r="IJ401" s="447">
        <v>0</v>
      </c>
      <c r="IK401" s="341"/>
      <c r="IL401" s="446">
        <v>397</v>
      </c>
      <c r="IM401" s="412" t="str">
        <f>OIP!AH399&amp;";"&amp;OIP!B399&amp;";"&amp;OIP!E399</f>
        <v>;;</v>
      </c>
      <c r="IN401" s="440">
        <v>397</v>
      </c>
      <c r="IO401" s="414" t="s">
        <v>5364</v>
      </c>
      <c r="IP401" s="415">
        <v>1</v>
      </c>
      <c r="IQ401" s="447">
        <v>0</v>
      </c>
    </row>
    <row r="402" spans="1:251">
      <c r="A402" s="310">
        <f t="shared" si="45"/>
        <v>398</v>
      </c>
      <c r="B402" s="314" t="str">
        <f>DP!J399&amp;";"&amp;DP!B399</f>
        <v>;</v>
      </c>
      <c r="C402" s="438">
        <v>398</v>
      </c>
      <c r="D402" s="312"/>
      <c r="E402" s="312"/>
      <c r="F402" s="403"/>
      <c r="H402" s="437">
        <f t="shared" si="46"/>
        <v>398</v>
      </c>
      <c r="I402" s="314" t="str">
        <f>KTPRS2!I399&amp;";"&amp;KTPRS2!B399</f>
        <v>;</v>
      </c>
      <c r="J402" s="438">
        <v>398</v>
      </c>
      <c r="K402" s="312"/>
      <c r="L402" s="312"/>
      <c r="M402" s="405"/>
      <c r="O402" s="437">
        <f t="shared" si="47"/>
        <v>398</v>
      </c>
      <c r="P402" s="455">
        <v>0</v>
      </c>
      <c r="Q402" s="438"/>
      <c r="R402" s="312"/>
      <c r="S402" s="312"/>
      <c r="T402" s="405"/>
      <c r="DI402" s="310">
        <f t="shared" si="44"/>
        <v>495</v>
      </c>
      <c r="DJ402" s="314" t="str">
        <f>KTPRA!I401&amp;";"&amp;KTPRA!B401</f>
        <v>;</v>
      </c>
      <c r="DK402" s="438">
        <v>398</v>
      </c>
      <c r="DL402" s="312"/>
      <c r="DM402" s="312"/>
      <c r="DN402" s="403"/>
      <c r="FT402" s="479"/>
      <c r="HC402" s="431">
        <v>398</v>
      </c>
      <c r="HD402" s="412" t="str">
        <f>OIP!AH400&amp;";"&amp;OIP!B400&amp;";"&amp;OIP!E400</f>
        <v>;;</v>
      </c>
      <c r="HE402" s="440">
        <v>398</v>
      </c>
      <c r="HF402" s="414" t="s">
        <v>5365</v>
      </c>
      <c r="HG402" s="415">
        <v>1</v>
      </c>
      <c r="HH402" s="447">
        <v>0</v>
      </c>
      <c r="HJ402" s="431">
        <v>398</v>
      </c>
      <c r="HK402" s="412" t="str">
        <f>OIP!AH400&amp;";"&amp;OIP!B400&amp;";"&amp;OIP!E400</f>
        <v>;;</v>
      </c>
      <c r="HL402" s="440">
        <v>398</v>
      </c>
      <c r="HM402" s="414" t="s">
        <v>5365</v>
      </c>
      <c r="HN402" s="415">
        <v>1</v>
      </c>
      <c r="HO402" s="447">
        <v>0</v>
      </c>
      <c r="HQ402" s="437">
        <v>398</v>
      </c>
      <c r="HR402" s="314" t="str">
        <f>OIP!AH400&amp;";"&amp;OIP!B400&amp;";"&amp;OIP!E400</f>
        <v>;;</v>
      </c>
      <c r="HS402" s="438">
        <v>398</v>
      </c>
      <c r="HT402" s="402" t="s">
        <v>5365</v>
      </c>
      <c r="HU402" s="312">
        <v>1</v>
      </c>
      <c r="HV402" s="405">
        <v>0</v>
      </c>
      <c r="HX402" s="310">
        <v>398</v>
      </c>
      <c r="HY402" s="314" t="str">
        <f>OIP!AH400&amp;";"&amp;OIP!B400&amp;";"&amp;OIP!E400</f>
        <v>;;</v>
      </c>
      <c r="HZ402" s="438">
        <v>398</v>
      </c>
      <c r="IA402" s="414" t="s">
        <v>5365</v>
      </c>
      <c r="IB402" s="415">
        <v>1</v>
      </c>
      <c r="IC402" s="447">
        <v>0</v>
      </c>
      <c r="ID402" s="341"/>
      <c r="IE402" s="431">
        <v>398</v>
      </c>
      <c r="IF402" s="412" t="str">
        <f>OIP!AH400&amp;";"&amp;OIP!B400&amp;";"&amp;OIP!E400</f>
        <v>;;</v>
      </c>
      <c r="IG402" s="440">
        <v>398</v>
      </c>
      <c r="IH402" s="414" t="s">
        <v>5365</v>
      </c>
      <c r="II402" s="415">
        <v>1</v>
      </c>
      <c r="IJ402" s="447">
        <v>0</v>
      </c>
      <c r="IK402" s="341"/>
      <c r="IL402" s="431">
        <v>398</v>
      </c>
      <c r="IM402" s="412" t="str">
        <f>OIP!AH400&amp;";"&amp;OIP!B400&amp;";"&amp;OIP!E400</f>
        <v>;;</v>
      </c>
      <c r="IN402" s="440">
        <v>398</v>
      </c>
      <c r="IO402" s="414" t="s">
        <v>5365</v>
      </c>
      <c r="IP402" s="415">
        <v>1</v>
      </c>
      <c r="IQ402" s="447">
        <v>0</v>
      </c>
    </row>
    <row r="403" spans="1:251">
      <c r="A403" s="313">
        <f t="shared" si="45"/>
        <v>399</v>
      </c>
      <c r="B403" s="314" t="str">
        <f>DP!J400&amp;";"&amp;DP!B400</f>
        <v>;</v>
      </c>
      <c r="C403" s="438">
        <v>399</v>
      </c>
      <c r="D403" s="345"/>
      <c r="E403" s="345"/>
      <c r="F403" s="347"/>
      <c r="H403" s="469">
        <f t="shared" si="46"/>
        <v>399</v>
      </c>
      <c r="I403" s="314" t="str">
        <f>KTPRS2!I400&amp;";"&amp;KTPRS2!B400</f>
        <v>;</v>
      </c>
      <c r="J403" s="438">
        <v>399</v>
      </c>
      <c r="K403" s="345"/>
      <c r="L403" s="345"/>
      <c r="M403" s="470"/>
      <c r="O403" s="469">
        <f t="shared" si="47"/>
        <v>399</v>
      </c>
      <c r="P403" s="455">
        <v>0</v>
      </c>
      <c r="Q403" s="343"/>
      <c r="R403" s="345"/>
      <c r="S403" s="345"/>
      <c r="T403" s="470"/>
      <c r="DI403" s="310">
        <f t="shared" si="44"/>
        <v>496</v>
      </c>
      <c r="DJ403" s="314" t="str">
        <f>KTPRA!I402&amp;";"&amp;KTPRA!B402</f>
        <v>;</v>
      </c>
      <c r="DK403" s="438">
        <v>399</v>
      </c>
      <c r="DL403" s="312"/>
      <c r="DM403" s="312"/>
      <c r="DN403" s="403"/>
      <c r="FT403" s="479"/>
      <c r="HC403" s="446">
        <v>399</v>
      </c>
      <c r="HD403" s="412" t="str">
        <f>OIP!AH401&amp;";"&amp;OIP!B401&amp;";"&amp;OIP!E401</f>
        <v>;;</v>
      </c>
      <c r="HE403" s="440">
        <v>399</v>
      </c>
      <c r="HF403" s="414" t="s">
        <v>5366</v>
      </c>
      <c r="HG403" s="415">
        <v>1</v>
      </c>
      <c r="HH403" s="447">
        <v>0</v>
      </c>
      <c r="HJ403" s="446">
        <v>399</v>
      </c>
      <c r="HK403" s="412" t="str">
        <f>OIP!AH401&amp;";"&amp;OIP!B401&amp;";"&amp;OIP!E401</f>
        <v>;;</v>
      </c>
      <c r="HL403" s="440">
        <v>399</v>
      </c>
      <c r="HM403" s="414" t="s">
        <v>5366</v>
      </c>
      <c r="HN403" s="415">
        <v>1</v>
      </c>
      <c r="HO403" s="447">
        <v>0</v>
      </c>
      <c r="HQ403" s="437">
        <v>399</v>
      </c>
      <c r="HR403" s="314" t="str">
        <f>OIP!AH401&amp;";"&amp;OIP!B401&amp;";"&amp;OIP!E401</f>
        <v>;;</v>
      </c>
      <c r="HS403" s="438">
        <v>399</v>
      </c>
      <c r="HT403" s="402" t="s">
        <v>5366</v>
      </c>
      <c r="HU403" s="312">
        <v>1</v>
      </c>
      <c r="HV403" s="405">
        <v>0</v>
      </c>
      <c r="HX403" s="310">
        <v>399</v>
      </c>
      <c r="HY403" s="314" t="str">
        <f>OIP!AH401&amp;";"&amp;OIP!B401&amp;";"&amp;OIP!E401</f>
        <v>;;</v>
      </c>
      <c r="HZ403" s="438">
        <v>399</v>
      </c>
      <c r="IA403" s="414" t="s">
        <v>5366</v>
      </c>
      <c r="IB403" s="415">
        <v>1</v>
      </c>
      <c r="IC403" s="447">
        <v>0</v>
      </c>
      <c r="ID403" s="341"/>
      <c r="IE403" s="446">
        <v>399</v>
      </c>
      <c r="IF403" s="412" t="str">
        <f>OIP!AH401&amp;";"&amp;OIP!B401&amp;";"&amp;OIP!E401</f>
        <v>;;</v>
      </c>
      <c r="IG403" s="440">
        <v>399</v>
      </c>
      <c r="IH403" s="414" t="s">
        <v>5366</v>
      </c>
      <c r="II403" s="415">
        <v>1</v>
      </c>
      <c r="IJ403" s="447">
        <v>0</v>
      </c>
      <c r="IK403" s="341"/>
      <c r="IL403" s="446">
        <v>399</v>
      </c>
      <c r="IM403" s="412" t="str">
        <f>OIP!AH401&amp;";"&amp;OIP!B401&amp;";"&amp;OIP!E401</f>
        <v>;;</v>
      </c>
      <c r="IN403" s="440">
        <v>399</v>
      </c>
      <c r="IO403" s="414" t="s">
        <v>5366</v>
      </c>
      <c r="IP403" s="415">
        <v>1</v>
      </c>
      <c r="IQ403" s="447">
        <v>0</v>
      </c>
    </row>
    <row r="404" spans="1:251">
      <c r="A404" s="310">
        <f t="shared" si="45"/>
        <v>400</v>
      </c>
      <c r="B404" s="314" t="str">
        <f>DP!J401&amp;";"&amp;DP!B401</f>
        <v>;</v>
      </c>
      <c r="C404" s="438">
        <v>400</v>
      </c>
      <c r="D404" s="312"/>
      <c r="E404" s="312"/>
      <c r="F404" s="403"/>
      <c r="H404" s="437">
        <f t="shared" si="46"/>
        <v>400</v>
      </c>
      <c r="I404" s="314" t="str">
        <f>KTPRS2!I401&amp;";"&amp;KTPRS2!B401</f>
        <v>;</v>
      </c>
      <c r="J404" s="438">
        <v>400</v>
      </c>
      <c r="K404" s="312"/>
      <c r="L404" s="312"/>
      <c r="M404" s="405"/>
      <c r="O404" s="437">
        <f t="shared" si="47"/>
        <v>400</v>
      </c>
      <c r="P404" s="455">
        <v>0</v>
      </c>
      <c r="Q404" s="438"/>
      <c r="R404" s="312"/>
      <c r="S404" s="312"/>
      <c r="T404" s="405"/>
      <c r="DI404" s="310">
        <f t="shared" si="44"/>
        <v>497</v>
      </c>
      <c r="DJ404" s="314" t="str">
        <f>KTPRA!I403&amp;";"&amp;KTPRA!B403</f>
        <v>;</v>
      </c>
      <c r="DK404" s="438">
        <v>400</v>
      </c>
      <c r="DL404" s="312"/>
      <c r="DM404" s="312"/>
      <c r="DN404" s="403"/>
      <c r="FT404" s="479"/>
      <c r="HC404" s="431">
        <v>400</v>
      </c>
      <c r="HD404" s="412" t="str">
        <f>OIP!AH402&amp;";"&amp;OIP!B402&amp;";"&amp;OIP!E402</f>
        <v>;;</v>
      </c>
      <c r="HE404" s="440">
        <v>400</v>
      </c>
      <c r="HF404" s="414" t="s">
        <v>5367</v>
      </c>
      <c r="HG404" s="415">
        <v>1</v>
      </c>
      <c r="HH404" s="447">
        <v>0</v>
      </c>
      <c r="HJ404" s="431">
        <v>400</v>
      </c>
      <c r="HK404" s="412" t="str">
        <f>OIP!AH402&amp;";"&amp;OIP!B402&amp;";"&amp;OIP!E402</f>
        <v>;;</v>
      </c>
      <c r="HL404" s="440">
        <v>400</v>
      </c>
      <c r="HM404" s="414" t="s">
        <v>5367</v>
      </c>
      <c r="HN404" s="415">
        <v>1</v>
      </c>
      <c r="HO404" s="447">
        <v>0</v>
      </c>
      <c r="HQ404" s="437">
        <v>400</v>
      </c>
      <c r="HR404" s="314" t="str">
        <f>OIP!AH402&amp;";"&amp;OIP!B402&amp;";"&amp;OIP!E402</f>
        <v>;;</v>
      </c>
      <c r="HS404" s="438">
        <v>400</v>
      </c>
      <c r="HT404" s="402" t="s">
        <v>5367</v>
      </c>
      <c r="HU404" s="312">
        <v>1</v>
      </c>
      <c r="HV404" s="405">
        <v>0</v>
      </c>
      <c r="HX404" s="310">
        <v>400</v>
      </c>
      <c r="HY404" s="314" t="str">
        <f>OIP!AH402&amp;";"&amp;OIP!B402&amp;";"&amp;OIP!E402</f>
        <v>;;</v>
      </c>
      <c r="HZ404" s="438">
        <v>400</v>
      </c>
      <c r="IA404" s="414" t="s">
        <v>5367</v>
      </c>
      <c r="IB404" s="415">
        <v>1</v>
      </c>
      <c r="IC404" s="447">
        <v>0</v>
      </c>
      <c r="ID404" s="341"/>
      <c r="IE404" s="431">
        <v>400</v>
      </c>
      <c r="IF404" s="412" t="str">
        <f>OIP!AH402&amp;";"&amp;OIP!B402&amp;";"&amp;OIP!E402</f>
        <v>;;</v>
      </c>
      <c r="IG404" s="440">
        <v>400</v>
      </c>
      <c r="IH404" s="414" t="s">
        <v>5367</v>
      </c>
      <c r="II404" s="415">
        <v>1</v>
      </c>
      <c r="IJ404" s="447">
        <v>0</v>
      </c>
      <c r="IK404" s="341"/>
      <c r="IL404" s="431">
        <v>400</v>
      </c>
      <c r="IM404" s="412" t="str">
        <f>OIP!AH402&amp;";"&amp;OIP!B402&amp;";"&amp;OIP!E402</f>
        <v>;;</v>
      </c>
      <c r="IN404" s="440">
        <v>400</v>
      </c>
      <c r="IO404" s="414" t="s">
        <v>5367</v>
      </c>
      <c r="IP404" s="415">
        <v>1</v>
      </c>
      <c r="IQ404" s="447">
        <v>0</v>
      </c>
    </row>
    <row r="405" spans="1:251">
      <c r="A405" s="313">
        <f t="shared" si="45"/>
        <v>401</v>
      </c>
      <c r="B405" s="314" t="str">
        <f>DP!J402&amp;";"&amp;DP!B402</f>
        <v>;</v>
      </c>
      <c r="C405" s="438">
        <v>401</v>
      </c>
      <c r="D405" s="345"/>
      <c r="E405" s="345"/>
      <c r="F405" s="347"/>
      <c r="H405" s="469">
        <f t="shared" si="46"/>
        <v>401</v>
      </c>
      <c r="I405" s="314" t="str">
        <f>KTPRS2!I402&amp;";"&amp;KTPRS2!B402</f>
        <v>;</v>
      </c>
      <c r="J405" s="438">
        <v>401</v>
      </c>
      <c r="K405" s="345"/>
      <c r="L405" s="345"/>
      <c r="M405" s="470"/>
      <c r="O405" s="469">
        <f t="shared" si="47"/>
        <v>401</v>
      </c>
      <c r="P405" s="455">
        <v>0</v>
      </c>
      <c r="Q405" s="343"/>
      <c r="R405" s="345"/>
      <c r="S405" s="345"/>
      <c r="T405" s="470"/>
      <c r="DI405" s="310">
        <f t="shared" si="44"/>
        <v>498</v>
      </c>
      <c r="DJ405" s="314" t="str">
        <f>KTPRA!I404&amp;";"&amp;KTPRA!B404</f>
        <v>;</v>
      </c>
      <c r="DK405" s="438">
        <v>401</v>
      </c>
      <c r="DL405" s="312"/>
      <c r="DM405" s="312"/>
      <c r="DN405" s="403"/>
      <c r="FT405" s="479"/>
      <c r="HC405" s="446">
        <v>401</v>
      </c>
      <c r="HD405" s="412" t="str">
        <f>OIP!AH403&amp;";"&amp;OIP!B403&amp;";"&amp;OIP!E403</f>
        <v>;;</v>
      </c>
      <c r="HE405" s="440">
        <v>401</v>
      </c>
      <c r="HF405" s="414" t="s">
        <v>5368</v>
      </c>
      <c r="HG405" s="415">
        <v>1</v>
      </c>
      <c r="HH405" s="447">
        <v>0</v>
      </c>
      <c r="HJ405" s="446">
        <v>401</v>
      </c>
      <c r="HK405" s="412" t="str">
        <f>OIP!AH403&amp;";"&amp;OIP!B403&amp;";"&amp;OIP!E403</f>
        <v>;;</v>
      </c>
      <c r="HL405" s="440">
        <v>401</v>
      </c>
      <c r="HM405" s="414" t="s">
        <v>5368</v>
      </c>
      <c r="HN405" s="415">
        <v>1</v>
      </c>
      <c r="HO405" s="447">
        <v>0</v>
      </c>
      <c r="HQ405" s="437">
        <v>401</v>
      </c>
      <c r="HR405" s="314" t="str">
        <f>OIP!AH403&amp;";"&amp;OIP!B403&amp;";"&amp;OIP!E403</f>
        <v>;;</v>
      </c>
      <c r="HS405" s="438">
        <v>401</v>
      </c>
      <c r="HT405" s="402" t="s">
        <v>5368</v>
      </c>
      <c r="HU405" s="312">
        <v>1</v>
      </c>
      <c r="HV405" s="405">
        <v>0</v>
      </c>
      <c r="HX405" s="310">
        <v>401</v>
      </c>
      <c r="HY405" s="314" t="str">
        <f>OIP!AH403&amp;";"&amp;OIP!B403&amp;";"&amp;OIP!E403</f>
        <v>;;</v>
      </c>
      <c r="HZ405" s="438">
        <v>401</v>
      </c>
      <c r="IA405" s="414" t="s">
        <v>5368</v>
      </c>
      <c r="IB405" s="415">
        <v>1</v>
      </c>
      <c r="IC405" s="447">
        <v>0</v>
      </c>
      <c r="ID405" s="341"/>
      <c r="IE405" s="446">
        <v>401</v>
      </c>
      <c r="IF405" s="412" t="str">
        <f>OIP!AH403&amp;";"&amp;OIP!B403&amp;";"&amp;OIP!E403</f>
        <v>;;</v>
      </c>
      <c r="IG405" s="440">
        <v>401</v>
      </c>
      <c r="IH405" s="414" t="s">
        <v>5368</v>
      </c>
      <c r="II405" s="415">
        <v>1</v>
      </c>
      <c r="IJ405" s="447">
        <v>0</v>
      </c>
      <c r="IK405" s="341"/>
      <c r="IL405" s="446">
        <v>401</v>
      </c>
      <c r="IM405" s="412" t="str">
        <f>OIP!AH403&amp;";"&amp;OIP!B403&amp;";"&amp;OIP!E403</f>
        <v>;;</v>
      </c>
      <c r="IN405" s="440">
        <v>401</v>
      </c>
      <c r="IO405" s="414" t="s">
        <v>5368</v>
      </c>
      <c r="IP405" s="415">
        <v>1</v>
      </c>
      <c r="IQ405" s="447">
        <v>0</v>
      </c>
    </row>
    <row r="406" spans="1:251">
      <c r="A406" s="310">
        <f t="shared" si="45"/>
        <v>402</v>
      </c>
      <c r="B406" s="314" t="str">
        <f>DP!J403&amp;";"&amp;DP!B403</f>
        <v>;</v>
      </c>
      <c r="C406" s="438">
        <v>402</v>
      </c>
      <c r="D406" s="312"/>
      <c r="E406" s="312"/>
      <c r="F406" s="403"/>
      <c r="H406" s="437">
        <f t="shared" si="46"/>
        <v>402</v>
      </c>
      <c r="I406" s="314" t="str">
        <f>KTPRS2!I403&amp;";"&amp;KTPRS2!B403</f>
        <v>;</v>
      </c>
      <c r="J406" s="438">
        <v>402</v>
      </c>
      <c r="K406" s="312"/>
      <c r="L406" s="312"/>
      <c r="M406" s="405"/>
      <c r="O406" s="437">
        <f t="shared" si="47"/>
        <v>402</v>
      </c>
      <c r="P406" s="455">
        <v>0</v>
      </c>
      <c r="Q406" s="438"/>
      <c r="R406" s="312"/>
      <c r="S406" s="312"/>
      <c r="T406" s="405"/>
      <c r="DI406" s="310">
        <f t="shared" si="44"/>
        <v>499</v>
      </c>
      <c r="DJ406" s="314" t="str">
        <f>KTPRA!I405&amp;";"&amp;KTPRA!B405</f>
        <v>;</v>
      </c>
      <c r="DK406" s="438">
        <v>402</v>
      </c>
      <c r="DL406" s="312"/>
      <c r="DM406" s="312"/>
      <c r="DN406" s="403"/>
      <c r="FT406" s="479"/>
      <c r="HC406" s="431">
        <v>402</v>
      </c>
      <c r="HD406" s="412" t="str">
        <f>OIP!AH404&amp;";"&amp;OIP!B404&amp;";"&amp;OIP!E404</f>
        <v>;;</v>
      </c>
      <c r="HE406" s="440">
        <v>402</v>
      </c>
      <c r="HF406" s="414" t="s">
        <v>5369</v>
      </c>
      <c r="HG406" s="415">
        <v>1</v>
      </c>
      <c r="HH406" s="447">
        <v>0</v>
      </c>
      <c r="HJ406" s="431">
        <v>402</v>
      </c>
      <c r="HK406" s="412" t="str">
        <f>OIP!AH404&amp;";"&amp;OIP!B404&amp;";"&amp;OIP!E404</f>
        <v>;;</v>
      </c>
      <c r="HL406" s="440">
        <v>402</v>
      </c>
      <c r="HM406" s="414" t="s">
        <v>5369</v>
      </c>
      <c r="HN406" s="415">
        <v>1</v>
      </c>
      <c r="HO406" s="447">
        <v>0</v>
      </c>
      <c r="HQ406" s="437">
        <v>402</v>
      </c>
      <c r="HR406" s="314" t="str">
        <f>OIP!AH404&amp;";"&amp;OIP!B404&amp;";"&amp;OIP!E404</f>
        <v>;;</v>
      </c>
      <c r="HS406" s="438">
        <v>402</v>
      </c>
      <c r="HT406" s="402" t="s">
        <v>5369</v>
      </c>
      <c r="HU406" s="312">
        <v>1</v>
      </c>
      <c r="HV406" s="405">
        <v>0</v>
      </c>
      <c r="HX406" s="310">
        <v>402</v>
      </c>
      <c r="HY406" s="314" t="str">
        <f>OIP!AH404&amp;";"&amp;OIP!B404&amp;";"&amp;OIP!E404</f>
        <v>;;</v>
      </c>
      <c r="HZ406" s="438">
        <v>402</v>
      </c>
      <c r="IA406" s="414" t="s">
        <v>5369</v>
      </c>
      <c r="IB406" s="415">
        <v>1</v>
      </c>
      <c r="IC406" s="447">
        <v>0</v>
      </c>
      <c r="ID406" s="341"/>
      <c r="IE406" s="431">
        <v>402</v>
      </c>
      <c r="IF406" s="412" t="str">
        <f>OIP!AH404&amp;";"&amp;OIP!B404&amp;";"&amp;OIP!E404</f>
        <v>;;</v>
      </c>
      <c r="IG406" s="440">
        <v>402</v>
      </c>
      <c r="IH406" s="414" t="s">
        <v>5369</v>
      </c>
      <c r="II406" s="415">
        <v>1</v>
      </c>
      <c r="IJ406" s="447">
        <v>0</v>
      </c>
      <c r="IK406" s="341"/>
      <c r="IL406" s="431">
        <v>402</v>
      </c>
      <c r="IM406" s="412" t="str">
        <f>OIP!AH404&amp;";"&amp;OIP!B404&amp;";"&amp;OIP!E404</f>
        <v>;;</v>
      </c>
      <c r="IN406" s="440">
        <v>402</v>
      </c>
      <c r="IO406" s="414" t="s">
        <v>5369</v>
      </c>
      <c r="IP406" s="415">
        <v>1</v>
      </c>
      <c r="IQ406" s="447">
        <v>0</v>
      </c>
    </row>
    <row r="407" spans="1:251">
      <c r="A407" s="313">
        <f t="shared" si="45"/>
        <v>403</v>
      </c>
      <c r="B407" s="314" t="str">
        <f>DP!J404&amp;";"&amp;DP!B404</f>
        <v>;</v>
      </c>
      <c r="C407" s="438">
        <v>403</v>
      </c>
      <c r="D407" s="345"/>
      <c r="E407" s="345"/>
      <c r="F407" s="347"/>
      <c r="H407" s="469">
        <f t="shared" si="46"/>
        <v>403</v>
      </c>
      <c r="I407" s="314" t="str">
        <f>KTPRS2!I404&amp;";"&amp;KTPRS2!B404</f>
        <v>;</v>
      </c>
      <c r="J407" s="438">
        <v>403</v>
      </c>
      <c r="K407" s="345"/>
      <c r="L407" s="345"/>
      <c r="M407" s="470"/>
      <c r="O407" s="469">
        <f t="shared" si="47"/>
        <v>403</v>
      </c>
      <c r="P407" s="455">
        <v>0</v>
      </c>
      <c r="Q407" s="343"/>
      <c r="R407" s="345"/>
      <c r="S407" s="345"/>
      <c r="T407" s="470"/>
      <c r="DI407" s="310">
        <f t="shared" si="44"/>
        <v>500</v>
      </c>
      <c r="DJ407" s="314" t="str">
        <f>KTPRA!I406&amp;";"&amp;KTPRA!B406</f>
        <v>;</v>
      </c>
      <c r="DK407" s="438">
        <v>403</v>
      </c>
      <c r="DL407" s="312"/>
      <c r="DM407" s="312"/>
      <c r="DN407" s="403"/>
      <c r="FT407" s="479"/>
      <c r="HC407" s="446">
        <v>403</v>
      </c>
      <c r="HD407" s="412" t="str">
        <f>OIP!AH405&amp;";"&amp;OIP!B405&amp;";"&amp;OIP!E405</f>
        <v>;;</v>
      </c>
      <c r="HE407" s="440">
        <v>403</v>
      </c>
      <c r="HF407" s="414" t="s">
        <v>5370</v>
      </c>
      <c r="HG407" s="415">
        <v>1</v>
      </c>
      <c r="HH407" s="447">
        <v>0</v>
      </c>
      <c r="HJ407" s="446">
        <v>403</v>
      </c>
      <c r="HK407" s="412" t="str">
        <f>OIP!AH405&amp;";"&amp;OIP!B405&amp;";"&amp;OIP!E405</f>
        <v>;;</v>
      </c>
      <c r="HL407" s="440">
        <v>403</v>
      </c>
      <c r="HM407" s="414" t="s">
        <v>5370</v>
      </c>
      <c r="HN407" s="415">
        <v>1</v>
      </c>
      <c r="HO407" s="447">
        <v>0</v>
      </c>
      <c r="HQ407" s="437">
        <v>403</v>
      </c>
      <c r="HR407" s="314" t="str">
        <f>OIP!AH405&amp;";"&amp;OIP!B405&amp;";"&amp;OIP!E405</f>
        <v>;;</v>
      </c>
      <c r="HS407" s="438">
        <v>403</v>
      </c>
      <c r="HT407" s="402" t="s">
        <v>5370</v>
      </c>
      <c r="HU407" s="312">
        <v>1</v>
      </c>
      <c r="HV407" s="405">
        <v>0</v>
      </c>
      <c r="HX407" s="310">
        <v>403</v>
      </c>
      <c r="HY407" s="314" t="str">
        <f>OIP!AH405&amp;";"&amp;OIP!B405&amp;";"&amp;OIP!E405</f>
        <v>;;</v>
      </c>
      <c r="HZ407" s="438">
        <v>403</v>
      </c>
      <c r="IA407" s="414" t="s">
        <v>5370</v>
      </c>
      <c r="IB407" s="415">
        <v>1</v>
      </c>
      <c r="IC407" s="447">
        <v>0</v>
      </c>
      <c r="ID407" s="341"/>
      <c r="IE407" s="446">
        <v>403</v>
      </c>
      <c r="IF407" s="412" t="str">
        <f>OIP!AH405&amp;";"&amp;OIP!B405&amp;";"&amp;OIP!E405</f>
        <v>;;</v>
      </c>
      <c r="IG407" s="440">
        <v>403</v>
      </c>
      <c r="IH407" s="414" t="s">
        <v>5370</v>
      </c>
      <c r="II407" s="415">
        <v>1</v>
      </c>
      <c r="IJ407" s="447">
        <v>0</v>
      </c>
      <c r="IK407" s="341"/>
      <c r="IL407" s="446">
        <v>403</v>
      </c>
      <c r="IM407" s="412" t="str">
        <f>OIP!AH405&amp;";"&amp;OIP!B405&amp;";"&amp;OIP!E405</f>
        <v>;;</v>
      </c>
      <c r="IN407" s="440">
        <v>403</v>
      </c>
      <c r="IO407" s="414" t="s">
        <v>5370</v>
      </c>
      <c r="IP407" s="415">
        <v>1</v>
      </c>
      <c r="IQ407" s="447">
        <v>0</v>
      </c>
    </row>
    <row r="408" spans="1:251">
      <c r="A408" s="310">
        <f t="shared" si="45"/>
        <v>404</v>
      </c>
      <c r="B408" s="314" t="str">
        <f>DP!J405&amp;";"&amp;DP!B405</f>
        <v>;</v>
      </c>
      <c r="C408" s="438">
        <v>404</v>
      </c>
      <c r="D408" s="312"/>
      <c r="E408" s="312"/>
      <c r="F408" s="403"/>
      <c r="H408" s="437">
        <f t="shared" si="46"/>
        <v>404</v>
      </c>
      <c r="I408" s="314" t="str">
        <f>KTPRS2!I405&amp;";"&amp;KTPRS2!B405</f>
        <v>;</v>
      </c>
      <c r="J408" s="438">
        <v>404</v>
      </c>
      <c r="K408" s="312"/>
      <c r="L408" s="312"/>
      <c r="M408" s="405"/>
      <c r="O408" s="437">
        <f t="shared" si="47"/>
        <v>404</v>
      </c>
      <c r="P408" s="455">
        <v>0</v>
      </c>
      <c r="Q408" s="438"/>
      <c r="R408" s="312"/>
      <c r="S408" s="312"/>
      <c r="T408" s="405"/>
      <c r="HC408" s="431">
        <v>404</v>
      </c>
      <c r="HD408" s="412" t="str">
        <f>OIP!AH406&amp;";"&amp;OIP!B406&amp;";"&amp;OIP!E406</f>
        <v>;;</v>
      </c>
      <c r="HE408" s="440">
        <v>404</v>
      </c>
      <c r="HF408" s="414" t="s">
        <v>5371</v>
      </c>
      <c r="HG408" s="415">
        <v>1</v>
      </c>
      <c r="HH408" s="447">
        <v>0</v>
      </c>
      <c r="HJ408" s="431">
        <v>404</v>
      </c>
      <c r="HK408" s="412" t="str">
        <f>OIP!AH406&amp;";"&amp;OIP!B406&amp;";"&amp;OIP!E406</f>
        <v>;;</v>
      </c>
      <c r="HL408" s="440">
        <v>404</v>
      </c>
      <c r="HM408" s="414" t="s">
        <v>5371</v>
      </c>
      <c r="HN408" s="415">
        <v>1</v>
      </c>
      <c r="HO408" s="447">
        <v>0</v>
      </c>
      <c r="HQ408" s="437">
        <v>404</v>
      </c>
      <c r="HR408" s="314" t="str">
        <f>OIP!AH406&amp;";"&amp;OIP!B406&amp;";"&amp;OIP!E406</f>
        <v>;;</v>
      </c>
      <c r="HS408" s="438">
        <v>404</v>
      </c>
      <c r="HT408" s="402" t="s">
        <v>5371</v>
      </c>
      <c r="HU408" s="312">
        <v>1</v>
      </c>
      <c r="HV408" s="405">
        <v>0</v>
      </c>
      <c r="HX408" s="310">
        <v>404</v>
      </c>
      <c r="HY408" s="314" t="str">
        <f>OIP!AH406&amp;";"&amp;OIP!B406&amp;";"&amp;OIP!E406</f>
        <v>;;</v>
      </c>
      <c r="HZ408" s="438">
        <v>404</v>
      </c>
      <c r="IA408" s="414" t="s">
        <v>5371</v>
      </c>
      <c r="IB408" s="415">
        <v>1</v>
      </c>
      <c r="IC408" s="447">
        <v>0</v>
      </c>
      <c r="ID408" s="341"/>
      <c r="IE408" s="431">
        <v>404</v>
      </c>
      <c r="IF408" s="412" t="str">
        <f>OIP!AH406&amp;";"&amp;OIP!B406&amp;";"&amp;OIP!E406</f>
        <v>;;</v>
      </c>
      <c r="IG408" s="440">
        <v>404</v>
      </c>
      <c r="IH408" s="414" t="s">
        <v>5371</v>
      </c>
      <c r="II408" s="415">
        <v>1</v>
      </c>
      <c r="IJ408" s="447">
        <v>0</v>
      </c>
      <c r="IK408" s="341"/>
      <c r="IL408" s="431">
        <v>404</v>
      </c>
      <c r="IM408" s="412" t="str">
        <f>OIP!AH406&amp;";"&amp;OIP!B406&amp;";"&amp;OIP!E406</f>
        <v>;;</v>
      </c>
      <c r="IN408" s="440">
        <v>404</v>
      </c>
      <c r="IO408" s="414" t="s">
        <v>5371</v>
      </c>
      <c r="IP408" s="415">
        <v>1</v>
      </c>
      <c r="IQ408" s="447">
        <v>0</v>
      </c>
    </row>
    <row r="409" spans="1:251">
      <c r="A409" s="313">
        <f t="shared" si="45"/>
        <v>405</v>
      </c>
      <c r="B409" s="314" t="str">
        <f>DP!J406&amp;";"&amp;DP!B406</f>
        <v>;</v>
      </c>
      <c r="C409" s="438">
        <v>405</v>
      </c>
      <c r="D409" s="345"/>
      <c r="E409" s="345"/>
      <c r="F409" s="347"/>
      <c r="H409" s="469">
        <f t="shared" si="46"/>
        <v>405</v>
      </c>
      <c r="I409" s="314" t="str">
        <f>KTPRS2!I406&amp;";"&amp;KTPRS2!B406</f>
        <v>;</v>
      </c>
      <c r="J409" s="438">
        <v>405</v>
      </c>
      <c r="K409" s="345"/>
      <c r="L409" s="345"/>
      <c r="M409" s="470"/>
      <c r="O409" s="469">
        <f t="shared" si="47"/>
        <v>405</v>
      </c>
      <c r="P409" s="455">
        <v>0</v>
      </c>
      <c r="Q409" s="343"/>
      <c r="R409" s="345"/>
      <c r="S409" s="345"/>
      <c r="T409" s="470"/>
      <c r="HC409" s="446">
        <v>405</v>
      </c>
      <c r="HD409" s="412" t="str">
        <f>OIP!AH407&amp;";"&amp;OIP!B407&amp;";"&amp;OIP!E407</f>
        <v>;;</v>
      </c>
      <c r="HE409" s="440">
        <v>405</v>
      </c>
      <c r="HF409" s="414" t="s">
        <v>5372</v>
      </c>
      <c r="HG409" s="415">
        <v>1</v>
      </c>
      <c r="HH409" s="447">
        <v>0</v>
      </c>
      <c r="HJ409" s="446">
        <v>405</v>
      </c>
      <c r="HK409" s="412" t="str">
        <f>OIP!AH407&amp;";"&amp;OIP!B407&amp;";"&amp;OIP!E407</f>
        <v>;;</v>
      </c>
      <c r="HL409" s="440">
        <v>405</v>
      </c>
      <c r="HM409" s="414" t="s">
        <v>5372</v>
      </c>
      <c r="HN409" s="415">
        <v>1</v>
      </c>
      <c r="HO409" s="447">
        <v>0</v>
      </c>
      <c r="HQ409" s="437">
        <v>405</v>
      </c>
      <c r="HR409" s="314" t="str">
        <f>OIP!AH407&amp;";"&amp;OIP!B407&amp;";"&amp;OIP!E407</f>
        <v>;;</v>
      </c>
      <c r="HS409" s="438">
        <v>405</v>
      </c>
      <c r="HT409" s="402" t="s">
        <v>5372</v>
      </c>
      <c r="HU409" s="312">
        <v>1</v>
      </c>
      <c r="HV409" s="405">
        <v>0</v>
      </c>
      <c r="HX409" s="310">
        <v>405</v>
      </c>
      <c r="HY409" s="314" t="str">
        <f>OIP!AH407&amp;";"&amp;OIP!B407&amp;";"&amp;OIP!E407</f>
        <v>;;</v>
      </c>
      <c r="HZ409" s="438">
        <v>405</v>
      </c>
      <c r="IA409" s="414" t="s">
        <v>5372</v>
      </c>
      <c r="IB409" s="415">
        <v>1</v>
      </c>
      <c r="IC409" s="447">
        <v>0</v>
      </c>
      <c r="ID409" s="341"/>
      <c r="IE409" s="446">
        <v>405</v>
      </c>
      <c r="IF409" s="412" t="str">
        <f>OIP!AH407&amp;";"&amp;OIP!B407&amp;";"&amp;OIP!E407</f>
        <v>;;</v>
      </c>
      <c r="IG409" s="440">
        <v>405</v>
      </c>
      <c r="IH409" s="414" t="s">
        <v>5372</v>
      </c>
      <c r="II409" s="415">
        <v>1</v>
      </c>
      <c r="IJ409" s="447">
        <v>0</v>
      </c>
      <c r="IK409" s="341"/>
      <c r="IL409" s="446">
        <v>405</v>
      </c>
      <c r="IM409" s="412" t="str">
        <f>OIP!AH407&amp;";"&amp;OIP!B407&amp;";"&amp;OIP!E407</f>
        <v>;;</v>
      </c>
      <c r="IN409" s="440">
        <v>405</v>
      </c>
      <c r="IO409" s="414" t="s">
        <v>5372</v>
      </c>
      <c r="IP409" s="415">
        <v>1</v>
      </c>
      <c r="IQ409" s="447">
        <v>0</v>
      </c>
    </row>
    <row r="410" spans="1:251">
      <c r="A410" s="310">
        <f t="shared" si="45"/>
        <v>406</v>
      </c>
      <c r="B410" s="314" t="str">
        <f>DP!J407&amp;";"&amp;DP!B407</f>
        <v>;</v>
      </c>
      <c r="C410" s="438">
        <v>406</v>
      </c>
      <c r="D410" s="312"/>
      <c r="E410" s="312"/>
      <c r="F410" s="403"/>
      <c r="H410" s="437">
        <f t="shared" si="46"/>
        <v>406</v>
      </c>
      <c r="I410" s="314" t="str">
        <f>KTPRS2!I407&amp;";"&amp;KTPRS2!B407</f>
        <v>;</v>
      </c>
      <c r="J410" s="438">
        <v>406</v>
      </c>
      <c r="K410" s="312"/>
      <c r="L410" s="312"/>
      <c r="M410" s="405"/>
      <c r="O410" s="437">
        <f t="shared" si="47"/>
        <v>406</v>
      </c>
      <c r="P410" s="455">
        <v>0</v>
      </c>
      <c r="Q410" s="438"/>
      <c r="R410" s="312"/>
      <c r="S410" s="312"/>
      <c r="T410" s="405"/>
      <c r="HC410" s="431">
        <v>406</v>
      </c>
      <c r="HD410" s="412" t="str">
        <f>OIP!AH408&amp;";"&amp;OIP!B408&amp;";"&amp;OIP!E408</f>
        <v>;;</v>
      </c>
      <c r="HE410" s="440">
        <v>406</v>
      </c>
      <c r="HF410" s="414" t="s">
        <v>5373</v>
      </c>
      <c r="HG410" s="415">
        <v>1</v>
      </c>
      <c r="HH410" s="447">
        <v>0</v>
      </c>
      <c r="HJ410" s="431">
        <v>406</v>
      </c>
      <c r="HK410" s="412" t="str">
        <f>OIP!AH408&amp;";"&amp;OIP!B408&amp;";"&amp;OIP!E408</f>
        <v>;;</v>
      </c>
      <c r="HL410" s="440">
        <v>406</v>
      </c>
      <c r="HM410" s="414" t="s">
        <v>5373</v>
      </c>
      <c r="HN410" s="415">
        <v>1</v>
      </c>
      <c r="HO410" s="447">
        <v>0</v>
      </c>
      <c r="HQ410" s="437">
        <v>406</v>
      </c>
      <c r="HR410" s="314" t="str">
        <f>OIP!AH408&amp;";"&amp;OIP!B408&amp;";"&amp;OIP!E408</f>
        <v>;;</v>
      </c>
      <c r="HS410" s="438">
        <v>406</v>
      </c>
      <c r="HT410" s="402" t="s">
        <v>5373</v>
      </c>
      <c r="HU410" s="312">
        <v>1</v>
      </c>
      <c r="HV410" s="405">
        <v>0</v>
      </c>
      <c r="HX410" s="310">
        <v>406</v>
      </c>
      <c r="HY410" s="314" t="str">
        <f>OIP!AH408&amp;";"&amp;OIP!B408&amp;";"&amp;OIP!E408</f>
        <v>;;</v>
      </c>
      <c r="HZ410" s="438">
        <v>406</v>
      </c>
      <c r="IA410" s="414" t="s">
        <v>5373</v>
      </c>
      <c r="IB410" s="415">
        <v>1</v>
      </c>
      <c r="IC410" s="447">
        <v>0</v>
      </c>
      <c r="ID410" s="341"/>
      <c r="IE410" s="431">
        <v>406</v>
      </c>
      <c r="IF410" s="412" t="str">
        <f>OIP!AH408&amp;";"&amp;OIP!B408&amp;";"&amp;OIP!E408</f>
        <v>;;</v>
      </c>
      <c r="IG410" s="440">
        <v>406</v>
      </c>
      <c r="IH410" s="414" t="s">
        <v>5373</v>
      </c>
      <c r="II410" s="415">
        <v>1</v>
      </c>
      <c r="IJ410" s="447">
        <v>0</v>
      </c>
      <c r="IK410" s="341"/>
      <c r="IL410" s="431">
        <v>406</v>
      </c>
      <c r="IM410" s="412" t="str">
        <f>OIP!AH408&amp;";"&amp;OIP!B408&amp;";"&amp;OIP!E408</f>
        <v>;;</v>
      </c>
      <c r="IN410" s="440">
        <v>406</v>
      </c>
      <c r="IO410" s="414" t="s">
        <v>5373</v>
      </c>
      <c r="IP410" s="415">
        <v>1</v>
      </c>
      <c r="IQ410" s="447">
        <v>0</v>
      </c>
    </row>
    <row r="411" spans="1:251">
      <c r="A411" s="313">
        <f t="shared" si="45"/>
        <v>407</v>
      </c>
      <c r="B411" s="314" t="str">
        <f>DP!J408&amp;";"&amp;DP!B408</f>
        <v>;</v>
      </c>
      <c r="C411" s="438">
        <v>407</v>
      </c>
      <c r="D411" s="345"/>
      <c r="E411" s="345"/>
      <c r="F411" s="347"/>
      <c r="H411" s="469">
        <f t="shared" si="46"/>
        <v>407</v>
      </c>
      <c r="I411" s="314" t="str">
        <f>KTPRS2!I408&amp;";"&amp;KTPRS2!B408</f>
        <v>;</v>
      </c>
      <c r="J411" s="438">
        <v>407</v>
      </c>
      <c r="K411" s="345"/>
      <c r="L411" s="345"/>
      <c r="M411" s="470"/>
      <c r="O411" s="469">
        <f t="shared" si="47"/>
        <v>407</v>
      </c>
      <c r="P411" s="455">
        <v>0</v>
      </c>
      <c r="Q411" s="343"/>
      <c r="R411" s="345"/>
      <c r="S411" s="345"/>
      <c r="T411" s="470"/>
      <c r="HC411" s="446">
        <v>407</v>
      </c>
      <c r="HD411" s="412" t="str">
        <f>OIP!AH409&amp;";"&amp;OIP!B409&amp;";"&amp;OIP!E409</f>
        <v>;;</v>
      </c>
      <c r="HE411" s="440">
        <v>407</v>
      </c>
      <c r="HF411" s="414" t="s">
        <v>5374</v>
      </c>
      <c r="HG411" s="415">
        <v>1</v>
      </c>
      <c r="HH411" s="447">
        <v>0</v>
      </c>
      <c r="HJ411" s="446">
        <v>407</v>
      </c>
      <c r="HK411" s="412" t="str">
        <f>OIP!AH409&amp;";"&amp;OIP!B409&amp;";"&amp;OIP!E409</f>
        <v>;;</v>
      </c>
      <c r="HL411" s="440">
        <v>407</v>
      </c>
      <c r="HM411" s="414" t="s">
        <v>5374</v>
      </c>
      <c r="HN411" s="415">
        <v>1</v>
      </c>
      <c r="HO411" s="447">
        <v>0</v>
      </c>
      <c r="HQ411" s="437">
        <v>407</v>
      </c>
      <c r="HR411" s="314" t="str">
        <f>OIP!AH409&amp;";"&amp;OIP!B409&amp;";"&amp;OIP!E409</f>
        <v>;;</v>
      </c>
      <c r="HS411" s="438">
        <v>407</v>
      </c>
      <c r="HT411" s="402" t="s">
        <v>5374</v>
      </c>
      <c r="HU411" s="312">
        <v>1</v>
      </c>
      <c r="HV411" s="405">
        <v>0</v>
      </c>
      <c r="HX411" s="310">
        <v>407</v>
      </c>
      <c r="HY411" s="314" t="str">
        <f>OIP!AH409&amp;";"&amp;OIP!B409&amp;";"&amp;OIP!E409</f>
        <v>;;</v>
      </c>
      <c r="HZ411" s="438">
        <v>407</v>
      </c>
      <c r="IA411" s="414" t="s">
        <v>5374</v>
      </c>
      <c r="IB411" s="415">
        <v>1</v>
      </c>
      <c r="IC411" s="447">
        <v>0</v>
      </c>
      <c r="ID411" s="341"/>
      <c r="IE411" s="446">
        <v>407</v>
      </c>
      <c r="IF411" s="412" t="str">
        <f>OIP!AH409&amp;";"&amp;OIP!B409&amp;";"&amp;OIP!E409</f>
        <v>;;</v>
      </c>
      <c r="IG411" s="440">
        <v>407</v>
      </c>
      <c r="IH411" s="414" t="s">
        <v>5374</v>
      </c>
      <c r="II411" s="415">
        <v>1</v>
      </c>
      <c r="IJ411" s="447">
        <v>0</v>
      </c>
      <c r="IK411" s="341"/>
      <c r="IL411" s="446">
        <v>407</v>
      </c>
      <c r="IM411" s="412" t="str">
        <f>OIP!AH409&amp;";"&amp;OIP!B409&amp;";"&amp;OIP!E409</f>
        <v>;;</v>
      </c>
      <c r="IN411" s="440">
        <v>407</v>
      </c>
      <c r="IO411" s="414" t="s">
        <v>5374</v>
      </c>
      <c r="IP411" s="415">
        <v>1</v>
      </c>
      <c r="IQ411" s="447">
        <v>0</v>
      </c>
    </row>
    <row r="412" spans="1:251">
      <c r="A412" s="310">
        <f t="shared" si="45"/>
        <v>408</v>
      </c>
      <c r="B412" s="314" t="str">
        <f>DP!J409&amp;";"&amp;DP!B409</f>
        <v>;</v>
      </c>
      <c r="C412" s="438">
        <v>408</v>
      </c>
      <c r="D412" s="312"/>
      <c r="E412" s="312"/>
      <c r="F412" s="403"/>
      <c r="H412" s="437">
        <f t="shared" si="46"/>
        <v>408</v>
      </c>
      <c r="I412" s="314" t="str">
        <f>KTPRS2!I409&amp;";"&amp;KTPRS2!B409</f>
        <v>;</v>
      </c>
      <c r="J412" s="438">
        <v>408</v>
      </c>
      <c r="K412" s="312"/>
      <c r="L412" s="312"/>
      <c r="M412" s="405"/>
      <c r="O412" s="437">
        <f t="shared" si="47"/>
        <v>408</v>
      </c>
      <c r="P412" s="455">
        <v>0</v>
      </c>
      <c r="Q412" s="438"/>
      <c r="R412" s="312"/>
      <c r="S412" s="312"/>
      <c r="T412" s="405"/>
      <c r="HC412" s="431">
        <v>408</v>
      </c>
      <c r="HD412" s="412" t="str">
        <f>OIP!AH410&amp;";"&amp;OIP!B410&amp;";"&amp;OIP!E410</f>
        <v>;;</v>
      </c>
      <c r="HE412" s="440">
        <v>408</v>
      </c>
      <c r="HF412" s="414" t="s">
        <v>5375</v>
      </c>
      <c r="HG412" s="415">
        <v>1</v>
      </c>
      <c r="HH412" s="447">
        <v>0</v>
      </c>
      <c r="HJ412" s="431">
        <v>408</v>
      </c>
      <c r="HK412" s="412" t="str">
        <f>OIP!AH410&amp;";"&amp;OIP!B410&amp;";"&amp;OIP!E410</f>
        <v>;;</v>
      </c>
      <c r="HL412" s="440">
        <v>408</v>
      </c>
      <c r="HM412" s="414" t="s">
        <v>5375</v>
      </c>
      <c r="HN412" s="415">
        <v>1</v>
      </c>
      <c r="HO412" s="447">
        <v>0</v>
      </c>
      <c r="HQ412" s="437">
        <v>408</v>
      </c>
      <c r="HR412" s="314" t="str">
        <f>OIP!AH410&amp;";"&amp;OIP!B410&amp;";"&amp;OIP!E410</f>
        <v>;;</v>
      </c>
      <c r="HS412" s="438">
        <v>408</v>
      </c>
      <c r="HT412" s="402" t="s">
        <v>5375</v>
      </c>
      <c r="HU412" s="312">
        <v>1</v>
      </c>
      <c r="HV412" s="405">
        <v>0</v>
      </c>
      <c r="HX412" s="310">
        <v>408</v>
      </c>
      <c r="HY412" s="314" t="str">
        <f>OIP!AH410&amp;";"&amp;OIP!B410&amp;";"&amp;OIP!E410</f>
        <v>;;</v>
      </c>
      <c r="HZ412" s="438">
        <v>408</v>
      </c>
      <c r="IA412" s="414" t="s">
        <v>5375</v>
      </c>
      <c r="IB412" s="415">
        <v>1</v>
      </c>
      <c r="IC412" s="447">
        <v>0</v>
      </c>
      <c r="ID412" s="341"/>
      <c r="IE412" s="431">
        <v>408</v>
      </c>
      <c r="IF412" s="412" t="str">
        <f>OIP!AH410&amp;";"&amp;OIP!B410&amp;";"&amp;OIP!E410</f>
        <v>;;</v>
      </c>
      <c r="IG412" s="440">
        <v>408</v>
      </c>
      <c r="IH412" s="414" t="s">
        <v>5375</v>
      </c>
      <c r="II412" s="415">
        <v>1</v>
      </c>
      <c r="IJ412" s="447">
        <v>0</v>
      </c>
      <c r="IK412" s="341"/>
      <c r="IL412" s="431">
        <v>408</v>
      </c>
      <c r="IM412" s="412" t="str">
        <f>OIP!AH410&amp;";"&amp;OIP!B410&amp;";"&amp;OIP!E410</f>
        <v>;;</v>
      </c>
      <c r="IN412" s="440">
        <v>408</v>
      </c>
      <c r="IO412" s="414" t="s">
        <v>5375</v>
      </c>
      <c r="IP412" s="415">
        <v>1</v>
      </c>
      <c r="IQ412" s="447">
        <v>0</v>
      </c>
    </row>
    <row r="413" spans="1:251">
      <c r="A413" s="313">
        <f t="shared" si="45"/>
        <v>409</v>
      </c>
      <c r="B413" s="314" t="str">
        <f>DP!J410&amp;";"&amp;DP!B410</f>
        <v>;</v>
      </c>
      <c r="C413" s="438">
        <v>409</v>
      </c>
      <c r="D413" s="345"/>
      <c r="E413" s="345"/>
      <c r="F413" s="347"/>
      <c r="H413" s="469">
        <f t="shared" si="46"/>
        <v>409</v>
      </c>
      <c r="I413" s="314" t="str">
        <f>KTPRS2!I410&amp;";"&amp;KTPRS2!B410</f>
        <v>;</v>
      </c>
      <c r="J413" s="438">
        <v>409</v>
      </c>
      <c r="K413" s="345"/>
      <c r="L413" s="345"/>
      <c r="M413" s="470"/>
      <c r="O413" s="469">
        <f t="shared" si="47"/>
        <v>409</v>
      </c>
      <c r="P413" s="455">
        <v>0</v>
      </c>
      <c r="Q413" s="343"/>
      <c r="R413" s="345"/>
      <c r="S413" s="345"/>
      <c r="T413" s="470"/>
      <c r="HC413" s="446">
        <v>409</v>
      </c>
      <c r="HD413" s="412" t="str">
        <f>OIP!AH411&amp;";"&amp;OIP!B411&amp;";"&amp;OIP!E411</f>
        <v>;;</v>
      </c>
      <c r="HE413" s="440">
        <v>409</v>
      </c>
      <c r="HF413" s="414" t="s">
        <v>5376</v>
      </c>
      <c r="HG413" s="415">
        <v>1</v>
      </c>
      <c r="HH413" s="447">
        <v>0</v>
      </c>
      <c r="HJ413" s="446">
        <v>409</v>
      </c>
      <c r="HK413" s="412" t="str">
        <f>OIP!AH411&amp;";"&amp;OIP!B411&amp;";"&amp;OIP!E411</f>
        <v>;;</v>
      </c>
      <c r="HL413" s="440">
        <v>409</v>
      </c>
      <c r="HM413" s="414" t="s">
        <v>5376</v>
      </c>
      <c r="HN413" s="415">
        <v>1</v>
      </c>
      <c r="HO413" s="447">
        <v>0</v>
      </c>
      <c r="HQ413" s="437">
        <v>409</v>
      </c>
      <c r="HR413" s="314" t="str">
        <f>OIP!AH411&amp;";"&amp;OIP!B411&amp;";"&amp;OIP!E411</f>
        <v>;;</v>
      </c>
      <c r="HS413" s="438">
        <v>409</v>
      </c>
      <c r="HT413" s="402" t="s">
        <v>5376</v>
      </c>
      <c r="HU413" s="312">
        <v>1</v>
      </c>
      <c r="HV413" s="405">
        <v>0</v>
      </c>
      <c r="HX413" s="310">
        <v>409</v>
      </c>
      <c r="HY413" s="314" t="str">
        <f>OIP!AH411&amp;";"&amp;OIP!B411&amp;";"&amp;OIP!E411</f>
        <v>;;</v>
      </c>
      <c r="HZ413" s="438">
        <v>409</v>
      </c>
      <c r="IA413" s="414" t="s">
        <v>5376</v>
      </c>
      <c r="IB413" s="415">
        <v>1</v>
      </c>
      <c r="IC413" s="447">
        <v>0</v>
      </c>
      <c r="ID413" s="341"/>
      <c r="IE413" s="446">
        <v>409</v>
      </c>
      <c r="IF413" s="412" t="str">
        <f>OIP!AH411&amp;";"&amp;OIP!B411&amp;";"&amp;OIP!E411</f>
        <v>;;</v>
      </c>
      <c r="IG413" s="440">
        <v>409</v>
      </c>
      <c r="IH413" s="414" t="s">
        <v>5376</v>
      </c>
      <c r="II413" s="415">
        <v>1</v>
      </c>
      <c r="IJ413" s="447">
        <v>0</v>
      </c>
      <c r="IK413" s="341"/>
      <c r="IL413" s="446">
        <v>409</v>
      </c>
      <c r="IM413" s="412" t="str">
        <f>OIP!AH411&amp;";"&amp;OIP!B411&amp;";"&amp;OIP!E411</f>
        <v>;;</v>
      </c>
      <c r="IN413" s="440">
        <v>409</v>
      </c>
      <c r="IO413" s="414" t="s">
        <v>5376</v>
      </c>
      <c r="IP413" s="415">
        <v>1</v>
      </c>
      <c r="IQ413" s="447">
        <v>0</v>
      </c>
    </row>
    <row r="414" spans="1:251">
      <c r="A414" s="310">
        <f t="shared" si="45"/>
        <v>410</v>
      </c>
      <c r="B414" s="314" t="str">
        <f>DP!J411&amp;";"&amp;DP!B411</f>
        <v>;</v>
      </c>
      <c r="C414" s="438">
        <v>410</v>
      </c>
      <c r="D414" s="312"/>
      <c r="E414" s="312"/>
      <c r="F414" s="403"/>
      <c r="H414" s="437">
        <f t="shared" si="46"/>
        <v>410</v>
      </c>
      <c r="I414" s="314" t="str">
        <f>KTPRS2!I411&amp;";"&amp;KTPRS2!B411</f>
        <v>;</v>
      </c>
      <c r="J414" s="438">
        <v>410</v>
      </c>
      <c r="K414" s="312"/>
      <c r="L414" s="312"/>
      <c r="M414" s="405"/>
      <c r="O414" s="437">
        <f t="shared" si="47"/>
        <v>410</v>
      </c>
      <c r="P414" s="455">
        <v>0</v>
      </c>
      <c r="Q414" s="438"/>
      <c r="R414" s="312"/>
      <c r="S414" s="312"/>
      <c r="T414" s="405"/>
      <c r="HC414" s="431">
        <v>410</v>
      </c>
      <c r="HD414" s="412" t="str">
        <f>OIP!AH412&amp;";"&amp;OIP!B412&amp;";"&amp;OIP!E412</f>
        <v>;;</v>
      </c>
      <c r="HE414" s="440">
        <v>410</v>
      </c>
      <c r="HF414" s="414" t="s">
        <v>5377</v>
      </c>
      <c r="HG414" s="415">
        <v>1</v>
      </c>
      <c r="HH414" s="447">
        <v>0</v>
      </c>
      <c r="HJ414" s="431">
        <v>410</v>
      </c>
      <c r="HK414" s="412" t="str">
        <f>OIP!AH412&amp;";"&amp;OIP!B412&amp;";"&amp;OIP!E412</f>
        <v>;;</v>
      </c>
      <c r="HL414" s="440">
        <v>410</v>
      </c>
      <c r="HM414" s="414" t="s">
        <v>5377</v>
      </c>
      <c r="HN414" s="415">
        <v>1</v>
      </c>
      <c r="HO414" s="447">
        <v>0</v>
      </c>
      <c r="HQ414" s="437">
        <v>410</v>
      </c>
      <c r="HR414" s="314" t="str">
        <f>OIP!AH412&amp;";"&amp;OIP!B412&amp;";"&amp;OIP!E412</f>
        <v>;;</v>
      </c>
      <c r="HS414" s="438">
        <v>410</v>
      </c>
      <c r="HT414" s="402" t="s">
        <v>5377</v>
      </c>
      <c r="HU414" s="312">
        <v>1</v>
      </c>
      <c r="HV414" s="405">
        <v>0</v>
      </c>
      <c r="HX414" s="310">
        <v>410</v>
      </c>
      <c r="HY414" s="314" t="str">
        <f>OIP!AH412&amp;";"&amp;OIP!B412&amp;";"&amp;OIP!E412</f>
        <v>;;</v>
      </c>
      <c r="HZ414" s="438">
        <v>410</v>
      </c>
      <c r="IA414" s="414" t="s">
        <v>5377</v>
      </c>
      <c r="IB414" s="415">
        <v>1</v>
      </c>
      <c r="IC414" s="447">
        <v>0</v>
      </c>
      <c r="ID414" s="341"/>
      <c r="IE414" s="431">
        <v>410</v>
      </c>
      <c r="IF414" s="412" t="str">
        <f>OIP!AH412&amp;";"&amp;OIP!B412&amp;";"&amp;OIP!E412</f>
        <v>;;</v>
      </c>
      <c r="IG414" s="440">
        <v>410</v>
      </c>
      <c r="IH414" s="414" t="s">
        <v>5377</v>
      </c>
      <c r="II414" s="415">
        <v>1</v>
      </c>
      <c r="IJ414" s="447">
        <v>0</v>
      </c>
      <c r="IK414" s="341"/>
      <c r="IL414" s="431">
        <v>410</v>
      </c>
      <c r="IM414" s="412" t="str">
        <f>OIP!AH412&amp;";"&amp;OIP!B412&amp;";"&amp;OIP!E412</f>
        <v>;;</v>
      </c>
      <c r="IN414" s="440">
        <v>410</v>
      </c>
      <c r="IO414" s="414" t="s">
        <v>5377</v>
      </c>
      <c r="IP414" s="415">
        <v>1</v>
      </c>
      <c r="IQ414" s="447">
        <v>0</v>
      </c>
    </row>
    <row r="415" spans="1:251">
      <c r="A415" s="313">
        <f t="shared" si="45"/>
        <v>411</v>
      </c>
      <c r="B415" s="314" t="str">
        <f>DP!J412&amp;";"&amp;DP!B412</f>
        <v>;</v>
      </c>
      <c r="C415" s="438">
        <v>411</v>
      </c>
      <c r="D415" s="345"/>
      <c r="E415" s="345"/>
      <c r="F415" s="347"/>
      <c r="H415" s="469">
        <f t="shared" si="46"/>
        <v>411</v>
      </c>
      <c r="I415" s="314" t="str">
        <f>KTPRS2!I412&amp;";"&amp;KTPRS2!B412</f>
        <v>;</v>
      </c>
      <c r="J415" s="438">
        <v>411</v>
      </c>
      <c r="K415" s="345"/>
      <c r="L415" s="345"/>
      <c r="M415" s="470"/>
      <c r="O415" s="469">
        <f t="shared" si="47"/>
        <v>411</v>
      </c>
      <c r="P415" s="455">
        <v>0</v>
      </c>
      <c r="Q415" s="343"/>
      <c r="R415" s="345"/>
      <c r="S415" s="345"/>
      <c r="T415" s="470"/>
      <c r="HC415" s="446">
        <v>411</v>
      </c>
      <c r="HD415" s="412" t="str">
        <f>OIP!AH413&amp;";"&amp;OIP!B413&amp;";"&amp;OIP!E413</f>
        <v>;;</v>
      </c>
      <c r="HE415" s="440">
        <v>411</v>
      </c>
      <c r="HF415" s="414" t="s">
        <v>5378</v>
      </c>
      <c r="HG415" s="415">
        <v>1</v>
      </c>
      <c r="HH415" s="447">
        <v>0</v>
      </c>
      <c r="HJ415" s="446">
        <v>411</v>
      </c>
      <c r="HK415" s="412" t="str">
        <f>OIP!AH413&amp;";"&amp;OIP!B413&amp;";"&amp;OIP!E413</f>
        <v>;;</v>
      </c>
      <c r="HL415" s="440">
        <v>411</v>
      </c>
      <c r="HM415" s="414" t="s">
        <v>5378</v>
      </c>
      <c r="HN415" s="415">
        <v>1</v>
      </c>
      <c r="HO415" s="447">
        <v>0</v>
      </c>
      <c r="HQ415" s="437">
        <v>411</v>
      </c>
      <c r="HR415" s="314" t="str">
        <f>OIP!AH413&amp;";"&amp;OIP!B413&amp;";"&amp;OIP!E413</f>
        <v>;;</v>
      </c>
      <c r="HS415" s="438">
        <v>411</v>
      </c>
      <c r="HT415" s="402" t="s">
        <v>5378</v>
      </c>
      <c r="HU415" s="312">
        <v>1</v>
      </c>
      <c r="HV415" s="405">
        <v>0</v>
      </c>
      <c r="HX415" s="310">
        <v>411</v>
      </c>
      <c r="HY415" s="314" t="str">
        <f>OIP!AH413&amp;";"&amp;OIP!B413&amp;";"&amp;OIP!E413</f>
        <v>;;</v>
      </c>
      <c r="HZ415" s="438">
        <v>411</v>
      </c>
      <c r="IA415" s="414" t="s">
        <v>5378</v>
      </c>
      <c r="IB415" s="415">
        <v>1</v>
      </c>
      <c r="IC415" s="447">
        <v>0</v>
      </c>
      <c r="ID415" s="341"/>
      <c r="IE415" s="446">
        <v>411</v>
      </c>
      <c r="IF415" s="412" t="str">
        <f>OIP!AH413&amp;";"&amp;OIP!B413&amp;";"&amp;OIP!E413</f>
        <v>;;</v>
      </c>
      <c r="IG415" s="440">
        <v>411</v>
      </c>
      <c r="IH415" s="414" t="s">
        <v>5378</v>
      </c>
      <c r="II415" s="415">
        <v>1</v>
      </c>
      <c r="IJ415" s="447">
        <v>0</v>
      </c>
      <c r="IK415" s="341"/>
      <c r="IL415" s="446">
        <v>411</v>
      </c>
      <c r="IM415" s="412" t="str">
        <f>OIP!AH413&amp;";"&amp;OIP!B413&amp;";"&amp;OIP!E413</f>
        <v>;;</v>
      </c>
      <c r="IN415" s="440">
        <v>411</v>
      </c>
      <c r="IO415" s="414" t="s">
        <v>5378</v>
      </c>
      <c r="IP415" s="415">
        <v>1</v>
      </c>
      <c r="IQ415" s="447">
        <v>0</v>
      </c>
    </row>
    <row r="416" spans="1:251">
      <c r="A416" s="310">
        <f t="shared" si="45"/>
        <v>412</v>
      </c>
      <c r="B416" s="314" t="str">
        <f>DP!J413&amp;";"&amp;DP!B413</f>
        <v>;</v>
      </c>
      <c r="C416" s="438">
        <v>412</v>
      </c>
      <c r="D416" s="312"/>
      <c r="E416" s="312"/>
      <c r="F416" s="403"/>
      <c r="H416" s="437">
        <f t="shared" si="46"/>
        <v>412</v>
      </c>
      <c r="I416" s="314" t="str">
        <f>KTPRS2!I413&amp;";"&amp;KTPRS2!B413</f>
        <v>;</v>
      </c>
      <c r="J416" s="438">
        <v>412</v>
      </c>
      <c r="K416" s="312"/>
      <c r="L416" s="312"/>
      <c r="M416" s="405"/>
      <c r="O416" s="437">
        <f t="shared" si="47"/>
        <v>412</v>
      </c>
      <c r="P416" s="455">
        <v>0</v>
      </c>
      <c r="Q416" s="438"/>
      <c r="R416" s="312"/>
      <c r="S416" s="312"/>
      <c r="T416" s="405"/>
      <c r="HC416" s="431">
        <v>412</v>
      </c>
      <c r="HD416" s="412" t="str">
        <f>OIP!AH414&amp;";"&amp;OIP!B414&amp;";"&amp;OIP!E414</f>
        <v>;;</v>
      </c>
      <c r="HE416" s="440">
        <v>412</v>
      </c>
      <c r="HF416" s="414" t="s">
        <v>5379</v>
      </c>
      <c r="HG416" s="415">
        <v>1</v>
      </c>
      <c r="HH416" s="447">
        <v>0</v>
      </c>
      <c r="HJ416" s="431">
        <v>412</v>
      </c>
      <c r="HK416" s="412" t="str">
        <f>OIP!AH414&amp;";"&amp;OIP!B414&amp;";"&amp;OIP!E414</f>
        <v>;;</v>
      </c>
      <c r="HL416" s="440">
        <v>412</v>
      </c>
      <c r="HM416" s="414" t="s">
        <v>5379</v>
      </c>
      <c r="HN416" s="415">
        <v>1</v>
      </c>
      <c r="HO416" s="447">
        <v>0</v>
      </c>
      <c r="HQ416" s="437">
        <v>412</v>
      </c>
      <c r="HR416" s="314" t="str">
        <f>OIP!AH414&amp;";"&amp;OIP!B414&amp;";"&amp;OIP!E414</f>
        <v>;;</v>
      </c>
      <c r="HS416" s="438">
        <v>412</v>
      </c>
      <c r="HT416" s="402" t="s">
        <v>5379</v>
      </c>
      <c r="HU416" s="312">
        <v>1</v>
      </c>
      <c r="HV416" s="405">
        <v>0</v>
      </c>
      <c r="HX416" s="310">
        <v>412</v>
      </c>
      <c r="HY416" s="314" t="str">
        <f>OIP!AH414&amp;";"&amp;OIP!B414&amp;";"&amp;OIP!E414</f>
        <v>;;</v>
      </c>
      <c r="HZ416" s="438">
        <v>412</v>
      </c>
      <c r="IA416" s="414" t="s">
        <v>5379</v>
      </c>
      <c r="IB416" s="415">
        <v>1</v>
      </c>
      <c r="IC416" s="447">
        <v>0</v>
      </c>
      <c r="ID416" s="341"/>
      <c r="IE416" s="431">
        <v>412</v>
      </c>
      <c r="IF416" s="412" t="str">
        <f>OIP!AH414&amp;";"&amp;OIP!B414&amp;";"&amp;OIP!E414</f>
        <v>;;</v>
      </c>
      <c r="IG416" s="440">
        <v>412</v>
      </c>
      <c r="IH416" s="414" t="s">
        <v>5379</v>
      </c>
      <c r="II416" s="415">
        <v>1</v>
      </c>
      <c r="IJ416" s="447">
        <v>0</v>
      </c>
      <c r="IK416" s="341"/>
      <c r="IL416" s="431">
        <v>412</v>
      </c>
      <c r="IM416" s="412" t="str">
        <f>OIP!AH414&amp;";"&amp;OIP!B414&amp;";"&amp;OIP!E414</f>
        <v>;;</v>
      </c>
      <c r="IN416" s="440">
        <v>412</v>
      </c>
      <c r="IO416" s="414" t="s">
        <v>5379</v>
      </c>
      <c r="IP416" s="415">
        <v>1</v>
      </c>
      <c r="IQ416" s="447">
        <v>0</v>
      </c>
    </row>
    <row r="417" spans="1:251">
      <c r="A417" s="313">
        <f t="shared" si="45"/>
        <v>413</v>
      </c>
      <c r="B417" s="314" t="str">
        <f>DP!J414&amp;";"&amp;DP!B414</f>
        <v>;</v>
      </c>
      <c r="C417" s="438">
        <v>413</v>
      </c>
      <c r="D417" s="345"/>
      <c r="E417" s="345"/>
      <c r="F417" s="347"/>
      <c r="H417" s="469">
        <f t="shared" si="46"/>
        <v>413</v>
      </c>
      <c r="I417" s="314" t="str">
        <f>KTPRS2!I414&amp;";"&amp;KTPRS2!B414</f>
        <v>;</v>
      </c>
      <c r="J417" s="438">
        <v>413</v>
      </c>
      <c r="K417" s="345"/>
      <c r="L417" s="345"/>
      <c r="M417" s="470"/>
      <c r="O417" s="469">
        <f t="shared" si="47"/>
        <v>413</v>
      </c>
      <c r="P417" s="455">
        <v>0</v>
      </c>
      <c r="Q417" s="343"/>
      <c r="R417" s="345"/>
      <c r="S417" s="345"/>
      <c r="T417" s="470"/>
      <c r="HC417" s="446">
        <v>413</v>
      </c>
      <c r="HD417" s="412" t="str">
        <f>OIP!AH415&amp;";"&amp;OIP!B415&amp;";"&amp;OIP!E415</f>
        <v>;;</v>
      </c>
      <c r="HE417" s="440">
        <v>413</v>
      </c>
      <c r="HF417" s="414" t="s">
        <v>5380</v>
      </c>
      <c r="HG417" s="415">
        <v>1</v>
      </c>
      <c r="HH417" s="447">
        <v>0</v>
      </c>
      <c r="HJ417" s="446">
        <v>413</v>
      </c>
      <c r="HK417" s="412" t="str">
        <f>OIP!AH415&amp;";"&amp;OIP!B415&amp;";"&amp;OIP!E415</f>
        <v>;;</v>
      </c>
      <c r="HL417" s="440">
        <v>413</v>
      </c>
      <c r="HM417" s="414" t="s">
        <v>5380</v>
      </c>
      <c r="HN417" s="415">
        <v>1</v>
      </c>
      <c r="HO417" s="447">
        <v>0</v>
      </c>
      <c r="HQ417" s="437">
        <v>413</v>
      </c>
      <c r="HR417" s="314" t="str">
        <f>OIP!AH415&amp;";"&amp;OIP!B415&amp;";"&amp;OIP!E415</f>
        <v>;;</v>
      </c>
      <c r="HS417" s="438">
        <v>413</v>
      </c>
      <c r="HT417" s="402" t="s">
        <v>5380</v>
      </c>
      <c r="HU417" s="312">
        <v>1</v>
      </c>
      <c r="HV417" s="405">
        <v>0</v>
      </c>
      <c r="HX417" s="310">
        <v>413</v>
      </c>
      <c r="HY417" s="314" t="str">
        <f>OIP!AH415&amp;";"&amp;OIP!B415&amp;";"&amp;OIP!E415</f>
        <v>;;</v>
      </c>
      <c r="HZ417" s="438">
        <v>413</v>
      </c>
      <c r="IA417" s="414" t="s">
        <v>5380</v>
      </c>
      <c r="IB417" s="415">
        <v>1</v>
      </c>
      <c r="IC417" s="447">
        <v>0</v>
      </c>
      <c r="ID417" s="341"/>
      <c r="IE417" s="446">
        <v>413</v>
      </c>
      <c r="IF417" s="412" t="str">
        <f>OIP!AH415&amp;";"&amp;OIP!B415&amp;";"&amp;OIP!E415</f>
        <v>;;</v>
      </c>
      <c r="IG417" s="440">
        <v>413</v>
      </c>
      <c r="IH417" s="414" t="s">
        <v>5380</v>
      </c>
      <c r="II417" s="415">
        <v>1</v>
      </c>
      <c r="IJ417" s="447">
        <v>0</v>
      </c>
      <c r="IK417" s="341"/>
      <c r="IL417" s="446">
        <v>413</v>
      </c>
      <c r="IM417" s="412" t="str">
        <f>OIP!AH415&amp;";"&amp;OIP!B415&amp;";"&amp;OIP!E415</f>
        <v>;;</v>
      </c>
      <c r="IN417" s="440">
        <v>413</v>
      </c>
      <c r="IO417" s="414" t="s">
        <v>5380</v>
      </c>
      <c r="IP417" s="415">
        <v>1</v>
      </c>
      <c r="IQ417" s="447">
        <v>0</v>
      </c>
    </row>
    <row r="418" spans="1:251">
      <c r="A418" s="310">
        <f t="shared" si="45"/>
        <v>414</v>
      </c>
      <c r="B418" s="314" t="str">
        <f>DP!J415&amp;";"&amp;DP!B415</f>
        <v>;</v>
      </c>
      <c r="C418" s="438">
        <v>414</v>
      </c>
      <c r="D418" s="312"/>
      <c r="E418" s="312"/>
      <c r="F418" s="403"/>
      <c r="H418" s="437">
        <f t="shared" si="46"/>
        <v>414</v>
      </c>
      <c r="I418" s="314" t="str">
        <f>KTPRS2!I415&amp;";"&amp;KTPRS2!B415</f>
        <v>;</v>
      </c>
      <c r="J418" s="438">
        <v>414</v>
      </c>
      <c r="K418" s="312"/>
      <c r="L418" s="312"/>
      <c r="M418" s="405"/>
      <c r="O418" s="437">
        <f t="shared" si="47"/>
        <v>414</v>
      </c>
      <c r="P418" s="455">
        <v>0</v>
      </c>
      <c r="Q418" s="438"/>
      <c r="R418" s="312"/>
      <c r="S418" s="312"/>
      <c r="T418" s="405"/>
      <c r="HC418" s="431">
        <v>414</v>
      </c>
      <c r="HD418" s="412" t="str">
        <f>OIP!AH416&amp;";"&amp;OIP!B416&amp;";"&amp;OIP!E416</f>
        <v>;;</v>
      </c>
      <c r="HE418" s="440">
        <v>414</v>
      </c>
      <c r="HF418" s="414" t="s">
        <v>5381</v>
      </c>
      <c r="HG418" s="415">
        <v>1</v>
      </c>
      <c r="HH418" s="447">
        <v>0</v>
      </c>
      <c r="HJ418" s="431">
        <v>414</v>
      </c>
      <c r="HK418" s="412" t="str">
        <f>OIP!AH416&amp;";"&amp;OIP!B416&amp;";"&amp;OIP!E416</f>
        <v>;;</v>
      </c>
      <c r="HL418" s="440">
        <v>414</v>
      </c>
      <c r="HM418" s="414" t="s">
        <v>5381</v>
      </c>
      <c r="HN418" s="415">
        <v>1</v>
      </c>
      <c r="HO418" s="447">
        <v>0</v>
      </c>
      <c r="HQ418" s="437">
        <v>414</v>
      </c>
      <c r="HR418" s="314" t="str">
        <f>OIP!AH416&amp;";"&amp;OIP!B416&amp;";"&amp;OIP!E416</f>
        <v>;;</v>
      </c>
      <c r="HS418" s="438">
        <v>414</v>
      </c>
      <c r="HT418" s="402" t="s">
        <v>5381</v>
      </c>
      <c r="HU418" s="312">
        <v>1</v>
      </c>
      <c r="HV418" s="405">
        <v>0</v>
      </c>
      <c r="HX418" s="310">
        <v>414</v>
      </c>
      <c r="HY418" s="314" t="str">
        <f>OIP!AH416&amp;";"&amp;OIP!B416&amp;";"&amp;OIP!E416</f>
        <v>;;</v>
      </c>
      <c r="HZ418" s="438">
        <v>414</v>
      </c>
      <c r="IA418" s="414" t="s">
        <v>5381</v>
      </c>
      <c r="IB418" s="415">
        <v>1</v>
      </c>
      <c r="IC418" s="447">
        <v>0</v>
      </c>
      <c r="ID418" s="341"/>
      <c r="IE418" s="431">
        <v>414</v>
      </c>
      <c r="IF418" s="412" t="str">
        <f>OIP!AH416&amp;";"&amp;OIP!B416&amp;";"&amp;OIP!E416</f>
        <v>;;</v>
      </c>
      <c r="IG418" s="440">
        <v>414</v>
      </c>
      <c r="IH418" s="414" t="s">
        <v>5381</v>
      </c>
      <c r="II418" s="415">
        <v>1</v>
      </c>
      <c r="IJ418" s="447">
        <v>0</v>
      </c>
      <c r="IK418" s="341"/>
      <c r="IL418" s="431">
        <v>414</v>
      </c>
      <c r="IM418" s="412" t="str">
        <f>OIP!AH416&amp;";"&amp;OIP!B416&amp;";"&amp;OIP!E416</f>
        <v>;;</v>
      </c>
      <c r="IN418" s="440">
        <v>414</v>
      </c>
      <c r="IO418" s="414" t="s">
        <v>5381</v>
      </c>
      <c r="IP418" s="415">
        <v>1</v>
      </c>
      <c r="IQ418" s="447">
        <v>0</v>
      </c>
    </row>
    <row r="419" spans="1:251">
      <c r="A419" s="313">
        <f t="shared" si="45"/>
        <v>415</v>
      </c>
      <c r="B419" s="314" t="str">
        <f>DP!J416&amp;";"&amp;DP!B416</f>
        <v>;</v>
      </c>
      <c r="C419" s="438">
        <v>415</v>
      </c>
      <c r="D419" s="345"/>
      <c r="E419" s="345"/>
      <c r="F419" s="347"/>
      <c r="H419" s="469">
        <f t="shared" si="46"/>
        <v>415</v>
      </c>
      <c r="I419" s="314" t="str">
        <f>KTPRS2!I416&amp;";"&amp;KTPRS2!B416</f>
        <v>;</v>
      </c>
      <c r="J419" s="438">
        <v>415</v>
      </c>
      <c r="K419" s="345"/>
      <c r="L419" s="345"/>
      <c r="M419" s="470"/>
      <c r="O419" s="469">
        <f t="shared" si="47"/>
        <v>415</v>
      </c>
      <c r="P419" s="455">
        <v>0</v>
      </c>
      <c r="Q419" s="343"/>
      <c r="R419" s="345"/>
      <c r="S419" s="345"/>
      <c r="T419" s="470"/>
      <c r="HC419" s="446">
        <v>415</v>
      </c>
      <c r="HD419" s="412" t="str">
        <f>OIP!AH417&amp;";"&amp;OIP!B417&amp;";"&amp;OIP!E417</f>
        <v>;;</v>
      </c>
      <c r="HE419" s="440">
        <v>415</v>
      </c>
      <c r="HF419" s="414" t="s">
        <v>5382</v>
      </c>
      <c r="HG419" s="415">
        <v>1</v>
      </c>
      <c r="HH419" s="447">
        <v>0</v>
      </c>
      <c r="HJ419" s="446">
        <v>415</v>
      </c>
      <c r="HK419" s="412" t="str">
        <f>OIP!AH417&amp;";"&amp;OIP!B417&amp;";"&amp;OIP!E417</f>
        <v>;;</v>
      </c>
      <c r="HL419" s="440">
        <v>415</v>
      </c>
      <c r="HM419" s="414" t="s">
        <v>5382</v>
      </c>
      <c r="HN419" s="415">
        <v>1</v>
      </c>
      <c r="HO419" s="447">
        <v>0</v>
      </c>
      <c r="HQ419" s="437">
        <v>415</v>
      </c>
      <c r="HR419" s="314" t="str">
        <f>OIP!AH417&amp;";"&amp;OIP!B417&amp;";"&amp;OIP!E417</f>
        <v>;;</v>
      </c>
      <c r="HS419" s="438">
        <v>415</v>
      </c>
      <c r="HT419" s="402" t="s">
        <v>5382</v>
      </c>
      <c r="HU419" s="312">
        <v>1</v>
      </c>
      <c r="HV419" s="405">
        <v>0</v>
      </c>
      <c r="HX419" s="310">
        <v>415</v>
      </c>
      <c r="HY419" s="314" t="str">
        <f>OIP!AH417&amp;";"&amp;OIP!B417&amp;";"&amp;OIP!E417</f>
        <v>;;</v>
      </c>
      <c r="HZ419" s="438">
        <v>415</v>
      </c>
      <c r="IA419" s="414" t="s">
        <v>5382</v>
      </c>
      <c r="IB419" s="415">
        <v>1</v>
      </c>
      <c r="IC419" s="447">
        <v>0</v>
      </c>
      <c r="ID419" s="341"/>
      <c r="IE419" s="446">
        <v>415</v>
      </c>
      <c r="IF419" s="412" t="str">
        <f>OIP!AH417&amp;";"&amp;OIP!B417&amp;";"&amp;OIP!E417</f>
        <v>;;</v>
      </c>
      <c r="IG419" s="440">
        <v>415</v>
      </c>
      <c r="IH419" s="414" t="s">
        <v>5382</v>
      </c>
      <c r="II419" s="415">
        <v>1</v>
      </c>
      <c r="IJ419" s="447">
        <v>0</v>
      </c>
      <c r="IK419" s="341"/>
      <c r="IL419" s="446">
        <v>415</v>
      </c>
      <c r="IM419" s="412" t="str">
        <f>OIP!AH417&amp;";"&amp;OIP!B417&amp;";"&amp;OIP!E417</f>
        <v>;;</v>
      </c>
      <c r="IN419" s="440">
        <v>415</v>
      </c>
      <c r="IO419" s="414" t="s">
        <v>5382</v>
      </c>
      <c r="IP419" s="415">
        <v>1</v>
      </c>
      <c r="IQ419" s="447">
        <v>0</v>
      </c>
    </row>
    <row r="420" spans="1:251">
      <c r="A420" s="310">
        <f t="shared" si="45"/>
        <v>416</v>
      </c>
      <c r="B420" s="314" t="str">
        <f>DP!J417&amp;";"&amp;DP!B417</f>
        <v>;</v>
      </c>
      <c r="C420" s="438">
        <v>416</v>
      </c>
      <c r="D420" s="312"/>
      <c r="E420" s="312"/>
      <c r="F420" s="403"/>
      <c r="H420" s="437">
        <f t="shared" si="46"/>
        <v>416</v>
      </c>
      <c r="I420" s="314" t="str">
        <f>KTPRS2!I417&amp;";"&amp;KTPRS2!B417</f>
        <v>;</v>
      </c>
      <c r="J420" s="438">
        <v>416</v>
      </c>
      <c r="K420" s="312"/>
      <c r="L420" s="312"/>
      <c r="M420" s="405"/>
      <c r="O420" s="437">
        <f t="shared" si="47"/>
        <v>416</v>
      </c>
      <c r="P420" s="455">
        <v>0</v>
      </c>
      <c r="Q420" s="438"/>
      <c r="R420" s="312"/>
      <c r="S420" s="312"/>
      <c r="T420" s="405"/>
      <c r="HC420" s="431">
        <v>416</v>
      </c>
      <c r="HD420" s="412" t="str">
        <f>OIP!AH418&amp;";"&amp;OIP!B418&amp;";"&amp;OIP!E418</f>
        <v>;;</v>
      </c>
      <c r="HE420" s="440">
        <v>416</v>
      </c>
      <c r="HF420" s="414" t="s">
        <v>5383</v>
      </c>
      <c r="HG420" s="415">
        <v>1</v>
      </c>
      <c r="HH420" s="447">
        <v>0</v>
      </c>
      <c r="HJ420" s="431">
        <v>416</v>
      </c>
      <c r="HK420" s="412" t="str">
        <f>OIP!AH418&amp;";"&amp;OIP!B418&amp;";"&amp;OIP!E418</f>
        <v>;;</v>
      </c>
      <c r="HL420" s="440">
        <v>416</v>
      </c>
      <c r="HM420" s="414" t="s">
        <v>5383</v>
      </c>
      <c r="HN420" s="415">
        <v>1</v>
      </c>
      <c r="HO420" s="447">
        <v>0</v>
      </c>
      <c r="HQ420" s="437">
        <v>416</v>
      </c>
      <c r="HR420" s="314" t="str">
        <f>OIP!AH418&amp;";"&amp;OIP!B418&amp;";"&amp;OIP!E418</f>
        <v>;;</v>
      </c>
      <c r="HS420" s="438">
        <v>416</v>
      </c>
      <c r="HT420" s="402" t="s">
        <v>5383</v>
      </c>
      <c r="HU420" s="312">
        <v>1</v>
      </c>
      <c r="HV420" s="405">
        <v>0</v>
      </c>
      <c r="HX420" s="310">
        <v>416</v>
      </c>
      <c r="HY420" s="314" t="str">
        <f>OIP!AH418&amp;";"&amp;OIP!B418&amp;";"&amp;OIP!E418</f>
        <v>;;</v>
      </c>
      <c r="HZ420" s="438">
        <v>416</v>
      </c>
      <c r="IA420" s="414" t="s">
        <v>5383</v>
      </c>
      <c r="IB420" s="415">
        <v>1</v>
      </c>
      <c r="IC420" s="447">
        <v>0</v>
      </c>
      <c r="ID420" s="341"/>
      <c r="IE420" s="431">
        <v>416</v>
      </c>
      <c r="IF420" s="412" t="str">
        <f>OIP!AH418&amp;";"&amp;OIP!B418&amp;";"&amp;OIP!E418</f>
        <v>;;</v>
      </c>
      <c r="IG420" s="440">
        <v>416</v>
      </c>
      <c r="IH420" s="414" t="s">
        <v>5383</v>
      </c>
      <c r="II420" s="415">
        <v>1</v>
      </c>
      <c r="IJ420" s="447">
        <v>0</v>
      </c>
      <c r="IK420" s="341"/>
      <c r="IL420" s="431">
        <v>416</v>
      </c>
      <c r="IM420" s="412" t="str">
        <f>OIP!AH418&amp;";"&amp;OIP!B418&amp;";"&amp;OIP!E418</f>
        <v>;;</v>
      </c>
      <c r="IN420" s="440">
        <v>416</v>
      </c>
      <c r="IO420" s="414" t="s">
        <v>5383</v>
      </c>
      <c r="IP420" s="415">
        <v>1</v>
      </c>
      <c r="IQ420" s="447">
        <v>0</v>
      </c>
    </row>
    <row r="421" spans="1:251">
      <c r="A421" s="313">
        <f t="shared" si="45"/>
        <v>417</v>
      </c>
      <c r="B421" s="314" t="str">
        <f>DP!J418&amp;";"&amp;DP!B418</f>
        <v>;</v>
      </c>
      <c r="C421" s="438">
        <v>417</v>
      </c>
      <c r="D421" s="345"/>
      <c r="E421" s="345"/>
      <c r="F421" s="347"/>
      <c r="H421" s="469">
        <f t="shared" si="46"/>
        <v>417</v>
      </c>
      <c r="I421" s="314" t="str">
        <f>KTPRS2!I418&amp;";"&amp;KTPRS2!B418</f>
        <v>;</v>
      </c>
      <c r="J421" s="438">
        <v>417</v>
      </c>
      <c r="K421" s="345"/>
      <c r="L421" s="345"/>
      <c r="M421" s="470"/>
      <c r="O421" s="469">
        <f t="shared" si="47"/>
        <v>417</v>
      </c>
      <c r="P421" s="455">
        <v>0</v>
      </c>
      <c r="Q421" s="343"/>
      <c r="R421" s="345"/>
      <c r="S421" s="345"/>
      <c r="T421" s="470"/>
      <c r="HC421" s="446">
        <v>417</v>
      </c>
      <c r="HD421" s="412" t="str">
        <f>OIP!AH419&amp;";"&amp;OIP!B419&amp;";"&amp;OIP!E419</f>
        <v>;;</v>
      </c>
      <c r="HE421" s="440">
        <v>417</v>
      </c>
      <c r="HF421" s="414" t="s">
        <v>5384</v>
      </c>
      <c r="HG421" s="415">
        <v>1</v>
      </c>
      <c r="HH421" s="447">
        <v>0</v>
      </c>
      <c r="HJ421" s="446">
        <v>417</v>
      </c>
      <c r="HK421" s="412" t="str">
        <f>OIP!AH419&amp;";"&amp;OIP!B419&amp;";"&amp;OIP!E419</f>
        <v>;;</v>
      </c>
      <c r="HL421" s="440">
        <v>417</v>
      </c>
      <c r="HM421" s="414" t="s">
        <v>5384</v>
      </c>
      <c r="HN421" s="415">
        <v>1</v>
      </c>
      <c r="HO421" s="447">
        <v>0</v>
      </c>
      <c r="HQ421" s="437">
        <v>417</v>
      </c>
      <c r="HR421" s="314" t="str">
        <f>OIP!AH419&amp;";"&amp;OIP!B419&amp;";"&amp;OIP!E419</f>
        <v>;;</v>
      </c>
      <c r="HS421" s="438">
        <v>417</v>
      </c>
      <c r="HT421" s="402" t="s">
        <v>5384</v>
      </c>
      <c r="HU421" s="312">
        <v>1</v>
      </c>
      <c r="HV421" s="405">
        <v>0</v>
      </c>
      <c r="HX421" s="310">
        <v>417</v>
      </c>
      <c r="HY421" s="314" t="str">
        <f>OIP!AH419&amp;";"&amp;OIP!B419&amp;";"&amp;OIP!E419</f>
        <v>;;</v>
      </c>
      <c r="HZ421" s="438">
        <v>417</v>
      </c>
      <c r="IA421" s="414" t="s">
        <v>5384</v>
      </c>
      <c r="IB421" s="415">
        <v>1</v>
      </c>
      <c r="IC421" s="447">
        <v>0</v>
      </c>
      <c r="ID421" s="341"/>
      <c r="IE421" s="446">
        <v>417</v>
      </c>
      <c r="IF421" s="412" t="str">
        <f>OIP!AH419&amp;";"&amp;OIP!B419&amp;";"&amp;OIP!E419</f>
        <v>;;</v>
      </c>
      <c r="IG421" s="440">
        <v>417</v>
      </c>
      <c r="IH421" s="414" t="s">
        <v>5384</v>
      </c>
      <c r="II421" s="415">
        <v>1</v>
      </c>
      <c r="IJ421" s="447">
        <v>0</v>
      </c>
      <c r="IK421" s="341"/>
      <c r="IL421" s="446">
        <v>417</v>
      </c>
      <c r="IM421" s="412" t="str">
        <f>OIP!AH419&amp;";"&amp;OIP!B419&amp;";"&amp;OIP!E419</f>
        <v>;;</v>
      </c>
      <c r="IN421" s="440">
        <v>417</v>
      </c>
      <c r="IO421" s="414" t="s">
        <v>5384</v>
      </c>
      <c r="IP421" s="415">
        <v>1</v>
      </c>
      <c r="IQ421" s="447">
        <v>0</v>
      </c>
    </row>
    <row r="422" spans="1:251">
      <c r="A422" s="310">
        <f t="shared" si="45"/>
        <v>418</v>
      </c>
      <c r="B422" s="314" t="str">
        <f>DP!J419&amp;";"&amp;DP!B419</f>
        <v>;</v>
      </c>
      <c r="C422" s="438">
        <v>418</v>
      </c>
      <c r="D422" s="312"/>
      <c r="E422" s="312"/>
      <c r="F422" s="403"/>
      <c r="H422" s="437">
        <f t="shared" si="46"/>
        <v>418</v>
      </c>
      <c r="I422" s="314" t="str">
        <f>KTPRS2!I419&amp;";"&amp;KTPRS2!B419</f>
        <v>;</v>
      </c>
      <c r="J422" s="438">
        <v>418</v>
      </c>
      <c r="K422" s="312"/>
      <c r="L422" s="312"/>
      <c r="M422" s="405"/>
      <c r="O422" s="437">
        <f t="shared" si="47"/>
        <v>418</v>
      </c>
      <c r="P422" s="455">
        <v>0</v>
      </c>
      <c r="Q422" s="438"/>
      <c r="R422" s="312"/>
      <c r="S422" s="312"/>
      <c r="T422" s="405"/>
      <c r="HC422" s="431">
        <v>418</v>
      </c>
      <c r="HD422" s="412" t="str">
        <f>OIP!AH420&amp;";"&amp;OIP!B420&amp;";"&amp;OIP!E420</f>
        <v>;;</v>
      </c>
      <c r="HE422" s="440">
        <v>418</v>
      </c>
      <c r="HF422" s="414" t="s">
        <v>5385</v>
      </c>
      <c r="HG422" s="415">
        <v>1</v>
      </c>
      <c r="HH422" s="447">
        <v>0</v>
      </c>
      <c r="HJ422" s="431">
        <v>418</v>
      </c>
      <c r="HK422" s="412" t="str">
        <f>OIP!AH420&amp;";"&amp;OIP!B420&amp;";"&amp;OIP!E420</f>
        <v>;;</v>
      </c>
      <c r="HL422" s="440">
        <v>418</v>
      </c>
      <c r="HM422" s="414" t="s">
        <v>5385</v>
      </c>
      <c r="HN422" s="415">
        <v>1</v>
      </c>
      <c r="HO422" s="447">
        <v>0</v>
      </c>
      <c r="HQ422" s="437">
        <v>418</v>
      </c>
      <c r="HR422" s="314" t="str">
        <f>OIP!AH420&amp;";"&amp;OIP!B420&amp;";"&amp;OIP!E420</f>
        <v>;;</v>
      </c>
      <c r="HS422" s="438">
        <v>418</v>
      </c>
      <c r="HT422" s="402" t="s">
        <v>5385</v>
      </c>
      <c r="HU422" s="312">
        <v>1</v>
      </c>
      <c r="HV422" s="405">
        <v>0</v>
      </c>
      <c r="HX422" s="310">
        <v>418</v>
      </c>
      <c r="HY422" s="314" t="str">
        <f>OIP!AH420&amp;";"&amp;OIP!B420&amp;";"&amp;OIP!E420</f>
        <v>;;</v>
      </c>
      <c r="HZ422" s="438">
        <v>418</v>
      </c>
      <c r="IA422" s="414" t="s">
        <v>5385</v>
      </c>
      <c r="IB422" s="415">
        <v>1</v>
      </c>
      <c r="IC422" s="447">
        <v>0</v>
      </c>
      <c r="ID422" s="341"/>
      <c r="IE422" s="431">
        <v>418</v>
      </c>
      <c r="IF422" s="412" t="str">
        <f>OIP!AH420&amp;";"&amp;OIP!B420&amp;";"&amp;OIP!E420</f>
        <v>;;</v>
      </c>
      <c r="IG422" s="440">
        <v>418</v>
      </c>
      <c r="IH422" s="414" t="s">
        <v>5385</v>
      </c>
      <c r="II422" s="415">
        <v>1</v>
      </c>
      <c r="IJ422" s="447">
        <v>0</v>
      </c>
      <c r="IK422" s="341"/>
      <c r="IL422" s="431">
        <v>418</v>
      </c>
      <c r="IM422" s="412" t="str">
        <f>OIP!AH420&amp;";"&amp;OIP!B420&amp;";"&amp;OIP!E420</f>
        <v>;;</v>
      </c>
      <c r="IN422" s="440">
        <v>418</v>
      </c>
      <c r="IO422" s="414" t="s">
        <v>5385</v>
      </c>
      <c r="IP422" s="415">
        <v>1</v>
      </c>
      <c r="IQ422" s="447">
        <v>0</v>
      </c>
    </row>
    <row r="423" spans="1:251">
      <c r="A423" s="313">
        <f t="shared" si="45"/>
        <v>419</v>
      </c>
      <c r="B423" s="314" t="str">
        <f>DP!J420&amp;";"&amp;DP!B420</f>
        <v>;</v>
      </c>
      <c r="C423" s="438">
        <v>419</v>
      </c>
      <c r="D423" s="345"/>
      <c r="E423" s="345"/>
      <c r="F423" s="347"/>
      <c r="H423" s="469">
        <f t="shared" si="46"/>
        <v>419</v>
      </c>
      <c r="I423" s="314" t="str">
        <f>KTPRS2!I420&amp;";"&amp;KTPRS2!B420</f>
        <v>;</v>
      </c>
      <c r="J423" s="438">
        <v>419</v>
      </c>
      <c r="K423" s="345"/>
      <c r="L423" s="345"/>
      <c r="M423" s="470"/>
      <c r="O423" s="469">
        <f t="shared" si="47"/>
        <v>419</v>
      </c>
      <c r="P423" s="455">
        <v>0</v>
      </c>
      <c r="Q423" s="343"/>
      <c r="R423" s="345"/>
      <c r="S423" s="345"/>
      <c r="T423" s="470"/>
      <c r="HC423" s="446">
        <v>419</v>
      </c>
      <c r="HD423" s="412" t="str">
        <f>OIP!AH421&amp;";"&amp;OIP!B421&amp;";"&amp;OIP!E421</f>
        <v>;;</v>
      </c>
      <c r="HE423" s="440">
        <v>419</v>
      </c>
      <c r="HF423" s="414" t="s">
        <v>5386</v>
      </c>
      <c r="HG423" s="415">
        <v>1</v>
      </c>
      <c r="HH423" s="447">
        <v>0</v>
      </c>
      <c r="HJ423" s="446">
        <v>419</v>
      </c>
      <c r="HK423" s="412" t="str">
        <f>OIP!AH421&amp;";"&amp;OIP!B421&amp;";"&amp;OIP!E421</f>
        <v>;;</v>
      </c>
      <c r="HL423" s="440">
        <v>419</v>
      </c>
      <c r="HM423" s="414" t="s">
        <v>5386</v>
      </c>
      <c r="HN423" s="415">
        <v>1</v>
      </c>
      <c r="HO423" s="447">
        <v>0</v>
      </c>
      <c r="HQ423" s="437">
        <v>419</v>
      </c>
      <c r="HR423" s="314" t="str">
        <f>OIP!AH421&amp;";"&amp;OIP!B421&amp;";"&amp;OIP!E421</f>
        <v>;;</v>
      </c>
      <c r="HS423" s="438">
        <v>419</v>
      </c>
      <c r="HT423" s="402" t="s">
        <v>5386</v>
      </c>
      <c r="HU423" s="312">
        <v>1</v>
      </c>
      <c r="HV423" s="405">
        <v>0</v>
      </c>
      <c r="HX423" s="310">
        <v>419</v>
      </c>
      <c r="HY423" s="314" t="str">
        <f>OIP!AH421&amp;";"&amp;OIP!B421&amp;";"&amp;OIP!E421</f>
        <v>;;</v>
      </c>
      <c r="HZ423" s="438">
        <v>419</v>
      </c>
      <c r="IA423" s="414" t="s">
        <v>5386</v>
      </c>
      <c r="IB423" s="415">
        <v>1</v>
      </c>
      <c r="IC423" s="447">
        <v>0</v>
      </c>
      <c r="ID423" s="341"/>
      <c r="IE423" s="446">
        <v>419</v>
      </c>
      <c r="IF423" s="412" t="str">
        <f>OIP!AH421&amp;";"&amp;OIP!B421&amp;";"&amp;OIP!E421</f>
        <v>;;</v>
      </c>
      <c r="IG423" s="440">
        <v>419</v>
      </c>
      <c r="IH423" s="414" t="s">
        <v>5386</v>
      </c>
      <c r="II423" s="415">
        <v>1</v>
      </c>
      <c r="IJ423" s="447">
        <v>0</v>
      </c>
      <c r="IK423" s="341"/>
      <c r="IL423" s="446">
        <v>419</v>
      </c>
      <c r="IM423" s="412" t="str">
        <f>OIP!AH421&amp;";"&amp;OIP!B421&amp;";"&amp;OIP!E421</f>
        <v>;;</v>
      </c>
      <c r="IN423" s="440">
        <v>419</v>
      </c>
      <c r="IO423" s="414" t="s">
        <v>5386</v>
      </c>
      <c r="IP423" s="415">
        <v>1</v>
      </c>
      <c r="IQ423" s="447">
        <v>0</v>
      </c>
    </row>
    <row r="424" spans="1:251">
      <c r="A424" s="310">
        <f t="shared" si="45"/>
        <v>420</v>
      </c>
      <c r="B424" s="314" t="str">
        <f>DP!J421&amp;";"&amp;DP!B421</f>
        <v>;</v>
      </c>
      <c r="C424" s="438">
        <v>420</v>
      </c>
      <c r="D424" s="312"/>
      <c r="E424" s="312"/>
      <c r="F424" s="403"/>
      <c r="H424" s="437">
        <f t="shared" si="46"/>
        <v>420</v>
      </c>
      <c r="I424" s="314" t="str">
        <f>KTPRS2!I421&amp;";"&amp;KTPRS2!B421</f>
        <v>;</v>
      </c>
      <c r="J424" s="438">
        <v>420</v>
      </c>
      <c r="K424" s="312"/>
      <c r="L424" s="312"/>
      <c r="M424" s="405"/>
      <c r="O424" s="437">
        <f t="shared" si="47"/>
        <v>420</v>
      </c>
      <c r="P424" s="455">
        <v>0</v>
      </c>
      <c r="Q424" s="438"/>
      <c r="R424" s="312"/>
      <c r="S424" s="312"/>
      <c r="T424" s="405"/>
      <c r="HC424" s="431">
        <v>420</v>
      </c>
      <c r="HD424" s="412" t="str">
        <f>OIP!AH422&amp;";"&amp;OIP!B422&amp;";"&amp;OIP!E422</f>
        <v>;;</v>
      </c>
      <c r="HE424" s="440">
        <v>420</v>
      </c>
      <c r="HF424" s="414" t="s">
        <v>5387</v>
      </c>
      <c r="HG424" s="415">
        <v>1</v>
      </c>
      <c r="HH424" s="447">
        <v>0</v>
      </c>
      <c r="HJ424" s="431">
        <v>420</v>
      </c>
      <c r="HK424" s="412" t="str">
        <f>OIP!AH422&amp;";"&amp;OIP!B422&amp;";"&amp;OIP!E422</f>
        <v>;;</v>
      </c>
      <c r="HL424" s="440">
        <v>420</v>
      </c>
      <c r="HM424" s="414" t="s">
        <v>5387</v>
      </c>
      <c r="HN424" s="415">
        <v>1</v>
      </c>
      <c r="HO424" s="447">
        <v>0</v>
      </c>
      <c r="HQ424" s="437">
        <v>420</v>
      </c>
      <c r="HR424" s="314" t="str">
        <f>OIP!AH422&amp;";"&amp;OIP!B422&amp;";"&amp;OIP!E422</f>
        <v>;;</v>
      </c>
      <c r="HS424" s="438">
        <v>420</v>
      </c>
      <c r="HT424" s="402" t="s">
        <v>5387</v>
      </c>
      <c r="HU424" s="312">
        <v>1</v>
      </c>
      <c r="HV424" s="405">
        <v>0</v>
      </c>
      <c r="HX424" s="310">
        <v>420</v>
      </c>
      <c r="HY424" s="314" t="str">
        <f>OIP!AH422&amp;";"&amp;OIP!B422&amp;";"&amp;OIP!E422</f>
        <v>;;</v>
      </c>
      <c r="HZ424" s="438">
        <v>420</v>
      </c>
      <c r="IA424" s="414" t="s">
        <v>5387</v>
      </c>
      <c r="IB424" s="415">
        <v>1</v>
      </c>
      <c r="IC424" s="447">
        <v>0</v>
      </c>
      <c r="ID424" s="341"/>
      <c r="IE424" s="431">
        <v>420</v>
      </c>
      <c r="IF424" s="412" t="str">
        <f>OIP!AH422&amp;";"&amp;OIP!B422&amp;";"&amp;OIP!E422</f>
        <v>;;</v>
      </c>
      <c r="IG424" s="440">
        <v>420</v>
      </c>
      <c r="IH424" s="414" t="s">
        <v>5387</v>
      </c>
      <c r="II424" s="415">
        <v>1</v>
      </c>
      <c r="IJ424" s="447">
        <v>0</v>
      </c>
      <c r="IK424" s="341"/>
      <c r="IL424" s="431">
        <v>420</v>
      </c>
      <c r="IM424" s="412" t="str">
        <f>OIP!AH422&amp;";"&amp;OIP!B422&amp;";"&amp;OIP!E422</f>
        <v>;;</v>
      </c>
      <c r="IN424" s="440">
        <v>420</v>
      </c>
      <c r="IO424" s="414" t="s">
        <v>5387</v>
      </c>
      <c r="IP424" s="415">
        <v>1</v>
      </c>
      <c r="IQ424" s="447">
        <v>0</v>
      </c>
    </row>
    <row r="425" spans="1:251">
      <c r="A425" s="313">
        <f t="shared" si="45"/>
        <v>421</v>
      </c>
      <c r="B425" s="314" t="str">
        <f>DP!J422&amp;";"&amp;DP!B422</f>
        <v>;</v>
      </c>
      <c r="C425" s="438">
        <v>421</v>
      </c>
      <c r="D425" s="345"/>
      <c r="E425" s="345"/>
      <c r="F425" s="347"/>
      <c r="H425" s="469">
        <f t="shared" si="46"/>
        <v>421</v>
      </c>
      <c r="I425" s="314" t="str">
        <f>KTPRS2!I422&amp;";"&amp;KTPRS2!B422</f>
        <v>;</v>
      </c>
      <c r="J425" s="438">
        <v>421</v>
      </c>
      <c r="K425" s="345"/>
      <c r="L425" s="345"/>
      <c r="M425" s="470"/>
      <c r="O425" s="469">
        <f t="shared" si="47"/>
        <v>421</v>
      </c>
      <c r="P425" s="455">
        <v>0</v>
      </c>
      <c r="Q425" s="343"/>
      <c r="R425" s="345"/>
      <c r="S425" s="345"/>
      <c r="T425" s="470"/>
      <c r="HC425" s="446">
        <v>421</v>
      </c>
      <c r="HD425" s="412" t="str">
        <f>OIP!AH423&amp;";"&amp;OIP!B423&amp;";"&amp;OIP!E423</f>
        <v>;;</v>
      </c>
      <c r="HE425" s="440">
        <v>421</v>
      </c>
      <c r="HF425" s="414" t="s">
        <v>5388</v>
      </c>
      <c r="HG425" s="415">
        <v>1</v>
      </c>
      <c r="HH425" s="447">
        <v>0</v>
      </c>
      <c r="HJ425" s="446">
        <v>421</v>
      </c>
      <c r="HK425" s="412" t="str">
        <f>OIP!AH423&amp;";"&amp;OIP!B423&amp;";"&amp;OIP!E423</f>
        <v>;;</v>
      </c>
      <c r="HL425" s="440">
        <v>421</v>
      </c>
      <c r="HM425" s="414" t="s">
        <v>5388</v>
      </c>
      <c r="HN425" s="415">
        <v>1</v>
      </c>
      <c r="HO425" s="447">
        <v>0</v>
      </c>
      <c r="HQ425" s="437">
        <v>421</v>
      </c>
      <c r="HR425" s="314" t="str">
        <f>OIP!AH423&amp;";"&amp;OIP!B423&amp;";"&amp;OIP!E423</f>
        <v>;;</v>
      </c>
      <c r="HS425" s="438">
        <v>421</v>
      </c>
      <c r="HT425" s="402" t="s">
        <v>5388</v>
      </c>
      <c r="HU425" s="312">
        <v>1</v>
      </c>
      <c r="HV425" s="405">
        <v>0</v>
      </c>
      <c r="HX425" s="310">
        <v>421</v>
      </c>
      <c r="HY425" s="314" t="str">
        <f>OIP!AH423&amp;";"&amp;OIP!B423&amp;";"&amp;OIP!E423</f>
        <v>;;</v>
      </c>
      <c r="HZ425" s="438">
        <v>421</v>
      </c>
      <c r="IA425" s="414" t="s">
        <v>5388</v>
      </c>
      <c r="IB425" s="415">
        <v>1</v>
      </c>
      <c r="IC425" s="447">
        <v>0</v>
      </c>
      <c r="ID425" s="341"/>
      <c r="IE425" s="446">
        <v>421</v>
      </c>
      <c r="IF425" s="412" t="str">
        <f>OIP!AH423&amp;";"&amp;OIP!B423&amp;";"&amp;OIP!E423</f>
        <v>;;</v>
      </c>
      <c r="IG425" s="440">
        <v>421</v>
      </c>
      <c r="IH425" s="414" t="s">
        <v>5388</v>
      </c>
      <c r="II425" s="415">
        <v>1</v>
      </c>
      <c r="IJ425" s="447">
        <v>0</v>
      </c>
      <c r="IK425" s="341"/>
      <c r="IL425" s="446">
        <v>421</v>
      </c>
      <c r="IM425" s="412" t="str">
        <f>OIP!AH423&amp;";"&amp;OIP!B423&amp;";"&amp;OIP!E423</f>
        <v>;;</v>
      </c>
      <c r="IN425" s="440">
        <v>421</v>
      </c>
      <c r="IO425" s="414" t="s">
        <v>5388</v>
      </c>
      <c r="IP425" s="415">
        <v>1</v>
      </c>
      <c r="IQ425" s="447">
        <v>0</v>
      </c>
    </row>
    <row r="426" spans="1:251">
      <c r="A426" s="310">
        <f t="shared" si="45"/>
        <v>422</v>
      </c>
      <c r="B426" s="314" t="str">
        <f>DP!J423&amp;";"&amp;DP!B423</f>
        <v>;</v>
      </c>
      <c r="C426" s="438">
        <v>422</v>
      </c>
      <c r="D426" s="312"/>
      <c r="E426" s="312"/>
      <c r="F426" s="403"/>
      <c r="H426" s="437">
        <f t="shared" si="46"/>
        <v>422</v>
      </c>
      <c r="I426" s="314" t="str">
        <f>KTPRS2!I423&amp;";"&amp;KTPRS2!B423</f>
        <v>;</v>
      </c>
      <c r="J426" s="438">
        <v>422</v>
      </c>
      <c r="K426" s="312"/>
      <c r="L426" s="312"/>
      <c r="M426" s="405"/>
      <c r="O426" s="437">
        <f t="shared" si="47"/>
        <v>422</v>
      </c>
      <c r="P426" s="455">
        <v>0</v>
      </c>
      <c r="Q426" s="438"/>
      <c r="R426" s="312"/>
      <c r="S426" s="312"/>
      <c r="T426" s="405"/>
      <c r="HC426" s="431">
        <v>422</v>
      </c>
      <c r="HD426" s="412" t="str">
        <f>OIP!AH424&amp;";"&amp;OIP!B424&amp;";"&amp;OIP!E424</f>
        <v>;;</v>
      </c>
      <c r="HE426" s="440">
        <v>422</v>
      </c>
      <c r="HF426" s="414" t="s">
        <v>5389</v>
      </c>
      <c r="HG426" s="415">
        <v>1</v>
      </c>
      <c r="HH426" s="447">
        <v>0</v>
      </c>
      <c r="HJ426" s="431">
        <v>422</v>
      </c>
      <c r="HK426" s="412" t="str">
        <f>OIP!AH424&amp;";"&amp;OIP!B424&amp;";"&amp;OIP!E424</f>
        <v>;;</v>
      </c>
      <c r="HL426" s="440">
        <v>422</v>
      </c>
      <c r="HM426" s="414" t="s">
        <v>5389</v>
      </c>
      <c r="HN426" s="415">
        <v>1</v>
      </c>
      <c r="HO426" s="447">
        <v>0</v>
      </c>
      <c r="HQ426" s="437">
        <v>422</v>
      </c>
      <c r="HR426" s="314" t="str">
        <f>OIP!AH424&amp;";"&amp;OIP!B424&amp;";"&amp;OIP!E424</f>
        <v>;;</v>
      </c>
      <c r="HS426" s="438">
        <v>422</v>
      </c>
      <c r="HT426" s="402" t="s">
        <v>5389</v>
      </c>
      <c r="HU426" s="312">
        <v>1</v>
      </c>
      <c r="HV426" s="405">
        <v>0</v>
      </c>
      <c r="HX426" s="310">
        <v>422</v>
      </c>
      <c r="HY426" s="314" t="str">
        <f>OIP!AH424&amp;";"&amp;OIP!B424&amp;";"&amp;OIP!E424</f>
        <v>;;</v>
      </c>
      <c r="HZ426" s="438">
        <v>422</v>
      </c>
      <c r="IA426" s="414" t="s">
        <v>5389</v>
      </c>
      <c r="IB426" s="415">
        <v>1</v>
      </c>
      <c r="IC426" s="447">
        <v>0</v>
      </c>
      <c r="ID426" s="341"/>
      <c r="IE426" s="431">
        <v>422</v>
      </c>
      <c r="IF426" s="412" t="str">
        <f>OIP!AH424&amp;";"&amp;OIP!B424&amp;";"&amp;OIP!E424</f>
        <v>;;</v>
      </c>
      <c r="IG426" s="440">
        <v>422</v>
      </c>
      <c r="IH426" s="414" t="s">
        <v>5389</v>
      </c>
      <c r="II426" s="415">
        <v>1</v>
      </c>
      <c r="IJ426" s="447">
        <v>0</v>
      </c>
      <c r="IK426" s="341"/>
      <c r="IL426" s="431">
        <v>422</v>
      </c>
      <c r="IM426" s="412" t="str">
        <f>OIP!AH424&amp;";"&amp;OIP!B424&amp;";"&amp;OIP!E424</f>
        <v>;;</v>
      </c>
      <c r="IN426" s="440">
        <v>422</v>
      </c>
      <c r="IO426" s="414" t="s">
        <v>5389</v>
      </c>
      <c r="IP426" s="415">
        <v>1</v>
      </c>
      <c r="IQ426" s="447">
        <v>0</v>
      </c>
    </row>
    <row r="427" spans="1:251">
      <c r="A427" s="313">
        <f t="shared" si="45"/>
        <v>423</v>
      </c>
      <c r="B427" s="314" t="str">
        <f>DP!J424&amp;";"&amp;DP!B424</f>
        <v>;</v>
      </c>
      <c r="C427" s="438">
        <v>423</v>
      </c>
      <c r="D427" s="345"/>
      <c r="E427" s="345"/>
      <c r="F427" s="347"/>
      <c r="H427" s="469">
        <f t="shared" si="46"/>
        <v>423</v>
      </c>
      <c r="I427" s="314" t="str">
        <f>KTPRS2!I424&amp;";"&amp;KTPRS2!B424</f>
        <v>;</v>
      </c>
      <c r="J427" s="438">
        <v>423</v>
      </c>
      <c r="K427" s="345"/>
      <c r="L427" s="345"/>
      <c r="M427" s="470"/>
      <c r="O427" s="469">
        <f t="shared" si="47"/>
        <v>423</v>
      </c>
      <c r="P427" s="455">
        <v>0</v>
      </c>
      <c r="Q427" s="343"/>
      <c r="R427" s="345"/>
      <c r="S427" s="345"/>
      <c r="T427" s="470"/>
      <c r="HC427" s="446">
        <v>423</v>
      </c>
      <c r="HD427" s="412" t="str">
        <f>OIP!AH425&amp;";"&amp;OIP!B425&amp;";"&amp;OIP!E425</f>
        <v>;;</v>
      </c>
      <c r="HE427" s="440">
        <v>423</v>
      </c>
      <c r="HF427" s="414" t="s">
        <v>5390</v>
      </c>
      <c r="HG427" s="415">
        <v>1</v>
      </c>
      <c r="HH427" s="447">
        <v>0</v>
      </c>
      <c r="HJ427" s="446">
        <v>423</v>
      </c>
      <c r="HK427" s="412" t="str">
        <f>OIP!AH425&amp;";"&amp;OIP!B425&amp;";"&amp;OIP!E425</f>
        <v>;;</v>
      </c>
      <c r="HL427" s="440">
        <v>423</v>
      </c>
      <c r="HM427" s="414" t="s">
        <v>5390</v>
      </c>
      <c r="HN427" s="415">
        <v>1</v>
      </c>
      <c r="HO427" s="447">
        <v>0</v>
      </c>
      <c r="HQ427" s="437">
        <v>423</v>
      </c>
      <c r="HR427" s="314" t="str">
        <f>OIP!AH425&amp;";"&amp;OIP!B425&amp;";"&amp;OIP!E425</f>
        <v>;;</v>
      </c>
      <c r="HS427" s="438">
        <v>423</v>
      </c>
      <c r="HT427" s="402" t="s">
        <v>5390</v>
      </c>
      <c r="HU427" s="312">
        <v>1</v>
      </c>
      <c r="HV427" s="405">
        <v>0</v>
      </c>
      <c r="HX427" s="310">
        <v>423</v>
      </c>
      <c r="HY427" s="314" t="str">
        <f>OIP!AH425&amp;";"&amp;OIP!B425&amp;";"&amp;OIP!E425</f>
        <v>;;</v>
      </c>
      <c r="HZ427" s="438">
        <v>423</v>
      </c>
      <c r="IA427" s="414" t="s">
        <v>5390</v>
      </c>
      <c r="IB427" s="415">
        <v>1</v>
      </c>
      <c r="IC427" s="447">
        <v>0</v>
      </c>
      <c r="ID427" s="341"/>
      <c r="IE427" s="446">
        <v>423</v>
      </c>
      <c r="IF427" s="412" t="str">
        <f>OIP!AH425&amp;";"&amp;OIP!B425&amp;";"&amp;OIP!E425</f>
        <v>;;</v>
      </c>
      <c r="IG427" s="440">
        <v>423</v>
      </c>
      <c r="IH427" s="414" t="s">
        <v>5390</v>
      </c>
      <c r="II427" s="415">
        <v>1</v>
      </c>
      <c r="IJ427" s="447">
        <v>0</v>
      </c>
      <c r="IK427" s="341"/>
      <c r="IL427" s="446">
        <v>423</v>
      </c>
      <c r="IM427" s="412" t="str">
        <f>OIP!AH425&amp;";"&amp;OIP!B425&amp;";"&amp;OIP!E425</f>
        <v>;;</v>
      </c>
      <c r="IN427" s="440">
        <v>423</v>
      </c>
      <c r="IO427" s="414" t="s">
        <v>5390</v>
      </c>
      <c r="IP427" s="415">
        <v>1</v>
      </c>
      <c r="IQ427" s="447">
        <v>0</v>
      </c>
    </row>
    <row r="428" spans="1:251">
      <c r="A428" s="310">
        <f t="shared" si="45"/>
        <v>424</v>
      </c>
      <c r="B428" s="314" t="str">
        <f>DP!J425&amp;";"&amp;DP!B425</f>
        <v>;</v>
      </c>
      <c r="C428" s="438">
        <v>424</v>
      </c>
      <c r="D428" s="312"/>
      <c r="E428" s="312"/>
      <c r="F428" s="403"/>
      <c r="H428" s="437">
        <f t="shared" si="46"/>
        <v>424</v>
      </c>
      <c r="I428" s="314" t="str">
        <f>KTPRS2!I425&amp;";"&amp;KTPRS2!B425</f>
        <v>;</v>
      </c>
      <c r="J428" s="438">
        <v>424</v>
      </c>
      <c r="K428" s="312"/>
      <c r="L428" s="312"/>
      <c r="M428" s="405"/>
      <c r="O428" s="437">
        <f t="shared" si="47"/>
        <v>424</v>
      </c>
      <c r="P428" s="455">
        <v>0</v>
      </c>
      <c r="Q428" s="438"/>
      <c r="R428" s="312"/>
      <c r="S428" s="312"/>
      <c r="T428" s="405"/>
      <c r="HC428" s="431">
        <v>424</v>
      </c>
      <c r="HD428" s="412" t="str">
        <f>OIP!AH426&amp;";"&amp;OIP!B426&amp;";"&amp;OIP!E426</f>
        <v>;;</v>
      </c>
      <c r="HE428" s="440">
        <v>424</v>
      </c>
      <c r="HF428" s="414" t="s">
        <v>5391</v>
      </c>
      <c r="HG428" s="415">
        <v>1</v>
      </c>
      <c r="HH428" s="447">
        <v>0</v>
      </c>
      <c r="HJ428" s="431">
        <v>424</v>
      </c>
      <c r="HK428" s="412" t="str">
        <f>OIP!AH426&amp;";"&amp;OIP!B426&amp;";"&amp;OIP!E426</f>
        <v>;;</v>
      </c>
      <c r="HL428" s="440">
        <v>424</v>
      </c>
      <c r="HM428" s="414" t="s">
        <v>5391</v>
      </c>
      <c r="HN428" s="415">
        <v>1</v>
      </c>
      <c r="HO428" s="447">
        <v>0</v>
      </c>
      <c r="HQ428" s="437">
        <v>424</v>
      </c>
      <c r="HR428" s="314" t="str">
        <f>OIP!AH426&amp;";"&amp;OIP!B426&amp;";"&amp;OIP!E426</f>
        <v>;;</v>
      </c>
      <c r="HS428" s="438">
        <v>424</v>
      </c>
      <c r="HT428" s="402" t="s">
        <v>5391</v>
      </c>
      <c r="HU428" s="312">
        <v>1</v>
      </c>
      <c r="HV428" s="405">
        <v>0</v>
      </c>
      <c r="HX428" s="310">
        <v>424</v>
      </c>
      <c r="HY428" s="314" t="str">
        <f>OIP!AH426&amp;";"&amp;OIP!B426&amp;";"&amp;OIP!E426</f>
        <v>;;</v>
      </c>
      <c r="HZ428" s="438">
        <v>424</v>
      </c>
      <c r="IA428" s="414" t="s">
        <v>5391</v>
      </c>
      <c r="IB428" s="415">
        <v>1</v>
      </c>
      <c r="IC428" s="447">
        <v>0</v>
      </c>
      <c r="ID428" s="341"/>
      <c r="IE428" s="431">
        <v>424</v>
      </c>
      <c r="IF428" s="412" t="str">
        <f>OIP!AH426&amp;";"&amp;OIP!B426&amp;";"&amp;OIP!E426</f>
        <v>;;</v>
      </c>
      <c r="IG428" s="440">
        <v>424</v>
      </c>
      <c r="IH428" s="414" t="s">
        <v>5391</v>
      </c>
      <c r="II428" s="415">
        <v>1</v>
      </c>
      <c r="IJ428" s="447">
        <v>0</v>
      </c>
      <c r="IK428" s="341"/>
      <c r="IL428" s="431">
        <v>424</v>
      </c>
      <c r="IM428" s="412" t="str">
        <f>OIP!AH426&amp;";"&amp;OIP!B426&amp;";"&amp;OIP!E426</f>
        <v>;;</v>
      </c>
      <c r="IN428" s="440">
        <v>424</v>
      </c>
      <c r="IO428" s="414" t="s">
        <v>5391</v>
      </c>
      <c r="IP428" s="415">
        <v>1</v>
      </c>
      <c r="IQ428" s="447">
        <v>0</v>
      </c>
    </row>
    <row r="429" spans="1:251">
      <c r="A429" s="313">
        <f t="shared" si="45"/>
        <v>425</v>
      </c>
      <c r="B429" s="314" t="str">
        <f>DP!J426&amp;";"&amp;DP!B426</f>
        <v>;</v>
      </c>
      <c r="C429" s="438">
        <v>425</v>
      </c>
      <c r="D429" s="345"/>
      <c r="E429" s="345"/>
      <c r="F429" s="347"/>
      <c r="H429" s="469">
        <f t="shared" si="46"/>
        <v>425</v>
      </c>
      <c r="I429" s="314" t="str">
        <f>KTPRS2!I426&amp;";"&amp;KTPRS2!B426</f>
        <v>;</v>
      </c>
      <c r="J429" s="438">
        <v>425</v>
      </c>
      <c r="K429" s="345"/>
      <c r="L429" s="345"/>
      <c r="M429" s="470"/>
      <c r="O429" s="469">
        <f t="shared" si="47"/>
        <v>425</v>
      </c>
      <c r="P429" s="455">
        <v>0</v>
      </c>
      <c r="Q429" s="343"/>
      <c r="R429" s="345"/>
      <c r="S429" s="345"/>
      <c r="T429" s="470"/>
      <c r="HC429" s="446">
        <v>425</v>
      </c>
      <c r="HD429" s="412" t="str">
        <f>OIP!AH427&amp;";"&amp;OIP!B427&amp;";"&amp;OIP!E427</f>
        <v>;;</v>
      </c>
      <c r="HE429" s="440">
        <v>425</v>
      </c>
      <c r="HF429" s="414" t="s">
        <v>5392</v>
      </c>
      <c r="HG429" s="415">
        <v>1</v>
      </c>
      <c r="HH429" s="447">
        <v>0</v>
      </c>
      <c r="HJ429" s="446">
        <v>425</v>
      </c>
      <c r="HK429" s="412" t="str">
        <f>OIP!AH427&amp;";"&amp;OIP!B427&amp;";"&amp;OIP!E427</f>
        <v>;;</v>
      </c>
      <c r="HL429" s="440">
        <v>425</v>
      </c>
      <c r="HM429" s="414" t="s">
        <v>5392</v>
      </c>
      <c r="HN429" s="415">
        <v>1</v>
      </c>
      <c r="HO429" s="447">
        <v>0</v>
      </c>
      <c r="HQ429" s="437">
        <v>425</v>
      </c>
      <c r="HR429" s="314" t="str">
        <f>OIP!AH427&amp;";"&amp;OIP!B427&amp;";"&amp;OIP!E427</f>
        <v>;;</v>
      </c>
      <c r="HS429" s="438">
        <v>425</v>
      </c>
      <c r="HT429" s="402" t="s">
        <v>5392</v>
      </c>
      <c r="HU429" s="312">
        <v>1</v>
      </c>
      <c r="HV429" s="405">
        <v>0</v>
      </c>
      <c r="HX429" s="310">
        <v>425</v>
      </c>
      <c r="HY429" s="314" t="str">
        <f>OIP!AH427&amp;";"&amp;OIP!B427&amp;";"&amp;OIP!E427</f>
        <v>;;</v>
      </c>
      <c r="HZ429" s="438">
        <v>425</v>
      </c>
      <c r="IA429" s="414" t="s">
        <v>5392</v>
      </c>
      <c r="IB429" s="415">
        <v>1</v>
      </c>
      <c r="IC429" s="447">
        <v>0</v>
      </c>
      <c r="ID429" s="341"/>
      <c r="IE429" s="446">
        <v>425</v>
      </c>
      <c r="IF429" s="412" t="str">
        <f>OIP!AH427&amp;";"&amp;OIP!B427&amp;";"&amp;OIP!E427</f>
        <v>;;</v>
      </c>
      <c r="IG429" s="440">
        <v>425</v>
      </c>
      <c r="IH429" s="414" t="s">
        <v>5392</v>
      </c>
      <c r="II429" s="415">
        <v>1</v>
      </c>
      <c r="IJ429" s="447">
        <v>0</v>
      </c>
      <c r="IK429" s="341"/>
      <c r="IL429" s="446">
        <v>425</v>
      </c>
      <c r="IM429" s="412" t="str">
        <f>OIP!AH427&amp;";"&amp;OIP!B427&amp;";"&amp;OIP!E427</f>
        <v>;;</v>
      </c>
      <c r="IN429" s="440">
        <v>425</v>
      </c>
      <c r="IO429" s="414" t="s">
        <v>5392</v>
      </c>
      <c r="IP429" s="415">
        <v>1</v>
      </c>
      <c r="IQ429" s="447">
        <v>0</v>
      </c>
    </row>
    <row r="430" spans="1:251">
      <c r="A430" s="310">
        <f t="shared" si="45"/>
        <v>426</v>
      </c>
      <c r="B430" s="314" t="str">
        <f>DP!J427&amp;";"&amp;DP!B427</f>
        <v>;</v>
      </c>
      <c r="C430" s="438">
        <v>426</v>
      </c>
      <c r="D430" s="312"/>
      <c r="E430" s="312"/>
      <c r="F430" s="403"/>
      <c r="H430" s="437">
        <f t="shared" si="46"/>
        <v>426</v>
      </c>
      <c r="I430" s="314" t="str">
        <f>KTPRS2!I427&amp;";"&amp;KTPRS2!B427</f>
        <v>;</v>
      </c>
      <c r="J430" s="438">
        <v>426</v>
      </c>
      <c r="K430" s="312"/>
      <c r="L430" s="312"/>
      <c r="M430" s="405"/>
      <c r="O430" s="437">
        <f t="shared" si="47"/>
        <v>426</v>
      </c>
      <c r="P430" s="455">
        <v>0</v>
      </c>
      <c r="Q430" s="438"/>
      <c r="R430" s="312"/>
      <c r="S430" s="312"/>
      <c r="T430" s="405"/>
      <c r="HC430" s="431">
        <v>426</v>
      </c>
      <c r="HD430" s="412" t="str">
        <f>OIP!AH428&amp;";"&amp;OIP!B428&amp;";"&amp;OIP!E428</f>
        <v>;;</v>
      </c>
      <c r="HE430" s="440">
        <v>426</v>
      </c>
      <c r="HF430" s="414" t="s">
        <v>5393</v>
      </c>
      <c r="HG430" s="415">
        <v>1</v>
      </c>
      <c r="HH430" s="447">
        <v>0</v>
      </c>
      <c r="HJ430" s="431">
        <v>426</v>
      </c>
      <c r="HK430" s="412" t="str">
        <f>OIP!AH428&amp;";"&amp;OIP!B428&amp;";"&amp;OIP!E428</f>
        <v>;;</v>
      </c>
      <c r="HL430" s="440">
        <v>426</v>
      </c>
      <c r="HM430" s="414" t="s">
        <v>5393</v>
      </c>
      <c r="HN430" s="415">
        <v>1</v>
      </c>
      <c r="HO430" s="447">
        <v>0</v>
      </c>
      <c r="HQ430" s="437">
        <v>426</v>
      </c>
      <c r="HR430" s="314" t="str">
        <f>OIP!AH428&amp;";"&amp;OIP!B428&amp;";"&amp;OIP!E428</f>
        <v>;;</v>
      </c>
      <c r="HS430" s="438">
        <v>426</v>
      </c>
      <c r="HT430" s="402" t="s">
        <v>5393</v>
      </c>
      <c r="HU430" s="312">
        <v>1</v>
      </c>
      <c r="HV430" s="405">
        <v>0</v>
      </c>
      <c r="HX430" s="310">
        <v>426</v>
      </c>
      <c r="HY430" s="314" t="str">
        <f>OIP!AH428&amp;";"&amp;OIP!B428&amp;";"&amp;OIP!E428</f>
        <v>;;</v>
      </c>
      <c r="HZ430" s="438">
        <v>426</v>
      </c>
      <c r="IA430" s="414" t="s">
        <v>5393</v>
      </c>
      <c r="IB430" s="415">
        <v>1</v>
      </c>
      <c r="IC430" s="447">
        <v>0</v>
      </c>
      <c r="ID430" s="341"/>
      <c r="IE430" s="431">
        <v>426</v>
      </c>
      <c r="IF430" s="412" t="str">
        <f>OIP!AH428&amp;";"&amp;OIP!B428&amp;";"&amp;OIP!E428</f>
        <v>;;</v>
      </c>
      <c r="IG430" s="440">
        <v>426</v>
      </c>
      <c r="IH430" s="414" t="s">
        <v>5393</v>
      </c>
      <c r="II430" s="415">
        <v>1</v>
      </c>
      <c r="IJ430" s="447">
        <v>0</v>
      </c>
      <c r="IK430" s="341"/>
      <c r="IL430" s="431">
        <v>426</v>
      </c>
      <c r="IM430" s="412" t="str">
        <f>OIP!AH428&amp;";"&amp;OIP!B428&amp;";"&amp;OIP!E428</f>
        <v>;;</v>
      </c>
      <c r="IN430" s="440">
        <v>426</v>
      </c>
      <c r="IO430" s="414" t="s">
        <v>5393</v>
      </c>
      <c r="IP430" s="415">
        <v>1</v>
      </c>
      <c r="IQ430" s="447">
        <v>0</v>
      </c>
    </row>
    <row r="431" spans="1:251">
      <c r="A431" s="313">
        <f t="shared" si="45"/>
        <v>427</v>
      </c>
      <c r="B431" s="314" t="str">
        <f>DP!J428&amp;";"&amp;DP!B428</f>
        <v>;</v>
      </c>
      <c r="C431" s="438">
        <v>427</v>
      </c>
      <c r="D431" s="345"/>
      <c r="E431" s="345"/>
      <c r="F431" s="347"/>
      <c r="H431" s="469">
        <f t="shared" si="46"/>
        <v>427</v>
      </c>
      <c r="I431" s="314" t="str">
        <f>KTPRS2!I428&amp;";"&amp;KTPRS2!B428</f>
        <v>;</v>
      </c>
      <c r="J431" s="438">
        <v>427</v>
      </c>
      <c r="K431" s="345"/>
      <c r="L431" s="345"/>
      <c r="M431" s="470"/>
      <c r="O431" s="469">
        <f t="shared" si="47"/>
        <v>427</v>
      </c>
      <c r="P431" s="455">
        <v>0</v>
      </c>
      <c r="Q431" s="343"/>
      <c r="R431" s="345"/>
      <c r="S431" s="345"/>
      <c r="T431" s="470"/>
      <c r="HC431" s="446">
        <v>427</v>
      </c>
      <c r="HD431" s="412" t="str">
        <f>OIP!AH429&amp;";"&amp;OIP!B429&amp;";"&amp;OIP!E429</f>
        <v>;;</v>
      </c>
      <c r="HE431" s="440">
        <v>427</v>
      </c>
      <c r="HF431" s="414" t="s">
        <v>5394</v>
      </c>
      <c r="HG431" s="415">
        <v>1</v>
      </c>
      <c r="HH431" s="447">
        <v>0</v>
      </c>
      <c r="HJ431" s="446">
        <v>427</v>
      </c>
      <c r="HK431" s="412" t="str">
        <f>OIP!AH429&amp;";"&amp;OIP!B429&amp;";"&amp;OIP!E429</f>
        <v>;;</v>
      </c>
      <c r="HL431" s="440">
        <v>427</v>
      </c>
      <c r="HM431" s="414" t="s">
        <v>5394</v>
      </c>
      <c r="HN431" s="415">
        <v>1</v>
      </c>
      <c r="HO431" s="447">
        <v>0</v>
      </c>
      <c r="HQ431" s="437">
        <v>427</v>
      </c>
      <c r="HR431" s="314" t="str">
        <f>OIP!AH429&amp;";"&amp;OIP!B429&amp;";"&amp;OIP!E429</f>
        <v>;;</v>
      </c>
      <c r="HS431" s="438">
        <v>427</v>
      </c>
      <c r="HT431" s="402" t="s">
        <v>5394</v>
      </c>
      <c r="HU431" s="312">
        <v>1</v>
      </c>
      <c r="HV431" s="405">
        <v>0</v>
      </c>
      <c r="HX431" s="310">
        <v>427</v>
      </c>
      <c r="HY431" s="314" t="str">
        <f>OIP!AH429&amp;";"&amp;OIP!B429&amp;";"&amp;OIP!E429</f>
        <v>;;</v>
      </c>
      <c r="HZ431" s="438">
        <v>427</v>
      </c>
      <c r="IA431" s="414" t="s">
        <v>5394</v>
      </c>
      <c r="IB431" s="415">
        <v>1</v>
      </c>
      <c r="IC431" s="447">
        <v>0</v>
      </c>
      <c r="ID431" s="341"/>
      <c r="IE431" s="446">
        <v>427</v>
      </c>
      <c r="IF431" s="412" t="str">
        <f>OIP!AH429&amp;";"&amp;OIP!B429&amp;";"&amp;OIP!E429</f>
        <v>;;</v>
      </c>
      <c r="IG431" s="440">
        <v>427</v>
      </c>
      <c r="IH431" s="414" t="s">
        <v>5394</v>
      </c>
      <c r="II431" s="415">
        <v>1</v>
      </c>
      <c r="IJ431" s="447">
        <v>0</v>
      </c>
      <c r="IK431" s="341"/>
      <c r="IL431" s="446">
        <v>427</v>
      </c>
      <c r="IM431" s="412" t="str">
        <f>OIP!AH429&amp;";"&amp;OIP!B429&amp;";"&amp;OIP!E429</f>
        <v>;;</v>
      </c>
      <c r="IN431" s="440">
        <v>427</v>
      </c>
      <c r="IO431" s="414" t="s">
        <v>5394</v>
      </c>
      <c r="IP431" s="415">
        <v>1</v>
      </c>
      <c r="IQ431" s="447">
        <v>0</v>
      </c>
    </row>
    <row r="432" spans="1:251">
      <c r="A432" s="310">
        <f t="shared" si="45"/>
        <v>428</v>
      </c>
      <c r="B432" s="314" t="str">
        <f>DP!J429&amp;";"&amp;DP!B429</f>
        <v>;</v>
      </c>
      <c r="C432" s="438">
        <v>428</v>
      </c>
      <c r="D432" s="312"/>
      <c r="E432" s="312"/>
      <c r="F432" s="403"/>
      <c r="H432" s="437">
        <f t="shared" si="46"/>
        <v>428</v>
      </c>
      <c r="I432" s="314" t="str">
        <f>KTPRS2!I429&amp;";"&amp;KTPRS2!B429</f>
        <v>;</v>
      </c>
      <c r="J432" s="438">
        <v>428</v>
      </c>
      <c r="K432" s="312"/>
      <c r="L432" s="312"/>
      <c r="M432" s="405"/>
      <c r="O432" s="437">
        <f t="shared" si="47"/>
        <v>428</v>
      </c>
      <c r="P432" s="455">
        <v>0</v>
      </c>
      <c r="Q432" s="438"/>
      <c r="R432" s="312"/>
      <c r="S432" s="312"/>
      <c r="T432" s="405"/>
      <c r="HC432" s="431">
        <v>428</v>
      </c>
      <c r="HD432" s="412" t="str">
        <f>OIP!AH430&amp;";"&amp;OIP!B430&amp;";"&amp;OIP!E430</f>
        <v>;;</v>
      </c>
      <c r="HE432" s="440">
        <v>428</v>
      </c>
      <c r="HF432" s="414" t="s">
        <v>5395</v>
      </c>
      <c r="HG432" s="415">
        <v>1</v>
      </c>
      <c r="HH432" s="447">
        <v>0</v>
      </c>
      <c r="HJ432" s="431">
        <v>428</v>
      </c>
      <c r="HK432" s="412" t="str">
        <f>OIP!AH430&amp;";"&amp;OIP!B430&amp;";"&amp;OIP!E430</f>
        <v>;;</v>
      </c>
      <c r="HL432" s="440">
        <v>428</v>
      </c>
      <c r="HM432" s="414" t="s">
        <v>5395</v>
      </c>
      <c r="HN432" s="415">
        <v>1</v>
      </c>
      <c r="HO432" s="447">
        <v>0</v>
      </c>
      <c r="HQ432" s="437">
        <v>428</v>
      </c>
      <c r="HR432" s="314" t="str">
        <f>OIP!AH430&amp;";"&amp;OIP!B430&amp;";"&amp;OIP!E430</f>
        <v>;;</v>
      </c>
      <c r="HS432" s="438">
        <v>428</v>
      </c>
      <c r="HT432" s="402" t="s">
        <v>5395</v>
      </c>
      <c r="HU432" s="312">
        <v>1</v>
      </c>
      <c r="HV432" s="405">
        <v>0</v>
      </c>
      <c r="HX432" s="310">
        <v>428</v>
      </c>
      <c r="HY432" s="314" t="str">
        <f>OIP!AH430&amp;";"&amp;OIP!B430&amp;";"&amp;OIP!E430</f>
        <v>;;</v>
      </c>
      <c r="HZ432" s="438">
        <v>428</v>
      </c>
      <c r="IA432" s="414" t="s">
        <v>5395</v>
      </c>
      <c r="IB432" s="415">
        <v>1</v>
      </c>
      <c r="IC432" s="447">
        <v>0</v>
      </c>
      <c r="ID432" s="341"/>
      <c r="IE432" s="431">
        <v>428</v>
      </c>
      <c r="IF432" s="412" t="str">
        <f>OIP!AH430&amp;";"&amp;OIP!B430&amp;";"&amp;OIP!E430</f>
        <v>;;</v>
      </c>
      <c r="IG432" s="440">
        <v>428</v>
      </c>
      <c r="IH432" s="414" t="s">
        <v>5395</v>
      </c>
      <c r="II432" s="415">
        <v>1</v>
      </c>
      <c r="IJ432" s="447">
        <v>0</v>
      </c>
      <c r="IK432" s="341"/>
      <c r="IL432" s="431">
        <v>428</v>
      </c>
      <c r="IM432" s="412" t="str">
        <f>OIP!AH430&amp;";"&amp;OIP!B430&amp;";"&amp;OIP!E430</f>
        <v>;;</v>
      </c>
      <c r="IN432" s="440">
        <v>428</v>
      </c>
      <c r="IO432" s="414" t="s">
        <v>5395</v>
      </c>
      <c r="IP432" s="415">
        <v>1</v>
      </c>
      <c r="IQ432" s="447">
        <v>0</v>
      </c>
    </row>
    <row r="433" spans="1:251">
      <c r="A433" s="313">
        <f t="shared" si="45"/>
        <v>429</v>
      </c>
      <c r="B433" s="314" t="str">
        <f>DP!J430&amp;";"&amp;DP!B430</f>
        <v>;</v>
      </c>
      <c r="C433" s="438">
        <v>429</v>
      </c>
      <c r="D433" s="345"/>
      <c r="E433" s="345"/>
      <c r="F433" s="347"/>
      <c r="H433" s="469">
        <f t="shared" si="46"/>
        <v>429</v>
      </c>
      <c r="I433" s="314" t="str">
        <f>KTPRS2!I430&amp;";"&amp;KTPRS2!B430</f>
        <v>;</v>
      </c>
      <c r="J433" s="438">
        <v>429</v>
      </c>
      <c r="K433" s="345"/>
      <c r="L433" s="345"/>
      <c r="M433" s="470"/>
      <c r="O433" s="469">
        <f t="shared" si="47"/>
        <v>429</v>
      </c>
      <c r="P433" s="455">
        <v>0</v>
      </c>
      <c r="Q433" s="343"/>
      <c r="R433" s="345"/>
      <c r="S433" s="345"/>
      <c r="T433" s="470"/>
      <c r="HC433" s="446">
        <v>429</v>
      </c>
      <c r="HD433" s="412" t="str">
        <f>OIP!AH431&amp;";"&amp;OIP!B431&amp;";"&amp;OIP!E431</f>
        <v>;;</v>
      </c>
      <c r="HE433" s="440">
        <v>429</v>
      </c>
      <c r="HF433" s="414" t="s">
        <v>5396</v>
      </c>
      <c r="HG433" s="415">
        <v>1</v>
      </c>
      <c r="HH433" s="447">
        <v>0</v>
      </c>
      <c r="HJ433" s="446">
        <v>429</v>
      </c>
      <c r="HK433" s="412" t="str">
        <f>OIP!AH431&amp;";"&amp;OIP!B431&amp;";"&amp;OIP!E431</f>
        <v>;;</v>
      </c>
      <c r="HL433" s="440">
        <v>429</v>
      </c>
      <c r="HM433" s="414" t="s">
        <v>5396</v>
      </c>
      <c r="HN433" s="415">
        <v>1</v>
      </c>
      <c r="HO433" s="447">
        <v>0</v>
      </c>
      <c r="HQ433" s="437">
        <v>429</v>
      </c>
      <c r="HR433" s="314" t="str">
        <f>OIP!AH431&amp;";"&amp;OIP!B431&amp;";"&amp;OIP!E431</f>
        <v>;;</v>
      </c>
      <c r="HS433" s="438">
        <v>429</v>
      </c>
      <c r="HT433" s="402" t="s">
        <v>5396</v>
      </c>
      <c r="HU433" s="312">
        <v>1</v>
      </c>
      <c r="HV433" s="405">
        <v>0</v>
      </c>
      <c r="HX433" s="310">
        <v>429</v>
      </c>
      <c r="HY433" s="314" t="str">
        <f>OIP!AH431&amp;";"&amp;OIP!B431&amp;";"&amp;OIP!E431</f>
        <v>;;</v>
      </c>
      <c r="HZ433" s="438">
        <v>429</v>
      </c>
      <c r="IA433" s="414" t="s">
        <v>5396</v>
      </c>
      <c r="IB433" s="415">
        <v>1</v>
      </c>
      <c r="IC433" s="447">
        <v>0</v>
      </c>
      <c r="ID433" s="341"/>
      <c r="IE433" s="446">
        <v>429</v>
      </c>
      <c r="IF433" s="412" t="str">
        <f>OIP!AH431&amp;";"&amp;OIP!B431&amp;";"&amp;OIP!E431</f>
        <v>;;</v>
      </c>
      <c r="IG433" s="440">
        <v>429</v>
      </c>
      <c r="IH433" s="414" t="s">
        <v>5396</v>
      </c>
      <c r="II433" s="415">
        <v>1</v>
      </c>
      <c r="IJ433" s="447">
        <v>0</v>
      </c>
      <c r="IK433" s="341"/>
      <c r="IL433" s="446">
        <v>429</v>
      </c>
      <c r="IM433" s="412" t="str">
        <f>OIP!AH431&amp;";"&amp;OIP!B431&amp;";"&amp;OIP!E431</f>
        <v>;;</v>
      </c>
      <c r="IN433" s="440">
        <v>429</v>
      </c>
      <c r="IO433" s="414" t="s">
        <v>5396</v>
      </c>
      <c r="IP433" s="415">
        <v>1</v>
      </c>
      <c r="IQ433" s="447">
        <v>0</v>
      </c>
    </row>
    <row r="434" spans="1:251">
      <c r="A434" s="310">
        <f t="shared" si="45"/>
        <v>430</v>
      </c>
      <c r="B434" s="314" t="str">
        <f>DP!J431&amp;";"&amp;DP!B431</f>
        <v>;</v>
      </c>
      <c r="C434" s="438">
        <v>430</v>
      </c>
      <c r="D434" s="312"/>
      <c r="E434" s="312"/>
      <c r="F434" s="403"/>
      <c r="H434" s="437">
        <f t="shared" si="46"/>
        <v>430</v>
      </c>
      <c r="I434" s="314" t="str">
        <f>KTPRS2!I431&amp;";"&amp;KTPRS2!B431</f>
        <v>;</v>
      </c>
      <c r="J434" s="438">
        <v>430</v>
      </c>
      <c r="K434" s="312"/>
      <c r="L434" s="312"/>
      <c r="M434" s="405"/>
      <c r="O434" s="437">
        <f t="shared" si="47"/>
        <v>430</v>
      </c>
      <c r="P434" s="455">
        <v>0</v>
      </c>
      <c r="Q434" s="438"/>
      <c r="R434" s="312"/>
      <c r="S434" s="312"/>
      <c r="T434" s="405"/>
      <c r="HC434" s="431">
        <v>430</v>
      </c>
      <c r="HD434" s="412" t="str">
        <f>OIP!AH432&amp;";"&amp;OIP!B432&amp;";"&amp;OIP!E432</f>
        <v>;;</v>
      </c>
      <c r="HE434" s="440">
        <v>430</v>
      </c>
      <c r="HF434" s="414" t="s">
        <v>5397</v>
      </c>
      <c r="HG434" s="415">
        <v>1</v>
      </c>
      <c r="HH434" s="447">
        <v>0</v>
      </c>
      <c r="HJ434" s="431">
        <v>430</v>
      </c>
      <c r="HK434" s="412" t="str">
        <f>OIP!AH432&amp;";"&amp;OIP!B432&amp;";"&amp;OIP!E432</f>
        <v>;;</v>
      </c>
      <c r="HL434" s="440">
        <v>430</v>
      </c>
      <c r="HM434" s="414" t="s">
        <v>5397</v>
      </c>
      <c r="HN434" s="415">
        <v>1</v>
      </c>
      <c r="HO434" s="447">
        <v>0</v>
      </c>
      <c r="HQ434" s="437">
        <v>430</v>
      </c>
      <c r="HR434" s="314" t="str">
        <f>OIP!AH432&amp;";"&amp;OIP!B432&amp;";"&amp;OIP!E432</f>
        <v>;;</v>
      </c>
      <c r="HS434" s="438">
        <v>430</v>
      </c>
      <c r="HT434" s="402" t="s">
        <v>5397</v>
      </c>
      <c r="HU434" s="312">
        <v>1</v>
      </c>
      <c r="HV434" s="405">
        <v>0</v>
      </c>
      <c r="HX434" s="310">
        <v>430</v>
      </c>
      <c r="HY434" s="314" t="str">
        <f>OIP!AH432&amp;";"&amp;OIP!B432&amp;";"&amp;OIP!E432</f>
        <v>;;</v>
      </c>
      <c r="HZ434" s="438">
        <v>430</v>
      </c>
      <c r="IA434" s="414" t="s">
        <v>5397</v>
      </c>
      <c r="IB434" s="415">
        <v>1</v>
      </c>
      <c r="IC434" s="447">
        <v>0</v>
      </c>
      <c r="ID434" s="341"/>
      <c r="IE434" s="431">
        <v>430</v>
      </c>
      <c r="IF434" s="412" t="str">
        <f>OIP!AH432&amp;";"&amp;OIP!B432&amp;";"&amp;OIP!E432</f>
        <v>;;</v>
      </c>
      <c r="IG434" s="440">
        <v>430</v>
      </c>
      <c r="IH434" s="414" t="s">
        <v>5397</v>
      </c>
      <c r="II434" s="415">
        <v>1</v>
      </c>
      <c r="IJ434" s="447">
        <v>0</v>
      </c>
      <c r="IK434" s="341"/>
      <c r="IL434" s="431">
        <v>430</v>
      </c>
      <c r="IM434" s="412" t="str">
        <f>OIP!AH432&amp;";"&amp;OIP!B432&amp;";"&amp;OIP!E432</f>
        <v>;;</v>
      </c>
      <c r="IN434" s="440">
        <v>430</v>
      </c>
      <c r="IO434" s="414" t="s">
        <v>5397</v>
      </c>
      <c r="IP434" s="415">
        <v>1</v>
      </c>
      <c r="IQ434" s="447">
        <v>0</v>
      </c>
    </row>
    <row r="435" spans="1:251">
      <c r="A435" s="313">
        <f t="shared" si="45"/>
        <v>431</v>
      </c>
      <c r="B435" s="314" t="str">
        <f>DP!J432&amp;";"&amp;DP!B432</f>
        <v>;</v>
      </c>
      <c r="C435" s="438">
        <v>431</v>
      </c>
      <c r="D435" s="345"/>
      <c r="E435" s="345"/>
      <c r="F435" s="347"/>
      <c r="H435" s="469">
        <f t="shared" si="46"/>
        <v>431</v>
      </c>
      <c r="I435" s="314" t="str">
        <f>KTPRS2!I432&amp;";"&amp;KTPRS2!B432</f>
        <v>;</v>
      </c>
      <c r="J435" s="438">
        <v>431</v>
      </c>
      <c r="K435" s="345"/>
      <c r="L435" s="345"/>
      <c r="M435" s="470"/>
      <c r="O435" s="469">
        <f t="shared" si="47"/>
        <v>431</v>
      </c>
      <c r="P435" s="455">
        <v>0</v>
      </c>
      <c r="Q435" s="343"/>
      <c r="R435" s="345"/>
      <c r="S435" s="345"/>
      <c r="T435" s="470"/>
      <c r="HC435" s="446">
        <v>431</v>
      </c>
      <c r="HD435" s="412" t="str">
        <f>OIP!AH433&amp;";"&amp;OIP!B433&amp;";"&amp;OIP!E433</f>
        <v>;;</v>
      </c>
      <c r="HE435" s="440">
        <v>431</v>
      </c>
      <c r="HF435" s="414" t="s">
        <v>5398</v>
      </c>
      <c r="HG435" s="415">
        <v>1</v>
      </c>
      <c r="HH435" s="447">
        <v>0</v>
      </c>
      <c r="HJ435" s="446">
        <v>431</v>
      </c>
      <c r="HK435" s="412" t="str">
        <f>OIP!AH433&amp;";"&amp;OIP!B433&amp;";"&amp;OIP!E433</f>
        <v>;;</v>
      </c>
      <c r="HL435" s="440">
        <v>431</v>
      </c>
      <c r="HM435" s="414" t="s">
        <v>5398</v>
      </c>
      <c r="HN435" s="415">
        <v>1</v>
      </c>
      <c r="HO435" s="447">
        <v>0</v>
      </c>
      <c r="HQ435" s="437">
        <v>431</v>
      </c>
      <c r="HR435" s="314" t="str">
        <f>OIP!AH433&amp;";"&amp;OIP!B433&amp;";"&amp;OIP!E433</f>
        <v>;;</v>
      </c>
      <c r="HS435" s="438">
        <v>431</v>
      </c>
      <c r="HT435" s="402" t="s">
        <v>5398</v>
      </c>
      <c r="HU435" s="312">
        <v>1</v>
      </c>
      <c r="HV435" s="405">
        <v>0</v>
      </c>
      <c r="HX435" s="310">
        <v>431</v>
      </c>
      <c r="HY435" s="314" t="str">
        <f>OIP!AH433&amp;";"&amp;OIP!B433&amp;";"&amp;OIP!E433</f>
        <v>;;</v>
      </c>
      <c r="HZ435" s="438">
        <v>431</v>
      </c>
      <c r="IA435" s="414" t="s">
        <v>5398</v>
      </c>
      <c r="IB435" s="415">
        <v>1</v>
      </c>
      <c r="IC435" s="447">
        <v>0</v>
      </c>
      <c r="ID435" s="341"/>
      <c r="IE435" s="446">
        <v>431</v>
      </c>
      <c r="IF435" s="412" t="str">
        <f>OIP!AH433&amp;";"&amp;OIP!B433&amp;";"&amp;OIP!E433</f>
        <v>;;</v>
      </c>
      <c r="IG435" s="440">
        <v>431</v>
      </c>
      <c r="IH435" s="414" t="s">
        <v>5398</v>
      </c>
      <c r="II435" s="415">
        <v>1</v>
      </c>
      <c r="IJ435" s="447">
        <v>0</v>
      </c>
      <c r="IK435" s="341"/>
      <c r="IL435" s="446">
        <v>431</v>
      </c>
      <c r="IM435" s="412" t="str">
        <f>OIP!AH433&amp;";"&amp;OIP!B433&amp;";"&amp;OIP!E433</f>
        <v>;;</v>
      </c>
      <c r="IN435" s="440">
        <v>431</v>
      </c>
      <c r="IO435" s="414" t="s">
        <v>5398</v>
      </c>
      <c r="IP435" s="415">
        <v>1</v>
      </c>
      <c r="IQ435" s="447">
        <v>0</v>
      </c>
    </row>
    <row r="436" spans="1:251">
      <c r="A436" s="310">
        <f t="shared" si="45"/>
        <v>432</v>
      </c>
      <c r="B436" s="314" t="str">
        <f>DP!J433&amp;";"&amp;DP!B433</f>
        <v>;</v>
      </c>
      <c r="C436" s="438">
        <v>432</v>
      </c>
      <c r="D436" s="312"/>
      <c r="E436" s="312"/>
      <c r="F436" s="403"/>
      <c r="H436" s="437">
        <f t="shared" si="46"/>
        <v>432</v>
      </c>
      <c r="I436" s="314" t="str">
        <f>KTPRS2!I433&amp;";"&amp;KTPRS2!B433</f>
        <v>;</v>
      </c>
      <c r="J436" s="438">
        <v>432</v>
      </c>
      <c r="K436" s="312"/>
      <c r="L436" s="312"/>
      <c r="M436" s="405"/>
      <c r="O436" s="437">
        <f t="shared" si="47"/>
        <v>432</v>
      </c>
      <c r="P436" s="455">
        <v>0</v>
      </c>
      <c r="Q436" s="438"/>
      <c r="R436" s="312"/>
      <c r="S436" s="312"/>
      <c r="T436" s="405"/>
      <c r="HC436" s="431">
        <v>432</v>
      </c>
      <c r="HD436" s="412" t="str">
        <f>OIP!AH434&amp;";"&amp;OIP!B434&amp;";"&amp;OIP!E434</f>
        <v>;;</v>
      </c>
      <c r="HE436" s="440">
        <v>432</v>
      </c>
      <c r="HF436" s="414" t="s">
        <v>5399</v>
      </c>
      <c r="HG436" s="415">
        <v>1</v>
      </c>
      <c r="HH436" s="447">
        <v>0</v>
      </c>
      <c r="HJ436" s="431">
        <v>432</v>
      </c>
      <c r="HK436" s="412" t="str">
        <f>OIP!AH434&amp;";"&amp;OIP!B434&amp;";"&amp;OIP!E434</f>
        <v>;;</v>
      </c>
      <c r="HL436" s="440">
        <v>432</v>
      </c>
      <c r="HM436" s="414" t="s">
        <v>5399</v>
      </c>
      <c r="HN436" s="415">
        <v>1</v>
      </c>
      <c r="HO436" s="447">
        <v>0</v>
      </c>
      <c r="HQ436" s="437">
        <v>432</v>
      </c>
      <c r="HR436" s="314" t="str">
        <f>OIP!AH434&amp;";"&amp;OIP!B434&amp;";"&amp;OIP!E434</f>
        <v>;;</v>
      </c>
      <c r="HS436" s="438">
        <v>432</v>
      </c>
      <c r="HT436" s="402" t="s">
        <v>5399</v>
      </c>
      <c r="HU436" s="312">
        <v>1</v>
      </c>
      <c r="HV436" s="405">
        <v>0</v>
      </c>
      <c r="HX436" s="310">
        <v>432</v>
      </c>
      <c r="HY436" s="314" t="str">
        <f>OIP!AH434&amp;";"&amp;OIP!B434&amp;";"&amp;OIP!E434</f>
        <v>;;</v>
      </c>
      <c r="HZ436" s="438">
        <v>432</v>
      </c>
      <c r="IA436" s="414" t="s">
        <v>5399</v>
      </c>
      <c r="IB436" s="415">
        <v>1</v>
      </c>
      <c r="IC436" s="447">
        <v>0</v>
      </c>
      <c r="ID436" s="341"/>
      <c r="IE436" s="431">
        <v>432</v>
      </c>
      <c r="IF436" s="412" t="str">
        <f>OIP!AH434&amp;";"&amp;OIP!B434&amp;";"&amp;OIP!E434</f>
        <v>;;</v>
      </c>
      <c r="IG436" s="440">
        <v>432</v>
      </c>
      <c r="IH436" s="414" t="s">
        <v>5399</v>
      </c>
      <c r="II436" s="415">
        <v>1</v>
      </c>
      <c r="IJ436" s="447">
        <v>0</v>
      </c>
      <c r="IK436" s="341"/>
      <c r="IL436" s="431">
        <v>432</v>
      </c>
      <c r="IM436" s="412" t="str">
        <f>OIP!AH434&amp;";"&amp;OIP!B434&amp;";"&amp;OIP!E434</f>
        <v>;;</v>
      </c>
      <c r="IN436" s="440">
        <v>432</v>
      </c>
      <c r="IO436" s="414" t="s">
        <v>5399</v>
      </c>
      <c r="IP436" s="415">
        <v>1</v>
      </c>
      <c r="IQ436" s="447">
        <v>0</v>
      </c>
    </row>
    <row r="437" spans="1:251">
      <c r="A437" s="313">
        <f t="shared" si="45"/>
        <v>433</v>
      </c>
      <c r="B437" s="314" t="str">
        <f>DP!J434&amp;";"&amp;DP!B434</f>
        <v>;</v>
      </c>
      <c r="C437" s="438">
        <v>433</v>
      </c>
      <c r="D437" s="345"/>
      <c r="E437" s="345"/>
      <c r="F437" s="347"/>
      <c r="H437" s="469">
        <f t="shared" si="46"/>
        <v>433</v>
      </c>
      <c r="I437" s="314" t="str">
        <f>KTPRS2!I434&amp;";"&amp;KTPRS2!B434</f>
        <v>;</v>
      </c>
      <c r="J437" s="438">
        <v>433</v>
      </c>
      <c r="K437" s="345"/>
      <c r="L437" s="345"/>
      <c r="M437" s="470"/>
      <c r="O437" s="469">
        <f t="shared" si="47"/>
        <v>433</v>
      </c>
      <c r="P437" s="455">
        <v>0</v>
      </c>
      <c r="Q437" s="343"/>
      <c r="R437" s="345"/>
      <c r="S437" s="345"/>
      <c r="T437" s="470"/>
      <c r="HC437" s="446">
        <v>433</v>
      </c>
      <c r="HD437" s="412" t="str">
        <f>OIP!AH435&amp;";"&amp;OIP!B435&amp;";"&amp;OIP!E435</f>
        <v>;;</v>
      </c>
      <c r="HE437" s="440">
        <v>433</v>
      </c>
      <c r="HF437" s="414" t="s">
        <v>5400</v>
      </c>
      <c r="HG437" s="415">
        <v>1</v>
      </c>
      <c r="HH437" s="447">
        <v>0</v>
      </c>
      <c r="HJ437" s="446">
        <v>433</v>
      </c>
      <c r="HK437" s="412" t="str">
        <f>OIP!AH435&amp;";"&amp;OIP!B435&amp;";"&amp;OIP!E435</f>
        <v>;;</v>
      </c>
      <c r="HL437" s="440">
        <v>433</v>
      </c>
      <c r="HM437" s="414" t="s">
        <v>5400</v>
      </c>
      <c r="HN437" s="415">
        <v>1</v>
      </c>
      <c r="HO437" s="447">
        <v>0</v>
      </c>
      <c r="HQ437" s="437">
        <v>433</v>
      </c>
      <c r="HR437" s="314" t="str">
        <f>OIP!AH435&amp;";"&amp;OIP!B435&amp;";"&amp;OIP!E435</f>
        <v>;;</v>
      </c>
      <c r="HS437" s="438">
        <v>433</v>
      </c>
      <c r="HT437" s="402" t="s">
        <v>5400</v>
      </c>
      <c r="HU437" s="312">
        <v>1</v>
      </c>
      <c r="HV437" s="405">
        <v>0</v>
      </c>
      <c r="HX437" s="310">
        <v>433</v>
      </c>
      <c r="HY437" s="314" t="str">
        <f>OIP!AH435&amp;";"&amp;OIP!B435&amp;";"&amp;OIP!E435</f>
        <v>;;</v>
      </c>
      <c r="HZ437" s="438">
        <v>433</v>
      </c>
      <c r="IA437" s="414" t="s">
        <v>5400</v>
      </c>
      <c r="IB437" s="415">
        <v>1</v>
      </c>
      <c r="IC437" s="447">
        <v>0</v>
      </c>
      <c r="ID437" s="341"/>
      <c r="IE437" s="446">
        <v>433</v>
      </c>
      <c r="IF437" s="412" t="str">
        <f>OIP!AH435&amp;";"&amp;OIP!B435&amp;";"&amp;OIP!E435</f>
        <v>;;</v>
      </c>
      <c r="IG437" s="440">
        <v>433</v>
      </c>
      <c r="IH437" s="414" t="s">
        <v>5400</v>
      </c>
      <c r="II437" s="415">
        <v>1</v>
      </c>
      <c r="IJ437" s="447">
        <v>0</v>
      </c>
      <c r="IK437" s="341"/>
      <c r="IL437" s="446">
        <v>433</v>
      </c>
      <c r="IM437" s="412" t="str">
        <f>OIP!AH435&amp;";"&amp;OIP!B435&amp;";"&amp;OIP!E435</f>
        <v>;;</v>
      </c>
      <c r="IN437" s="440">
        <v>433</v>
      </c>
      <c r="IO437" s="414" t="s">
        <v>5400</v>
      </c>
      <c r="IP437" s="415">
        <v>1</v>
      </c>
      <c r="IQ437" s="447">
        <v>0</v>
      </c>
    </row>
    <row r="438" spans="1:251">
      <c r="A438" s="310">
        <f t="shared" si="45"/>
        <v>434</v>
      </c>
      <c r="B438" s="314" t="str">
        <f>DP!J435&amp;";"&amp;DP!B435</f>
        <v>;</v>
      </c>
      <c r="C438" s="438">
        <v>434</v>
      </c>
      <c r="D438" s="312"/>
      <c r="E438" s="312"/>
      <c r="F438" s="403"/>
      <c r="H438" s="437">
        <f t="shared" si="46"/>
        <v>434</v>
      </c>
      <c r="I438" s="314" t="str">
        <f>KTPRS2!I435&amp;";"&amp;KTPRS2!B435</f>
        <v>;</v>
      </c>
      <c r="J438" s="438">
        <v>434</v>
      </c>
      <c r="K438" s="312"/>
      <c r="L438" s="312"/>
      <c r="M438" s="405"/>
      <c r="O438" s="437">
        <f t="shared" si="47"/>
        <v>434</v>
      </c>
      <c r="P438" s="455">
        <v>0</v>
      </c>
      <c r="Q438" s="438"/>
      <c r="R438" s="312"/>
      <c r="S438" s="312"/>
      <c r="T438" s="405"/>
      <c r="HC438" s="431">
        <v>434</v>
      </c>
      <c r="HD438" s="412" t="str">
        <f>OIP!AH436&amp;";"&amp;OIP!B436&amp;";"&amp;OIP!E436</f>
        <v>;;</v>
      </c>
      <c r="HE438" s="440">
        <v>434</v>
      </c>
      <c r="HF438" s="414" t="s">
        <v>5401</v>
      </c>
      <c r="HG438" s="415">
        <v>1</v>
      </c>
      <c r="HH438" s="447">
        <v>0</v>
      </c>
      <c r="HJ438" s="431">
        <v>434</v>
      </c>
      <c r="HK438" s="412" t="str">
        <f>OIP!AH436&amp;";"&amp;OIP!B436&amp;";"&amp;OIP!E436</f>
        <v>;;</v>
      </c>
      <c r="HL438" s="440">
        <v>434</v>
      </c>
      <c r="HM438" s="414" t="s">
        <v>5401</v>
      </c>
      <c r="HN438" s="415">
        <v>1</v>
      </c>
      <c r="HO438" s="447">
        <v>0</v>
      </c>
      <c r="HQ438" s="437">
        <v>434</v>
      </c>
      <c r="HR438" s="314" t="str">
        <f>OIP!AH436&amp;";"&amp;OIP!B436&amp;";"&amp;OIP!E436</f>
        <v>;;</v>
      </c>
      <c r="HS438" s="438">
        <v>434</v>
      </c>
      <c r="HT438" s="402" t="s">
        <v>5401</v>
      </c>
      <c r="HU438" s="312">
        <v>1</v>
      </c>
      <c r="HV438" s="405">
        <v>0</v>
      </c>
      <c r="HX438" s="310">
        <v>434</v>
      </c>
      <c r="HY438" s="314" t="str">
        <f>OIP!AH436&amp;";"&amp;OIP!B436&amp;";"&amp;OIP!E436</f>
        <v>;;</v>
      </c>
      <c r="HZ438" s="438">
        <v>434</v>
      </c>
      <c r="IA438" s="414" t="s">
        <v>5401</v>
      </c>
      <c r="IB438" s="415">
        <v>1</v>
      </c>
      <c r="IC438" s="447">
        <v>0</v>
      </c>
      <c r="ID438" s="341"/>
      <c r="IE438" s="431">
        <v>434</v>
      </c>
      <c r="IF438" s="412" t="str">
        <f>OIP!AH436&amp;";"&amp;OIP!B436&amp;";"&amp;OIP!E436</f>
        <v>;;</v>
      </c>
      <c r="IG438" s="440">
        <v>434</v>
      </c>
      <c r="IH438" s="414" t="s">
        <v>5401</v>
      </c>
      <c r="II438" s="415">
        <v>1</v>
      </c>
      <c r="IJ438" s="447">
        <v>0</v>
      </c>
      <c r="IK438" s="341"/>
      <c r="IL438" s="431">
        <v>434</v>
      </c>
      <c r="IM438" s="412" t="str">
        <f>OIP!AH436&amp;";"&amp;OIP!B436&amp;";"&amp;OIP!E436</f>
        <v>;;</v>
      </c>
      <c r="IN438" s="440">
        <v>434</v>
      </c>
      <c r="IO438" s="414" t="s">
        <v>5401</v>
      </c>
      <c r="IP438" s="415">
        <v>1</v>
      </c>
      <c r="IQ438" s="447">
        <v>0</v>
      </c>
    </row>
    <row r="439" spans="1:251">
      <c r="A439" s="313">
        <f t="shared" si="45"/>
        <v>435</v>
      </c>
      <c r="B439" s="314" t="str">
        <f>DP!J436&amp;";"&amp;DP!B436</f>
        <v>;</v>
      </c>
      <c r="C439" s="438">
        <v>435</v>
      </c>
      <c r="D439" s="345"/>
      <c r="E439" s="345"/>
      <c r="F439" s="347"/>
      <c r="H439" s="469">
        <f t="shared" si="46"/>
        <v>435</v>
      </c>
      <c r="I439" s="314" t="str">
        <f>KTPRS2!I436&amp;";"&amp;KTPRS2!B436</f>
        <v>;</v>
      </c>
      <c r="J439" s="438">
        <v>435</v>
      </c>
      <c r="K439" s="345"/>
      <c r="L439" s="345"/>
      <c r="M439" s="470"/>
      <c r="O439" s="469">
        <f t="shared" si="47"/>
        <v>435</v>
      </c>
      <c r="P439" s="455">
        <v>0</v>
      </c>
      <c r="Q439" s="343"/>
      <c r="R439" s="345"/>
      <c r="S439" s="345"/>
      <c r="T439" s="470"/>
      <c r="HC439" s="446">
        <v>435</v>
      </c>
      <c r="HD439" s="412" t="str">
        <f>OIP!AH437&amp;";"&amp;OIP!B437&amp;";"&amp;OIP!E437</f>
        <v>;;</v>
      </c>
      <c r="HE439" s="440">
        <v>435</v>
      </c>
      <c r="HF439" s="414" t="s">
        <v>5402</v>
      </c>
      <c r="HG439" s="415">
        <v>1</v>
      </c>
      <c r="HH439" s="447">
        <v>0</v>
      </c>
      <c r="HJ439" s="446">
        <v>435</v>
      </c>
      <c r="HK439" s="412" t="str">
        <f>OIP!AH437&amp;";"&amp;OIP!B437&amp;";"&amp;OIP!E437</f>
        <v>;;</v>
      </c>
      <c r="HL439" s="440">
        <v>435</v>
      </c>
      <c r="HM439" s="414" t="s">
        <v>5402</v>
      </c>
      <c r="HN439" s="415">
        <v>1</v>
      </c>
      <c r="HO439" s="447">
        <v>0</v>
      </c>
      <c r="HQ439" s="437">
        <v>435</v>
      </c>
      <c r="HR439" s="314" t="str">
        <f>OIP!AH437&amp;";"&amp;OIP!B437&amp;";"&amp;OIP!E437</f>
        <v>;;</v>
      </c>
      <c r="HS439" s="438">
        <v>435</v>
      </c>
      <c r="HT439" s="402" t="s">
        <v>5402</v>
      </c>
      <c r="HU439" s="312">
        <v>1</v>
      </c>
      <c r="HV439" s="405">
        <v>0</v>
      </c>
      <c r="HX439" s="310">
        <v>435</v>
      </c>
      <c r="HY439" s="314" t="str">
        <f>OIP!AH437&amp;";"&amp;OIP!B437&amp;";"&amp;OIP!E437</f>
        <v>;;</v>
      </c>
      <c r="HZ439" s="438">
        <v>435</v>
      </c>
      <c r="IA439" s="414" t="s">
        <v>5402</v>
      </c>
      <c r="IB439" s="415">
        <v>1</v>
      </c>
      <c r="IC439" s="447">
        <v>0</v>
      </c>
      <c r="ID439" s="341"/>
      <c r="IE439" s="446">
        <v>435</v>
      </c>
      <c r="IF439" s="412" t="str">
        <f>OIP!AH437&amp;";"&amp;OIP!B437&amp;";"&amp;OIP!E437</f>
        <v>;;</v>
      </c>
      <c r="IG439" s="440">
        <v>435</v>
      </c>
      <c r="IH439" s="414" t="s">
        <v>5402</v>
      </c>
      <c r="II439" s="415">
        <v>1</v>
      </c>
      <c r="IJ439" s="447">
        <v>0</v>
      </c>
      <c r="IK439" s="341"/>
      <c r="IL439" s="446">
        <v>435</v>
      </c>
      <c r="IM439" s="412" t="str">
        <f>OIP!AH437&amp;";"&amp;OIP!B437&amp;";"&amp;OIP!E437</f>
        <v>;;</v>
      </c>
      <c r="IN439" s="440">
        <v>435</v>
      </c>
      <c r="IO439" s="414" t="s">
        <v>5402</v>
      </c>
      <c r="IP439" s="415">
        <v>1</v>
      </c>
      <c r="IQ439" s="447">
        <v>0</v>
      </c>
    </row>
    <row r="440" spans="1:251">
      <c r="A440" s="310">
        <f t="shared" si="45"/>
        <v>436</v>
      </c>
      <c r="B440" s="314" t="str">
        <f>DP!J437&amp;";"&amp;DP!B437</f>
        <v>;</v>
      </c>
      <c r="C440" s="438">
        <v>436</v>
      </c>
      <c r="D440" s="312"/>
      <c r="E440" s="312"/>
      <c r="F440" s="403"/>
      <c r="H440" s="437">
        <f t="shared" si="46"/>
        <v>436</v>
      </c>
      <c r="I440" s="314" t="str">
        <f>KTPRS2!I437&amp;";"&amp;KTPRS2!B437</f>
        <v>;</v>
      </c>
      <c r="J440" s="438">
        <v>436</v>
      </c>
      <c r="K440" s="312"/>
      <c r="L440" s="312"/>
      <c r="M440" s="405"/>
      <c r="O440" s="437">
        <f t="shared" si="47"/>
        <v>436</v>
      </c>
      <c r="P440" s="455">
        <v>0</v>
      </c>
      <c r="Q440" s="438"/>
      <c r="R440" s="312"/>
      <c r="S440" s="312"/>
      <c r="T440" s="405"/>
      <c r="HC440" s="431">
        <v>436</v>
      </c>
      <c r="HD440" s="412" t="str">
        <f>OIP!AH438&amp;";"&amp;OIP!B438&amp;";"&amp;OIP!E438</f>
        <v>;;</v>
      </c>
      <c r="HE440" s="440">
        <v>436</v>
      </c>
      <c r="HF440" s="414" t="s">
        <v>5403</v>
      </c>
      <c r="HG440" s="415">
        <v>1</v>
      </c>
      <c r="HH440" s="447">
        <v>0</v>
      </c>
      <c r="HJ440" s="431">
        <v>436</v>
      </c>
      <c r="HK440" s="412" t="str">
        <f>OIP!AH438&amp;";"&amp;OIP!B438&amp;";"&amp;OIP!E438</f>
        <v>;;</v>
      </c>
      <c r="HL440" s="440">
        <v>436</v>
      </c>
      <c r="HM440" s="414" t="s">
        <v>5403</v>
      </c>
      <c r="HN440" s="415">
        <v>1</v>
      </c>
      <c r="HO440" s="447">
        <v>0</v>
      </c>
      <c r="HQ440" s="437">
        <v>436</v>
      </c>
      <c r="HR440" s="314" t="str">
        <f>OIP!AH438&amp;";"&amp;OIP!B438&amp;";"&amp;OIP!E438</f>
        <v>;;</v>
      </c>
      <c r="HS440" s="438">
        <v>436</v>
      </c>
      <c r="HT440" s="402" t="s">
        <v>5403</v>
      </c>
      <c r="HU440" s="312">
        <v>1</v>
      </c>
      <c r="HV440" s="405">
        <v>0</v>
      </c>
      <c r="HX440" s="310">
        <v>436</v>
      </c>
      <c r="HY440" s="314" t="str">
        <f>OIP!AH438&amp;";"&amp;OIP!B438&amp;";"&amp;OIP!E438</f>
        <v>;;</v>
      </c>
      <c r="HZ440" s="438">
        <v>436</v>
      </c>
      <c r="IA440" s="414" t="s">
        <v>5403</v>
      </c>
      <c r="IB440" s="415">
        <v>1</v>
      </c>
      <c r="IC440" s="447">
        <v>0</v>
      </c>
      <c r="ID440" s="341"/>
      <c r="IE440" s="431">
        <v>436</v>
      </c>
      <c r="IF440" s="412" t="str">
        <f>OIP!AH438&amp;";"&amp;OIP!B438&amp;";"&amp;OIP!E438</f>
        <v>;;</v>
      </c>
      <c r="IG440" s="440">
        <v>436</v>
      </c>
      <c r="IH440" s="414" t="s">
        <v>5403</v>
      </c>
      <c r="II440" s="415">
        <v>1</v>
      </c>
      <c r="IJ440" s="447">
        <v>0</v>
      </c>
      <c r="IK440" s="341"/>
      <c r="IL440" s="431">
        <v>436</v>
      </c>
      <c r="IM440" s="412" t="str">
        <f>OIP!AH438&amp;";"&amp;OIP!B438&amp;";"&amp;OIP!E438</f>
        <v>;;</v>
      </c>
      <c r="IN440" s="440">
        <v>436</v>
      </c>
      <c r="IO440" s="414" t="s">
        <v>5403</v>
      </c>
      <c r="IP440" s="415">
        <v>1</v>
      </c>
      <c r="IQ440" s="447">
        <v>0</v>
      </c>
    </row>
    <row r="441" spans="1:251">
      <c r="A441" s="313">
        <f t="shared" si="45"/>
        <v>437</v>
      </c>
      <c r="B441" s="314" t="str">
        <f>DP!J438&amp;";"&amp;DP!B438</f>
        <v>;</v>
      </c>
      <c r="C441" s="438">
        <v>437</v>
      </c>
      <c r="D441" s="345"/>
      <c r="E441" s="345"/>
      <c r="F441" s="347"/>
      <c r="H441" s="469">
        <f t="shared" si="46"/>
        <v>437</v>
      </c>
      <c r="I441" s="314" t="str">
        <f>KTPRS2!I438&amp;";"&amp;KTPRS2!B438</f>
        <v>;</v>
      </c>
      <c r="J441" s="438">
        <v>437</v>
      </c>
      <c r="K441" s="345"/>
      <c r="L441" s="345"/>
      <c r="M441" s="470"/>
      <c r="O441" s="469">
        <f t="shared" si="47"/>
        <v>437</v>
      </c>
      <c r="P441" s="455">
        <v>0</v>
      </c>
      <c r="Q441" s="343"/>
      <c r="R441" s="345"/>
      <c r="S441" s="345"/>
      <c r="T441" s="470"/>
      <c r="HC441" s="446">
        <v>437</v>
      </c>
      <c r="HD441" s="412" t="str">
        <f>OIP!AH439&amp;";"&amp;OIP!B439&amp;";"&amp;OIP!E439</f>
        <v>;;</v>
      </c>
      <c r="HE441" s="440">
        <v>437</v>
      </c>
      <c r="HF441" s="414" t="s">
        <v>5404</v>
      </c>
      <c r="HG441" s="415">
        <v>1</v>
      </c>
      <c r="HH441" s="447">
        <v>0</v>
      </c>
      <c r="HJ441" s="446">
        <v>437</v>
      </c>
      <c r="HK441" s="412" t="str">
        <f>OIP!AH439&amp;";"&amp;OIP!B439&amp;";"&amp;OIP!E439</f>
        <v>;;</v>
      </c>
      <c r="HL441" s="440">
        <v>437</v>
      </c>
      <c r="HM441" s="414" t="s">
        <v>5404</v>
      </c>
      <c r="HN441" s="415">
        <v>1</v>
      </c>
      <c r="HO441" s="447">
        <v>0</v>
      </c>
      <c r="HQ441" s="437">
        <v>437</v>
      </c>
      <c r="HR441" s="314" t="str">
        <f>OIP!AH439&amp;";"&amp;OIP!B439&amp;";"&amp;OIP!E439</f>
        <v>;;</v>
      </c>
      <c r="HS441" s="438">
        <v>437</v>
      </c>
      <c r="HT441" s="402" t="s">
        <v>5404</v>
      </c>
      <c r="HU441" s="312">
        <v>1</v>
      </c>
      <c r="HV441" s="405">
        <v>0</v>
      </c>
      <c r="HX441" s="310">
        <v>437</v>
      </c>
      <c r="HY441" s="314" t="str">
        <f>OIP!AH439&amp;";"&amp;OIP!B439&amp;";"&amp;OIP!E439</f>
        <v>;;</v>
      </c>
      <c r="HZ441" s="438">
        <v>437</v>
      </c>
      <c r="IA441" s="414" t="s">
        <v>5404</v>
      </c>
      <c r="IB441" s="415">
        <v>1</v>
      </c>
      <c r="IC441" s="447">
        <v>0</v>
      </c>
      <c r="ID441" s="341"/>
      <c r="IE441" s="446">
        <v>437</v>
      </c>
      <c r="IF441" s="412" t="str">
        <f>OIP!AH439&amp;";"&amp;OIP!B439&amp;";"&amp;OIP!E439</f>
        <v>;;</v>
      </c>
      <c r="IG441" s="440">
        <v>437</v>
      </c>
      <c r="IH441" s="414" t="s">
        <v>5404</v>
      </c>
      <c r="II441" s="415">
        <v>1</v>
      </c>
      <c r="IJ441" s="447">
        <v>0</v>
      </c>
      <c r="IK441" s="341"/>
      <c r="IL441" s="446">
        <v>437</v>
      </c>
      <c r="IM441" s="412" t="str">
        <f>OIP!AH439&amp;";"&amp;OIP!B439&amp;";"&amp;OIP!E439</f>
        <v>;;</v>
      </c>
      <c r="IN441" s="440">
        <v>437</v>
      </c>
      <c r="IO441" s="414" t="s">
        <v>5404</v>
      </c>
      <c r="IP441" s="415">
        <v>1</v>
      </c>
      <c r="IQ441" s="447">
        <v>0</v>
      </c>
    </row>
    <row r="442" spans="1:251">
      <c r="A442" s="310">
        <f t="shared" si="45"/>
        <v>438</v>
      </c>
      <c r="B442" s="314" t="str">
        <f>DP!J439&amp;";"&amp;DP!B439</f>
        <v>;</v>
      </c>
      <c r="C442" s="438">
        <v>438</v>
      </c>
      <c r="D442" s="312"/>
      <c r="E442" s="312"/>
      <c r="F442" s="403"/>
      <c r="H442" s="437">
        <f t="shared" si="46"/>
        <v>438</v>
      </c>
      <c r="I442" s="314" t="str">
        <f>KTPRS2!I439&amp;";"&amp;KTPRS2!B439</f>
        <v>;</v>
      </c>
      <c r="J442" s="438">
        <v>438</v>
      </c>
      <c r="K442" s="312"/>
      <c r="L442" s="312"/>
      <c r="M442" s="405"/>
      <c r="O442" s="437">
        <f t="shared" si="47"/>
        <v>438</v>
      </c>
      <c r="P442" s="455">
        <v>0</v>
      </c>
      <c r="Q442" s="438"/>
      <c r="R442" s="312"/>
      <c r="S442" s="312"/>
      <c r="T442" s="405"/>
      <c r="HC442" s="431">
        <v>438</v>
      </c>
      <c r="HD442" s="412" t="str">
        <f>OIP!AH440&amp;";"&amp;OIP!B440&amp;";"&amp;OIP!E440</f>
        <v>;;</v>
      </c>
      <c r="HE442" s="440">
        <v>438</v>
      </c>
      <c r="HF442" s="414" t="s">
        <v>5405</v>
      </c>
      <c r="HG442" s="415">
        <v>1</v>
      </c>
      <c r="HH442" s="447">
        <v>0</v>
      </c>
      <c r="HJ442" s="431">
        <v>438</v>
      </c>
      <c r="HK442" s="412" t="str">
        <f>OIP!AH440&amp;";"&amp;OIP!B440&amp;";"&amp;OIP!E440</f>
        <v>;;</v>
      </c>
      <c r="HL442" s="440">
        <v>438</v>
      </c>
      <c r="HM442" s="414" t="s">
        <v>5405</v>
      </c>
      <c r="HN442" s="415">
        <v>1</v>
      </c>
      <c r="HO442" s="447">
        <v>0</v>
      </c>
      <c r="HQ442" s="437">
        <v>438</v>
      </c>
      <c r="HR442" s="314" t="str">
        <f>OIP!AH440&amp;";"&amp;OIP!B440&amp;";"&amp;OIP!E440</f>
        <v>;;</v>
      </c>
      <c r="HS442" s="438">
        <v>438</v>
      </c>
      <c r="HT442" s="402" t="s">
        <v>5405</v>
      </c>
      <c r="HU442" s="312">
        <v>1</v>
      </c>
      <c r="HV442" s="405">
        <v>0</v>
      </c>
      <c r="HX442" s="310">
        <v>438</v>
      </c>
      <c r="HY442" s="314" t="str">
        <f>OIP!AH440&amp;";"&amp;OIP!B440&amp;";"&amp;OIP!E440</f>
        <v>;;</v>
      </c>
      <c r="HZ442" s="438">
        <v>438</v>
      </c>
      <c r="IA442" s="414" t="s">
        <v>5405</v>
      </c>
      <c r="IB442" s="415">
        <v>1</v>
      </c>
      <c r="IC442" s="447">
        <v>0</v>
      </c>
      <c r="ID442" s="341"/>
      <c r="IE442" s="431">
        <v>438</v>
      </c>
      <c r="IF442" s="412" t="str">
        <f>OIP!AH440&amp;";"&amp;OIP!B440&amp;";"&amp;OIP!E440</f>
        <v>;;</v>
      </c>
      <c r="IG442" s="440">
        <v>438</v>
      </c>
      <c r="IH442" s="414" t="s">
        <v>5405</v>
      </c>
      <c r="II442" s="415">
        <v>1</v>
      </c>
      <c r="IJ442" s="447">
        <v>0</v>
      </c>
      <c r="IK442" s="341"/>
      <c r="IL442" s="431">
        <v>438</v>
      </c>
      <c r="IM442" s="412" t="str">
        <f>OIP!AH440&amp;";"&amp;OIP!B440&amp;";"&amp;OIP!E440</f>
        <v>;;</v>
      </c>
      <c r="IN442" s="440">
        <v>438</v>
      </c>
      <c r="IO442" s="414" t="s">
        <v>5405</v>
      </c>
      <c r="IP442" s="415">
        <v>1</v>
      </c>
      <c r="IQ442" s="447">
        <v>0</v>
      </c>
    </row>
    <row r="443" spans="1:251">
      <c r="A443" s="313">
        <f t="shared" si="45"/>
        <v>439</v>
      </c>
      <c r="B443" s="314" t="str">
        <f>DP!J440&amp;";"&amp;DP!B440</f>
        <v>;</v>
      </c>
      <c r="C443" s="438">
        <v>439</v>
      </c>
      <c r="D443" s="345"/>
      <c r="E443" s="345"/>
      <c r="F443" s="347"/>
      <c r="H443" s="469">
        <f t="shared" si="46"/>
        <v>439</v>
      </c>
      <c r="I443" s="314" t="str">
        <f>KTPRS2!I440&amp;";"&amp;KTPRS2!B440</f>
        <v>;</v>
      </c>
      <c r="J443" s="438">
        <v>439</v>
      </c>
      <c r="K443" s="345"/>
      <c r="L443" s="345"/>
      <c r="M443" s="470"/>
      <c r="O443" s="469">
        <f t="shared" si="47"/>
        <v>439</v>
      </c>
      <c r="P443" s="455">
        <v>0</v>
      </c>
      <c r="Q443" s="343"/>
      <c r="R443" s="345"/>
      <c r="S443" s="345"/>
      <c r="T443" s="470"/>
      <c r="HC443" s="446">
        <v>439</v>
      </c>
      <c r="HD443" s="412" t="str">
        <f>OIP!AH441&amp;";"&amp;OIP!B441&amp;";"&amp;OIP!E441</f>
        <v>;;</v>
      </c>
      <c r="HE443" s="440">
        <v>439</v>
      </c>
      <c r="HF443" s="414" t="s">
        <v>5406</v>
      </c>
      <c r="HG443" s="415">
        <v>1</v>
      </c>
      <c r="HH443" s="447">
        <v>0</v>
      </c>
      <c r="HJ443" s="446">
        <v>439</v>
      </c>
      <c r="HK443" s="412" t="str">
        <f>OIP!AH441&amp;";"&amp;OIP!B441&amp;";"&amp;OIP!E441</f>
        <v>;;</v>
      </c>
      <c r="HL443" s="440">
        <v>439</v>
      </c>
      <c r="HM443" s="414" t="s">
        <v>5406</v>
      </c>
      <c r="HN443" s="415">
        <v>1</v>
      </c>
      <c r="HO443" s="447">
        <v>0</v>
      </c>
      <c r="HQ443" s="437">
        <v>439</v>
      </c>
      <c r="HR443" s="314" t="str">
        <f>OIP!AH441&amp;";"&amp;OIP!B441&amp;";"&amp;OIP!E441</f>
        <v>;;</v>
      </c>
      <c r="HS443" s="438">
        <v>439</v>
      </c>
      <c r="HT443" s="402" t="s">
        <v>5406</v>
      </c>
      <c r="HU443" s="312">
        <v>1</v>
      </c>
      <c r="HV443" s="405">
        <v>0</v>
      </c>
      <c r="HX443" s="310">
        <v>439</v>
      </c>
      <c r="HY443" s="314" t="str">
        <f>OIP!AH441&amp;";"&amp;OIP!B441&amp;";"&amp;OIP!E441</f>
        <v>;;</v>
      </c>
      <c r="HZ443" s="438">
        <v>439</v>
      </c>
      <c r="IA443" s="414" t="s">
        <v>5406</v>
      </c>
      <c r="IB443" s="415">
        <v>1</v>
      </c>
      <c r="IC443" s="447">
        <v>0</v>
      </c>
      <c r="ID443" s="341"/>
      <c r="IE443" s="446">
        <v>439</v>
      </c>
      <c r="IF443" s="412" t="str">
        <f>OIP!AH441&amp;";"&amp;OIP!B441&amp;";"&amp;OIP!E441</f>
        <v>;;</v>
      </c>
      <c r="IG443" s="440">
        <v>439</v>
      </c>
      <c r="IH443" s="414" t="s">
        <v>5406</v>
      </c>
      <c r="II443" s="415">
        <v>1</v>
      </c>
      <c r="IJ443" s="447">
        <v>0</v>
      </c>
      <c r="IK443" s="341"/>
      <c r="IL443" s="446">
        <v>439</v>
      </c>
      <c r="IM443" s="412" t="str">
        <f>OIP!AH441&amp;";"&amp;OIP!B441&amp;";"&amp;OIP!E441</f>
        <v>;;</v>
      </c>
      <c r="IN443" s="440">
        <v>439</v>
      </c>
      <c r="IO443" s="414" t="s">
        <v>5406</v>
      </c>
      <c r="IP443" s="415">
        <v>1</v>
      </c>
      <c r="IQ443" s="447">
        <v>0</v>
      </c>
    </row>
    <row r="444" spans="1:251">
      <c r="A444" s="310">
        <f t="shared" si="45"/>
        <v>440</v>
      </c>
      <c r="B444" s="314" t="str">
        <f>DP!J441&amp;";"&amp;DP!B441</f>
        <v>;</v>
      </c>
      <c r="C444" s="438">
        <v>440</v>
      </c>
      <c r="D444" s="312"/>
      <c r="E444" s="312"/>
      <c r="F444" s="403"/>
      <c r="H444" s="437">
        <f t="shared" si="46"/>
        <v>440</v>
      </c>
      <c r="I444" s="314" t="str">
        <f>KTPRS2!I441&amp;";"&amp;KTPRS2!B441</f>
        <v>;</v>
      </c>
      <c r="J444" s="438">
        <v>440</v>
      </c>
      <c r="K444" s="312"/>
      <c r="L444" s="312"/>
      <c r="M444" s="405"/>
      <c r="O444" s="437">
        <f t="shared" si="47"/>
        <v>440</v>
      </c>
      <c r="P444" s="455">
        <v>0</v>
      </c>
      <c r="Q444" s="438"/>
      <c r="R444" s="312"/>
      <c r="S444" s="312"/>
      <c r="T444" s="405"/>
      <c r="HC444" s="431">
        <v>440</v>
      </c>
      <c r="HD444" s="412" t="str">
        <f>OIP!AH442&amp;";"&amp;OIP!B442&amp;";"&amp;OIP!E442</f>
        <v>;;</v>
      </c>
      <c r="HE444" s="440">
        <v>440</v>
      </c>
      <c r="HF444" s="414" t="s">
        <v>5407</v>
      </c>
      <c r="HG444" s="415">
        <v>1</v>
      </c>
      <c r="HH444" s="447">
        <v>0</v>
      </c>
      <c r="HJ444" s="431">
        <v>440</v>
      </c>
      <c r="HK444" s="412" t="str">
        <f>OIP!AH442&amp;";"&amp;OIP!B442&amp;";"&amp;OIP!E442</f>
        <v>;;</v>
      </c>
      <c r="HL444" s="440">
        <v>440</v>
      </c>
      <c r="HM444" s="414" t="s">
        <v>5407</v>
      </c>
      <c r="HN444" s="415">
        <v>1</v>
      </c>
      <c r="HO444" s="447">
        <v>0</v>
      </c>
      <c r="HQ444" s="437">
        <v>440</v>
      </c>
      <c r="HR444" s="314" t="str">
        <f>OIP!AH442&amp;";"&amp;OIP!B442&amp;";"&amp;OIP!E442</f>
        <v>;;</v>
      </c>
      <c r="HS444" s="438">
        <v>440</v>
      </c>
      <c r="HT444" s="402" t="s">
        <v>5407</v>
      </c>
      <c r="HU444" s="312">
        <v>1</v>
      </c>
      <c r="HV444" s="405">
        <v>0</v>
      </c>
      <c r="HX444" s="310">
        <v>440</v>
      </c>
      <c r="HY444" s="314" t="str">
        <f>OIP!AH442&amp;";"&amp;OIP!B442&amp;";"&amp;OIP!E442</f>
        <v>;;</v>
      </c>
      <c r="HZ444" s="438">
        <v>440</v>
      </c>
      <c r="IA444" s="414" t="s">
        <v>5407</v>
      </c>
      <c r="IB444" s="415">
        <v>1</v>
      </c>
      <c r="IC444" s="447">
        <v>0</v>
      </c>
      <c r="ID444" s="341"/>
      <c r="IE444" s="431">
        <v>440</v>
      </c>
      <c r="IF444" s="412" t="str">
        <f>OIP!AH442&amp;";"&amp;OIP!B442&amp;";"&amp;OIP!E442</f>
        <v>;;</v>
      </c>
      <c r="IG444" s="440">
        <v>440</v>
      </c>
      <c r="IH444" s="414" t="s">
        <v>5407</v>
      </c>
      <c r="II444" s="415">
        <v>1</v>
      </c>
      <c r="IJ444" s="447">
        <v>0</v>
      </c>
      <c r="IK444" s="341"/>
      <c r="IL444" s="431">
        <v>440</v>
      </c>
      <c r="IM444" s="412" t="str">
        <f>OIP!AH442&amp;";"&amp;OIP!B442&amp;";"&amp;OIP!E442</f>
        <v>;;</v>
      </c>
      <c r="IN444" s="440">
        <v>440</v>
      </c>
      <c r="IO444" s="414" t="s">
        <v>5407</v>
      </c>
      <c r="IP444" s="415">
        <v>1</v>
      </c>
      <c r="IQ444" s="447">
        <v>0</v>
      </c>
    </row>
    <row r="445" spans="1:251">
      <c r="A445" s="313">
        <f t="shared" si="45"/>
        <v>441</v>
      </c>
      <c r="B445" s="314" t="str">
        <f>DP!J442&amp;";"&amp;DP!B442</f>
        <v>;</v>
      </c>
      <c r="C445" s="438">
        <v>441</v>
      </c>
      <c r="D445" s="345"/>
      <c r="E445" s="345"/>
      <c r="F445" s="347"/>
      <c r="H445" s="469">
        <f t="shared" si="46"/>
        <v>441</v>
      </c>
      <c r="I445" s="314" t="str">
        <f>KTPRS2!I442&amp;";"&amp;KTPRS2!B442</f>
        <v>;</v>
      </c>
      <c r="J445" s="438">
        <v>441</v>
      </c>
      <c r="K445" s="345"/>
      <c r="L445" s="345"/>
      <c r="M445" s="470"/>
      <c r="O445" s="469">
        <f t="shared" si="47"/>
        <v>441</v>
      </c>
      <c r="P445" s="455">
        <v>0</v>
      </c>
      <c r="Q445" s="343"/>
      <c r="R445" s="345"/>
      <c r="S445" s="345"/>
      <c r="T445" s="470"/>
      <c r="HC445" s="446">
        <v>441</v>
      </c>
      <c r="HD445" s="412" t="str">
        <f>OIP!AH443&amp;";"&amp;OIP!B443&amp;";"&amp;OIP!E443</f>
        <v>;;</v>
      </c>
      <c r="HE445" s="440">
        <v>441</v>
      </c>
      <c r="HF445" s="414" t="s">
        <v>5408</v>
      </c>
      <c r="HG445" s="415">
        <v>1</v>
      </c>
      <c r="HH445" s="447">
        <v>0</v>
      </c>
      <c r="HJ445" s="446">
        <v>441</v>
      </c>
      <c r="HK445" s="412" t="str">
        <f>OIP!AH443&amp;";"&amp;OIP!B443&amp;";"&amp;OIP!E443</f>
        <v>;;</v>
      </c>
      <c r="HL445" s="440">
        <v>441</v>
      </c>
      <c r="HM445" s="414" t="s">
        <v>5408</v>
      </c>
      <c r="HN445" s="415">
        <v>1</v>
      </c>
      <c r="HO445" s="447">
        <v>0</v>
      </c>
      <c r="HQ445" s="437">
        <v>441</v>
      </c>
      <c r="HR445" s="314" t="str">
        <f>OIP!AH443&amp;";"&amp;OIP!B443&amp;";"&amp;OIP!E443</f>
        <v>;;</v>
      </c>
      <c r="HS445" s="438">
        <v>441</v>
      </c>
      <c r="HT445" s="402" t="s">
        <v>5408</v>
      </c>
      <c r="HU445" s="312">
        <v>1</v>
      </c>
      <c r="HV445" s="405">
        <v>0</v>
      </c>
      <c r="HX445" s="310">
        <v>441</v>
      </c>
      <c r="HY445" s="314" t="str">
        <f>OIP!AH443&amp;";"&amp;OIP!B443&amp;";"&amp;OIP!E443</f>
        <v>;;</v>
      </c>
      <c r="HZ445" s="438">
        <v>441</v>
      </c>
      <c r="IA445" s="414" t="s">
        <v>5408</v>
      </c>
      <c r="IB445" s="415">
        <v>1</v>
      </c>
      <c r="IC445" s="447">
        <v>0</v>
      </c>
      <c r="ID445" s="341"/>
      <c r="IE445" s="446">
        <v>441</v>
      </c>
      <c r="IF445" s="412" t="str">
        <f>OIP!AH443&amp;";"&amp;OIP!B443&amp;";"&amp;OIP!E443</f>
        <v>;;</v>
      </c>
      <c r="IG445" s="440">
        <v>441</v>
      </c>
      <c r="IH445" s="414" t="s">
        <v>5408</v>
      </c>
      <c r="II445" s="415">
        <v>1</v>
      </c>
      <c r="IJ445" s="447">
        <v>0</v>
      </c>
      <c r="IK445" s="341"/>
      <c r="IL445" s="446">
        <v>441</v>
      </c>
      <c r="IM445" s="412" t="str">
        <f>OIP!AH443&amp;";"&amp;OIP!B443&amp;";"&amp;OIP!E443</f>
        <v>;;</v>
      </c>
      <c r="IN445" s="440">
        <v>441</v>
      </c>
      <c r="IO445" s="414" t="s">
        <v>5408</v>
      </c>
      <c r="IP445" s="415">
        <v>1</v>
      </c>
      <c r="IQ445" s="447">
        <v>0</v>
      </c>
    </row>
    <row r="446" spans="1:251">
      <c r="A446" s="310">
        <f t="shared" si="45"/>
        <v>442</v>
      </c>
      <c r="B446" s="314" t="str">
        <f>DP!J443&amp;";"&amp;DP!B443</f>
        <v>;</v>
      </c>
      <c r="C446" s="438">
        <v>442</v>
      </c>
      <c r="D446" s="312"/>
      <c r="E446" s="312"/>
      <c r="F446" s="403"/>
      <c r="H446" s="437">
        <f t="shared" si="46"/>
        <v>442</v>
      </c>
      <c r="I446" s="314" t="str">
        <f>KTPRS2!I443&amp;";"&amp;KTPRS2!B443</f>
        <v>;</v>
      </c>
      <c r="J446" s="438">
        <v>442</v>
      </c>
      <c r="K446" s="312"/>
      <c r="L446" s="312"/>
      <c r="M446" s="405"/>
      <c r="O446" s="437">
        <f t="shared" si="47"/>
        <v>442</v>
      </c>
      <c r="P446" s="455">
        <v>0</v>
      </c>
      <c r="Q446" s="438"/>
      <c r="R446" s="312"/>
      <c r="S446" s="312"/>
      <c r="T446" s="405"/>
      <c r="HC446" s="431">
        <v>442</v>
      </c>
      <c r="HD446" s="412" t="str">
        <f>OIP!AH444&amp;";"&amp;OIP!B444&amp;";"&amp;OIP!E444</f>
        <v>;;</v>
      </c>
      <c r="HE446" s="440">
        <v>442</v>
      </c>
      <c r="HF446" s="414" t="s">
        <v>5409</v>
      </c>
      <c r="HG446" s="415">
        <v>1</v>
      </c>
      <c r="HH446" s="447">
        <v>0</v>
      </c>
      <c r="HJ446" s="431">
        <v>442</v>
      </c>
      <c r="HK446" s="412" t="str">
        <f>OIP!AH444&amp;";"&amp;OIP!B444&amp;";"&amp;OIP!E444</f>
        <v>;;</v>
      </c>
      <c r="HL446" s="440">
        <v>442</v>
      </c>
      <c r="HM446" s="414" t="s">
        <v>5409</v>
      </c>
      <c r="HN446" s="415">
        <v>1</v>
      </c>
      <c r="HO446" s="447">
        <v>0</v>
      </c>
      <c r="HQ446" s="437">
        <v>442</v>
      </c>
      <c r="HR446" s="314" t="str">
        <f>OIP!AH444&amp;";"&amp;OIP!B444&amp;";"&amp;OIP!E444</f>
        <v>;;</v>
      </c>
      <c r="HS446" s="438">
        <v>442</v>
      </c>
      <c r="HT446" s="402" t="s">
        <v>5409</v>
      </c>
      <c r="HU446" s="312">
        <v>1</v>
      </c>
      <c r="HV446" s="405">
        <v>0</v>
      </c>
      <c r="HX446" s="310">
        <v>442</v>
      </c>
      <c r="HY446" s="314" t="str">
        <f>OIP!AH444&amp;";"&amp;OIP!B444&amp;";"&amp;OIP!E444</f>
        <v>;;</v>
      </c>
      <c r="HZ446" s="438">
        <v>442</v>
      </c>
      <c r="IA446" s="414" t="s">
        <v>5409</v>
      </c>
      <c r="IB446" s="415">
        <v>1</v>
      </c>
      <c r="IC446" s="447">
        <v>0</v>
      </c>
      <c r="ID446" s="341"/>
      <c r="IE446" s="431">
        <v>442</v>
      </c>
      <c r="IF446" s="412" t="str">
        <f>OIP!AH444&amp;";"&amp;OIP!B444&amp;";"&amp;OIP!E444</f>
        <v>;;</v>
      </c>
      <c r="IG446" s="440">
        <v>442</v>
      </c>
      <c r="IH446" s="414" t="s">
        <v>5409</v>
      </c>
      <c r="II446" s="415">
        <v>1</v>
      </c>
      <c r="IJ446" s="447">
        <v>0</v>
      </c>
      <c r="IK446" s="341"/>
      <c r="IL446" s="431">
        <v>442</v>
      </c>
      <c r="IM446" s="412" t="str">
        <f>OIP!AH444&amp;";"&amp;OIP!B444&amp;";"&amp;OIP!E444</f>
        <v>;;</v>
      </c>
      <c r="IN446" s="440">
        <v>442</v>
      </c>
      <c r="IO446" s="414" t="s">
        <v>5409</v>
      </c>
      <c r="IP446" s="415">
        <v>1</v>
      </c>
      <c r="IQ446" s="447">
        <v>0</v>
      </c>
    </row>
    <row r="447" spans="1:251">
      <c r="A447" s="313">
        <f t="shared" si="45"/>
        <v>443</v>
      </c>
      <c r="B447" s="314" t="str">
        <f>DP!J444&amp;";"&amp;DP!B444</f>
        <v>;</v>
      </c>
      <c r="C447" s="438">
        <v>443</v>
      </c>
      <c r="D447" s="345"/>
      <c r="E447" s="345"/>
      <c r="F447" s="347"/>
      <c r="H447" s="469">
        <f t="shared" si="46"/>
        <v>443</v>
      </c>
      <c r="I447" s="314" t="str">
        <f>KTPRS2!I444&amp;";"&amp;KTPRS2!B444</f>
        <v>;</v>
      </c>
      <c r="J447" s="438">
        <v>443</v>
      </c>
      <c r="K447" s="345"/>
      <c r="L447" s="345"/>
      <c r="M447" s="470"/>
      <c r="O447" s="469">
        <f t="shared" si="47"/>
        <v>443</v>
      </c>
      <c r="P447" s="455">
        <v>0</v>
      </c>
      <c r="Q447" s="343"/>
      <c r="R447" s="345"/>
      <c r="S447" s="345"/>
      <c r="T447" s="470"/>
      <c r="HC447" s="446">
        <v>443</v>
      </c>
      <c r="HD447" s="412" t="str">
        <f>OIP!AH445&amp;";"&amp;OIP!B445&amp;";"&amp;OIP!E445</f>
        <v>;;</v>
      </c>
      <c r="HE447" s="440">
        <v>443</v>
      </c>
      <c r="HF447" s="414" t="s">
        <v>5410</v>
      </c>
      <c r="HG447" s="415">
        <v>1</v>
      </c>
      <c r="HH447" s="447">
        <v>0</v>
      </c>
      <c r="HJ447" s="446">
        <v>443</v>
      </c>
      <c r="HK447" s="412" t="str">
        <f>OIP!AH445&amp;";"&amp;OIP!B445&amp;";"&amp;OIP!E445</f>
        <v>;;</v>
      </c>
      <c r="HL447" s="440">
        <v>443</v>
      </c>
      <c r="HM447" s="414" t="s">
        <v>5410</v>
      </c>
      <c r="HN447" s="415">
        <v>1</v>
      </c>
      <c r="HO447" s="447">
        <v>0</v>
      </c>
      <c r="HQ447" s="437">
        <v>443</v>
      </c>
      <c r="HR447" s="314" t="str">
        <f>OIP!AH445&amp;";"&amp;OIP!B445&amp;";"&amp;OIP!E445</f>
        <v>;;</v>
      </c>
      <c r="HS447" s="438">
        <v>443</v>
      </c>
      <c r="HT447" s="402" t="s">
        <v>5410</v>
      </c>
      <c r="HU447" s="312">
        <v>1</v>
      </c>
      <c r="HV447" s="405">
        <v>0</v>
      </c>
      <c r="HX447" s="310">
        <v>443</v>
      </c>
      <c r="HY447" s="314" t="str">
        <f>OIP!AH445&amp;";"&amp;OIP!B445&amp;";"&amp;OIP!E445</f>
        <v>;;</v>
      </c>
      <c r="HZ447" s="438">
        <v>443</v>
      </c>
      <c r="IA447" s="414" t="s">
        <v>5410</v>
      </c>
      <c r="IB447" s="415">
        <v>1</v>
      </c>
      <c r="IC447" s="447">
        <v>0</v>
      </c>
      <c r="ID447" s="341"/>
      <c r="IE447" s="446">
        <v>443</v>
      </c>
      <c r="IF447" s="412" t="str">
        <f>OIP!AH445&amp;";"&amp;OIP!B445&amp;";"&amp;OIP!E445</f>
        <v>;;</v>
      </c>
      <c r="IG447" s="440">
        <v>443</v>
      </c>
      <c r="IH447" s="414" t="s">
        <v>5410</v>
      </c>
      <c r="II447" s="415">
        <v>1</v>
      </c>
      <c r="IJ447" s="447">
        <v>0</v>
      </c>
      <c r="IK447" s="341"/>
      <c r="IL447" s="446">
        <v>443</v>
      </c>
      <c r="IM447" s="412" t="str">
        <f>OIP!AH445&amp;";"&amp;OIP!B445&amp;";"&amp;OIP!E445</f>
        <v>;;</v>
      </c>
      <c r="IN447" s="440">
        <v>443</v>
      </c>
      <c r="IO447" s="414" t="s">
        <v>5410</v>
      </c>
      <c r="IP447" s="415">
        <v>1</v>
      </c>
      <c r="IQ447" s="447">
        <v>0</v>
      </c>
    </row>
    <row r="448" spans="1:251">
      <c r="A448" s="310">
        <f t="shared" si="45"/>
        <v>444</v>
      </c>
      <c r="B448" s="314" t="str">
        <f>DP!J445&amp;";"&amp;DP!B445</f>
        <v>;</v>
      </c>
      <c r="C448" s="438">
        <v>444</v>
      </c>
      <c r="D448" s="312"/>
      <c r="E448" s="312"/>
      <c r="F448" s="403"/>
      <c r="H448" s="437">
        <f t="shared" si="46"/>
        <v>444</v>
      </c>
      <c r="I448" s="314" t="str">
        <f>KTPRS2!I445&amp;";"&amp;KTPRS2!B445</f>
        <v>;</v>
      </c>
      <c r="J448" s="438">
        <v>444</v>
      </c>
      <c r="K448" s="312"/>
      <c r="L448" s="312"/>
      <c r="M448" s="405"/>
      <c r="O448" s="437">
        <f t="shared" si="47"/>
        <v>444</v>
      </c>
      <c r="P448" s="455">
        <v>0</v>
      </c>
      <c r="Q448" s="438"/>
      <c r="R448" s="312"/>
      <c r="S448" s="312"/>
      <c r="T448" s="405"/>
      <c r="HC448" s="431">
        <v>444</v>
      </c>
      <c r="HD448" s="412" t="str">
        <f>OIP!AH446&amp;";"&amp;OIP!B446&amp;";"&amp;OIP!E446</f>
        <v>;;</v>
      </c>
      <c r="HE448" s="440">
        <v>444</v>
      </c>
      <c r="HF448" s="414" t="s">
        <v>5411</v>
      </c>
      <c r="HG448" s="415">
        <v>1</v>
      </c>
      <c r="HH448" s="447">
        <v>0</v>
      </c>
      <c r="HJ448" s="431">
        <v>444</v>
      </c>
      <c r="HK448" s="412" t="str">
        <f>OIP!AH446&amp;";"&amp;OIP!B446&amp;";"&amp;OIP!E446</f>
        <v>;;</v>
      </c>
      <c r="HL448" s="440">
        <v>444</v>
      </c>
      <c r="HM448" s="414" t="s">
        <v>5411</v>
      </c>
      <c r="HN448" s="415">
        <v>1</v>
      </c>
      <c r="HO448" s="447">
        <v>0</v>
      </c>
      <c r="HQ448" s="437">
        <v>444</v>
      </c>
      <c r="HR448" s="314" t="str">
        <f>OIP!AH446&amp;";"&amp;OIP!B446&amp;";"&amp;OIP!E446</f>
        <v>;;</v>
      </c>
      <c r="HS448" s="438">
        <v>444</v>
      </c>
      <c r="HT448" s="402" t="s">
        <v>5411</v>
      </c>
      <c r="HU448" s="312">
        <v>1</v>
      </c>
      <c r="HV448" s="405">
        <v>0</v>
      </c>
      <c r="HX448" s="310">
        <v>444</v>
      </c>
      <c r="HY448" s="314" t="str">
        <f>OIP!AH446&amp;";"&amp;OIP!B446&amp;";"&amp;OIP!E446</f>
        <v>;;</v>
      </c>
      <c r="HZ448" s="438">
        <v>444</v>
      </c>
      <c r="IA448" s="414" t="s">
        <v>5411</v>
      </c>
      <c r="IB448" s="415">
        <v>1</v>
      </c>
      <c r="IC448" s="447">
        <v>0</v>
      </c>
      <c r="ID448" s="341"/>
      <c r="IE448" s="431">
        <v>444</v>
      </c>
      <c r="IF448" s="412" t="str">
        <f>OIP!AH446&amp;";"&amp;OIP!B446&amp;";"&amp;OIP!E446</f>
        <v>;;</v>
      </c>
      <c r="IG448" s="440">
        <v>444</v>
      </c>
      <c r="IH448" s="414" t="s">
        <v>5411</v>
      </c>
      <c r="II448" s="415">
        <v>1</v>
      </c>
      <c r="IJ448" s="447">
        <v>0</v>
      </c>
      <c r="IK448" s="341"/>
      <c r="IL448" s="431">
        <v>444</v>
      </c>
      <c r="IM448" s="412" t="str">
        <f>OIP!AH446&amp;";"&amp;OIP!B446&amp;";"&amp;OIP!E446</f>
        <v>;;</v>
      </c>
      <c r="IN448" s="440">
        <v>444</v>
      </c>
      <c r="IO448" s="414" t="s">
        <v>5411</v>
      </c>
      <c r="IP448" s="415">
        <v>1</v>
      </c>
      <c r="IQ448" s="447">
        <v>0</v>
      </c>
    </row>
    <row r="449" spans="1:251">
      <c r="A449" s="313">
        <f t="shared" si="45"/>
        <v>445</v>
      </c>
      <c r="B449" s="314" t="str">
        <f>DP!J446&amp;";"&amp;DP!B446</f>
        <v>;</v>
      </c>
      <c r="C449" s="438">
        <v>445</v>
      </c>
      <c r="D449" s="345"/>
      <c r="E449" s="345"/>
      <c r="F449" s="347"/>
      <c r="H449" s="469">
        <f t="shared" si="46"/>
        <v>445</v>
      </c>
      <c r="I449" s="314" t="str">
        <f>KTPRS2!I446&amp;";"&amp;KTPRS2!B446</f>
        <v>;</v>
      </c>
      <c r="J449" s="438">
        <v>445</v>
      </c>
      <c r="K449" s="345"/>
      <c r="L449" s="345"/>
      <c r="M449" s="470"/>
      <c r="O449" s="469">
        <f t="shared" si="47"/>
        <v>445</v>
      </c>
      <c r="P449" s="455">
        <v>0</v>
      </c>
      <c r="Q449" s="343"/>
      <c r="R449" s="345"/>
      <c r="S449" s="345"/>
      <c r="T449" s="470"/>
      <c r="HC449" s="446">
        <v>445</v>
      </c>
      <c r="HD449" s="412" t="str">
        <f>OIP!AH447&amp;";"&amp;OIP!B447&amp;";"&amp;OIP!E447</f>
        <v>;;</v>
      </c>
      <c r="HE449" s="440">
        <v>445</v>
      </c>
      <c r="HF449" s="414" t="s">
        <v>5412</v>
      </c>
      <c r="HG449" s="415">
        <v>1</v>
      </c>
      <c r="HH449" s="447">
        <v>0</v>
      </c>
      <c r="HJ449" s="446">
        <v>445</v>
      </c>
      <c r="HK449" s="412" t="str">
        <f>OIP!AH447&amp;";"&amp;OIP!B447&amp;";"&amp;OIP!E447</f>
        <v>;;</v>
      </c>
      <c r="HL449" s="440">
        <v>445</v>
      </c>
      <c r="HM449" s="414" t="s">
        <v>5412</v>
      </c>
      <c r="HN449" s="415">
        <v>1</v>
      </c>
      <c r="HO449" s="447">
        <v>0</v>
      </c>
      <c r="HQ449" s="437">
        <v>445</v>
      </c>
      <c r="HR449" s="314" t="str">
        <f>OIP!AH447&amp;";"&amp;OIP!B447&amp;";"&amp;OIP!E447</f>
        <v>;;</v>
      </c>
      <c r="HS449" s="438">
        <v>445</v>
      </c>
      <c r="HT449" s="402" t="s">
        <v>5412</v>
      </c>
      <c r="HU449" s="312">
        <v>1</v>
      </c>
      <c r="HV449" s="405">
        <v>0</v>
      </c>
      <c r="HX449" s="310">
        <v>445</v>
      </c>
      <c r="HY449" s="314" t="str">
        <f>OIP!AH447&amp;";"&amp;OIP!B447&amp;";"&amp;OIP!E447</f>
        <v>;;</v>
      </c>
      <c r="HZ449" s="438">
        <v>445</v>
      </c>
      <c r="IA449" s="414" t="s">
        <v>5412</v>
      </c>
      <c r="IB449" s="415">
        <v>1</v>
      </c>
      <c r="IC449" s="447">
        <v>0</v>
      </c>
      <c r="ID449" s="341"/>
      <c r="IE449" s="446">
        <v>445</v>
      </c>
      <c r="IF449" s="412" t="str">
        <f>OIP!AH447&amp;";"&amp;OIP!B447&amp;";"&amp;OIP!E447</f>
        <v>;;</v>
      </c>
      <c r="IG449" s="440">
        <v>445</v>
      </c>
      <c r="IH449" s="414" t="s">
        <v>5412</v>
      </c>
      <c r="II449" s="415">
        <v>1</v>
      </c>
      <c r="IJ449" s="447">
        <v>0</v>
      </c>
      <c r="IK449" s="341"/>
      <c r="IL449" s="446">
        <v>445</v>
      </c>
      <c r="IM449" s="412" t="str">
        <f>OIP!AH447&amp;";"&amp;OIP!B447&amp;";"&amp;OIP!E447</f>
        <v>;;</v>
      </c>
      <c r="IN449" s="440">
        <v>445</v>
      </c>
      <c r="IO449" s="414" t="s">
        <v>5412</v>
      </c>
      <c r="IP449" s="415">
        <v>1</v>
      </c>
      <c r="IQ449" s="447">
        <v>0</v>
      </c>
    </row>
    <row r="450" spans="1:251">
      <c r="A450" s="310">
        <f t="shared" si="45"/>
        <v>446</v>
      </c>
      <c r="B450" s="314" t="str">
        <f>DP!J447&amp;";"&amp;DP!B447</f>
        <v>;</v>
      </c>
      <c r="C450" s="438">
        <v>446</v>
      </c>
      <c r="D450" s="312"/>
      <c r="E450" s="312"/>
      <c r="F450" s="403"/>
      <c r="H450" s="437">
        <f t="shared" si="46"/>
        <v>446</v>
      </c>
      <c r="I450" s="314" t="str">
        <f>KTPRS2!I447&amp;";"&amp;KTPRS2!B447</f>
        <v>;</v>
      </c>
      <c r="J450" s="438">
        <v>446</v>
      </c>
      <c r="K450" s="312"/>
      <c r="L450" s="312"/>
      <c r="M450" s="405"/>
      <c r="O450" s="437">
        <f t="shared" si="47"/>
        <v>446</v>
      </c>
      <c r="P450" s="455">
        <v>0</v>
      </c>
      <c r="Q450" s="438"/>
      <c r="R450" s="312"/>
      <c r="S450" s="312"/>
      <c r="T450" s="405"/>
      <c r="HC450" s="431">
        <v>446</v>
      </c>
      <c r="HD450" s="412" t="str">
        <f>OIP!AH448&amp;";"&amp;OIP!B448&amp;";"&amp;OIP!E448</f>
        <v>;;</v>
      </c>
      <c r="HE450" s="440">
        <v>446</v>
      </c>
      <c r="HF450" s="414" t="s">
        <v>5413</v>
      </c>
      <c r="HG450" s="415">
        <v>1</v>
      </c>
      <c r="HH450" s="447">
        <v>0</v>
      </c>
      <c r="HJ450" s="431">
        <v>446</v>
      </c>
      <c r="HK450" s="412" t="str">
        <f>OIP!AH448&amp;";"&amp;OIP!B448&amp;";"&amp;OIP!E448</f>
        <v>;;</v>
      </c>
      <c r="HL450" s="440">
        <v>446</v>
      </c>
      <c r="HM450" s="414" t="s">
        <v>5413</v>
      </c>
      <c r="HN450" s="415">
        <v>1</v>
      </c>
      <c r="HO450" s="447">
        <v>0</v>
      </c>
      <c r="HQ450" s="437">
        <v>446</v>
      </c>
      <c r="HR450" s="314" t="str">
        <f>OIP!AH448&amp;";"&amp;OIP!B448&amp;";"&amp;OIP!E448</f>
        <v>;;</v>
      </c>
      <c r="HS450" s="438">
        <v>446</v>
      </c>
      <c r="HT450" s="402" t="s">
        <v>5413</v>
      </c>
      <c r="HU450" s="312">
        <v>1</v>
      </c>
      <c r="HV450" s="405">
        <v>0</v>
      </c>
      <c r="HX450" s="310">
        <v>446</v>
      </c>
      <c r="HY450" s="314" t="str">
        <f>OIP!AH448&amp;";"&amp;OIP!B448&amp;";"&amp;OIP!E448</f>
        <v>;;</v>
      </c>
      <c r="HZ450" s="438">
        <v>446</v>
      </c>
      <c r="IA450" s="414" t="s">
        <v>5413</v>
      </c>
      <c r="IB450" s="415">
        <v>1</v>
      </c>
      <c r="IC450" s="447">
        <v>0</v>
      </c>
      <c r="ID450" s="341"/>
      <c r="IE450" s="431">
        <v>446</v>
      </c>
      <c r="IF450" s="412" t="str">
        <f>OIP!AH448&amp;";"&amp;OIP!B448&amp;";"&amp;OIP!E448</f>
        <v>;;</v>
      </c>
      <c r="IG450" s="440">
        <v>446</v>
      </c>
      <c r="IH450" s="414" t="s">
        <v>5413</v>
      </c>
      <c r="II450" s="415">
        <v>1</v>
      </c>
      <c r="IJ450" s="447">
        <v>0</v>
      </c>
      <c r="IK450" s="341"/>
      <c r="IL450" s="431">
        <v>446</v>
      </c>
      <c r="IM450" s="412" t="str">
        <f>OIP!AH448&amp;";"&amp;OIP!B448&amp;";"&amp;OIP!E448</f>
        <v>;;</v>
      </c>
      <c r="IN450" s="440">
        <v>446</v>
      </c>
      <c r="IO450" s="414" t="s">
        <v>5413</v>
      </c>
      <c r="IP450" s="415">
        <v>1</v>
      </c>
      <c r="IQ450" s="447">
        <v>0</v>
      </c>
    </row>
    <row r="451" spans="1:251">
      <c r="A451" s="313">
        <f t="shared" si="45"/>
        <v>447</v>
      </c>
      <c r="B451" s="314" t="str">
        <f>DP!J448&amp;";"&amp;DP!B448</f>
        <v>;</v>
      </c>
      <c r="C451" s="438">
        <v>447</v>
      </c>
      <c r="D451" s="345"/>
      <c r="E451" s="345"/>
      <c r="F451" s="347"/>
      <c r="H451" s="469">
        <f t="shared" si="46"/>
        <v>447</v>
      </c>
      <c r="I451" s="314" t="str">
        <f>KTPRS2!I448&amp;";"&amp;KTPRS2!B448</f>
        <v>;</v>
      </c>
      <c r="J451" s="438">
        <v>447</v>
      </c>
      <c r="K451" s="345"/>
      <c r="L451" s="345"/>
      <c r="M451" s="470"/>
      <c r="O451" s="469">
        <f t="shared" si="47"/>
        <v>447</v>
      </c>
      <c r="P451" s="455">
        <v>0</v>
      </c>
      <c r="Q451" s="343"/>
      <c r="R451" s="345"/>
      <c r="S451" s="345"/>
      <c r="T451" s="470"/>
      <c r="HC451" s="446">
        <v>447</v>
      </c>
      <c r="HD451" s="412" t="str">
        <f>OIP!AH449&amp;";"&amp;OIP!B449&amp;";"&amp;OIP!E449</f>
        <v>;;</v>
      </c>
      <c r="HE451" s="440">
        <v>447</v>
      </c>
      <c r="HF451" s="414" t="s">
        <v>5414</v>
      </c>
      <c r="HG451" s="415">
        <v>1</v>
      </c>
      <c r="HH451" s="447">
        <v>0</v>
      </c>
      <c r="HJ451" s="446">
        <v>447</v>
      </c>
      <c r="HK451" s="412" t="str">
        <f>OIP!AH449&amp;";"&amp;OIP!B449&amp;";"&amp;OIP!E449</f>
        <v>;;</v>
      </c>
      <c r="HL451" s="440">
        <v>447</v>
      </c>
      <c r="HM451" s="414" t="s">
        <v>5414</v>
      </c>
      <c r="HN451" s="415">
        <v>1</v>
      </c>
      <c r="HO451" s="447">
        <v>0</v>
      </c>
      <c r="HQ451" s="437">
        <v>447</v>
      </c>
      <c r="HR451" s="314" t="str">
        <f>OIP!AH449&amp;";"&amp;OIP!B449&amp;";"&amp;OIP!E449</f>
        <v>;;</v>
      </c>
      <c r="HS451" s="438">
        <v>447</v>
      </c>
      <c r="HT451" s="402" t="s">
        <v>5414</v>
      </c>
      <c r="HU451" s="312">
        <v>1</v>
      </c>
      <c r="HV451" s="405">
        <v>0</v>
      </c>
      <c r="HX451" s="310">
        <v>447</v>
      </c>
      <c r="HY451" s="314" t="str">
        <f>OIP!AH449&amp;";"&amp;OIP!B449&amp;";"&amp;OIP!E449</f>
        <v>;;</v>
      </c>
      <c r="HZ451" s="438">
        <v>447</v>
      </c>
      <c r="IA451" s="414" t="s">
        <v>5414</v>
      </c>
      <c r="IB451" s="415">
        <v>1</v>
      </c>
      <c r="IC451" s="447">
        <v>0</v>
      </c>
      <c r="ID451" s="341"/>
      <c r="IE451" s="446">
        <v>447</v>
      </c>
      <c r="IF451" s="412" t="str">
        <f>OIP!AH449&amp;";"&amp;OIP!B449&amp;";"&amp;OIP!E449</f>
        <v>;;</v>
      </c>
      <c r="IG451" s="440">
        <v>447</v>
      </c>
      <c r="IH451" s="414" t="s">
        <v>5414</v>
      </c>
      <c r="II451" s="415">
        <v>1</v>
      </c>
      <c r="IJ451" s="447">
        <v>0</v>
      </c>
      <c r="IK451" s="341"/>
      <c r="IL451" s="446">
        <v>447</v>
      </c>
      <c r="IM451" s="412" t="str">
        <f>OIP!AH449&amp;";"&amp;OIP!B449&amp;";"&amp;OIP!E449</f>
        <v>;;</v>
      </c>
      <c r="IN451" s="440">
        <v>447</v>
      </c>
      <c r="IO451" s="414" t="s">
        <v>5414</v>
      </c>
      <c r="IP451" s="415">
        <v>1</v>
      </c>
      <c r="IQ451" s="447">
        <v>0</v>
      </c>
    </row>
    <row r="452" spans="1:251">
      <c r="A452" s="310">
        <f t="shared" si="45"/>
        <v>448</v>
      </c>
      <c r="B452" s="314" t="str">
        <f>DP!J449&amp;";"&amp;DP!B449</f>
        <v>;</v>
      </c>
      <c r="C452" s="438">
        <v>448</v>
      </c>
      <c r="D452" s="312"/>
      <c r="E452" s="312"/>
      <c r="F452" s="403"/>
      <c r="H452" s="437">
        <f t="shared" si="46"/>
        <v>448</v>
      </c>
      <c r="I452" s="314" t="str">
        <f>KTPRS2!I449&amp;";"&amp;KTPRS2!B449</f>
        <v>;</v>
      </c>
      <c r="J452" s="438">
        <v>448</v>
      </c>
      <c r="K452" s="312"/>
      <c r="L452" s="312"/>
      <c r="M452" s="405"/>
      <c r="O452" s="437">
        <f t="shared" si="47"/>
        <v>448</v>
      </c>
      <c r="P452" s="455">
        <v>0</v>
      </c>
      <c r="Q452" s="438"/>
      <c r="R452" s="312"/>
      <c r="S452" s="312"/>
      <c r="T452" s="405"/>
      <c r="HC452" s="431">
        <v>448</v>
      </c>
      <c r="HD452" s="412" t="str">
        <f>OIP!AH450&amp;";"&amp;OIP!B450&amp;";"&amp;OIP!E450</f>
        <v>;;</v>
      </c>
      <c r="HE452" s="440">
        <v>448</v>
      </c>
      <c r="HF452" s="414" t="s">
        <v>5415</v>
      </c>
      <c r="HG452" s="415">
        <v>1</v>
      </c>
      <c r="HH452" s="447">
        <v>0</v>
      </c>
      <c r="HJ452" s="431">
        <v>448</v>
      </c>
      <c r="HK452" s="412" t="str">
        <f>OIP!AH450&amp;";"&amp;OIP!B450&amp;";"&amp;OIP!E450</f>
        <v>;;</v>
      </c>
      <c r="HL452" s="440">
        <v>448</v>
      </c>
      <c r="HM452" s="414" t="s">
        <v>5415</v>
      </c>
      <c r="HN452" s="415">
        <v>1</v>
      </c>
      <c r="HO452" s="447">
        <v>0</v>
      </c>
      <c r="HQ452" s="437">
        <v>448</v>
      </c>
      <c r="HR452" s="314" t="str">
        <f>OIP!AH450&amp;";"&amp;OIP!B450&amp;";"&amp;OIP!E450</f>
        <v>;;</v>
      </c>
      <c r="HS452" s="438">
        <v>448</v>
      </c>
      <c r="HT452" s="402" t="s">
        <v>5415</v>
      </c>
      <c r="HU452" s="312">
        <v>1</v>
      </c>
      <c r="HV452" s="405">
        <v>0</v>
      </c>
      <c r="HX452" s="310">
        <v>448</v>
      </c>
      <c r="HY452" s="314" t="str">
        <f>OIP!AH450&amp;";"&amp;OIP!B450&amp;";"&amp;OIP!E450</f>
        <v>;;</v>
      </c>
      <c r="HZ452" s="438">
        <v>448</v>
      </c>
      <c r="IA452" s="414" t="s">
        <v>5415</v>
      </c>
      <c r="IB452" s="415">
        <v>1</v>
      </c>
      <c r="IC452" s="447">
        <v>0</v>
      </c>
      <c r="ID452" s="341"/>
      <c r="IE452" s="431">
        <v>448</v>
      </c>
      <c r="IF452" s="412" t="str">
        <f>OIP!AH450&amp;";"&amp;OIP!B450&amp;";"&amp;OIP!E450</f>
        <v>;;</v>
      </c>
      <c r="IG452" s="440">
        <v>448</v>
      </c>
      <c r="IH452" s="414" t="s">
        <v>5415</v>
      </c>
      <c r="II452" s="415">
        <v>1</v>
      </c>
      <c r="IJ452" s="447">
        <v>0</v>
      </c>
      <c r="IK452" s="341"/>
      <c r="IL452" s="431">
        <v>448</v>
      </c>
      <c r="IM452" s="412" t="str">
        <f>OIP!AH450&amp;";"&amp;OIP!B450&amp;";"&amp;OIP!E450</f>
        <v>;;</v>
      </c>
      <c r="IN452" s="440">
        <v>448</v>
      </c>
      <c r="IO452" s="414" t="s">
        <v>5415</v>
      </c>
      <c r="IP452" s="415">
        <v>1</v>
      </c>
      <c r="IQ452" s="447">
        <v>0</v>
      </c>
    </row>
    <row r="453" spans="1:251">
      <c r="A453" s="313">
        <f t="shared" si="45"/>
        <v>449</v>
      </c>
      <c r="B453" s="314" t="str">
        <f>DP!J450&amp;";"&amp;DP!B450</f>
        <v>;</v>
      </c>
      <c r="C453" s="438">
        <v>449</v>
      </c>
      <c r="D453" s="345"/>
      <c r="E453" s="345"/>
      <c r="F453" s="347"/>
      <c r="H453" s="469">
        <f t="shared" si="46"/>
        <v>449</v>
      </c>
      <c r="I453" s="314" t="str">
        <f>KTPRS2!I450&amp;";"&amp;KTPRS2!B450</f>
        <v>;</v>
      </c>
      <c r="J453" s="438">
        <v>449</v>
      </c>
      <c r="K453" s="345"/>
      <c r="L453" s="345"/>
      <c r="M453" s="470"/>
      <c r="O453" s="469">
        <f t="shared" si="47"/>
        <v>449</v>
      </c>
      <c r="P453" s="455">
        <v>0</v>
      </c>
      <c r="Q453" s="343"/>
      <c r="R453" s="345"/>
      <c r="S453" s="345"/>
      <c r="T453" s="470"/>
      <c r="HC453" s="446">
        <v>449</v>
      </c>
      <c r="HD453" s="412" t="str">
        <f>OIP!AH451&amp;";"&amp;OIP!B451&amp;";"&amp;OIP!E451</f>
        <v>;;</v>
      </c>
      <c r="HE453" s="440">
        <v>449</v>
      </c>
      <c r="HF453" s="414" t="s">
        <v>5416</v>
      </c>
      <c r="HG453" s="415">
        <v>1</v>
      </c>
      <c r="HH453" s="447">
        <v>0</v>
      </c>
      <c r="HJ453" s="446">
        <v>449</v>
      </c>
      <c r="HK453" s="412" t="str">
        <f>OIP!AH451&amp;";"&amp;OIP!B451&amp;";"&amp;OIP!E451</f>
        <v>;;</v>
      </c>
      <c r="HL453" s="440">
        <v>449</v>
      </c>
      <c r="HM453" s="414" t="s">
        <v>5416</v>
      </c>
      <c r="HN453" s="415">
        <v>1</v>
      </c>
      <c r="HO453" s="447">
        <v>0</v>
      </c>
      <c r="HQ453" s="437">
        <v>449</v>
      </c>
      <c r="HR453" s="314" t="str">
        <f>OIP!AH451&amp;";"&amp;OIP!B451&amp;";"&amp;OIP!E451</f>
        <v>;;</v>
      </c>
      <c r="HS453" s="438">
        <v>449</v>
      </c>
      <c r="HT453" s="402" t="s">
        <v>5416</v>
      </c>
      <c r="HU453" s="312">
        <v>1</v>
      </c>
      <c r="HV453" s="405">
        <v>0</v>
      </c>
      <c r="HX453" s="310">
        <v>449</v>
      </c>
      <c r="HY453" s="314" t="str">
        <f>OIP!AH451&amp;";"&amp;OIP!B451&amp;";"&amp;OIP!E451</f>
        <v>;;</v>
      </c>
      <c r="HZ453" s="438">
        <v>449</v>
      </c>
      <c r="IA453" s="414" t="s">
        <v>5416</v>
      </c>
      <c r="IB453" s="415">
        <v>1</v>
      </c>
      <c r="IC453" s="447">
        <v>0</v>
      </c>
      <c r="ID453" s="341"/>
      <c r="IE453" s="446">
        <v>449</v>
      </c>
      <c r="IF453" s="412" t="str">
        <f>OIP!AH451&amp;";"&amp;OIP!B451&amp;";"&amp;OIP!E451</f>
        <v>;;</v>
      </c>
      <c r="IG453" s="440">
        <v>449</v>
      </c>
      <c r="IH453" s="414" t="s">
        <v>5416</v>
      </c>
      <c r="II453" s="415">
        <v>1</v>
      </c>
      <c r="IJ453" s="447">
        <v>0</v>
      </c>
      <c r="IK453" s="341"/>
      <c r="IL453" s="446">
        <v>449</v>
      </c>
      <c r="IM453" s="412" t="str">
        <f>OIP!AH451&amp;";"&amp;OIP!B451&amp;";"&amp;OIP!E451</f>
        <v>;;</v>
      </c>
      <c r="IN453" s="440">
        <v>449</v>
      </c>
      <c r="IO453" s="414" t="s">
        <v>5416</v>
      </c>
      <c r="IP453" s="415">
        <v>1</v>
      </c>
      <c r="IQ453" s="447">
        <v>0</v>
      </c>
    </row>
    <row r="454" spans="1:251">
      <c r="A454" s="310">
        <f t="shared" ref="A454:A517" si="48">A453+1</f>
        <v>450</v>
      </c>
      <c r="B454" s="314" t="str">
        <f>DP!J451&amp;";"&amp;DP!B451</f>
        <v>;</v>
      </c>
      <c r="C454" s="438">
        <v>450</v>
      </c>
      <c r="D454" s="312"/>
      <c r="E454" s="312"/>
      <c r="F454" s="403"/>
      <c r="H454" s="437">
        <f t="shared" ref="H454:H517" si="49">H453+1</f>
        <v>450</v>
      </c>
      <c r="I454" s="314" t="str">
        <f>KTPRS2!I451&amp;";"&amp;KTPRS2!B451</f>
        <v>;</v>
      </c>
      <c r="J454" s="438">
        <v>450</v>
      </c>
      <c r="K454" s="312"/>
      <c r="L454" s="312"/>
      <c r="M454" s="405"/>
      <c r="O454" s="437">
        <f t="shared" ref="O454:O517" si="50">O453+1</f>
        <v>450</v>
      </c>
      <c r="P454" s="455">
        <v>0</v>
      </c>
      <c r="Q454" s="438"/>
      <c r="R454" s="312"/>
      <c r="S454" s="312"/>
      <c r="T454" s="405"/>
      <c r="HC454" s="431">
        <v>450</v>
      </c>
      <c r="HD454" s="412" t="str">
        <f>OIP!AH452&amp;";"&amp;OIP!B452&amp;";"&amp;OIP!E452</f>
        <v>;;</v>
      </c>
      <c r="HE454" s="440">
        <v>450</v>
      </c>
      <c r="HF454" s="414" t="s">
        <v>5417</v>
      </c>
      <c r="HG454" s="415">
        <v>1</v>
      </c>
      <c r="HH454" s="447">
        <v>0</v>
      </c>
      <c r="HJ454" s="431">
        <v>450</v>
      </c>
      <c r="HK454" s="412" t="str">
        <f>OIP!AH452&amp;";"&amp;OIP!B452&amp;";"&amp;OIP!E452</f>
        <v>;;</v>
      </c>
      <c r="HL454" s="440">
        <v>450</v>
      </c>
      <c r="HM454" s="414" t="s">
        <v>5417</v>
      </c>
      <c r="HN454" s="415">
        <v>1</v>
      </c>
      <c r="HO454" s="447">
        <v>0</v>
      </c>
      <c r="HQ454" s="437">
        <v>450</v>
      </c>
      <c r="HR454" s="314" t="str">
        <f>OIP!AH452&amp;";"&amp;OIP!B452&amp;";"&amp;OIP!E452</f>
        <v>;;</v>
      </c>
      <c r="HS454" s="438">
        <v>450</v>
      </c>
      <c r="HT454" s="402" t="s">
        <v>5417</v>
      </c>
      <c r="HU454" s="312">
        <v>1</v>
      </c>
      <c r="HV454" s="405">
        <v>0</v>
      </c>
      <c r="HX454" s="310">
        <v>450</v>
      </c>
      <c r="HY454" s="314" t="str">
        <f>OIP!AH452&amp;";"&amp;OIP!B452&amp;";"&amp;OIP!E452</f>
        <v>;;</v>
      </c>
      <c r="HZ454" s="438">
        <v>450</v>
      </c>
      <c r="IA454" s="414" t="s">
        <v>5417</v>
      </c>
      <c r="IB454" s="415">
        <v>1</v>
      </c>
      <c r="IC454" s="447">
        <v>0</v>
      </c>
      <c r="ID454" s="341"/>
      <c r="IE454" s="431">
        <v>450</v>
      </c>
      <c r="IF454" s="412" t="str">
        <f>OIP!AH452&amp;";"&amp;OIP!B452&amp;";"&amp;OIP!E452</f>
        <v>;;</v>
      </c>
      <c r="IG454" s="440">
        <v>450</v>
      </c>
      <c r="IH454" s="414" t="s">
        <v>5417</v>
      </c>
      <c r="II454" s="415">
        <v>1</v>
      </c>
      <c r="IJ454" s="447">
        <v>0</v>
      </c>
      <c r="IK454" s="341"/>
      <c r="IL454" s="431">
        <v>450</v>
      </c>
      <c r="IM454" s="412" t="str">
        <f>OIP!AH452&amp;";"&amp;OIP!B452&amp;";"&amp;OIP!E452</f>
        <v>;;</v>
      </c>
      <c r="IN454" s="440">
        <v>450</v>
      </c>
      <c r="IO454" s="414" t="s">
        <v>5417</v>
      </c>
      <c r="IP454" s="415">
        <v>1</v>
      </c>
      <c r="IQ454" s="447">
        <v>0</v>
      </c>
    </row>
    <row r="455" spans="1:251">
      <c r="A455" s="313">
        <f t="shared" si="48"/>
        <v>451</v>
      </c>
      <c r="B455" s="314" t="str">
        <f>DP!J452&amp;";"&amp;DP!B452</f>
        <v>;</v>
      </c>
      <c r="C455" s="438">
        <v>451</v>
      </c>
      <c r="D455" s="345"/>
      <c r="E455" s="345"/>
      <c r="F455" s="347"/>
      <c r="H455" s="469">
        <f t="shared" si="49"/>
        <v>451</v>
      </c>
      <c r="I455" s="314" t="str">
        <f>KTPRS2!I452&amp;";"&amp;KTPRS2!B452</f>
        <v>;</v>
      </c>
      <c r="J455" s="438">
        <v>451</v>
      </c>
      <c r="K455" s="345"/>
      <c r="L455" s="345"/>
      <c r="M455" s="470"/>
      <c r="O455" s="469">
        <f t="shared" si="50"/>
        <v>451</v>
      </c>
      <c r="P455" s="455">
        <v>0</v>
      </c>
      <c r="Q455" s="343"/>
      <c r="R455" s="345"/>
      <c r="S455" s="345"/>
      <c r="T455" s="470"/>
      <c r="HC455" s="446">
        <v>451</v>
      </c>
      <c r="HD455" s="412" t="str">
        <f>OIP!AH453&amp;";"&amp;OIP!B453&amp;";"&amp;OIP!E453</f>
        <v>;;</v>
      </c>
      <c r="HE455" s="440">
        <v>451</v>
      </c>
      <c r="HF455" s="414" t="s">
        <v>5418</v>
      </c>
      <c r="HG455" s="415">
        <v>1</v>
      </c>
      <c r="HH455" s="447">
        <v>0</v>
      </c>
      <c r="HJ455" s="446">
        <v>451</v>
      </c>
      <c r="HK455" s="412" t="str">
        <f>OIP!AH453&amp;";"&amp;OIP!B453&amp;";"&amp;OIP!E453</f>
        <v>;;</v>
      </c>
      <c r="HL455" s="440">
        <v>451</v>
      </c>
      <c r="HM455" s="414" t="s">
        <v>5418</v>
      </c>
      <c r="HN455" s="415">
        <v>1</v>
      </c>
      <c r="HO455" s="447">
        <v>0</v>
      </c>
      <c r="HQ455" s="437">
        <v>451</v>
      </c>
      <c r="HR455" s="314" t="str">
        <f>OIP!AH453&amp;";"&amp;OIP!B453&amp;";"&amp;OIP!E453</f>
        <v>;;</v>
      </c>
      <c r="HS455" s="438">
        <v>451</v>
      </c>
      <c r="HT455" s="402" t="s">
        <v>5418</v>
      </c>
      <c r="HU455" s="312">
        <v>1</v>
      </c>
      <c r="HV455" s="405">
        <v>0</v>
      </c>
      <c r="HX455" s="310">
        <v>451</v>
      </c>
      <c r="HY455" s="314" t="str">
        <f>OIP!AH453&amp;";"&amp;OIP!B453&amp;";"&amp;OIP!E453</f>
        <v>;;</v>
      </c>
      <c r="HZ455" s="438">
        <v>451</v>
      </c>
      <c r="IA455" s="414" t="s">
        <v>5418</v>
      </c>
      <c r="IB455" s="415">
        <v>1</v>
      </c>
      <c r="IC455" s="447">
        <v>0</v>
      </c>
      <c r="ID455" s="341"/>
      <c r="IE455" s="446">
        <v>451</v>
      </c>
      <c r="IF455" s="412" t="str">
        <f>OIP!AH453&amp;";"&amp;OIP!B453&amp;";"&amp;OIP!E453</f>
        <v>;;</v>
      </c>
      <c r="IG455" s="440">
        <v>451</v>
      </c>
      <c r="IH455" s="414" t="s">
        <v>5418</v>
      </c>
      <c r="II455" s="415">
        <v>1</v>
      </c>
      <c r="IJ455" s="447">
        <v>0</v>
      </c>
      <c r="IK455" s="341"/>
      <c r="IL455" s="446">
        <v>451</v>
      </c>
      <c r="IM455" s="412" t="str">
        <f>OIP!AH453&amp;";"&amp;OIP!B453&amp;";"&amp;OIP!E453</f>
        <v>;;</v>
      </c>
      <c r="IN455" s="440">
        <v>451</v>
      </c>
      <c r="IO455" s="414" t="s">
        <v>5418</v>
      </c>
      <c r="IP455" s="415">
        <v>1</v>
      </c>
      <c r="IQ455" s="447">
        <v>0</v>
      </c>
    </row>
    <row r="456" spans="1:251">
      <c r="A456" s="310">
        <f t="shared" si="48"/>
        <v>452</v>
      </c>
      <c r="B456" s="314" t="str">
        <f>DP!J453&amp;";"&amp;DP!B453</f>
        <v>;</v>
      </c>
      <c r="C456" s="438">
        <v>452</v>
      </c>
      <c r="D456" s="312"/>
      <c r="E456" s="312"/>
      <c r="F456" s="403"/>
      <c r="H456" s="437">
        <f t="shared" si="49"/>
        <v>452</v>
      </c>
      <c r="I456" s="314" t="str">
        <f>KTPRS2!I453&amp;";"&amp;KTPRS2!B453</f>
        <v>;</v>
      </c>
      <c r="J456" s="438">
        <v>452</v>
      </c>
      <c r="K456" s="312"/>
      <c r="L456" s="312"/>
      <c r="M456" s="405"/>
      <c r="O456" s="437">
        <f t="shared" si="50"/>
        <v>452</v>
      </c>
      <c r="P456" s="455">
        <v>0</v>
      </c>
      <c r="Q456" s="438"/>
      <c r="R456" s="312"/>
      <c r="S456" s="312"/>
      <c r="T456" s="405"/>
      <c r="HC456" s="431">
        <v>452</v>
      </c>
      <c r="HD456" s="412" t="str">
        <f>OIP!AH454&amp;";"&amp;OIP!B454&amp;";"&amp;OIP!E454</f>
        <v>;;</v>
      </c>
      <c r="HE456" s="440">
        <v>452</v>
      </c>
      <c r="HF456" s="414" t="s">
        <v>5419</v>
      </c>
      <c r="HG456" s="415">
        <v>1</v>
      </c>
      <c r="HH456" s="447">
        <v>0</v>
      </c>
      <c r="HJ456" s="431">
        <v>452</v>
      </c>
      <c r="HK456" s="412" t="str">
        <f>OIP!AH454&amp;";"&amp;OIP!B454&amp;";"&amp;OIP!E454</f>
        <v>;;</v>
      </c>
      <c r="HL456" s="440">
        <v>452</v>
      </c>
      <c r="HM456" s="414" t="s">
        <v>5419</v>
      </c>
      <c r="HN456" s="415">
        <v>1</v>
      </c>
      <c r="HO456" s="447">
        <v>0</v>
      </c>
      <c r="HQ456" s="437">
        <v>452</v>
      </c>
      <c r="HR456" s="314" t="str">
        <f>OIP!AH454&amp;";"&amp;OIP!B454&amp;";"&amp;OIP!E454</f>
        <v>;;</v>
      </c>
      <c r="HS456" s="438">
        <v>452</v>
      </c>
      <c r="HT456" s="402" t="s">
        <v>5419</v>
      </c>
      <c r="HU456" s="312">
        <v>1</v>
      </c>
      <c r="HV456" s="405">
        <v>0</v>
      </c>
      <c r="HX456" s="310">
        <v>452</v>
      </c>
      <c r="HY456" s="314" t="str">
        <f>OIP!AH454&amp;";"&amp;OIP!B454&amp;";"&amp;OIP!E454</f>
        <v>;;</v>
      </c>
      <c r="HZ456" s="438">
        <v>452</v>
      </c>
      <c r="IA456" s="414" t="s">
        <v>5419</v>
      </c>
      <c r="IB456" s="415">
        <v>1</v>
      </c>
      <c r="IC456" s="447">
        <v>0</v>
      </c>
      <c r="ID456" s="341"/>
      <c r="IE456" s="431">
        <v>452</v>
      </c>
      <c r="IF456" s="412" t="str">
        <f>OIP!AH454&amp;";"&amp;OIP!B454&amp;";"&amp;OIP!E454</f>
        <v>;;</v>
      </c>
      <c r="IG456" s="440">
        <v>452</v>
      </c>
      <c r="IH456" s="414" t="s">
        <v>5419</v>
      </c>
      <c r="II456" s="415">
        <v>1</v>
      </c>
      <c r="IJ456" s="447">
        <v>0</v>
      </c>
      <c r="IK456" s="341"/>
      <c r="IL456" s="431">
        <v>452</v>
      </c>
      <c r="IM456" s="412" t="str">
        <f>OIP!AH454&amp;";"&amp;OIP!B454&amp;";"&amp;OIP!E454</f>
        <v>;;</v>
      </c>
      <c r="IN456" s="440">
        <v>452</v>
      </c>
      <c r="IO456" s="414" t="s">
        <v>5419</v>
      </c>
      <c r="IP456" s="415">
        <v>1</v>
      </c>
      <c r="IQ456" s="447">
        <v>0</v>
      </c>
    </row>
    <row r="457" spans="1:251">
      <c r="A457" s="313">
        <f t="shared" si="48"/>
        <v>453</v>
      </c>
      <c r="B457" s="314" t="str">
        <f>DP!J454&amp;";"&amp;DP!B454</f>
        <v>;</v>
      </c>
      <c r="C457" s="438">
        <v>453</v>
      </c>
      <c r="D457" s="345"/>
      <c r="E457" s="345"/>
      <c r="F457" s="347"/>
      <c r="H457" s="469">
        <f t="shared" si="49"/>
        <v>453</v>
      </c>
      <c r="I457" s="314" t="str">
        <f>KTPRS2!I454&amp;";"&amp;KTPRS2!B454</f>
        <v>;</v>
      </c>
      <c r="J457" s="438">
        <v>453</v>
      </c>
      <c r="K457" s="345"/>
      <c r="L457" s="345"/>
      <c r="M457" s="470"/>
      <c r="O457" s="469">
        <f t="shared" si="50"/>
        <v>453</v>
      </c>
      <c r="P457" s="455">
        <v>0</v>
      </c>
      <c r="Q457" s="343"/>
      <c r="R457" s="345"/>
      <c r="S457" s="345"/>
      <c r="T457" s="470"/>
      <c r="HC457" s="446">
        <v>453</v>
      </c>
      <c r="HD457" s="412" t="str">
        <f>OIP!AH455&amp;";"&amp;OIP!B455&amp;";"&amp;OIP!E455</f>
        <v>;;</v>
      </c>
      <c r="HE457" s="440">
        <v>453</v>
      </c>
      <c r="HF457" s="414" t="s">
        <v>5420</v>
      </c>
      <c r="HG457" s="415">
        <v>1</v>
      </c>
      <c r="HH457" s="447">
        <v>0</v>
      </c>
      <c r="HJ457" s="446">
        <v>453</v>
      </c>
      <c r="HK457" s="412" t="str">
        <f>OIP!AH455&amp;";"&amp;OIP!B455&amp;";"&amp;OIP!E455</f>
        <v>;;</v>
      </c>
      <c r="HL457" s="440">
        <v>453</v>
      </c>
      <c r="HM457" s="414" t="s">
        <v>5420</v>
      </c>
      <c r="HN457" s="415">
        <v>1</v>
      </c>
      <c r="HO457" s="447">
        <v>0</v>
      </c>
      <c r="HQ457" s="437">
        <v>453</v>
      </c>
      <c r="HR457" s="314" t="str">
        <f>OIP!AH455&amp;";"&amp;OIP!B455&amp;";"&amp;OIP!E455</f>
        <v>;;</v>
      </c>
      <c r="HS457" s="438">
        <v>453</v>
      </c>
      <c r="HT457" s="402" t="s">
        <v>5420</v>
      </c>
      <c r="HU457" s="312">
        <v>1</v>
      </c>
      <c r="HV457" s="405">
        <v>0</v>
      </c>
      <c r="HX457" s="310">
        <v>453</v>
      </c>
      <c r="HY457" s="314" t="str">
        <f>OIP!AH455&amp;";"&amp;OIP!B455&amp;";"&amp;OIP!E455</f>
        <v>;;</v>
      </c>
      <c r="HZ457" s="438">
        <v>453</v>
      </c>
      <c r="IA457" s="414" t="s">
        <v>5420</v>
      </c>
      <c r="IB457" s="415">
        <v>1</v>
      </c>
      <c r="IC457" s="447">
        <v>0</v>
      </c>
      <c r="ID457" s="341"/>
      <c r="IE457" s="446">
        <v>453</v>
      </c>
      <c r="IF457" s="412" t="str">
        <f>OIP!AH455&amp;";"&amp;OIP!B455&amp;";"&amp;OIP!E455</f>
        <v>;;</v>
      </c>
      <c r="IG457" s="440">
        <v>453</v>
      </c>
      <c r="IH457" s="414" t="s">
        <v>5420</v>
      </c>
      <c r="II457" s="415">
        <v>1</v>
      </c>
      <c r="IJ457" s="447">
        <v>0</v>
      </c>
      <c r="IK457" s="341"/>
      <c r="IL457" s="446">
        <v>453</v>
      </c>
      <c r="IM457" s="412" t="str">
        <f>OIP!AH455&amp;";"&amp;OIP!B455&amp;";"&amp;OIP!E455</f>
        <v>;;</v>
      </c>
      <c r="IN457" s="440">
        <v>453</v>
      </c>
      <c r="IO457" s="414" t="s">
        <v>5420</v>
      </c>
      <c r="IP457" s="415">
        <v>1</v>
      </c>
      <c r="IQ457" s="447">
        <v>0</v>
      </c>
    </row>
    <row r="458" spans="1:251">
      <c r="A458" s="310">
        <f t="shared" si="48"/>
        <v>454</v>
      </c>
      <c r="B458" s="314" t="str">
        <f>DP!J455&amp;";"&amp;DP!B455</f>
        <v>;</v>
      </c>
      <c r="C458" s="438">
        <v>454</v>
      </c>
      <c r="D458" s="312"/>
      <c r="E458" s="312"/>
      <c r="F458" s="403"/>
      <c r="H458" s="437">
        <f t="shared" si="49"/>
        <v>454</v>
      </c>
      <c r="I458" s="314" t="str">
        <f>KTPRS2!I455&amp;";"&amp;KTPRS2!B455</f>
        <v>;</v>
      </c>
      <c r="J458" s="438">
        <v>454</v>
      </c>
      <c r="K458" s="312"/>
      <c r="L458" s="312"/>
      <c r="M458" s="405"/>
      <c r="O458" s="437">
        <f t="shared" si="50"/>
        <v>454</v>
      </c>
      <c r="P458" s="455">
        <v>0</v>
      </c>
      <c r="Q458" s="438"/>
      <c r="R458" s="312"/>
      <c r="S458" s="312"/>
      <c r="T458" s="405"/>
      <c r="HC458" s="431">
        <v>454</v>
      </c>
      <c r="HD458" s="412" t="str">
        <f>OIP!AH456&amp;";"&amp;OIP!B456&amp;";"&amp;OIP!E456</f>
        <v>;;</v>
      </c>
      <c r="HE458" s="440">
        <v>454</v>
      </c>
      <c r="HF458" s="414" t="s">
        <v>5421</v>
      </c>
      <c r="HG458" s="415">
        <v>1</v>
      </c>
      <c r="HH458" s="447">
        <v>0</v>
      </c>
      <c r="HJ458" s="431">
        <v>454</v>
      </c>
      <c r="HK458" s="412" t="str">
        <f>OIP!AH456&amp;";"&amp;OIP!B456&amp;";"&amp;OIP!E456</f>
        <v>;;</v>
      </c>
      <c r="HL458" s="440">
        <v>454</v>
      </c>
      <c r="HM458" s="414" t="s">
        <v>5421</v>
      </c>
      <c r="HN458" s="415">
        <v>1</v>
      </c>
      <c r="HO458" s="447">
        <v>0</v>
      </c>
      <c r="HQ458" s="437">
        <v>454</v>
      </c>
      <c r="HR458" s="314" t="str">
        <f>OIP!AH456&amp;";"&amp;OIP!B456&amp;";"&amp;OIP!E456</f>
        <v>;;</v>
      </c>
      <c r="HS458" s="438">
        <v>454</v>
      </c>
      <c r="HT458" s="402" t="s">
        <v>5421</v>
      </c>
      <c r="HU458" s="312">
        <v>1</v>
      </c>
      <c r="HV458" s="405">
        <v>0</v>
      </c>
      <c r="HX458" s="310">
        <v>454</v>
      </c>
      <c r="HY458" s="314" t="str">
        <f>OIP!AH456&amp;";"&amp;OIP!B456&amp;";"&amp;OIP!E456</f>
        <v>;;</v>
      </c>
      <c r="HZ458" s="438">
        <v>454</v>
      </c>
      <c r="IA458" s="414" t="s">
        <v>5421</v>
      </c>
      <c r="IB458" s="415">
        <v>1</v>
      </c>
      <c r="IC458" s="447">
        <v>0</v>
      </c>
      <c r="ID458" s="341"/>
      <c r="IE458" s="431">
        <v>454</v>
      </c>
      <c r="IF458" s="412" t="str">
        <f>OIP!AH456&amp;";"&amp;OIP!B456&amp;";"&amp;OIP!E456</f>
        <v>;;</v>
      </c>
      <c r="IG458" s="440">
        <v>454</v>
      </c>
      <c r="IH458" s="414" t="s">
        <v>5421</v>
      </c>
      <c r="II458" s="415">
        <v>1</v>
      </c>
      <c r="IJ458" s="447">
        <v>0</v>
      </c>
      <c r="IK458" s="341"/>
      <c r="IL458" s="431">
        <v>454</v>
      </c>
      <c r="IM458" s="412" t="str">
        <f>OIP!AH456&amp;";"&amp;OIP!B456&amp;";"&amp;OIP!E456</f>
        <v>;;</v>
      </c>
      <c r="IN458" s="440">
        <v>454</v>
      </c>
      <c r="IO458" s="414" t="s">
        <v>5421</v>
      </c>
      <c r="IP458" s="415">
        <v>1</v>
      </c>
      <c r="IQ458" s="447">
        <v>0</v>
      </c>
    </row>
    <row r="459" spans="1:251">
      <c r="A459" s="313">
        <f t="shared" si="48"/>
        <v>455</v>
      </c>
      <c r="B459" s="314" t="str">
        <f>DP!J456&amp;";"&amp;DP!B456</f>
        <v>;</v>
      </c>
      <c r="C459" s="438">
        <v>455</v>
      </c>
      <c r="D459" s="345"/>
      <c r="E459" s="345"/>
      <c r="F459" s="347"/>
      <c r="H459" s="469">
        <f t="shared" si="49"/>
        <v>455</v>
      </c>
      <c r="I459" s="314" t="str">
        <f>KTPRS2!I456&amp;";"&amp;KTPRS2!B456</f>
        <v>;</v>
      </c>
      <c r="J459" s="438">
        <v>455</v>
      </c>
      <c r="K459" s="345"/>
      <c r="L459" s="345"/>
      <c r="M459" s="470"/>
      <c r="O459" s="469">
        <f t="shared" si="50"/>
        <v>455</v>
      </c>
      <c r="P459" s="455">
        <v>0</v>
      </c>
      <c r="Q459" s="343"/>
      <c r="R459" s="345"/>
      <c r="S459" s="345"/>
      <c r="T459" s="470"/>
      <c r="HC459" s="446">
        <v>455</v>
      </c>
      <c r="HD459" s="412" t="str">
        <f>OIP!AH457&amp;";"&amp;OIP!B457&amp;";"&amp;OIP!E457</f>
        <v>;;</v>
      </c>
      <c r="HE459" s="440">
        <v>455</v>
      </c>
      <c r="HF459" s="414" t="s">
        <v>5422</v>
      </c>
      <c r="HG459" s="415">
        <v>1</v>
      </c>
      <c r="HH459" s="447">
        <v>0</v>
      </c>
      <c r="HJ459" s="446">
        <v>455</v>
      </c>
      <c r="HK459" s="412" t="str">
        <f>OIP!AH457&amp;";"&amp;OIP!B457&amp;";"&amp;OIP!E457</f>
        <v>;;</v>
      </c>
      <c r="HL459" s="440">
        <v>455</v>
      </c>
      <c r="HM459" s="414" t="s">
        <v>5422</v>
      </c>
      <c r="HN459" s="415">
        <v>1</v>
      </c>
      <c r="HO459" s="447">
        <v>0</v>
      </c>
      <c r="HQ459" s="437">
        <v>455</v>
      </c>
      <c r="HR459" s="314" t="str">
        <f>OIP!AH457&amp;";"&amp;OIP!B457&amp;";"&amp;OIP!E457</f>
        <v>;;</v>
      </c>
      <c r="HS459" s="438">
        <v>455</v>
      </c>
      <c r="HT459" s="402" t="s">
        <v>5422</v>
      </c>
      <c r="HU459" s="312">
        <v>1</v>
      </c>
      <c r="HV459" s="405">
        <v>0</v>
      </c>
      <c r="HX459" s="310">
        <v>455</v>
      </c>
      <c r="HY459" s="314" t="str">
        <f>OIP!AH457&amp;";"&amp;OIP!B457&amp;";"&amp;OIP!E457</f>
        <v>;;</v>
      </c>
      <c r="HZ459" s="438">
        <v>455</v>
      </c>
      <c r="IA459" s="414" t="s">
        <v>5422</v>
      </c>
      <c r="IB459" s="415">
        <v>1</v>
      </c>
      <c r="IC459" s="447">
        <v>0</v>
      </c>
      <c r="ID459" s="341"/>
      <c r="IE459" s="446">
        <v>455</v>
      </c>
      <c r="IF459" s="412" t="str">
        <f>OIP!AH457&amp;";"&amp;OIP!B457&amp;";"&amp;OIP!E457</f>
        <v>;;</v>
      </c>
      <c r="IG459" s="440">
        <v>455</v>
      </c>
      <c r="IH459" s="414" t="s">
        <v>5422</v>
      </c>
      <c r="II459" s="415">
        <v>1</v>
      </c>
      <c r="IJ459" s="447">
        <v>0</v>
      </c>
      <c r="IK459" s="341"/>
      <c r="IL459" s="446">
        <v>455</v>
      </c>
      <c r="IM459" s="412" t="str">
        <f>OIP!AH457&amp;";"&amp;OIP!B457&amp;";"&amp;OIP!E457</f>
        <v>;;</v>
      </c>
      <c r="IN459" s="440">
        <v>455</v>
      </c>
      <c r="IO459" s="414" t="s">
        <v>5422</v>
      </c>
      <c r="IP459" s="415">
        <v>1</v>
      </c>
      <c r="IQ459" s="447">
        <v>0</v>
      </c>
    </row>
    <row r="460" spans="1:251">
      <c r="A460" s="310">
        <f t="shared" si="48"/>
        <v>456</v>
      </c>
      <c r="B460" s="314" t="str">
        <f>DP!J457&amp;";"&amp;DP!B457</f>
        <v>;</v>
      </c>
      <c r="C460" s="438">
        <v>456</v>
      </c>
      <c r="D460" s="312"/>
      <c r="E460" s="312"/>
      <c r="F460" s="403"/>
      <c r="H460" s="437">
        <f t="shared" si="49"/>
        <v>456</v>
      </c>
      <c r="I460" s="314" t="str">
        <f>KTPRS2!I457&amp;";"&amp;KTPRS2!B457</f>
        <v>;</v>
      </c>
      <c r="J460" s="438">
        <v>456</v>
      </c>
      <c r="K460" s="312"/>
      <c r="L460" s="312"/>
      <c r="M460" s="405"/>
      <c r="O460" s="437">
        <f t="shared" si="50"/>
        <v>456</v>
      </c>
      <c r="P460" s="455">
        <v>0</v>
      </c>
      <c r="Q460" s="438"/>
      <c r="R460" s="312"/>
      <c r="S460" s="312"/>
      <c r="T460" s="405"/>
      <c r="HC460" s="431">
        <v>456</v>
      </c>
      <c r="HD460" s="412" t="str">
        <f>OIP!AH458&amp;";"&amp;OIP!B458&amp;";"&amp;OIP!E458</f>
        <v>;;</v>
      </c>
      <c r="HE460" s="440">
        <v>456</v>
      </c>
      <c r="HF460" s="414" t="s">
        <v>5423</v>
      </c>
      <c r="HG460" s="415">
        <v>1</v>
      </c>
      <c r="HH460" s="447">
        <v>0</v>
      </c>
      <c r="HJ460" s="431">
        <v>456</v>
      </c>
      <c r="HK460" s="412" t="str">
        <f>OIP!AH458&amp;";"&amp;OIP!B458&amp;";"&amp;OIP!E458</f>
        <v>;;</v>
      </c>
      <c r="HL460" s="440">
        <v>456</v>
      </c>
      <c r="HM460" s="414" t="s">
        <v>5423</v>
      </c>
      <c r="HN460" s="415">
        <v>1</v>
      </c>
      <c r="HO460" s="447">
        <v>0</v>
      </c>
      <c r="HQ460" s="437">
        <v>456</v>
      </c>
      <c r="HR460" s="314" t="str">
        <f>OIP!AH458&amp;";"&amp;OIP!B458&amp;";"&amp;OIP!E458</f>
        <v>;;</v>
      </c>
      <c r="HS460" s="438">
        <v>456</v>
      </c>
      <c r="HT460" s="402" t="s">
        <v>5423</v>
      </c>
      <c r="HU460" s="312">
        <v>1</v>
      </c>
      <c r="HV460" s="405">
        <v>0</v>
      </c>
      <c r="HX460" s="310">
        <v>456</v>
      </c>
      <c r="HY460" s="314" t="str">
        <f>OIP!AH458&amp;";"&amp;OIP!B458&amp;";"&amp;OIP!E458</f>
        <v>;;</v>
      </c>
      <c r="HZ460" s="438">
        <v>456</v>
      </c>
      <c r="IA460" s="414" t="s">
        <v>5423</v>
      </c>
      <c r="IB460" s="415">
        <v>1</v>
      </c>
      <c r="IC460" s="447">
        <v>0</v>
      </c>
      <c r="ID460" s="341"/>
      <c r="IE460" s="431">
        <v>456</v>
      </c>
      <c r="IF460" s="412" t="str">
        <f>OIP!AH458&amp;";"&amp;OIP!B458&amp;";"&amp;OIP!E458</f>
        <v>;;</v>
      </c>
      <c r="IG460" s="440">
        <v>456</v>
      </c>
      <c r="IH460" s="414" t="s">
        <v>5423</v>
      </c>
      <c r="II460" s="415">
        <v>1</v>
      </c>
      <c r="IJ460" s="447">
        <v>0</v>
      </c>
      <c r="IK460" s="341"/>
      <c r="IL460" s="431">
        <v>456</v>
      </c>
      <c r="IM460" s="412" t="str">
        <f>OIP!AH458&amp;";"&amp;OIP!B458&amp;";"&amp;OIP!E458</f>
        <v>;;</v>
      </c>
      <c r="IN460" s="440">
        <v>456</v>
      </c>
      <c r="IO460" s="414" t="s">
        <v>5423</v>
      </c>
      <c r="IP460" s="415">
        <v>1</v>
      </c>
      <c r="IQ460" s="447">
        <v>0</v>
      </c>
    </row>
    <row r="461" spans="1:251">
      <c r="A461" s="313">
        <f t="shared" si="48"/>
        <v>457</v>
      </c>
      <c r="B461" s="314" t="str">
        <f>DP!J458&amp;";"&amp;DP!B458</f>
        <v>;</v>
      </c>
      <c r="C461" s="438">
        <v>457</v>
      </c>
      <c r="D461" s="345"/>
      <c r="E461" s="345"/>
      <c r="F461" s="347"/>
      <c r="H461" s="469">
        <f t="shared" si="49"/>
        <v>457</v>
      </c>
      <c r="I461" s="314" t="str">
        <f>KTPRS2!I458&amp;";"&amp;KTPRS2!B458</f>
        <v>;</v>
      </c>
      <c r="J461" s="438">
        <v>457</v>
      </c>
      <c r="K461" s="345"/>
      <c r="L461" s="345"/>
      <c r="M461" s="470"/>
      <c r="O461" s="469">
        <f t="shared" si="50"/>
        <v>457</v>
      </c>
      <c r="P461" s="455">
        <v>0</v>
      </c>
      <c r="Q461" s="343"/>
      <c r="R461" s="345"/>
      <c r="S461" s="345"/>
      <c r="T461" s="470"/>
      <c r="HC461" s="446">
        <v>457</v>
      </c>
      <c r="HD461" s="412" t="str">
        <f>OIP!AH459&amp;";"&amp;OIP!B459&amp;";"&amp;OIP!E459</f>
        <v>;;</v>
      </c>
      <c r="HE461" s="440">
        <v>457</v>
      </c>
      <c r="HF461" s="414" t="s">
        <v>5424</v>
      </c>
      <c r="HG461" s="415">
        <v>1</v>
      </c>
      <c r="HH461" s="447">
        <v>0</v>
      </c>
      <c r="HJ461" s="446">
        <v>457</v>
      </c>
      <c r="HK461" s="412" t="str">
        <f>OIP!AH459&amp;";"&amp;OIP!B459&amp;";"&amp;OIP!E459</f>
        <v>;;</v>
      </c>
      <c r="HL461" s="440">
        <v>457</v>
      </c>
      <c r="HM461" s="414" t="s">
        <v>5424</v>
      </c>
      <c r="HN461" s="415">
        <v>1</v>
      </c>
      <c r="HO461" s="447">
        <v>0</v>
      </c>
      <c r="HQ461" s="437">
        <v>457</v>
      </c>
      <c r="HR461" s="314" t="str">
        <f>OIP!AH459&amp;";"&amp;OIP!B459&amp;";"&amp;OIP!E459</f>
        <v>;;</v>
      </c>
      <c r="HS461" s="438">
        <v>457</v>
      </c>
      <c r="HT461" s="402" t="s">
        <v>5424</v>
      </c>
      <c r="HU461" s="312">
        <v>1</v>
      </c>
      <c r="HV461" s="405">
        <v>0</v>
      </c>
      <c r="HX461" s="310">
        <v>457</v>
      </c>
      <c r="HY461" s="314" t="str">
        <f>OIP!AH459&amp;";"&amp;OIP!B459&amp;";"&amp;OIP!E459</f>
        <v>;;</v>
      </c>
      <c r="HZ461" s="438">
        <v>457</v>
      </c>
      <c r="IA461" s="414" t="s">
        <v>5424</v>
      </c>
      <c r="IB461" s="415">
        <v>1</v>
      </c>
      <c r="IC461" s="447">
        <v>0</v>
      </c>
      <c r="ID461" s="341"/>
      <c r="IE461" s="446">
        <v>457</v>
      </c>
      <c r="IF461" s="412" t="str">
        <f>OIP!AH459&amp;";"&amp;OIP!B459&amp;";"&amp;OIP!E459</f>
        <v>;;</v>
      </c>
      <c r="IG461" s="440">
        <v>457</v>
      </c>
      <c r="IH461" s="414" t="s">
        <v>5424</v>
      </c>
      <c r="II461" s="415">
        <v>1</v>
      </c>
      <c r="IJ461" s="447">
        <v>0</v>
      </c>
      <c r="IK461" s="341"/>
      <c r="IL461" s="446">
        <v>457</v>
      </c>
      <c r="IM461" s="412" t="str">
        <f>OIP!AH459&amp;";"&amp;OIP!B459&amp;";"&amp;OIP!E459</f>
        <v>;;</v>
      </c>
      <c r="IN461" s="440">
        <v>457</v>
      </c>
      <c r="IO461" s="414" t="s">
        <v>5424</v>
      </c>
      <c r="IP461" s="415">
        <v>1</v>
      </c>
      <c r="IQ461" s="447">
        <v>0</v>
      </c>
    </row>
    <row r="462" spans="1:251">
      <c r="A462" s="310">
        <f t="shared" si="48"/>
        <v>458</v>
      </c>
      <c r="B462" s="314" t="str">
        <f>DP!J459&amp;";"&amp;DP!B459</f>
        <v>;</v>
      </c>
      <c r="C462" s="438">
        <v>458</v>
      </c>
      <c r="D462" s="312"/>
      <c r="E462" s="312"/>
      <c r="F462" s="403"/>
      <c r="H462" s="437">
        <f t="shared" si="49"/>
        <v>458</v>
      </c>
      <c r="I462" s="314" t="str">
        <f>KTPRS2!I459&amp;";"&amp;KTPRS2!B459</f>
        <v>;</v>
      </c>
      <c r="J462" s="438">
        <v>458</v>
      </c>
      <c r="K462" s="312"/>
      <c r="L462" s="312"/>
      <c r="M462" s="405"/>
      <c r="O462" s="437">
        <f t="shared" si="50"/>
        <v>458</v>
      </c>
      <c r="P462" s="455">
        <v>0</v>
      </c>
      <c r="Q462" s="438"/>
      <c r="R462" s="312"/>
      <c r="S462" s="312"/>
      <c r="T462" s="405"/>
      <c r="HC462" s="431">
        <v>458</v>
      </c>
      <c r="HD462" s="412" t="str">
        <f>OIP!AH460&amp;";"&amp;OIP!B460&amp;";"&amp;OIP!E460</f>
        <v>;;</v>
      </c>
      <c r="HE462" s="440">
        <v>458</v>
      </c>
      <c r="HF462" s="414" t="s">
        <v>5425</v>
      </c>
      <c r="HG462" s="415">
        <v>1</v>
      </c>
      <c r="HH462" s="447">
        <v>0</v>
      </c>
      <c r="HJ462" s="431">
        <v>458</v>
      </c>
      <c r="HK462" s="412" t="str">
        <f>OIP!AH460&amp;";"&amp;OIP!B460&amp;";"&amp;OIP!E460</f>
        <v>;;</v>
      </c>
      <c r="HL462" s="440">
        <v>458</v>
      </c>
      <c r="HM462" s="414" t="s">
        <v>5425</v>
      </c>
      <c r="HN462" s="415">
        <v>1</v>
      </c>
      <c r="HO462" s="447">
        <v>0</v>
      </c>
      <c r="HQ462" s="437">
        <v>458</v>
      </c>
      <c r="HR462" s="314" t="str">
        <f>OIP!AH460&amp;";"&amp;OIP!B460&amp;";"&amp;OIP!E460</f>
        <v>;;</v>
      </c>
      <c r="HS462" s="438">
        <v>458</v>
      </c>
      <c r="HT462" s="402" t="s">
        <v>5425</v>
      </c>
      <c r="HU462" s="312">
        <v>1</v>
      </c>
      <c r="HV462" s="405">
        <v>0</v>
      </c>
      <c r="HX462" s="310">
        <v>458</v>
      </c>
      <c r="HY462" s="314" t="str">
        <f>OIP!AH460&amp;";"&amp;OIP!B460&amp;";"&amp;OIP!E460</f>
        <v>;;</v>
      </c>
      <c r="HZ462" s="438">
        <v>458</v>
      </c>
      <c r="IA462" s="414" t="s">
        <v>5425</v>
      </c>
      <c r="IB462" s="415">
        <v>1</v>
      </c>
      <c r="IC462" s="447">
        <v>0</v>
      </c>
      <c r="ID462" s="341"/>
      <c r="IE462" s="431">
        <v>458</v>
      </c>
      <c r="IF462" s="412" t="str">
        <f>OIP!AH460&amp;";"&amp;OIP!B460&amp;";"&amp;OIP!E460</f>
        <v>;;</v>
      </c>
      <c r="IG462" s="440">
        <v>458</v>
      </c>
      <c r="IH462" s="414" t="s">
        <v>5425</v>
      </c>
      <c r="II462" s="415">
        <v>1</v>
      </c>
      <c r="IJ462" s="447">
        <v>0</v>
      </c>
      <c r="IK462" s="341"/>
      <c r="IL462" s="431">
        <v>458</v>
      </c>
      <c r="IM462" s="412" t="str">
        <f>OIP!AH460&amp;";"&amp;OIP!B460&amp;";"&amp;OIP!E460</f>
        <v>;;</v>
      </c>
      <c r="IN462" s="440">
        <v>458</v>
      </c>
      <c r="IO462" s="414" t="s">
        <v>5425</v>
      </c>
      <c r="IP462" s="415">
        <v>1</v>
      </c>
      <c r="IQ462" s="447">
        <v>0</v>
      </c>
    </row>
    <row r="463" spans="1:251">
      <c r="A463" s="313">
        <f t="shared" si="48"/>
        <v>459</v>
      </c>
      <c r="B463" s="314" t="str">
        <f>DP!J460&amp;";"&amp;DP!B460</f>
        <v>;</v>
      </c>
      <c r="C463" s="438">
        <v>459</v>
      </c>
      <c r="D463" s="345"/>
      <c r="E463" s="345"/>
      <c r="F463" s="347"/>
      <c r="H463" s="469">
        <f t="shared" si="49"/>
        <v>459</v>
      </c>
      <c r="I463" s="314" t="str">
        <f>KTPRS2!I460&amp;";"&amp;KTPRS2!B460</f>
        <v>;</v>
      </c>
      <c r="J463" s="438">
        <v>459</v>
      </c>
      <c r="K463" s="345"/>
      <c r="L463" s="345"/>
      <c r="M463" s="470"/>
      <c r="O463" s="469">
        <f t="shared" si="50"/>
        <v>459</v>
      </c>
      <c r="P463" s="455">
        <v>0</v>
      </c>
      <c r="Q463" s="343"/>
      <c r="R463" s="345"/>
      <c r="S463" s="345"/>
      <c r="T463" s="470"/>
      <c r="HC463" s="446">
        <v>459</v>
      </c>
      <c r="HD463" s="412" t="str">
        <f>OIP!AH461&amp;";"&amp;OIP!B461&amp;";"&amp;OIP!E461</f>
        <v>;;</v>
      </c>
      <c r="HE463" s="440">
        <v>459</v>
      </c>
      <c r="HF463" s="414" t="s">
        <v>5426</v>
      </c>
      <c r="HG463" s="415">
        <v>1</v>
      </c>
      <c r="HH463" s="447">
        <v>0</v>
      </c>
      <c r="HJ463" s="446">
        <v>459</v>
      </c>
      <c r="HK463" s="412" t="str">
        <f>OIP!AH461&amp;";"&amp;OIP!B461&amp;";"&amp;OIP!E461</f>
        <v>;;</v>
      </c>
      <c r="HL463" s="440">
        <v>459</v>
      </c>
      <c r="HM463" s="414" t="s">
        <v>5426</v>
      </c>
      <c r="HN463" s="415">
        <v>1</v>
      </c>
      <c r="HO463" s="447">
        <v>0</v>
      </c>
      <c r="HQ463" s="437">
        <v>459</v>
      </c>
      <c r="HR463" s="314" t="str">
        <f>OIP!AH461&amp;";"&amp;OIP!B461&amp;";"&amp;OIP!E461</f>
        <v>;;</v>
      </c>
      <c r="HS463" s="438">
        <v>459</v>
      </c>
      <c r="HT463" s="402" t="s">
        <v>5426</v>
      </c>
      <c r="HU463" s="312">
        <v>1</v>
      </c>
      <c r="HV463" s="405">
        <v>0</v>
      </c>
      <c r="HX463" s="310">
        <v>459</v>
      </c>
      <c r="HY463" s="314" t="str">
        <f>OIP!AH461&amp;";"&amp;OIP!B461&amp;";"&amp;OIP!E461</f>
        <v>;;</v>
      </c>
      <c r="HZ463" s="438">
        <v>459</v>
      </c>
      <c r="IA463" s="414" t="s">
        <v>5426</v>
      </c>
      <c r="IB463" s="415">
        <v>1</v>
      </c>
      <c r="IC463" s="447">
        <v>0</v>
      </c>
      <c r="ID463" s="341"/>
      <c r="IE463" s="446">
        <v>459</v>
      </c>
      <c r="IF463" s="412" t="str">
        <f>OIP!AH461&amp;";"&amp;OIP!B461&amp;";"&amp;OIP!E461</f>
        <v>;;</v>
      </c>
      <c r="IG463" s="440">
        <v>459</v>
      </c>
      <c r="IH463" s="414" t="s">
        <v>5426</v>
      </c>
      <c r="II463" s="415">
        <v>1</v>
      </c>
      <c r="IJ463" s="447">
        <v>0</v>
      </c>
      <c r="IK463" s="341"/>
      <c r="IL463" s="446">
        <v>459</v>
      </c>
      <c r="IM463" s="412" t="str">
        <f>OIP!AH461&amp;";"&amp;OIP!B461&amp;";"&amp;OIP!E461</f>
        <v>;;</v>
      </c>
      <c r="IN463" s="440">
        <v>459</v>
      </c>
      <c r="IO463" s="414" t="s">
        <v>5426</v>
      </c>
      <c r="IP463" s="415">
        <v>1</v>
      </c>
      <c r="IQ463" s="447">
        <v>0</v>
      </c>
    </row>
    <row r="464" spans="1:251">
      <c r="A464" s="310">
        <f t="shared" si="48"/>
        <v>460</v>
      </c>
      <c r="B464" s="314" t="str">
        <f>DP!J461&amp;";"&amp;DP!B461</f>
        <v>;</v>
      </c>
      <c r="C464" s="438">
        <v>460</v>
      </c>
      <c r="D464" s="312"/>
      <c r="E464" s="312"/>
      <c r="F464" s="403"/>
      <c r="H464" s="437">
        <f t="shared" si="49"/>
        <v>460</v>
      </c>
      <c r="I464" s="314" t="str">
        <f>KTPRS2!I461&amp;";"&amp;KTPRS2!B461</f>
        <v>;</v>
      </c>
      <c r="J464" s="438">
        <v>460</v>
      </c>
      <c r="K464" s="312"/>
      <c r="L464" s="312"/>
      <c r="M464" s="405"/>
      <c r="O464" s="437">
        <f t="shared" si="50"/>
        <v>460</v>
      </c>
      <c r="P464" s="455">
        <v>0</v>
      </c>
      <c r="Q464" s="438"/>
      <c r="R464" s="312"/>
      <c r="S464" s="312"/>
      <c r="T464" s="405"/>
      <c r="HC464" s="431">
        <v>460</v>
      </c>
      <c r="HD464" s="412" t="str">
        <f>OIP!AH462&amp;";"&amp;OIP!B462&amp;";"&amp;OIP!E462</f>
        <v>;;</v>
      </c>
      <c r="HE464" s="440">
        <v>460</v>
      </c>
      <c r="HF464" s="414" t="s">
        <v>5427</v>
      </c>
      <c r="HG464" s="415">
        <v>1</v>
      </c>
      <c r="HH464" s="447">
        <v>0</v>
      </c>
      <c r="HJ464" s="431">
        <v>460</v>
      </c>
      <c r="HK464" s="412" t="str">
        <f>OIP!AH462&amp;";"&amp;OIP!B462&amp;";"&amp;OIP!E462</f>
        <v>;;</v>
      </c>
      <c r="HL464" s="440">
        <v>460</v>
      </c>
      <c r="HM464" s="414" t="s">
        <v>5427</v>
      </c>
      <c r="HN464" s="415">
        <v>1</v>
      </c>
      <c r="HO464" s="447">
        <v>0</v>
      </c>
      <c r="HQ464" s="437">
        <v>460</v>
      </c>
      <c r="HR464" s="314" t="str">
        <f>OIP!AH462&amp;";"&amp;OIP!B462&amp;";"&amp;OIP!E462</f>
        <v>;;</v>
      </c>
      <c r="HS464" s="438">
        <v>460</v>
      </c>
      <c r="HT464" s="402" t="s">
        <v>5427</v>
      </c>
      <c r="HU464" s="312">
        <v>1</v>
      </c>
      <c r="HV464" s="405">
        <v>0</v>
      </c>
      <c r="HX464" s="310">
        <v>460</v>
      </c>
      <c r="HY464" s="314" t="str">
        <f>OIP!AH462&amp;";"&amp;OIP!B462&amp;";"&amp;OIP!E462</f>
        <v>;;</v>
      </c>
      <c r="HZ464" s="438">
        <v>460</v>
      </c>
      <c r="IA464" s="414" t="s">
        <v>5427</v>
      </c>
      <c r="IB464" s="415">
        <v>1</v>
      </c>
      <c r="IC464" s="447">
        <v>0</v>
      </c>
      <c r="ID464" s="341"/>
      <c r="IE464" s="431">
        <v>460</v>
      </c>
      <c r="IF464" s="412" t="str">
        <f>OIP!AH462&amp;";"&amp;OIP!B462&amp;";"&amp;OIP!E462</f>
        <v>;;</v>
      </c>
      <c r="IG464" s="440">
        <v>460</v>
      </c>
      <c r="IH464" s="414" t="s">
        <v>5427</v>
      </c>
      <c r="II464" s="415">
        <v>1</v>
      </c>
      <c r="IJ464" s="447">
        <v>0</v>
      </c>
      <c r="IK464" s="341"/>
      <c r="IL464" s="431">
        <v>460</v>
      </c>
      <c r="IM464" s="412" t="str">
        <f>OIP!AH462&amp;";"&amp;OIP!B462&amp;";"&amp;OIP!E462</f>
        <v>;;</v>
      </c>
      <c r="IN464" s="440">
        <v>460</v>
      </c>
      <c r="IO464" s="414" t="s">
        <v>5427</v>
      </c>
      <c r="IP464" s="415">
        <v>1</v>
      </c>
      <c r="IQ464" s="447">
        <v>0</v>
      </c>
    </row>
    <row r="465" spans="1:251">
      <c r="A465" s="313">
        <f t="shared" si="48"/>
        <v>461</v>
      </c>
      <c r="B465" s="314" t="str">
        <f>DP!J462&amp;";"&amp;DP!B462</f>
        <v>;</v>
      </c>
      <c r="C465" s="438">
        <v>461</v>
      </c>
      <c r="D465" s="345"/>
      <c r="E465" s="345"/>
      <c r="F465" s="347"/>
      <c r="H465" s="469">
        <f t="shared" si="49"/>
        <v>461</v>
      </c>
      <c r="I465" s="314" t="str">
        <f>KTPRS2!I462&amp;";"&amp;KTPRS2!B462</f>
        <v>;</v>
      </c>
      <c r="J465" s="438">
        <v>461</v>
      </c>
      <c r="K465" s="345"/>
      <c r="L465" s="345"/>
      <c r="M465" s="470"/>
      <c r="O465" s="469">
        <f t="shared" si="50"/>
        <v>461</v>
      </c>
      <c r="P465" s="455">
        <v>0</v>
      </c>
      <c r="Q465" s="343"/>
      <c r="R465" s="345"/>
      <c r="S465" s="345"/>
      <c r="T465" s="470"/>
      <c r="HC465" s="446">
        <v>461</v>
      </c>
      <c r="HD465" s="412" t="str">
        <f>OIP!AH463&amp;";"&amp;OIP!B463&amp;";"&amp;OIP!E463</f>
        <v>;;</v>
      </c>
      <c r="HE465" s="440">
        <v>461</v>
      </c>
      <c r="HF465" s="414" t="s">
        <v>5428</v>
      </c>
      <c r="HG465" s="415">
        <v>1</v>
      </c>
      <c r="HH465" s="447">
        <v>0</v>
      </c>
      <c r="HJ465" s="446">
        <v>461</v>
      </c>
      <c r="HK465" s="412" t="str">
        <f>OIP!AH463&amp;";"&amp;OIP!B463&amp;";"&amp;OIP!E463</f>
        <v>;;</v>
      </c>
      <c r="HL465" s="440">
        <v>461</v>
      </c>
      <c r="HM465" s="414" t="s">
        <v>5428</v>
      </c>
      <c r="HN465" s="415">
        <v>1</v>
      </c>
      <c r="HO465" s="447">
        <v>0</v>
      </c>
      <c r="HQ465" s="437">
        <v>461</v>
      </c>
      <c r="HR465" s="314" t="str">
        <f>OIP!AH463&amp;";"&amp;OIP!B463&amp;";"&amp;OIP!E463</f>
        <v>;;</v>
      </c>
      <c r="HS465" s="438">
        <v>461</v>
      </c>
      <c r="HT465" s="402" t="s">
        <v>5428</v>
      </c>
      <c r="HU465" s="312">
        <v>1</v>
      </c>
      <c r="HV465" s="405">
        <v>0</v>
      </c>
      <c r="HX465" s="310">
        <v>461</v>
      </c>
      <c r="HY465" s="314" t="str">
        <f>OIP!AH463&amp;";"&amp;OIP!B463&amp;";"&amp;OIP!E463</f>
        <v>;;</v>
      </c>
      <c r="HZ465" s="438">
        <v>461</v>
      </c>
      <c r="IA465" s="414" t="s">
        <v>5428</v>
      </c>
      <c r="IB465" s="415">
        <v>1</v>
      </c>
      <c r="IC465" s="447">
        <v>0</v>
      </c>
      <c r="ID465" s="341"/>
      <c r="IE465" s="446">
        <v>461</v>
      </c>
      <c r="IF465" s="412" t="str">
        <f>OIP!AH463&amp;";"&amp;OIP!B463&amp;";"&amp;OIP!E463</f>
        <v>;;</v>
      </c>
      <c r="IG465" s="440">
        <v>461</v>
      </c>
      <c r="IH465" s="414" t="s">
        <v>5428</v>
      </c>
      <c r="II465" s="415">
        <v>1</v>
      </c>
      <c r="IJ465" s="447">
        <v>0</v>
      </c>
      <c r="IK465" s="341"/>
      <c r="IL465" s="446">
        <v>461</v>
      </c>
      <c r="IM465" s="412" t="str">
        <f>OIP!AH463&amp;";"&amp;OIP!B463&amp;";"&amp;OIP!E463</f>
        <v>;;</v>
      </c>
      <c r="IN465" s="440">
        <v>461</v>
      </c>
      <c r="IO465" s="414" t="s">
        <v>5428</v>
      </c>
      <c r="IP465" s="415">
        <v>1</v>
      </c>
      <c r="IQ465" s="447">
        <v>0</v>
      </c>
    </row>
    <row r="466" spans="1:251">
      <c r="A466" s="310">
        <f t="shared" si="48"/>
        <v>462</v>
      </c>
      <c r="B466" s="314" t="str">
        <f>DP!J463&amp;";"&amp;DP!B463</f>
        <v>;</v>
      </c>
      <c r="C466" s="438">
        <v>462</v>
      </c>
      <c r="D466" s="312"/>
      <c r="E466" s="312"/>
      <c r="F466" s="403"/>
      <c r="H466" s="437">
        <f t="shared" si="49"/>
        <v>462</v>
      </c>
      <c r="I466" s="314" t="str">
        <f>KTPRS2!I463&amp;";"&amp;KTPRS2!B463</f>
        <v>;</v>
      </c>
      <c r="J466" s="438">
        <v>462</v>
      </c>
      <c r="K466" s="312"/>
      <c r="L466" s="312"/>
      <c r="M466" s="405"/>
      <c r="O466" s="437">
        <f t="shared" si="50"/>
        <v>462</v>
      </c>
      <c r="P466" s="455">
        <v>0</v>
      </c>
      <c r="Q466" s="438"/>
      <c r="R466" s="312"/>
      <c r="S466" s="312"/>
      <c r="T466" s="405"/>
      <c r="HC466" s="431">
        <v>462</v>
      </c>
      <c r="HD466" s="412" t="str">
        <f>OIP!AH464&amp;";"&amp;OIP!B464&amp;";"&amp;OIP!E464</f>
        <v>;;</v>
      </c>
      <c r="HE466" s="440">
        <v>462</v>
      </c>
      <c r="HF466" s="414" t="s">
        <v>5429</v>
      </c>
      <c r="HG466" s="415">
        <v>1</v>
      </c>
      <c r="HH466" s="447">
        <v>0</v>
      </c>
      <c r="HJ466" s="431">
        <v>462</v>
      </c>
      <c r="HK466" s="412" t="str">
        <f>OIP!AH464&amp;";"&amp;OIP!B464&amp;";"&amp;OIP!E464</f>
        <v>;;</v>
      </c>
      <c r="HL466" s="440">
        <v>462</v>
      </c>
      <c r="HM466" s="414" t="s">
        <v>5429</v>
      </c>
      <c r="HN466" s="415">
        <v>1</v>
      </c>
      <c r="HO466" s="447">
        <v>0</v>
      </c>
      <c r="HQ466" s="437">
        <v>462</v>
      </c>
      <c r="HR466" s="314" t="str">
        <f>OIP!AH464&amp;";"&amp;OIP!B464&amp;";"&amp;OIP!E464</f>
        <v>;;</v>
      </c>
      <c r="HS466" s="438">
        <v>462</v>
      </c>
      <c r="HT466" s="402" t="s">
        <v>5429</v>
      </c>
      <c r="HU466" s="312">
        <v>1</v>
      </c>
      <c r="HV466" s="405">
        <v>0</v>
      </c>
      <c r="HX466" s="310">
        <v>462</v>
      </c>
      <c r="HY466" s="314" t="str">
        <f>OIP!AH464&amp;";"&amp;OIP!B464&amp;";"&amp;OIP!E464</f>
        <v>;;</v>
      </c>
      <c r="HZ466" s="438">
        <v>462</v>
      </c>
      <c r="IA466" s="414" t="s">
        <v>5429</v>
      </c>
      <c r="IB466" s="415">
        <v>1</v>
      </c>
      <c r="IC466" s="447">
        <v>0</v>
      </c>
      <c r="ID466" s="341"/>
      <c r="IE466" s="431">
        <v>462</v>
      </c>
      <c r="IF466" s="412" t="str">
        <f>OIP!AH464&amp;";"&amp;OIP!B464&amp;";"&amp;OIP!E464</f>
        <v>;;</v>
      </c>
      <c r="IG466" s="440">
        <v>462</v>
      </c>
      <c r="IH466" s="414" t="s">
        <v>5429</v>
      </c>
      <c r="II466" s="415">
        <v>1</v>
      </c>
      <c r="IJ466" s="447">
        <v>0</v>
      </c>
      <c r="IK466" s="341"/>
      <c r="IL466" s="431">
        <v>462</v>
      </c>
      <c r="IM466" s="412" t="str">
        <f>OIP!AH464&amp;";"&amp;OIP!B464&amp;";"&amp;OIP!E464</f>
        <v>;;</v>
      </c>
      <c r="IN466" s="440">
        <v>462</v>
      </c>
      <c r="IO466" s="414" t="s">
        <v>5429</v>
      </c>
      <c r="IP466" s="415">
        <v>1</v>
      </c>
      <c r="IQ466" s="447">
        <v>0</v>
      </c>
    </row>
    <row r="467" spans="1:251">
      <c r="A467" s="313">
        <f t="shared" si="48"/>
        <v>463</v>
      </c>
      <c r="B467" s="314" t="str">
        <f>DP!J464&amp;";"&amp;DP!B464</f>
        <v>;</v>
      </c>
      <c r="C467" s="438">
        <v>463</v>
      </c>
      <c r="D467" s="345"/>
      <c r="E467" s="345"/>
      <c r="F467" s="347"/>
      <c r="H467" s="469">
        <f t="shared" si="49"/>
        <v>463</v>
      </c>
      <c r="I467" s="314" t="str">
        <f>KTPRS2!I464&amp;";"&amp;KTPRS2!B464</f>
        <v>;</v>
      </c>
      <c r="J467" s="438">
        <v>463</v>
      </c>
      <c r="K467" s="345"/>
      <c r="L467" s="345"/>
      <c r="M467" s="470"/>
      <c r="O467" s="469">
        <f t="shared" si="50"/>
        <v>463</v>
      </c>
      <c r="P467" s="455">
        <v>0</v>
      </c>
      <c r="Q467" s="343"/>
      <c r="R467" s="345"/>
      <c r="S467" s="345"/>
      <c r="T467" s="470"/>
      <c r="HC467" s="446">
        <v>463</v>
      </c>
      <c r="HD467" s="412" t="str">
        <f>OIP!AH465&amp;";"&amp;OIP!B465&amp;";"&amp;OIP!E465</f>
        <v>;;</v>
      </c>
      <c r="HE467" s="440">
        <v>463</v>
      </c>
      <c r="HF467" s="414" t="s">
        <v>5430</v>
      </c>
      <c r="HG467" s="415">
        <v>1</v>
      </c>
      <c r="HH467" s="447">
        <v>0</v>
      </c>
      <c r="HJ467" s="446">
        <v>463</v>
      </c>
      <c r="HK467" s="412" t="str">
        <f>OIP!AH465&amp;";"&amp;OIP!B465&amp;";"&amp;OIP!E465</f>
        <v>;;</v>
      </c>
      <c r="HL467" s="440">
        <v>463</v>
      </c>
      <c r="HM467" s="414" t="s">
        <v>5430</v>
      </c>
      <c r="HN467" s="415">
        <v>1</v>
      </c>
      <c r="HO467" s="447">
        <v>0</v>
      </c>
      <c r="HQ467" s="437">
        <v>463</v>
      </c>
      <c r="HR467" s="314" t="str">
        <f>OIP!AH465&amp;";"&amp;OIP!B465&amp;";"&amp;OIP!E465</f>
        <v>;;</v>
      </c>
      <c r="HS467" s="438">
        <v>463</v>
      </c>
      <c r="HT467" s="402" t="s">
        <v>5430</v>
      </c>
      <c r="HU467" s="312">
        <v>1</v>
      </c>
      <c r="HV467" s="405">
        <v>0</v>
      </c>
      <c r="HX467" s="310">
        <v>463</v>
      </c>
      <c r="HY467" s="314" t="str">
        <f>OIP!AH465&amp;";"&amp;OIP!B465&amp;";"&amp;OIP!E465</f>
        <v>;;</v>
      </c>
      <c r="HZ467" s="438">
        <v>463</v>
      </c>
      <c r="IA467" s="414" t="s">
        <v>5430</v>
      </c>
      <c r="IB467" s="415">
        <v>1</v>
      </c>
      <c r="IC467" s="447">
        <v>0</v>
      </c>
      <c r="ID467" s="341"/>
      <c r="IE467" s="446">
        <v>463</v>
      </c>
      <c r="IF467" s="412" t="str">
        <f>OIP!AH465&amp;";"&amp;OIP!B465&amp;";"&amp;OIP!E465</f>
        <v>;;</v>
      </c>
      <c r="IG467" s="440">
        <v>463</v>
      </c>
      <c r="IH467" s="414" t="s">
        <v>5430</v>
      </c>
      <c r="II467" s="415">
        <v>1</v>
      </c>
      <c r="IJ467" s="447">
        <v>0</v>
      </c>
      <c r="IK467" s="341"/>
      <c r="IL467" s="446">
        <v>463</v>
      </c>
      <c r="IM467" s="412" t="str">
        <f>OIP!AH465&amp;";"&amp;OIP!B465&amp;";"&amp;OIP!E465</f>
        <v>;;</v>
      </c>
      <c r="IN467" s="440">
        <v>463</v>
      </c>
      <c r="IO467" s="414" t="s">
        <v>5430</v>
      </c>
      <c r="IP467" s="415">
        <v>1</v>
      </c>
      <c r="IQ467" s="447">
        <v>0</v>
      </c>
    </row>
    <row r="468" spans="1:251">
      <c r="A468" s="310">
        <f t="shared" si="48"/>
        <v>464</v>
      </c>
      <c r="B468" s="314" t="str">
        <f>DP!J465&amp;";"&amp;DP!B465</f>
        <v>;</v>
      </c>
      <c r="C468" s="438">
        <v>464</v>
      </c>
      <c r="D468" s="312"/>
      <c r="E468" s="312"/>
      <c r="F468" s="403"/>
      <c r="H468" s="437">
        <f t="shared" si="49"/>
        <v>464</v>
      </c>
      <c r="I468" s="314" t="str">
        <f>KTPRS2!I465&amp;";"&amp;KTPRS2!B465</f>
        <v>;</v>
      </c>
      <c r="J468" s="438">
        <v>464</v>
      </c>
      <c r="K468" s="312"/>
      <c r="L468" s="312"/>
      <c r="M468" s="405"/>
      <c r="O468" s="437">
        <f t="shared" si="50"/>
        <v>464</v>
      </c>
      <c r="P468" s="455">
        <v>0</v>
      </c>
      <c r="Q468" s="438"/>
      <c r="R468" s="312"/>
      <c r="S468" s="312"/>
      <c r="T468" s="405"/>
      <c r="HC468" s="431">
        <v>464</v>
      </c>
      <c r="HD468" s="412" t="str">
        <f>OIP!AH466&amp;";"&amp;OIP!B466&amp;";"&amp;OIP!E466</f>
        <v>;;</v>
      </c>
      <c r="HE468" s="440">
        <v>464</v>
      </c>
      <c r="HF468" s="414" t="s">
        <v>5431</v>
      </c>
      <c r="HG468" s="415">
        <v>1</v>
      </c>
      <c r="HH468" s="447">
        <v>0</v>
      </c>
      <c r="HJ468" s="431">
        <v>464</v>
      </c>
      <c r="HK468" s="412" t="str">
        <f>OIP!AH466&amp;";"&amp;OIP!B466&amp;";"&amp;OIP!E466</f>
        <v>;;</v>
      </c>
      <c r="HL468" s="440">
        <v>464</v>
      </c>
      <c r="HM468" s="414" t="s">
        <v>5431</v>
      </c>
      <c r="HN468" s="415">
        <v>1</v>
      </c>
      <c r="HO468" s="447">
        <v>0</v>
      </c>
      <c r="HQ468" s="437">
        <v>464</v>
      </c>
      <c r="HR468" s="314" t="str">
        <f>OIP!AH466&amp;";"&amp;OIP!B466&amp;";"&amp;OIP!E466</f>
        <v>;;</v>
      </c>
      <c r="HS468" s="438">
        <v>464</v>
      </c>
      <c r="HT468" s="402" t="s">
        <v>5431</v>
      </c>
      <c r="HU468" s="312">
        <v>1</v>
      </c>
      <c r="HV468" s="405">
        <v>0</v>
      </c>
      <c r="HX468" s="310">
        <v>464</v>
      </c>
      <c r="HY468" s="314" t="str">
        <f>OIP!AH466&amp;";"&amp;OIP!B466&amp;";"&amp;OIP!E466</f>
        <v>;;</v>
      </c>
      <c r="HZ468" s="438">
        <v>464</v>
      </c>
      <c r="IA468" s="414" t="s">
        <v>5431</v>
      </c>
      <c r="IB468" s="415">
        <v>1</v>
      </c>
      <c r="IC468" s="447">
        <v>0</v>
      </c>
      <c r="ID468" s="341"/>
      <c r="IE468" s="431">
        <v>464</v>
      </c>
      <c r="IF468" s="412" t="str">
        <f>OIP!AH466&amp;";"&amp;OIP!B466&amp;";"&amp;OIP!E466</f>
        <v>;;</v>
      </c>
      <c r="IG468" s="440">
        <v>464</v>
      </c>
      <c r="IH468" s="414" t="s">
        <v>5431</v>
      </c>
      <c r="II468" s="415">
        <v>1</v>
      </c>
      <c r="IJ468" s="447">
        <v>0</v>
      </c>
      <c r="IK468" s="341"/>
      <c r="IL468" s="431">
        <v>464</v>
      </c>
      <c r="IM468" s="412" t="str">
        <f>OIP!AH466&amp;";"&amp;OIP!B466&amp;";"&amp;OIP!E466</f>
        <v>;;</v>
      </c>
      <c r="IN468" s="440">
        <v>464</v>
      </c>
      <c r="IO468" s="414" t="s">
        <v>5431</v>
      </c>
      <c r="IP468" s="415">
        <v>1</v>
      </c>
      <c r="IQ468" s="447">
        <v>0</v>
      </c>
    </row>
    <row r="469" spans="1:251">
      <c r="A469" s="313">
        <f t="shared" si="48"/>
        <v>465</v>
      </c>
      <c r="B469" s="314" t="str">
        <f>DP!J466&amp;";"&amp;DP!B466</f>
        <v>;</v>
      </c>
      <c r="C469" s="438">
        <v>465</v>
      </c>
      <c r="D469" s="345"/>
      <c r="E469" s="345"/>
      <c r="F469" s="347"/>
      <c r="H469" s="469">
        <f t="shared" si="49"/>
        <v>465</v>
      </c>
      <c r="I469" s="314" t="str">
        <f>KTPRS2!I466&amp;";"&amp;KTPRS2!B466</f>
        <v>;</v>
      </c>
      <c r="J469" s="438">
        <v>465</v>
      </c>
      <c r="K469" s="345"/>
      <c r="L469" s="345"/>
      <c r="M469" s="470"/>
      <c r="O469" s="469">
        <f t="shared" si="50"/>
        <v>465</v>
      </c>
      <c r="P469" s="455">
        <v>0</v>
      </c>
      <c r="Q469" s="343"/>
      <c r="R469" s="345"/>
      <c r="S469" s="345"/>
      <c r="T469" s="470"/>
      <c r="HC469" s="446">
        <v>465</v>
      </c>
      <c r="HD469" s="412" t="str">
        <f>OIP!AH467&amp;";"&amp;OIP!B467&amp;";"&amp;OIP!E467</f>
        <v>;;</v>
      </c>
      <c r="HE469" s="440">
        <v>465</v>
      </c>
      <c r="HF469" s="414" t="s">
        <v>5432</v>
      </c>
      <c r="HG469" s="415">
        <v>1</v>
      </c>
      <c r="HH469" s="447">
        <v>0</v>
      </c>
      <c r="HJ469" s="446">
        <v>465</v>
      </c>
      <c r="HK469" s="412" t="str">
        <f>OIP!AH467&amp;";"&amp;OIP!B467&amp;";"&amp;OIP!E467</f>
        <v>;;</v>
      </c>
      <c r="HL469" s="440">
        <v>465</v>
      </c>
      <c r="HM469" s="414" t="s">
        <v>5432</v>
      </c>
      <c r="HN469" s="415">
        <v>1</v>
      </c>
      <c r="HO469" s="447">
        <v>0</v>
      </c>
      <c r="HQ469" s="437">
        <v>465</v>
      </c>
      <c r="HR469" s="314" t="str">
        <f>OIP!AH467&amp;";"&amp;OIP!B467&amp;";"&amp;OIP!E467</f>
        <v>;;</v>
      </c>
      <c r="HS469" s="438">
        <v>465</v>
      </c>
      <c r="HT469" s="402" t="s">
        <v>5432</v>
      </c>
      <c r="HU469" s="312">
        <v>1</v>
      </c>
      <c r="HV469" s="405">
        <v>0</v>
      </c>
      <c r="HX469" s="310">
        <v>465</v>
      </c>
      <c r="HY469" s="314" t="str">
        <f>OIP!AH467&amp;";"&amp;OIP!B467&amp;";"&amp;OIP!E467</f>
        <v>;;</v>
      </c>
      <c r="HZ469" s="438">
        <v>465</v>
      </c>
      <c r="IA469" s="414" t="s">
        <v>5432</v>
      </c>
      <c r="IB469" s="415">
        <v>1</v>
      </c>
      <c r="IC469" s="447">
        <v>0</v>
      </c>
      <c r="ID469" s="341"/>
      <c r="IE469" s="446">
        <v>465</v>
      </c>
      <c r="IF469" s="412" t="str">
        <f>OIP!AH467&amp;";"&amp;OIP!B467&amp;";"&amp;OIP!E467</f>
        <v>;;</v>
      </c>
      <c r="IG469" s="440">
        <v>465</v>
      </c>
      <c r="IH469" s="414" t="s">
        <v>5432</v>
      </c>
      <c r="II469" s="415">
        <v>1</v>
      </c>
      <c r="IJ469" s="447">
        <v>0</v>
      </c>
      <c r="IK469" s="341"/>
      <c r="IL469" s="446">
        <v>465</v>
      </c>
      <c r="IM469" s="412" t="str">
        <f>OIP!AH467&amp;";"&amp;OIP!B467&amp;";"&amp;OIP!E467</f>
        <v>;;</v>
      </c>
      <c r="IN469" s="440">
        <v>465</v>
      </c>
      <c r="IO469" s="414" t="s">
        <v>5432</v>
      </c>
      <c r="IP469" s="415">
        <v>1</v>
      </c>
      <c r="IQ469" s="447">
        <v>0</v>
      </c>
    </row>
    <row r="470" spans="1:251">
      <c r="A470" s="310">
        <f t="shared" si="48"/>
        <v>466</v>
      </c>
      <c r="B470" s="314" t="str">
        <f>DP!J467&amp;";"&amp;DP!B467</f>
        <v>;</v>
      </c>
      <c r="C470" s="438">
        <v>466</v>
      </c>
      <c r="D470" s="312"/>
      <c r="E470" s="312"/>
      <c r="F470" s="403"/>
      <c r="H470" s="437">
        <f t="shared" si="49"/>
        <v>466</v>
      </c>
      <c r="I470" s="314" t="str">
        <f>KTPRS2!I467&amp;";"&amp;KTPRS2!B467</f>
        <v>;</v>
      </c>
      <c r="J470" s="438">
        <v>466</v>
      </c>
      <c r="K470" s="312"/>
      <c r="L470" s="312"/>
      <c r="M470" s="405"/>
      <c r="O470" s="437">
        <f t="shared" si="50"/>
        <v>466</v>
      </c>
      <c r="P470" s="455">
        <v>0</v>
      </c>
      <c r="Q470" s="438"/>
      <c r="R470" s="312"/>
      <c r="S470" s="312"/>
      <c r="T470" s="405"/>
      <c r="HC470" s="431">
        <v>466</v>
      </c>
      <c r="HD470" s="412" t="str">
        <f>OIP!AH468&amp;";"&amp;OIP!B468&amp;";"&amp;OIP!E468</f>
        <v>;;</v>
      </c>
      <c r="HE470" s="440">
        <v>466</v>
      </c>
      <c r="HF470" s="414" t="s">
        <v>5433</v>
      </c>
      <c r="HG470" s="415">
        <v>1</v>
      </c>
      <c r="HH470" s="447">
        <v>0</v>
      </c>
      <c r="HJ470" s="431">
        <v>466</v>
      </c>
      <c r="HK470" s="412" t="str">
        <f>OIP!AH468&amp;";"&amp;OIP!B468&amp;";"&amp;OIP!E468</f>
        <v>;;</v>
      </c>
      <c r="HL470" s="440">
        <v>466</v>
      </c>
      <c r="HM470" s="414" t="s">
        <v>5433</v>
      </c>
      <c r="HN470" s="415">
        <v>1</v>
      </c>
      <c r="HO470" s="447">
        <v>0</v>
      </c>
      <c r="HQ470" s="437">
        <v>466</v>
      </c>
      <c r="HR470" s="314" t="str">
        <f>OIP!AH468&amp;";"&amp;OIP!B468&amp;";"&amp;OIP!E468</f>
        <v>;;</v>
      </c>
      <c r="HS470" s="438">
        <v>466</v>
      </c>
      <c r="HT470" s="402" t="s">
        <v>5433</v>
      </c>
      <c r="HU470" s="312">
        <v>1</v>
      </c>
      <c r="HV470" s="405">
        <v>0</v>
      </c>
      <c r="HX470" s="310">
        <v>466</v>
      </c>
      <c r="HY470" s="314" t="str">
        <f>OIP!AH468&amp;";"&amp;OIP!B468&amp;";"&amp;OIP!E468</f>
        <v>;;</v>
      </c>
      <c r="HZ470" s="438">
        <v>466</v>
      </c>
      <c r="IA470" s="414" t="s">
        <v>5433</v>
      </c>
      <c r="IB470" s="415">
        <v>1</v>
      </c>
      <c r="IC470" s="447">
        <v>0</v>
      </c>
      <c r="ID470" s="341"/>
      <c r="IE470" s="431">
        <v>466</v>
      </c>
      <c r="IF470" s="412" t="str">
        <f>OIP!AH468&amp;";"&amp;OIP!B468&amp;";"&amp;OIP!E468</f>
        <v>;;</v>
      </c>
      <c r="IG470" s="440">
        <v>466</v>
      </c>
      <c r="IH470" s="414" t="s">
        <v>5433</v>
      </c>
      <c r="II470" s="415">
        <v>1</v>
      </c>
      <c r="IJ470" s="447">
        <v>0</v>
      </c>
      <c r="IK470" s="341"/>
      <c r="IL470" s="431">
        <v>466</v>
      </c>
      <c r="IM470" s="412" t="str">
        <f>OIP!AH468&amp;";"&amp;OIP!B468&amp;";"&amp;OIP!E468</f>
        <v>;;</v>
      </c>
      <c r="IN470" s="440">
        <v>466</v>
      </c>
      <c r="IO470" s="414" t="s">
        <v>5433</v>
      </c>
      <c r="IP470" s="415">
        <v>1</v>
      </c>
      <c r="IQ470" s="447">
        <v>0</v>
      </c>
    </row>
    <row r="471" spans="1:251">
      <c r="A471" s="313">
        <f t="shared" si="48"/>
        <v>467</v>
      </c>
      <c r="B471" s="314" t="str">
        <f>DP!J468&amp;";"&amp;DP!B468</f>
        <v>;</v>
      </c>
      <c r="C471" s="438">
        <v>467</v>
      </c>
      <c r="D471" s="345"/>
      <c r="E471" s="345"/>
      <c r="F471" s="347"/>
      <c r="H471" s="469">
        <f t="shared" si="49"/>
        <v>467</v>
      </c>
      <c r="I471" s="314" t="str">
        <f>KTPRS2!I468&amp;";"&amp;KTPRS2!B468</f>
        <v>;</v>
      </c>
      <c r="J471" s="438">
        <v>467</v>
      </c>
      <c r="K471" s="345"/>
      <c r="L471" s="345"/>
      <c r="M471" s="470"/>
      <c r="O471" s="469">
        <f t="shared" si="50"/>
        <v>467</v>
      </c>
      <c r="P471" s="455">
        <v>0</v>
      </c>
      <c r="Q471" s="343"/>
      <c r="R471" s="345"/>
      <c r="S471" s="345"/>
      <c r="T471" s="470"/>
      <c r="HC471" s="446">
        <v>467</v>
      </c>
      <c r="HD471" s="412" t="str">
        <f>OIP!AH469&amp;";"&amp;OIP!B469&amp;";"&amp;OIP!E469</f>
        <v>;;</v>
      </c>
      <c r="HE471" s="440">
        <v>467</v>
      </c>
      <c r="HF471" s="414" t="s">
        <v>5434</v>
      </c>
      <c r="HG471" s="415">
        <v>1</v>
      </c>
      <c r="HH471" s="447">
        <v>0</v>
      </c>
      <c r="HJ471" s="446">
        <v>467</v>
      </c>
      <c r="HK471" s="412" t="str">
        <f>OIP!AH469&amp;";"&amp;OIP!B469&amp;";"&amp;OIP!E469</f>
        <v>;;</v>
      </c>
      <c r="HL471" s="440">
        <v>467</v>
      </c>
      <c r="HM471" s="414" t="s">
        <v>5434</v>
      </c>
      <c r="HN471" s="415">
        <v>1</v>
      </c>
      <c r="HO471" s="447">
        <v>0</v>
      </c>
      <c r="HQ471" s="437">
        <v>467</v>
      </c>
      <c r="HR471" s="314" t="str">
        <f>OIP!AH469&amp;";"&amp;OIP!B469&amp;";"&amp;OIP!E469</f>
        <v>;;</v>
      </c>
      <c r="HS471" s="438">
        <v>467</v>
      </c>
      <c r="HT471" s="402" t="s">
        <v>5434</v>
      </c>
      <c r="HU471" s="312">
        <v>1</v>
      </c>
      <c r="HV471" s="405">
        <v>0</v>
      </c>
      <c r="HX471" s="310">
        <v>467</v>
      </c>
      <c r="HY471" s="314" t="str">
        <f>OIP!AH469&amp;";"&amp;OIP!B469&amp;";"&amp;OIP!E469</f>
        <v>;;</v>
      </c>
      <c r="HZ471" s="438">
        <v>467</v>
      </c>
      <c r="IA471" s="414" t="s">
        <v>5434</v>
      </c>
      <c r="IB471" s="415">
        <v>1</v>
      </c>
      <c r="IC471" s="447">
        <v>0</v>
      </c>
      <c r="ID471" s="341"/>
      <c r="IE471" s="446">
        <v>467</v>
      </c>
      <c r="IF471" s="412" t="str">
        <f>OIP!AH469&amp;";"&amp;OIP!B469&amp;";"&amp;OIP!E469</f>
        <v>;;</v>
      </c>
      <c r="IG471" s="440">
        <v>467</v>
      </c>
      <c r="IH471" s="414" t="s">
        <v>5434</v>
      </c>
      <c r="II471" s="415">
        <v>1</v>
      </c>
      <c r="IJ471" s="447">
        <v>0</v>
      </c>
      <c r="IK471" s="341"/>
      <c r="IL471" s="446">
        <v>467</v>
      </c>
      <c r="IM471" s="412" t="str">
        <f>OIP!AH469&amp;";"&amp;OIP!B469&amp;";"&amp;OIP!E469</f>
        <v>;;</v>
      </c>
      <c r="IN471" s="440">
        <v>467</v>
      </c>
      <c r="IO471" s="414" t="s">
        <v>5434</v>
      </c>
      <c r="IP471" s="415">
        <v>1</v>
      </c>
      <c r="IQ471" s="447">
        <v>0</v>
      </c>
    </row>
    <row r="472" spans="1:251">
      <c r="A472" s="310">
        <f t="shared" si="48"/>
        <v>468</v>
      </c>
      <c r="B472" s="314" t="str">
        <f>DP!J469&amp;";"&amp;DP!B469</f>
        <v>;</v>
      </c>
      <c r="C472" s="438">
        <v>468</v>
      </c>
      <c r="D472" s="312"/>
      <c r="E472" s="312"/>
      <c r="F472" s="403"/>
      <c r="H472" s="437">
        <f t="shared" si="49"/>
        <v>468</v>
      </c>
      <c r="I472" s="314" t="str">
        <f>KTPRS2!I469&amp;";"&amp;KTPRS2!B469</f>
        <v>;</v>
      </c>
      <c r="J472" s="438">
        <v>468</v>
      </c>
      <c r="K472" s="312"/>
      <c r="L472" s="312"/>
      <c r="M472" s="405"/>
      <c r="O472" s="437">
        <f t="shared" si="50"/>
        <v>468</v>
      </c>
      <c r="P472" s="455">
        <v>0</v>
      </c>
      <c r="Q472" s="438"/>
      <c r="R472" s="312"/>
      <c r="S472" s="312"/>
      <c r="T472" s="405"/>
      <c r="HC472" s="431">
        <v>468</v>
      </c>
      <c r="HD472" s="412" t="str">
        <f>OIP!AH470&amp;";"&amp;OIP!B470&amp;";"&amp;OIP!E470</f>
        <v>;;</v>
      </c>
      <c r="HE472" s="440">
        <v>468</v>
      </c>
      <c r="HF472" s="414" t="s">
        <v>5435</v>
      </c>
      <c r="HG472" s="415">
        <v>1</v>
      </c>
      <c r="HH472" s="447">
        <v>0</v>
      </c>
      <c r="HJ472" s="431">
        <v>468</v>
      </c>
      <c r="HK472" s="412" t="str">
        <f>OIP!AH470&amp;";"&amp;OIP!B470&amp;";"&amp;OIP!E470</f>
        <v>;;</v>
      </c>
      <c r="HL472" s="440">
        <v>468</v>
      </c>
      <c r="HM472" s="414" t="s">
        <v>5435</v>
      </c>
      <c r="HN472" s="415">
        <v>1</v>
      </c>
      <c r="HO472" s="447">
        <v>0</v>
      </c>
      <c r="HQ472" s="437">
        <v>468</v>
      </c>
      <c r="HR472" s="314" t="str">
        <f>OIP!AH470&amp;";"&amp;OIP!B470&amp;";"&amp;OIP!E470</f>
        <v>;;</v>
      </c>
      <c r="HS472" s="438">
        <v>468</v>
      </c>
      <c r="HT472" s="402" t="s">
        <v>5435</v>
      </c>
      <c r="HU472" s="312">
        <v>1</v>
      </c>
      <c r="HV472" s="405">
        <v>0</v>
      </c>
      <c r="HX472" s="310">
        <v>468</v>
      </c>
      <c r="HY472" s="314" t="str">
        <f>OIP!AH470&amp;";"&amp;OIP!B470&amp;";"&amp;OIP!E470</f>
        <v>;;</v>
      </c>
      <c r="HZ472" s="438">
        <v>468</v>
      </c>
      <c r="IA472" s="414" t="s">
        <v>5435</v>
      </c>
      <c r="IB472" s="415">
        <v>1</v>
      </c>
      <c r="IC472" s="447">
        <v>0</v>
      </c>
      <c r="ID472" s="341"/>
      <c r="IE472" s="431">
        <v>468</v>
      </c>
      <c r="IF472" s="412" t="str">
        <f>OIP!AH470&amp;";"&amp;OIP!B470&amp;";"&amp;OIP!E470</f>
        <v>;;</v>
      </c>
      <c r="IG472" s="440">
        <v>468</v>
      </c>
      <c r="IH472" s="414" t="s">
        <v>5435</v>
      </c>
      <c r="II472" s="415">
        <v>1</v>
      </c>
      <c r="IJ472" s="447">
        <v>0</v>
      </c>
      <c r="IK472" s="341"/>
      <c r="IL472" s="431">
        <v>468</v>
      </c>
      <c r="IM472" s="412" t="str">
        <f>OIP!AH470&amp;";"&amp;OIP!B470&amp;";"&amp;OIP!E470</f>
        <v>;;</v>
      </c>
      <c r="IN472" s="440">
        <v>468</v>
      </c>
      <c r="IO472" s="414" t="s">
        <v>5435</v>
      </c>
      <c r="IP472" s="415">
        <v>1</v>
      </c>
      <c r="IQ472" s="447">
        <v>0</v>
      </c>
    </row>
    <row r="473" spans="1:251">
      <c r="A473" s="313">
        <f t="shared" si="48"/>
        <v>469</v>
      </c>
      <c r="B473" s="314" t="str">
        <f>DP!J470&amp;";"&amp;DP!B470</f>
        <v>;</v>
      </c>
      <c r="C473" s="438">
        <v>469</v>
      </c>
      <c r="D473" s="345"/>
      <c r="E473" s="345"/>
      <c r="F473" s="347"/>
      <c r="H473" s="469">
        <f t="shared" si="49"/>
        <v>469</v>
      </c>
      <c r="I473" s="314" t="str">
        <f>KTPRS2!I470&amp;";"&amp;KTPRS2!B470</f>
        <v>;</v>
      </c>
      <c r="J473" s="438">
        <v>469</v>
      </c>
      <c r="K473" s="345"/>
      <c r="L473" s="345"/>
      <c r="M473" s="470"/>
      <c r="O473" s="469">
        <f t="shared" si="50"/>
        <v>469</v>
      </c>
      <c r="P473" s="455">
        <v>0</v>
      </c>
      <c r="Q473" s="343"/>
      <c r="R473" s="345"/>
      <c r="S473" s="345"/>
      <c r="T473" s="470"/>
      <c r="HC473" s="446">
        <v>469</v>
      </c>
      <c r="HD473" s="412" t="str">
        <f>OIP!AH471&amp;";"&amp;OIP!B471&amp;";"&amp;OIP!E471</f>
        <v>;;</v>
      </c>
      <c r="HE473" s="440">
        <v>469</v>
      </c>
      <c r="HF473" s="414" t="s">
        <v>5436</v>
      </c>
      <c r="HG473" s="415">
        <v>1</v>
      </c>
      <c r="HH473" s="447">
        <v>0</v>
      </c>
      <c r="HJ473" s="446">
        <v>469</v>
      </c>
      <c r="HK473" s="412" t="str">
        <f>OIP!AH471&amp;";"&amp;OIP!B471&amp;";"&amp;OIP!E471</f>
        <v>;;</v>
      </c>
      <c r="HL473" s="440">
        <v>469</v>
      </c>
      <c r="HM473" s="414" t="s">
        <v>5436</v>
      </c>
      <c r="HN473" s="415">
        <v>1</v>
      </c>
      <c r="HO473" s="447">
        <v>0</v>
      </c>
      <c r="HQ473" s="437">
        <v>469</v>
      </c>
      <c r="HR473" s="314" t="str">
        <f>OIP!AH471&amp;";"&amp;OIP!B471&amp;";"&amp;OIP!E471</f>
        <v>;;</v>
      </c>
      <c r="HS473" s="438">
        <v>469</v>
      </c>
      <c r="HT473" s="402" t="s">
        <v>5436</v>
      </c>
      <c r="HU473" s="312">
        <v>1</v>
      </c>
      <c r="HV473" s="405">
        <v>0</v>
      </c>
      <c r="HX473" s="310">
        <v>469</v>
      </c>
      <c r="HY473" s="314" t="str">
        <f>OIP!AH471&amp;";"&amp;OIP!B471&amp;";"&amp;OIP!E471</f>
        <v>;;</v>
      </c>
      <c r="HZ473" s="438">
        <v>469</v>
      </c>
      <c r="IA473" s="414" t="s">
        <v>5436</v>
      </c>
      <c r="IB473" s="415">
        <v>1</v>
      </c>
      <c r="IC473" s="447">
        <v>0</v>
      </c>
      <c r="ID473" s="341"/>
      <c r="IE473" s="446">
        <v>469</v>
      </c>
      <c r="IF473" s="412" t="str">
        <f>OIP!AH471&amp;";"&amp;OIP!B471&amp;";"&amp;OIP!E471</f>
        <v>;;</v>
      </c>
      <c r="IG473" s="440">
        <v>469</v>
      </c>
      <c r="IH473" s="414" t="s">
        <v>5436</v>
      </c>
      <c r="II473" s="415">
        <v>1</v>
      </c>
      <c r="IJ473" s="447">
        <v>0</v>
      </c>
      <c r="IK473" s="341"/>
      <c r="IL473" s="446">
        <v>469</v>
      </c>
      <c r="IM473" s="412" t="str">
        <f>OIP!AH471&amp;";"&amp;OIP!B471&amp;";"&amp;OIP!E471</f>
        <v>;;</v>
      </c>
      <c r="IN473" s="440">
        <v>469</v>
      </c>
      <c r="IO473" s="414" t="s">
        <v>5436</v>
      </c>
      <c r="IP473" s="415">
        <v>1</v>
      </c>
      <c r="IQ473" s="447">
        <v>0</v>
      </c>
    </row>
    <row r="474" spans="1:251">
      <c r="A474" s="310">
        <f t="shared" si="48"/>
        <v>470</v>
      </c>
      <c r="B474" s="314" t="str">
        <f>DP!J471&amp;";"&amp;DP!B471</f>
        <v>;</v>
      </c>
      <c r="C474" s="438">
        <v>470</v>
      </c>
      <c r="D474" s="312"/>
      <c r="E474" s="312"/>
      <c r="F474" s="403"/>
      <c r="H474" s="437">
        <f t="shared" si="49"/>
        <v>470</v>
      </c>
      <c r="I474" s="314" t="str">
        <f>KTPRS2!I471&amp;";"&amp;KTPRS2!B471</f>
        <v>;</v>
      </c>
      <c r="J474" s="438">
        <v>470</v>
      </c>
      <c r="K474" s="312"/>
      <c r="L474" s="312"/>
      <c r="M474" s="405"/>
      <c r="O474" s="437">
        <f t="shared" si="50"/>
        <v>470</v>
      </c>
      <c r="P474" s="455">
        <v>0</v>
      </c>
      <c r="Q474" s="438"/>
      <c r="R474" s="312"/>
      <c r="S474" s="312"/>
      <c r="T474" s="405"/>
      <c r="HC474" s="431">
        <v>470</v>
      </c>
      <c r="HD474" s="412" t="str">
        <f>OIP!AH472&amp;";"&amp;OIP!B472&amp;";"&amp;OIP!E472</f>
        <v>;;</v>
      </c>
      <c r="HE474" s="440">
        <v>470</v>
      </c>
      <c r="HF474" s="414" t="s">
        <v>5437</v>
      </c>
      <c r="HG474" s="415">
        <v>1</v>
      </c>
      <c r="HH474" s="447">
        <v>0</v>
      </c>
      <c r="HJ474" s="431">
        <v>470</v>
      </c>
      <c r="HK474" s="412" t="str">
        <f>OIP!AH472&amp;";"&amp;OIP!B472&amp;";"&amp;OIP!E472</f>
        <v>;;</v>
      </c>
      <c r="HL474" s="440">
        <v>470</v>
      </c>
      <c r="HM474" s="414" t="s">
        <v>5437</v>
      </c>
      <c r="HN474" s="415">
        <v>1</v>
      </c>
      <c r="HO474" s="447">
        <v>0</v>
      </c>
      <c r="HQ474" s="437">
        <v>470</v>
      </c>
      <c r="HR474" s="314" t="str">
        <f>OIP!AH472&amp;";"&amp;OIP!B472&amp;";"&amp;OIP!E472</f>
        <v>;;</v>
      </c>
      <c r="HS474" s="438">
        <v>470</v>
      </c>
      <c r="HT474" s="402" t="s">
        <v>5437</v>
      </c>
      <c r="HU474" s="312">
        <v>1</v>
      </c>
      <c r="HV474" s="405">
        <v>0</v>
      </c>
      <c r="HX474" s="310">
        <v>470</v>
      </c>
      <c r="HY474" s="314" t="str">
        <f>OIP!AH472&amp;";"&amp;OIP!B472&amp;";"&amp;OIP!E472</f>
        <v>;;</v>
      </c>
      <c r="HZ474" s="438">
        <v>470</v>
      </c>
      <c r="IA474" s="414" t="s">
        <v>5437</v>
      </c>
      <c r="IB474" s="415">
        <v>1</v>
      </c>
      <c r="IC474" s="447">
        <v>0</v>
      </c>
      <c r="ID474" s="341"/>
      <c r="IE474" s="431">
        <v>470</v>
      </c>
      <c r="IF474" s="412" t="str">
        <f>OIP!AH472&amp;";"&amp;OIP!B472&amp;";"&amp;OIP!E472</f>
        <v>;;</v>
      </c>
      <c r="IG474" s="440">
        <v>470</v>
      </c>
      <c r="IH474" s="414" t="s">
        <v>5437</v>
      </c>
      <c r="II474" s="415">
        <v>1</v>
      </c>
      <c r="IJ474" s="447">
        <v>0</v>
      </c>
      <c r="IK474" s="341"/>
      <c r="IL474" s="431">
        <v>470</v>
      </c>
      <c r="IM474" s="412" t="str">
        <f>OIP!AH472&amp;";"&amp;OIP!B472&amp;";"&amp;OIP!E472</f>
        <v>;;</v>
      </c>
      <c r="IN474" s="440">
        <v>470</v>
      </c>
      <c r="IO474" s="414" t="s">
        <v>5437</v>
      </c>
      <c r="IP474" s="415">
        <v>1</v>
      </c>
      <c r="IQ474" s="447">
        <v>0</v>
      </c>
    </row>
    <row r="475" spans="1:251">
      <c r="A475" s="313">
        <f t="shared" si="48"/>
        <v>471</v>
      </c>
      <c r="B475" s="314" t="str">
        <f>DP!J472&amp;";"&amp;DP!B472</f>
        <v>;</v>
      </c>
      <c r="C475" s="438">
        <v>471</v>
      </c>
      <c r="D475" s="345"/>
      <c r="E475" s="345"/>
      <c r="F475" s="347"/>
      <c r="H475" s="469">
        <f t="shared" si="49"/>
        <v>471</v>
      </c>
      <c r="I475" s="314" t="str">
        <f>KTPRS2!I472&amp;";"&amp;KTPRS2!B472</f>
        <v>;</v>
      </c>
      <c r="J475" s="438">
        <v>471</v>
      </c>
      <c r="K475" s="345"/>
      <c r="L475" s="345"/>
      <c r="M475" s="470"/>
      <c r="O475" s="469">
        <f t="shared" si="50"/>
        <v>471</v>
      </c>
      <c r="P475" s="455">
        <v>0</v>
      </c>
      <c r="Q475" s="343"/>
      <c r="R475" s="345"/>
      <c r="S475" s="345"/>
      <c r="T475" s="470"/>
      <c r="HC475" s="446">
        <v>471</v>
      </c>
      <c r="HD475" s="412" t="str">
        <f>OIP!AH473&amp;";"&amp;OIP!B473&amp;";"&amp;OIP!E473</f>
        <v>;;</v>
      </c>
      <c r="HE475" s="440">
        <v>471</v>
      </c>
      <c r="HF475" s="414" t="s">
        <v>5438</v>
      </c>
      <c r="HG475" s="415">
        <v>1</v>
      </c>
      <c r="HH475" s="447">
        <v>0</v>
      </c>
      <c r="HJ475" s="446">
        <v>471</v>
      </c>
      <c r="HK475" s="412" t="str">
        <f>OIP!AH473&amp;";"&amp;OIP!B473&amp;";"&amp;OIP!E473</f>
        <v>;;</v>
      </c>
      <c r="HL475" s="440">
        <v>471</v>
      </c>
      <c r="HM475" s="414" t="s">
        <v>5438</v>
      </c>
      <c r="HN475" s="415">
        <v>1</v>
      </c>
      <c r="HO475" s="447">
        <v>0</v>
      </c>
      <c r="HQ475" s="437">
        <v>471</v>
      </c>
      <c r="HR475" s="314" t="str">
        <f>OIP!AH473&amp;";"&amp;OIP!B473&amp;";"&amp;OIP!E473</f>
        <v>;;</v>
      </c>
      <c r="HS475" s="438">
        <v>471</v>
      </c>
      <c r="HT475" s="402" t="s">
        <v>5438</v>
      </c>
      <c r="HU475" s="312">
        <v>1</v>
      </c>
      <c r="HV475" s="405">
        <v>0</v>
      </c>
      <c r="HX475" s="310">
        <v>471</v>
      </c>
      <c r="HY475" s="314" t="str">
        <f>OIP!AH473&amp;";"&amp;OIP!B473&amp;";"&amp;OIP!E473</f>
        <v>;;</v>
      </c>
      <c r="HZ475" s="438">
        <v>471</v>
      </c>
      <c r="IA475" s="414" t="s">
        <v>5438</v>
      </c>
      <c r="IB475" s="415">
        <v>1</v>
      </c>
      <c r="IC475" s="447">
        <v>0</v>
      </c>
      <c r="ID475" s="341"/>
      <c r="IE475" s="446">
        <v>471</v>
      </c>
      <c r="IF475" s="412" t="str">
        <f>OIP!AH473&amp;";"&amp;OIP!B473&amp;";"&amp;OIP!E473</f>
        <v>;;</v>
      </c>
      <c r="IG475" s="440">
        <v>471</v>
      </c>
      <c r="IH475" s="414" t="s">
        <v>5438</v>
      </c>
      <c r="II475" s="415">
        <v>1</v>
      </c>
      <c r="IJ475" s="447">
        <v>0</v>
      </c>
      <c r="IK475" s="341"/>
      <c r="IL475" s="446">
        <v>471</v>
      </c>
      <c r="IM475" s="412" t="str">
        <f>OIP!AH473&amp;";"&amp;OIP!B473&amp;";"&amp;OIP!E473</f>
        <v>;;</v>
      </c>
      <c r="IN475" s="440">
        <v>471</v>
      </c>
      <c r="IO475" s="414" t="s">
        <v>5438</v>
      </c>
      <c r="IP475" s="415">
        <v>1</v>
      </c>
      <c r="IQ475" s="447">
        <v>0</v>
      </c>
    </row>
    <row r="476" spans="1:251">
      <c r="A476" s="310">
        <f t="shared" si="48"/>
        <v>472</v>
      </c>
      <c r="B476" s="314" t="str">
        <f>DP!J473&amp;";"&amp;DP!B473</f>
        <v>;</v>
      </c>
      <c r="C476" s="438">
        <v>472</v>
      </c>
      <c r="D476" s="312"/>
      <c r="E476" s="312"/>
      <c r="F476" s="403"/>
      <c r="H476" s="437">
        <f t="shared" si="49"/>
        <v>472</v>
      </c>
      <c r="I476" s="314" t="str">
        <f>KTPRS2!I473&amp;";"&amp;KTPRS2!B473</f>
        <v>;</v>
      </c>
      <c r="J476" s="438">
        <v>472</v>
      </c>
      <c r="K476" s="312"/>
      <c r="L476" s="312"/>
      <c r="M476" s="405"/>
      <c r="O476" s="437">
        <f t="shared" si="50"/>
        <v>472</v>
      </c>
      <c r="P476" s="455">
        <v>0</v>
      </c>
      <c r="Q476" s="438"/>
      <c r="R476" s="312"/>
      <c r="S476" s="312"/>
      <c r="T476" s="405"/>
      <c r="HC476" s="431">
        <v>472</v>
      </c>
      <c r="HD476" s="412" t="str">
        <f>OIP!AH474&amp;";"&amp;OIP!B474&amp;";"&amp;OIP!E474</f>
        <v>;;</v>
      </c>
      <c r="HE476" s="440">
        <v>472</v>
      </c>
      <c r="HF476" s="414" t="s">
        <v>5439</v>
      </c>
      <c r="HG476" s="415">
        <v>1</v>
      </c>
      <c r="HH476" s="447">
        <v>0</v>
      </c>
      <c r="HJ476" s="431">
        <v>472</v>
      </c>
      <c r="HK476" s="412" t="str">
        <f>OIP!AH474&amp;";"&amp;OIP!B474&amp;";"&amp;OIP!E474</f>
        <v>;;</v>
      </c>
      <c r="HL476" s="440">
        <v>472</v>
      </c>
      <c r="HM476" s="414" t="s">
        <v>5439</v>
      </c>
      <c r="HN476" s="415">
        <v>1</v>
      </c>
      <c r="HO476" s="447">
        <v>0</v>
      </c>
      <c r="HQ476" s="437">
        <v>472</v>
      </c>
      <c r="HR476" s="314" t="str">
        <f>OIP!AH474&amp;";"&amp;OIP!B474&amp;";"&amp;OIP!E474</f>
        <v>;;</v>
      </c>
      <c r="HS476" s="438">
        <v>472</v>
      </c>
      <c r="HT476" s="402" t="s">
        <v>5439</v>
      </c>
      <c r="HU476" s="312">
        <v>1</v>
      </c>
      <c r="HV476" s="405">
        <v>0</v>
      </c>
      <c r="HX476" s="310">
        <v>472</v>
      </c>
      <c r="HY476" s="314" t="str">
        <f>OIP!AH474&amp;";"&amp;OIP!B474&amp;";"&amp;OIP!E474</f>
        <v>;;</v>
      </c>
      <c r="HZ476" s="438">
        <v>472</v>
      </c>
      <c r="IA476" s="414" t="s">
        <v>5439</v>
      </c>
      <c r="IB476" s="415">
        <v>1</v>
      </c>
      <c r="IC476" s="447">
        <v>0</v>
      </c>
      <c r="ID476" s="341"/>
      <c r="IE476" s="431">
        <v>472</v>
      </c>
      <c r="IF476" s="412" t="str">
        <f>OIP!AH474&amp;";"&amp;OIP!B474&amp;";"&amp;OIP!E474</f>
        <v>;;</v>
      </c>
      <c r="IG476" s="440">
        <v>472</v>
      </c>
      <c r="IH476" s="414" t="s">
        <v>5439</v>
      </c>
      <c r="II476" s="415">
        <v>1</v>
      </c>
      <c r="IJ476" s="447">
        <v>0</v>
      </c>
      <c r="IK476" s="341"/>
      <c r="IL476" s="431">
        <v>472</v>
      </c>
      <c r="IM476" s="412" t="str">
        <f>OIP!AH474&amp;";"&amp;OIP!B474&amp;";"&amp;OIP!E474</f>
        <v>;;</v>
      </c>
      <c r="IN476" s="440">
        <v>472</v>
      </c>
      <c r="IO476" s="414" t="s">
        <v>5439</v>
      </c>
      <c r="IP476" s="415">
        <v>1</v>
      </c>
      <c r="IQ476" s="447">
        <v>0</v>
      </c>
    </row>
    <row r="477" spans="1:251">
      <c r="A477" s="313">
        <f t="shared" si="48"/>
        <v>473</v>
      </c>
      <c r="B477" s="314" t="str">
        <f>DP!J474&amp;";"&amp;DP!B474</f>
        <v>;</v>
      </c>
      <c r="C477" s="438">
        <v>473</v>
      </c>
      <c r="D477" s="345"/>
      <c r="E477" s="345"/>
      <c r="F477" s="347"/>
      <c r="H477" s="469">
        <f t="shared" si="49"/>
        <v>473</v>
      </c>
      <c r="I477" s="314" t="str">
        <f>KTPRS2!I474&amp;";"&amp;KTPRS2!B474</f>
        <v>;</v>
      </c>
      <c r="J477" s="438">
        <v>473</v>
      </c>
      <c r="K477" s="345"/>
      <c r="L477" s="345"/>
      <c r="M477" s="470"/>
      <c r="O477" s="469">
        <f t="shared" si="50"/>
        <v>473</v>
      </c>
      <c r="P477" s="455">
        <v>0</v>
      </c>
      <c r="Q477" s="343"/>
      <c r="R477" s="345"/>
      <c r="S477" s="345"/>
      <c r="T477" s="470"/>
      <c r="HC477" s="446">
        <v>473</v>
      </c>
      <c r="HD477" s="412" t="str">
        <f>OIP!AH475&amp;";"&amp;OIP!B475&amp;";"&amp;OIP!E475</f>
        <v>;;</v>
      </c>
      <c r="HE477" s="440">
        <v>473</v>
      </c>
      <c r="HF477" s="414" t="s">
        <v>5440</v>
      </c>
      <c r="HG477" s="415">
        <v>1</v>
      </c>
      <c r="HH477" s="447">
        <v>0</v>
      </c>
      <c r="HJ477" s="446">
        <v>473</v>
      </c>
      <c r="HK477" s="412" t="str">
        <f>OIP!AH475&amp;";"&amp;OIP!B475&amp;";"&amp;OIP!E475</f>
        <v>;;</v>
      </c>
      <c r="HL477" s="440">
        <v>473</v>
      </c>
      <c r="HM477" s="414" t="s">
        <v>5440</v>
      </c>
      <c r="HN477" s="415">
        <v>1</v>
      </c>
      <c r="HO477" s="447">
        <v>0</v>
      </c>
      <c r="HQ477" s="437">
        <v>473</v>
      </c>
      <c r="HR477" s="314" t="str">
        <f>OIP!AH475&amp;";"&amp;OIP!B475&amp;";"&amp;OIP!E475</f>
        <v>;;</v>
      </c>
      <c r="HS477" s="438">
        <v>473</v>
      </c>
      <c r="HT477" s="402" t="s">
        <v>5440</v>
      </c>
      <c r="HU477" s="312">
        <v>1</v>
      </c>
      <c r="HV477" s="405">
        <v>0</v>
      </c>
      <c r="HX477" s="310">
        <v>473</v>
      </c>
      <c r="HY477" s="314" t="str">
        <f>OIP!AH475&amp;";"&amp;OIP!B475&amp;";"&amp;OIP!E475</f>
        <v>;;</v>
      </c>
      <c r="HZ477" s="438">
        <v>473</v>
      </c>
      <c r="IA477" s="414" t="s">
        <v>5440</v>
      </c>
      <c r="IB477" s="415">
        <v>1</v>
      </c>
      <c r="IC477" s="447">
        <v>0</v>
      </c>
      <c r="ID477" s="341"/>
      <c r="IE477" s="446">
        <v>473</v>
      </c>
      <c r="IF477" s="412" t="str">
        <f>OIP!AH475&amp;";"&amp;OIP!B475&amp;";"&amp;OIP!E475</f>
        <v>;;</v>
      </c>
      <c r="IG477" s="440">
        <v>473</v>
      </c>
      <c r="IH477" s="414" t="s">
        <v>5440</v>
      </c>
      <c r="II477" s="415">
        <v>1</v>
      </c>
      <c r="IJ477" s="447">
        <v>0</v>
      </c>
      <c r="IK477" s="341"/>
      <c r="IL477" s="446">
        <v>473</v>
      </c>
      <c r="IM477" s="412" t="str">
        <f>OIP!AH475&amp;";"&amp;OIP!B475&amp;";"&amp;OIP!E475</f>
        <v>;;</v>
      </c>
      <c r="IN477" s="440">
        <v>473</v>
      </c>
      <c r="IO477" s="414" t="s">
        <v>5440</v>
      </c>
      <c r="IP477" s="415">
        <v>1</v>
      </c>
      <c r="IQ477" s="447">
        <v>0</v>
      </c>
    </row>
    <row r="478" spans="1:251">
      <c r="A478" s="310">
        <f t="shared" si="48"/>
        <v>474</v>
      </c>
      <c r="B478" s="314" t="str">
        <f>DP!J475&amp;";"&amp;DP!B475</f>
        <v>;</v>
      </c>
      <c r="C478" s="438">
        <v>474</v>
      </c>
      <c r="D478" s="312"/>
      <c r="E478" s="312"/>
      <c r="F478" s="403"/>
      <c r="H478" s="437">
        <f t="shared" si="49"/>
        <v>474</v>
      </c>
      <c r="I478" s="314" t="str">
        <f>KTPRS2!I475&amp;";"&amp;KTPRS2!B475</f>
        <v>;</v>
      </c>
      <c r="J478" s="438">
        <v>474</v>
      </c>
      <c r="K478" s="312"/>
      <c r="L478" s="312"/>
      <c r="M478" s="405"/>
      <c r="O478" s="437">
        <f t="shared" si="50"/>
        <v>474</v>
      </c>
      <c r="P478" s="455">
        <v>0</v>
      </c>
      <c r="Q478" s="438"/>
      <c r="R478" s="312"/>
      <c r="S478" s="312"/>
      <c r="T478" s="405"/>
      <c r="HC478" s="431">
        <v>474</v>
      </c>
      <c r="HD478" s="412" t="str">
        <f>OIP!AH476&amp;";"&amp;OIP!B476&amp;";"&amp;OIP!E476</f>
        <v>;;</v>
      </c>
      <c r="HE478" s="440">
        <v>474</v>
      </c>
      <c r="HF478" s="414" t="s">
        <v>5441</v>
      </c>
      <c r="HG478" s="415">
        <v>1</v>
      </c>
      <c r="HH478" s="447">
        <v>0</v>
      </c>
      <c r="HJ478" s="431">
        <v>474</v>
      </c>
      <c r="HK478" s="412" t="str">
        <f>OIP!AH476&amp;";"&amp;OIP!B476&amp;";"&amp;OIP!E476</f>
        <v>;;</v>
      </c>
      <c r="HL478" s="440">
        <v>474</v>
      </c>
      <c r="HM478" s="414" t="s">
        <v>5441</v>
      </c>
      <c r="HN478" s="415">
        <v>1</v>
      </c>
      <c r="HO478" s="447">
        <v>0</v>
      </c>
      <c r="HQ478" s="437">
        <v>474</v>
      </c>
      <c r="HR478" s="314" t="str">
        <f>OIP!AH476&amp;";"&amp;OIP!B476&amp;";"&amp;OIP!E476</f>
        <v>;;</v>
      </c>
      <c r="HS478" s="438">
        <v>474</v>
      </c>
      <c r="HT478" s="402" t="s">
        <v>5441</v>
      </c>
      <c r="HU478" s="312">
        <v>1</v>
      </c>
      <c r="HV478" s="405">
        <v>0</v>
      </c>
      <c r="HX478" s="310">
        <v>474</v>
      </c>
      <c r="HY478" s="314" t="str">
        <f>OIP!AH476&amp;";"&amp;OIP!B476&amp;";"&amp;OIP!E476</f>
        <v>;;</v>
      </c>
      <c r="HZ478" s="438">
        <v>474</v>
      </c>
      <c r="IA478" s="414" t="s">
        <v>5441</v>
      </c>
      <c r="IB478" s="415">
        <v>1</v>
      </c>
      <c r="IC478" s="447">
        <v>0</v>
      </c>
      <c r="ID478" s="341"/>
      <c r="IE478" s="431">
        <v>474</v>
      </c>
      <c r="IF478" s="412" t="str">
        <f>OIP!AH476&amp;";"&amp;OIP!B476&amp;";"&amp;OIP!E476</f>
        <v>;;</v>
      </c>
      <c r="IG478" s="440">
        <v>474</v>
      </c>
      <c r="IH478" s="414" t="s">
        <v>5441</v>
      </c>
      <c r="II478" s="415">
        <v>1</v>
      </c>
      <c r="IJ478" s="447">
        <v>0</v>
      </c>
      <c r="IK478" s="341"/>
      <c r="IL478" s="431">
        <v>474</v>
      </c>
      <c r="IM478" s="412" t="str">
        <f>OIP!AH476&amp;";"&amp;OIP!B476&amp;";"&amp;OIP!E476</f>
        <v>;;</v>
      </c>
      <c r="IN478" s="440">
        <v>474</v>
      </c>
      <c r="IO478" s="414" t="s">
        <v>5441</v>
      </c>
      <c r="IP478" s="415">
        <v>1</v>
      </c>
      <c r="IQ478" s="447">
        <v>0</v>
      </c>
    </row>
    <row r="479" spans="1:251">
      <c r="A479" s="313">
        <f t="shared" si="48"/>
        <v>475</v>
      </c>
      <c r="B479" s="314" t="str">
        <f>DP!J476&amp;";"&amp;DP!B476</f>
        <v>;</v>
      </c>
      <c r="C479" s="438">
        <v>475</v>
      </c>
      <c r="D479" s="345"/>
      <c r="E479" s="345"/>
      <c r="F479" s="347"/>
      <c r="H479" s="469">
        <f t="shared" si="49"/>
        <v>475</v>
      </c>
      <c r="I479" s="314" t="str">
        <f>KTPRS2!I476&amp;";"&amp;KTPRS2!B476</f>
        <v>;</v>
      </c>
      <c r="J479" s="438">
        <v>475</v>
      </c>
      <c r="K479" s="345"/>
      <c r="L479" s="345"/>
      <c r="M479" s="470"/>
      <c r="O479" s="469">
        <f t="shared" si="50"/>
        <v>475</v>
      </c>
      <c r="P479" s="455">
        <v>0</v>
      </c>
      <c r="Q479" s="343"/>
      <c r="R479" s="345"/>
      <c r="S479" s="345"/>
      <c r="T479" s="470"/>
      <c r="HC479" s="446">
        <v>475</v>
      </c>
      <c r="HD479" s="412" t="str">
        <f>OIP!AH477&amp;";"&amp;OIP!B477&amp;";"&amp;OIP!E477</f>
        <v>;;</v>
      </c>
      <c r="HE479" s="440">
        <v>475</v>
      </c>
      <c r="HF479" s="414" t="s">
        <v>5442</v>
      </c>
      <c r="HG479" s="415">
        <v>1</v>
      </c>
      <c r="HH479" s="447">
        <v>0</v>
      </c>
      <c r="HJ479" s="446">
        <v>475</v>
      </c>
      <c r="HK479" s="412" t="str">
        <f>OIP!AH477&amp;";"&amp;OIP!B477&amp;";"&amp;OIP!E477</f>
        <v>;;</v>
      </c>
      <c r="HL479" s="440">
        <v>475</v>
      </c>
      <c r="HM479" s="414" t="s">
        <v>5442</v>
      </c>
      <c r="HN479" s="415">
        <v>1</v>
      </c>
      <c r="HO479" s="447">
        <v>0</v>
      </c>
      <c r="HQ479" s="437">
        <v>475</v>
      </c>
      <c r="HR479" s="314" t="str">
        <f>OIP!AH477&amp;";"&amp;OIP!B477&amp;";"&amp;OIP!E477</f>
        <v>;;</v>
      </c>
      <c r="HS479" s="438">
        <v>475</v>
      </c>
      <c r="HT479" s="402" t="s">
        <v>5442</v>
      </c>
      <c r="HU479" s="312">
        <v>1</v>
      </c>
      <c r="HV479" s="405">
        <v>0</v>
      </c>
      <c r="HX479" s="310">
        <v>475</v>
      </c>
      <c r="HY479" s="314" t="str">
        <f>OIP!AH477&amp;";"&amp;OIP!B477&amp;";"&amp;OIP!E477</f>
        <v>;;</v>
      </c>
      <c r="HZ479" s="438">
        <v>475</v>
      </c>
      <c r="IA479" s="414" t="s">
        <v>5442</v>
      </c>
      <c r="IB479" s="415">
        <v>1</v>
      </c>
      <c r="IC479" s="447">
        <v>0</v>
      </c>
      <c r="ID479" s="341"/>
      <c r="IE479" s="446">
        <v>475</v>
      </c>
      <c r="IF479" s="412" t="str">
        <f>OIP!AH477&amp;";"&amp;OIP!B477&amp;";"&amp;OIP!E477</f>
        <v>;;</v>
      </c>
      <c r="IG479" s="440">
        <v>475</v>
      </c>
      <c r="IH479" s="414" t="s">
        <v>5442</v>
      </c>
      <c r="II479" s="415">
        <v>1</v>
      </c>
      <c r="IJ479" s="447">
        <v>0</v>
      </c>
      <c r="IK479" s="341"/>
      <c r="IL479" s="446">
        <v>475</v>
      </c>
      <c r="IM479" s="412" t="str">
        <f>OIP!AH477&amp;";"&amp;OIP!B477&amp;";"&amp;OIP!E477</f>
        <v>;;</v>
      </c>
      <c r="IN479" s="440">
        <v>475</v>
      </c>
      <c r="IO479" s="414" t="s">
        <v>5442</v>
      </c>
      <c r="IP479" s="415">
        <v>1</v>
      </c>
      <c r="IQ479" s="447">
        <v>0</v>
      </c>
    </row>
    <row r="480" spans="1:251">
      <c r="A480" s="310">
        <f t="shared" si="48"/>
        <v>476</v>
      </c>
      <c r="B480" s="314" t="str">
        <f>DP!J477&amp;";"&amp;DP!B477</f>
        <v>;</v>
      </c>
      <c r="C480" s="438">
        <v>476</v>
      </c>
      <c r="D480" s="312"/>
      <c r="E480" s="312"/>
      <c r="F480" s="403"/>
      <c r="H480" s="437">
        <f t="shared" si="49"/>
        <v>476</v>
      </c>
      <c r="I480" s="314" t="str">
        <f>KTPRS2!I477&amp;";"&amp;KTPRS2!B477</f>
        <v>;</v>
      </c>
      <c r="J480" s="438">
        <v>476</v>
      </c>
      <c r="K480" s="312"/>
      <c r="L480" s="312"/>
      <c r="M480" s="405"/>
      <c r="O480" s="437">
        <f t="shared" si="50"/>
        <v>476</v>
      </c>
      <c r="P480" s="455">
        <v>0</v>
      </c>
      <c r="Q480" s="438"/>
      <c r="R480" s="312"/>
      <c r="S480" s="312"/>
      <c r="T480" s="405"/>
      <c r="HC480" s="431">
        <v>476</v>
      </c>
      <c r="HD480" s="412" t="str">
        <f>OIP!AH478&amp;";"&amp;OIP!B478&amp;";"&amp;OIP!E478</f>
        <v>;;</v>
      </c>
      <c r="HE480" s="440">
        <v>476</v>
      </c>
      <c r="HF480" s="414" t="s">
        <v>5443</v>
      </c>
      <c r="HG480" s="415">
        <v>1</v>
      </c>
      <c r="HH480" s="447">
        <v>0</v>
      </c>
      <c r="HJ480" s="431">
        <v>476</v>
      </c>
      <c r="HK480" s="412" t="str">
        <f>OIP!AH478&amp;";"&amp;OIP!B478&amp;";"&amp;OIP!E478</f>
        <v>;;</v>
      </c>
      <c r="HL480" s="440">
        <v>476</v>
      </c>
      <c r="HM480" s="414" t="s">
        <v>5443</v>
      </c>
      <c r="HN480" s="415">
        <v>1</v>
      </c>
      <c r="HO480" s="447">
        <v>0</v>
      </c>
      <c r="HQ480" s="437">
        <v>476</v>
      </c>
      <c r="HR480" s="314" t="str">
        <f>OIP!AH478&amp;";"&amp;OIP!B478&amp;";"&amp;OIP!E478</f>
        <v>;;</v>
      </c>
      <c r="HS480" s="438">
        <v>476</v>
      </c>
      <c r="HT480" s="402" t="s">
        <v>5443</v>
      </c>
      <c r="HU480" s="312">
        <v>1</v>
      </c>
      <c r="HV480" s="405">
        <v>0</v>
      </c>
      <c r="HX480" s="310">
        <v>476</v>
      </c>
      <c r="HY480" s="314" t="str">
        <f>OIP!AH478&amp;";"&amp;OIP!B478&amp;";"&amp;OIP!E478</f>
        <v>;;</v>
      </c>
      <c r="HZ480" s="438">
        <v>476</v>
      </c>
      <c r="IA480" s="414" t="s">
        <v>5443</v>
      </c>
      <c r="IB480" s="415">
        <v>1</v>
      </c>
      <c r="IC480" s="447">
        <v>0</v>
      </c>
      <c r="ID480" s="341"/>
      <c r="IE480" s="431">
        <v>476</v>
      </c>
      <c r="IF480" s="412" t="str">
        <f>OIP!AH478&amp;";"&amp;OIP!B478&amp;";"&amp;OIP!E478</f>
        <v>;;</v>
      </c>
      <c r="IG480" s="440">
        <v>476</v>
      </c>
      <c r="IH480" s="414" t="s">
        <v>5443</v>
      </c>
      <c r="II480" s="415">
        <v>1</v>
      </c>
      <c r="IJ480" s="447">
        <v>0</v>
      </c>
      <c r="IK480" s="341"/>
      <c r="IL480" s="431">
        <v>476</v>
      </c>
      <c r="IM480" s="412" t="str">
        <f>OIP!AH478&amp;";"&amp;OIP!B478&amp;";"&amp;OIP!E478</f>
        <v>;;</v>
      </c>
      <c r="IN480" s="440">
        <v>476</v>
      </c>
      <c r="IO480" s="414" t="s">
        <v>5443</v>
      </c>
      <c r="IP480" s="415">
        <v>1</v>
      </c>
      <c r="IQ480" s="447">
        <v>0</v>
      </c>
    </row>
    <row r="481" spans="1:251">
      <c r="A481" s="313">
        <f t="shared" si="48"/>
        <v>477</v>
      </c>
      <c r="B481" s="314" t="str">
        <f>DP!J478&amp;";"&amp;DP!B478</f>
        <v>;</v>
      </c>
      <c r="C481" s="438">
        <v>477</v>
      </c>
      <c r="D481" s="345"/>
      <c r="E481" s="345"/>
      <c r="F481" s="347"/>
      <c r="H481" s="469">
        <f t="shared" si="49"/>
        <v>477</v>
      </c>
      <c r="I481" s="314" t="str">
        <f>KTPRS2!I478&amp;";"&amp;KTPRS2!B478</f>
        <v>;</v>
      </c>
      <c r="J481" s="438">
        <v>477</v>
      </c>
      <c r="K481" s="345"/>
      <c r="L481" s="345"/>
      <c r="M481" s="470"/>
      <c r="O481" s="469">
        <f t="shared" si="50"/>
        <v>477</v>
      </c>
      <c r="P481" s="455">
        <v>0</v>
      </c>
      <c r="Q481" s="343"/>
      <c r="R481" s="345"/>
      <c r="S481" s="345"/>
      <c r="T481" s="470"/>
      <c r="HC481" s="446">
        <v>477</v>
      </c>
      <c r="HD481" s="412" t="str">
        <f>OIP!AH479&amp;";"&amp;OIP!B479&amp;";"&amp;OIP!E479</f>
        <v>;;</v>
      </c>
      <c r="HE481" s="440">
        <v>477</v>
      </c>
      <c r="HF481" s="414" t="s">
        <v>5444</v>
      </c>
      <c r="HG481" s="415">
        <v>1</v>
      </c>
      <c r="HH481" s="447">
        <v>0</v>
      </c>
      <c r="HJ481" s="446">
        <v>477</v>
      </c>
      <c r="HK481" s="412" t="str">
        <f>OIP!AH479&amp;";"&amp;OIP!B479&amp;";"&amp;OIP!E479</f>
        <v>;;</v>
      </c>
      <c r="HL481" s="440">
        <v>477</v>
      </c>
      <c r="HM481" s="414" t="s">
        <v>5444</v>
      </c>
      <c r="HN481" s="415">
        <v>1</v>
      </c>
      <c r="HO481" s="447">
        <v>0</v>
      </c>
      <c r="HQ481" s="437">
        <v>477</v>
      </c>
      <c r="HR481" s="314" t="str">
        <f>OIP!AH479&amp;";"&amp;OIP!B479&amp;";"&amp;OIP!E479</f>
        <v>;;</v>
      </c>
      <c r="HS481" s="438">
        <v>477</v>
      </c>
      <c r="HT481" s="402" t="s">
        <v>5444</v>
      </c>
      <c r="HU481" s="312">
        <v>1</v>
      </c>
      <c r="HV481" s="405">
        <v>0</v>
      </c>
      <c r="HX481" s="310">
        <v>477</v>
      </c>
      <c r="HY481" s="314" t="str">
        <f>OIP!AH479&amp;";"&amp;OIP!B479&amp;";"&amp;OIP!E479</f>
        <v>;;</v>
      </c>
      <c r="HZ481" s="438">
        <v>477</v>
      </c>
      <c r="IA481" s="414" t="s">
        <v>5444</v>
      </c>
      <c r="IB481" s="415">
        <v>1</v>
      </c>
      <c r="IC481" s="447">
        <v>0</v>
      </c>
      <c r="ID481" s="341"/>
      <c r="IE481" s="446">
        <v>477</v>
      </c>
      <c r="IF481" s="412" t="str">
        <f>OIP!AH479&amp;";"&amp;OIP!B479&amp;";"&amp;OIP!E479</f>
        <v>;;</v>
      </c>
      <c r="IG481" s="440">
        <v>477</v>
      </c>
      <c r="IH481" s="414" t="s">
        <v>5444</v>
      </c>
      <c r="II481" s="415">
        <v>1</v>
      </c>
      <c r="IJ481" s="447">
        <v>0</v>
      </c>
      <c r="IK481" s="341"/>
      <c r="IL481" s="446">
        <v>477</v>
      </c>
      <c r="IM481" s="412" t="str">
        <f>OIP!AH479&amp;";"&amp;OIP!B479&amp;";"&amp;OIP!E479</f>
        <v>;;</v>
      </c>
      <c r="IN481" s="440">
        <v>477</v>
      </c>
      <c r="IO481" s="414" t="s">
        <v>5444</v>
      </c>
      <c r="IP481" s="415">
        <v>1</v>
      </c>
      <c r="IQ481" s="447">
        <v>0</v>
      </c>
    </row>
    <row r="482" spans="1:251">
      <c r="A482" s="310">
        <f t="shared" si="48"/>
        <v>478</v>
      </c>
      <c r="B482" s="314" t="str">
        <f>DP!J479&amp;";"&amp;DP!B479</f>
        <v>;</v>
      </c>
      <c r="C482" s="438">
        <v>478</v>
      </c>
      <c r="D482" s="312"/>
      <c r="E482" s="312"/>
      <c r="F482" s="403"/>
      <c r="H482" s="437">
        <f t="shared" si="49"/>
        <v>478</v>
      </c>
      <c r="I482" s="314" t="str">
        <f>KTPRS2!I479&amp;";"&amp;KTPRS2!B479</f>
        <v>;</v>
      </c>
      <c r="J482" s="438">
        <v>478</v>
      </c>
      <c r="K482" s="312"/>
      <c r="L482" s="312"/>
      <c r="M482" s="405"/>
      <c r="O482" s="437">
        <f t="shared" si="50"/>
        <v>478</v>
      </c>
      <c r="P482" s="455">
        <v>0</v>
      </c>
      <c r="Q482" s="438"/>
      <c r="R482" s="312"/>
      <c r="S482" s="312"/>
      <c r="T482" s="405"/>
      <c r="HC482" s="431">
        <v>478</v>
      </c>
      <c r="HD482" s="412" t="str">
        <f>OIP!AH480&amp;";"&amp;OIP!B480&amp;";"&amp;OIP!E480</f>
        <v>;;</v>
      </c>
      <c r="HE482" s="440">
        <v>478</v>
      </c>
      <c r="HF482" s="414" t="s">
        <v>5445</v>
      </c>
      <c r="HG482" s="415">
        <v>1</v>
      </c>
      <c r="HH482" s="447">
        <v>0</v>
      </c>
      <c r="HJ482" s="431">
        <v>478</v>
      </c>
      <c r="HK482" s="412" t="str">
        <f>OIP!AH480&amp;";"&amp;OIP!B480&amp;";"&amp;OIP!E480</f>
        <v>;;</v>
      </c>
      <c r="HL482" s="440">
        <v>478</v>
      </c>
      <c r="HM482" s="414" t="s">
        <v>5445</v>
      </c>
      <c r="HN482" s="415">
        <v>1</v>
      </c>
      <c r="HO482" s="447">
        <v>0</v>
      </c>
      <c r="HQ482" s="437">
        <v>478</v>
      </c>
      <c r="HR482" s="314" t="str">
        <f>OIP!AH480&amp;";"&amp;OIP!B480&amp;";"&amp;OIP!E480</f>
        <v>;;</v>
      </c>
      <c r="HS482" s="438">
        <v>478</v>
      </c>
      <c r="HT482" s="402" t="s">
        <v>5445</v>
      </c>
      <c r="HU482" s="312">
        <v>1</v>
      </c>
      <c r="HV482" s="405">
        <v>0</v>
      </c>
      <c r="HX482" s="310">
        <v>478</v>
      </c>
      <c r="HY482" s="314" t="str">
        <f>OIP!AH480&amp;";"&amp;OIP!B480&amp;";"&amp;OIP!E480</f>
        <v>;;</v>
      </c>
      <c r="HZ482" s="438">
        <v>478</v>
      </c>
      <c r="IA482" s="414" t="s">
        <v>5445</v>
      </c>
      <c r="IB482" s="415">
        <v>1</v>
      </c>
      <c r="IC482" s="447">
        <v>0</v>
      </c>
      <c r="ID482" s="341"/>
      <c r="IE482" s="431">
        <v>478</v>
      </c>
      <c r="IF482" s="412" t="str">
        <f>OIP!AH480&amp;";"&amp;OIP!B480&amp;";"&amp;OIP!E480</f>
        <v>;;</v>
      </c>
      <c r="IG482" s="440">
        <v>478</v>
      </c>
      <c r="IH482" s="414" t="s">
        <v>5445</v>
      </c>
      <c r="II482" s="415">
        <v>1</v>
      </c>
      <c r="IJ482" s="447">
        <v>0</v>
      </c>
      <c r="IK482" s="341"/>
      <c r="IL482" s="431">
        <v>478</v>
      </c>
      <c r="IM482" s="412" t="str">
        <f>OIP!AH480&amp;";"&amp;OIP!B480&amp;";"&amp;OIP!E480</f>
        <v>;;</v>
      </c>
      <c r="IN482" s="440">
        <v>478</v>
      </c>
      <c r="IO482" s="414" t="s">
        <v>5445</v>
      </c>
      <c r="IP482" s="415">
        <v>1</v>
      </c>
      <c r="IQ482" s="447">
        <v>0</v>
      </c>
    </row>
    <row r="483" spans="1:251">
      <c r="A483" s="313">
        <f t="shared" si="48"/>
        <v>479</v>
      </c>
      <c r="B483" s="314" t="str">
        <f>DP!J480&amp;";"&amp;DP!B480</f>
        <v>;</v>
      </c>
      <c r="C483" s="438">
        <v>479</v>
      </c>
      <c r="D483" s="345"/>
      <c r="E483" s="345"/>
      <c r="F483" s="347"/>
      <c r="H483" s="469">
        <f t="shared" si="49"/>
        <v>479</v>
      </c>
      <c r="I483" s="314" t="str">
        <f>KTPRS2!I480&amp;";"&amp;KTPRS2!B480</f>
        <v>;</v>
      </c>
      <c r="J483" s="438">
        <v>479</v>
      </c>
      <c r="K483" s="345"/>
      <c r="L483" s="345"/>
      <c r="M483" s="470"/>
      <c r="O483" s="469">
        <f t="shared" si="50"/>
        <v>479</v>
      </c>
      <c r="P483" s="455">
        <v>0</v>
      </c>
      <c r="Q483" s="343"/>
      <c r="R483" s="345"/>
      <c r="S483" s="345"/>
      <c r="T483" s="470"/>
      <c r="HC483" s="446">
        <v>479</v>
      </c>
      <c r="HD483" s="412" t="str">
        <f>OIP!AH481&amp;";"&amp;OIP!B481&amp;";"&amp;OIP!E481</f>
        <v>;;</v>
      </c>
      <c r="HE483" s="440">
        <v>479</v>
      </c>
      <c r="HF483" s="414" t="s">
        <v>5446</v>
      </c>
      <c r="HG483" s="415">
        <v>1</v>
      </c>
      <c r="HH483" s="447">
        <v>0</v>
      </c>
      <c r="HJ483" s="446">
        <v>479</v>
      </c>
      <c r="HK483" s="412" t="str">
        <f>OIP!AH481&amp;";"&amp;OIP!B481&amp;";"&amp;OIP!E481</f>
        <v>;;</v>
      </c>
      <c r="HL483" s="440">
        <v>479</v>
      </c>
      <c r="HM483" s="414" t="s">
        <v>5446</v>
      </c>
      <c r="HN483" s="415">
        <v>1</v>
      </c>
      <c r="HO483" s="447">
        <v>0</v>
      </c>
      <c r="HQ483" s="437">
        <v>479</v>
      </c>
      <c r="HR483" s="314" t="str">
        <f>OIP!AH481&amp;";"&amp;OIP!B481&amp;";"&amp;OIP!E481</f>
        <v>;;</v>
      </c>
      <c r="HS483" s="438">
        <v>479</v>
      </c>
      <c r="HT483" s="402" t="s">
        <v>5446</v>
      </c>
      <c r="HU483" s="312">
        <v>1</v>
      </c>
      <c r="HV483" s="405">
        <v>0</v>
      </c>
      <c r="HX483" s="310">
        <v>479</v>
      </c>
      <c r="HY483" s="314" t="str">
        <f>OIP!AH481&amp;";"&amp;OIP!B481&amp;";"&amp;OIP!E481</f>
        <v>;;</v>
      </c>
      <c r="HZ483" s="438">
        <v>479</v>
      </c>
      <c r="IA483" s="414" t="s">
        <v>5446</v>
      </c>
      <c r="IB483" s="415">
        <v>1</v>
      </c>
      <c r="IC483" s="447">
        <v>0</v>
      </c>
      <c r="ID483" s="341"/>
      <c r="IE483" s="446">
        <v>479</v>
      </c>
      <c r="IF483" s="412" t="str">
        <f>OIP!AH481&amp;";"&amp;OIP!B481&amp;";"&amp;OIP!E481</f>
        <v>;;</v>
      </c>
      <c r="IG483" s="440">
        <v>479</v>
      </c>
      <c r="IH483" s="414" t="s">
        <v>5446</v>
      </c>
      <c r="II483" s="415">
        <v>1</v>
      </c>
      <c r="IJ483" s="447">
        <v>0</v>
      </c>
      <c r="IK483" s="341"/>
      <c r="IL483" s="446">
        <v>479</v>
      </c>
      <c r="IM483" s="412" t="str">
        <f>OIP!AH481&amp;";"&amp;OIP!B481&amp;";"&amp;OIP!E481</f>
        <v>;;</v>
      </c>
      <c r="IN483" s="440">
        <v>479</v>
      </c>
      <c r="IO483" s="414" t="s">
        <v>5446</v>
      </c>
      <c r="IP483" s="415">
        <v>1</v>
      </c>
      <c r="IQ483" s="447">
        <v>0</v>
      </c>
    </row>
    <row r="484" spans="1:251">
      <c r="A484" s="310">
        <f t="shared" si="48"/>
        <v>480</v>
      </c>
      <c r="B484" s="314" t="str">
        <f>DP!J481&amp;";"&amp;DP!B481</f>
        <v>;</v>
      </c>
      <c r="C484" s="438">
        <v>480</v>
      </c>
      <c r="D484" s="312"/>
      <c r="E484" s="312"/>
      <c r="F484" s="403"/>
      <c r="H484" s="437">
        <f t="shared" si="49"/>
        <v>480</v>
      </c>
      <c r="I484" s="314" t="str">
        <f>KTPRS2!I481&amp;";"&amp;KTPRS2!B481</f>
        <v>;</v>
      </c>
      <c r="J484" s="438">
        <v>480</v>
      </c>
      <c r="K484" s="312"/>
      <c r="L484" s="312"/>
      <c r="M484" s="405"/>
      <c r="O484" s="437">
        <f t="shared" si="50"/>
        <v>480</v>
      </c>
      <c r="P484" s="455">
        <v>0</v>
      </c>
      <c r="Q484" s="438"/>
      <c r="R484" s="312"/>
      <c r="S484" s="312"/>
      <c r="T484" s="405"/>
      <c r="HC484" s="431">
        <v>480</v>
      </c>
      <c r="HD484" s="412" t="str">
        <f>OIP!AH482&amp;";"&amp;OIP!B482&amp;";"&amp;OIP!E482</f>
        <v>;;</v>
      </c>
      <c r="HE484" s="440">
        <v>480</v>
      </c>
      <c r="HF484" s="414" t="s">
        <v>5447</v>
      </c>
      <c r="HG484" s="415">
        <v>1</v>
      </c>
      <c r="HH484" s="447">
        <v>0</v>
      </c>
      <c r="HJ484" s="431">
        <v>480</v>
      </c>
      <c r="HK484" s="412" t="str">
        <f>OIP!AH482&amp;";"&amp;OIP!B482&amp;";"&amp;OIP!E482</f>
        <v>;;</v>
      </c>
      <c r="HL484" s="440">
        <v>480</v>
      </c>
      <c r="HM484" s="414" t="s">
        <v>5447</v>
      </c>
      <c r="HN484" s="415">
        <v>1</v>
      </c>
      <c r="HO484" s="447">
        <v>0</v>
      </c>
      <c r="HQ484" s="437">
        <v>480</v>
      </c>
      <c r="HR484" s="314" t="str">
        <f>OIP!AH482&amp;";"&amp;OIP!B482&amp;";"&amp;OIP!E482</f>
        <v>;;</v>
      </c>
      <c r="HS484" s="438">
        <v>480</v>
      </c>
      <c r="HT484" s="402" t="s">
        <v>5447</v>
      </c>
      <c r="HU484" s="312">
        <v>1</v>
      </c>
      <c r="HV484" s="405">
        <v>0</v>
      </c>
      <c r="HX484" s="310">
        <v>480</v>
      </c>
      <c r="HY484" s="314" t="str">
        <f>OIP!AH482&amp;";"&amp;OIP!B482&amp;";"&amp;OIP!E482</f>
        <v>;;</v>
      </c>
      <c r="HZ484" s="438">
        <v>480</v>
      </c>
      <c r="IA484" s="414" t="s">
        <v>5447</v>
      </c>
      <c r="IB484" s="415">
        <v>1</v>
      </c>
      <c r="IC484" s="447">
        <v>0</v>
      </c>
      <c r="ID484" s="341"/>
      <c r="IE484" s="431">
        <v>480</v>
      </c>
      <c r="IF484" s="412" t="str">
        <f>OIP!AH482&amp;";"&amp;OIP!B482&amp;";"&amp;OIP!E482</f>
        <v>;;</v>
      </c>
      <c r="IG484" s="440">
        <v>480</v>
      </c>
      <c r="IH484" s="414" t="s">
        <v>5447</v>
      </c>
      <c r="II484" s="415">
        <v>1</v>
      </c>
      <c r="IJ484" s="447">
        <v>0</v>
      </c>
      <c r="IK484" s="341"/>
      <c r="IL484" s="431">
        <v>480</v>
      </c>
      <c r="IM484" s="412" t="str">
        <f>OIP!AH482&amp;";"&amp;OIP!B482&amp;";"&amp;OIP!E482</f>
        <v>;;</v>
      </c>
      <c r="IN484" s="440">
        <v>480</v>
      </c>
      <c r="IO484" s="414" t="s">
        <v>5447</v>
      </c>
      <c r="IP484" s="415">
        <v>1</v>
      </c>
      <c r="IQ484" s="447">
        <v>0</v>
      </c>
    </row>
    <row r="485" spans="1:251">
      <c r="A485" s="313">
        <f t="shared" si="48"/>
        <v>481</v>
      </c>
      <c r="B485" s="314" t="str">
        <f>DP!J482&amp;";"&amp;DP!B482</f>
        <v>;</v>
      </c>
      <c r="C485" s="438">
        <v>481</v>
      </c>
      <c r="D485" s="345"/>
      <c r="E485" s="345"/>
      <c r="F485" s="347"/>
      <c r="H485" s="469">
        <f t="shared" si="49"/>
        <v>481</v>
      </c>
      <c r="I485" s="314" t="str">
        <f>KTPRS2!I482&amp;";"&amp;KTPRS2!B482</f>
        <v>;</v>
      </c>
      <c r="J485" s="438">
        <v>481</v>
      </c>
      <c r="K485" s="345"/>
      <c r="L485" s="345"/>
      <c r="M485" s="470"/>
      <c r="O485" s="469">
        <f t="shared" si="50"/>
        <v>481</v>
      </c>
      <c r="P485" s="455">
        <v>0</v>
      </c>
      <c r="Q485" s="343"/>
      <c r="R485" s="345"/>
      <c r="S485" s="345"/>
      <c r="T485" s="470"/>
      <c r="HC485" s="446">
        <v>481</v>
      </c>
      <c r="HD485" s="412" t="str">
        <f>OIP!AH483&amp;";"&amp;OIP!B483&amp;";"&amp;OIP!E483</f>
        <v>;;</v>
      </c>
      <c r="HE485" s="440">
        <v>481</v>
      </c>
      <c r="HF485" s="414" t="s">
        <v>5448</v>
      </c>
      <c r="HG485" s="415">
        <v>1</v>
      </c>
      <c r="HH485" s="447">
        <v>0</v>
      </c>
      <c r="HJ485" s="446">
        <v>481</v>
      </c>
      <c r="HK485" s="412" t="str">
        <f>OIP!AH483&amp;";"&amp;OIP!B483&amp;";"&amp;OIP!E483</f>
        <v>;;</v>
      </c>
      <c r="HL485" s="440">
        <v>481</v>
      </c>
      <c r="HM485" s="414" t="s">
        <v>5448</v>
      </c>
      <c r="HN485" s="415">
        <v>1</v>
      </c>
      <c r="HO485" s="447">
        <v>0</v>
      </c>
      <c r="HQ485" s="437">
        <v>481</v>
      </c>
      <c r="HR485" s="314" t="str">
        <f>OIP!AH483&amp;";"&amp;OIP!B483&amp;";"&amp;OIP!E483</f>
        <v>;;</v>
      </c>
      <c r="HS485" s="438">
        <v>481</v>
      </c>
      <c r="HT485" s="402" t="s">
        <v>5448</v>
      </c>
      <c r="HU485" s="312">
        <v>1</v>
      </c>
      <c r="HV485" s="405">
        <v>0</v>
      </c>
      <c r="HX485" s="310">
        <v>481</v>
      </c>
      <c r="HY485" s="314" t="str">
        <f>OIP!AH483&amp;";"&amp;OIP!B483&amp;";"&amp;OIP!E483</f>
        <v>;;</v>
      </c>
      <c r="HZ485" s="438">
        <v>481</v>
      </c>
      <c r="IA485" s="414" t="s">
        <v>5448</v>
      </c>
      <c r="IB485" s="415">
        <v>1</v>
      </c>
      <c r="IC485" s="447">
        <v>0</v>
      </c>
      <c r="ID485" s="341"/>
      <c r="IE485" s="446">
        <v>481</v>
      </c>
      <c r="IF485" s="412" t="str">
        <f>OIP!AH483&amp;";"&amp;OIP!B483&amp;";"&amp;OIP!E483</f>
        <v>;;</v>
      </c>
      <c r="IG485" s="440">
        <v>481</v>
      </c>
      <c r="IH485" s="414" t="s">
        <v>5448</v>
      </c>
      <c r="II485" s="415">
        <v>1</v>
      </c>
      <c r="IJ485" s="447">
        <v>0</v>
      </c>
      <c r="IK485" s="341"/>
      <c r="IL485" s="446">
        <v>481</v>
      </c>
      <c r="IM485" s="412" t="str">
        <f>OIP!AH483&amp;";"&amp;OIP!B483&amp;";"&amp;OIP!E483</f>
        <v>;;</v>
      </c>
      <c r="IN485" s="440">
        <v>481</v>
      </c>
      <c r="IO485" s="414" t="s">
        <v>5448</v>
      </c>
      <c r="IP485" s="415">
        <v>1</v>
      </c>
      <c r="IQ485" s="447">
        <v>0</v>
      </c>
    </row>
    <row r="486" spans="1:251">
      <c r="A486" s="310">
        <f t="shared" si="48"/>
        <v>482</v>
      </c>
      <c r="B486" s="314" t="str">
        <f>DP!J483&amp;";"&amp;DP!B483</f>
        <v>;</v>
      </c>
      <c r="C486" s="438">
        <v>482</v>
      </c>
      <c r="D486" s="312"/>
      <c r="E486" s="312"/>
      <c r="F486" s="403"/>
      <c r="H486" s="437">
        <f t="shared" si="49"/>
        <v>482</v>
      </c>
      <c r="I486" s="314" t="str">
        <f>KTPRS2!I483&amp;";"&amp;KTPRS2!B483</f>
        <v>;</v>
      </c>
      <c r="J486" s="438">
        <v>482</v>
      </c>
      <c r="K486" s="312"/>
      <c r="L486" s="312"/>
      <c r="M486" s="405"/>
      <c r="O486" s="437">
        <f t="shared" si="50"/>
        <v>482</v>
      </c>
      <c r="P486" s="455">
        <v>0</v>
      </c>
      <c r="Q486" s="438"/>
      <c r="R486" s="312"/>
      <c r="S486" s="312"/>
      <c r="T486" s="405"/>
      <c r="HC486" s="431">
        <v>482</v>
      </c>
      <c r="HD486" s="412" t="str">
        <f>OIP!AH484&amp;";"&amp;OIP!B484&amp;";"&amp;OIP!E484</f>
        <v>;;</v>
      </c>
      <c r="HE486" s="440">
        <v>482</v>
      </c>
      <c r="HF486" s="414" t="s">
        <v>5449</v>
      </c>
      <c r="HG486" s="415">
        <v>1</v>
      </c>
      <c r="HH486" s="447">
        <v>0</v>
      </c>
      <c r="HJ486" s="431">
        <v>482</v>
      </c>
      <c r="HK486" s="412" t="str">
        <f>OIP!AH484&amp;";"&amp;OIP!B484&amp;";"&amp;OIP!E484</f>
        <v>;;</v>
      </c>
      <c r="HL486" s="440">
        <v>482</v>
      </c>
      <c r="HM486" s="414" t="s">
        <v>5449</v>
      </c>
      <c r="HN486" s="415">
        <v>1</v>
      </c>
      <c r="HO486" s="447">
        <v>0</v>
      </c>
      <c r="HQ486" s="437">
        <v>482</v>
      </c>
      <c r="HR486" s="314" t="str">
        <f>OIP!AH484&amp;";"&amp;OIP!B484&amp;";"&amp;OIP!E484</f>
        <v>;;</v>
      </c>
      <c r="HS486" s="438">
        <v>482</v>
      </c>
      <c r="HT486" s="402" t="s">
        <v>5449</v>
      </c>
      <c r="HU486" s="312">
        <v>1</v>
      </c>
      <c r="HV486" s="405">
        <v>0</v>
      </c>
      <c r="HX486" s="310">
        <v>482</v>
      </c>
      <c r="HY486" s="314" t="str">
        <f>OIP!AH484&amp;";"&amp;OIP!B484&amp;";"&amp;OIP!E484</f>
        <v>;;</v>
      </c>
      <c r="HZ486" s="438">
        <v>482</v>
      </c>
      <c r="IA486" s="414" t="s">
        <v>5449</v>
      </c>
      <c r="IB486" s="415">
        <v>1</v>
      </c>
      <c r="IC486" s="447">
        <v>0</v>
      </c>
      <c r="ID486" s="341"/>
      <c r="IE486" s="431">
        <v>482</v>
      </c>
      <c r="IF486" s="412" t="str">
        <f>OIP!AH484&amp;";"&amp;OIP!B484&amp;";"&amp;OIP!E484</f>
        <v>;;</v>
      </c>
      <c r="IG486" s="440">
        <v>482</v>
      </c>
      <c r="IH486" s="414" t="s">
        <v>5449</v>
      </c>
      <c r="II486" s="415">
        <v>1</v>
      </c>
      <c r="IJ486" s="447">
        <v>0</v>
      </c>
      <c r="IK486" s="341"/>
      <c r="IL486" s="431">
        <v>482</v>
      </c>
      <c r="IM486" s="412" t="str">
        <f>OIP!AH484&amp;";"&amp;OIP!B484&amp;";"&amp;OIP!E484</f>
        <v>;;</v>
      </c>
      <c r="IN486" s="440">
        <v>482</v>
      </c>
      <c r="IO486" s="414" t="s">
        <v>5449</v>
      </c>
      <c r="IP486" s="415">
        <v>1</v>
      </c>
      <c r="IQ486" s="447">
        <v>0</v>
      </c>
    </row>
    <row r="487" spans="1:251">
      <c r="A487" s="313">
        <f t="shared" si="48"/>
        <v>483</v>
      </c>
      <c r="B487" s="314" t="str">
        <f>DP!J484&amp;";"&amp;DP!B484</f>
        <v>;</v>
      </c>
      <c r="C487" s="438">
        <v>483</v>
      </c>
      <c r="D487" s="345"/>
      <c r="E487" s="345"/>
      <c r="F487" s="347"/>
      <c r="H487" s="469">
        <f t="shared" si="49"/>
        <v>483</v>
      </c>
      <c r="I487" s="314" t="str">
        <f>KTPRS2!I484&amp;";"&amp;KTPRS2!B484</f>
        <v>;</v>
      </c>
      <c r="J487" s="438">
        <v>483</v>
      </c>
      <c r="K487" s="345"/>
      <c r="L487" s="345"/>
      <c r="M487" s="470"/>
      <c r="O487" s="469">
        <f t="shared" si="50"/>
        <v>483</v>
      </c>
      <c r="P487" s="455">
        <v>0</v>
      </c>
      <c r="Q487" s="343"/>
      <c r="R487" s="345"/>
      <c r="S487" s="345"/>
      <c r="T487" s="470"/>
      <c r="HC487" s="446">
        <v>483</v>
      </c>
      <c r="HD487" s="412" t="str">
        <f>OIP!AH485&amp;";"&amp;OIP!B485&amp;";"&amp;OIP!E485</f>
        <v>;;</v>
      </c>
      <c r="HE487" s="440">
        <v>483</v>
      </c>
      <c r="HF487" s="414" t="s">
        <v>5450</v>
      </c>
      <c r="HG487" s="415">
        <v>1</v>
      </c>
      <c r="HH487" s="447">
        <v>0</v>
      </c>
      <c r="HJ487" s="446">
        <v>483</v>
      </c>
      <c r="HK487" s="412" t="str">
        <f>OIP!AH485&amp;";"&amp;OIP!B485&amp;";"&amp;OIP!E485</f>
        <v>;;</v>
      </c>
      <c r="HL487" s="440">
        <v>483</v>
      </c>
      <c r="HM487" s="414" t="s">
        <v>5450</v>
      </c>
      <c r="HN487" s="415">
        <v>1</v>
      </c>
      <c r="HO487" s="447">
        <v>0</v>
      </c>
      <c r="HQ487" s="437">
        <v>483</v>
      </c>
      <c r="HR487" s="314" t="str">
        <f>OIP!AH485&amp;";"&amp;OIP!B485&amp;";"&amp;OIP!E485</f>
        <v>;;</v>
      </c>
      <c r="HS487" s="438">
        <v>483</v>
      </c>
      <c r="HT487" s="402" t="s">
        <v>5450</v>
      </c>
      <c r="HU487" s="312">
        <v>1</v>
      </c>
      <c r="HV487" s="405">
        <v>0</v>
      </c>
      <c r="HX487" s="310">
        <v>483</v>
      </c>
      <c r="HY487" s="314" t="str">
        <f>OIP!AH485&amp;";"&amp;OIP!B485&amp;";"&amp;OIP!E485</f>
        <v>;;</v>
      </c>
      <c r="HZ487" s="438">
        <v>483</v>
      </c>
      <c r="IA487" s="414" t="s">
        <v>5450</v>
      </c>
      <c r="IB487" s="415">
        <v>1</v>
      </c>
      <c r="IC487" s="447">
        <v>0</v>
      </c>
      <c r="ID487" s="341"/>
      <c r="IE487" s="446">
        <v>483</v>
      </c>
      <c r="IF487" s="412" t="str">
        <f>OIP!AH485&amp;";"&amp;OIP!B485&amp;";"&amp;OIP!E485</f>
        <v>;;</v>
      </c>
      <c r="IG487" s="440">
        <v>483</v>
      </c>
      <c r="IH487" s="414" t="s">
        <v>5450</v>
      </c>
      <c r="II487" s="415">
        <v>1</v>
      </c>
      <c r="IJ487" s="447">
        <v>0</v>
      </c>
      <c r="IK487" s="341"/>
      <c r="IL487" s="446">
        <v>483</v>
      </c>
      <c r="IM487" s="412" t="str">
        <f>OIP!AH485&amp;";"&amp;OIP!B485&amp;";"&amp;OIP!E485</f>
        <v>;;</v>
      </c>
      <c r="IN487" s="440">
        <v>483</v>
      </c>
      <c r="IO487" s="414" t="s">
        <v>5450</v>
      </c>
      <c r="IP487" s="415">
        <v>1</v>
      </c>
      <c r="IQ487" s="447">
        <v>0</v>
      </c>
    </row>
    <row r="488" spans="1:251">
      <c r="A488" s="310">
        <f t="shared" si="48"/>
        <v>484</v>
      </c>
      <c r="B488" s="314" t="str">
        <f>DP!J485&amp;";"&amp;DP!B485</f>
        <v>;</v>
      </c>
      <c r="C488" s="438">
        <v>484</v>
      </c>
      <c r="D488" s="312"/>
      <c r="E488" s="312"/>
      <c r="F488" s="403"/>
      <c r="H488" s="437">
        <f t="shared" si="49"/>
        <v>484</v>
      </c>
      <c r="I488" s="314" t="str">
        <f>KTPRS2!I485&amp;";"&amp;KTPRS2!B485</f>
        <v>;</v>
      </c>
      <c r="J488" s="438">
        <v>484</v>
      </c>
      <c r="K488" s="312"/>
      <c r="L488" s="312"/>
      <c r="M488" s="405"/>
      <c r="O488" s="437">
        <f t="shared" si="50"/>
        <v>484</v>
      </c>
      <c r="P488" s="455">
        <v>0</v>
      </c>
      <c r="Q488" s="438"/>
      <c r="R488" s="312"/>
      <c r="S488" s="312"/>
      <c r="T488" s="405"/>
      <c r="HC488" s="431">
        <v>484</v>
      </c>
      <c r="HD488" s="412" t="str">
        <f>OIP!AH486&amp;";"&amp;OIP!B486&amp;";"&amp;OIP!E486</f>
        <v>;;</v>
      </c>
      <c r="HE488" s="440">
        <v>484</v>
      </c>
      <c r="HF488" s="414" t="s">
        <v>5451</v>
      </c>
      <c r="HG488" s="415">
        <v>1</v>
      </c>
      <c r="HH488" s="447">
        <v>0</v>
      </c>
      <c r="HJ488" s="431">
        <v>484</v>
      </c>
      <c r="HK488" s="412" t="str">
        <f>OIP!AH486&amp;";"&amp;OIP!B486&amp;";"&amp;OIP!E486</f>
        <v>;;</v>
      </c>
      <c r="HL488" s="440">
        <v>484</v>
      </c>
      <c r="HM488" s="414" t="s">
        <v>5451</v>
      </c>
      <c r="HN488" s="415">
        <v>1</v>
      </c>
      <c r="HO488" s="447">
        <v>0</v>
      </c>
      <c r="HQ488" s="437">
        <v>484</v>
      </c>
      <c r="HR488" s="314" t="str">
        <f>OIP!AH486&amp;";"&amp;OIP!B486&amp;";"&amp;OIP!E486</f>
        <v>;;</v>
      </c>
      <c r="HS488" s="438">
        <v>484</v>
      </c>
      <c r="HT488" s="402" t="s">
        <v>5451</v>
      </c>
      <c r="HU488" s="312">
        <v>1</v>
      </c>
      <c r="HV488" s="405">
        <v>0</v>
      </c>
      <c r="HX488" s="310">
        <v>484</v>
      </c>
      <c r="HY488" s="314" t="str">
        <f>OIP!AH486&amp;";"&amp;OIP!B486&amp;";"&amp;OIP!E486</f>
        <v>;;</v>
      </c>
      <c r="HZ488" s="438">
        <v>484</v>
      </c>
      <c r="IA488" s="414" t="s">
        <v>5451</v>
      </c>
      <c r="IB488" s="415">
        <v>1</v>
      </c>
      <c r="IC488" s="447">
        <v>0</v>
      </c>
      <c r="ID488" s="341"/>
      <c r="IE488" s="431">
        <v>484</v>
      </c>
      <c r="IF488" s="412" t="str">
        <f>OIP!AH486&amp;";"&amp;OIP!B486&amp;";"&amp;OIP!E486</f>
        <v>;;</v>
      </c>
      <c r="IG488" s="440">
        <v>484</v>
      </c>
      <c r="IH488" s="414" t="s">
        <v>5451</v>
      </c>
      <c r="II488" s="415">
        <v>1</v>
      </c>
      <c r="IJ488" s="447">
        <v>0</v>
      </c>
      <c r="IK488" s="341"/>
      <c r="IL488" s="431">
        <v>484</v>
      </c>
      <c r="IM488" s="412" t="str">
        <f>OIP!AH486&amp;";"&amp;OIP!B486&amp;";"&amp;OIP!E486</f>
        <v>;;</v>
      </c>
      <c r="IN488" s="440">
        <v>484</v>
      </c>
      <c r="IO488" s="414" t="s">
        <v>5451</v>
      </c>
      <c r="IP488" s="415">
        <v>1</v>
      </c>
      <c r="IQ488" s="447">
        <v>0</v>
      </c>
    </row>
    <row r="489" spans="1:251">
      <c r="A489" s="313">
        <f t="shared" si="48"/>
        <v>485</v>
      </c>
      <c r="B489" s="314" t="str">
        <f>DP!J486&amp;";"&amp;DP!B486</f>
        <v>;</v>
      </c>
      <c r="C489" s="438">
        <v>485</v>
      </c>
      <c r="D489" s="345"/>
      <c r="E489" s="345"/>
      <c r="F489" s="347"/>
      <c r="H489" s="469">
        <f t="shared" si="49"/>
        <v>485</v>
      </c>
      <c r="I489" s="314" t="str">
        <f>KTPRS2!I486&amp;";"&amp;KTPRS2!B486</f>
        <v>;</v>
      </c>
      <c r="J489" s="438">
        <v>485</v>
      </c>
      <c r="K489" s="345"/>
      <c r="L489" s="345"/>
      <c r="M489" s="470"/>
      <c r="O489" s="469">
        <f t="shared" si="50"/>
        <v>485</v>
      </c>
      <c r="P489" s="455">
        <v>0</v>
      </c>
      <c r="Q489" s="343"/>
      <c r="R489" s="345"/>
      <c r="S489" s="345"/>
      <c r="T489" s="470"/>
      <c r="HC489" s="446">
        <v>485</v>
      </c>
      <c r="HD489" s="412" t="str">
        <f>OIP!AH487&amp;";"&amp;OIP!B487&amp;";"&amp;OIP!E487</f>
        <v>;;</v>
      </c>
      <c r="HE489" s="440">
        <v>485</v>
      </c>
      <c r="HF489" s="414" t="s">
        <v>5452</v>
      </c>
      <c r="HG489" s="415">
        <v>1</v>
      </c>
      <c r="HH489" s="447">
        <v>0</v>
      </c>
      <c r="HJ489" s="446">
        <v>485</v>
      </c>
      <c r="HK489" s="412" t="str">
        <f>OIP!AH487&amp;";"&amp;OIP!B487&amp;";"&amp;OIP!E487</f>
        <v>;;</v>
      </c>
      <c r="HL489" s="440">
        <v>485</v>
      </c>
      <c r="HM489" s="414" t="s">
        <v>5452</v>
      </c>
      <c r="HN489" s="415">
        <v>1</v>
      </c>
      <c r="HO489" s="447">
        <v>0</v>
      </c>
      <c r="HQ489" s="437">
        <v>485</v>
      </c>
      <c r="HR489" s="314" t="str">
        <f>OIP!AH487&amp;";"&amp;OIP!B487&amp;";"&amp;OIP!E487</f>
        <v>;;</v>
      </c>
      <c r="HS489" s="438">
        <v>485</v>
      </c>
      <c r="HT489" s="402" t="s">
        <v>5452</v>
      </c>
      <c r="HU489" s="312">
        <v>1</v>
      </c>
      <c r="HV489" s="405">
        <v>0</v>
      </c>
      <c r="HX489" s="310">
        <v>485</v>
      </c>
      <c r="HY489" s="314" t="str">
        <f>OIP!AH487&amp;";"&amp;OIP!B487&amp;";"&amp;OIP!E487</f>
        <v>;;</v>
      </c>
      <c r="HZ489" s="438">
        <v>485</v>
      </c>
      <c r="IA489" s="414" t="s">
        <v>5452</v>
      </c>
      <c r="IB489" s="415">
        <v>1</v>
      </c>
      <c r="IC489" s="447">
        <v>0</v>
      </c>
      <c r="ID489" s="341"/>
      <c r="IE489" s="446">
        <v>485</v>
      </c>
      <c r="IF489" s="412" t="str">
        <f>OIP!AH487&amp;";"&amp;OIP!B487&amp;";"&amp;OIP!E487</f>
        <v>;;</v>
      </c>
      <c r="IG489" s="440">
        <v>485</v>
      </c>
      <c r="IH489" s="414" t="s">
        <v>5452</v>
      </c>
      <c r="II489" s="415">
        <v>1</v>
      </c>
      <c r="IJ489" s="447">
        <v>0</v>
      </c>
      <c r="IK489" s="341"/>
      <c r="IL489" s="446">
        <v>485</v>
      </c>
      <c r="IM489" s="412" t="str">
        <f>OIP!AH487&amp;";"&amp;OIP!B487&amp;";"&amp;OIP!E487</f>
        <v>;;</v>
      </c>
      <c r="IN489" s="440">
        <v>485</v>
      </c>
      <c r="IO489" s="414" t="s">
        <v>5452</v>
      </c>
      <c r="IP489" s="415">
        <v>1</v>
      </c>
      <c r="IQ489" s="447">
        <v>0</v>
      </c>
    </row>
    <row r="490" spans="1:251">
      <c r="A490" s="310">
        <f t="shared" si="48"/>
        <v>486</v>
      </c>
      <c r="B490" s="314" t="str">
        <f>DP!J487&amp;";"&amp;DP!B487</f>
        <v>;</v>
      </c>
      <c r="C490" s="438">
        <v>486</v>
      </c>
      <c r="D490" s="312"/>
      <c r="E490" s="312"/>
      <c r="F490" s="403"/>
      <c r="H490" s="437">
        <f t="shared" si="49"/>
        <v>486</v>
      </c>
      <c r="I490" s="314" t="str">
        <f>KTPRS2!I487&amp;";"&amp;KTPRS2!B487</f>
        <v>;</v>
      </c>
      <c r="J490" s="438">
        <v>486</v>
      </c>
      <c r="K490" s="312"/>
      <c r="L490" s="312"/>
      <c r="M490" s="405"/>
      <c r="O490" s="437">
        <f t="shared" si="50"/>
        <v>486</v>
      </c>
      <c r="P490" s="455">
        <v>0</v>
      </c>
      <c r="Q490" s="438"/>
      <c r="R490" s="312"/>
      <c r="S490" s="312"/>
      <c r="T490" s="405"/>
      <c r="HC490" s="431">
        <v>486</v>
      </c>
      <c r="HD490" s="412" t="str">
        <f>OIP!AH488&amp;";"&amp;OIP!B488&amp;";"&amp;OIP!E488</f>
        <v>;;</v>
      </c>
      <c r="HE490" s="440">
        <v>486</v>
      </c>
      <c r="HF490" s="414" t="s">
        <v>5453</v>
      </c>
      <c r="HG490" s="415">
        <v>1</v>
      </c>
      <c r="HH490" s="447">
        <v>0</v>
      </c>
      <c r="HJ490" s="431">
        <v>486</v>
      </c>
      <c r="HK490" s="412" t="str">
        <f>OIP!AH488&amp;";"&amp;OIP!B488&amp;";"&amp;OIP!E488</f>
        <v>;;</v>
      </c>
      <c r="HL490" s="440">
        <v>486</v>
      </c>
      <c r="HM490" s="414" t="s">
        <v>5453</v>
      </c>
      <c r="HN490" s="415">
        <v>1</v>
      </c>
      <c r="HO490" s="447">
        <v>0</v>
      </c>
      <c r="HQ490" s="437">
        <v>486</v>
      </c>
      <c r="HR490" s="314" t="str">
        <f>OIP!AH488&amp;";"&amp;OIP!B488&amp;";"&amp;OIP!E488</f>
        <v>;;</v>
      </c>
      <c r="HS490" s="438">
        <v>486</v>
      </c>
      <c r="HT490" s="402" t="s">
        <v>5453</v>
      </c>
      <c r="HU490" s="312">
        <v>1</v>
      </c>
      <c r="HV490" s="405">
        <v>0</v>
      </c>
      <c r="HX490" s="310">
        <v>486</v>
      </c>
      <c r="HY490" s="314" t="str">
        <f>OIP!AH488&amp;";"&amp;OIP!B488&amp;";"&amp;OIP!E488</f>
        <v>;;</v>
      </c>
      <c r="HZ490" s="438">
        <v>486</v>
      </c>
      <c r="IA490" s="414" t="s">
        <v>5453</v>
      </c>
      <c r="IB490" s="415">
        <v>1</v>
      </c>
      <c r="IC490" s="447">
        <v>0</v>
      </c>
      <c r="ID490" s="341"/>
      <c r="IE490" s="431">
        <v>486</v>
      </c>
      <c r="IF490" s="412" t="str">
        <f>OIP!AH488&amp;";"&amp;OIP!B488&amp;";"&amp;OIP!E488</f>
        <v>;;</v>
      </c>
      <c r="IG490" s="440">
        <v>486</v>
      </c>
      <c r="IH490" s="414" t="s">
        <v>5453</v>
      </c>
      <c r="II490" s="415">
        <v>1</v>
      </c>
      <c r="IJ490" s="447">
        <v>0</v>
      </c>
      <c r="IK490" s="341"/>
      <c r="IL490" s="431">
        <v>486</v>
      </c>
      <c r="IM490" s="412" t="str">
        <f>OIP!AH488&amp;";"&amp;OIP!B488&amp;";"&amp;OIP!E488</f>
        <v>;;</v>
      </c>
      <c r="IN490" s="440">
        <v>486</v>
      </c>
      <c r="IO490" s="414" t="s">
        <v>5453</v>
      </c>
      <c r="IP490" s="415">
        <v>1</v>
      </c>
      <c r="IQ490" s="447">
        <v>0</v>
      </c>
    </row>
    <row r="491" spans="1:251">
      <c r="A491" s="313">
        <f t="shared" si="48"/>
        <v>487</v>
      </c>
      <c r="B491" s="314" t="str">
        <f>DP!J488&amp;";"&amp;DP!B488</f>
        <v>;</v>
      </c>
      <c r="C491" s="438">
        <v>487</v>
      </c>
      <c r="D491" s="345"/>
      <c r="E491" s="345"/>
      <c r="F491" s="347"/>
      <c r="H491" s="469">
        <f t="shared" si="49"/>
        <v>487</v>
      </c>
      <c r="I491" s="314" t="str">
        <f>KTPRS2!I488&amp;";"&amp;KTPRS2!B488</f>
        <v>;</v>
      </c>
      <c r="J491" s="438">
        <v>487</v>
      </c>
      <c r="K491" s="345"/>
      <c r="L491" s="345"/>
      <c r="M491" s="470"/>
      <c r="O491" s="469">
        <f t="shared" si="50"/>
        <v>487</v>
      </c>
      <c r="P491" s="455">
        <v>0</v>
      </c>
      <c r="Q491" s="343"/>
      <c r="R491" s="345"/>
      <c r="S491" s="345"/>
      <c r="T491" s="470"/>
      <c r="HC491" s="446">
        <v>487</v>
      </c>
      <c r="HD491" s="412" t="str">
        <f>OIP!AH489&amp;";"&amp;OIP!B489&amp;";"&amp;OIP!E489</f>
        <v>;;</v>
      </c>
      <c r="HE491" s="440">
        <v>487</v>
      </c>
      <c r="HF491" s="414" t="s">
        <v>5454</v>
      </c>
      <c r="HG491" s="415">
        <v>1</v>
      </c>
      <c r="HH491" s="447">
        <v>0</v>
      </c>
      <c r="HJ491" s="446">
        <v>487</v>
      </c>
      <c r="HK491" s="412" t="str">
        <f>OIP!AH489&amp;";"&amp;OIP!B489&amp;";"&amp;OIP!E489</f>
        <v>;;</v>
      </c>
      <c r="HL491" s="440">
        <v>487</v>
      </c>
      <c r="HM491" s="414" t="s">
        <v>5454</v>
      </c>
      <c r="HN491" s="415">
        <v>1</v>
      </c>
      <c r="HO491" s="447">
        <v>0</v>
      </c>
      <c r="HQ491" s="437">
        <v>487</v>
      </c>
      <c r="HR491" s="314" t="str">
        <f>OIP!AH489&amp;";"&amp;OIP!B489&amp;";"&amp;OIP!E489</f>
        <v>;;</v>
      </c>
      <c r="HS491" s="438">
        <v>487</v>
      </c>
      <c r="HT491" s="402" t="s">
        <v>5454</v>
      </c>
      <c r="HU491" s="312">
        <v>1</v>
      </c>
      <c r="HV491" s="405">
        <v>0</v>
      </c>
      <c r="HX491" s="310">
        <v>487</v>
      </c>
      <c r="HY491" s="314" t="str">
        <f>OIP!AH489&amp;";"&amp;OIP!B489&amp;";"&amp;OIP!E489</f>
        <v>;;</v>
      </c>
      <c r="HZ491" s="438">
        <v>487</v>
      </c>
      <c r="IA491" s="414" t="s">
        <v>5454</v>
      </c>
      <c r="IB491" s="415">
        <v>1</v>
      </c>
      <c r="IC491" s="447">
        <v>0</v>
      </c>
      <c r="ID491" s="341"/>
      <c r="IE491" s="446">
        <v>487</v>
      </c>
      <c r="IF491" s="412" t="str">
        <f>OIP!AH489&amp;";"&amp;OIP!B489&amp;";"&amp;OIP!E489</f>
        <v>;;</v>
      </c>
      <c r="IG491" s="440">
        <v>487</v>
      </c>
      <c r="IH491" s="414" t="s">
        <v>5454</v>
      </c>
      <c r="II491" s="415">
        <v>1</v>
      </c>
      <c r="IJ491" s="447">
        <v>0</v>
      </c>
      <c r="IK491" s="341"/>
      <c r="IL491" s="446">
        <v>487</v>
      </c>
      <c r="IM491" s="412" t="str">
        <f>OIP!AH489&amp;";"&amp;OIP!B489&amp;";"&amp;OIP!E489</f>
        <v>;;</v>
      </c>
      <c r="IN491" s="440">
        <v>487</v>
      </c>
      <c r="IO491" s="414" t="s">
        <v>5454</v>
      </c>
      <c r="IP491" s="415">
        <v>1</v>
      </c>
      <c r="IQ491" s="447">
        <v>0</v>
      </c>
    </row>
    <row r="492" spans="1:251">
      <c r="A492" s="310">
        <f t="shared" si="48"/>
        <v>488</v>
      </c>
      <c r="B492" s="314" t="str">
        <f>DP!J489&amp;";"&amp;DP!B489</f>
        <v>;</v>
      </c>
      <c r="C492" s="438">
        <v>488</v>
      </c>
      <c r="D492" s="312"/>
      <c r="E492" s="312"/>
      <c r="F492" s="403"/>
      <c r="H492" s="437">
        <f t="shared" si="49"/>
        <v>488</v>
      </c>
      <c r="I492" s="314" t="str">
        <f>KTPRS2!I489&amp;";"&amp;KTPRS2!B489</f>
        <v>;</v>
      </c>
      <c r="J492" s="438">
        <v>488</v>
      </c>
      <c r="K492" s="312"/>
      <c r="L492" s="312"/>
      <c r="M492" s="405"/>
      <c r="O492" s="437">
        <f t="shared" si="50"/>
        <v>488</v>
      </c>
      <c r="P492" s="455">
        <v>0</v>
      </c>
      <c r="Q492" s="438"/>
      <c r="R492" s="312"/>
      <c r="S492" s="312"/>
      <c r="T492" s="405"/>
      <c r="HC492" s="431">
        <v>488</v>
      </c>
      <c r="HD492" s="412" t="str">
        <f>OIP!AH490&amp;";"&amp;OIP!B490&amp;";"&amp;OIP!E490</f>
        <v>;;</v>
      </c>
      <c r="HE492" s="440">
        <v>488</v>
      </c>
      <c r="HF492" s="414" t="s">
        <v>5455</v>
      </c>
      <c r="HG492" s="415">
        <v>1</v>
      </c>
      <c r="HH492" s="447">
        <v>0</v>
      </c>
      <c r="HJ492" s="431">
        <v>488</v>
      </c>
      <c r="HK492" s="412" t="str">
        <f>OIP!AH490&amp;";"&amp;OIP!B490&amp;";"&amp;OIP!E490</f>
        <v>;;</v>
      </c>
      <c r="HL492" s="440">
        <v>488</v>
      </c>
      <c r="HM492" s="414" t="s">
        <v>5455</v>
      </c>
      <c r="HN492" s="415">
        <v>1</v>
      </c>
      <c r="HO492" s="447">
        <v>0</v>
      </c>
      <c r="HQ492" s="437">
        <v>488</v>
      </c>
      <c r="HR492" s="314" t="str">
        <f>OIP!AH490&amp;";"&amp;OIP!B490&amp;";"&amp;OIP!E490</f>
        <v>;;</v>
      </c>
      <c r="HS492" s="438">
        <v>488</v>
      </c>
      <c r="HT492" s="402" t="s">
        <v>5455</v>
      </c>
      <c r="HU492" s="312">
        <v>1</v>
      </c>
      <c r="HV492" s="405">
        <v>0</v>
      </c>
      <c r="HX492" s="310">
        <v>488</v>
      </c>
      <c r="HY492" s="314" t="str">
        <f>OIP!AH490&amp;";"&amp;OIP!B490&amp;";"&amp;OIP!E490</f>
        <v>;;</v>
      </c>
      <c r="HZ492" s="438">
        <v>488</v>
      </c>
      <c r="IA492" s="414" t="s">
        <v>5455</v>
      </c>
      <c r="IB492" s="415">
        <v>1</v>
      </c>
      <c r="IC492" s="447">
        <v>0</v>
      </c>
      <c r="ID492" s="341"/>
      <c r="IE492" s="431">
        <v>488</v>
      </c>
      <c r="IF492" s="412" t="str">
        <f>OIP!AH490&amp;";"&amp;OIP!B490&amp;";"&amp;OIP!E490</f>
        <v>;;</v>
      </c>
      <c r="IG492" s="440">
        <v>488</v>
      </c>
      <c r="IH492" s="414" t="s">
        <v>5455</v>
      </c>
      <c r="II492" s="415">
        <v>1</v>
      </c>
      <c r="IJ492" s="447">
        <v>0</v>
      </c>
      <c r="IK492" s="341"/>
      <c r="IL492" s="431">
        <v>488</v>
      </c>
      <c r="IM492" s="412" t="str">
        <f>OIP!AH490&amp;";"&amp;OIP!B490&amp;";"&amp;OIP!E490</f>
        <v>;;</v>
      </c>
      <c r="IN492" s="440">
        <v>488</v>
      </c>
      <c r="IO492" s="414" t="s">
        <v>5455</v>
      </c>
      <c r="IP492" s="415">
        <v>1</v>
      </c>
      <c r="IQ492" s="447">
        <v>0</v>
      </c>
    </row>
    <row r="493" spans="1:251">
      <c r="A493" s="313">
        <f t="shared" si="48"/>
        <v>489</v>
      </c>
      <c r="B493" s="314" t="str">
        <f>DP!J490&amp;";"&amp;DP!B490</f>
        <v>;</v>
      </c>
      <c r="C493" s="438">
        <v>489</v>
      </c>
      <c r="D493" s="345"/>
      <c r="E493" s="345"/>
      <c r="F493" s="347"/>
      <c r="H493" s="469">
        <f t="shared" si="49"/>
        <v>489</v>
      </c>
      <c r="I493" s="314" t="str">
        <f>KTPRS2!I490&amp;";"&amp;KTPRS2!B490</f>
        <v>;</v>
      </c>
      <c r="J493" s="438">
        <v>489</v>
      </c>
      <c r="K493" s="345"/>
      <c r="L493" s="345"/>
      <c r="M493" s="470"/>
      <c r="O493" s="469">
        <f t="shared" si="50"/>
        <v>489</v>
      </c>
      <c r="P493" s="455">
        <v>0</v>
      </c>
      <c r="Q493" s="343"/>
      <c r="R493" s="345"/>
      <c r="S493" s="345"/>
      <c r="T493" s="470"/>
      <c r="HC493" s="446">
        <v>489</v>
      </c>
      <c r="HD493" s="412" t="str">
        <f>OIP!AH491&amp;";"&amp;OIP!B491&amp;";"&amp;OIP!E491</f>
        <v>;;</v>
      </c>
      <c r="HE493" s="440">
        <v>489</v>
      </c>
      <c r="HF493" s="414" t="s">
        <v>5456</v>
      </c>
      <c r="HG493" s="415">
        <v>1</v>
      </c>
      <c r="HH493" s="447">
        <v>0</v>
      </c>
      <c r="HJ493" s="446">
        <v>489</v>
      </c>
      <c r="HK493" s="412" t="str">
        <f>OIP!AH491&amp;";"&amp;OIP!B491&amp;";"&amp;OIP!E491</f>
        <v>;;</v>
      </c>
      <c r="HL493" s="440">
        <v>489</v>
      </c>
      <c r="HM493" s="414" t="s">
        <v>5456</v>
      </c>
      <c r="HN493" s="415">
        <v>1</v>
      </c>
      <c r="HO493" s="447">
        <v>0</v>
      </c>
      <c r="HQ493" s="437">
        <v>489</v>
      </c>
      <c r="HR493" s="314" t="str">
        <f>OIP!AH491&amp;";"&amp;OIP!B491&amp;";"&amp;OIP!E491</f>
        <v>;;</v>
      </c>
      <c r="HS493" s="438">
        <v>489</v>
      </c>
      <c r="HT493" s="402" t="s">
        <v>5456</v>
      </c>
      <c r="HU493" s="312">
        <v>1</v>
      </c>
      <c r="HV493" s="405">
        <v>0</v>
      </c>
      <c r="HX493" s="310">
        <v>489</v>
      </c>
      <c r="HY493" s="314" t="str">
        <f>OIP!AH491&amp;";"&amp;OIP!B491&amp;";"&amp;OIP!E491</f>
        <v>;;</v>
      </c>
      <c r="HZ493" s="438">
        <v>489</v>
      </c>
      <c r="IA493" s="414" t="s">
        <v>5456</v>
      </c>
      <c r="IB493" s="415">
        <v>1</v>
      </c>
      <c r="IC493" s="447">
        <v>0</v>
      </c>
      <c r="ID493" s="341"/>
      <c r="IE493" s="446">
        <v>489</v>
      </c>
      <c r="IF493" s="412" t="str">
        <f>OIP!AH491&amp;";"&amp;OIP!B491&amp;";"&amp;OIP!E491</f>
        <v>;;</v>
      </c>
      <c r="IG493" s="440">
        <v>489</v>
      </c>
      <c r="IH493" s="414" t="s">
        <v>5456</v>
      </c>
      <c r="II493" s="415">
        <v>1</v>
      </c>
      <c r="IJ493" s="447">
        <v>0</v>
      </c>
      <c r="IK493" s="341"/>
      <c r="IL493" s="446">
        <v>489</v>
      </c>
      <c r="IM493" s="412" t="str">
        <f>OIP!AH491&amp;";"&amp;OIP!B491&amp;";"&amp;OIP!E491</f>
        <v>;;</v>
      </c>
      <c r="IN493" s="440">
        <v>489</v>
      </c>
      <c r="IO493" s="414" t="s">
        <v>5456</v>
      </c>
      <c r="IP493" s="415">
        <v>1</v>
      </c>
      <c r="IQ493" s="447">
        <v>0</v>
      </c>
    </row>
    <row r="494" spans="1:251">
      <c r="A494" s="310">
        <f t="shared" si="48"/>
        <v>490</v>
      </c>
      <c r="B494" s="314" t="str">
        <f>DP!J491&amp;";"&amp;DP!B491</f>
        <v>;</v>
      </c>
      <c r="C494" s="438">
        <v>490</v>
      </c>
      <c r="D494" s="312"/>
      <c r="E494" s="312"/>
      <c r="F494" s="403"/>
      <c r="H494" s="437">
        <f t="shared" si="49"/>
        <v>490</v>
      </c>
      <c r="I494" s="314" t="str">
        <f>KTPRS2!I491&amp;";"&amp;KTPRS2!B491</f>
        <v>;</v>
      </c>
      <c r="J494" s="438">
        <v>490</v>
      </c>
      <c r="K494" s="312"/>
      <c r="L494" s="312"/>
      <c r="M494" s="405"/>
      <c r="O494" s="437">
        <f t="shared" si="50"/>
        <v>490</v>
      </c>
      <c r="P494" s="455">
        <v>0</v>
      </c>
      <c r="Q494" s="438"/>
      <c r="R494" s="312"/>
      <c r="S494" s="312"/>
      <c r="T494" s="405"/>
      <c r="HC494" s="431">
        <v>490</v>
      </c>
      <c r="HD494" s="412" t="str">
        <f>OIP!AH492&amp;";"&amp;OIP!B492&amp;";"&amp;OIP!E492</f>
        <v>;;</v>
      </c>
      <c r="HE494" s="440">
        <v>490</v>
      </c>
      <c r="HF494" s="414" t="s">
        <v>5457</v>
      </c>
      <c r="HG494" s="415">
        <v>1</v>
      </c>
      <c r="HH494" s="447">
        <v>0</v>
      </c>
      <c r="HJ494" s="431">
        <v>490</v>
      </c>
      <c r="HK494" s="412" t="str">
        <f>OIP!AH492&amp;";"&amp;OIP!B492&amp;";"&amp;OIP!E492</f>
        <v>;;</v>
      </c>
      <c r="HL494" s="440">
        <v>490</v>
      </c>
      <c r="HM494" s="414" t="s">
        <v>5457</v>
      </c>
      <c r="HN494" s="415">
        <v>1</v>
      </c>
      <c r="HO494" s="447">
        <v>0</v>
      </c>
      <c r="HQ494" s="437">
        <v>490</v>
      </c>
      <c r="HR494" s="314" t="str">
        <f>OIP!AH492&amp;";"&amp;OIP!B492&amp;";"&amp;OIP!E492</f>
        <v>;;</v>
      </c>
      <c r="HS494" s="438">
        <v>490</v>
      </c>
      <c r="HT494" s="402" t="s">
        <v>5457</v>
      </c>
      <c r="HU494" s="312">
        <v>1</v>
      </c>
      <c r="HV494" s="405">
        <v>0</v>
      </c>
      <c r="HX494" s="310">
        <v>490</v>
      </c>
      <c r="HY494" s="314" t="str">
        <f>OIP!AH492&amp;";"&amp;OIP!B492&amp;";"&amp;OIP!E492</f>
        <v>;;</v>
      </c>
      <c r="HZ494" s="438">
        <v>490</v>
      </c>
      <c r="IA494" s="414" t="s">
        <v>5457</v>
      </c>
      <c r="IB494" s="415">
        <v>1</v>
      </c>
      <c r="IC494" s="447">
        <v>0</v>
      </c>
      <c r="ID494" s="341"/>
      <c r="IE494" s="431">
        <v>490</v>
      </c>
      <c r="IF494" s="412" t="str">
        <f>OIP!AH492&amp;";"&amp;OIP!B492&amp;";"&amp;OIP!E492</f>
        <v>;;</v>
      </c>
      <c r="IG494" s="440">
        <v>490</v>
      </c>
      <c r="IH494" s="414" t="s">
        <v>5457</v>
      </c>
      <c r="II494" s="415">
        <v>1</v>
      </c>
      <c r="IJ494" s="447">
        <v>0</v>
      </c>
      <c r="IK494" s="341"/>
      <c r="IL494" s="431">
        <v>490</v>
      </c>
      <c r="IM494" s="412" t="str">
        <f>OIP!AH492&amp;";"&amp;OIP!B492&amp;";"&amp;OIP!E492</f>
        <v>;;</v>
      </c>
      <c r="IN494" s="440">
        <v>490</v>
      </c>
      <c r="IO494" s="414" t="s">
        <v>5457</v>
      </c>
      <c r="IP494" s="415">
        <v>1</v>
      </c>
      <c r="IQ494" s="447">
        <v>0</v>
      </c>
    </row>
    <row r="495" spans="1:251">
      <c r="A495" s="313">
        <f t="shared" si="48"/>
        <v>491</v>
      </c>
      <c r="B495" s="314" t="str">
        <f>DP!J492&amp;";"&amp;DP!B492</f>
        <v>;</v>
      </c>
      <c r="C495" s="438">
        <v>491</v>
      </c>
      <c r="D495" s="345"/>
      <c r="E495" s="345"/>
      <c r="F495" s="347"/>
      <c r="H495" s="469">
        <f t="shared" si="49"/>
        <v>491</v>
      </c>
      <c r="I495" s="314" t="str">
        <f>KTPRS2!I492&amp;";"&amp;KTPRS2!B492</f>
        <v>;</v>
      </c>
      <c r="J495" s="438">
        <v>491</v>
      </c>
      <c r="K495" s="345"/>
      <c r="L495" s="345"/>
      <c r="M495" s="470"/>
      <c r="O495" s="469">
        <f t="shared" si="50"/>
        <v>491</v>
      </c>
      <c r="P495" s="455">
        <v>0</v>
      </c>
      <c r="Q495" s="343"/>
      <c r="R495" s="345"/>
      <c r="S495" s="345"/>
      <c r="T495" s="470"/>
      <c r="HC495" s="446">
        <v>491</v>
      </c>
      <c r="HD495" s="412" t="str">
        <f>OIP!AH493&amp;";"&amp;OIP!B493&amp;";"&amp;OIP!E493</f>
        <v>;;</v>
      </c>
      <c r="HE495" s="440">
        <v>491</v>
      </c>
      <c r="HF495" s="414" t="s">
        <v>5458</v>
      </c>
      <c r="HG495" s="415">
        <v>1</v>
      </c>
      <c r="HH495" s="447">
        <v>0</v>
      </c>
      <c r="HJ495" s="446">
        <v>491</v>
      </c>
      <c r="HK495" s="412" t="str">
        <f>OIP!AH493&amp;";"&amp;OIP!B493&amp;";"&amp;OIP!E493</f>
        <v>;;</v>
      </c>
      <c r="HL495" s="440">
        <v>491</v>
      </c>
      <c r="HM495" s="414" t="s">
        <v>5458</v>
      </c>
      <c r="HN495" s="415">
        <v>1</v>
      </c>
      <c r="HO495" s="447">
        <v>0</v>
      </c>
      <c r="HQ495" s="437">
        <v>491</v>
      </c>
      <c r="HR495" s="314" t="str">
        <f>OIP!AH493&amp;";"&amp;OIP!B493&amp;";"&amp;OIP!E493</f>
        <v>;;</v>
      </c>
      <c r="HS495" s="438">
        <v>491</v>
      </c>
      <c r="HT495" s="402" t="s">
        <v>5458</v>
      </c>
      <c r="HU495" s="312">
        <v>1</v>
      </c>
      <c r="HV495" s="405">
        <v>0</v>
      </c>
      <c r="HX495" s="310">
        <v>491</v>
      </c>
      <c r="HY495" s="314" t="str">
        <f>OIP!AH493&amp;";"&amp;OIP!B493&amp;";"&amp;OIP!E493</f>
        <v>;;</v>
      </c>
      <c r="HZ495" s="438">
        <v>491</v>
      </c>
      <c r="IA495" s="414" t="s">
        <v>5458</v>
      </c>
      <c r="IB495" s="415">
        <v>1</v>
      </c>
      <c r="IC495" s="447">
        <v>0</v>
      </c>
      <c r="ID495" s="341"/>
      <c r="IE495" s="446">
        <v>491</v>
      </c>
      <c r="IF495" s="412" t="str">
        <f>OIP!AH493&amp;";"&amp;OIP!B493&amp;";"&amp;OIP!E493</f>
        <v>;;</v>
      </c>
      <c r="IG495" s="440">
        <v>491</v>
      </c>
      <c r="IH495" s="414" t="s">
        <v>5458</v>
      </c>
      <c r="II495" s="415">
        <v>1</v>
      </c>
      <c r="IJ495" s="447">
        <v>0</v>
      </c>
      <c r="IK495" s="341"/>
      <c r="IL495" s="446">
        <v>491</v>
      </c>
      <c r="IM495" s="412" t="str">
        <f>OIP!AH493&amp;";"&amp;OIP!B493&amp;";"&amp;OIP!E493</f>
        <v>;;</v>
      </c>
      <c r="IN495" s="440">
        <v>491</v>
      </c>
      <c r="IO495" s="414" t="s">
        <v>5458</v>
      </c>
      <c r="IP495" s="415">
        <v>1</v>
      </c>
      <c r="IQ495" s="447">
        <v>0</v>
      </c>
    </row>
    <row r="496" spans="1:251">
      <c r="A496" s="310">
        <f t="shared" si="48"/>
        <v>492</v>
      </c>
      <c r="B496" s="314" t="str">
        <f>DP!J493&amp;";"&amp;DP!B493</f>
        <v>;</v>
      </c>
      <c r="C496" s="438">
        <v>492</v>
      </c>
      <c r="D496" s="312"/>
      <c r="E496" s="312"/>
      <c r="F496" s="403"/>
      <c r="H496" s="437">
        <f t="shared" si="49"/>
        <v>492</v>
      </c>
      <c r="I496" s="314" t="str">
        <f>KTPRS2!I493&amp;";"&amp;KTPRS2!B493</f>
        <v>;</v>
      </c>
      <c r="J496" s="438">
        <v>492</v>
      </c>
      <c r="K496" s="312"/>
      <c r="L496" s="312"/>
      <c r="M496" s="405"/>
      <c r="O496" s="437">
        <f t="shared" si="50"/>
        <v>492</v>
      </c>
      <c r="P496" s="455">
        <v>0</v>
      </c>
      <c r="Q496" s="438"/>
      <c r="R496" s="312"/>
      <c r="S496" s="312"/>
      <c r="T496" s="405"/>
      <c r="HC496" s="431">
        <v>492</v>
      </c>
      <c r="HD496" s="412" t="str">
        <f>OIP!AH494&amp;";"&amp;OIP!B494&amp;";"&amp;OIP!E494</f>
        <v>;;</v>
      </c>
      <c r="HE496" s="440">
        <v>492</v>
      </c>
      <c r="HF496" s="414" t="s">
        <v>5459</v>
      </c>
      <c r="HG496" s="415">
        <v>1</v>
      </c>
      <c r="HH496" s="447">
        <v>0</v>
      </c>
      <c r="HJ496" s="431">
        <v>492</v>
      </c>
      <c r="HK496" s="412" t="str">
        <f>OIP!AH494&amp;";"&amp;OIP!B494&amp;";"&amp;OIP!E494</f>
        <v>;;</v>
      </c>
      <c r="HL496" s="440">
        <v>492</v>
      </c>
      <c r="HM496" s="414" t="s">
        <v>5459</v>
      </c>
      <c r="HN496" s="415">
        <v>1</v>
      </c>
      <c r="HO496" s="447">
        <v>0</v>
      </c>
      <c r="HQ496" s="437">
        <v>492</v>
      </c>
      <c r="HR496" s="314" t="str">
        <f>OIP!AH494&amp;";"&amp;OIP!B494&amp;";"&amp;OIP!E494</f>
        <v>;;</v>
      </c>
      <c r="HS496" s="438">
        <v>492</v>
      </c>
      <c r="HT496" s="402" t="s">
        <v>5459</v>
      </c>
      <c r="HU496" s="312">
        <v>1</v>
      </c>
      <c r="HV496" s="405">
        <v>0</v>
      </c>
      <c r="HX496" s="310">
        <v>492</v>
      </c>
      <c r="HY496" s="314" t="str">
        <f>OIP!AH494&amp;";"&amp;OIP!B494&amp;";"&amp;OIP!E494</f>
        <v>;;</v>
      </c>
      <c r="HZ496" s="438">
        <v>492</v>
      </c>
      <c r="IA496" s="414" t="s">
        <v>5459</v>
      </c>
      <c r="IB496" s="415">
        <v>1</v>
      </c>
      <c r="IC496" s="447">
        <v>0</v>
      </c>
      <c r="ID496" s="341"/>
      <c r="IE496" s="431">
        <v>492</v>
      </c>
      <c r="IF496" s="412" t="str">
        <f>OIP!AH494&amp;";"&amp;OIP!B494&amp;";"&amp;OIP!E494</f>
        <v>;;</v>
      </c>
      <c r="IG496" s="440">
        <v>492</v>
      </c>
      <c r="IH496" s="414" t="s">
        <v>5459</v>
      </c>
      <c r="II496" s="415">
        <v>1</v>
      </c>
      <c r="IJ496" s="447">
        <v>0</v>
      </c>
      <c r="IK496" s="341"/>
      <c r="IL496" s="431">
        <v>492</v>
      </c>
      <c r="IM496" s="412" t="str">
        <f>OIP!AH494&amp;";"&amp;OIP!B494&amp;";"&amp;OIP!E494</f>
        <v>;;</v>
      </c>
      <c r="IN496" s="440">
        <v>492</v>
      </c>
      <c r="IO496" s="414" t="s">
        <v>5459</v>
      </c>
      <c r="IP496" s="415">
        <v>1</v>
      </c>
      <c r="IQ496" s="447">
        <v>0</v>
      </c>
    </row>
    <row r="497" spans="1:251">
      <c r="A497" s="313">
        <f t="shared" si="48"/>
        <v>493</v>
      </c>
      <c r="B497" s="314" t="str">
        <f>DP!J494&amp;";"&amp;DP!B494</f>
        <v>;</v>
      </c>
      <c r="C497" s="438">
        <v>493</v>
      </c>
      <c r="D497" s="345"/>
      <c r="E497" s="345"/>
      <c r="F497" s="347"/>
      <c r="H497" s="469">
        <f t="shared" si="49"/>
        <v>493</v>
      </c>
      <c r="I497" s="314" t="str">
        <f>KTPRS2!I494&amp;";"&amp;KTPRS2!B494</f>
        <v>;</v>
      </c>
      <c r="J497" s="438">
        <v>493</v>
      </c>
      <c r="K497" s="345"/>
      <c r="L497" s="345"/>
      <c r="M497" s="470"/>
      <c r="O497" s="469">
        <f t="shared" si="50"/>
        <v>493</v>
      </c>
      <c r="P497" s="455">
        <v>0</v>
      </c>
      <c r="Q497" s="343"/>
      <c r="R497" s="345"/>
      <c r="S497" s="345"/>
      <c r="T497" s="470"/>
      <c r="HC497" s="446">
        <v>493</v>
      </c>
      <c r="HD497" s="412" t="str">
        <f>OIP!AH495&amp;";"&amp;OIP!B495&amp;";"&amp;OIP!E495</f>
        <v>;;</v>
      </c>
      <c r="HE497" s="440">
        <v>493</v>
      </c>
      <c r="HF497" s="414" t="s">
        <v>5460</v>
      </c>
      <c r="HG497" s="415">
        <v>1</v>
      </c>
      <c r="HH497" s="447">
        <v>0</v>
      </c>
      <c r="HJ497" s="446">
        <v>493</v>
      </c>
      <c r="HK497" s="412" t="str">
        <f>OIP!AH495&amp;";"&amp;OIP!B495&amp;";"&amp;OIP!E495</f>
        <v>;;</v>
      </c>
      <c r="HL497" s="440">
        <v>493</v>
      </c>
      <c r="HM497" s="414" t="s">
        <v>5460</v>
      </c>
      <c r="HN497" s="415">
        <v>1</v>
      </c>
      <c r="HO497" s="447">
        <v>0</v>
      </c>
      <c r="HQ497" s="437">
        <v>493</v>
      </c>
      <c r="HR497" s="314" t="str">
        <f>OIP!AH495&amp;";"&amp;OIP!B495&amp;";"&amp;OIP!E495</f>
        <v>;;</v>
      </c>
      <c r="HS497" s="438">
        <v>493</v>
      </c>
      <c r="HT497" s="402" t="s">
        <v>5460</v>
      </c>
      <c r="HU497" s="312">
        <v>1</v>
      </c>
      <c r="HV497" s="405">
        <v>0</v>
      </c>
      <c r="HX497" s="310">
        <v>493</v>
      </c>
      <c r="HY497" s="314" t="str">
        <f>OIP!AH495&amp;";"&amp;OIP!B495&amp;";"&amp;OIP!E495</f>
        <v>;;</v>
      </c>
      <c r="HZ497" s="438">
        <v>493</v>
      </c>
      <c r="IA497" s="414" t="s">
        <v>5460</v>
      </c>
      <c r="IB497" s="415">
        <v>1</v>
      </c>
      <c r="IC497" s="447">
        <v>0</v>
      </c>
      <c r="ID497" s="341"/>
      <c r="IE497" s="446">
        <v>493</v>
      </c>
      <c r="IF497" s="412" t="str">
        <f>OIP!AH495&amp;";"&amp;OIP!B495&amp;";"&amp;OIP!E495</f>
        <v>;;</v>
      </c>
      <c r="IG497" s="440">
        <v>493</v>
      </c>
      <c r="IH497" s="414" t="s">
        <v>5460</v>
      </c>
      <c r="II497" s="415">
        <v>1</v>
      </c>
      <c r="IJ497" s="447">
        <v>0</v>
      </c>
      <c r="IK497" s="341"/>
      <c r="IL497" s="446">
        <v>493</v>
      </c>
      <c r="IM497" s="412" t="str">
        <f>OIP!AH495&amp;";"&amp;OIP!B495&amp;";"&amp;OIP!E495</f>
        <v>;;</v>
      </c>
      <c r="IN497" s="440">
        <v>493</v>
      </c>
      <c r="IO497" s="414" t="s">
        <v>5460</v>
      </c>
      <c r="IP497" s="415">
        <v>1</v>
      </c>
      <c r="IQ497" s="447">
        <v>0</v>
      </c>
    </row>
    <row r="498" spans="1:251">
      <c r="A498" s="310">
        <f t="shared" si="48"/>
        <v>494</v>
      </c>
      <c r="B498" s="314" t="str">
        <f>DP!J495&amp;";"&amp;DP!B495</f>
        <v>;</v>
      </c>
      <c r="C498" s="438">
        <v>494</v>
      </c>
      <c r="D498" s="312"/>
      <c r="E498" s="312"/>
      <c r="F498" s="403"/>
      <c r="H498" s="437">
        <f t="shared" si="49"/>
        <v>494</v>
      </c>
      <c r="I498" s="314" t="str">
        <f>KTPRS2!I495&amp;";"&amp;KTPRS2!B495</f>
        <v>;</v>
      </c>
      <c r="J498" s="438">
        <v>494</v>
      </c>
      <c r="K498" s="312"/>
      <c r="L498" s="312"/>
      <c r="M498" s="405"/>
      <c r="O498" s="437">
        <f t="shared" si="50"/>
        <v>494</v>
      </c>
      <c r="P498" s="455">
        <v>0</v>
      </c>
      <c r="Q498" s="438"/>
      <c r="R498" s="312"/>
      <c r="S498" s="312"/>
      <c r="T498" s="405"/>
      <c r="HC498" s="431">
        <v>494</v>
      </c>
      <c r="HD498" s="412" t="str">
        <f>OIP!AH496&amp;";"&amp;OIP!B496&amp;";"&amp;OIP!E496</f>
        <v>;;</v>
      </c>
      <c r="HE498" s="440">
        <v>494</v>
      </c>
      <c r="HF498" s="414" t="s">
        <v>5461</v>
      </c>
      <c r="HG498" s="415">
        <v>1</v>
      </c>
      <c r="HH498" s="447">
        <v>0</v>
      </c>
      <c r="HJ498" s="431">
        <v>494</v>
      </c>
      <c r="HK498" s="412" t="str">
        <f>OIP!AH496&amp;";"&amp;OIP!B496&amp;";"&amp;OIP!E496</f>
        <v>;;</v>
      </c>
      <c r="HL498" s="440">
        <v>494</v>
      </c>
      <c r="HM498" s="414" t="s">
        <v>5461</v>
      </c>
      <c r="HN498" s="415">
        <v>1</v>
      </c>
      <c r="HO498" s="447">
        <v>0</v>
      </c>
      <c r="HQ498" s="437">
        <v>494</v>
      </c>
      <c r="HR498" s="314" t="str">
        <f>OIP!AH496&amp;";"&amp;OIP!B496&amp;";"&amp;OIP!E496</f>
        <v>;;</v>
      </c>
      <c r="HS498" s="438">
        <v>494</v>
      </c>
      <c r="HT498" s="402" t="s">
        <v>5461</v>
      </c>
      <c r="HU498" s="312">
        <v>1</v>
      </c>
      <c r="HV498" s="405">
        <v>0</v>
      </c>
      <c r="HX498" s="310">
        <v>494</v>
      </c>
      <c r="HY498" s="314" t="str">
        <f>OIP!AH496&amp;";"&amp;OIP!B496&amp;";"&amp;OIP!E496</f>
        <v>;;</v>
      </c>
      <c r="HZ498" s="438">
        <v>494</v>
      </c>
      <c r="IA498" s="414" t="s">
        <v>5461</v>
      </c>
      <c r="IB498" s="415">
        <v>1</v>
      </c>
      <c r="IC498" s="447">
        <v>0</v>
      </c>
      <c r="ID498" s="341"/>
      <c r="IE498" s="431">
        <v>494</v>
      </c>
      <c r="IF498" s="412" t="str">
        <f>OIP!AH496&amp;";"&amp;OIP!B496&amp;";"&amp;OIP!E496</f>
        <v>;;</v>
      </c>
      <c r="IG498" s="440">
        <v>494</v>
      </c>
      <c r="IH498" s="414" t="s">
        <v>5461</v>
      </c>
      <c r="II498" s="415">
        <v>1</v>
      </c>
      <c r="IJ498" s="447">
        <v>0</v>
      </c>
      <c r="IK498" s="341"/>
      <c r="IL498" s="431">
        <v>494</v>
      </c>
      <c r="IM498" s="412" t="str">
        <f>OIP!AH496&amp;";"&amp;OIP!B496&amp;";"&amp;OIP!E496</f>
        <v>;;</v>
      </c>
      <c r="IN498" s="440">
        <v>494</v>
      </c>
      <c r="IO498" s="414" t="s">
        <v>5461</v>
      </c>
      <c r="IP498" s="415">
        <v>1</v>
      </c>
      <c r="IQ498" s="447">
        <v>0</v>
      </c>
    </row>
    <row r="499" spans="1:251">
      <c r="A499" s="313">
        <f t="shared" si="48"/>
        <v>495</v>
      </c>
      <c r="B499" s="314" t="str">
        <f>DP!J496&amp;";"&amp;DP!B496</f>
        <v>;</v>
      </c>
      <c r="C499" s="438">
        <v>495</v>
      </c>
      <c r="D499" s="345"/>
      <c r="E499" s="345"/>
      <c r="F499" s="347"/>
      <c r="H499" s="469">
        <f t="shared" si="49"/>
        <v>495</v>
      </c>
      <c r="I499" s="314" t="str">
        <f>KTPRS2!I496&amp;";"&amp;KTPRS2!B496</f>
        <v>;</v>
      </c>
      <c r="J499" s="438">
        <v>495</v>
      </c>
      <c r="K499" s="345"/>
      <c r="L499" s="345"/>
      <c r="M499" s="470"/>
      <c r="O499" s="469">
        <f t="shared" si="50"/>
        <v>495</v>
      </c>
      <c r="P499" s="455">
        <v>0</v>
      </c>
      <c r="Q499" s="343"/>
      <c r="R499" s="345"/>
      <c r="S499" s="345"/>
      <c r="T499" s="470"/>
      <c r="HC499" s="446">
        <v>495</v>
      </c>
      <c r="HD499" s="412" t="str">
        <f>OIP!AH497&amp;";"&amp;OIP!B497&amp;";"&amp;OIP!E497</f>
        <v>;;</v>
      </c>
      <c r="HE499" s="440">
        <v>495</v>
      </c>
      <c r="HF499" s="414" t="s">
        <v>5462</v>
      </c>
      <c r="HG499" s="415">
        <v>1</v>
      </c>
      <c r="HH499" s="447">
        <v>0</v>
      </c>
      <c r="HJ499" s="446">
        <v>495</v>
      </c>
      <c r="HK499" s="412" t="str">
        <f>OIP!AH497&amp;";"&amp;OIP!B497&amp;";"&amp;OIP!E497</f>
        <v>;;</v>
      </c>
      <c r="HL499" s="440">
        <v>495</v>
      </c>
      <c r="HM499" s="414" t="s">
        <v>5462</v>
      </c>
      <c r="HN499" s="415">
        <v>1</v>
      </c>
      <c r="HO499" s="447">
        <v>0</v>
      </c>
      <c r="HQ499" s="437">
        <v>495</v>
      </c>
      <c r="HR499" s="314" t="str">
        <f>OIP!AH497&amp;";"&amp;OIP!B497&amp;";"&amp;OIP!E497</f>
        <v>;;</v>
      </c>
      <c r="HS499" s="438">
        <v>495</v>
      </c>
      <c r="HT499" s="402" t="s">
        <v>5462</v>
      </c>
      <c r="HU499" s="312">
        <v>1</v>
      </c>
      <c r="HV499" s="405">
        <v>0</v>
      </c>
      <c r="HX499" s="310">
        <v>495</v>
      </c>
      <c r="HY499" s="314" t="str">
        <f>OIP!AH497&amp;";"&amp;OIP!B497&amp;";"&amp;OIP!E497</f>
        <v>;;</v>
      </c>
      <c r="HZ499" s="438">
        <v>495</v>
      </c>
      <c r="IA499" s="414" t="s">
        <v>5462</v>
      </c>
      <c r="IB499" s="415">
        <v>1</v>
      </c>
      <c r="IC499" s="447">
        <v>0</v>
      </c>
      <c r="ID499" s="341"/>
      <c r="IE499" s="446">
        <v>495</v>
      </c>
      <c r="IF499" s="412" t="str">
        <f>OIP!AH497&amp;";"&amp;OIP!B497&amp;";"&amp;OIP!E497</f>
        <v>;;</v>
      </c>
      <c r="IG499" s="440">
        <v>495</v>
      </c>
      <c r="IH499" s="414" t="s">
        <v>5462</v>
      </c>
      <c r="II499" s="415">
        <v>1</v>
      </c>
      <c r="IJ499" s="447">
        <v>0</v>
      </c>
      <c r="IK499" s="341"/>
      <c r="IL499" s="446">
        <v>495</v>
      </c>
      <c r="IM499" s="412" t="str">
        <f>OIP!AH497&amp;";"&amp;OIP!B497&amp;";"&amp;OIP!E497</f>
        <v>;;</v>
      </c>
      <c r="IN499" s="440">
        <v>495</v>
      </c>
      <c r="IO499" s="414" t="s">
        <v>5462</v>
      </c>
      <c r="IP499" s="415">
        <v>1</v>
      </c>
      <c r="IQ499" s="447">
        <v>0</v>
      </c>
    </row>
    <row r="500" spans="1:251">
      <c r="A500" s="310">
        <f t="shared" si="48"/>
        <v>496</v>
      </c>
      <c r="B500" s="314" t="str">
        <f>DP!J497&amp;";"&amp;DP!B497</f>
        <v>;</v>
      </c>
      <c r="C500" s="438">
        <v>496</v>
      </c>
      <c r="D500" s="312"/>
      <c r="E500" s="312"/>
      <c r="F500" s="403"/>
      <c r="H500" s="437">
        <f t="shared" si="49"/>
        <v>496</v>
      </c>
      <c r="I500" s="314" t="str">
        <f>KTPRS2!I497&amp;";"&amp;KTPRS2!B497</f>
        <v>;</v>
      </c>
      <c r="J500" s="438">
        <v>496</v>
      </c>
      <c r="K500" s="312"/>
      <c r="L500" s="312"/>
      <c r="M500" s="405"/>
      <c r="O500" s="437">
        <f t="shared" si="50"/>
        <v>496</v>
      </c>
      <c r="P500" s="455">
        <v>0</v>
      </c>
      <c r="Q500" s="438"/>
      <c r="R500" s="312"/>
      <c r="S500" s="312"/>
      <c r="T500" s="405"/>
      <c r="HC500" s="431">
        <v>496</v>
      </c>
      <c r="HD500" s="412" t="str">
        <f>OIP!AH498&amp;";"&amp;OIP!B498&amp;";"&amp;OIP!E498</f>
        <v>;;</v>
      </c>
      <c r="HE500" s="440">
        <v>496</v>
      </c>
      <c r="HF500" s="414" t="s">
        <v>5463</v>
      </c>
      <c r="HG500" s="415">
        <v>1</v>
      </c>
      <c r="HH500" s="447">
        <v>0</v>
      </c>
      <c r="HJ500" s="431">
        <v>496</v>
      </c>
      <c r="HK500" s="412" t="str">
        <f>OIP!AH498&amp;";"&amp;OIP!B498&amp;";"&amp;OIP!E498</f>
        <v>;;</v>
      </c>
      <c r="HL500" s="440">
        <v>496</v>
      </c>
      <c r="HM500" s="414" t="s">
        <v>5463</v>
      </c>
      <c r="HN500" s="415">
        <v>1</v>
      </c>
      <c r="HO500" s="447">
        <v>0</v>
      </c>
      <c r="HQ500" s="437">
        <v>496</v>
      </c>
      <c r="HR500" s="314" t="str">
        <f>OIP!AH498&amp;";"&amp;OIP!B498&amp;";"&amp;OIP!E498</f>
        <v>;;</v>
      </c>
      <c r="HS500" s="438">
        <v>496</v>
      </c>
      <c r="HT500" s="402" t="s">
        <v>5463</v>
      </c>
      <c r="HU500" s="312">
        <v>1</v>
      </c>
      <c r="HV500" s="405">
        <v>0</v>
      </c>
      <c r="HX500" s="310">
        <v>496</v>
      </c>
      <c r="HY500" s="314" t="str">
        <f>OIP!AH498&amp;";"&amp;OIP!B498&amp;";"&amp;OIP!E498</f>
        <v>;;</v>
      </c>
      <c r="HZ500" s="438">
        <v>496</v>
      </c>
      <c r="IA500" s="414" t="s">
        <v>5463</v>
      </c>
      <c r="IB500" s="415">
        <v>1</v>
      </c>
      <c r="IC500" s="447">
        <v>0</v>
      </c>
      <c r="ID500" s="341"/>
      <c r="IE500" s="431">
        <v>496</v>
      </c>
      <c r="IF500" s="412" t="str">
        <f>OIP!AH498&amp;";"&amp;OIP!B498&amp;";"&amp;OIP!E498</f>
        <v>;;</v>
      </c>
      <c r="IG500" s="440">
        <v>496</v>
      </c>
      <c r="IH500" s="414" t="s">
        <v>5463</v>
      </c>
      <c r="II500" s="415">
        <v>1</v>
      </c>
      <c r="IJ500" s="447">
        <v>0</v>
      </c>
      <c r="IK500" s="341"/>
      <c r="IL500" s="431">
        <v>496</v>
      </c>
      <c r="IM500" s="412" t="str">
        <f>OIP!AH498&amp;";"&amp;OIP!B498&amp;";"&amp;OIP!E498</f>
        <v>;;</v>
      </c>
      <c r="IN500" s="440">
        <v>496</v>
      </c>
      <c r="IO500" s="414" t="s">
        <v>5463</v>
      </c>
      <c r="IP500" s="415">
        <v>1</v>
      </c>
      <c r="IQ500" s="447">
        <v>0</v>
      </c>
    </row>
    <row r="501" spans="1:251">
      <c r="A501" s="313">
        <f t="shared" si="48"/>
        <v>497</v>
      </c>
      <c r="B501" s="314" t="str">
        <f>DP!J498&amp;";"&amp;DP!B498</f>
        <v>;</v>
      </c>
      <c r="C501" s="438">
        <v>497</v>
      </c>
      <c r="D501" s="345"/>
      <c r="E501" s="345"/>
      <c r="F501" s="347"/>
      <c r="H501" s="469">
        <f t="shared" si="49"/>
        <v>497</v>
      </c>
      <c r="I501" s="314" t="str">
        <f>KTPRS2!I498&amp;";"&amp;KTPRS2!B498</f>
        <v>;</v>
      </c>
      <c r="J501" s="438">
        <v>497</v>
      </c>
      <c r="K501" s="345"/>
      <c r="L501" s="345"/>
      <c r="M501" s="470"/>
      <c r="O501" s="469">
        <f t="shared" si="50"/>
        <v>497</v>
      </c>
      <c r="P501" s="455">
        <v>0</v>
      </c>
      <c r="Q501" s="343"/>
      <c r="R501" s="345"/>
      <c r="S501" s="345"/>
      <c r="T501" s="470"/>
      <c r="HC501" s="446">
        <v>497</v>
      </c>
      <c r="HD501" s="412" t="str">
        <f>OIP!AH499&amp;";"&amp;OIP!B499&amp;";"&amp;OIP!E499</f>
        <v>;;</v>
      </c>
      <c r="HE501" s="440">
        <v>497</v>
      </c>
      <c r="HF501" s="414" t="s">
        <v>5464</v>
      </c>
      <c r="HG501" s="415">
        <v>1</v>
      </c>
      <c r="HH501" s="447">
        <v>0</v>
      </c>
      <c r="HJ501" s="446">
        <v>497</v>
      </c>
      <c r="HK501" s="412" t="str">
        <f>OIP!AH499&amp;";"&amp;OIP!B499&amp;";"&amp;OIP!E499</f>
        <v>;;</v>
      </c>
      <c r="HL501" s="440">
        <v>497</v>
      </c>
      <c r="HM501" s="414" t="s">
        <v>5464</v>
      </c>
      <c r="HN501" s="415">
        <v>1</v>
      </c>
      <c r="HO501" s="447">
        <v>0</v>
      </c>
      <c r="HQ501" s="437">
        <v>497</v>
      </c>
      <c r="HR501" s="314" t="str">
        <f>OIP!AH499&amp;";"&amp;OIP!B499&amp;";"&amp;OIP!E499</f>
        <v>;;</v>
      </c>
      <c r="HS501" s="438">
        <v>497</v>
      </c>
      <c r="HT501" s="402" t="s">
        <v>5464</v>
      </c>
      <c r="HU501" s="312">
        <v>1</v>
      </c>
      <c r="HV501" s="405">
        <v>0</v>
      </c>
      <c r="HX501" s="310">
        <v>497</v>
      </c>
      <c r="HY501" s="314" t="str">
        <f>OIP!AH499&amp;";"&amp;OIP!B499&amp;";"&amp;OIP!E499</f>
        <v>;;</v>
      </c>
      <c r="HZ501" s="438">
        <v>497</v>
      </c>
      <c r="IA501" s="414" t="s">
        <v>5464</v>
      </c>
      <c r="IB501" s="415">
        <v>1</v>
      </c>
      <c r="IC501" s="447">
        <v>0</v>
      </c>
      <c r="ID501" s="341"/>
      <c r="IE501" s="446">
        <v>497</v>
      </c>
      <c r="IF501" s="412" t="str">
        <f>OIP!AH499&amp;";"&amp;OIP!B499&amp;";"&amp;OIP!E499</f>
        <v>;;</v>
      </c>
      <c r="IG501" s="440">
        <v>497</v>
      </c>
      <c r="IH501" s="414" t="s">
        <v>5464</v>
      </c>
      <c r="II501" s="415">
        <v>1</v>
      </c>
      <c r="IJ501" s="447">
        <v>0</v>
      </c>
      <c r="IK501" s="341"/>
      <c r="IL501" s="446">
        <v>497</v>
      </c>
      <c r="IM501" s="412" t="str">
        <f>OIP!AH499&amp;";"&amp;OIP!B499&amp;";"&amp;OIP!E499</f>
        <v>;;</v>
      </c>
      <c r="IN501" s="440">
        <v>497</v>
      </c>
      <c r="IO501" s="414" t="s">
        <v>5464</v>
      </c>
      <c r="IP501" s="415">
        <v>1</v>
      </c>
      <c r="IQ501" s="447">
        <v>0</v>
      </c>
    </row>
    <row r="502" spans="1:251">
      <c r="A502" s="310">
        <f t="shared" si="48"/>
        <v>498</v>
      </c>
      <c r="B502" s="314" t="str">
        <f>DP!J499&amp;";"&amp;DP!B499</f>
        <v>;</v>
      </c>
      <c r="C502" s="438">
        <v>498</v>
      </c>
      <c r="D502" s="312"/>
      <c r="E502" s="312"/>
      <c r="F502" s="403"/>
      <c r="H502" s="437">
        <f t="shared" si="49"/>
        <v>498</v>
      </c>
      <c r="I502" s="314" t="str">
        <f>KTPRS2!I499&amp;";"&amp;KTPRS2!B499</f>
        <v>;</v>
      </c>
      <c r="J502" s="438">
        <v>498</v>
      </c>
      <c r="K502" s="312"/>
      <c r="L502" s="312"/>
      <c r="M502" s="405"/>
      <c r="O502" s="437">
        <f t="shared" si="50"/>
        <v>498</v>
      </c>
      <c r="P502" s="455">
        <v>0</v>
      </c>
      <c r="Q502" s="438"/>
      <c r="R502" s="312"/>
      <c r="S502" s="312"/>
      <c r="T502" s="405"/>
      <c r="HC502" s="431">
        <v>498</v>
      </c>
      <c r="HD502" s="412" t="str">
        <f>OIP!AH500&amp;";"&amp;OIP!B500&amp;";"&amp;OIP!E500</f>
        <v>;;</v>
      </c>
      <c r="HE502" s="440">
        <v>498</v>
      </c>
      <c r="HF502" s="414" t="s">
        <v>5465</v>
      </c>
      <c r="HG502" s="415">
        <v>1</v>
      </c>
      <c r="HH502" s="447">
        <v>0</v>
      </c>
      <c r="HJ502" s="431">
        <v>498</v>
      </c>
      <c r="HK502" s="412" t="str">
        <f>OIP!AH500&amp;";"&amp;OIP!B500&amp;";"&amp;OIP!E500</f>
        <v>;;</v>
      </c>
      <c r="HL502" s="440">
        <v>498</v>
      </c>
      <c r="HM502" s="414" t="s">
        <v>5465</v>
      </c>
      <c r="HN502" s="415">
        <v>1</v>
      </c>
      <c r="HO502" s="447">
        <v>0</v>
      </c>
      <c r="HQ502" s="437">
        <v>498</v>
      </c>
      <c r="HR502" s="314" t="str">
        <f>OIP!AH500&amp;";"&amp;OIP!B500&amp;";"&amp;OIP!E500</f>
        <v>;;</v>
      </c>
      <c r="HS502" s="438">
        <v>498</v>
      </c>
      <c r="HT502" s="402" t="s">
        <v>5465</v>
      </c>
      <c r="HU502" s="312">
        <v>1</v>
      </c>
      <c r="HV502" s="405">
        <v>0</v>
      </c>
      <c r="HX502" s="310">
        <v>498</v>
      </c>
      <c r="HY502" s="314" t="str">
        <f>OIP!AH500&amp;";"&amp;OIP!B500&amp;";"&amp;OIP!E500</f>
        <v>;;</v>
      </c>
      <c r="HZ502" s="438">
        <v>498</v>
      </c>
      <c r="IA502" s="414" t="s">
        <v>5465</v>
      </c>
      <c r="IB502" s="415">
        <v>1</v>
      </c>
      <c r="IC502" s="447">
        <v>0</v>
      </c>
      <c r="ID502" s="341"/>
      <c r="IE502" s="431">
        <v>498</v>
      </c>
      <c r="IF502" s="412" t="str">
        <f>OIP!AH500&amp;";"&amp;OIP!B500&amp;";"&amp;OIP!E500</f>
        <v>;;</v>
      </c>
      <c r="IG502" s="440">
        <v>498</v>
      </c>
      <c r="IH502" s="414" t="s">
        <v>5465</v>
      </c>
      <c r="II502" s="415">
        <v>1</v>
      </c>
      <c r="IJ502" s="447">
        <v>0</v>
      </c>
      <c r="IK502" s="341"/>
      <c r="IL502" s="431">
        <v>498</v>
      </c>
      <c r="IM502" s="412" t="str">
        <f>OIP!AH500&amp;";"&amp;OIP!B500&amp;";"&amp;OIP!E500</f>
        <v>;;</v>
      </c>
      <c r="IN502" s="440">
        <v>498</v>
      </c>
      <c r="IO502" s="414" t="s">
        <v>5465</v>
      </c>
      <c r="IP502" s="415">
        <v>1</v>
      </c>
      <c r="IQ502" s="447">
        <v>0</v>
      </c>
    </row>
    <row r="503" spans="1:251">
      <c r="A503" s="313">
        <f t="shared" si="48"/>
        <v>499</v>
      </c>
      <c r="B503" s="314" t="str">
        <f>DP!J500&amp;";"&amp;DP!B500</f>
        <v>;</v>
      </c>
      <c r="C503" s="438">
        <v>499</v>
      </c>
      <c r="D503" s="345"/>
      <c r="E503" s="345"/>
      <c r="F503" s="347"/>
      <c r="H503" s="469">
        <f t="shared" si="49"/>
        <v>499</v>
      </c>
      <c r="I503" s="314" t="str">
        <f>KTPRS2!I500&amp;";"&amp;KTPRS2!B500</f>
        <v>;</v>
      </c>
      <c r="J503" s="438">
        <v>499</v>
      </c>
      <c r="K503" s="345"/>
      <c r="L503" s="345"/>
      <c r="M503" s="470"/>
      <c r="O503" s="469">
        <f t="shared" si="50"/>
        <v>499</v>
      </c>
      <c r="P503" s="455">
        <v>0</v>
      </c>
      <c r="Q503" s="343"/>
      <c r="R503" s="345"/>
      <c r="S503" s="345"/>
      <c r="T503" s="470"/>
      <c r="HC503" s="446">
        <v>499</v>
      </c>
      <c r="HD503" s="412" t="str">
        <f>OIP!AH501&amp;";"&amp;OIP!B501&amp;";"&amp;OIP!E501</f>
        <v>;;</v>
      </c>
      <c r="HE503" s="440">
        <v>499</v>
      </c>
      <c r="HF503" s="414" t="s">
        <v>5466</v>
      </c>
      <c r="HG503" s="415">
        <v>1</v>
      </c>
      <c r="HH503" s="447">
        <v>0</v>
      </c>
      <c r="HJ503" s="446">
        <v>499</v>
      </c>
      <c r="HK503" s="412" t="str">
        <f>OIP!AH501&amp;";"&amp;OIP!B501&amp;";"&amp;OIP!E501</f>
        <v>;;</v>
      </c>
      <c r="HL503" s="440">
        <v>499</v>
      </c>
      <c r="HM503" s="414" t="s">
        <v>5466</v>
      </c>
      <c r="HN503" s="415">
        <v>1</v>
      </c>
      <c r="HO503" s="447">
        <v>0</v>
      </c>
      <c r="HQ503" s="437">
        <v>499</v>
      </c>
      <c r="HR503" s="314" t="str">
        <f>OIP!AH501&amp;";"&amp;OIP!B501&amp;";"&amp;OIP!E501</f>
        <v>;;</v>
      </c>
      <c r="HS503" s="438">
        <v>499</v>
      </c>
      <c r="HT503" s="402" t="s">
        <v>5466</v>
      </c>
      <c r="HU503" s="312">
        <v>1</v>
      </c>
      <c r="HV503" s="405">
        <v>0</v>
      </c>
      <c r="HX503" s="310">
        <v>499</v>
      </c>
      <c r="HY503" s="314" t="str">
        <f>OIP!AH501&amp;";"&amp;OIP!B501&amp;";"&amp;OIP!E501</f>
        <v>;;</v>
      </c>
      <c r="HZ503" s="438">
        <v>499</v>
      </c>
      <c r="IA503" s="414" t="s">
        <v>5466</v>
      </c>
      <c r="IB503" s="415">
        <v>1</v>
      </c>
      <c r="IC503" s="447">
        <v>0</v>
      </c>
      <c r="ID503" s="341"/>
      <c r="IE503" s="446">
        <v>499</v>
      </c>
      <c r="IF503" s="412" t="str">
        <f>OIP!AH501&amp;";"&amp;OIP!B501&amp;";"&amp;OIP!E501</f>
        <v>;;</v>
      </c>
      <c r="IG503" s="440">
        <v>499</v>
      </c>
      <c r="IH503" s="414" t="s">
        <v>5466</v>
      </c>
      <c r="II503" s="415">
        <v>1</v>
      </c>
      <c r="IJ503" s="447">
        <v>0</v>
      </c>
      <c r="IK503" s="341"/>
      <c r="IL503" s="446">
        <v>499</v>
      </c>
      <c r="IM503" s="412" t="str">
        <f>OIP!AH501&amp;";"&amp;OIP!B501&amp;";"&amp;OIP!E501</f>
        <v>;;</v>
      </c>
      <c r="IN503" s="440">
        <v>499</v>
      </c>
      <c r="IO503" s="414" t="s">
        <v>5466</v>
      </c>
      <c r="IP503" s="415">
        <v>1</v>
      </c>
      <c r="IQ503" s="447">
        <v>0</v>
      </c>
    </row>
    <row r="504" spans="1:251" ht="15.75" thickBot="1">
      <c r="A504" s="310">
        <f t="shared" si="48"/>
        <v>500</v>
      </c>
      <c r="B504" s="314" t="str">
        <f>DP!J501&amp;";"&amp;DP!B501</f>
        <v>;</v>
      </c>
      <c r="C504" s="438">
        <v>500</v>
      </c>
      <c r="D504" s="312"/>
      <c r="E504" s="312"/>
      <c r="F504" s="403"/>
      <c r="H504" s="437">
        <f t="shared" si="49"/>
        <v>500</v>
      </c>
      <c r="I504" s="314" t="str">
        <f>KTPRS2!I501&amp;";"&amp;KTPRS2!B501</f>
        <v>;</v>
      </c>
      <c r="J504" s="438">
        <v>500</v>
      </c>
      <c r="K504" s="312"/>
      <c r="L504" s="312"/>
      <c r="M504" s="405"/>
      <c r="O504" s="437">
        <f t="shared" si="50"/>
        <v>500</v>
      </c>
      <c r="P504" s="455">
        <v>0</v>
      </c>
      <c r="Q504" s="438"/>
      <c r="R504" s="312"/>
      <c r="S504" s="312"/>
      <c r="T504" s="405"/>
      <c r="HC504" s="431">
        <v>500</v>
      </c>
      <c r="HD504" s="412" t="str">
        <f>OIP!AH502&amp;";"&amp;OIP!B502&amp;";"&amp;OIP!E502</f>
        <v>;;</v>
      </c>
      <c r="HE504" s="440">
        <v>500</v>
      </c>
      <c r="HF504" s="414" t="s">
        <v>5467</v>
      </c>
      <c r="HG504" s="415">
        <v>1</v>
      </c>
      <c r="HH504" s="447">
        <v>0</v>
      </c>
      <c r="HJ504" s="431">
        <v>500</v>
      </c>
      <c r="HK504" s="412" t="str">
        <f>OIP!AH502&amp;";"&amp;OIP!B502&amp;";"&amp;OIP!E502</f>
        <v>;;</v>
      </c>
      <c r="HL504" s="440">
        <v>500</v>
      </c>
      <c r="HM504" s="414" t="s">
        <v>5467</v>
      </c>
      <c r="HN504" s="415">
        <v>1</v>
      </c>
      <c r="HO504" s="447">
        <v>0</v>
      </c>
      <c r="HQ504" s="473">
        <v>500</v>
      </c>
      <c r="HR504" s="314" t="str">
        <f>OIP!AH502&amp;";"&amp;OIP!B502&amp;";"&amp;OIP!E502</f>
        <v>;;</v>
      </c>
      <c r="HS504" s="475">
        <v>500</v>
      </c>
      <c r="HT504" s="476" t="s">
        <v>5467</v>
      </c>
      <c r="HU504" s="477">
        <v>1</v>
      </c>
      <c r="HV504" s="478">
        <v>0</v>
      </c>
      <c r="HX504" s="313">
        <v>500</v>
      </c>
      <c r="HY504" s="314" t="str">
        <f>OIP!AH502&amp;";"&amp;OIP!B502&amp;";"&amp;OIP!E502</f>
        <v>;;</v>
      </c>
      <c r="HZ504" s="438">
        <v>500</v>
      </c>
      <c r="IA504" s="414" t="s">
        <v>5467</v>
      </c>
      <c r="IB504" s="415">
        <v>1</v>
      </c>
      <c r="IC504" s="447">
        <v>0</v>
      </c>
      <c r="ID504" s="341"/>
      <c r="IE504" s="431">
        <v>500</v>
      </c>
      <c r="IF504" s="412" t="str">
        <f>OIP!AH502&amp;";"&amp;OIP!B502&amp;";"&amp;OIP!E502</f>
        <v>;;</v>
      </c>
      <c r="IG504" s="440">
        <v>500</v>
      </c>
      <c r="IH504" s="414" t="s">
        <v>5467</v>
      </c>
      <c r="II504" s="415">
        <v>1</v>
      </c>
      <c r="IJ504" s="447">
        <v>0</v>
      </c>
      <c r="IK504" s="341"/>
      <c r="IL504" s="431">
        <v>500</v>
      </c>
      <c r="IM504" s="412" t="str">
        <f>OIP!AH502&amp;";"&amp;OIP!B502&amp;";"&amp;OIP!E502</f>
        <v>;;</v>
      </c>
      <c r="IN504" s="440">
        <v>500</v>
      </c>
      <c r="IO504" s="414" t="s">
        <v>5467</v>
      </c>
      <c r="IP504" s="415">
        <v>1</v>
      </c>
      <c r="IQ504" s="447">
        <v>0</v>
      </c>
    </row>
    <row r="505" spans="1:251">
      <c r="A505" s="313">
        <f t="shared" si="48"/>
        <v>501</v>
      </c>
      <c r="B505" s="314" t="str">
        <f>DP!J502&amp;";"&amp;DP!B502</f>
        <v>;</v>
      </c>
      <c r="C505" s="438">
        <v>501</v>
      </c>
      <c r="D505" s="345"/>
      <c r="E505" s="345"/>
      <c r="F505" s="347"/>
      <c r="H505" s="469">
        <f t="shared" si="49"/>
        <v>501</v>
      </c>
      <c r="I505" s="314" t="str">
        <f>KTPRS2!I502&amp;";"&amp;KTPRS2!B502</f>
        <v>;</v>
      </c>
      <c r="J505" s="438">
        <v>501</v>
      </c>
      <c r="K505" s="345"/>
      <c r="L505" s="345"/>
      <c r="M505" s="470"/>
      <c r="O505" s="469">
        <f t="shared" si="50"/>
        <v>501</v>
      </c>
      <c r="P505" s="455">
        <v>0</v>
      </c>
      <c r="Q505" s="343"/>
      <c r="R505" s="345"/>
      <c r="S505" s="345"/>
      <c r="T505" s="470"/>
      <c r="HQ505" s="479"/>
      <c r="HX505" s="479"/>
    </row>
    <row r="506" spans="1:251">
      <c r="A506" s="310">
        <f t="shared" si="48"/>
        <v>502</v>
      </c>
      <c r="B506" s="314" t="str">
        <f>DP!J503&amp;";"&amp;DP!B503</f>
        <v>;</v>
      </c>
      <c r="C506" s="438">
        <v>502</v>
      </c>
      <c r="D506" s="312"/>
      <c r="E506" s="312"/>
      <c r="F506" s="403"/>
      <c r="H506" s="437">
        <f t="shared" si="49"/>
        <v>502</v>
      </c>
      <c r="I506" s="314" t="str">
        <f>KTPRS2!I503&amp;";"&amp;KTPRS2!B503</f>
        <v>;</v>
      </c>
      <c r="J506" s="438">
        <v>502</v>
      </c>
      <c r="K506" s="312"/>
      <c r="L506" s="312"/>
      <c r="M506" s="405"/>
      <c r="O506" s="437">
        <f t="shared" si="50"/>
        <v>502</v>
      </c>
      <c r="P506" s="455">
        <v>0</v>
      </c>
      <c r="Q506" s="438"/>
      <c r="R506" s="312"/>
      <c r="S506" s="312"/>
      <c r="T506" s="405"/>
      <c r="HQ506" s="479"/>
      <c r="HX506" s="479"/>
    </row>
    <row r="507" spans="1:251">
      <c r="A507" s="313">
        <f t="shared" si="48"/>
        <v>503</v>
      </c>
      <c r="B507" s="314" t="str">
        <f>DP!J504&amp;";"&amp;DP!B504</f>
        <v>;</v>
      </c>
      <c r="C507" s="438">
        <v>503</v>
      </c>
      <c r="D507" s="345"/>
      <c r="E507" s="345"/>
      <c r="F507" s="347"/>
      <c r="H507" s="469">
        <f t="shared" si="49"/>
        <v>503</v>
      </c>
      <c r="I507" s="314" t="str">
        <f>KTPRS2!I504&amp;";"&amp;KTPRS2!B504</f>
        <v>;</v>
      </c>
      <c r="J507" s="438">
        <v>503</v>
      </c>
      <c r="K507" s="345"/>
      <c r="L507" s="345"/>
      <c r="M507" s="470"/>
      <c r="O507" s="469">
        <f t="shared" si="50"/>
        <v>503</v>
      </c>
      <c r="P507" s="455">
        <v>0</v>
      </c>
      <c r="Q507" s="343"/>
      <c r="R507" s="345"/>
      <c r="S507" s="345"/>
      <c r="T507" s="470"/>
      <c r="HQ507" s="479"/>
      <c r="HX507" s="479"/>
    </row>
    <row r="508" spans="1:251">
      <c r="A508" s="310">
        <f t="shared" si="48"/>
        <v>504</v>
      </c>
      <c r="B508" s="314" t="str">
        <f>DP!J505&amp;";"&amp;DP!B505</f>
        <v>;</v>
      </c>
      <c r="C508" s="438">
        <v>504</v>
      </c>
      <c r="D508" s="312"/>
      <c r="E508" s="312"/>
      <c r="F508" s="403"/>
      <c r="H508" s="437">
        <f t="shared" si="49"/>
        <v>504</v>
      </c>
      <c r="I508" s="314" t="str">
        <f>KTPRS2!I505&amp;";"&amp;KTPRS2!B505</f>
        <v>;</v>
      </c>
      <c r="J508" s="438">
        <v>504</v>
      </c>
      <c r="K508" s="312"/>
      <c r="L508" s="312"/>
      <c r="M508" s="405"/>
      <c r="O508" s="437">
        <f t="shared" si="50"/>
        <v>504</v>
      </c>
      <c r="P508" s="455">
        <v>0</v>
      </c>
      <c r="Q508" s="438"/>
      <c r="R508" s="312"/>
      <c r="S508" s="312"/>
      <c r="T508" s="405"/>
      <c r="HQ508" s="479"/>
      <c r="HX508" s="479"/>
    </row>
    <row r="509" spans="1:251">
      <c r="A509" s="313">
        <f t="shared" si="48"/>
        <v>505</v>
      </c>
      <c r="B509" s="314" t="str">
        <f>DP!J506&amp;";"&amp;DP!B506</f>
        <v>;</v>
      </c>
      <c r="C509" s="438">
        <v>505</v>
      </c>
      <c r="D509" s="345"/>
      <c r="E509" s="345"/>
      <c r="F509" s="347"/>
      <c r="H509" s="469">
        <f t="shared" si="49"/>
        <v>505</v>
      </c>
      <c r="I509" s="314" t="str">
        <f>KTPRS2!I506&amp;";"&amp;KTPRS2!B506</f>
        <v>;</v>
      </c>
      <c r="J509" s="438">
        <v>505</v>
      </c>
      <c r="K509" s="345"/>
      <c r="L509" s="345"/>
      <c r="M509" s="470"/>
      <c r="O509" s="469">
        <f t="shared" si="50"/>
        <v>505</v>
      </c>
      <c r="P509" s="455">
        <v>0</v>
      </c>
      <c r="Q509" s="343"/>
      <c r="R509" s="345"/>
      <c r="S509" s="345"/>
      <c r="T509" s="470"/>
      <c r="HQ509" s="479"/>
      <c r="HX509" s="479"/>
    </row>
    <row r="510" spans="1:251">
      <c r="A510" s="310">
        <f t="shared" si="48"/>
        <v>506</v>
      </c>
      <c r="B510" s="314" t="str">
        <f>DP!J507&amp;";"&amp;DP!B507</f>
        <v>;</v>
      </c>
      <c r="C510" s="438">
        <v>506</v>
      </c>
      <c r="D510" s="312"/>
      <c r="E510" s="312"/>
      <c r="F510" s="403"/>
      <c r="H510" s="437">
        <f t="shared" si="49"/>
        <v>506</v>
      </c>
      <c r="I510" s="314" t="str">
        <f>KTPRS2!I507&amp;";"&amp;KTPRS2!B507</f>
        <v>;</v>
      </c>
      <c r="J510" s="438">
        <v>506</v>
      </c>
      <c r="K510" s="312"/>
      <c r="L510" s="312"/>
      <c r="M510" s="405"/>
      <c r="O510" s="437">
        <f t="shared" si="50"/>
        <v>506</v>
      </c>
      <c r="P510" s="455">
        <v>0</v>
      </c>
      <c r="Q510" s="438"/>
      <c r="R510" s="312"/>
      <c r="S510" s="312"/>
      <c r="T510" s="405"/>
      <c r="HQ510" s="479"/>
      <c r="HX510" s="479"/>
    </row>
    <row r="511" spans="1:251">
      <c r="A511" s="313">
        <f t="shared" si="48"/>
        <v>507</v>
      </c>
      <c r="B511" s="314" t="str">
        <f>DP!J508&amp;";"&amp;DP!B508</f>
        <v>;</v>
      </c>
      <c r="C511" s="438">
        <v>507</v>
      </c>
      <c r="D511" s="345"/>
      <c r="E511" s="345"/>
      <c r="F511" s="347"/>
      <c r="H511" s="469">
        <f t="shared" si="49"/>
        <v>507</v>
      </c>
      <c r="I511" s="314" t="str">
        <f>KTPRS2!I508&amp;";"&amp;KTPRS2!B508</f>
        <v>;</v>
      </c>
      <c r="J511" s="438">
        <v>507</v>
      </c>
      <c r="K511" s="345"/>
      <c r="L511" s="345"/>
      <c r="M511" s="470"/>
      <c r="O511" s="469">
        <f t="shared" si="50"/>
        <v>507</v>
      </c>
      <c r="P511" s="455">
        <v>0</v>
      </c>
      <c r="Q511" s="343"/>
      <c r="R511" s="345"/>
      <c r="S511" s="345"/>
      <c r="T511" s="470"/>
      <c r="HQ511" s="479"/>
      <c r="HX511" s="479"/>
    </row>
    <row r="512" spans="1:251">
      <c r="A512" s="310">
        <f t="shared" si="48"/>
        <v>508</v>
      </c>
      <c r="B512" s="314" t="str">
        <f>DP!J509&amp;";"&amp;DP!B509</f>
        <v>;</v>
      </c>
      <c r="C512" s="438">
        <v>508</v>
      </c>
      <c r="D512" s="312"/>
      <c r="E512" s="312"/>
      <c r="F512" s="403"/>
      <c r="H512" s="437">
        <f t="shared" si="49"/>
        <v>508</v>
      </c>
      <c r="I512" s="314" t="str">
        <f>KTPRS2!I509&amp;";"&amp;KTPRS2!B509</f>
        <v>;</v>
      </c>
      <c r="J512" s="438">
        <v>508</v>
      </c>
      <c r="K512" s="312"/>
      <c r="L512" s="312"/>
      <c r="M512" s="405"/>
      <c r="O512" s="437">
        <f t="shared" si="50"/>
        <v>508</v>
      </c>
      <c r="P512" s="455">
        <v>0</v>
      </c>
      <c r="Q512" s="438"/>
      <c r="R512" s="312"/>
      <c r="S512" s="312"/>
      <c r="T512" s="405"/>
      <c r="HQ512" s="479"/>
      <c r="HX512" s="479"/>
    </row>
    <row r="513" spans="1:232">
      <c r="A513" s="313">
        <f t="shared" si="48"/>
        <v>509</v>
      </c>
      <c r="B513" s="314" t="str">
        <f>DP!J510&amp;";"&amp;DP!B510</f>
        <v>;</v>
      </c>
      <c r="C513" s="438">
        <v>509</v>
      </c>
      <c r="D513" s="345"/>
      <c r="E513" s="345"/>
      <c r="F513" s="347"/>
      <c r="H513" s="469">
        <f t="shared" si="49"/>
        <v>509</v>
      </c>
      <c r="I513" s="314" t="str">
        <f>KTPRS2!I510&amp;";"&amp;KTPRS2!B510</f>
        <v>;</v>
      </c>
      <c r="J513" s="438">
        <v>509</v>
      </c>
      <c r="K513" s="345"/>
      <c r="L513" s="345"/>
      <c r="M513" s="470"/>
      <c r="O513" s="469">
        <f t="shared" si="50"/>
        <v>509</v>
      </c>
      <c r="P513" s="455">
        <v>0</v>
      </c>
      <c r="Q513" s="343"/>
      <c r="R513" s="345"/>
      <c r="S513" s="345"/>
      <c r="T513" s="470"/>
      <c r="HQ513" s="479"/>
      <c r="HX513" s="479"/>
    </row>
    <row r="514" spans="1:232">
      <c r="A514" s="310">
        <f t="shared" si="48"/>
        <v>510</v>
      </c>
      <c r="B514" s="314" t="str">
        <f>DP!J511&amp;";"&amp;DP!B511</f>
        <v>;</v>
      </c>
      <c r="C514" s="438">
        <v>510</v>
      </c>
      <c r="D514" s="312"/>
      <c r="E514" s="312"/>
      <c r="F514" s="403"/>
      <c r="H514" s="437">
        <f t="shared" si="49"/>
        <v>510</v>
      </c>
      <c r="I514" s="314" t="str">
        <f>KTPRS2!I511&amp;";"&amp;KTPRS2!B511</f>
        <v>;</v>
      </c>
      <c r="J514" s="438">
        <v>510</v>
      </c>
      <c r="K514" s="312"/>
      <c r="L514" s="312"/>
      <c r="M514" s="405"/>
      <c r="O514" s="437">
        <f t="shared" si="50"/>
        <v>510</v>
      </c>
      <c r="P514" s="455">
        <v>0</v>
      </c>
      <c r="Q514" s="438"/>
      <c r="R514" s="312"/>
      <c r="S514" s="312"/>
      <c r="T514" s="405"/>
      <c r="HQ514" s="479"/>
      <c r="HX514" s="479"/>
    </row>
    <row r="515" spans="1:232">
      <c r="A515" s="313">
        <f t="shared" si="48"/>
        <v>511</v>
      </c>
      <c r="B515" s="314" t="str">
        <f>DP!J512&amp;";"&amp;DP!B512</f>
        <v>;</v>
      </c>
      <c r="C515" s="438">
        <v>511</v>
      </c>
      <c r="D515" s="345"/>
      <c r="E515" s="345"/>
      <c r="F515" s="347"/>
      <c r="H515" s="469">
        <f t="shared" si="49"/>
        <v>511</v>
      </c>
      <c r="I515" s="314" t="str">
        <f>KTPRS2!I512&amp;";"&amp;KTPRS2!B512</f>
        <v>;</v>
      </c>
      <c r="J515" s="438">
        <v>511</v>
      </c>
      <c r="K515" s="345"/>
      <c r="L515" s="345"/>
      <c r="M515" s="470"/>
      <c r="O515" s="469">
        <f t="shared" si="50"/>
        <v>511</v>
      </c>
      <c r="P515" s="455">
        <v>0</v>
      </c>
      <c r="Q515" s="343"/>
      <c r="R515" s="345"/>
      <c r="S515" s="345"/>
      <c r="T515" s="470"/>
      <c r="HQ515" s="479"/>
      <c r="HX515" s="479"/>
    </row>
    <row r="516" spans="1:232">
      <c r="A516" s="310">
        <f t="shared" si="48"/>
        <v>512</v>
      </c>
      <c r="B516" s="314" t="str">
        <f>DP!J513&amp;";"&amp;DP!B513</f>
        <v>;</v>
      </c>
      <c r="C516" s="438">
        <v>512</v>
      </c>
      <c r="D516" s="312"/>
      <c r="E516" s="312"/>
      <c r="F516" s="403"/>
      <c r="H516" s="437">
        <f t="shared" si="49"/>
        <v>512</v>
      </c>
      <c r="I516" s="314" t="str">
        <f>KTPRS2!I513&amp;";"&amp;KTPRS2!B513</f>
        <v>;</v>
      </c>
      <c r="J516" s="438">
        <v>512</v>
      </c>
      <c r="K516" s="312"/>
      <c r="L516" s="312"/>
      <c r="M516" s="405"/>
      <c r="O516" s="437">
        <f t="shared" si="50"/>
        <v>512</v>
      </c>
      <c r="P516" s="455">
        <v>0</v>
      </c>
      <c r="Q516" s="438"/>
      <c r="R516" s="312"/>
      <c r="S516" s="312"/>
      <c r="T516" s="405"/>
      <c r="HQ516" s="479"/>
      <c r="HX516" s="479"/>
    </row>
    <row r="517" spans="1:232">
      <c r="A517" s="313">
        <f t="shared" si="48"/>
        <v>513</v>
      </c>
      <c r="B517" s="314" t="str">
        <f>DP!J514&amp;";"&amp;DP!B514</f>
        <v>;</v>
      </c>
      <c r="C517" s="438">
        <v>513</v>
      </c>
      <c r="D517" s="345"/>
      <c r="E517" s="345"/>
      <c r="F517" s="347"/>
      <c r="H517" s="469">
        <f t="shared" si="49"/>
        <v>513</v>
      </c>
      <c r="I517" s="314" t="str">
        <f>KTPRS2!I514&amp;";"&amp;KTPRS2!B514</f>
        <v>;</v>
      </c>
      <c r="J517" s="438">
        <v>513</v>
      </c>
      <c r="K517" s="345"/>
      <c r="L517" s="345"/>
      <c r="M517" s="470"/>
      <c r="O517" s="469">
        <f t="shared" si="50"/>
        <v>513</v>
      </c>
      <c r="P517" s="455">
        <v>0</v>
      </c>
      <c r="Q517" s="343"/>
      <c r="R517" s="345"/>
      <c r="S517" s="345"/>
      <c r="T517" s="470"/>
      <c r="HQ517" s="479"/>
      <c r="HX517" s="479"/>
    </row>
    <row r="518" spans="1:232">
      <c r="A518" s="310">
        <f t="shared" ref="A518:A581" si="51">A517+1</f>
        <v>514</v>
      </c>
      <c r="B518" s="314" t="str">
        <f>DP!J515&amp;";"&amp;DP!B515</f>
        <v>;</v>
      </c>
      <c r="C518" s="438">
        <v>514</v>
      </c>
      <c r="D518" s="312"/>
      <c r="E518" s="312"/>
      <c r="F518" s="403"/>
      <c r="H518" s="437">
        <f t="shared" ref="H518:H581" si="52">H517+1</f>
        <v>514</v>
      </c>
      <c r="I518" s="314" t="str">
        <f>KTPRS2!I515&amp;";"&amp;KTPRS2!B515</f>
        <v>;</v>
      </c>
      <c r="J518" s="438">
        <v>514</v>
      </c>
      <c r="K518" s="312"/>
      <c r="L518" s="312"/>
      <c r="M518" s="405"/>
      <c r="O518" s="437">
        <f t="shared" ref="O518:O581" si="53">O517+1</f>
        <v>514</v>
      </c>
      <c r="P518" s="455">
        <v>0</v>
      </c>
      <c r="Q518" s="438"/>
      <c r="R518" s="312"/>
      <c r="S518" s="312"/>
      <c r="T518" s="405"/>
      <c r="HQ518" s="479"/>
      <c r="HX518" s="479"/>
    </row>
    <row r="519" spans="1:232">
      <c r="A519" s="313">
        <f t="shared" si="51"/>
        <v>515</v>
      </c>
      <c r="B519" s="314" t="str">
        <f>DP!J516&amp;";"&amp;DP!B516</f>
        <v>;</v>
      </c>
      <c r="C519" s="438">
        <v>515</v>
      </c>
      <c r="D519" s="345"/>
      <c r="E519" s="345"/>
      <c r="F519" s="347"/>
      <c r="H519" s="469">
        <f t="shared" si="52"/>
        <v>515</v>
      </c>
      <c r="I519" s="314" t="str">
        <f>KTPRS2!I516&amp;";"&amp;KTPRS2!B516</f>
        <v>;</v>
      </c>
      <c r="J519" s="438">
        <v>515</v>
      </c>
      <c r="K519" s="345"/>
      <c r="L519" s="345"/>
      <c r="M519" s="470"/>
      <c r="O519" s="469">
        <f t="shared" si="53"/>
        <v>515</v>
      </c>
      <c r="P519" s="455">
        <v>0</v>
      </c>
      <c r="Q519" s="343"/>
      <c r="R519" s="345"/>
      <c r="S519" s="345"/>
      <c r="T519" s="470"/>
      <c r="HQ519" s="479"/>
      <c r="HX519" s="479"/>
    </row>
    <row r="520" spans="1:232">
      <c r="A520" s="310">
        <f t="shared" si="51"/>
        <v>516</v>
      </c>
      <c r="B520" s="314" t="str">
        <f>DP!J517&amp;";"&amp;DP!B517</f>
        <v>;</v>
      </c>
      <c r="C520" s="438">
        <v>516</v>
      </c>
      <c r="D520" s="312"/>
      <c r="E520" s="312"/>
      <c r="F520" s="403"/>
      <c r="H520" s="437">
        <f t="shared" si="52"/>
        <v>516</v>
      </c>
      <c r="I520" s="314" t="str">
        <f>KTPRS2!I517&amp;";"&amp;KTPRS2!B517</f>
        <v>;</v>
      </c>
      <c r="J520" s="438">
        <v>516</v>
      </c>
      <c r="K520" s="312"/>
      <c r="L520" s="312"/>
      <c r="M520" s="405"/>
      <c r="O520" s="437">
        <f t="shared" si="53"/>
        <v>516</v>
      </c>
      <c r="P520" s="455">
        <v>0</v>
      </c>
      <c r="Q520" s="438"/>
      <c r="R520" s="312"/>
      <c r="S520" s="312"/>
      <c r="T520" s="405"/>
      <c r="HQ520" s="479"/>
      <c r="HX520" s="479"/>
    </row>
    <row r="521" spans="1:232">
      <c r="A521" s="313">
        <f t="shared" si="51"/>
        <v>517</v>
      </c>
      <c r="B521" s="314" t="str">
        <f>DP!J518&amp;";"&amp;DP!B518</f>
        <v>;</v>
      </c>
      <c r="C521" s="438">
        <v>517</v>
      </c>
      <c r="D521" s="345"/>
      <c r="E521" s="345"/>
      <c r="F521" s="347"/>
      <c r="H521" s="469">
        <f t="shared" si="52"/>
        <v>517</v>
      </c>
      <c r="I521" s="314" t="str">
        <f>KTPRS2!I518&amp;";"&amp;KTPRS2!B518</f>
        <v>;</v>
      </c>
      <c r="J521" s="438">
        <v>517</v>
      </c>
      <c r="K521" s="345"/>
      <c r="L521" s="345"/>
      <c r="M521" s="470"/>
      <c r="O521" s="469">
        <f t="shared" si="53"/>
        <v>517</v>
      </c>
      <c r="P521" s="455">
        <v>0</v>
      </c>
      <c r="Q521" s="343"/>
      <c r="R521" s="345"/>
      <c r="S521" s="345"/>
      <c r="T521" s="470"/>
      <c r="HQ521" s="479"/>
      <c r="HX521" s="479"/>
    </row>
    <row r="522" spans="1:232">
      <c r="A522" s="310">
        <f t="shared" si="51"/>
        <v>518</v>
      </c>
      <c r="B522" s="314" t="str">
        <f>DP!J519&amp;";"&amp;DP!B519</f>
        <v>;</v>
      </c>
      <c r="C522" s="438">
        <v>518</v>
      </c>
      <c r="D522" s="312"/>
      <c r="E522" s="312"/>
      <c r="F522" s="403"/>
      <c r="H522" s="437">
        <f t="shared" si="52"/>
        <v>518</v>
      </c>
      <c r="I522" s="314" t="str">
        <f>KTPRS2!I519&amp;";"&amp;KTPRS2!B519</f>
        <v>;</v>
      </c>
      <c r="J522" s="438">
        <v>518</v>
      </c>
      <c r="K522" s="312"/>
      <c r="L522" s="312"/>
      <c r="M522" s="405"/>
      <c r="O522" s="437">
        <f t="shared" si="53"/>
        <v>518</v>
      </c>
      <c r="P522" s="455">
        <v>0</v>
      </c>
      <c r="Q522" s="438"/>
      <c r="R522" s="312"/>
      <c r="S522" s="312"/>
      <c r="T522" s="405"/>
      <c r="HQ522" s="479"/>
      <c r="HX522" s="479"/>
    </row>
    <row r="523" spans="1:232">
      <c r="A523" s="313">
        <f t="shared" si="51"/>
        <v>519</v>
      </c>
      <c r="B523" s="314" t="str">
        <f>DP!J520&amp;";"&amp;DP!B520</f>
        <v>;</v>
      </c>
      <c r="C523" s="438">
        <v>519</v>
      </c>
      <c r="D523" s="345"/>
      <c r="E523" s="345"/>
      <c r="F523" s="347"/>
      <c r="H523" s="469">
        <f t="shared" si="52"/>
        <v>519</v>
      </c>
      <c r="I523" s="314" t="str">
        <f>KTPRS2!I520&amp;";"&amp;KTPRS2!B520</f>
        <v>;</v>
      </c>
      <c r="J523" s="438">
        <v>519</v>
      </c>
      <c r="K523" s="345"/>
      <c r="L523" s="345"/>
      <c r="M523" s="470"/>
      <c r="O523" s="469">
        <f t="shared" si="53"/>
        <v>519</v>
      </c>
      <c r="P523" s="455">
        <v>0</v>
      </c>
      <c r="Q523" s="343"/>
      <c r="R523" s="345"/>
      <c r="S523" s="345"/>
      <c r="T523" s="470"/>
      <c r="HQ523" s="479"/>
      <c r="HX523" s="479"/>
    </row>
    <row r="524" spans="1:232">
      <c r="A524" s="310">
        <f t="shared" si="51"/>
        <v>520</v>
      </c>
      <c r="B524" s="314" t="str">
        <f>DP!J521&amp;";"&amp;DP!B521</f>
        <v>;</v>
      </c>
      <c r="C524" s="438">
        <v>520</v>
      </c>
      <c r="D524" s="312"/>
      <c r="E524" s="312"/>
      <c r="F524" s="403"/>
      <c r="H524" s="437">
        <f t="shared" si="52"/>
        <v>520</v>
      </c>
      <c r="I524" s="314" t="str">
        <f>KTPRS2!I521&amp;";"&amp;KTPRS2!B521</f>
        <v>;</v>
      </c>
      <c r="J524" s="438">
        <v>520</v>
      </c>
      <c r="K524" s="312"/>
      <c r="L524" s="312"/>
      <c r="M524" s="405"/>
      <c r="O524" s="437">
        <f t="shared" si="53"/>
        <v>520</v>
      </c>
      <c r="P524" s="455">
        <v>0</v>
      </c>
      <c r="Q524" s="438"/>
      <c r="R524" s="312"/>
      <c r="S524" s="312"/>
      <c r="T524" s="405"/>
      <c r="HQ524" s="479"/>
      <c r="HX524" s="479"/>
    </row>
    <row r="525" spans="1:232">
      <c r="A525" s="313">
        <f t="shared" si="51"/>
        <v>521</v>
      </c>
      <c r="B525" s="314" t="str">
        <f>DP!J522&amp;";"&amp;DP!B522</f>
        <v>;</v>
      </c>
      <c r="C525" s="438">
        <v>521</v>
      </c>
      <c r="D525" s="345"/>
      <c r="E525" s="345"/>
      <c r="F525" s="347"/>
      <c r="H525" s="469">
        <f t="shared" si="52"/>
        <v>521</v>
      </c>
      <c r="I525" s="314" t="str">
        <f>KTPRS2!I522&amp;";"&amp;KTPRS2!B522</f>
        <v>;</v>
      </c>
      <c r="J525" s="438">
        <v>521</v>
      </c>
      <c r="K525" s="345"/>
      <c r="L525" s="345"/>
      <c r="M525" s="470"/>
      <c r="O525" s="469">
        <f t="shared" si="53"/>
        <v>521</v>
      </c>
      <c r="P525" s="455">
        <v>0</v>
      </c>
      <c r="Q525" s="343"/>
      <c r="R525" s="345"/>
      <c r="S525" s="345"/>
      <c r="T525" s="470"/>
      <c r="HQ525" s="479"/>
      <c r="HX525" s="479"/>
    </row>
    <row r="526" spans="1:232">
      <c r="A526" s="310">
        <f t="shared" si="51"/>
        <v>522</v>
      </c>
      <c r="B526" s="314" t="str">
        <f>DP!J523&amp;";"&amp;DP!B523</f>
        <v>;</v>
      </c>
      <c r="C526" s="438">
        <v>522</v>
      </c>
      <c r="D526" s="312"/>
      <c r="E526" s="312"/>
      <c r="F526" s="403"/>
      <c r="H526" s="437">
        <f t="shared" si="52"/>
        <v>522</v>
      </c>
      <c r="I526" s="314" t="str">
        <f>KTPRS2!I523&amp;";"&amp;KTPRS2!B523</f>
        <v>;</v>
      </c>
      <c r="J526" s="438">
        <v>522</v>
      </c>
      <c r="K526" s="312"/>
      <c r="L526" s="312"/>
      <c r="M526" s="405"/>
      <c r="O526" s="437">
        <f t="shared" si="53"/>
        <v>522</v>
      </c>
      <c r="P526" s="455">
        <v>0</v>
      </c>
      <c r="Q526" s="438"/>
      <c r="R526" s="312"/>
      <c r="S526" s="312"/>
      <c r="T526" s="405"/>
      <c r="HQ526" s="479"/>
      <c r="HX526" s="479"/>
    </row>
    <row r="527" spans="1:232">
      <c r="A527" s="313">
        <f t="shared" si="51"/>
        <v>523</v>
      </c>
      <c r="B527" s="314" t="str">
        <f>DP!J524&amp;";"&amp;DP!B524</f>
        <v>;</v>
      </c>
      <c r="C527" s="438">
        <v>523</v>
      </c>
      <c r="D527" s="345"/>
      <c r="E527" s="345"/>
      <c r="F527" s="347"/>
      <c r="H527" s="469">
        <f t="shared" si="52"/>
        <v>523</v>
      </c>
      <c r="I527" s="314" t="str">
        <f>KTPRS2!I524&amp;";"&amp;KTPRS2!B524</f>
        <v>;</v>
      </c>
      <c r="J527" s="438">
        <v>523</v>
      </c>
      <c r="K527" s="345"/>
      <c r="L527" s="345"/>
      <c r="M527" s="470"/>
      <c r="O527" s="469">
        <f t="shared" si="53"/>
        <v>523</v>
      </c>
      <c r="P527" s="455">
        <v>0</v>
      </c>
      <c r="Q527" s="343"/>
      <c r="R527" s="345"/>
      <c r="S527" s="345"/>
      <c r="T527" s="470"/>
      <c r="HQ527" s="479"/>
      <c r="HX527" s="479"/>
    </row>
    <row r="528" spans="1:232">
      <c r="A528" s="310">
        <f t="shared" si="51"/>
        <v>524</v>
      </c>
      <c r="B528" s="314" t="str">
        <f>DP!J525&amp;";"&amp;DP!B525</f>
        <v>;</v>
      </c>
      <c r="C528" s="438">
        <v>524</v>
      </c>
      <c r="D528" s="312"/>
      <c r="E528" s="312"/>
      <c r="F528" s="403"/>
      <c r="H528" s="437">
        <f t="shared" si="52"/>
        <v>524</v>
      </c>
      <c r="I528" s="314" t="str">
        <f>KTPRS2!I525&amp;";"&amp;KTPRS2!B525</f>
        <v>;</v>
      </c>
      <c r="J528" s="438">
        <v>524</v>
      </c>
      <c r="K528" s="312"/>
      <c r="L528" s="312"/>
      <c r="M528" s="405"/>
      <c r="O528" s="437">
        <f t="shared" si="53"/>
        <v>524</v>
      </c>
      <c r="P528" s="455">
        <v>0</v>
      </c>
      <c r="Q528" s="438"/>
      <c r="R528" s="312"/>
      <c r="S528" s="312"/>
      <c r="T528" s="405"/>
      <c r="HQ528" s="479"/>
      <c r="HX528" s="479"/>
    </row>
    <row r="529" spans="1:232">
      <c r="A529" s="313">
        <f t="shared" si="51"/>
        <v>525</v>
      </c>
      <c r="B529" s="314" t="str">
        <f>DP!J526&amp;";"&amp;DP!B526</f>
        <v>;</v>
      </c>
      <c r="C529" s="438">
        <v>525</v>
      </c>
      <c r="D529" s="345"/>
      <c r="E529" s="345"/>
      <c r="F529" s="347"/>
      <c r="H529" s="469">
        <f t="shared" si="52"/>
        <v>525</v>
      </c>
      <c r="I529" s="314" t="str">
        <f>KTPRS2!I526&amp;";"&amp;KTPRS2!B526</f>
        <v>;</v>
      </c>
      <c r="J529" s="438">
        <v>525</v>
      </c>
      <c r="K529" s="345"/>
      <c r="L529" s="345"/>
      <c r="M529" s="470"/>
      <c r="O529" s="469">
        <f t="shared" si="53"/>
        <v>525</v>
      </c>
      <c r="P529" s="455">
        <v>0</v>
      </c>
      <c r="Q529" s="343"/>
      <c r="R529" s="345"/>
      <c r="S529" s="345"/>
      <c r="T529" s="470"/>
      <c r="HQ529" s="479"/>
      <c r="HX529" s="479"/>
    </row>
    <row r="530" spans="1:232">
      <c r="A530" s="310">
        <f t="shared" si="51"/>
        <v>526</v>
      </c>
      <c r="B530" s="314" t="str">
        <f>DP!J527&amp;";"&amp;DP!B527</f>
        <v>;</v>
      </c>
      <c r="C530" s="438">
        <v>526</v>
      </c>
      <c r="D530" s="312"/>
      <c r="E530" s="312"/>
      <c r="F530" s="403"/>
      <c r="H530" s="437">
        <f t="shared" si="52"/>
        <v>526</v>
      </c>
      <c r="I530" s="314" t="str">
        <f>KTPRS2!I527&amp;";"&amp;KTPRS2!B527</f>
        <v>;</v>
      </c>
      <c r="J530" s="438">
        <v>526</v>
      </c>
      <c r="K530" s="312"/>
      <c r="L530" s="312"/>
      <c r="M530" s="405"/>
      <c r="O530" s="437">
        <f t="shared" si="53"/>
        <v>526</v>
      </c>
      <c r="P530" s="455">
        <v>0</v>
      </c>
      <c r="Q530" s="438"/>
      <c r="R530" s="312"/>
      <c r="S530" s="312"/>
      <c r="T530" s="405"/>
      <c r="HQ530" s="479"/>
      <c r="HX530" s="479"/>
    </row>
    <row r="531" spans="1:232">
      <c r="A531" s="313">
        <f t="shared" si="51"/>
        <v>527</v>
      </c>
      <c r="B531" s="314" t="str">
        <f>DP!J528&amp;";"&amp;DP!B528</f>
        <v>;</v>
      </c>
      <c r="C531" s="438">
        <v>527</v>
      </c>
      <c r="D531" s="345"/>
      <c r="E531" s="345"/>
      <c r="F531" s="347"/>
      <c r="H531" s="469">
        <f t="shared" si="52"/>
        <v>527</v>
      </c>
      <c r="I531" s="314" t="str">
        <f>KTPRS2!I528&amp;";"&amp;KTPRS2!B528</f>
        <v>;</v>
      </c>
      <c r="J531" s="438">
        <v>527</v>
      </c>
      <c r="K531" s="345"/>
      <c r="L531" s="345"/>
      <c r="M531" s="470"/>
      <c r="O531" s="469">
        <f t="shared" si="53"/>
        <v>527</v>
      </c>
      <c r="P531" s="455">
        <v>0</v>
      </c>
      <c r="Q531" s="343"/>
      <c r="R531" s="345"/>
      <c r="S531" s="345"/>
      <c r="T531" s="470"/>
      <c r="HQ531" s="479"/>
      <c r="HX531" s="479"/>
    </row>
    <row r="532" spans="1:232">
      <c r="A532" s="310">
        <f t="shared" si="51"/>
        <v>528</v>
      </c>
      <c r="B532" s="314" t="str">
        <f>DP!J529&amp;";"&amp;DP!B529</f>
        <v>;</v>
      </c>
      <c r="C532" s="438">
        <v>528</v>
      </c>
      <c r="D532" s="312"/>
      <c r="E532" s="312"/>
      <c r="F532" s="403"/>
      <c r="H532" s="437">
        <f t="shared" si="52"/>
        <v>528</v>
      </c>
      <c r="I532" s="314" t="str">
        <f>KTPRS2!I529&amp;";"&amp;KTPRS2!B529</f>
        <v>;</v>
      </c>
      <c r="J532" s="438">
        <v>528</v>
      </c>
      <c r="K532" s="312"/>
      <c r="L532" s="312"/>
      <c r="M532" s="405"/>
      <c r="O532" s="437">
        <f t="shared" si="53"/>
        <v>528</v>
      </c>
      <c r="P532" s="455">
        <v>0</v>
      </c>
      <c r="Q532" s="438"/>
      <c r="R532" s="312"/>
      <c r="S532" s="312"/>
      <c r="T532" s="405"/>
      <c r="HQ532" s="479"/>
      <c r="HX532" s="479"/>
    </row>
    <row r="533" spans="1:232">
      <c r="A533" s="313">
        <f t="shared" si="51"/>
        <v>529</v>
      </c>
      <c r="B533" s="314" t="str">
        <f>DP!J530&amp;";"&amp;DP!B530</f>
        <v>;</v>
      </c>
      <c r="C533" s="438">
        <v>529</v>
      </c>
      <c r="D533" s="345"/>
      <c r="E533" s="345"/>
      <c r="F533" s="347"/>
      <c r="H533" s="469">
        <f t="shared" si="52"/>
        <v>529</v>
      </c>
      <c r="I533" s="314" t="str">
        <f>KTPRS2!I530&amp;";"&amp;KTPRS2!B530</f>
        <v>;</v>
      </c>
      <c r="J533" s="438">
        <v>529</v>
      </c>
      <c r="K533" s="345"/>
      <c r="L533" s="345"/>
      <c r="M533" s="470"/>
      <c r="O533" s="469">
        <f t="shared" si="53"/>
        <v>529</v>
      </c>
      <c r="P533" s="455">
        <v>0</v>
      </c>
      <c r="Q533" s="343"/>
      <c r="R533" s="345"/>
      <c r="S533" s="345"/>
      <c r="T533" s="470"/>
      <c r="HQ533" s="479"/>
      <c r="HX533" s="479"/>
    </row>
    <row r="534" spans="1:232">
      <c r="A534" s="310">
        <f t="shared" si="51"/>
        <v>530</v>
      </c>
      <c r="B534" s="314" t="str">
        <f>DP!J531&amp;";"&amp;DP!B531</f>
        <v>;</v>
      </c>
      <c r="C534" s="438">
        <v>530</v>
      </c>
      <c r="D534" s="312"/>
      <c r="E534" s="312"/>
      <c r="F534" s="403"/>
      <c r="H534" s="437">
        <f t="shared" si="52"/>
        <v>530</v>
      </c>
      <c r="I534" s="314" t="str">
        <f>KTPRS2!I531&amp;";"&amp;KTPRS2!B531</f>
        <v>;</v>
      </c>
      <c r="J534" s="438">
        <v>530</v>
      </c>
      <c r="K534" s="312"/>
      <c r="L534" s="312"/>
      <c r="M534" s="405"/>
      <c r="O534" s="437">
        <f t="shared" si="53"/>
        <v>530</v>
      </c>
      <c r="P534" s="455">
        <v>0</v>
      </c>
      <c r="Q534" s="438"/>
      <c r="R534" s="312"/>
      <c r="S534" s="312"/>
      <c r="T534" s="405"/>
      <c r="HQ534" s="479"/>
      <c r="HX534" s="479"/>
    </row>
    <row r="535" spans="1:232">
      <c r="A535" s="313">
        <f t="shared" si="51"/>
        <v>531</v>
      </c>
      <c r="B535" s="314" t="str">
        <f>DP!J532&amp;";"&amp;DP!B532</f>
        <v>;</v>
      </c>
      <c r="C535" s="438">
        <v>531</v>
      </c>
      <c r="D535" s="345"/>
      <c r="E535" s="345"/>
      <c r="F535" s="347"/>
      <c r="H535" s="469">
        <f t="shared" si="52"/>
        <v>531</v>
      </c>
      <c r="I535" s="314" t="str">
        <f>KTPRS2!I532&amp;";"&amp;KTPRS2!B532</f>
        <v>;</v>
      </c>
      <c r="J535" s="438">
        <v>531</v>
      </c>
      <c r="K535" s="345"/>
      <c r="L535" s="345"/>
      <c r="M535" s="470"/>
      <c r="O535" s="469">
        <f t="shared" si="53"/>
        <v>531</v>
      </c>
      <c r="P535" s="455">
        <v>0</v>
      </c>
      <c r="Q535" s="343"/>
      <c r="R535" s="345"/>
      <c r="S535" s="345"/>
      <c r="T535" s="470"/>
      <c r="HQ535" s="479"/>
      <c r="HX535" s="479"/>
    </row>
    <row r="536" spans="1:232">
      <c r="A536" s="310">
        <f t="shared" si="51"/>
        <v>532</v>
      </c>
      <c r="B536" s="314" t="str">
        <f>DP!J533&amp;";"&amp;DP!B533</f>
        <v>;</v>
      </c>
      <c r="C536" s="438">
        <v>532</v>
      </c>
      <c r="D536" s="312"/>
      <c r="E536" s="312"/>
      <c r="F536" s="403"/>
      <c r="H536" s="437">
        <f t="shared" si="52"/>
        <v>532</v>
      </c>
      <c r="I536" s="314" t="str">
        <f>KTPRS2!I533&amp;";"&amp;KTPRS2!B533</f>
        <v>;</v>
      </c>
      <c r="J536" s="438">
        <v>532</v>
      </c>
      <c r="K536" s="312"/>
      <c r="L536" s="312"/>
      <c r="M536" s="405"/>
      <c r="O536" s="437">
        <f t="shared" si="53"/>
        <v>532</v>
      </c>
      <c r="P536" s="455">
        <v>0</v>
      </c>
      <c r="Q536" s="438"/>
      <c r="R536" s="312"/>
      <c r="S536" s="312"/>
      <c r="T536" s="405"/>
      <c r="HQ536" s="479"/>
      <c r="HX536" s="479"/>
    </row>
    <row r="537" spans="1:232">
      <c r="A537" s="313">
        <f t="shared" si="51"/>
        <v>533</v>
      </c>
      <c r="B537" s="314" t="str">
        <f>DP!J534&amp;";"&amp;DP!B534</f>
        <v>;</v>
      </c>
      <c r="C537" s="438">
        <v>533</v>
      </c>
      <c r="D537" s="345"/>
      <c r="E537" s="345"/>
      <c r="F537" s="347"/>
      <c r="H537" s="469">
        <f t="shared" si="52"/>
        <v>533</v>
      </c>
      <c r="I537" s="314" t="str">
        <f>KTPRS2!I534&amp;";"&amp;KTPRS2!B534</f>
        <v>;</v>
      </c>
      <c r="J537" s="438">
        <v>533</v>
      </c>
      <c r="K537" s="345"/>
      <c r="L537" s="345"/>
      <c r="M537" s="470"/>
      <c r="O537" s="469">
        <f t="shared" si="53"/>
        <v>533</v>
      </c>
      <c r="P537" s="455">
        <v>0</v>
      </c>
      <c r="Q537" s="343"/>
      <c r="R537" s="345"/>
      <c r="S537" s="345"/>
      <c r="T537" s="470"/>
      <c r="HQ537" s="479"/>
      <c r="HX537" s="479"/>
    </row>
    <row r="538" spans="1:232">
      <c r="A538" s="310">
        <f t="shared" si="51"/>
        <v>534</v>
      </c>
      <c r="B538" s="314" t="str">
        <f>DP!J535&amp;";"&amp;DP!B535</f>
        <v>;</v>
      </c>
      <c r="C538" s="438">
        <v>534</v>
      </c>
      <c r="D538" s="312"/>
      <c r="E538" s="312"/>
      <c r="F538" s="403"/>
      <c r="H538" s="437">
        <f t="shared" si="52"/>
        <v>534</v>
      </c>
      <c r="I538" s="314" t="str">
        <f>KTPRS2!I535&amp;";"&amp;KTPRS2!B535</f>
        <v>;</v>
      </c>
      <c r="J538" s="438">
        <v>534</v>
      </c>
      <c r="K538" s="312"/>
      <c r="L538" s="312"/>
      <c r="M538" s="405"/>
      <c r="O538" s="437">
        <f t="shared" si="53"/>
        <v>534</v>
      </c>
      <c r="P538" s="455">
        <v>0</v>
      </c>
      <c r="Q538" s="438"/>
      <c r="R538" s="312"/>
      <c r="S538" s="312"/>
      <c r="T538" s="405"/>
      <c r="HQ538" s="479"/>
      <c r="HX538" s="479"/>
    </row>
    <row r="539" spans="1:232">
      <c r="A539" s="313">
        <f t="shared" si="51"/>
        <v>535</v>
      </c>
      <c r="B539" s="314" t="str">
        <f>DP!J536&amp;";"&amp;DP!B536</f>
        <v>;</v>
      </c>
      <c r="C539" s="438">
        <v>535</v>
      </c>
      <c r="D539" s="345"/>
      <c r="E539" s="345"/>
      <c r="F539" s="347"/>
      <c r="H539" s="469">
        <f t="shared" si="52"/>
        <v>535</v>
      </c>
      <c r="I539" s="314" t="str">
        <f>KTPRS2!I536&amp;";"&amp;KTPRS2!B536</f>
        <v>;</v>
      </c>
      <c r="J539" s="438">
        <v>535</v>
      </c>
      <c r="K539" s="345"/>
      <c r="L539" s="345"/>
      <c r="M539" s="470"/>
      <c r="O539" s="469">
        <f t="shared" si="53"/>
        <v>535</v>
      </c>
      <c r="P539" s="455">
        <v>0</v>
      </c>
      <c r="Q539" s="343"/>
      <c r="R539" s="345"/>
      <c r="S539" s="345"/>
      <c r="T539" s="470"/>
      <c r="HQ539" s="479"/>
      <c r="HX539" s="479"/>
    </row>
    <row r="540" spans="1:232">
      <c r="A540" s="310">
        <f t="shared" si="51"/>
        <v>536</v>
      </c>
      <c r="B540" s="314" t="str">
        <f>DP!J537&amp;";"&amp;DP!B537</f>
        <v>;</v>
      </c>
      <c r="C540" s="438">
        <v>536</v>
      </c>
      <c r="D540" s="312"/>
      <c r="E540" s="312"/>
      <c r="F540" s="403"/>
      <c r="H540" s="437">
        <f t="shared" si="52"/>
        <v>536</v>
      </c>
      <c r="I540" s="314" t="str">
        <f>KTPRS2!I537&amp;";"&amp;KTPRS2!B537</f>
        <v>;</v>
      </c>
      <c r="J540" s="438">
        <v>536</v>
      </c>
      <c r="K540" s="312"/>
      <c r="L540" s="312"/>
      <c r="M540" s="405"/>
      <c r="O540" s="437">
        <f t="shared" si="53"/>
        <v>536</v>
      </c>
      <c r="P540" s="455">
        <v>0</v>
      </c>
      <c r="Q540" s="438"/>
      <c r="R540" s="312"/>
      <c r="S540" s="312"/>
      <c r="T540" s="405"/>
      <c r="HQ540" s="479"/>
      <c r="HX540" s="479"/>
    </row>
    <row r="541" spans="1:232">
      <c r="A541" s="313">
        <f t="shared" si="51"/>
        <v>537</v>
      </c>
      <c r="B541" s="314" t="str">
        <f>DP!J538&amp;";"&amp;DP!B538</f>
        <v>;</v>
      </c>
      <c r="C541" s="438">
        <v>537</v>
      </c>
      <c r="D541" s="345"/>
      <c r="E541" s="345"/>
      <c r="F541" s="347"/>
      <c r="H541" s="469">
        <f t="shared" si="52"/>
        <v>537</v>
      </c>
      <c r="I541" s="314" t="str">
        <f>KTPRS2!I538&amp;";"&amp;KTPRS2!B538</f>
        <v>;</v>
      </c>
      <c r="J541" s="438">
        <v>537</v>
      </c>
      <c r="K541" s="345"/>
      <c r="L541" s="345"/>
      <c r="M541" s="470"/>
      <c r="O541" s="469">
        <f t="shared" si="53"/>
        <v>537</v>
      </c>
      <c r="P541" s="455">
        <v>0</v>
      </c>
      <c r="Q541" s="343"/>
      <c r="R541" s="345"/>
      <c r="S541" s="345"/>
      <c r="T541" s="470"/>
      <c r="HQ541" s="479"/>
      <c r="HX541" s="479"/>
    </row>
    <row r="542" spans="1:232">
      <c r="A542" s="310">
        <f t="shared" si="51"/>
        <v>538</v>
      </c>
      <c r="B542" s="314" t="str">
        <f>DP!J539&amp;";"&amp;DP!B539</f>
        <v>;</v>
      </c>
      <c r="C542" s="438">
        <v>538</v>
      </c>
      <c r="D542" s="312"/>
      <c r="E542" s="312"/>
      <c r="F542" s="403"/>
      <c r="H542" s="437">
        <f t="shared" si="52"/>
        <v>538</v>
      </c>
      <c r="I542" s="314" t="str">
        <f>KTPRS2!I539&amp;";"&amp;KTPRS2!B539</f>
        <v>;</v>
      </c>
      <c r="J542" s="438">
        <v>538</v>
      </c>
      <c r="K542" s="312"/>
      <c r="L542" s="312"/>
      <c r="M542" s="405"/>
      <c r="O542" s="437">
        <f t="shared" si="53"/>
        <v>538</v>
      </c>
      <c r="P542" s="455">
        <v>0</v>
      </c>
      <c r="Q542" s="438"/>
      <c r="R542" s="312"/>
      <c r="S542" s="312"/>
      <c r="T542" s="405"/>
      <c r="HQ542" s="479"/>
      <c r="HX542" s="479"/>
    </row>
    <row r="543" spans="1:232">
      <c r="A543" s="313">
        <f t="shared" si="51"/>
        <v>539</v>
      </c>
      <c r="B543" s="314" t="str">
        <f>DP!J540&amp;";"&amp;DP!B540</f>
        <v>;</v>
      </c>
      <c r="C543" s="438">
        <v>539</v>
      </c>
      <c r="D543" s="345"/>
      <c r="E543" s="345"/>
      <c r="F543" s="347"/>
      <c r="H543" s="469">
        <f t="shared" si="52"/>
        <v>539</v>
      </c>
      <c r="I543" s="314" t="str">
        <f>KTPRS2!I540&amp;";"&amp;KTPRS2!B540</f>
        <v>;</v>
      </c>
      <c r="J543" s="438">
        <v>539</v>
      </c>
      <c r="K543" s="345"/>
      <c r="L543" s="345"/>
      <c r="M543" s="470"/>
      <c r="O543" s="469">
        <f t="shared" si="53"/>
        <v>539</v>
      </c>
      <c r="P543" s="455">
        <v>0</v>
      </c>
      <c r="Q543" s="343"/>
      <c r="R543" s="345"/>
      <c r="S543" s="345"/>
      <c r="T543" s="470"/>
    </row>
    <row r="544" spans="1:232">
      <c r="A544" s="310">
        <f t="shared" si="51"/>
        <v>540</v>
      </c>
      <c r="B544" s="314" t="str">
        <f>DP!J541&amp;";"&amp;DP!B541</f>
        <v>;</v>
      </c>
      <c r="C544" s="438">
        <v>540</v>
      </c>
      <c r="D544" s="312"/>
      <c r="E544" s="312"/>
      <c r="F544" s="403"/>
      <c r="H544" s="437">
        <f t="shared" si="52"/>
        <v>540</v>
      </c>
      <c r="I544" s="314" t="str">
        <f>KTPRS2!I541&amp;";"&amp;KTPRS2!B541</f>
        <v>;</v>
      </c>
      <c r="J544" s="438">
        <v>540</v>
      </c>
      <c r="K544" s="312"/>
      <c r="L544" s="312"/>
      <c r="M544" s="405"/>
      <c r="O544" s="437">
        <f t="shared" si="53"/>
        <v>540</v>
      </c>
      <c r="P544" s="455">
        <v>0</v>
      </c>
      <c r="Q544" s="438"/>
      <c r="R544" s="312"/>
      <c r="S544" s="312"/>
      <c r="T544" s="405"/>
    </row>
    <row r="545" spans="1:20">
      <c r="A545" s="313">
        <f t="shared" si="51"/>
        <v>541</v>
      </c>
      <c r="B545" s="314" t="str">
        <f>DP!J542&amp;";"&amp;DP!B542</f>
        <v>;</v>
      </c>
      <c r="C545" s="438">
        <v>541</v>
      </c>
      <c r="D545" s="345"/>
      <c r="E545" s="345"/>
      <c r="F545" s="347"/>
      <c r="H545" s="469">
        <f t="shared" si="52"/>
        <v>541</v>
      </c>
      <c r="I545" s="314" t="str">
        <f>KTPRS2!I542&amp;";"&amp;KTPRS2!B542</f>
        <v>;</v>
      </c>
      <c r="J545" s="438">
        <v>541</v>
      </c>
      <c r="K545" s="345"/>
      <c r="L545" s="345"/>
      <c r="M545" s="470"/>
      <c r="O545" s="469">
        <f t="shared" si="53"/>
        <v>541</v>
      </c>
      <c r="P545" s="455">
        <v>0</v>
      </c>
      <c r="Q545" s="343"/>
      <c r="R545" s="345"/>
      <c r="S545" s="345"/>
      <c r="T545" s="470"/>
    </row>
    <row r="546" spans="1:20">
      <c r="A546" s="310">
        <f t="shared" si="51"/>
        <v>542</v>
      </c>
      <c r="B546" s="314" t="str">
        <f>DP!J543&amp;";"&amp;DP!B543</f>
        <v>;</v>
      </c>
      <c r="C546" s="438">
        <v>542</v>
      </c>
      <c r="D546" s="312"/>
      <c r="E546" s="312"/>
      <c r="F546" s="403"/>
      <c r="H546" s="437">
        <f t="shared" si="52"/>
        <v>542</v>
      </c>
      <c r="I546" s="314" t="str">
        <f>KTPRS2!I543&amp;";"&amp;KTPRS2!B543</f>
        <v>;</v>
      </c>
      <c r="J546" s="438">
        <v>542</v>
      </c>
      <c r="K546" s="312"/>
      <c r="L546" s="312"/>
      <c r="M546" s="405"/>
      <c r="O546" s="437">
        <f t="shared" si="53"/>
        <v>542</v>
      </c>
      <c r="P546" s="455">
        <v>0</v>
      </c>
      <c r="Q546" s="438"/>
      <c r="R546" s="312"/>
      <c r="S546" s="312"/>
      <c r="T546" s="405"/>
    </row>
    <row r="547" spans="1:20">
      <c r="A547" s="313">
        <f t="shared" si="51"/>
        <v>543</v>
      </c>
      <c r="B547" s="314" t="str">
        <f>DP!J544&amp;";"&amp;DP!B544</f>
        <v>;</v>
      </c>
      <c r="C547" s="438">
        <v>543</v>
      </c>
      <c r="D547" s="345"/>
      <c r="E547" s="345"/>
      <c r="F547" s="347"/>
      <c r="H547" s="469">
        <f t="shared" si="52"/>
        <v>543</v>
      </c>
      <c r="I547" s="314" t="str">
        <f>KTPRS2!I544&amp;";"&amp;KTPRS2!B544</f>
        <v>;</v>
      </c>
      <c r="J547" s="438">
        <v>543</v>
      </c>
      <c r="K547" s="345"/>
      <c r="L547" s="345"/>
      <c r="M547" s="470"/>
      <c r="O547" s="469">
        <f t="shared" si="53"/>
        <v>543</v>
      </c>
      <c r="P547" s="455">
        <v>0</v>
      </c>
      <c r="Q547" s="343"/>
      <c r="R547" s="345"/>
      <c r="S547" s="345"/>
      <c r="T547" s="470"/>
    </row>
    <row r="548" spans="1:20">
      <c r="A548" s="310">
        <f t="shared" si="51"/>
        <v>544</v>
      </c>
      <c r="B548" s="314" t="str">
        <f>DP!J545&amp;";"&amp;DP!B545</f>
        <v>;</v>
      </c>
      <c r="C548" s="438">
        <v>544</v>
      </c>
      <c r="D548" s="312"/>
      <c r="E548" s="312"/>
      <c r="F548" s="403"/>
      <c r="H548" s="437">
        <f t="shared" si="52"/>
        <v>544</v>
      </c>
      <c r="I548" s="314" t="str">
        <f>KTPRS2!I545&amp;";"&amp;KTPRS2!B545</f>
        <v>;</v>
      </c>
      <c r="J548" s="438">
        <v>544</v>
      </c>
      <c r="K548" s="312"/>
      <c r="L548" s="312"/>
      <c r="M548" s="405"/>
      <c r="O548" s="437">
        <f t="shared" si="53"/>
        <v>544</v>
      </c>
      <c r="P548" s="455">
        <v>0</v>
      </c>
      <c r="Q548" s="438"/>
      <c r="R548" s="312"/>
      <c r="S548" s="312"/>
      <c r="T548" s="405"/>
    </row>
    <row r="549" spans="1:20">
      <c r="A549" s="313">
        <f t="shared" si="51"/>
        <v>545</v>
      </c>
      <c r="B549" s="314" t="str">
        <f>DP!J546&amp;";"&amp;DP!B546</f>
        <v>;</v>
      </c>
      <c r="C549" s="438">
        <v>545</v>
      </c>
      <c r="D549" s="345"/>
      <c r="E549" s="345"/>
      <c r="F549" s="347"/>
      <c r="H549" s="469">
        <f t="shared" si="52"/>
        <v>545</v>
      </c>
      <c r="I549" s="314" t="str">
        <f>KTPRS2!I546&amp;";"&amp;KTPRS2!B546</f>
        <v>;</v>
      </c>
      <c r="J549" s="438">
        <v>545</v>
      </c>
      <c r="K549" s="345"/>
      <c r="L549" s="345"/>
      <c r="M549" s="470"/>
      <c r="O549" s="469">
        <f t="shared" si="53"/>
        <v>545</v>
      </c>
      <c r="P549" s="455">
        <v>0</v>
      </c>
      <c r="Q549" s="343"/>
      <c r="R549" s="345"/>
      <c r="S549" s="345"/>
      <c r="T549" s="470"/>
    </row>
    <row r="550" spans="1:20">
      <c r="A550" s="310">
        <f t="shared" si="51"/>
        <v>546</v>
      </c>
      <c r="B550" s="314" t="str">
        <f>DP!J547&amp;";"&amp;DP!B547</f>
        <v>;</v>
      </c>
      <c r="C550" s="438">
        <v>546</v>
      </c>
      <c r="D550" s="312"/>
      <c r="E550" s="312"/>
      <c r="F550" s="403"/>
      <c r="H550" s="437">
        <f t="shared" si="52"/>
        <v>546</v>
      </c>
      <c r="I550" s="314" t="str">
        <f>KTPRS2!I547&amp;";"&amp;KTPRS2!B547</f>
        <v>;</v>
      </c>
      <c r="J550" s="438">
        <v>546</v>
      </c>
      <c r="K550" s="312"/>
      <c r="L550" s="312"/>
      <c r="M550" s="405"/>
      <c r="O550" s="437">
        <f t="shared" si="53"/>
        <v>546</v>
      </c>
      <c r="P550" s="455">
        <v>0</v>
      </c>
      <c r="Q550" s="438"/>
      <c r="R550" s="312"/>
      <c r="S550" s="312"/>
      <c r="T550" s="405"/>
    </row>
    <row r="551" spans="1:20">
      <c r="A551" s="313">
        <f t="shared" si="51"/>
        <v>547</v>
      </c>
      <c r="B551" s="314" t="str">
        <f>DP!J548&amp;";"&amp;DP!B548</f>
        <v>;</v>
      </c>
      <c r="C551" s="438">
        <v>547</v>
      </c>
      <c r="D551" s="345"/>
      <c r="E551" s="345"/>
      <c r="F551" s="347"/>
      <c r="H551" s="469">
        <f t="shared" si="52"/>
        <v>547</v>
      </c>
      <c r="I551" s="314" t="str">
        <f>KTPRS2!I548&amp;";"&amp;KTPRS2!B548</f>
        <v>;</v>
      </c>
      <c r="J551" s="438">
        <v>547</v>
      </c>
      <c r="K551" s="345"/>
      <c r="L551" s="345"/>
      <c r="M551" s="470"/>
      <c r="O551" s="469">
        <f t="shared" si="53"/>
        <v>547</v>
      </c>
      <c r="P551" s="455">
        <v>0</v>
      </c>
      <c r="Q551" s="343"/>
      <c r="R551" s="345"/>
      <c r="S551" s="345"/>
      <c r="T551" s="470"/>
    </row>
    <row r="552" spans="1:20">
      <c r="A552" s="310">
        <f t="shared" si="51"/>
        <v>548</v>
      </c>
      <c r="B552" s="314" t="str">
        <f>DP!J549&amp;";"&amp;DP!B549</f>
        <v>;</v>
      </c>
      <c r="C552" s="438">
        <v>548</v>
      </c>
      <c r="D552" s="312"/>
      <c r="E552" s="312"/>
      <c r="F552" s="403"/>
      <c r="H552" s="437">
        <f t="shared" si="52"/>
        <v>548</v>
      </c>
      <c r="I552" s="314" t="str">
        <f>KTPRS2!I549&amp;";"&amp;KTPRS2!B549</f>
        <v>;</v>
      </c>
      <c r="J552" s="438">
        <v>548</v>
      </c>
      <c r="K552" s="312"/>
      <c r="L552" s="312"/>
      <c r="M552" s="405"/>
      <c r="O552" s="437">
        <f t="shared" si="53"/>
        <v>548</v>
      </c>
      <c r="P552" s="455">
        <v>0</v>
      </c>
      <c r="Q552" s="438"/>
      <c r="R552" s="312"/>
      <c r="S552" s="312"/>
      <c r="T552" s="405"/>
    </row>
    <row r="553" spans="1:20">
      <c r="A553" s="313">
        <f t="shared" si="51"/>
        <v>549</v>
      </c>
      <c r="B553" s="314" t="str">
        <f>DP!J550&amp;";"&amp;DP!B550</f>
        <v>;</v>
      </c>
      <c r="C553" s="438">
        <v>549</v>
      </c>
      <c r="D553" s="345"/>
      <c r="E553" s="345"/>
      <c r="F553" s="347"/>
      <c r="H553" s="469">
        <f t="shared" si="52"/>
        <v>549</v>
      </c>
      <c r="I553" s="314" t="str">
        <f>KTPRS2!I550&amp;";"&amp;KTPRS2!B550</f>
        <v>;</v>
      </c>
      <c r="J553" s="438">
        <v>549</v>
      </c>
      <c r="K553" s="345"/>
      <c r="L553" s="345"/>
      <c r="M553" s="470"/>
      <c r="O553" s="469">
        <f t="shared" si="53"/>
        <v>549</v>
      </c>
      <c r="P553" s="455">
        <v>0</v>
      </c>
      <c r="Q553" s="343"/>
      <c r="R553" s="345"/>
      <c r="S553" s="345"/>
      <c r="T553" s="470"/>
    </row>
    <row r="554" spans="1:20">
      <c r="A554" s="310">
        <f t="shared" si="51"/>
        <v>550</v>
      </c>
      <c r="B554" s="314" t="str">
        <f>DP!J551&amp;";"&amp;DP!B551</f>
        <v>;</v>
      </c>
      <c r="C554" s="438">
        <v>550</v>
      </c>
      <c r="D554" s="312"/>
      <c r="E554" s="312"/>
      <c r="F554" s="403"/>
      <c r="H554" s="437">
        <f t="shared" si="52"/>
        <v>550</v>
      </c>
      <c r="I554" s="314" t="str">
        <f>KTPRS2!I551&amp;";"&amp;KTPRS2!B551</f>
        <v>;</v>
      </c>
      <c r="J554" s="438">
        <v>550</v>
      </c>
      <c r="K554" s="312"/>
      <c r="L554" s="312"/>
      <c r="M554" s="405"/>
      <c r="O554" s="437">
        <f t="shared" si="53"/>
        <v>550</v>
      </c>
      <c r="P554" s="455">
        <v>0</v>
      </c>
      <c r="Q554" s="438"/>
      <c r="R554" s="312"/>
      <c r="S554" s="312"/>
      <c r="T554" s="405"/>
    </row>
    <row r="555" spans="1:20">
      <c r="A555" s="313">
        <f t="shared" si="51"/>
        <v>551</v>
      </c>
      <c r="B555" s="314" t="str">
        <f>DP!J552&amp;";"&amp;DP!B552</f>
        <v>;</v>
      </c>
      <c r="C555" s="438">
        <v>551</v>
      </c>
      <c r="D555" s="345"/>
      <c r="E555" s="345"/>
      <c r="F555" s="347"/>
      <c r="H555" s="469">
        <f t="shared" si="52"/>
        <v>551</v>
      </c>
      <c r="I555" s="314" t="str">
        <f>KTPRS2!I552&amp;";"&amp;KTPRS2!B552</f>
        <v>;</v>
      </c>
      <c r="J555" s="438">
        <v>551</v>
      </c>
      <c r="K555" s="345"/>
      <c r="L555" s="345"/>
      <c r="M555" s="470"/>
      <c r="O555" s="469">
        <f t="shared" si="53"/>
        <v>551</v>
      </c>
      <c r="P555" s="455">
        <v>0</v>
      </c>
      <c r="Q555" s="343"/>
      <c r="R555" s="345"/>
      <c r="S555" s="345"/>
      <c r="T555" s="470"/>
    </row>
    <row r="556" spans="1:20">
      <c r="A556" s="310">
        <f t="shared" si="51"/>
        <v>552</v>
      </c>
      <c r="B556" s="314" t="str">
        <f>DP!J553&amp;";"&amp;DP!B553</f>
        <v>;</v>
      </c>
      <c r="C556" s="438">
        <v>552</v>
      </c>
      <c r="D556" s="312"/>
      <c r="E556" s="312"/>
      <c r="F556" s="403"/>
      <c r="H556" s="437">
        <f t="shared" si="52"/>
        <v>552</v>
      </c>
      <c r="I556" s="314" t="str">
        <f>KTPRS2!I553&amp;";"&amp;KTPRS2!B553</f>
        <v>;</v>
      </c>
      <c r="J556" s="438">
        <v>552</v>
      </c>
      <c r="K556" s="312"/>
      <c r="L556" s="312"/>
      <c r="M556" s="405"/>
      <c r="O556" s="437">
        <f t="shared" si="53"/>
        <v>552</v>
      </c>
      <c r="P556" s="455">
        <v>0</v>
      </c>
      <c r="Q556" s="438"/>
      <c r="R556" s="312"/>
      <c r="S556" s="312"/>
      <c r="T556" s="405"/>
    </row>
    <row r="557" spans="1:20">
      <c r="A557" s="313">
        <f t="shared" si="51"/>
        <v>553</v>
      </c>
      <c r="B557" s="314" t="str">
        <f>DP!J554&amp;";"&amp;DP!B554</f>
        <v>;</v>
      </c>
      <c r="C557" s="438">
        <v>553</v>
      </c>
      <c r="D557" s="345"/>
      <c r="E557" s="345"/>
      <c r="F557" s="347"/>
      <c r="H557" s="469">
        <f t="shared" si="52"/>
        <v>553</v>
      </c>
      <c r="I557" s="314" t="str">
        <f>KTPRS2!I554&amp;";"&amp;KTPRS2!B554</f>
        <v>;</v>
      </c>
      <c r="J557" s="438">
        <v>553</v>
      </c>
      <c r="K557" s="345"/>
      <c r="L557" s="345"/>
      <c r="M557" s="470"/>
      <c r="O557" s="469">
        <f t="shared" si="53"/>
        <v>553</v>
      </c>
      <c r="P557" s="455">
        <v>0</v>
      </c>
      <c r="Q557" s="343"/>
      <c r="R557" s="345"/>
      <c r="S557" s="345"/>
      <c r="T557" s="470"/>
    </row>
    <row r="558" spans="1:20">
      <c r="A558" s="310">
        <f t="shared" si="51"/>
        <v>554</v>
      </c>
      <c r="B558" s="314" t="str">
        <f>DP!J555&amp;";"&amp;DP!B555</f>
        <v>;</v>
      </c>
      <c r="C558" s="438">
        <v>554</v>
      </c>
      <c r="D558" s="312"/>
      <c r="E558" s="312"/>
      <c r="F558" s="403"/>
      <c r="H558" s="437">
        <f t="shared" si="52"/>
        <v>554</v>
      </c>
      <c r="I558" s="314" t="str">
        <f>KTPRS2!I555&amp;";"&amp;KTPRS2!B555</f>
        <v>;</v>
      </c>
      <c r="J558" s="438">
        <v>554</v>
      </c>
      <c r="K558" s="312"/>
      <c r="L558" s="312"/>
      <c r="M558" s="405"/>
      <c r="O558" s="437">
        <f t="shared" si="53"/>
        <v>554</v>
      </c>
      <c r="P558" s="455">
        <v>0</v>
      </c>
      <c r="Q558" s="438"/>
      <c r="R558" s="312"/>
      <c r="S558" s="312"/>
      <c r="T558" s="405"/>
    </row>
    <row r="559" spans="1:20">
      <c r="A559" s="313">
        <f t="shared" si="51"/>
        <v>555</v>
      </c>
      <c r="B559" s="314" t="str">
        <f>DP!J556&amp;";"&amp;DP!B556</f>
        <v>;</v>
      </c>
      <c r="C559" s="438">
        <v>555</v>
      </c>
      <c r="D559" s="345"/>
      <c r="E559" s="345"/>
      <c r="F559" s="347"/>
      <c r="H559" s="469">
        <f t="shared" si="52"/>
        <v>555</v>
      </c>
      <c r="I559" s="314" t="str">
        <f>KTPRS2!I556&amp;";"&amp;KTPRS2!B556</f>
        <v>;</v>
      </c>
      <c r="J559" s="438">
        <v>555</v>
      </c>
      <c r="K559" s="345"/>
      <c r="L559" s="345"/>
      <c r="M559" s="470"/>
      <c r="O559" s="469">
        <f t="shared" si="53"/>
        <v>555</v>
      </c>
      <c r="P559" s="455">
        <v>0</v>
      </c>
      <c r="Q559" s="343"/>
      <c r="R559" s="345"/>
      <c r="S559" s="345"/>
      <c r="T559" s="470"/>
    </row>
    <row r="560" spans="1:20">
      <c r="A560" s="310">
        <f t="shared" si="51"/>
        <v>556</v>
      </c>
      <c r="B560" s="314" t="str">
        <f>DP!J557&amp;";"&amp;DP!B557</f>
        <v>;</v>
      </c>
      <c r="C560" s="438">
        <v>556</v>
      </c>
      <c r="D560" s="312"/>
      <c r="E560" s="312"/>
      <c r="F560" s="403"/>
      <c r="H560" s="437">
        <f t="shared" si="52"/>
        <v>556</v>
      </c>
      <c r="I560" s="314" t="str">
        <f>KTPRS2!I557&amp;";"&amp;KTPRS2!B557</f>
        <v>;</v>
      </c>
      <c r="J560" s="438">
        <v>556</v>
      </c>
      <c r="K560" s="312"/>
      <c r="L560" s="312"/>
      <c r="M560" s="405"/>
      <c r="O560" s="437">
        <f t="shared" si="53"/>
        <v>556</v>
      </c>
      <c r="P560" s="455">
        <v>0</v>
      </c>
      <c r="Q560" s="438"/>
      <c r="R560" s="312"/>
      <c r="S560" s="312"/>
      <c r="T560" s="405"/>
    </row>
    <row r="561" spans="1:20">
      <c r="A561" s="313">
        <f t="shared" si="51"/>
        <v>557</v>
      </c>
      <c r="B561" s="314" t="str">
        <f>DP!J558&amp;";"&amp;DP!B558</f>
        <v>;</v>
      </c>
      <c r="C561" s="438">
        <v>557</v>
      </c>
      <c r="D561" s="345"/>
      <c r="E561" s="345"/>
      <c r="F561" s="347"/>
      <c r="H561" s="469">
        <f t="shared" si="52"/>
        <v>557</v>
      </c>
      <c r="I561" s="314" t="str">
        <f>KTPRS2!I558&amp;";"&amp;KTPRS2!B558</f>
        <v>;</v>
      </c>
      <c r="J561" s="438">
        <v>557</v>
      </c>
      <c r="K561" s="345"/>
      <c r="L561" s="345"/>
      <c r="M561" s="470"/>
      <c r="O561" s="469">
        <f t="shared" si="53"/>
        <v>557</v>
      </c>
      <c r="P561" s="455">
        <v>0</v>
      </c>
      <c r="Q561" s="343"/>
      <c r="R561" s="345"/>
      <c r="S561" s="345"/>
      <c r="T561" s="470"/>
    </row>
    <row r="562" spans="1:20">
      <c r="A562" s="310">
        <f t="shared" si="51"/>
        <v>558</v>
      </c>
      <c r="B562" s="314" t="str">
        <f>DP!J559&amp;";"&amp;DP!B559</f>
        <v>;</v>
      </c>
      <c r="C562" s="438">
        <v>558</v>
      </c>
      <c r="D562" s="312"/>
      <c r="E562" s="312"/>
      <c r="F562" s="403"/>
      <c r="H562" s="437">
        <f t="shared" si="52"/>
        <v>558</v>
      </c>
      <c r="I562" s="314" t="str">
        <f>KTPRS2!I559&amp;";"&amp;KTPRS2!B559</f>
        <v>;</v>
      </c>
      <c r="J562" s="438">
        <v>558</v>
      </c>
      <c r="K562" s="312"/>
      <c r="L562" s="312"/>
      <c r="M562" s="405"/>
      <c r="O562" s="437">
        <f t="shared" si="53"/>
        <v>558</v>
      </c>
      <c r="P562" s="455">
        <v>0</v>
      </c>
      <c r="Q562" s="438"/>
      <c r="R562" s="312"/>
      <c r="S562" s="312"/>
      <c r="T562" s="405"/>
    </row>
    <row r="563" spans="1:20">
      <c r="A563" s="313">
        <f t="shared" si="51"/>
        <v>559</v>
      </c>
      <c r="B563" s="314" t="str">
        <f>DP!J560&amp;";"&amp;DP!B560</f>
        <v>;</v>
      </c>
      <c r="C563" s="438">
        <v>559</v>
      </c>
      <c r="D563" s="345"/>
      <c r="E563" s="345"/>
      <c r="F563" s="347"/>
      <c r="H563" s="469">
        <f t="shared" si="52"/>
        <v>559</v>
      </c>
      <c r="I563" s="314" t="str">
        <f>KTPRS2!I560&amp;";"&amp;KTPRS2!B560</f>
        <v>;</v>
      </c>
      <c r="J563" s="438">
        <v>559</v>
      </c>
      <c r="K563" s="345"/>
      <c r="L563" s="345"/>
      <c r="M563" s="470"/>
      <c r="O563" s="469">
        <f t="shared" si="53"/>
        <v>559</v>
      </c>
      <c r="P563" s="455">
        <v>0</v>
      </c>
      <c r="Q563" s="343"/>
      <c r="R563" s="345"/>
      <c r="S563" s="345"/>
      <c r="T563" s="470"/>
    </row>
    <row r="564" spans="1:20">
      <c r="A564" s="310">
        <f t="shared" si="51"/>
        <v>560</v>
      </c>
      <c r="B564" s="314" t="str">
        <f>DP!J561&amp;";"&amp;DP!B561</f>
        <v>;</v>
      </c>
      <c r="C564" s="438">
        <v>560</v>
      </c>
      <c r="D564" s="312"/>
      <c r="E564" s="312"/>
      <c r="F564" s="403"/>
      <c r="H564" s="437">
        <f t="shared" si="52"/>
        <v>560</v>
      </c>
      <c r="I564" s="314" t="str">
        <f>KTPRS2!I561&amp;";"&amp;KTPRS2!B561</f>
        <v>;</v>
      </c>
      <c r="J564" s="438">
        <v>560</v>
      </c>
      <c r="K564" s="312"/>
      <c r="L564" s="312"/>
      <c r="M564" s="405"/>
      <c r="O564" s="437">
        <f t="shared" si="53"/>
        <v>560</v>
      </c>
      <c r="P564" s="455">
        <v>0</v>
      </c>
      <c r="Q564" s="438"/>
      <c r="R564" s="312"/>
      <c r="S564" s="312"/>
      <c r="T564" s="405"/>
    </row>
    <row r="565" spans="1:20">
      <c r="A565" s="313">
        <f t="shared" si="51"/>
        <v>561</v>
      </c>
      <c r="B565" s="314" t="str">
        <f>DP!J562&amp;";"&amp;DP!B562</f>
        <v>;</v>
      </c>
      <c r="C565" s="438">
        <v>561</v>
      </c>
      <c r="D565" s="345"/>
      <c r="E565" s="345"/>
      <c r="F565" s="347"/>
      <c r="H565" s="469">
        <f t="shared" si="52"/>
        <v>561</v>
      </c>
      <c r="I565" s="314" t="str">
        <f>KTPRS2!I562&amp;";"&amp;KTPRS2!B562</f>
        <v>;</v>
      </c>
      <c r="J565" s="438">
        <v>561</v>
      </c>
      <c r="K565" s="345"/>
      <c r="L565" s="345"/>
      <c r="M565" s="470"/>
      <c r="O565" s="469">
        <f t="shared" si="53"/>
        <v>561</v>
      </c>
      <c r="P565" s="455">
        <v>0</v>
      </c>
      <c r="Q565" s="343"/>
      <c r="R565" s="345"/>
      <c r="S565" s="345"/>
      <c r="T565" s="470"/>
    </row>
    <row r="566" spans="1:20">
      <c r="A566" s="310">
        <f t="shared" si="51"/>
        <v>562</v>
      </c>
      <c r="B566" s="314" t="str">
        <f>DP!J563&amp;";"&amp;DP!B563</f>
        <v>;</v>
      </c>
      <c r="C566" s="438">
        <v>562</v>
      </c>
      <c r="D566" s="312"/>
      <c r="E566" s="312"/>
      <c r="F566" s="403"/>
      <c r="H566" s="437">
        <f t="shared" si="52"/>
        <v>562</v>
      </c>
      <c r="I566" s="314" t="str">
        <f>KTPRS2!I563&amp;";"&amp;KTPRS2!B563</f>
        <v>;</v>
      </c>
      <c r="J566" s="438">
        <v>562</v>
      </c>
      <c r="K566" s="312"/>
      <c r="L566" s="312"/>
      <c r="M566" s="405"/>
      <c r="O566" s="437">
        <f t="shared" si="53"/>
        <v>562</v>
      </c>
      <c r="P566" s="455">
        <v>0</v>
      </c>
      <c r="Q566" s="438"/>
      <c r="R566" s="312"/>
      <c r="S566" s="312"/>
      <c r="T566" s="405"/>
    </row>
    <row r="567" spans="1:20">
      <c r="A567" s="313">
        <f t="shared" si="51"/>
        <v>563</v>
      </c>
      <c r="B567" s="314" t="str">
        <f>DP!J564&amp;";"&amp;DP!B564</f>
        <v>;</v>
      </c>
      <c r="C567" s="438">
        <v>563</v>
      </c>
      <c r="D567" s="345"/>
      <c r="E567" s="345"/>
      <c r="F567" s="347"/>
      <c r="H567" s="469">
        <f t="shared" si="52"/>
        <v>563</v>
      </c>
      <c r="I567" s="314" t="str">
        <f>KTPRS2!I564&amp;";"&amp;KTPRS2!B564</f>
        <v>;</v>
      </c>
      <c r="J567" s="438">
        <v>563</v>
      </c>
      <c r="K567" s="345"/>
      <c r="L567" s="345"/>
      <c r="M567" s="470"/>
      <c r="O567" s="469">
        <f t="shared" si="53"/>
        <v>563</v>
      </c>
      <c r="P567" s="455">
        <v>0</v>
      </c>
      <c r="Q567" s="343"/>
      <c r="R567" s="345"/>
      <c r="S567" s="345"/>
      <c r="T567" s="470"/>
    </row>
    <row r="568" spans="1:20">
      <c r="A568" s="310">
        <f t="shared" si="51"/>
        <v>564</v>
      </c>
      <c r="B568" s="314" t="str">
        <f>DP!J565&amp;";"&amp;DP!B565</f>
        <v>;</v>
      </c>
      <c r="C568" s="438">
        <v>564</v>
      </c>
      <c r="D568" s="312"/>
      <c r="E568" s="312"/>
      <c r="F568" s="403"/>
      <c r="H568" s="437">
        <f t="shared" si="52"/>
        <v>564</v>
      </c>
      <c r="I568" s="314" t="str">
        <f>KTPRS2!I565&amp;";"&amp;KTPRS2!B565</f>
        <v>;</v>
      </c>
      <c r="J568" s="438">
        <v>564</v>
      </c>
      <c r="K568" s="312"/>
      <c r="L568" s="312"/>
      <c r="M568" s="405"/>
      <c r="O568" s="437">
        <f t="shared" si="53"/>
        <v>564</v>
      </c>
      <c r="P568" s="455">
        <v>0</v>
      </c>
      <c r="Q568" s="438"/>
      <c r="R568" s="312"/>
      <c r="S568" s="312"/>
      <c r="T568" s="405"/>
    </row>
    <row r="569" spans="1:20">
      <c r="A569" s="313">
        <f t="shared" si="51"/>
        <v>565</v>
      </c>
      <c r="B569" s="314" t="str">
        <f>DP!J566&amp;";"&amp;DP!B566</f>
        <v>;</v>
      </c>
      <c r="C569" s="438">
        <v>565</v>
      </c>
      <c r="D569" s="345"/>
      <c r="E569" s="345"/>
      <c r="F569" s="347"/>
      <c r="H569" s="469">
        <f t="shared" si="52"/>
        <v>565</v>
      </c>
      <c r="I569" s="314" t="str">
        <f>KTPRS2!I566&amp;";"&amp;KTPRS2!B566</f>
        <v>;</v>
      </c>
      <c r="J569" s="438">
        <v>565</v>
      </c>
      <c r="K569" s="345"/>
      <c r="L569" s="345"/>
      <c r="M569" s="470"/>
      <c r="O569" s="469">
        <f t="shared" si="53"/>
        <v>565</v>
      </c>
      <c r="P569" s="455">
        <v>0</v>
      </c>
      <c r="Q569" s="343"/>
      <c r="R569" s="345"/>
      <c r="S569" s="345"/>
      <c r="T569" s="470"/>
    </row>
    <row r="570" spans="1:20">
      <c r="A570" s="310">
        <f t="shared" si="51"/>
        <v>566</v>
      </c>
      <c r="B570" s="314" t="str">
        <f>DP!J567&amp;";"&amp;DP!B567</f>
        <v>;</v>
      </c>
      <c r="C570" s="438">
        <v>566</v>
      </c>
      <c r="D570" s="312"/>
      <c r="E570" s="312"/>
      <c r="F570" s="403"/>
      <c r="H570" s="437">
        <f t="shared" si="52"/>
        <v>566</v>
      </c>
      <c r="I570" s="314" t="str">
        <f>KTPRS2!I567&amp;";"&amp;KTPRS2!B567</f>
        <v>;</v>
      </c>
      <c r="J570" s="438">
        <v>566</v>
      </c>
      <c r="K570" s="312"/>
      <c r="L570" s="312"/>
      <c r="M570" s="405"/>
      <c r="O570" s="437">
        <f t="shared" si="53"/>
        <v>566</v>
      </c>
      <c r="P570" s="455">
        <v>0</v>
      </c>
      <c r="Q570" s="438"/>
      <c r="R570" s="312"/>
      <c r="S570" s="312"/>
      <c r="T570" s="405"/>
    </row>
    <row r="571" spans="1:20">
      <c r="A571" s="313">
        <f t="shared" si="51"/>
        <v>567</v>
      </c>
      <c r="B571" s="314" t="str">
        <f>DP!J568&amp;";"&amp;DP!B568</f>
        <v>;</v>
      </c>
      <c r="C571" s="438">
        <v>567</v>
      </c>
      <c r="D571" s="345"/>
      <c r="E571" s="345"/>
      <c r="F571" s="347"/>
      <c r="H571" s="469">
        <f t="shared" si="52"/>
        <v>567</v>
      </c>
      <c r="I571" s="314" t="str">
        <f>KTPRS2!I568&amp;";"&amp;KTPRS2!B568</f>
        <v>;</v>
      </c>
      <c r="J571" s="438">
        <v>567</v>
      </c>
      <c r="K571" s="345"/>
      <c r="L571" s="345"/>
      <c r="M571" s="470"/>
      <c r="O571" s="469">
        <f t="shared" si="53"/>
        <v>567</v>
      </c>
      <c r="P571" s="455">
        <v>0</v>
      </c>
      <c r="Q571" s="343"/>
      <c r="R571" s="345"/>
      <c r="S571" s="345"/>
      <c r="T571" s="470"/>
    </row>
    <row r="572" spans="1:20">
      <c r="A572" s="310">
        <f t="shared" si="51"/>
        <v>568</v>
      </c>
      <c r="B572" s="314" t="str">
        <f>DP!J569&amp;";"&amp;DP!B569</f>
        <v>;</v>
      </c>
      <c r="C572" s="438">
        <v>568</v>
      </c>
      <c r="D572" s="312"/>
      <c r="E572" s="312"/>
      <c r="F572" s="403"/>
      <c r="H572" s="437">
        <f t="shared" si="52"/>
        <v>568</v>
      </c>
      <c r="I572" s="314" t="str">
        <f>KTPRS2!I569&amp;";"&amp;KTPRS2!B569</f>
        <v>;</v>
      </c>
      <c r="J572" s="438">
        <v>568</v>
      </c>
      <c r="K572" s="312"/>
      <c r="L572" s="312"/>
      <c r="M572" s="405"/>
      <c r="O572" s="437">
        <f t="shared" si="53"/>
        <v>568</v>
      </c>
      <c r="P572" s="455">
        <v>0</v>
      </c>
      <c r="Q572" s="438"/>
      <c r="R572" s="312"/>
      <c r="S572" s="312"/>
      <c r="T572" s="405"/>
    </row>
    <row r="573" spans="1:20">
      <c r="A573" s="313">
        <f t="shared" si="51"/>
        <v>569</v>
      </c>
      <c r="B573" s="314" t="str">
        <f>DP!J570&amp;";"&amp;DP!B570</f>
        <v>;</v>
      </c>
      <c r="C573" s="438">
        <v>569</v>
      </c>
      <c r="D573" s="345"/>
      <c r="E573" s="345"/>
      <c r="F573" s="347"/>
      <c r="H573" s="469">
        <f t="shared" si="52"/>
        <v>569</v>
      </c>
      <c r="I573" s="314" t="str">
        <f>KTPRS2!I570&amp;";"&amp;KTPRS2!B570</f>
        <v>;</v>
      </c>
      <c r="J573" s="438">
        <v>569</v>
      </c>
      <c r="K573" s="345"/>
      <c r="L573" s="345"/>
      <c r="M573" s="470"/>
      <c r="O573" s="469">
        <f t="shared" si="53"/>
        <v>569</v>
      </c>
      <c r="P573" s="455">
        <v>0</v>
      </c>
      <c r="Q573" s="343"/>
      <c r="R573" s="345"/>
      <c r="S573" s="345"/>
      <c r="T573" s="470"/>
    </row>
    <row r="574" spans="1:20">
      <c r="A574" s="310">
        <f t="shared" si="51"/>
        <v>570</v>
      </c>
      <c r="B574" s="314" t="str">
        <f>DP!J571&amp;";"&amp;DP!B571</f>
        <v>;</v>
      </c>
      <c r="C574" s="438">
        <v>570</v>
      </c>
      <c r="D574" s="312"/>
      <c r="E574" s="312"/>
      <c r="F574" s="403"/>
      <c r="H574" s="437">
        <f t="shared" si="52"/>
        <v>570</v>
      </c>
      <c r="I574" s="314" t="str">
        <f>KTPRS2!I571&amp;";"&amp;KTPRS2!B571</f>
        <v>;</v>
      </c>
      <c r="J574" s="438">
        <v>570</v>
      </c>
      <c r="K574" s="312"/>
      <c r="L574" s="312"/>
      <c r="M574" s="405"/>
      <c r="O574" s="437">
        <f t="shared" si="53"/>
        <v>570</v>
      </c>
      <c r="P574" s="455">
        <v>0</v>
      </c>
      <c r="Q574" s="438"/>
      <c r="R574" s="312"/>
      <c r="S574" s="312"/>
      <c r="T574" s="405"/>
    </row>
    <row r="575" spans="1:20">
      <c r="A575" s="313">
        <f t="shared" si="51"/>
        <v>571</v>
      </c>
      <c r="B575" s="314" t="str">
        <f>DP!J572&amp;";"&amp;DP!B572</f>
        <v>;</v>
      </c>
      <c r="C575" s="438">
        <v>571</v>
      </c>
      <c r="D575" s="345"/>
      <c r="E575" s="345"/>
      <c r="F575" s="347"/>
      <c r="H575" s="469">
        <f t="shared" si="52"/>
        <v>571</v>
      </c>
      <c r="I575" s="314" t="str">
        <f>KTPRS2!I572&amp;";"&amp;KTPRS2!B572</f>
        <v>;</v>
      </c>
      <c r="J575" s="438">
        <v>571</v>
      </c>
      <c r="K575" s="345"/>
      <c r="L575" s="345"/>
      <c r="M575" s="470"/>
      <c r="O575" s="469">
        <f t="shared" si="53"/>
        <v>571</v>
      </c>
      <c r="P575" s="455">
        <v>0</v>
      </c>
      <c r="Q575" s="343"/>
      <c r="R575" s="345"/>
      <c r="S575" s="345"/>
      <c r="T575" s="470"/>
    </row>
    <row r="576" spans="1:20">
      <c r="A576" s="310">
        <f t="shared" si="51"/>
        <v>572</v>
      </c>
      <c r="B576" s="314" t="str">
        <f>DP!J573&amp;";"&amp;DP!B573</f>
        <v>;</v>
      </c>
      <c r="C576" s="438">
        <v>572</v>
      </c>
      <c r="D576" s="312"/>
      <c r="E576" s="312"/>
      <c r="F576" s="403"/>
      <c r="H576" s="437">
        <f t="shared" si="52"/>
        <v>572</v>
      </c>
      <c r="I576" s="314" t="str">
        <f>KTPRS2!I573&amp;";"&amp;KTPRS2!B573</f>
        <v>;</v>
      </c>
      <c r="J576" s="438">
        <v>572</v>
      </c>
      <c r="K576" s="312"/>
      <c r="L576" s="312"/>
      <c r="M576" s="405"/>
      <c r="O576" s="437">
        <f t="shared" si="53"/>
        <v>572</v>
      </c>
      <c r="P576" s="455">
        <v>0</v>
      </c>
      <c r="Q576" s="438"/>
      <c r="R576" s="312"/>
      <c r="S576" s="312"/>
      <c r="T576" s="405"/>
    </row>
    <row r="577" spans="1:20">
      <c r="A577" s="313">
        <f t="shared" si="51"/>
        <v>573</v>
      </c>
      <c r="B577" s="314" t="str">
        <f>DP!J574&amp;";"&amp;DP!B574</f>
        <v>;</v>
      </c>
      <c r="C577" s="438">
        <v>573</v>
      </c>
      <c r="D577" s="345"/>
      <c r="E577" s="345"/>
      <c r="F577" s="347"/>
      <c r="H577" s="469">
        <f t="shared" si="52"/>
        <v>573</v>
      </c>
      <c r="I577" s="314" t="str">
        <f>KTPRS2!I574&amp;";"&amp;KTPRS2!B574</f>
        <v>;</v>
      </c>
      <c r="J577" s="438">
        <v>573</v>
      </c>
      <c r="K577" s="345"/>
      <c r="L577" s="345"/>
      <c r="M577" s="470"/>
      <c r="O577" s="469">
        <f t="shared" si="53"/>
        <v>573</v>
      </c>
      <c r="P577" s="455">
        <v>0</v>
      </c>
      <c r="Q577" s="343"/>
      <c r="R577" s="345"/>
      <c r="S577" s="345"/>
      <c r="T577" s="470"/>
    </row>
    <row r="578" spans="1:20">
      <c r="A578" s="310">
        <f t="shared" si="51"/>
        <v>574</v>
      </c>
      <c r="B578" s="314" t="str">
        <f>DP!J575&amp;";"&amp;DP!B575</f>
        <v>;</v>
      </c>
      <c r="C578" s="438">
        <v>574</v>
      </c>
      <c r="D578" s="312"/>
      <c r="E578" s="312"/>
      <c r="F578" s="403"/>
      <c r="H578" s="437">
        <f t="shared" si="52"/>
        <v>574</v>
      </c>
      <c r="I578" s="314" t="str">
        <f>KTPRS2!I575&amp;";"&amp;KTPRS2!B575</f>
        <v>;</v>
      </c>
      <c r="J578" s="438">
        <v>574</v>
      </c>
      <c r="K578" s="312"/>
      <c r="L578" s="312"/>
      <c r="M578" s="405"/>
      <c r="O578" s="437">
        <f t="shared" si="53"/>
        <v>574</v>
      </c>
      <c r="P578" s="455">
        <v>0</v>
      </c>
      <c r="Q578" s="438"/>
      <c r="R578" s="312"/>
      <c r="S578" s="312"/>
      <c r="T578" s="405"/>
    </row>
    <row r="579" spans="1:20">
      <c r="A579" s="313">
        <f t="shared" si="51"/>
        <v>575</v>
      </c>
      <c r="B579" s="314" t="str">
        <f>DP!J576&amp;";"&amp;DP!B576</f>
        <v>;</v>
      </c>
      <c r="C579" s="438">
        <v>575</v>
      </c>
      <c r="D579" s="345"/>
      <c r="E579" s="345"/>
      <c r="F579" s="347"/>
      <c r="H579" s="469">
        <f t="shared" si="52"/>
        <v>575</v>
      </c>
      <c r="I579" s="314" t="str">
        <f>KTPRS2!I576&amp;";"&amp;KTPRS2!B576</f>
        <v>;</v>
      </c>
      <c r="J579" s="438">
        <v>575</v>
      </c>
      <c r="K579" s="345"/>
      <c r="L579" s="345"/>
      <c r="M579" s="470"/>
      <c r="O579" s="469">
        <f t="shared" si="53"/>
        <v>575</v>
      </c>
      <c r="P579" s="455">
        <v>0</v>
      </c>
      <c r="Q579" s="343"/>
      <c r="R579" s="345"/>
      <c r="S579" s="345"/>
      <c r="T579" s="470"/>
    </row>
    <row r="580" spans="1:20">
      <c r="A580" s="310">
        <f t="shared" si="51"/>
        <v>576</v>
      </c>
      <c r="B580" s="314" t="str">
        <f>DP!J577&amp;";"&amp;DP!B577</f>
        <v>;</v>
      </c>
      <c r="C580" s="438">
        <v>576</v>
      </c>
      <c r="D580" s="312"/>
      <c r="E580" s="312"/>
      <c r="F580" s="403"/>
      <c r="H580" s="437">
        <f t="shared" si="52"/>
        <v>576</v>
      </c>
      <c r="I580" s="314" t="str">
        <f>KTPRS2!I577&amp;";"&amp;KTPRS2!B577</f>
        <v>;</v>
      </c>
      <c r="J580" s="438">
        <v>576</v>
      </c>
      <c r="K580" s="312"/>
      <c r="L580" s="312"/>
      <c r="M580" s="405"/>
      <c r="O580" s="437">
        <f t="shared" si="53"/>
        <v>576</v>
      </c>
      <c r="P580" s="455">
        <v>0</v>
      </c>
      <c r="Q580" s="438"/>
      <c r="R580" s="312"/>
      <c r="S580" s="312"/>
      <c r="T580" s="405"/>
    </row>
    <row r="581" spans="1:20">
      <c r="A581" s="313">
        <f t="shared" si="51"/>
        <v>577</v>
      </c>
      <c r="B581" s="314" t="str">
        <f>DP!J578&amp;";"&amp;DP!B578</f>
        <v>;</v>
      </c>
      <c r="C581" s="438">
        <v>577</v>
      </c>
      <c r="D581" s="345"/>
      <c r="E581" s="345"/>
      <c r="F581" s="347"/>
      <c r="H581" s="469">
        <f t="shared" si="52"/>
        <v>577</v>
      </c>
      <c r="I581" s="314" t="str">
        <f>KTPRS2!I578&amp;";"&amp;KTPRS2!B578</f>
        <v>;</v>
      </c>
      <c r="J581" s="438">
        <v>577</v>
      </c>
      <c r="K581" s="345"/>
      <c r="L581" s="345"/>
      <c r="M581" s="470"/>
      <c r="O581" s="469">
        <f t="shared" si="53"/>
        <v>577</v>
      </c>
      <c r="P581" s="455">
        <v>0</v>
      </c>
      <c r="Q581" s="343"/>
      <c r="R581" s="345"/>
      <c r="S581" s="345"/>
      <c r="T581" s="470"/>
    </row>
    <row r="582" spans="1:20">
      <c r="A582" s="310">
        <f t="shared" ref="A582:A645" si="54">A581+1</f>
        <v>578</v>
      </c>
      <c r="B582" s="314" t="str">
        <f>DP!J579&amp;";"&amp;DP!B579</f>
        <v>;</v>
      </c>
      <c r="C582" s="438">
        <v>578</v>
      </c>
      <c r="D582" s="312"/>
      <c r="E582" s="312"/>
      <c r="F582" s="403"/>
      <c r="H582" s="437">
        <f t="shared" ref="H582:H645" si="55">H581+1</f>
        <v>578</v>
      </c>
      <c r="I582" s="314" t="str">
        <f>KTPRS2!I579&amp;";"&amp;KTPRS2!B579</f>
        <v>;</v>
      </c>
      <c r="J582" s="438">
        <v>578</v>
      </c>
      <c r="K582" s="312"/>
      <c r="L582" s="312"/>
      <c r="M582" s="405"/>
      <c r="O582" s="437">
        <f t="shared" ref="O582:O645" si="56">O581+1</f>
        <v>578</v>
      </c>
      <c r="P582" s="455">
        <v>0</v>
      </c>
      <c r="Q582" s="438"/>
      <c r="R582" s="312"/>
      <c r="S582" s="312"/>
      <c r="T582" s="405"/>
    </row>
    <row r="583" spans="1:20">
      <c r="A583" s="313">
        <f t="shared" si="54"/>
        <v>579</v>
      </c>
      <c r="B583" s="314" t="str">
        <f>DP!J580&amp;";"&amp;DP!B580</f>
        <v>;</v>
      </c>
      <c r="C583" s="438">
        <v>579</v>
      </c>
      <c r="D583" s="345"/>
      <c r="E583" s="345"/>
      <c r="F583" s="347"/>
      <c r="H583" s="469">
        <f t="shared" si="55"/>
        <v>579</v>
      </c>
      <c r="I583" s="314" t="str">
        <f>KTPRS2!I580&amp;";"&amp;KTPRS2!B580</f>
        <v>;</v>
      </c>
      <c r="J583" s="438">
        <v>579</v>
      </c>
      <c r="K583" s="345"/>
      <c r="L583" s="345"/>
      <c r="M583" s="470"/>
      <c r="O583" s="469">
        <f t="shared" si="56"/>
        <v>579</v>
      </c>
      <c r="P583" s="455">
        <v>0</v>
      </c>
      <c r="Q583" s="343"/>
      <c r="R583" s="345"/>
      <c r="S583" s="345"/>
      <c r="T583" s="470"/>
    </row>
    <row r="584" spans="1:20">
      <c r="A584" s="310">
        <f t="shared" si="54"/>
        <v>580</v>
      </c>
      <c r="B584" s="314" t="str">
        <f>DP!J581&amp;";"&amp;DP!B581</f>
        <v>;</v>
      </c>
      <c r="C584" s="438">
        <v>580</v>
      </c>
      <c r="D584" s="312"/>
      <c r="E584" s="312"/>
      <c r="F584" s="403"/>
      <c r="H584" s="437">
        <f t="shared" si="55"/>
        <v>580</v>
      </c>
      <c r="I584" s="314" t="str">
        <f>KTPRS2!I581&amp;";"&amp;KTPRS2!B581</f>
        <v>;</v>
      </c>
      <c r="J584" s="438">
        <v>580</v>
      </c>
      <c r="K584" s="312"/>
      <c r="L584" s="312"/>
      <c r="M584" s="405"/>
      <c r="O584" s="437">
        <f t="shared" si="56"/>
        <v>580</v>
      </c>
      <c r="P584" s="455">
        <v>0</v>
      </c>
      <c r="Q584" s="438"/>
      <c r="R584" s="312"/>
      <c r="S584" s="312"/>
      <c r="T584" s="405"/>
    </row>
    <row r="585" spans="1:20">
      <c r="A585" s="313">
        <f t="shared" si="54"/>
        <v>581</v>
      </c>
      <c r="B585" s="314" t="str">
        <f>DP!J582&amp;";"&amp;DP!B582</f>
        <v>;</v>
      </c>
      <c r="C585" s="438">
        <v>581</v>
      </c>
      <c r="D585" s="345"/>
      <c r="E585" s="345"/>
      <c r="F585" s="347"/>
      <c r="H585" s="469">
        <f t="shared" si="55"/>
        <v>581</v>
      </c>
      <c r="I585" s="314" t="str">
        <f>KTPRS2!I582&amp;";"&amp;KTPRS2!B582</f>
        <v>;</v>
      </c>
      <c r="J585" s="438">
        <v>581</v>
      </c>
      <c r="K585" s="345"/>
      <c r="L585" s="345"/>
      <c r="M585" s="470"/>
      <c r="O585" s="469">
        <f t="shared" si="56"/>
        <v>581</v>
      </c>
      <c r="P585" s="455">
        <v>0</v>
      </c>
      <c r="Q585" s="343"/>
      <c r="R585" s="345"/>
      <c r="S585" s="345"/>
      <c r="T585" s="470"/>
    </row>
    <row r="586" spans="1:20">
      <c r="A586" s="310">
        <f t="shared" si="54"/>
        <v>582</v>
      </c>
      <c r="B586" s="314" t="str">
        <f>DP!J583&amp;";"&amp;DP!B583</f>
        <v>;</v>
      </c>
      <c r="C586" s="438">
        <v>582</v>
      </c>
      <c r="D586" s="312"/>
      <c r="E586" s="312"/>
      <c r="F586" s="403"/>
      <c r="H586" s="437">
        <f t="shared" si="55"/>
        <v>582</v>
      </c>
      <c r="I586" s="314" t="str">
        <f>KTPRS2!I583&amp;";"&amp;KTPRS2!B583</f>
        <v>;</v>
      </c>
      <c r="J586" s="438">
        <v>582</v>
      </c>
      <c r="K586" s="312"/>
      <c r="L586" s="312"/>
      <c r="M586" s="405"/>
      <c r="O586" s="437">
        <f t="shared" si="56"/>
        <v>582</v>
      </c>
      <c r="P586" s="455">
        <v>0</v>
      </c>
      <c r="Q586" s="438"/>
      <c r="R586" s="312"/>
      <c r="S586" s="312"/>
      <c r="T586" s="405"/>
    </row>
    <row r="587" spans="1:20">
      <c r="A587" s="313">
        <f t="shared" si="54"/>
        <v>583</v>
      </c>
      <c r="B587" s="314" t="str">
        <f>DP!J584&amp;";"&amp;DP!B584</f>
        <v>;</v>
      </c>
      <c r="C587" s="438">
        <v>583</v>
      </c>
      <c r="D587" s="345"/>
      <c r="E587" s="345"/>
      <c r="F587" s="347"/>
      <c r="H587" s="469">
        <f t="shared" si="55"/>
        <v>583</v>
      </c>
      <c r="I587" s="314" t="str">
        <f>KTPRS2!I584&amp;";"&amp;KTPRS2!B584</f>
        <v>;</v>
      </c>
      <c r="J587" s="438">
        <v>583</v>
      </c>
      <c r="K587" s="345"/>
      <c r="L587" s="345"/>
      <c r="M587" s="470"/>
      <c r="O587" s="469">
        <f t="shared" si="56"/>
        <v>583</v>
      </c>
      <c r="P587" s="455">
        <v>0</v>
      </c>
      <c r="Q587" s="343"/>
      <c r="R587" s="345"/>
      <c r="S587" s="345"/>
      <c r="T587" s="470"/>
    </row>
    <row r="588" spans="1:20">
      <c r="A588" s="310">
        <f t="shared" si="54"/>
        <v>584</v>
      </c>
      <c r="B588" s="314" t="str">
        <f>DP!J585&amp;";"&amp;DP!B585</f>
        <v>;</v>
      </c>
      <c r="C588" s="438">
        <v>584</v>
      </c>
      <c r="D588" s="312"/>
      <c r="E588" s="312"/>
      <c r="F588" s="403"/>
      <c r="H588" s="437">
        <f t="shared" si="55"/>
        <v>584</v>
      </c>
      <c r="I588" s="314" t="str">
        <f>KTPRS2!I585&amp;";"&amp;KTPRS2!B585</f>
        <v>;</v>
      </c>
      <c r="J588" s="438">
        <v>584</v>
      </c>
      <c r="K588" s="312"/>
      <c r="L588" s="312"/>
      <c r="M588" s="405"/>
      <c r="O588" s="437">
        <f t="shared" si="56"/>
        <v>584</v>
      </c>
      <c r="P588" s="455">
        <v>0</v>
      </c>
      <c r="Q588" s="438"/>
      <c r="R588" s="312"/>
      <c r="S588" s="312"/>
      <c r="T588" s="405"/>
    </row>
    <row r="589" spans="1:20">
      <c r="A589" s="313">
        <f t="shared" si="54"/>
        <v>585</v>
      </c>
      <c r="B589" s="314" t="str">
        <f>DP!J586&amp;";"&amp;DP!B586</f>
        <v>;</v>
      </c>
      <c r="C589" s="438">
        <v>585</v>
      </c>
      <c r="D589" s="345"/>
      <c r="E589" s="345"/>
      <c r="F589" s="347"/>
      <c r="H589" s="469">
        <f t="shared" si="55"/>
        <v>585</v>
      </c>
      <c r="I589" s="314" t="str">
        <f>KTPRS2!I586&amp;";"&amp;KTPRS2!B586</f>
        <v>;</v>
      </c>
      <c r="J589" s="438">
        <v>585</v>
      </c>
      <c r="K589" s="345"/>
      <c r="L589" s="345"/>
      <c r="M589" s="470"/>
      <c r="O589" s="469">
        <f t="shared" si="56"/>
        <v>585</v>
      </c>
      <c r="P589" s="455">
        <v>0</v>
      </c>
      <c r="Q589" s="343"/>
      <c r="R589" s="345"/>
      <c r="S589" s="345"/>
      <c r="T589" s="470"/>
    </row>
    <row r="590" spans="1:20">
      <c r="A590" s="310">
        <f t="shared" si="54"/>
        <v>586</v>
      </c>
      <c r="B590" s="314" t="str">
        <f>DP!J587&amp;";"&amp;DP!B587</f>
        <v>;</v>
      </c>
      <c r="C590" s="438">
        <v>586</v>
      </c>
      <c r="D590" s="312"/>
      <c r="E590" s="312"/>
      <c r="F590" s="403"/>
      <c r="H590" s="437">
        <f t="shared" si="55"/>
        <v>586</v>
      </c>
      <c r="I590" s="314" t="str">
        <f>KTPRS2!I587&amp;";"&amp;KTPRS2!B587</f>
        <v>;</v>
      </c>
      <c r="J590" s="438">
        <v>586</v>
      </c>
      <c r="K590" s="312"/>
      <c r="L590" s="312"/>
      <c r="M590" s="405"/>
      <c r="O590" s="437">
        <f t="shared" si="56"/>
        <v>586</v>
      </c>
      <c r="P590" s="455">
        <v>0</v>
      </c>
      <c r="Q590" s="438"/>
      <c r="R590" s="312"/>
      <c r="S590" s="312"/>
      <c r="T590" s="405"/>
    </row>
    <row r="591" spans="1:20">
      <c r="A591" s="313">
        <f t="shared" si="54"/>
        <v>587</v>
      </c>
      <c r="B591" s="314" t="str">
        <f>DP!J588&amp;";"&amp;DP!B588</f>
        <v>;</v>
      </c>
      <c r="C591" s="438">
        <v>587</v>
      </c>
      <c r="D591" s="345"/>
      <c r="E591" s="345"/>
      <c r="F591" s="347"/>
      <c r="H591" s="469">
        <f t="shared" si="55"/>
        <v>587</v>
      </c>
      <c r="I591" s="314" t="str">
        <f>KTPRS2!I588&amp;";"&amp;KTPRS2!B588</f>
        <v>;</v>
      </c>
      <c r="J591" s="438">
        <v>587</v>
      </c>
      <c r="K591" s="345"/>
      <c r="L591" s="345"/>
      <c r="M591" s="470"/>
      <c r="O591" s="469">
        <f t="shared" si="56"/>
        <v>587</v>
      </c>
      <c r="P591" s="455">
        <v>0</v>
      </c>
      <c r="Q591" s="343"/>
      <c r="R591" s="345"/>
      <c r="S591" s="345"/>
      <c r="T591" s="470"/>
    </row>
    <row r="592" spans="1:20">
      <c r="A592" s="310">
        <f t="shared" si="54"/>
        <v>588</v>
      </c>
      <c r="B592" s="314" t="str">
        <f>DP!J589&amp;";"&amp;DP!B589</f>
        <v>;</v>
      </c>
      <c r="C592" s="438">
        <v>588</v>
      </c>
      <c r="D592" s="312"/>
      <c r="E592" s="312"/>
      <c r="F592" s="403"/>
      <c r="H592" s="437">
        <f t="shared" si="55"/>
        <v>588</v>
      </c>
      <c r="I592" s="314" t="str">
        <f>KTPRS2!I589&amp;";"&amp;KTPRS2!B589</f>
        <v>;</v>
      </c>
      <c r="J592" s="438">
        <v>588</v>
      </c>
      <c r="K592" s="312"/>
      <c r="L592" s="312"/>
      <c r="M592" s="405"/>
      <c r="O592" s="437">
        <f t="shared" si="56"/>
        <v>588</v>
      </c>
      <c r="P592" s="455">
        <v>0</v>
      </c>
      <c r="Q592" s="438"/>
      <c r="R592" s="312"/>
      <c r="S592" s="312"/>
      <c r="T592" s="405"/>
    </row>
    <row r="593" spans="1:20">
      <c r="A593" s="313">
        <f t="shared" si="54"/>
        <v>589</v>
      </c>
      <c r="B593" s="314" t="str">
        <f>DP!J590&amp;";"&amp;DP!B590</f>
        <v>;</v>
      </c>
      <c r="C593" s="438">
        <v>589</v>
      </c>
      <c r="D593" s="345"/>
      <c r="E593" s="345"/>
      <c r="F593" s="347"/>
      <c r="H593" s="469">
        <f t="shared" si="55"/>
        <v>589</v>
      </c>
      <c r="I593" s="314" t="str">
        <f>KTPRS2!I590&amp;";"&amp;KTPRS2!B590</f>
        <v>;</v>
      </c>
      <c r="J593" s="438">
        <v>589</v>
      </c>
      <c r="K593" s="345"/>
      <c r="L593" s="345"/>
      <c r="M593" s="470"/>
      <c r="O593" s="469">
        <f t="shared" si="56"/>
        <v>589</v>
      </c>
      <c r="P593" s="455">
        <v>0</v>
      </c>
      <c r="Q593" s="343"/>
      <c r="R593" s="345"/>
      <c r="S593" s="345"/>
      <c r="T593" s="470"/>
    </row>
    <row r="594" spans="1:20">
      <c r="A594" s="310">
        <f t="shared" si="54"/>
        <v>590</v>
      </c>
      <c r="B594" s="314" t="str">
        <f>DP!J591&amp;";"&amp;DP!B591</f>
        <v>;</v>
      </c>
      <c r="C594" s="438">
        <v>590</v>
      </c>
      <c r="D594" s="312"/>
      <c r="E594" s="312"/>
      <c r="F594" s="403"/>
      <c r="H594" s="437">
        <f t="shared" si="55"/>
        <v>590</v>
      </c>
      <c r="I594" s="314" t="str">
        <f>KTPRS2!I591&amp;";"&amp;KTPRS2!B591</f>
        <v>;</v>
      </c>
      <c r="J594" s="438">
        <v>590</v>
      </c>
      <c r="K594" s="312"/>
      <c r="L594" s="312"/>
      <c r="M594" s="405"/>
      <c r="O594" s="437">
        <f t="shared" si="56"/>
        <v>590</v>
      </c>
      <c r="P594" s="455">
        <v>0</v>
      </c>
      <c r="Q594" s="438"/>
      <c r="R594" s="312"/>
      <c r="S594" s="312"/>
      <c r="T594" s="405"/>
    </row>
    <row r="595" spans="1:20">
      <c r="A595" s="313">
        <f t="shared" si="54"/>
        <v>591</v>
      </c>
      <c r="B595" s="314" t="str">
        <f>DP!J592&amp;";"&amp;DP!B592</f>
        <v>;</v>
      </c>
      <c r="C595" s="438">
        <v>591</v>
      </c>
      <c r="D595" s="345"/>
      <c r="E595" s="345"/>
      <c r="F595" s="347"/>
      <c r="H595" s="469">
        <f t="shared" si="55"/>
        <v>591</v>
      </c>
      <c r="I595" s="314" t="str">
        <f>KTPRS2!I592&amp;";"&amp;KTPRS2!B592</f>
        <v>;</v>
      </c>
      <c r="J595" s="438">
        <v>591</v>
      </c>
      <c r="K595" s="345"/>
      <c r="L595" s="345"/>
      <c r="M595" s="470"/>
      <c r="O595" s="469">
        <f t="shared" si="56"/>
        <v>591</v>
      </c>
      <c r="P595" s="455">
        <v>0</v>
      </c>
      <c r="Q595" s="343"/>
      <c r="R595" s="345"/>
      <c r="S595" s="345"/>
      <c r="T595" s="470"/>
    </row>
    <row r="596" spans="1:20">
      <c r="A596" s="310">
        <f t="shared" si="54"/>
        <v>592</v>
      </c>
      <c r="B596" s="314" t="str">
        <f>DP!J593&amp;";"&amp;DP!B593</f>
        <v>;</v>
      </c>
      <c r="C596" s="438">
        <v>592</v>
      </c>
      <c r="D596" s="312"/>
      <c r="E596" s="312"/>
      <c r="F596" s="403"/>
      <c r="H596" s="437">
        <f t="shared" si="55"/>
        <v>592</v>
      </c>
      <c r="I596" s="314" t="str">
        <f>KTPRS2!I593&amp;";"&amp;KTPRS2!B593</f>
        <v>;</v>
      </c>
      <c r="J596" s="438">
        <v>592</v>
      </c>
      <c r="K596" s="312"/>
      <c r="L596" s="312"/>
      <c r="M596" s="405"/>
      <c r="O596" s="437">
        <f t="shared" si="56"/>
        <v>592</v>
      </c>
      <c r="P596" s="455">
        <v>0</v>
      </c>
      <c r="Q596" s="438"/>
      <c r="R596" s="312"/>
      <c r="S596" s="312"/>
      <c r="T596" s="405"/>
    </row>
    <row r="597" spans="1:20">
      <c r="A597" s="313">
        <f t="shared" si="54"/>
        <v>593</v>
      </c>
      <c r="B597" s="314" t="str">
        <f>DP!J594&amp;";"&amp;DP!B594</f>
        <v>;</v>
      </c>
      <c r="C597" s="438">
        <v>593</v>
      </c>
      <c r="D597" s="345"/>
      <c r="E597" s="345"/>
      <c r="F597" s="347"/>
      <c r="H597" s="469">
        <f t="shared" si="55"/>
        <v>593</v>
      </c>
      <c r="I597" s="314" t="str">
        <f>KTPRS2!I594&amp;";"&amp;KTPRS2!B594</f>
        <v>;</v>
      </c>
      <c r="J597" s="438">
        <v>593</v>
      </c>
      <c r="K597" s="345"/>
      <c r="L597" s="345"/>
      <c r="M597" s="470"/>
      <c r="O597" s="469">
        <f t="shared" si="56"/>
        <v>593</v>
      </c>
      <c r="P597" s="455">
        <v>0</v>
      </c>
      <c r="Q597" s="343"/>
      <c r="R597" s="345"/>
      <c r="S597" s="345"/>
      <c r="T597" s="470"/>
    </row>
    <row r="598" spans="1:20">
      <c r="A598" s="310">
        <f t="shared" si="54"/>
        <v>594</v>
      </c>
      <c r="B598" s="314" t="str">
        <f>DP!J595&amp;";"&amp;DP!B595</f>
        <v>;</v>
      </c>
      <c r="C598" s="438">
        <v>594</v>
      </c>
      <c r="D598" s="312"/>
      <c r="E598" s="312"/>
      <c r="F598" s="403"/>
      <c r="H598" s="437">
        <f t="shared" si="55"/>
        <v>594</v>
      </c>
      <c r="I598" s="314" t="str">
        <f>KTPRS2!I595&amp;";"&amp;KTPRS2!B595</f>
        <v>;</v>
      </c>
      <c r="J598" s="438">
        <v>594</v>
      </c>
      <c r="K598" s="312"/>
      <c r="L598" s="312"/>
      <c r="M598" s="405"/>
      <c r="O598" s="437">
        <f t="shared" si="56"/>
        <v>594</v>
      </c>
      <c r="P598" s="455">
        <v>0</v>
      </c>
      <c r="Q598" s="438"/>
      <c r="R598" s="312"/>
      <c r="S598" s="312"/>
      <c r="T598" s="405"/>
    </row>
    <row r="599" spans="1:20">
      <c r="A599" s="313">
        <f t="shared" si="54"/>
        <v>595</v>
      </c>
      <c r="B599" s="314" t="str">
        <f>DP!J596&amp;";"&amp;DP!B596</f>
        <v>;</v>
      </c>
      <c r="C599" s="438">
        <v>595</v>
      </c>
      <c r="D599" s="345"/>
      <c r="E599" s="345"/>
      <c r="F599" s="347"/>
      <c r="H599" s="469">
        <f t="shared" si="55"/>
        <v>595</v>
      </c>
      <c r="I599" s="314" t="str">
        <f>KTPRS2!I596&amp;";"&amp;KTPRS2!B596</f>
        <v>;</v>
      </c>
      <c r="J599" s="438">
        <v>595</v>
      </c>
      <c r="K599" s="345"/>
      <c r="L599" s="345"/>
      <c r="M599" s="470"/>
      <c r="O599" s="469">
        <f t="shared" si="56"/>
        <v>595</v>
      </c>
      <c r="P599" s="455">
        <v>0</v>
      </c>
      <c r="Q599" s="343"/>
      <c r="R599" s="345"/>
      <c r="S599" s="345"/>
      <c r="T599" s="470"/>
    </row>
    <row r="600" spans="1:20">
      <c r="A600" s="310">
        <f t="shared" si="54"/>
        <v>596</v>
      </c>
      <c r="B600" s="314" t="str">
        <f>DP!J597&amp;";"&amp;DP!B597</f>
        <v>;</v>
      </c>
      <c r="C600" s="438">
        <v>596</v>
      </c>
      <c r="D600" s="312"/>
      <c r="E600" s="312"/>
      <c r="F600" s="403"/>
      <c r="H600" s="437">
        <f t="shared" si="55"/>
        <v>596</v>
      </c>
      <c r="I600" s="314" t="str">
        <f>KTPRS2!I597&amp;";"&amp;KTPRS2!B597</f>
        <v>;</v>
      </c>
      <c r="J600" s="438">
        <v>596</v>
      </c>
      <c r="K600" s="312"/>
      <c r="L600" s="312"/>
      <c r="M600" s="405"/>
      <c r="O600" s="437">
        <f t="shared" si="56"/>
        <v>596</v>
      </c>
      <c r="P600" s="455">
        <v>0</v>
      </c>
      <c r="Q600" s="438"/>
      <c r="R600" s="312"/>
      <c r="S600" s="312"/>
      <c r="T600" s="405"/>
    </row>
    <row r="601" spans="1:20">
      <c r="A601" s="313">
        <f t="shared" si="54"/>
        <v>597</v>
      </c>
      <c r="B601" s="314" t="str">
        <f>DP!J598&amp;";"&amp;DP!B598</f>
        <v>;</v>
      </c>
      <c r="C601" s="438">
        <v>597</v>
      </c>
      <c r="D601" s="345"/>
      <c r="E601" s="345"/>
      <c r="F601" s="347"/>
      <c r="H601" s="469">
        <f t="shared" si="55"/>
        <v>597</v>
      </c>
      <c r="I601" s="314" t="str">
        <f>KTPRS2!I598&amp;";"&amp;KTPRS2!B598</f>
        <v>;</v>
      </c>
      <c r="J601" s="438">
        <v>597</v>
      </c>
      <c r="K601" s="345"/>
      <c r="L601" s="345"/>
      <c r="M601" s="470"/>
      <c r="O601" s="469">
        <f t="shared" si="56"/>
        <v>597</v>
      </c>
      <c r="P601" s="455">
        <v>0</v>
      </c>
      <c r="Q601" s="343"/>
      <c r="R601" s="345"/>
      <c r="S601" s="345"/>
      <c r="T601" s="470"/>
    </row>
    <row r="602" spans="1:20">
      <c r="A602" s="310">
        <f t="shared" si="54"/>
        <v>598</v>
      </c>
      <c r="B602" s="314" t="str">
        <f>DP!J599&amp;";"&amp;DP!B599</f>
        <v>;</v>
      </c>
      <c r="C602" s="438">
        <v>598</v>
      </c>
      <c r="D602" s="312"/>
      <c r="E602" s="312"/>
      <c r="F602" s="403"/>
      <c r="H602" s="437">
        <f t="shared" si="55"/>
        <v>598</v>
      </c>
      <c r="I602" s="314" t="str">
        <f>KTPRS2!I599&amp;";"&amp;KTPRS2!B599</f>
        <v>;</v>
      </c>
      <c r="J602" s="438">
        <v>598</v>
      </c>
      <c r="K602" s="312"/>
      <c r="L602" s="312"/>
      <c r="M602" s="405"/>
      <c r="O602" s="437">
        <f t="shared" si="56"/>
        <v>598</v>
      </c>
      <c r="P602" s="455">
        <v>0</v>
      </c>
      <c r="Q602" s="438"/>
      <c r="R602" s="312"/>
      <c r="S602" s="312"/>
      <c r="T602" s="405"/>
    </row>
    <row r="603" spans="1:20">
      <c r="A603" s="313">
        <f t="shared" si="54"/>
        <v>599</v>
      </c>
      <c r="B603" s="314" t="str">
        <f>DP!J600&amp;";"&amp;DP!B600</f>
        <v>;</v>
      </c>
      <c r="C603" s="438">
        <v>599</v>
      </c>
      <c r="D603" s="345"/>
      <c r="E603" s="345"/>
      <c r="F603" s="347"/>
      <c r="H603" s="469">
        <f t="shared" si="55"/>
        <v>599</v>
      </c>
      <c r="I603" s="314" t="str">
        <f>KTPRS2!I600&amp;";"&amp;KTPRS2!B600</f>
        <v>;</v>
      </c>
      <c r="J603" s="438">
        <v>599</v>
      </c>
      <c r="K603" s="345"/>
      <c r="L603" s="345"/>
      <c r="M603" s="470"/>
      <c r="O603" s="469">
        <f t="shared" si="56"/>
        <v>599</v>
      </c>
      <c r="P603" s="455">
        <v>0</v>
      </c>
      <c r="Q603" s="343"/>
      <c r="R603" s="345"/>
      <c r="S603" s="345"/>
      <c r="T603" s="470"/>
    </row>
    <row r="604" spans="1:20">
      <c r="A604" s="310">
        <f t="shared" si="54"/>
        <v>600</v>
      </c>
      <c r="B604" s="314" t="str">
        <f>DP!J601&amp;";"&amp;DP!B601</f>
        <v>;</v>
      </c>
      <c r="C604" s="438">
        <v>600</v>
      </c>
      <c r="D604" s="312"/>
      <c r="E604" s="312"/>
      <c r="F604" s="403"/>
      <c r="H604" s="437">
        <f t="shared" si="55"/>
        <v>600</v>
      </c>
      <c r="I604" s="314" t="str">
        <f>KTPRS2!I601&amp;";"&amp;KTPRS2!B601</f>
        <v>;</v>
      </c>
      <c r="J604" s="438">
        <v>600</v>
      </c>
      <c r="K604" s="312"/>
      <c r="L604" s="312"/>
      <c r="M604" s="405"/>
      <c r="O604" s="437">
        <f t="shared" si="56"/>
        <v>600</v>
      </c>
      <c r="P604" s="455">
        <v>0</v>
      </c>
      <c r="Q604" s="438"/>
      <c r="R604" s="312"/>
      <c r="S604" s="312"/>
      <c r="T604" s="405"/>
    </row>
    <row r="605" spans="1:20">
      <c r="A605" s="313">
        <f t="shared" si="54"/>
        <v>601</v>
      </c>
      <c r="B605" s="314" t="str">
        <f>DP!J602&amp;";"&amp;DP!B602</f>
        <v>;</v>
      </c>
      <c r="C605" s="438">
        <v>601</v>
      </c>
      <c r="D605" s="345"/>
      <c r="E605" s="345"/>
      <c r="F605" s="347"/>
      <c r="H605" s="469">
        <f t="shared" si="55"/>
        <v>601</v>
      </c>
      <c r="I605" s="314" t="str">
        <f>KTPRS2!I602&amp;";"&amp;KTPRS2!B602</f>
        <v>;</v>
      </c>
      <c r="J605" s="438">
        <v>601</v>
      </c>
      <c r="K605" s="345"/>
      <c r="L605" s="345"/>
      <c r="M605" s="470"/>
      <c r="O605" s="469">
        <f t="shared" si="56"/>
        <v>601</v>
      </c>
      <c r="P605" s="455">
        <v>0</v>
      </c>
      <c r="Q605" s="343"/>
      <c r="R605" s="345"/>
      <c r="S605" s="345"/>
      <c r="T605" s="470"/>
    </row>
    <row r="606" spans="1:20">
      <c r="A606" s="310">
        <f t="shared" si="54"/>
        <v>602</v>
      </c>
      <c r="B606" s="314" t="str">
        <f>DP!J603&amp;";"&amp;DP!B603</f>
        <v>;</v>
      </c>
      <c r="C606" s="438">
        <v>602</v>
      </c>
      <c r="D606" s="312"/>
      <c r="E606" s="312"/>
      <c r="F606" s="403"/>
      <c r="H606" s="437">
        <f t="shared" si="55"/>
        <v>602</v>
      </c>
      <c r="I606" s="314" t="str">
        <f>KTPRS2!I603&amp;";"&amp;KTPRS2!B603</f>
        <v>;</v>
      </c>
      <c r="J606" s="438">
        <v>602</v>
      </c>
      <c r="K606" s="312"/>
      <c r="L606" s="312"/>
      <c r="M606" s="405"/>
      <c r="O606" s="437">
        <f t="shared" si="56"/>
        <v>602</v>
      </c>
      <c r="P606" s="455">
        <v>0</v>
      </c>
      <c r="Q606" s="438"/>
      <c r="R606" s="312"/>
      <c r="S606" s="312"/>
      <c r="T606" s="405"/>
    </row>
    <row r="607" spans="1:20">
      <c r="A607" s="313">
        <f t="shared" si="54"/>
        <v>603</v>
      </c>
      <c r="B607" s="314" t="str">
        <f>DP!J604&amp;";"&amp;DP!B604</f>
        <v>;</v>
      </c>
      <c r="C607" s="438">
        <v>603</v>
      </c>
      <c r="D607" s="345"/>
      <c r="E607" s="345"/>
      <c r="F607" s="347"/>
      <c r="H607" s="469">
        <f t="shared" si="55"/>
        <v>603</v>
      </c>
      <c r="I607" s="314" t="str">
        <f>KTPRS2!I604&amp;";"&amp;KTPRS2!B604</f>
        <v>;</v>
      </c>
      <c r="J607" s="438">
        <v>603</v>
      </c>
      <c r="K607" s="345"/>
      <c r="L607" s="345"/>
      <c r="M607" s="470"/>
      <c r="O607" s="469">
        <f t="shared" si="56"/>
        <v>603</v>
      </c>
      <c r="P607" s="455">
        <v>0</v>
      </c>
      <c r="Q607" s="343"/>
      <c r="R607" s="345"/>
      <c r="S607" s="345"/>
      <c r="T607" s="470"/>
    </row>
    <row r="608" spans="1:20">
      <c r="A608" s="310">
        <f t="shared" si="54"/>
        <v>604</v>
      </c>
      <c r="B608" s="314" t="str">
        <f>DP!J605&amp;";"&amp;DP!B605</f>
        <v>;</v>
      </c>
      <c r="C608" s="438">
        <v>604</v>
      </c>
      <c r="D608" s="312"/>
      <c r="E608" s="312"/>
      <c r="F608" s="403"/>
      <c r="H608" s="437">
        <f t="shared" si="55"/>
        <v>604</v>
      </c>
      <c r="I608" s="314" t="str">
        <f>KTPRS2!I605&amp;";"&amp;KTPRS2!B605</f>
        <v>;</v>
      </c>
      <c r="J608" s="438">
        <v>604</v>
      </c>
      <c r="K608" s="312"/>
      <c r="L608" s="312"/>
      <c r="M608" s="405"/>
      <c r="O608" s="437">
        <f t="shared" si="56"/>
        <v>604</v>
      </c>
      <c r="P608" s="455">
        <v>0</v>
      </c>
      <c r="Q608" s="438"/>
      <c r="R608" s="312"/>
      <c r="S608" s="312"/>
      <c r="T608" s="405"/>
    </row>
    <row r="609" spans="1:20">
      <c r="A609" s="313">
        <f t="shared" si="54"/>
        <v>605</v>
      </c>
      <c r="B609" s="314" t="str">
        <f>DP!J606&amp;";"&amp;DP!B606</f>
        <v>;</v>
      </c>
      <c r="C609" s="438">
        <v>605</v>
      </c>
      <c r="D609" s="345"/>
      <c r="E609" s="345"/>
      <c r="F609" s="347"/>
      <c r="H609" s="469">
        <f t="shared" si="55"/>
        <v>605</v>
      </c>
      <c r="I609" s="314" t="str">
        <f>KTPRS2!I606&amp;";"&amp;KTPRS2!B606</f>
        <v>;</v>
      </c>
      <c r="J609" s="438">
        <v>605</v>
      </c>
      <c r="K609" s="345"/>
      <c r="L609" s="345"/>
      <c r="M609" s="470"/>
      <c r="O609" s="469">
        <f t="shared" si="56"/>
        <v>605</v>
      </c>
      <c r="P609" s="455">
        <v>0</v>
      </c>
      <c r="Q609" s="343"/>
      <c r="R609" s="345"/>
      <c r="S609" s="345"/>
      <c r="T609" s="470"/>
    </row>
    <row r="610" spans="1:20">
      <c r="A610" s="310">
        <f t="shared" si="54"/>
        <v>606</v>
      </c>
      <c r="B610" s="314" t="str">
        <f>DP!J607&amp;";"&amp;DP!B607</f>
        <v>;</v>
      </c>
      <c r="C610" s="438">
        <v>606</v>
      </c>
      <c r="D610" s="312"/>
      <c r="E610" s="312"/>
      <c r="F610" s="403"/>
      <c r="H610" s="437">
        <f t="shared" si="55"/>
        <v>606</v>
      </c>
      <c r="I610" s="314" t="str">
        <f>KTPRS2!I607&amp;";"&amp;KTPRS2!B607</f>
        <v>;</v>
      </c>
      <c r="J610" s="438">
        <v>606</v>
      </c>
      <c r="K610" s="312"/>
      <c r="L610" s="312"/>
      <c r="M610" s="405"/>
      <c r="O610" s="437">
        <f t="shared" si="56"/>
        <v>606</v>
      </c>
      <c r="P610" s="455">
        <v>0</v>
      </c>
      <c r="Q610" s="438"/>
      <c r="R610" s="312"/>
      <c r="S610" s="312"/>
      <c r="T610" s="405"/>
    </row>
    <row r="611" spans="1:20">
      <c r="A611" s="313">
        <f t="shared" si="54"/>
        <v>607</v>
      </c>
      <c r="B611" s="314" t="str">
        <f>DP!J608&amp;";"&amp;DP!B608</f>
        <v>;</v>
      </c>
      <c r="C611" s="438">
        <v>607</v>
      </c>
      <c r="D611" s="345"/>
      <c r="E611" s="345"/>
      <c r="F611" s="347"/>
      <c r="H611" s="469">
        <f t="shared" si="55"/>
        <v>607</v>
      </c>
      <c r="I611" s="314" t="str">
        <f>KTPRS2!I608&amp;";"&amp;KTPRS2!B608</f>
        <v>;</v>
      </c>
      <c r="J611" s="438">
        <v>607</v>
      </c>
      <c r="K611" s="345"/>
      <c r="L611" s="345"/>
      <c r="M611" s="470"/>
      <c r="O611" s="469">
        <f t="shared" si="56"/>
        <v>607</v>
      </c>
      <c r="P611" s="455">
        <v>0</v>
      </c>
      <c r="Q611" s="343"/>
      <c r="R611" s="345"/>
      <c r="S611" s="345"/>
      <c r="T611" s="470"/>
    </row>
    <row r="612" spans="1:20">
      <c r="A612" s="310">
        <f t="shared" si="54"/>
        <v>608</v>
      </c>
      <c r="B612" s="314" t="str">
        <f>DP!J609&amp;";"&amp;DP!B609</f>
        <v>;</v>
      </c>
      <c r="C612" s="438">
        <v>608</v>
      </c>
      <c r="D612" s="312"/>
      <c r="E612" s="312"/>
      <c r="F612" s="403"/>
      <c r="H612" s="437">
        <f t="shared" si="55"/>
        <v>608</v>
      </c>
      <c r="I612" s="314" t="str">
        <f>KTPRS2!I609&amp;";"&amp;KTPRS2!B609</f>
        <v>;</v>
      </c>
      <c r="J612" s="438">
        <v>608</v>
      </c>
      <c r="K612" s="312"/>
      <c r="L612" s="312"/>
      <c r="M612" s="405"/>
      <c r="O612" s="437">
        <f t="shared" si="56"/>
        <v>608</v>
      </c>
      <c r="P612" s="455">
        <v>0</v>
      </c>
      <c r="Q612" s="438"/>
      <c r="R612" s="312"/>
      <c r="S612" s="312"/>
      <c r="T612" s="405"/>
    </row>
    <row r="613" spans="1:20">
      <c r="A613" s="313">
        <f t="shared" si="54"/>
        <v>609</v>
      </c>
      <c r="B613" s="314" t="str">
        <f>DP!J610&amp;";"&amp;DP!B610</f>
        <v>;</v>
      </c>
      <c r="C613" s="438">
        <v>609</v>
      </c>
      <c r="D613" s="345"/>
      <c r="E613" s="345"/>
      <c r="F613" s="347"/>
      <c r="H613" s="469">
        <f t="shared" si="55"/>
        <v>609</v>
      </c>
      <c r="I613" s="314" t="str">
        <f>KTPRS2!I610&amp;";"&amp;KTPRS2!B610</f>
        <v>;</v>
      </c>
      <c r="J613" s="438">
        <v>609</v>
      </c>
      <c r="K613" s="345"/>
      <c r="L613" s="345"/>
      <c r="M613" s="470"/>
      <c r="O613" s="469">
        <f t="shared" si="56"/>
        <v>609</v>
      </c>
      <c r="P613" s="455">
        <v>0</v>
      </c>
      <c r="Q613" s="343"/>
      <c r="R613" s="345"/>
      <c r="S613" s="345"/>
      <c r="T613" s="470"/>
    </row>
    <row r="614" spans="1:20">
      <c r="A614" s="310">
        <f t="shared" si="54"/>
        <v>610</v>
      </c>
      <c r="B614" s="314" t="str">
        <f>DP!J611&amp;";"&amp;DP!B611</f>
        <v>;</v>
      </c>
      <c r="C614" s="438">
        <v>610</v>
      </c>
      <c r="D614" s="312"/>
      <c r="E614" s="312"/>
      <c r="F614" s="403"/>
      <c r="H614" s="437">
        <f t="shared" si="55"/>
        <v>610</v>
      </c>
      <c r="I614" s="314" t="str">
        <f>KTPRS2!I611&amp;";"&amp;KTPRS2!B611</f>
        <v>;</v>
      </c>
      <c r="J614" s="438">
        <v>610</v>
      </c>
      <c r="K614" s="312"/>
      <c r="L614" s="312"/>
      <c r="M614" s="405"/>
      <c r="O614" s="437">
        <f t="shared" si="56"/>
        <v>610</v>
      </c>
      <c r="P614" s="455">
        <v>0</v>
      </c>
      <c r="Q614" s="438"/>
      <c r="R614" s="312"/>
      <c r="S614" s="312"/>
      <c r="T614" s="405"/>
    </row>
    <row r="615" spans="1:20">
      <c r="A615" s="313">
        <f t="shared" si="54"/>
        <v>611</v>
      </c>
      <c r="B615" s="314" t="str">
        <f>DP!J612&amp;";"&amp;DP!B612</f>
        <v>;</v>
      </c>
      <c r="C615" s="438">
        <v>611</v>
      </c>
      <c r="D615" s="345"/>
      <c r="E615" s="345"/>
      <c r="F615" s="347"/>
      <c r="H615" s="469">
        <f t="shared" si="55"/>
        <v>611</v>
      </c>
      <c r="I615" s="314" t="str">
        <f>KTPRS2!I612&amp;";"&amp;KTPRS2!B612</f>
        <v>;</v>
      </c>
      <c r="J615" s="438">
        <v>611</v>
      </c>
      <c r="K615" s="345"/>
      <c r="L615" s="345"/>
      <c r="M615" s="470"/>
      <c r="O615" s="469">
        <f t="shared" si="56"/>
        <v>611</v>
      </c>
      <c r="P615" s="455">
        <v>0</v>
      </c>
      <c r="Q615" s="343"/>
      <c r="R615" s="345"/>
      <c r="S615" s="345"/>
      <c r="T615" s="470"/>
    </row>
    <row r="616" spans="1:20">
      <c r="A616" s="310">
        <f t="shared" si="54"/>
        <v>612</v>
      </c>
      <c r="B616" s="314" t="str">
        <f>DP!J613&amp;";"&amp;DP!B613</f>
        <v>;</v>
      </c>
      <c r="C616" s="438">
        <v>612</v>
      </c>
      <c r="D616" s="312"/>
      <c r="E616" s="312"/>
      <c r="F616" s="403"/>
      <c r="H616" s="437">
        <f t="shared" si="55"/>
        <v>612</v>
      </c>
      <c r="I616" s="314" t="str">
        <f>KTPRS2!I613&amp;";"&amp;KTPRS2!B613</f>
        <v>;</v>
      </c>
      <c r="J616" s="438">
        <v>612</v>
      </c>
      <c r="K616" s="312"/>
      <c r="L616" s="312"/>
      <c r="M616" s="405"/>
      <c r="O616" s="437">
        <f t="shared" si="56"/>
        <v>612</v>
      </c>
      <c r="P616" s="455">
        <v>0</v>
      </c>
      <c r="Q616" s="438"/>
      <c r="R616" s="312"/>
      <c r="S616" s="312"/>
      <c r="T616" s="405"/>
    </row>
    <row r="617" spans="1:20">
      <c r="A617" s="313">
        <f t="shared" si="54"/>
        <v>613</v>
      </c>
      <c r="B617" s="314" t="str">
        <f>DP!J614&amp;";"&amp;DP!B614</f>
        <v>;</v>
      </c>
      <c r="C617" s="438">
        <v>613</v>
      </c>
      <c r="D617" s="345"/>
      <c r="E617" s="345"/>
      <c r="F617" s="347"/>
      <c r="H617" s="469">
        <f t="shared" si="55"/>
        <v>613</v>
      </c>
      <c r="I617" s="314" t="str">
        <f>KTPRS2!I614&amp;";"&amp;KTPRS2!B614</f>
        <v>;</v>
      </c>
      <c r="J617" s="438">
        <v>613</v>
      </c>
      <c r="K617" s="345"/>
      <c r="L617" s="345"/>
      <c r="M617" s="470"/>
      <c r="O617" s="469">
        <f t="shared" si="56"/>
        <v>613</v>
      </c>
      <c r="P617" s="455">
        <v>0</v>
      </c>
      <c r="Q617" s="343"/>
      <c r="R617" s="345"/>
      <c r="S617" s="345"/>
      <c r="T617" s="470"/>
    </row>
    <row r="618" spans="1:20">
      <c r="A618" s="310">
        <f t="shared" si="54"/>
        <v>614</v>
      </c>
      <c r="B618" s="314" t="str">
        <f>DP!J615&amp;";"&amp;DP!B615</f>
        <v>;</v>
      </c>
      <c r="C618" s="438">
        <v>614</v>
      </c>
      <c r="D618" s="312"/>
      <c r="E618" s="312"/>
      <c r="F618" s="403"/>
      <c r="H618" s="437">
        <f t="shared" si="55"/>
        <v>614</v>
      </c>
      <c r="I618" s="314" t="str">
        <f>KTPRS2!I615&amp;";"&amp;KTPRS2!B615</f>
        <v>;</v>
      </c>
      <c r="J618" s="438">
        <v>614</v>
      </c>
      <c r="K618" s="312"/>
      <c r="L618" s="312"/>
      <c r="M618" s="405"/>
      <c r="O618" s="437">
        <f t="shared" si="56"/>
        <v>614</v>
      </c>
      <c r="P618" s="455">
        <v>0</v>
      </c>
      <c r="Q618" s="438"/>
      <c r="R618" s="312"/>
      <c r="S618" s="312"/>
      <c r="T618" s="405"/>
    </row>
    <row r="619" spans="1:20">
      <c r="A619" s="313">
        <f t="shared" si="54"/>
        <v>615</v>
      </c>
      <c r="B619" s="314" t="str">
        <f>DP!J616&amp;";"&amp;DP!B616</f>
        <v>;</v>
      </c>
      <c r="C619" s="438">
        <v>615</v>
      </c>
      <c r="D619" s="345"/>
      <c r="E619" s="345"/>
      <c r="F619" s="347"/>
      <c r="H619" s="469">
        <f t="shared" si="55"/>
        <v>615</v>
      </c>
      <c r="I619" s="314" t="str">
        <f>KTPRS2!I616&amp;";"&amp;KTPRS2!B616</f>
        <v>;</v>
      </c>
      <c r="J619" s="438">
        <v>615</v>
      </c>
      <c r="K619" s="345"/>
      <c r="L619" s="345"/>
      <c r="M619" s="470"/>
      <c r="O619" s="469">
        <f t="shared" si="56"/>
        <v>615</v>
      </c>
      <c r="P619" s="455">
        <v>0</v>
      </c>
      <c r="Q619" s="343"/>
      <c r="R619" s="345"/>
      <c r="S619" s="345"/>
      <c r="T619" s="470"/>
    </row>
    <row r="620" spans="1:20">
      <c r="A620" s="310">
        <f t="shared" si="54"/>
        <v>616</v>
      </c>
      <c r="B620" s="314" t="str">
        <f>DP!J617&amp;";"&amp;DP!B617</f>
        <v>;</v>
      </c>
      <c r="C620" s="438">
        <v>616</v>
      </c>
      <c r="D620" s="312"/>
      <c r="E620" s="312"/>
      <c r="F620" s="403"/>
      <c r="H620" s="437">
        <f t="shared" si="55"/>
        <v>616</v>
      </c>
      <c r="I620" s="314" t="str">
        <f>KTPRS2!I617&amp;";"&amp;KTPRS2!B617</f>
        <v>;</v>
      </c>
      <c r="J620" s="438">
        <v>616</v>
      </c>
      <c r="K620" s="312"/>
      <c r="L620" s="312"/>
      <c r="M620" s="405"/>
      <c r="O620" s="437">
        <f t="shared" si="56"/>
        <v>616</v>
      </c>
      <c r="P620" s="455">
        <v>0</v>
      </c>
      <c r="Q620" s="438"/>
      <c r="R620" s="312"/>
      <c r="S620" s="312"/>
      <c r="T620" s="405"/>
    </row>
    <row r="621" spans="1:20">
      <c r="A621" s="313">
        <f t="shared" si="54"/>
        <v>617</v>
      </c>
      <c r="B621" s="314" t="str">
        <f>DP!J618&amp;";"&amp;DP!B618</f>
        <v>;</v>
      </c>
      <c r="C621" s="438">
        <v>617</v>
      </c>
      <c r="D621" s="345"/>
      <c r="E621" s="345"/>
      <c r="F621" s="347"/>
      <c r="H621" s="469">
        <f t="shared" si="55"/>
        <v>617</v>
      </c>
      <c r="I621" s="314" t="str">
        <f>KTPRS2!I618&amp;";"&amp;KTPRS2!B618</f>
        <v>;</v>
      </c>
      <c r="J621" s="438">
        <v>617</v>
      </c>
      <c r="K621" s="345"/>
      <c r="L621" s="345"/>
      <c r="M621" s="470"/>
      <c r="O621" s="469">
        <f t="shared" si="56"/>
        <v>617</v>
      </c>
      <c r="P621" s="455">
        <v>0</v>
      </c>
      <c r="Q621" s="343"/>
      <c r="R621" s="345"/>
      <c r="S621" s="345"/>
      <c r="T621" s="470"/>
    </row>
    <row r="622" spans="1:20">
      <c r="A622" s="310">
        <f t="shared" si="54"/>
        <v>618</v>
      </c>
      <c r="B622" s="314" t="str">
        <f>DP!J619&amp;";"&amp;DP!B619</f>
        <v>;</v>
      </c>
      <c r="C622" s="438">
        <v>618</v>
      </c>
      <c r="D622" s="312"/>
      <c r="E622" s="312"/>
      <c r="F622" s="403"/>
      <c r="H622" s="437">
        <f t="shared" si="55"/>
        <v>618</v>
      </c>
      <c r="I622" s="314" t="str">
        <f>KTPRS2!I619&amp;";"&amp;KTPRS2!B619</f>
        <v>;</v>
      </c>
      <c r="J622" s="438">
        <v>618</v>
      </c>
      <c r="K622" s="312"/>
      <c r="L622" s="312"/>
      <c r="M622" s="405"/>
      <c r="O622" s="437">
        <f t="shared" si="56"/>
        <v>618</v>
      </c>
      <c r="P622" s="455">
        <v>0</v>
      </c>
      <c r="Q622" s="438"/>
      <c r="R622" s="312"/>
      <c r="S622" s="312"/>
      <c r="T622" s="405"/>
    </row>
    <row r="623" spans="1:20">
      <c r="A623" s="313">
        <f t="shared" si="54"/>
        <v>619</v>
      </c>
      <c r="B623" s="314" t="str">
        <f>DP!J620&amp;";"&amp;DP!B620</f>
        <v>;</v>
      </c>
      <c r="C623" s="438">
        <v>619</v>
      </c>
      <c r="D623" s="345"/>
      <c r="E623" s="345"/>
      <c r="F623" s="347"/>
      <c r="H623" s="469">
        <f t="shared" si="55"/>
        <v>619</v>
      </c>
      <c r="I623" s="314" t="str">
        <f>KTPRS2!I620&amp;";"&amp;KTPRS2!B620</f>
        <v>;</v>
      </c>
      <c r="J623" s="438">
        <v>619</v>
      </c>
      <c r="K623" s="345"/>
      <c r="L623" s="345"/>
      <c r="M623" s="470"/>
      <c r="O623" s="469">
        <f t="shared" si="56"/>
        <v>619</v>
      </c>
      <c r="P623" s="455">
        <v>0</v>
      </c>
      <c r="Q623" s="343"/>
      <c r="R623" s="345"/>
      <c r="S623" s="345"/>
      <c r="T623" s="470"/>
    </row>
    <row r="624" spans="1:20">
      <c r="A624" s="310">
        <f t="shared" si="54"/>
        <v>620</v>
      </c>
      <c r="B624" s="314" t="str">
        <f>DP!J621&amp;";"&amp;DP!B621</f>
        <v>;</v>
      </c>
      <c r="C624" s="438">
        <v>620</v>
      </c>
      <c r="D624" s="312"/>
      <c r="E624" s="312"/>
      <c r="F624" s="403"/>
      <c r="H624" s="437">
        <f t="shared" si="55"/>
        <v>620</v>
      </c>
      <c r="I624" s="314" t="str">
        <f>KTPRS2!I621&amp;";"&amp;KTPRS2!B621</f>
        <v>;</v>
      </c>
      <c r="J624" s="438">
        <v>620</v>
      </c>
      <c r="K624" s="312"/>
      <c r="L624" s="312"/>
      <c r="M624" s="405"/>
      <c r="O624" s="437">
        <f t="shared" si="56"/>
        <v>620</v>
      </c>
      <c r="P624" s="455">
        <v>0</v>
      </c>
      <c r="Q624" s="438"/>
      <c r="R624" s="312"/>
      <c r="S624" s="312"/>
      <c r="T624" s="405"/>
    </row>
    <row r="625" spans="1:20">
      <c r="A625" s="313">
        <f t="shared" si="54"/>
        <v>621</v>
      </c>
      <c r="B625" s="314" t="str">
        <f>DP!J622&amp;";"&amp;DP!B622</f>
        <v>;</v>
      </c>
      <c r="C625" s="438">
        <v>621</v>
      </c>
      <c r="D625" s="345"/>
      <c r="E625" s="345"/>
      <c r="F625" s="347"/>
      <c r="H625" s="469">
        <f t="shared" si="55"/>
        <v>621</v>
      </c>
      <c r="I625" s="314" t="str">
        <f>KTPRS2!I622&amp;";"&amp;KTPRS2!B622</f>
        <v>;</v>
      </c>
      <c r="J625" s="438">
        <v>621</v>
      </c>
      <c r="K625" s="345"/>
      <c r="L625" s="345"/>
      <c r="M625" s="470"/>
      <c r="O625" s="469">
        <f t="shared" si="56"/>
        <v>621</v>
      </c>
      <c r="P625" s="455">
        <v>0</v>
      </c>
      <c r="Q625" s="343"/>
      <c r="R625" s="345"/>
      <c r="S625" s="345"/>
      <c r="T625" s="470"/>
    </row>
    <row r="626" spans="1:20">
      <c r="A626" s="310">
        <f t="shared" si="54"/>
        <v>622</v>
      </c>
      <c r="B626" s="314" t="str">
        <f>DP!J623&amp;";"&amp;DP!B623</f>
        <v>;</v>
      </c>
      <c r="C626" s="438">
        <v>622</v>
      </c>
      <c r="D626" s="312"/>
      <c r="E626" s="312"/>
      <c r="F626" s="403"/>
      <c r="H626" s="437">
        <f t="shared" si="55"/>
        <v>622</v>
      </c>
      <c r="I626" s="314" t="str">
        <f>KTPRS2!I623&amp;";"&amp;KTPRS2!B623</f>
        <v>;</v>
      </c>
      <c r="J626" s="438">
        <v>622</v>
      </c>
      <c r="K626" s="312"/>
      <c r="L626" s="312"/>
      <c r="M626" s="405"/>
      <c r="O626" s="437">
        <f t="shared" si="56"/>
        <v>622</v>
      </c>
      <c r="P626" s="455">
        <v>0</v>
      </c>
      <c r="Q626" s="438"/>
      <c r="R626" s="312"/>
      <c r="S626" s="312"/>
      <c r="T626" s="405"/>
    </row>
    <row r="627" spans="1:20">
      <c r="A627" s="313">
        <f t="shared" si="54"/>
        <v>623</v>
      </c>
      <c r="B627" s="314" t="str">
        <f>DP!J624&amp;";"&amp;DP!B624</f>
        <v>;</v>
      </c>
      <c r="C627" s="438">
        <v>623</v>
      </c>
      <c r="D627" s="345"/>
      <c r="E627" s="345"/>
      <c r="F627" s="347"/>
      <c r="H627" s="469">
        <f t="shared" si="55"/>
        <v>623</v>
      </c>
      <c r="I627" s="314" t="str">
        <f>KTPRS2!I624&amp;";"&amp;KTPRS2!B624</f>
        <v>;</v>
      </c>
      <c r="J627" s="438">
        <v>623</v>
      </c>
      <c r="K627" s="345"/>
      <c r="L627" s="345"/>
      <c r="M627" s="470"/>
      <c r="O627" s="469">
        <f t="shared" si="56"/>
        <v>623</v>
      </c>
      <c r="P627" s="455">
        <v>0</v>
      </c>
      <c r="Q627" s="343"/>
      <c r="R627" s="345"/>
      <c r="S627" s="345"/>
      <c r="T627" s="470"/>
    </row>
    <row r="628" spans="1:20">
      <c r="A628" s="310">
        <f t="shared" si="54"/>
        <v>624</v>
      </c>
      <c r="B628" s="314" t="str">
        <f>DP!J625&amp;";"&amp;DP!B625</f>
        <v>;</v>
      </c>
      <c r="C628" s="438">
        <v>624</v>
      </c>
      <c r="D628" s="312"/>
      <c r="E628" s="312"/>
      <c r="F628" s="403"/>
      <c r="H628" s="437">
        <f t="shared" si="55"/>
        <v>624</v>
      </c>
      <c r="I628" s="314" t="str">
        <f>KTPRS2!I625&amp;";"&amp;KTPRS2!B625</f>
        <v>;</v>
      </c>
      <c r="J628" s="438">
        <v>624</v>
      </c>
      <c r="K628" s="312"/>
      <c r="L628" s="312"/>
      <c r="M628" s="405"/>
      <c r="O628" s="437">
        <f t="shared" si="56"/>
        <v>624</v>
      </c>
      <c r="P628" s="455">
        <v>0</v>
      </c>
      <c r="Q628" s="438"/>
      <c r="R628" s="312"/>
      <c r="S628" s="312"/>
      <c r="T628" s="405"/>
    </row>
    <row r="629" spans="1:20">
      <c r="A629" s="313">
        <f t="shared" si="54"/>
        <v>625</v>
      </c>
      <c r="B629" s="314" t="str">
        <f>DP!J626&amp;";"&amp;DP!B626</f>
        <v>;</v>
      </c>
      <c r="C629" s="438">
        <v>625</v>
      </c>
      <c r="D629" s="345"/>
      <c r="E629" s="345"/>
      <c r="F629" s="347"/>
      <c r="H629" s="469">
        <f t="shared" si="55"/>
        <v>625</v>
      </c>
      <c r="I629" s="314" t="str">
        <f>KTPRS2!I626&amp;";"&amp;KTPRS2!B626</f>
        <v>;</v>
      </c>
      <c r="J629" s="438">
        <v>625</v>
      </c>
      <c r="K629" s="345"/>
      <c r="L629" s="345"/>
      <c r="M629" s="470"/>
      <c r="O629" s="469">
        <f t="shared" si="56"/>
        <v>625</v>
      </c>
      <c r="P629" s="455">
        <v>0</v>
      </c>
      <c r="Q629" s="343"/>
      <c r="R629" s="345"/>
      <c r="S629" s="345"/>
      <c r="T629" s="470"/>
    </row>
    <row r="630" spans="1:20">
      <c r="A630" s="310">
        <f t="shared" si="54"/>
        <v>626</v>
      </c>
      <c r="B630" s="314" t="str">
        <f>DP!J627&amp;";"&amp;DP!B627</f>
        <v>;</v>
      </c>
      <c r="C630" s="438">
        <v>626</v>
      </c>
      <c r="D630" s="312"/>
      <c r="E630" s="312"/>
      <c r="F630" s="403"/>
      <c r="H630" s="437">
        <f t="shared" si="55"/>
        <v>626</v>
      </c>
      <c r="I630" s="314" t="str">
        <f>KTPRS2!I627&amp;";"&amp;KTPRS2!B627</f>
        <v>;</v>
      </c>
      <c r="J630" s="438">
        <v>626</v>
      </c>
      <c r="K630" s="312"/>
      <c r="L630" s="312"/>
      <c r="M630" s="405"/>
      <c r="O630" s="437">
        <f t="shared" si="56"/>
        <v>626</v>
      </c>
      <c r="P630" s="455">
        <v>0</v>
      </c>
      <c r="Q630" s="438"/>
      <c r="R630" s="312"/>
      <c r="S630" s="312"/>
      <c r="T630" s="405"/>
    </row>
    <row r="631" spans="1:20">
      <c r="A631" s="313">
        <f t="shared" si="54"/>
        <v>627</v>
      </c>
      <c r="B631" s="314" t="str">
        <f>DP!J628&amp;";"&amp;DP!B628</f>
        <v>;</v>
      </c>
      <c r="C631" s="438">
        <v>627</v>
      </c>
      <c r="D631" s="345"/>
      <c r="E631" s="345"/>
      <c r="F631" s="347"/>
      <c r="H631" s="469">
        <f t="shared" si="55"/>
        <v>627</v>
      </c>
      <c r="I631" s="314" t="str">
        <f>KTPRS2!I628&amp;";"&amp;KTPRS2!B628</f>
        <v>;</v>
      </c>
      <c r="J631" s="438">
        <v>627</v>
      </c>
      <c r="K631" s="345"/>
      <c r="L631" s="345"/>
      <c r="M631" s="470"/>
      <c r="O631" s="469">
        <f t="shared" si="56"/>
        <v>627</v>
      </c>
      <c r="P631" s="455">
        <v>0</v>
      </c>
      <c r="Q631" s="343"/>
      <c r="R631" s="345"/>
      <c r="S631" s="345"/>
      <c r="T631" s="470"/>
    </row>
    <row r="632" spans="1:20">
      <c r="A632" s="310">
        <f t="shared" si="54"/>
        <v>628</v>
      </c>
      <c r="B632" s="314" t="str">
        <f>DP!J629&amp;";"&amp;DP!B629</f>
        <v>;</v>
      </c>
      <c r="C632" s="438">
        <v>628</v>
      </c>
      <c r="D632" s="312"/>
      <c r="E632" s="312"/>
      <c r="F632" s="403"/>
      <c r="H632" s="437">
        <f t="shared" si="55"/>
        <v>628</v>
      </c>
      <c r="I632" s="314" t="str">
        <f>KTPRS2!I629&amp;";"&amp;KTPRS2!B629</f>
        <v>;</v>
      </c>
      <c r="J632" s="438">
        <v>628</v>
      </c>
      <c r="K632" s="312"/>
      <c r="L632" s="312"/>
      <c r="M632" s="405"/>
      <c r="O632" s="437">
        <f t="shared" si="56"/>
        <v>628</v>
      </c>
      <c r="P632" s="455">
        <v>0</v>
      </c>
      <c r="Q632" s="438"/>
      <c r="R632" s="312"/>
      <c r="S632" s="312"/>
      <c r="T632" s="405"/>
    </row>
    <row r="633" spans="1:20">
      <c r="A633" s="313">
        <f t="shared" si="54"/>
        <v>629</v>
      </c>
      <c r="B633" s="314" t="str">
        <f>DP!J630&amp;";"&amp;DP!B630</f>
        <v>;</v>
      </c>
      <c r="C633" s="438">
        <v>629</v>
      </c>
      <c r="D633" s="345"/>
      <c r="E633" s="345"/>
      <c r="F633" s="347"/>
      <c r="H633" s="469">
        <f t="shared" si="55"/>
        <v>629</v>
      </c>
      <c r="I633" s="314" t="str">
        <f>KTPRS2!I630&amp;";"&amp;KTPRS2!B630</f>
        <v>;</v>
      </c>
      <c r="J633" s="438">
        <v>629</v>
      </c>
      <c r="K633" s="345"/>
      <c r="L633" s="345"/>
      <c r="M633" s="470"/>
      <c r="O633" s="469">
        <f t="shared" si="56"/>
        <v>629</v>
      </c>
      <c r="P633" s="455">
        <v>0</v>
      </c>
      <c r="Q633" s="343"/>
      <c r="R633" s="345"/>
      <c r="S633" s="345"/>
      <c r="T633" s="470"/>
    </row>
    <row r="634" spans="1:20">
      <c r="A634" s="310">
        <f t="shared" si="54"/>
        <v>630</v>
      </c>
      <c r="B634" s="314" t="str">
        <f>DP!J631&amp;";"&amp;DP!B631</f>
        <v>;</v>
      </c>
      <c r="C634" s="438">
        <v>630</v>
      </c>
      <c r="D634" s="312"/>
      <c r="E634" s="312"/>
      <c r="F634" s="403"/>
      <c r="H634" s="437">
        <f t="shared" si="55"/>
        <v>630</v>
      </c>
      <c r="I634" s="314" t="str">
        <f>KTPRS2!I631&amp;";"&amp;KTPRS2!B631</f>
        <v>;</v>
      </c>
      <c r="J634" s="438">
        <v>630</v>
      </c>
      <c r="K634" s="312"/>
      <c r="L634" s="312"/>
      <c r="M634" s="405"/>
      <c r="O634" s="437">
        <f t="shared" si="56"/>
        <v>630</v>
      </c>
      <c r="P634" s="455">
        <v>0</v>
      </c>
      <c r="Q634" s="438"/>
      <c r="R634" s="312"/>
      <c r="S634" s="312"/>
      <c r="T634" s="405"/>
    </row>
    <row r="635" spans="1:20">
      <c r="A635" s="313">
        <f t="shared" si="54"/>
        <v>631</v>
      </c>
      <c r="B635" s="314" t="str">
        <f>DP!J632&amp;";"&amp;DP!B632</f>
        <v>;</v>
      </c>
      <c r="C635" s="438">
        <v>631</v>
      </c>
      <c r="D635" s="345"/>
      <c r="E635" s="345"/>
      <c r="F635" s="347"/>
      <c r="H635" s="469">
        <f t="shared" si="55"/>
        <v>631</v>
      </c>
      <c r="I635" s="314" t="str">
        <f>KTPRS2!I632&amp;";"&amp;KTPRS2!B632</f>
        <v>;</v>
      </c>
      <c r="J635" s="438">
        <v>631</v>
      </c>
      <c r="K635" s="345"/>
      <c r="L635" s="345"/>
      <c r="M635" s="470"/>
      <c r="O635" s="469">
        <f t="shared" si="56"/>
        <v>631</v>
      </c>
      <c r="P635" s="455">
        <v>0</v>
      </c>
      <c r="Q635" s="343"/>
      <c r="R635" s="345"/>
      <c r="S635" s="345"/>
      <c r="T635" s="470"/>
    </row>
    <row r="636" spans="1:20">
      <c r="A636" s="310">
        <f t="shared" si="54"/>
        <v>632</v>
      </c>
      <c r="B636" s="314" t="str">
        <f>DP!J633&amp;";"&amp;DP!B633</f>
        <v>;</v>
      </c>
      <c r="C636" s="438">
        <v>632</v>
      </c>
      <c r="D636" s="312"/>
      <c r="E636" s="312"/>
      <c r="F636" s="403"/>
      <c r="H636" s="437">
        <f t="shared" si="55"/>
        <v>632</v>
      </c>
      <c r="I636" s="314" t="str">
        <f>KTPRS2!I633&amp;";"&amp;KTPRS2!B633</f>
        <v>;</v>
      </c>
      <c r="J636" s="438">
        <v>632</v>
      </c>
      <c r="K636" s="312"/>
      <c r="L636" s="312"/>
      <c r="M636" s="405"/>
      <c r="O636" s="437">
        <f t="shared" si="56"/>
        <v>632</v>
      </c>
      <c r="P636" s="455">
        <v>0</v>
      </c>
      <c r="Q636" s="438"/>
      <c r="R636" s="312"/>
      <c r="S636" s="312"/>
      <c r="T636" s="405"/>
    </row>
    <row r="637" spans="1:20">
      <c r="A637" s="313">
        <f t="shared" si="54"/>
        <v>633</v>
      </c>
      <c r="B637" s="314" t="str">
        <f>DP!J634&amp;";"&amp;DP!B634</f>
        <v>;</v>
      </c>
      <c r="C637" s="438">
        <v>633</v>
      </c>
      <c r="D637" s="345"/>
      <c r="E637" s="345"/>
      <c r="F637" s="347"/>
      <c r="H637" s="469">
        <f t="shared" si="55"/>
        <v>633</v>
      </c>
      <c r="I637" s="314" t="str">
        <f>KTPRS2!I634&amp;";"&amp;KTPRS2!B634</f>
        <v>;</v>
      </c>
      <c r="J637" s="438">
        <v>633</v>
      </c>
      <c r="K637" s="345"/>
      <c r="L637" s="345"/>
      <c r="M637" s="470"/>
      <c r="O637" s="469">
        <f t="shared" si="56"/>
        <v>633</v>
      </c>
      <c r="P637" s="455">
        <v>0</v>
      </c>
      <c r="Q637" s="343"/>
      <c r="R637" s="345"/>
      <c r="S637" s="345"/>
      <c r="T637" s="470"/>
    </row>
    <row r="638" spans="1:20">
      <c r="A638" s="310">
        <f t="shared" si="54"/>
        <v>634</v>
      </c>
      <c r="B638" s="314" t="str">
        <f>DP!J635&amp;";"&amp;DP!B635</f>
        <v>;</v>
      </c>
      <c r="C638" s="438">
        <v>634</v>
      </c>
      <c r="D638" s="312"/>
      <c r="E638" s="312"/>
      <c r="F638" s="403"/>
      <c r="H638" s="437">
        <f t="shared" si="55"/>
        <v>634</v>
      </c>
      <c r="I638" s="314" t="str">
        <f>KTPRS2!I635&amp;";"&amp;KTPRS2!B635</f>
        <v>;</v>
      </c>
      <c r="J638" s="438">
        <v>634</v>
      </c>
      <c r="K638" s="312"/>
      <c r="L638" s="312"/>
      <c r="M638" s="405"/>
      <c r="O638" s="437">
        <f t="shared" si="56"/>
        <v>634</v>
      </c>
      <c r="P638" s="455">
        <v>0</v>
      </c>
      <c r="Q638" s="438"/>
      <c r="R638" s="312"/>
      <c r="S638" s="312"/>
      <c r="T638" s="405"/>
    </row>
    <row r="639" spans="1:20">
      <c r="A639" s="313">
        <f t="shared" si="54"/>
        <v>635</v>
      </c>
      <c r="B639" s="314" t="str">
        <f>DP!J636&amp;";"&amp;DP!B636</f>
        <v>;</v>
      </c>
      <c r="C639" s="438">
        <v>635</v>
      </c>
      <c r="D639" s="345"/>
      <c r="E639" s="345"/>
      <c r="F639" s="347"/>
      <c r="H639" s="469">
        <f t="shared" si="55"/>
        <v>635</v>
      </c>
      <c r="I639" s="314" t="str">
        <f>KTPRS2!I636&amp;";"&amp;KTPRS2!B636</f>
        <v>;</v>
      </c>
      <c r="J639" s="438">
        <v>635</v>
      </c>
      <c r="K639" s="345"/>
      <c r="L639" s="345"/>
      <c r="M639" s="470"/>
      <c r="O639" s="469">
        <f t="shared" si="56"/>
        <v>635</v>
      </c>
      <c r="P639" s="455">
        <v>0</v>
      </c>
      <c r="Q639" s="343"/>
      <c r="R639" s="345"/>
      <c r="S639" s="345"/>
      <c r="T639" s="470"/>
    </row>
    <row r="640" spans="1:20">
      <c r="A640" s="310">
        <f t="shared" si="54"/>
        <v>636</v>
      </c>
      <c r="B640" s="314" t="str">
        <f>DP!J637&amp;";"&amp;DP!B637</f>
        <v>;</v>
      </c>
      <c r="C640" s="438">
        <v>636</v>
      </c>
      <c r="D640" s="312"/>
      <c r="E640" s="312"/>
      <c r="F640" s="403"/>
      <c r="H640" s="437">
        <f t="shared" si="55"/>
        <v>636</v>
      </c>
      <c r="I640" s="314" t="str">
        <f>KTPRS2!I637&amp;";"&amp;KTPRS2!B637</f>
        <v>;</v>
      </c>
      <c r="J640" s="438">
        <v>636</v>
      </c>
      <c r="K640" s="312"/>
      <c r="L640" s="312"/>
      <c r="M640" s="405"/>
      <c r="O640" s="437">
        <f t="shared" si="56"/>
        <v>636</v>
      </c>
      <c r="P640" s="455">
        <v>0</v>
      </c>
      <c r="Q640" s="438"/>
      <c r="R640" s="312"/>
      <c r="S640" s="312"/>
      <c r="T640" s="405"/>
    </row>
    <row r="641" spans="1:20">
      <c r="A641" s="313">
        <f t="shared" si="54"/>
        <v>637</v>
      </c>
      <c r="B641" s="314" t="str">
        <f>DP!J638&amp;";"&amp;DP!B638</f>
        <v>;</v>
      </c>
      <c r="C641" s="438">
        <v>637</v>
      </c>
      <c r="D641" s="345"/>
      <c r="E641" s="345"/>
      <c r="F641" s="347"/>
      <c r="H641" s="469">
        <f t="shared" si="55"/>
        <v>637</v>
      </c>
      <c r="I641" s="314" t="str">
        <f>KTPRS2!I638&amp;";"&amp;KTPRS2!B638</f>
        <v>;</v>
      </c>
      <c r="J641" s="438">
        <v>637</v>
      </c>
      <c r="K641" s="345"/>
      <c r="L641" s="345"/>
      <c r="M641" s="470"/>
      <c r="O641" s="469">
        <f t="shared" si="56"/>
        <v>637</v>
      </c>
      <c r="P641" s="455">
        <v>0</v>
      </c>
      <c r="Q641" s="343"/>
      <c r="R641" s="345"/>
      <c r="S641" s="345"/>
      <c r="T641" s="470"/>
    </row>
    <row r="642" spans="1:20">
      <c r="A642" s="310">
        <f t="shared" si="54"/>
        <v>638</v>
      </c>
      <c r="B642" s="314" t="str">
        <f>DP!J639&amp;";"&amp;DP!B639</f>
        <v>;</v>
      </c>
      <c r="C642" s="438">
        <v>638</v>
      </c>
      <c r="D642" s="312"/>
      <c r="E642" s="312"/>
      <c r="F642" s="403"/>
      <c r="H642" s="437">
        <f t="shared" si="55"/>
        <v>638</v>
      </c>
      <c r="I642" s="314" t="str">
        <f>KTPRS2!I639&amp;";"&amp;KTPRS2!B639</f>
        <v>;</v>
      </c>
      <c r="J642" s="438">
        <v>638</v>
      </c>
      <c r="K642" s="312"/>
      <c r="L642" s="312"/>
      <c r="M642" s="405"/>
      <c r="O642" s="437">
        <f t="shared" si="56"/>
        <v>638</v>
      </c>
      <c r="P642" s="455">
        <v>0</v>
      </c>
      <c r="Q642" s="438"/>
      <c r="R642" s="312"/>
      <c r="S642" s="312"/>
      <c r="T642" s="405"/>
    </row>
    <row r="643" spans="1:20">
      <c r="A643" s="313">
        <f t="shared" si="54"/>
        <v>639</v>
      </c>
      <c r="B643" s="314" t="str">
        <f>DP!J640&amp;";"&amp;DP!B640</f>
        <v>;</v>
      </c>
      <c r="C643" s="438">
        <v>639</v>
      </c>
      <c r="D643" s="345"/>
      <c r="E643" s="345"/>
      <c r="F643" s="347"/>
      <c r="H643" s="469">
        <f t="shared" si="55"/>
        <v>639</v>
      </c>
      <c r="I643" s="314" t="str">
        <f>KTPRS2!I640&amp;";"&amp;KTPRS2!B640</f>
        <v>;</v>
      </c>
      <c r="J643" s="438">
        <v>639</v>
      </c>
      <c r="K643" s="345"/>
      <c r="L643" s="345"/>
      <c r="M643" s="470"/>
      <c r="O643" s="469">
        <f t="shared" si="56"/>
        <v>639</v>
      </c>
      <c r="P643" s="455">
        <v>0</v>
      </c>
      <c r="Q643" s="343"/>
      <c r="R643" s="345"/>
      <c r="S643" s="345"/>
      <c r="T643" s="470"/>
    </row>
    <row r="644" spans="1:20">
      <c r="A644" s="310">
        <f t="shared" si="54"/>
        <v>640</v>
      </c>
      <c r="B644" s="314" t="str">
        <f>DP!J641&amp;";"&amp;DP!B641</f>
        <v>;</v>
      </c>
      <c r="C644" s="438">
        <v>640</v>
      </c>
      <c r="D644" s="312"/>
      <c r="E644" s="312"/>
      <c r="F644" s="403"/>
      <c r="H644" s="437">
        <f t="shared" si="55"/>
        <v>640</v>
      </c>
      <c r="I644" s="314" t="str">
        <f>KTPRS2!I641&amp;";"&amp;KTPRS2!B641</f>
        <v>;</v>
      </c>
      <c r="J644" s="438">
        <v>640</v>
      </c>
      <c r="K644" s="312"/>
      <c r="L644" s="312"/>
      <c r="M644" s="405"/>
      <c r="O644" s="437">
        <f t="shared" si="56"/>
        <v>640</v>
      </c>
      <c r="P644" s="455">
        <v>0</v>
      </c>
      <c r="Q644" s="438"/>
      <c r="R644" s="312"/>
      <c r="S644" s="312"/>
      <c r="T644" s="405"/>
    </row>
    <row r="645" spans="1:20">
      <c r="A645" s="313">
        <f t="shared" si="54"/>
        <v>641</v>
      </c>
      <c r="B645" s="314" t="str">
        <f>DP!J642&amp;";"&amp;DP!B642</f>
        <v>;</v>
      </c>
      <c r="C645" s="438">
        <v>641</v>
      </c>
      <c r="D645" s="345"/>
      <c r="E645" s="345"/>
      <c r="F645" s="347"/>
      <c r="H645" s="469">
        <f t="shared" si="55"/>
        <v>641</v>
      </c>
      <c r="I645" s="314" t="str">
        <f>KTPRS2!I642&amp;";"&amp;KTPRS2!B642</f>
        <v>;</v>
      </c>
      <c r="J645" s="438">
        <v>641</v>
      </c>
      <c r="K645" s="345"/>
      <c r="L645" s="345"/>
      <c r="M645" s="470"/>
      <c r="O645" s="469">
        <f t="shared" si="56"/>
        <v>641</v>
      </c>
      <c r="P645" s="455">
        <v>0</v>
      </c>
      <c r="Q645" s="343"/>
      <c r="R645" s="345"/>
      <c r="S645" s="345"/>
      <c r="T645" s="470"/>
    </row>
    <row r="646" spans="1:20">
      <c r="A646" s="310">
        <f t="shared" ref="A646:A709" si="57">A645+1</f>
        <v>642</v>
      </c>
      <c r="B646" s="314" t="str">
        <f>DP!J643&amp;";"&amp;DP!B643</f>
        <v>;</v>
      </c>
      <c r="C646" s="438">
        <v>642</v>
      </c>
      <c r="D646" s="312"/>
      <c r="E646" s="312"/>
      <c r="F646" s="403"/>
      <c r="H646" s="437">
        <f t="shared" ref="H646:H709" si="58">H645+1</f>
        <v>642</v>
      </c>
      <c r="I646" s="314" t="str">
        <f>KTPRS2!I643&amp;";"&amp;KTPRS2!B643</f>
        <v>;</v>
      </c>
      <c r="J646" s="438">
        <v>642</v>
      </c>
      <c r="K646" s="312"/>
      <c r="L646" s="312"/>
      <c r="M646" s="405"/>
      <c r="O646" s="437">
        <f t="shared" ref="O646:O709" si="59">O645+1</f>
        <v>642</v>
      </c>
      <c r="P646" s="455">
        <v>0</v>
      </c>
      <c r="Q646" s="438"/>
      <c r="R646" s="312"/>
      <c r="S646" s="312"/>
      <c r="T646" s="405"/>
    </row>
    <row r="647" spans="1:20">
      <c r="A647" s="313">
        <f t="shared" si="57"/>
        <v>643</v>
      </c>
      <c r="B647" s="314" t="str">
        <f>DP!J644&amp;";"&amp;DP!B644</f>
        <v>;</v>
      </c>
      <c r="C647" s="438">
        <v>643</v>
      </c>
      <c r="D647" s="345"/>
      <c r="E647" s="345"/>
      <c r="F647" s="347"/>
      <c r="H647" s="469">
        <f t="shared" si="58"/>
        <v>643</v>
      </c>
      <c r="I647" s="314" t="str">
        <f>KTPRS2!I644&amp;";"&amp;KTPRS2!B644</f>
        <v>;</v>
      </c>
      <c r="J647" s="438">
        <v>643</v>
      </c>
      <c r="K647" s="345"/>
      <c r="L647" s="345"/>
      <c r="M647" s="470"/>
      <c r="O647" s="469">
        <f t="shared" si="59"/>
        <v>643</v>
      </c>
      <c r="P647" s="455">
        <v>0</v>
      </c>
      <c r="Q647" s="343"/>
      <c r="R647" s="345"/>
      <c r="S647" s="345"/>
      <c r="T647" s="470"/>
    </row>
    <row r="648" spans="1:20">
      <c r="A648" s="310">
        <f t="shared" si="57"/>
        <v>644</v>
      </c>
      <c r="B648" s="314" t="str">
        <f>DP!J645&amp;";"&amp;DP!B645</f>
        <v>;</v>
      </c>
      <c r="C648" s="438">
        <v>644</v>
      </c>
      <c r="D648" s="312"/>
      <c r="E648" s="312"/>
      <c r="F648" s="403"/>
      <c r="H648" s="437">
        <f t="shared" si="58"/>
        <v>644</v>
      </c>
      <c r="I648" s="314" t="str">
        <f>KTPRS2!I645&amp;";"&amp;KTPRS2!B645</f>
        <v>;</v>
      </c>
      <c r="J648" s="438">
        <v>644</v>
      </c>
      <c r="K648" s="312"/>
      <c r="L648" s="312"/>
      <c r="M648" s="405"/>
      <c r="O648" s="437">
        <f t="shared" si="59"/>
        <v>644</v>
      </c>
      <c r="P648" s="455">
        <v>0</v>
      </c>
      <c r="Q648" s="438"/>
      <c r="R648" s="312"/>
      <c r="S648" s="312"/>
      <c r="T648" s="405"/>
    </row>
    <row r="649" spans="1:20">
      <c r="A649" s="313">
        <f t="shared" si="57"/>
        <v>645</v>
      </c>
      <c r="B649" s="314" t="str">
        <f>DP!J646&amp;";"&amp;DP!B646</f>
        <v>;</v>
      </c>
      <c r="C649" s="438">
        <v>645</v>
      </c>
      <c r="D649" s="345"/>
      <c r="E649" s="345"/>
      <c r="F649" s="347"/>
      <c r="H649" s="469">
        <f t="shared" si="58"/>
        <v>645</v>
      </c>
      <c r="I649" s="314" t="str">
        <f>KTPRS2!I646&amp;";"&amp;KTPRS2!B646</f>
        <v>;</v>
      </c>
      <c r="J649" s="438">
        <v>645</v>
      </c>
      <c r="K649" s="345"/>
      <c r="L649" s="345"/>
      <c r="M649" s="470"/>
      <c r="O649" s="469">
        <f t="shared" si="59"/>
        <v>645</v>
      </c>
      <c r="P649" s="455">
        <v>0</v>
      </c>
      <c r="Q649" s="343"/>
      <c r="R649" s="345"/>
      <c r="S649" s="345"/>
      <c r="T649" s="470"/>
    </row>
    <row r="650" spans="1:20">
      <c r="A650" s="310">
        <f t="shared" si="57"/>
        <v>646</v>
      </c>
      <c r="B650" s="314" t="str">
        <f>DP!J647&amp;";"&amp;DP!B647</f>
        <v>;</v>
      </c>
      <c r="C650" s="438">
        <v>646</v>
      </c>
      <c r="D650" s="312"/>
      <c r="E650" s="312"/>
      <c r="F650" s="403"/>
      <c r="H650" s="437">
        <f t="shared" si="58"/>
        <v>646</v>
      </c>
      <c r="I650" s="314" t="str">
        <f>KTPRS2!I647&amp;";"&amp;KTPRS2!B647</f>
        <v>;</v>
      </c>
      <c r="J650" s="438">
        <v>646</v>
      </c>
      <c r="K650" s="312"/>
      <c r="L650" s="312"/>
      <c r="M650" s="405"/>
      <c r="O650" s="437">
        <f t="shared" si="59"/>
        <v>646</v>
      </c>
      <c r="P650" s="455">
        <v>0</v>
      </c>
      <c r="Q650" s="438"/>
      <c r="R650" s="312"/>
      <c r="S650" s="312"/>
      <c r="T650" s="405"/>
    </row>
    <row r="651" spans="1:20">
      <c r="A651" s="313">
        <f t="shared" si="57"/>
        <v>647</v>
      </c>
      <c r="B651" s="314" t="str">
        <f>DP!J648&amp;";"&amp;DP!B648</f>
        <v>;</v>
      </c>
      <c r="C651" s="438">
        <v>647</v>
      </c>
      <c r="D651" s="345"/>
      <c r="E651" s="345"/>
      <c r="F651" s="347"/>
      <c r="H651" s="469">
        <f t="shared" si="58"/>
        <v>647</v>
      </c>
      <c r="I651" s="314" t="str">
        <f>KTPRS2!I648&amp;";"&amp;KTPRS2!B648</f>
        <v>;</v>
      </c>
      <c r="J651" s="438">
        <v>647</v>
      </c>
      <c r="K651" s="345"/>
      <c r="L651" s="345"/>
      <c r="M651" s="470"/>
      <c r="O651" s="469">
        <f t="shared" si="59"/>
        <v>647</v>
      </c>
      <c r="P651" s="455">
        <v>0</v>
      </c>
      <c r="Q651" s="343"/>
      <c r="R651" s="345"/>
      <c r="S651" s="345"/>
      <c r="T651" s="470"/>
    </row>
    <row r="652" spans="1:20">
      <c r="A652" s="310">
        <f t="shared" si="57"/>
        <v>648</v>
      </c>
      <c r="B652" s="314" t="str">
        <f>DP!J649&amp;";"&amp;DP!B649</f>
        <v>;</v>
      </c>
      <c r="C652" s="438">
        <v>648</v>
      </c>
      <c r="D652" s="312"/>
      <c r="E652" s="312"/>
      <c r="F652" s="403"/>
      <c r="H652" s="437">
        <f t="shared" si="58"/>
        <v>648</v>
      </c>
      <c r="I652" s="314" t="str">
        <f>KTPRS2!I649&amp;";"&amp;KTPRS2!B649</f>
        <v>;</v>
      </c>
      <c r="J652" s="438">
        <v>648</v>
      </c>
      <c r="K652" s="312"/>
      <c r="L652" s="312"/>
      <c r="M652" s="405"/>
      <c r="O652" s="437">
        <f t="shared" si="59"/>
        <v>648</v>
      </c>
      <c r="P652" s="455">
        <v>0</v>
      </c>
      <c r="Q652" s="438"/>
      <c r="R652" s="312"/>
      <c r="S652" s="312"/>
      <c r="T652" s="405"/>
    </row>
    <row r="653" spans="1:20">
      <c r="A653" s="313">
        <f t="shared" si="57"/>
        <v>649</v>
      </c>
      <c r="B653" s="314" t="str">
        <f>DP!J650&amp;";"&amp;DP!B650</f>
        <v>;</v>
      </c>
      <c r="C653" s="438">
        <v>649</v>
      </c>
      <c r="D653" s="345"/>
      <c r="E653" s="345"/>
      <c r="F653" s="347"/>
      <c r="H653" s="469">
        <f t="shared" si="58"/>
        <v>649</v>
      </c>
      <c r="I653" s="314" t="str">
        <f>KTPRS2!I650&amp;";"&amp;KTPRS2!B650</f>
        <v>;</v>
      </c>
      <c r="J653" s="438">
        <v>649</v>
      </c>
      <c r="K653" s="345"/>
      <c r="L653" s="345"/>
      <c r="M653" s="470"/>
      <c r="O653" s="469">
        <f t="shared" si="59"/>
        <v>649</v>
      </c>
      <c r="P653" s="455">
        <v>0</v>
      </c>
      <c r="Q653" s="343"/>
      <c r="R653" s="345"/>
      <c r="S653" s="345"/>
      <c r="T653" s="470"/>
    </row>
    <row r="654" spans="1:20">
      <c r="A654" s="310">
        <f t="shared" si="57"/>
        <v>650</v>
      </c>
      <c r="B654" s="314" t="str">
        <f>DP!J651&amp;";"&amp;DP!B651</f>
        <v>;</v>
      </c>
      <c r="C654" s="438">
        <v>650</v>
      </c>
      <c r="D654" s="312"/>
      <c r="E654" s="312"/>
      <c r="F654" s="403"/>
      <c r="H654" s="437">
        <f t="shared" si="58"/>
        <v>650</v>
      </c>
      <c r="I654" s="314" t="str">
        <f>KTPRS2!I651&amp;";"&amp;KTPRS2!B651</f>
        <v>;</v>
      </c>
      <c r="J654" s="438">
        <v>650</v>
      </c>
      <c r="K654" s="312"/>
      <c r="L654" s="312"/>
      <c r="M654" s="405"/>
      <c r="O654" s="437">
        <f t="shared" si="59"/>
        <v>650</v>
      </c>
      <c r="P654" s="455">
        <v>0</v>
      </c>
      <c r="Q654" s="438"/>
      <c r="R654" s="312"/>
      <c r="S654" s="312"/>
      <c r="T654" s="405"/>
    </row>
    <row r="655" spans="1:20">
      <c r="A655" s="313">
        <f t="shared" si="57"/>
        <v>651</v>
      </c>
      <c r="B655" s="314" t="str">
        <f>DP!J652&amp;";"&amp;DP!B652</f>
        <v>;</v>
      </c>
      <c r="C655" s="438">
        <v>651</v>
      </c>
      <c r="D655" s="345"/>
      <c r="E655" s="345"/>
      <c r="F655" s="347"/>
      <c r="H655" s="469">
        <f t="shared" si="58"/>
        <v>651</v>
      </c>
      <c r="I655" s="314" t="str">
        <f>KTPRS2!I652&amp;";"&amp;KTPRS2!B652</f>
        <v>;</v>
      </c>
      <c r="J655" s="438">
        <v>651</v>
      </c>
      <c r="K655" s="345"/>
      <c r="L655" s="345"/>
      <c r="M655" s="470"/>
      <c r="O655" s="469">
        <f t="shared" si="59"/>
        <v>651</v>
      </c>
      <c r="P655" s="455">
        <v>0</v>
      </c>
      <c r="Q655" s="343"/>
      <c r="R655" s="345"/>
      <c r="S655" s="345"/>
      <c r="T655" s="470"/>
    </row>
    <row r="656" spans="1:20">
      <c r="A656" s="310">
        <f t="shared" si="57"/>
        <v>652</v>
      </c>
      <c r="B656" s="314" t="str">
        <f>DP!J653&amp;";"&amp;DP!B653</f>
        <v>;</v>
      </c>
      <c r="C656" s="438">
        <v>652</v>
      </c>
      <c r="D656" s="312"/>
      <c r="E656" s="312"/>
      <c r="F656" s="403"/>
      <c r="H656" s="437">
        <f t="shared" si="58"/>
        <v>652</v>
      </c>
      <c r="I656" s="314" t="str">
        <f>KTPRS2!I653&amp;";"&amp;KTPRS2!B653</f>
        <v>;</v>
      </c>
      <c r="J656" s="438">
        <v>652</v>
      </c>
      <c r="K656" s="312"/>
      <c r="L656" s="312"/>
      <c r="M656" s="405"/>
      <c r="O656" s="437">
        <f t="shared" si="59"/>
        <v>652</v>
      </c>
      <c r="P656" s="455">
        <v>0</v>
      </c>
      <c r="Q656" s="438"/>
      <c r="R656" s="312"/>
      <c r="S656" s="312"/>
      <c r="T656" s="405"/>
    </row>
    <row r="657" spans="1:20">
      <c r="A657" s="313">
        <f t="shared" si="57"/>
        <v>653</v>
      </c>
      <c r="B657" s="314" t="str">
        <f>DP!J654&amp;";"&amp;DP!B654</f>
        <v>;</v>
      </c>
      <c r="C657" s="438">
        <v>653</v>
      </c>
      <c r="D657" s="345"/>
      <c r="E657" s="345"/>
      <c r="F657" s="347"/>
      <c r="H657" s="469">
        <f t="shared" si="58"/>
        <v>653</v>
      </c>
      <c r="I657" s="314" t="str">
        <f>KTPRS2!I654&amp;";"&amp;KTPRS2!B654</f>
        <v>;</v>
      </c>
      <c r="J657" s="438">
        <v>653</v>
      </c>
      <c r="K657" s="345"/>
      <c r="L657" s="345"/>
      <c r="M657" s="470"/>
      <c r="O657" s="469">
        <f t="shared" si="59"/>
        <v>653</v>
      </c>
      <c r="P657" s="455">
        <v>0</v>
      </c>
      <c r="Q657" s="343"/>
      <c r="R657" s="345"/>
      <c r="S657" s="345"/>
      <c r="T657" s="470"/>
    </row>
    <row r="658" spans="1:20">
      <c r="A658" s="310">
        <f t="shared" si="57"/>
        <v>654</v>
      </c>
      <c r="B658" s="314" t="str">
        <f>DP!J655&amp;";"&amp;DP!B655</f>
        <v>;</v>
      </c>
      <c r="C658" s="438">
        <v>654</v>
      </c>
      <c r="D658" s="312"/>
      <c r="E658" s="312"/>
      <c r="F658" s="403"/>
      <c r="H658" s="437">
        <f t="shared" si="58"/>
        <v>654</v>
      </c>
      <c r="I658" s="314" t="str">
        <f>KTPRS2!I655&amp;";"&amp;KTPRS2!B655</f>
        <v>;</v>
      </c>
      <c r="J658" s="438">
        <v>654</v>
      </c>
      <c r="K658" s="312"/>
      <c r="L658" s="312"/>
      <c r="M658" s="405"/>
      <c r="O658" s="437">
        <f t="shared" si="59"/>
        <v>654</v>
      </c>
      <c r="P658" s="455">
        <v>0</v>
      </c>
      <c r="Q658" s="438"/>
      <c r="R658" s="312"/>
      <c r="S658" s="312"/>
      <c r="T658" s="405"/>
    </row>
    <row r="659" spans="1:20">
      <c r="A659" s="313">
        <f t="shared" si="57"/>
        <v>655</v>
      </c>
      <c r="B659" s="314" t="str">
        <f>DP!J656&amp;";"&amp;DP!B656</f>
        <v>;</v>
      </c>
      <c r="C659" s="438">
        <v>655</v>
      </c>
      <c r="D659" s="345"/>
      <c r="E659" s="345"/>
      <c r="F659" s="347"/>
      <c r="H659" s="469">
        <f t="shared" si="58"/>
        <v>655</v>
      </c>
      <c r="I659" s="314" t="str">
        <f>KTPRS2!I656&amp;";"&amp;KTPRS2!B656</f>
        <v>;</v>
      </c>
      <c r="J659" s="438">
        <v>655</v>
      </c>
      <c r="K659" s="345"/>
      <c r="L659" s="345"/>
      <c r="M659" s="470"/>
      <c r="O659" s="469">
        <f t="shared" si="59"/>
        <v>655</v>
      </c>
      <c r="P659" s="455">
        <v>0</v>
      </c>
      <c r="Q659" s="343"/>
      <c r="R659" s="345"/>
      <c r="S659" s="345"/>
      <c r="T659" s="470"/>
    </row>
    <row r="660" spans="1:20">
      <c r="A660" s="310">
        <f t="shared" si="57"/>
        <v>656</v>
      </c>
      <c r="B660" s="314" t="str">
        <f>DP!J657&amp;";"&amp;DP!B657</f>
        <v>;</v>
      </c>
      <c r="C660" s="438">
        <v>656</v>
      </c>
      <c r="D660" s="312"/>
      <c r="E660" s="312"/>
      <c r="F660" s="403"/>
      <c r="H660" s="437">
        <f t="shared" si="58"/>
        <v>656</v>
      </c>
      <c r="I660" s="314" t="str">
        <f>KTPRS2!I657&amp;";"&amp;KTPRS2!B657</f>
        <v>;</v>
      </c>
      <c r="J660" s="438">
        <v>656</v>
      </c>
      <c r="K660" s="312"/>
      <c r="L660" s="312"/>
      <c r="M660" s="405"/>
      <c r="O660" s="437">
        <f t="shared" si="59"/>
        <v>656</v>
      </c>
      <c r="P660" s="455">
        <v>0</v>
      </c>
      <c r="Q660" s="438"/>
      <c r="R660" s="312"/>
      <c r="S660" s="312"/>
      <c r="T660" s="405"/>
    </row>
    <row r="661" spans="1:20">
      <c r="A661" s="313">
        <f t="shared" si="57"/>
        <v>657</v>
      </c>
      <c r="B661" s="314" t="str">
        <f>DP!J658&amp;";"&amp;DP!B658</f>
        <v>;</v>
      </c>
      <c r="C661" s="438">
        <v>657</v>
      </c>
      <c r="D661" s="345"/>
      <c r="E661" s="345"/>
      <c r="F661" s="347"/>
      <c r="H661" s="469">
        <f t="shared" si="58"/>
        <v>657</v>
      </c>
      <c r="I661" s="314" t="str">
        <f>KTPRS2!I658&amp;";"&amp;KTPRS2!B658</f>
        <v>;</v>
      </c>
      <c r="J661" s="438">
        <v>657</v>
      </c>
      <c r="K661" s="345"/>
      <c r="L661" s="345"/>
      <c r="M661" s="470"/>
      <c r="O661" s="469">
        <f t="shared" si="59"/>
        <v>657</v>
      </c>
      <c r="P661" s="455">
        <v>0</v>
      </c>
      <c r="Q661" s="343"/>
      <c r="R661" s="345"/>
      <c r="S661" s="345"/>
      <c r="T661" s="470"/>
    </row>
    <row r="662" spans="1:20">
      <c r="A662" s="310">
        <f t="shared" si="57"/>
        <v>658</v>
      </c>
      <c r="B662" s="314" t="str">
        <f>DP!J659&amp;";"&amp;DP!B659</f>
        <v>;</v>
      </c>
      <c r="C662" s="438">
        <v>658</v>
      </c>
      <c r="D662" s="312"/>
      <c r="E662" s="312"/>
      <c r="F662" s="403"/>
      <c r="H662" s="437">
        <f t="shared" si="58"/>
        <v>658</v>
      </c>
      <c r="I662" s="314" t="str">
        <f>KTPRS2!I659&amp;";"&amp;KTPRS2!B659</f>
        <v>;</v>
      </c>
      <c r="J662" s="438">
        <v>658</v>
      </c>
      <c r="K662" s="312"/>
      <c r="L662" s="312"/>
      <c r="M662" s="405"/>
      <c r="O662" s="437">
        <f t="shared" si="59"/>
        <v>658</v>
      </c>
      <c r="P662" s="455">
        <v>0</v>
      </c>
      <c r="Q662" s="438"/>
      <c r="R662" s="312"/>
      <c r="S662" s="312"/>
      <c r="T662" s="405"/>
    </row>
    <row r="663" spans="1:20">
      <c r="A663" s="313">
        <f t="shared" si="57"/>
        <v>659</v>
      </c>
      <c r="B663" s="314" t="str">
        <f>DP!J660&amp;";"&amp;DP!B660</f>
        <v>;</v>
      </c>
      <c r="C663" s="438">
        <v>659</v>
      </c>
      <c r="D663" s="345"/>
      <c r="E663" s="345"/>
      <c r="F663" s="347"/>
      <c r="H663" s="469">
        <f t="shared" si="58"/>
        <v>659</v>
      </c>
      <c r="I663" s="314" t="str">
        <f>KTPRS2!I660&amp;";"&amp;KTPRS2!B660</f>
        <v>;</v>
      </c>
      <c r="J663" s="438">
        <v>659</v>
      </c>
      <c r="K663" s="345"/>
      <c r="L663" s="345"/>
      <c r="M663" s="470"/>
      <c r="O663" s="469">
        <f t="shared" si="59"/>
        <v>659</v>
      </c>
      <c r="P663" s="455">
        <v>0</v>
      </c>
      <c r="Q663" s="343"/>
      <c r="R663" s="345"/>
      <c r="S663" s="345"/>
      <c r="T663" s="470"/>
    </row>
    <row r="664" spans="1:20">
      <c r="A664" s="310">
        <f t="shared" si="57"/>
        <v>660</v>
      </c>
      <c r="B664" s="314" t="str">
        <f>DP!J661&amp;";"&amp;DP!B661</f>
        <v>;</v>
      </c>
      <c r="C664" s="438">
        <v>660</v>
      </c>
      <c r="D664" s="312"/>
      <c r="E664" s="312"/>
      <c r="F664" s="403"/>
      <c r="H664" s="437">
        <f t="shared" si="58"/>
        <v>660</v>
      </c>
      <c r="I664" s="314" t="str">
        <f>KTPRS2!I661&amp;";"&amp;KTPRS2!B661</f>
        <v>;</v>
      </c>
      <c r="J664" s="438">
        <v>660</v>
      </c>
      <c r="K664" s="312"/>
      <c r="L664" s="312"/>
      <c r="M664" s="405"/>
      <c r="O664" s="437">
        <f t="shared" si="59"/>
        <v>660</v>
      </c>
      <c r="P664" s="455">
        <v>0</v>
      </c>
      <c r="Q664" s="438"/>
      <c r="R664" s="312"/>
      <c r="S664" s="312"/>
      <c r="T664" s="405"/>
    </row>
    <row r="665" spans="1:20">
      <c r="A665" s="313">
        <f t="shared" si="57"/>
        <v>661</v>
      </c>
      <c r="B665" s="314" t="str">
        <f>DP!J662&amp;";"&amp;DP!B662</f>
        <v>;</v>
      </c>
      <c r="C665" s="438">
        <v>661</v>
      </c>
      <c r="D665" s="345"/>
      <c r="E665" s="345"/>
      <c r="F665" s="347"/>
      <c r="H665" s="469">
        <f t="shared" si="58"/>
        <v>661</v>
      </c>
      <c r="I665" s="314" t="str">
        <f>KTPRS2!I662&amp;";"&amp;KTPRS2!B662</f>
        <v>;</v>
      </c>
      <c r="J665" s="438">
        <v>661</v>
      </c>
      <c r="K665" s="345"/>
      <c r="L665" s="345"/>
      <c r="M665" s="470"/>
      <c r="O665" s="469">
        <f t="shared" si="59"/>
        <v>661</v>
      </c>
      <c r="P665" s="455">
        <v>0</v>
      </c>
      <c r="Q665" s="343"/>
      <c r="R665" s="345"/>
      <c r="S665" s="345"/>
      <c r="T665" s="470"/>
    </row>
    <row r="666" spans="1:20">
      <c r="A666" s="310">
        <f t="shared" si="57"/>
        <v>662</v>
      </c>
      <c r="B666" s="314" t="str">
        <f>DP!J663&amp;";"&amp;DP!B663</f>
        <v>;</v>
      </c>
      <c r="C666" s="438">
        <v>662</v>
      </c>
      <c r="D666" s="312"/>
      <c r="E666" s="312"/>
      <c r="F666" s="403"/>
      <c r="H666" s="437">
        <f t="shared" si="58"/>
        <v>662</v>
      </c>
      <c r="I666" s="314" t="str">
        <f>KTPRS2!I663&amp;";"&amp;KTPRS2!B663</f>
        <v>;</v>
      </c>
      <c r="J666" s="438">
        <v>662</v>
      </c>
      <c r="K666" s="312"/>
      <c r="L666" s="312"/>
      <c r="M666" s="405"/>
      <c r="O666" s="437">
        <f t="shared" si="59"/>
        <v>662</v>
      </c>
      <c r="P666" s="455">
        <v>0</v>
      </c>
      <c r="Q666" s="438"/>
      <c r="R666" s="312"/>
      <c r="S666" s="312"/>
      <c r="T666" s="405"/>
    </row>
    <row r="667" spans="1:20">
      <c r="A667" s="313">
        <f t="shared" si="57"/>
        <v>663</v>
      </c>
      <c r="B667" s="314" t="str">
        <f>DP!J664&amp;";"&amp;DP!B664</f>
        <v>;</v>
      </c>
      <c r="C667" s="438">
        <v>663</v>
      </c>
      <c r="D667" s="345"/>
      <c r="E667" s="345"/>
      <c r="F667" s="347"/>
      <c r="H667" s="469">
        <f t="shared" si="58"/>
        <v>663</v>
      </c>
      <c r="I667" s="314" t="str">
        <f>KTPRS2!I664&amp;";"&amp;KTPRS2!B664</f>
        <v>;</v>
      </c>
      <c r="J667" s="438">
        <v>663</v>
      </c>
      <c r="K667" s="345"/>
      <c r="L667" s="345"/>
      <c r="M667" s="470"/>
      <c r="O667" s="469">
        <f t="shared" si="59"/>
        <v>663</v>
      </c>
      <c r="P667" s="455">
        <v>0</v>
      </c>
      <c r="Q667" s="343"/>
      <c r="R667" s="345"/>
      <c r="S667" s="345"/>
      <c r="T667" s="470"/>
    </row>
    <row r="668" spans="1:20">
      <c r="A668" s="310">
        <f t="shared" si="57"/>
        <v>664</v>
      </c>
      <c r="B668" s="314" t="str">
        <f>DP!J665&amp;";"&amp;DP!B665</f>
        <v>;</v>
      </c>
      <c r="C668" s="438">
        <v>664</v>
      </c>
      <c r="D668" s="312"/>
      <c r="E668" s="312"/>
      <c r="F668" s="403"/>
      <c r="H668" s="437">
        <f t="shared" si="58"/>
        <v>664</v>
      </c>
      <c r="I668" s="314" t="str">
        <f>KTPRS2!I665&amp;";"&amp;KTPRS2!B665</f>
        <v>;</v>
      </c>
      <c r="J668" s="438">
        <v>664</v>
      </c>
      <c r="K668" s="312"/>
      <c r="L668" s="312"/>
      <c r="M668" s="405"/>
      <c r="O668" s="437">
        <f t="shared" si="59"/>
        <v>664</v>
      </c>
      <c r="P668" s="455">
        <v>0</v>
      </c>
      <c r="Q668" s="438"/>
      <c r="R668" s="312"/>
      <c r="S668" s="312"/>
      <c r="T668" s="405"/>
    </row>
    <row r="669" spans="1:20">
      <c r="A669" s="313">
        <f t="shared" si="57"/>
        <v>665</v>
      </c>
      <c r="B669" s="314" t="str">
        <f>DP!J666&amp;";"&amp;DP!B666</f>
        <v>;</v>
      </c>
      <c r="C669" s="438">
        <v>665</v>
      </c>
      <c r="D669" s="345"/>
      <c r="E669" s="345"/>
      <c r="F669" s="347"/>
      <c r="H669" s="469">
        <f t="shared" si="58"/>
        <v>665</v>
      </c>
      <c r="I669" s="314" t="str">
        <f>KTPRS2!I666&amp;";"&amp;KTPRS2!B666</f>
        <v>;</v>
      </c>
      <c r="J669" s="438">
        <v>665</v>
      </c>
      <c r="K669" s="345"/>
      <c r="L669" s="345"/>
      <c r="M669" s="470"/>
      <c r="O669" s="469">
        <f t="shared" si="59"/>
        <v>665</v>
      </c>
      <c r="P669" s="455">
        <v>0</v>
      </c>
      <c r="Q669" s="343"/>
      <c r="R669" s="345"/>
      <c r="S669" s="345"/>
      <c r="T669" s="470"/>
    </row>
    <row r="670" spans="1:20">
      <c r="A670" s="310">
        <f t="shared" si="57"/>
        <v>666</v>
      </c>
      <c r="B670" s="314" t="str">
        <f>DP!J667&amp;";"&amp;DP!B667</f>
        <v>;</v>
      </c>
      <c r="C670" s="438">
        <v>666</v>
      </c>
      <c r="D670" s="312"/>
      <c r="E670" s="312"/>
      <c r="F670" s="403"/>
      <c r="H670" s="437">
        <f t="shared" si="58"/>
        <v>666</v>
      </c>
      <c r="I670" s="314" t="str">
        <f>KTPRS2!I667&amp;";"&amp;KTPRS2!B667</f>
        <v>;</v>
      </c>
      <c r="J670" s="438">
        <v>666</v>
      </c>
      <c r="K670" s="312"/>
      <c r="L670" s="312"/>
      <c r="M670" s="405"/>
      <c r="O670" s="437">
        <f t="shared" si="59"/>
        <v>666</v>
      </c>
      <c r="P670" s="455">
        <v>0</v>
      </c>
      <c r="Q670" s="438"/>
      <c r="R670" s="312"/>
      <c r="S670" s="312"/>
      <c r="T670" s="405"/>
    </row>
    <row r="671" spans="1:20">
      <c r="A671" s="313">
        <f t="shared" si="57"/>
        <v>667</v>
      </c>
      <c r="B671" s="314" t="str">
        <f>DP!J668&amp;";"&amp;DP!B668</f>
        <v>;</v>
      </c>
      <c r="C671" s="438">
        <v>667</v>
      </c>
      <c r="D671" s="345"/>
      <c r="E671" s="345"/>
      <c r="F671" s="347"/>
      <c r="H671" s="469">
        <f t="shared" si="58"/>
        <v>667</v>
      </c>
      <c r="I671" s="314" t="str">
        <f>KTPRS2!I668&amp;";"&amp;KTPRS2!B668</f>
        <v>;</v>
      </c>
      <c r="J671" s="438">
        <v>667</v>
      </c>
      <c r="K671" s="345"/>
      <c r="L671" s="345"/>
      <c r="M671" s="470"/>
      <c r="O671" s="469">
        <f t="shared" si="59"/>
        <v>667</v>
      </c>
      <c r="P671" s="455">
        <v>0</v>
      </c>
      <c r="Q671" s="343"/>
      <c r="R671" s="345"/>
      <c r="S671" s="345"/>
      <c r="T671" s="470"/>
    </row>
    <row r="672" spans="1:20">
      <c r="A672" s="310">
        <f t="shared" si="57"/>
        <v>668</v>
      </c>
      <c r="B672" s="314" t="str">
        <f>DP!J669&amp;";"&amp;DP!B669</f>
        <v>;</v>
      </c>
      <c r="C672" s="438">
        <v>668</v>
      </c>
      <c r="D672" s="312"/>
      <c r="E672" s="312"/>
      <c r="F672" s="403"/>
      <c r="H672" s="437">
        <f t="shared" si="58"/>
        <v>668</v>
      </c>
      <c r="I672" s="314" t="str">
        <f>KTPRS2!I669&amp;";"&amp;KTPRS2!B669</f>
        <v>;</v>
      </c>
      <c r="J672" s="438">
        <v>668</v>
      </c>
      <c r="K672" s="312"/>
      <c r="L672" s="312"/>
      <c r="M672" s="405"/>
      <c r="O672" s="437">
        <f t="shared" si="59"/>
        <v>668</v>
      </c>
      <c r="P672" s="455">
        <v>0</v>
      </c>
      <c r="Q672" s="438"/>
      <c r="R672" s="312"/>
      <c r="S672" s="312"/>
      <c r="T672" s="405"/>
    </row>
    <row r="673" spans="1:20">
      <c r="A673" s="313">
        <f t="shared" si="57"/>
        <v>669</v>
      </c>
      <c r="B673" s="314" t="str">
        <f>DP!J670&amp;";"&amp;DP!B670</f>
        <v>;</v>
      </c>
      <c r="C673" s="438">
        <v>669</v>
      </c>
      <c r="D673" s="345"/>
      <c r="E673" s="345"/>
      <c r="F673" s="347"/>
      <c r="H673" s="469">
        <f t="shared" si="58"/>
        <v>669</v>
      </c>
      <c r="I673" s="314" t="str">
        <f>KTPRS2!I670&amp;";"&amp;KTPRS2!B670</f>
        <v>;</v>
      </c>
      <c r="J673" s="438">
        <v>669</v>
      </c>
      <c r="K673" s="345"/>
      <c r="L673" s="345"/>
      <c r="M673" s="470"/>
      <c r="O673" s="469">
        <f t="shared" si="59"/>
        <v>669</v>
      </c>
      <c r="P673" s="455">
        <v>0</v>
      </c>
      <c r="Q673" s="343"/>
      <c r="R673" s="345"/>
      <c r="S673" s="345"/>
      <c r="T673" s="470"/>
    </row>
    <row r="674" spans="1:20">
      <c r="A674" s="310">
        <f t="shared" si="57"/>
        <v>670</v>
      </c>
      <c r="B674" s="314" t="str">
        <f>DP!J671&amp;";"&amp;DP!B671</f>
        <v>;</v>
      </c>
      <c r="C674" s="438">
        <v>670</v>
      </c>
      <c r="D674" s="312"/>
      <c r="E674" s="312"/>
      <c r="F674" s="403"/>
      <c r="H674" s="437">
        <f t="shared" si="58"/>
        <v>670</v>
      </c>
      <c r="I674" s="314" t="str">
        <f>KTPRS2!I671&amp;";"&amp;KTPRS2!B671</f>
        <v>;</v>
      </c>
      <c r="J674" s="438">
        <v>670</v>
      </c>
      <c r="K674" s="312"/>
      <c r="L674" s="312"/>
      <c r="M674" s="405"/>
      <c r="O674" s="437">
        <f t="shared" si="59"/>
        <v>670</v>
      </c>
      <c r="P674" s="455">
        <v>0</v>
      </c>
      <c r="Q674" s="438"/>
      <c r="R674" s="312"/>
      <c r="S674" s="312"/>
      <c r="T674" s="405"/>
    </row>
    <row r="675" spans="1:20">
      <c r="A675" s="313">
        <f t="shared" si="57"/>
        <v>671</v>
      </c>
      <c r="B675" s="314" t="str">
        <f>DP!J672&amp;";"&amp;DP!B672</f>
        <v>;</v>
      </c>
      <c r="C675" s="438">
        <v>671</v>
      </c>
      <c r="D675" s="345"/>
      <c r="E675" s="345"/>
      <c r="F675" s="347"/>
      <c r="H675" s="469">
        <f t="shared" si="58"/>
        <v>671</v>
      </c>
      <c r="I675" s="314" t="str">
        <f>KTPRS2!I672&amp;";"&amp;KTPRS2!B672</f>
        <v>;</v>
      </c>
      <c r="J675" s="438">
        <v>671</v>
      </c>
      <c r="K675" s="345"/>
      <c r="L675" s="345"/>
      <c r="M675" s="470"/>
      <c r="O675" s="469">
        <f t="shared" si="59"/>
        <v>671</v>
      </c>
      <c r="P675" s="455">
        <v>0</v>
      </c>
      <c r="Q675" s="343"/>
      <c r="R675" s="345"/>
      <c r="S675" s="345"/>
      <c r="T675" s="470"/>
    </row>
    <row r="676" spans="1:20">
      <c r="A676" s="310">
        <f t="shared" si="57"/>
        <v>672</v>
      </c>
      <c r="B676" s="314" t="str">
        <f>DP!J673&amp;";"&amp;DP!B673</f>
        <v>;</v>
      </c>
      <c r="C676" s="438">
        <v>672</v>
      </c>
      <c r="D676" s="312"/>
      <c r="E676" s="312"/>
      <c r="F676" s="403"/>
      <c r="H676" s="437">
        <f t="shared" si="58"/>
        <v>672</v>
      </c>
      <c r="I676" s="314" t="str">
        <f>KTPRS2!I673&amp;";"&amp;KTPRS2!B673</f>
        <v>;</v>
      </c>
      <c r="J676" s="438">
        <v>672</v>
      </c>
      <c r="K676" s="312"/>
      <c r="L676" s="312"/>
      <c r="M676" s="405"/>
      <c r="O676" s="437">
        <f t="shared" si="59"/>
        <v>672</v>
      </c>
      <c r="P676" s="455">
        <v>0</v>
      </c>
      <c r="Q676" s="438"/>
      <c r="R676" s="312"/>
      <c r="S676" s="312"/>
      <c r="T676" s="405"/>
    </row>
    <row r="677" spans="1:20">
      <c r="A677" s="313">
        <f t="shared" si="57"/>
        <v>673</v>
      </c>
      <c r="B677" s="314" t="str">
        <f>DP!J674&amp;";"&amp;DP!B674</f>
        <v>;</v>
      </c>
      <c r="C677" s="438">
        <v>673</v>
      </c>
      <c r="D677" s="345"/>
      <c r="E677" s="345"/>
      <c r="F677" s="347"/>
      <c r="H677" s="469">
        <f t="shared" si="58"/>
        <v>673</v>
      </c>
      <c r="I677" s="314" t="str">
        <f>KTPRS2!I674&amp;";"&amp;KTPRS2!B674</f>
        <v>;</v>
      </c>
      <c r="J677" s="438">
        <v>673</v>
      </c>
      <c r="K677" s="345"/>
      <c r="L677" s="345"/>
      <c r="M677" s="470"/>
      <c r="O677" s="469">
        <f t="shared" si="59"/>
        <v>673</v>
      </c>
      <c r="P677" s="455">
        <v>0</v>
      </c>
      <c r="Q677" s="343"/>
      <c r="R677" s="345"/>
      <c r="S677" s="345"/>
      <c r="T677" s="470"/>
    </row>
    <row r="678" spans="1:20">
      <c r="A678" s="310">
        <f t="shared" si="57"/>
        <v>674</v>
      </c>
      <c r="B678" s="314" t="str">
        <f>DP!J675&amp;";"&amp;DP!B675</f>
        <v>;</v>
      </c>
      <c r="C678" s="438">
        <v>674</v>
      </c>
      <c r="D678" s="312"/>
      <c r="E678" s="312"/>
      <c r="F678" s="403"/>
      <c r="H678" s="437">
        <f t="shared" si="58"/>
        <v>674</v>
      </c>
      <c r="I678" s="314" t="str">
        <f>KTPRS2!I675&amp;";"&amp;KTPRS2!B675</f>
        <v>;</v>
      </c>
      <c r="J678" s="438">
        <v>674</v>
      </c>
      <c r="K678" s="312"/>
      <c r="L678" s="312"/>
      <c r="M678" s="405"/>
      <c r="O678" s="437">
        <f t="shared" si="59"/>
        <v>674</v>
      </c>
      <c r="P678" s="455">
        <v>0</v>
      </c>
      <c r="Q678" s="438"/>
      <c r="R678" s="312"/>
      <c r="S678" s="312"/>
      <c r="T678" s="405"/>
    </row>
    <row r="679" spans="1:20">
      <c r="A679" s="313">
        <f t="shared" si="57"/>
        <v>675</v>
      </c>
      <c r="B679" s="314" t="str">
        <f>DP!J676&amp;";"&amp;DP!B676</f>
        <v>;</v>
      </c>
      <c r="C679" s="438">
        <v>675</v>
      </c>
      <c r="D679" s="345"/>
      <c r="E679" s="345"/>
      <c r="F679" s="347"/>
      <c r="H679" s="469">
        <f t="shared" si="58"/>
        <v>675</v>
      </c>
      <c r="I679" s="314" t="str">
        <f>KTPRS2!I676&amp;";"&amp;KTPRS2!B676</f>
        <v>;</v>
      </c>
      <c r="J679" s="438">
        <v>675</v>
      </c>
      <c r="K679" s="345"/>
      <c r="L679" s="345"/>
      <c r="M679" s="470"/>
      <c r="O679" s="469">
        <f t="shared" si="59"/>
        <v>675</v>
      </c>
      <c r="P679" s="455">
        <v>0</v>
      </c>
      <c r="Q679" s="343"/>
      <c r="R679" s="345"/>
      <c r="S679" s="345"/>
      <c r="T679" s="470"/>
    </row>
    <row r="680" spans="1:20">
      <c r="A680" s="310">
        <f t="shared" si="57"/>
        <v>676</v>
      </c>
      <c r="B680" s="314" t="str">
        <f>DP!J677&amp;";"&amp;DP!B677</f>
        <v>;</v>
      </c>
      <c r="C680" s="438">
        <v>676</v>
      </c>
      <c r="D680" s="312"/>
      <c r="E680" s="312"/>
      <c r="F680" s="403"/>
      <c r="H680" s="437">
        <f t="shared" si="58"/>
        <v>676</v>
      </c>
      <c r="I680" s="314" t="str">
        <f>KTPRS2!I677&amp;";"&amp;KTPRS2!B677</f>
        <v>;</v>
      </c>
      <c r="J680" s="438">
        <v>676</v>
      </c>
      <c r="K680" s="312"/>
      <c r="L680" s="312"/>
      <c r="M680" s="405"/>
      <c r="O680" s="437">
        <f t="shared" si="59"/>
        <v>676</v>
      </c>
      <c r="P680" s="455">
        <v>0</v>
      </c>
      <c r="Q680" s="438"/>
      <c r="R680" s="312"/>
      <c r="S680" s="312"/>
      <c r="T680" s="405"/>
    </row>
    <row r="681" spans="1:20">
      <c r="A681" s="313">
        <f t="shared" si="57"/>
        <v>677</v>
      </c>
      <c r="B681" s="314" t="str">
        <f>DP!J678&amp;";"&amp;DP!B678</f>
        <v>;</v>
      </c>
      <c r="C681" s="438">
        <v>677</v>
      </c>
      <c r="D681" s="345"/>
      <c r="E681" s="345"/>
      <c r="F681" s="347"/>
      <c r="H681" s="469">
        <f t="shared" si="58"/>
        <v>677</v>
      </c>
      <c r="I681" s="314" t="str">
        <f>KTPRS2!I678&amp;";"&amp;KTPRS2!B678</f>
        <v>;</v>
      </c>
      <c r="J681" s="438">
        <v>677</v>
      </c>
      <c r="K681" s="345"/>
      <c r="L681" s="345"/>
      <c r="M681" s="470"/>
      <c r="O681" s="469">
        <f t="shared" si="59"/>
        <v>677</v>
      </c>
      <c r="P681" s="455">
        <v>0</v>
      </c>
      <c r="Q681" s="343"/>
      <c r="R681" s="345"/>
      <c r="S681" s="345"/>
      <c r="T681" s="470"/>
    </row>
    <row r="682" spans="1:20">
      <c r="A682" s="310">
        <f t="shared" si="57"/>
        <v>678</v>
      </c>
      <c r="B682" s="314" t="str">
        <f>DP!J679&amp;";"&amp;DP!B679</f>
        <v>;</v>
      </c>
      <c r="C682" s="438">
        <v>678</v>
      </c>
      <c r="D682" s="312"/>
      <c r="E682" s="312"/>
      <c r="F682" s="403"/>
      <c r="H682" s="437">
        <f t="shared" si="58"/>
        <v>678</v>
      </c>
      <c r="I682" s="314" t="str">
        <f>KTPRS2!I679&amp;";"&amp;KTPRS2!B679</f>
        <v>;</v>
      </c>
      <c r="J682" s="438">
        <v>678</v>
      </c>
      <c r="K682" s="312"/>
      <c r="L682" s="312"/>
      <c r="M682" s="405"/>
      <c r="O682" s="437">
        <f t="shared" si="59"/>
        <v>678</v>
      </c>
      <c r="P682" s="455">
        <v>0</v>
      </c>
      <c r="Q682" s="438"/>
      <c r="R682" s="312"/>
      <c r="S682" s="312"/>
      <c r="T682" s="405"/>
    </row>
    <row r="683" spans="1:20">
      <c r="A683" s="313">
        <f t="shared" si="57"/>
        <v>679</v>
      </c>
      <c r="B683" s="314" t="str">
        <f>DP!J680&amp;";"&amp;DP!B680</f>
        <v>;</v>
      </c>
      <c r="C683" s="438">
        <v>679</v>
      </c>
      <c r="D683" s="345"/>
      <c r="E683" s="345"/>
      <c r="F683" s="347"/>
      <c r="H683" s="469">
        <f t="shared" si="58"/>
        <v>679</v>
      </c>
      <c r="I683" s="314" t="str">
        <f>KTPRS2!I680&amp;";"&amp;KTPRS2!B680</f>
        <v>;</v>
      </c>
      <c r="J683" s="438">
        <v>679</v>
      </c>
      <c r="K683" s="345"/>
      <c r="L683" s="345"/>
      <c r="M683" s="470"/>
      <c r="O683" s="469">
        <f t="shared" si="59"/>
        <v>679</v>
      </c>
      <c r="P683" s="455">
        <v>0</v>
      </c>
      <c r="Q683" s="343"/>
      <c r="R683" s="345"/>
      <c r="S683" s="345"/>
      <c r="T683" s="470"/>
    </row>
    <row r="684" spans="1:20">
      <c r="A684" s="310">
        <f t="shared" si="57"/>
        <v>680</v>
      </c>
      <c r="B684" s="314" t="str">
        <f>DP!J681&amp;";"&amp;DP!B681</f>
        <v>;</v>
      </c>
      <c r="C684" s="438">
        <v>680</v>
      </c>
      <c r="D684" s="312"/>
      <c r="E684" s="312"/>
      <c r="F684" s="403"/>
      <c r="H684" s="437">
        <f t="shared" si="58"/>
        <v>680</v>
      </c>
      <c r="I684" s="314" t="str">
        <f>KTPRS2!I681&amp;";"&amp;KTPRS2!B681</f>
        <v>;</v>
      </c>
      <c r="J684" s="438">
        <v>680</v>
      </c>
      <c r="K684" s="312"/>
      <c r="L684" s="312"/>
      <c r="M684" s="405"/>
      <c r="O684" s="437">
        <f t="shared" si="59"/>
        <v>680</v>
      </c>
      <c r="P684" s="455">
        <v>0</v>
      </c>
      <c r="Q684" s="438"/>
      <c r="R684" s="312"/>
      <c r="S684" s="312"/>
      <c r="T684" s="405"/>
    </row>
    <row r="685" spans="1:20">
      <c r="A685" s="313">
        <f t="shared" si="57"/>
        <v>681</v>
      </c>
      <c r="B685" s="314" t="str">
        <f>DP!J682&amp;";"&amp;DP!B682</f>
        <v>;</v>
      </c>
      <c r="C685" s="438">
        <v>681</v>
      </c>
      <c r="D685" s="345"/>
      <c r="E685" s="345"/>
      <c r="F685" s="347"/>
      <c r="H685" s="469">
        <f t="shared" si="58"/>
        <v>681</v>
      </c>
      <c r="I685" s="314" t="str">
        <f>KTPRS2!I682&amp;";"&amp;KTPRS2!B682</f>
        <v>;</v>
      </c>
      <c r="J685" s="438">
        <v>681</v>
      </c>
      <c r="K685" s="345"/>
      <c r="L685" s="345"/>
      <c r="M685" s="470"/>
      <c r="O685" s="469">
        <f t="shared" si="59"/>
        <v>681</v>
      </c>
      <c r="P685" s="455">
        <v>0</v>
      </c>
      <c r="Q685" s="343"/>
      <c r="R685" s="345"/>
      <c r="S685" s="345"/>
      <c r="T685" s="470"/>
    </row>
    <row r="686" spans="1:20">
      <c r="A686" s="310">
        <f t="shared" si="57"/>
        <v>682</v>
      </c>
      <c r="B686" s="314" t="str">
        <f>DP!J683&amp;";"&amp;DP!B683</f>
        <v>;</v>
      </c>
      <c r="C686" s="438">
        <v>682</v>
      </c>
      <c r="D686" s="312"/>
      <c r="E686" s="312"/>
      <c r="F686" s="403"/>
      <c r="H686" s="437">
        <f t="shared" si="58"/>
        <v>682</v>
      </c>
      <c r="I686" s="314" t="str">
        <f>KTPRS2!I683&amp;";"&amp;KTPRS2!B683</f>
        <v>;</v>
      </c>
      <c r="J686" s="438">
        <v>682</v>
      </c>
      <c r="K686" s="312"/>
      <c r="L686" s="312"/>
      <c r="M686" s="405"/>
      <c r="O686" s="437">
        <f t="shared" si="59"/>
        <v>682</v>
      </c>
      <c r="P686" s="455">
        <v>0</v>
      </c>
      <c r="Q686" s="438"/>
      <c r="R686" s="312"/>
      <c r="S686" s="312"/>
      <c r="T686" s="405"/>
    </row>
    <row r="687" spans="1:20">
      <c r="A687" s="313">
        <f t="shared" si="57"/>
        <v>683</v>
      </c>
      <c r="B687" s="314" t="str">
        <f>DP!J684&amp;";"&amp;DP!B684</f>
        <v>;</v>
      </c>
      <c r="C687" s="438">
        <v>683</v>
      </c>
      <c r="D687" s="345"/>
      <c r="E687" s="345"/>
      <c r="F687" s="347"/>
      <c r="H687" s="469">
        <f t="shared" si="58"/>
        <v>683</v>
      </c>
      <c r="I687" s="314" t="str">
        <f>KTPRS2!I684&amp;";"&amp;KTPRS2!B684</f>
        <v>;</v>
      </c>
      <c r="J687" s="438">
        <v>683</v>
      </c>
      <c r="K687" s="345"/>
      <c r="L687" s="345"/>
      <c r="M687" s="470"/>
      <c r="O687" s="469">
        <f t="shared" si="59"/>
        <v>683</v>
      </c>
      <c r="P687" s="455">
        <v>0</v>
      </c>
      <c r="Q687" s="343"/>
      <c r="R687" s="345"/>
      <c r="S687" s="345"/>
      <c r="T687" s="470"/>
    </row>
    <row r="688" spans="1:20">
      <c r="A688" s="310">
        <f t="shared" si="57"/>
        <v>684</v>
      </c>
      <c r="B688" s="314" t="str">
        <f>DP!J685&amp;";"&amp;DP!B685</f>
        <v>;</v>
      </c>
      <c r="C688" s="438">
        <v>684</v>
      </c>
      <c r="D688" s="312"/>
      <c r="E688" s="312"/>
      <c r="F688" s="403"/>
      <c r="H688" s="437">
        <f t="shared" si="58"/>
        <v>684</v>
      </c>
      <c r="I688" s="314" t="str">
        <f>KTPRS2!I685&amp;";"&amp;KTPRS2!B685</f>
        <v>;</v>
      </c>
      <c r="J688" s="438">
        <v>684</v>
      </c>
      <c r="K688" s="312"/>
      <c r="L688" s="312"/>
      <c r="M688" s="405"/>
      <c r="O688" s="437">
        <f t="shared" si="59"/>
        <v>684</v>
      </c>
      <c r="P688" s="455">
        <v>0</v>
      </c>
      <c r="Q688" s="438"/>
      <c r="R688" s="312"/>
      <c r="S688" s="312"/>
      <c r="T688" s="405"/>
    </row>
    <row r="689" spans="1:20">
      <c r="A689" s="313">
        <f t="shared" si="57"/>
        <v>685</v>
      </c>
      <c r="B689" s="314" t="str">
        <f>DP!J686&amp;";"&amp;DP!B686</f>
        <v>;</v>
      </c>
      <c r="C689" s="438">
        <v>685</v>
      </c>
      <c r="D689" s="345"/>
      <c r="E689" s="345"/>
      <c r="F689" s="347"/>
      <c r="H689" s="469">
        <f t="shared" si="58"/>
        <v>685</v>
      </c>
      <c r="I689" s="314" t="str">
        <f>KTPRS2!I686&amp;";"&amp;KTPRS2!B686</f>
        <v>;</v>
      </c>
      <c r="J689" s="438">
        <v>685</v>
      </c>
      <c r="K689" s="345"/>
      <c r="L689" s="345"/>
      <c r="M689" s="470"/>
      <c r="O689" s="469">
        <f t="shared" si="59"/>
        <v>685</v>
      </c>
      <c r="P689" s="455">
        <v>0</v>
      </c>
      <c r="Q689" s="343"/>
      <c r="R689" s="345"/>
      <c r="S689" s="345"/>
      <c r="T689" s="470"/>
    </row>
    <row r="690" spans="1:20">
      <c r="A690" s="310">
        <f t="shared" si="57"/>
        <v>686</v>
      </c>
      <c r="B690" s="314" t="str">
        <f>DP!J687&amp;";"&amp;DP!B687</f>
        <v>;</v>
      </c>
      <c r="C690" s="438">
        <v>686</v>
      </c>
      <c r="D690" s="312"/>
      <c r="E690" s="312"/>
      <c r="F690" s="403"/>
      <c r="H690" s="437">
        <f t="shared" si="58"/>
        <v>686</v>
      </c>
      <c r="I690" s="314" t="str">
        <f>KTPRS2!I687&amp;";"&amp;KTPRS2!B687</f>
        <v>;</v>
      </c>
      <c r="J690" s="438">
        <v>686</v>
      </c>
      <c r="K690" s="312"/>
      <c r="L690" s="312"/>
      <c r="M690" s="405"/>
      <c r="O690" s="437">
        <f t="shared" si="59"/>
        <v>686</v>
      </c>
      <c r="P690" s="455">
        <v>0</v>
      </c>
      <c r="Q690" s="438"/>
      <c r="R690" s="312"/>
      <c r="S690" s="312"/>
      <c r="T690" s="405"/>
    </row>
    <row r="691" spans="1:20">
      <c r="A691" s="313">
        <f t="shared" si="57"/>
        <v>687</v>
      </c>
      <c r="B691" s="314" t="str">
        <f>DP!J688&amp;";"&amp;DP!B688</f>
        <v>;</v>
      </c>
      <c r="C691" s="438">
        <v>687</v>
      </c>
      <c r="D691" s="345"/>
      <c r="E691" s="345"/>
      <c r="F691" s="347"/>
      <c r="H691" s="469">
        <f t="shared" si="58"/>
        <v>687</v>
      </c>
      <c r="I691" s="314" t="str">
        <f>KTPRS2!I688&amp;";"&amp;KTPRS2!B688</f>
        <v>;</v>
      </c>
      <c r="J691" s="438">
        <v>687</v>
      </c>
      <c r="K691" s="345"/>
      <c r="L691" s="345"/>
      <c r="M691" s="470"/>
      <c r="O691" s="469">
        <f t="shared" si="59"/>
        <v>687</v>
      </c>
      <c r="P691" s="455">
        <v>0</v>
      </c>
      <c r="Q691" s="343"/>
      <c r="R691" s="345"/>
      <c r="S691" s="345"/>
      <c r="T691" s="470"/>
    </row>
    <row r="692" spans="1:20">
      <c r="A692" s="310">
        <f t="shared" si="57"/>
        <v>688</v>
      </c>
      <c r="B692" s="314" t="str">
        <f>DP!J689&amp;";"&amp;DP!B689</f>
        <v>;</v>
      </c>
      <c r="C692" s="438">
        <v>688</v>
      </c>
      <c r="D692" s="312"/>
      <c r="E692" s="312"/>
      <c r="F692" s="403"/>
      <c r="H692" s="437">
        <f t="shared" si="58"/>
        <v>688</v>
      </c>
      <c r="I692" s="314" t="str">
        <f>KTPRS2!I689&amp;";"&amp;KTPRS2!B689</f>
        <v>;</v>
      </c>
      <c r="J692" s="438">
        <v>688</v>
      </c>
      <c r="K692" s="312"/>
      <c r="L692" s="312"/>
      <c r="M692" s="405"/>
      <c r="O692" s="437">
        <f t="shared" si="59"/>
        <v>688</v>
      </c>
      <c r="P692" s="455">
        <v>0</v>
      </c>
      <c r="Q692" s="438"/>
      <c r="R692" s="312"/>
      <c r="S692" s="312"/>
      <c r="T692" s="405"/>
    </row>
    <row r="693" spans="1:20">
      <c r="A693" s="313">
        <f t="shared" si="57"/>
        <v>689</v>
      </c>
      <c r="B693" s="314" t="str">
        <f>DP!J690&amp;";"&amp;DP!B690</f>
        <v>;</v>
      </c>
      <c r="C693" s="438">
        <v>689</v>
      </c>
      <c r="D693" s="345"/>
      <c r="E693" s="345"/>
      <c r="F693" s="347"/>
      <c r="H693" s="469">
        <f t="shared" si="58"/>
        <v>689</v>
      </c>
      <c r="I693" s="314" t="str">
        <f>KTPRS2!I690&amp;";"&amp;KTPRS2!B690</f>
        <v>;</v>
      </c>
      <c r="J693" s="438">
        <v>689</v>
      </c>
      <c r="K693" s="345"/>
      <c r="L693" s="345"/>
      <c r="M693" s="470"/>
      <c r="O693" s="469">
        <f t="shared" si="59"/>
        <v>689</v>
      </c>
      <c r="P693" s="455">
        <v>0</v>
      </c>
      <c r="Q693" s="343"/>
      <c r="R693" s="345"/>
      <c r="S693" s="345"/>
      <c r="T693" s="470"/>
    </row>
    <row r="694" spans="1:20">
      <c r="A694" s="310">
        <f t="shared" si="57"/>
        <v>690</v>
      </c>
      <c r="B694" s="314" t="str">
        <f>DP!J691&amp;";"&amp;DP!B691</f>
        <v>;</v>
      </c>
      <c r="C694" s="438">
        <v>690</v>
      </c>
      <c r="D694" s="312"/>
      <c r="E694" s="312"/>
      <c r="F694" s="403"/>
      <c r="H694" s="437">
        <f t="shared" si="58"/>
        <v>690</v>
      </c>
      <c r="I694" s="314" t="str">
        <f>KTPRS2!I691&amp;";"&amp;KTPRS2!B691</f>
        <v>;</v>
      </c>
      <c r="J694" s="438">
        <v>690</v>
      </c>
      <c r="K694" s="312"/>
      <c r="L694" s="312"/>
      <c r="M694" s="405"/>
      <c r="O694" s="437">
        <f t="shared" si="59"/>
        <v>690</v>
      </c>
      <c r="P694" s="455">
        <v>0</v>
      </c>
      <c r="Q694" s="438"/>
      <c r="R694" s="312"/>
      <c r="S694" s="312"/>
      <c r="T694" s="405"/>
    </row>
    <row r="695" spans="1:20">
      <c r="A695" s="313">
        <f t="shared" si="57"/>
        <v>691</v>
      </c>
      <c r="B695" s="314" t="str">
        <f>DP!J692&amp;";"&amp;DP!B692</f>
        <v>;</v>
      </c>
      <c r="C695" s="438">
        <v>691</v>
      </c>
      <c r="D695" s="345"/>
      <c r="E695" s="345"/>
      <c r="F695" s="347"/>
      <c r="H695" s="469">
        <f t="shared" si="58"/>
        <v>691</v>
      </c>
      <c r="I695" s="314" t="str">
        <f>KTPRS2!I692&amp;";"&amp;KTPRS2!B692</f>
        <v>;</v>
      </c>
      <c r="J695" s="438">
        <v>691</v>
      </c>
      <c r="K695" s="345"/>
      <c r="L695" s="345"/>
      <c r="M695" s="470"/>
      <c r="O695" s="469">
        <f t="shared" si="59"/>
        <v>691</v>
      </c>
      <c r="P695" s="455">
        <v>0</v>
      </c>
      <c r="Q695" s="343"/>
      <c r="R695" s="345"/>
      <c r="S695" s="345"/>
      <c r="T695" s="470"/>
    </row>
    <row r="696" spans="1:20">
      <c r="A696" s="310">
        <f t="shared" si="57"/>
        <v>692</v>
      </c>
      <c r="B696" s="314" t="str">
        <f>DP!J693&amp;";"&amp;DP!B693</f>
        <v>;</v>
      </c>
      <c r="C696" s="438">
        <v>692</v>
      </c>
      <c r="D696" s="312"/>
      <c r="E696" s="312"/>
      <c r="F696" s="403"/>
      <c r="H696" s="437">
        <f t="shared" si="58"/>
        <v>692</v>
      </c>
      <c r="I696" s="314" t="str">
        <f>KTPRS2!I693&amp;";"&amp;KTPRS2!B693</f>
        <v>;</v>
      </c>
      <c r="J696" s="438">
        <v>692</v>
      </c>
      <c r="K696" s="312"/>
      <c r="L696" s="312"/>
      <c r="M696" s="405"/>
      <c r="O696" s="437">
        <f t="shared" si="59"/>
        <v>692</v>
      </c>
      <c r="P696" s="455">
        <v>0</v>
      </c>
      <c r="Q696" s="438"/>
      <c r="R696" s="312"/>
      <c r="S696" s="312"/>
      <c r="T696" s="405"/>
    </row>
    <row r="697" spans="1:20">
      <c r="A697" s="313">
        <f t="shared" si="57"/>
        <v>693</v>
      </c>
      <c r="B697" s="314" t="str">
        <f>DP!J694&amp;";"&amp;DP!B694</f>
        <v>;</v>
      </c>
      <c r="C697" s="438">
        <v>693</v>
      </c>
      <c r="D697" s="345"/>
      <c r="E697" s="345"/>
      <c r="F697" s="347"/>
      <c r="H697" s="469">
        <f t="shared" si="58"/>
        <v>693</v>
      </c>
      <c r="I697" s="314" t="str">
        <f>KTPRS2!I694&amp;";"&amp;KTPRS2!B694</f>
        <v>;</v>
      </c>
      <c r="J697" s="438">
        <v>693</v>
      </c>
      <c r="K697" s="345"/>
      <c r="L697" s="345"/>
      <c r="M697" s="470"/>
      <c r="O697" s="469">
        <f t="shared" si="59"/>
        <v>693</v>
      </c>
      <c r="P697" s="455">
        <v>0</v>
      </c>
      <c r="Q697" s="343"/>
      <c r="R697" s="345"/>
      <c r="S697" s="345"/>
      <c r="T697" s="470"/>
    </row>
    <row r="698" spans="1:20">
      <c r="A698" s="310">
        <f t="shared" si="57"/>
        <v>694</v>
      </c>
      <c r="B698" s="314" t="str">
        <f>DP!J695&amp;";"&amp;DP!B695</f>
        <v>;</v>
      </c>
      <c r="C698" s="438">
        <v>694</v>
      </c>
      <c r="D698" s="312"/>
      <c r="E698" s="312"/>
      <c r="F698" s="403"/>
      <c r="H698" s="437">
        <f t="shared" si="58"/>
        <v>694</v>
      </c>
      <c r="I698" s="314" t="str">
        <f>KTPRS2!I695&amp;";"&amp;KTPRS2!B695</f>
        <v>;</v>
      </c>
      <c r="J698" s="438">
        <v>694</v>
      </c>
      <c r="K698" s="312"/>
      <c r="L698" s="312"/>
      <c r="M698" s="405"/>
      <c r="O698" s="437">
        <f t="shared" si="59"/>
        <v>694</v>
      </c>
      <c r="P698" s="455">
        <v>0</v>
      </c>
      <c r="Q698" s="438"/>
      <c r="R698" s="312"/>
      <c r="S698" s="312"/>
      <c r="T698" s="405"/>
    </row>
    <row r="699" spans="1:20">
      <c r="A699" s="313">
        <f t="shared" si="57"/>
        <v>695</v>
      </c>
      <c r="B699" s="314" t="str">
        <f>DP!J696&amp;";"&amp;DP!B696</f>
        <v>;</v>
      </c>
      <c r="C699" s="438">
        <v>695</v>
      </c>
      <c r="D699" s="345"/>
      <c r="E699" s="345"/>
      <c r="F699" s="347"/>
      <c r="H699" s="469">
        <f t="shared" si="58"/>
        <v>695</v>
      </c>
      <c r="I699" s="314" t="str">
        <f>KTPRS2!I696&amp;";"&amp;KTPRS2!B696</f>
        <v>;</v>
      </c>
      <c r="J699" s="438">
        <v>695</v>
      </c>
      <c r="K699" s="345"/>
      <c r="L699" s="345"/>
      <c r="M699" s="470"/>
      <c r="O699" s="469">
        <f t="shared" si="59"/>
        <v>695</v>
      </c>
      <c r="P699" s="455">
        <v>0</v>
      </c>
      <c r="Q699" s="343"/>
      <c r="R699" s="345"/>
      <c r="S699" s="345"/>
      <c r="T699" s="470"/>
    </row>
    <row r="700" spans="1:20">
      <c r="A700" s="310">
        <f t="shared" si="57"/>
        <v>696</v>
      </c>
      <c r="B700" s="314" t="str">
        <f>DP!J697&amp;";"&amp;DP!B697</f>
        <v>;</v>
      </c>
      <c r="C700" s="438">
        <v>696</v>
      </c>
      <c r="D700" s="312"/>
      <c r="E700" s="312"/>
      <c r="F700" s="403"/>
      <c r="H700" s="437">
        <f t="shared" si="58"/>
        <v>696</v>
      </c>
      <c r="I700" s="314" t="str">
        <f>KTPRS2!I697&amp;";"&amp;KTPRS2!B697</f>
        <v>;</v>
      </c>
      <c r="J700" s="438">
        <v>696</v>
      </c>
      <c r="K700" s="312"/>
      <c r="L700" s="312"/>
      <c r="M700" s="405"/>
      <c r="O700" s="437">
        <f t="shared" si="59"/>
        <v>696</v>
      </c>
      <c r="P700" s="455">
        <v>0</v>
      </c>
      <c r="Q700" s="438"/>
      <c r="R700" s="312"/>
      <c r="S700" s="312"/>
      <c r="T700" s="405"/>
    </row>
    <row r="701" spans="1:20">
      <c r="A701" s="313">
        <f t="shared" si="57"/>
        <v>697</v>
      </c>
      <c r="B701" s="314" t="str">
        <f>DP!J698&amp;";"&amp;DP!B698</f>
        <v>;</v>
      </c>
      <c r="C701" s="438">
        <v>697</v>
      </c>
      <c r="D701" s="345"/>
      <c r="E701" s="345"/>
      <c r="F701" s="347"/>
      <c r="H701" s="469">
        <f t="shared" si="58"/>
        <v>697</v>
      </c>
      <c r="I701" s="314" t="str">
        <f>KTPRS2!I698&amp;";"&amp;KTPRS2!B698</f>
        <v>;</v>
      </c>
      <c r="J701" s="438">
        <v>697</v>
      </c>
      <c r="K701" s="345"/>
      <c r="L701" s="345"/>
      <c r="M701" s="470"/>
      <c r="O701" s="469">
        <f t="shared" si="59"/>
        <v>697</v>
      </c>
      <c r="P701" s="455">
        <v>0</v>
      </c>
      <c r="Q701" s="343"/>
      <c r="R701" s="345"/>
      <c r="S701" s="345"/>
      <c r="T701" s="470"/>
    </row>
    <row r="702" spans="1:20">
      <c r="A702" s="310">
        <f t="shared" si="57"/>
        <v>698</v>
      </c>
      <c r="B702" s="314" t="str">
        <f>DP!J699&amp;";"&amp;DP!B699</f>
        <v>;</v>
      </c>
      <c r="C702" s="438">
        <v>698</v>
      </c>
      <c r="D702" s="312"/>
      <c r="E702" s="312"/>
      <c r="F702" s="403"/>
      <c r="H702" s="437">
        <f t="shared" si="58"/>
        <v>698</v>
      </c>
      <c r="I702" s="314" t="str">
        <f>KTPRS2!I699&amp;";"&amp;KTPRS2!B699</f>
        <v>;</v>
      </c>
      <c r="J702" s="438">
        <v>698</v>
      </c>
      <c r="K702" s="312"/>
      <c r="L702" s="312"/>
      <c r="M702" s="405"/>
      <c r="O702" s="437">
        <f t="shared" si="59"/>
        <v>698</v>
      </c>
      <c r="P702" s="455">
        <v>0</v>
      </c>
      <c r="Q702" s="438"/>
      <c r="R702" s="312"/>
      <c r="S702" s="312"/>
      <c r="T702" s="405"/>
    </row>
    <row r="703" spans="1:20">
      <c r="A703" s="313">
        <f t="shared" si="57"/>
        <v>699</v>
      </c>
      <c r="B703" s="314" t="str">
        <f>DP!J700&amp;";"&amp;DP!B700</f>
        <v>;</v>
      </c>
      <c r="C703" s="438">
        <v>699</v>
      </c>
      <c r="D703" s="345"/>
      <c r="E703" s="345"/>
      <c r="F703" s="347"/>
      <c r="H703" s="469">
        <f t="shared" si="58"/>
        <v>699</v>
      </c>
      <c r="I703" s="314" t="str">
        <f>KTPRS2!I700&amp;";"&amp;KTPRS2!B700</f>
        <v>;</v>
      </c>
      <c r="J703" s="438">
        <v>699</v>
      </c>
      <c r="K703" s="345"/>
      <c r="L703" s="345"/>
      <c r="M703" s="470"/>
      <c r="O703" s="469">
        <f t="shared" si="59"/>
        <v>699</v>
      </c>
      <c r="P703" s="455">
        <v>0</v>
      </c>
      <c r="Q703" s="343"/>
      <c r="R703" s="345"/>
      <c r="S703" s="345"/>
      <c r="T703" s="470"/>
    </row>
    <row r="704" spans="1:20">
      <c r="A704" s="310">
        <f t="shared" si="57"/>
        <v>700</v>
      </c>
      <c r="B704" s="314" t="str">
        <f>DP!J701&amp;";"&amp;DP!B701</f>
        <v>;</v>
      </c>
      <c r="C704" s="438">
        <v>700</v>
      </c>
      <c r="D704" s="312"/>
      <c r="E704" s="312"/>
      <c r="F704" s="403"/>
      <c r="H704" s="437">
        <f t="shared" si="58"/>
        <v>700</v>
      </c>
      <c r="I704" s="314" t="str">
        <f>KTPRS2!I701&amp;";"&amp;KTPRS2!B701</f>
        <v>;</v>
      </c>
      <c r="J704" s="438">
        <v>700</v>
      </c>
      <c r="K704" s="312"/>
      <c r="L704" s="312"/>
      <c r="M704" s="405"/>
      <c r="O704" s="437">
        <f t="shared" si="59"/>
        <v>700</v>
      </c>
      <c r="P704" s="455">
        <v>0</v>
      </c>
      <c r="Q704" s="438"/>
      <c r="R704" s="312"/>
      <c r="S704" s="312"/>
      <c r="T704" s="405"/>
    </row>
    <row r="705" spans="1:20">
      <c r="A705" s="313">
        <f t="shared" si="57"/>
        <v>701</v>
      </c>
      <c r="B705" s="314" t="str">
        <f>DP!J702&amp;";"&amp;DP!B702</f>
        <v>;</v>
      </c>
      <c r="C705" s="438">
        <v>701</v>
      </c>
      <c r="D705" s="345"/>
      <c r="E705" s="345"/>
      <c r="F705" s="347"/>
      <c r="H705" s="469">
        <f t="shared" si="58"/>
        <v>701</v>
      </c>
      <c r="I705" s="314" t="str">
        <f>KTPRS2!I702&amp;";"&amp;KTPRS2!B702</f>
        <v>;</v>
      </c>
      <c r="J705" s="438">
        <v>701</v>
      </c>
      <c r="K705" s="345"/>
      <c r="L705" s="345"/>
      <c r="M705" s="470"/>
      <c r="O705" s="469">
        <f t="shared" si="59"/>
        <v>701</v>
      </c>
      <c r="P705" s="455">
        <v>0</v>
      </c>
      <c r="Q705" s="343"/>
      <c r="R705" s="345"/>
      <c r="S705" s="345"/>
      <c r="T705" s="470"/>
    </row>
    <row r="706" spans="1:20">
      <c r="A706" s="310">
        <f t="shared" si="57"/>
        <v>702</v>
      </c>
      <c r="B706" s="314" t="str">
        <f>DP!J703&amp;";"&amp;DP!B703</f>
        <v>;</v>
      </c>
      <c r="C706" s="438">
        <v>702</v>
      </c>
      <c r="D706" s="312"/>
      <c r="E706" s="312"/>
      <c r="F706" s="403"/>
      <c r="H706" s="437">
        <f t="shared" si="58"/>
        <v>702</v>
      </c>
      <c r="I706" s="314" t="str">
        <f>KTPRS2!I703&amp;";"&amp;KTPRS2!B703</f>
        <v>;</v>
      </c>
      <c r="J706" s="438">
        <v>702</v>
      </c>
      <c r="K706" s="312"/>
      <c r="L706" s="312"/>
      <c r="M706" s="405"/>
      <c r="O706" s="437">
        <f t="shared" si="59"/>
        <v>702</v>
      </c>
      <c r="P706" s="455">
        <v>0</v>
      </c>
      <c r="Q706" s="438"/>
      <c r="R706" s="312"/>
      <c r="S706" s="312"/>
      <c r="T706" s="405"/>
    </row>
    <row r="707" spans="1:20">
      <c r="A707" s="313">
        <f t="shared" si="57"/>
        <v>703</v>
      </c>
      <c r="B707" s="314" t="str">
        <f>DP!J704&amp;";"&amp;DP!B704</f>
        <v>;</v>
      </c>
      <c r="C707" s="438">
        <v>703</v>
      </c>
      <c r="D707" s="345"/>
      <c r="E707" s="345"/>
      <c r="F707" s="347"/>
      <c r="H707" s="469">
        <f t="shared" si="58"/>
        <v>703</v>
      </c>
      <c r="I707" s="314" t="str">
        <f>KTPRS2!I704&amp;";"&amp;KTPRS2!B704</f>
        <v>;</v>
      </c>
      <c r="J707" s="438">
        <v>703</v>
      </c>
      <c r="K707" s="345"/>
      <c r="L707" s="345"/>
      <c r="M707" s="470"/>
      <c r="O707" s="469">
        <f t="shared" si="59"/>
        <v>703</v>
      </c>
      <c r="P707" s="455">
        <v>0</v>
      </c>
      <c r="Q707" s="343"/>
      <c r="R707" s="345"/>
      <c r="S707" s="345"/>
      <c r="T707" s="470"/>
    </row>
    <row r="708" spans="1:20">
      <c r="A708" s="310">
        <f t="shared" si="57"/>
        <v>704</v>
      </c>
      <c r="B708" s="314" t="str">
        <f>DP!J705&amp;";"&amp;DP!B705</f>
        <v>;</v>
      </c>
      <c r="C708" s="438">
        <v>704</v>
      </c>
      <c r="D708" s="312"/>
      <c r="E708" s="312"/>
      <c r="F708" s="403"/>
      <c r="H708" s="437">
        <f t="shared" si="58"/>
        <v>704</v>
      </c>
      <c r="I708" s="314" t="str">
        <f>KTPRS2!I705&amp;";"&amp;KTPRS2!B705</f>
        <v>;</v>
      </c>
      <c r="J708" s="438">
        <v>704</v>
      </c>
      <c r="K708" s="312"/>
      <c r="L708" s="312"/>
      <c r="M708" s="405"/>
      <c r="O708" s="437">
        <f t="shared" si="59"/>
        <v>704</v>
      </c>
      <c r="P708" s="455">
        <v>0</v>
      </c>
      <c r="Q708" s="438"/>
      <c r="R708" s="312"/>
      <c r="S708" s="312"/>
      <c r="T708" s="405"/>
    </row>
    <row r="709" spans="1:20">
      <c r="A709" s="313">
        <f t="shared" si="57"/>
        <v>705</v>
      </c>
      <c r="B709" s="314" t="str">
        <f>DP!J706&amp;";"&amp;DP!B706</f>
        <v>;</v>
      </c>
      <c r="C709" s="438">
        <v>705</v>
      </c>
      <c r="D709" s="345"/>
      <c r="E709" s="345"/>
      <c r="F709" s="347"/>
      <c r="H709" s="469">
        <f t="shared" si="58"/>
        <v>705</v>
      </c>
      <c r="I709" s="314" t="str">
        <f>KTPRS2!I706&amp;";"&amp;KTPRS2!B706</f>
        <v>;</v>
      </c>
      <c r="J709" s="438">
        <v>705</v>
      </c>
      <c r="K709" s="345"/>
      <c r="L709" s="345"/>
      <c r="M709" s="470"/>
      <c r="O709" s="469">
        <f t="shared" si="59"/>
        <v>705</v>
      </c>
      <c r="P709" s="455">
        <v>0</v>
      </c>
      <c r="Q709" s="343"/>
      <c r="R709" s="345"/>
      <c r="S709" s="345"/>
      <c r="T709" s="470"/>
    </row>
    <row r="710" spans="1:20">
      <c r="A710" s="310">
        <f t="shared" ref="A710:A773" si="60">A709+1</f>
        <v>706</v>
      </c>
      <c r="B710" s="314" t="str">
        <f>DP!J707&amp;";"&amp;DP!B707</f>
        <v>;</v>
      </c>
      <c r="C710" s="438">
        <v>706</v>
      </c>
      <c r="D710" s="312"/>
      <c r="E710" s="312"/>
      <c r="F710" s="403"/>
      <c r="H710" s="437">
        <f t="shared" ref="H710:H773" si="61">H709+1</f>
        <v>706</v>
      </c>
      <c r="I710" s="314" t="str">
        <f>KTPRS2!I707&amp;";"&amp;KTPRS2!B707</f>
        <v>;</v>
      </c>
      <c r="J710" s="438">
        <v>706</v>
      </c>
      <c r="K710" s="312"/>
      <c r="L710" s="312"/>
      <c r="M710" s="405"/>
      <c r="O710" s="437">
        <f t="shared" ref="O710:O773" si="62">O709+1</f>
        <v>706</v>
      </c>
      <c r="P710" s="455">
        <v>0</v>
      </c>
      <c r="Q710" s="438"/>
      <c r="R710" s="312"/>
      <c r="S710" s="312"/>
      <c r="T710" s="405"/>
    </row>
    <row r="711" spans="1:20">
      <c r="A711" s="313">
        <f t="shared" si="60"/>
        <v>707</v>
      </c>
      <c r="B711" s="314" t="str">
        <f>DP!J708&amp;";"&amp;DP!B708</f>
        <v>;</v>
      </c>
      <c r="C711" s="438">
        <v>707</v>
      </c>
      <c r="D711" s="345"/>
      <c r="E711" s="345"/>
      <c r="F711" s="347"/>
      <c r="H711" s="469">
        <f t="shared" si="61"/>
        <v>707</v>
      </c>
      <c r="I711" s="314" t="str">
        <f>KTPRS2!I708&amp;";"&amp;KTPRS2!B708</f>
        <v>;</v>
      </c>
      <c r="J711" s="438">
        <v>707</v>
      </c>
      <c r="K711" s="345"/>
      <c r="L711" s="345"/>
      <c r="M711" s="470"/>
      <c r="O711" s="469">
        <f t="shared" si="62"/>
        <v>707</v>
      </c>
      <c r="P711" s="455">
        <v>0</v>
      </c>
      <c r="Q711" s="343"/>
      <c r="R711" s="345"/>
      <c r="S711" s="345"/>
      <c r="T711" s="470"/>
    </row>
    <row r="712" spans="1:20">
      <c r="A712" s="310">
        <f t="shared" si="60"/>
        <v>708</v>
      </c>
      <c r="B712" s="314" t="str">
        <f>DP!J709&amp;";"&amp;DP!B709</f>
        <v>;</v>
      </c>
      <c r="C712" s="438">
        <v>708</v>
      </c>
      <c r="D712" s="312"/>
      <c r="E712" s="312"/>
      <c r="F712" s="403"/>
      <c r="H712" s="437">
        <f t="shared" si="61"/>
        <v>708</v>
      </c>
      <c r="I712" s="314" t="str">
        <f>KTPRS2!I709&amp;";"&amp;KTPRS2!B709</f>
        <v>;</v>
      </c>
      <c r="J712" s="438">
        <v>708</v>
      </c>
      <c r="K712" s="312"/>
      <c r="L712" s="312"/>
      <c r="M712" s="405"/>
      <c r="O712" s="437">
        <f t="shared" si="62"/>
        <v>708</v>
      </c>
      <c r="P712" s="455">
        <v>0</v>
      </c>
      <c r="Q712" s="438"/>
      <c r="R712" s="312"/>
      <c r="S712" s="312"/>
      <c r="T712" s="405"/>
    </row>
    <row r="713" spans="1:20">
      <c r="A713" s="313">
        <f t="shared" si="60"/>
        <v>709</v>
      </c>
      <c r="B713" s="314" t="str">
        <f>DP!J710&amp;";"&amp;DP!B710</f>
        <v>;</v>
      </c>
      <c r="C713" s="438">
        <v>709</v>
      </c>
      <c r="D713" s="345"/>
      <c r="E713" s="345"/>
      <c r="F713" s="347"/>
      <c r="H713" s="469">
        <f t="shared" si="61"/>
        <v>709</v>
      </c>
      <c r="I713" s="314" t="str">
        <f>KTPRS2!I710&amp;";"&amp;KTPRS2!B710</f>
        <v>;</v>
      </c>
      <c r="J713" s="438">
        <v>709</v>
      </c>
      <c r="K713" s="345"/>
      <c r="L713" s="345"/>
      <c r="M713" s="470"/>
      <c r="O713" s="469">
        <f t="shared" si="62"/>
        <v>709</v>
      </c>
      <c r="P713" s="455">
        <v>0</v>
      </c>
      <c r="Q713" s="343"/>
      <c r="R713" s="345"/>
      <c r="S713" s="345"/>
      <c r="T713" s="470"/>
    </row>
    <row r="714" spans="1:20">
      <c r="A714" s="310">
        <f t="shared" si="60"/>
        <v>710</v>
      </c>
      <c r="B714" s="314" t="str">
        <f>DP!J711&amp;";"&amp;DP!B711</f>
        <v>;</v>
      </c>
      <c r="C714" s="438">
        <v>710</v>
      </c>
      <c r="D714" s="312"/>
      <c r="E714" s="312"/>
      <c r="F714" s="403"/>
      <c r="H714" s="437">
        <f t="shared" si="61"/>
        <v>710</v>
      </c>
      <c r="I714" s="314" t="str">
        <f>KTPRS2!I711&amp;";"&amp;KTPRS2!B711</f>
        <v>;</v>
      </c>
      <c r="J714" s="438">
        <v>710</v>
      </c>
      <c r="K714" s="312"/>
      <c r="L714" s="312"/>
      <c r="M714" s="405"/>
      <c r="O714" s="437">
        <f t="shared" si="62"/>
        <v>710</v>
      </c>
      <c r="P714" s="455">
        <v>0</v>
      </c>
      <c r="Q714" s="438"/>
      <c r="R714" s="312"/>
      <c r="S714" s="312"/>
      <c r="T714" s="405"/>
    </row>
    <row r="715" spans="1:20">
      <c r="A715" s="313">
        <f t="shared" si="60"/>
        <v>711</v>
      </c>
      <c r="B715" s="314" t="str">
        <f>DP!J712&amp;";"&amp;DP!B712</f>
        <v>;</v>
      </c>
      <c r="C715" s="438">
        <v>711</v>
      </c>
      <c r="D715" s="345"/>
      <c r="E715" s="345"/>
      <c r="F715" s="347"/>
      <c r="H715" s="469">
        <f t="shared" si="61"/>
        <v>711</v>
      </c>
      <c r="I715" s="314" t="str">
        <f>KTPRS2!I712&amp;";"&amp;KTPRS2!B712</f>
        <v>;</v>
      </c>
      <c r="J715" s="438">
        <v>711</v>
      </c>
      <c r="K715" s="345"/>
      <c r="L715" s="345"/>
      <c r="M715" s="470"/>
      <c r="O715" s="469">
        <f t="shared" si="62"/>
        <v>711</v>
      </c>
      <c r="P715" s="455">
        <v>0</v>
      </c>
      <c r="Q715" s="343"/>
      <c r="R715" s="345"/>
      <c r="S715" s="345"/>
      <c r="T715" s="470"/>
    </row>
    <row r="716" spans="1:20">
      <c r="A716" s="310">
        <f t="shared" si="60"/>
        <v>712</v>
      </c>
      <c r="B716" s="314" t="str">
        <f>DP!J713&amp;";"&amp;DP!B713</f>
        <v>;</v>
      </c>
      <c r="C716" s="438">
        <v>712</v>
      </c>
      <c r="D716" s="312"/>
      <c r="E716" s="312"/>
      <c r="F716" s="403"/>
      <c r="H716" s="437">
        <f t="shared" si="61"/>
        <v>712</v>
      </c>
      <c r="I716" s="314" t="str">
        <f>KTPRS2!I713&amp;";"&amp;KTPRS2!B713</f>
        <v>;</v>
      </c>
      <c r="J716" s="438">
        <v>712</v>
      </c>
      <c r="K716" s="312"/>
      <c r="L716" s="312"/>
      <c r="M716" s="405"/>
      <c r="O716" s="437">
        <f t="shared" si="62"/>
        <v>712</v>
      </c>
      <c r="P716" s="455">
        <v>0</v>
      </c>
      <c r="Q716" s="438"/>
      <c r="R716" s="312"/>
      <c r="S716" s="312"/>
      <c r="T716" s="405"/>
    </row>
    <row r="717" spans="1:20">
      <c r="A717" s="313">
        <f t="shared" si="60"/>
        <v>713</v>
      </c>
      <c r="B717" s="314" t="str">
        <f>DP!J714&amp;";"&amp;DP!B714</f>
        <v>;</v>
      </c>
      <c r="C717" s="438">
        <v>713</v>
      </c>
      <c r="D717" s="345"/>
      <c r="E717" s="345"/>
      <c r="F717" s="347"/>
      <c r="H717" s="469">
        <f t="shared" si="61"/>
        <v>713</v>
      </c>
      <c r="I717" s="314" t="str">
        <f>KTPRS2!I714&amp;";"&amp;KTPRS2!B714</f>
        <v>;</v>
      </c>
      <c r="J717" s="438">
        <v>713</v>
      </c>
      <c r="K717" s="345"/>
      <c r="L717" s="345"/>
      <c r="M717" s="470"/>
      <c r="O717" s="469">
        <f t="shared" si="62"/>
        <v>713</v>
      </c>
      <c r="P717" s="455">
        <v>0</v>
      </c>
      <c r="Q717" s="343"/>
      <c r="R717" s="345"/>
      <c r="S717" s="345"/>
      <c r="T717" s="470"/>
    </row>
    <row r="718" spans="1:20">
      <c r="A718" s="310">
        <f t="shared" si="60"/>
        <v>714</v>
      </c>
      <c r="B718" s="314" t="str">
        <f>DP!J715&amp;";"&amp;DP!B715</f>
        <v>;</v>
      </c>
      <c r="C718" s="438">
        <v>714</v>
      </c>
      <c r="D718" s="312"/>
      <c r="E718" s="312"/>
      <c r="F718" s="403"/>
      <c r="H718" s="437">
        <f t="shared" si="61"/>
        <v>714</v>
      </c>
      <c r="I718" s="314" t="str">
        <f>KTPRS2!I715&amp;";"&amp;KTPRS2!B715</f>
        <v>;</v>
      </c>
      <c r="J718" s="438">
        <v>714</v>
      </c>
      <c r="K718" s="312"/>
      <c r="L718" s="312"/>
      <c r="M718" s="405"/>
      <c r="O718" s="437">
        <f t="shared" si="62"/>
        <v>714</v>
      </c>
      <c r="P718" s="455">
        <v>0</v>
      </c>
      <c r="Q718" s="438"/>
      <c r="R718" s="312"/>
      <c r="S718" s="312"/>
      <c r="T718" s="405"/>
    </row>
    <row r="719" spans="1:20">
      <c r="A719" s="313">
        <f t="shared" si="60"/>
        <v>715</v>
      </c>
      <c r="B719" s="314" t="str">
        <f>DP!J716&amp;";"&amp;DP!B716</f>
        <v>;</v>
      </c>
      <c r="C719" s="438">
        <v>715</v>
      </c>
      <c r="D719" s="345"/>
      <c r="E719" s="345"/>
      <c r="F719" s="347"/>
      <c r="H719" s="469">
        <f t="shared" si="61"/>
        <v>715</v>
      </c>
      <c r="I719" s="314" t="str">
        <f>KTPRS2!I716&amp;";"&amp;KTPRS2!B716</f>
        <v>;</v>
      </c>
      <c r="J719" s="438">
        <v>715</v>
      </c>
      <c r="K719" s="345"/>
      <c r="L719" s="345"/>
      <c r="M719" s="470"/>
      <c r="O719" s="469">
        <f t="shared" si="62"/>
        <v>715</v>
      </c>
      <c r="P719" s="455">
        <v>0</v>
      </c>
      <c r="Q719" s="343"/>
      <c r="R719" s="345"/>
      <c r="S719" s="345"/>
      <c r="T719" s="470"/>
    </row>
    <row r="720" spans="1:20">
      <c r="A720" s="310">
        <f t="shared" si="60"/>
        <v>716</v>
      </c>
      <c r="B720" s="314" t="str">
        <f>DP!J717&amp;";"&amp;DP!B717</f>
        <v>;</v>
      </c>
      <c r="C720" s="438">
        <v>716</v>
      </c>
      <c r="D720" s="312"/>
      <c r="E720" s="312"/>
      <c r="F720" s="403"/>
      <c r="H720" s="437">
        <f t="shared" si="61"/>
        <v>716</v>
      </c>
      <c r="I720" s="314" t="str">
        <f>KTPRS2!I717&amp;";"&amp;KTPRS2!B717</f>
        <v>;</v>
      </c>
      <c r="J720" s="438">
        <v>716</v>
      </c>
      <c r="K720" s="312"/>
      <c r="L720" s="312"/>
      <c r="M720" s="405"/>
      <c r="O720" s="437">
        <f t="shared" si="62"/>
        <v>716</v>
      </c>
      <c r="P720" s="455">
        <v>0</v>
      </c>
      <c r="Q720" s="438"/>
      <c r="R720" s="312"/>
      <c r="S720" s="312"/>
      <c r="T720" s="405"/>
    </row>
    <row r="721" spans="1:20">
      <c r="A721" s="313">
        <f t="shared" si="60"/>
        <v>717</v>
      </c>
      <c r="B721" s="314" t="str">
        <f>DP!J718&amp;";"&amp;DP!B718</f>
        <v>;</v>
      </c>
      <c r="C721" s="438">
        <v>717</v>
      </c>
      <c r="D721" s="345"/>
      <c r="E721" s="345"/>
      <c r="F721" s="347"/>
      <c r="H721" s="469">
        <f t="shared" si="61"/>
        <v>717</v>
      </c>
      <c r="I721" s="314" t="str">
        <f>KTPRS2!I718&amp;";"&amp;KTPRS2!B718</f>
        <v>;</v>
      </c>
      <c r="J721" s="438">
        <v>717</v>
      </c>
      <c r="K721" s="345"/>
      <c r="L721" s="345"/>
      <c r="M721" s="470"/>
      <c r="O721" s="469">
        <f t="shared" si="62"/>
        <v>717</v>
      </c>
      <c r="P721" s="455">
        <v>0</v>
      </c>
      <c r="Q721" s="343"/>
      <c r="R721" s="345"/>
      <c r="S721" s="345"/>
      <c r="T721" s="470"/>
    </row>
    <row r="722" spans="1:20">
      <c r="A722" s="310">
        <f t="shared" si="60"/>
        <v>718</v>
      </c>
      <c r="B722" s="314" t="str">
        <f>DP!J719&amp;";"&amp;DP!B719</f>
        <v>;</v>
      </c>
      <c r="C722" s="438">
        <v>718</v>
      </c>
      <c r="D722" s="312"/>
      <c r="E722" s="312"/>
      <c r="F722" s="403"/>
      <c r="H722" s="437">
        <f t="shared" si="61"/>
        <v>718</v>
      </c>
      <c r="I722" s="314" t="str">
        <f>KTPRS2!I719&amp;";"&amp;KTPRS2!B719</f>
        <v>;</v>
      </c>
      <c r="J722" s="438">
        <v>718</v>
      </c>
      <c r="K722" s="312"/>
      <c r="L722" s="312"/>
      <c r="M722" s="405"/>
      <c r="O722" s="437">
        <f t="shared" si="62"/>
        <v>718</v>
      </c>
      <c r="P722" s="455">
        <v>0</v>
      </c>
      <c r="Q722" s="438"/>
      <c r="R722" s="312"/>
      <c r="S722" s="312"/>
      <c r="T722" s="405"/>
    </row>
    <row r="723" spans="1:20">
      <c r="A723" s="313">
        <f t="shared" si="60"/>
        <v>719</v>
      </c>
      <c r="B723" s="314" t="str">
        <f>DP!J720&amp;";"&amp;DP!B720</f>
        <v>;</v>
      </c>
      <c r="C723" s="438">
        <v>719</v>
      </c>
      <c r="D723" s="345"/>
      <c r="E723" s="345"/>
      <c r="F723" s="347"/>
      <c r="H723" s="469">
        <f t="shared" si="61"/>
        <v>719</v>
      </c>
      <c r="I723" s="314" t="str">
        <f>KTPRS2!I720&amp;";"&amp;KTPRS2!B720</f>
        <v>;</v>
      </c>
      <c r="J723" s="438">
        <v>719</v>
      </c>
      <c r="K723" s="345"/>
      <c r="L723" s="345"/>
      <c r="M723" s="470"/>
      <c r="O723" s="469">
        <f t="shared" si="62"/>
        <v>719</v>
      </c>
      <c r="P723" s="455">
        <v>0</v>
      </c>
      <c r="Q723" s="343"/>
      <c r="R723" s="345"/>
      <c r="S723" s="345"/>
      <c r="T723" s="470"/>
    </row>
    <row r="724" spans="1:20">
      <c r="A724" s="310">
        <f t="shared" si="60"/>
        <v>720</v>
      </c>
      <c r="B724" s="314" t="str">
        <f>DP!J721&amp;";"&amp;DP!B721</f>
        <v>;</v>
      </c>
      <c r="C724" s="438">
        <v>720</v>
      </c>
      <c r="D724" s="312"/>
      <c r="E724" s="312"/>
      <c r="F724" s="403"/>
      <c r="H724" s="437">
        <f t="shared" si="61"/>
        <v>720</v>
      </c>
      <c r="I724" s="314" t="str">
        <f>KTPRS2!I721&amp;";"&amp;KTPRS2!B721</f>
        <v>;</v>
      </c>
      <c r="J724" s="438">
        <v>720</v>
      </c>
      <c r="K724" s="312"/>
      <c r="L724" s="312"/>
      <c r="M724" s="405"/>
      <c r="O724" s="437">
        <f t="shared" si="62"/>
        <v>720</v>
      </c>
      <c r="P724" s="455">
        <v>0</v>
      </c>
      <c r="Q724" s="438"/>
      <c r="R724" s="312"/>
      <c r="S724" s="312"/>
      <c r="T724" s="405"/>
    </row>
    <row r="725" spans="1:20">
      <c r="A725" s="313">
        <f t="shared" si="60"/>
        <v>721</v>
      </c>
      <c r="B725" s="314" t="str">
        <f>DP!J722&amp;";"&amp;DP!B722</f>
        <v>;</v>
      </c>
      <c r="C725" s="438">
        <v>721</v>
      </c>
      <c r="D725" s="345"/>
      <c r="E725" s="345"/>
      <c r="F725" s="347"/>
      <c r="H725" s="469">
        <f t="shared" si="61"/>
        <v>721</v>
      </c>
      <c r="I725" s="314" t="str">
        <f>KTPRS2!I722&amp;";"&amp;KTPRS2!B722</f>
        <v>;</v>
      </c>
      <c r="J725" s="438">
        <v>721</v>
      </c>
      <c r="K725" s="345"/>
      <c r="L725" s="345"/>
      <c r="M725" s="470"/>
      <c r="O725" s="469">
        <f t="shared" si="62"/>
        <v>721</v>
      </c>
      <c r="P725" s="455">
        <v>0</v>
      </c>
      <c r="Q725" s="343"/>
      <c r="R725" s="345"/>
      <c r="S725" s="345"/>
      <c r="T725" s="470"/>
    </row>
    <row r="726" spans="1:20">
      <c r="A726" s="310">
        <f t="shared" si="60"/>
        <v>722</v>
      </c>
      <c r="B726" s="314" t="str">
        <f>DP!J723&amp;";"&amp;DP!B723</f>
        <v>;</v>
      </c>
      <c r="C726" s="438">
        <v>722</v>
      </c>
      <c r="D726" s="312"/>
      <c r="E726" s="312"/>
      <c r="F726" s="403"/>
      <c r="H726" s="437">
        <f t="shared" si="61"/>
        <v>722</v>
      </c>
      <c r="I726" s="314" t="str">
        <f>KTPRS2!I723&amp;";"&amp;KTPRS2!B723</f>
        <v>;</v>
      </c>
      <c r="J726" s="438">
        <v>722</v>
      </c>
      <c r="K726" s="312"/>
      <c r="L726" s="312"/>
      <c r="M726" s="405"/>
      <c r="O726" s="437">
        <f t="shared" si="62"/>
        <v>722</v>
      </c>
      <c r="P726" s="455">
        <v>0</v>
      </c>
      <c r="Q726" s="438"/>
      <c r="R726" s="312"/>
      <c r="S726" s="312"/>
      <c r="T726" s="405"/>
    </row>
    <row r="727" spans="1:20">
      <c r="A727" s="313">
        <f t="shared" si="60"/>
        <v>723</v>
      </c>
      <c r="B727" s="314" t="str">
        <f>DP!J724&amp;";"&amp;DP!B724</f>
        <v>;</v>
      </c>
      <c r="C727" s="438">
        <v>723</v>
      </c>
      <c r="D727" s="345"/>
      <c r="E727" s="345"/>
      <c r="F727" s="347"/>
      <c r="H727" s="469">
        <f t="shared" si="61"/>
        <v>723</v>
      </c>
      <c r="I727" s="314" t="str">
        <f>KTPRS2!I724&amp;";"&amp;KTPRS2!B724</f>
        <v>;</v>
      </c>
      <c r="J727" s="438">
        <v>723</v>
      </c>
      <c r="K727" s="345"/>
      <c r="L727" s="345"/>
      <c r="M727" s="470"/>
      <c r="O727" s="469">
        <f t="shared" si="62"/>
        <v>723</v>
      </c>
      <c r="P727" s="455">
        <v>0</v>
      </c>
      <c r="Q727" s="343"/>
      <c r="R727" s="345"/>
      <c r="S727" s="345"/>
      <c r="T727" s="470"/>
    </row>
    <row r="728" spans="1:20">
      <c r="A728" s="310">
        <f t="shared" si="60"/>
        <v>724</v>
      </c>
      <c r="B728" s="314" t="str">
        <f>DP!J725&amp;";"&amp;DP!B725</f>
        <v>;</v>
      </c>
      <c r="C728" s="438">
        <v>724</v>
      </c>
      <c r="D728" s="312"/>
      <c r="E728" s="312"/>
      <c r="F728" s="403"/>
      <c r="H728" s="437">
        <f t="shared" si="61"/>
        <v>724</v>
      </c>
      <c r="I728" s="314" t="str">
        <f>KTPRS2!I725&amp;";"&amp;KTPRS2!B725</f>
        <v>;</v>
      </c>
      <c r="J728" s="438">
        <v>724</v>
      </c>
      <c r="K728" s="312"/>
      <c r="L728" s="312"/>
      <c r="M728" s="405"/>
      <c r="O728" s="437">
        <f t="shared" si="62"/>
        <v>724</v>
      </c>
      <c r="P728" s="455">
        <v>0</v>
      </c>
      <c r="Q728" s="438"/>
      <c r="R728" s="312"/>
      <c r="S728" s="312"/>
      <c r="T728" s="405"/>
    </row>
    <row r="729" spans="1:20">
      <c r="A729" s="313">
        <f t="shared" si="60"/>
        <v>725</v>
      </c>
      <c r="B729" s="314" t="str">
        <f>DP!J726&amp;";"&amp;DP!B726</f>
        <v>;</v>
      </c>
      <c r="C729" s="438">
        <v>725</v>
      </c>
      <c r="D729" s="345"/>
      <c r="E729" s="345"/>
      <c r="F729" s="347"/>
      <c r="H729" s="469">
        <f t="shared" si="61"/>
        <v>725</v>
      </c>
      <c r="I729" s="314" t="str">
        <f>KTPRS2!I726&amp;";"&amp;KTPRS2!B726</f>
        <v>;</v>
      </c>
      <c r="J729" s="438">
        <v>725</v>
      </c>
      <c r="K729" s="345"/>
      <c r="L729" s="345"/>
      <c r="M729" s="470"/>
      <c r="O729" s="469">
        <f t="shared" si="62"/>
        <v>725</v>
      </c>
      <c r="P729" s="455">
        <v>0</v>
      </c>
      <c r="Q729" s="343"/>
      <c r="R729" s="345"/>
      <c r="S729" s="345"/>
      <c r="T729" s="470"/>
    </row>
    <row r="730" spans="1:20">
      <c r="A730" s="310">
        <f t="shared" si="60"/>
        <v>726</v>
      </c>
      <c r="B730" s="314" t="str">
        <f>DP!J727&amp;";"&amp;DP!B727</f>
        <v>;</v>
      </c>
      <c r="C730" s="438">
        <v>726</v>
      </c>
      <c r="D730" s="312"/>
      <c r="E730" s="312"/>
      <c r="F730" s="403"/>
      <c r="H730" s="437">
        <f t="shared" si="61"/>
        <v>726</v>
      </c>
      <c r="I730" s="314" t="str">
        <f>KTPRS2!I727&amp;";"&amp;KTPRS2!B727</f>
        <v>;</v>
      </c>
      <c r="J730" s="438">
        <v>726</v>
      </c>
      <c r="K730" s="312"/>
      <c r="L730" s="312"/>
      <c r="M730" s="405"/>
      <c r="O730" s="437">
        <f t="shared" si="62"/>
        <v>726</v>
      </c>
      <c r="P730" s="455">
        <v>0</v>
      </c>
      <c r="Q730" s="438"/>
      <c r="R730" s="312"/>
      <c r="S730" s="312"/>
      <c r="T730" s="405"/>
    </row>
    <row r="731" spans="1:20">
      <c r="A731" s="313">
        <f t="shared" si="60"/>
        <v>727</v>
      </c>
      <c r="B731" s="314" t="str">
        <f>DP!J728&amp;";"&amp;DP!B728</f>
        <v>;</v>
      </c>
      <c r="C731" s="438">
        <v>727</v>
      </c>
      <c r="D731" s="345"/>
      <c r="E731" s="345"/>
      <c r="F731" s="347"/>
      <c r="H731" s="469">
        <f t="shared" si="61"/>
        <v>727</v>
      </c>
      <c r="I731" s="314" t="str">
        <f>KTPRS2!I728&amp;";"&amp;KTPRS2!B728</f>
        <v>;</v>
      </c>
      <c r="J731" s="438">
        <v>727</v>
      </c>
      <c r="K731" s="345"/>
      <c r="L731" s="345"/>
      <c r="M731" s="470"/>
      <c r="O731" s="469">
        <f t="shared" si="62"/>
        <v>727</v>
      </c>
      <c r="P731" s="455">
        <v>0</v>
      </c>
      <c r="Q731" s="343"/>
      <c r="R731" s="345"/>
      <c r="S731" s="345"/>
      <c r="T731" s="470"/>
    </row>
    <row r="732" spans="1:20">
      <c r="A732" s="310">
        <f t="shared" si="60"/>
        <v>728</v>
      </c>
      <c r="B732" s="314" t="str">
        <f>DP!J729&amp;";"&amp;DP!B729</f>
        <v>;</v>
      </c>
      <c r="C732" s="438">
        <v>728</v>
      </c>
      <c r="D732" s="312"/>
      <c r="E732" s="312"/>
      <c r="F732" s="403"/>
      <c r="H732" s="437">
        <f t="shared" si="61"/>
        <v>728</v>
      </c>
      <c r="I732" s="314" t="str">
        <f>KTPRS2!I729&amp;";"&amp;KTPRS2!B729</f>
        <v>;</v>
      </c>
      <c r="J732" s="438">
        <v>728</v>
      </c>
      <c r="K732" s="312"/>
      <c r="L732" s="312"/>
      <c r="M732" s="405"/>
      <c r="O732" s="437">
        <f t="shared" si="62"/>
        <v>728</v>
      </c>
      <c r="P732" s="455">
        <v>0</v>
      </c>
      <c r="Q732" s="438"/>
      <c r="R732" s="312"/>
      <c r="S732" s="312"/>
      <c r="T732" s="405"/>
    </row>
    <row r="733" spans="1:20">
      <c r="A733" s="313">
        <f t="shared" si="60"/>
        <v>729</v>
      </c>
      <c r="B733" s="314" t="str">
        <f>DP!J730&amp;";"&amp;DP!B730</f>
        <v>;</v>
      </c>
      <c r="C733" s="438">
        <v>729</v>
      </c>
      <c r="D733" s="345"/>
      <c r="E733" s="345"/>
      <c r="F733" s="347"/>
      <c r="H733" s="469">
        <f t="shared" si="61"/>
        <v>729</v>
      </c>
      <c r="I733" s="314" t="str">
        <f>KTPRS2!I730&amp;";"&amp;KTPRS2!B730</f>
        <v>;</v>
      </c>
      <c r="J733" s="438">
        <v>729</v>
      </c>
      <c r="K733" s="345"/>
      <c r="L733" s="345"/>
      <c r="M733" s="470"/>
      <c r="O733" s="469">
        <f t="shared" si="62"/>
        <v>729</v>
      </c>
      <c r="P733" s="455">
        <v>0</v>
      </c>
      <c r="Q733" s="343"/>
      <c r="R733" s="345"/>
      <c r="S733" s="345"/>
      <c r="T733" s="470"/>
    </row>
    <row r="734" spans="1:20">
      <c r="A734" s="310">
        <f t="shared" si="60"/>
        <v>730</v>
      </c>
      <c r="B734" s="314" t="str">
        <f>DP!J731&amp;";"&amp;DP!B731</f>
        <v>;</v>
      </c>
      <c r="C734" s="438">
        <v>730</v>
      </c>
      <c r="D734" s="312"/>
      <c r="E734" s="312"/>
      <c r="F734" s="403"/>
      <c r="H734" s="437">
        <f t="shared" si="61"/>
        <v>730</v>
      </c>
      <c r="I734" s="314" t="str">
        <f>KTPRS2!I731&amp;";"&amp;KTPRS2!B731</f>
        <v>;</v>
      </c>
      <c r="J734" s="438">
        <v>730</v>
      </c>
      <c r="K734" s="312"/>
      <c r="L734" s="312"/>
      <c r="M734" s="405"/>
      <c r="O734" s="437">
        <f t="shared" si="62"/>
        <v>730</v>
      </c>
      <c r="P734" s="455">
        <v>0</v>
      </c>
      <c r="Q734" s="438"/>
      <c r="R734" s="312"/>
      <c r="S734" s="312"/>
      <c r="T734" s="405"/>
    </row>
    <row r="735" spans="1:20">
      <c r="A735" s="313">
        <f t="shared" si="60"/>
        <v>731</v>
      </c>
      <c r="B735" s="314" t="str">
        <f>DP!J732&amp;";"&amp;DP!B732</f>
        <v>;</v>
      </c>
      <c r="C735" s="438">
        <v>731</v>
      </c>
      <c r="D735" s="345"/>
      <c r="E735" s="345"/>
      <c r="F735" s="347"/>
      <c r="H735" s="469">
        <f t="shared" si="61"/>
        <v>731</v>
      </c>
      <c r="I735" s="314" t="str">
        <f>KTPRS2!I732&amp;";"&amp;KTPRS2!B732</f>
        <v>;</v>
      </c>
      <c r="J735" s="438">
        <v>731</v>
      </c>
      <c r="K735" s="345"/>
      <c r="L735" s="345"/>
      <c r="M735" s="470"/>
      <c r="O735" s="469">
        <f t="shared" si="62"/>
        <v>731</v>
      </c>
      <c r="P735" s="455">
        <v>0</v>
      </c>
      <c r="Q735" s="343"/>
      <c r="R735" s="345"/>
      <c r="S735" s="345"/>
      <c r="T735" s="470"/>
    </row>
    <row r="736" spans="1:20">
      <c r="A736" s="310">
        <f t="shared" si="60"/>
        <v>732</v>
      </c>
      <c r="B736" s="314" t="str">
        <f>DP!J733&amp;";"&amp;DP!B733</f>
        <v>;</v>
      </c>
      <c r="C736" s="438">
        <v>732</v>
      </c>
      <c r="D736" s="312"/>
      <c r="E736" s="312"/>
      <c r="F736" s="403"/>
      <c r="H736" s="437">
        <f t="shared" si="61"/>
        <v>732</v>
      </c>
      <c r="I736" s="314" t="str">
        <f>KTPRS2!I733&amp;";"&amp;KTPRS2!B733</f>
        <v>;</v>
      </c>
      <c r="J736" s="438">
        <v>732</v>
      </c>
      <c r="K736" s="312"/>
      <c r="L736" s="312"/>
      <c r="M736" s="405"/>
      <c r="O736" s="437">
        <f t="shared" si="62"/>
        <v>732</v>
      </c>
      <c r="P736" s="455">
        <v>0</v>
      </c>
      <c r="Q736" s="438"/>
      <c r="R736" s="312"/>
      <c r="S736" s="312"/>
      <c r="T736" s="405"/>
    </row>
    <row r="737" spans="1:20">
      <c r="A737" s="313">
        <f t="shared" si="60"/>
        <v>733</v>
      </c>
      <c r="B737" s="314" t="str">
        <f>DP!J734&amp;";"&amp;DP!B734</f>
        <v>;</v>
      </c>
      <c r="C737" s="438">
        <v>733</v>
      </c>
      <c r="D737" s="345"/>
      <c r="E737" s="345"/>
      <c r="F737" s="347"/>
      <c r="H737" s="469">
        <f t="shared" si="61"/>
        <v>733</v>
      </c>
      <c r="I737" s="314" t="str">
        <f>KTPRS2!I734&amp;";"&amp;KTPRS2!B734</f>
        <v>;</v>
      </c>
      <c r="J737" s="438">
        <v>733</v>
      </c>
      <c r="K737" s="345"/>
      <c r="L737" s="345"/>
      <c r="M737" s="470"/>
      <c r="O737" s="469">
        <f t="shared" si="62"/>
        <v>733</v>
      </c>
      <c r="P737" s="455">
        <v>0</v>
      </c>
      <c r="Q737" s="343"/>
      <c r="R737" s="345"/>
      <c r="S737" s="345"/>
      <c r="T737" s="470"/>
    </row>
    <row r="738" spans="1:20">
      <c r="A738" s="310">
        <f t="shared" si="60"/>
        <v>734</v>
      </c>
      <c r="B738" s="314" t="str">
        <f>DP!J735&amp;";"&amp;DP!B735</f>
        <v>;</v>
      </c>
      <c r="C738" s="438">
        <v>734</v>
      </c>
      <c r="D738" s="312"/>
      <c r="E738" s="312"/>
      <c r="F738" s="403"/>
      <c r="H738" s="437">
        <f t="shared" si="61"/>
        <v>734</v>
      </c>
      <c r="I738" s="314" t="str">
        <f>KTPRS2!I735&amp;";"&amp;KTPRS2!B735</f>
        <v>;</v>
      </c>
      <c r="J738" s="438">
        <v>734</v>
      </c>
      <c r="K738" s="312"/>
      <c r="L738" s="312"/>
      <c r="M738" s="405"/>
      <c r="O738" s="437">
        <f t="shared" si="62"/>
        <v>734</v>
      </c>
      <c r="P738" s="455">
        <v>0</v>
      </c>
      <c r="Q738" s="438"/>
      <c r="R738" s="312"/>
      <c r="S738" s="312"/>
      <c r="T738" s="405"/>
    </row>
    <row r="739" spans="1:20">
      <c r="A739" s="313">
        <f t="shared" si="60"/>
        <v>735</v>
      </c>
      <c r="B739" s="314" t="str">
        <f>DP!J736&amp;";"&amp;DP!B736</f>
        <v>;</v>
      </c>
      <c r="C739" s="438">
        <v>735</v>
      </c>
      <c r="D739" s="345"/>
      <c r="E739" s="345"/>
      <c r="F739" s="347"/>
      <c r="H739" s="469">
        <f t="shared" si="61"/>
        <v>735</v>
      </c>
      <c r="I739" s="314" t="str">
        <f>KTPRS2!I736&amp;";"&amp;KTPRS2!B736</f>
        <v>;</v>
      </c>
      <c r="J739" s="438">
        <v>735</v>
      </c>
      <c r="K739" s="345"/>
      <c r="L739" s="345"/>
      <c r="M739" s="470"/>
      <c r="O739" s="469">
        <f t="shared" si="62"/>
        <v>735</v>
      </c>
      <c r="P739" s="455">
        <v>0</v>
      </c>
      <c r="Q739" s="343"/>
      <c r="R739" s="345"/>
      <c r="S739" s="345"/>
      <c r="T739" s="470"/>
    </row>
    <row r="740" spans="1:20">
      <c r="A740" s="310">
        <f t="shared" si="60"/>
        <v>736</v>
      </c>
      <c r="B740" s="314" t="str">
        <f>DP!J737&amp;";"&amp;DP!B737</f>
        <v>;</v>
      </c>
      <c r="C740" s="438">
        <v>736</v>
      </c>
      <c r="D740" s="312"/>
      <c r="E740" s="312"/>
      <c r="F740" s="403"/>
      <c r="H740" s="437">
        <f t="shared" si="61"/>
        <v>736</v>
      </c>
      <c r="I740" s="314" t="str">
        <f>KTPRS2!I737&amp;";"&amp;KTPRS2!B737</f>
        <v>;</v>
      </c>
      <c r="J740" s="438">
        <v>736</v>
      </c>
      <c r="K740" s="312"/>
      <c r="L740" s="312"/>
      <c r="M740" s="405"/>
      <c r="O740" s="437">
        <f t="shared" si="62"/>
        <v>736</v>
      </c>
      <c r="P740" s="455">
        <v>0</v>
      </c>
      <c r="Q740" s="438"/>
      <c r="R740" s="312"/>
      <c r="S740" s="312"/>
      <c r="T740" s="405"/>
    </row>
    <row r="741" spans="1:20">
      <c r="A741" s="313">
        <f t="shared" si="60"/>
        <v>737</v>
      </c>
      <c r="B741" s="314" t="str">
        <f>DP!J738&amp;";"&amp;DP!B738</f>
        <v>;</v>
      </c>
      <c r="C741" s="438">
        <v>737</v>
      </c>
      <c r="D741" s="345"/>
      <c r="E741" s="345"/>
      <c r="F741" s="347"/>
      <c r="H741" s="469">
        <f t="shared" si="61"/>
        <v>737</v>
      </c>
      <c r="I741" s="314" t="str">
        <f>KTPRS2!I738&amp;";"&amp;KTPRS2!B738</f>
        <v>;</v>
      </c>
      <c r="J741" s="438">
        <v>737</v>
      </c>
      <c r="K741" s="345"/>
      <c r="L741" s="345"/>
      <c r="M741" s="470"/>
      <c r="O741" s="469">
        <f t="shared" si="62"/>
        <v>737</v>
      </c>
      <c r="P741" s="455">
        <v>0</v>
      </c>
      <c r="Q741" s="343"/>
      <c r="R741" s="345"/>
      <c r="S741" s="345"/>
      <c r="T741" s="470"/>
    </row>
    <row r="742" spans="1:20">
      <c r="A742" s="310">
        <f t="shared" si="60"/>
        <v>738</v>
      </c>
      <c r="B742" s="314" t="str">
        <f>DP!J739&amp;";"&amp;DP!B739</f>
        <v>;</v>
      </c>
      <c r="C742" s="438">
        <v>738</v>
      </c>
      <c r="D742" s="312"/>
      <c r="E742" s="312"/>
      <c r="F742" s="403"/>
      <c r="H742" s="437">
        <f t="shared" si="61"/>
        <v>738</v>
      </c>
      <c r="I742" s="314" t="str">
        <f>KTPRS2!I739&amp;";"&amp;KTPRS2!B739</f>
        <v>;</v>
      </c>
      <c r="J742" s="438">
        <v>738</v>
      </c>
      <c r="K742" s="312"/>
      <c r="L742" s="312"/>
      <c r="M742" s="405"/>
      <c r="O742" s="437">
        <f t="shared" si="62"/>
        <v>738</v>
      </c>
      <c r="P742" s="455">
        <v>0</v>
      </c>
      <c r="Q742" s="438"/>
      <c r="R742" s="312"/>
      <c r="S742" s="312"/>
      <c r="T742" s="405"/>
    </row>
    <row r="743" spans="1:20">
      <c r="A743" s="313">
        <f t="shared" si="60"/>
        <v>739</v>
      </c>
      <c r="B743" s="314" t="str">
        <f>DP!J740&amp;";"&amp;DP!B740</f>
        <v>;</v>
      </c>
      <c r="C743" s="438">
        <v>739</v>
      </c>
      <c r="D743" s="345"/>
      <c r="E743" s="345"/>
      <c r="F743" s="347"/>
      <c r="H743" s="469">
        <f t="shared" si="61"/>
        <v>739</v>
      </c>
      <c r="I743" s="314" t="str">
        <f>KTPRS2!I740&amp;";"&amp;KTPRS2!B740</f>
        <v>;</v>
      </c>
      <c r="J743" s="438">
        <v>739</v>
      </c>
      <c r="K743" s="345"/>
      <c r="L743" s="345"/>
      <c r="M743" s="470"/>
      <c r="O743" s="469">
        <f t="shared" si="62"/>
        <v>739</v>
      </c>
      <c r="P743" s="455">
        <v>0</v>
      </c>
      <c r="Q743" s="343"/>
      <c r="R743" s="345"/>
      <c r="S743" s="345"/>
      <c r="T743" s="470"/>
    </row>
    <row r="744" spans="1:20">
      <c r="A744" s="310">
        <f t="shared" si="60"/>
        <v>740</v>
      </c>
      <c r="B744" s="314" t="str">
        <f>DP!J741&amp;";"&amp;DP!B741</f>
        <v>;</v>
      </c>
      <c r="C744" s="438">
        <v>740</v>
      </c>
      <c r="D744" s="312"/>
      <c r="E744" s="312"/>
      <c r="F744" s="403"/>
      <c r="H744" s="437">
        <f t="shared" si="61"/>
        <v>740</v>
      </c>
      <c r="I744" s="314" t="str">
        <f>KTPRS2!I741&amp;";"&amp;KTPRS2!B741</f>
        <v>;</v>
      </c>
      <c r="J744" s="438">
        <v>740</v>
      </c>
      <c r="K744" s="312"/>
      <c r="L744" s="312"/>
      <c r="M744" s="405"/>
      <c r="O744" s="437">
        <f t="shared" si="62"/>
        <v>740</v>
      </c>
      <c r="P744" s="455">
        <v>0</v>
      </c>
      <c r="Q744" s="438"/>
      <c r="R744" s="312"/>
      <c r="S744" s="312"/>
      <c r="T744" s="405"/>
    </row>
    <row r="745" spans="1:20">
      <c r="A745" s="313">
        <f t="shared" si="60"/>
        <v>741</v>
      </c>
      <c r="B745" s="314" t="str">
        <f>DP!J742&amp;";"&amp;DP!B742</f>
        <v>;</v>
      </c>
      <c r="C745" s="438">
        <v>741</v>
      </c>
      <c r="D745" s="345"/>
      <c r="E745" s="345"/>
      <c r="F745" s="347"/>
      <c r="H745" s="469">
        <f t="shared" si="61"/>
        <v>741</v>
      </c>
      <c r="I745" s="314" t="str">
        <f>KTPRS2!I742&amp;";"&amp;KTPRS2!B742</f>
        <v>;</v>
      </c>
      <c r="J745" s="438">
        <v>741</v>
      </c>
      <c r="K745" s="345"/>
      <c r="L745" s="345"/>
      <c r="M745" s="470"/>
      <c r="O745" s="469">
        <f t="shared" si="62"/>
        <v>741</v>
      </c>
      <c r="P745" s="455">
        <v>0</v>
      </c>
      <c r="Q745" s="343"/>
      <c r="R745" s="345"/>
      <c r="S745" s="345"/>
      <c r="T745" s="470"/>
    </row>
    <row r="746" spans="1:20">
      <c r="A746" s="310">
        <f t="shared" si="60"/>
        <v>742</v>
      </c>
      <c r="B746" s="314" t="str">
        <f>DP!J743&amp;";"&amp;DP!B743</f>
        <v>;</v>
      </c>
      <c r="C746" s="438">
        <v>742</v>
      </c>
      <c r="D746" s="312"/>
      <c r="E746" s="312"/>
      <c r="F746" s="403"/>
      <c r="H746" s="437">
        <f t="shared" si="61"/>
        <v>742</v>
      </c>
      <c r="I746" s="314" t="str">
        <f>KTPRS2!I743&amp;";"&amp;KTPRS2!B743</f>
        <v>;</v>
      </c>
      <c r="J746" s="438">
        <v>742</v>
      </c>
      <c r="K746" s="312"/>
      <c r="L746" s="312"/>
      <c r="M746" s="405"/>
      <c r="O746" s="437">
        <f t="shared" si="62"/>
        <v>742</v>
      </c>
      <c r="P746" s="455">
        <v>0</v>
      </c>
      <c r="Q746" s="438"/>
      <c r="R746" s="312"/>
      <c r="S746" s="312"/>
      <c r="T746" s="405"/>
    </row>
    <row r="747" spans="1:20">
      <c r="A747" s="313">
        <f t="shared" si="60"/>
        <v>743</v>
      </c>
      <c r="B747" s="314" t="str">
        <f>DP!J744&amp;";"&amp;DP!B744</f>
        <v>;</v>
      </c>
      <c r="C747" s="438">
        <v>743</v>
      </c>
      <c r="D747" s="345"/>
      <c r="E747" s="345"/>
      <c r="F747" s="347"/>
      <c r="H747" s="469">
        <f t="shared" si="61"/>
        <v>743</v>
      </c>
      <c r="I747" s="314" t="str">
        <f>KTPRS2!I744&amp;";"&amp;KTPRS2!B744</f>
        <v>;</v>
      </c>
      <c r="J747" s="438">
        <v>743</v>
      </c>
      <c r="K747" s="345"/>
      <c r="L747" s="345"/>
      <c r="M747" s="470"/>
      <c r="O747" s="469">
        <f t="shared" si="62"/>
        <v>743</v>
      </c>
      <c r="P747" s="455">
        <v>0</v>
      </c>
      <c r="Q747" s="343"/>
      <c r="R747" s="345"/>
      <c r="S747" s="345"/>
      <c r="T747" s="470"/>
    </row>
    <row r="748" spans="1:20">
      <c r="A748" s="310">
        <f t="shared" si="60"/>
        <v>744</v>
      </c>
      <c r="B748" s="314" t="str">
        <f>DP!J745&amp;";"&amp;DP!B745</f>
        <v>;</v>
      </c>
      <c r="C748" s="438">
        <v>744</v>
      </c>
      <c r="D748" s="312"/>
      <c r="E748" s="312"/>
      <c r="F748" s="403"/>
      <c r="H748" s="437">
        <f t="shared" si="61"/>
        <v>744</v>
      </c>
      <c r="I748" s="314" t="str">
        <f>KTPRS2!I745&amp;";"&amp;KTPRS2!B745</f>
        <v>;</v>
      </c>
      <c r="J748" s="438">
        <v>744</v>
      </c>
      <c r="K748" s="312"/>
      <c r="L748" s="312"/>
      <c r="M748" s="405"/>
      <c r="O748" s="437">
        <f t="shared" si="62"/>
        <v>744</v>
      </c>
      <c r="P748" s="455">
        <v>0</v>
      </c>
      <c r="Q748" s="438"/>
      <c r="R748" s="312"/>
      <c r="S748" s="312"/>
      <c r="T748" s="405"/>
    </row>
    <row r="749" spans="1:20">
      <c r="A749" s="313">
        <f t="shared" si="60"/>
        <v>745</v>
      </c>
      <c r="B749" s="314" t="str">
        <f>DP!J746&amp;";"&amp;DP!B746</f>
        <v>;</v>
      </c>
      <c r="C749" s="438">
        <v>745</v>
      </c>
      <c r="D749" s="345"/>
      <c r="E749" s="345"/>
      <c r="F749" s="347"/>
      <c r="H749" s="469">
        <f t="shared" si="61"/>
        <v>745</v>
      </c>
      <c r="I749" s="314" t="str">
        <f>KTPRS2!I746&amp;";"&amp;KTPRS2!B746</f>
        <v>;</v>
      </c>
      <c r="J749" s="438">
        <v>745</v>
      </c>
      <c r="K749" s="345"/>
      <c r="L749" s="345"/>
      <c r="M749" s="470"/>
      <c r="O749" s="469">
        <f t="shared" si="62"/>
        <v>745</v>
      </c>
      <c r="P749" s="455">
        <v>0</v>
      </c>
      <c r="Q749" s="343"/>
      <c r="R749" s="345"/>
      <c r="S749" s="345"/>
      <c r="T749" s="470"/>
    </row>
    <row r="750" spans="1:20">
      <c r="A750" s="310">
        <f t="shared" si="60"/>
        <v>746</v>
      </c>
      <c r="B750" s="314" t="str">
        <f>DP!J747&amp;";"&amp;DP!B747</f>
        <v>;</v>
      </c>
      <c r="C750" s="438">
        <v>746</v>
      </c>
      <c r="D750" s="312"/>
      <c r="E750" s="312"/>
      <c r="F750" s="403"/>
      <c r="H750" s="437">
        <f t="shared" si="61"/>
        <v>746</v>
      </c>
      <c r="I750" s="314" t="str">
        <f>KTPRS2!I747&amp;";"&amp;KTPRS2!B747</f>
        <v>;</v>
      </c>
      <c r="J750" s="438">
        <v>746</v>
      </c>
      <c r="K750" s="312"/>
      <c r="L750" s="312"/>
      <c r="M750" s="405"/>
      <c r="O750" s="437">
        <f t="shared" si="62"/>
        <v>746</v>
      </c>
      <c r="P750" s="455">
        <v>0</v>
      </c>
      <c r="Q750" s="438"/>
      <c r="R750" s="312"/>
      <c r="S750" s="312"/>
      <c r="T750" s="405"/>
    </row>
    <row r="751" spans="1:20">
      <c r="A751" s="313">
        <f t="shared" si="60"/>
        <v>747</v>
      </c>
      <c r="B751" s="314" t="str">
        <f>DP!J748&amp;";"&amp;DP!B748</f>
        <v>;</v>
      </c>
      <c r="C751" s="438">
        <v>747</v>
      </c>
      <c r="D751" s="345"/>
      <c r="E751" s="345"/>
      <c r="F751" s="347"/>
      <c r="H751" s="469">
        <f t="shared" si="61"/>
        <v>747</v>
      </c>
      <c r="I751" s="314" t="str">
        <f>KTPRS2!I748&amp;";"&amp;KTPRS2!B748</f>
        <v>;</v>
      </c>
      <c r="J751" s="438">
        <v>747</v>
      </c>
      <c r="K751" s="345"/>
      <c r="L751" s="345"/>
      <c r="M751" s="470"/>
      <c r="O751" s="469">
        <f t="shared" si="62"/>
        <v>747</v>
      </c>
      <c r="P751" s="455">
        <v>0</v>
      </c>
      <c r="Q751" s="343"/>
      <c r="R751" s="345"/>
      <c r="S751" s="345"/>
      <c r="T751" s="470"/>
    </row>
    <row r="752" spans="1:20">
      <c r="A752" s="310">
        <f t="shared" si="60"/>
        <v>748</v>
      </c>
      <c r="B752" s="314" t="str">
        <f>DP!J749&amp;";"&amp;DP!B749</f>
        <v>;</v>
      </c>
      <c r="C752" s="438">
        <v>748</v>
      </c>
      <c r="D752" s="312"/>
      <c r="E752" s="312"/>
      <c r="F752" s="403"/>
      <c r="H752" s="437">
        <f t="shared" si="61"/>
        <v>748</v>
      </c>
      <c r="I752" s="314" t="str">
        <f>KTPRS2!I749&amp;";"&amp;KTPRS2!B749</f>
        <v>;</v>
      </c>
      <c r="J752" s="438">
        <v>748</v>
      </c>
      <c r="K752" s="312"/>
      <c r="L752" s="312"/>
      <c r="M752" s="405"/>
      <c r="O752" s="437">
        <f t="shared" si="62"/>
        <v>748</v>
      </c>
      <c r="P752" s="455">
        <v>0</v>
      </c>
      <c r="Q752" s="438"/>
      <c r="R752" s="312"/>
      <c r="S752" s="312"/>
      <c r="T752" s="405"/>
    </row>
    <row r="753" spans="1:20">
      <c r="A753" s="313">
        <f t="shared" si="60"/>
        <v>749</v>
      </c>
      <c r="B753" s="314" t="str">
        <f>DP!J750&amp;";"&amp;DP!B750</f>
        <v>;</v>
      </c>
      <c r="C753" s="438">
        <v>749</v>
      </c>
      <c r="D753" s="345"/>
      <c r="E753" s="345"/>
      <c r="F753" s="347"/>
      <c r="H753" s="469">
        <f t="shared" si="61"/>
        <v>749</v>
      </c>
      <c r="I753" s="314" t="str">
        <f>KTPRS2!I750&amp;";"&amp;KTPRS2!B750</f>
        <v>;</v>
      </c>
      <c r="J753" s="438">
        <v>749</v>
      </c>
      <c r="K753" s="345"/>
      <c r="L753" s="345"/>
      <c r="M753" s="470"/>
      <c r="O753" s="469">
        <f t="shared" si="62"/>
        <v>749</v>
      </c>
      <c r="P753" s="455">
        <v>0</v>
      </c>
      <c r="Q753" s="343"/>
      <c r="R753" s="345"/>
      <c r="S753" s="345"/>
      <c r="T753" s="470"/>
    </row>
    <row r="754" spans="1:20">
      <c r="A754" s="310">
        <f t="shared" si="60"/>
        <v>750</v>
      </c>
      <c r="B754" s="314" t="str">
        <f>DP!J751&amp;";"&amp;DP!B751</f>
        <v>;</v>
      </c>
      <c r="C754" s="438">
        <v>750</v>
      </c>
      <c r="D754" s="312"/>
      <c r="E754" s="312"/>
      <c r="F754" s="403"/>
      <c r="H754" s="437">
        <f t="shared" si="61"/>
        <v>750</v>
      </c>
      <c r="I754" s="314" t="str">
        <f>KTPRS2!I751&amp;";"&amp;KTPRS2!B751</f>
        <v>;</v>
      </c>
      <c r="J754" s="438">
        <v>750</v>
      </c>
      <c r="K754" s="312"/>
      <c r="L754" s="312"/>
      <c r="M754" s="405"/>
      <c r="O754" s="437">
        <f t="shared" si="62"/>
        <v>750</v>
      </c>
      <c r="P754" s="455">
        <v>0</v>
      </c>
      <c r="Q754" s="438"/>
      <c r="R754" s="312"/>
      <c r="S754" s="312"/>
      <c r="T754" s="405"/>
    </row>
    <row r="755" spans="1:20">
      <c r="A755" s="313">
        <f t="shared" si="60"/>
        <v>751</v>
      </c>
      <c r="B755" s="314" t="str">
        <f>DP!J752&amp;";"&amp;DP!B752</f>
        <v>;</v>
      </c>
      <c r="C755" s="438">
        <v>751</v>
      </c>
      <c r="D755" s="345"/>
      <c r="E755" s="345"/>
      <c r="F755" s="347"/>
      <c r="H755" s="469">
        <f t="shared" si="61"/>
        <v>751</v>
      </c>
      <c r="I755" s="314" t="str">
        <f>KTPRS2!I752&amp;";"&amp;KTPRS2!B752</f>
        <v>;</v>
      </c>
      <c r="J755" s="438">
        <v>751</v>
      </c>
      <c r="K755" s="345"/>
      <c r="L755" s="345"/>
      <c r="M755" s="470"/>
      <c r="O755" s="469">
        <f t="shared" si="62"/>
        <v>751</v>
      </c>
      <c r="P755" s="455">
        <v>0</v>
      </c>
      <c r="Q755" s="343"/>
      <c r="R755" s="345"/>
      <c r="S755" s="345"/>
      <c r="T755" s="470"/>
    </row>
    <row r="756" spans="1:20">
      <c r="A756" s="310">
        <f t="shared" si="60"/>
        <v>752</v>
      </c>
      <c r="B756" s="314" t="str">
        <f>DP!J753&amp;";"&amp;DP!B753</f>
        <v>;</v>
      </c>
      <c r="C756" s="438">
        <v>752</v>
      </c>
      <c r="D756" s="312"/>
      <c r="E756" s="312"/>
      <c r="F756" s="403"/>
      <c r="H756" s="437">
        <f t="shared" si="61"/>
        <v>752</v>
      </c>
      <c r="I756" s="314" t="str">
        <f>KTPRS2!I753&amp;";"&amp;KTPRS2!B753</f>
        <v>;</v>
      </c>
      <c r="J756" s="438">
        <v>752</v>
      </c>
      <c r="K756" s="312"/>
      <c r="L756" s="312"/>
      <c r="M756" s="405"/>
      <c r="O756" s="437">
        <f t="shared" si="62"/>
        <v>752</v>
      </c>
      <c r="P756" s="455">
        <v>0</v>
      </c>
      <c r="Q756" s="438"/>
      <c r="R756" s="312"/>
      <c r="S756" s="312"/>
      <c r="T756" s="405"/>
    </row>
    <row r="757" spans="1:20">
      <c r="A757" s="313">
        <f t="shared" si="60"/>
        <v>753</v>
      </c>
      <c r="B757" s="314" t="str">
        <f>DP!J754&amp;";"&amp;DP!B754</f>
        <v>;</v>
      </c>
      <c r="C757" s="438">
        <v>753</v>
      </c>
      <c r="D757" s="345"/>
      <c r="E757" s="345"/>
      <c r="F757" s="347"/>
      <c r="H757" s="469">
        <f t="shared" si="61"/>
        <v>753</v>
      </c>
      <c r="I757" s="314" t="str">
        <f>KTPRS2!I754&amp;";"&amp;KTPRS2!B754</f>
        <v>;</v>
      </c>
      <c r="J757" s="438">
        <v>753</v>
      </c>
      <c r="K757" s="345"/>
      <c r="L757" s="345"/>
      <c r="M757" s="470"/>
      <c r="O757" s="469">
        <f t="shared" si="62"/>
        <v>753</v>
      </c>
      <c r="P757" s="455">
        <v>0</v>
      </c>
      <c r="Q757" s="343"/>
      <c r="R757" s="345"/>
      <c r="S757" s="345"/>
      <c r="T757" s="470"/>
    </row>
    <row r="758" spans="1:20">
      <c r="A758" s="310">
        <f t="shared" si="60"/>
        <v>754</v>
      </c>
      <c r="B758" s="314" t="str">
        <f>DP!J755&amp;";"&amp;DP!B755</f>
        <v>;</v>
      </c>
      <c r="C758" s="438">
        <v>754</v>
      </c>
      <c r="D758" s="312"/>
      <c r="E758" s="312"/>
      <c r="F758" s="403"/>
      <c r="H758" s="437">
        <f t="shared" si="61"/>
        <v>754</v>
      </c>
      <c r="I758" s="314" t="str">
        <f>KTPRS2!I755&amp;";"&amp;KTPRS2!B755</f>
        <v>;</v>
      </c>
      <c r="J758" s="438">
        <v>754</v>
      </c>
      <c r="K758" s="312"/>
      <c r="L758" s="312"/>
      <c r="M758" s="405"/>
      <c r="O758" s="437">
        <f t="shared" si="62"/>
        <v>754</v>
      </c>
      <c r="P758" s="455">
        <v>0</v>
      </c>
      <c r="Q758" s="438"/>
      <c r="R758" s="312"/>
      <c r="S758" s="312"/>
      <c r="T758" s="405"/>
    </row>
    <row r="759" spans="1:20">
      <c r="A759" s="313">
        <f t="shared" si="60"/>
        <v>755</v>
      </c>
      <c r="B759" s="314" t="str">
        <f>DP!J756&amp;";"&amp;DP!B756</f>
        <v>;</v>
      </c>
      <c r="C759" s="438">
        <v>755</v>
      </c>
      <c r="D759" s="345"/>
      <c r="E759" s="345"/>
      <c r="F759" s="347"/>
      <c r="H759" s="469">
        <f t="shared" si="61"/>
        <v>755</v>
      </c>
      <c r="I759" s="314" t="str">
        <f>KTPRS2!I756&amp;";"&amp;KTPRS2!B756</f>
        <v>;</v>
      </c>
      <c r="J759" s="438">
        <v>755</v>
      </c>
      <c r="K759" s="345"/>
      <c r="L759" s="345"/>
      <c r="M759" s="470"/>
      <c r="O759" s="469">
        <f t="shared" si="62"/>
        <v>755</v>
      </c>
      <c r="P759" s="455">
        <v>0</v>
      </c>
      <c r="Q759" s="343"/>
      <c r="R759" s="345"/>
      <c r="S759" s="345"/>
      <c r="T759" s="470"/>
    </row>
    <row r="760" spans="1:20">
      <c r="A760" s="310">
        <f t="shared" si="60"/>
        <v>756</v>
      </c>
      <c r="B760" s="314" t="str">
        <f>DP!J757&amp;";"&amp;DP!B757</f>
        <v>;</v>
      </c>
      <c r="C760" s="438">
        <v>756</v>
      </c>
      <c r="D760" s="312"/>
      <c r="E760" s="312"/>
      <c r="F760" s="403"/>
      <c r="H760" s="437">
        <f t="shared" si="61"/>
        <v>756</v>
      </c>
      <c r="I760" s="314" t="str">
        <f>KTPRS2!I757&amp;";"&amp;KTPRS2!B757</f>
        <v>;</v>
      </c>
      <c r="J760" s="438">
        <v>756</v>
      </c>
      <c r="K760" s="312"/>
      <c r="L760" s="312"/>
      <c r="M760" s="405"/>
      <c r="O760" s="437">
        <f t="shared" si="62"/>
        <v>756</v>
      </c>
      <c r="P760" s="455">
        <v>0</v>
      </c>
      <c r="Q760" s="438"/>
      <c r="R760" s="312"/>
      <c r="S760" s="312"/>
      <c r="T760" s="405"/>
    </row>
    <row r="761" spans="1:20">
      <c r="A761" s="313">
        <f t="shared" si="60"/>
        <v>757</v>
      </c>
      <c r="B761" s="314" t="str">
        <f>DP!J758&amp;";"&amp;DP!B758</f>
        <v>;</v>
      </c>
      <c r="C761" s="438">
        <v>757</v>
      </c>
      <c r="D761" s="345"/>
      <c r="E761" s="345"/>
      <c r="F761" s="347"/>
      <c r="H761" s="469">
        <f t="shared" si="61"/>
        <v>757</v>
      </c>
      <c r="I761" s="314" t="str">
        <f>KTPRS2!I758&amp;";"&amp;KTPRS2!B758</f>
        <v>;</v>
      </c>
      <c r="J761" s="438">
        <v>757</v>
      </c>
      <c r="K761" s="345"/>
      <c r="L761" s="345"/>
      <c r="M761" s="470"/>
      <c r="O761" s="469">
        <f t="shared" si="62"/>
        <v>757</v>
      </c>
      <c r="P761" s="455">
        <v>0</v>
      </c>
      <c r="Q761" s="343"/>
      <c r="R761" s="345"/>
      <c r="S761" s="345"/>
      <c r="T761" s="470"/>
    </row>
    <row r="762" spans="1:20">
      <c r="A762" s="310">
        <f t="shared" si="60"/>
        <v>758</v>
      </c>
      <c r="B762" s="314" t="str">
        <f>DP!J759&amp;";"&amp;DP!B759</f>
        <v>;</v>
      </c>
      <c r="C762" s="438">
        <v>758</v>
      </c>
      <c r="D762" s="312"/>
      <c r="E762" s="312"/>
      <c r="F762" s="403"/>
      <c r="H762" s="437">
        <f t="shared" si="61"/>
        <v>758</v>
      </c>
      <c r="I762" s="314" t="str">
        <f>KTPRS2!I759&amp;";"&amp;KTPRS2!B759</f>
        <v>;</v>
      </c>
      <c r="J762" s="438">
        <v>758</v>
      </c>
      <c r="K762" s="312"/>
      <c r="L762" s="312"/>
      <c r="M762" s="405"/>
      <c r="O762" s="437">
        <f t="shared" si="62"/>
        <v>758</v>
      </c>
      <c r="P762" s="455">
        <v>0</v>
      </c>
      <c r="Q762" s="438"/>
      <c r="R762" s="312"/>
      <c r="S762" s="312"/>
      <c r="T762" s="405"/>
    </row>
    <row r="763" spans="1:20">
      <c r="A763" s="313">
        <f t="shared" si="60"/>
        <v>759</v>
      </c>
      <c r="B763" s="314" t="str">
        <f>DP!J760&amp;";"&amp;DP!B760</f>
        <v>;</v>
      </c>
      <c r="C763" s="438">
        <v>759</v>
      </c>
      <c r="D763" s="345"/>
      <c r="E763" s="345"/>
      <c r="F763" s="347"/>
      <c r="H763" s="469">
        <f t="shared" si="61"/>
        <v>759</v>
      </c>
      <c r="I763" s="314" t="str">
        <f>KTPRS2!I760&amp;";"&amp;KTPRS2!B760</f>
        <v>;</v>
      </c>
      <c r="J763" s="438">
        <v>759</v>
      </c>
      <c r="K763" s="345"/>
      <c r="L763" s="345"/>
      <c r="M763" s="470"/>
      <c r="O763" s="469">
        <f t="shared" si="62"/>
        <v>759</v>
      </c>
      <c r="P763" s="455">
        <v>0</v>
      </c>
      <c r="Q763" s="343"/>
      <c r="R763" s="345"/>
      <c r="S763" s="345"/>
      <c r="T763" s="470"/>
    </row>
    <row r="764" spans="1:20">
      <c r="A764" s="310">
        <f t="shared" si="60"/>
        <v>760</v>
      </c>
      <c r="B764" s="314" t="str">
        <f>DP!J761&amp;";"&amp;DP!B761</f>
        <v>;</v>
      </c>
      <c r="C764" s="438">
        <v>760</v>
      </c>
      <c r="D764" s="312"/>
      <c r="E764" s="312"/>
      <c r="F764" s="403"/>
      <c r="H764" s="437">
        <f t="shared" si="61"/>
        <v>760</v>
      </c>
      <c r="I764" s="314" t="str">
        <f>KTPRS2!I761&amp;";"&amp;KTPRS2!B761</f>
        <v>;</v>
      </c>
      <c r="J764" s="438">
        <v>760</v>
      </c>
      <c r="K764" s="312"/>
      <c r="L764" s="312"/>
      <c r="M764" s="405"/>
      <c r="O764" s="437">
        <f t="shared" si="62"/>
        <v>760</v>
      </c>
      <c r="P764" s="455">
        <v>0</v>
      </c>
      <c r="Q764" s="438"/>
      <c r="R764" s="312"/>
      <c r="S764" s="312"/>
      <c r="T764" s="405"/>
    </row>
    <row r="765" spans="1:20">
      <c r="A765" s="313">
        <f t="shared" si="60"/>
        <v>761</v>
      </c>
      <c r="B765" s="314" t="str">
        <f>DP!J762&amp;";"&amp;DP!B762</f>
        <v>;</v>
      </c>
      <c r="C765" s="438">
        <v>761</v>
      </c>
      <c r="D765" s="345"/>
      <c r="E765" s="345"/>
      <c r="F765" s="347"/>
      <c r="H765" s="469">
        <f t="shared" si="61"/>
        <v>761</v>
      </c>
      <c r="I765" s="314" t="str">
        <f>KTPRS2!I762&amp;";"&amp;KTPRS2!B762</f>
        <v>;</v>
      </c>
      <c r="J765" s="438">
        <v>761</v>
      </c>
      <c r="K765" s="345"/>
      <c r="L765" s="345"/>
      <c r="M765" s="470"/>
      <c r="O765" s="469">
        <f t="shared" si="62"/>
        <v>761</v>
      </c>
      <c r="P765" s="455">
        <v>0</v>
      </c>
      <c r="Q765" s="343"/>
      <c r="R765" s="345"/>
      <c r="S765" s="345"/>
      <c r="T765" s="470"/>
    </row>
    <row r="766" spans="1:20">
      <c r="A766" s="310">
        <f t="shared" si="60"/>
        <v>762</v>
      </c>
      <c r="B766" s="314" t="str">
        <f>DP!J763&amp;";"&amp;DP!B763</f>
        <v>;</v>
      </c>
      <c r="C766" s="438">
        <v>762</v>
      </c>
      <c r="D766" s="312"/>
      <c r="E766" s="312"/>
      <c r="F766" s="403"/>
      <c r="H766" s="437">
        <f t="shared" si="61"/>
        <v>762</v>
      </c>
      <c r="I766" s="314" t="str">
        <f>KTPRS2!I763&amp;";"&amp;KTPRS2!B763</f>
        <v>;</v>
      </c>
      <c r="J766" s="438">
        <v>762</v>
      </c>
      <c r="K766" s="312"/>
      <c r="L766" s="312"/>
      <c r="M766" s="405"/>
      <c r="O766" s="437">
        <f t="shared" si="62"/>
        <v>762</v>
      </c>
      <c r="P766" s="455">
        <v>0</v>
      </c>
      <c r="Q766" s="438"/>
      <c r="R766" s="312"/>
      <c r="S766" s="312"/>
      <c r="T766" s="405"/>
    </row>
    <row r="767" spans="1:20">
      <c r="A767" s="313">
        <f t="shared" si="60"/>
        <v>763</v>
      </c>
      <c r="B767" s="314" t="str">
        <f>DP!J764&amp;";"&amp;DP!B764</f>
        <v>;</v>
      </c>
      <c r="C767" s="438">
        <v>763</v>
      </c>
      <c r="D767" s="345"/>
      <c r="E767" s="345"/>
      <c r="F767" s="347"/>
      <c r="H767" s="469">
        <f t="shared" si="61"/>
        <v>763</v>
      </c>
      <c r="I767" s="314" t="str">
        <f>KTPRS2!I764&amp;";"&amp;KTPRS2!B764</f>
        <v>;</v>
      </c>
      <c r="J767" s="438">
        <v>763</v>
      </c>
      <c r="K767" s="345"/>
      <c r="L767" s="345"/>
      <c r="M767" s="470"/>
      <c r="O767" s="469">
        <f t="shared" si="62"/>
        <v>763</v>
      </c>
      <c r="P767" s="455">
        <v>0</v>
      </c>
      <c r="Q767" s="343"/>
      <c r="R767" s="345"/>
      <c r="S767" s="345"/>
      <c r="T767" s="470"/>
    </row>
    <row r="768" spans="1:20">
      <c r="A768" s="310">
        <f t="shared" si="60"/>
        <v>764</v>
      </c>
      <c r="B768" s="314" t="str">
        <f>DP!J765&amp;";"&amp;DP!B765</f>
        <v>;</v>
      </c>
      <c r="C768" s="438">
        <v>764</v>
      </c>
      <c r="D768" s="312"/>
      <c r="E768" s="312"/>
      <c r="F768" s="403"/>
      <c r="H768" s="437">
        <f t="shared" si="61"/>
        <v>764</v>
      </c>
      <c r="I768" s="314" t="str">
        <f>KTPRS2!I765&amp;";"&amp;KTPRS2!B765</f>
        <v>;</v>
      </c>
      <c r="J768" s="438">
        <v>764</v>
      </c>
      <c r="K768" s="312"/>
      <c r="L768" s="312"/>
      <c r="M768" s="405"/>
      <c r="O768" s="437">
        <f t="shared" si="62"/>
        <v>764</v>
      </c>
      <c r="P768" s="455">
        <v>0</v>
      </c>
      <c r="Q768" s="438"/>
      <c r="R768" s="312"/>
      <c r="S768" s="312"/>
      <c r="T768" s="405"/>
    </row>
    <row r="769" spans="1:20">
      <c r="A769" s="313">
        <f t="shared" si="60"/>
        <v>765</v>
      </c>
      <c r="B769" s="314" t="str">
        <f>DP!J766&amp;";"&amp;DP!B766</f>
        <v>;</v>
      </c>
      <c r="C769" s="438">
        <v>765</v>
      </c>
      <c r="D769" s="345"/>
      <c r="E769" s="345"/>
      <c r="F769" s="347"/>
      <c r="H769" s="469">
        <f t="shared" si="61"/>
        <v>765</v>
      </c>
      <c r="I769" s="314" t="str">
        <f>KTPRS2!I766&amp;";"&amp;KTPRS2!B766</f>
        <v>;</v>
      </c>
      <c r="J769" s="438">
        <v>765</v>
      </c>
      <c r="K769" s="345"/>
      <c r="L769" s="345"/>
      <c r="M769" s="470"/>
      <c r="O769" s="469">
        <f t="shared" si="62"/>
        <v>765</v>
      </c>
      <c r="P769" s="455">
        <v>0</v>
      </c>
      <c r="Q769" s="343"/>
      <c r="R769" s="345"/>
      <c r="S769" s="345"/>
      <c r="T769" s="470"/>
    </row>
    <row r="770" spans="1:20">
      <c r="A770" s="310">
        <f t="shared" si="60"/>
        <v>766</v>
      </c>
      <c r="B770" s="314" t="str">
        <f>DP!J767&amp;";"&amp;DP!B767</f>
        <v>;</v>
      </c>
      <c r="C770" s="438">
        <v>766</v>
      </c>
      <c r="D770" s="312"/>
      <c r="E770" s="312"/>
      <c r="F770" s="403"/>
      <c r="H770" s="437">
        <f t="shared" si="61"/>
        <v>766</v>
      </c>
      <c r="I770" s="314" t="str">
        <f>KTPRS2!I767&amp;";"&amp;KTPRS2!B767</f>
        <v>;</v>
      </c>
      <c r="J770" s="438">
        <v>766</v>
      </c>
      <c r="K770" s="312"/>
      <c r="L770" s="312"/>
      <c r="M770" s="405"/>
      <c r="O770" s="437">
        <f t="shared" si="62"/>
        <v>766</v>
      </c>
      <c r="P770" s="455">
        <v>0</v>
      </c>
      <c r="Q770" s="438"/>
      <c r="R770" s="312"/>
      <c r="S770" s="312"/>
      <c r="T770" s="405"/>
    </row>
    <row r="771" spans="1:20">
      <c r="A771" s="313">
        <f t="shared" si="60"/>
        <v>767</v>
      </c>
      <c r="B771" s="314" t="str">
        <f>DP!J768&amp;";"&amp;DP!B768</f>
        <v>;</v>
      </c>
      <c r="C771" s="438">
        <v>767</v>
      </c>
      <c r="D771" s="345"/>
      <c r="E771" s="345"/>
      <c r="F771" s="347"/>
      <c r="H771" s="469">
        <f t="shared" si="61"/>
        <v>767</v>
      </c>
      <c r="I771" s="314" t="str">
        <f>KTPRS2!I768&amp;";"&amp;KTPRS2!B768</f>
        <v>;</v>
      </c>
      <c r="J771" s="438">
        <v>767</v>
      </c>
      <c r="K771" s="345"/>
      <c r="L771" s="345"/>
      <c r="M771" s="470"/>
      <c r="O771" s="469">
        <f t="shared" si="62"/>
        <v>767</v>
      </c>
      <c r="P771" s="455">
        <v>0</v>
      </c>
      <c r="Q771" s="343"/>
      <c r="R771" s="345"/>
      <c r="S771" s="345"/>
      <c r="T771" s="470"/>
    </row>
    <row r="772" spans="1:20">
      <c r="A772" s="310">
        <f t="shared" si="60"/>
        <v>768</v>
      </c>
      <c r="B772" s="314" t="str">
        <f>DP!J769&amp;";"&amp;DP!B769</f>
        <v>;</v>
      </c>
      <c r="C772" s="438">
        <v>768</v>
      </c>
      <c r="D772" s="312"/>
      <c r="E772" s="312"/>
      <c r="F772" s="403"/>
      <c r="H772" s="437">
        <f t="shared" si="61"/>
        <v>768</v>
      </c>
      <c r="I772" s="314" t="str">
        <f>KTPRS2!I769&amp;";"&amp;KTPRS2!B769</f>
        <v>;</v>
      </c>
      <c r="J772" s="438">
        <v>768</v>
      </c>
      <c r="K772" s="312"/>
      <c r="L772" s="312"/>
      <c r="M772" s="405"/>
      <c r="O772" s="437">
        <f t="shared" si="62"/>
        <v>768</v>
      </c>
      <c r="P772" s="455">
        <v>0</v>
      </c>
      <c r="Q772" s="438"/>
      <c r="R772" s="312"/>
      <c r="S772" s="312"/>
      <c r="T772" s="405"/>
    </row>
    <row r="773" spans="1:20">
      <c r="A773" s="313">
        <f t="shared" si="60"/>
        <v>769</v>
      </c>
      <c r="B773" s="314" t="str">
        <f>DP!J770&amp;";"&amp;DP!B770</f>
        <v>;</v>
      </c>
      <c r="C773" s="438">
        <v>769</v>
      </c>
      <c r="D773" s="345"/>
      <c r="E773" s="345"/>
      <c r="F773" s="347"/>
      <c r="H773" s="469">
        <f t="shared" si="61"/>
        <v>769</v>
      </c>
      <c r="I773" s="314" t="str">
        <f>KTPRS2!I770&amp;";"&amp;KTPRS2!B770</f>
        <v>;</v>
      </c>
      <c r="J773" s="438">
        <v>769</v>
      </c>
      <c r="K773" s="345"/>
      <c r="L773" s="345"/>
      <c r="M773" s="470"/>
      <c r="O773" s="469">
        <f t="shared" si="62"/>
        <v>769</v>
      </c>
      <c r="P773" s="455">
        <v>0</v>
      </c>
      <c r="Q773" s="343"/>
      <c r="R773" s="345"/>
      <c r="S773" s="345"/>
      <c r="T773" s="470"/>
    </row>
    <row r="774" spans="1:20">
      <c r="A774" s="310">
        <f t="shared" ref="A774:A837" si="63">A773+1</f>
        <v>770</v>
      </c>
      <c r="B774" s="314" t="str">
        <f>DP!J771&amp;";"&amp;DP!B771</f>
        <v>;</v>
      </c>
      <c r="C774" s="438">
        <v>770</v>
      </c>
      <c r="D774" s="312"/>
      <c r="E774" s="312"/>
      <c r="F774" s="403"/>
      <c r="H774" s="437">
        <f t="shared" ref="H774:H837" si="64">H773+1</f>
        <v>770</v>
      </c>
      <c r="I774" s="314" t="str">
        <f>KTPRS2!I771&amp;";"&amp;KTPRS2!B771</f>
        <v>;</v>
      </c>
      <c r="J774" s="438">
        <v>770</v>
      </c>
      <c r="K774" s="312"/>
      <c r="L774" s="312"/>
      <c r="M774" s="405"/>
      <c r="O774" s="437">
        <f t="shared" ref="O774:O837" si="65">O773+1</f>
        <v>770</v>
      </c>
      <c r="P774" s="455">
        <v>0</v>
      </c>
      <c r="Q774" s="438"/>
      <c r="R774" s="312"/>
      <c r="S774" s="312"/>
      <c r="T774" s="405"/>
    </row>
    <row r="775" spans="1:20">
      <c r="A775" s="313">
        <f t="shared" si="63"/>
        <v>771</v>
      </c>
      <c r="B775" s="314" t="str">
        <f>DP!J772&amp;";"&amp;DP!B772</f>
        <v>;</v>
      </c>
      <c r="C775" s="438">
        <v>771</v>
      </c>
      <c r="D775" s="345"/>
      <c r="E775" s="345"/>
      <c r="F775" s="347"/>
      <c r="H775" s="469">
        <f t="shared" si="64"/>
        <v>771</v>
      </c>
      <c r="I775" s="314" t="str">
        <f>KTPRS2!I772&amp;";"&amp;KTPRS2!B772</f>
        <v>;</v>
      </c>
      <c r="J775" s="438">
        <v>771</v>
      </c>
      <c r="K775" s="345"/>
      <c r="L775" s="345"/>
      <c r="M775" s="470"/>
      <c r="O775" s="469">
        <f t="shared" si="65"/>
        <v>771</v>
      </c>
      <c r="P775" s="455">
        <v>0</v>
      </c>
      <c r="Q775" s="343"/>
      <c r="R775" s="345"/>
      <c r="S775" s="345"/>
      <c r="T775" s="470"/>
    </row>
    <row r="776" spans="1:20">
      <c r="A776" s="310">
        <f t="shared" si="63"/>
        <v>772</v>
      </c>
      <c r="B776" s="314" t="str">
        <f>DP!J773&amp;";"&amp;DP!B773</f>
        <v>;</v>
      </c>
      <c r="C776" s="438">
        <v>772</v>
      </c>
      <c r="D776" s="312"/>
      <c r="E776" s="312"/>
      <c r="F776" s="403"/>
      <c r="H776" s="437">
        <f t="shared" si="64"/>
        <v>772</v>
      </c>
      <c r="I776" s="314" t="str">
        <f>KTPRS2!I773&amp;";"&amp;KTPRS2!B773</f>
        <v>;</v>
      </c>
      <c r="J776" s="438">
        <v>772</v>
      </c>
      <c r="K776" s="312"/>
      <c r="L776" s="312"/>
      <c r="M776" s="405"/>
      <c r="O776" s="437">
        <f t="shared" si="65"/>
        <v>772</v>
      </c>
      <c r="P776" s="455">
        <v>0</v>
      </c>
      <c r="Q776" s="438"/>
      <c r="R776" s="312"/>
      <c r="S776" s="312"/>
      <c r="T776" s="405"/>
    </row>
    <row r="777" spans="1:20">
      <c r="A777" s="313">
        <f t="shared" si="63"/>
        <v>773</v>
      </c>
      <c r="B777" s="314" t="str">
        <f>DP!J774&amp;";"&amp;DP!B774</f>
        <v>;</v>
      </c>
      <c r="C777" s="438">
        <v>773</v>
      </c>
      <c r="D777" s="345"/>
      <c r="E777" s="345"/>
      <c r="F777" s="347"/>
      <c r="H777" s="469">
        <f t="shared" si="64"/>
        <v>773</v>
      </c>
      <c r="I777" s="314" t="str">
        <f>KTPRS2!I774&amp;";"&amp;KTPRS2!B774</f>
        <v>;</v>
      </c>
      <c r="J777" s="438">
        <v>773</v>
      </c>
      <c r="K777" s="345"/>
      <c r="L777" s="345"/>
      <c r="M777" s="470"/>
      <c r="O777" s="469">
        <f t="shared" si="65"/>
        <v>773</v>
      </c>
      <c r="P777" s="455">
        <v>0</v>
      </c>
      <c r="Q777" s="343"/>
      <c r="R777" s="345"/>
      <c r="S777" s="345"/>
      <c r="T777" s="470"/>
    </row>
    <row r="778" spans="1:20">
      <c r="A778" s="310">
        <f t="shared" si="63"/>
        <v>774</v>
      </c>
      <c r="B778" s="314" t="str">
        <f>DP!J775&amp;";"&amp;DP!B775</f>
        <v>;</v>
      </c>
      <c r="C778" s="438">
        <v>774</v>
      </c>
      <c r="D778" s="312"/>
      <c r="E778" s="312"/>
      <c r="F778" s="403"/>
      <c r="H778" s="437">
        <f t="shared" si="64"/>
        <v>774</v>
      </c>
      <c r="I778" s="314" t="str">
        <f>KTPRS2!I775&amp;";"&amp;KTPRS2!B775</f>
        <v>;</v>
      </c>
      <c r="J778" s="438">
        <v>774</v>
      </c>
      <c r="K778" s="312"/>
      <c r="L778" s="312"/>
      <c r="M778" s="405"/>
      <c r="O778" s="437">
        <f t="shared" si="65"/>
        <v>774</v>
      </c>
      <c r="P778" s="455">
        <v>0</v>
      </c>
      <c r="Q778" s="438"/>
      <c r="R778" s="312"/>
      <c r="S778" s="312"/>
      <c r="T778" s="405"/>
    </row>
    <row r="779" spans="1:20">
      <c r="A779" s="313">
        <f t="shared" si="63"/>
        <v>775</v>
      </c>
      <c r="B779" s="314" t="str">
        <f>DP!J776&amp;";"&amp;DP!B776</f>
        <v>;</v>
      </c>
      <c r="C779" s="438">
        <v>775</v>
      </c>
      <c r="D779" s="345"/>
      <c r="E779" s="345"/>
      <c r="F779" s="347"/>
      <c r="H779" s="469">
        <f t="shared" si="64"/>
        <v>775</v>
      </c>
      <c r="I779" s="314" t="str">
        <f>KTPRS2!I776&amp;";"&amp;KTPRS2!B776</f>
        <v>;</v>
      </c>
      <c r="J779" s="438">
        <v>775</v>
      </c>
      <c r="K779" s="345"/>
      <c r="L779" s="345"/>
      <c r="M779" s="470"/>
      <c r="O779" s="469">
        <f t="shared" si="65"/>
        <v>775</v>
      </c>
      <c r="P779" s="455">
        <v>0</v>
      </c>
      <c r="Q779" s="343"/>
      <c r="R779" s="345"/>
      <c r="S779" s="345"/>
      <c r="T779" s="470"/>
    </row>
    <row r="780" spans="1:20">
      <c r="A780" s="310">
        <f t="shared" si="63"/>
        <v>776</v>
      </c>
      <c r="B780" s="314" t="str">
        <f>DP!J777&amp;";"&amp;DP!B777</f>
        <v>;</v>
      </c>
      <c r="C780" s="438">
        <v>776</v>
      </c>
      <c r="D780" s="312"/>
      <c r="E780" s="312"/>
      <c r="F780" s="403"/>
      <c r="H780" s="437">
        <f t="shared" si="64"/>
        <v>776</v>
      </c>
      <c r="I780" s="314" t="str">
        <f>KTPRS2!I777&amp;";"&amp;KTPRS2!B777</f>
        <v>;</v>
      </c>
      <c r="J780" s="438">
        <v>776</v>
      </c>
      <c r="K780" s="312"/>
      <c r="L780" s="312"/>
      <c r="M780" s="405"/>
      <c r="O780" s="437">
        <f t="shared" si="65"/>
        <v>776</v>
      </c>
      <c r="P780" s="455">
        <v>0</v>
      </c>
      <c r="Q780" s="438"/>
      <c r="R780" s="312"/>
      <c r="S780" s="312"/>
      <c r="T780" s="405"/>
    </row>
    <row r="781" spans="1:20">
      <c r="A781" s="313">
        <f t="shared" si="63"/>
        <v>777</v>
      </c>
      <c r="B781" s="314" t="str">
        <f>DP!J778&amp;";"&amp;DP!B778</f>
        <v>;</v>
      </c>
      <c r="C781" s="438">
        <v>777</v>
      </c>
      <c r="D781" s="345"/>
      <c r="E781" s="345"/>
      <c r="F781" s="347"/>
      <c r="H781" s="469">
        <f t="shared" si="64"/>
        <v>777</v>
      </c>
      <c r="I781" s="314" t="str">
        <f>KTPRS2!I778&amp;";"&amp;KTPRS2!B778</f>
        <v>;</v>
      </c>
      <c r="J781" s="438">
        <v>777</v>
      </c>
      <c r="K781" s="345"/>
      <c r="L781" s="345"/>
      <c r="M781" s="470"/>
      <c r="O781" s="469">
        <f t="shared" si="65"/>
        <v>777</v>
      </c>
      <c r="P781" s="455">
        <v>0</v>
      </c>
      <c r="Q781" s="343"/>
      <c r="R781" s="345"/>
      <c r="S781" s="345"/>
      <c r="T781" s="470"/>
    </row>
    <row r="782" spans="1:20">
      <c r="A782" s="310">
        <f t="shared" si="63"/>
        <v>778</v>
      </c>
      <c r="B782" s="314" t="str">
        <f>DP!J779&amp;";"&amp;DP!B779</f>
        <v>;</v>
      </c>
      <c r="C782" s="438">
        <v>778</v>
      </c>
      <c r="D782" s="312"/>
      <c r="E782" s="312"/>
      <c r="F782" s="403"/>
      <c r="H782" s="437">
        <f t="shared" si="64"/>
        <v>778</v>
      </c>
      <c r="I782" s="314" t="str">
        <f>KTPRS2!I779&amp;";"&amp;KTPRS2!B779</f>
        <v>;</v>
      </c>
      <c r="J782" s="438">
        <v>778</v>
      </c>
      <c r="K782" s="312"/>
      <c r="L782" s="312"/>
      <c r="M782" s="405"/>
      <c r="O782" s="437">
        <f t="shared" si="65"/>
        <v>778</v>
      </c>
      <c r="P782" s="455">
        <v>0</v>
      </c>
      <c r="Q782" s="438"/>
      <c r="R782" s="312"/>
      <c r="S782" s="312"/>
      <c r="T782" s="405"/>
    </row>
    <row r="783" spans="1:20">
      <c r="A783" s="313">
        <f t="shared" si="63"/>
        <v>779</v>
      </c>
      <c r="B783" s="314" t="str">
        <f>DP!J780&amp;";"&amp;DP!B780</f>
        <v>;</v>
      </c>
      <c r="C783" s="438">
        <v>779</v>
      </c>
      <c r="D783" s="345"/>
      <c r="E783" s="345"/>
      <c r="F783" s="347"/>
      <c r="H783" s="469">
        <f t="shared" si="64"/>
        <v>779</v>
      </c>
      <c r="I783" s="314" t="str">
        <f>KTPRS2!I780&amp;";"&amp;KTPRS2!B780</f>
        <v>;</v>
      </c>
      <c r="J783" s="438">
        <v>779</v>
      </c>
      <c r="K783" s="345"/>
      <c r="L783" s="345"/>
      <c r="M783" s="470"/>
      <c r="O783" s="469">
        <f t="shared" si="65"/>
        <v>779</v>
      </c>
      <c r="P783" s="455">
        <v>0</v>
      </c>
      <c r="Q783" s="343"/>
      <c r="R783" s="345"/>
      <c r="S783" s="345"/>
      <c r="T783" s="470"/>
    </row>
    <row r="784" spans="1:20">
      <c r="A784" s="310">
        <f t="shared" si="63"/>
        <v>780</v>
      </c>
      <c r="B784" s="314" t="str">
        <f>DP!J781&amp;";"&amp;DP!B781</f>
        <v>;</v>
      </c>
      <c r="C784" s="438">
        <v>780</v>
      </c>
      <c r="D784" s="312"/>
      <c r="E784" s="312"/>
      <c r="F784" s="403"/>
      <c r="H784" s="437">
        <f t="shared" si="64"/>
        <v>780</v>
      </c>
      <c r="I784" s="314" t="str">
        <f>KTPRS2!I781&amp;";"&amp;KTPRS2!B781</f>
        <v>;</v>
      </c>
      <c r="J784" s="438">
        <v>780</v>
      </c>
      <c r="K784" s="312"/>
      <c r="L784" s="312"/>
      <c r="M784" s="405"/>
      <c r="O784" s="437">
        <f t="shared" si="65"/>
        <v>780</v>
      </c>
      <c r="P784" s="455">
        <v>0</v>
      </c>
      <c r="Q784" s="438"/>
      <c r="R784" s="312"/>
      <c r="S784" s="312"/>
      <c r="T784" s="405"/>
    </row>
    <row r="785" spans="1:20">
      <c r="A785" s="313">
        <f t="shared" si="63"/>
        <v>781</v>
      </c>
      <c r="B785" s="314" t="str">
        <f>DP!J782&amp;";"&amp;DP!B782</f>
        <v>;</v>
      </c>
      <c r="C785" s="438">
        <v>781</v>
      </c>
      <c r="D785" s="345"/>
      <c r="E785" s="345"/>
      <c r="F785" s="347"/>
      <c r="H785" s="469">
        <f t="shared" si="64"/>
        <v>781</v>
      </c>
      <c r="I785" s="314" t="str">
        <f>KTPRS2!I782&amp;";"&amp;KTPRS2!B782</f>
        <v>;</v>
      </c>
      <c r="J785" s="438">
        <v>781</v>
      </c>
      <c r="K785" s="345"/>
      <c r="L785" s="345"/>
      <c r="M785" s="470"/>
      <c r="O785" s="469">
        <f t="shared" si="65"/>
        <v>781</v>
      </c>
      <c r="P785" s="455">
        <v>0</v>
      </c>
      <c r="Q785" s="343"/>
      <c r="R785" s="345"/>
      <c r="S785" s="345"/>
      <c r="T785" s="470"/>
    </row>
    <row r="786" spans="1:20">
      <c r="A786" s="310">
        <f t="shared" si="63"/>
        <v>782</v>
      </c>
      <c r="B786" s="314" t="str">
        <f>DP!J783&amp;";"&amp;DP!B783</f>
        <v>;</v>
      </c>
      <c r="C786" s="438">
        <v>782</v>
      </c>
      <c r="D786" s="312"/>
      <c r="E786" s="312"/>
      <c r="F786" s="403"/>
      <c r="H786" s="437">
        <f t="shared" si="64"/>
        <v>782</v>
      </c>
      <c r="I786" s="314" t="str">
        <f>KTPRS2!I783&amp;";"&amp;KTPRS2!B783</f>
        <v>;</v>
      </c>
      <c r="J786" s="438">
        <v>782</v>
      </c>
      <c r="K786" s="312"/>
      <c r="L786" s="312"/>
      <c r="M786" s="405"/>
      <c r="O786" s="437">
        <f t="shared" si="65"/>
        <v>782</v>
      </c>
      <c r="P786" s="455">
        <v>0</v>
      </c>
      <c r="Q786" s="438"/>
      <c r="R786" s="312"/>
      <c r="S786" s="312"/>
      <c r="T786" s="405"/>
    </row>
    <row r="787" spans="1:20">
      <c r="A787" s="313">
        <f t="shared" si="63"/>
        <v>783</v>
      </c>
      <c r="B787" s="314" t="str">
        <f>DP!J784&amp;";"&amp;DP!B784</f>
        <v>;</v>
      </c>
      <c r="C787" s="438">
        <v>783</v>
      </c>
      <c r="D787" s="345"/>
      <c r="E787" s="345"/>
      <c r="F787" s="347"/>
      <c r="H787" s="469">
        <f t="shared" si="64"/>
        <v>783</v>
      </c>
      <c r="I787" s="314" t="str">
        <f>KTPRS2!I784&amp;";"&amp;KTPRS2!B784</f>
        <v>;</v>
      </c>
      <c r="J787" s="438">
        <v>783</v>
      </c>
      <c r="K787" s="345"/>
      <c r="L787" s="345"/>
      <c r="M787" s="470"/>
      <c r="O787" s="469">
        <f t="shared" si="65"/>
        <v>783</v>
      </c>
      <c r="P787" s="455">
        <v>0</v>
      </c>
      <c r="Q787" s="343"/>
      <c r="R787" s="345"/>
      <c r="S787" s="345"/>
      <c r="T787" s="470"/>
    </row>
    <row r="788" spans="1:20">
      <c r="A788" s="310">
        <f t="shared" si="63"/>
        <v>784</v>
      </c>
      <c r="B788" s="314" t="str">
        <f>DP!J785&amp;";"&amp;DP!B785</f>
        <v>;</v>
      </c>
      <c r="C788" s="438">
        <v>784</v>
      </c>
      <c r="D788" s="312"/>
      <c r="E788" s="312"/>
      <c r="F788" s="403"/>
      <c r="H788" s="437">
        <f t="shared" si="64"/>
        <v>784</v>
      </c>
      <c r="I788" s="314" t="str">
        <f>KTPRS2!I785&amp;";"&amp;KTPRS2!B785</f>
        <v>;</v>
      </c>
      <c r="J788" s="438">
        <v>784</v>
      </c>
      <c r="K788" s="312"/>
      <c r="L788" s="312"/>
      <c r="M788" s="405"/>
      <c r="O788" s="437">
        <f t="shared" si="65"/>
        <v>784</v>
      </c>
      <c r="P788" s="455">
        <v>0</v>
      </c>
      <c r="Q788" s="438"/>
      <c r="R788" s="312"/>
      <c r="S788" s="312"/>
      <c r="T788" s="405"/>
    </row>
    <row r="789" spans="1:20">
      <c r="A789" s="313">
        <f t="shared" si="63"/>
        <v>785</v>
      </c>
      <c r="B789" s="314" t="str">
        <f>DP!J786&amp;";"&amp;DP!B786</f>
        <v>;</v>
      </c>
      <c r="C789" s="438">
        <v>785</v>
      </c>
      <c r="D789" s="345"/>
      <c r="E789" s="345"/>
      <c r="F789" s="347"/>
      <c r="H789" s="469">
        <f t="shared" si="64"/>
        <v>785</v>
      </c>
      <c r="I789" s="314" t="str">
        <f>KTPRS2!I786&amp;";"&amp;KTPRS2!B786</f>
        <v>;</v>
      </c>
      <c r="J789" s="438">
        <v>785</v>
      </c>
      <c r="K789" s="345"/>
      <c r="L789" s="345"/>
      <c r="M789" s="470"/>
      <c r="O789" s="469">
        <f t="shared" si="65"/>
        <v>785</v>
      </c>
      <c r="P789" s="455">
        <v>0</v>
      </c>
      <c r="Q789" s="343"/>
      <c r="R789" s="345"/>
      <c r="S789" s="345"/>
      <c r="T789" s="470"/>
    </row>
    <row r="790" spans="1:20">
      <c r="A790" s="310">
        <f t="shared" si="63"/>
        <v>786</v>
      </c>
      <c r="B790" s="314" t="str">
        <f>DP!J787&amp;";"&amp;DP!B787</f>
        <v>;</v>
      </c>
      <c r="C790" s="438">
        <v>786</v>
      </c>
      <c r="D790" s="312"/>
      <c r="E790" s="312"/>
      <c r="F790" s="403"/>
      <c r="H790" s="437">
        <f t="shared" si="64"/>
        <v>786</v>
      </c>
      <c r="I790" s="314" t="str">
        <f>KTPRS2!I787&amp;";"&amp;KTPRS2!B787</f>
        <v>;</v>
      </c>
      <c r="J790" s="438">
        <v>786</v>
      </c>
      <c r="K790" s="312"/>
      <c r="L790" s="312"/>
      <c r="M790" s="405"/>
      <c r="O790" s="437">
        <f t="shared" si="65"/>
        <v>786</v>
      </c>
      <c r="P790" s="455">
        <v>0</v>
      </c>
      <c r="Q790" s="438"/>
      <c r="R790" s="312"/>
      <c r="S790" s="312"/>
      <c r="T790" s="405"/>
    </row>
    <row r="791" spans="1:20">
      <c r="A791" s="313">
        <f t="shared" si="63"/>
        <v>787</v>
      </c>
      <c r="B791" s="314" t="str">
        <f>DP!J788&amp;";"&amp;DP!B788</f>
        <v>;</v>
      </c>
      <c r="C791" s="438">
        <v>787</v>
      </c>
      <c r="D791" s="345"/>
      <c r="E791" s="345"/>
      <c r="F791" s="347"/>
      <c r="H791" s="469">
        <f t="shared" si="64"/>
        <v>787</v>
      </c>
      <c r="I791" s="314" t="str">
        <f>KTPRS2!I788&amp;";"&amp;KTPRS2!B788</f>
        <v>;</v>
      </c>
      <c r="J791" s="438">
        <v>787</v>
      </c>
      <c r="K791" s="345"/>
      <c r="L791" s="345"/>
      <c r="M791" s="470"/>
      <c r="O791" s="469">
        <f t="shared" si="65"/>
        <v>787</v>
      </c>
      <c r="P791" s="455">
        <v>0</v>
      </c>
      <c r="Q791" s="343"/>
      <c r="R791" s="345"/>
      <c r="S791" s="345"/>
      <c r="T791" s="470"/>
    </row>
    <row r="792" spans="1:20">
      <c r="A792" s="310">
        <f t="shared" si="63"/>
        <v>788</v>
      </c>
      <c r="B792" s="314" t="str">
        <f>DP!J789&amp;";"&amp;DP!B789</f>
        <v>;</v>
      </c>
      <c r="C792" s="438">
        <v>788</v>
      </c>
      <c r="D792" s="312"/>
      <c r="E792" s="312"/>
      <c r="F792" s="403"/>
      <c r="H792" s="437">
        <f t="shared" si="64"/>
        <v>788</v>
      </c>
      <c r="I792" s="314" t="str">
        <f>KTPRS2!I789&amp;";"&amp;KTPRS2!B789</f>
        <v>;</v>
      </c>
      <c r="J792" s="438">
        <v>788</v>
      </c>
      <c r="K792" s="312"/>
      <c r="L792" s="312"/>
      <c r="M792" s="405"/>
      <c r="O792" s="437">
        <f t="shared" si="65"/>
        <v>788</v>
      </c>
      <c r="P792" s="455">
        <v>0</v>
      </c>
      <c r="Q792" s="438"/>
      <c r="R792" s="312"/>
      <c r="S792" s="312"/>
      <c r="T792" s="405"/>
    </row>
    <row r="793" spans="1:20">
      <c r="A793" s="313">
        <f t="shared" si="63"/>
        <v>789</v>
      </c>
      <c r="B793" s="314" t="str">
        <f>DP!J790&amp;";"&amp;DP!B790</f>
        <v>;</v>
      </c>
      <c r="C793" s="438">
        <v>789</v>
      </c>
      <c r="D793" s="345"/>
      <c r="E793" s="345"/>
      <c r="F793" s="347"/>
      <c r="H793" s="469">
        <f t="shared" si="64"/>
        <v>789</v>
      </c>
      <c r="I793" s="314" t="str">
        <f>KTPRS2!I790&amp;";"&amp;KTPRS2!B790</f>
        <v>;</v>
      </c>
      <c r="J793" s="438">
        <v>789</v>
      </c>
      <c r="K793" s="345"/>
      <c r="L793" s="345"/>
      <c r="M793" s="470"/>
      <c r="O793" s="469">
        <f t="shared" si="65"/>
        <v>789</v>
      </c>
      <c r="P793" s="455">
        <v>0</v>
      </c>
      <c r="Q793" s="343"/>
      <c r="R793" s="345"/>
      <c r="S793" s="345"/>
      <c r="T793" s="470"/>
    </row>
    <row r="794" spans="1:20">
      <c r="A794" s="310">
        <f t="shared" si="63"/>
        <v>790</v>
      </c>
      <c r="B794" s="314" t="str">
        <f>DP!J791&amp;";"&amp;DP!B791</f>
        <v>;</v>
      </c>
      <c r="C794" s="438">
        <v>790</v>
      </c>
      <c r="D794" s="312"/>
      <c r="E794" s="312"/>
      <c r="F794" s="403"/>
      <c r="H794" s="437">
        <f t="shared" si="64"/>
        <v>790</v>
      </c>
      <c r="I794" s="314" t="str">
        <f>KTPRS2!I791&amp;";"&amp;KTPRS2!B791</f>
        <v>;</v>
      </c>
      <c r="J794" s="438">
        <v>790</v>
      </c>
      <c r="K794" s="312"/>
      <c r="L794" s="312"/>
      <c r="M794" s="405"/>
      <c r="O794" s="437">
        <f t="shared" si="65"/>
        <v>790</v>
      </c>
      <c r="P794" s="455">
        <v>0</v>
      </c>
      <c r="Q794" s="438"/>
      <c r="R794" s="312"/>
      <c r="S794" s="312"/>
      <c r="T794" s="405"/>
    </row>
    <row r="795" spans="1:20">
      <c r="A795" s="313">
        <f t="shared" si="63"/>
        <v>791</v>
      </c>
      <c r="B795" s="314" t="str">
        <f>DP!J792&amp;";"&amp;DP!B792</f>
        <v>;</v>
      </c>
      <c r="C795" s="438">
        <v>791</v>
      </c>
      <c r="D795" s="345"/>
      <c r="E795" s="345"/>
      <c r="F795" s="347"/>
      <c r="H795" s="469">
        <f t="shared" si="64"/>
        <v>791</v>
      </c>
      <c r="I795" s="314" t="str">
        <f>KTPRS2!I792&amp;";"&amp;KTPRS2!B792</f>
        <v>;</v>
      </c>
      <c r="J795" s="438">
        <v>791</v>
      </c>
      <c r="K795" s="345"/>
      <c r="L795" s="345"/>
      <c r="M795" s="470"/>
      <c r="O795" s="469">
        <f t="shared" si="65"/>
        <v>791</v>
      </c>
      <c r="P795" s="455">
        <v>0</v>
      </c>
      <c r="Q795" s="343"/>
      <c r="R795" s="345"/>
      <c r="S795" s="345"/>
      <c r="T795" s="470"/>
    </row>
    <row r="796" spans="1:20">
      <c r="A796" s="310">
        <f t="shared" si="63"/>
        <v>792</v>
      </c>
      <c r="B796" s="314" t="str">
        <f>DP!J793&amp;";"&amp;DP!B793</f>
        <v>;</v>
      </c>
      <c r="C796" s="438">
        <v>792</v>
      </c>
      <c r="D796" s="312"/>
      <c r="E796" s="312"/>
      <c r="F796" s="403"/>
      <c r="H796" s="437">
        <f t="shared" si="64"/>
        <v>792</v>
      </c>
      <c r="I796" s="314" t="str">
        <f>KTPRS2!I793&amp;";"&amp;KTPRS2!B793</f>
        <v>;</v>
      </c>
      <c r="J796" s="438">
        <v>792</v>
      </c>
      <c r="K796" s="312"/>
      <c r="L796" s="312"/>
      <c r="M796" s="405"/>
      <c r="O796" s="437">
        <f t="shared" si="65"/>
        <v>792</v>
      </c>
      <c r="P796" s="455">
        <v>0</v>
      </c>
      <c r="Q796" s="438"/>
      <c r="R796" s="312"/>
      <c r="S796" s="312"/>
      <c r="T796" s="405"/>
    </row>
    <row r="797" spans="1:20">
      <c r="A797" s="313">
        <f t="shared" si="63"/>
        <v>793</v>
      </c>
      <c r="B797" s="314" t="str">
        <f>DP!J794&amp;";"&amp;DP!B794</f>
        <v>;</v>
      </c>
      <c r="C797" s="438">
        <v>793</v>
      </c>
      <c r="D797" s="345"/>
      <c r="E797" s="345"/>
      <c r="F797" s="347"/>
      <c r="H797" s="469">
        <f t="shared" si="64"/>
        <v>793</v>
      </c>
      <c r="I797" s="314" t="str">
        <f>KTPRS2!I794&amp;";"&amp;KTPRS2!B794</f>
        <v>;</v>
      </c>
      <c r="J797" s="438">
        <v>793</v>
      </c>
      <c r="K797" s="345"/>
      <c r="L797" s="345"/>
      <c r="M797" s="470"/>
      <c r="O797" s="469">
        <f t="shared" si="65"/>
        <v>793</v>
      </c>
      <c r="P797" s="455">
        <v>0</v>
      </c>
      <c r="Q797" s="343"/>
      <c r="R797" s="345"/>
      <c r="S797" s="345"/>
      <c r="T797" s="470"/>
    </row>
    <row r="798" spans="1:20">
      <c r="A798" s="310">
        <f t="shared" si="63"/>
        <v>794</v>
      </c>
      <c r="B798" s="314" t="str">
        <f>DP!J795&amp;";"&amp;DP!B795</f>
        <v>;</v>
      </c>
      <c r="C798" s="438">
        <v>794</v>
      </c>
      <c r="D798" s="312"/>
      <c r="E798" s="312"/>
      <c r="F798" s="403"/>
      <c r="H798" s="437">
        <f t="shared" si="64"/>
        <v>794</v>
      </c>
      <c r="I798" s="314" t="str">
        <f>KTPRS2!I795&amp;";"&amp;KTPRS2!B795</f>
        <v>;</v>
      </c>
      <c r="J798" s="438">
        <v>794</v>
      </c>
      <c r="K798" s="312"/>
      <c r="L798" s="312"/>
      <c r="M798" s="405"/>
      <c r="O798" s="437">
        <f t="shared" si="65"/>
        <v>794</v>
      </c>
      <c r="P798" s="455">
        <v>0</v>
      </c>
      <c r="Q798" s="438"/>
      <c r="R798" s="312"/>
      <c r="S798" s="312"/>
      <c r="T798" s="405"/>
    </row>
    <row r="799" spans="1:20">
      <c r="A799" s="313">
        <f t="shared" si="63"/>
        <v>795</v>
      </c>
      <c r="B799" s="314" t="str">
        <f>DP!J796&amp;";"&amp;DP!B796</f>
        <v>;</v>
      </c>
      <c r="C799" s="438">
        <v>795</v>
      </c>
      <c r="D799" s="345"/>
      <c r="E799" s="345"/>
      <c r="F799" s="347"/>
      <c r="H799" s="469">
        <f t="shared" si="64"/>
        <v>795</v>
      </c>
      <c r="I799" s="314" t="str">
        <f>KTPRS2!I796&amp;";"&amp;KTPRS2!B796</f>
        <v>;</v>
      </c>
      <c r="J799" s="438">
        <v>795</v>
      </c>
      <c r="K799" s="345"/>
      <c r="L799" s="345"/>
      <c r="M799" s="470"/>
      <c r="O799" s="469">
        <f t="shared" si="65"/>
        <v>795</v>
      </c>
      <c r="P799" s="455">
        <v>0</v>
      </c>
      <c r="Q799" s="343"/>
      <c r="R799" s="345"/>
      <c r="S799" s="345"/>
      <c r="T799" s="470"/>
    </row>
    <row r="800" spans="1:20">
      <c r="A800" s="310">
        <f t="shared" si="63"/>
        <v>796</v>
      </c>
      <c r="B800" s="314" t="str">
        <f>DP!J797&amp;";"&amp;DP!B797</f>
        <v>;</v>
      </c>
      <c r="C800" s="438">
        <v>796</v>
      </c>
      <c r="D800" s="312"/>
      <c r="E800" s="312"/>
      <c r="F800" s="403"/>
      <c r="H800" s="437">
        <f t="shared" si="64"/>
        <v>796</v>
      </c>
      <c r="I800" s="314" t="str">
        <f>KTPRS2!I797&amp;";"&amp;KTPRS2!B797</f>
        <v>;</v>
      </c>
      <c r="J800" s="438">
        <v>796</v>
      </c>
      <c r="K800" s="312"/>
      <c r="L800" s="312"/>
      <c r="M800" s="405"/>
      <c r="O800" s="437">
        <f t="shared" si="65"/>
        <v>796</v>
      </c>
      <c r="P800" s="455">
        <v>0</v>
      </c>
      <c r="Q800" s="438"/>
      <c r="R800" s="312"/>
      <c r="S800" s="312"/>
      <c r="T800" s="405"/>
    </row>
    <row r="801" spans="1:20">
      <c r="A801" s="313">
        <f t="shared" si="63"/>
        <v>797</v>
      </c>
      <c r="B801" s="314" t="str">
        <f>DP!J798&amp;";"&amp;DP!B798</f>
        <v>;</v>
      </c>
      <c r="C801" s="438">
        <v>797</v>
      </c>
      <c r="D801" s="345"/>
      <c r="E801" s="345"/>
      <c r="F801" s="347"/>
      <c r="H801" s="469">
        <f t="shared" si="64"/>
        <v>797</v>
      </c>
      <c r="I801" s="314" t="str">
        <f>KTPRS2!I798&amp;";"&amp;KTPRS2!B798</f>
        <v>;</v>
      </c>
      <c r="J801" s="438">
        <v>797</v>
      </c>
      <c r="K801" s="345"/>
      <c r="L801" s="345"/>
      <c r="M801" s="470"/>
      <c r="O801" s="469">
        <f t="shared" si="65"/>
        <v>797</v>
      </c>
      <c r="P801" s="455">
        <v>0</v>
      </c>
      <c r="Q801" s="343"/>
      <c r="R801" s="345"/>
      <c r="S801" s="345"/>
      <c r="T801" s="470"/>
    </row>
    <row r="802" spans="1:20">
      <c r="A802" s="310">
        <f t="shared" si="63"/>
        <v>798</v>
      </c>
      <c r="B802" s="314" t="str">
        <f>DP!J799&amp;";"&amp;DP!B799</f>
        <v>;</v>
      </c>
      <c r="C802" s="438">
        <v>798</v>
      </c>
      <c r="D802" s="312"/>
      <c r="E802" s="312"/>
      <c r="F802" s="403"/>
      <c r="H802" s="437">
        <f t="shared" si="64"/>
        <v>798</v>
      </c>
      <c r="I802" s="314" t="str">
        <f>KTPRS2!I799&amp;";"&amp;KTPRS2!B799</f>
        <v>;</v>
      </c>
      <c r="J802" s="438">
        <v>798</v>
      </c>
      <c r="K802" s="312"/>
      <c r="L802" s="312"/>
      <c r="M802" s="405"/>
      <c r="O802" s="437">
        <f t="shared" si="65"/>
        <v>798</v>
      </c>
      <c r="P802" s="455">
        <v>0</v>
      </c>
      <c r="Q802" s="438"/>
      <c r="R802" s="312"/>
      <c r="S802" s="312"/>
      <c r="T802" s="405"/>
    </row>
    <row r="803" spans="1:20">
      <c r="A803" s="313">
        <f t="shared" si="63"/>
        <v>799</v>
      </c>
      <c r="B803" s="314" t="str">
        <f>DP!J800&amp;";"&amp;DP!B800</f>
        <v>;</v>
      </c>
      <c r="C803" s="438">
        <v>799</v>
      </c>
      <c r="D803" s="345"/>
      <c r="E803" s="345"/>
      <c r="F803" s="347"/>
      <c r="H803" s="469">
        <f t="shared" si="64"/>
        <v>799</v>
      </c>
      <c r="I803" s="314" t="str">
        <f>KTPRS2!I800&amp;";"&amp;KTPRS2!B800</f>
        <v>;</v>
      </c>
      <c r="J803" s="438">
        <v>799</v>
      </c>
      <c r="K803" s="345"/>
      <c r="L803" s="345"/>
      <c r="M803" s="470"/>
      <c r="O803" s="469">
        <f t="shared" si="65"/>
        <v>799</v>
      </c>
      <c r="P803" s="455">
        <v>0</v>
      </c>
      <c r="Q803" s="343"/>
      <c r="R803" s="345"/>
      <c r="S803" s="345"/>
      <c r="T803" s="470"/>
    </row>
    <row r="804" spans="1:20">
      <c r="A804" s="310">
        <f t="shared" si="63"/>
        <v>800</v>
      </c>
      <c r="B804" s="314" t="str">
        <f>DP!J801&amp;";"&amp;DP!B801</f>
        <v>;</v>
      </c>
      <c r="C804" s="438">
        <v>800</v>
      </c>
      <c r="D804" s="312"/>
      <c r="E804" s="312"/>
      <c r="F804" s="403"/>
      <c r="H804" s="437">
        <f t="shared" si="64"/>
        <v>800</v>
      </c>
      <c r="I804" s="314" t="str">
        <f>KTPRS2!I801&amp;";"&amp;KTPRS2!B801</f>
        <v>;</v>
      </c>
      <c r="J804" s="438">
        <v>800</v>
      </c>
      <c r="K804" s="312"/>
      <c r="L804" s="312"/>
      <c r="M804" s="405"/>
      <c r="O804" s="437">
        <f t="shared" si="65"/>
        <v>800</v>
      </c>
      <c r="P804" s="455">
        <v>0</v>
      </c>
      <c r="Q804" s="438"/>
      <c r="R804" s="312"/>
      <c r="S804" s="312"/>
      <c r="T804" s="405"/>
    </row>
    <row r="805" spans="1:20">
      <c r="A805" s="313">
        <f t="shared" si="63"/>
        <v>801</v>
      </c>
      <c r="B805" s="314" t="str">
        <f>DP!J802&amp;";"&amp;DP!B802</f>
        <v>;</v>
      </c>
      <c r="C805" s="438">
        <v>801</v>
      </c>
      <c r="D805" s="345"/>
      <c r="E805" s="345"/>
      <c r="F805" s="347"/>
      <c r="H805" s="469">
        <f t="shared" si="64"/>
        <v>801</v>
      </c>
      <c r="I805" s="314" t="str">
        <f>KTPRS2!I802&amp;";"&amp;KTPRS2!B802</f>
        <v>;</v>
      </c>
      <c r="J805" s="438">
        <v>801</v>
      </c>
      <c r="K805" s="345"/>
      <c r="L805" s="345"/>
      <c r="M805" s="470"/>
      <c r="O805" s="469">
        <f t="shared" si="65"/>
        <v>801</v>
      </c>
      <c r="P805" s="455">
        <v>0</v>
      </c>
      <c r="Q805" s="343"/>
      <c r="R805" s="345"/>
      <c r="S805" s="345"/>
      <c r="T805" s="470"/>
    </row>
    <row r="806" spans="1:20">
      <c r="A806" s="310">
        <f t="shared" si="63"/>
        <v>802</v>
      </c>
      <c r="B806" s="314" t="str">
        <f>DP!J803&amp;";"&amp;DP!B803</f>
        <v>;</v>
      </c>
      <c r="C806" s="438">
        <v>802</v>
      </c>
      <c r="D806" s="312"/>
      <c r="E806" s="312"/>
      <c r="F806" s="403"/>
      <c r="H806" s="437">
        <f t="shared" si="64"/>
        <v>802</v>
      </c>
      <c r="I806" s="314" t="str">
        <f>KTPRS2!I803&amp;";"&amp;KTPRS2!B803</f>
        <v>;</v>
      </c>
      <c r="J806" s="438">
        <v>802</v>
      </c>
      <c r="K806" s="312"/>
      <c r="L806" s="312"/>
      <c r="M806" s="405"/>
      <c r="O806" s="437">
        <f t="shared" si="65"/>
        <v>802</v>
      </c>
      <c r="P806" s="455">
        <v>0</v>
      </c>
      <c r="Q806" s="438"/>
      <c r="R806" s="312"/>
      <c r="S806" s="312"/>
      <c r="T806" s="405"/>
    </row>
    <row r="807" spans="1:20">
      <c r="A807" s="313">
        <f t="shared" si="63"/>
        <v>803</v>
      </c>
      <c r="B807" s="314" t="str">
        <f>DP!J804&amp;";"&amp;DP!B804</f>
        <v>;</v>
      </c>
      <c r="C807" s="438">
        <v>803</v>
      </c>
      <c r="D807" s="345"/>
      <c r="E807" s="345"/>
      <c r="F807" s="347"/>
      <c r="H807" s="469">
        <f t="shared" si="64"/>
        <v>803</v>
      </c>
      <c r="I807" s="314" t="str">
        <f>KTPRS2!I804&amp;";"&amp;KTPRS2!B804</f>
        <v>;</v>
      </c>
      <c r="J807" s="438">
        <v>803</v>
      </c>
      <c r="K807" s="345"/>
      <c r="L807" s="345"/>
      <c r="M807" s="470"/>
      <c r="O807" s="469">
        <f t="shared" si="65"/>
        <v>803</v>
      </c>
      <c r="P807" s="455">
        <v>0</v>
      </c>
      <c r="Q807" s="343"/>
      <c r="R807" s="345"/>
      <c r="S807" s="345"/>
      <c r="T807" s="470"/>
    </row>
    <row r="808" spans="1:20">
      <c r="A808" s="310">
        <f t="shared" si="63"/>
        <v>804</v>
      </c>
      <c r="B808" s="314" t="str">
        <f>DP!J805&amp;";"&amp;DP!B805</f>
        <v>;</v>
      </c>
      <c r="C808" s="438">
        <v>804</v>
      </c>
      <c r="D808" s="312"/>
      <c r="E808" s="312"/>
      <c r="F808" s="403"/>
      <c r="H808" s="437">
        <f t="shared" si="64"/>
        <v>804</v>
      </c>
      <c r="I808" s="314" t="str">
        <f>KTPRS2!I805&amp;";"&amp;KTPRS2!B805</f>
        <v>;</v>
      </c>
      <c r="J808" s="438">
        <v>804</v>
      </c>
      <c r="K808" s="312"/>
      <c r="L808" s="312"/>
      <c r="M808" s="405"/>
      <c r="O808" s="437">
        <f t="shared" si="65"/>
        <v>804</v>
      </c>
      <c r="P808" s="455">
        <v>0</v>
      </c>
      <c r="Q808" s="438"/>
      <c r="R808" s="312"/>
      <c r="S808" s="312"/>
      <c r="T808" s="405"/>
    </row>
    <row r="809" spans="1:20">
      <c r="A809" s="313">
        <f t="shared" si="63"/>
        <v>805</v>
      </c>
      <c r="B809" s="314" t="str">
        <f>DP!J806&amp;";"&amp;DP!B806</f>
        <v>;</v>
      </c>
      <c r="C809" s="438">
        <v>805</v>
      </c>
      <c r="D809" s="345"/>
      <c r="E809" s="345"/>
      <c r="F809" s="347"/>
      <c r="H809" s="469">
        <f t="shared" si="64"/>
        <v>805</v>
      </c>
      <c r="I809" s="314" t="str">
        <f>KTPRS2!I806&amp;";"&amp;KTPRS2!B806</f>
        <v>;</v>
      </c>
      <c r="J809" s="438">
        <v>805</v>
      </c>
      <c r="K809" s="345"/>
      <c r="L809" s="345"/>
      <c r="M809" s="470"/>
      <c r="O809" s="469">
        <f t="shared" si="65"/>
        <v>805</v>
      </c>
      <c r="P809" s="455">
        <v>0</v>
      </c>
      <c r="Q809" s="343"/>
      <c r="R809" s="345"/>
      <c r="S809" s="345"/>
      <c r="T809" s="470"/>
    </row>
    <row r="810" spans="1:20">
      <c r="A810" s="310">
        <f t="shared" si="63"/>
        <v>806</v>
      </c>
      <c r="B810" s="314" t="str">
        <f>DP!J807&amp;";"&amp;DP!B807</f>
        <v>;</v>
      </c>
      <c r="C810" s="438">
        <v>806</v>
      </c>
      <c r="D810" s="312"/>
      <c r="E810" s="312"/>
      <c r="F810" s="403"/>
      <c r="H810" s="437">
        <f t="shared" si="64"/>
        <v>806</v>
      </c>
      <c r="I810" s="314" t="str">
        <f>KTPRS2!I807&amp;";"&amp;KTPRS2!B807</f>
        <v>;</v>
      </c>
      <c r="J810" s="438">
        <v>806</v>
      </c>
      <c r="K810" s="312"/>
      <c r="L810" s="312"/>
      <c r="M810" s="405"/>
      <c r="O810" s="437">
        <f t="shared" si="65"/>
        <v>806</v>
      </c>
      <c r="P810" s="455">
        <v>0</v>
      </c>
      <c r="Q810" s="438"/>
      <c r="R810" s="312"/>
      <c r="S810" s="312"/>
      <c r="T810" s="405"/>
    </row>
    <row r="811" spans="1:20">
      <c r="A811" s="313">
        <f t="shared" si="63"/>
        <v>807</v>
      </c>
      <c r="B811" s="314" t="str">
        <f>DP!J808&amp;";"&amp;DP!B808</f>
        <v>;</v>
      </c>
      <c r="C811" s="438">
        <v>807</v>
      </c>
      <c r="D811" s="345"/>
      <c r="E811" s="345"/>
      <c r="F811" s="347"/>
      <c r="H811" s="469">
        <f t="shared" si="64"/>
        <v>807</v>
      </c>
      <c r="I811" s="314" t="str">
        <f>KTPRS2!I808&amp;";"&amp;KTPRS2!B808</f>
        <v>;</v>
      </c>
      <c r="J811" s="438">
        <v>807</v>
      </c>
      <c r="K811" s="345"/>
      <c r="L811" s="345"/>
      <c r="M811" s="470"/>
      <c r="O811" s="469">
        <f t="shared" si="65"/>
        <v>807</v>
      </c>
      <c r="P811" s="455">
        <v>0</v>
      </c>
      <c r="Q811" s="343"/>
      <c r="R811" s="345"/>
      <c r="S811" s="345"/>
      <c r="T811" s="470"/>
    </row>
    <row r="812" spans="1:20">
      <c r="A812" s="310">
        <f t="shared" si="63"/>
        <v>808</v>
      </c>
      <c r="B812" s="314" t="str">
        <f>DP!J809&amp;";"&amp;DP!B809</f>
        <v>;</v>
      </c>
      <c r="C812" s="438">
        <v>808</v>
      </c>
      <c r="D812" s="312"/>
      <c r="E812" s="312"/>
      <c r="F812" s="403"/>
      <c r="H812" s="437">
        <f t="shared" si="64"/>
        <v>808</v>
      </c>
      <c r="I812" s="314" t="str">
        <f>KTPRS2!I809&amp;";"&amp;KTPRS2!B809</f>
        <v>;</v>
      </c>
      <c r="J812" s="438">
        <v>808</v>
      </c>
      <c r="K812" s="312"/>
      <c r="L812" s="312"/>
      <c r="M812" s="405"/>
      <c r="O812" s="437">
        <f t="shared" si="65"/>
        <v>808</v>
      </c>
      <c r="P812" s="455">
        <v>0</v>
      </c>
      <c r="Q812" s="438"/>
      <c r="R812" s="312"/>
      <c r="S812" s="312"/>
      <c r="T812" s="405"/>
    </row>
    <row r="813" spans="1:20">
      <c r="A813" s="313">
        <f t="shared" si="63"/>
        <v>809</v>
      </c>
      <c r="B813" s="314" t="str">
        <f>DP!J810&amp;";"&amp;DP!B810</f>
        <v>;</v>
      </c>
      <c r="C813" s="438">
        <v>809</v>
      </c>
      <c r="D813" s="345"/>
      <c r="E813" s="345"/>
      <c r="F813" s="347"/>
      <c r="H813" s="469">
        <f t="shared" si="64"/>
        <v>809</v>
      </c>
      <c r="I813" s="314" t="str">
        <f>KTPRS2!I810&amp;";"&amp;KTPRS2!B810</f>
        <v>;</v>
      </c>
      <c r="J813" s="438">
        <v>809</v>
      </c>
      <c r="K813" s="345"/>
      <c r="L813" s="345"/>
      <c r="M813" s="470"/>
      <c r="O813" s="469">
        <f t="shared" si="65"/>
        <v>809</v>
      </c>
      <c r="P813" s="455">
        <v>0</v>
      </c>
      <c r="Q813" s="343"/>
      <c r="R813" s="345"/>
      <c r="S813" s="345"/>
      <c r="T813" s="470"/>
    </row>
    <row r="814" spans="1:20">
      <c r="A814" s="310">
        <f t="shared" si="63"/>
        <v>810</v>
      </c>
      <c r="B814" s="314" t="str">
        <f>DP!J811&amp;";"&amp;DP!B811</f>
        <v>;</v>
      </c>
      <c r="C814" s="438">
        <v>810</v>
      </c>
      <c r="D814" s="312"/>
      <c r="E814" s="312"/>
      <c r="F814" s="403"/>
      <c r="H814" s="437">
        <f t="shared" si="64"/>
        <v>810</v>
      </c>
      <c r="I814" s="314" t="str">
        <f>KTPRS2!I811&amp;";"&amp;KTPRS2!B811</f>
        <v>;</v>
      </c>
      <c r="J814" s="438">
        <v>810</v>
      </c>
      <c r="K814" s="312"/>
      <c r="L814" s="312"/>
      <c r="M814" s="405"/>
      <c r="O814" s="437">
        <f t="shared" si="65"/>
        <v>810</v>
      </c>
      <c r="P814" s="455">
        <v>0</v>
      </c>
      <c r="Q814" s="438"/>
      <c r="R814" s="312"/>
      <c r="S814" s="312"/>
      <c r="T814" s="405"/>
    </row>
    <row r="815" spans="1:20">
      <c r="A815" s="313">
        <f t="shared" si="63"/>
        <v>811</v>
      </c>
      <c r="B815" s="314" t="str">
        <f>DP!J812&amp;";"&amp;DP!B812</f>
        <v>;</v>
      </c>
      <c r="C815" s="438">
        <v>811</v>
      </c>
      <c r="D815" s="345"/>
      <c r="E815" s="345"/>
      <c r="F815" s="347"/>
      <c r="H815" s="469">
        <f t="shared" si="64"/>
        <v>811</v>
      </c>
      <c r="I815" s="314" t="str">
        <f>KTPRS2!I812&amp;";"&amp;KTPRS2!B812</f>
        <v>;</v>
      </c>
      <c r="J815" s="438">
        <v>811</v>
      </c>
      <c r="K815" s="345"/>
      <c r="L815" s="345"/>
      <c r="M815" s="470"/>
      <c r="O815" s="469">
        <f t="shared" si="65"/>
        <v>811</v>
      </c>
      <c r="P815" s="455">
        <v>0</v>
      </c>
      <c r="Q815" s="343"/>
      <c r="R815" s="345"/>
      <c r="S815" s="345"/>
      <c r="T815" s="470"/>
    </row>
    <row r="816" spans="1:20">
      <c r="A816" s="310">
        <f t="shared" si="63"/>
        <v>812</v>
      </c>
      <c r="B816" s="314" t="str">
        <f>DP!J813&amp;";"&amp;DP!B813</f>
        <v>;</v>
      </c>
      <c r="C816" s="438">
        <v>812</v>
      </c>
      <c r="D816" s="312"/>
      <c r="E816" s="312"/>
      <c r="F816" s="403"/>
      <c r="H816" s="437">
        <f t="shared" si="64"/>
        <v>812</v>
      </c>
      <c r="I816" s="314" t="str">
        <f>KTPRS2!I813&amp;";"&amp;KTPRS2!B813</f>
        <v>;</v>
      </c>
      <c r="J816" s="438">
        <v>812</v>
      </c>
      <c r="K816" s="312"/>
      <c r="L816" s="312"/>
      <c r="M816" s="405"/>
      <c r="O816" s="437">
        <f t="shared" si="65"/>
        <v>812</v>
      </c>
      <c r="P816" s="455">
        <v>0</v>
      </c>
      <c r="Q816" s="438"/>
      <c r="R816" s="312"/>
      <c r="S816" s="312"/>
      <c r="T816" s="405"/>
    </row>
    <row r="817" spans="1:20">
      <c r="A817" s="313">
        <f t="shared" si="63"/>
        <v>813</v>
      </c>
      <c r="B817" s="314" t="str">
        <f>DP!J814&amp;";"&amp;DP!B814</f>
        <v>;</v>
      </c>
      <c r="C817" s="438">
        <v>813</v>
      </c>
      <c r="D817" s="345"/>
      <c r="E817" s="345"/>
      <c r="F817" s="347"/>
      <c r="H817" s="469">
        <f t="shared" si="64"/>
        <v>813</v>
      </c>
      <c r="I817" s="314" t="str">
        <f>KTPRS2!I814&amp;";"&amp;KTPRS2!B814</f>
        <v>;</v>
      </c>
      <c r="J817" s="438">
        <v>813</v>
      </c>
      <c r="K817" s="345"/>
      <c r="L817" s="345"/>
      <c r="M817" s="470"/>
      <c r="O817" s="469">
        <f t="shared" si="65"/>
        <v>813</v>
      </c>
      <c r="P817" s="455">
        <v>0</v>
      </c>
      <c r="Q817" s="343"/>
      <c r="R817" s="345"/>
      <c r="S817" s="345"/>
      <c r="T817" s="470"/>
    </row>
    <row r="818" spans="1:20">
      <c r="A818" s="310">
        <f t="shared" si="63"/>
        <v>814</v>
      </c>
      <c r="B818" s="314" t="str">
        <f>DP!J815&amp;";"&amp;DP!B815</f>
        <v>;</v>
      </c>
      <c r="C818" s="438">
        <v>814</v>
      </c>
      <c r="D818" s="312"/>
      <c r="E818" s="312"/>
      <c r="F818" s="403"/>
      <c r="H818" s="437">
        <f t="shared" si="64"/>
        <v>814</v>
      </c>
      <c r="I818" s="314" t="str">
        <f>KTPRS2!I815&amp;";"&amp;KTPRS2!B815</f>
        <v>;</v>
      </c>
      <c r="J818" s="438">
        <v>814</v>
      </c>
      <c r="K818" s="312"/>
      <c r="L818" s="312"/>
      <c r="M818" s="405"/>
      <c r="O818" s="437">
        <f t="shared" si="65"/>
        <v>814</v>
      </c>
      <c r="P818" s="455">
        <v>0</v>
      </c>
      <c r="Q818" s="438"/>
      <c r="R818" s="312"/>
      <c r="S818" s="312"/>
      <c r="T818" s="405"/>
    </row>
    <row r="819" spans="1:20">
      <c r="A819" s="313">
        <f t="shared" si="63"/>
        <v>815</v>
      </c>
      <c r="B819" s="314" t="str">
        <f>DP!J816&amp;";"&amp;DP!B816</f>
        <v>;</v>
      </c>
      <c r="C819" s="438">
        <v>815</v>
      </c>
      <c r="D819" s="345"/>
      <c r="E819" s="345"/>
      <c r="F819" s="347"/>
      <c r="H819" s="469">
        <f t="shared" si="64"/>
        <v>815</v>
      </c>
      <c r="I819" s="314" t="str">
        <f>KTPRS2!I816&amp;";"&amp;KTPRS2!B816</f>
        <v>;</v>
      </c>
      <c r="J819" s="438">
        <v>815</v>
      </c>
      <c r="K819" s="345"/>
      <c r="L819" s="345"/>
      <c r="M819" s="470"/>
      <c r="O819" s="469">
        <f t="shared" si="65"/>
        <v>815</v>
      </c>
      <c r="P819" s="455">
        <v>0</v>
      </c>
      <c r="Q819" s="343"/>
      <c r="R819" s="345"/>
      <c r="S819" s="345"/>
      <c r="T819" s="470"/>
    </row>
    <row r="820" spans="1:20">
      <c r="A820" s="310">
        <f t="shared" si="63"/>
        <v>816</v>
      </c>
      <c r="B820" s="314" t="str">
        <f>DP!J817&amp;";"&amp;DP!B817</f>
        <v>;</v>
      </c>
      <c r="C820" s="438">
        <v>816</v>
      </c>
      <c r="D820" s="312"/>
      <c r="E820" s="312"/>
      <c r="F820" s="403"/>
      <c r="H820" s="437">
        <f t="shared" si="64"/>
        <v>816</v>
      </c>
      <c r="I820" s="314" t="str">
        <f>KTPRS2!I817&amp;";"&amp;KTPRS2!B817</f>
        <v>;</v>
      </c>
      <c r="J820" s="438">
        <v>816</v>
      </c>
      <c r="K820" s="312"/>
      <c r="L820" s="312"/>
      <c r="M820" s="405"/>
      <c r="O820" s="437">
        <f t="shared" si="65"/>
        <v>816</v>
      </c>
      <c r="P820" s="455">
        <v>0</v>
      </c>
      <c r="Q820" s="438"/>
      <c r="R820" s="312"/>
      <c r="S820" s="312"/>
      <c r="T820" s="405"/>
    </row>
    <row r="821" spans="1:20">
      <c r="A821" s="313">
        <f t="shared" si="63"/>
        <v>817</v>
      </c>
      <c r="B821" s="314" t="str">
        <f>DP!J818&amp;";"&amp;DP!B818</f>
        <v>;</v>
      </c>
      <c r="C821" s="438">
        <v>817</v>
      </c>
      <c r="D821" s="345"/>
      <c r="E821" s="345"/>
      <c r="F821" s="347"/>
      <c r="H821" s="469">
        <f t="shared" si="64"/>
        <v>817</v>
      </c>
      <c r="I821" s="314" t="str">
        <f>KTPRS2!I818&amp;";"&amp;KTPRS2!B818</f>
        <v>;</v>
      </c>
      <c r="J821" s="438">
        <v>817</v>
      </c>
      <c r="K821" s="345"/>
      <c r="L821" s="345"/>
      <c r="M821" s="470"/>
      <c r="O821" s="469">
        <f t="shared" si="65"/>
        <v>817</v>
      </c>
      <c r="P821" s="455">
        <v>0</v>
      </c>
      <c r="Q821" s="343"/>
      <c r="R821" s="345"/>
      <c r="S821" s="345"/>
      <c r="T821" s="470"/>
    </row>
    <row r="822" spans="1:20">
      <c r="A822" s="310">
        <f t="shared" si="63"/>
        <v>818</v>
      </c>
      <c r="B822" s="314" t="str">
        <f>DP!J819&amp;";"&amp;DP!B819</f>
        <v>;</v>
      </c>
      <c r="C822" s="438">
        <v>818</v>
      </c>
      <c r="D822" s="312"/>
      <c r="E822" s="312"/>
      <c r="F822" s="403"/>
      <c r="H822" s="437">
        <f t="shared" si="64"/>
        <v>818</v>
      </c>
      <c r="I822" s="314" t="str">
        <f>KTPRS2!I819&amp;";"&amp;KTPRS2!B819</f>
        <v>;</v>
      </c>
      <c r="J822" s="438">
        <v>818</v>
      </c>
      <c r="K822" s="312"/>
      <c r="L822" s="312"/>
      <c r="M822" s="405"/>
      <c r="O822" s="437">
        <f t="shared" si="65"/>
        <v>818</v>
      </c>
      <c r="P822" s="455">
        <v>0</v>
      </c>
      <c r="Q822" s="438"/>
      <c r="R822" s="312"/>
      <c r="S822" s="312"/>
      <c r="T822" s="405"/>
    </row>
    <row r="823" spans="1:20">
      <c r="A823" s="313">
        <f t="shared" si="63"/>
        <v>819</v>
      </c>
      <c r="B823" s="314" t="str">
        <f>DP!J820&amp;";"&amp;DP!B820</f>
        <v>;</v>
      </c>
      <c r="C823" s="438">
        <v>819</v>
      </c>
      <c r="D823" s="345"/>
      <c r="E823" s="345"/>
      <c r="F823" s="347"/>
      <c r="H823" s="469">
        <f t="shared" si="64"/>
        <v>819</v>
      </c>
      <c r="I823" s="314" t="str">
        <f>KTPRS2!I820&amp;";"&amp;KTPRS2!B820</f>
        <v>;</v>
      </c>
      <c r="J823" s="438">
        <v>819</v>
      </c>
      <c r="K823" s="345"/>
      <c r="L823" s="345"/>
      <c r="M823" s="470"/>
      <c r="O823" s="469">
        <f t="shared" si="65"/>
        <v>819</v>
      </c>
      <c r="P823" s="455">
        <v>0</v>
      </c>
      <c r="Q823" s="343"/>
      <c r="R823" s="345"/>
      <c r="S823" s="345"/>
      <c r="T823" s="470"/>
    </row>
    <row r="824" spans="1:20">
      <c r="A824" s="310">
        <f t="shared" si="63"/>
        <v>820</v>
      </c>
      <c r="B824" s="314" t="str">
        <f>DP!J821&amp;";"&amp;DP!B821</f>
        <v>;</v>
      </c>
      <c r="C824" s="438">
        <v>820</v>
      </c>
      <c r="D824" s="312"/>
      <c r="E824" s="312"/>
      <c r="F824" s="403"/>
      <c r="H824" s="437">
        <f t="shared" si="64"/>
        <v>820</v>
      </c>
      <c r="I824" s="314" t="str">
        <f>KTPRS2!I821&amp;";"&amp;KTPRS2!B821</f>
        <v>;</v>
      </c>
      <c r="J824" s="438">
        <v>820</v>
      </c>
      <c r="K824" s="312"/>
      <c r="L824" s="312"/>
      <c r="M824" s="405"/>
      <c r="O824" s="437">
        <f t="shared" si="65"/>
        <v>820</v>
      </c>
      <c r="P824" s="455">
        <v>0</v>
      </c>
      <c r="Q824" s="438"/>
      <c r="R824" s="312"/>
      <c r="S824" s="312"/>
      <c r="T824" s="405"/>
    </row>
    <row r="825" spans="1:20">
      <c r="A825" s="313">
        <f t="shared" si="63"/>
        <v>821</v>
      </c>
      <c r="B825" s="314" t="str">
        <f>DP!J822&amp;";"&amp;DP!B822</f>
        <v>;</v>
      </c>
      <c r="C825" s="438">
        <v>821</v>
      </c>
      <c r="D825" s="345"/>
      <c r="E825" s="345"/>
      <c r="F825" s="347"/>
      <c r="H825" s="469">
        <f t="shared" si="64"/>
        <v>821</v>
      </c>
      <c r="I825" s="314" t="str">
        <f>KTPRS2!I822&amp;";"&amp;KTPRS2!B822</f>
        <v>;</v>
      </c>
      <c r="J825" s="438">
        <v>821</v>
      </c>
      <c r="K825" s="345"/>
      <c r="L825" s="345"/>
      <c r="M825" s="470"/>
      <c r="O825" s="469">
        <f t="shared" si="65"/>
        <v>821</v>
      </c>
      <c r="P825" s="455">
        <v>0</v>
      </c>
      <c r="Q825" s="343"/>
      <c r="R825" s="345"/>
      <c r="S825" s="345"/>
      <c r="T825" s="470"/>
    </row>
    <row r="826" spans="1:20">
      <c r="A826" s="310">
        <f t="shared" si="63"/>
        <v>822</v>
      </c>
      <c r="B826" s="314" t="str">
        <f>DP!J823&amp;";"&amp;DP!B823</f>
        <v>;</v>
      </c>
      <c r="C826" s="438">
        <v>822</v>
      </c>
      <c r="D826" s="312"/>
      <c r="E826" s="312"/>
      <c r="F826" s="403"/>
      <c r="H826" s="437">
        <f t="shared" si="64"/>
        <v>822</v>
      </c>
      <c r="I826" s="314" t="str">
        <f>KTPRS2!I823&amp;";"&amp;KTPRS2!B823</f>
        <v>;</v>
      </c>
      <c r="J826" s="438">
        <v>822</v>
      </c>
      <c r="K826" s="312"/>
      <c r="L826" s="312"/>
      <c r="M826" s="405"/>
      <c r="O826" s="437">
        <f t="shared" si="65"/>
        <v>822</v>
      </c>
      <c r="P826" s="455">
        <v>0</v>
      </c>
      <c r="Q826" s="438"/>
      <c r="R826" s="312"/>
      <c r="S826" s="312"/>
      <c r="T826" s="405"/>
    </row>
    <row r="827" spans="1:20">
      <c r="A827" s="313">
        <f t="shared" si="63"/>
        <v>823</v>
      </c>
      <c r="B827" s="314" t="str">
        <f>DP!J824&amp;";"&amp;DP!B824</f>
        <v>;</v>
      </c>
      <c r="C827" s="438">
        <v>823</v>
      </c>
      <c r="D827" s="345"/>
      <c r="E827" s="345"/>
      <c r="F827" s="347"/>
      <c r="H827" s="469">
        <f t="shared" si="64"/>
        <v>823</v>
      </c>
      <c r="I827" s="314" t="str">
        <f>KTPRS2!I824&amp;";"&amp;KTPRS2!B824</f>
        <v>;</v>
      </c>
      <c r="J827" s="438">
        <v>823</v>
      </c>
      <c r="K827" s="345"/>
      <c r="L827" s="345"/>
      <c r="M827" s="470"/>
      <c r="O827" s="469">
        <f t="shared" si="65"/>
        <v>823</v>
      </c>
      <c r="P827" s="455">
        <v>0</v>
      </c>
      <c r="Q827" s="343"/>
      <c r="R827" s="345"/>
      <c r="S827" s="345"/>
      <c r="T827" s="470"/>
    </row>
    <row r="828" spans="1:20">
      <c r="A828" s="310">
        <f t="shared" si="63"/>
        <v>824</v>
      </c>
      <c r="B828" s="314" t="str">
        <f>DP!J825&amp;";"&amp;DP!B825</f>
        <v>;</v>
      </c>
      <c r="C828" s="438">
        <v>824</v>
      </c>
      <c r="D828" s="312"/>
      <c r="E828" s="312"/>
      <c r="F828" s="403"/>
      <c r="H828" s="437">
        <f t="shared" si="64"/>
        <v>824</v>
      </c>
      <c r="I828" s="314" t="str">
        <f>KTPRS2!I825&amp;";"&amp;KTPRS2!B825</f>
        <v>;</v>
      </c>
      <c r="J828" s="438">
        <v>824</v>
      </c>
      <c r="K828" s="312"/>
      <c r="L828" s="312"/>
      <c r="M828" s="405"/>
      <c r="O828" s="437">
        <f t="shared" si="65"/>
        <v>824</v>
      </c>
      <c r="P828" s="455">
        <v>0</v>
      </c>
      <c r="Q828" s="438"/>
      <c r="R828" s="312"/>
      <c r="S828" s="312"/>
      <c r="T828" s="405"/>
    </row>
    <row r="829" spans="1:20">
      <c r="A829" s="313">
        <f t="shared" si="63"/>
        <v>825</v>
      </c>
      <c r="B829" s="314" t="str">
        <f>DP!J826&amp;";"&amp;DP!B826</f>
        <v>;</v>
      </c>
      <c r="C829" s="438">
        <v>825</v>
      </c>
      <c r="D829" s="345"/>
      <c r="E829" s="345"/>
      <c r="F829" s="347"/>
      <c r="H829" s="469">
        <f t="shared" si="64"/>
        <v>825</v>
      </c>
      <c r="I829" s="314" t="str">
        <f>KTPRS2!I826&amp;";"&amp;KTPRS2!B826</f>
        <v>;</v>
      </c>
      <c r="J829" s="438">
        <v>825</v>
      </c>
      <c r="K829" s="345"/>
      <c r="L829" s="345"/>
      <c r="M829" s="470"/>
      <c r="O829" s="469">
        <f t="shared" si="65"/>
        <v>825</v>
      </c>
      <c r="P829" s="455">
        <v>0</v>
      </c>
      <c r="Q829" s="343"/>
      <c r="R829" s="345"/>
      <c r="S829" s="345"/>
      <c r="T829" s="470"/>
    </row>
    <row r="830" spans="1:20">
      <c r="A830" s="310">
        <f t="shared" si="63"/>
        <v>826</v>
      </c>
      <c r="B830" s="314" t="str">
        <f>DP!J827&amp;";"&amp;DP!B827</f>
        <v>;</v>
      </c>
      <c r="C830" s="438">
        <v>826</v>
      </c>
      <c r="D830" s="312"/>
      <c r="E830" s="312"/>
      <c r="F830" s="403"/>
      <c r="H830" s="437">
        <f t="shared" si="64"/>
        <v>826</v>
      </c>
      <c r="I830" s="314" t="str">
        <f>KTPRS2!I827&amp;";"&amp;KTPRS2!B827</f>
        <v>;</v>
      </c>
      <c r="J830" s="438">
        <v>826</v>
      </c>
      <c r="K830" s="312"/>
      <c r="L830" s="312"/>
      <c r="M830" s="405"/>
      <c r="O830" s="437">
        <f t="shared" si="65"/>
        <v>826</v>
      </c>
      <c r="P830" s="455">
        <v>0</v>
      </c>
      <c r="Q830" s="438"/>
      <c r="R830" s="312"/>
      <c r="S830" s="312"/>
      <c r="T830" s="405"/>
    </row>
    <row r="831" spans="1:20">
      <c r="A831" s="313">
        <f t="shared" si="63"/>
        <v>827</v>
      </c>
      <c r="B831" s="314" t="str">
        <f>DP!J828&amp;";"&amp;DP!B828</f>
        <v>;</v>
      </c>
      <c r="C831" s="438">
        <v>827</v>
      </c>
      <c r="D831" s="345"/>
      <c r="E831" s="345"/>
      <c r="F831" s="347"/>
      <c r="H831" s="469">
        <f t="shared" si="64"/>
        <v>827</v>
      </c>
      <c r="I831" s="314" t="str">
        <f>KTPRS2!I828&amp;";"&amp;KTPRS2!B828</f>
        <v>;</v>
      </c>
      <c r="J831" s="438">
        <v>827</v>
      </c>
      <c r="K831" s="345"/>
      <c r="L831" s="345"/>
      <c r="M831" s="470"/>
      <c r="O831" s="469">
        <f t="shared" si="65"/>
        <v>827</v>
      </c>
      <c r="P831" s="455">
        <v>0</v>
      </c>
      <c r="Q831" s="343"/>
      <c r="R831" s="345"/>
      <c r="S831" s="345"/>
      <c r="T831" s="470"/>
    </row>
    <row r="832" spans="1:20">
      <c r="A832" s="310">
        <f t="shared" si="63"/>
        <v>828</v>
      </c>
      <c r="B832" s="314" t="str">
        <f>DP!J829&amp;";"&amp;DP!B829</f>
        <v>;</v>
      </c>
      <c r="C832" s="438">
        <v>828</v>
      </c>
      <c r="D832" s="312"/>
      <c r="E832" s="312"/>
      <c r="F832" s="403"/>
      <c r="H832" s="437">
        <f t="shared" si="64"/>
        <v>828</v>
      </c>
      <c r="I832" s="314" t="str">
        <f>KTPRS2!I829&amp;";"&amp;KTPRS2!B829</f>
        <v>;</v>
      </c>
      <c r="J832" s="438">
        <v>828</v>
      </c>
      <c r="K832" s="312"/>
      <c r="L832" s="312"/>
      <c r="M832" s="405"/>
      <c r="O832" s="437">
        <f t="shared" si="65"/>
        <v>828</v>
      </c>
      <c r="P832" s="455">
        <v>0</v>
      </c>
      <c r="Q832" s="438"/>
      <c r="R832" s="312"/>
      <c r="S832" s="312"/>
      <c r="T832" s="405"/>
    </row>
    <row r="833" spans="1:20">
      <c r="A833" s="313">
        <f t="shared" si="63"/>
        <v>829</v>
      </c>
      <c r="B833" s="314" t="str">
        <f>DP!J830&amp;";"&amp;DP!B830</f>
        <v>;</v>
      </c>
      <c r="C833" s="438">
        <v>829</v>
      </c>
      <c r="D833" s="345"/>
      <c r="E833" s="345"/>
      <c r="F833" s="347"/>
      <c r="H833" s="469">
        <f t="shared" si="64"/>
        <v>829</v>
      </c>
      <c r="I833" s="314" t="str">
        <f>KTPRS2!I830&amp;";"&amp;KTPRS2!B830</f>
        <v>;</v>
      </c>
      <c r="J833" s="438">
        <v>829</v>
      </c>
      <c r="K833" s="345"/>
      <c r="L833" s="345"/>
      <c r="M833" s="470"/>
      <c r="O833" s="469">
        <f t="shared" si="65"/>
        <v>829</v>
      </c>
      <c r="P833" s="455">
        <v>0</v>
      </c>
      <c r="Q833" s="343"/>
      <c r="R833" s="345"/>
      <c r="S833" s="345"/>
      <c r="T833" s="470"/>
    </row>
    <row r="834" spans="1:20">
      <c r="A834" s="310">
        <f t="shared" si="63"/>
        <v>830</v>
      </c>
      <c r="B834" s="314" t="str">
        <f>DP!J831&amp;";"&amp;DP!B831</f>
        <v>;</v>
      </c>
      <c r="C834" s="438">
        <v>830</v>
      </c>
      <c r="D834" s="312"/>
      <c r="E834" s="312"/>
      <c r="F834" s="403"/>
      <c r="H834" s="437">
        <f t="shared" si="64"/>
        <v>830</v>
      </c>
      <c r="I834" s="314" t="str">
        <f>KTPRS2!I831&amp;";"&amp;KTPRS2!B831</f>
        <v>;</v>
      </c>
      <c r="J834" s="438">
        <v>830</v>
      </c>
      <c r="K834" s="312"/>
      <c r="L834" s="312"/>
      <c r="M834" s="405"/>
      <c r="O834" s="437">
        <f t="shared" si="65"/>
        <v>830</v>
      </c>
      <c r="P834" s="455">
        <v>0</v>
      </c>
      <c r="Q834" s="438"/>
      <c r="R834" s="312"/>
      <c r="S834" s="312"/>
      <c r="T834" s="405"/>
    </row>
    <row r="835" spans="1:20">
      <c r="A835" s="313">
        <f t="shared" si="63"/>
        <v>831</v>
      </c>
      <c r="B835" s="314" t="str">
        <f>DP!J832&amp;";"&amp;DP!B832</f>
        <v>;</v>
      </c>
      <c r="C835" s="438">
        <v>831</v>
      </c>
      <c r="D835" s="345"/>
      <c r="E835" s="345"/>
      <c r="F835" s="347"/>
      <c r="H835" s="469">
        <f t="shared" si="64"/>
        <v>831</v>
      </c>
      <c r="I835" s="314" t="str">
        <f>KTPRS2!I832&amp;";"&amp;KTPRS2!B832</f>
        <v>;</v>
      </c>
      <c r="J835" s="438">
        <v>831</v>
      </c>
      <c r="K835" s="345"/>
      <c r="L835" s="345"/>
      <c r="M835" s="470"/>
      <c r="O835" s="469">
        <f t="shared" si="65"/>
        <v>831</v>
      </c>
      <c r="P835" s="455">
        <v>0</v>
      </c>
      <c r="Q835" s="343"/>
      <c r="R835" s="345"/>
      <c r="S835" s="345"/>
      <c r="T835" s="470"/>
    </row>
    <row r="836" spans="1:20">
      <c r="A836" s="310">
        <f t="shared" si="63"/>
        <v>832</v>
      </c>
      <c r="B836" s="314" t="str">
        <f>DP!J833&amp;";"&amp;DP!B833</f>
        <v>;</v>
      </c>
      <c r="C836" s="438">
        <v>832</v>
      </c>
      <c r="D836" s="312"/>
      <c r="E836" s="312"/>
      <c r="F836" s="403"/>
      <c r="H836" s="437">
        <f t="shared" si="64"/>
        <v>832</v>
      </c>
      <c r="I836" s="314" t="str">
        <f>KTPRS2!I833&amp;";"&amp;KTPRS2!B833</f>
        <v>;</v>
      </c>
      <c r="J836" s="438">
        <v>832</v>
      </c>
      <c r="K836" s="312"/>
      <c r="L836" s="312"/>
      <c r="M836" s="405"/>
      <c r="O836" s="437">
        <f t="shared" si="65"/>
        <v>832</v>
      </c>
      <c r="P836" s="455">
        <v>0</v>
      </c>
      <c r="Q836" s="438"/>
      <c r="R836" s="312"/>
      <c r="S836" s="312"/>
      <c r="T836" s="405"/>
    </row>
    <row r="837" spans="1:20">
      <c r="A837" s="313">
        <f t="shared" si="63"/>
        <v>833</v>
      </c>
      <c r="B837" s="314" t="str">
        <f>DP!J834&amp;";"&amp;DP!B834</f>
        <v>;</v>
      </c>
      <c r="C837" s="438">
        <v>833</v>
      </c>
      <c r="D837" s="345"/>
      <c r="E837" s="345"/>
      <c r="F837" s="347"/>
      <c r="H837" s="469">
        <f t="shared" si="64"/>
        <v>833</v>
      </c>
      <c r="I837" s="314" t="str">
        <f>KTPRS2!I834&amp;";"&amp;KTPRS2!B834</f>
        <v>;</v>
      </c>
      <c r="J837" s="438">
        <v>833</v>
      </c>
      <c r="K837" s="345"/>
      <c r="L837" s="345"/>
      <c r="M837" s="470"/>
      <c r="O837" s="469">
        <f t="shared" si="65"/>
        <v>833</v>
      </c>
      <c r="P837" s="455">
        <v>0</v>
      </c>
      <c r="Q837" s="343"/>
      <c r="R837" s="345"/>
      <c r="S837" s="345"/>
      <c r="T837" s="470"/>
    </row>
    <row r="838" spans="1:20">
      <c r="A838" s="310">
        <f t="shared" ref="A838:A855" si="66">A837+1</f>
        <v>834</v>
      </c>
      <c r="B838" s="314" t="str">
        <f>DP!J835&amp;";"&amp;DP!B835</f>
        <v>;</v>
      </c>
      <c r="C838" s="438">
        <v>834</v>
      </c>
      <c r="D838" s="312"/>
      <c r="E838" s="312"/>
      <c r="F838" s="403"/>
      <c r="H838" s="437">
        <f t="shared" ref="H838:H855" si="67">H837+1</f>
        <v>834</v>
      </c>
      <c r="I838" s="314" t="str">
        <f>KTPRS2!I835&amp;";"&amp;KTPRS2!B835</f>
        <v>;</v>
      </c>
      <c r="J838" s="438">
        <v>834</v>
      </c>
      <c r="K838" s="312"/>
      <c r="L838" s="312"/>
      <c r="M838" s="405"/>
      <c r="O838" s="437">
        <f t="shared" ref="O838:O855" si="68">O837+1</f>
        <v>834</v>
      </c>
      <c r="P838" s="455">
        <v>0</v>
      </c>
      <c r="Q838" s="438"/>
      <c r="R838" s="312"/>
      <c r="S838" s="312"/>
      <c r="T838" s="405"/>
    </row>
    <row r="839" spans="1:20">
      <c r="A839" s="313">
        <f t="shared" si="66"/>
        <v>835</v>
      </c>
      <c r="B839" s="314" t="str">
        <f>DP!J836&amp;";"&amp;DP!B836</f>
        <v>;</v>
      </c>
      <c r="C839" s="438">
        <v>835</v>
      </c>
      <c r="D839" s="345"/>
      <c r="E839" s="345"/>
      <c r="F839" s="347"/>
      <c r="H839" s="469">
        <f t="shared" si="67"/>
        <v>835</v>
      </c>
      <c r="I839" s="314" t="str">
        <f>KTPRS2!I836&amp;";"&amp;KTPRS2!B836</f>
        <v>;</v>
      </c>
      <c r="J839" s="438">
        <v>835</v>
      </c>
      <c r="K839" s="345"/>
      <c r="L839" s="345"/>
      <c r="M839" s="470"/>
      <c r="O839" s="469">
        <f t="shared" si="68"/>
        <v>835</v>
      </c>
      <c r="P839" s="455">
        <v>0</v>
      </c>
      <c r="Q839" s="343"/>
      <c r="R839" s="345"/>
      <c r="S839" s="345"/>
      <c r="T839" s="470"/>
    </row>
    <row r="840" spans="1:20">
      <c r="A840" s="310">
        <f t="shared" si="66"/>
        <v>836</v>
      </c>
      <c r="B840" s="314" t="str">
        <f>DP!J837&amp;";"&amp;DP!B837</f>
        <v>;</v>
      </c>
      <c r="C840" s="438">
        <v>836</v>
      </c>
      <c r="D840" s="312"/>
      <c r="E840" s="312"/>
      <c r="F840" s="403"/>
      <c r="H840" s="437">
        <f t="shared" si="67"/>
        <v>836</v>
      </c>
      <c r="I840" s="314" t="str">
        <f>KTPRS2!I837&amp;";"&amp;KTPRS2!B837</f>
        <v>;</v>
      </c>
      <c r="J840" s="438">
        <v>836</v>
      </c>
      <c r="K840" s="312"/>
      <c r="L840" s="312"/>
      <c r="M840" s="405"/>
      <c r="O840" s="437">
        <f t="shared" si="68"/>
        <v>836</v>
      </c>
      <c r="P840" s="455">
        <v>0</v>
      </c>
      <c r="Q840" s="438"/>
      <c r="R840" s="312"/>
      <c r="S840" s="312"/>
      <c r="T840" s="405"/>
    </row>
    <row r="841" spans="1:20">
      <c r="A841" s="313">
        <f t="shared" si="66"/>
        <v>837</v>
      </c>
      <c r="B841" s="314" t="str">
        <f>DP!J838&amp;";"&amp;DP!B838</f>
        <v>;</v>
      </c>
      <c r="C841" s="438">
        <v>837</v>
      </c>
      <c r="D841" s="345"/>
      <c r="E841" s="345"/>
      <c r="F841" s="347"/>
      <c r="H841" s="469">
        <f t="shared" si="67"/>
        <v>837</v>
      </c>
      <c r="I841" s="314" t="str">
        <f>KTPRS2!I838&amp;";"&amp;KTPRS2!B838</f>
        <v>;</v>
      </c>
      <c r="J841" s="438">
        <v>837</v>
      </c>
      <c r="K841" s="345"/>
      <c r="L841" s="345"/>
      <c r="M841" s="470"/>
      <c r="O841" s="469">
        <f t="shared" si="68"/>
        <v>837</v>
      </c>
      <c r="P841" s="455">
        <v>0</v>
      </c>
      <c r="Q841" s="343"/>
      <c r="R841" s="345"/>
      <c r="S841" s="345"/>
      <c r="T841" s="470"/>
    </row>
    <row r="842" spans="1:20">
      <c r="A842" s="310">
        <f t="shared" si="66"/>
        <v>838</v>
      </c>
      <c r="B842" s="314" t="str">
        <f>DP!J839&amp;";"&amp;DP!B839</f>
        <v>;</v>
      </c>
      <c r="C842" s="438">
        <v>838</v>
      </c>
      <c r="D842" s="312"/>
      <c r="E842" s="312"/>
      <c r="F842" s="403"/>
      <c r="H842" s="437">
        <f t="shared" si="67"/>
        <v>838</v>
      </c>
      <c r="I842" s="314" t="str">
        <f>KTPRS2!I839&amp;";"&amp;KTPRS2!B839</f>
        <v>;</v>
      </c>
      <c r="J842" s="438">
        <v>838</v>
      </c>
      <c r="K842" s="312"/>
      <c r="L842" s="312"/>
      <c r="M842" s="405"/>
      <c r="O842" s="437">
        <f t="shared" si="68"/>
        <v>838</v>
      </c>
      <c r="P842" s="455">
        <v>0</v>
      </c>
      <c r="Q842" s="438"/>
      <c r="R842" s="312"/>
      <c r="S842" s="312"/>
      <c r="T842" s="405"/>
    </row>
    <row r="843" spans="1:20">
      <c r="A843" s="313">
        <f t="shared" si="66"/>
        <v>839</v>
      </c>
      <c r="B843" s="314" t="str">
        <f>DP!J840&amp;";"&amp;DP!B840</f>
        <v>;</v>
      </c>
      <c r="C843" s="438">
        <v>839</v>
      </c>
      <c r="D843" s="345"/>
      <c r="E843" s="345"/>
      <c r="F843" s="347"/>
      <c r="H843" s="469">
        <f t="shared" si="67"/>
        <v>839</v>
      </c>
      <c r="I843" s="314" t="str">
        <f>KTPRS2!I840&amp;";"&amp;KTPRS2!B840</f>
        <v>;</v>
      </c>
      <c r="J843" s="438">
        <v>839</v>
      </c>
      <c r="K843" s="345"/>
      <c r="L843" s="345"/>
      <c r="M843" s="470"/>
      <c r="O843" s="469">
        <f t="shared" si="68"/>
        <v>839</v>
      </c>
      <c r="P843" s="455">
        <v>0</v>
      </c>
      <c r="Q843" s="343"/>
      <c r="R843" s="345"/>
      <c r="S843" s="345"/>
      <c r="T843" s="470"/>
    </row>
    <row r="844" spans="1:20">
      <c r="A844" s="310">
        <f t="shared" si="66"/>
        <v>840</v>
      </c>
      <c r="B844" s="314" t="str">
        <f>DP!J841&amp;";"&amp;DP!B841</f>
        <v>;</v>
      </c>
      <c r="C844" s="438">
        <v>840</v>
      </c>
      <c r="D844" s="312"/>
      <c r="E844" s="312"/>
      <c r="F844" s="403"/>
      <c r="H844" s="437">
        <f t="shared" si="67"/>
        <v>840</v>
      </c>
      <c r="I844" s="314" t="str">
        <f>KTPRS2!I841&amp;";"&amp;KTPRS2!B841</f>
        <v>;</v>
      </c>
      <c r="J844" s="438">
        <v>840</v>
      </c>
      <c r="K844" s="312"/>
      <c r="L844" s="312"/>
      <c r="M844" s="405"/>
      <c r="O844" s="437">
        <f t="shared" si="68"/>
        <v>840</v>
      </c>
      <c r="P844" s="455">
        <v>0</v>
      </c>
      <c r="Q844" s="438"/>
      <c r="R844" s="312"/>
      <c r="S844" s="312"/>
      <c r="T844" s="405"/>
    </row>
    <row r="845" spans="1:20">
      <c r="A845" s="313">
        <f t="shared" si="66"/>
        <v>841</v>
      </c>
      <c r="B845" s="314" t="str">
        <f>DP!J842&amp;";"&amp;DP!B842</f>
        <v>;</v>
      </c>
      <c r="C845" s="438">
        <v>841</v>
      </c>
      <c r="D845" s="345"/>
      <c r="E845" s="345"/>
      <c r="F845" s="347"/>
      <c r="H845" s="469">
        <f t="shared" si="67"/>
        <v>841</v>
      </c>
      <c r="I845" s="314" t="str">
        <f>KTPRS2!I842&amp;";"&amp;KTPRS2!B842</f>
        <v>;</v>
      </c>
      <c r="J845" s="438">
        <v>841</v>
      </c>
      <c r="K845" s="345"/>
      <c r="L845" s="345"/>
      <c r="M845" s="470"/>
      <c r="O845" s="469">
        <f t="shared" si="68"/>
        <v>841</v>
      </c>
      <c r="P845" s="455">
        <v>0</v>
      </c>
      <c r="Q845" s="343"/>
      <c r="R845" s="345"/>
      <c r="S845" s="345"/>
      <c r="T845" s="470"/>
    </row>
    <row r="846" spans="1:20">
      <c r="A846" s="310">
        <f t="shared" si="66"/>
        <v>842</v>
      </c>
      <c r="B846" s="314" t="str">
        <f>DP!J843&amp;";"&amp;DP!B843</f>
        <v>;</v>
      </c>
      <c r="C846" s="438">
        <v>842</v>
      </c>
      <c r="D846" s="312"/>
      <c r="E846" s="312"/>
      <c r="F846" s="403"/>
      <c r="H846" s="437">
        <f t="shared" si="67"/>
        <v>842</v>
      </c>
      <c r="I846" s="314" t="str">
        <f>KTPRS2!I843&amp;";"&amp;KTPRS2!B843</f>
        <v>;</v>
      </c>
      <c r="J846" s="438">
        <v>842</v>
      </c>
      <c r="K846" s="312"/>
      <c r="L846" s="312"/>
      <c r="M846" s="405"/>
      <c r="O846" s="437">
        <f t="shared" si="68"/>
        <v>842</v>
      </c>
      <c r="P846" s="455">
        <v>0</v>
      </c>
      <c r="Q846" s="438"/>
      <c r="R846" s="312"/>
      <c r="S846" s="312"/>
      <c r="T846" s="405"/>
    </row>
    <row r="847" spans="1:20">
      <c r="A847" s="313">
        <f t="shared" si="66"/>
        <v>843</v>
      </c>
      <c r="B847" s="314" t="str">
        <f>DP!J844&amp;";"&amp;DP!B844</f>
        <v>;</v>
      </c>
      <c r="C847" s="438">
        <v>843</v>
      </c>
      <c r="D847" s="345"/>
      <c r="E847" s="345"/>
      <c r="F847" s="347"/>
      <c r="H847" s="469">
        <f t="shared" si="67"/>
        <v>843</v>
      </c>
      <c r="I847" s="314" t="str">
        <f>KTPRS2!I844&amp;";"&amp;KTPRS2!B844</f>
        <v>;</v>
      </c>
      <c r="J847" s="438">
        <v>843</v>
      </c>
      <c r="K847" s="345"/>
      <c r="L847" s="345"/>
      <c r="M847" s="470"/>
      <c r="O847" s="469">
        <f t="shared" si="68"/>
        <v>843</v>
      </c>
      <c r="P847" s="455">
        <v>0</v>
      </c>
      <c r="Q847" s="343"/>
      <c r="R847" s="345"/>
      <c r="S847" s="345"/>
      <c r="T847" s="470"/>
    </row>
    <row r="848" spans="1:20">
      <c r="A848" s="310">
        <f t="shared" si="66"/>
        <v>844</v>
      </c>
      <c r="B848" s="314" t="str">
        <f>DP!J845&amp;";"&amp;DP!B845</f>
        <v>;</v>
      </c>
      <c r="C848" s="438">
        <v>844</v>
      </c>
      <c r="D848" s="312"/>
      <c r="E848" s="312"/>
      <c r="F848" s="403"/>
      <c r="H848" s="437">
        <f t="shared" si="67"/>
        <v>844</v>
      </c>
      <c r="I848" s="314" t="str">
        <f>KTPRS2!I845&amp;";"&amp;KTPRS2!B845</f>
        <v>;</v>
      </c>
      <c r="J848" s="438">
        <v>844</v>
      </c>
      <c r="K848" s="312"/>
      <c r="L848" s="312"/>
      <c r="M848" s="405"/>
      <c r="O848" s="437">
        <f t="shared" si="68"/>
        <v>844</v>
      </c>
      <c r="P848" s="455">
        <v>0</v>
      </c>
      <c r="Q848" s="438"/>
      <c r="R848" s="312"/>
      <c r="S848" s="312"/>
      <c r="T848" s="405"/>
    </row>
    <row r="849" spans="1:20">
      <c r="A849" s="313">
        <f t="shared" si="66"/>
        <v>845</v>
      </c>
      <c r="B849" s="314" t="str">
        <f>DP!J846&amp;";"&amp;DP!B846</f>
        <v>;</v>
      </c>
      <c r="C849" s="438">
        <v>845</v>
      </c>
      <c r="D849" s="345"/>
      <c r="E849" s="345"/>
      <c r="F849" s="347"/>
      <c r="H849" s="469">
        <f t="shared" si="67"/>
        <v>845</v>
      </c>
      <c r="I849" s="314" t="str">
        <f>KTPRS2!I846&amp;";"&amp;KTPRS2!B846</f>
        <v>;</v>
      </c>
      <c r="J849" s="438">
        <v>845</v>
      </c>
      <c r="K849" s="345"/>
      <c r="L849" s="345"/>
      <c r="M849" s="470"/>
      <c r="O849" s="469">
        <f t="shared" si="68"/>
        <v>845</v>
      </c>
      <c r="P849" s="455">
        <v>0</v>
      </c>
      <c r="Q849" s="343"/>
      <c r="R849" s="345"/>
      <c r="S849" s="345"/>
      <c r="T849" s="470"/>
    </row>
    <row r="850" spans="1:20">
      <c r="A850" s="310">
        <f t="shared" si="66"/>
        <v>846</v>
      </c>
      <c r="B850" s="314" t="str">
        <f>DP!J847&amp;";"&amp;DP!B847</f>
        <v>;</v>
      </c>
      <c r="C850" s="438">
        <v>846</v>
      </c>
      <c r="D850" s="312"/>
      <c r="E850" s="312"/>
      <c r="F850" s="403"/>
      <c r="H850" s="437">
        <f t="shared" si="67"/>
        <v>846</v>
      </c>
      <c r="I850" s="314" t="str">
        <f>KTPRS2!I847&amp;";"&amp;KTPRS2!B847</f>
        <v>;</v>
      </c>
      <c r="J850" s="438">
        <v>846</v>
      </c>
      <c r="K850" s="312"/>
      <c r="L850" s="312"/>
      <c r="M850" s="405"/>
      <c r="O850" s="437">
        <f t="shared" si="68"/>
        <v>846</v>
      </c>
      <c r="P850" s="455">
        <v>0</v>
      </c>
      <c r="Q850" s="438"/>
      <c r="R850" s="312"/>
      <c r="S850" s="312"/>
      <c r="T850" s="405"/>
    </row>
    <row r="851" spans="1:20">
      <c r="A851" s="313">
        <f t="shared" si="66"/>
        <v>847</v>
      </c>
      <c r="B851" s="314" t="str">
        <f>DP!J848&amp;";"&amp;DP!B848</f>
        <v>;</v>
      </c>
      <c r="C851" s="438">
        <v>847</v>
      </c>
      <c r="D851" s="345"/>
      <c r="E851" s="345"/>
      <c r="F851" s="347"/>
      <c r="H851" s="469">
        <f t="shared" si="67"/>
        <v>847</v>
      </c>
      <c r="I851" s="314" t="str">
        <f>KTPRS2!I848&amp;";"&amp;KTPRS2!B848</f>
        <v>;</v>
      </c>
      <c r="J851" s="438">
        <v>847</v>
      </c>
      <c r="K851" s="345"/>
      <c r="L851" s="345"/>
      <c r="M851" s="470"/>
      <c r="O851" s="469">
        <f t="shared" si="68"/>
        <v>847</v>
      </c>
      <c r="P851" s="455">
        <v>0</v>
      </c>
      <c r="Q851" s="343"/>
      <c r="R851" s="345"/>
      <c r="S851" s="345"/>
      <c r="T851" s="470"/>
    </row>
    <row r="852" spans="1:20">
      <c r="A852" s="310">
        <f t="shared" si="66"/>
        <v>848</v>
      </c>
      <c r="B852" s="314" t="str">
        <f>DP!J849&amp;";"&amp;DP!B849</f>
        <v>;</v>
      </c>
      <c r="C852" s="438">
        <v>848</v>
      </c>
      <c r="D852" s="312"/>
      <c r="E852" s="312"/>
      <c r="F852" s="403"/>
      <c r="H852" s="437">
        <f t="shared" si="67"/>
        <v>848</v>
      </c>
      <c r="I852" s="314" t="str">
        <f>KTPRS2!I849&amp;";"&amp;KTPRS2!B849</f>
        <v>;</v>
      </c>
      <c r="J852" s="438">
        <v>848</v>
      </c>
      <c r="K852" s="312"/>
      <c r="L852" s="312"/>
      <c r="M852" s="405"/>
      <c r="O852" s="437">
        <f t="shared" si="68"/>
        <v>848</v>
      </c>
      <c r="P852" s="455">
        <v>0</v>
      </c>
      <c r="Q852" s="438"/>
      <c r="R852" s="312"/>
      <c r="S852" s="312"/>
      <c r="T852" s="405"/>
    </row>
    <row r="853" spans="1:20">
      <c r="A853" s="313">
        <f t="shared" si="66"/>
        <v>849</v>
      </c>
      <c r="B853" s="314" t="str">
        <f>DP!J850&amp;";"&amp;DP!B850</f>
        <v>;</v>
      </c>
      <c r="C853" s="438">
        <v>849</v>
      </c>
      <c r="D853" s="345"/>
      <c r="E853" s="345"/>
      <c r="F853" s="347"/>
      <c r="H853" s="469">
        <f t="shared" si="67"/>
        <v>849</v>
      </c>
      <c r="I853" s="314" t="str">
        <f>KTPRS2!I850&amp;";"&amp;KTPRS2!B850</f>
        <v>;</v>
      </c>
      <c r="J853" s="438">
        <v>849</v>
      </c>
      <c r="K853" s="345"/>
      <c r="L853" s="345"/>
      <c r="M853" s="470"/>
      <c r="O853" s="469">
        <f t="shared" si="68"/>
        <v>849</v>
      </c>
      <c r="P853" s="455">
        <v>0</v>
      </c>
      <c r="Q853" s="343"/>
      <c r="R853" s="345"/>
      <c r="S853" s="345"/>
      <c r="T853" s="470"/>
    </row>
    <row r="854" spans="1:20">
      <c r="A854" s="310">
        <f t="shared" si="66"/>
        <v>850</v>
      </c>
      <c r="B854" s="314" t="str">
        <f>DP!J851&amp;";"&amp;DP!B851</f>
        <v>;</v>
      </c>
      <c r="C854" s="438">
        <v>850</v>
      </c>
      <c r="D854" s="312"/>
      <c r="E854" s="312"/>
      <c r="F854" s="403"/>
      <c r="H854" s="437">
        <f t="shared" si="67"/>
        <v>850</v>
      </c>
      <c r="I854" s="314" t="str">
        <f>KTPRS2!I851&amp;";"&amp;KTPRS2!B851</f>
        <v>;</v>
      </c>
      <c r="J854" s="438">
        <v>850</v>
      </c>
      <c r="K854" s="312"/>
      <c r="L854" s="312"/>
      <c r="M854" s="405"/>
      <c r="O854" s="437">
        <f t="shared" si="68"/>
        <v>850</v>
      </c>
      <c r="P854" s="455">
        <v>0</v>
      </c>
      <c r="Q854" s="438"/>
      <c r="R854" s="312"/>
      <c r="S854" s="312"/>
      <c r="T854" s="405"/>
    </row>
    <row r="855" spans="1:20" ht="15.75" thickBot="1">
      <c r="A855" s="313">
        <f t="shared" si="66"/>
        <v>851</v>
      </c>
      <c r="B855" s="314" t="str">
        <f>DP!J852&amp;";"&amp;DP!B852</f>
        <v>;</v>
      </c>
      <c r="C855" s="438">
        <v>851</v>
      </c>
      <c r="D855" s="312"/>
      <c r="E855" s="312"/>
      <c r="F855" s="403"/>
      <c r="H855" s="473">
        <f t="shared" si="67"/>
        <v>851</v>
      </c>
      <c r="I855" s="314" t="str">
        <f>KTPRS2!I852&amp;";"&amp;KTPRS2!B852</f>
        <v>;</v>
      </c>
      <c r="J855" s="438">
        <v>851</v>
      </c>
      <c r="K855" s="477"/>
      <c r="L855" s="477"/>
      <c r="M855" s="478"/>
      <c r="O855" s="473">
        <f t="shared" si="68"/>
        <v>851</v>
      </c>
      <c r="P855" s="455">
        <v>0</v>
      </c>
      <c r="Q855" s="475"/>
      <c r="R855" s="477"/>
      <c r="S855" s="477"/>
      <c r="T855" s="478"/>
    </row>
  </sheetData>
  <dataConsolidate/>
  <mergeCells count="79">
    <mergeCell ref="JC3:JE3"/>
    <mergeCell ref="HM3:HO3"/>
    <mergeCell ref="HT3:HV3"/>
    <mergeCell ref="IA3:IC3"/>
    <mergeCell ref="IH3:IJ3"/>
    <mergeCell ref="IO3:IQ3"/>
    <mergeCell ref="IV3:IX3"/>
    <mergeCell ref="HF3:HH3"/>
    <mergeCell ref="EG3:EI3"/>
    <mergeCell ref="EN3:EP3"/>
    <mergeCell ref="EU3:EW3"/>
    <mergeCell ref="FB3:FD3"/>
    <mergeCell ref="FI3:FK3"/>
    <mergeCell ref="FP3:FR3"/>
    <mergeCell ref="FW3:FY3"/>
    <mergeCell ref="GD3:GF3"/>
    <mergeCell ref="GK3:GM3"/>
    <mergeCell ref="GR3:GT3"/>
    <mergeCell ref="GY3:HA3"/>
    <mergeCell ref="DZ3:EB3"/>
    <mergeCell ref="BA3:BC3"/>
    <mergeCell ref="BH3:BJ3"/>
    <mergeCell ref="BO3:BQ3"/>
    <mergeCell ref="BV3:BX3"/>
    <mergeCell ref="CC3:CE3"/>
    <mergeCell ref="CJ3:CL3"/>
    <mergeCell ref="CQ3:CS3"/>
    <mergeCell ref="CX3:CZ3"/>
    <mergeCell ref="DE3:DG3"/>
    <mergeCell ref="DL3:DN3"/>
    <mergeCell ref="DS3:DU3"/>
    <mergeCell ref="IM2:IQ2"/>
    <mergeCell ref="IT2:IX2"/>
    <mergeCell ref="JA2:JE2"/>
    <mergeCell ref="D3:F3"/>
    <mergeCell ref="K3:M3"/>
    <mergeCell ref="R3:T3"/>
    <mergeCell ref="Y3:AA3"/>
    <mergeCell ref="AF3:AH3"/>
    <mergeCell ref="AM3:AO3"/>
    <mergeCell ref="AT3:AV3"/>
    <mergeCell ref="GW2:HA2"/>
    <mergeCell ref="HD2:HH2"/>
    <mergeCell ref="HK2:HO2"/>
    <mergeCell ref="HR2:HV2"/>
    <mergeCell ref="HY2:IC2"/>
    <mergeCell ref="IF2:IJ2"/>
    <mergeCell ref="GP2:GT2"/>
    <mergeCell ref="DQ2:DU2"/>
    <mergeCell ref="DX2:EB2"/>
    <mergeCell ref="EE2:EI2"/>
    <mergeCell ref="EL2:EP2"/>
    <mergeCell ref="ES2:EW2"/>
    <mergeCell ref="EZ2:FD2"/>
    <mergeCell ref="FG2:FK2"/>
    <mergeCell ref="FN2:FR2"/>
    <mergeCell ref="FU2:FY2"/>
    <mergeCell ref="GB2:GF2"/>
    <mergeCell ref="GI2:GM2"/>
    <mergeCell ref="DJ2:DN2"/>
    <mergeCell ref="AK2:AO2"/>
    <mergeCell ref="AR2:AV2"/>
    <mergeCell ref="AY2:BC2"/>
    <mergeCell ref="BF2:BJ2"/>
    <mergeCell ref="BM2:BQ2"/>
    <mergeCell ref="BT2:BX2"/>
    <mergeCell ref="CA2:CE2"/>
    <mergeCell ref="CH2:CL2"/>
    <mergeCell ref="CO2:CS2"/>
    <mergeCell ref="CV2:CZ2"/>
    <mergeCell ref="DC2:DG2"/>
    <mergeCell ref="C1:F1"/>
    <mergeCell ref="I1:M1"/>
    <mergeCell ref="AF1:AJ1"/>
    <mergeCell ref="B2:F2"/>
    <mergeCell ref="I2:M2"/>
    <mergeCell ref="P2:T2"/>
    <mergeCell ref="W2:AA2"/>
    <mergeCell ref="AD2:AH2"/>
  </mergeCells>
  <conditionalFormatting sqref="FI125">
    <cfRule type="expression" dxfId="44" priority="43">
      <formula>SEARCH("1",FK125)&gt;0</formula>
    </cfRule>
    <cfRule type="expression" dxfId="43" priority="44">
      <formula>SEARCH("2",FK125)&gt;0</formula>
    </cfRule>
    <cfRule type="expression" dxfId="42" priority="45">
      <formula>SEARCH("3",FK125)&gt;0</formula>
    </cfRule>
  </conditionalFormatting>
  <conditionalFormatting sqref="FI126:FI127">
    <cfRule type="expression" dxfId="41" priority="40">
      <formula>SEARCH("1",FK126)&gt;0</formula>
    </cfRule>
    <cfRule type="expression" dxfId="40" priority="41">
      <formula>SEARCH("2",FK126)&gt;0</formula>
    </cfRule>
    <cfRule type="expression" dxfId="39" priority="42">
      <formula>SEARCH("3",FK126)&gt;0</formula>
    </cfRule>
  </conditionalFormatting>
  <conditionalFormatting sqref="FI5:FI94">
    <cfRule type="expression" dxfId="38" priority="37">
      <formula>SEARCH("1",FK5)&gt;0</formula>
    </cfRule>
    <cfRule type="expression" dxfId="37" priority="38">
      <formula>SEARCH("2",FK5)&gt;0</formula>
    </cfRule>
    <cfRule type="expression" dxfId="36" priority="39">
      <formula>SEARCH("3",FK5)&gt;0</formula>
    </cfRule>
  </conditionalFormatting>
  <conditionalFormatting sqref="GR104:GR111">
    <cfRule type="expression" dxfId="35" priority="34">
      <formula>SEARCH("1",GT104)&gt;0</formula>
    </cfRule>
    <cfRule type="expression" dxfId="34" priority="35">
      <formula>SEARCH("2",GT104)&gt;0</formula>
    </cfRule>
    <cfRule type="expression" dxfId="33" priority="36">
      <formula>SEARCH("3",GT104)&gt;0</formula>
    </cfRule>
  </conditionalFormatting>
  <conditionalFormatting sqref="FB27:FB113 FB115:FB116">
    <cfRule type="expression" dxfId="32" priority="31">
      <formula>SEARCH("1",FD27)&gt;0</formula>
    </cfRule>
    <cfRule type="expression" dxfId="31" priority="32">
      <formula>SEARCH("2",FD27)&gt;0</formula>
    </cfRule>
    <cfRule type="expression" dxfId="30" priority="33">
      <formula>SEARCH("3",FD27)&gt;0</formula>
    </cfRule>
  </conditionalFormatting>
  <conditionalFormatting sqref="FB6:FB26">
    <cfRule type="expression" dxfId="29" priority="28">
      <formula>SEARCH("1",FD6)&gt;0</formula>
    </cfRule>
    <cfRule type="expression" dxfId="28" priority="29">
      <formula>SEARCH("2",FD6)&gt;0</formula>
    </cfRule>
    <cfRule type="expression" dxfId="27" priority="30">
      <formula>SEARCH("3",FD6)&gt;0</formula>
    </cfRule>
  </conditionalFormatting>
  <conditionalFormatting sqref="FB5:FB7">
    <cfRule type="expression" dxfId="26" priority="22">
      <formula>SEARCH("1",FD5)&gt;0</formula>
    </cfRule>
    <cfRule type="expression" dxfId="25" priority="23">
      <formula>SEARCH("2",FD5)&gt;0</formula>
    </cfRule>
    <cfRule type="expression" dxfId="24" priority="24">
      <formula>SEARCH("3",FD5)&gt;0</formula>
    </cfRule>
  </conditionalFormatting>
  <conditionalFormatting sqref="FB14:FB15">
    <cfRule type="expression" dxfId="23" priority="25">
      <formula>SEARCH("1",FD14)&gt;0</formula>
    </cfRule>
    <cfRule type="expression" dxfId="22" priority="26">
      <formula>SEARCH("2",FD14)&gt;0</formula>
    </cfRule>
    <cfRule type="expression" dxfId="21" priority="27">
      <formula>SEARCH("3",FD14)&gt;0</formula>
    </cfRule>
  </conditionalFormatting>
  <conditionalFormatting sqref="FB8">
    <cfRule type="expression" dxfId="20" priority="19">
      <formula>SEARCH("1",FD8)&gt;0</formula>
    </cfRule>
    <cfRule type="expression" dxfId="19" priority="20">
      <formula>SEARCH("2",FD8)&gt;0</formula>
    </cfRule>
    <cfRule type="expression" dxfId="18" priority="21">
      <formula>SEARCH("3",FD8)&gt;0</formula>
    </cfRule>
  </conditionalFormatting>
  <conditionalFormatting sqref="FB9">
    <cfRule type="expression" dxfId="17" priority="16">
      <formula>SEARCH("1",FD9)&gt;0</formula>
    </cfRule>
    <cfRule type="expression" dxfId="16" priority="17">
      <formula>SEARCH("2",FD9)&gt;0</formula>
    </cfRule>
    <cfRule type="expression" dxfId="15" priority="18">
      <formula>SEARCH("3",FD9)&gt;0</formula>
    </cfRule>
  </conditionalFormatting>
  <conditionalFormatting sqref="FB16">
    <cfRule type="expression" dxfId="14" priority="13">
      <formula>SEARCH("1",FD16)&gt;0</formula>
    </cfRule>
    <cfRule type="expression" dxfId="13" priority="14">
      <formula>SEARCH("2",FD16)&gt;0</formula>
    </cfRule>
    <cfRule type="expression" dxfId="12" priority="15">
      <formula>SEARCH("3",FD16)&gt;0</formula>
    </cfRule>
  </conditionalFormatting>
  <conditionalFormatting sqref="FB119">
    <cfRule type="expression" dxfId="11" priority="10">
      <formula>SEARCH("1",FD119)&gt;0</formula>
    </cfRule>
    <cfRule type="expression" dxfId="10" priority="11">
      <formula>SEARCH("2",FD119)&gt;0</formula>
    </cfRule>
    <cfRule type="expression" dxfId="9" priority="12">
      <formula>SEARCH("3",FD119)&gt;0</formula>
    </cfRule>
  </conditionalFormatting>
  <conditionalFormatting sqref="FB114">
    <cfRule type="expression" dxfId="8" priority="7">
      <formula>SEARCH("1",FD114)&gt;0</formula>
    </cfRule>
    <cfRule type="expression" dxfId="7" priority="8">
      <formula>SEARCH("2",FD114)&gt;0</formula>
    </cfRule>
    <cfRule type="expression" dxfId="6" priority="9">
      <formula>SEARCH("3",FD114)&gt;0</formula>
    </cfRule>
  </conditionalFormatting>
  <conditionalFormatting sqref="GY54:GY61">
    <cfRule type="expression" dxfId="5" priority="4">
      <formula>SEARCH("1",HA54)&gt;0</formula>
    </cfRule>
    <cfRule type="expression" dxfId="4" priority="5">
      <formula>SEARCH("2",HA54)&gt;0</formula>
    </cfRule>
    <cfRule type="expression" dxfId="3" priority="6">
      <formula>SEARCH("3",HA54)&gt;0</formula>
    </cfRule>
  </conditionalFormatting>
  <conditionalFormatting sqref="BA5:BA12">
    <cfRule type="expression" dxfId="2" priority="1">
      <formula>SEARCH("1",BC5)&gt;0</formula>
    </cfRule>
    <cfRule type="expression" dxfId="1" priority="2">
      <formula>SEARCH("2",BC5)&gt;0</formula>
    </cfRule>
    <cfRule type="expression" dxfId="0" priority="3">
      <formula>SEARCH("3",BC5)&gt;0</formula>
    </cfRule>
  </conditionalFormatting>
  <dataValidations count="1">
    <dataValidation type="textLength" operator="lessThanOrEqual" allowBlank="1" showInputMessage="1" showErrorMessage="1" errorTitle="Будьте внимательны!" error="Количество символов в названии защиты не должно быть более 60-ти._x000a_Используйте сокращения:_x000a_мин. авар.; макс. авар.; темпер-ра;_x000a_П(З)ПН - передний(задн) подшипник насоса;_x000a_П(З)ПД - передний подшипник эл.двиг._x000a_" sqref="EZ10:EZ11 EZ5:EZ6" xr:uid="{3F4719E2-3429-480F-82C9-63B0B997F6EF}">
      <formula1>160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0657" r:id="rId4" name="ComboBox1">
          <controlPr defaultSize="0" autoLine="0" r:id="rId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6</xdr:col>
                <xdr:colOff>247650</xdr:colOff>
                <xdr:row>1</xdr:row>
                <xdr:rowOff>9525</xdr:rowOff>
              </to>
            </anchor>
          </controlPr>
        </control>
      </mc:Choice>
      <mc:Fallback>
        <control shapeId="70657" r:id="rId4" name="ComboBox1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42B3B-C86C-4715-9AC2-097127D6B680}">
  <sheetPr codeName="Лист18">
    <tabColor rgb="FF00B0F0"/>
  </sheetPr>
  <dimension ref="A1:D21"/>
  <sheetViews>
    <sheetView zoomScaleNormal="100" workbookViewId="0">
      <selection activeCell="A4" sqref="A4"/>
    </sheetView>
  </sheetViews>
  <sheetFormatPr defaultRowHeight="15"/>
  <cols>
    <col min="2" max="2" width="25.7109375" customWidth="1"/>
    <col min="3" max="3" width="25.42578125" customWidth="1"/>
    <col min="4" max="4" width="23" bestFit="1" customWidth="1"/>
  </cols>
  <sheetData>
    <row r="1" spans="1:4">
      <c r="A1" s="1118" t="s">
        <v>11845</v>
      </c>
      <c r="B1" s="1119" t="s">
        <v>11827</v>
      </c>
      <c r="C1" s="1120" t="s">
        <v>11828</v>
      </c>
      <c r="D1" s="1120" t="s">
        <v>11849</v>
      </c>
    </row>
    <row r="2" spans="1:4">
      <c r="A2" s="1121">
        <v>1</v>
      </c>
      <c r="B2" s="1123" t="s">
        <v>11823</v>
      </c>
      <c r="C2" s="1124" t="s">
        <v>3132</v>
      </c>
      <c r="D2" s="1122" t="s">
        <v>3146</v>
      </c>
    </row>
    <row r="3" spans="1:4">
      <c r="A3" s="1121">
        <v>2</v>
      </c>
      <c r="B3" s="1123" t="s">
        <v>11829</v>
      </c>
      <c r="C3" s="1124" t="s">
        <v>11831</v>
      </c>
      <c r="D3" s="1122" t="s">
        <v>3146</v>
      </c>
    </row>
    <row r="4" spans="1:4">
      <c r="A4" s="1121">
        <v>3</v>
      </c>
      <c r="B4" s="1123" t="s">
        <v>11830</v>
      </c>
      <c r="C4" s="1124" t="s">
        <v>11832</v>
      </c>
      <c r="D4" s="1122" t="s">
        <v>3146</v>
      </c>
    </row>
    <row r="5" spans="1:4">
      <c r="A5" s="1121">
        <v>4</v>
      </c>
      <c r="B5" s="1123" t="s">
        <v>11842</v>
      </c>
      <c r="C5" s="1124" t="s">
        <v>11833</v>
      </c>
      <c r="D5" s="1122" t="s">
        <v>3146</v>
      </c>
    </row>
    <row r="6" spans="1:4">
      <c r="A6" s="1121">
        <v>5</v>
      </c>
      <c r="B6" s="1123" t="s">
        <v>11843</v>
      </c>
      <c r="C6" s="1124" t="s">
        <v>11834</v>
      </c>
      <c r="D6" s="1122" t="s">
        <v>3146</v>
      </c>
    </row>
    <row r="7" spans="1:4">
      <c r="A7" s="1121">
        <v>6</v>
      </c>
      <c r="B7" s="1123" t="s">
        <v>541</v>
      </c>
      <c r="C7" s="1124" t="s">
        <v>3134</v>
      </c>
      <c r="D7" s="1122" t="s">
        <v>3146</v>
      </c>
    </row>
    <row r="8" spans="1:4">
      <c r="A8" s="1121">
        <v>7</v>
      </c>
      <c r="B8" s="1123" t="s">
        <v>8108</v>
      </c>
      <c r="C8" s="1124" t="s">
        <v>11835</v>
      </c>
      <c r="D8" s="1122" t="s">
        <v>3146</v>
      </c>
    </row>
    <row r="9" spans="1:4">
      <c r="A9" s="1121">
        <v>8</v>
      </c>
      <c r="B9" s="1123" t="s">
        <v>11836</v>
      </c>
      <c r="C9" s="1124" t="s">
        <v>11837</v>
      </c>
      <c r="D9" s="1122" t="s">
        <v>3146</v>
      </c>
    </row>
    <row r="10" spans="1:4">
      <c r="A10" s="1121">
        <v>9</v>
      </c>
      <c r="B10" s="1123" t="s">
        <v>11839</v>
      </c>
      <c r="C10" s="1124" t="s">
        <v>11846</v>
      </c>
      <c r="D10" s="1122" t="s">
        <v>3146</v>
      </c>
    </row>
    <row r="11" spans="1:4">
      <c r="A11" s="1121">
        <v>10</v>
      </c>
      <c r="B11" s="1123" t="s">
        <v>11841</v>
      </c>
      <c r="C11" s="1124" t="s">
        <v>3133</v>
      </c>
      <c r="D11" s="1122" t="s">
        <v>3146</v>
      </c>
    </row>
    <row r="12" spans="1:4">
      <c r="A12" s="1121">
        <v>11</v>
      </c>
      <c r="B12" s="1123" t="s">
        <v>11840</v>
      </c>
      <c r="C12" s="1124" t="s">
        <v>11847</v>
      </c>
      <c r="D12" s="1122" t="s">
        <v>3146</v>
      </c>
    </row>
    <row r="13" spans="1:4">
      <c r="A13" s="1121"/>
      <c r="B13" s="1123"/>
      <c r="C13" s="1124"/>
      <c r="D13" s="1122"/>
    </row>
    <row r="14" spans="1:4">
      <c r="A14" s="1126"/>
      <c r="B14" s="1125"/>
      <c r="C14" s="1127"/>
      <c r="D14" s="1127"/>
    </row>
    <row r="15" spans="1:4">
      <c r="A15" s="1121">
        <v>12</v>
      </c>
      <c r="B15" s="1123" t="s">
        <v>11844</v>
      </c>
      <c r="C15" s="1124" t="s">
        <v>11848</v>
      </c>
      <c r="D15" s="1122" t="s">
        <v>3146</v>
      </c>
    </row>
    <row r="16" spans="1:4">
      <c r="A16" s="1126"/>
      <c r="B16" s="1125"/>
      <c r="C16" s="1127"/>
      <c r="D16" s="1127"/>
    </row>
    <row r="17" spans="1:4">
      <c r="A17" s="1126"/>
      <c r="B17" s="1125"/>
      <c r="C17" s="1127"/>
      <c r="D17" s="1127"/>
    </row>
    <row r="18" spans="1:4">
      <c r="A18" s="1126"/>
      <c r="B18" s="1125"/>
      <c r="C18" s="1127"/>
      <c r="D18" s="1127"/>
    </row>
    <row r="19" spans="1:4">
      <c r="A19" s="1126"/>
      <c r="B19" s="1125"/>
      <c r="C19" s="1127"/>
      <c r="D19" s="1127"/>
    </row>
    <row r="20" spans="1:4">
      <c r="A20" s="1126"/>
      <c r="B20" s="1125"/>
      <c r="C20" s="1127"/>
      <c r="D20" s="1127"/>
    </row>
    <row r="21" spans="1:4" ht="15.75" thickBot="1">
      <c r="A21" s="1128"/>
      <c r="B21" s="1129"/>
      <c r="C21" s="1130"/>
      <c r="D21" s="1130"/>
    </row>
  </sheetData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DD52D-B895-4CEA-810C-A8F7CF8118D8}">
  <sheetPr codeName="Лист28">
    <tabColor rgb="FF00B0F0"/>
  </sheetPr>
  <dimension ref="A1:DF289"/>
  <sheetViews>
    <sheetView tabSelected="1" topLeftCell="BU1" zoomScale="85" zoomScaleNormal="85" workbookViewId="0">
      <selection activeCell="CA192" sqref="CA192"/>
    </sheetView>
  </sheetViews>
  <sheetFormatPr defaultRowHeight="15"/>
  <cols>
    <col min="1" max="1" width="9.5703125" style="169" bestFit="1" customWidth="1"/>
    <col min="2" max="2" width="96" style="169" customWidth="1"/>
    <col min="3" max="3" width="18" style="169" bestFit="1" customWidth="1"/>
    <col min="4" max="4" width="8.5703125" style="169" bestFit="1" customWidth="1"/>
    <col min="5" max="5" width="8.28515625" style="169" bestFit="1" customWidth="1"/>
    <col min="6" max="6" width="25.42578125" style="169" customWidth="1"/>
    <col min="7" max="7" width="5.85546875" style="169" bestFit="1" customWidth="1"/>
    <col min="8" max="8" width="34.42578125" style="169" customWidth="1"/>
    <col min="9" max="9" width="9" style="169" bestFit="1" customWidth="1"/>
    <col min="10" max="10" width="13.42578125" style="169" bestFit="1" customWidth="1"/>
    <col min="12" max="12" width="9.5703125" style="169" bestFit="1" customWidth="1"/>
    <col min="13" max="13" width="96.42578125" style="169" bestFit="1" customWidth="1"/>
    <col min="14" max="14" width="18" style="169" bestFit="1" customWidth="1"/>
    <col min="15" max="15" width="8.5703125" style="169" bestFit="1" customWidth="1"/>
    <col min="16" max="16" width="8.28515625" style="169" bestFit="1" customWidth="1"/>
    <col min="17" max="17" width="25.42578125" style="169" customWidth="1"/>
    <col min="18" max="18" width="5.85546875" style="169" bestFit="1" customWidth="1"/>
    <col min="19" max="19" width="34.42578125" style="169" customWidth="1"/>
    <col min="20" max="20" width="9" style="169" bestFit="1" customWidth="1"/>
    <col min="21" max="21" width="13.42578125" style="169" bestFit="1" customWidth="1"/>
    <col min="23" max="23" width="9.5703125" style="169" bestFit="1" customWidth="1"/>
    <col min="24" max="24" width="77.7109375" style="169" bestFit="1" customWidth="1"/>
    <col min="25" max="25" width="20.28515625" style="169" bestFit="1" customWidth="1"/>
    <col min="26" max="26" width="8.5703125" style="169" bestFit="1" customWidth="1"/>
    <col min="27" max="27" width="8.28515625" style="169" bestFit="1" customWidth="1"/>
    <col min="28" max="28" width="42" style="169" bestFit="1" customWidth="1"/>
    <col min="29" max="29" width="5.85546875" style="169" bestFit="1" customWidth="1"/>
    <col min="30" max="30" width="22.7109375" style="169" bestFit="1" customWidth="1"/>
    <col min="31" max="31" width="9" style="169" bestFit="1" customWidth="1"/>
    <col min="32" max="32" width="13.42578125" style="169" bestFit="1" customWidth="1"/>
    <col min="34" max="34" width="9.5703125" style="169" bestFit="1" customWidth="1"/>
    <col min="35" max="35" width="77.42578125" style="169" bestFit="1" customWidth="1"/>
    <col min="36" max="36" width="19.140625" style="169" bestFit="1" customWidth="1"/>
    <col min="37" max="37" width="8.5703125" style="169" bestFit="1" customWidth="1"/>
    <col min="38" max="38" width="8.28515625" style="169" bestFit="1" customWidth="1"/>
    <col min="39" max="39" width="41.28515625" style="169" bestFit="1" customWidth="1"/>
    <col min="40" max="40" width="5.85546875" style="169" bestFit="1" customWidth="1"/>
    <col min="41" max="41" width="21.7109375" style="169" bestFit="1" customWidth="1"/>
    <col min="42" max="42" width="9" style="169" bestFit="1" customWidth="1"/>
    <col min="43" max="43" width="13.42578125" style="169" bestFit="1" customWidth="1"/>
    <col min="45" max="45" width="9.5703125" style="169" bestFit="1" customWidth="1"/>
    <col min="46" max="46" width="16.140625" style="169" bestFit="1" customWidth="1"/>
    <col min="47" max="47" width="9.7109375" style="169" bestFit="1" customWidth="1"/>
    <col min="48" max="48" width="8.5703125" style="169" bestFit="1" customWidth="1"/>
    <col min="49" max="49" width="8.28515625" style="169" bestFit="1" customWidth="1"/>
    <col min="50" max="50" width="87.7109375" style="169" bestFit="1" customWidth="1"/>
    <col min="51" max="51" width="5.85546875" style="169" bestFit="1" customWidth="1"/>
    <col min="52" max="52" width="16" style="169" bestFit="1" customWidth="1"/>
    <col min="53" max="53" width="9" style="169" bestFit="1" customWidth="1"/>
    <col min="54" max="54" width="13.42578125" style="169" bestFit="1" customWidth="1"/>
    <col min="56" max="56" width="9.5703125" style="169" bestFit="1" customWidth="1"/>
    <col min="57" max="57" width="162.7109375" style="169" bestFit="1" customWidth="1"/>
    <col min="58" max="58" width="10.7109375" style="169" bestFit="1" customWidth="1"/>
    <col min="59" max="59" width="8.5703125" style="1134" bestFit="1" customWidth="1"/>
    <col min="60" max="60" width="8.28515625" style="169" bestFit="1" customWidth="1"/>
    <col min="61" max="61" width="41.28515625" style="169" bestFit="1" customWidth="1"/>
    <col min="62" max="62" width="5.85546875" style="169" bestFit="1" customWidth="1"/>
    <col min="63" max="63" width="14.42578125" style="169" customWidth="1"/>
    <col min="64" max="64" width="9" style="169" bestFit="1" customWidth="1"/>
    <col min="65" max="65" width="13.42578125" style="169" bestFit="1" customWidth="1"/>
    <col min="67" max="67" width="9.5703125" style="169" bestFit="1" customWidth="1"/>
    <col min="68" max="68" width="40.85546875" style="169" bestFit="1" customWidth="1"/>
    <col min="69" max="69" width="15.7109375" style="169" bestFit="1" customWidth="1"/>
    <col min="70" max="70" width="8.5703125" style="169" bestFit="1" customWidth="1"/>
    <col min="71" max="71" width="8.28515625" style="169" bestFit="1" customWidth="1"/>
    <col min="72" max="72" width="117.28515625" style="169" bestFit="1" customWidth="1"/>
    <col min="73" max="73" width="5.85546875" style="169" bestFit="1" customWidth="1"/>
    <col min="74" max="74" width="14.28515625" style="169" bestFit="1" customWidth="1"/>
    <col min="75" max="75" width="9" style="169" bestFit="1" customWidth="1"/>
    <col min="76" max="76" width="13.42578125" style="169" bestFit="1" customWidth="1"/>
    <col min="78" max="78" width="9.5703125" style="169" bestFit="1" customWidth="1"/>
    <col min="79" max="79" width="22.7109375" style="169" bestFit="1" customWidth="1"/>
    <col min="80" max="80" width="14.28515625" style="169" bestFit="1" customWidth="1"/>
    <col min="81" max="81" width="8.5703125" style="169" bestFit="1" customWidth="1"/>
    <col min="82" max="82" width="8.28515625" style="169" bestFit="1" customWidth="1"/>
    <col min="83" max="83" width="107.85546875" style="169" bestFit="1" customWidth="1"/>
    <col min="84" max="84" width="5.85546875" style="169" bestFit="1" customWidth="1"/>
    <col min="85" max="85" width="8.7109375" style="169" bestFit="1" customWidth="1"/>
    <col min="86" max="86" width="9" style="169" bestFit="1" customWidth="1"/>
    <col min="87" max="87" width="13.42578125" style="169" bestFit="1" customWidth="1"/>
    <col min="90" max="90" width="9.5703125" style="169" bestFit="1" customWidth="1"/>
    <col min="91" max="91" width="110.140625" style="169" bestFit="1" customWidth="1"/>
    <col min="92" max="92" width="30.140625" style="169" bestFit="1" customWidth="1"/>
    <col min="93" max="93" width="11.5703125" style="169" bestFit="1" customWidth="1"/>
    <col min="94" max="94" width="8.28515625" style="169" bestFit="1" customWidth="1"/>
    <col min="95" max="95" width="26" style="169" bestFit="1" customWidth="1"/>
    <col min="96" max="96" width="5.85546875" style="169" bestFit="1" customWidth="1"/>
    <col min="97" max="97" width="13.42578125" style="169" bestFit="1" customWidth="1"/>
    <col min="98" max="98" width="9" style="169" bestFit="1" customWidth="1"/>
    <col min="99" max="99" width="13.42578125" style="169" bestFit="1" customWidth="1"/>
    <col min="101" max="101" width="9.5703125" style="169" bestFit="1" customWidth="1"/>
    <col min="102" max="102" width="93.5703125" style="169" bestFit="1" customWidth="1"/>
    <col min="103" max="103" width="20.28515625" style="169" bestFit="1" customWidth="1"/>
    <col min="104" max="104" width="8.5703125" style="169" bestFit="1" customWidth="1"/>
    <col min="105" max="105" width="8.28515625" style="169" bestFit="1" customWidth="1"/>
    <col min="106" max="106" width="12.42578125" style="169" bestFit="1" customWidth="1"/>
    <col min="107" max="107" width="5.85546875" style="169" bestFit="1" customWidth="1"/>
    <col min="108" max="108" width="23.5703125" style="169" bestFit="1" customWidth="1"/>
    <col min="109" max="109" width="9" style="169" bestFit="1" customWidth="1"/>
    <col min="110" max="110" width="13.42578125" style="169" bestFit="1" customWidth="1"/>
  </cols>
  <sheetData>
    <row r="1" spans="1:110" ht="22.5" thickTop="1" thickBot="1">
      <c r="A1" s="1138" t="s">
        <v>3129</v>
      </c>
      <c r="B1" s="1534" t="s">
        <v>11850</v>
      </c>
      <c r="C1" s="1534"/>
      <c r="D1" s="1534"/>
      <c r="E1" s="1534"/>
      <c r="F1" s="1534"/>
      <c r="G1" s="1534"/>
      <c r="H1" s="1534"/>
      <c r="I1" s="1534"/>
      <c r="J1" s="1534"/>
      <c r="L1" s="1138" t="s">
        <v>3129</v>
      </c>
      <c r="M1" s="1534" t="s">
        <v>11851</v>
      </c>
      <c r="N1" s="1534"/>
      <c r="O1" s="1534"/>
      <c r="P1" s="1534"/>
      <c r="Q1" s="1534"/>
      <c r="R1" s="1534"/>
      <c r="S1" s="1534"/>
      <c r="T1" s="1534"/>
      <c r="U1" s="1534"/>
      <c r="W1" s="1138" t="s">
        <v>3129</v>
      </c>
      <c r="X1" s="1534" t="s">
        <v>11853</v>
      </c>
      <c r="Y1" s="1534"/>
      <c r="Z1" s="1534"/>
      <c r="AA1" s="1534"/>
      <c r="AB1" s="1534"/>
      <c r="AC1" s="1534"/>
      <c r="AD1" s="1534"/>
      <c r="AE1" s="1534"/>
      <c r="AF1" s="1534"/>
      <c r="AH1" s="1138" t="s">
        <v>3129</v>
      </c>
      <c r="AI1" s="1534" t="s">
        <v>11872</v>
      </c>
      <c r="AJ1" s="1534"/>
      <c r="AK1" s="1534"/>
      <c r="AL1" s="1534"/>
      <c r="AM1" s="1534"/>
      <c r="AN1" s="1534"/>
      <c r="AO1" s="1534"/>
      <c r="AP1" s="1534"/>
      <c r="AQ1" s="1534"/>
      <c r="AS1" s="315" t="s">
        <v>3129</v>
      </c>
      <c r="AT1" s="1536" t="s">
        <v>11965</v>
      </c>
      <c r="AU1" s="1536"/>
      <c r="AV1" s="1536"/>
      <c r="AW1" s="1536"/>
      <c r="AX1" s="1536"/>
      <c r="AY1" s="1536"/>
      <c r="AZ1" s="1536"/>
      <c r="BA1" s="1536"/>
      <c r="BB1" s="1537"/>
      <c r="BD1" s="1138" t="s">
        <v>3129</v>
      </c>
      <c r="BE1" s="1534" t="s">
        <v>3138</v>
      </c>
      <c r="BF1" s="1534"/>
      <c r="BG1" s="1534"/>
      <c r="BH1" s="1534"/>
      <c r="BI1" s="1534"/>
      <c r="BJ1" s="1534"/>
      <c r="BK1" s="1534"/>
      <c r="BL1" s="1534"/>
      <c r="BM1" s="1534"/>
      <c r="BO1" s="315" t="s">
        <v>3129</v>
      </c>
      <c r="BP1" s="1536" t="s">
        <v>3139</v>
      </c>
      <c r="BQ1" s="1536"/>
      <c r="BR1" s="1536"/>
      <c r="BS1" s="1536"/>
      <c r="BT1" s="1536"/>
      <c r="BU1" s="1536"/>
      <c r="BV1" s="1536"/>
      <c r="BW1" s="1536"/>
      <c r="BX1" s="1537"/>
      <c r="BZ1" s="1138" t="s">
        <v>3129</v>
      </c>
      <c r="CA1" s="1534" t="s">
        <v>3140</v>
      </c>
      <c r="CB1" s="1535"/>
      <c r="CC1" s="1534"/>
      <c r="CD1" s="1534"/>
      <c r="CE1" s="1534"/>
      <c r="CF1" s="1534"/>
      <c r="CG1" s="1534"/>
      <c r="CH1" s="1534"/>
      <c r="CI1" s="1534"/>
      <c r="CL1" s="1138" t="s">
        <v>3129</v>
      </c>
      <c r="CM1" s="1534" t="s">
        <v>3141</v>
      </c>
      <c r="CN1" s="1534"/>
      <c r="CO1" s="1534"/>
      <c r="CP1" s="1534"/>
      <c r="CQ1" s="1534"/>
      <c r="CR1" s="1534"/>
      <c r="CS1" s="1534"/>
      <c r="CT1" s="1534"/>
      <c r="CU1" s="1534"/>
      <c r="CW1" s="1138" t="s">
        <v>3129</v>
      </c>
      <c r="CX1" s="1534" t="s">
        <v>3142</v>
      </c>
      <c r="CY1" s="1534"/>
      <c r="CZ1" s="1534"/>
      <c r="DA1" s="1534"/>
      <c r="DB1" s="1534"/>
      <c r="DC1" s="1534"/>
      <c r="DD1" s="1534"/>
      <c r="DE1" s="1534"/>
      <c r="DF1" s="1534"/>
    </row>
    <row r="2" spans="1:110" ht="21.75" thickBot="1">
      <c r="A2" s="1139" t="s">
        <v>3143</v>
      </c>
      <c r="B2" s="1173" t="s">
        <v>12137</v>
      </c>
      <c r="C2" s="1173"/>
      <c r="D2" s="1173"/>
      <c r="E2" s="1173"/>
      <c r="F2" s="1173"/>
      <c r="G2" s="1173"/>
      <c r="H2" s="1173"/>
      <c r="I2" s="1173"/>
      <c r="J2" s="1173"/>
      <c r="L2" s="1139" t="s">
        <v>3143</v>
      </c>
      <c r="M2" s="1173" t="s">
        <v>12137</v>
      </c>
      <c r="N2" s="1169"/>
      <c r="O2" s="1169"/>
      <c r="P2" s="1169"/>
      <c r="Q2" s="1169"/>
      <c r="R2" s="1169"/>
      <c r="S2" s="1169"/>
      <c r="T2" s="1169"/>
      <c r="U2" s="1169"/>
      <c r="W2" s="1139" t="s">
        <v>3143</v>
      </c>
      <c r="X2" s="1173" t="s">
        <v>3444</v>
      </c>
      <c r="Y2" s="1169"/>
      <c r="Z2" s="1169"/>
      <c r="AA2" s="1169"/>
      <c r="AB2" s="1169"/>
      <c r="AC2" s="1169"/>
      <c r="AD2" s="1169"/>
      <c r="AE2" s="1169"/>
      <c r="AF2" s="1169"/>
      <c r="AH2" s="1139" t="s">
        <v>3143</v>
      </c>
      <c r="AI2" s="1173" t="s">
        <v>3444</v>
      </c>
      <c r="AJ2" s="1169"/>
      <c r="AK2" s="1169"/>
      <c r="AL2" s="1169"/>
      <c r="AM2" s="1169"/>
      <c r="AN2" s="1169"/>
      <c r="AO2" s="1169"/>
      <c r="AP2" s="1169"/>
      <c r="AQ2" s="1169"/>
      <c r="AS2" s="316" t="s">
        <v>3143</v>
      </c>
      <c r="AT2" s="1173" t="s">
        <v>3453</v>
      </c>
      <c r="AU2" s="1169"/>
      <c r="AV2" s="1169"/>
      <c r="AW2" s="1169"/>
      <c r="AX2" s="1169"/>
      <c r="AY2" s="1169"/>
      <c r="AZ2" s="1169"/>
      <c r="BA2" s="1169"/>
      <c r="BB2" s="1170"/>
      <c r="BD2" s="316" t="s">
        <v>3143</v>
      </c>
      <c r="BE2" s="1173" t="s">
        <v>3442</v>
      </c>
      <c r="BF2" s="1169"/>
      <c r="BG2" s="1169"/>
      <c r="BH2" s="1169"/>
      <c r="BI2" s="1169"/>
      <c r="BJ2" s="1169"/>
      <c r="BK2" s="1169"/>
      <c r="BL2" s="1169"/>
      <c r="BM2" s="1169"/>
      <c r="BO2" s="316" t="s">
        <v>3143</v>
      </c>
      <c r="BP2" s="1173" t="s">
        <v>12139</v>
      </c>
      <c r="BQ2" s="1169"/>
      <c r="BR2" s="1169"/>
      <c r="BS2" s="1169"/>
      <c r="BT2" s="1169"/>
      <c r="BU2" s="1169"/>
      <c r="BV2" s="1169"/>
      <c r="BW2" s="1169"/>
      <c r="BX2" s="1170"/>
      <c r="BZ2" s="316" t="s">
        <v>3143</v>
      </c>
      <c r="CA2" s="1173" t="s">
        <v>3433</v>
      </c>
      <c r="CB2" s="1171"/>
      <c r="CC2" s="1172"/>
      <c r="CD2" s="1169"/>
      <c r="CE2" s="1169"/>
      <c r="CF2" s="1169"/>
      <c r="CG2" s="1169"/>
      <c r="CH2" s="1169"/>
      <c r="CI2" s="1169"/>
      <c r="CL2" s="316" t="s">
        <v>3143</v>
      </c>
      <c r="CM2" s="1175" t="s">
        <v>12140</v>
      </c>
      <c r="CN2" s="1169"/>
      <c r="CO2" s="1169"/>
      <c r="CP2" s="1169"/>
      <c r="CQ2" s="1169"/>
      <c r="CR2" s="1169"/>
      <c r="CS2" s="1169"/>
      <c r="CT2" s="1169"/>
      <c r="CU2" s="1169"/>
      <c r="CW2" s="316" t="s">
        <v>3143</v>
      </c>
      <c r="CX2" s="1173" t="s">
        <v>12141</v>
      </c>
      <c r="CY2" s="1169"/>
      <c r="CZ2" s="1169"/>
      <c r="DA2" s="1169"/>
      <c r="DB2" s="1169"/>
      <c r="DC2" s="1169"/>
      <c r="DD2" s="1169"/>
      <c r="DE2" s="1169"/>
      <c r="DF2" s="1169"/>
    </row>
    <row r="3" spans="1:110" ht="21">
      <c r="A3" s="1139" t="s">
        <v>12136</v>
      </c>
      <c r="B3" s="1174" t="s">
        <v>11852</v>
      </c>
      <c r="C3" s="318"/>
      <c r="D3" s="318"/>
      <c r="E3" s="319"/>
      <c r="F3" s="319"/>
      <c r="G3" s="318"/>
      <c r="H3" s="318"/>
      <c r="I3" s="320" t="s">
        <v>3144</v>
      </c>
      <c r="J3" s="1140" t="s">
        <v>3145</v>
      </c>
      <c r="L3" s="1139" t="s">
        <v>12136</v>
      </c>
      <c r="M3" s="317" t="s">
        <v>12138</v>
      </c>
      <c r="N3" s="318"/>
      <c r="O3" s="318"/>
      <c r="P3" s="319"/>
      <c r="Q3" s="319"/>
      <c r="R3" s="318"/>
      <c r="S3" s="318"/>
      <c r="T3" s="320" t="s">
        <v>3144</v>
      </c>
      <c r="U3" s="1140" t="s">
        <v>3145</v>
      </c>
      <c r="W3" s="1139" t="s">
        <v>12136</v>
      </c>
      <c r="X3" s="317" t="s">
        <v>11854</v>
      </c>
      <c r="Y3" s="318"/>
      <c r="Z3" s="318"/>
      <c r="AA3" s="319"/>
      <c r="AB3" s="319"/>
      <c r="AC3" s="318"/>
      <c r="AD3" s="318"/>
      <c r="AE3" s="320" t="s">
        <v>3144</v>
      </c>
      <c r="AF3" s="1140" t="s">
        <v>3145</v>
      </c>
      <c r="AH3" s="1139" t="s">
        <v>12136</v>
      </c>
      <c r="AI3" s="317" t="s">
        <v>11871</v>
      </c>
      <c r="AJ3" s="318"/>
      <c r="AK3" s="318"/>
      <c r="AL3" s="319"/>
      <c r="AM3" s="319"/>
      <c r="AN3" s="318"/>
      <c r="AO3" s="318"/>
      <c r="AP3" s="320" t="s">
        <v>3144</v>
      </c>
      <c r="AQ3" s="1140" t="s">
        <v>3145</v>
      </c>
      <c r="AS3" s="1139" t="s">
        <v>12136</v>
      </c>
      <c r="AT3" s="317" t="s">
        <v>11968</v>
      </c>
      <c r="AU3" s="318"/>
      <c r="AV3" s="318"/>
      <c r="AW3" s="319"/>
      <c r="AX3" s="319"/>
      <c r="AY3" s="318"/>
      <c r="AZ3" s="318"/>
      <c r="BA3" s="320" t="s">
        <v>3144</v>
      </c>
      <c r="BB3" s="321" t="s">
        <v>3146</v>
      </c>
      <c r="BD3" s="1139" t="s">
        <v>12136</v>
      </c>
      <c r="BE3" s="317" t="s">
        <v>3147</v>
      </c>
      <c r="BF3" s="318"/>
      <c r="BG3" s="320"/>
      <c r="BH3" s="319"/>
      <c r="BI3" s="319"/>
      <c r="BJ3" s="318"/>
      <c r="BK3" s="318"/>
      <c r="BL3" s="320" t="s">
        <v>3144</v>
      </c>
      <c r="BM3" s="1140" t="s">
        <v>3145</v>
      </c>
      <c r="BO3" s="1139" t="s">
        <v>12136</v>
      </c>
      <c r="BP3" s="317" t="s">
        <v>3148</v>
      </c>
      <c r="BQ3" s="318"/>
      <c r="BR3" s="318"/>
      <c r="BS3" s="319"/>
      <c r="BT3" s="319"/>
      <c r="BU3" s="318"/>
      <c r="BV3" s="318"/>
      <c r="BW3" s="320" t="s">
        <v>3144</v>
      </c>
      <c r="BX3" s="321" t="s">
        <v>3146</v>
      </c>
      <c r="BZ3" s="1139" t="s">
        <v>12136</v>
      </c>
      <c r="CA3" s="317" t="s">
        <v>3149</v>
      </c>
      <c r="CB3" s="1157"/>
      <c r="CC3" s="1151"/>
      <c r="CD3" s="319"/>
      <c r="CE3" s="319"/>
      <c r="CF3" s="318"/>
      <c r="CG3" s="318"/>
      <c r="CH3" s="320" t="s">
        <v>3144</v>
      </c>
      <c r="CI3" s="1140" t="s">
        <v>3146</v>
      </c>
      <c r="CL3" s="1139" t="s">
        <v>12136</v>
      </c>
      <c r="CM3" s="317" t="s">
        <v>12142</v>
      </c>
      <c r="CN3" s="318"/>
      <c r="CO3" s="318"/>
      <c r="CP3" s="319"/>
      <c r="CQ3" s="319"/>
      <c r="CR3" s="318"/>
      <c r="CS3" s="318"/>
      <c r="CT3" s="320" t="s">
        <v>3144</v>
      </c>
      <c r="CU3" s="1140" t="s">
        <v>3145</v>
      </c>
      <c r="CW3" s="1139" t="s">
        <v>12136</v>
      </c>
      <c r="CX3" s="317" t="s">
        <v>3150</v>
      </c>
      <c r="CY3" s="318"/>
      <c r="CZ3" s="318"/>
      <c r="DA3" s="319"/>
      <c r="DB3" s="319"/>
      <c r="DC3" s="318"/>
      <c r="DD3" s="318"/>
      <c r="DE3" s="320" t="s">
        <v>3144</v>
      </c>
      <c r="DF3" s="1140" t="s">
        <v>3145</v>
      </c>
    </row>
    <row r="4" spans="1:110" ht="18.75">
      <c r="A4" s="323" t="s">
        <v>3135</v>
      </c>
      <c r="B4" s="323" t="s">
        <v>3136</v>
      </c>
      <c r="C4" s="323" t="s">
        <v>3137</v>
      </c>
      <c r="D4" s="323" t="s">
        <v>3151</v>
      </c>
      <c r="E4" s="324" t="s">
        <v>3152</v>
      </c>
      <c r="F4" s="324" t="s">
        <v>3153</v>
      </c>
      <c r="G4" s="324" t="s">
        <v>3154</v>
      </c>
      <c r="H4" s="324" t="s">
        <v>3155</v>
      </c>
      <c r="I4" s="324" t="s">
        <v>3156</v>
      </c>
      <c r="J4" s="324" t="s">
        <v>3157</v>
      </c>
      <c r="L4" s="323" t="s">
        <v>3135</v>
      </c>
      <c r="M4" s="323" t="s">
        <v>3136</v>
      </c>
      <c r="N4" s="323" t="s">
        <v>3137</v>
      </c>
      <c r="O4" s="323" t="s">
        <v>3151</v>
      </c>
      <c r="P4" s="324" t="s">
        <v>3152</v>
      </c>
      <c r="Q4" s="324" t="s">
        <v>3153</v>
      </c>
      <c r="R4" s="324" t="s">
        <v>3154</v>
      </c>
      <c r="S4" s="324" t="s">
        <v>3155</v>
      </c>
      <c r="T4" s="324" t="s">
        <v>3156</v>
      </c>
      <c r="U4" s="324" t="s">
        <v>3157</v>
      </c>
      <c r="W4" s="323" t="s">
        <v>3135</v>
      </c>
      <c r="X4" s="323" t="s">
        <v>3136</v>
      </c>
      <c r="Y4" s="323" t="s">
        <v>3137</v>
      </c>
      <c r="Z4" s="323" t="s">
        <v>3151</v>
      </c>
      <c r="AA4" s="324" t="s">
        <v>3152</v>
      </c>
      <c r="AB4" s="324" t="s">
        <v>3153</v>
      </c>
      <c r="AC4" s="324" t="s">
        <v>3154</v>
      </c>
      <c r="AD4" s="324" t="s">
        <v>3155</v>
      </c>
      <c r="AE4" s="324" t="s">
        <v>3156</v>
      </c>
      <c r="AF4" s="324" t="s">
        <v>3157</v>
      </c>
      <c r="AH4" s="323" t="s">
        <v>3135</v>
      </c>
      <c r="AI4" s="323" t="s">
        <v>3136</v>
      </c>
      <c r="AJ4" s="323" t="s">
        <v>3137</v>
      </c>
      <c r="AK4" s="323" t="s">
        <v>3151</v>
      </c>
      <c r="AL4" s="324" t="s">
        <v>3152</v>
      </c>
      <c r="AM4" s="324" t="s">
        <v>3153</v>
      </c>
      <c r="AN4" s="324" t="s">
        <v>3154</v>
      </c>
      <c r="AO4" s="324" t="s">
        <v>3155</v>
      </c>
      <c r="AP4" s="324" t="s">
        <v>3156</v>
      </c>
      <c r="AQ4" s="324" t="s">
        <v>3157</v>
      </c>
      <c r="AS4" s="322" t="s">
        <v>3135</v>
      </c>
      <c r="AT4" s="323" t="s">
        <v>3136</v>
      </c>
      <c r="AU4" s="323" t="s">
        <v>3137</v>
      </c>
      <c r="AV4" s="323" t="s">
        <v>3151</v>
      </c>
      <c r="AW4" s="324" t="s">
        <v>3152</v>
      </c>
      <c r="AX4" s="324" t="s">
        <v>3153</v>
      </c>
      <c r="AY4" s="324" t="s">
        <v>3154</v>
      </c>
      <c r="AZ4" s="324" t="s">
        <v>3155</v>
      </c>
      <c r="BA4" s="324" t="s">
        <v>3156</v>
      </c>
      <c r="BB4" s="325" t="s">
        <v>3157</v>
      </c>
      <c r="BD4" s="323" t="s">
        <v>3135</v>
      </c>
      <c r="BE4" s="323" t="s">
        <v>3136</v>
      </c>
      <c r="BF4" s="323" t="s">
        <v>3137</v>
      </c>
      <c r="BG4" s="323" t="s">
        <v>3151</v>
      </c>
      <c r="BH4" s="324" t="s">
        <v>3152</v>
      </c>
      <c r="BI4" s="324" t="s">
        <v>3153</v>
      </c>
      <c r="BJ4" s="324" t="s">
        <v>3154</v>
      </c>
      <c r="BK4" s="324" t="s">
        <v>3155</v>
      </c>
      <c r="BL4" s="324" t="s">
        <v>3156</v>
      </c>
      <c r="BM4" s="324" t="s">
        <v>3157</v>
      </c>
      <c r="BO4" s="322" t="s">
        <v>3135</v>
      </c>
      <c r="BP4" s="323" t="s">
        <v>3136</v>
      </c>
      <c r="BQ4" s="323" t="s">
        <v>3137</v>
      </c>
      <c r="BR4" s="323" t="s">
        <v>3151</v>
      </c>
      <c r="BS4" s="324" t="s">
        <v>3152</v>
      </c>
      <c r="BT4" s="324" t="s">
        <v>3153</v>
      </c>
      <c r="BU4" s="324" t="s">
        <v>3154</v>
      </c>
      <c r="BV4" s="324" t="s">
        <v>3155</v>
      </c>
      <c r="BW4" s="324" t="s">
        <v>3156</v>
      </c>
      <c r="BX4" s="325" t="s">
        <v>3157</v>
      </c>
      <c r="BZ4" s="323" t="s">
        <v>3135</v>
      </c>
      <c r="CA4" s="323" t="s">
        <v>3136</v>
      </c>
      <c r="CB4" s="323" t="s">
        <v>3137</v>
      </c>
      <c r="CC4" s="1152" t="s">
        <v>3151</v>
      </c>
      <c r="CD4" s="324" t="s">
        <v>3152</v>
      </c>
      <c r="CE4" s="324" t="s">
        <v>3153</v>
      </c>
      <c r="CF4" s="324" t="s">
        <v>3154</v>
      </c>
      <c r="CG4" s="324" t="s">
        <v>3155</v>
      </c>
      <c r="CH4" s="324" t="s">
        <v>3156</v>
      </c>
      <c r="CI4" s="324" t="s">
        <v>3157</v>
      </c>
      <c r="CL4" s="323" t="s">
        <v>3135</v>
      </c>
      <c r="CM4" s="323" t="s">
        <v>3136</v>
      </c>
      <c r="CN4" s="323" t="s">
        <v>3137</v>
      </c>
      <c r="CO4" s="323" t="s">
        <v>3151</v>
      </c>
      <c r="CP4" s="324" t="s">
        <v>3152</v>
      </c>
      <c r="CQ4" s="324" t="s">
        <v>3153</v>
      </c>
      <c r="CR4" s="324" t="s">
        <v>3154</v>
      </c>
      <c r="CS4" s="324" t="s">
        <v>3155</v>
      </c>
      <c r="CT4" s="324" t="s">
        <v>3156</v>
      </c>
      <c r="CU4" s="324" t="s">
        <v>3157</v>
      </c>
      <c r="CW4" s="323" t="s">
        <v>3135</v>
      </c>
      <c r="CX4" s="323" t="s">
        <v>3136</v>
      </c>
      <c r="CY4" s="323" t="s">
        <v>3137</v>
      </c>
      <c r="CZ4" s="323" t="s">
        <v>3151</v>
      </c>
      <c r="DA4" s="324" t="s">
        <v>3152</v>
      </c>
      <c r="DB4" s="324" t="s">
        <v>3153</v>
      </c>
      <c r="DC4" s="324" t="s">
        <v>3154</v>
      </c>
      <c r="DD4" s="324" t="s">
        <v>3155</v>
      </c>
      <c r="DE4" s="324" t="s">
        <v>3156</v>
      </c>
      <c r="DF4" s="324" t="s">
        <v>3157</v>
      </c>
    </row>
    <row r="5" spans="1:110" ht="15.75">
      <c r="A5" s="1141">
        <v>1</v>
      </c>
      <c r="B5" s="327" t="str">
        <f>KGMPNA!B4</f>
        <v>НО-5. Отсутствие не деблокированных общестанционных защит, требующих отключения НО</v>
      </c>
      <c r="C5" s="327" t="s">
        <v>11855</v>
      </c>
      <c r="D5" s="327"/>
      <c r="E5" s="327" t="s">
        <v>3158</v>
      </c>
      <c r="F5" s="327" t="s">
        <v>3159</v>
      </c>
      <c r="G5" s="327" t="s">
        <v>3160</v>
      </c>
      <c r="H5" s="327" t="s">
        <v>3161</v>
      </c>
      <c r="I5" s="328" t="s">
        <v>3162</v>
      </c>
      <c r="J5" s="319"/>
      <c r="L5" s="1141">
        <v>1</v>
      </c>
      <c r="M5" s="327" t="str">
        <f>KGMPNA!B53</f>
        <v>НО-6. Отсутствие не деблокированных общестанционных защит, требующих отключения НО</v>
      </c>
      <c r="N5" s="327" t="s">
        <v>11873</v>
      </c>
      <c r="O5" s="327"/>
      <c r="P5" s="327" t="s">
        <v>3158</v>
      </c>
      <c r="Q5" s="327" t="s">
        <v>3159</v>
      </c>
      <c r="R5" s="327" t="s">
        <v>3160</v>
      </c>
      <c r="S5" s="327" t="s">
        <v>3161</v>
      </c>
      <c r="T5" s="328" t="s">
        <v>3162</v>
      </c>
      <c r="U5" s="319"/>
      <c r="W5" s="1141">
        <v>1</v>
      </c>
      <c r="X5" s="327" t="str">
        <f>KTPRA!B4</f>
        <v>НО-5. Аварийная максимальная температура нефти на выходе агрегата НО</v>
      </c>
      <c r="Y5" s="327" t="s">
        <v>11927</v>
      </c>
      <c r="Z5" s="23">
        <v>1</v>
      </c>
      <c r="AA5" s="328" t="s">
        <v>3158</v>
      </c>
      <c r="AB5" s="327" t="s">
        <v>3163</v>
      </c>
      <c r="AC5" s="327" t="s">
        <v>3160</v>
      </c>
      <c r="AD5" s="327" t="s">
        <v>3164</v>
      </c>
      <c r="AE5" s="328" t="s">
        <v>3162</v>
      </c>
      <c r="AF5" s="319"/>
      <c r="AH5" s="1141">
        <v>1</v>
      </c>
      <c r="AI5" s="327" t="str">
        <f>KTPRA!B105</f>
        <v>НО-6. Аварийная максимальная температура нефти на выходе агрегата НО</v>
      </c>
      <c r="AJ5" s="327" t="s">
        <v>11889</v>
      </c>
      <c r="AK5" s="23">
        <v>1</v>
      </c>
      <c r="AL5" s="328" t="s">
        <v>3158</v>
      </c>
      <c r="AM5" s="327" t="s">
        <v>3163</v>
      </c>
      <c r="AN5" s="327" t="s">
        <v>3160</v>
      </c>
      <c r="AO5" s="327" t="s">
        <v>3164</v>
      </c>
      <c r="AP5" s="328" t="s">
        <v>3162</v>
      </c>
      <c r="AQ5" s="319"/>
      <c r="AS5" s="326">
        <v>1</v>
      </c>
      <c r="AT5" s="327" t="s">
        <v>2559</v>
      </c>
      <c r="AU5" s="327" t="s">
        <v>11966</v>
      </c>
      <c r="AV5" s="327"/>
      <c r="AW5" s="328" t="s">
        <v>3158</v>
      </c>
      <c r="AX5" s="327" t="s">
        <v>3165</v>
      </c>
      <c r="AY5" s="327" t="s">
        <v>3160</v>
      </c>
      <c r="AZ5" s="327" t="s">
        <v>3166</v>
      </c>
      <c r="BA5" s="328" t="s">
        <v>3162</v>
      </c>
      <c r="BB5" s="329">
        <v>3</v>
      </c>
      <c r="BD5" s="1141">
        <v>1</v>
      </c>
      <c r="BE5" s="327" t="str">
        <f>KTPR!B3</f>
        <v>Аварийное максимальное давление нефти через стендер СТ1</v>
      </c>
      <c r="BF5" s="327" t="s">
        <v>3167</v>
      </c>
      <c r="BG5" s="1150">
        <f>KTPR!C3</f>
        <v>0</v>
      </c>
      <c r="BH5" s="328" t="s">
        <v>3158</v>
      </c>
      <c r="BI5" s="327" t="s">
        <v>3163</v>
      </c>
      <c r="BJ5" s="327" t="s">
        <v>3160</v>
      </c>
      <c r="BK5" s="327" t="s">
        <v>12135</v>
      </c>
      <c r="BL5" s="328" t="s">
        <v>3162</v>
      </c>
      <c r="BM5" s="319"/>
      <c r="BO5" s="326">
        <v>1</v>
      </c>
      <c r="BP5" s="327" t="str">
        <f>VS!B3</f>
        <v>Насос откачки конденсата Н-28</v>
      </c>
      <c r="BQ5" s="327" t="str">
        <f>VS!C3</f>
        <v>NOK_28</v>
      </c>
      <c r="BR5" s="327"/>
      <c r="BS5" s="328" t="s">
        <v>3158</v>
      </c>
      <c r="BT5" s="327" t="s">
        <v>3168</v>
      </c>
      <c r="BU5" s="327" t="s">
        <v>3160</v>
      </c>
      <c r="BV5" s="327" t="s">
        <v>3169</v>
      </c>
      <c r="BW5" s="328" t="s">
        <v>3162</v>
      </c>
      <c r="BX5" s="329"/>
      <c r="BZ5" s="1141">
        <v>1</v>
      </c>
      <c r="CA5" s="327" t="str">
        <f>ZD!B3</f>
        <v>Задвижка №20</v>
      </c>
      <c r="CB5" s="327" t="str">
        <f>ZD!C3</f>
        <v>ZD_20</v>
      </c>
      <c r="CC5" s="1153"/>
      <c r="CD5" s="328" t="s">
        <v>3158</v>
      </c>
      <c r="CE5" s="327" t="s">
        <v>3170</v>
      </c>
      <c r="CF5" s="327" t="s">
        <v>3171</v>
      </c>
      <c r="CG5" s="327" t="s">
        <v>3172</v>
      </c>
      <c r="CH5" s="328" t="s">
        <v>3162</v>
      </c>
      <c r="CI5" s="319"/>
      <c r="CL5" s="1141">
        <v>1</v>
      </c>
      <c r="CM5" s="327" t="str">
        <f>KTPRS2!B2</f>
        <v>Сохранение предельной загазованности причала №1 (точка 1)</v>
      </c>
      <c r="CN5" s="327" t="str">
        <f>KTPRS2!C2</f>
        <v>KTPRS_Prich1_SAVE_GAS10_1</v>
      </c>
      <c r="CO5" s="327" t="str">
        <f>CONCATENATE(IF(KTPRS2!D2=0,0,KTPRS2!D2),";",IF(KTPRS2!E2 = 0, 0,KTPRS2!E2))</f>
        <v>600;0</v>
      </c>
      <c r="CP5" s="328" t="s">
        <v>3158</v>
      </c>
      <c r="CQ5" s="327" t="s">
        <v>3173</v>
      </c>
      <c r="CR5" s="327" t="s">
        <v>3160</v>
      </c>
      <c r="CS5" s="327" t="s">
        <v>3174</v>
      </c>
      <c r="CT5" s="328" t="s">
        <v>3162</v>
      </c>
      <c r="CU5" s="319"/>
      <c r="CW5" s="1141">
        <v>1</v>
      </c>
      <c r="CX5" s="327" t="s">
        <v>3175</v>
      </c>
      <c r="CY5" s="327" t="s">
        <v>3176</v>
      </c>
      <c r="CZ5" s="327"/>
      <c r="DA5" s="328" t="s">
        <v>3177</v>
      </c>
      <c r="DB5" s="327" t="s">
        <v>3178</v>
      </c>
      <c r="DC5" s="327" t="s">
        <v>3179</v>
      </c>
      <c r="DD5" s="327" t="s">
        <v>3180</v>
      </c>
      <c r="DE5" s="328" t="s">
        <v>3162</v>
      </c>
      <c r="DF5" s="319"/>
    </row>
    <row r="6" spans="1:110" ht="15.75">
      <c r="A6" s="1141">
        <f t="shared" ref="A6:A52" si="0">A5+1</f>
        <v>2</v>
      </c>
      <c r="B6" s="327" t="str">
        <f>KGMPNA!B5</f>
        <v>НО-5. Отсутствие не деблокированных агрегатных защит</v>
      </c>
      <c r="C6" s="327" t="s">
        <v>11856</v>
      </c>
      <c r="D6" s="327"/>
      <c r="E6" s="328"/>
      <c r="F6" s="327"/>
      <c r="G6" s="327"/>
      <c r="H6" s="327"/>
      <c r="I6" s="328"/>
      <c r="J6" s="319"/>
      <c r="L6" s="1141">
        <f t="shared" ref="L6:L52" si="1">L5+1</f>
        <v>2</v>
      </c>
      <c r="M6" s="327" t="str">
        <f>KGMPNA!B54</f>
        <v>НО-6. Отсутствие не деблокированных агрегатных защит</v>
      </c>
      <c r="N6" s="327" t="s">
        <v>11874</v>
      </c>
      <c r="O6" s="327"/>
      <c r="P6" s="328"/>
      <c r="Q6" s="327"/>
      <c r="R6" s="327"/>
      <c r="S6" s="327"/>
      <c r="T6" s="328"/>
      <c r="U6" s="319"/>
      <c r="W6" s="1141">
        <f t="shared" ref="W6:W69" si="2">W5+1</f>
        <v>2</v>
      </c>
      <c r="X6" s="327" t="str">
        <f>KTPRA!B5</f>
        <v>НО-5. Недостоверность измерений температуры нефти на выходе насоса НО</v>
      </c>
      <c r="Y6" s="327" t="s">
        <v>11928</v>
      </c>
      <c r="Z6" s="13">
        <v>1</v>
      </c>
      <c r="AA6" s="328"/>
      <c r="AB6" s="327"/>
      <c r="AC6" s="327"/>
      <c r="AD6" s="327"/>
      <c r="AE6" s="328"/>
      <c r="AF6" s="319"/>
      <c r="AH6" s="1141">
        <f t="shared" ref="AH6:AH69" si="3">AH5+1</f>
        <v>2</v>
      </c>
      <c r="AI6" s="327" t="str">
        <f>KTPRA!B106</f>
        <v>НО-6. Недостоверность измерений температуры нефти на выходе насоса НО</v>
      </c>
      <c r="AJ6" s="327" t="s">
        <v>11890</v>
      </c>
      <c r="AK6" s="13">
        <v>1</v>
      </c>
      <c r="AL6" s="328"/>
      <c r="AM6" s="327"/>
      <c r="AN6" s="327"/>
      <c r="AO6" s="327"/>
      <c r="AP6" s="328"/>
      <c r="AQ6" s="319"/>
      <c r="AS6" s="326">
        <f t="shared" ref="AS6:AS69" si="4">AS5+1</f>
        <v>2</v>
      </c>
      <c r="AT6" s="327" t="s">
        <v>2560</v>
      </c>
      <c r="AU6" s="327" t="s">
        <v>11967</v>
      </c>
      <c r="AV6" s="327"/>
      <c r="AW6" s="328" t="s">
        <v>3184</v>
      </c>
      <c r="AX6" s="327" t="s">
        <v>3185</v>
      </c>
      <c r="AY6" s="327" t="s">
        <v>3160</v>
      </c>
      <c r="AZ6" s="327" t="s">
        <v>3186</v>
      </c>
      <c r="BA6" s="328" t="s">
        <v>3162</v>
      </c>
      <c r="BB6" s="329">
        <v>2</v>
      </c>
      <c r="BD6" s="1141">
        <f t="shared" ref="BD6:BD69" si="5">BD5+1</f>
        <v>2</v>
      </c>
      <c r="BE6" s="327" t="str">
        <f>KTPR!B4</f>
        <v>Недостоверность измерения давления нефти через стендер СТ1</v>
      </c>
      <c r="BF6" s="327" t="s">
        <v>3187</v>
      </c>
      <c r="BG6" s="1150">
        <f>KTPR!C4</f>
        <v>0</v>
      </c>
      <c r="BH6" s="328"/>
      <c r="BI6" s="327"/>
      <c r="BJ6" s="327"/>
      <c r="BK6" s="327"/>
      <c r="BL6" s="328"/>
      <c r="BM6" s="319"/>
      <c r="BO6" s="326">
        <f t="shared" ref="BO6:BO69" si="6">BO5+1</f>
        <v>2</v>
      </c>
      <c r="BP6" s="327" t="str">
        <f>VS!B4</f>
        <v>Зачистной насос Н-5</v>
      </c>
      <c r="BQ6" s="327" t="str">
        <f>VS!C4</f>
        <v>ZN_5</v>
      </c>
      <c r="BR6" s="327"/>
      <c r="BS6" s="328" t="s">
        <v>3184</v>
      </c>
      <c r="BT6" s="327" t="s">
        <v>3188</v>
      </c>
      <c r="BU6" s="327" t="s">
        <v>3160</v>
      </c>
      <c r="BV6" s="327" t="s">
        <v>3189</v>
      </c>
      <c r="BW6" s="328" t="s">
        <v>3162</v>
      </c>
      <c r="BX6" s="329"/>
      <c r="BZ6" s="1141">
        <f t="shared" ref="BZ6:BZ69" si="7">BZ5+1</f>
        <v>2</v>
      </c>
      <c r="CA6" s="327" t="str">
        <f>ZD!B4</f>
        <v>Задвижка №21</v>
      </c>
      <c r="CB6" s="327" t="str">
        <f>ZD!C4</f>
        <v>ZD_21</v>
      </c>
      <c r="CC6" s="1153"/>
      <c r="CD6" s="328" t="s">
        <v>3184</v>
      </c>
      <c r="CE6" s="327" t="s">
        <v>3190</v>
      </c>
      <c r="CF6" s="327" t="s">
        <v>3160</v>
      </c>
      <c r="CG6" s="327" t="s">
        <v>3191</v>
      </c>
      <c r="CH6" s="328" t="s">
        <v>3162</v>
      </c>
      <c r="CI6" s="319"/>
      <c r="CL6" s="1141">
        <f t="shared" ref="CL6:CL69" si="8">CL5+1</f>
        <v>2</v>
      </c>
      <c r="CM6" s="327" t="str">
        <f>KTPRS2!B3</f>
        <v>Сохранение предельной загазованности причала №1 (точка 2)</v>
      </c>
      <c r="CN6" s="327" t="str">
        <f>KTPRS2!C3</f>
        <v>KTPRS_Prich1_SAVE_GAS10_2</v>
      </c>
      <c r="CO6" s="327" t="str">
        <f>CONCATENATE(IF(KTPRS2!D3=0,0,KTPRS2!D3),";",IF(KTPRS2!E3 = 0, 0,KTPRS2!E3))</f>
        <v>600;0</v>
      </c>
      <c r="CP6" s="328" t="s">
        <v>3184</v>
      </c>
      <c r="CQ6" s="327" t="s">
        <v>3192</v>
      </c>
      <c r="CR6" s="327" t="s">
        <v>3160</v>
      </c>
      <c r="CS6" s="327" t="s">
        <v>3193</v>
      </c>
      <c r="CT6" s="328" t="s">
        <v>3162</v>
      </c>
      <c r="CU6" s="319"/>
      <c r="CW6" s="1141">
        <f t="shared" ref="CW6:CW24" si="9">CW5+1</f>
        <v>2</v>
      </c>
      <c r="CX6" s="327"/>
      <c r="CY6" s="327"/>
      <c r="CZ6" s="327"/>
      <c r="DA6" s="328"/>
      <c r="DB6" s="327"/>
      <c r="DC6" s="327"/>
      <c r="DD6" s="327"/>
      <c r="DE6" s="328"/>
      <c r="DF6" s="319"/>
    </row>
    <row r="7" spans="1:110" ht="15.75">
      <c r="A7" s="1141">
        <f t="shared" si="0"/>
        <v>3</v>
      </c>
      <c r="B7" s="327" t="str">
        <f>KGMPNA!B6</f>
        <v>НО-5. Отсутствие режима «Ремонтный»</v>
      </c>
      <c r="C7" s="327" t="s">
        <v>11857</v>
      </c>
      <c r="D7" s="327"/>
      <c r="E7" s="328"/>
      <c r="F7" s="330"/>
      <c r="G7" s="327"/>
      <c r="H7" s="327"/>
      <c r="I7" s="328"/>
      <c r="J7" s="319"/>
      <c r="L7" s="1141">
        <f t="shared" si="1"/>
        <v>3</v>
      </c>
      <c r="M7" s="327" t="str">
        <f>KGMPNA!B55</f>
        <v>НО-6. Отсутствие режима «Ремонтный»</v>
      </c>
      <c r="N7" s="327" t="s">
        <v>11875</v>
      </c>
      <c r="O7" s="327"/>
      <c r="P7" s="328"/>
      <c r="Q7" s="330"/>
      <c r="R7" s="327"/>
      <c r="S7" s="327"/>
      <c r="T7" s="328"/>
      <c r="U7" s="319"/>
      <c r="W7" s="1141">
        <f t="shared" si="2"/>
        <v>3</v>
      </c>
      <c r="X7" s="327" t="str">
        <f>KTPRA!B6</f>
        <v>НО-5. Аварийная максимальная температура верхнего подшипника электродвигателя НО</v>
      </c>
      <c r="Y7" s="327" t="s">
        <v>11929</v>
      </c>
      <c r="Z7" s="13">
        <v>1</v>
      </c>
      <c r="AA7" s="328"/>
      <c r="AB7" s="330"/>
      <c r="AC7" s="327"/>
      <c r="AD7" s="327"/>
      <c r="AE7" s="328"/>
      <c r="AF7" s="319"/>
      <c r="AH7" s="1141">
        <f t="shared" si="3"/>
        <v>3</v>
      </c>
      <c r="AI7" s="327" t="str">
        <f>KTPRA!B107</f>
        <v>НО-6. Аварийная максимальная температура верхнего подшипника электродвигателя НО</v>
      </c>
      <c r="AJ7" s="327" t="s">
        <v>11891</v>
      </c>
      <c r="AK7" s="13">
        <v>1</v>
      </c>
      <c r="AL7" s="328"/>
      <c r="AM7" s="330"/>
      <c r="AN7" s="327"/>
      <c r="AO7" s="327"/>
      <c r="AP7" s="328"/>
      <c r="AQ7" s="319"/>
      <c r="AS7" s="326">
        <f t="shared" si="4"/>
        <v>3</v>
      </c>
      <c r="AT7" s="327"/>
      <c r="AU7" s="327"/>
      <c r="AV7" s="327"/>
      <c r="AW7" s="328" t="s">
        <v>3181</v>
      </c>
      <c r="AX7" s="327" t="s">
        <v>3182</v>
      </c>
      <c r="AY7" s="327" t="s">
        <v>3160</v>
      </c>
      <c r="AZ7" s="327" t="s">
        <v>3183</v>
      </c>
      <c r="BA7" s="328" t="s">
        <v>3162</v>
      </c>
      <c r="BB7" s="329">
        <v>2</v>
      </c>
      <c r="BD7" s="1141">
        <f t="shared" si="5"/>
        <v>3</v>
      </c>
      <c r="BE7" s="327" t="str">
        <f>KTPR!B5</f>
        <v>Аварийное максимальное давление нефти через стендер СТ2</v>
      </c>
      <c r="BF7" s="327" t="s">
        <v>3197</v>
      </c>
      <c r="BG7" s="1150">
        <f>KTPR!C5</f>
        <v>0</v>
      </c>
      <c r="BH7" s="328"/>
      <c r="BI7" s="330"/>
      <c r="BJ7" s="327"/>
      <c r="BK7" s="327"/>
      <c r="BL7" s="328"/>
      <c r="BM7" s="319"/>
      <c r="BO7" s="326">
        <f t="shared" si="6"/>
        <v>3</v>
      </c>
      <c r="BP7" s="327" t="str">
        <f>VS!B5</f>
        <v>Зачистной насос Н-6</v>
      </c>
      <c r="BQ7" s="327" t="str">
        <f>VS!C5</f>
        <v>ZN_6</v>
      </c>
      <c r="BR7" s="327"/>
      <c r="BS7" s="328" t="s">
        <v>3181</v>
      </c>
      <c r="BT7" s="330" t="s">
        <v>3198</v>
      </c>
      <c r="BU7" s="327" t="s">
        <v>3160</v>
      </c>
      <c r="BV7" s="327" t="s">
        <v>3199</v>
      </c>
      <c r="BW7" s="328" t="s">
        <v>3162</v>
      </c>
      <c r="BX7" s="329"/>
      <c r="BZ7" s="1141">
        <f t="shared" si="7"/>
        <v>3</v>
      </c>
      <c r="CA7" s="327" t="str">
        <f>ZD!B5</f>
        <v>Задвижка №25</v>
      </c>
      <c r="CB7" s="327" t="str">
        <f>ZD!C5</f>
        <v>ZD_25</v>
      </c>
      <c r="CC7" s="1153"/>
      <c r="CD7" s="328" t="s">
        <v>3181</v>
      </c>
      <c r="CE7" s="330" t="s">
        <v>3200</v>
      </c>
      <c r="CF7" s="327" t="s">
        <v>3160</v>
      </c>
      <c r="CG7" s="327" t="s">
        <v>3201</v>
      </c>
      <c r="CH7" s="328" t="s">
        <v>3162</v>
      </c>
      <c r="CI7" s="319"/>
      <c r="CL7" s="1141">
        <f t="shared" si="8"/>
        <v>3</v>
      </c>
      <c r="CM7" s="327" t="str">
        <f>KTPRS2!B4</f>
        <v>Сохранение предельной  загазованности причала №1 (точка 3)</v>
      </c>
      <c r="CN7" s="327" t="str">
        <f>KTPRS2!C4</f>
        <v>KTPRS_Prich1_SAVE_GAS10_3</v>
      </c>
      <c r="CO7" s="327" t="str">
        <f>CONCATENATE(IF(KTPRS2!D4=0,0,KTPRS2!D4),";",IF(KTPRS2!E4 = 0, 0,KTPRS2!E4))</f>
        <v>600;0</v>
      </c>
      <c r="CP7" s="328"/>
      <c r="CQ7" s="330"/>
      <c r="CR7" s="327"/>
      <c r="CS7" s="327"/>
      <c r="CT7" s="328"/>
      <c r="CU7" s="319"/>
      <c r="CW7" s="1141">
        <f t="shared" si="9"/>
        <v>3</v>
      </c>
      <c r="CX7" s="327"/>
      <c r="CY7" s="327"/>
      <c r="CZ7" s="327"/>
      <c r="DA7" s="328"/>
      <c r="DB7" s="330"/>
      <c r="DC7" s="327"/>
      <c r="DD7" s="327"/>
      <c r="DE7" s="328"/>
      <c r="DF7" s="319"/>
    </row>
    <row r="8" spans="1:110" ht="15.75">
      <c r="A8" s="1141">
        <f t="shared" si="0"/>
        <v>4</v>
      </c>
      <c r="B8" s="327" t="str">
        <f>KGMPNA!B7</f>
        <v>НО-5. Наличие напряжения (0,4 кВ) в двигательной ячейке I СЩ ЩСУ-5/1</v>
      </c>
      <c r="C8" s="327" t="s">
        <v>11858</v>
      </c>
      <c r="D8" s="327"/>
      <c r="E8" s="328"/>
      <c r="F8" s="330"/>
      <c r="G8" s="327"/>
      <c r="H8" s="327"/>
      <c r="I8" s="328"/>
      <c r="J8" s="319"/>
      <c r="L8" s="1141">
        <f t="shared" si="1"/>
        <v>4</v>
      </c>
      <c r="M8" s="327" t="str">
        <f>KGMPNA!B56</f>
        <v>НО-6. Наличие напряжения (0,4 кВ) в двигательной ячейке II СЩ ЩСУ-5/1</v>
      </c>
      <c r="N8" s="327" t="s">
        <v>11876</v>
      </c>
      <c r="O8" s="327"/>
      <c r="P8" s="328"/>
      <c r="Q8" s="330"/>
      <c r="R8" s="327"/>
      <c r="S8" s="327"/>
      <c r="T8" s="328"/>
      <c r="U8" s="319"/>
      <c r="W8" s="1141">
        <f t="shared" si="2"/>
        <v>4</v>
      </c>
      <c r="X8" s="327" t="str">
        <f>KTPRA!B7</f>
        <v>НО-5. Аварийная максимальная температура нижнего подшипника электродвигателя НО</v>
      </c>
      <c r="Y8" s="327" t="s">
        <v>11930</v>
      </c>
      <c r="Z8" s="13">
        <v>1</v>
      </c>
      <c r="AA8" s="328"/>
      <c r="AB8" s="330"/>
      <c r="AC8" s="327"/>
      <c r="AD8" s="327"/>
      <c r="AE8" s="328"/>
      <c r="AF8" s="319"/>
      <c r="AH8" s="1141">
        <f t="shared" si="3"/>
        <v>4</v>
      </c>
      <c r="AI8" s="327" t="str">
        <f>KTPRA!B108</f>
        <v>НО-6. Аварийная максимальная температура нижнего подшипника электродвигателя НО</v>
      </c>
      <c r="AJ8" s="327" t="s">
        <v>11892</v>
      </c>
      <c r="AK8" s="13">
        <v>1</v>
      </c>
      <c r="AL8" s="328"/>
      <c r="AM8" s="330"/>
      <c r="AN8" s="327"/>
      <c r="AO8" s="327"/>
      <c r="AP8" s="328"/>
      <c r="AQ8" s="319"/>
      <c r="AS8" s="326">
        <f t="shared" si="4"/>
        <v>4</v>
      </c>
      <c r="AT8" s="327"/>
      <c r="AU8" s="327"/>
      <c r="AV8" s="327"/>
      <c r="AW8" s="328" t="s">
        <v>3205</v>
      </c>
      <c r="AX8" s="330" t="s">
        <v>3206</v>
      </c>
      <c r="AY8" s="327" t="s">
        <v>3160</v>
      </c>
      <c r="AZ8" s="327" t="s">
        <v>3207</v>
      </c>
      <c r="BA8" s="328" t="s">
        <v>3162</v>
      </c>
      <c r="BB8" s="329">
        <v>3</v>
      </c>
      <c r="BD8" s="1141">
        <f t="shared" si="5"/>
        <v>4</v>
      </c>
      <c r="BE8" s="327" t="str">
        <f>KTPR!B6</f>
        <v>Недостоверность измерения давления нефти через стендер СТ2</v>
      </c>
      <c r="BF8" s="327" t="s">
        <v>3208</v>
      </c>
      <c r="BG8" s="1150">
        <f>KTPR!C6</f>
        <v>0</v>
      </c>
      <c r="BH8" s="328"/>
      <c r="BI8" s="330"/>
      <c r="BJ8" s="327"/>
      <c r="BK8" s="327"/>
      <c r="BL8" s="328"/>
      <c r="BM8" s="319"/>
      <c r="BO8" s="326">
        <f t="shared" si="6"/>
        <v>4</v>
      </c>
      <c r="BP8" s="327" t="str">
        <f>VS!B6</f>
        <v>Зачистной насос Н-7</v>
      </c>
      <c r="BQ8" s="327" t="str">
        <f>VS!C6</f>
        <v>ZN_7</v>
      </c>
      <c r="BR8" s="327"/>
      <c r="BS8" s="328" t="s">
        <v>3205</v>
      </c>
      <c r="BT8" s="330" t="s">
        <v>3209</v>
      </c>
      <c r="BU8" s="327" t="s">
        <v>3160</v>
      </c>
      <c r="BV8" s="327" t="s">
        <v>3210</v>
      </c>
      <c r="BW8" s="328" t="s">
        <v>3162</v>
      </c>
      <c r="BX8" s="329"/>
      <c r="BZ8" s="1141">
        <f t="shared" si="7"/>
        <v>4</v>
      </c>
      <c r="CA8" s="327" t="str">
        <f>ZD!B6</f>
        <v>Задвижка №26</v>
      </c>
      <c r="CB8" s="327" t="str">
        <f>ZD!C6</f>
        <v>ZD_26</v>
      </c>
      <c r="CC8" s="1153"/>
      <c r="CD8" s="328" t="s">
        <v>3205</v>
      </c>
      <c r="CE8" s="330" t="s">
        <v>3211</v>
      </c>
      <c r="CF8" s="327" t="s">
        <v>3160</v>
      </c>
      <c r="CG8" s="327" t="s">
        <v>3212</v>
      </c>
      <c r="CH8" s="328" t="s">
        <v>3162</v>
      </c>
      <c r="CI8" s="319"/>
      <c r="CL8" s="1141">
        <f t="shared" si="8"/>
        <v>4</v>
      </c>
      <c r="CM8" s="327" t="str">
        <f>KTPRS2!B5</f>
        <v>Сохранение предельной загазованности причала №1 (точка 4)</v>
      </c>
      <c r="CN8" s="327" t="str">
        <f>KTPRS2!C5</f>
        <v>KTPRS_Prich1_SAVE_GAS10_4</v>
      </c>
      <c r="CO8" s="327" t="str">
        <f>CONCATENATE(IF(KTPRS2!D5=0,0,KTPRS2!D5),";",IF(KTPRS2!E5 = 0, 0,KTPRS2!E5))</f>
        <v>600;0</v>
      </c>
      <c r="CP8" s="328"/>
      <c r="CQ8" s="330"/>
      <c r="CR8" s="327"/>
      <c r="CS8" s="327"/>
      <c r="CT8" s="328"/>
      <c r="CU8" s="319"/>
      <c r="CW8" s="1141">
        <f t="shared" si="9"/>
        <v>4</v>
      </c>
      <c r="CX8" s="327"/>
      <c r="CY8" s="327"/>
      <c r="CZ8" s="327"/>
      <c r="DA8" s="328"/>
      <c r="DB8" s="330"/>
      <c r="DC8" s="327"/>
      <c r="DD8" s="327"/>
      <c r="DE8" s="328"/>
      <c r="DF8" s="319"/>
    </row>
    <row r="9" spans="1:110" ht="15.75">
      <c r="A9" s="1141">
        <f t="shared" si="0"/>
        <v>5</v>
      </c>
      <c r="B9" s="327" t="str">
        <f>KGMPNA!B8</f>
        <v>НО-5. Исправность цепей включения</v>
      </c>
      <c r="C9" s="327" t="s">
        <v>11859</v>
      </c>
      <c r="D9" s="327"/>
      <c r="E9" s="328"/>
      <c r="F9" s="330"/>
      <c r="G9" s="327"/>
      <c r="H9" s="327"/>
      <c r="I9" s="328"/>
      <c r="J9" s="319"/>
      <c r="L9" s="1141">
        <f t="shared" si="1"/>
        <v>5</v>
      </c>
      <c r="M9" s="327" t="str">
        <f>KGMPNA!B57</f>
        <v>НО-6. Исправность цепей включения</v>
      </c>
      <c r="N9" s="327" t="s">
        <v>11877</v>
      </c>
      <c r="O9" s="327"/>
      <c r="P9" s="328"/>
      <c r="Q9" s="330"/>
      <c r="R9" s="327"/>
      <c r="S9" s="327"/>
      <c r="T9" s="328"/>
      <c r="U9" s="319"/>
      <c r="W9" s="1141">
        <f t="shared" si="2"/>
        <v>5</v>
      </c>
      <c r="X9" s="327" t="str">
        <f>KTPRA!B8</f>
        <v>НО-5. Аварийная максимальная температура опорно-упорного подшипника насоса НО</v>
      </c>
      <c r="Y9" s="327" t="s">
        <v>11931</v>
      </c>
      <c r="Z9" s="13">
        <v>1</v>
      </c>
      <c r="AA9" s="328"/>
      <c r="AB9" s="330"/>
      <c r="AC9" s="327"/>
      <c r="AD9" s="327"/>
      <c r="AE9" s="328"/>
      <c r="AF9" s="319"/>
      <c r="AH9" s="1141">
        <f t="shared" si="3"/>
        <v>5</v>
      </c>
      <c r="AI9" s="327" t="str">
        <f>KTPRA!B109</f>
        <v>НО-6. Аварийная максимальная температура опорно-упорного подшипника насоса НО</v>
      </c>
      <c r="AJ9" s="327" t="s">
        <v>11893</v>
      </c>
      <c r="AK9" s="13">
        <v>1</v>
      </c>
      <c r="AL9" s="328"/>
      <c r="AM9" s="330"/>
      <c r="AN9" s="327"/>
      <c r="AO9" s="327"/>
      <c r="AP9" s="328"/>
      <c r="AQ9" s="319"/>
      <c r="AS9" s="326">
        <f t="shared" si="4"/>
        <v>5</v>
      </c>
      <c r="AT9" s="327"/>
      <c r="AU9" s="327"/>
      <c r="AV9" s="327"/>
      <c r="AW9" s="328" t="s">
        <v>3216</v>
      </c>
      <c r="AX9" s="330" t="s">
        <v>3217</v>
      </c>
      <c r="AY9" s="327" t="s">
        <v>3160</v>
      </c>
      <c r="AZ9" s="327" t="s">
        <v>3218</v>
      </c>
      <c r="BA9" s="328" t="s">
        <v>3162</v>
      </c>
      <c r="BB9" s="329">
        <v>30</v>
      </c>
      <c r="BD9" s="1141">
        <f t="shared" si="5"/>
        <v>5</v>
      </c>
      <c r="BE9" s="327" t="str">
        <f>KTPR!B7</f>
        <v>Аварийное максимальное давление нефти через стендер СТ3</v>
      </c>
      <c r="BF9" s="327" t="s">
        <v>3219</v>
      </c>
      <c r="BG9" s="1150">
        <f>KTPR!C7</f>
        <v>0</v>
      </c>
      <c r="BH9" s="328"/>
      <c r="BI9" s="330"/>
      <c r="BJ9" s="327"/>
      <c r="BK9" s="327"/>
      <c r="BL9" s="328"/>
      <c r="BM9" s="319"/>
      <c r="BO9" s="326">
        <f t="shared" si="6"/>
        <v>5</v>
      </c>
      <c r="BP9" s="327" t="str">
        <f>VS!B7</f>
        <v>Зачистной насос Н-23</v>
      </c>
      <c r="BQ9" s="327" t="str">
        <f>VS!C7</f>
        <v>ZN_23</v>
      </c>
      <c r="BR9" s="327"/>
      <c r="BS9" s="328" t="s">
        <v>3216</v>
      </c>
      <c r="BT9" s="330" t="s">
        <v>3220</v>
      </c>
      <c r="BU9" s="327" t="s">
        <v>3160</v>
      </c>
      <c r="BV9" s="327" t="s">
        <v>3221</v>
      </c>
      <c r="BW9" s="328" t="s">
        <v>3162</v>
      </c>
      <c r="BX9" s="329"/>
      <c r="BZ9" s="1141">
        <f t="shared" si="7"/>
        <v>5</v>
      </c>
      <c r="CA9" s="327" t="str">
        <f>ZD!B7</f>
        <v>Задвижка №30</v>
      </c>
      <c r="CB9" s="327" t="str">
        <f>ZD!C7</f>
        <v>ZD_30</v>
      </c>
      <c r="CC9" s="1153"/>
      <c r="CD9" s="328" t="s">
        <v>3216</v>
      </c>
      <c r="CE9" s="330" t="s">
        <v>3222</v>
      </c>
      <c r="CF9" s="327" t="s">
        <v>3160</v>
      </c>
      <c r="CG9" s="327" t="s">
        <v>3223</v>
      </c>
      <c r="CH9" s="328" t="s">
        <v>3162</v>
      </c>
      <c r="CI9" s="319"/>
      <c r="CL9" s="1141">
        <f t="shared" si="8"/>
        <v>5</v>
      </c>
      <c r="CM9" s="327" t="str">
        <f>KTPRS2!B6</f>
        <v>Сохранение предельной загазованности причала №1 (точка 5)</v>
      </c>
      <c r="CN9" s="327" t="str">
        <f>KTPRS2!C6</f>
        <v>KTPRS_Prich1_SAVE_GAS10_5</v>
      </c>
      <c r="CO9" s="327" t="str">
        <f>CONCATENATE(IF(KTPRS2!D6=0,0,KTPRS2!D6),";",IF(KTPRS2!E6 = 0, 0,KTPRS2!E6))</f>
        <v>600;0</v>
      </c>
      <c r="CP9" s="328"/>
      <c r="CQ9" s="330"/>
      <c r="CR9" s="327"/>
      <c r="CS9" s="327"/>
      <c r="CT9" s="328"/>
      <c r="CU9" s="319"/>
      <c r="CW9" s="1141">
        <f t="shared" si="9"/>
        <v>5</v>
      </c>
      <c r="CX9" s="327"/>
      <c r="CY9" s="327"/>
      <c r="CZ9" s="327"/>
      <c r="DA9" s="328"/>
      <c r="DB9" s="330"/>
      <c r="DC9" s="327"/>
      <c r="DD9" s="327"/>
      <c r="DE9" s="328"/>
      <c r="DF9" s="319"/>
    </row>
    <row r="10" spans="1:110" ht="15.75">
      <c r="A10" s="1141">
        <f t="shared" si="0"/>
        <v>6</v>
      </c>
      <c r="B10" s="327" t="str">
        <f>KGMPNA!B9</f>
        <v>НО-5. Отсутствие сигнала «Авария ПЧ»</v>
      </c>
      <c r="C10" s="327" t="s">
        <v>11860</v>
      </c>
      <c r="D10" s="327"/>
      <c r="E10" s="328"/>
      <c r="F10" s="330"/>
      <c r="G10" s="327"/>
      <c r="H10" s="327"/>
      <c r="I10" s="328"/>
      <c r="J10" s="319"/>
      <c r="L10" s="1141">
        <f t="shared" si="1"/>
        <v>6</v>
      </c>
      <c r="M10" s="327" t="str">
        <f>KGMPNA!B58</f>
        <v>НО-6. Отсутствие сигнала «Авария ПЧ»</v>
      </c>
      <c r="N10" s="327" t="s">
        <v>11878</v>
      </c>
      <c r="O10" s="327"/>
      <c r="P10" s="328"/>
      <c r="Q10" s="330"/>
      <c r="R10" s="327"/>
      <c r="S10" s="327"/>
      <c r="T10" s="328"/>
      <c r="U10" s="319"/>
      <c r="W10" s="1141">
        <f t="shared" si="2"/>
        <v>6</v>
      </c>
      <c r="X10" s="327" t="str">
        <f>KTPRA!B9</f>
        <v>НО-5. Недостоверность измерений температуры верхнего подшипника электродвигателя НО</v>
      </c>
      <c r="Y10" s="327" t="s">
        <v>11932</v>
      </c>
      <c r="Z10" s="13">
        <v>1</v>
      </c>
      <c r="AA10" s="328"/>
      <c r="AB10" s="330"/>
      <c r="AC10" s="327"/>
      <c r="AD10" s="327"/>
      <c r="AE10" s="328"/>
      <c r="AF10" s="319"/>
      <c r="AH10" s="1141">
        <f t="shared" si="3"/>
        <v>6</v>
      </c>
      <c r="AI10" s="327" t="str">
        <f>KTPRA!B110</f>
        <v>НО-6. Недостоверность измерений температуры верхнего подшипника электродвигателя НО</v>
      </c>
      <c r="AJ10" s="327" t="s">
        <v>11894</v>
      </c>
      <c r="AK10" s="13">
        <v>1</v>
      </c>
      <c r="AL10" s="328"/>
      <c r="AM10" s="330"/>
      <c r="AN10" s="327"/>
      <c r="AO10" s="327"/>
      <c r="AP10" s="328"/>
      <c r="AQ10" s="319"/>
      <c r="AS10" s="326">
        <f t="shared" si="4"/>
        <v>6</v>
      </c>
      <c r="AT10" s="327"/>
      <c r="AU10" s="327"/>
      <c r="AV10" s="327"/>
      <c r="AW10" s="328" t="s">
        <v>3227</v>
      </c>
      <c r="AX10" s="330" t="s">
        <v>3228</v>
      </c>
      <c r="AY10" s="327" t="s">
        <v>3160</v>
      </c>
      <c r="AZ10" s="327" t="s">
        <v>3229</v>
      </c>
      <c r="BA10" s="328" t="s">
        <v>3162</v>
      </c>
      <c r="BB10" s="329">
        <v>4</v>
      </c>
      <c r="BD10" s="1141">
        <f t="shared" si="5"/>
        <v>6</v>
      </c>
      <c r="BE10" s="327" t="str">
        <f>KTPR!B8</f>
        <v>Недостоверность измерения давления нефти через стендер СТ3</v>
      </c>
      <c r="BF10" s="327" t="s">
        <v>3230</v>
      </c>
      <c r="BG10" s="1150">
        <f>KTPR!C8</f>
        <v>0</v>
      </c>
      <c r="BH10" s="328"/>
      <c r="BI10" s="330"/>
      <c r="BJ10" s="327"/>
      <c r="BK10" s="327"/>
      <c r="BL10" s="328"/>
      <c r="BM10" s="319"/>
      <c r="BO10" s="326">
        <f t="shared" si="6"/>
        <v>6</v>
      </c>
      <c r="BP10" s="327" t="str">
        <f>VS!B8</f>
        <v>Зачистной насос Н-24</v>
      </c>
      <c r="BQ10" s="327" t="str">
        <f>VS!C8</f>
        <v>ZN_24</v>
      </c>
      <c r="BR10" s="327"/>
      <c r="BS10" s="328" t="s">
        <v>3227</v>
      </c>
      <c r="BT10" s="330" t="s">
        <v>3231</v>
      </c>
      <c r="BU10" s="327" t="s">
        <v>3160</v>
      </c>
      <c r="BV10" s="327" t="s">
        <v>3232</v>
      </c>
      <c r="BW10" s="328" t="s">
        <v>3162</v>
      </c>
      <c r="BX10" s="329"/>
      <c r="BZ10" s="1141">
        <f t="shared" si="7"/>
        <v>6</v>
      </c>
      <c r="CA10" s="327" t="str">
        <f>ZD!B8</f>
        <v>Задвижка №31</v>
      </c>
      <c r="CB10" s="327" t="str">
        <f>ZD!C8</f>
        <v>ZD_31</v>
      </c>
      <c r="CC10" s="1153"/>
      <c r="CD10" s="328" t="s">
        <v>3227</v>
      </c>
      <c r="CE10" s="330" t="s">
        <v>3233</v>
      </c>
      <c r="CF10" s="327" t="s">
        <v>3160</v>
      </c>
      <c r="CG10" s="327" t="s">
        <v>3234</v>
      </c>
      <c r="CH10" s="328" t="s">
        <v>3162</v>
      </c>
      <c r="CI10" s="319"/>
      <c r="CL10" s="1141">
        <f t="shared" si="8"/>
        <v>6</v>
      </c>
      <c r="CM10" s="327" t="str">
        <f>KTPRS2!B7</f>
        <v>Сохранение предельной загазованности причала №1 (точка 6)</v>
      </c>
      <c r="CN10" s="327" t="str">
        <f>KTPRS2!C7</f>
        <v>KTPRS_Prich1_SAVE_GAS10_6</v>
      </c>
      <c r="CO10" s="327" t="str">
        <f>CONCATENATE(IF(KTPRS2!D7=0,0,KTPRS2!D7),";",IF(KTPRS2!E7 = 0, 0,KTPRS2!E7))</f>
        <v>600;0</v>
      </c>
      <c r="CP10" s="328"/>
      <c r="CQ10" s="330"/>
      <c r="CR10" s="327"/>
      <c r="CS10" s="327"/>
      <c r="CT10" s="328"/>
      <c r="CU10" s="319"/>
      <c r="CW10" s="1141">
        <f t="shared" si="9"/>
        <v>6</v>
      </c>
      <c r="CX10" s="327"/>
      <c r="CY10" s="327"/>
      <c r="CZ10" s="327"/>
      <c r="DA10" s="328"/>
      <c r="DB10" s="330"/>
      <c r="DC10" s="327"/>
      <c r="DD10" s="327"/>
      <c r="DE10" s="328"/>
      <c r="DF10" s="319"/>
    </row>
    <row r="11" spans="1:110" ht="15.75">
      <c r="A11" s="1141">
        <f t="shared" si="0"/>
        <v>7</v>
      </c>
      <c r="B11" s="327" t="str">
        <f>KGMPNA!B10</f>
        <v>НО-5. Исправность цепей отключения (сигнал 1)</v>
      </c>
      <c r="C11" s="327" t="s">
        <v>11861</v>
      </c>
      <c r="D11" s="327"/>
      <c r="E11" s="328"/>
      <c r="F11" s="330"/>
      <c r="G11" s="327"/>
      <c r="H11" s="327"/>
      <c r="I11" s="328"/>
      <c r="J11" s="319"/>
      <c r="L11" s="1141">
        <f t="shared" si="1"/>
        <v>7</v>
      </c>
      <c r="M11" s="327" t="str">
        <f>KGMPNA!B59</f>
        <v>НО-6. Исправность цепей отключения (сигнал 1)</v>
      </c>
      <c r="N11" s="327" t="s">
        <v>11879</v>
      </c>
      <c r="O11" s="327"/>
      <c r="P11" s="328"/>
      <c r="Q11" s="330"/>
      <c r="R11" s="327"/>
      <c r="S11" s="327"/>
      <c r="T11" s="328"/>
      <c r="U11" s="319"/>
      <c r="W11" s="1141">
        <f t="shared" si="2"/>
        <v>7</v>
      </c>
      <c r="X11" s="327" t="str">
        <f>KTPRA!B10</f>
        <v>НО-5. Недостоверность измерений температуры нижнего подшипника электродвигателя НО</v>
      </c>
      <c r="Y11" s="327" t="s">
        <v>11933</v>
      </c>
      <c r="Z11" s="13">
        <v>1</v>
      </c>
      <c r="AA11" s="328"/>
      <c r="AB11" s="330"/>
      <c r="AC11" s="327"/>
      <c r="AD11" s="327"/>
      <c r="AE11" s="328"/>
      <c r="AF11" s="319"/>
      <c r="AH11" s="1141">
        <f t="shared" si="3"/>
        <v>7</v>
      </c>
      <c r="AI11" s="327" t="str">
        <f>KTPRA!B111</f>
        <v>НО-6. Недостоверность измерений температуры нижнего подшипника электродвигателя НО</v>
      </c>
      <c r="AJ11" s="327" t="s">
        <v>11895</v>
      </c>
      <c r="AK11" s="13">
        <v>1</v>
      </c>
      <c r="AL11" s="328"/>
      <c r="AM11" s="330"/>
      <c r="AN11" s="327"/>
      <c r="AO11" s="327"/>
      <c r="AP11" s="328"/>
      <c r="AQ11" s="319"/>
      <c r="AS11" s="326">
        <f t="shared" si="4"/>
        <v>7</v>
      </c>
      <c r="AT11" s="327"/>
      <c r="AU11" s="327"/>
      <c r="AV11" s="327"/>
      <c r="AW11" s="328" t="s">
        <v>3194</v>
      </c>
      <c r="AX11" s="330" t="s">
        <v>3195</v>
      </c>
      <c r="AY11" s="327" t="s">
        <v>3160</v>
      </c>
      <c r="AZ11" s="327" t="s">
        <v>3196</v>
      </c>
      <c r="BA11" s="328" t="s">
        <v>3162</v>
      </c>
      <c r="BB11" s="329">
        <v>15</v>
      </c>
      <c r="BD11" s="1141">
        <f t="shared" si="5"/>
        <v>7</v>
      </c>
      <c r="BE11" s="327" t="str">
        <f>KTPR!B9</f>
        <v>Аварийное максимальное давление нефти через стендер СТ4</v>
      </c>
      <c r="BF11" s="327" t="s">
        <v>3238</v>
      </c>
      <c r="BG11" s="1150">
        <f>KTPR!C9</f>
        <v>0</v>
      </c>
      <c r="BH11" s="328"/>
      <c r="BI11" s="330"/>
      <c r="BJ11" s="327"/>
      <c r="BK11" s="327"/>
      <c r="BL11" s="328"/>
      <c r="BM11" s="319"/>
      <c r="BO11" s="326">
        <f t="shared" si="6"/>
        <v>7</v>
      </c>
      <c r="BP11" s="327" t="str">
        <f>VS!B9</f>
        <v>Зачистной насос Н-30</v>
      </c>
      <c r="BQ11" s="327" t="str">
        <f>VS!C9</f>
        <v>ZN_30</v>
      </c>
      <c r="BR11" s="327"/>
      <c r="BS11" s="328" t="s">
        <v>3194</v>
      </c>
      <c r="BT11" s="330" t="s">
        <v>3239</v>
      </c>
      <c r="BU11" s="327" t="s">
        <v>3160</v>
      </c>
      <c r="BV11" s="327" t="s">
        <v>3240</v>
      </c>
      <c r="BW11" s="328" t="s">
        <v>3162</v>
      </c>
      <c r="BX11" s="329"/>
      <c r="BZ11" s="1141">
        <f t="shared" si="7"/>
        <v>7</v>
      </c>
      <c r="CA11" s="327" t="str">
        <f>ZD!B9</f>
        <v>Задвижка №35</v>
      </c>
      <c r="CB11" s="327" t="str">
        <f>ZD!C9</f>
        <v>ZD_35</v>
      </c>
      <c r="CC11" s="1153"/>
      <c r="CD11" s="328" t="s">
        <v>3194</v>
      </c>
      <c r="CE11" s="330" t="s">
        <v>3241</v>
      </c>
      <c r="CF11" s="327" t="s">
        <v>3160</v>
      </c>
      <c r="CG11" s="327" t="s">
        <v>3242</v>
      </c>
      <c r="CH11" s="328" t="s">
        <v>3162</v>
      </c>
      <c r="CI11" s="319"/>
      <c r="CL11" s="1141">
        <f t="shared" si="8"/>
        <v>7</v>
      </c>
      <c r="CM11" s="327" t="str">
        <f>KTPRS2!B8</f>
        <v>Сохранение предельной загазованности причала №1 (точка 7)</v>
      </c>
      <c r="CN11" s="327" t="str">
        <f>KTPRS2!C8</f>
        <v>KTPRS_Prich1_SAVE_GAS10_7</v>
      </c>
      <c r="CO11" s="327" t="str">
        <f>CONCATENATE(IF(KTPRS2!D8=0,0,KTPRS2!D8),";",IF(KTPRS2!E8 = 0, 0,KTPRS2!E8))</f>
        <v>600;0</v>
      </c>
      <c r="CP11" s="328"/>
      <c r="CQ11" s="330"/>
      <c r="CR11" s="327"/>
      <c r="CS11" s="327"/>
      <c r="CT11" s="328"/>
      <c r="CU11" s="319"/>
      <c r="CW11" s="1141">
        <f t="shared" si="9"/>
        <v>7</v>
      </c>
      <c r="CX11" s="327"/>
      <c r="CY11" s="327"/>
      <c r="CZ11" s="327"/>
      <c r="DA11" s="328"/>
      <c r="DB11" s="330"/>
      <c r="DC11" s="327"/>
      <c r="DD11" s="327"/>
      <c r="DE11" s="328"/>
      <c r="DF11" s="319"/>
    </row>
    <row r="12" spans="1:110" ht="15.75">
      <c r="A12" s="1141">
        <f t="shared" si="0"/>
        <v>8</v>
      </c>
      <c r="B12" s="327" t="str">
        <f>KGMPNA!B11</f>
        <v>НО-5. Исправность цепей отключения (сигнал 2)</v>
      </c>
      <c r="C12" s="327" t="s">
        <v>11862</v>
      </c>
      <c r="D12" s="327"/>
      <c r="E12" s="328"/>
      <c r="F12" s="330"/>
      <c r="G12" s="327"/>
      <c r="H12" s="327"/>
      <c r="I12" s="328"/>
      <c r="J12" s="319"/>
      <c r="L12" s="1141">
        <f t="shared" si="1"/>
        <v>8</v>
      </c>
      <c r="M12" s="327" t="str">
        <f>KGMPNA!B60</f>
        <v>НО-6. Исправность цепей отключения (сигнал 2)</v>
      </c>
      <c r="N12" s="327" t="s">
        <v>11880</v>
      </c>
      <c r="O12" s="327"/>
      <c r="P12" s="328"/>
      <c r="Q12" s="330"/>
      <c r="R12" s="327"/>
      <c r="S12" s="327"/>
      <c r="T12" s="328"/>
      <c r="U12" s="319"/>
      <c r="W12" s="1141">
        <f t="shared" si="2"/>
        <v>8</v>
      </c>
      <c r="X12" s="327" t="str">
        <f>KTPRA!B11</f>
        <v>НО-5. Недостоверность измерений температуры опорно-упорного подшипника электродвигателя НО</v>
      </c>
      <c r="Y12" s="327" t="s">
        <v>11934</v>
      </c>
      <c r="Z12" s="231">
        <v>1</v>
      </c>
      <c r="AA12" s="328"/>
      <c r="AB12" s="330"/>
      <c r="AC12" s="327"/>
      <c r="AD12" s="327"/>
      <c r="AE12" s="328"/>
      <c r="AF12" s="319"/>
      <c r="AH12" s="1141">
        <f t="shared" si="3"/>
        <v>8</v>
      </c>
      <c r="AI12" s="327" t="str">
        <f>KTPRA!B112</f>
        <v>НО-6. Недостоверность измерений температуры опорно-упорного подшипника электродвигателя НО</v>
      </c>
      <c r="AJ12" s="327" t="s">
        <v>11896</v>
      </c>
      <c r="AK12" s="231">
        <v>1</v>
      </c>
      <c r="AL12" s="328"/>
      <c r="AM12" s="330"/>
      <c r="AN12" s="327"/>
      <c r="AO12" s="327"/>
      <c r="AP12" s="328"/>
      <c r="AQ12" s="319"/>
      <c r="AS12" s="326">
        <f t="shared" si="4"/>
        <v>8</v>
      </c>
      <c r="AT12" s="327"/>
      <c r="AU12" s="327"/>
      <c r="AV12" s="327"/>
      <c r="AW12" s="328" t="s">
        <v>3246</v>
      </c>
      <c r="AX12" s="330" t="s">
        <v>3247</v>
      </c>
      <c r="AY12" s="327" t="s">
        <v>3160</v>
      </c>
      <c r="AZ12" s="327" t="s">
        <v>3248</v>
      </c>
      <c r="BA12" s="328" t="s">
        <v>3162</v>
      </c>
      <c r="BB12" s="329">
        <v>30</v>
      </c>
      <c r="BD12" s="1141">
        <f t="shared" si="5"/>
        <v>8</v>
      </c>
      <c r="BE12" s="327" t="str">
        <f>KTPR!B10</f>
        <v>Недостоверность измерения давления нефти через стендер СТ4</v>
      </c>
      <c r="BF12" s="327" t="s">
        <v>3249</v>
      </c>
      <c r="BG12" s="1150">
        <f>KTPR!C10</f>
        <v>0</v>
      </c>
      <c r="BH12" s="328"/>
      <c r="BI12" s="330"/>
      <c r="BJ12" s="327"/>
      <c r="BK12" s="327"/>
      <c r="BL12" s="328"/>
      <c r="BM12" s="319"/>
      <c r="BO12" s="326">
        <f t="shared" si="6"/>
        <v>8</v>
      </c>
      <c r="BP12" s="327" t="str">
        <f>VS!B10</f>
        <v>Насос откачки дренажа Н-1</v>
      </c>
      <c r="BQ12" s="327" t="str">
        <f>VS!C10</f>
        <v>NOD_1</v>
      </c>
      <c r="BR12" s="327"/>
      <c r="BS12" s="328" t="s">
        <v>3246</v>
      </c>
      <c r="BT12" s="330" t="s">
        <v>3250</v>
      </c>
      <c r="BU12" s="327" t="s">
        <v>3160</v>
      </c>
      <c r="BV12" s="327" t="s">
        <v>3251</v>
      </c>
      <c r="BW12" s="328" t="s">
        <v>3162</v>
      </c>
      <c r="BX12" s="329"/>
      <c r="BZ12" s="1141">
        <f t="shared" si="7"/>
        <v>8</v>
      </c>
      <c r="CA12" s="327" t="str">
        <f>ZD!B10</f>
        <v>Задвижка №36</v>
      </c>
      <c r="CB12" s="327" t="str">
        <f>ZD!C10</f>
        <v>ZD_36</v>
      </c>
      <c r="CC12" s="1153"/>
      <c r="CD12" s="328" t="s">
        <v>3246</v>
      </c>
      <c r="CE12" s="330" t="s">
        <v>3252</v>
      </c>
      <c r="CF12" s="327" t="s">
        <v>3160</v>
      </c>
      <c r="CG12" s="327" t="s">
        <v>3253</v>
      </c>
      <c r="CH12" s="328" t="s">
        <v>3162</v>
      </c>
      <c r="CI12" s="319"/>
      <c r="CL12" s="1141">
        <f t="shared" si="8"/>
        <v>8</v>
      </c>
      <c r="CM12" s="327" t="str">
        <f>KTPRS2!B9</f>
        <v>Сохранение предельной загазованности причала №1 (точка 8)</v>
      </c>
      <c r="CN12" s="327" t="str">
        <f>KTPRS2!C9</f>
        <v>KTPRS_Prich1_SAVE_GAS10_8</v>
      </c>
      <c r="CO12" s="327" t="str">
        <f>CONCATENATE(IF(KTPRS2!D9=0,0,KTPRS2!D9),";",IF(KTPRS2!E9 = 0, 0,KTPRS2!E9))</f>
        <v>600;0</v>
      </c>
      <c r="CP12" s="328"/>
      <c r="CQ12" s="330"/>
      <c r="CR12" s="327"/>
      <c r="CS12" s="327"/>
      <c r="CT12" s="328"/>
      <c r="CU12" s="319"/>
      <c r="CW12" s="1141">
        <f t="shared" si="9"/>
        <v>8</v>
      </c>
      <c r="CX12" s="327"/>
      <c r="CY12" s="327"/>
      <c r="CZ12" s="327"/>
      <c r="DA12" s="328"/>
      <c r="DB12" s="330"/>
      <c r="DC12" s="327"/>
      <c r="DD12" s="327"/>
      <c r="DE12" s="328"/>
      <c r="DF12" s="319"/>
    </row>
    <row r="13" spans="1:110" ht="15.75">
      <c r="A13" s="1141">
        <f t="shared" si="0"/>
        <v>9</v>
      </c>
      <c r="B13" s="327" t="str">
        <f>KGMPNA!B12</f>
        <v>НО-5. Готовность входного коллектора</v>
      </c>
      <c r="C13" s="327" t="s">
        <v>11863</v>
      </c>
      <c r="D13" s="327"/>
      <c r="E13" s="328"/>
      <c r="F13" s="330"/>
      <c r="G13" s="327"/>
      <c r="H13" s="327"/>
      <c r="I13" s="328"/>
      <c r="J13" s="319"/>
      <c r="L13" s="1141">
        <f t="shared" si="1"/>
        <v>9</v>
      </c>
      <c r="M13" s="327" t="str">
        <f>KGMPNA!B61</f>
        <v>НО-6. Готовность входного коллектора</v>
      </c>
      <c r="N13" s="327" t="s">
        <v>11881</v>
      </c>
      <c r="O13" s="327"/>
      <c r="P13" s="328"/>
      <c r="Q13" s="330"/>
      <c r="R13" s="327"/>
      <c r="S13" s="327"/>
      <c r="T13" s="328"/>
      <c r="U13" s="319"/>
      <c r="W13" s="1141">
        <f t="shared" si="2"/>
        <v>9</v>
      </c>
      <c r="X13" s="327" t="str">
        <f>KTPRA!B12</f>
        <v>НО-5. Аварийные утечки нефти из полости с торцевым уплотнением НО</v>
      </c>
      <c r="Y13" s="327" t="s">
        <v>11935</v>
      </c>
      <c r="Z13" s="13">
        <v>1</v>
      </c>
      <c r="AA13" s="328"/>
      <c r="AB13" s="330"/>
      <c r="AC13" s="327"/>
      <c r="AD13" s="327"/>
      <c r="AE13" s="328"/>
      <c r="AF13" s="319"/>
      <c r="AH13" s="1141">
        <f t="shared" si="3"/>
        <v>9</v>
      </c>
      <c r="AI13" s="327" t="str">
        <f>KTPRA!B113</f>
        <v>НО-6. Аварийные утечки нефти из полости с торцевым уплотнением НО</v>
      </c>
      <c r="AJ13" s="327" t="s">
        <v>11897</v>
      </c>
      <c r="AK13" s="13">
        <v>1</v>
      </c>
      <c r="AL13" s="328"/>
      <c r="AM13" s="330"/>
      <c r="AN13" s="327"/>
      <c r="AO13" s="327"/>
      <c r="AP13" s="328"/>
      <c r="AQ13" s="319"/>
      <c r="AS13" s="326">
        <f t="shared" si="4"/>
        <v>9</v>
      </c>
      <c r="AT13" s="327"/>
      <c r="AU13" s="327"/>
      <c r="AV13" s="327"/>
      <c r="AW13" s="328" t="s">
        <v>3202</v>
      </c>
      <c r="AX13" s="330" t="s">
        <v>3203</v>
      </c>
      <c r="AY13" s="327" t="s">
        <v>3160</v>
      </c>
      <c r="AZ13" s="327" t="s">
        <v>3204</v>
      </c>
      <c r="BA13" s="328" t="s">
        <v>3162</v>
      </c>
      <c r="BB13" s="329">
        <v>40</v>
      </c>
      <c r="BD13" s="1141">
        <f t="shared" si="5"/>
        <v>9</v>
      </c>
      <c r="BE13" s="327" t="str">
        <f>KTPR!B11</f>
        <v>Аварийное максимальное давление нефти через стендер СТ6</v>
      </c>
      <c r="BF13" s="327" t="s">
        <v>3257</v>
      </c>
      <c r="BG13" s="1150">
        <f>KTPR!C11</f>
        <v>0</v>
      </c>
      <c r="BH13" s="328"/>
      <c r="BI13" s="330"/>
      <c r="BJ13" s="327"/>
      <c r="BK13" s="327"/>
      <c r="BL13" s="328"/>
      <c r="BM13" s="319"/>
      <c r="BO13" s="326">
        <f t="shared" si="6"/>
        <v>9</v>
      </c>
      <c r="BP13" s="327" t="str">
        <f>VS!B11</f>
        <v>Насос откачки дренажа Н-2</v>
      </c>
      <c r="BQ13" s="327" t="str">
        <f>VS!C11</f>
        <v>NOD_2</v>
      </c>
      <c r="BR13" s="327"/>
      <c r="BS13" s="328" t="s">
        <v>3202</v>
      </c>
      <c r="BT13" s="330" t="s">
        <v>3258</v>
      </c>
      <c r="BU13" s="327" t="s">
        <v>3160</v>
      </c>
      <c r="BV13" s="327" t="s">
        <v>3259</v>
      </c>
      <c r="BW13" s="328" t="s">
        <v>3162</v>
      </c>
      <c r="BX13" s="329"/>
      <c r="BZ13" s="1141">
        <f t="shared" si="7"/>
        <v>9</v>
      </c>
      <c r="CA13" s="327">
        <f>ZD!B11</f>
        <v>0</v>
      </c>
      <c r="CB13" s="327">
        <f>ZD!C11</f>
        <v>0</v>
      </c>
      <c r="CC13" s="1153"/>
      <c r="CD13" s="328" t="s">
        <v>3202</v>
      </c>
      <c r="CE13" s="330" t="s">
        <v>3260</v>
      </c>
      <c r="CF13" s="327" t="s">
        <v>3160</v>
      </c>
      <c r="CG13" s="327" t="s">
        <v>3261</v>
      </c>
      <c r="CH13" s="328" t="s">
        <v>3162</v>
      </c>
      <c r="CI13" s="319"/>
      <c r="CL13" s="1141">
        <f t="shared" si="8"/>
        <v>9</v>
      </c>
      <c r="CM13" s="327" t="str">
        <f>KTPRS2!B10</f>
        <v>Сохранение предельной загазованности причала №1 (точка 9)</v>
      </c>
      <c r="CN13" s="327" t="str">
        <f>KTPRS2!C10</f>
        <v>KTPRS_Prich1_SAVE_GAS10_9</v>
      </c>
      <c r="CO13" s="327" t="str">
        <f>CONCATENATE(IF(KTPRS2!D10=0,0,KTPRS2!D10),";",IF(KTPRS2!E10 = 0, 0,KTPRS2!E10))</f>
        <v>600;0</v>
      </c>
      <c r="CP13" s="328"/>
      <c r="CQ13" s="330"/>
      <c r="CR13" s="327"/>
      <c r="CS13" s="327"/>
      <c r="CT13" s="328"/>
      <c r="CU13" s="319"/>
      <c r="CW13" s="1141">
        <f t="shared" si="9"/>
        <v>9</v>
      </c>
      <c r="CX13" s="327"/>
      <c r="CY13" s="327"/>
      <c r="CZ13" s="327"/>
      <c r="DA13" s="328"/>
      <c r="DB13" s="330"/>
      <c r="DC13" s="327"/>
      <c r="DD13" s="327"/>
      <c r="DE13" s="328"/>
      <c r="DF13" s="319"/>
    </row>
    <row r="14" spans="1:110" ht="15.75">
      <c r="A14" s="1141">
        <f t="shared" si="0"/>
        <v>10</v>
      </c>
      <c r="B14" s="327" t="str">
        <f>KGMPNA!B13</f>
        <v>НО-5. Готовность выходного коллектора</v>
      </c>
      <c r="C14" s="327" t="s">
        <v>11864</v>
      </c>
      <c r="D14" s="327"/>
      <c r="E14" s="328"/>
      <c r="F14" s="330"/>
      <c r="G14" s="327"/>
      <c r="H14" s="327"/>
      <c r="I14" s="328"/>
      <c r="J14" s="319"/>
      <c r="L14" s="1141">
        <f t="shared" si="1"/>
        <v>10</v>
      </c>
      <c r="M14" s="327" t="str">
        <f>KGMPNA!B62</f>
        <v>НО-6. Готовность выходного коллектора</v>
      </c>
      <c r="N14" s="327" t="s">
        <v>11882</v>
      </c>
      <c r="O14" s="327"/>
      <c r="P14" s="328"/>
      <c r="Q14" s="330"/>
      <c r="R14" s="327"/>
      <c r="S14" s="327"/>
      <c r="T14" s="328"/>
      <c r="U14" s="319"/>
      <c r="W14" s="1141">
        <f t="shared" si="2"/>
        <v>10</v>
      </c>
      <c r="X14" s="327" t="str">
        <f>KTPRA!B13</f>
        <v>НО-5. Аварийная максимальная вибрация нижнего подшипника электродвигателя НО, порог 1 (горизонтальная)</v>
      </c>
      <c r="Y14" s="327" t="s">
        <v>11936</v>
      </c>
      <c r="Z14" s="231">
        <v>5</v>
      </c>
      <c r="AA14" s="328"/>
      <c r="AB14" s="330"/>
      <c r="AC14" s="327"/>
      <c r="AD14" s="327"/>
      <c r="AE14" s="328"/>
      <c r="AF14" s="319"/>
      <c r="AH14" s="1141">
        <f t="shared" si="3"/>
        <v>10</v>
      </c>
      <c r="AI14" s="327" t="str">
        <f>KTPRA!B114</f>
        <v>НО-6. Аварийная максимальная вибрация нижнего подшипника электродвигателя НО, порог 1 (горизонтальная)</v>
      </c>
      <c r="AJ14" s="327" t="s">
        <v>11898</v>
      </c>
      <c r="AK14" s="231">
        <v>5</v>
      </c>
      <c r="AL14" s="328"/>
      <c r="AM14" s="330"/>
      <c r="AN14" s="327"/>
      <c r="AO14" s="327"/>
      <c r="AP14" s="328"/>
      <c r="AQ14" s="319"/>
      <c r="AS14" s="326">
        <f t="shared" si="4"/>
        <v>10</v>
      </c>
      <c r="AT14" s="327"/>
      <c r="AU14" s="327"/>
      <c r="AV14" s="327"/>
      <c r="AW14" s="328" t="s">
        <v>3213</v>
      </c>
      <c r="AX14" s="330" t="s">
        <v>3214</v>
      </c>
      <c r="AY14" s="327" t="s">
        <v>3160</v>
      </c>
      <c r="AZ14" s="327" t="s">
        <v>3215</v>
      </c>
      <c r="BA14" s="328" t="s">
        <v>3162</v>
      </c>
      <c r="BB14" s="329">
        <v>5</v>
      </c>
      <c r="BD14" s="1141">
        <f t="shared" si="5"/>
        <v>10</v>
      </c>
      <c r="BE14" s="327" t="str">
        <f>KTPR!B12</f>
        <v>Недостоверность измерения давления нефти через стендер СТ6</v>
      </c>
      <c r="BF14" s="327" t="s">
        <v>3264</v>
      </c>
      <c r="BG14" s="1150">
        <f>KTPR!C12</f>
        <v>0</v>
      </c>
      <c r="BH14" s="328"/>
      <c r="BI14" s="330"/>
      <c r="BJ14" s="327"/>
      <c r="BK14" s="327"/>
      <c r="BL14" s="328"/>
      <c r="BM14" s="319"/>
      <c r="BO14" s="326">
        <f t="shared" si="6"/>
        <v>10</v>
      </c>
      <c r="BP14" s="327" t="str">
        <f>VS!B12</f>
        <v>Насос откачки дренажа Н-26</v>
      </c>
      <c r="BQ14" s="327" t="str">
        <f>VS!C12</f>
        <v>NOD_26</v>
      </c>
      <c r="BR14" s="327"/>
      <c r="BS14" s="328" t="s">
        <v>3213</v>
      </c>
      <c r="BT14" s="330" t="s">
        <v>3265</v>
      </c>
      <c r="BU14" s="327" t="s">
        <v>3160</v>
      </c>
      <c r="BV14" s="327" t="s">
        <v>3266</v>
      </c>
      <c r="BW14" s="328" t="s">
        <v>3162</v>
      </c>
      <c r="BX14" s="329"/>
      <c r="BZ14" s="1141">
        <f t="shared" si="7"/>
        <v>10</v>
      </c>
      <c r="CA14" s="327" t="str">
        <f>ZD!B12</f>
        <v>Задвижка №80</v>
      </c>
      <c r="CB14" s="327" t="str">
        <f>ZD!C12</f>
        <v>ZD_80</v>
      </c>
      <c r="CC14" s="1153"/>
      <c r="CD14" s="328" t="s">
        <v>3213</v>
      </c>
      <c r="CE14" s="330" t="s">
        <v>3267</v>
      </c>
      <c r="CF14" s="327" t="s">
        <v>3160</v>
      </c>
      <c r="CG14" s="327" t="s">
        <v>3268</v>
      </c>
      <c r="CH14" s="328" t="s">
        <v>3162</v>
      </c>
      <c r="CI14" s="319"/>
      <c r="CL14" s="1141">
        <f t="shared" si="8"/>
        <v>10</v>
      </c>
      <c r="CM14" s="327" t="str">
        <f>KTPRS2!B11</f>
        <v>Сохранение предельной загазованности причала №1 (точка 10)</v>
      </c>
      <c r="CN14" s="327" t="str">
        <f>KTPRS2!C11</f>
        <v>KTPRS_Prich1_SAVE_GAS10_10</v>
      </c>
      <c r="CO14" s="327" t="str">
        <f>CONCATENATE(IF(KTPRS2!D11=0,0,KTPRS2!D11),";",IF(KTPRS2!E11 = 0, 0,KTPRS2!E11))</f>
        <v>600;0</v>
      </c>
      <c r="CP14" s="328"/>
      <c r="CQ14" s="330"/>
      <c r="CR14" s="327"/>
      <c r="CS14" s="327"/>
      <c r="CT14" s="328"/>
      <c r="CU14" s="319"/>
      <c r="CW14" s="1141">
        <f t="shared" si="9"/>
        <v>10</v>
      </c>
      <c r="CX14" s="327"/>
      <c r="CY14" s="327"/>
      <c r="CZ14" s="327"/>
      <c r="DA14" s="328"/>
      <c r="DB14" s="330"/>
      <c r="DC14" s="327"/>
      <c r="DD14" s="327"/>
      <c r="DE14" s="328"/>
      <c r="DF14" s="319"/>
    </row>
    <row r="15" spans="1:110" ht="15.75">
      <c r="A15" s="1141">
        <f t="shared" si="0"/>
        <v>11</v>
      </c>
      <c r="B15" s="327" t="str">
        <f>KGMPNA!B14</f>
        <v>НО-5. Приёмная агрегатная задвижка открыта</v>
      </c>
      <c r="C15" s="327" t="s">
        <v>11865</v>
      </c>
      <c r="D15" s="327"/>
      <c r="E15" s="328"/>
      <c r="F15" s="330"/>
      <c r="G15" s="327"/>
      <c r="H15" s="327"/>
      <c r="I15" s="328"/>
      <c r="J15" s="319"/>
      <c r="L15" s="1141">
        <f t="shared" si="1"/>
        <v>11</v>
      </c>
      <c r="M15" s="327" t="str">
        <f>KGMPNA!B63</f>
        <v>НО-6. Приёмная агрегатная задвижка открыта</v>
      </c>
      <c r="N15" s="327" t="s">
        <v>11883</v>
      </c>
      <c r="O15" s="327"/>
      <c r="P15" s="328"/>
      <c r="Q15" s="330"/>
      <c r="R15" s="327"/>
      <c r="S15" s="327"/>
      <c r="T15" s="328"/>
      <c r="U15" s="319"/>
      <c r="W15" s="1141">
        <f t="shared" si="2"/>
        <v>11</v>
      </c>
      <c r="X15" s="327" t="str">
        <f>KTPRA!B14</f>
        <v>НО-5. Аварийная максимальная вибрация нижнего подшипника электродвигателя НО, порог 1 (вертикальная)</v>
      </c>
      <c r="Y15" s="327" t="s">
        <v>11937</v>
      </c>
      <c r="Z15" s="231">
        <v>5</v>
      </c>
      <c r="AA15" s="328"/>
      <c r="AB15" s="330"/>
      <c r="AC15" s="327"/>
      <c r="AD15" s="327"/>
      <c r="AE15" s="328"/>
      <c r="AF15" s="319"/>
      <c r="AH15" s="1141">
        <f t="shared" si="3"/>
        <v>11</v>
      </c>
      <c r="AI15" s="327" t="str">
        <f>KTPRA!B115</f>
        <v>НО-6. Аварийная максимальная вибрация нижнего подшипника электродвигателя НО, порог 1 (вертикальная)</v>
      </c>
      <c r="AJ15" s="327" t="s">
        <v>11899</v>
      </c>
      <c r="AK15" s="231">
        <v>5</v>
      </c>
      <c r="AL15" s="328"/>
      <c r="AM15" s="330"/>
      <c r="AN15" s="327"/>
      <c r="AO15" s="327"/>
      <c r="AP15" s="328"/>
      <c r="AQ15" s="319"/>
      <c r="AS15" s="326">
        <f t="shared" si="4"/>
        <v>11</v>
      </c>
      <c r="AT15" s="327"/>
      <c r="AU15" s="327"/>
      <c r="AV15" s="327"/>
      <c r="AW15" s="328" t="s">
        <v>3224</v>
      </c>
      <c r="AX15" s="330" t="s">
        <v>3225</v>
      </c>
      <c r="AY15" s="327" t="s">
        <v>3160</v>
      </c>
      <c r="AZ15" s="327" t="s">
        <v>3226</v>
      </c>
      <c r="BA15" s="328" t="s">
        <v>3162</v>
      </c>
      <c r="BB15" s="329">
        <v>4</v>
      </c>
      <c r="BD15" s="1141">
        <f t="shared" si="5"/>
        <v>11</v>
      </c>
      <c r="BE15" s="327" t="str">
        <f>KTPR!B13</f>
        <v>Аварийное максимальное давление нефти через стендер СТ7</v>
      </c>
      <c r="BF15" s="327" t="s">
        <v>3271</v>
      </c>
      <c r="BG15" s="1150">
        <f>KTPR!C13</f>
        <v>0</v>
      </c>
      <c r="BH15" s="328"/>
      <c r="BI15" s="330"/>
      <c r="BJ15" s="327"/>
      <c r="BK15" s="327"/>
      <c r="BL15" s="328"/>
      <c r="BM15" s="319"/>
      <c r="BO15" s="326">
        <f t="shared" si="6"/>
        <v>11</v>
      </c>
      <c r="BP15" s="327" t="str">
        <f>VS!B13</f>
        <v>Насос откачки дренажа Н-21</v>
      </c>
      <c r="BQ15" s="327" t="str">
        <f>VS!C13</f>
        <v>NOD_21</v>
      </c>
      <c r="BR15" s="327"/>
      <c r="BS15" s="328"/>
      <c r="BT15" s="330"/>
      <c r="BU15" s="327"/>
      <c r="BV15" s="327"/>
      <c r="BW15" s="328"/>
      <c r="BX15" s="329"/>
      <c r="BZ15" s="1141">
        <f t="shared" si="7"/>
        <v>11</v>
      </c>
      <c r="CA15" s="327" t="str">
        <f>ZD!B13</f>
        <v>Задвижка №85</v>
      </c>
      <c r="CB15" s="327" t="str">
        <f>ZD!C13</f>
        <v>ZD_85</v>
      </c>
      <c r="CC15" s="1153"/>
      <c r="CD15" s="328" t="s">
        <v>3224</v>
      </c>
      <c r="CE15" s="330" t="s">
        <v>3272</v>
      </c>
      <c r="CF15" s="327" t="s">
        <v>3160</v>
      </c>
      <c r="CG15" s="327" t="s">
        <v>3273</v>
      </c>
      <c r="CH15" s="328" t="s">
        <v>3162</v>
      </c>
      <c r="CI15" s="319"/>
      <c r="CL15" s="1141">
        <f t="shared" si="8"/>
        <v>11</v>
      </c>
      <c r="CM15" s="327" t="str">
        <f>KTPRS2!B12</f>
        <v>Предельная загазованность причала №1</v>
      </c>
      <c r="CN15" s="327" t="str">
        <f>KTPRS2!C12</f>
        <v>KTPRS_Prich1_SAVE_GAS10</v>
      </c>
      <c r="CO15" s="327" t="str">
        <f>CONCATENATE(IF(KTPRS2!D12=0,0,KTPRS2!D12),";",IF(KTPRS2!E12 = 0, 0,KTPRS2!E12))</f>
        <v>0;900</v>
      </c>
      <c r="CP15" s="328"/>
      <c r="CQ15" s="330"/>
      <c r="CR15" s="327"/>
      <c r="CS15" s="327"/>
      <c r="CT15" s="328"/>
      <c r="CU15" s="319"/>
      <c r="CW15" s="1141">
        <f t="shared" si="9"/>
        <v>11</v>
      </c>
      <c r="CX15" s="327"/>
      <c r="CY15" s="327"/>
      <c r="CZ15" s="327"/>
      <c r="DA15" s="328"/>
      <c r="DB15" s="330"/>
      <c r="DC15" s="327"/>
      <c r="DD15" s="327"/>
      <c r="DE15" s="328"/>
      <c r="DF15" s="319"/>
    </row>
    <row r="16" spans="1:110" ht="15.75">
      <c r="A16" s="1141">
        <f t="shared" si="0"/>
        <v>12</v>
      </c>
      <c r="B16" s="327" t="str">
        <f>KGMPNA!B15</f>
        <v>НО-5. Выкидная агрегатная задвижка открыта</v>
      </c>
      <c r="C16" s="327" t="s">
        <v>11866</v>
      </c>
      <c r="D16" s="327"/>
      <c r="E16" s="328"/>
      <c r="F16" s="330"/>
      <c r="G16" s="327"/>
      <c r="H16" s="327"/>
      <c r="I16" s="328"/>
      <c r="J16" s="319"/>
      <c r="L16" s="1141">
        <f t="shared" si="1"/>
        <v>12</v>
      </c>
      <c r="M16" s="327" t="str">
        <f>KGMPNA!B64</f>
        <v>НО-6. Выкидная агрегатная задвижка открыта</v>
      </c>
      <c r="N16" s="327" t="s">
        <v>11884</v>
      </c>
      <c r="O16" s="327"/>
      <c r="P16" s="328"/>
      <c r="Q16" s="330"/>
      <c r="R16" s="327"/>
      <c r="S16" s="327"/>
      <c r="T16" s="328"/>
      <c r="U16" s="319"/>
      <c r="W16" s="1141">
        <f t="shared" si="2"/>
        <v>12</v>
      </c>
      <c r="X16" s="327" t="str">
        <f>KTPRA!B15</f>
        <v>НО-5. Аварийная максимальная вибрация нижнего подшипника электродвигателя НО, порог 1 (осевая)</v>
      </c>
      <c r="Y16" s="327" t="s">
        <v>11938</v>
      </c>
      <c r="Z16" s="231">
        <v>5</v>
      </c>
      <c r="AA16" s="328"/>
      <c r="AB16" s="330"/>
      <c r="AC16" s="327"/>
      <c r="AD16" s="327"/>
      <c r="AE16" s="328"/>
      <c r="AF16" s="319"/>
      <c r="AH16" s="1141">
        <f t="shared" si="3"/>
        <v>12</v>
      </c>
      <c r="AI16" s="327" t="str">
        <f>KTPRA!B116</f>
        <v>НО-6. Аварийная максимальная вибрация нижнего подшипника электродвигателя НО, порог 1 (осевая)</v>
      </c>
      <c r="AJ16" s="327" t="s">
        <v>11900</v>
      </c>
      <c r="AK16" s="231">
        <v>5</v>
      </c>
      <c r="AL16" s="328"/>
      <c r="AM16" s="330"/>
      <c r="AN16" s="327"/>
      <c r="AO16" s="327"/>
      <c r="AP16" s="328"/>
      <c r="AQ16" s="319"/>
      <c r="AS16" s="326">
        <f t="shared" si="4"/>
        <v>12</v>
      </c>
      <c r="AT16" s="327"/>
      <c r="AU16" s="327"/>
      <c r="AV16" s="327"/>
      <c r="AW16" s="328" t="s">
        <v>3235</v>
      </c>
      <c r="AX16" s="330" t="s">
        <v>3236</v>
      </c>
      <c r="AY16" s="327" t="s">
        <v>3160</v>
      </c>
      <c r="AZ16" s="327" t="s">
        <v>3237</v>
      </c>
      <c r="BA16" s="328" t="s">
        <v>3162</v>
      </c>
      <c r="BB16" s="329">
        <v>15</v>
      </c>
      <c r="BD16" s="1141">
        <f t="shared" si="5"/>
        <v>12</v>
      </c>
      <c r="BE16" s="327" t="str">
        <f>KTPR!B14</f>
        <v>Недостоверность измерения давления нефти через стендер СТ7</v>
      </c>
      <c r="BF16" s="327" t="s">
        <v>3276</v>
      </c>
      <c r="BG16" s="1150">
        <f>KTPR!C14</f>
        <v>0</v>
      </c>
      <c r="BH16" s="328"/>
      <c r="BI16" s="330"/>
      <c r="BJ16" s="327"/>
      <c r="BK16" s="327"/>
      <c r="BL16" s="328"/>
      <c r="BM16" s="319"/>
      <c r="BO16" s="326">
        <f t="shared" si="6"/>
        <v>12</v>
      </c>
      <c r="BP16" s="327" t="str">
        <f>VS!B14</f>
        <v>Насос откачки дренажа Н-22</v>
      </c>
      <c r="BQ16" s="327" t="str">
        <f>VS!C14</f>
        <v>NOD_22</v>
      </c>
      <c r="BR16" s="327"/>
      <c r="BS16" s="328"/>
      <c r="BT16" s="330"/>
      <c r="BU16" s="327"/>
      <c r="BV16" s="327"/>
      <c r="BW16" s="328"/>
      <c r="BX16" s="329"/>
      <c r="BZ16" s="1141">
        <f t="shared" si="7"/>
        <v>12</v>
      </c>
      <c r="CA16" s="327" t="str">
        <f>ZD!B14</f>
        <v>Задвижка №90</v>
      </c>
      <c r="CB16" s="327" t="str">
        <f>ZD!C14</f>
        <v>ZD_90</v>
      </c>
      <c r="CC16" s="1153"/>
      <c r="CD16" s="328" t="s">
        <v>3235</v>
      </c>
      <c r="CE16" s="330" t="s">
        <v>3277</v>
      </c>
      <c r="CF16" s="327" t="s">
        <v>3160</v>
      </c>
      <c r="CG16" s="327" t="s">
        <v>3278</v>
      </c>
      <c r="CH16" s="328" t="s">
        <v>3162</v>
      </c>
      <c r="CI16" s="319"/>
      <c r="CL16" s="1141">
        <f t="shared" si="8"/>
        <v>12</v>
      </c>
      <c r="CM16" s="327" t="str">
        <f>KTPRS2!B13</f>
        <v>Сохранение предельной загазованности причала №2 (точка 1)</v>
      </c>
      <c r="CN16" s="327" t="str">
        <f>KTPRS2!C13</f>
        <v>KTPRS_Prich2_SAVE_GAS10_1</v>
      </c>
      <c r="CO16" s="327" t="str">
        <f>CONCATENATE(IF(KTPRS2!D13=0,0,KTPRS2!D13),";",IF(KTPRS2!E13 = 0, 0,KTPRS2!E13))</f>
        <v>600;0</v>
      </c>
      <c r="CP16" s="328"/>
      <c r="CQ16" s="330"/>
      <c r="CR16" s="327"/>
      <c r="CS16" s="327"/>
      <c r="CT16" s="328"/>
      <c r="CU16" s="319"/>
      <c r="CW16" s="1141">
        <f t="shared" si="9"/>
        <v>12</v>
      </c>
      <c r="CX16" s="327"/>
      <c r="CY16" s="327"/>
      <c r="CZ16" s="327"/>
      <c r="DA16" s="328"/>
      <c r="DB16" s="330"/>
      <c r="DC16" s="327"/>
      <c r="DD16" s="327"/>
      <c r="DE16" s="328"/>
      <c r="DF16" s="319"/>
    </row>
    <row r="17" spans="1:110" ht="15.75">
      <c r="A17" s="1141">
        <f t="shared" si="0"/>
        <v>13</v>
      </c>
      <c r="B17" s="327" t="str">
        <f>KGMPNA!B16</f>
        <v>НО-5. Отсутствие аварии приёмной и выкидной агрегатных задвижек</v>
      </c>
      <c r="C17" s="327" t="s">
        <v>11867</v>
      </c>
      <c r="D17" s="327"/>
      <c r="E17" s="328"/>
      <c r="F17" s="330"/>
      <c r="G17" s="327"/>
      <c r="H17" s="327"/>
      <c r="I17" s="328"/>
      <c r="J17" s="319"/>
      <c r="L17" s="1141">
        <f t="shared" si="1"/>
        <v>13</v>
      </c>
      <c r="M17" s="327" t="str">
        <f>KGMPNA!B65</f>
        <v>НО-6. Отсутствие аварии приёмной и выкидной агрегатных задвижек</v>
      </c>
      <c r="N17" s="327" t="s">
        <v>11885</v>
      </c>
      <c r="O17" s="327"/>
      <c r="P17" s="328"/>
      <c r="Q17" s="330"/>
      <c r="R17" s="327"/>
      <c r="S17" s="327"/>
      <c r="T17" s="328"/>
      <c r="U17" s="319"/>
      <c r="W17" s="1141">
        <f t="shared" si="2"/>
        <v>13</v>
      </c>
      <c r="X17" s="327" t="str">
        <f>KTPRA!B16</f>
        <v>НО-5. Аварийная максимальная вибрация нижнего подшипника электродвигателя НО, порог 2 (горизонтальная)</v>
      </c>
      <c r="Y17" s="327" t="s">
        <v>11939</v>
      </c>
      <c r="Z17" s="231">
        <v>2</v>
      </c>
      <c r="AA17" s="328"/>
      <c r="AB17" s="330"/>
      <c r="AC17" s="327"/>
      <c r="AD17" s="327"/>
      <c r="AE17" s="328"/>
      <c r="AF17" s="319"/>
      <c r="AH17" s="1141">
        <f t="shared" si="3"/>
        <v>13</v>
      </c>
      <c r="AI17" s="327" t="str">
        <f>KTPRA!B117</f>
        <v>НО-6. Аварийная максимальная вибрация нижнего подшипника электродвигателя НО, порог 2 (горизонтальная)</v>
      </c>
      <c r="AJ17" s="327" t="s">
        <v>11901</v>
      </c>
      <c r="AK17" s="231">
        <v>2</v>
      </c>
      <c r="AL17" s="328"/>
      <c r="AM17" s="330"/>
      <c r="AN17" s="327"/>
      <c r="AO17" s="327"/>
      <c r="AP17" s="328"/>
      <c r="AQ17" s="319"/>
      <c r="AS17" s="326">
        <f t="shared" si="4"/>
        <v>13</v>
      </c>
      <c r="AT17" s="327"/>
      <c r="AU17" s="327"/>
      <c r="AV17" s="327"/>
      <c r="AW17" s="328" t="s">
        <v>3243</v>
      </c>
      <c r="AX17" s="330" t="s">
        <v>3244</v>
      </c>
      <c r="AY17" s="327" t="s">
        <v>3160</v>
      </c>
      <c r="AZ17" s="327" t="s">
        <v>3245</v>
      </c>
      <c r="BA17" s="328" t="s">
        <v>3162</v>
      </c>
      <c r="BB17" s="329">
        <v>1</v>
      </c>
      <c r="BD17" s="1141">
        <f t="shared" si="5"/>
        <v>13</v>
      </c>
      <c r="BE17" s="327" t="str">
        <f>KTPR!B15</f>
        <v>Аварийное максимальное давление нефти через стендер СТ8</v>
      </c>
      <c r="BF17" s="327" t="s">
        <v>3281</v>
      </c>
      <c r="BG17" s="1150">
        <f>KTPR!C15</f>
        <v>0</v>
      </c>
      <c r="BH17" s="328"/>
      <c r="BI17" s="330"/>
      <c r="BJ17" s="327"/>
      <c r="BK17" s="327"/>
      <c r="BL17" s="328"/>
      <c r="BM17" s="319"/>
      <c r="BO17" s="326">
        <f t="shared" si="6"/>
        <v>13</v>
      </c>
      <c r="BP17" s="327" t="str">
        <f>VS!B15</f>
        <v>Насос откачки дренажа Н-25</v>
      </c>
      <c r="BQ17" s="327" t="str">
        <f>VS!C15</f>
        <v>NOD_25</v>
      </c>
      <c r="BR17" s="327"/>
      <c r="BS17" s="328"/>
      <c r="BT17" s="330"/>
      <c r="BU17" s="327"/>
      <c r="BV17" s="327"/>
      <c r="BW17" s="328"/>
      <c r="BX17" s="329"/>
      <c r="BZ17" s="1141">
        <f t="shared" si="7"/>
        <v>13</v>
      </c>
      <c r="CA17" s="327" t="str">
        <f>ZD!B15</f>
        <v>Задвижка №95</v>
      </c>
      <c r="CB17" s="327" t="str">
        <f>ZD!C15</f>
        <v>ZD_95</v>
      </c>
      <c r="CC17" s="1153"/>
      <c r="CD17" s="328" t="s">
        <v>3243</v>
      </c>
      <c r="CE17" s="330" t="s">
        <v>3282</v>
      </c>
      <c r="CF17" s="327" t="s">
        <v>3160</v>
      </c>
      <c r="CG17" s="327" t="s">
        <v>3283</v>
      </c>
      <c r="CH17" s="328" t="s">
        <v>3162</v>
      </c>
      <c r="CI17" s="319"/>
      <c r="CL17" s="1141">
        <f t="shared" si="8"/>
        <v>13</v>
      </c>
      <c r="CM17" s="327" t="str">
        <f>KTPRS2!B14</f>
        <v>Сохранение предельной загазованности причала №2 (точка 2)</v>
      </c>
      <c r="CN17" s="327" t="str">
        <f>KTPRS2!C14</f>
        <v>KTPRS_Prich2_SAVE_GAS10_2</v>
      </c>
      <c r="CO17" s="327" t="str">
        <f>CONCATENATE(IF(KTPRS2!D14=0,0,KTPRS2!D14),";",IF(KTPRS2!E14 = 0, 0,KTPRS2!E14))</f>
        <v>600;0</v>
      </c>
      <c r="CP17" s="328"/>
      <c r="CQ17" s="330"/>
      <c r="CR17" s="327"/>
      <c r="CS17" s="327"/>
      <c r="CT17" s="328"/>
      <c r="CU17" s="319"/>
      <c r="CW17" s="1141">
        <f t="shared" si="9"/>
        <v>13</v>
      </c>
      <c r="CX17" s="327"/>
      <c r="CY17" s="327"/>
      <c r="CZ17" s="327"/>
      <c r="DA17" s="328"/>
      <c r="DB17" s="330"/>
      <c r="DC17" s="327"/>
      <c r="DD17" s="327"/>
      <c r="DE17" s="328"/>
      <c r="DF17" s="319"/>
    </row>
    <row r="18" spans="1:110" ht="15.75">
      <c r="A18" s="1141">
        <f t="shared" si="0"/>
        <v>14</v>
      </c>
      <c r="B18" s="327" t="str">
        <f>KGMPNA!B17</f>
        <v>НО-5. Наличие напряжения в цепях управления приёмной и выкидной агрегатных задвижек</v>
      </c>
      <c r="C18" s="327" t="s">
        <v>11868</v>
      </c>
      <c r="D18" s="567">
        <v>3</v>
      </c>
      <c r="E18" s="328"/>
      <c r="F18" s="330"/>
      <c r="G18" s="327"/>
      <c r="H18" s="327"/>
      <c r="I18" s="328"/>
      <c r="J18" s="319"/>
      <c r="L18" s="1141">
        <f t="shared" si="1"/>
        <v>14</v>
      </c>
      <c r="M18" s="327" t="str">
        <f>KGMPNA!B66</f>
        <v>НО-6. Наличие напряжения в цепях управления приёмной и выкидной агрегатных задвижек</v>
      </c>
      <c r="N18" s="327" t="s">
        <v>11886</v>
      </c>
      <c r="O18" s="567">
        <v>3</v>
      </c>
      <c r="P18" s="328"/>
      <c r="Q18" s="330"/>
      <c r="R18" s="327"/>
      <c r="S18" s="327"/>
      <c r="T18" s="328"/>
      <c r="U18" s="319"/>
      <c r="W18" s="1141">
        <f t="shared" si="2"/>
        <v>14</v>
      </c>
      <c r="X18" s="327" t="str">
        <f>KTPRA!B17</f>
        <v>НО-5. Аварийная максимальная вибрация нижнего подшипника электродвигателя НО, порог 2 (вертикальная)</v>
      </c>
      <c r="Y18" s="327" t="s">
        <v>11940</v>
      </c>
      <c r="Z18" s="231">
        <v>2</v>
      </c>
      <c r="AA18" s="328"/>
      <c r="AB18" s="330"/>
      <c r="AC18" s="327"/>
      <c r="AD18" s="327"/>
      <c r="AE18" s="328"/>
      <c r="AF18" s="319"/>
      <c r="AH18" s="1141">
        <f t="shared" si="3"/>
        <v>14</v>
      </c>
      <c r="AI18" s="327" t="str">
        <f>KTPRA!B118</f>
        <v>НО-6. Аварийная максимальная вибрация нижнего подшипника электродвигателя НО, порог 2 (вертикальная)</v>
      </c>
      <c r="AJ18" s="327" t="s">
        <v>11902</v>
      </c>
      <c r="AK18" s="231">
        <v>2</v>
      </c>
      <c r="AL18" s="328"/>
      <c r="AM18" s="330"/>
      <c r="AN18" s="327"/>
      <c r="AO18" s="327"/>
      <c r="AP18" s="328"/>
      <c r="AQ18" s="319"/>
      <c r="AS18" s="326">
        <f t="shared" si="4"/>
        <v>14</v>
      </c>
      <c r="AT18" s="327"/>
      <c r="AU18" s="327"/>
      <c r="AV18" s="327"/>
      <c r="AW18" s="328" t="s">
        <v>3254</v>
      </c>
      <c r="AX18" s="330" t="s">
        <v>3255</v>
      </c>
      <c r="AY18" s="327" t="s">
        <v>3160</v>
      </c>
      <c r="AZ18" s="327" t="s">
        <v>3256</v>
      </c>
      <c r="BA18" s="328" t="s">
        <v>3162</v>
      </c>
      <c r="BB18" s="329">
        <v>40</v>
      </c>
      <c r="BD18" s="1141">
        <f t="shared" si="5"/>
        <v>14</v>
      </c>
      <c r="BE18" s="327" t="str">
        <f>KTPR!B16</f>
        <v>Недостоверность измерения давления нефти через стендер СТ8</v>
      </c>
      <c r="BF18" s="327" t="s">
        <v>3286</v>
      </c>
      <c r="BG18" s="1150">
        <f>KTPR!C16</f>
        <v>0</v>
      </c>
      <c r="BH18" s="328"/>
      <c r="BI18" s="330"/>
      <c r="BJ18" s="327"/>
      <c r="BK18" s="327"/>
      <c r="BL18" s="328"/>
      <c r="BM18" s="319"/>
      <c r="BO18" s="326">
        <f t="shared" si="6"/>
        <v>14</v>
      </c>
      <c r="BP18" s="327" t="str">
        <f>VS!B16</f>
        <v>Насос откачки дренажа Н-33</v>
      </c>
      <c r="BQ18" s="327" t="str">
        <f>VS!C16</f>
        <v>NOD_33</v>
      </c>
      <c r="BR18" s="327"/>
      <c r="BS18" s="328"/>
      <c r="BT18" s="330"/>
      <c r="BU18" s="327"/>
      <c r="BV18" s="327"/>
      <c r="BW18" s="328"/>
      <c r="BX18" s="329"/>
      <c r="BZ18" s="1141">
        <f t="shared" si="7"/>
        <v>14</v>
      </c>
      <c r="CA18" s="327">
        <f>ZD!B16</f>
        <v>0</v>
      </c>
      <c r="CB18" s="327">
        <f>ZD!C16</f>
        <v>0</v>
      </c>
      <c r="CC18" s="1153"/>
      <c r="CD18" s="328" t="s">
        <v>3254</v>
      </c>
      <c r="CE18" s="330" t="s">
        <v>3287</v>
      </c>
      <c r="CF18" s="327" t="s">
        <v>3160</v>
      </c>
      <c r="CG18" s="327" t="s">
        <v>3288</v>
      </c>
      <c r="CH18" s="328" t="s">
        <v>3162</v>
      </c>
      <c r="CI18" s="319"/>
      <c r="CL18" s="1141">
        <f t="shared" si="8"/>
        <v>14</v>
      </c>
      <c r="CM18" s="327" t="str">
        <f>KTPRS2!B15</f>
        <v>Сохранение предельной загазованности причала №2 (точка 3)</v>
      </c>
      <c r="CN18" s="327" t="str">
        <f>KTPRS2!C15</f>
        <v>KTPRS_Prich2_SAVE_GAS10_3</v>
      </c>
      <c r="CO18" s="327" t="str">
        <f>CONCATENATE(IF(KTPRS2!D15=0,0,KTPRS2!D15),";",IF(KTPRS2!E15 = 0, 0,KTPRS2!E15))</f>
        <v>600;0</v>
      </c>
      <c r="CP18" s="328"/>
      <c r="CQ18" s="330"/>
      <c r="CR18" s="327"/>
      <c r="CS18" s="327"/>
      <c r="CT18" s="328"/>
      <c r="CU18" s="319"/>
      <c r="CW18" s="1141">
        <f t="shared" si="9"/>
        <v>14</v>
      </c>
      <c r="CX18" s="327"/>
      <c r="CY18" s="327"/>
      <c r="CZ18" s="327"/>
      <c r="DA18" s="328"/>
      <c r="DB18" s="330"/>
      <c r="DC18" s="327"/>
      <c r="DD18" s="327"/>
      <c r="DE18" s="328"/>
      <c r="DF18" s="319"/>
    </row>
    <row r="19" spans="1:110" ht="15.75">
      <c r="A19" s="1141">
        <f t="shared" si="0"/>
        <v>15</v>
      </c>
      <c r="B19" s="327" t="str">
        <f>KGMPNA!B18</f>
        <v>НО-5. Приёмная и выкидная агрегатные задвижки в дистанционном режиме управления</v>
      </c>
      <c r="C19" s="327" t="s">
        <v>11869</v>
      </c>
      <c r="D19" s="567">
        <v>3</v>
      </c>
      <c r="E19" s="328"/>
      <c r="F19" s="330"/>
      <c r="G19" s="327"/>
      <c r="H19" s="327"/>
      <c r="I19" s="328"/>
      <c r="J19" s="319"/>
      <c r="L19" s="1141">
        <f t="shared" si="1"/>
        <v>15</v>
      </c>
      <c r="M19" s="327" t="str">
        <f>KGMPNA!B67</f>
        <v>НО-6. Приёмная и выкидная агрегатные задвижки в дистанционном режиме управления</v>
      </c>
      <c r="N19" s="327" t="s">
        <v>11887</v>
      </c>
      <c r="O19" s="567">
        <v>3</v>
      </c>
      <c r="P19" s="328"/>
      <c r="Q19" s="330"/>
      <c r="R19" s="327"/>
      <c r="S19" s="327"/>
      <c r="T19" s="328"/>
      <c r="U19" s="319"/>
      <c r="W19" s="1141">
        <f t="shared" si="2"/>
        <v>15</v>
      </c>
      <c r="X19" s="327" t="str">
        <f>KTPRA!B18</f>
        <v>НО-5. Аварийная максимальная вибрация нижнего подшипника электродвигателя НО, порог 2 (осевая)</v>
      </c>
      <c r="Y19" s="327" t="s">
        <v>11941</v>
      </c>
      <c r="Z19" s="231">
        <v>2</v>
      </c>
      <c r="AA19" s="328"/>
      <c r="AB19" s="330"/>
      <c r="AC19" s="327"/>
      <c r="AD19" s="327"/>
      <c r="AE19" s="328"/>
      <c r="AF19" s="319"/>
      <c r="AH19" s="1141">
        <f t="shared" si="3"/>
        <v>15</v>
      </c>
      <c r="AI19" s="327" t="str">
        <f>KTPRA!B119</f>
        <v>НО-6. Аварийная максимальная вибрация нижнего подшипника электродвигателя НО, порог 2 (осевая)</v>
      </c>
      <c r="AJ19" s="327" t="s">
        <v>11903</v>
      </c>
      <c r="AK19" s="231">
        <v>2</v>
      </c>
      <c r="AL19" s="328"/>
      <c r="AM19" s="330"/>
      <c r="AN19" s="327"/>
      <c r="AO19" s="327"/>
      <c r="AP19" s="328"/>
      <c r="AQ19" s="319"/>
      <c r="AS19" s="326">
        <f t="shared" si="4"/>
        <v>15</v>
      </c>
      <c r="AT19" s="327"/>
      <c r="AU19" s="327"/>
      <c r="AV19" s="327"/>
      <c r="AW19" s="328" t="s">
        <v>3289</v>
      </c>
      <c r="AX19" s="330" t="s">
        <v>3290</v>
      </c>
      <c r="AY19" s="327" t="s">
        <v>3160</v>
      </c>
      <c r="AZ19" s="327" t="s">
        <v>3291</v>
      </c>
      <c r="BA19" s="328" t="s">
        <v>3162</v>
      </c>
      <c r="BB19" s="329">
        <v>5</v>
      </c>
      <c r="BD19" s="1141">
        <f t="shared" si="5"/>
        <v>15</v>
      </c>
      <c r="BE19" s="327" t="str">
        <f>KTPR!B17</f>
        <v>Аварийное максимальное давление нефти через стендер СТ9</v>
      </c>
      <c r="BF19" s="327" t="s">
        <v>3292</v>
      </c>
      <c r="BG19" s="1150">
        <f>KTPR!C17</f>
        <v>0</v>
      </c>
      <c r="BH19" s="328"/>
      <c r="BI19" s="330"/>
      <c r="BJ19" s="327"/>
      <c r="BK19" s="327"/>
      <c r="BL19" s="328"/>
      <c r="BM19" s="319"/>
      <c r="BO19" s="326">
        <f t="shared" si="6"/>
        <v>15</v>
      </c>
      <c r="BP19" s="327" t="str">
        <f>VS!B17</f>
        <v>Насос откачки дренажа Н-11</v>
      </c>
      <c r="BQ19" s="327" t="str">
        <f>VS!C17</f>
        <v>NOD_11</v>
      </c>
      <c r="BR19" s="327"/>
      <c r="BS19" s="328"/>
      <c r="BT19" s="330"/>
      <c r="BU19" s="327"/>
      <c r="BV19" s="327"/>
      <c r="BW19" s="328"/>
      <c r="BX19" s="329"/>
      <c r="BZ19" s="1141">
        <f t="shared" si="7"/>
        <v>15</v>
      </c>
      <c r="CA19" s="327" t="str">
        <f>ZD!B17</f>
        <v>Задвижка №52</v>
      </c>
      <c r="CB19" s="327" t="str">
        <f>ZD!C17</f>
        <v>ZD_52_int</v>
      </c>
      <c r="CC19" s="1153"/>
      <c r="CD19" s="328" t="s">
        <v>3289</v>
      </c>
      <c r="CE19" s="330" t="s">
        <v>3293</v>
      </c>
      <c r="CF19" s="327" t="s">
        <v>3160</v>
      </c>
      <c r="CG19" s="327" t="s">
        <v>3294</v>
      </c>
      <c r="CH19" s="328" t="s">
        <v>3162</v>
      </c>
      <c r="CI19" s="319"/>
      <c r="CL19" s="1141">
        <f t="shared" si="8"/>
        <v>15</v>
      </c>
      <c r="CM19" s="327" t="str">
        <f>KTPRS2!B16</f>
        <v>Сохранение предельной загазованности причала №2 (точка 4)</v>
      </c>
      <c r="CN19" s="327" t="str">
        <f>KTPRS2!C16</f>
        <v>KTPRS_Prich2_SAVE_GAS10_4</v>
      </c>
      <c r="CO19" s="327" t="str">
        <f>CONCATENATE(IF(KTPRS2!D16=0,0,KTPRS2!D16),";",IF(KTPRS2!E16 = 0, 0,KTPRS2!E16))</f>
        <v>600;0</v>
      </c>
      <c r="CP19" s="328"/>
      <c r="CQ19" s="330"/>
      <c r="CR19" s="327"/>
      <c r="CS19" s="327"/>
      <c r="CT19" s="328"/>
      <c r="CU19" s="319"/>
      <c r="CW19" s="1141">
        <f t="shared" si="9"/>
        <v>15</v>
      </c>
      <c r="CX19" s="327"/>
      <c r="CY19" s="327"/>
      <c r="CZ19" s="327"/>
      <c r="DA19" s="328"/>
      <c r="DB19" s="330"/>
      <c r="DC19" s="327"/>
      <c r="DD19" s="327"/>
      <c r="DE19" s="328"/>
      <c r="DF19" s="319"/>
    </row>
    <row r="20" spans="1:110" ht="15.75">
      <c r="A20" s="1141">
        <f t="shared" si="0"/>
        <v>16</v>
      </c>
      <c r="B20" s="327" t="str">
        <f>KGMPNA!B19</f>
        <v>НО-5. Отсутствие показаний вибрации у не работающего НО</v>
      </c>
      <c r="C20" s="327" t="s">
        <v>11870</v>
      </c>
      <c r="D20" s="327"/>
      <c r="E20" s="328"/>
      <c r="F20" s="330"/>
      <c r="G20" s="327"/>
      <c r="H20" s="327"/>
      <c r="I20" s="328"/>
      <c r="J20" s="319"/>
      <c r="L20" s="1141">
        <f t="shared" si="1"/>
        <v>16</v>
      </c>
      <c r="M20" s="327" t="str">
        <f>KGMPNA!B68</f>
        <v>НО-6. Отсутствие показаний вибрации у не работающего НО</v>
      </c>
      <c r="N20" s="327" t="s">
        <v>11888</v>
      </c>
      <c r="O20" s="327"/>
      <c r="P20" s="328"/>
      <c r="Q20" s="330"/>
      <c r="R20" s="327"/>
      <c r="S20" s="327"/>
      <c r="T20" s="328"/>
      <c r="U20" s="319"/>
      <c r="W20" s="1141">
        <f t="shared" si="2"/>
        <v>16</v>
      </c>
      <c r="X20" s="327" t="str">
        <f>KTPRA!B19</f>
        <v>НО-5. Аварийная максимальная вибрация опорно-упорного подшипника насоса НО, порог 1 (горизонтальная)</v>
      </c>
      <c r="Y20" s="327" t="s">
        <v>11942</v>
      </c>
      <c r="Z20" s="231">
        <v>5</v>
      </c>
      <c r="AA20" s="328"/>
      <c r="AB20" s="330"/>
      <c r="AC20" s="327"/>
      <c r="AD20" s="327"/>
      <c r="AE20" s="328"/>
      <c r="AF20" s="319"/>
      <c r="AH20" s="1141">
        <f t="shared" si="3"/>
        <v>16</v>
      </c>
      <c r="AI20" s="327" t="str">
        <f>KTPRA!B120</f>
        <v>НО-6. Аварийная максимальная вибрация опорно-упорного подшипника насоса НО, порог 1 (горизонтальная)</v>
      </c>
      <c r="AJ20" s="327" t="s">
        <v>11904</v>
      </c>
      <c r="AK20" s="231">
        <v>5</v>
      </c>
      <c r="AL20" s="328"/>
      <c r="AM20" s="330"/>
      <c r="AN20" s="327"/>
      <c r="AO20" s="327"/>
      <c r="AP20" s="328"/>
      <c r="AQ20" s="319"/>
      <c r="AS20" s="326">
        <f t="shared" si="4"/>
        <v>16</v>
      </c>
      <c r="AT20" s="327"/>
      <c r="AU20" s="327"/>
      <c r="AV20" s="327"/>
      <c r="AW20" s="328" t="s">
        <v>3262</v>
      </c>
      <c r="AX20" s="330" t="s">
        <v>3295</v>
      </c>
      <c r="AY20" s="327" t="s">
        <v>3160</v>
      </c>
      <c r="AZ20" s="327" t="s">
        <v>3263</v>
      </c>
      <c r="BA20" s="328" t="s">
        <v>3162</v>
      </c>
      <c r="BB20" s="329">
        <v>3</v>
      </c>
      <c r="BD20" s="1141">
        <f t="shared" si="5"/>
        <v>16</v>
      </c>
      <c r="BE20" s="327" t="str">
        <f>KTPR!B18</f>
        <v>Недостоверность измерения давления нефти через стендер СТ9</v>
      </c>
      <c r="BF20" s="327" t="s">
        <v>3296</v>
      </c>
      <c r="BG20" s="1150">
        <f>KTPR!C18</f>
        <v>0</v>
      </c>
      <c r="BH20" s="328"/>
      <c r="BI20" s="330"/>
      <c r="BJ20" s="327"/>
      <c r="BK20" s="327"/>
      <c r="BL20" s="328"/>
      <c r="BM20" s="319"/>
      <c r="BO20" s="326">
        <f t="shared" si="6"/>
        <v>16</v>
      </c>
      <c r="BP20" s="327" t="str">
        <f>VS!B18</f>
        <v>Насос откачки дренажа Н-20</v>
      </c>
      <c r="BQ20" s="327" t="str">
        <f>VS!C18</f>
        <v>NOD_20</v>
      </c>
      <c r="BR20" s="327"/>
      <c r="BS20" s="328"/>
      <c r="BT20" s="330"/>
      <c r="BU20" s="327"/>
      <c r="BV20" s="327"/>
      <c r="BW20" s="328"/>
      <c r="BX20" s="329"/>
      <c r="BZ20" s="1141">
        <f t="shared" si="7"/>
        <v>16</v>
      </c>
      <c r="CA20" s="327" t="str">
        <f>ZD!B18</f>
        <v>Задвижка №53</v>
      </c>
      <c r="CB20" s="327" t="str">
        <f>ZD!C18</f>
        <v>ZD_53_int</v>
      </c>
      <c r="CC20" s="1153"/>
      <c r="CD20" s="328" t="s">
        <v>3262</v>
      </c>
      <c r="CE20" s="330" t="s">
        <v>3297</v>
      </c>
      <c r="CF20" s="327" t="s">
        <v>3160</v>
      </c>
      <c r="CG20" s="327" t="s">
        <v>3298</v>
      </c>
      <c r="CH20" s="328" t="s">
        <v>3162</v>
      </c>
      <c r="CI20" s="319"/>
      <c r="CL20" s="1141">
        <f t="shared" si="8"/>
        <v>16</v>
      </c>
      <c r="CM20" s="327" t="str">
        <f>KTPRS2!B17</f>
        <v>Сохранение предельной загазованности причала №2 (точка 5)</v>
      </c>
      <c r="CN20" s="327" t="str">
        <f>KTPRS2!C17</f>
        <v>KTPRS_Prich2_SAVE_GAS10_5</v>
      </c>
      <c r="CO20" s="327" t="str">
        <f>CONCATENATE(IF(KTPRS2!D17=0,0,KTPRS2!D17),";",IF(KTPRS2!E17 = 0, 0,KTPRS2!E17))</f>
        <v>600;0</v>
      </c>
      <c r="CP20" s="328"/>
      <c r="CQ20" s="330"/>
      <c r="CR20" s="327"/>
      <c r="CS20" s="327"/>
      <c r="CT20" s="328"/>
      <c r="CU20" s="319"/>
      <c r="CW20" s="1141">
        <f t="shared" si="9"/>
        <v>16</v>
      </c>
      <c r="CX20" s="327"/>
      <c r="CY20" s="327"/>
      <c r="CZ20" s="327"/>
      <c r="DA20" s="328"/>
      <c r="DB20" s="330"/>
      <c r="DC20" s="327"/>
      <c r="DD20" s="327"/>
      <c r="DE20" s="328"/>
      <c r="DF20" s="319"/>
    </row>
    <row r="21" spans="1:110" ht="15.75">
      <c r="A21" s="1141">
        <f t="shared" si="0"/>
        <v>17</v>
      </c>
      <c r="B21" s="327"/>
      <c r="C21" s="327"/>
      <c r="D21" s="327"/>
      <c r="E21" s="328"/>
      <c r="F21" s="330"/>
      <c r="G21" s="327"/>
      <c r="H21" s="327"/>
      <c r="I21" s="328"/>
      <c r="J21" s="319"/>
      <c r="L21" s="1141">
        <f t="shared" si="1"/>
        <v>17</v>
      </c>
      <c r="M21" s="327"/>
      <c r="N21" s="327"/>
      <c r="O21" s="327"/>
      <c r="P21" s="328"/>
      <c r="Q21" s="330"/>
      <c r="R21" s="327"/>
      <c r="S21" s="327"/>
      <c r="T21" s="328"/>
      <c r="U21" s="319"/>
      <c r="W21" s="1141">
        <f t="shared" si="2"/>
        <v>17</v>
      </c>
      <c r="X21" s="327" t="str">
        <f>KTPRA!B20</f>
        <v>НО-5. Аварийная максимальная вибрация опорно-упорного подшипника электродвигателя НО, порог 1 (вертикальная)</v>
      </c>
      <c r="Y21" s="327" t="s">
        <v>11943</v>
      </c>
      <c r="Z21" s="231">
        <v>5</v>
      </c>
      <c r="AA21" s="328"/>
      <c r="AB21" s="330"/>
      <c r="AC21" s="327"/>
      <c r="AD21" s="327"/>
      <c r="AE21" s="328"/>
      <c r="AF21" s="319"/>
      <c r="AH21" s="1141">
        <f t="shared" si="3"/>
        <v>17</v>
      </c>
      <c r="AI21" s="327" t="str">
        <f>KTPRA!B121</f>
        <v>НО-6. Аварийная максимальная вибрация опорно-упорного подшипника электродвигателя НО, порог 1 (вертикальная)</v>
      </c>
      <c r="AJ21" s="327" t="s">
        <v>11905</v>
      </c>
      <c r="AK21" s="231">
        <v>5</v>
      </c>
      <c r="AL21" s="328"/>
      <c r="AM21" s="330"/>
      <c r="AN21" s="327"/>
      <c r="AO21" s="327"/>
      <c r="AP21" s="328"/>
      <c r="AQ21" s="319"/>
      <c r="AS21" s="326">
        <f t="shared" si="4"/>
        <v>17</v>
      </c>
      <c r="AT21" s="327"/>
      <c r="AU21" s="327"/>
      <c r="AV21" s="327"/>
      <c r="AW21" s="328" t="s">
        <v>3269</v>
      </c>
      <c r="AX21" s="330" t="s">
        <v>3299</v>
      </c>
      <c r="AY21" s="327" t="s">
        <v>3160</v>
      </c>
      <c r="AZ21" s="327" t="s">
        <v>3270</v>
      </c>
      <c r="BA21" s="328" t="s">
        <v>3162</v>
      </c>
      <c r="BB21" s="329">
        <v>3</v>
      </c>
      <c r="BD21" s="1141">
        <f t="shared" si="5"/>
        <v>17</v>
      </c>
      <c r="BE21" s="327" t="str">
        <f>KTPR!B19</f>
        <v>Максимальный допустимый расход через стендер СТ1</v>
      </c>
      <c r="BF21" s="327" t="s">
        <v>3300</v>
      </c>
      <c r="BG21" s="1150">
        <f>KTPR!C19</f>
        <v>0</v>
      </c>
      <c r="BH21" s="328"/>
      <c r="BI21" s="330"/>
      <c r="BJ21" s="327"/>
      <c r="BK21" s="327"/>
      <c r="BL21" s="328"/>
      <c r="BM21" s="319"/>
      <c r="BO21" s="326">
        <f t="shared" si="6"/>
        <v>17</v>
      </c>
      <c r="BP21" s="327" t="str">
        <f>VS!B19</f>
        <v>Насос откачки дренажа Н-31</v>
      </c>
      <c r="BQ21" s="327" t="str">
        <f>VS!C19</f>
        <v>NOD_31</v>
      </c>
      <c r="BR21" s="327"/>
      <c r="BS21" s="328"/>
      <c r="BT21" s="330"/>
      <c r="BU21" s="327"/>
      <c r="BV21" s="327"/>
      <c r="BW21" s="328"/>
      <c r="BX21" s="329"/>
      <c r="BZ21" s="1141">
        <f t="shared" si="7"/>
        <v>17</v>
      </c>
      <c r="CA21" s="327" t="str">
        <f>ZD!B19</f>
        <v>Задвижка №54</v>
      </c>
      <c r="CB21" s="327" t="str">
        <f>ZD!C19</f>
        <v>ZD_54_int</v>
      </c>
      <c r="CC21" s="1153"/>
      <c r="CD21" s="328" t="s">
        <v>3269</v>
      </c>
      <c r="CE21" s="330" t="s">
        <v>3301</v>
      </c>
      <c r="CF21" s="327" t="s">
        <v>3160</v>
      </c>
      <c r="CG21" s="327" t="s">
        <v>3302</v>
      </c>
      <c r="CH21" s="328" t="s">
        <v>3162</v>
      </c>
      <c r="CI21" s="319"/>
      <c r="CL21" s="1141">
        <f t="shared" si="8"/>
        <v>17</v>
      </c>
      <c r="CM21" s="327" t="str">
        <f>KTPRS2!B18</f>
        <v>Сохранение предельной загазованности причала №2 (точка 6)</v>
      </c>
      <c r="CN21" s="327" t="str">
        <f>KTPRS2!C18</f>
        <v>KTPRS_Prich2_SAVE_GAS10_6</v>
      </c>
      <c r="CO21" s="327" t="str">
        <f>CONCATENATE(IF(KTPRS2!D18=0,0,KTPRS2!D18),";",IF(KTPRS2!E18 = 0, 0,KTPRS2!E18))</f>
        <v>600;0</v>
      </c>
      <c r="CP21" s="328"/>
      <c r="CQ21" s="330"/>
      <c r="CR21" s="327"/>
      <c r="CS21" s="327"/>
      <c r="CT21" s="328"/>
      <c r="CU21" s="319"/>
      <c r="CW21" s="1141">
        <f t="shared" si="9"/>
        <v>17</v>
      </c>
      <c r="CX21" s="327"/>
      <c r="CY21" s="327"/>
      <c r="CZ21" s="327"/>
      <c r="DA21" s="328"/>
      <c r="DB21" s="330"/>
      <c r="DC21" s="327"/>
      <c r="DD21" s="327"/>
      <c r="DE21" s="328"/>
      <c r="DF21" s="319"/>
    </row>
    <row r="22" spans="1:110" ht="15.75">
      <c r="A22" s="1141">
        <f t="shared" si="0"/>
        <v>18</v>
      </c>
      <c r="B22" s="327"/>
      <c r="C22" s="327"/>
      <c r="D22" s="327"/>
      <c r="E22" s="328"/>
      <c r="F22" s="330"/>
      <c r="G22" s="330"/>
      <c r="H22" s="330"/>
      <c r="I22" s="328"/>
      <c r="J22" s="319"/>
      <c r="L22" s="1141">
        <f t="shared" si="1"/>
        <v>18</v>
      </c>
      <c r="M22" s="327"/>
      <c r="N22" s="327"/>
      <c r="O22" s="327"/>
      <c r="P22" s="328"/>
      <c r="Q22" s="330"/>
      <c r="R22" s="330"/>
      <c r="S22" s="330"/>
      <c r="T22" s="328"/>
      <c r="U22" s="319"/>
      <c r="W22" s="1141">
        <f t="shared" si="2"/>
        <v>18</v>
      </c>
      <c r="X22" s="327" t="str">
        <f>KTPRA!B21</f>
        <v>НО-5. Аварийная максимальная вибрация опорно-упорного подшипника электродвигателя НО, порог 1 (осевая)</v>
      </c>
      <c r="Y22" s="327" t="s">
        <v>11944</v>
      </c>
      <c r="Z22" s="231">
        <v>5</v>
      </c>
      <c r="AA22" s="328"/>
      <c r="AB22" s="330"/>
      <c r="AC22" s="330"/>
      <c r="AD22" s="330"/>
      <c r="AE22" s="328"/>
      <c r="AF22" s="319"/>
      <c r="AH22" s="1141">
        <f t="shared" si="3"/>
        <v>18</v>
      </c>
      <c r="AI22" s="327" t="str">
        <f>KTPRA!B122</f>
        <v>НО-6. Аварийная максимальная вибрация опорно-упорного подшипника электродвигателя НО, порог 1 (осевая)</v>
      </c>
      <c r="AJ22" s="327" t="s">
        <v>11906</v>
      </c>
      <c r="AK22" s="231">
        <v>5</v>
      </c>
      <c r="AL22" s="328"/>
      <c r="AM22" s="330"/>
      <c r="AN22" s="330"/>
      <c r="AO22" s="330"/>
      <c r="AP22" s="328"/>
      <c r="AQ22" s="319"/>
      <c r="AS22" s="326">
        <f t="shared" si="4"/>
        <v>18</v>
      </c>
      <c r="AT22" s="327"/>
      <c r="AU22" s="327"/>
      <c r="AV22" s="327"/>
      <c r="AW22" s="328" t="s">
        <v>3274</v>
      </c>
      <c r="AX22" s="330" t="s">
        <v>3303</v>
      </c>
      <c r="AY22" s="327" t="s">
        <v>3160</v>
      </c>
      <c r="AZ22" s="327" t="s">
        <v>3275</v>
      </c>
      <c r="BA22" s="328" t="s">
        <v>3162</v>
      </c>
      <c r="BB22" s="329">
        <v>6</v>
      </c>
      <c r="BD22" s="1141">
        <f t="shared" si="5"/>
        <v>18</v>
      </c>
      <c r="BE22" s="327" t="str">
        <f>KTPR!B20</f>
        <v>Максимальный допустимый расход через стендер СТ2</v>
      </c>
      <c r="BF22" s="327" t="s">
        <v>3304</v>
      </c>
      <c r="BG22" s="1150">
        <f>KTPR!C20</f>
        <v>0</v>
      </c>
      <c r="BH22" s="328"/>
      <c r="BI22" s="330"/>
      <c r="BJ22" s="330"/>
      <c r="BK22" s="330"/>
      <c r="BL22" s="328"/>
      <c r="BM22" s="319"/>
      <c r="BO22" s="326">
        <f t="shared" si="6"/>
        <v>18</v>
      </c>
      <c r="BP22" s="327" t="str">
        <f>VS!B20</f>
        <v>Насос откачки дренажа Н-32</v>
      </c>
      <c r="BQ22" s="327" t="str">
        <f>VS!C20</f>
        <v>NOD_32</v>
      </c>
      <c r="BR22" s="327"/>
      <c r="BS22" s="328"/>
      <c r="BT22" s="330"/>
      <c r="BU22" s="330"/>
      <c r="BV22" s="330"/>
      <c r="BW22" s="328"/>
      <c r="BX22" s="329"/>
      <c r="BZ22" s="1141">
        <f t="shared" si="7"/>
        <v>18</v>
      </c>
      <c r="CA22" s="327" t="str">
        <f>ZD!B20</f>
        <v>Задвижка №55</v>
      </c>
      <c r="CB22" s="327" t="str">
        <f>ZD!C20</f>
        <v>ZD_55_int</v>
      </c>
      <c r="CC22" s="1153"/>
      <c r="CD22" s="328"/>
      <c r="CE22" s="330"/>
      <c r="CF22" s="330"/>
      <c r="CG22" s="330"/>
      <c r="CH22" s="328"/>
      <c r="CI22" s="319"/>
      <c r="CL22" s="1141">
        <f t="shared" si="8"/>
        <v>18</v>
      </c>
      <c r="CM22" s="327" t="str">
        <f>KTPRS2!B19</f>
        <v>Сохранение предельной загазованности причала №2 (точка 7)</v>
      </c>
      <c r="CN22" s="327" t="str">
        <f>KTPRS2!C19</f>
        <v>KTPRS_Prich2_SAVE_GAS10_7</v>
      </c>
      <c r="CO22" s="327" t="str">
        <f>CONCATENATE(IF(KTPRS2!D19=0,0,KTPRS2!D19),";",IF(KTPRS2!E19 = 0, 0,KTPRS2!E19))</f>
        <v>600;0</v>
      </c>
      <c r="CP22" s="328"/>
      <c r="CQ22" s="330"/>
      <c r="CR22" s="330"/>
      <c r="CS22" s="330"/>
      <c r="CT22" s="328"/>
      <c r="CU22" s="319"/>
      <c r="CW22" s="1141">
        <f t="shared" si="9"/>
        <v>18</v>
      </c>
      <c r="CX22" s="327"/>
      <c r="CY22" s="327"/>
      <c r="CZ22" s="327"/>
      <c r="DA22" s="328"/>
      <c r="DB22" s="330"/>
      <c r="DC22" s="330"/>
      <c r="DD22" s="330"/>
      <c r="DE22" s="328"/>
      <c r="DF22" s="319"/>
    </row>
    <row r="23" spans="1:110" ht="15.75">
      <c r="A23" s="1141">
        <f t="shared" si="0"/>
        <v>19</v>
      </c>
      <c r="B23" s="327"/>
      <c r="C23" s="327"/>
      <c r="D23" s="327"/>
      <c r="E23" s="328"/>
      <c r="F23" s="330"/>
      <c r="G23" s="330"/>
      <c r="H23" s="330"/>
      <c r="I23" s="328"/>
      <c r="J23" s="319"/>
      <c r="L23" s="1141">
        <f t="shared" si="1"/>
        <v>19</v>
      </c>
      <c r="M23" s="327"/>
      <c r="N23" s="327"/>
      <c r="O23" s="327"/>
      <c r="P23" s="328"/>
      <c r="Q23" s="330"/>
      <c r="R23" s="330"/>
      <c r="S23" s="330"/>
      <c r="T23" s="328"/>
      <c r="U23" s="319"/>
      <c r="W23" s="1141">
        <f t="shared" si="2"/>
        <v>19</v>
      </c>
      <c r="X23" s="327" t="str">
        <f>KTPRA!B22</f>
        <v>НО-5. Аварийная максимальная вибрация опорно-упорного подшипника насоса НО, порог 2 (горизонтальная)</v>
      </c>
      <c r="Y23" s="327" t="s">
        <v>11945</v>
      </c>
      <c r="Z23" s="231">
        <v>2</v>
      </c>
      <c r="AA23" s="328"/>
      <c r="AB23" s="330"/>
      <c r="AC23" s="330"/>
      <c r="AD23" s="330"/>
      <c r="AE23" s="328"/>
      <c r="AF23" s="319"/>
      <c r="AH23" s="1141">
        <f t="shared" si="3"/>
        <v>19</v>
      </c>
      <c r="AI23" s="327" t="str">
        <f>KTPRA!B123</f>
        <v>НО-6. Аварийная максимальная вибрация опорно-упорного подшипника насоса НО, порог 2 (горизонтальная)</v>
      </c>
      <c r="AJ23" s="327" t="s">
        <v>11907</v>
      </c>
      <c r="AK23" s="231">
        <v>2</v>
      </c>
      <c r="AL23" s="328"/>
      <c r="AM23" s="330"/>
      <c r="AN23" s="330"/>
      <c r="AO23" s="330"/>
      <c r="AP23" s="328"/>
      <c r="AQ23" s="319"/>
      <c r="AS23" s="326">
        <f t="shared" si="4"/>
        <v>19</v>
      </c>
      <c r="AT23" s="327"/>
      <c r="AU23" s="327"/>
      <c r="AV23" s="327"/>
      <c r="AW23" s="328" t="s">
        <v>3279</v>
      </c>
      <c r="AX23" s="330" t="s">
        <v>3305</v>
      </c>
      <c r="AY23" s="327" t="s">
        <v>3160</v>
      </c>
      <c r="AZ23" s="327" t="s">
        <v>3280</v>
      </c>
      <c r="BA23" s="328" t="s">
        <v>3162</v>
      </c>
      <c r="BB23" s="329">
        <v>10</v>
      </c>
      <c r="BD23" s="1141">
        <f t="shared" si="5"/>
        <v>19</v>
      </c>
      <c r="BE23" s="327" t="str">
        <f>KTPR!B21</f>
        <v>Максимальный допустимый расход через стендер СТ3</v>
      </c>
      <c r="BF23" s="327" t="s">
        <v>3306</v>
      </c>
      <c r="BG23" s="1150">
        <f>KTPR!C21</f>
        <v>0</v>
      </c>
      <c r="BH23" s="328"/>
      <c r="BI23" s="330"/>
      <c r="BJ23" s="330"/>
      <c r="BK23" s="330"/>
      <c r="BL23" s="328"/>
      <c r="BM23" s="319"/>
      <c r="BO23" s="326">
        <f t="shared" si="6"/>
        <v>19</v>
      </c>
      <c r="BP23" s="327" t="str">
        <f>VS!B21</f>
        <v>Насос откачки дренажа Н-12</v>
      </c>
      <c r="BQ23" s="327" t="str">
        <f>VS!C21</f>
        <v>NOD_12</v>
      </c>
      <c r="BR23" s="327"/>
      <c r="BS23" s="328"/>
      <c r="BT23" s="330"/>
      <c r="BU23" s="330"/>
      <c r="BV23" s="330"/>
      <c r="BW23" s="328"/>
      <c r="BX23" s="329"/>
      <c r="BZ23" s="1141">
        <f t="shared" si="7"/>
        <v>19</v>
      </c>
      <c r="CA23" s="327">
        <f>ZD!B21</f>
        <v>0</v>
      </c>
      <c r="CB23" s="327">
        <f>ZD!C21</f>
        <v>0</v>
      </c>
      <c r="CC23" s="1153"/>
      <c r="CD23" s="328"/>
      <c r="CE23" s="330"/>
      <c r="CF23" s="330"/>
      <c r="CG23" s="330"/>
      <c r="CH23" s="328"/>
      <c r="CI23" s="319"/>
      <c r="CL23" s="1141">
        <f t="shared" si="8"/>
        <v>19</v>
      </c>
      <c r="CM23" s="327" t="str">
        <f>KTPRS2!B20</f>
        <v>Сохранение предельной загазованности причала №2 (точка 8)</v>
      </c>
      <c r="CN23" s="327" t="str">
        <f>KTPRS2!C20</f>
        <v>KTPRS_Prich2_SAVE_GAS10_8</v>
      </c>
      <c r="CO23" s="327" t="str">
        <f>CONCATENATE(IF(KTPRS2!D20=0,0,KTPRS2!D20),";",IF(KTPRS2!E20 = 0, 0,KTPRS2!E20))</f>
        <v>600;0</v>
      </c>
      <c r="CP23" s="328"/>
      <c r="CQ23" s="330"/>
      <c r="CR23" s="330"/>
      <c r="CS23" s="330"/>
      <c r="CT23" s="328"/>
      <c r="CU23" s="319"/>
      <c r="CW23" s="1141">
        <f t="shared" si="9"/>
        <v>19</v>
      </c>
      <c r="CX23" s="327"/>
      <c r="CY23" s="327"/>
      <c r="CZ23" s="327"/>
      <c r="DA23" s="328"/>
      <c r="DB23" s="330"/>
      <c r="DC23" s="330"/>
      <c r="DD23" s="330"/>
      <c r="DE23" s="328"/>
      <c r="DF23" s="319"/>
    </row>
    <row r="24" spans="1:110" ht="16.5" thickBot="1">
      <c r="A24" s="1141">
        <f t="shared" si="0"/>
        <v>20</v>
      </c>
      <c r="B24" s="327"/>
      <c r="C24" s="327"/>
      <c r="D24" s="327"/>
      <c r="E24" s="328"/>
      <c r="F24" s="330"/>
      <c r="G24" s="330"/>
      <c r="H24" s="330"/>
      <c r="I24" s="328"/>
      <c r="J24" s="319"/>
      <c r="L24" s="1141">
        <f t="shared" si="1"/>
        <v>20</v>
      </c>
      <c r="M24" s="327"/>
      <c r="N24" s="327"/>
      <c r="O24" s="327"/>
      <c r="P24" s="328"/>
      <c r="Q24" s="330"/>
      <c r="R24" s="330"/>
      <c r="S24" s="330"/>
      <c r="T24" s="328"/>
      <c r="U24" s="319"/>
      <c r="W24" s="1141">
        <f t="shared" si="2"/>
        <v>20</v>
      </c>
      <c r="X24" s="327" t="str">
        <f>KTPRA!B23</f>
        <v>НО-5. Аварийная максимальная вибрация опорно-упорного подшипника электродвигателя НО, порог 2 (вертикальная)</v>
      </c>
      <c r="Y24" s="327" t="s">
        <v>11946</v>
      </c>
      <c r="Z24" s="231">
        <v>2</v>
      </c>
      <c r="AA24" s="328"/>
      <c r="AB24" s="330"/>
      <c r="AC24" s="330"/>
      <c r="AD24" s="330"/>
      <c r="AE24" s="328"/>
      <c r="AF24" s="319"/>
      <c r="AH24" s="1141">
        <f t="shared" si="3"/>
        <v>20</v>
      </c>
      <c r="AI24" s="327" t="str">
        <f>KTPRA!B124</f>
        <v>НО-6. Аварийная максимальная вибрация опорно-упорного подшипника электродвигателя НО, порог 2 (вертикальная)</v>
      </c>
      <c r="AJ24" s="327" t="s">
        <v>11908</v>
      </c>
      <c r="AK24" s="231">
        <v>2</v>
      </c>
      <c r="AL24" s="328"/>
      <c r="AM24" s="330"/>
      <c r="AN24" s="330"/>
      <c r="AO24" s="330"/>
      <c r="AP24" s="328"/>
      <c r="AQ24" s="319"/>
      <c r="AS24" s="326">
        <f t="shared" si="4"/>
        <v>20</v>
      </c>
      <c r="AT24" s="327"/>
      <c r="AU24" s="327"/>
      <c r="AV24" s="327"/>
      <c r="AW24" s="328" t="s">
        <v>3284</v>
      </c>
      <c r="AX24" s="330" t="s">
        <v>3307</v>
      </c>
      <c r="AY24" s="327" t="s">
        <v>3160</v>
      </c>
      <c r="AZ24" s="327" t="s">
        <v>3285</v>
      </c>
      <c r="BA24" s="328" t="s">
        <v>3162</v>
      </c>
      <c r="BB24" s="329">
        <v>10</v>
      </c>
      <c r="BD24" s="1141">
        <f t="shared" si="5"/>
        <v>20</v>
      </c>
      <c r="BE24" s="327" t="str">
        <f>KTPR!B22</f>
        <v>Максимальный допустимый расход через стендер СТ4</v>
      </c>
      <c r="BF24" s="327" t="s">
        <v>3308</v>
      </c>
      <c r="BG24" s="1150">
        <f>KTPR!C22</f>
        <v>0</v>
      </c>
      <c r="BH24" s="328"/>
      <c r="BI24" s="330"/>
      <c r="BJ24" s="330"/>
      <c r="BK24" s="330"/>
      <c r="BL24" s="328"/>
      <c r="BM24" s="319"/>
      <c r="BO24" s="326">
        <f t="shared" si="6"/>
        <v>20</v>
      </c>
      <c r="BP24" s="327" t="str">
        <f>VS!B22</f>
        <v>Насос откачки дренажа Н-13</v>
      </c>
      <c r="BQ24" s="327" t="str">
        <f>VS!C22</f>
        <v>NOD_13</v>
      </c>
      <c r="BR24" s="327"/>
      <c r="BS24" s="328"/>
      <c r="BT24" s="330"/>
      <c r="BU24" s="330"/>
      <c r="BV24" s="330"/>
      <c r="BW24" s="328"/>
      <c r="BX24" s="329"/>
      <c r="BZ24" s="1141">
        <f t="shared" si="7"/>
        <v>20</v>
      </c>
      <c r="CA24" s="327" t="str">
        <f>ZD!B22</f>
        <v>Шаровой кран №76</v>
      </c>
      <c r="CB24" s="327" t="str">
        <f>ZD!C22</f>
        <v>ZD_76</v>
      </c>
      <c r="CC24" s="1153"/>
      <c r="CD24" s="328"/>
      <c r="CE24" s="330"/>
      <c r="CF24" s="330"/>
      <c r="CG24" s="330"/>
      <c r="CH24" s="328"/>
      <c r="CI24" s="319"/>
      <c r="CL24" s="1141">
        <f t="shared" si="8"/>
        <v>20</v>
      </c>
      <c r="CM24" s="327" t="str">
        <f>KTPRS2!B21</f>
        <v>Сохранение предельной загазованности причала №2 (точка 9)</v>
      </c>
      <c r="CN24" s="327" t="str">
        <f>KTPRS2!C21</f>
        <v>KTPRS_Prich2_SAVE_GAS10_9</v>
      </c>
      <c r="CO24" s="327" t="str">
        <f>CONCATENATE(IF(KTPRS2!D21=0,0,KTPRS2!D21),";",IF(KTPRS2!E21 = 0, 0,KTPRS2!E21))</f>
        <v>600;0</v>
      </c>
      <c r="CP24" s="328"/>
      <c r="CQ24" s="330"/>
      <c r="CR24" s="330"/>
      <c r="CS24" s="330"/>
      <c r="CT24" s="328"/>
      <c r="CU24" s="319"/>
      <c r="CW24" s="1164">
        <f t="shared" si="9"/>
        <v>20</v>
      </c>
      <c r="CX24" s="1145"/>
      <c r="CY24" s="1145"/>
      <c r="CZ24" s="1145"/>
      <c r="DA24" s="1165"/>
      <c r="DB24" s="1166"/>
      <c r="DC24" s="1166"/>
      <c r="DD24" s="1166"/>
      <c r="DE24" s="1165"/>
      <c r="DF24" s="1144"/>
    </row>
    <row r="25" spans="1:110" ht="15.75">
      <c r="A25" s="1141">
        <f t="shared" si="0"/>
        <v>21</v>
      </c>
      <c r="B25" s="327"/>
      <c r="C25" s="327"/>
      <c r="D25" s="327"/>
      <c r="E25" s="328"/>
      <c r="F25" s="330"/>
      <c r="G25" s="330"/>
      <c r="H25" s="330"/>
      <c r="I25" s="328"/>
      <c r="J25" s="319"/>
      <c r="L25" s="1141">
        <f t="shared" si="1"/>
        <v>21</v>
      </c>
      <c r="M25" s="327"/>
      <c r="N25" s="327"/>
      <c r="O25" s="327"/>
      <c r="P25" s="328"/>
      <c r="Q25" s="330"/>
      <c r="R25" s="330"/>
      <c r="S25" s="330"/>
      <c r="T25" s="328"/>
      <c r="U25" s="319"/>
      <c r="W25" s="1141">
        <f t="shared" si="2"/>
        <v>21</v>
      </c>
      <c r="X25" s="327" t="str">
        <f>KTPRA!B24</f>
        <v>НО-5. Аварийная максимальная вибрация опорно-упорного подшипника электродвигателя НО, порог 2 (осевая)</v>
      </c>
      <c r="Y25" s="327" t="s">
        <v>11947</v>
      </c>
      <c r="Z25" s="231">
        <v>2</v>
      </c>
      <c r="AA25" s="328"/>
      <c r="AB25" s="330"/>
      <c r="AC25" s="330"/>
      <c r="AD25" s="330"/>
      <c r="AE25" s="328"/>
      <c r="AF25" s="319"/>
      <c r="AH25" s="1141">
        <f t="shared" si="3"/>
        <v>21</v>
      </c>
      <c r="AI25" s="327" t="str">
        <f>KTPRA!B125</f>
        <v>НО-6. Аварийная максимальная вибрация опорно-упорного подшипника электродвигателя НО, порог 2 (осевая)</v>
      </c>
      <c r="AJ25" s="327" t="s">
        <v>11909</v>
      </c>
      <c r="AK25" s="231">
        <v>2</v>
      </c>
      <c r="AL25" s="328"/>
      <c r="AM25" s="330"/>
      <c r="AN25" s="330"/>
      <c r="AO25" s="330"/>
      <c r="AP25" s="328"/>
      <c r="AQ25" s="319"/>
      <c r="AS25" s="326">
        <f t="shared" si="4"/>
        <v>21</v>
      </c>
      <c r="AT25" s="327"/>
      <c r="AU25" s="327"/>
      <c r="AV25" s="327"/>
      <c r="AW25" s="328"/>
      <c r="AX25" s="330"/>
      <c r="AY25" s="330"/>
      <c r="AZ25" s="330"/>
      <c r="BA25" s="328"/>
      <c r="BB25" s="329"/>
      <c r="BD25" s="1141">
        <f t="shared" si="5"/>
        <v>21</v>
      </c>
      <c r="BE25" s="327" t="str">
        <f>KTPR!B23</f>
        <v>Максимальный допустимый расход через стендер СТ6</v>
      </c>
      <c r="BF25" s="327" t="s">
        <v>3309</v>
      </c>
      <c r="BG25" s="1150">
        <f>KTPR!C23</f>
        <v>0</v>
      </c>
      <c r="BH25" s="328"/>
      <c r="BI25" s="330"/>
      <c r="BJ25" s="330"/>
      <c r="BK25" s="330"/>
      <c r="BL25" s="328"/>
      <c r="BM25" s="319"/>
      <c r="BO25" s="326">
        <f t="shared" si="6"/>
        <v>21</v>
      </c>
      <c r="BP25" s="327" t="str">
        <f>VS!B23</f>
        <v>Вытяжной ветилятор БИК-730</v>
      </c>
      <c r="BQ25" s="327" t="str">
        <f>VS!C23</f>
        <v>Bik730_VV</v>
      </c>
      <c r="BR25" s="327"/>
      <c r="BS25" s="328"/>
      <c r="BT25" s="330"/>
      <c r="BU25" s="330"/>
      <c r="BV25" s="330"/>
      <c r="BW25" s="328"/>
      <c r="BX25" s="329"/>
      <c r="BZ25" s="1141">
        <f t="shared" si="7"/>
        <v>21</v>
      </c>
      <c r="CA25" s="327" t="str">
        <f>ZD!B23</f>
        <v>Шаровой кран №77</v>
      </c>
      <c r="CB25" s="327" t="str">
        <f>ZD!C23</f>
        <v>ZD_77</v>
      </c>
      <c r="CC25" s="1153"/>
      <c r="CD25" s="328"/>
      <c r="CE25" s="330"/>
      <c r="CF25" s="330"/>
      <c r="CG25" s="330"/>
      <c r="CH25" s="328"/>
      <c r="CI25" s="319"/>
      <c r="CL25" s="1141">
        <f t="shared" si="8"/>
        <v>21</v>
      </c>
      <c r="CM25" s="327" t="str">
        <f>KTPRS2!B22</f>
        <v>Сохранение предельной загазованности причала №2 (точка 10)</v>
      </c>
      <c r="CN25" s="327" t="str">
        <f>KTPRS2!C22</f>
        <v>KTPRS_Prich2_SAVE_GAS10_10</v>
      </c>
      <c r="CO25" s="327" t="str">
        <f>CONCATENATE(IF(KTPRS2!D22=0,0,KTPRS2!D22),";",IF(KTPRS2!E22 = 0, 0,KTPRS2!E22))</f>
        <v>600;0</v>
      </c>
      <c r="CP25" s="328"/>
      <c r="CQ25" s="330"/>
      <c r="CR25" s="330"/>
      <c r="CS25" s="330"/>
      <c r="CT25" s="328"/>
      <c r="CU25" s="319"/>
      <c r="CW25" s="1167"/>
      <c r="CX25" s="1158"/>
      <c r="CY25" s="1158"/>
      <c r="CZ25" s="1158"/>
      <c r="DA25" s="1159"/>
      <c r="DB25" s="1160"/>
      <c r="DC25" s="1160"/>
      <c r="DD25" s="1160"/>
      <c r="DE25" s="1159"/>
      <c r="DF25" s="574"/>
    </row>
    <row r="26" spans="1:110" ht="15.75">
      <c r="A26" s="1141">
        <f t="shared" si="0"/>
        <v>22</v>
      </c>
      <c r="B26" s="327"/>
      <c r="C26" s="327"/>
      <c r="D26" s="327"/>
      <c r="E26" s="328"/>
      <c r="F26" s="330"/>
      <c r="G26" s="330"/>
      <c r="H26" s="330"/>
      <c r="I26" s="328"/>
      <c r="J26" s="319"/>
      <c r="L26" s="1141">
        <f t="shared" si="1"/>
        <v>22</v>
      </c>
      <c r="M26" s="327"/>
      <c r="N26" s="327"/>
      <c r="O26" s="327"/>
      <c r="P26" s="328"/>
      <c r="Q26" s="330"/>
      <c r="R26" s="330"/>
      <c r="S26" s="330"/>
      <c r="T26" s="328"/>
      <c r="U26" s="319"/>
      <c r="W26" s="1141">
        <f t="shared" si="2"/>
        <v>22</v>
      </c>
      <c r="X26" s="327" t="str">
        <f>KTPRA!B25</f>
        <v>НО-5. Недостоверность измерений вибрации в группе преобразователей (электродвигатель)</v>
      </c>
      <c r="Y26" s="327" t="s">
        <v>11948</v>
      </c>
      <c r="Z26" s="231">
        <v>2</v>
      </c>
      <c r="AA26" s="328"/>
      <c r="AB26" s="330"/>
      <c r="AC26" s="330"/>
      <c r="AD26" s="330"/>
      <c r="AE26" s="328"/>
      <c r="AF26" s="319"/>
      <c r="AH26" s="1141">
        <f t="shared" si="3"/>
        <v>22</v>
      </c>
      <c r="AI26" s="327" t="str">
        <f>KTPRA!B126</f>
        <v>НО-6. Недостоверность измерений вибрации в группе преобразователей (электродвигатель)</v>
      </c>
      <c r="AJ26" s="327" t="s">
        <v>11910</v>
      </c>
      <c r="AK26" s="231">
        <v>2</v>
      </c>
      <c r="AL26" s="328"/>
      <c r="AM26" s="330"/>
      <c r="AN26" s="330"/>
      <c r="AO26" s="330"/>
      <c r="AP26" s="328"/>
      <c r="AQ26" s="319"/>
      <c r="AS26" s="326">
        <f t="shared" si="4"/>
        <v>22</v>
      </c>
      <c r="AT26" s="328"/>
      <c r="AU26" s="328"/>
      <c r="AV26" s="327"/>
      <c r="AW26" s="328"/>
      <c r="AX26" s="330"/>
      <c r="AY26" s="330"/>
      <c r="AZ26" s="330"/>
      <c r="BA26" s="328"/>
      <c r="BB26" s="329"/>
      <c r="BD26" s="1141">
        <f t="shared" si="5"/>
        <v>22</v>
      </c>
      <c r="BE26" s="327" t="str">
        <f>KTPR!B24</f>
        <v>Максимальный допустимый расход через стендер СТ7</v>
      </c>
      <c r="BF26" s="327" t="s">
        <v>3310</v>
      </c>
      <c r="BG26" s="1150">
        <f>KTPR!C24</f>
        <v>0</v>
      </c>
      <c r="BH26" s="328"/>
      <c r="BI26" s="330"/>
      <c r="BJ26" s="330"/>
      <c r="BK26" s="330"/>
      <c r="BL26" s="328"/>
      <c r="BM26" s="319"/>
      <c r="BO26" s="326">
        <f t="shared" si="6"/>
        <v>22</v>
      </c>
      <c r="BP26" s="327" t="str">
        <f>VS!B24</f>
        <v>Вытяжной вентилятор БИК-733</v>
      </c>
      <c r="BQ26" s="327" t="str">
        <f>VS!C24</f>
        <v>Bik733_VV</v>
      </c>
      <c r="BR26" s="327"/>
      <c r="BS26" s="328"/>
      <c r="BT26" s="330"/>
      <c r="BU26" s="330"/>
      <c r="BV26" s="330"/>
      <c r="BW26" s="328"/>
      <c r="BX26" s="329"/>
      <c r="BZ26" s="1141">
        <f t="shared" si="7"/>
        <v>22</v>
      </c>
      <c r="CA26" s="327" t="str">
        <f>ZD!B24</f>
        <v>Шаровой кран №78</v>
      </c>
      <c r="CB26" s="327" t="str">
        <f>ZD!C24</f>
        <v>ZD_78</v>
      </c>
      <c r="CC26" s="1153"/>
      <c r="CD26" s="328"/>
      <c r="CE26" s="330"/>
      <c r="CF26" s="330"/>
      <c r="CG26" s="330"/>
      <c r="CH26" s="328"/>
      <c r="CI26" s="319"/>
      <c r="CL26" s="1141">
        <f t="shared" si="8"/>
        <v>22</v>
      </c>
      <c r="CM26" s="327" t="str">
        <f>KTPRS2!B23</f>
        <v>Предельная загазованность причала №2</v>
      </c>
      <c r="CN26" s="327" t="str">
        <f>KTPRS2!C23</f>
        <v>KTPRS_Prich2_SAVE_GAS10</v>
      </c>
      <c r="CO26" s="327" t="str">
        <f>CONCATENATE(IF(KTPRS2!D23=0,0,KTPRS2!D23),";",IF(KTPRS2!E23 = 0, 0,KTPRS2!E23))</f>
        <v>0;900</v>
      </c>
      <c r="CP26" s="328"/>
      <c r="CQ26" s="330"/>
      <c r="CR26" s="330"/>
      <c r="CS26" s="330"/>
      <c r="CT26" s="328"/>
      <c r="CU26" s="319"/>
      <c r="CW26" s="1167"/>
      <c r="CX26" s="1159"/>
      <c r="CY26" s="1159"/>
      <c r="CZ26" s="1158"/>
      <c r="DA26" s="1159"/>
      <c r="DB26" s="1160"/>
      <c r="DC26" s="1160"/>
      <c r="DD26" s="1160"/>
      <c r="DE26" s="1159"/>
      <c r="DF26" s="574"/>
    </row>
    <row r="27" spans="1:110" ht="15.75">
      <c r="A27" s="1141">
        <f t="shared" si="0"/>
        <v>23</v>
      </c>
      <c r="B27" s="327"/>
      <c r="C27" s="327"/>
      <c r="D27" s="327"/>
      <c r="E27" s="328"/>
      <c r="F27" s="330"/>
      <c r="G27" s="330"/>
      <c r="H27" s="330"/>
      <c r="I27" s="328"/>
      <c r="J27" s="319"/>
      <c r="L27" s="1141">
        <f t="shared" si="1"/>
        <v>23</v>
      </c>
      <c r="M27" s="327"/>
      <c r="N27" s="327"/>
      <c r="O27" s="327"/>
      <c r="P27" s="328"/>
      <c r="Q27" s="330"/>
      <c r="R27" s="330"/>
      <c r="S27" s="330"/>
      <c r="T27" s="328"/>
      <c r="U27" s="319"/>
      <c r="W27" s="1141">
        <f t="shared" si="2"/>
        <v>23</v>
      </c>
      <c r="X27" s="327" t="str">
        <f>KTPRA!B26</f>
        <v>НО-5. Недостоверность измерений вибрации в группе преобразователей (насос)</v>
      </c>
      <c r="Y27" s="327" t="s">
        <v>11949</v>
      </c>
      <c r="Z27" s="231">
        <v>2</v>
      </c>
      <c r="AA27" s="328"/>
      <c r="AB27" s="330"/>
      <c r="AC27" s="330"/>
      <c r="AD27" s="330"/>
      <c r="AE27" s="328"/>
      <c r="AF27" s="319"/>
      <c r="AH27" s="1141">
        <f t="shared" si="3"/>
        <v>23</v>
      </c>
      <c r="AI27" s="327" t="str">
        <f>KTPRA!B127</f>
        <v>НО-6. Недостоверность измерений вибрации в группе преобразователей (насос)</v>
      </c>
      <c r="AJ27" s="327" t="s">
        <v>11911</v>
      </c>
      <c r="AK27" s="231">
        <v>2</v>
      </c>
      <c r="AL27" s="328"/>
      <c r="AM27" s="330"/>
      <c r="AN27" s="330"/>
      <c r="AO27" s="330"/>
      <c r="AP27" s="328"/>
      <c r="AQ27" s="319"/>
      <c r="AS27" s="326">
        <f t="shared" si="4"/>
        <v>23</v>
      </c>
      <c r="AT27" s="328"/>
      <c r="AU27" s="328"/>
      <c r="AV27" s="327"/>
      <c r="AW27" s="328"/>
      <c r="AX27" s="330"/>
      <c r="AY27" s="330"/>
      <c r="AZ27" s="330"/>
      <c r="BA27" s="328"/>
      <c r="BB27" s="329"/>
      <c r="BD27" s="1141">
        <f t="shared" si="5"/>
        <v>23</v>
      </c>
      <c r="BE27" s="327" t="str">
        <f>KTPR!B25</f>
        <v>Максимальный допустимый расход через стендер СТ8</v>
      </c>
      <c r="BF27" s="327" t="s">
        <v>3311</v>
      </c>
      <c r="BG27" s="1150">
        <f>KTPR!C25</f>
        <v>0</v>
      </c>
      <c r="BH27" s="328"/>
      <c r="BI27" s="330"/>
      <c r="BJ27" s="330"/>
      <c r="BK27" s="330"/>
      <c r="BL27" s="328"/>
      <c r="BM27" s="319"/>
      <c r="BO27" s="326">
        <f t="shared" si="6"/>
        <v>23</v>
      </c>
      <c r="BP27" s="327" t="str">
        <f>VS!B25</f>
        <v>Вытяжной вентилятор В1.1 (БИЛ-730)</v>
      </c>
      <c r="BQ27" s="327" t="str">
        <f>VS!C25</f>
        <v>Bil730_VV1_1</v>
      </c>
      <c r="BR27" s="327"/>
      <c r="BS27" s="328"/>
      <c r="BT27" s="330"/>
      <c r="BU27" s="330"/>
      <c r="BV27" s="330"/>
      <c r="BW27" s="328"/>
      <c r="BX27" s="329"/>
      <c r="BZ27" s="1141">
        <f t="shared" si="7"/>
        <v>23</v>
      </c>
      <c r="CA27" s="327" t="str">
        <f>ZD!B25</f>
        <v>Шаровой кран №79</v>
      </c>
      <c r="CB27" s="327" t="str">
        <f>ZD!C25</f>
        <v>ZD_79</v>
      </c>
      <c r="CC27" s="1153"/>
      <c r="CD27" s="328"/>
      <c r="CE27" s="330"/>
      <c r="CF27" s="330"/>
      <c r="CG27" s="330"/>
      <c r="CH27" s="328"/>
      <c r="CI27" s="319"/>
      <c r="CL27" s="1141">
        <f t="shared" si="8"/>
        <v>23</v>
      </c>
      <c r="CM27" s="327" t="str">
        <f>KTPRS2!B24</f>
        <v>Максимальное содержания кислорода в газовой фракции стендера СТ5</v>
      </c>
      <c r="CN27" s="327" t="str">
        <f>KTPRS2!C24</f>
        <v>KTPRS2_MaxLvlO2_CT5</v>
      </c>
      <c r="CO27" s="327" t="str">
        <f>CONCATENATE(IF(KTPRS2!D24=0,0,KTPRS2!D24),";",IF(KTPRS2!E24 = 0, 0,KTPRS2!E24))</f>
        <v>0;0</v>
      </c>
      <c r="CP27" s="328"/>
      <c r="CQ27" s="330"/>
      <c r="CR27" s="330"/>
      <c r="CS27" s="330"/>
      <c r="CT27" s="328"/>
      <c r="CU27" s="319"/>
      <c r="CW27" s="1167"/>
      <c r="CX27" s="1159"/>
      <c r="CY27" s="1159"/>
      <c r="CZ27" s="1158"/>
      <c r="DA27" s="1159"/>
      <c r="DB27" s="1160"/>
      <c r="DC27" s="1160"/>
      <c r="DD27" s="1160"/>
      <c r="DE27" s="1159"/>
      <c r="DF27" s="574"/>
    </row>
    <row r="28" spans="1:110" ht="15.75">
      <c r="A28" s="448">
        <f t="shared" si="0"/>
        <v>24</v>
      </c>
      <c r="B28" s="327"/>
      <c r="C28" s="327"/>
      <c r="D28" s="332"/>
      <c r="E28" s="332"/>
      <c r="F28" s="333"/>
      <c r="G28" s="333"/>
      <c r="H28" s="333"/>
      <c r="I28" s="332"/>
      <c r="J28" s="319"/>
      <c r="L28" s="448">
        <f t="shared" si="1"/>
        <v>24</v>
      </c>
      <c r="M28" s="327"/>
      <c r="N28" s="327"/>
      <c r="O28" s="332"/>
      <c r="P28" s="332"/>
      <c r="Q28" s="333"/>
      <c r="R28" s="333"/>
      <c r="S28" s="333"/>
      <c r="T28" s="332"/>
      <c r="U28" s="319"/>
      <c r="W28" s="448">
        <f t="shared" si="2"/>
        <v>24</v>
      </c>
      <c r="X28" s="327" t="str">
        <f>KTPRA!B27</f>
        <v>НО-5. Аварийное минимальное давление на входе работающего НО</v>
      </c>
      <c r="Y28" s="327" t="s">
        <v>11950</v>
      </c>
      <c r="Z28" s="231">
        <v>0</v>
      </c>
      <c r="AA28" s="332"/>
      <c r="AB28" s="333"/>
      <c r="AC28" s="333"/>
      <c r="AD28" s="333"/>
      <c r="AE28" s="332"/>
      <c r="AF28" s="319"/>
      <c r="AH28" s="448">
        <f t="shared" si="3"/>
        <v>24</v>
      </c>
      <c r="AI28" s="327" t="str">
        <f>KTPRA!B128</f>
        <v>НО-6. Аварийное минимальное давление на входе работающего НО</v>
      </c>
      <c r="AJ28" s="327" t="s">
        <v>11912</v>
      </c>
      <c r="AK28" s="231">
        <v>0</v>
      </c>
      <c r="AL28" s="332"/>
      <c r="AM28" s="333"/>
      <c r="AN28" s="333"/>
      <c r="AO28" s="333"/>
      <c r="AP28" s="332"/>
      <c r="AQ28" s="319"/>
      <c r="AS28" s="331">
        <f t="shared" si="4"/>
        <v>24</v>
      </c>
      <c r="AT28" s="332"/>
      <c r="AU28" s="332"/>
      <c r="AV28" s="332"/>
      <c r="AW28" s="332"/>
      <c r="AX28" s="333"/>
      <c r="AY28" s="333"/>
      <c r="AZ28" s="333"/>
      <c r="BA28" s="332"/>
      <c r="BB28" s="329"/>
      <c r="BD28" s="448">
        <f t="shared" si="5"/>
        <v>24</v>
      </c>
      <c r="BE28" s="327" t="str">
        <f>KTPR!B26</f>
        <v>Максимальный допустимый расход через стендер СТ9</v>
      </c>
      <c r="BF28" s="327" t="s">
        <v>3312</v>
      </c>
      <c r="BG28" s="1150">
        <f>KTPR!C26</f>
        <v>0</v>
      </c>
      <c r="BH28" s="332"/>
      <c r="BI28" s="333"/>
      <c r="BJ28" s="333"/>
      <c r="BK28" s="333"/>
      <c r="BL28" s="332"/>
      <c r="BM28" s="319"/>
      <c r="BO28" s="331">
        <f t="shared" si="6"/>
        <v>24</v>
      </c>
      <c r="BP28" s="327" t="str">
        <f>VS!B26</f>
        <v>Вытяжной вентилятор В1.2 (БИЛ-730)</v>
      </c>
      <c r="BQ28" s="327" t="str">
        <f>VS!C26</f>
        <v>Bil730_VV1_2</v>
      </c>
      <c r="BR28" s="332"/>
      <c r="BS28" s="332"/>
      <c r="BT28" s="333"/>
      <c r="BU28" s="333"/>
      <c r="BV28" s="333"/>
      <c r="BW28" s="332"/>
      <c r="BX28" s="329"/>
      <c r="BZ28" s="448">
        <f t="shared" si="7"/>
        <v>24</v>
      </c>
      <c r="CA28" s="327">
        <f>ZD!B26</f>
        <v>0</v>
      </c>
      <c r="CB28" s="327">
        <f>ZD!C26</f>
        <v>0</v>
      </c>
      <c r="CC28" s="1154"/>
      <c r="CD28" s="332"/>
      <c r="CE28" s="333"/>
      <c r="CF28" s="333"/>
      <c r="CG28" s="333"/>
      <c r="CH28" s="332"/>
      <c r="CI28" s="319"/>
      <c r="CL28" s="448">
        <f t="shared" si="8"/>
        <v>24</v>
      </c>
      <c r="CM28" s="327" t="str">
        <f>KTPRS2!B25</f>
        <v>Минимальное содержания кислорода в газовой фракции стендера СТ5</v>
      </c>
      <c r="CN28" s="327" t="str">
        <f>KTPRS2!C25</f>
        <v>KTPRS2_MinLvlO2_CT5</v>
      </c>
      <c r="CO28" s="327" t="str">
        <f>CONCATENATE(IF(KTPRS2!D25=0,0,KTPRS2!D25),";",IF(KTPRS2!E25 = 0, 0,KTPRS2!E25))</f>
        <v>0;0</v>
      </c>
      <c r="CP28" s="332"/>
      <c r="CQ28" s="333"/>
      <c r="CR28" s="333"/>
      <c r="CS28" s="333"/>
      <c r="CT28" s="332"/>
      <c r="CU28" s="319"/>
      <c r="CW28" s="1135"/>
      <c r="CX28" s="1161"/>
      <c r="CY28" s="1161"/>
      <c r="CZ28" s="1161"/>
      <c r="DA28" s="1161"/>
      <c r="DB28" s="1162"/>
      <c r="DC28" s="1162"/>
      <c r="DD28" s="1162"/>
      <c r="DE28" s="1161"/>
      <c r="DF28" s="574"/>
    </row>
    <row r="29" spans="1:110" ht="15.75">
      <c r="A29" s="448">
        <f t="shared" si="0"/>
        <v>25</v>
      </c>
      <c r="B29" s="327"/>
      <c r="C29" s="327"/>
      <c r="D29" s="332"/>
      <c r="E29" s="332"/>
      <c r="F29" s="333"/>
      <c r="G29" s="333"/>
      <c r="H29" s="333"/>
      <c r="I29" s="332"/>
      <c r="J29" s="319"/>
      <c r="L29" s="448">
        <f t="shared" si="1"/>
        <v>25</v>
      </c>
      <c r="M29" s="327"/>
      <c r="N29" s="327"/>
      <c r="O29" s="332"/>
      <c r="P29" s="332"/>
      <c r="Q29" s="333"/>
      <c r="R29" s="333"/>
      <c r="S29" s="333"/>
      <c r="T29" s="332"/>
      <c r="U29" s="319"/>
      <c r="W29" s="448">
        <f t="shared" si="2"/>
        <v>25</v>
      </c>
      <c r="X29" s="327" t="str">
        <f>KTPRA!B28</f>
        <v>НО-5. Аварийное минимальное давление на выходе работающего НО</v>
      </c>
      <c r="Y29" s="327" t="s">
        <v>11951</v>
      </c>
      <c r="Z29" s="13">
        <v>15</v>
      </c>
      <c r="AA29" s="332"/>
      <c r="AB29" s="333"/>
      <c r="AC29" s="333"/>
      <c r="AD29" s="333"/>
      <c r="AE29" s="332"/>
      <c r="AF29" s="319"/>
      <c r="AH29" s="448">
        <f t="shared" si="3"/>
        <v>25</v>
      </c>
      <c r="AI29" s="327" t="str">
        <f>KTPRA!B129</f>
        <v>НО-6. Аварийное минимальное давление на выходе работающего НО</v>
      </c>
      <c r="AJ29" s="327" t="s">
        <v>11913</v>
      </c>
      <c r="AK29" s="13">
        <v>15</v>
      </c>
      <c r="AL29" s="332"/>
      <c r="AM29" s="333"/>
      <c r="AN29" s="333"/>
      <c r="AO29" s="333"/>
      <c r="AP29" s="332"/>
      <c r="AQ29" s="319"/>
      <c r="AS29" s="331">
        <f t="shared" si="4"/>
        <v>25</v>
      </c>
      <c r="AT29" s="332"/>
      <c r="AU29" s="332"/>
      <c r="AV29" s="332"/>
      <c r="AW29" s="332"/>
      <c r="AX29" s="333"/>
      <c r="AY29" s="333"/>
      <c r="AZ29" s="333"/>
      <c r="BA29" s="332"/>
      <c r="BB29" s="329"/>
      <c r="BD29" s="448">
        <f t="shared" si="5"/>
        <v>25</v>
      </c>
      <c r="BE29" s="327" t="str">
        <f>KTPR!B27</f>
        <v>Аварийное отключение налива через стендер СТ1 кнопкой «Стоп налива через стендер» по месту с технологической площадки</v>
      </c>
      <c r="BF29" s="327" t="s">
        <v>3313</v>
      </c>
      <c r="BG29" s="1150">
        <f>KTPR!C27</f>
        <v>0</v>
      </c>
      <c r="BH29" s="332"/>
      <c r="BI29" s="333"/>
      <c r="BJ29" s="333"/>
      <c r="BK29" s="333"/>
      <c r="BL29" s="332"/>
      <c r="BM29" s="319"/>
      <c r="BO29" s="331">
        <f t="shared" si="6"/>
        <v>25</v>
      </c>
      <c r="BP29" s="327" t="str">
        <f>VS!B27</f>
        <v>Приточный вентилятор П1.1 (БИЛ-730)</v>
      </c>
      <c r="BQ29" s="327" t="str">
        <f>VS!C27</f>
        <v>Bil730_PV1_1</v>
      </c>
      <c r="BR29" s="332"/>
      <c r="BS29" s="332"/>
      <c r="BT29" s="333"/>
      <c r="BU29" s="333"/>
      <c r="BV29" s="333"/>
      <c r="BW29" s="332"/>
      <c r="BX29" s="329"/>
      <c r="BZ29" s="448">
        <f t="shared" si="7"/>
        <v>25</v>
      </c>
      <c r="CA29" s="327" t="str">
        <f>ZD!B27</f>
        <v>Заслонка №40</v>
      </c>
      <c r="CB29" s="327" t="str">
        <f>ZD!C27</f>
        <v>ZD_40</v>
      </c>
      <c r="CC29" s="1154"/>
      <c r="CD29" s="332"/>
      <c r="CE29" s="333"/>
      <c r="CF29" s="333"/>
      <c r="CG29" s="333"/>
      <c r="CH29" s="332"/>
      <c r="CI29" s="319"/>
      <c r="CL29" s="448">
        <f t="shared" si="8"/>
        <v>25</v>
      </c>
      <c r="CM29" s="327" t="str">
        <f>KTPRS2!B26</f>
        <v>Максимальное содержания кислорода в газовой фракции стендера СТ10</v>
      </c>
      <c r="CN29" s="327" t="str">
        <f>KTPRS2!C26</f>
        <v>KTPRS2_MaxLvlO2_CT10</v>
      </c>
      <c r="CO29" s="327" t="str">
        <f>CONCATENATE(IF(KTPRS2!D26=0,0,KTPRS2!D26),";",IF(KTPRS2!E26 = 0, 0,KTPRS2!E26))</f>
        <v>0;0</v>
      </c>
      <c r="CP29" s="332"/>
      <c r="CQ29" s="333"/>
      <c r="CR29" s="333"/>
      <c r="CS29" s="333"/>
      <c r="CT29" s="332"/>
      <c r="CU29" s="319"/>
      <c r="CW29" s="1135"/>
      <c r="CX29" s="1161"/>
      <c r="CY29" s="1161"/>
      <c r="CZ29" s="1161"/>
      <c r="DA29" s="1161"/>
      <c r="DB29" s="1162"/>
      <c r="DC29" s="1162"/>
      <c r="DD29" s="1162"/>
      <c r="DE29" s="1161"/>
      <c r="DF29" s="574"/>
    </row>
    <row r="30" spans="1:110" ht="15.75">
      <c r="A30" s="448">
        <f t="shared" si="0"/>
        <v>26</v>
      </c>
      <c r="B30" s="327"/>
      <c r="C30" s="327"/>
      <c r="D30" s="332"/>
      <c r="E30" s="332"/>
      <c r="F30" s="333"/>
      <c r="G30" s="333"/>
      <c r="H30" s="333"/>
      <c r="I30" s="332"/>
      <c r="J30" s="319"/>
      <c r="L30" s="448">
        <f t="shared" si="1"/>
        <v>26</v>
      </c>
      <c r="M30" s="327"/>
      <c r="N30" s="327"/>
      <c r="O30" s="332"/>
      <c r="P30" s="332"/>
      <c r="Q30" s="333"/>
      <c r="R30" s="333"/>
      <c r="S30" s="333"/>
      <c r="T30" s="332"/>
      <c r="U30" s="319"/>
      <c r="W30" s="448">
        <f t="shared" si="2"/>
        <v>26</v>
      </c>
      <c r="X30" s="327" t="str">
        <f>KTPRA!B29</f>
        <v>НО-5. Аварийное максимальное давление на выходе работающего НО</v>
      </c>
      <c r="Y30" s="327" t="s">
        <v>11952</v>
      </c>
      <c r="Z30" s="13">
        <v>0</v>
      </c>
      <c r="AA30" s="332"/>
      <c r="AB30" s="333"/>
      <c r="AC30" s="333"/>
      <c r="AD30" s="333"/>
      <c r="AE30" s="332"/>
      <c r="AF30" s="319"/>
      <c r="AH30" s="448">
        <f t="shared" si="3"/>
        <v>26</v>
      </c>
      <c r="AI30" s="327" t="str">
        <f>KTPRA!B130</f>
        <v>НО-6. Аварийное максимальное давление на выходе работающего НО</v>
      </c>
      <c r="AJ30" s="327" t="s">
        <v>11914</v>
      </c>
      <c r="AK30" s="13">
        <v>0</v>
      </c>
      <c r="AL30" s="332"/>
      <c r="AM30" s="333"/>
      <c r="AN30" s="333"/>
      <c r="AO30" s="333"/>
      <c r="AP30" s="332"/>
      <c r="AQ30" s="319"/>
      <c r="AS30" s="331">
        <f t="shared" si="4"/>
        <v>26</v>
      </c>
      <c r="AT30" s="332"/>
      <c r="AU30" s="332"/>
      <c r="AV30" s="332"/>
      <c r="AW30" s="332"/>
      <c r="AX30" s="333"/>
      <c r="AY30" s="333"/>
      <c r="AZ30" s="333"/>
      <c r="BA30" s="332"/>
      <c r="BB30" s="329"/>
      <c r="BD30" s="448">
        <f t="shared" si="5"/>
        <v>26</v>
      </c>
      <c r="BE30" s="327" t="str">
        <f>KTPR!B28</f>
        <v>Аварийное отключение налива через стендер СТ2 кнопкой «Стоп налива через стендер» по месту с технологической площадки</v>
      </c>
      <c r="BF30" s="327" t="s">
        <v>3314</v>
      </c>
      <c r="BG30" s="1150">
        <f>KTPR!C28</f>
        <v>0</v>
      </c>
      <c r="BH30" s="332"/>
      <c r="BI30" s="333"/>
      <c r="BJ30" s="333"/>
      <c r="BK30" s="333"/>
      <c r="BL30" s="332"/>
      <c r="BM30" s="319"/>
      <c r="BO30" s="331">
        <f t="shared" si="6"/>
        <v>26</v>
      </c>
      <c r="BP30" s="327" t="str">
        <f>VS!B28</f>
        <v>Приточный вентилятор П1.2 (БИЛ-730)</v>
      </c>
      <c r="BQ30" s="327" t="str">
        <f>VS!C28</f>
        <v>Bil730_PV1_2</v>
      </c>
      <c r="BR30" s="332"/>
      <c r="BS30" s="332"/>
      <c r="BT30" s="333"/>
      <c r="BU30" s="333"/>
      <c r="BV30" s="333"/>
      <c r="BW30" s="332"/>
      <c r="BX30" s="329"/>
      <c r="BZ30" s="448">
        <f t="shared" si="7"/>
        <v>26</v>
      </c>
      <c r="CA30" s="327" t="str">
        <f>ZD!B28</f>
        <v>Задвижка №56</v>
      </c>
      <c r="CB30" s="327" t="str">
        <f>ZD!C28</f>
        <v>ZD_56</v>
      </c>
      <c r="CC30" s="1154"/>
      <c r="CD30" s="332"/>
      <c r="CE30" s="333"/>
      <c r="CF30" s="333"/>
      <c r="CG30" s="333"/>
      <c r="CH30" s="332"/>
      <c r="CI30" s="319"/>
      <c r="CL30" s="448">
        <f t="shared" si="8"/>
        <v>26</v>
      </c>
      <c r="CM30" s="327" t="str">
        <f>KTPRS2!B27</f>
        <v>Минимальное содержания кислорода в газовой фракции стендера СТ10</v>
      </c>
      <c r="CN30" s="327" t="str">
        <f>KTPRS2!C27</f>
        <v>KTPRS2_MinLvlO2_CT10</v>
      </c>
      <c r="CO30" s="327" t="str">
        <f>CONCATENATE(IF(KTPRS2!D27=0,0,KTPRS2!D27),";",IF(KTPRS2!E27 = 0, 0,KTPRS2!E27))</f>
        <v>0;0</v>
      </c>
      <c r="CP30" s="332"/>
      <c r="CQ30" s="333"/>
      <c r="CR30" s="333"/>
      <c r="CS30" s="333"/>
      <c r="CT30" s="332"/>
      <c r="CU30" s="319"/>
      <c r="CW30" s="1135"/>
      <c r="CX30" s="1161"/>
      <c r="CY30" s="1161"/>
      <c r="CZ30" s="1161"/>
      <c r="DA30" s="1161"/>
      <c r="DB30" s="1162"/>
      <c r="DC30" s="1162"/>
      <c r="DD30" s="1162"/>
      <c r="DE30" s="1161"/>
      <c r="DF30" s="574"/>
    </row>
    <row r="31" spans="1:110" ht="15.75">
      <c r="A31" s="448">
        <f t="shared" si="0"/>
        <v>27</v>
      </c>
      <c r="B31" s="327"/>
      <c r="C31" s="327"/>
      <c r="D31" s="332"/>
      <c r="E31" s="332"/>
      <c r="F31" s="333"/>
      <c r="G31" s="333"/>
      <c r="H31" s="333"/>
      <c r="I31" s="332"/>
      <c r="J31" s="319"/>
      <c r="L31" s="448">
        <f t="shared" si="1"/>
        <v>27</v>
      </c>
      <c r="M31" s="327"/>
      <c r="N31" s="327"/>
      <c r="O31" s="332"/>
      <c r="P31" s="332"/>
      <c r="Q31" s="333"/>
      <c r="R31" s="333"/>
      <c r="S31" s="333"/>
      <c r="T31" s="332"/>
      <c r="U31" s="319"/>
      <c r="W31" s="448">
        <f t="shared" si="2"/>
        <v>27</v>
      </c>
      <c r="X31" s="327" t="str">
        <f>KTPRA!B30</f>
        <v>НО-5. Закрытие агрегатных задвижек работающего агрегата</v>
      </c>
      <c r="Y31" s="327" t="s">
        <v>11953</v>
      </c>
      <c r="Z31" s="13">
        <v>60</v>
      </c>
      <c r="AA31" s="332"/>
      <c r="AB31" s="333"/>
      <c r="AC31" s="333"/>
      <c r="AD31" s="333"/>
      <c r="AE31" s="332"/>
      <c r="AF31" s="319"/>
      <c r="AH31" s="448">
        <f t="shared" si="3"/>
        <v>27</v>
      </c>
      <c r="AI31" s="327" t="str">
        <f>KTPRA!B131</f>
        <v>НО-6. Закрытие агрегатных задвижек работающего агрегата</v>
      </c>
      <c r="AJ31" s="327" t="s">
        <v>11915</v>
      </c>
      <c r="AK31" s="13">
        <v>60</v>
      </c>
      <c r="AL31" s="332"/>
      <c r="AM31" s="333"/>
      <c r="AN31" s="333"/>
      <c r="AO31" s="333"/>
      <c r="AP31" s="332"/>
      <c r="AQ31" s="319"/>
      <c r="AS31" s="331">
        <f t="shared" si="4"/>
        <v>27</v>
      </c>
      <c r="AT31" s="332"/>
      <c r="AU31" s="332"/>
      <c r="AV31" s="332"/>
      <c r="AW31" s="332"/>
      <c r="AX31" s="333"/>
      <c r="AY31" s="333"/>
      <c r="AZ31" s="333"/>
      <c r="BA31" s="332"/>
      <c r="BB31" s="329"/>
      <c r="BD31" s="448">
        <f t="shared" si="5"/>
        <v>27</v>
      </c>
      <c r="BE31" s="327" t="str">
        <f>KTPR!B29</f>
        <v>Аварийное отключение налива через стендер СТ3 кнопкой «Стоп налива через стендер» по месту с технологической площадки</v>
      </c>
      <c r="BF31" s="327" t="s">
        <v>3315</v>
      </c>
      <c r="BG31" s="1150">
        <f>KTPR!C29</f>
        <v>0</v>
      </c>
      <c r="BH31" s="332"/>
      <c r="BI31" s="333"/>
      <c r="BJ31" s="333"/>
      <c r="BK31" s="333"/>
      <c r="BL31" s="332"/>
      <c r="BM31" s="319"/>
      <c r="BO31" s="331">
        <f t="shared" si="6"/>
        <v>27</v>
      </c>
      <c r="BP31" s="327" t="str">
        <f>VS!B29</f>
        <v>ТЭН-У1 (БИЛ-730)</v>
      </c>
      <c r="BQ31" s="327" t="str">
        <f>VS!C29</f>
        <v>Bil730_TEN_Y1</v>
      </c>
      <c r="BR31" s="332"/>
      <c r="BS31" s="332"/>
      <c r="BT31" s="333"/>
      <c r="BU31" s="333"/>
      <c r="BV31" s="333"/>
      <c r="BW31" s="332"/>
      <c r="BX31" s="329"/>
      <c r="BZ31" s="448">
        <f t="shared" si="7"/>
        <v>27</v>
      </c>
      <c r="CA31" s="327" t="str">
        <f>ZD!B29</f>
        <v>Задвижка №94</v>
      </c>
      <c r="CB31" s="327" t="str">
        <f>ZD!C29</f>
        <v>ZD_94</v>
      </c>
      <c r="CC31" s="1154"/>
      <c r="CD31" s="332"/>
      <c r="CE31" s="333"/>
      <c r="CF31" s="333"/>
      <c r="CG31" s="333"/>
      <c r="CH31" s="332"/>
      <c r="CI31" s="319"/>
      <c r="CL31" s="448">
        <f t="shared" si="8"/>
        <v>27</v>
      </c>
      <c r="CM31" s="327" t="str">
        <f>KTPRS2!B28</f>
        <v>Установка подготовки азота в работе</v>
      </c>
      <c r="CN31" s="327" t="str">
        <f>KTPRS2!C28</f>
        <v>KTPRS_UstanovkaAzot_InWork</v>
      </c>
      <c r="CO31" s="327" t="str">
        <f>CONCATENATE(IF(KTPRS2!D28=0,0,KTPRS2!D28),";",IF(KTPRS2!E28 = 0, 0,KTPRS2!E28))</f>
        <v>0;0</v>
      </c>
      <c r="CP31" s="332"/>
      <c r="CQ31" s="333"/>
      <c r="CR31" s="333"/>
      <c r="CS31" s="333"/>
      <c r="CT31" s="332"/>
      <c r="CU31" s="319"/>
      <c r="CW31" s="1135"/>
      <c r="CX31" s="1161"/>
      <c r="CY31" s="1161"/>
      <c r="CZ31" s="1161"/>
      <c r="DA31" s="1161"/>
      <c r="DB31" s="1162"/>
      <c r="DC31" s="1162"/>
      <c r="DD31" s="1162"/>
      <c r="DE31" s="1161"/>
      <c r="DF31" s="574"/>
    </row>
    <row r="32" spans="1:110" ht="15.75">
      <c r="A32" s="448">
        <f t="shared" si="0"/>
        <v>28</v>
      </c>
      <c r="B32" s="327"/>
      <c r="C32" s="332"/>
      <c r="D32" s="332"/>
      <c r="E32" s="332"/>
      <c r="F32" s="333"/>
      <c r="G32" s="333"/>
      <c r="H32" s="333"/>
      <c r="I32" s="332"/>
      <c r="J32" s="319"/>
      <c r="L32" s="448">
        <f t="shared" si="1"/>
        <v>28</v>
      </c>
      <c r="M32" s="327"/>
      <c r="N32" s="332"/>
      <c r="O32" s="332"/>
      <c r="P32" s="332"/>
      <c r="Q32" s="333"/>
      <c r="R32" s="333"/>
      <c r="S32" s="333"/>
      <c r="T32" s="332"/>
      <c r="U32" s="319"/>
      <c r="W32" s="448">
        <f t="shared" si="2"/>
        <v>28</v>
      </c>
      <c r="X32" s="327" t="str">
        <f>KTPRA!B31</f>
        <v>НО-5. Невыполнение программы пуска агрегата</v>
      </c>
      <c r="Y32" s="327" t="s">
        <v>11954</v>
      </c>
      <c r="Z32" s="13">
        <v>0</v>
      </c>
      <c r="AA32" s="332"/>
      <c r="AB32" s="333"/>
      <c r="AC32" s="333"/>
      <c r="AD32" s="333"/>
      <c r="AE32" s="332"/>
      <c r="AF32" s="319"/>
      <c r="AH32" s="448">
        <f t="shared" si="3"/>
        <v>28</v>
      </c>
      <c r="AI32" s="327" t="str">
        <f>KTPRA!B132</f>
        <v>НО-6. Невыполнение программы пуска агрегата</v>
      </c>
      <c r="AJ32" s="327" t="s">
        <v>11916</v>
      </c>
      <c r="AK32" s="13">
        <v>0</v>
      </c>
      <c r="AL32" s="332"/>
      <c r="AM32" s="333"/>
      <c r="AN32" s="333"/>
      <c r="AO32" s="333"/>
      <c r="AP32" s="332"/>
      <c r="AQ32" s="319"/>
      <c r="AS32" s="331">
        <f t="shared" si="4"/>
        <v>28</v>
      </c>
      <c r="AT32" s="332"/>
      <c r="AU32" s="332"/>
      <c r="AV32" s="332"/>
      <c r="AW32" s="332"/>
      <c r="AX32" s="333"/>
      <c r="AY32" s="333"/>
      <c r="AZ32" s="333"/>
      <c r="BA32" s="332"/>
      <c r="BB32" s="329"/>
      <c r="BD32" s="448">
        <f t="shared" si="5"/>
        <v>28</v>
      </c>
      <c r="BE32" s="327" t="str">
        <f>KTPR!B30</f>
        <v>Аварийное отключение налива через стендер СТ4 кнопкой «Стоп налива через стендер» по месту с технологической площадки</v>
      </c>
      <c r="BF32" s="327" t="s">
        <v>3316</v>
      </c>
      <c r="BG32" s="1150">
        <f>KTPR!C30</f>
        <v>0</v>
      </c>
      <c r="BH32" s="332"/>
      <c r="BI32" s="333"/>
      <c r="BJ32" s="333"/>
      <c r="BK32" s="333"/>
      <c r="BL32" s="332"/>
      <c r="BM32" s="319"/>
      <c r="BO32" s="331">
        <f t="shared" si="6"/>
        <v>28</v>
      </c>
      <c r="BP32" s="327" t="str">
        <f>VS!B30</f>
        <v>ТЭН-У2 (БИЛ-730)</v>
      </c>
      <c r="BQ32" s="327" t="str">
        <f>VS!C30</f>
        <v>Bil730_TEN_Y2</v>
      </c>
      <c r="BR32" s="332"/>
      <c r="BS32" s="332"/>
      <c r="BT32" s="333"/>
      <c r="BU32" s="333"/>
      <c r="BV32" s="333"/>
      <c r="BW32" s="332"/>
      <c r="BX32" s="329"/>
      <c r="BZ32" s="448">
        <f t="shared" si="7"/>
        <v>28</v>
      </c>
      <c r="CA32" s="327" t="str">
        <f>ZD!B30</f>
        <v>Заслонка №100</v>
      </c>
      <c r="CB32" s="327" t="str">
        <f>ZD!C30</f>
        <v>ZD_100</v>
      </c>
      <c r="CC32" s="1154"/>
      <c r="CD32" s="332"/>
      <c r="CE32" s="333"/>
      <c r="CF32" s="333"/>
      <c r="CG32" s="333"/>
      <c r="CH32" s="332"/>
      <c r="CI32" s="319"/>
      <c r="CL32" s="448">
        <f t="shared" si="8"/>
        <v>28</v>
      </c>
      <c r="CM32" s="327">
        <f>KTPRS2!B29</f>
        <v>0</v>
      </c>
      <c r="CN32" s="327">
        <f>KTPRS2!C29</f>
        <v>0</v>
      </c>
      <c r="CO32" s="327" t="str">
        <f>CONCATENATE(IF(KTPRS2!D29=0,0,KTPRS2!D29),";",IF(KTPRS2!E29 = 0, 0,KTPRS2!E29))</f>
        <v>0;0</v>
      </c>
      <c r="CP32" s="332"/>
      <c r="CQ32" s="333"/>
      <c r="CR32" s="333"/>
      <c r="CS32" s="333"/>
      <c r="CT32" s="332"/>
      <c r="CU32" s="319"/>
      <c r="CW32" s="1135"/>
      <c r="CX32" s="1161"/>
      <c r="CY32" s="1161"/>
      <c r="CZ32" s="1161"/>
      <c r="DA32" s="1161"/>
      <c r="DB32" s="1162"/>
      <c r="DC32" s="1162"/>
      <c r="DD32" s="1162"/>
      <c r="DE32" s="1161"/>
      <c r="DF32" s="574"/>
    </row>
    <row r="33" spans="1:110" ht="15.75">
      <c r="A33" s="448">
        <f t="shared" si="0"/>
        <v>29</v>
      </c>
      <c r="B33" s="327"/>
      <c r="C33" s="332"/>
      <c r="D33" s="332"/>
      <c r="E33" s="332"/>
      <c r="F33" s="333"/>
      <c r="G33" s="333"/>
      <c r="H33" s="333"/>
      <c r="I33" s="332"/>
      <c r="J33" s="319"/>
      <c r="L33" s="448">
        <f t="shared" si="1"/>
        <v>29</v>
      </c>
      <c r="M33" s="327"/>
      <c r="N33" s="332"/>
      <c r="O33" s="332"/>
      <c r="P33" s="332"/>
      <c r="Q33" s="333"/>
      <c r="R33" s="333"/>
      <c r="S33" s="333"/>
      <c r="T33" s="332"/>
      <c r="U33" s="319"/>
      <c r="W33" s="448">
        <f t="shared" si="2"/>
        <v>29</v>
      </c>
      <c r="X33" s="327" t="str">
        <f>KTPRA!B32</f>
        <v>НО-5. Невыполнение команды остановки агрегата</v>
      </c>
      <c r="Y33" s="327" t="s">
        <v>11955</v>
      </c>
      <c r="Z33" s="13">
        <v>70</v>
      </c>
      <c r="AA33" s="332"/>
      <c r="AB33" s="333"/>
      <c r="AC33" s="333"/>
      <c r="AD33" s="333"/>
      <c r="AE33" s="332"/>
      <c r="AF33" s="319"/>
      <c r="AH33" s="448">
        <f t="shared" si="3"/>
        <v>29</v>
      </c>
      <c r="AI33" s="327" t="str">
        <f>KTPRA!B133</f>
        <v>НО-6. Невыполнение команды остановки агрегата</v>
      </c>
      <c r="AJ33" s="327" t="s">
        <v>11917</v>
      </c>
      <c r="AK33" s="13">
        <v>70</v>
      </c>
      <c r="AL33" s="332"/>
      <c r="AM33" s="333"/>
      <c r="AN33" s="333"/>
      <c r="AO33" s="333"/>
      <c r="AP33" s="332"/>
      <c r="AQ33" s="319"/>
      <c r="AS33" s="331">
        <f t="shared" si="4"/>
        <v>29</v>
      </c>
      <c r="AT33" s="332"/>
      <c r="AU33" s="332"/>
      <c r="AV33" s="332"/>
      <c r="AW33" s="332"/>
      <c r="AX33" s="333"/>
      <c r="AY33" s="333"/>
      <c r="AZ33" s="333"/>
      <c r="BA33" s="332"/>
      <c r="BB33" s="329"/>
      <c r="BD33" s="448">
        <f t="shared" si="5"/>
        <v>29</v>
      </c>
      <c r="BE33" s="327" t="str">
        <f>KTPR!B31</f>
        <v>Аварийное отключение стендера СТ5 кнопкой «Стоп стендера» по месту с технологической площадки</v>
      </c>
      <c r="BF33" s="327" t="s">
        <v>3317</v>
      </c>
      <c r="BG33" s="1150">
        <f>KTPR!C31</f>
        <v>0</v>
      </c>
      <c r="BH33" s="332"/>
      <c r="BI33" s="333"/>
      <c r="BJ33" s="333"/>
      <c r="BK33" s="333"/>
      <c r="BL33" s="332"/>
      <c r="BM33" s="319"/>
      <c r="BO33" s="331">
        <f t="shared" si="6"/>
        <v>29</v>
      </c>
      <c r="BP33" s="327" t="str">
        <f>VS!B31</f>
        <v>Вытяжной вентилятор В1.1 (БИЛ-733)</v>
      </c>
      <c r="BQ33" s="327" t="str">
        <f>VS!C31</f>
        <v>Bil733_VV1_1</v>
      </c>
      <c r="BR33" s="332"/>
      <c r="BS33" s="332"/>
      <c r="BT33" s="333"/>
      <c r="BU33" s="333"/>
      <c r="BV33" s="333"/>
      <c r="BW33" s="332"/>
      <c r="BX33" s="329"/>
      <c r="BZ33" s="448">
        <f t="shared" si="7"/>
        <v>29</v>
      </c>
      <c r="CA33" s="327">
        <f>ZD!B31</f>
        <v>0</v>
      </c>
      <c r="CB33" s="327">
        <f>ZD!C31</f>
        <v>0</v>
      </c>
      <c r="CC33" s="1154"/>
      <c r="CD33" s="332"/>
      <c r="CE33" s="333"/>
      <c r="CF33" s="333"/>
      <c r="CG33" s="333"/>
      <c r="CH33" s="332"/>
      <c r="CI33" s="319"/>
      <c r="CL33" s="448">
        <f t="shared" si="8"/>
        <v>29</v>
      </c>
      <c r="CM33" s="327" t="str">
        <f>KTPRS2!B30</f>
        <v>Минимальное давление газа в трубопроводе газовой фракции (подводящий трубопровод БиПС)</v>
      </c>
      <c r="CN33" s="327" t="str">
        <f>KTPRS2!C30</f>
        <v>KTPRS2_MinP_TpGazFrak</v>
      </c>
      <c r="CO33" s="327" t="str">
        <f>CONCATENATE(IF(KTPRS2!D30=0,0,KTPRS2!D30),";",IF(KTPRS2!E30 = 0, 0,KTPRS2!E30))</f>
        <v>0;0</v>
      </c>
      <c r="CP33" s="332"/>
      <c r="CQ33" s="333"/>
      <c r="CR33" s="333"/>
      <c r="CS33" s="333"/>
      <c r="CT33" s="332"/>
      <c r="CU33" s="319"/>
      <c r="CW33" s="1135"/>
      <c r="CX33" s="1161"/>
      <c r="CY33" s="1161"/>
      <c r="CZ33" s="1161"/>
      <c r="DA33" s="1161"/>
      <c r="DB33" s="1162"/>
      <c r="DC33" s="1162"/>
      <c r="DD33" s="1162"/>
      <c r="DE33" s="1161"/>
      <c r="DF33" s="574"/>
    </row>
    <row r="34" spans="1:110" ht="15.75">
      <c r="A34" s="448">
        <f t="shared" si="0"/>
        <v>30</v>
      </c>
      <c r="B34" s="327"/>
      <c r="C34" s="332"/>
      <c r="D34" s="332"/>
      <c r="E34" s="332"/>
      <c r="F34" s="333"/>
      <c r="G34" s="333"/>
      <c r="H34" s="333"/>
      <c r="I34" s="332"/>
      <c r="J34" s="319"/>
      <c r="L34" s="448">
        <f t="shared" si="1"/>
        <v>30</v>
      </c>
      <c r="M34" s="327"/>
      <c r="N34" s="332"/>
      <c r="O34" s="332"/>
      <c r="P34" s="332"/>
      <c r="Q34" s="333"/>
      <c r="R34" s="333"/>
      <c r="S34" s="333"/>
      <c r="T34" s="332"/>
      <c r="U34" s="319"/>
      <c r="W34" s="448">
        <f t="shared" si="2"/>
        <v>30</v>
      </c>
      <c r="X34" s="327" t="str">
        <f>KTPRA!B33</f>
        <v>НО-5. Невыполнение команды отключения ВВ агрегата</v>
      </c>
      <c r="Y34" s="327" t="s">
        <v>11956</v>
      </c>
      <c r="Z34" s="13">
        <v>3</v>
      </c>
      <c r="AA34" s="332"/>
      <c r="AB34" s="333"/>
      <c r="AC34" s="333"/>
      <c r="AD34" s="333"/>
      <c r="AE34" s="332"/>
      <c r="AF34" s="319"/>
      <c r="AH34" s="448">
        <f t="shared" si="3"/>
        <v>30</v>
      </c>
      <c r="AI34" s="327" t="str">
        <f>KTPRA!B134</f>
        <v>НО-6. Невыполнение команды отключения ВВ агрегата</v>
      </c>
      <c r="AJ34" s="327" t="s">
        <v>11918</v>
      </c>
      <c r="AK34" s="13">
        <v>3</v>
      </c>
      <c r="AL34" s="332"/>
      <c r="AM34" s="333"/>
      <c r="AN34" s="333"/>
      <c r="AO34" s="333"/>
      <c r="AP34" s="332"/>
      <c r="AQ34" s="319"/>
      <c r="AS34" s="331">
        <f t="shared" si="4"/>
        <v>30</v>
      </c>
      <c r="AT34" s="332"/>
      <c r="AU34" s="332"/>
      <c r="AV34" s="332"/>
      <c r="AW34" s="332"/>
      <c r="AX34" s="333"/>
      <c r="AY34" s="333"/>
      <c r="AZ34" s="333"/>
      <c r="BA34" s="332"/>
      <c r="BB34" s="329"/>
      <c r="BD34" s="448">
        <f t="shared" si="5"/>
        <v>30</v>
      </c>
      <c r="BE34" s="327" t="str">
        <f>KTPR!B32</f>
        <v>Аварийное отключение налива через стендер СТ6 кнопкой «Стоп налива через стендер» по месту с технологической площадки</v>
      </c>
      <c r="BF34" s="327" t="s">
        <v>3318</v>
      </c>
      <c r="BG34" s="1150">
        <f>KTPR!C32</f>
        <v>0</v>
      </c>
      <c r="BH34" s="332"/>
      <c r="BI34" s="333"/>
      <c r="BJ34" s="333"/>
      <c r="BK34" s="333"/>
      <c r="BL34" s="332"/>
      <c r="BM34" s="319"/>
      <c r="BO34" s="331">
        <f t="shared" si="6"/>
        <v>30</v>
      </c>
      <c r="BP34" s="327" t="str">
        <f>VS!B32</f>
        <v>Вытяжной вентилятор В1.2 (БИЛ-733)</v>
      </c>
      <c r="BQ34" s="327" t="str">
        <f>VS!C32</f>
        <v>Bil733_VV1_2</v>
      </c>
      <c r="BR34" s="332"/>
      <c r="BS34" s="332"/>
      <c r="BT34" s="333"/>
      <c r="BU34" s="333"/>
      <c r="BV34" s="333"/>
      <c r="BW34" s="332"/>
      <c r="BX34" s="329"/>
      <c r="BZ34" s="448">
        <f t="shared" si="7"/>
        <v>30</v>
      </c>
      <c r="CA34" s="327" t="str">
        <f>ZD!B32</f>
        <v>Задвижка №23</v>
      </c>
      <c r="CB34" s="327" t="str">
        <f>ZD!C32</f>
        <v>ZD_23</v>
      </c>
      <c r="CC34" s="1154"/>
      <c r="CD34" s="332"/>
      <c r="CE34" s="333"/>
      <c r="CF34" s="333"/>
      <c r="CG34" s="333"/>
      <c r="CH34" s="332"/>
      <c r="CI34" s="319"/>
      <c r="CL34" s="448">
        <f t="shared" si="8"/>
        <v>30</v>
      </c>
      <c r="CM34" s="327" t="str">
        <f>KTPRS2!B31</f>
        <v>Максимальное давление газа в трубопроводе газовой фракции (подводящий трубопровод БиПС)</v>
      </c>
      <c r="CN34" s="327" t="str">
        <f>KTPRS2!C31</f>
        <v>KTPRS2_MaxP_TpGazFrak</v>
      </c>
      <c r="CO34" s="327" t="str">
        <f>CONCATENATE(IF(KTPRS2!D31=0,0,KTPRS2!D31),";",IF(KTPRS2!E31 = 0, 0,KTPRS2!E31))</f>
        <v>0;0</v>
      </c>
      <c r="CP34" s="332"/>
      <c r="CQ34" s="333"/>
      <c r="CR34" s="333"/>
      <c r="CS34" s="333"/>
      <c r="CT34" s="332"/>
      <c r="CU34" s="319"/>
      <c r="CW34" s="1135"/>
      <c r="CX34" s="1161"/>
      <c r="CY34" s="1161"/>
      <c r="CZ34" s="1161"/>
      <c r="DA34" s="1161"/>
      <c r="DB34" s="1162"/>
      <c r="DC34" s="1162"/>
      <c r="DD34" s="1162"/>
      <c r="DE34" s="1161"/>
      <c r="DF34" s="574"/>
    </row>
    <row r="35" spans="1:110" ht="15.75">
      <c r="A35" s="448">
        <f t="shared" si="0"/>
        <v>31</v>
      </c>
      <c r="B35" s="327"/>
      <c r="C35" s="332"/>
      <c r="D35" s="332"/>
      <c r="E35" s="332"/>
      <c r="F35" s="333"/>
      <c r="G35" s="333"/>
      <c r="H35" s="333"/>
      <c r="I35" s="332"/>
      <c r="J35" s="319"/>
      <c r="L35" s="448">
        <f t="shared" si="1"/>
        <v>31</v>
      </c>
      <c r="M35" s="327"/>
      <c r="N35" s="332"/>
      <c r="O35" s="332"/>
      <c r="P35" s="332"/>
      <c r="Q35" s="333"/>
      <c r="R35" s="333"/>
      <c r="S35" s="333"/>
      <c r="T35" s="332"/>
      <c r="U35" s="319"/>
      <c r="W35" s="448">
        <f t="shared" si="2"/>
        <v>31</v>
      </c>
      <c r="X35" s="327" t="str">
        <f>KTPRA!B34</f>
        <v>НО-5. Неисправность цепей отключения ВВ агрегата (сигнал 1)</v>
      </c>
      <c r="Y35" s="327" t="s">
        <v>11957</v>
      </c>
      <c r="Z35" s="13">
        <v>60</v>
      </c>
      <c r="AA35" s="332"/>
      <c r="AB35" s="333"/>
      <c r="AC35" s="333"/>
      <c r="AD35" s="333"/>
      <c r="AE35" s="332"/>
      <c r="AF35" s="319"/>
      <c r="AH35" s="448">
        <f t="shared" si="3"/>
        <v>31</v>
      </c>
      <c r="AI35" s="327" t="str">
        <f>KTPRA!B135</f>
        <v>НО-6. Неисправность цепей отключения ВВ агрегата (сигнал 1)</v>
      </c>
      <c r="AJ35" s="327" t="s">
        <v>11919</v>
      </c>
      <c r="AK35" s="13">
        <v>60</v>
      </c>
      <c r="AL35" s="332"/>
      <c r="AM35" s="333"/>
      <c r="AN35" s="333"/>
      <c r="AO35" s="333"/>
      <c r="AP35" s="332"/>
      <c r="AQ35" s="319"/>
      <c r="AS35" s="331">
        <f t="shared" si="4"/>
        <v>31</v>
      </c>
      <c r="AT35" s="332"/>
      <c r="AU35" s="332"/>
      <c r="AV35" s="332"/>
      <c r="AW35" s="332"/>
      <c r="AX35" s="333"/>
      <c r="AY35" s="333"/>
      <c r="AZ35" s="333"/>
      <c r="BA35" s="332"/>
      <c r="BB35" s="329"/>
      <c r="BD35" s="448">
        <f t="shared" si="5"/>
        <v>31</v>
      </c>
      <c r="BE35" s="327" t="str">
        <f>KTPR!B33</f>
        <v>Аварийное отключение налива через стендер СТ7 кнопкой «Стоп налива через стендер» по месту с технологической площадки</v>
      </c>
      <c r="BF35" s="327" t="s">
        <v>3319</v>
      </c>
      <c r="BG35" s="1150">
        <f>KTPR!C33</f>
        <v>0</v>
      </c>
      <c r="BH35" s="332"/>
      <c r="BI35" s="333"/>
      <c r="BJ35" s="333"/>
      <c r="BK35" s="333"/>
      <c r="BL35" s="332"/>
      <c r="BM35" s="319"/>
      <c r="BO35" s="331">
        <f t="shared" si="6"/>
        <v>31</v>
      </c>
      <c r="BP35" s="327" t="str">
        <f>VS!B33</f>
        <v>Приточный вентилятор П1.1 (БИЛ-733)</v>
      </c>
      <c r="BQ35" s="327" t="str">
        <f>VS!C33</f>
        <v>Bil733_PV1_1</v>
      </c>
      <c r="BR35" s="332"/>
      <c r="BS35" s="332"/>
      <c r="BT35" s="333"/>
      <c r="BU35" s="333"/>
      <c r="BV35" s="333"/>
      <c r="BW35" s="332"/>
      <c r="BX35" s="329"/>
      <c r="BZ35" s="448">
        <f t="shared" si="7"/>
        <v>31</v>
      </c>
      <c r="CA35" s="327" t="str">
        <f>ZD!B33</f>
        <v>Задвижка №28</v>
      </c>
      <c r="CB35" s="327" t="str">
        <f>ZD!C33</f>
        <v>ZD_28</v>
      </c>
      <c r="CC35" s="1154"/>
      <c r="CD35" s="332"/>
      <c r="CE35" s="333"/>
      <c r="CF35" s="333"/>
      <c r="CG35" s="333"/>
      <c r="CH35" s="332"/>
      <c r="CI35" s="319"/>
      <c r="CL35" s="448">
        <f t="shared" si="8"/>
        <v>31</v>
      </c>
      <c r="CM35" s="327" t="str">
        <f>KTPRS2!B32</f>
        <v>Сигнализация минимальный уровень в конденсатоотводчике КО-2.1</v>
      </c>
      <c r="CN35" s="327" t="str">
        <f>KTPRS2!C32</f>
        <v>KTPRS2_MinLvlKO21</v>
      </c>
      <c r="CO35" s="327" t="str">
        <f>CONCATENATE(IF(KTPRS2!D32=0,0,KTPRS2!D32),";",IF(KTPRS2!E32 = 0, 0,KTPRS2!E32))</f>
        <v>0;0</v>
      </c>
      <c r="CP35" s="332"/>
      <c r="CQ35" s="333"/>
      <c r="CR35" s="333"/>
      <c r="CS35" s="333"/>
      <c r="CT35" s="332"/>
      <c r="CU35" s="319"/>
      <c r="CW35" s="1135"/>
      <c r="CX35" s="1161"/>
      <c r="CY35" s="1161"/>
      <c r="CZ35" s="1161"/>
      <c r="DA35" s="1161"/>
      <c r="DB35" s="1162"/>
      <c r="DC35" s="1162"/>
      <c r="DD35" s="1162"/>
      <c r="DE35" s="1161"/>
      <c r="DF35" s="574"/>
    </row>
    <row r="36" spans="1:110" ht="15.75">
      <c r="A36" s="448">
        <f t="shared" si="0"/>
        <v>32</v>
      </c>
      <c r="B36" s="327"/>
      <c r="C36" s="332"/>
      <c r="D36" s="332"/>
      <c r="E36" s="332"/>
      <c r="F36" s="333"/>
      <c r="G36" s="333"/>
      <c r="H36" s="333"/>
      <c r="I36" s="332"/>
      <c r="J36" s="319"/>
      <c r="L36" s="448">
        <f t="shared" si="1"/>
        <v>32</v>
      </c>
      <c r="M36" s="327"/>
      <c r="N36" s="332"/>
      <c r="O36" s="332"/>
      <c r="P36" s="332"/>
      <c r="Q36" s="333"/>
      <c r="R36" s="333"/>
      <c r="S36" s="333"/>
      <c r="T36" s="332"/>
      <c r="U36" s="319"/>
      <c r="W36" s="448">
        <f t="shared" si="2"/>
        <v>32</v>
      </c>
      <c r="X36" s="327" t="str">
        <f>KTPRA!B35</f>
        <v>НО-5. Неисправность цепей отключения ВВ агрегата (сигнал 2)</v>
      </c>
      <c r="Y36" s="327" t="s">
        <v>11958</v>
      </c>
      <c r="Z36" s="13">
        <v>60</v>
      </c>
      <c r="AA36" s="332"/>
      <c r="AB36" s="333"/>
      <c r="AC36" s="333"/>
      <c r="AD36" s="333"/>
      <c r="AE36" s="332"/>
      <c r="AF36" s="319"/>
      <c r="AH36" s="448">
        <f t="shared" si="3"/>
        <v>32</v>
      </c>
      <c r="AI36" s="327" t="str">
        <f>KTPRA!B136</f>
        <v>НО-6. Неисправность цепей отключения ВВ агрегата (сигнал 2)</v>
      </c>
      <c r="AJ36" s="327" t="s">
        <v>11920</v>
      </c>
      <c r="AK36" s="13">
        <v>60</v>
      </c>
      <c r="AL36" s="332"/>
      <c r="AM36" s="333"/>
      <c r="AN36" s="333"/>
      <c r="AO36" s="333"/>
      <c r="AP36" s="332"/>
      <c r="AQ36" s="319"/>
      <c r="AS36" s="331">
        <f t="shared" si="4"/>
        <v>32</v>
      </c>
      <c r="AT36" s="332"/>
      <c r="AU36" s="332"/>
      <c r="AV36" s="332"/>
      <c r="AW36" s="332"/>
      <c r="AX36" s="333"/>
      <c r="AY36" s="333"/>
      <c r="AZ36" s="333"/>
      <c r="BA36" s="332"/>
      <c r="BB36" s="329"/>
      <c r="BD36" s="448">
        <f t="shared" si="5"/>
        <v>32</v>
      </c>
      <c r="BE36" s="327" t="str">
        <f>KTPR!B34</f>
        <v>Аварийное отключение налива через стендер СТ8 кнопкой «Стоп налива через стендер» по месту с технологической площадки</v>
      </c>
      <c r="BF36" s="327" t="s">
        <v>3320</v>
      </c>
      <c r="BG36" s="1150">
        <f>KTPR!C34</f>
        <v>0</v>
      </c>
      <c r="BH36" s="332"/>
      <c r="BI36" s="333"/>
      <c r="BJ36" s="333"/>
      <c r="BK36" s="333"/>
      <c r="BL36" s="332"/>
      <c r="BM36" s="319"/>
      <c r="BO36" s="331">
        <f t="shared" si="6"/>
        <v>32</v>
      </c>
      <c r="BP36" s="327" t="str">
        <f>VS!B34</f>
        <v>Приточный вентилятор П1.2 (БИЛ-733)</v>
      </c>
      <c r="BQ36" s="327" t="str">
        <f>VS!C34</f>
        <v>Bil733_PV1_2</v>
      </c>
      <c r="BR36" s="332"/>
      <c r="BS36" s="332"/>
      <c r="BT36" s="333"/>
      <c r="BU36" s="333"/>
      <c r="BV36" s="333"/>
      <c r="BW36" s="332"/>
      <c r="BX36" s="329"/>
      <c r="BZ36" s="448">
        <f t="shared" si="7"/>
        <v>32</v>
      </c>
      <c r="CA36" s="327" t="str">
        <f>ZD!B34</f>
        <v>Задвижка №33</v>
      </c>
      <c r="CB36" s="327" t="str">
        <f>ZD!C34</f>
        <v>ZD_33</v>
      </c>
      <c r="CC36" s="1154"/>
      <c r="CD36" s="332"/>
      <c r="CE36" s="333"/>
      <c r="CF36" s="333"/>
      <c r="CG36" s="333"/>
      <c r="CH36" s="332"/>
      <c r="CI36" s="319"/>
      <c r="CL36" s="448">
        <f t="shared" si="8"/>
        <v>32</v>
      </c>
      <c r="CM36" s="327" t="str">
        <f>KTPRS2!B33</f>
        <v>Сигнализация максимальный уровень в конденсатоотводчике КО-2.1</v>
      </c>
      <c r="CN36" s="327" t="str">
        <f>KTPRS2!C33</f>
        <v>KTPRS2_MaxLvlKO21</v>
      </c>
      <c r="CO36" s="327" t="str">
        <f>CONCATENATE(IF(KTPRS2!D33=0,0,KTPRS2!D33),";",IF(KTPRS2!E33 = 0, 0,KTPRS2!E33))</f>
        <v>0;0</v>
      </c>
      <c r="CP36" s="332"/>
      <c r="CQ36" s="333"/>
      <c r="CR36" s="333"/>
      <c r="CS36" s="333"/>
      <c r="CT36" s="332"/>
      <c r="CU36" s="319"/>
      <c r="CW36" s="1135"/>
      <c r="CX36" s="1161"/>
      <c r="CY36" s="1161"/>
      <c r="CZ36" s="1161"/>
      <c r="DA36" s="1161"/>
      <c r="DB36" s="1162"/>
      <c r="DC36" s="1162"/>
      <c r="DD36" s="1162"/>
      <c r="DE36" s="1161"/>
      <c r="DF36" s="574"/>
    </row>
    <row r="37" spans="1:110" ht="15.75">
      <c r="A37" s="448">
        <f t="shared" si="0"/>
        <v>33</v>
      </c>
      <c r="B37" s="327"/>
      <c r="C37" s="332"/>
      <c r="D37" s="332"/>
      <c r="E37" s="332"/>
      <c r="F37" s="333"/>
      <c r="G37" s="333"/>
      <c r="H37" s="333"/>
      <c r="I37" s="332"/>
      <c r="J37" s="319"/>
      <c r="L37" s="448">
        <f t="shared" si="1"/>
        <v>33</v>
      </c>
      <c r="M37" s="327"/>
      <c r="N37" s="332"/>
      <c r="O37" s="332"/>
      <c r="P37" s="332"/>
      <c r="Q37" s="333"/>
      <c r="R37" s="333"/>
      <c r="S37" s="333"/>
      <c r="T37" s="332"/>
      <c r="U37" s="319"/>
      <c r="W37" s="448">
        <f t="shared" si="2"/>
        <v>33</v>
      </c>
      <c r="X37" s="327" t="str">
        <f>KTPRA!B36</f>
        <v>НО-5. Несанкционированное отключение агрегата</v>
      </c>
      <c r="Y37" s="327" t="s">
        <v>11959</v>
      </c>
      <c r="Z37" s="13">
        <v>3</v>
      </c>
      <c r="AA37" s="332"/>
      <c r="AB37" s="333"/>
      <c r="AC37" s="333"/>
      <c r="AD37" s="333"/>
      <c r="AE37" s="332"/>
      <c r="AF37" s="319"/>
      <c r="AH37" s="448">
        <f t="shared" si="3"/>
        <v>33</v>
      </c>
      <c r="AI37" s="327" t="str">
        <f>KTPRA!B137</f>
        <v>НО-6. Несанкционированное отключение агрегата</v>
      </c>
      <c r="AJ37" s="327" t="s">
        <v>11921</v>
      </c>
      <c r="AK37" s="13">
        <v>3</v>
      </c>
      <c r="AL37" s="332"/>
      <c r="AM37" s="333"/>
      <c r="AN37" s="333"/>
      <c r="AO37" s="333"/>
      <c r="AP37" s="332"/>
      <c r="AQ37" s="319"/>
      <c r="AS37" s="331">
        <f t="shared" si="4"/>
        <v>33</v>
      </c>
      <c r="AT37" s="332"/>
      <c r="AU37" s="332"/>
      <c r="AV37" s="332"/>
      <c r="AW37" s="332"/>
      <c r="AX37" s="333"/>
      <c r="AY37" s="333"/>
      <c r="AZ37" s="333"/>
      <c r="BA37" s="332"/>
      <c r="BB37" s="329"/>
      <c r="BD37" s="448">
        <f t="shared" si="5"/>
        <v>33</v>
      </c>
      <c r="BE37" s="327" t="str">
        <f>KTPR!B35</f>
        <v>Аварийное отключение налива через стендер СТ9 кнопкой «Стоп налива через стендер» по месту с технологической площадки</v>
      </c>
      <c r="BF37" s="327" t="s">
        <v>3321</v>
      </c>
      <c r="BG37" s="1150">
        <f>KTPR!C35</f>
        <v>0</v>
      </c>
      <c r="BH37" s="332"/>
      <c r="BI37" s="333"/>
      <c r="BJ37" s="333"/>
      <c r="BK37" s="333"/>
      <c r="BL37" s="332"/>
      <c r="BM37" s="319"/>
      <c r="BO37" s="331">
        <f t="shared" si="6"/>
        <v>33</v>
      </c>
      <c r="BP37" s="327" t="str">
        <f>VS!B35</f>
        <v>ТЭН-У1 (БИЛ-733)</v>
      </c>
      <c r="BQ37" s="327" t="str">
        <f>VS!C35</f>
        <v>Bil733_TEN_Y1</v>
      </c>
      <c r="BR37" s="332"/>
      <c r="BS37" s="332"/>
      <c r="BT37" s="333"/>
      <c r="BU37" s="333"/>
      <c r="BV37" s="333"/>
      <c r="BW37" s="332"/>
      <c r="BX37" s="329"/>
      <c r="BZ37" s="448">
        <f t="shared" si="7"/>
        <v>33</v>
      </c>
      <c r="CA37" s="327" t="str">
        <f>ZD!B35</f>
        <v>Задвижка №38</v>
      </c>
      <c r="CB37" s="327" t="str">
        <f>ZD!C35</f>
        <v>ZD_38</v>
      </c>
      <c r="CC37" s="1154"/>
      <c r="CD37" s="332"/>
      <c r="CE37" s="333"/>
      <c r="CF37" s="333"/>
      <c r="CG37" s="333"/>
      <c r="CH37" s="332"/>
      <c r="CI37" s="319"/>
      <c r="CL37" s="448">
        <f t="shared" si="8"/>
        <v>33</v>
      </c>
      <c r="CM37" s="327" t="str">
        <f>KTPRS2!B34</f>
        <v>Сохранение предельной загазованности площадки УРПН (точка 1)</v>
      </c>
      <c r="CN37" s="327" t="str">
        <f>KTPRS2!C34</f>
        <v>KTPRS_URPN_SAVE_GAS10_1</v>
      </c>
      <c r="CO37" s="327" t="str">
        <f>CONCATENATE(IF(KTPRS2!D34=0,0,KTPRS2!D34),";",IF(KTPRS2!E34 = 0, 0,KTPRS2!E34))</f>
        <v>600;0</v>
      </c>
      <c r="CP37" s="332"/>
      <c r="CQ37" s="333"/>
      <c r="CR37" s="333"/>
      <c r="CS37" s="333"/>
      <c r="CT37" s="332"/>
      <c r="CU37" s="319"/>
      <c r="CW37" s="1135"/>
      <c r="CX37" s="1161"/>
      <c r="CY37" s="1161"/>
      <c r="CZ37" s="1161"/>
      <c r="DA37" s="1161"/>
      <c r="DB37" s="1162"/>
      <c r="DC37" s="1162"/>
      <c r="DD37" s="1162"/>
      <c r="DE37" s="1161"/>
      <c r="DF37" s="574"/>
    </row>
    <row r="38" spans="1:110" ht="15.75">
      <c r="A38" s="448">
        <f t="shared" si="0"/>
        <v>34</v>
      </c>
      <c r="B38" s="327"/>
      <c r="C38" s="332"/>
      <c r="D38" s="332"/>
      <c r="E38" s="332"/>
      <c r="F38" s="333"/>
      <c r="G38" s="333"/>
      <c r="H38" s="333"/>
      <c r="I38" s="332"/>
      <c r="J38" s="319"/>
      <c r="L38" s="448">
        <f t="shared" si="1"/>
        <v>34</v>
      </c>
      <c r="M38" s="327"/>
      <c r="N38" s="332"/>
      <c r="O38" s="332"/>
      <c r="P38" s="332"/>
      <c r="Q38" s="333"/>
      <c r="R38" s="333"/>
      <c r="S38" s="333"/>
      <c r="T38" s="332"/>
      <c r="U38" s="319"/>
      <c r="W38" s="448">
        <f t="shared" si="2"/>
        <v>34</v>
      </c>
      <c r="X38" s="327" t="str">
        <f>KTPRA!B37</f>
        <v>НО-5. Несанкционированное включение агрегата</v>
      </c>
      <c r="Y38" s="327" t="s">
        <v>11960</v>
      </c>
      <c r="Z38" s="13">
        <v>0</v>
      </c>
      <c r="AA38" s="332"/>
      <c r="AB38" s="333"/>
      <c r="AC38" s="333"/>
      <c r="AD38" s="333"/>
      <c r="AE38" s="332"/>
      <c r="AF38" s="319"/>
      <c r="AH38" s="448">
        <f t="shared" si="3"/>
        <v>34</v>
      </c>
      <c r="AI38" s="327" t="str">
        <f>KTPRA!B138</f>
        <v>НО-6. Несанкционированное включение агрегата</v>
      </c>
      <c r="AJ38" s="327" t="s">
        <v>11922</v>
      </c>
      <c r="AK38" s="13">
        <v>0</v>
      </c>
      <c r="AL38" s="332"/>
      <c r="AM38" s="333"/>
      <c r="AN38" s="333"/>
      <c r="AO38" s="333"/>
      <c r="AP38" s="332"/>
      <c r="AQ38" s="319"/>
      <c r="AS38" s="331">
        <f t="shared" si="4"/>
        <v>34</v>
      </c>
      <c r="AT38" s="332"/>
      <c r="AU38" s="332"/>
      <c r="AV38" s="332"/>
      <c r="AW38" s="332"/>
      <c r="AX38" s="333"/>
      <c r="AY38" s="333"/>
      <c r="AZ38" s="333"/>
      <c r="BA38" s="332"/>
      <c r="BB38" s="329"/>
      <c r="BD38" s="448">
        <f t="shared" si="5"/>
        <v>34</v>
      </c>
      <c r="BE38" s="327" t="str">
        <f>KTPR!B36</f>
        <v>Аварийное отключение стендера СТ10 кнопкой «Стоп стендера» по месту с технологической площадки</v>
      </c>
      <c r="BF38" s="327" t="s">
        <v>3322</v>
      </c>
      <c r="BG38" s="1150">
        <f>KTPR!C36</f>
        <v>0</v>
      </c>
      <c r="BH38" s="332"/>
      <c r="BI38" s="333"/>
      <c r="BJ38" s="333"/>
      <c r="BK38" s="333"/>
      <c r="BL38" s="332"/>
      <c r="BM38" s="319"/>
      <c r="BO38" s="331">
        <f t="shared" si="6"/>
        <v>34</v>
      </c>
      <c r="BP38" s="327" t="str">
        <f>VS!B36</f>
        <v>ТЭН-У2 (БИЛ-733)</v>
      </c>
      <c r="BQ38" s="327" t="str">
        <f>VS!C36</f>
        <v>Bil733_TEN_Y2</v>
      </c>
      <c r="BR38" s="332"/>
      <c r="BS38" s="332"/>
      <c r="BT38" s="333"/>
      <c r="BU38" s="333"/>
      <c r="BV38" s="333"/>
      <c r="BW38" s="332"/>
      <c r="BX38" s="329"/>
      <c r="BZ38" s="448">
        <f t="shared" si="7"/>
        <v>34</v>
      </c>
      <c r="CA38" s="327">
        <f>ZD!B36</f>
        <v>0</v>
      </c>
      <c r="CB38" s="327">
        <f>ZD!C36</f>
        <v>0</v>
      </c>
      <c r="CC38" s="1154"/>
      <c r="CD38" s="332"/>
      <c r="CE38" s="333"/>
      <c r="CF38" s="333"/>
      <c r="CG38" s="333"/>
      <c r="CH38" s="332"/>
      <c r="CI38" s="319"/>
      <c r="CL38" s="448">
        <f t="shared" si="8"/>
        <v>34</v>
      </c>
      <c r="CM38" s="327" t="str">
        <f>KTPRS2!B35</f>
        <v>Сохранение предельной загазованности площадки УРПН (точка 2)</v>
      </c>
      <c r="CN38" s="327" t="str">
        <f>KTPRS2!C35</f>
        <v>KTPRS_URPN_SAVE_GAS10_2</v>
      </c>
      <c r="CO38" s="327" t="str">
        <f>CONCATENATE(IF(KTPRS2!D35=0,0,KTPRS2!D35),";",IF(KTPRS2!E35 = 0, 0,KTPRS2!E35))</f>
        <v>600;0</v>
      </c>
      <c r="CP38" s="332"/>
      <c r="CQ38" s="333"/>
      <c r="CR38" s="333"/>
      <c r="CS38" s="333"/>
      <c r="CT38" s="332"/>
      <c r="CU38" s="319"/>
      <c r="CW38" s="1135"/>
      <c r="CX38" s="1161"/>
      <c r="CY38" s="1161"/>
      <c r="CZ38" s="1161"/>
      <c r="DA38" s="1161"/>
      <c r="DB38" s="1162"/>
      <c r="DC38" s="1162"/>
      <c r="DD38" s="1162"/>
      <c r="DE38" s="1161"/>
      <c r="DF38" s="574"/>
    </row>
    <row r="39" spans="1:110" ht="15.75">
      <c r="A39" s="448">
        <f t="shared" si="0"/>
        <v>35</v>
      </c>
      <c r="B39" s="327"/>
      <c r="C39" s="332"/>
      <c r="D39" s="332"/>
      <c r="E39" s="332"/>
      <c r="F39" s="333"/>
      <c r="G39" s="333"/>
      <c r="H39" s="333"/>
      <c r="I39" s="332"/>
      <c r="J39" s="319"/>
      <c r="L39" s="448">
        <f t="shared" si="1"/>
        <v>35</v>
      </c>
      <c r="M39" s="327"/>
      <c r="N39" s="332"/>
      <c r="O39" s="332"/>
      <c r="P39" s="332"/>
      <c r="Q39" s="333"/>
      <c r="R39" s="333"/>
      <c r="S39" s="333"/>
      <c r="T39" s="332"/>
      <c r="U39" s="319"/>
      <c r="W39" s="448">
        <f t="shared" si="2"/>
        <v>35</v>
      </c>
      <c r="X39" s="327" t="str">
        <f>KTPRA!B38</f>
        <v>НО-5. Неисправность цепей контроля агрегата</v>
      </c>
      <c r="Y39" s="327" t="s">
        <v>11961</v>
      </c>
      <c r="Z39" s="13">
        <v>0</v>
      </c>
      <c r="AA39" s="332"/>
      <c r="AB39" s="333"/>
      <c r="AC39" s="333"/>
      <c r="AD39" s="333"/>
      <c r="AE39" s="332"/>
      <c r="AF39" s="319"/>
      <c r="AH39" s="448">
        <f t="shared" si="3"/>
        <v>35</v>
      </c>
      <c r="AI39" s="327" t="str">
        <f>KTPRA!B139</f>
        <v>НО-6. Неисправность цепей контроля агрегата</v>
      </c>
      <c r="AJ39" s="327" t="s">
        <v>11923</v>
      </c>
      <c r="AK39" s="13">
        <v>0</v>
      </c>
      <c r="AL39" s="332"/>
      <c r="AM39" s="333"/>
      <c r="AN39" s="333"/>
      <c r="AO39" s="333"/>
      <c r="AP39" s="332"/>
      <c r="AQ39" s="319"/>
      <c r="AS39" s="331">
        <f t="shared" si="4"/>
        <v>35</v>
      </c>
      <c r="AT39" s="332"/>
      <c r="AU39" s="332"/>
      <c r="AV39" s="332"/>
      <c r="AW39" s="332"/>
      <c r="AX39" s="333"/>
      <c r="AY39" s="333"/>
      <c r="AZ39" s="333"/>
      <c r="BA39" s="332"/>
      <c r="BB39" s="329"/>
      <c r="BD39" s="448">
        <f t="shared" si="5"/>
        <v>35</v>
      </c>
      <c r="BE39" s="327" t="str">
        <f>KTPR!B37</f>
        <v>Выход стендера причала №1 из рабочей зоны 1</v>
      </c>
      <c r="BF39" s="327" t="s">
        <v>3323</v>
      </c>
      <c r="BG39" s="1150">
        <f>KTPR!C37</f>
        <v>0</v>
      </c>
      <c r="BH39" s="332"/>
      <c r="BI39" s="333"/>
      <c r="BJ39" s="333"/>
      <c r="BK39" s="333"/>
      <c r="BL39" s="332"/>
      <c r="BM39" s="319"/>
      <c r="BO39" s="331">
        <f t="shared" si="6"/>
        <v>35</v>
      </c>
      <c r="BP39" s="327" t="str">
        <f>VS!B37</f>
        <v>Вытяжной вентилятор В1.1 (ТПУ)</v>
      </c>
      <c r="BQ39" s="327" t="str">
        <f>VS!C37</f>
        <v>Tpu_VV1_1</v>
      </c>
      <c r="BR39" s="332"/>
      <c r="BS39" s="332"/>
      <c r="BT39" s="333"/>
      <c r="BU39" s="333"/>
      <c r="BV39" s="333"/>
      <c r="BW39" s="332"/>
      <c r="BX39" s="329"/>
      <c r="BZ39" s="448">
        <f t="shared" si="7"/>
        <v>35</v>
      </c>
      <c r="CA39" s="327" t="str">
        <f>ZD!B37</f>
        <v>Шаровой кран №81</v>
      </c>
      <c r="CB39" s="327" t="str">
        <f>ZD!C37</f>
        <v>ZD_81</v>
      </c>
      <c r="CC39" s="1154"/>
      <c r="CD39" s="332"/>
      <c r="CE39" s="333"/>
      <c r="CF39" s="333"/>
      <c r="CG39" s="333"/>
      <c r="CH39" s="332"/>
      <c r="CI39" s="319"/>
      <c r="CL39" s="448">
        <f t="shared" si="8"/>
        <v>35</v>
      </c>
      <c r="CM39" s="327" t="str">
        <f>KTPRS2!B36</f>
        <v>Сохранение предельной загазованности площадки УРПН (точка 3)</v>
      </c>
      <c r="CN39" s="327" t="str">
        <f>KTPRS2!C36</f>
        <v>KTPRS_URPN_SAVE_GAS10_3</v>
      </c>
      <c r="CO39" s="327" t="str">
        <f>CONCATENATE(IF(KTPRS2!D36=0,0,KTPRS2!D36),";",IF(KTPRS2!E36 = 0, 0,KTPRS2!E36))</f>
        <v>600;0</v>
      </c>
      <c r="CP39" s="332"/>
      <c r="CQ39" s="333"/>
      <c r="CR39" s="333"/>
      <c r="CS39" s="333"/>
      <c r="CT39" s="332"/>
      <c r="CU39" s="319"/>
      <c r="CW39" s="1135"/>
      <c r="CX39" s="1161"/>
      <c r="CY39" s="1161"/>
      <c r="CZ39" s="1161"/>
      <c r="DA39" s="1161"/>
      <c r="DB39" s="1162"/>
      <c r="DC39" s="1162"/>
      <c r="DD39" s="1162"/>
      <c r="DE39" s="1161"/>
      <c r="DF39" s="574"/>
    </row>
    <row r="40" spans="1:110" ht="15.75">
      <c r="A40" s="448">
        <f t="shared" si="0"/>
        <v>36</v>
      </c>
      <c r="B40" s="327"/>
      <c r="C40" s="332"/>
      <c r="D40" s="332"/>
      <c r="E40" s="332"/>
      <c r="F40" s="333"/>
      <c r="G40" s="333"/>
      <c r="H40" s="333"/>
      <c r="I40" s="332"/>
      <c r="J40" s="319"/>
      <c r="L40" s="448">
        <f t="shared" si="1"/>
        <v>36</v>
      </c>
      <c r="M40" s="327"/>
      <c r="N40" s="332"/>
      <c r="O40" s="332"/>
      <c r="P40" s="332"/>
      <c r="Q40" s="333"/>
      <c r="R40" s="333"/>
      <c r="S40" s="333"/>
      <c r="T40" s="332"/>
      <c r="U40" s="319"/>
      <c r="W40" s="448">
        <f t="shared" si="2"/>
        <v>36</v>
      </c>
      <c r="X40" s="327" t="str">
        <f>KTPRA!B39</f>
        <v>НО-5. Отключение агрегата кнопкой «Стоп» по месту</v>
      </c>
      <c r="Y40" s="327" t="s">
        <v>11962</v>
      </c>
      <c r="Z40" s="13">
        <v>0</v>
      </c>
      <c r="AA40" s="332"/>
      <c r="AB40" s="333"/>
      <c r="AC40" s="333"/>
      <c r="AD40" s="333"/>
      <c r="AE40" s="332"/>
      <c r="AF40" s="319"/>
      <c r="AH40" s="448">
        <f t="shared" si="3"/>
        <v>36</v>
      </c>
      <c r="AI40" s="327" t="str">
        <f>KTPRA!B140</f>
        <v>НО-6. Отключение агрегата кнопкой «Стоп» по месту</v>
      </c>
      <c r="AJ40" s="327" t="s">
        <v>11924</v>
      </c>
      <c r="AK40" s="13">
        <v>0</v>
      </c>
      <c r="AL40" s="332"/>
      <c r="AM40" s="333"/>
      <c r="AN40" s="333"/>
      <c r="AO40" s="333"/>
      <c r="AP40" s="332"/>
      <c r="AQ40" s="319"/>
      <c r="AS40" s="331">
        <f t="shared" si="4"/>
        <v>36</v>
      </c>
      <c r="AT40" s="332"/>
      <c r="AU40" s="332"/>
      <c r="AV40" s="332"/>
      <c r="AW40" s="332"/>
      <c r="AX40" s="333"/>
      <c r="AY40" s="333"/>
      <c r="AZ40" s="333"/>
      <c r="BA40" s="332"/>
      <c r="BB40" s="329"/>
      <c r="BD40" s="448">
        <f t="shared" si="5"/>
        <v>36</v>
      </c>
      <c r="BE40" s="327" t="str">
        <f>KTPR!B38</f>
        <v>Выход стендера причала №1 из рабочей зоны 2</v>
      </c>
      <c r="BF40" s="327" t="s">
        <v>3324</v>
      </c>
      <c r="BG40" s="1150">
        <f>KTPR!C38</f>
        <v>0</v>
      </c>
      <c r="BH40" s="332"/>
      <c r="BI40" s="333"/>
      <c r="BJ40" s="333"/>
      <c r="BK40" s="333"/>
      <c r="BL40" s="332"/>
      <c r="BM40" s="319"/>
      <c r="BO40" s="331">
        <f t="shared" si="6"/>
        <v>36</v>
      </c>
      <c r="BP40" s="327" t="str">
        <f>VS!B38</f>
        <v>Вытяжной вентилятор В1.2 (ТПУ)</v>
      </c>
      <c r="BQ40" s="327" t="str">
        <f>VS!C38</f>
        <v>Tpu_VV1_2</v>
      </c>
      <c r="BR40" s="332"/>
      <c r="BS40" s="332"/>
      <c r="BT40" s="333"/>
      <c r="BU40" s="333"/>
      <c r="BV40" s="333"/>
      <c r="BW40" s="332"/>
      <c r="BX40" s="329"/>
      <c r="BZ40" s="448">
        <f t="shared" si="7"/>
        <v>36</v>
      </c>
      <c r="CA40" s="327" t="str">
        <f>ZD!B38</f>
        <v>Шаровой кран №83</v>
      </c>
      <c r="CB40" s="327" t="str">
        <f>ZD!C38</f>
        <v>ZD_83</v>
      </c>
      <c r="CC40" s="1154"/>
      <c r="CD40" s="332"/>
      <c r="CE40" s="333"/>
      <c r="CF40" s="333"/>
      <c r="CG40" s="333"/>
      <c r="CH40" s="332"/>
      <c r="CI40" s="319"/>
      <c r="CL40" s="448">
        <f t="shared" si="8"/>
        <v>36</v>
      </c>
      <c r="CM40" s="327" t="str">
        <f>KTPRS2!B37</f>
        <v>Сохранение предельной загазованности площадки УРПН (точка 4)</v>
      </c>
      <c r="CN40" s="327" t="str">
        <f>KTPRS2!C37</f>
        <v>KTPRS_URPN_SAVE_GAS10_4</v>
      </c>
      <c r="CO40" s="327" t="str">
        <f>CONCATENATE(IF(KTPRS2!D37=0,0,KTPRS2!D37),";",IF(KTPRS2!E37 = 0, 0,KTPRS2!E37))</f>
        <v>600;0</v>
      </c>
      <c r="CP40" s="332"/>
      <c r="CQ40" s="333"/>
      <c r="CR40" s="333"/>
      <c r="CS40" s="333"/>
      <c r="CT40" s="332"/>
      <c r="CU40" s="319"/>
      <c r="CW40" s="1135"/>
      <c r="CX40" s="1161"/>
      <c r="CY40" s="1161"/>
      <c r="CZ40" s="1161"/>
      <c r="DA40" s="1161"/>
      <c r="DB40" s="1162"/>
      <c r="DC40" s="1162"/>
      <c r="DD40" s="1162"/>
      <c r="DE40" s="1161"/>
      <c r="DF40" s="574"/>
    </row>
    <row r="41" spans="1:110" ht="15.75">
      <c r="A41" s="448">
        <f t="shared" si="0"/>
        <v>37</v>
      </c>
      <c r="B41" s="327"/>
      <c r="C41" s="332"/>
      <c r="D41" s="332"/>
      <c r="E41" s="332"/>
      <c r="F41" s="333"/>
      <c r="G41" s="333"/>
      <c r="H41" s="333"/>
      <c r="I41" s="332"/>
      <c r="J41" s="319"/>
      <c r="L41" s="448">
        <f t="shared" si="1"/>
        <v>37</v>
      </c>
      <c r="M41" s="327"/>
      <c r="N41" s="332"/>
      <c r="O41" s="332"/>
      <c r="P41" s="332"/>
      <c r="Q41" s="333"/>
      <c r="R41" s="333"/>
      <c r="S41" s="333"/>
      <c r="T41" s="332"/>
      <c r="U41" s="319"/>
      <c r="W41" s="448">
        <f t="shared" si="2"/>
        <v>37</v>
      </c>
      <c r="X41" s="327" t="str">
        <f>KTPRA!B40</f>
        <v>НО-5. Отключение агрегата с АРМ диспетчера по СТМ</v>
      </c>
      <c r="Y41" s="327" t="s">
        <v>11963</v>
      </c>
      <c r="Z41" s="13">
        <v>0</v>
      </c>
      <c r="AA41" s="332"/>
      <c r="AB41" s="333"/>
      <c r="AC41" s="333"/>
      <c r="AD41" s="333"/>
      <c r="AE41" s="332"/>
      <c r="AF41" s="319"/>
      <c r="AH41" s="448">
        <f t="shared" si="3"/>
        <v>37</v>
      </c>
      <c r="AI41" s="327" t="str">
        <f>KTPRA!B141</f>
        <v>НО-6. Отключение агрегата с АРМ диспетчера по СТМ</v>
      </c>
      <c r="AJ41" s="327" t="s">
        <v>11925</v>
      </c>
      <c r="AK41" s="13">
        <v>0</v>
      </c>
      <c r="AL41" s="332"/>
      <c r="AM41" s="333"/>
      <c r="AN41" s="333"/>
      <c r="AO41" s="333"/>
      <c r="AP41" s="332"/>
      <c r="AQ41" s="319"/>
      <c r="AS41" s="331">
        <f t="shared" si="4"/>
        <v>37</v>
      </c>
      <c r="AT41" s="332"/>
      <c r="AU41" s="332"/>
      <c r="AV41" s="332"/>
      <c r="AW41" s="332"/>
      <c r="AX41" s="333"/>
      <c r="AY41" s="333"/>
      <c r="AZ41" s="333"/>
      <c r="BA41" s="332"/>
      <c r="BB41" s="329"/>
      <c r="BD41" s="448">
        <f t="shared" si="5"/>
        <v>37</v>
      </c>
      <c r="BE41" s="327" t="str">
        <f>KTPR!B39</f>
        <v>Несанкционированный выход стендера СТ1 из операции погрузки причала №1</v>
      </c>
      <c r="BF41" s="327" t="s">
        <v>3325</v>
      </c>
      <c r="BG41" s="1150">
        <f>KTPR!C39</f>
        <v>0</v>
      </c>
      <c r="BH41" s="332"/>
      <c r="BI41" s="333"/>
      <c r="BJ41" s="333"/>
      <c r="BK41" s="333"/>
      <c r="BL41" s="332"/>
      <c r="BM41" s="319"/>
      <c r="BO41" s="331">
        <f t="shared" si="6"/>
        <v>37</v>
      </c>
      <c r="BP41" s="327" t="str">
        <f>VS!B39</f>
        <v>Приточный вентилятор П1.1 (ТПУ)</v>
      </c>
      <c r="BQ41" s="327" t="str">
        <f>VS!C39</f>
        <v>Tpu_PV1_1</v>
      </c>
      <c r="BR41" s="332"/>
      <c r="BS41" s="332"/>
      <c r="BT41" s="333"/>
      <c r="BU41" s="333"/>
      <c r="BV41" s="333"/>
      <c r="BW41" s="332"/>
      <c r="BX41" s="329"/>
      <c r="BZ41" s="448">
        <f t="shared" si="7"/>
        <v>37</v>
      </c>
      <c r="CA41" s="327" t="str">
        <f>ZD!B39</f>
        <v>Шаровой кран №88</v>
      </c>
      <c r="CB41" s="327" t="str">
        <f>ZD!C39</f>
        <v>ZD_88</v>
      </c>
      <c r="CC41" s="1154"/>
      <c r="CD41" s="332"/>
      <c r="CE41" s="333"/>
      <c r="CF41" s="333"/>
      <c r="CG41" s="333"/>
      <c r="CH41" s="332"/>
      <c r="CI41" s="319"/>
      <c r="CL41" s="448">
        <f t="shared" si="8"/>
        <v>37</v>
      </c>
      <c r="CM41" s="327" t="str">
        <f>KTPRS2!B38</f>
        <v>Сохранение предельной загазованности площадки УРПН (точка 5)</v>
      </c>
      <c r="CN41" s="327" t="str">
        <f>KTPRS2!C38</f>
        <v>KTPRS_URPN_SAVE_GAS10_5</v>
      </c>
      <c r="CO41" s="327" t="str">
        <f>CONCATENATE(IF(KTPRS2!D38=0,0,KTPRS2!D38),";",IF(KTPRS2!E38 = 0, 0,KTPRS2!E38))</f>
        <v>600;0</v>
      </c>
      <c r="CP41" s="332"/>
      <c r="CQ41" s="333"/>
      <c r="CR41" s="333"/>
      <c r="CS41" s="333"/>
      <c r="CT41" s="332"/>
      <c r="CU41" s="319"/>
      <c r="CW41" s="1135"/>
      <c r="CX41" s="1161"/>
      <c r="CY41" s="1161"/>
      <c r="CZ41" s="1161"/>
      <c r="DA41" s="1161"/>
      <c r="DB41" s="1162"/>
      <c r="DC41" s="1162"/>
      <c r="DD41" s="1162"/>
      <c r="DE41" s="1161"/>
      <c r="DF41" s="574"/>
    </row>
    <row r="42" spans="1:110" ht="15.75">
      <c r="A42" s="448">
        <f t="shared" si="0"/>
        <v>38</v>
      </c>
      <c r="B42" s="327"/>
      <c r="C42" s="332"/>
      <c r="D42" s="332"/>
      <c r="E42" s="332"/>
      <c r="F42" s="333"/>
      <c r="G42" s="333"/>
      <c r="H42" s="333"/>
      <c r="I42" s="332"/>
      <c r="J42" s="319"/>
      <c r="L42" s="448">
        <f t="shared" si="1"/>
        <v>38</v>
      </c>
      <c r="M42" s="327"/>
      <c r="N42" s="332"/>
      <c r="O42" s="332"/>
      <c r="P42" s="332"/>
      <c r="Q42" s="333"/>
      <c r="R42" s="333"/>
      <c r="S42" s="333"/>
      <c r="T42" s="332"/>
      <c r="U42" s="319"/>
      <c r="W42" s="448">
        <f t="shared" si="2"/>
        <v>38</v>
      </c>
      <c r="X42" s="327" t="str">
        <f>KTPRA!B41</f>
        <v>НО-5. Авария ПЧ с функцией УПП</v>
      </c>
      <c r="Y42" s="327" t="s">
        <v>11964</v>
      </c>
      <c r="Z42" s="13">
        <v>0</v>
      </c>
      <c r="AA42" s="332"/>
      <c r="AB42" s="333"/>
      <c r="AC42" s="333"/>
      <c r="AD42" s="333"/>
      <c r="AE42" s="332"/>
      <c r="AF42" s="319"/>
      <c r="AH42" s="448">
        <f t="shared" si="3"/>
        <v>38</v>
      </c>
      <c r="AI42" s="327" t="str">
        <f>KTPRA!B142</f>
        <v>НО-6. Авария ПЧ с функцией УПП</v>
      </c>
      <c r="AJ42" s="327" t="s">
        <v>11926</v>
      </c>
      <c r="AK42" s="13">
        <v>0</v>
      </c>
      <c r="AL42" s="332"/>
      <c r="AM42" s="333"/>
      <c r="AN42" s="333"/>
      <c r="AO42" s="333"/>
      <c r="AP42" s="332"/>
      <c r="AQ42" s="319"/>
      <c r="AS42" s="331">
        <f t="shared" si="4"/>
        <v>38</v>
      </c>
      <c r="AT42" s="332"/>
      <c r="AU42" s="332"/>
      <c r="AV42" s="332"/>
      <c r="AW42" s="332"/>
      <c r="AX42" s="333"/>
      <c r="AY42" s="333"/>
      <c r="AZ42" s="333"/>
      <c r="BA42" s="332"/>
      <c r="BB42" s="329"/>
      <c r="BD42" s="448">
        <f t="shared" si="5"/>
        <v>38</v>
      </c>
      <c r="BE42" s="327" t="str">
        <f>KTPR!B40</f>
        <v>Несанкционированный выход стендера СТ2 из операции погрузки причала №1</v>
      </c>
      <c r="BF42" s="327" t="s">
        <v>3326</v>
      </c>
      <c r="BG42" s="1150">
        <f>KTPR!C40</f>
        <v>0</v>
      </c>
      <c r="BH42" s="332"/>
      <c r="BI42" s="333"/>
      <c r="BJ42" s="333"/>
      <c r="BK42" s="333"/>
      <c r="BL42" s="332"/>
      <c r="BM42" s="319"/>
      <c r="BO42" s="331">
        <f t="shared" si="6"/>
        <v>38</v>
      </c>
      <c r="BP42" s="327" t="str">
        <f>VS!B40</f>
        <v>Приточный вентилятор П1.2 (ТПУ)</v>
      </c>
      <c r="BQ42" s="327" t="str">
        <f>VS!C40</f>
        <v>Tpu_PV1_2</v>
      </c>
      <c r="BR42" s="332"/>
      <c r="BS42" s="332"/>
      <c r="BT42" s="333"/>
      <c r="BU42" s="333"/>
      <c r="BV42" s="333"/>
      <c r="BW42" s="332"/>
      <c r="BX42" s="329"/>
      <c r="BZ42" s="448">
        <f t="shared" si="7"/>
        <v>38</v>
      </c>
      <c r="CA42" s="327" t="str">
        <f>ZD!B40</f>
        <v>Шаровой кран №91</v>
      </c>
      <c r="CB42" s="327" t="str">
        <f>ZD!C40</f>
        <v>ZD_91</v>
      </c>
      <c r="CC42" s="1154"/>
      <c r="CD42" s="332"/>
      <c r="CE42" s="333"/>
      <c r="CF42" s="333"/>
      <c r="CG42" s="333"/>
      <c r="CH42" s="332"/>
      <c r="CI42" s="319"/>
      <c r="CL42" s="448">
        <f t="shared" si="8"/>
        <v>38</v>
      </c>
      <c r="CM42" s="327" t="str">
        <f>KTPRS2!B39</f>
        <v>Сохранение предельной загазованности площадки УРПН (точка 6)</v>
      </c>
      <c r="CN42" s="327" t="str">
        <f>KTPRS2!C39</f>
        <v>KTPRS_URPN_SAVE_GAS10_6</v>
      </c>
      <c r="CO42" s="327" t="str">
        <f>CONCATENATE(IF(KTPRS2!D39=0,0,KTPRS2!D39),";",IF(KTPRS2!E39 = 0, 0,KTPRS2!E39))</f>
        <v>600;0</v>
      </c>
      <c r="CP42" s="332"/>
      <c r="CQ42" s="333"/>
      <c r="CR42" s="333"/>
      <c r="CS42" s="333"/>
      <c r="CT42" s="332"/>
      <c r="CU42" s="319"/>
      <c r="CW42" s="1135"/>
      <c r="CX42" s="1161"/>
      <c r="CY42" s="1161"/>
      <c r="CZ42" s="1161"/>
      <c r="DA42" s="1161"/>
      <c r="DB42" s="1162"/>
      <c r="DC42" s="1162"/>
      <c r="DD42" s="1162"/>
      <c r="DE42" s="1161"/>
      <c r="DF42" s="574"/>
    </row>
    <row r="43" spans="1:110" ht="15.75">
      <c r="A43" s="448">
        <f t="shared" si="0"/>
        <v>39</v>
      </c>
      <c r="B43" s="327"/>
      <c r="C43" s="332"/>
      <c r="D43" s="332"/>
      <c r="E43" s="332"/>
      <c r="F43" s="333"/>
      <c r="G43" s="333"/>
      <c r="H43" s="333"/>
      <c r="I43" s="332"/>
      <c r="J43" s="319"/>
      <c r="L43" s="448">
        <f t="shared" si="1"/>
        <v>39</v>
      </c>
      <c r="M43" s="327"/>
      <c r="N43" s="332"/>
      <c r="O43" s="332"/>
      <c r="P43" s="332"/>
      <c r="Q43" s="333"/>
      <c r="R43" s="333"/>
      <c r="S43" s="333"/>
      <c r="T43" s="332"/>
      <c r="U43" s="319"/>
      <c r="W43" s="448">
        <f t="shared" si="2"/>
        <v>39</v>
      </c>
      <c r="X43" s="327">
        <f>KTPRA!B42</f>
        <v>0</v>
      </c>
      <c r="Y43" s="327"/>
      <c r="Z43" s="332"/>
      <c r="AA43" s="332"/>
      <c r="AB43" s="333"/>
      <c r="AC43" s="333"/>
      <c r="AD43" s="333"/>
      <c r="AE43" s="332"/>
      <c r="AF43" s="319"/>
      <c r="AH43" s="448">
        <f t="shared" si="3"/>
        <v>39</v>
      </c>
      <c r="AI43" s="327">
        <f>KTPRA!B143</f>
        <v>0</v>
      </c>
      <c r="AJ43" s="327"/>
      <c r="AK43" s="332"/>
      <c r="AL43" s="332"/>
      <c r="AM43" s="333"/>
      <c r="AN43" s="333"/>
      <c r="AO43" s="333"/>
      <c r="AP43" s="332"/>
      <c r="AQ43" s="319"/>
      <c r="AS43" s="331">
        <f t="shared" si="4"/>
        <v>39</v>
      </c>
      <c r="AT43" s="332"/>
      <c r="AU43" s="332"/>
      <c r="AV43" s="332"/>
      <c r="AW43" s="332"/>
      <c r="AX43" s="333"/>
      <c r="AY43" s="333"/>
      <c r="AZ43" s="333"/>
      <c r="BA43" s="332"/>
      <c r="BB43" s="329"/>
      <c r="BD43" s="448">
        <f t="shared" si="5"/>
        <v>39</v>
      </c>
      <c r="BE43" s="327" t="str">
        <f>KTPR!B41</f>
        <v>Несанкционированный выход стендера СТ3 из операции погрузки причала №1</v>
      </c>
      <c r="BF43" s="327" t="s">
        <v>3327</v>
      </c>
      <c r="BG43" s="1150">
        <f>KTPR!C41</f>
        <v>0</v>
      </c>
      <c r="BH43" s="332"/>
      <c r="BI43" s="333"/>
      <c r="BJ43" s="333"/>
      <c r="BK43" s="333"/>
      <c r="BL43" s="332"/>
      <c r="BM43" s="319"/>
      <c r="BO43" s="331">
        <f t="shared" si="6"/>
        <v>39</v>
      </c>
      <c r="BP43" s="327" t="str">
        <f>VS!B41</f>
        <v>ТЭН-У (ТПУ)</v>
      </c>
      <c r="BQ43" s="327" t="str">
        <f>VS!C41</f>
        <v>Tpu_TEN_Y</v>
      </c>
      <c r="BR43" s="332"/>
      <c r="BS43" s="332"/>
      <c r="BT43" s="333"/>
      <c r="BU43" s="333"/>
      <c r="BV43" s="333"/>
      <c r="BW43" s="332"/>
      <c r="BX43" s="329"/>
      <c r="BZ43" s="448">
        <f t="shared" si="7"/>
        <v>39</v>
      </c>
      <c r="CA43" s="327" t="str">
        <f>ZD!B41</f>
        <v>Шаровой кран №93</v>
      </c>
      <c r="CB43" s="327" t="str">
        <f>ZD!C41</f>
        <v>ZD_93</v>
      </c>
      <c r="CC43" s="1154"/>
      <c r="CD43" s="332"/>
      <c r="CE43" s="333"/>
      <c r="CF43" s="333"/>
      <c r="CG43" s="333"/>
      <c r="CH43" s="332"/>
      <c r="CI43" s="319"/>
      <c r="CL43" s="448">
        <f t="shared" si="8"/>
        <v>39</v>
      </c>
      <c r="CM43" s="327" t="str">
        <f>KTPRS2!B40</f>
        <v>Сохранение предельной загазованности площадки УРПН (точка 7)</v>
      </c>
      <c r="CN43" s="327" t="str">
        <f>KTPRS2!C40</f>
        <v>KTPRS_URPN_SAVE_GAS10_7</v>
      </c>
      <c r="CO43" s="327" t="str">
        <f>CONCATENATE(IF(KTPRS2!D40=0,0,KTPRS2!D40),";",IF(KTPRS2!E40 = 0, 0,KTPRS2!E40))</f>
        <v>600;0</v>
      </c>
      <c r="CP43" s="332"/>
      <c r="CQ43" s="333"/>
      <c r="CR43" s="333"/>
      <c r="CS43" s="333"/>
      <c r="CT43" s="332"/>
      <c r="CU43" s="319"/>
      <c r="CW43" s="1135"/>
      <c r="CX43" s="1161"/>
      <c r="CY43" s="1161"/>
      <c r="CZ43" s="1161"/>
      <c r="DA43" s="1161"/>
      <c r="DB43" s="1162"/>
      <c r="DC43" s="1162"/>
      <c r="DD43" s="1162"/>
      <c r="DE43" s="1161"/>
      <c r="DF43" s="574"/>
    </row>
    <row r="44" spans="1:110" ht="15.75">
      <c r="A44" s="448">
        <f t="shared" si="0"/>
        <v>40</v>
      </c>
      <c r="B44" s="327"/>
      <c r="C44" s="332"/>
      <c r="D44" s="332"/>
      <c r="E44" s="332"/>
      <c r="F44" s="333"/>
      <c r="G44" s="333"/>
      <c r="H44" s="333"/>
      <c r="I44" s="332"/>
      <c r="J44" s="319"/>
      <c r="L44" s="448">
        <f t="shared" si="1"/>
        <v>40</v>
      </c>
      <c r="M44" s="327"/>
      <c r="N44" s="332"/>
      <c r="O44" s="332"/>
      <c r="P44" s="332"/>
      <c r="Q44" s="333"/>
      <c r="R44" s="333"/>
      <c r="S44" s="333"/>
      <c r="T44" s="332"/>
      <c r="U44" s="319"/>
      <c r="W44" s="448">
        <f t="shared" si="2"/>
        <v>40</v>
      </c>
      <c r="X44" s="327">
        <f>KTPRA!B43</f>
        <v>0</v>
      </c>
      <c r="Y44" s="327"/>
      <c r="Z44" s="332"/>
      <c r="AA44" s="332"/>
      <c r="AB44" s="333"/>
      <c r="AC44" s="333"/>
      <c r="AD44" s="333"/>
      <c r="AE44" s="332"/>
      <c r="AF44" s="319"/>
      <c r="AH44" s="448">
        <f t="shared" si="3"/>
        <v>40</v>
      </c>
      <c r="AI44" s="327">
        <f>KTPRA!B144</f>
        <v>0</v>
      </c>
      <c r="AJ44" s="327"/>
      <c r="AK44" s="332"/>
      <c r="AL44" s="332"/>
      <c r="AM44" s="333"/>
      <c r="AN44" s="333"/>
      <c r="AO44" s="333"/>
      <c r="AP44" s="332"/>
      <c r="AQ44" s="319"/>
      <c r="AS44" s="331">
        <f t="shared" si="4"/>
        <v>40</v>
      </c>
      <c r="AT44" s="332"/>
      <c r="AU44" s="332"/>
      <c r="AV44" s="332"/>
      <c r="AW44" s="332"/>
      <c r="AX44" s="333"/>
      <c r="AY44" s="333"/>
      <c r="AZ44" s="333"/>
      <c r="BA44" s="332"/>
      <c r="BB44" s="329"/>
      <c r="BD44" s="448">
        <f t="shared" si="5"/>
        <v>40</v>
      </c>
      <c r="BE44" s="327" t="str">
        <f>KTPR!B42</f>
        <v>Несанкционированный выход стендера СТ4 из операции погрузки причала №1</v>
      </c>
      <c r="BF44" s="327" t="s">
        <v>3328</v>
      </c>
      <c r="BG44" s="1150">
        <f>KTPR!C42</f>
        <v>0</v>
      </c>
      <c r="BH44" s="332"/>
      <c r="BI44" s="333"/>
      <c r="BJ44" s="333"/>
      <c r="BK44" s="333"/>
      <c r="BL44" s="332"/>
      <c r="BM44" s="319"/>
      <c r="BO44" s="331">
        <f t="shared" si="6"/>
        <v>40</v>
      </c>
      <c r="BP44" s="327">
        <f>VS!B42</f>
        <v>0</v>
      </c>
      <c r="BQ44" s="332"/>
      <c r="BR44" s="332"/>
      <c r="BS44" s="332"/>
      <c r="BT44" s="333"/>
      <c r="BU44" s="333"/>
      <c r="BV44" s="333"/>
      <c r="BW44" s="332"/>
      <c r="BX44" s="329"/>
      <c r="BZ44" s="448">
        <f t="shared" si="7"/>
        <v>40</v>
      </c>
      <c r="CA44" s="327" t="str">
        <f>ZD!B42</f>
        <v>Шаровой кран №96</v>
      </c>
      <c r="CB44" s="327" t="str">
        <f>ZD!C42</f>
        <v>ZD_96</v>
      </c>
      <c r="CC44" s="1154"/>
      <c r="CD44" s="332"/>
      <c r="CE44" s="333"/>
      <c r="CF44" s="333"/>
      <c r="CG44" s="333"/>
      <c r="CH44" s="332"/>
      <c r="CI44" s="319"/>
      <c r="CL44" s="448">
        <f t="shared" si="8"/>
        <v>40</v>
      </c>
      <c r="CM44" s="327" t="str">
        <f>KTPRS2!B41</f>
        <v>Сохранение предельной загазованности площадки УРПН (точка 8)</v>
      </c>
      <c r="CN44" s="327" t="str">
        <f>KTPRS2!C41</f>
        <v>KTPRS_URPN_SAVE_GAS10_8</v>
      </c>
      <c r="CO44" s="327" t="str">
        <f>CONCATENATE(IF(KTPRS2!D41=0,0,KTPRS2!D41),";",IF(KTPRS2!E41 = 0, 0,KTPRS2!E41))</f>
        <v>600;0</v>
      </c>
      <c r="CP44" s="332"/>
      <c r="CQ44" s="333"/>
      <c r="CR44" s="333"/>
      <c r="CS44" s="333"/>
      <c r="CT44" s="332"/>
      <c r="CU44" s="319"/>
      <c r="CW44" s="1135"/>
      <c r="CX44" s="1161"/>
      <c r="CY44" s="1161"/>
      <c r="CZ44" s="1161"/>
      <c r="DA44" s="1161"/>
      <c r="DB44" s="1162"/>
      <c r="DC44" s="1162"/>
      <c r="DD44" s="1162"/>
      <c r="DE44" s="1161"/>
      <c r="DF44" s="574"/>
    </row>
    <row r="45" spans="1:110" ht="15.75">
      <c r="A45" s="448">
        <f t="shared" si="0"/>
        <v>41</v>
      </c>
      <c r="B45" s="327"/>
      <c r="C45" s="332"/>
      <c r="D45" s="332"/>
      <c r="E45" s="332"/>
      <c r="F45" s="334"/>
      <c r="G45" s="334"/>
      <c r="H45" s="334"/>
      <c r="I45" s="332"/>
      <c r="J45" s="319"/>
      <c r="L45" s="448">
        <f t="shared" si="1"/>
        <v>41</v>
      </c>
      <c r="M45" s="327"/>
      <c r="N45" s="332"/>
      <c r="O45" s="332"/>
      <c r="P45" s="332"/>
      <c r="Q45" s="334"/>
      <c r="R45" s="334"/>
      <c r="S45" s="334"/>
      <c r="T45" s="332"/>
      <c r="U45" s="319"/>
      <c r="W45" s="448">
        <f t="shared" si="2"/>
        <v>41</v>
      </c>
      <c r="X45" s="327">
        <f>KTPRA!B44</f>
        <v>0</v>
      </c>
      <c r="Y45" s="327"/>
      <c r="Z45" s="332"/>
      <c r="AA45" s="332"/>
      <c r="AB45" s="334"/>
      <c r="AC45" s="334"/>
      <c r="AD45" s="334"/>
      <c r="AE45" s="332"/>
      <c r="AF45" s="319"/>
      <c r="AH45" s="448">
        <f t="shared" si="3"/>
        <v>41</v>
      </c>
      <c r="AI45" s="327">
        <f>KTPRA!B145</f>
        <v>0</v>
      </c>
      <c r="AJ45" s="327"/>
      <c r="AK45" s="332"/>
      <c r="AL45" s="332"/>
      <c r="AM45" s="334"/>
      <c r="AN45" s="334"/>
      <c r="AO45" s="334"/>
      <c r="AP45" s="332"/>
      <c r="AQ45" s="319"/>
      <c r="AS45" s="331">
        <f t="shared" si="4"/>
        <v>41</v>
      </c>
      <c r="AT45" s="332"/>
      <c r="AU45" s="332"/>
      <c r="AV45" s="332"/>
      <c r="AW45" s="332"/>
      <c r="AX45" s="334"/>
      <c r="AY45" s="334"/>
      <c r="AZ45" s="334"/>
      <c r="BA45" s="332"/>
      <c r="BB45" s="329"/>
      <c r="BD45" s="448">
        <f t="shared" si="5"/>
        <v>41</v>
      </c>
      <c r="BE45" s="327" t="str">
        <f>KTPR!B43</f>
        <v>Несанкционированный выход стендера СТ5 из операции погрузки причала №1</v>
      </c>
      <c r="BF45" s="327" t="s">
        <v>3329</v>
      </c>
      <c r="BG45" s="1150">
        <f>KTPR!C43</f>
        <v>0</v>
      </c>
      <c r="BH45" s="332"/>
      <c r="BI45" s="334"/>
      <c r="BJ45" s="334"/>
      <c r="BK45" s="334"/>
      <c r="BL45" s="332"/>
      <c r="BM45" s="319"/>
      <c r="BO45" s="331">
        <f t="shared" si="6"/>
        <v>41</v>
      </c>
      <c r="BP45" s="327">
        <f>VS!B43</f>
        <v>0</v>
      </c>
      <c r="BQ45" s="332"/>
      <c r="BR45" s="332"/>
      <c r="BS45" s="332"/>
      <c r="BT45" s="334"/>
      <c r="BU45" s="334"/>
      <c r="BV45" s="334"/>
      <c r="BW45" s="332"/>
      <c r="BX45" s="329"/>
      <c r="BZ45" s="448">
        <f t="shared" si="7"/>
        <v>41</v>
      </c>
      <c r="CA45" s="327" t="str">
        <f>ZD!B43</f>
        <v>Шаровой кран №98</v>
      </c>
      <c r="CB45" s="327" t="str">
        <f>ZD!C43</f>
        <v>ZD_98</v>
      </c>
      <c r="CC45" s="1154"/>
      <c r="CD45" s="332"/>
      <c r="CE45" s="334"/>
      <c r="CF45" s="334"/>
      <c r="CG45" s="334"/>
      <c r="CH45" s="332"/>
      <c r="CI45" s="319"/>
      <c r="CL45" s="448">
        <f t="shared" si="8"/>
        <v>41</v>
      </c>
      <c r="CM45" s="327" t="str">
        <f>KTPRS2!B42</f>
        <v>Предельная загазованность площадки УРПН</v>
      </c>
      <c r="CN45" s="327" t="str">
        <f>KTPRS2!C42</f>
        <v>KTPRS_URPN_SAVE_GAS10</v>
      </c>
      <c r="CO45" s="327" t="str">
        <f>CONCATENATE(IF(KTPRS2!D42=0,0,KTPRS2!D42),";",IF(KTPRS2!E42 = 0, 0,KTPRS2!E42))</f>
        <v>0;900</v>
      </c>
      <c r="CP45" s="332"/>
      <c r="CQ45" s="334"/>
      <c r="CR45" s="334"/>
      <c r="CS45" s="334"/>
      <c r="CT45" s="332"/>
      <c r="CU45" s="319"/>
      <c r="CW45" s="1135"/>
      <c r="CX45" s="1161"/>
      <c r="CY45" s="1161"/>
      <c r="CZ45" s="1161"/>
      <c r="DA45" s="1161"/>
      <c r="DB45" s="1163"/>
      <c r="DC45" s="1163"/>
      <c r="DD45" s="1163"/>
      <c r="DE45" s="1161"/>
      <c r="DF45" s="574"/>
    </row>
    <row r="46" spans="1:110" ht="15.75">
      <c r="A46" s="448">
        <f t="shared" si="0"/>
        <v>42</v>
      </c>
      <c r="B46" s="327"/>
      <c r="C46" s="332"/>
      <c r="D46" s="332"/>
      <c r="E46" s="332"/>
      <c r="F46" s="334"/>
      <c r="G46" s="334"/>
      <c r="H46" s="334"/>
      <c r="I46" s="332"/>
      <c r="J46" s="319"/>
      <c r="L46" s="448">
        <f t="shared" si="1"/>
        <v>42</v>
      </c>
      <c r="M46" s="327"/>
      <c r="N46" s="332"/>
      <c r="O46" s="332"/>
      <c r="P46" s="332"/>
      <c r="Q46" s="334"/>
      <c r="R46" s="334"/>
      <c r="S46" s="334"/>
      <c r="T46" s="332"/>
      <c r="U46" s="319"/>
      <c r="W46" s="448">
        <f t="shared" si="2"/>
        <v>42</v>
      </c>
      <c r="X46" s="327">
        <f>KTPRA!B45</f>
        <v>0</v>
      </c>
      <c r="Y46" s="327"/>
      <c r="Z46" s="332"/>
      <c r="AA46" s="332"/>
      <c r="AB46" s="334"/>
      <c r="AC46" s="334"/>
      <c r="AD46" s="334"/>
      <c r="AE46" s="332"/>
      <c r="AF46" s="319"/>
      <c r="AH46" s="448">
        <f t="shared" si="3"/>
        <v>42</v>
      </c>
      <c r="AI46" s="327">
        <f>KTPRA!B146</f>
        <v>0</v>
      </c>
      <c r="AJ46" s="327"/>
      <c r="AK46" s="332"/>
      <c r="AL46" s="332"/>
      <c r="AM46" s="334"/>
      <c r="AN46" s="334"/>
      <c r="AO46" s="334"/>
      <c r="AP46" s="332"/>
      <c r="AQ46" s="319"/>
      <c r="AS46" s="331">
        <f t="shared" si="4"/>
        <v>42</v>
      </c>
      <c r="AT46" s="332"/>
      <c r="AU46" s="332"/>
      <c r="AV46" s="332"/>
      <c r="AW46" s="332"/>
      <c r="AX46" s="334"/>
      <c r="AY46" s="334"/>
      <c r="AZ46" s="334"/>
      <c r="BA46" s="332"/>
      <c r="BB46" s="329"/>
      <c r="BD46" s="448">
        <f t="shared" si="5"/>
        <v>42</v>
      </c>
      <c r="BE46" s="327" t="str">
        <f>KTPR!B44</f>
        <v>Выход стендера причала №2 из рабочей зоны 1</v>
      </c>
      <c r="BF46" s="327" t="s">
        <v>3330</v>
      </c>
      <c r="BG46" s="1150">
        <f>KTPR!C44</f>
        <v>0</v>
      </c>
      <c r="BH46" s="332"/>
      <c r="BI46" s="334"/>
      <c r="BJ46" s="334"/>
      <c r="BK46" s="334"/>
      <c r="BL46" s="332"/>
      <c r="BM46" s="319"/>
      <c r="BO46" s="331">
        <f t="shared" si="6"/>
        <v>42</v>
      </c>
      <c r="BP46" s="327">
        <f>VS!B44</f>
        <v>0</v>
      </c>
      <c r="BQ46" s="332"/>
      <c r="BR46" s="332"/>
      <c r="BS46" s="332"/>
      <c r="BT46" s="334"/>
      <c r="BU46" s="334"/>
      <c r="BV46" s="334"/>
      <c r="BW46" s="332"/>
      <c r="BX46" s="329"/>
      <c r="BZ46" s="448">
        <f t="shared" si="7"/>
        <v>42</v>
      </c>
      <c r="CA46" s="327">
        <f>ZD!B44</f>
        <v>0</v>
      </c>
      <c r="CB46" s="327">
        <f>ZD!C44</f>
        <v>0</v>
      </c>
      <c r="CC46" s="1154"/>
      <c r="CD46" s="332"/>
      <c r="CE46" s="334"/>
      <c r="CF46" s="334"/>
      <c r="CG46" s="334"/>
      <c r="CH46" s="332"/>
      <c r="CI46" s="319"/>
      <c r="CL46" s="448">
        <f t="shared" si="8"/>
        <v>42</v>
      </c>
      <c r="CM46" s="327" t="str">
        <f>KTPRS2!B43</f>
        <v>Максимальный перепад давления нефти на фильтре Ф-24 насоса Н-5</v>
      </c>
      <c r="CN46" s="327" t="str">
        <f>KTPRS2!C43</f>
        <v>KTPRS_MAXdP_F24_N5</v>
      </c>
      <c r="CO46" s="327" t="str">
        <f>CONCATENATE(IF(KTPRS2!D43=0,0,KTPRS2!D43),";",IF(KTPRS2!E43 = 0, 0,KTPRS2!E43))</f>
        <v>0;0</v>
      </c>
      <c r="CP46" s="332"/>
      <c r="CQ46" s="334"/>
      <c r="CR46" s="334"/>
      <c r="CS46" s="334"/>
      <c r="CT46" s="332"/>
      <c r="CU46" s="319"/>
      <c r="CW46" s="1135"/>
      <c r="CX46" s="1161"/>
      <c r="CY46" s="1161"/>
      <c r="CZ46" s="1161"/>
      <c r="DA46" s="1161"/>
      <c r="DB46" s="1163"/>
      <c r="DC46" s="1163"/>
      <c r="DD46" s="1163"/>
      <c r="DE46" s="1161"/>
      <c r="DF46" s="574"/>
    </row>
    <row r="47" spans="1:110" ht="15.75">
      <c r="A47" s="448">
        <f t="shared" si="0"/>
        <v>43</v>
      </c>
      <c r="B47" s="327"/>
      <c r="C47" s="332"/>
      <c r="D47" s="332"/>
      <c r="E47" s="332"/>
      <c r="F47" s="334"/>
      <c r="G47" s="334"/>
      <c r="H47" s="334"/>
      <c r="I47" s="332"/>
      <c r="J47" s="319"/>
      <c r="L47" s="448">
        <f t="shared" si="1"/>
        <v>43</v>
      </c>
      <c r="M47" s="327"/>
      <c r="N47" s="332"/>
      <c r="O47" s="332"/>
      <c r="P47" s="332"/>
      <c r="Q47" s="334"/>
      <c r="R47" s="334"/>
      <c r="S47" s="334"/>
      <c r="T47" s="332"/>
      <c r="U47" s="319"/>
      <c r="W47" s="448">
        <f t="shared" si="2"/>
        <v>43</v>
      </c>
      <c r="X47" s="327">
        <f>KTPRA!B46</f>
        <v>0</v>
      </c>
      <c r="Y47" s="327"/>
      <c r="Z47" s="332"/>
      <c r="AA47" s="332"/>
      <c r="AB47" s="334"/>
      <c r="AC47" s="334"/>
      <c r="AD47" s="334"/>
      <c r="AE47" s="332"/>
      <c r="AF47" s="319"/>
      <c r="AH47" s="448">
        <f t="shared" si="3"/>
        <v>43</v>
      </c>
      <c r="AI47" s="327">
        <f>KTPRA!B147</f>
        <v>0</v>
      </c>
      <c r="AJ47" s="327"/>
      <c r="AK47" s="332"/>
      <c r="AL47" s="332"/>
      <c r="AM47" s="334"/>
      <c r="AN47" s="334"/>
      <c r="AO47" s="334"/>
      <c r="AP47" s="332"/>
      <c r="AQ47" s="319"/>
      <c r="AS47" s="331">
        <f t="shared" si="4"/>
        <v>43</v>
      </c>
      <c r="AT47" s="332"/>
      <c r="AU47" s="332"/>
      <c r="AV47" s="332"/>
      <c r="AW47" s="332"/>
      <c r="AX47" s="334"/>
      <c r="AY47" s="334"/>
      <c r="AZ47" s="334"/>
      <c r="BA47" s="332"/>
      <c r="BB47" s="329"/>
      <c r="BD47" s="448">
        <f t="shared" si="5"/>
        <v>43</v>
      </c>
      <c r="BE47" s="327" t="str">
        <f>KTPR!B45</f>
        <v>Выход стендера причала №2 из рабочей зоны 2</v>
      </c>
      <c r="BF47" s="327" t="s">
        <v>3331</v>
      </c>
      <c r="BG47" s="1150">
        <f>KTPR!C45</f>
        <v>0</v>
      </c>
      <c r="BH47" s="332"/>
      <c r="BI47" s="334"/>
      <c r="BJ47" s="334"/>
      <c r="BK47" s="334"/>
      <c r="BL47" s="332"/>
      <c r="BM47" s="319"/>
      <c r="BO47" s="331">
        <f t="shared" si="6"/>
        <v>43</v>
      </c>
      <c r="BP47" s="327">
        <f>VS!B45</f>
        <v>0</v>
      </c>
      <c r="BQ47" s="332"/>
      <c r="BR47" s="332"/>
      <c r="BS47" s="332"/>
      <c r="BT47" s="334"/>
      <c r="BU47" s="334"/>
      <c r="BV47" s="334"/>
      <c r="BW47" s="332"/>
      <c r="BX47" s="329"/>
      <c r="BZ47" s="448">
        <f t="shared" si="7"/>
        <v>43</v>
      </c>
      <c r="CA47" s="327" t="str">
        <f>ZD!B45</f>
        <v>Задвижка №24</v>
      </c>
      <c r="CB47" s="327" t="str">
        <f>ZD!C45</f>
        <v>ZD_24</v>
      </c>
      <c r="CC47" s="1154"/>
      <c r="CD47" s="332"/>
      <c r="CE47" s="334"/>
      <c r="CF47" s="334"/>
      <c r="CG47" s="334"/>
      <c r="CH47" s="332"/>
      <c r="CI47" s="319"/>
      <c r="CL47" s="448">
        <f t="shared" si="8"/>
        <v>43</v>
      </c>
      <c r="CM47" s="327" t="str">
        <f>KTPRS2!B44</f>
        <v>Максимальный перепад давления нефти на фильтре Ф-25 насоса Н-6</v>
      </c>
      <c r="CN47" s="327" t="str">
        <f>KTPRS2!C44</f>
        <v>KTPRS_MAXdP_F25_N6</v>
      </c>
      <c r="CO47" s="327" t="str">
        <f>CONCATENATE(IF(KTPRS2!D44=0,0,KTPRS2!D44),";",IF(KTPRS2!E44 = 0, 0,KTPRS2!E44))</f>
        <v>0;0</v>
      </c>
      <c r="CP47" s="332"/>
      <c r="CQ47" s="334"/>
      <c r="CR47" s="334"/>
      <c r="CS47" s="334"/>
      <c r="CT47" s="332"/>
      <c r="CU47" s="319"/>
      <c r="CW47" s="1135"/>
      <c r="CX47" s="1161"/>
      <c r="CY47" s="1161"/>
      <c r="CZ47" s="1161"/>
      <c r="DA47" s="1161"/>
      <c r="DB47" s="1163"/>
      <c r="DC47" s="1163"/>
      <c r="DD47" s="1163"/>
      <c r="DE47" s="1161"/>
      <c r="DF47" s="574"/>
    </row>
    <row r="48" spans="1:110" ht="15.75">
      <c r="A48" s="448">
        <f t="shared" si="0"/>
        <v>44</v>
      </c>
      <c r="B48" s="327"/>
      <c r="C48" s="332"/>
      <c r="D48" s="332"/>
      <c r="E48" s="332"/>
      <c r="F48" s="334"/>
      <c r="G48" s="334"/>
      <c r="H48" s="334"/>
      <c r="I48" s="332"/>
      <c r="J48" s="319"/>
      <c r="L48" s="448">
        <f t="shared" si="1"/>
        <v>44</v>
      </c>
      <c r="M48" s="327"/>
      <c r="N48" s="332"/>
      <c r="O48" s="332"/>
      <c r="P48" s="332"/>
      <c r="Q48" s="334"/>
      <c r="R48" s="334"/>
      <c r="S48" s="334"/>
      <c r="T48" s="332"/>
      <c r="U48" s="319"/>
      <c r="W48" s="448">
        <f t="shared" si="2"/>
        <v>44</v>
      </c>
      <c r="X48" s="327">
        <f>KTPRA!B47</f>
        <v>0</v>
      </c>
      <c r="Y48" s="327"/>
      <c r="Z48" s="332"/>
      <c r="AA48" s="332"/>
      <c r="AB48" s="334"/>
      <c r="AC48" s="334"/>
      <c r="AD48" s="334"/>
      <c r="AE48" s="332"/>
      <c r="AF48" s="319"/>
      <c r="AH48" s="448">
        <f t="shared" si="3"/>
        <v>44</v>
      </c>
      <c r="AI48" s="327">
        <f>KTPRA!B148</f>
        <v>0</v>
      </c>
      <c r="AJ48" s="327"/>
      <c r="AK48" s="332"/>
      <c r="AL48" s="332"/>
      <c r="AM48" s="334"/>
      <c r="AN48" s="334"/>
      <c r="AO48" s="334"/>
      <c r="AP48" s="332"/>
      <c r="AQ48" s="319"/>
      <c r="AS48" s="331">
        <f t="shared" si="4"/>
        <v>44</v>
      </c>
      <c r="AT48" s="332"/>
      <c r="AU48" s="332"/>
      <c r="AV48" s="332"/>
      <c r="AW48" s="332"/>
      <c r="AX48" s="334"/>
      <c r="AY48" s="334"/>
      <c r="AZ48" s="334"/>
      <c r="BA48" s="332"/>
      <c r="BB48" s="329"/>
      <c r="BD48" s="448">
        <f t="shared" si="5"/>
        <v>44</v>
      </c>
      <c r="BE48" s="327" t="str">
        <f>KTPR!B46</f>
        <v>Несанкционированный выход стендера CT6 из операции погрузки причала №2</v>
      </c>
      <c r="BF48" s="327" t="s">
        <v>3332</v>
      </c>
      <c r="BG48" s="1150">
        <f>KTPR!C46</f>
        <v>0</v>
      </c>
      <c r="BH48" s="332"/>
      <c r="BI48" s="334"/>
      <c r="BJ48" s="334"/>
      <c r="BK48" s="334"/>
      <c r="BL48" s="332"/>
      <c r="BM48" s="319"/>
      <c r="BO48" s="331">
        <f t="shared" si="6"/>
        <v>44</v>
      </c>
      <c r="BP48" s="327">
        <f>VS!B46</f>
        <v>0</v>
      </c>
      <c r="BQ48" s="332"/>
      <c r="BR48" s="332"/>
      <c r="BS48" s="332"/>
      <c r="BT48" s="334"/>
      <c r="BU48" s="334"/>
      <c r="BV48" s="334"/>
      <c r="BW48" s="332"/>
      <c r="BX48" s="329"/>
      <c r="BZ48" s="448">
        <f t="shared" si="7"/>
        <v>44</v>
      </c>
      <c r="CA48" s="327" t="str">
        <f>ZD!B46</f>
        <v>Задвижка №29</v>
      </c>
      <c r="CB48" s="327" t="str">
        <f>ZD!C46</f>
        <v>ZD_29</v>
      </c>
      <c r="CC48" s="1154"/>
      <c r="CD48" s="332"/>
      <c r="CE48" s="334"/>
      <c r="CF48" s="334"/>
      <c r="CG48" s="334"/>
      <c r="CH48" s="332"/>
      <c r="CI48" s="319"/>
      <c r="CL48" s="448">
        <f t="shared" si="8"/>
        <v>44</v>
      </c>
      <c r="CM48" s="327" t="str">
        <f>KTPRS2!B45</f>
        <v>Максимальный перепад давления нефти на фильтре Ф-26 насоса Н-7</v>
      </c>
      <c r="CN48" s="327" t="str">
        <f>KTPRS2!C45</f>
        <v>KTPRS_MAXdP_F26_N7</v>
      </c>
      <c r="CO48" s="327" t="str">
        <f>CONCATENATE(IF(KTPRS2!D45=0,0,KTPRS2!D45),";",IF(KTPRS2!E45 = 0, 0,KTPRS2!E45))</f>
        <v>0;0</v>
      </c>
      <c r="CP48" s="332"/>
      <c r="CQ48" s="334"/>
      <c r="CR48" s="334"/>
      <c r="CS48" s="334"/>
      <c r="CT48" s="332"/>
      <c r="CU48" s="319"/>
      <c r="CW48" s="1135"/>
      <c r="CX48" s="1161"/>
      <c r="CY48" s="1161"/>
      <c r="CZ48" s="1161"/>
      <c r="DA48" s="1161"/>
      <c r="DB48" s="1163"/>
      <c r="DC48" s="1163"/>
      <c r="DD48" s="1163"/>
      <c r="DE48" s="1161"/>
      <c r="DF48" s="574"/>
    </row>
    <row r="49" spans="1:110" ht="15.75">
      <c r="A49" s="448">
        <f t="shared" si="0"/>
        <v>45</v>
      </c>
      <c r="B49" s="327"/>
      <c r="C49" s="332"/>
      <c r="D49" s="332"/>
      <c r="E49" s="332"/>
      <c r="F49" s="334"/>
      <c r="G49" s="334"/>
      <c r="H49" s="334"/>
      <c r="I49" s="332"/>
      <c r="J49" s="319"/>
      <c r="L49" s="448">
        <f t="shared" si="1"/>
        <v>45</v>
      </c>
      <c r="M49" s="327"/>
      <c r="N49" s="332"/>
      <c r="O49" s="332"/>
      <c r="P49" s="332"/>
      <c r="Q49" s="334"/>
      <c r="R49" s="334"/>
      <c r="S49" s="334"/>
      <c r="T49" s="332"/>
      <c r="U49" s="319"/>
      <c r="W49" s="448">
        <f t="shared" si="2"/>
        <v>45</v>
      </c>
      <c r="X49" s="327">
        <f>KTPRA!B48</f>
        <v>0</v>
      </c>
      <c r="Y49" s="327"/>
      <c r="Z49" s="332"/>
      <c r="AA49" s="332"/>
      <c r="AB49" s="334"/>
      <c r="AC49" s="334"/>
      <c r="AD49" s="334"/>
      <c r="AE49" s="332"/>
      <c r="AF49" s="319"/>
      <c r="AH49" s="448">
        <f t="shared" si="3"/>
        <v>45</v>
      </c>
      <c r="AI49" s="327">
        <f>KTPRA!B149</f>
        <v>0</v>
      </c>
      <c r="AJ49" s="327"/>
      <c r="AK49" s="332"/>
      <c r="AL49" s="332"/>
      <c r="AM49" s="334"/>
      <c r="AN49" s="334"/>
      <c r="AO49" s="334"/>
      <c r="AP49" s="332"/>
      <c r="AQ49" s="319"/>
      <c r="AS49" s="331">
        <f t="shared" si="4"/>
        <v>45</v>
      </c>
      <c r="AT49" s="332"/>
      <c r="AU49" s="332"/>
      <c r="AV49" s="332"/>
      <c r="AW49" s="332"/>
      <c r="AX49" s="334"/>
      <c r="AY49" s="334"/>
      <c r="AZ49" s="334"/>
      <c r="BA49" s="332"/>
      <c r="BB49" s="329"/>
      <c r="BD49" s="448">
        <f t="shared" si="5"/>
        <v>45</v>
      </c>
      <c r="BE49" s="327" t="str">
        <f>KTPR!B47</f>
        <v>Несанкционированный выход стендера CT7 из операции погрузки причала №2</v>
      </c>
      <c r="BF49" s="327" t="s">
        <v>3333</v>
      </c>
      <c r="BG49" s="1150">
        <f>KTPR!C47</f>
        <v>0</v>
      </c>
      <c r="BH49" s="332"/>
      <c r="BI49" s="334"/>
      <c r="BJ49" s="334"/>
      <c r="BK49" s="334"/>
      <c r="BL49" s="332"/>
      <c r="BM49" s="319"/>
      <c r="BO49" s="331">
        <f t="shared" si="6"/>
        <v>45</v>
      </c>
      <c r="BP49" s="327">
        <f>VS!B47</f>
        <v>0</v>
      </c>
      <c r="BQ49" s="332"/>
      <c r="BR49" s="332"/>
      <c r="BS49" s="332"/>
      <c r="BT49" s="334"/>
      <c r="BU49" s="334"/>
      <c r="BV49" s="334"/>
      <c r="BW49" s="332"/>
      <c r="BX49" s="329"/>
      <c r="BZ49" s="448">
        <f t="shared" si="7"/>
        <v>45</v>
      </c>
      <c r="CA49" s="327" t="str">
        <f>ZD!B47</f>
        <v>Задвижка №34</v>
      </c>
      <c r="CB49" s="327" t="str">
        <f>ZD!C47</f>
        <v>ZD_34</v>
      </c>
      <c r="CC49" s="1154"/>
      <c r="CD49" s="332"/>
      <c r="CE49" s="334"/>
      <c r="CF49" s="334"/>
      <c r="CG49" s="334"/>
      <c r="CH49" s="332"/>
      <c r="CI49" s="319"/>
      <c r="CL49" s="448">
        <f t="shared" si="8"/>
        <v>45</v>
      </c>
      <c r="CM49" s="327" t="str">
        <f>KTPRS2!B46</f>
        <v>Максимальное давление нефти на выходе насоса Н-5</v>
      </c>
      <c r="CN49" s="327" t="str">
        <f>KTPRS2!C46</f>
        <v>KTPRS_MaxP_OutN5</v>
      </c>
      <c r="CO49" s="327" t="str">
        <f>CONCATENATE(IF(KTPRS2!D46=0,0,KTPRS2!D46),";",IF(KTPRS2!E46 = 0, 0,KTPRS2!E46))</f>
        <v>0;0</v>
      </c>
      <c r="CP49" s="332"/>
      <c r="CQ49" s="334"/>
      <c r="CR49" s="334"/>
      <c r="CS49" s="334"/>
      <c r="CT49" s="332"/>
      <c r="CU49" s="319"/>
      <c r="CW49" s="1135"/>
      <c r="CX49" s="1161"/>
      <c r="CY49" s="1161"/>
      <c r="CZ49" s="1161"/>
      <c r="DA49" s="1161"/>
      <c r="DB49" s="1163"/>
      <c r="DC49" s="1163"/>
      <c r="DD49" s="1163"/>
      <c r="DE49" s="1161"/>
      <c r="DF49" s="574"/>
    </row>
    <row r="50" spans="1:110" ht="15.75">
      <c r="A50" s="448">
        <f t="shared" si="0"/>
        <v>46</v>
      </c>
      <c r="B50" s="327"/>
      <c r="C50" s="332"/>
      <c r="D50" s="332"/>
      <c r="E50" s="332"/>
      <c r="F50" s="334"/>
      <c r="G50" s="334"/>
      <c r="H50" s="334"/>
      <c r="I50" s="332"/>
      <c r="J50" s="319"/>
      <c r="L50" s="448">
        <f t="shared" si="1"/>
        <v>46</v>
      </c>
      <c r="M50" s="327"/>
      <c r="N50" s="332"/>
      <c r="O50" s="332"/>
      <c r="P50" s="332"/>
      <c r="Q50" s="334"/>
      <c r="R50" s="334"/>
      <c r="S50" s="334"/>
      <c r="T50" s="332"/>
      <c r="U50" s="319"/>
      <c r="W50" s="448">
        <f t="shared" si="2"/>
        <v>46</v>
      </c>
      <c r="X50" s="327">
        <f>KTPRA!B49</f>
        <v>0</v>
      </c>
      <c r="Y50" s="327"/>
      <c r="Z50" s="332"/>
      <c r="AA50" s="332"/>
      <c r="AB50" s="334"/>
      <c r="AC50" s="334"/>
      <c r="AD50" s="334"/>
      <c r="AE50" s="332"/>
      <c r="AF50" s="319"/>
      <c r="AH50" s="448">
        <f t="shared" si="3"/>
        <v>46</v>
      </c>
      <c r="AI50" s="327">
        <f>KTPRA!B150</f>
        <v>0</v>
      </c>
      <c r="AJ50" s="327"/>
      <c r="AK50" s="332"/>
      <c r="AL50" s="332"/>
      <c r="AM50" s="334"/>
      <c r="AN50" s="334"/>
      <c r="AO50" s="334"/>
      <c r="AP50" s="332"/>
      <c r="AQ50" s="319"/>
      <c r="AS50" s="331">
        <f t="shared" si="4"/>
        <v>46</v>
      </c>
      <c r="AT50" s="332"/>
      <c r="AU50" s="332"/>
      <c r="AV50" s="332"/>
      <c r="AW50" s="332"/>
      <c r="AX50" s="334"/>
      <c r="AY50" s="334"/>
      <c r="AZ50" s="334"/>
      <c r="BA50" s="332"/>
      <c r="BB50" s="329"/>
      <c r="BD50" s="448">
        <f t="shared" si="5"/>
        <v>46</v>
      </c>
      <c r="BE50" s="327" t="str">
        <f>KTPR!B48</f>
        <v>Несанкционированный выход стендера CT8 из операции погрузки причала №2</v>
      </c>
      <c r="BF50" s="327" t="s">
        <v>3334</v>
      </c>
      <c r="BG50" s="1150">
        <f>KTPR!C48</f>
        <v>0</v>
      </c>
      <c r="BH50" s="332"/>
      <c r="BI50" s="334"/>
      <c r="BJ50" s="334"/>
      <c r="BK50" s="334"/>
      <c r="BL50" s="332"/>
      <c r="BM50" s="319"/>
      <c r="BO50" s="331">
        <f t="shared" si="6"/>
        <v>46</v>
      </c>
      <c r="BP50" s="327">
        <f>VS!B48</f>
        <v>0</v>
      </c>
      <c r="BQ50" s="332"/>
      <c r="BR50" s="332"/>
      <c r="BS50" s="332"/>
      <c r="BT50" s="334"/>
      <c r="BU50" s="334"/>
      <c r="BV50" s="334"/>
      <c r="BW50" s="332"/>
      <c r="BX50" s="329"/>
      <c r="BZ50" s="448">
        <f t="shared" si="7"/>
        <v>46</v>
      </c>
      <c r="CA50" s="327" t="str">
        <f>ZD!B48</f>
        <v>Задвижка №42</v>
      </c>
      <c r="CB50" s="327" t="str">
        <f>ZD!C48</f>
        <v>ZD_42</v>
      </c>
      <c r="CC50" s="1154"/>
      <c r="CD50" s="332"/>
      <c r="CE50" s="334"/>
      <c r="CF50" s="334"/>
      <c r="CG50" s="334"/>
      <c r="CH50" s="332"/>
      <c r="CI50" s="319"/>
      <c r="CL50" s="448">
        <f t="shared" si="8"/>
        <v>46</v>
      </c>
      <c r="CM50" s="327" t="str">
        <f>KTPRS2!B47</f>
        <v>Максимальное давление нефти на выходе насоса Н-6</v>
      </c>
      <c r="CN50" s="327" t="str">
        <f>KTPRS2!C47</f>
        <v>KTPRS_MaxP_OutN6</v>
      </c>
      <c r="CO50" s="327" t="str">
        <f>CONCATENATE(IF(KTPRS2!D47=0,0,KTPRS2!D47),";",IF(KTPRS2!E47 = 0, 0,KTPRS2!E47))</f>
        <v>0;0</v>
      </c>
      <c r="CP50" s="332"/>
      <c r="CQ50" s="334"/>
      <c r="CR50" s="334"/>
      <c r="CS50" s="334"/>
      <c r="CT50" s="332"/>
      <c r="CU50" s="319"/>
      <c r="CW50" s="1135"/>
      <c r="CX50" s="1161"/>
      <c r="CY50" s="1161"/>
      <c r="CZ50" s="1161"/>
      <c r="DA50" s="1161"/>
      <c r="DB50" s="1163"/>
      <c r="DC50" s="1163"/>
      <c r="DD50" s="1163"/>
      <c r="DE50" s="1161"/>
      <c r="DF50" s="574"/>
    </row>
    <row r="51" spans="1:110" ht="15.75">
      <c r="A51" s="448">
        <f t="shared" si="0"/>
        <v>47</v>
      </c>
      <c r="B51" s="327"/>
      <c r="C51" s="332"/>
      <c r="D51" s="332"/>
      <c r="E51" s="332"/>
      <c r="F51" s="334"/>
      <c r="G51" s="334"/>
      <c r="H51" s="334"/>
      <c r="I51" s="332"/>
      <c r="J51" s="319"/>
      <c r="L51" s="448">
        <f t="shared" si="1"/>
        <v>47</v>
      </c>
      <c r="M51" s="327"/>
      <c r="N51" s="332"/>
      <c r="O51" s="332"/>
      <c r="P51" s="332"/>
      <c r="Q51" s="334"/>
      <c r="R51" s="334"/>
      <c r="S51" s="334"/>
      <c r="T51" s="332"/>
      <c r="U51" s="319"/>
      <c r="W51" s="448">
        <f t="shared" si="2"/>
        <v>47</v>
      </c>
      <c r="X51" s="327">
        <f>KTPRA!B50</f>
        <v>0</v>
      </c>
      <c r="Y51" s="327"/>
      <c r="Z51" s="332"/>
      <c r="AA51" s="332"/>
      <c r="AB51" s="334"/>
      <c r="AC51" s="334"/>
      <c r="AD51" s="334"/>
      <c r="AE51" s="332"/>
      <c r="AF51" s="319"/>
      <c r="AH51" s="448">
        <f t="shared" si="3"/>
        <v>47</v>
      </c>
      <c r="AI51" s="327">
        <f>KTPRA!B151</f>
        <v>0</v>
      </c>
      <c r="AJ51" s="327"/>
      <c r="AK51" s="332"/>
      <c r="AL51" s="332"/>
      <c r="AM51" s="334"/>
      <c r="AN51" s="334"/>
      <c r="AO51" s="334"/>
      <c r="AP51" s="332"/>
      <c r="AQ51" s="319"/>
      <c r="AS51" s="331">
        <f t="shared" si="4"/>
        <v>47</v>
      </c>
      <c r="AT51" s="332"/>
      <c r="AU51" s="332"/>
      <c r="AV51" s="332"/>
      <c r="AW51" s="332"/>
      <c r="AX51" s="334"/>
      <c r="AY51" s="334"/>
      <c r="AZ51" s="334"/>
      <c r="BA51" s="332"/>
      <c r="BB51" s="329"/>
      <c r="BD51" s="448">
        <f t="shared" si="5"/>
        <v>47</v>
      </c>
      <c r="BE51" s="327" t="str">
        <f>KTPR!B49</f>
        <v>Несанкционированный выход стендера CT9 из операции погрузки причала №2</v>
      </c>
      <c r="BF51" s="327" t="s">
        <v>3335</v>
      </c>
      <c r="BG51" s="1150">
        <f>KTPR!C49</f>
        <v>0</v>
      </c>
      <c r="BH51" s="332"/>
      <c r="BI51" s="334"/>
      <c r="BJ51" s="334"/>
      <c r="BK51" s="334"/>
      <c r="BL51" s="332"/>
      <c r="BM51" s="319"/>
      <c r="BO51" s="331">
        <f t="shared" si="6"/>
        <v>47</v>
      </c>
      <c r="BP51" s="327">
        <f>VS!B49</f>
        <v>0</v>
      </c>
      <c r="BQ51" s="332"/>
      <c r="BR51" s="332"/>
      <c r="BS51" s="332"/>
      <c r="BT51" s="334"/>
      <c r="BU51" s="334"/>
      <c r="BV51" s="334"/>
      <c r="BW51" s="332"/>
      <c r="BX51" s="329"/>
      <c r="BZ51" s="448">
        <f t="shared" si="7"/>
        <v>47</v>
      </c>
      <c r="CA51" s="327">
        <f>ZD!B49</f>
        <v>0</v>
      </c>
      <c r="CB51" s="327">
        <f>ZD!C49</f>
        <v>0</v>
      </c>
      <c r="CC51" s="1154"/>
      <c r="CD51" s="332"/>
      <c r="CE51" s="334"/>
      <c r="CF51" s="334"/>
      <c r="CG51" s="334"/>
      <c r="CH51" s="332"/>
      <c r="CI51" s="319"/>
      <c r="CL51" s="448">
        <f t="shared" si="8"/>
        <v>47</v>
      </c>
      <c r="CM51" s="327" t="str">
        <f>KTPRS2!B48</f>
        <v>Максимальное давление нефти на выходе насоса Н-7</v>
      </c>
      <c r="CN51" s="327" t="str">
        <f>KTPRS2!C48</f>
        <v>KTPRS_MaxP_OutN7</v>
      </c>
      <c r="CO51" s="327" t="str">
        <f>CONCATENATE(IF(KTPRS2!D48=0,0,KTPRS2!D48),";",IF(KTPRS2!E48 = 0, 0,KTPRS2!E48))</f>
        <v>0;0</v>
      </c>
      <c r="CP51" s="332"/>
      <c r="CQ51" s="334"/>
      <c r="CR51" s="334"/>
      <c r="CS51" s="334"/>
      <c r="CT51" s="332"/>
      <c r="CU51" s="319"/>
      <c r="CW51" s="1135"/>
      <c r="CX51" s="1161"/>
      <c r="CY51" s="1161"/>
      <c r="CZ51" s="1161"/>
      <c r="DA51" s="1161"/>
      <c r="DB51" s="1163"/>
      <c r="DC51" s="1163"/>
      <c r="DD51" s="1163"/>
      <c r="DE51" s="1161"/>
      <c r="DF51" s="574"/>
    </row>
    <row r="52" spans="1:110" ht="16.5" thickBot="1">
      <c r="A52" s="495">
        <f t="shared" si="0"/>
        <v>48</v>
      </c>
      <c r="B52" s="327"/>
      <c r="C52" s="1142"/>
      <c r="D52" s="1142"/>
      <c r="E52" s="1142"/>
      <c r="F52" s="1143"/>
      <c r="G52" s="1143"/>
      <c r="H52" s="1143"/>
      <c r="I52" s="1142"/>
      <c r="J52" s="1144"/>
      <c r="L52" s="495">
        <f t="shared" si="1"/>
        <v>48</v>
      </c>
      <c r="M52" s="327"/>
      <c r="N52" s="1142"/>
      <c r="O52" s="1142"/>
      <c r="P52" s="1142"/>
      <c r="Q52" s="1143"/>
      <c r="R52" s="1143"/>
      <c r="S52" s="1143"/>
      <c r="T52" s="1142"/>
      <c r="U52" s="1144"/>
      <c r="W52" s="448">
        <f t="shared" si="2"/>
        <v>48</v>
      </c>
      <c r="X52" s="327">
        <f>KTPRA!B51</f>
        <v>0</v>
      </c>
      <c r="Y52" s="327"/>
      <c r="Z52" s="332"/>
      <c r="AA52" s="332"/>
      <c r="AB52" s="334"/>
      <c r="AC52" s="334"/>
      <c r="AD52" s="334"/>
      <c r="AE52" s="332"/>
      <c r="AF52" s="319"/>
      <c r="AH52" s="448">
        <f t="shared" si="3"/>
        <v>48</v>
      </c>
      <c r="AI52" s="327">
        <f>KTPRA!B152</f>
        <v>0</v>
      </c>
      <c r="AJ52" s="327"/>
      <c r="AK52" s="332"/>
      <c r="AL52" s="332"/>
      <c r="AM52" s="334"/>
      <c r="AN52" s="334"/>
      <c r="AO52" s="334"/>
      <c r="AP52" s="332"/>
      <c r="AQ52" s="319"/>
      <c r="AS52" s="331">
        <f t="shared" si="4"/>
        <v>48</v>
      </c>
      <c r="AT52" s="332"/>
      <c r="AU52" s="332"/>
      <c r="AV52" s="332"/>
      <c r="AW52" s="332"/>
      <c r="AX52" s="334"/>
      <c r="AY52" s="334"/>
      <c r="AZ52" s="334"/>
      <c r="BA52" s="332"/>
      <c r="BB52" s="329"/>
      <c r="BD52" s="448">
        <f t="shared" si="5"/>
        <v>48</v>
      </c>
      <c r="BE52" s="327" t="str">
        <f>KTPR!B50</f>
        <v>Несанкционированный выход стендера CT10 из операции погрузки причала №2</v>
      </c>
      <c r="BF52" s="327" t="s">
        <v>3336</v>
      </c>
      <c r="BG52" s="1150">
        <f>KTPR!C50</f>
        <v>0</v>
      </c>
      <c r="BH52" s="332"/>
      <c r="BI52" s="334"/>
      <c r="BJ52" s="334"/>
      <c r="BK52" s="334"/>
      <c r="BL52" s="332"/>
      <c r="BM52" s="319"/>
      <c r="BO52" s="331">
        <f t="shared" si="6"/>
        <v>48</v>
      </c>
      <c r="BP52" s="327">
        <f>VS!B50</f>
        <v>0</v>
      </c>
      <c r="BQ52" s="332"/>
      <c r="BR52" s="332"/>
      <c r="BS52" s="332"/>
      <c r="BT52" s="334"/>
      <c r="BU52" s="334"/>
      <c r="BV52" s="334"/>
      <c r="BW52" s="332"/>
      <c r="BX52" s="329"/>
      <c r="BZ52" s="448">
        <f t="shared" si="7"/>
        <v>48</v>
      </c>
      <c r="CA52" s="327" t="str">
        <f>ZD!B50</f>
        <v>Шаровой кран №62</v>
      </c>
      <c r="CB52" s="327" t="str">
        <f>ZD!C50</f>
        <v>ZD_62</v>
      </c>
      <c r="CC52" s="1154"/>
      <c r="CD52" s="332"/>
      <c r="CE52" s="334"/>
      <c r="CF52" s="334"/>
      <c r="CG52" s="334"/>
      <c r="CH52" s="332"/>
      <c r="CI52" s="319"/>
      <c r="CL52" s="448">
        <f t="shared" si="8"/>
        <v>48</v>
      </c>
      <c r="CM52" s="327" t="str">
        <f>KTPRS2!B49</f>
        <v>Сигнализация "пустой трубопровод" на входе насоса Н-5</v>
      </c>
      <c r="CN52" s="327" t="str">
        <f>KTPRS2!C49</f>
        <v>KTPRS_EmptyTN_N5</v>
      </c>
      <c r="CO52" s="327" t="str">
        <f>CONCATENATE(IF(KTPRS2!D49=0,0,KTPRS2!D49),";",IF(KTPRS2!E49 = 0, 0,KTPRS2!E49))</f>
        <v>0;0</v>
      </c>
      <c r="CP52" s="332"/>
      <c r="CQ52" s="334"/>
      <c r="CR52" s="334"/>
      <c r="CS52" s="334"/>
      <c r="CT52" s="332"/>
      <c r="CU52" s="319"/>
      <c r="CW52" s="1135"/>
      <c r="CX52" s="1161"/>
      <c r="CY52" s="1161"/>
      <c r="CZ52" s="1161"/>
      <c r="DA52" s="1161"/>
      <c r="DB52" s="1163"/>
      <c r="DC52" s="1163"/>
      <c r="DD52" s="1163"/>
      <c r="DE52" s="1161"/>
      <c r="DF52" s="574"/>
    </row>
    <row r="53" spans="1:110" ht="15.75">
      <c r="A53" s="1135"/>
      <c r="B53" s="1136"/>
      <c r="C53" s="1136"/>
      <c r="D53" s="1136"/>
      <c r="E53" s="1136"/>
      <c r="F53" s="1136"/>
      <c r="G53" s="1136"/>
      <c r="H53" s="1136"/>
      <c r="I53" s="1136"/>
      <c r="J53" s="1137"/>
      <c r="L53" s="1135"/>
      <c r="M53" s="1136"/>
      <c r="N53" s="1136"/>
      <c r="O53" s="1136"/>
      <c r="P53" s="1136"/>
      <c r="Q53" s="1136"/>
      <c r="R53" s="1136"/>
      <c r="S53" s="1136"/>
      <c r="T53" s="1136"/>
      <c r="U53" s="1137"/>
      <c r="W53" s="448">
        <f t="shared" si="2"/>
        <v>49</v>
      </c>
      <c r="X53" s="327">
        <f>KTPRA!B52</f>
        <v>0</v>
      </c>
      <c r="Y53" s="327"/>
      <c r="Z53" s="332"/>
      <c r="AA53" s="332"/>
      <c r="AB53" s="334"/>
      <c r="AC53" s="334"/>
      <c r="AD53" s="334"/>
      <c r="AE53" s="332"/>
      <c r="AF53" s="319"/>
      <c r="AH53" s="448">
        <f t="shared" si="3"/>
        <v>49</v>
      </c>
      <c r="AI53" s="327">
        <f>KTPRA!B153</f>
        <v>0</v>
      </c>
      <c r="AJ53" s="327"/>
      <c r="AK53" s="332"/>
      <c r="AL53" s="332"/>
      <c r="AM53" s="334"/>
      <c r="AN53" s="334"/>
      <c r="AO53" s="334"/>
      <c r="AP53" s="332"/>
      <c r="AQ53" s="319"/>
      <c r="AS53" s="331">
        <f t="shared" si="4"/>
        <v>49</v>
      </c>
      <c r="AT53" s="332"/>
      <c r="AU53" s="332"/>
      <c r="AV53" s="332"/>
      <c r="AW53" s="332"/>
      <c r="AX53" s="334"/>
      <c r="AY53" s="334"/>
      <c r="AZ53" s="334"/>
      <c r="BA53" s="332"/>
      <c r="BB53" s="329"/>
      <c r="BD53" s="448">
        <f t="shared" si="5"/>
        <v>49</v>
      </c>
      <c r="BE53" s="327" t="str">
        <f>KTPR!B51</f>
        <v>Аварийная загазованность площадки нефтеналивного причала №1 (точка 1)</v>
      </c>
      <c r="BF53" s="327" t="s">
        <v>3337</v>
      </c>
      <c r="BG53" s="1150">
        <f>KTPR!C51</f>
        <v>10</v>
      </c>
      <c r="BH53" s="332"/>
      <c r="BI53" s="334"/>
      <c r="BJ53" s="334"/>
      <c r="BK53" s="334"/>
      <c r="BL53" s="332"/>
      <c r="BM53" s="319"/>
      <c r="BO53" s="331">
        <f t="shared" si="6"/>
        <v>49</v>
      </c>
      <c r="BP53" s="327">
        <f>VS!B51</f>
        <v>0</v>
      </c>
      <c r="BQ53" s="332"/>
      <c r="BR53" s="332"/>
      <c r="BS53" s="332"/>
      <c r="BT53" s="334"/>
      <c r="BU53" s="334"/>
      <c r="BV53" s="334"/>
      <c r="BW53" s="332"/>
      <c r="BX53" s="329"/>
      <c r="BZ53" s="448">
        <f t="shared" si="7"/>
        <v>49</v>
      </c>
      <c r="CA53" s="327" t="str">
        <f>ZD!B51</f>
        <v>Шаровой кран №63</v>
      </c>
      <c r="CB53" s="327" t="str">
        <f>ZD!C51</f>
        <v>ZD_63</v>
      </c>
      <c r="CC53" s="1154"/>
      <c r="CD53" s="332"/>
      <c r="CE53" s="334"/>
      <c r="CF53" s="334"/>
      <c r="CG53" s="334"/>
      <c r="CH53" s="332"/>
      <c r="CI53" s="319"/>
      <c r="CL53" s="448">
        <f t="shared" si="8"/>
        <v>49</v>
      </c>
      <c r="CM53" s="327" t="str">
        <f>KTPRS2!B50</f>
        <v>Сигнализация "пустой трубопровод" на входе насоса Н-6</v>
      </c>
      <c r="CN53" s="327" t="str">
        <f>KTPRS2!C50</f>
        <v>KTPRS_EmptyTN_N6</v>
      </c>
      <c r="CO53" s="327" t="str">
        <f>CONCATENATE(IF(KTPRS2!D50=0,0,KTPRS2!D50),";",IF(KTPRS2!E50 = 0, 0,KTPRS2!E50))</f>
        <v>0;0</v>
      </c>
      <c r="CP53" s="332"/>
      <c r="CQ53" s="334"/>
      <c r="CR53" s="334"/>
      <c r="CS53" s="334"/>
      <c r="CT53" s="332"/>
      <c r="CU53" s="319"/>
      <c r="CW53" s="1135"/>
      <c r="CX53" s="1161"/>
      <c r="CY53" s="1161"/>
      <c r="CZ53" s="1161"/>
      <c r="DA53" s="1161"/>
      <c r="DB53" s="1163"/>
      <c r="DC53" s="1163"/>
      <c r="DD53" s="1163"/>
      <c r="DE53" s="1161"/>
      <c r="DF53" s="574"/>
    </row>
    <row r="54" spans="1:110" ht="15.75">
      <c r="A54" s="1135"/>
      <c r="B54" s="1136"/>
      <c r="C54" s="1136"/>
      <c r="D54" s="1136"/>
      <c r="E54" s="1136"/>
      <c r="F54" s="1136"/>
      <c r="G54" s="1136"/>
      <c r="H54" s="1136"/>
      <c r="I54" s="1136"/>
      <c r="J54" s="1137"/>
      <c r="L54" s="1135"/>
      <c r="M54" s="1136"/>
      <c r="N54" s="1136"/>
      <c r="O54" s="1136"/>
      <c r="P54" s="1136"/>
      <c r="Q54" s="1136"/>
      <c r="R54" s="1136"/>
      <c r="S54" s="1136"/>
      <c r="T54" s="1136"/>
      <c r="U54" s="1137"/>
      <c r="W54" s="448">
        <f t="shared" si="2"/>
        <v>50</v>
      </c>
      <c r="X54" s="327">
        <f>KTPRA!B53</f>
        <v>0</v>
      </c>
      <c r="Y54" s="327"/>
      <c r="Z54" s="332"/>
      <c r="AA54" s="332"/>
      <c r="AB54" s="334"/>
      <c r="AC54" s="334"/>
      <c r="AD54" s="334"/>
      <c r="AE54" s="332"/>
      <c r="AF54" s="319"/>
      <c r="AH54" s="448">
        <f t="shared" si="3"/>
        <v>50</v>
      </c>
      <c r="AI54" s="327">
        <f>KTPRA!B154</f>
        <v>0</v>
      </c>
      <c r="AJ54" s="327"/>
      <c r="AK54" s="332"/>
      <c r="AL54" s="332"/>
      <c r="AM54" s="334"/>
      <c r="AN54" s="334"/>
      <c r="AO54" s="334"/>
      <c r="AP54" s="332"/>
      <c r="AQ54" s="319"/>
      <c r="AS54" s="331">
        <f t="shared" si="4"/>
        <v>50</v>
      </c>
      <c r="AT54" s="332"/>
      <c r="AU54" s="332"/>
      <c r="AV54" s="332"/>
      <c r="AW54" s="332"/>
      <c r="AX54" s="334"/>
      <c r="AY54" s="334"/>
      <c r="AZ54" s="334"/>
      <c r="BA54" s="332"/>
      <c r="BB54" s="329"/>
      <c r="BD54" s="448">
        <f t="shared" si="5"/>
        <v>50</v>
      </c>
      <c r="BE54" s="327" t="str">
        <f>KTPR!B52</f>
        <v>Аварийная загазованность площадки нефтеналивного причала №1 (точка 2)</v>
      </c>
      <c r="BF54" s="327" t="s">
        <v>3338</v>
      </c>
      <c r="BG54" s="1150">
        <f>KTPR!C52</f>
        <v>10</v>
      </c>
      <c r="BH54" s="332"/>
      <c r="BI54" s="334"/>
      <c r="BJ54" s="334"/>
      <c r="BK54" s="334"/>
      <c r="BL54" s="332"/>
      <c r="BM54" s="319"/>
      <c r="BO54" s="331">
        <f t="shared" si="6"/>
        <v>50</v>
      </c>
      <c r="BP54" s="327">
        <f>VS!B52</f>
        <v>0</v>
      </c>
      <c r="BQ54" s="332"/>
      <c r="BR54" s="332"/>
      <c r="BS54" s="332"/>
      <c r="BT54" s="334"/>
      <c r="BU54" s="334"/>
      <c r="BV54" s="334"/>
      <c r="BW54" s="332"/>
      <c r="BX54" s="329"/>
      <c r="BZ54" s="448">
        <f t="shared" si="7"/>
        <v>50</v>
      </c>
      <c r="CA54" s="327" t="str">
        <f>ZD!B52</f>
        <v>Шаровой кран №64</v>
      </c>
      <c r="CB54" s="327" t="str">
        <f>ZD!C52</f>
        <v>ZD_64</v>
      </c>
      <c r="CC54" s="1154"/>
      <c r="CD54" s="332"/>
      <c r="CE54" s="334"/>
      <c r="CF54" s="334"/>
      <c r="CG54" s="334"/>
      <c r="CH54" s="332"/>
      <c r="CI54" s="319"/>
      <c r="CL54" s="448">
        <f t="shared" si="8"/>
        <v>50</v>
      </c>
      <c r="CM54" s="327" t="str">
        <f>KTPRS2!B51</f>
        <v xml:space="preserve">Сигнализация "пустой трубопровод" на входе насоса Н-7 </v>
      </c>
      <c r="CN54" s="327" t="str">
        <f>KTPRS2!C51</f>
        <v>KTPRS_EmptyTN_N7</v>
      </c>
      <c r="CO54" s="327" t="str">
        <f>CONCATENATE(IF(KTPRS2!D51=0,0,KTPRS2!D51),";",IF(KTPRS2!E51 = 0, 0,KTPRS2!E51))</f>
        <v>0;0</v>
      </c>
      <c r="CP54" s="332"/>
      <c r="CQ54" s="334"/>
      <c r="CR54" s="334"/>
      <c r="CS54" s="334"/>
      <c r="CT54" s="332"/>
      <c r="CU54" s="319"/>
      <c r="CW54" s="1135"/>
      <c r="CX54" s="1161"/>
      <c r="CY54" s="1161"/>
      <c r="CZ54" s="1161"/>
      <c r="DA54" s="1161"/>
      <c r="DB54" s="1163"/>
      <c r="DC54" s="1163"/>
      <c r="DD54" s="1163"/>
      <c r="DE54" s="1161"/>
      <c r="DF54" s="574"/>
    </row>
    <row r="55" spans="1:110" ht="15.75">
      <c r="A55" s="1135"/>
      <c r="B55" s="1136"/>
      <c r="C55" s="1136"/>
      <c r="D55" s="1136"/>
      <c r="E55" s="1136"/>
      <c r="F55" s="1136"/>
      <c r="G55" s="1136"/>
      <c r="H55" s="1136"/>
      <c r="I55" s="1136"/>
      <c r="J55" s="1137"/>
      <c r="L55" s="1135"/>
      <c r="M55" s="1136"/>
      <c r="N55" s="1136"/>
      <c r="O55" s="1136"/>
      <c r="P55" s="1136"/>
      <c r="Q55" s="1136"/>
      <c r="R55" s="1136"/>
      <c r="S55" s="1136"/>
      <c r="T55" s="1136"/>
      <c r="U55" s="1137"/>
      <c r="W55" s="448">
        <f t="shared" si="2"/>
        <v>51</v>
      </c>
      <c r="X55" s="327">
        <f>KTPRA!B54</f>
        <v>0</v>
      </c>
      <c r="Y55" s="327"/>
      <c r="Z55" s="332"/>
      <c r="AA55" s="332"/>
      <c r="AB55" s="334"/>
      <c r="AC55" s="334"/>
      <c r="AD55" s="334"/>
      <c r="AE55" s="332"/>
      <c r="AF55" s="319"/>
      <c r="AH55" s="448">
        <f t="shared" si="3"/>
        <v>51</v>
      </c>
      <c r="AI55" s="327">
        <f>KTPRA!B155</f>
        <v>0</v>
      </c>
      <c r="AJ55" s="327"/>
      <c r="AK55" s="332"/>
      <c r="AL55" s="332"/>
      <c r="AM55" s="334"/>
      <c r="AN55" s="334"/>
      <c r="AO55" s="334"/>
      <c r="AP55" s="332"/>
      <c r="AQ55" s="319"/>
      <c r="AS55" s="331">
        <f t="shared" si="4"/>
        <v>51</v>
      </c>
      <c r="AT55" s="332"/>
      <c r="AU55" s="332"/>
      <c r="AV55" s="332"/>
      <c r="AW55" s="332"/>
      <c r="AX55" s="334"/>
      <c r="AY55" s="334"/>
      <c r="AZ55" s="334"/>
      <c r="BA55" s="332"/>
      <c r="BB55" s="329"/>
      <c r="BD55" s="448">
        <f t="shared" si="5"/>
        <v>51</v>
      </c>
      <c r="BE55" s="327" t="str">
        <f>KTPR!B53</f>
        <v>Аварийная загазованность площадки нефтеналивного причала №1 (точка 3)</v>
      </c>
      <c r="BF55" s="327" t="s">
        <v>3339</v>
      </c>
      <c r="BG55" s="1150">
        <f>KTPR!C53</f>
        <v>10</v>
      </c>
      <c r="BH55" s="332"/>
      <c r="BI55" s="334"/>
      <c r="BJ55" s="334"/>
      <c r="BK55" s="334"/>
      <c r="BL55" s="332"/>
      <c r="BM55" s="319"/>
      <c r="BO55" s="331">
        <f t="shared" si="6"/>
        <v>51</v>
      </c>
      <c r="BP55" s="327">
        <f>VS!B53</f>
        <v>0</v>
      </c>
      <c r="BQ55" s="332"/>
      <c r="BR55" s="332"/>
      <c r="BS55" s="332"/>
      <c r="BT55" s="334"/>
      <c r="BU55" s="334"/>
      <c r="BV55" s="334"/>
      <c r="BW55" s="332"/>
      <c r="BX55" s="329"/>
      <c r="BZ55" s="448">
        <f t="shared" si="7"/>
        <v>51</v>
      </c>
      <c r="CA55" s="327" t="str">
        <f>ZD!B53</f>
        <v>Шаровой кран №65</v>
      </c>
      <c r="CB55" s="327" t="str">
        <f>ZD!C53</f>
        <v>ZD_65</v>
      </c>
      <c r="CC55" s="1154"/>
      <c r="CD55" s="332"/>
      <c r="CE55" s="334"/>
      <c r="CF55" s="334"/>
      <c r="CG55" s="334"/>
      <c r="CH55" s="332"/>
      <c r="CI55" s="319"/>
      <c r="CL55" s="448">
        <f t="shared" si="8"/>
        <v>51</v>
      </c>
      <c r="CM55" s="327">
        <f>KTPRS2!B52</f>
        <v>0</v>
      </c>
      <c r="CN55" s="327">
        <f>KTPRS2!C52</f>
        <v>0</v>
      </c>
      <c r="CO55" s="327" t="str">
        <f>CONCATENATE(IF(KTPRS2!D52=0,0,KTPRS2!D52),";",IF(KTPRS2!E52 = 0, 0,KTPRS2!E52))</f>
        <v>0;0</v>
      </c>
      <c r="CP55" s="332"/>
      <c r="CQ55" s="334"/>
      <c r="CR55" s="334"/>
      <c r="CS55" s="334"/>
      <c r="CT55" s="332"/>
      <c r="CU55" s="319"/>
      <c r="CW55" s="1135"/>
      <c r="CX55" s="1161"/>
      <c r="CY55" s="1161"/>
      <c r="CZ55" s="1161"/>
      <c r="DA55" s="1161"/>
      <c r="DB55" s="1163"/>
      <c r="DC55" s="1163"/>
      <c r="DD55" s="1163"/>
      <c r="DE55" s="1161"/>
      <c r="DF55" s="574"/>
    </row>
    <row r="56" spans="1:110" ht="15.75">
      <c r="A56" s="1135"/>
      <c r="B56" s="1136"/>
      <c r="C56" s="1136"/>
      <c r="D56" s="1136"/>
      <c r="E56" s="1136"/>
      <c r="F56" s="1136"/>
      <c r="G56" s="1136"/>
      <c r="H56" s="1136"/>
      <c r="I56" s="1136"/>
      <c r="J56" s="1137"/>
      <c r="L56" s="1135"/>
      <c r="M56" s="1136"/>
      <c r="N56" s="1136"/>
      <c r="O56" s="1136"/>
      <c r="P56" s="1136"/>
      <c r="Q56" s="1136"/>
      <c r="R56" s="1136"/>
      <c r="S56" s="1136"/>
      <c r="T56" s="1136"/>
      <c r="U56" s="1137"/>
      <c r="W56" s="448">
        <f t="shared" si="2"/>
        <v>52</v>
      </c>
      <c r="X56" s="327">
        <f>KTPRA!B55</f>
        <v>0</v>
      </c>
      <c r="Y56" s="327"/>
      <c r="Z56" s="332"/>
      <c r="AA56" s="332"/>
      <c r="AB56" s="334"/>
      <c r="AC56" s="334"/>
      <c r="AD56" s="334"/>
      <c r="AE56" s="332"/>
      <c r="AF56" s="319"/>
      <c r="AH56" s="448">
        <f t="shared" si="3"/>
        <v>52</v>
      </c>
      <c r="AI56" s="327">
        <f>KTPRA!B156</f>
        <v>0</v>
      </c>
      <c r="AJ56" s="327"/>
      <c r="AK56" s="332"/>
      <c r="AL56" s="332"/>
      <c r="AM56" s="334"/>
      <c r="AN56" s="334"/>
      <c r="AO56" s="334"/>
      <c r="AP56" s="332"/>
      <c r="AQ56" s="319"/>
      <c r="AS56" s="331">
        <f t="shared" si="4"/>
        <v>52</v>
      </c>
      <c r="AT56" s="332"/>
      <c r="AU56" s="332"/>
      <c r="AV56" s="332"/>
      <c r="AW56" s="332"/>
      <c r="AX56" s="334"/>
      <c r="AY56" s="334"/>
      <c r="AZ56" s="334"/>
      <c r="BA56" s="332"/>
      <c r="BB56" s="329"/>
      <c r="BD56" s="448">
        <f t="shared" si="5"/>
        <v>52</v>
      </c>
      <c r="BE56" s="327" t="str">
        <f>KTPR!B54</f>
        <v>Аварийная загазованность площадки нефтеналивного причала №1 (точка 4)</v>
      </c>
      <c r="BF56" s="327" t="s">
        <v>3340</v>
      </c>
      <c r="BG56" s="1150">
        <f>KTPR!C54</f>
        <v>10</v>
      </c>
      <c r="BH56" s="332"/>
      <c r="BI56" s="334"/>
      <c r="BJ56" s="334"/>
      <c r="BK56" s="334"/>
      <c r="BL56" s="332"/>
      <c r="BM56" s="319"/>
      <c r="BO56" s="331">
        <f t="shared" si="6"/>
        <v>52</v>
      </c>
      <c r="BP56" s="327">
        <f>VS!B54</f>
        <v>0</v>
      </c>
      <c r="BQ56" s="332"/>
      <c r="BR56" s="332"/>
      <c r="BS56" s="332"/>
      <c r="BT56" s="334"/>
      <c r="BU56" s="334"/>
      <c r="BV56" s="334"/>
      <c r="BW56" s="332"/>
      <c r="BX56" s="329"/>
      <c r="BZ56" s="448">
        <f t="shared" si="7"/>
        <v>52</v>
      </c>
      <c r="CA56" s="327" t="str">
        <f>ZD!B54</f>
        <v>Шаровой кран №66</v>
      </c>
      <c r="CB56" s="327" t="str">
        <f>ZD!C54</f>
        <v>ZD_66</v>
      </c>
      <c r="CC56" s="1154"/>
      <c r="CD56" s="332"/>
      <c r="CE56" s="334"/>
      <c r="CF56" s="334"/>
      <c r="CG56" s="334"/>
      <c r="CH56" s="332"/>
      <c r="CI56" s="319"/>
      <c r="CL56" s="448">
        <f t="shared" si="8"/>
        <v>52</v>
      </c>
      <c r="CM56" s="327" t="str">
        <f>KTPRS2!B53</f>
        <v>Предельная загазованность площадки площадки насосной откачки дренажа из стендеров СТ1-СТ4</v>
      </c>
      <c r="CN56" s="327" t="str">
        <f>KTPRS2!C53</f>
        <v>KTPRS_CT1_4_SAVE_GAS10</v>
      </c>
      <c r="CO56" s="327" t="str">
        <f>CONCATENATE(IF(KTPRS2!D53=0,0,KTPRS2!D53),";",IF(KTPRS2!E53 = 0, 0,KTPRS2!E53))</f>
        <v>0;900</v>
      </c>
      <c r="CP56" s="332"/>
      <c r="CQ56" s="334"/>
      <c r="CR56" s="334"/>
      <c r="CS56" s="334"/>
      <c r="CT56" s="332"/>
      <c r="CU56" s="319"/>
      <c r="CW56" s="1135"/>
      <c r="CX56" s="1161"/>
      <c r="CY56" s="1161"/>
      <c r="CZ56" s="1161"/>
      <c r="DA56" s="1161"/>
      <c r="DB56" s="1163"/>
      <c r="DC56" s="1163"/>
      <c r="DD56" s="1163"/>
      <c r="DE56" s="1161"/>
      <c r="DF56" s="574"/>
    </row>
    <row r="57" spans="1:110" ht="15.75">
      <c r="A57" s="1135"/>
      <c r="B57" s="1136"/>
      <c r="C57" s="1136"/>
      <c r="D57" s="1136"/>
      <c r="E57" s="1136"/>
      <c r="F57" s="1136"/>
      <c r="G57" s="1136"/>
      <c r="H57" s="1136"/>
      <c r="I57" s="1136"/>
      <c r="J57" s="1137"/>
      <c r="L57" s="1135"/>
      <c r="M57" s="1136"/>
      <c r="N57" s="1136"/>
      <c r="O57" s="1136"/>
      <c r="P57" s="1136"/>
      <c r="Q57" s="1136"/>
      <c r="R57" s="1136"/>
      <c r="S57" s="1136"/>
      <c r="T57" s="1136"/>
      <c r="U57" s="1137"/>
      <c r="W57" s="448">
        <f t="shared" si="2"/>
        <v>53</v>
      </c>
      <c r="X57" s="327">
        <f>KTPRA!B56</f>
        <v>0</v>
      </c>
      <c r="Y57" s="327"/>
      <c r="Z57" s="332"/>
      <c r="AA57" s="332"/>
      <c r="AB57" s="334"/>
      <c r="AC57" s="334"/>
      <c r="AD57" s="334"/>
      <c r="AE57" s="332"/>
      <c r="AF57" s="319"/>
      <c r="AH57" s="448">
        <f t="shared" si="3"/>
        <v>53</v>
      </c>
      <c r="AI57" s="327">
        <f>KTPRA!B157</f>
        <v>0</v>
      </c>
      <c r="AJ57" s="327"/>
      <c r="AK57" s="332"/>
      <c r="AL57" s="332"/>
      <c r="AM57" s="334"/>
      <c r="AN57" s="334"/>
      <c r="AO57" s="334"/>
      <c r="AP57" s="332"/>
      <c r="AQ57" s="319"/>
      <c r="AS57" s="331">
        <f t="shared" si="4"/>
        <v>53</v>
      </c>
      <c r="AT57" s="332"/>
      <c r="AU57" s="332"/>
      <c r="AV57" s="332"/>
      <c r="AW57" s="332"/>
      <c r="AX57" s="334"/>
      <c r="AY57" s="334"/>
      <c r="AZ57" s="334"/>
      <c r="BA57" s="332"/>
      <c r="BB57" s="329"/>
      <c r="BD57" s="448">
        <f t="shared" si="5"/>
        <v>53</v>
      </c>
      <c r="BE57" s="327" t="str">
        <f>KTPR!B55</f>
        <v>Аварийная загазованность площадки нефтеналивного причала №1 (точка 5)</v>
      </c>
      <c r="BF57" s="327" t="s">
        <v>3341</v>
      </c>
      <c r="BG57" s="1150">
        <f>KTPR!C55</f>
        <v>10</v>
      </c>
      <c r="BH57" s="332"/>
      <c r="BI57" s="334"/>
      <c r="BJ57" s="334"/>
      <c r="BK57" s="334"/>
      <c r="BL57" s="332"/>
      <c r="BM57" s="319"/>
      <c r="BO57" s="331">
        <f t="shared" si="6"/>
        <v>53</v>
      </c>
      <c r="BP57" s="327">
        <f>VS!B55</f>
        <v>0</v>
      </c>
      <c r="BQ57" s="332"/>
      <c r="BR57" s="332"/>
      <c r="BS57" s="332"/>
      <c r="BT57" s="334"/>
      <c r="BU57" s="334"/>
      <c r="BV57" s="334"/>
      <c r="BW57" s="332"/>
      <c r="BX57" s="329"/>
      <c r="BZ57" s="448">
        <f t="shared" si="7"/>
        <v>53</v>
      </c>
      <c r="CA57" s="327" t="str">
        <f>ZD!B55</f>
        <v>Шаровой кран №67</v>
      </c>
      <c r="CB57" s="327" t="str">
        <f>ZD!C55</f>
        <v>ZD_67</v>
      </c>
      <c r="CC57" s="1154"/>
      <c r="CD57" s="332"/>
      <c r="CE57" s="334"/>
      <c r="CF57" s="334"/>
      <c r="CG57" s="334"/>
      <c r="CH57" s="332"/>
      <c r="CI57" s="319"/>
      <c r="CL57" s="448">
        <f t="shared" si="8"/>
        <v>53</v>
      </c>
      <c r="CM57" s="327" t="str">
        <f>KTPRS2!B54</f>
        <v>Сохранение предельной загазованности площадки насосной откачки дренажа из стендеров СТ1-СТ4 (точка 1)</v>
      </c>
      <c r="CN57" s="327" t="str">
        <f>KTPRS2!C54</f>
        <v>KTPRS_CT1_4_SAVE_GAS10_1</v>
      </c>
      <c r="CO57" s="327" t="str">
        <f>CONCATENATE(IF(KTPRS2!D54=0,0,KTPRS2!D54),";",IF(KTPRS2!E54 = 0, 0,KTPRS2!E54))</f>
        <v>600;0</v>
      </c>
      <c r="CP57" s="332"/>
      <c r="CQ57" s="334"/>
      <c r="CR57" s="334"/>
      <c r="CS57" s="334"/>
      <c r="CT57" s="332"/>
      <c r="CU57" s="319"/>
      <c r="CW57" s="1135"/>
      <c r="CX57" s="1161"/>
      <c r="CY57" s="1161"/>
      <c r="CZ57" s="1161"/>
      <c r="DA57" s="1161"/>
      <c r="DB57" s="1163"/>
      <c r="DC57" s="1163"/>
      <c r="DD57" s="1163"/>
      <c r="DE57" s="1161"/>
      <c r="DF57" s="574"/>
    </row>
    <row r="58" spans="1:110" ht="15.75">
      <c r="A58" s="1135"/>
      <c r="B58" s="1136"/>
      <c r="C58" s="1136"/>
      <c r="D58" s="1136"/>
      <c r="E58" s="1136"/>
      <c r="F58" s="1136"/>
      <c r="G58" s="1136"/>
      <c r="H58" s="1136"/>
      <c r="I58" s="1136"/>
      <c r="J58" s="1137"/>
      <c r="L58" s="1135"/>
      <c r="M58" s="1136"/>
      <c r="N58" s="1136"/>
      <c r="O58" s="1136"/>
      <c r="P58" s="1136"/>
      <c r="Q58" s="1136"/>
      <c r="R58" s="1136"/>
      <c r="S58" s="1136"/>
      <c r="T58" s="1136"/>
      <c r="U58" s="1137"/>
      <c r="W58" s="448">
        <f t="shared" si="2"/>
        <v>54</v>
      </c>
      <c r="X58" s="327">
        <f>KTPRA!B57</f>
        <v>0</v>
      </c>
      <c r="Y58" s="327"/>
      <c r="Z58" s="332"/>
      <c r="AA58" s="332"/>
      <c r="AB58" s="334"/>
      <c r="AC58" s="334"/>
      <c r="AD58" s="334"/>
      <c r="AE58" s="332"/>
      <c r="AF58" s="319"/>
      <c r="AH58" s="448">
        <f t="shared" si="3"/>
        <v>54</v>
      </c>
      <c r="AI58" s="327">
        <f>KTPRA!B158</f>
        <v>0</v>
      </c>
      <c r="AJ58" s="327"/>
      <c r="AK58" s="332"/>
      <c r="AL58" s="332"/>
      <c r="AM58" s="334"/>
      <c r="AN58" s="334"/>
      <c r="AO58" s="334"/>
      <c r="AP58" s="332"/>
      <c r="AQ58" s="319"/>
      <c r="AS58" s="331">
        <f t="shared" si="4"/>
        <v>54</v>
      </c>
      <c r="AT58" s="332"/>
      <c r="AU58" s="332"/>
      <c r="AV58" s="332"/>
      <c r="AW58" s="332"/>
      <c r="AX58" s="334"/>
      <c r="AY58" s="334"/>
      <c r="AZ58" s="334"/>
      <c r="BA58" s="332"/>
      <c r="BB58" s="329"/>
      <c r="BD58" s="448">
        <f t="shared" si="5"/>
        <v>54</v>
      </c>
      <c r="BE58" s="327" t="str">
        <f>KTPR!B56</f>
        <v>Аварийная загазованность площадки нефтеналивного причала №1 (точка 6)</v>
      </c>
      <c r="BF58" s="327" t="s">
        <v>3342</v>
      </c>
      <c r="BG58" s="1150">
        <f>KTPR!C56</f>
        <v>10</v>
      </c>
      <c r="BH58" s="332"/>
      <c r="BI58" s="334"/>
      <c r="BJ58" s="334"/>
      <c r="BK58" s="334"/>
      <c r="BL58" s="332"/>
      <c r="BM58" s="319"/>
      <c r="BO58" s="331">
        <f t="shared" si="6"/>
        <v>54</v>
      </c>
      <c r="BP58" s="327">
        <f>VS!B56</f>
        <v>0</v>
      </c>
      <c r="BQ58" s="332"/>
      <c r="BR58" s="332"/>
      <c r="BS58" s="332"/>
      <c r="BT58" s="334"/>
      <c r="BU58" s="334"/>
      <c r="BV58" s="334"/>
      <c r="BW58" s="332"/>
      <c r="BX58" s="329"/>
      <c r="BZ58" s="448">
        <f t="shared" si="7"/>
        <v>54</v>
      </c>
      <c r="CA58" s="327" t="str">
        <f>ZD!B56</f>
        <v>Шаровой кран №68</v>
      </c>
      <c r="CB58" s="327" t="str">
        <f>ZD!C56</f>
        <v>ZD_68</v>
      </c>
      <c r="CC58" s="1154"/>
      <c r="CD58" s="332"/>
      <c r="CE58" s="334"/>
      <c r="CF58" s="334"/>
      <c r="CG58" s="334"/>
      <c r="CH58" s="332"/>
      <c r="CI58" s="319"/>
      <c r="CL58" s="448">
        <f t="shared" si="8"/>
        <v>54</v>
      </c>
      <c r="CM58" s="327" t="str">
        <f>KTPRS2!B55</f>
        <v>Сохранение предельной загазованности площадки насосной откачки дренажа из стендеров СТ1-СТ4 (точка 2)</v>
      </c>
      <c r="CN58" s="327" t="str">
        <f>KTPRS2!C55</f>
        <v>KTPRS_CT1_4_SAVE_GAS10_2</v>
      </c>
      <c r="CO58" s="327" t="str">
        <f>CONCATENATE(IF(KTPRS2!D55=0,0,KTPRS2!D55),";",IF(KTPRS2!E55 = 0, 0,KTPRS2!E55))</f>
        <v>600;0</v>
      </c>
      <c r="CP58" s="332"/>
      <c r="CQ58" s="334"/>
      <c r="CR58" s="334"/>
      <c r="CS58" s="334"/>
      <c r="CT58" s="332"/>
      <c r="CU58" s="319"/>
      <c r="CW58" s="1135"/>
      <c r="CX58" s="1161"/>
      <c r="CY58" s="1161"/>
      <c r="CZ58" s="1161"/>
      <c r="DA58" s="1161"/>
      <c r="DB58" s="1163"/>
      <c r="DC58" s="1163"/>
      <c r="DD58" s="1163"/>
      <c r="DE58" s="1161"/>
      <c r="DF58" s="574"/>
    </row>
    <row r="59" spans="1:110" ht="15.75">
      <c r="A59" s="1135"/>
      <c r="B59" s="1136"/>
      <c r="C59" s="1136"/>
      <c r="D59" s="1136"/>
      <c r="E59" s="1136"/>
      <c r="F59" s="1136"/>
      <c r="G59" s="1136"/>
      <c r="H59" s="1136"/>
      <c r="I59" s="1136"/>
      <c r="J59" s="1137"/>
      <c r="L59" s="1135"/>
      <c r="M59" s="1136"/>
      <c r="N59" s="1136"/>
      <c r="O59" s="1136"/>
      <c r="P59" s="1136"/>
      <c r="Q59" s="1136"/>
      <c r="R59" s="1136"/>
      <c r="S59" s="1136"/>
      <c r="T59" s="1136"/>
      <c r="U59" s="1137"/>
      <c r="W59" s="448">
        <f t="shared" si="2"/>
        <v>55</v>
      </c>
      <c r="X59" s="327">
        <f>KTPRA!B58</f>
        <v>0</v>
      </c>
      <c r="Y59" s="327"/>
      <c r="Z59" s="332"/>
      <c r="AA59" s="332"/>
      <c r="AB59" s="334"/>
      <c r="AC59" s="334"/>
      <c r="AD59" s="334"/>
      <c r="AE59" s="332"/>
      <c r="AF59" s="319"/>
      <c r="AH59" s="448">
        <f t="shared" si="3"/>
        <v>55</v>
      </c>
      <c r="AI59" s="327">
        <f>KTPRA!B159</f>
        <v>0</v>
      </c>
      <c r="AJ59" s="327"/>
      <c r="AK59" s="332"/>
      <c r="AL59" s="332"/>
      <c r="AM59" s="334"/>
      <c r="AN59" s="334"/>
      <c r="AO59" s="334"/>
      <c r="AP59" s="332"/>
      <c r="AQ59" s="319"/>
      <c r="AS59" s="331">
        <f t="shared" si="4"/>
        <v>55</v>
      </c>
      <c r="AT59" s="332"/>
      <c r="AU59" s="332"/>
      <c r="AV59" s="332"/>
      <c r="AW59" s="332"/>
      <c r="AX59" s="334"/>
      <c r="AY59" s="334"/>
      <c r="AZ59" s="334"/>
      <c r="BA59" s="332"/>
      <c r="BB59" s="329"/>
      <c r="BD59" s="448">
        <f t="shared" si="5"/>
        <v>55</v>
      </c>
      <c r="BE59" s="327" t="str">
        <f>KTPR!B57</f>
        <v>Аварийная загазованность площадки нефтеналивного причала №1 (точка 7)</v>
      </c>
      <c r="BF59" s="327" t="s">
        <v>3343</v>
      </c>
      <c r="BG59" s="1150">
        <f>KTPR!C57</f>
        <v>10</v>
      </c>
      <c r="BH59" s="332"/>
      <c r="BI59" s="334"/>
      <c r="BJ59" s="334"/>
      <c r="BK59" s="334"/>
      <c r="BL59" s="332"/>
      <c r="BM59" s="319"/>
      <c r="BO59" s="331">
        <f t="shared" si="6"/>
        <v>55</v>
      </c>
      <c r="BP59" s="327">
        <f>VS!B57</f>
        <v>0</v>
      </c>
      <c r="BQ59" s="332"/>
      <c r="BR59" s="332"/>
      <c r="BS59" s="332"/>
      <c r="BT59" s="334"/>
      <c r="BU59" s="334"/>
      <c r="BV59" s="334"/>
      <c r="BW59" s="332"/>
      <c r="BX59" s="329"/>
      <c r="BZ59" s="448">
        <f t="shared" si="7"/>
        <v>55</v>
      </c>
      <c r="CA59" s="327" t="str">
        <f>ZD!B57</f>
        <v>Шаровой кран №84</v>
      </c>
      <c r="CB59" s="327" t="str">
        <f>ZD!C57</f>
        <v>ZD_84</v>
      </c>
      <c r="CC59" s="1154"/>
      <c r="CD59" s="332"/>
      <c r="CE59" s="334"/>
      <c r="CF59" s="334"/>
      <c r="CG59" s="334"/>
      <c r="CH59" s="332"/>
      <c r="CI59" s="319"/>
      <c r="CL59" s="448">
        <f t="shared" si="8"/>
        <v>55</v>
      </c>
      <c r="CM59" s="327" t="str">
        <f>KTPRS2!B56</f>
        <v>Сохранение предельной загазованности площадки насосной откачки дренажа из стендеров СТ1-СТ4 (точка 3)</v>
      </c>
      <c r="CN59" s="327" t="str">
        <f>KTPRS2!C56</f>
        <v>KTPRS_CT1_4_SAVE_GAS10_3</v>
      </c>
      <c r="CO59" s="327" t="str">
        <f>CONCATENATE(IF(KTPRS2!D56=0,0,KTPRS2!D56),";",IF(KTPRS2!E56 = 0, 0,KTPRS2!E56))</f>
        <v>600;0</v>
      </c>
      <c r="CP59" s="332"/>
      <c r="CQ59" s="334"/>
      <c r="CR59" s="334"/>
      <c r="CS59" s="334"/>
      <c r="CT59" s="332"/>
      <c r="CU59" s="319"/>
      <c r="CW59" s="1135"/>
      <c r="CX59" s="1161"/>
      <c r="CY59" s="1161"/>
      <c r="CZ59" s="1161"/>
      <c r="DA59" s="1161"/>
      <c r="DB59" s="1163"/>
      <c r="DC59" s="1163"/>
      <c r="DD59" s="1163"/>
      <c r="DE59" s="1161"/>
      <c r="DF59" s="574"/>
    </row>
    <row r="60" spans="1:110" ht="15.75">
      <c r="A60" s="1135"/>
      <c r="B60" s="1136"/>
      <c r="C60" s="1136"/>
      <c r="D60" s="1136"/>
      <c r="E60" s="1136"/>
      <c r="F60" s="1136"/>
      <c r="G60" s="1136"/>
      <c r="H60" s="1136"/>
      <c r="I60" s="1136"/>
      <c r="J60" s="1137"/>
      <c r="L60" s="1135"/>
      <c r="M60" s="1136"/>
      <c r="N60" s="1136"/>
      <c r="O60" s="1136"/>
      <c r="P60" s="1136"/>
      <c r="Q60" s="1136"/>
      <c r="R60" s="1136"/>
      <c r="S60" s="1136"/>
      <c r="T60" s="1136"/>
      <c r="U60" s="1137"/>
      <c r="W60" s="448">
        <f t="shared" si="2"/>
        <v>56</v>
      </c>
      <c r="X60" s="327">
        <f>KTPRA!B59</f>
        <v>0</v>
      </c>
      <c r="Y60" s="327"/>
      <c r="Z60" s="332"/>
      <c r="AA60" s="332"/>
      <c r="AB60" s="334"/>
      <c r="AC60" s="334"/>
      <c r="AD60" s="334"/>
      <c r="AE60" s="332"/>
      <c r="AF60" s="319"/>
      <c r="AH60" s="448">
        <f t="shared" si="3"/>
        <v>56</v>
      </c>
      <c r="AI60" s="327">
        <f>KTPRA!B160</f>
        <v>0</v>
      </c>
      <c r="AJ60" s="327"/>
      <c r="AK60" s="332"/>
      <c r="AL60" s="332"/>
      <c r="AM60" s="334"/>
      <c r="AN60" s="334"/>
      <c r="AO60" s="334"/>
      <c r="AP60" s="332"/>
      <c r="AQ60" s="319"/>
      <c r="AS60" s="331">
        <f t="shared" si="4"/>
        <v>56</v>
      </c>
      <c r="AT60" s="332"/>
      <c r="AU60" s="332"/>
      <c r="AV60" s="332"/>
      <c r="AW60" s="332"/>
      <c r="AX60" s="334"/>
      <c r="AY60" s="334"/>
      <c r="AZ60" s="334"/>
      <c r="BA60" s="332"/>
      <c r="BB60" s="329"/>
      <c r="BD60" s="448">
        <f t="shared" si="5"/>
        <v>56</v>
      </c>
      <c r="BE60" s="327" t="str">
        <f>KTPR!B58</f>
        <v>Аварийная загазованность площадки нефтеналивного причала №1 (точка 8)</v>
      </c>
      <c r="BF60" s="327" t="s">
        <v>3344</v>
      </c>
      <c r="BG60" s="1150">
        <f>KTPR!C58</f>
        <v>10</v>
      </c>
      <c r="BH60" s="332"/>
      <c r="BI60" s="334"/>
      <c r="BJ60" s="334"/>
      <c r="BK60" s="334"/>
      <c r="BL60" s="332"/>
      <c r="BM60" s="319"/>
      <c r="BO60" s="331">
        <f t="shared" si="6"/>
        <v>56</v>
      </c>
      <c r="BP60" s="327">
        <f>VS!B58</f>
        <v>0</v>
      </c>
      <c r="BQ60" s="332"/>
      <c r="BR60" s="332"/>
      <c r="BS60" s="332"/>
      <c r="BT60" s="334"/>
      <c r="BU60" s="334"/>
      <c r="BV60" s="334"/>
      <c r="BW60" s="332"/>
      <c r="BX60" s="329"/>
      <c r="BZ60" s="448">
        <f t="shared" si="7"/>
        <v>56</v>
      </c>
      <c r="CA60" s="327" t="str">
        <f>ZD!B58</f>
        <v>Шаровой кран №89</v>
      </c>
      <c r="CB60" s="327" t="str">
        <f>ZD!C58</f>
        <v>ZD_89</v>
      </c>
      <c r="CC60" s="1154"/>
      <c r="CD60" s="332"/>
      <c r="CE60" s="334"/>
      <c r="CF60" s="334"/>
      <c r="CG60" s="334"/>
      <c r="CH60" s="332"/>
      <c r="CI60" s="319"/>
      <c r="CL60" s="448">
        <f t="shared" si="8"/>
        <v>56</v>
      </c>
      <c r="CM60" s="327" t="str">
        <f>KTPRS2!B57</f>
        <v>Предельная загазованность площадки насосной откачки дренажа из емкости Е-1</v>
      </c>
      <c r="CN60" s="327" t="str">
        <f>KTPRS2!C57</f>
        <v>KTPRS_E1_SAVE_GAS10</v>
      </c>
      <c r="CO60" s="327" t="str">
        <f>CONCATENATE(IF(KTPRS2!D57=0,0,KTPRS2!D57),";",IF(KTPRS2!E57 = 0, 0,KTPRS2!E57))</f>
        <v>0;900</v>
      </c>
      <c r="CP60" s="332"/>
      <c r="CQ60" s="334"/>
      <c r="CR60" s="334"/>
      <c r="CS60" s="334"/>
      <c r="CT60" s="332"/>
      <c r="CU60" s="319"/>
      <c r="CW60" s="1135"/>
      <c r="CX60" s="1161"/>
      <c r="CY60" s="1161"/>
      <c r="CZ60" s="1161"/>
      <c r="DA60" s="1161"/>
      <c r="DB60" s="1163"/>
      <c r="DC60" s="1163"/>
      <c r="DD60" s="1163"/>
      <c r="DE60" s="1161"/>
      <c r="DF60" s="574"/>
    </row>
    <row r="61" spans="1:110" ht="15.75">
      <c r="A61" s="1135"/>
      <c r="B61" s="1136"/>
      <c r="C61" s="1136"/>
      <c r="D61" s="1136"/>
      <c r="E61" s="1136"/>
      <c r="F61" s="1136"/>
      <c r="G61" s="1136"/>
      <c r="H61" s="1136"/>
      <c r="I61" s="1136"/>
      <c r="J61" s="1137"/>
      <c r="L61" s="1135"/>
      <c r="M61" s="1136"/>
      <c r="N61" s="1136"/>
      <c r="O61" s="1136"/>
      <c r="P61" s="1136"/>
      <c r="Q61" s="1136"/>
      <c r="R61" s="1136"/>
      <c r="S61" s="1136"/>
      <c r="T61" s="1136"/>
      <c r="U61" s="1137"/>
      <c r="W61" s="448">
        <f t="shared" si="2"/>
        <v>57</v>
      </c>
      <c r="X61" s="327">
        <f>KTPRA!B60</f>
        <v>0</v>
      </c>
      <c r="Y61" s="327"/>
      <c r="Z61" s="332"/>
      <c r="AA61" s="332"/>
      <c r="AB61" s="334"/>
      <c r="AC61" s="334"/>
      <c r="AD61" s="334"/>
      <c r="AE61" s="332"/>
      <c r="AF61" s="319"/>
      <c r="AH61" s="448">
        <f t="shared" si="3"/>
        <v>57</v>
      </c>
      <c r="AI61" s="327">
        <f>KTPRA!B161</f>
        <v>0</v>
      </c>
      <c r="AJ61" s="327"/>
      <c r="AK61" s="332"/>
      <c r="AL61" s="332"/>
      <c r="AM61" s="334"/>
      <c r="AN61" s="334"/>
      <c r="AO61" s="334"/>
      <c r="AP61" s="332"/>
      <c r="AQ61" s="319"/>
      <c r="AS61" s="331">
        <f t="shared" si="4"/>
        <v>57</v>
      </c>
      <c r="AT61" s="332"/>
      <c r="AU61" s="332"/>
      <c r="AV61" s="332"/>
      <c r="AW61" s="332"/>
      <c r="AX61" s="334"/>
      <c r="AY61" s="334"/>
      <c r="AZ61" s="334"/>
      <c r="BA61" s="332"/>
      <c r="BB61" s="329"/>
      <c r="BD61" s="448">
        <f t="shared" si="5"/>
        <v>57</v>
      </c>
      <c r="BE61" s="327" t="str">
        <f>KTPR!B59</f>
        <v>Аварийная загазованность площадки нефтеналивного причала №1 (точка 9)</v>
      </c>
      <c r="BF61" s="327" t="s">
        <v>3345</v>
      </c>
      <c r="BG61" s="1150">
        <f>KTPR!C59</f>
        <v>10</v>
      </c>
      <c r="BH61" s="332"/>
      <c r="BI61" s="334"/>
      <c r="BJ61" s="334"/>
      <c r="BK61" s="334"/>
      <c r="BL61" s="332"/>
      <c r="BM61" s="319"/>
      <c r="BO61" s="331">
        <f t="shared" si="6"/>
        <v>57</v>
      </c>
      <c r="BP61" s="327">
        <f>VS!B59</f>
        <v>0</v>
      </c>
      <c r="BQ61" s="332"/>
      <c r="BR61" s="332"/>
      <c r="BS61" s="332"/>
      <c r="BT61" s="334"/>
      <c r="BU61" s="334"/>
      <c r="BV61" s="334"/>
      <c r="BW61" s="332"/>
      <c r="BX61" s="329"/>
      <c r="BZ61" s="448">
        <f t="shared" si="7"/>
        <v>57</v>
      </c>
      <c r="CA61" s="327">
        <f>ZD!B59</f>
        <v>0</v>
      </c>
      <c r="CB61" s="327">
        <f>ZD!C59</f>
        <v>0</v>
      </c>
      <c r="CC61" s="1154"/>
      <c r="CD61" s="332"/>
      <c r="CE61" s="334"/>
      <c r="CF61" s="334"/>
      <c r="CG61" s="334"/>
      <c r="CH61" s="332"/>
      <c r="CI61" s="319"/>
      <c r="CL61" s="448">
        <f t="shared" si="8"/>
        <v>57</v>
      </c>
      <c r="CM61" s="327" t="str">
        <f>KTPRS2!B58</f>
        <v>Предельный минимальный уровень нефти в резервуаре Е-1</v>
      </c>
      <c r="CN61" s="327" t="str">
        <f>KTPRS2!C58</f>
        <v>KTPRS_preMin_Lvl_E1</v>
      </c>
      <c r="CO61" s="327" t="str">
        <f>CONCATENATE(IF(KTPRS2!D58=0,0,KTPRS2!D58),";",IF(KTPRS2!E58 = 0, 0,KTPRS2!E58))</f>
        <v>0;0</v>
      </c>
      <c r="CP61" s="332"/>
      <c r="CQ61" s="334"/>
      <c r="CR61" s="334"/>
      <c r="CS61" s="334"/>
      <c r="CT61" s="332"/>
      <c r="CU61" s="319"/>
      <c r="CW61" s="1135"/>
      <c r="CX61" s="1161"/>
      <c r="CY61" s="1161"/>
      <c r="CZ61" s="1161"/>
      <c r="DA61" s="1161"/>
      <c r="DB61" s="1163"/>
      <c r="DC61" s="1163"/>
      <c r="DD61" s="1163"/>
      <c r="DE61" s="1161"/>
      <c r="DF61" s="574"/>
    </row>
    <row r="62" spans="1:110" ht="15.75">
      <c r="A62" s="1135"/>
      <c r="B62" s="1136"/>
      <c r="C62" s="1136"/>
      <c r="D62" s="1136"/>
      <c r="E62" s="1136"/>
      <c r="F62" s="1136"/>
      <c r="G62" s="1136"/>
      <c r="H62" s="1136"/>
      <c r="I62" s="1136"/>
      <c r="J62" s="1137"/>
      <c r="L62" s="1135"/>
      <c r="M62" s="1136"/>
      <c r="N62" s="1136"/>
      <c r="O62" s="1136"/>
      <c r="P62" s="1136"/>
      <c r="Q62" s="1136"/>
      <c r="R62" s="1136"/>
      <c r="S62" s="1136"/>
      <c r="T62" s="1136"/>
      <c r="U62" s="1137"/>
      <c r="W62" s="448">
        <f t="shared" si="2"/>
        <v>58</v>
      </c>
      <c r="X62" s="327">
        <f>KTPRA!B61</f>
        <v>0</v>
      </c>
      <c r="Y62" s="327"/>
      <c r="Z62" s="332"/>
      <c r="AA62" s="332"/>
      <c r="AB62" s="334"/>
      <c r="AC62" s="334"/>
      <c r="AD62" s="334"/>
      <c r="AE62" s="332"/>
      <c r="AF62" s="319"/>
      <c r="AH62" s="448">
        <f t="shared" si="3"/>
        <v>58</v>
      </c>
      <c r="AI62" s="327">
        <f>KTPRA!B162</f>
        <v>0</v>
      </c>
      <c r="AJ62" s="327"/>
      <c r="AK62" s="332"/>
      <c r="AL62" s="332"/>
      <c r="AM62" s="334"/>
      <c r="AN62" s="334"/>
      <c r="AO62" s="334"/>
      <c r="AP62" s="332"/>
      <c r="AQ62" s="319"/>
      <c r="AS62" s="331">
        <f t="shared" si="4"/>
        <v>58</v>
      </c>
      <c r="AT62" s="332"/>
      <c r="AU62" s="332"/>
      <c r="AV62" s="332"/>
      <c r="AW62" s="332"/>
      <c r="AX62" s="334"/>
      <c r="AY62" s="334"/>
      <c r="AZ62" s="334"/>
      <c r="BA62" s="332"/>
      <c r="BB62" s="329"/>
      <c r="BD62" s="448">
        <f t="shared" si="5"/>
        <v>58</v>
      </c>
      <c r="BE62" s="327" t="str">
        <f>KTPR!B60</f>
        <v>Аварийная загазованность площадки нефтеналивного причала №1 (точка 10)</v>
      </c>
      <c r="BF62" s="327" t="s">
        <v>3346</v>
      </c>
      <c r="BG62" s="1150">
        <f>KTPR!C60</f>
        <v>10</v>
      </c>
      <c r="BH62" s="332"/>
      <c r="BI62" s="334"/>
      <c r="BJ62" s="334"/>
      <c r="BK62" s="334"/>
      <c r="BL62" s="332"/>
      <c r="BM62" s="319"/>
      <c r="BO62" s="331">
        <f t="shared" si="6"/>
        <v>58</v>
      </c>
      <c r="BP62" s="327">
        <f>VS!B60</f>
        <v>0</v>
      </c>
      <c r="BQ62" s="332"/>
      <c r="BR62" s="332"/>
      <c r="BS62" s="332"/>
      <c r="BT62" s="334"/>
      <c r="BU62" s="334"/>
      <c r="BV62" s="334"/>
      <c r="BW62" s="332"/>
      <c r="BX62" s="329"/>
      <c r="BZ62" s="448">
        <f t="shared" si="7"/>
        <v>58</v>
      </c>
      <c r="CA62" s="327" t="str">
        <f>ZD!B60</f>
        <v>Задвижка №14</v>
      </c>
      <c r="CB62" s="327" t="str">
        <f>ZD!C60</f>
        <v>ZD_14</v>
      </c>
      <c r="CC62" s="1154"/>
      <c r="CD62" s="332"/>
      <c r="CE62" s="334"/>
      <c r="CF62" s="334"/>
      <c r="CG62" s="334"/>
      <c r="CH62" s="332"/>
      <c r="CI62" s="319"/>
      <c r="CL62" s="448">
        <f t="shared" si="8"/>
        <v>58</v>
      </c>
      <c r="CM62" s="327" t="str">
        <f>KTPRS2!B59</f>
        <v>Предельный максимальный уровень нефти в резервуаре Е-1</v>
      </c>
      <c r="CN62" s="327" t="str">
        <f>KTPRS2!C59</f>
        <v>KTPRS_preMax_Lvl_E1</v>
      </c>
      <c r="CO62" s="327" t="str">
        <f>CONCATENATE(IF(KTPRS2!D59=0,0,KTPRS2!D59),";",IF(KTPRS2!E59 = 0, 0,KTPRS2!E59))</f>
        <v>0;0</v>
      </c>
      <c r="CP62" s="332"/>
      <c r="CQ62" s="334"/>
      <c r="CR62" s="334"/>
      <c r="CS62" s="334"/>
      <c r="CT62" s="332"/>
      <c r="CU62" s="319"/>
      <c r="CW62" s="1135"/>
      <c r="CX62" s="1161"/>
      <c r="CY62" s="1161"/>
      <c r="CZ62" s="1161"/>
      <c r="DA62" s="1161"/>
      <c r="DB62" s="1163"/>
      <c r="DC62" s="1163"/>
      <c r="DD62" s="1163"/>
      <c r="DE62" s="1161"/>
      <c r="DF62" s="574"/>
    </row>
    <row r="63" spans="1:110" ht="15.75">
      <c r="A63" s="1135"/>
      <c r="B63" s="1136"/>
      <c r="C63" s="1136"/>
      <c r="D63" s="1136"/>
      <c r="E63" s="1136"/>
      <c r="F63" s="1136"/>
      <c r="G63" s="1136"/>
      <c r="H63" s="1136"/>
      <c r="I63" s="1136"/>
      <c r="J63" s="1137"/>
      <c r="L63" s="1135"/>
      <c r="M63" s="1136"/>
      <c r="N63" s="1136"/>
      <c r="O63" s="1136"/>
      <c r="P63" s="1136"/>
      <c r="Q63" s="1136"/>
      <c r="R63" s="1136"/>
      <c r="S63" s="1136"/>
      <c r="T63" s="1136"/>
      <c r="U63" s="1137"/>
      <c r="W63" s="448">
        <f t="shared" si="2"/>
        <v>59</v>
      </c>
      <c r="X63" s="327">
        <f>KTPRA!B62</f>
        <v>0</v>
      </c>
      <c r="Y63" s="327"/>
      <c r="Z63" s="332"/>
      <c r="AA63" s="332"/>
      <c r="AB63" s="334"/>
      <c r="AC63" s="334"/>
      <c r="AD63" s="334"/>
      <c r="AE63" s="332"/>
      <c r="AF63" s="319"/>
      <c r="AH63" s="448">
        <f t="shared" si="3"/>
        <v>59</v>
      </c>
      <c r="AI63" s="327">
        <f>KTPRA!B163</f>
        <v>0</v>
      </c>
      <c r="AJ63" s="327"/>
      <c r="AK63" s="332"/>
      <c r="AL63" s="332"/>
      <c r="AM63" s="334"/>
      <c r="AN63" s="334"/>
      <c r="AO63" s="334"/>
      <c r="AP63" s="332"/>
      <c r="AQ63" s="319"/>
      <c r="AS63" s="331">
        <f t="shared" si="4"/>
        <v>59</v>
      </c>
      <c r="AT63" s="332"/>
      <c r="AU63" s="332"/>
      <c r="AV63" s="332"/>
      <c r="AW63" s="332"/>
      <c r="AX63" s="334"/>
      <c r="AY63" s="334"/>
      <c r="AZ63" s="334"/>
      <c r="BA63" s="332"/>
      <c r="BB63" s="329"/>
      <c r="BD63" s="448">
        <f t="shared" si="5"/>
        <v>59</v>
      </c>
      <c r="BE63" s="327" t="str">
        <f>KTPR!B61</f>
        <v>Недостоверность измерений двух и более преобразователей уровня загазованности площадки нефтеналивного причала №1</v>
      </c>
      <c r="BF63" s="327" t="s">
        <v>3347</v>
      </c>
      <c r="BG63" s="1150">
        <f>KTPR!C61</f>
        <v>10</v>
      </c>
      <c r="BH63" s="332"/>
      <c r="BI63" s="334"/>
      <c r="BJ63" s="334"/>
      <c r="BK63" s="334"/>
      <c r="BL63" s="332"/>
      <c r="BM63" s="319"/>
      <c r="BO63" s="331">
        <f t="shared" si="6"/>
        <v>59</v>
      </c>
      <c r="BP63" s="327">
        <f>VS!B61</f>
        <v>0</v>
      </c>
      <c r="BQ63" s="332"/>
      <c r="BR63" s="332"/>
      <c r="BS63" s="332"/>
      <c r="BT63" s="334"/>
      <c r="BU63" s="334"/>
      <c r="BV63" s="334"/>
      <c r="BW63" s="332"/>
      <c r="BX63" s="329"/>
      <c r="BZ63" s="448">
        <f t="shared" si="7"/>
        <v>59</v>
      </c>
      <c r="CA63" s="327" t="str">
        <f>ZD!B61</f>
        <v>Задвижка №15</v>
      </c>
      <c r="CB63" s="327" t="str">
        <f>ZD!C61</f>
        <v>ZD_15</v>
      </c>
      <c r="CC63" s="1154"/>
      <c r="CD63" s="332"/>
      <c r="CE63" s="334"/>
      <c r="CF63" s="334"/>
      <c r="CG63" s="334"/>
      <c r="CH63" s="332"/>
      <c r="CI63" s="319"/>
      <c r="CL63" s="448">
        <f t="shared" si="8"/>
        <v>59</v>
      </c>
      <c r="CM63" s="327" t="str">
        <f>KTPRS2!B60</f>
        <v>Отключение работающего насоса откачки Н-1 или Н-2 после 60с с момента сработки пред мин уровня нефти в рвс Е-1</v>
      </c>
      <c r="CN63" s="327" t="str">
        <f>KTPRS2!C60</f>
        <v>KTPRS_preMax_Lvl_E1_60s</v>
      </c>
      <c r="CO63" s="327" t="str">
        <f>CONCATENATE(IF(KTPRS2!D60=0,0,KTPRS2!D60),";",IF(KTPRS2!E60 = 0, 0,KTPRS2!E60))</f>
        <v>60;0</v>
      </c>
      <c r="CP63" s="332"/>
      <c r="CQ63" s="334"/>
      <c r="CR63" s="334"/>
      <c r="CS63" s="334"/>
      <c r="CT63" s="332"/>
      <c r="CU63" s="319"/>
      <c r="CW63" s="1135"/>
      <c r="CX63" s="1161"/>
      <c r="CY63" s="1161"/>
      <c r="CZ63" s="1161"/>
      <c r="DA63" s="1161"/>
      <c r="DB63" s="1163"/>
      <c r="DC63" s="1163"/>
      <c r="DD63" s="1163"/>
      <c r="DE63" s="1161"/>
      <c r="DF63" s="574"/>
    </row>
    <row r="64" spans="1:110" ht="15.75">
      <c r="A64" s="1135"/>
      <c r="B64" s="1136"/>
      <c r="C64" s="1136"/>
      <c r="D64" s="1136"/>
      <c r="E64" s="1136"/>
      <c r="F64" s="1136"/>
      <c r="G64" s="1136"/>
      <c r="H64" s="1136"/>
      <c r="I64" s="1136"/>
      <c r="J64" s="1137"/>
      <c r="L64" s="1135"/>
      <c r="M64" s="1136"/>
      <c r="N64" s="1136"/>
      <c r="O64" s="1136"/>
      <c r="P64" s="1136"/>
      <c r="Q64" s="1136"/>
      <c r="R64" s="1136"/>
      <c r="S64" s="1136"/>
      <c r="T64" s="1136"/>
      <c r="U64" s="1137"/>
      <c r="W64" s="448">
        <f t="shared" si="2"/>
        <v>60</v>
      </c>
      <c r="X64" s="327">
        <f>KTPRA!B63</f>
        <v>0</v>
      </c>
      <c r="Y64" s="327"/>
      <c r="Z64" s="332"/>
      <c r="AA64" s="332"/>
      <c r="AB64" s="334"/>
      <c r="AC64" s="334"/>
      <c r="AD64" s="334"/>
      <c r="AE64" s="332"/>
      <c r="AF64" s="319"/>
      <c r="AH64" s="448">
        <f t="shared" si="3"/>
        <v>60</v>
      </c>
      <c r="AI64" s="327">
        <f>KTPRA!B164</f>
        <v>0</v>
      </c>
      <c r="AJ64" s="327"/>
      <c r="AK64" s="332"/>
      <c r="AL64" s="332"/>
      <c r="AM64" s="334"/>
      <c r="AN64" s="334"/>
      <c r="AO64" s="334"/>
      <c r="AP64" s="332"/>
      <c r="AQ64" s="319"/>
      <c r="AS64" s="331">
        <f t="shared" si="4"/>
        <v>60</v>
      </c>
      <c r="AT64" s="332"/>
      <c r="AU64" s="332"/>
      <c r="AV64" s="332"/>
      <c r="AW64" s="332"/>
      <c r="AX64" s="334"/>
      <c r="AY64" s="334"/>
      <c r="AZ64" s="334"/>
      <c r="BA64" s="332"/>
      <c r="BB64" s="329"/>
      <c r="BD64" s="448">
        <f t="shared" si="5"/>
        <v>60</v>
      </c>
      <c r="BE64" s="327" t="str">
        <f>KTPR!B62</f>
        <v>Сохранение предельной загазованности площадки нефтеналивного причала №1 (точка 1)</v>
      </c>
      <c r="BF64" s="327" t="s">
        <v>3348</v>
      </c>
      <c r="BG64" s="1150">
        <f>KTPR!C62</f>
        <v>0</v>
      </c>
      <c r="BH64" s="332"/>
      <c r="BI64" s="334"/>
      <c r="BJ64" s="334"/>
      <c r="BK64" s="334"/>
      <c r="BL64" s="332"/>
      <c r="BM64" s="319"/>
      <c r="BO64" s="331">
        <f t="shared" si="6"/>
        <v>60</v>
      </c>
      <c r="BP64" s="327">
        <f>VS!B62</f>
        <v>0</v>
      </c>
      <c r="BQ64" s="332"/>
      <c r="BR64" s="332"/>
      <c r="BS64" s="332"/>
      <c r="BT64" s="334"/>
      <c r="BU64" s="334"/>
      <c r="BV64" s="334"/>
      <c r="BW64" s="332"/>
      <c r="BX64" s="329"/>
      <c r="BZ64" s="448">
        <f t="shared" si="7"/>
        <v>60</v>
      </c>
      <c r="CA64" s="327" t="str">
        <f>ZD!B62</f>
        <v>Задвижка №16</v>
      </c>
      <c r="CB64" s="327" t="str">
        <f>ZD!C62</f>
        <v>ZD_16</v>
      </c>
      <c r="CC64" s="1154"/>
      <c r="CD64" s="332"/>
      <c r="CE64" s="334"/>
      <c r="CF64" s="334"/>
      <c r="CG64" s="334"/>
      <c r="CH64" s="332"/>
      <c r="CI64" s="319"/>
      <c r="CL64" s="448">
        <f t="shared" si="8"/>
        <v>60</v>
      </c>
      <c r="CM64" s="327" t="str">
        <f>KTPRS2!B61</f>
        <v>Минимальное давление газонефтяной фракции в трубопроводе на выходе резервуара Е-1</v>
      </c>
      <c r="CN64" s="327" t="str">
        <f>KTPRS2!C61</f>
        <v>KTPRS_MinP_OutE1</v>
      </c>
      <c r="CO64" s="327" t="str">
        <f>CONCATENATE(IF(KTPRS2!D61=0,0,KTPRS2!D61),";",IF(KTPRS2!E61 = 0, 0,KTPRS2!E61))</f>
        <v>0;0</v>
      </c>
      <c r="CP64" s="332"/>
      <c r="CQ64" s="334"/>
      <c r="CR64" s="334"/>
      <c r="CS64" s="334"/>
      <c r="CT64" s="332"/>
      <c r="CU64" s="319"/>
      <c r="CW64" s="1135"/>
      <c r="CX64" s="1161"/>
      <c r="CY64" s="1161"/>
      <c r="CZ64" s="1161"/>
      <c r="DA64" s="1161"/>
      <c r="DB64" s="1163"/>
      <c r="DC64" s="1163"/>
      <c r="DD64" s="1163"/>
      <c r="DE64" s="1161"/>
      <c r="DF64" s="574"/>
    </row>
    <row r="65" spans="1:110" ht="15.75">
      <c r="A65" s="1135"/>
      <c r="B65" s="1136"/>
      <c r="C65" s="1136"/>
      <c r="D65" s="1136"/>
      <c r="E65" s="1136"/>
      <c r="F65" s="1136"/>
      <c r="G65" s="1136"/>
      <c r="H65" s="1136"/>
      <c r="I65" s="1136"/>
      <c r="J65" s="1137"/>
      <c r="L65" s="1135"/>
      <c r="M65" s="1136"/>
      <c r="N65" s="1136"/>
      <c r="O65" s="1136"/>
      <c r="P65" s="1136"/>
      <c r="Q65" s="1136"/>
      <c r="R65" s="1136"/>
      <c r="S65" s="1136"/>
      <c r="T65" s="1136"/>
      <c r="U65" s="1137"/>
      <c r="W65" s="448">
        <f t="shared" si="2"/>
        <v>61</v>
      </c>
      <c r="X65" s="327">
        <f>KTPRA!B64</f>
        <v>0</v>
      </c>
      <c r="Y65" s="327"/>
      <c r="Z65" s="332"/>
      <c r="AA65" s="332"/>
      <c r="AB65" s="334"/>
      <c r="AC65" s="334"/>
      <c r="AD65" s="334"/>
      <c r="AE65" s="332"/>
      <c r="AF65" s="319"/>
      <c r="AH65" s="448">
        <f t="shared" si="3"/>
        <v>61</v>
      </c>
      <c r="AI65" s="327">
        <f>KTPRA!B165</f>
        <v>0</v>
      </c>
      <c r="AJ65" s="327"/>
      <c r="AK65" s="332"/>
      <c r="AL65" s="332"/>
      <c r="AM65" s="334"/>
      <c r="AN65" s="334"/>
      <c r="AO65" s="334"/>
      <c r="AP65" s="332"/>
      <c r="AQ65" s="319"/>
      <c r="AS65" s="331">
        <f t="shared" si="4"/>
        <v>61</v>
      </c>
      <c r="AT65" s="332"/>
      <c r="AU65" s="332"/>
      <c r="AV65" s="332"/>
      <c r="AW65" s="332"/>
      <c r="AX65" s="334"/>
      <c r="AY65" s="334"/>
      <c r="AZ65" s="334"/>
      <c r="BA65" s="332"/>
      <c r="BB65" s="329"/>
      <c r="BD65" s="448">
        <f t="shared" si="5"/>
        <v>61</v>
      </c>
      <c r="BE65" s="327" t="str">
        <f>KTPR!B63</f>
        <v>Сохранение предельной загазованности площадки нефтеналивного причала №1 (точка 2)</v>
      </c>
      <c r="BF65" s="327" t="s">
        <v>3349</v>
      </c>
      <c r="BG65" s="1150">
        <f>KTPR!C63</f>
        <v>0</v>
      </c>
      <c r="BH65" s="332"/>
      <c r="BI65" s="334"/>
      <c r="BJ65" s="334"/>
      <c r="BK65" s="334"/>
      <c r="BL65" s="332"/>
      <c r="BM65" s="319"/>
      <c r="BO65" s="331">
        <f t="shared" si="6"/>
        <v>61</v>
      </c>
      <c r="BP65" s="327">
        <f>VS!B63</f>
        <v>0</v>
      </c>
      <c r="BQ65" s="332"/>
      <c r="BR65" s="332"/>
      <c r="BS65" s="332"/>
      <c r="BT65" s="334"/>
      <c r="BU65" s="334"/>
      <c r="BV65" s="334"/>
      <c r="BW65" s="332"/>
      <c r="BX65" s="329"/>
      <c r="BZ65" s="448">
        <f t="shared" si="7"/>
        <v>61</v>
      </c>
      <c r="CA65" s="327" t="str">
        <f>ZD!B63</f>
        <v>Задвижка №17</v>
      </c>
      <c r="CB65" s="327" t="str">
        <f>ZD!C63</f>
        <v>ZD_17</v>
      </c>
      <c r="CC65" s="1154"/>
      <c r="CD65" s="332"/>
      <c r="CE65" s="334"/>
      <c r="CF65" s="334"/>
      <c r="CG65" s="334"/>
      <c r="CH65" s="332"/>
      <c r="CI65" s="319"/>
      <c r="CL65" s="448">
        <f t="shared" si="8"/>
        <v>61</v>
      </c>
      <c r="CM65" s="327" t="str">
        <f>KTPRS2!B62</f>
        <v>Максимальное давление газонефтяной фракции в трубопроводе на выходе резервуара Е-1</v>
      </c>
      <c r="CN65" s="327" t="str">
        <f>KTPRS2!C62</f>
        <v>KTPRS_MaxP_OutE1</v>
      </c>
      <c r="CO65" s="327" t="str">
        <f>CONCATENATE(IF(KTPRS2!D62=0,0,KTPRS2!D62),";",IF(KTPRS2!E62 = 0, 0,KTPRS2!E62))</f>
        <v>0;0</v>
      </c>
      <c r="CP65" s="332"/>
      <c r="CQ65" s="334"/>
      <c r="CR65" s="334"/>
      <c r="CS65" s="334"/>
      <c r="CT65" s="332"/>
      <c r="CU65" s="319"/>
      <c r="CW65" s="1135"/>
      <c r="CX65" s="1161"/>
      <c r="CY65" s="1161"/>
      <c r="CZ65" s="1161"/>
      <c r="DA65" s="1161"/>
      <c r="DB65" s="1163"/>
      <c r="DC65" s="1163"/>
      <c r="DD65" s="1163"/>
      <c r="DE65" s="1161"/>
      <c r="DF65" s="574"/>
    </row>
    <row r="66" spans="1:110" ht="15.75">
      <c r="A66" s="1135"/>
      <c r="B66" s="1136"/>
      <c r="C66" s="1136"/>
      <c r="D66" s="1136"/>
      <c r="E66" s="1136"/>
      <c r="F66" s="1136"/>
      <c r="G66" s="1136"/>
      <c r="H66" s="1136"/>
      <c r="I66" s="1136"/>
      <c r="J66" s="1137"/>
      <c r="L66" s="1135"/>
      <c r="M66" s="1136"/>
      <c r="N66" s="1136"/>
      <c r="O66" s="1136"/>
      <c r="P66" s="1136"/>
      <c r="Q66" s="1136"/>
      <c r="R66" s="1136"/>
      <c r="S66" s="1136"/>
      <c r="T66" s="1136"/>
      <c r="U66" s="1137"/>
      <c r="W66" s="448">
        <f t="shared" si="2"/>
        <v>62</v>
      </c>
      <c r="X66" s="327">
        <f>KTPRA!B65</f>
        <v>0</v>
      </c>
      <c r="Y66" s="327"/>
      <c r="Z66" s="332"/>
      <c r="AA66" s="332"/>
      <c r="AB66" s="334"/>
      <c r="AC66" s="334"/>
      <c r="AD66" s="334"/>
      <c r="AE66" s="332"/>
      <c r="AF66" s="319"/>
      <c r="AH66" s="448">
        <f t="shared" si="3"/>
        <v>62</v>
      </c>
      <c r="AI66" s="327">
        <f>KTPRA!B166</f>
        <v>0</v>
      </c>
      <c r="AJ66" s="327"/>
      <c r="AK66" s="332"/>
      <c r="AL66" s="332"/>
      <c r="AM66" s="334"/>
      <c r="AN66" s="334"/>
      <c r="AO66" s="334"/>
      <c r="AP66" s="332"/>
      <c r="AQ66" s="319"/>
      <c r="AS66" s="331">
        <f t="shared" si="4"/>
        <v>62</v>
      </c>
      <c r="AT66" s="332"/>
      <c r="AU66" s="332"/>
      <c r="AV66" s="332"/>
      <c r="AW66" s="332"/>
      <c r="AX66" s="334"/>
      <c r="AY66" s="334"/>
      <c r="AZ66" s="334"/>
      <c r="BA66" s="332"/>
      <c r="BB66" s="329"/>
      <c r="BD66" s="448">
        <f t="shared" si="5"/>
        <v>62</v>
      </c>
      <c r="BE66" s="327" t="str">
        <f>KTPR!B64</f>
        <v>Сохранение предельной загазованности площадки нефтеналивного причала №1 (точка 3)</v>
      </c>
      <c r="BF66" s="327" t="s">
        <v>3350</v>
      </c>
      <c r="BG66" s="1150">
        <f>KTPR!C64</f>
        <v>0</v>
      </c>
      <c r="BH66" s="332"/>
      <c r="BI66" s="334"/>
      <c r="BJ66" s="334"/>
      <c r="BK66" s="334"/>
      <c r="BL66" s="332"/>
      <c r="BM66" s="319"/>
      <c r="BO66" s="331">
        <f t="shared" si="6"/>
        <v>62</v>
      </c>
      <c r="BP66" s="327">
        <f>VS!B64</f>
        <v>0</v>
      </c>
      <c r="BQ66" s="332"/>
      <c r="BR66" s="332"/>
      <c r="BS66" s="332"/>
      <c r="BT66" s="334"/>
      <c r="BU66" s="334"/>
      <c r="BV66" s="334"/>
      <c r="BW66" s="332"/>
      <c r="BX66" s="329"/>
      <c r="BZ66" s="448">
        <f t="shared" si="7"/>
        <v>62</v>
      </c>
      <c r="CA66" s="327">
        <f>ZD!B64</f>
        <v>0</v>
      </c>
      <c r="CB66" s="327">
        <f>ZD!C64</f>
        <v>0</v>
      </c>
      <c r="CC66" s="1154"/>
      <c r="CD66" s="332"/>
      <c r="CE66" s="334"/>
      <c r="CF66" s="334"/>
      <c r="CG66" s="334"/>
      <c r="CH66" s="332"/>
      <c r="CI66" s="319"/>
      <c r="CL66" s="448">
        <f t="shared" si="8"/>
        <v>62</v>
      </c>
      <c r="CM66" s="327" t="str">
        <f>KTPRS2!B63</f>
        <v>Сохранение предельной загазованности площадки насосной откачки дренажа из емкости Е-1 (точка 1)</v>
      </c>
      <c r="CN66" s="327" t="str">
        <f>KTPRS2!C63</f>
        <v>KTPRS_E1_SAVE_GAS10_1</v>
      </c>
      <c r="CO66" s="327" t="str">
        <f>CONCATENATE(IF(KTPRS2!D63=0,0,KTPRS2!D63),";",IF(KTPRS2!E63 = 0, 0,KTPRS2!E63))</f>
        <v>600;0</v>
      </c>
      <c r="CP66" s="332"/>
      <c r="CQ66" s="334"/>
      <c r="CR66" s="334"/>
      <c r="CS66" s="334"/>
      <c r="CT66" s="332"/>
      <c r="CU66" s="319"/>
      <c r="CW66" s="1135"/>
      <c r="CX66" s="1161"/>
      <c r="CY66" s="1161"/>
      <c r="CZ66" s="1161"/>
      <c r="DA66" s="1161"/>
      <c r="DB66" s="1163"/>
      <c r="DC66" s="1163"/>
      <c r="DD66" s="1163"/>
      <c r="DE66" s="1161"/>
      <c r="DF66" s="574"/>
    </row>
    <row r="67" spans="1:110" ht="15.75">
      <c r="A67" s="1135"/>
      <c r="B67" s="1136"/>
      <c r="C67" s="1136"/>
      <c r="D67" s="1136"/>
      <c r="E67" s="1136"/>
      <c r="F67" s="1136"/>
      <c r="G67" s="1136"/>
      <c r="H67" s="1136"/>
      <c r="I67" s="1136"/>
      <c r="J67" s="1137"/>
      <c r="L67" s="1135"/>
      <c r="M67" s="1136"/>
      <c r="N67" s="1136"/>
      <c r="O67" s="1136"/>
      <c r="P67" s="1136"/>
      <c r="Q67" s="1136"/>
      <c r="R67" s="1136"/>
      <c r="S67" s="1136"/>
      <c r="T67" s="1136"/>
      <c r="U67" s="1137"/>
      <c r="W67" s="448">
        <f t="shared" si="2"/>
        <v>63</v>
      </c>
      <c r="X67" s="327">
        <f>KTPRA!B66</f>
        <v>0</v>
      </c>
      <c r="Y67" s="327"/>
      <c r="Z67" s="332"/>
      <c r="AA67" s="332"/>
      <c r="AB67" s="334"/>
      <c r="AC67" s="334"/>
      <c r="AD67" s="334"/>
      <c r="AE67" s="332"/>
      <c r="AF67" s="319"/>
      <c r="AH67" s="448">
        <f t="shared" si="3"/>
        <v>63</v>
      </c>
      <c r="AI67" s="327">
        <f>KTPRA!B167</f>
        <v>0</v>
      </c>
      <c r="AJ67" s="327"/>
      <c r="AK67" s="332"/>
      <c r="AL67" s="332"/>
      <c r="AM67" s="334"/>
      <c r="AN67" s="334"/>
      <c r="AO67" s="334"/>
      <c r="AP67" s="332"/>
      <c r="AQ67" s="319"/>
      <c r="AS67" s="331">
        <f t="shared" si="4"/>
        <v>63</v>
      </c>
      <c r="AT67" s="332"/>
      <c r="AU67" s="332"/>
      <c r="AV67" s="332"/>
      <c r="AW67" s="332"/>
      <c r="AX67" s="334"/>
      <c r="AY67" s="334"/>
      <c r="AZ67" s="334"/>
      <c r="BA67" s="332"/>
      <c r="BB67" s="329"/>
      <c r="BD67" s="448">
        <f t="shared" si="5"/>
        <v>63</v>
      </c>
      <c r="BE67" s="327" t="str">
        <f>KTPR!B65</f>
        <v>Сохранение предельной загазованности площадки нефтеналивного причала №1 (точка 4)</v>
      </c>
      <c r="BF67" s="327" t="s">
        <v>3351</v>
      </c>
      <c r="BG67" s="1150">
        <f>KTPR!C65</f>
        <v>0</v>
      </c>
      <c r="BH67" s="332"/>
      <c r="BI67" s="334"/>
      <c r="BJ67" s="334"/>
      <c r="BK67" s="334"/>
      <c r="BL67" s="332"/>
      <c r="BM67" s="319"/>
      <c r="BO67" s="331">
        <f t="shared" si="6"/>
        <v>63</v>
      </c>
      <c r="BP67" s="327">
        <f>VS!B65</f>
        <v>0</v>
      </c>
      <c r="BQ67" s="332"/>
      <c r="BR67" s="332"/>
      <c r="BS67" s="332"/>
      <c r="BT67" s="334"/>
      <c r="BU67" s="334"/>
      <c r="BV67" s="334"/>
      <c r="BW67" s="332"/>
      <c r="BX67" s="329"/>
      <c r="BZ67" s="448">
        <f t="shared" si="7"/>
        <v>63</v>
      </c>
      <c r="CA67" s="327" t="str">
        <f>ZD!B65</f>
        <v>Шаровой кран №57</v>
      </c>
      <c r="CB67" s="327" t="str">
        <f>ZD!C65</f>
        <v>ZD_57</v>
      </c>
      <c r="CC67" s="1154"/>
      <c r="CD67" s="332"/>
      <c r="CE67" s="334"/>
      <c r="CF67" s="334"/>
      <c r="CG67" s="334"/>
      <c r="CH67" s="332"/>
      <c r="CI67" s="319"/>
      <c r="CL67" s="448">
        <f t="shared" si="8"/>
        <v>63</v>
      </c>
      <c r="CM67" s="327" t="str">
        <f>KTPRS2!B64</f>
        <v>Сохранение предельной загазованности площадки насосной откачки дренажа из емкости Е-1 (точка 2)</v>
      </c>
      <c r="CN67" s="327" t="str">
        <f>KTPRS2!C64</f>
        <v>KTPRS_E1_SAVE_GAS10_2</v>
      </c>
      <c r="CO67" s="327" t="str">
        <f>CONCATENATE(IF(KTPRS2!D64=0,0,KTPRS2!D64),";",IF(KTPRS2!E64 = 0, 0,KTPRS2!E64))</f>
        <v>600;0</v>
      </c>
      <c r="CP67" s="332"/>
      <c r="CQ67" s="334"/>
      <c r="CR67" s="334"/>
      <c r="CS67" s="334"/>
      <c r="CT67" s="332"/>
      <c r="CU67" s="319"/>
      <c r="CW67" s="1135"/>
      <c r="CX67" s="1161"/>
      <c r="CY67" s="1161"/>
      <c r="CZ67" s="1161"/>
      <c r="DA67" s="1161"/>
      <c r="DB67" s="1163"/>
      <c r="DC67" s="1163"/>
      <c r="DD67" s="1163"/>
      <c r="DE67" s="1161"/>
      <c r="DF67" s="574"/>
    </row>
    <row r="68" spans="1:110" ht="15.75">
      <c r="A68" s="1135"/>
      <c r="B68" s="1136"/>
      <c r="C68" s="1136"/>
      <c r="D68" s="1136"/>
      <c r="E68" s="1136"/>
      <c r="F68" s="1136"/>
      <c r="G68" s="1136"/>
      <c r="H68" s="1136"/>
      <c r="I68" s="1136"/>
      <c r="J68" s="1137"/>
      <c r="L68" s="1135"/>
      <c r="M68" s="1136"/>
      <c r="N68" s="1136"/>
      <c r="O68" s="1136"/>
      <c r="P68" s="1136"/>
      <c r="Q68" s="1136"/>
      <c r="R68" s="1136"/>
      <c r="S68" s="1136"/>
      <c r="T68" s="1136"/>
      <c r="U68" s="1137"/>
      <c r="W68" s="448">
        <f t="shared" si="2"/>
        <v>64</v>
      </c>
      <c r="X68" s="327">
        <f>KTPRA!B67</f>
        <v>0</v>
      </c>
      <c r="Y68" s="327"/>
      <c r="Z68" s="332"/>
      <c r="AA68" s="332"/>
      <c r="AB68" s="334"/>
      <c r="AC68" s="334"/>
      <c r="AD68" s="334"/>
      <c r="AE68" s="332"/>
      <c r="AF68" s="319"/>
      <c r="AH68" s="448">
        <f t="shared" si="3"/>
        <v>64</v>
      </c>
      <c r="AI68" s="327">
        <f>KTPRA!B168</f>
        <v>0</v>
      </c>
      <c r="AJ68" s="327"/>
      <c r="AK68" s="332"/>
      <c r="AL68" s="332"/>
      <c r="AM68" s="334"/>
      <c r="AN68" s="334"/>
      <c r="AO68" s="334"/>
      <c r="AP68" s="332"/>
      <c r="AQ68" s="319"/>
      <c r="AS68" s="331">
        <f t="shared" si="4"/>
        <v>64</v>
      </c>
      <c r="AT68" s="332"/>
      <c r="AU68" s="332"/>
      <c r="AV68" s="332"/>
      <c r="AW68" s="332"/>
      <c r="AX68" s="334"/>
      <c r="AY68" s="334"/>
      <c r="AZ68" s="334"/>
      <c r="BA68" s="332"/>
      <c r="BB68" s="329"/>
      <c r="BD68" s="448">
        <f t="shared" si="5"/>
        <v>64</v>
      </c>
      <c r="BE68" s="327" t="str">
        <f>KTPR!B66</f>
        <v>Сохранение предельной загазованности площадки нефтеналивного причала №1 (точка 5)</v>
      </c>
      <c r="BF68" s="327" t="s">
        <v>3352</v>
      </c>
      <c r="BG68" s="1150">
        <f>KTPR!C66</f>
        <v>0</v>
      </c>
      <c r="BH68" s="332"/>
      <c r="BI68" s="334"/>
      <c r="BJ68" s="334"/>
      <c r="BK68" s="334"/>
      <c r="BL68" s="332"/>
      <c r="BM68" s="319"/>
      <c r="BO68" s="331">
        <f t="shared" si="6"/>
        <v>64</v>
      </c>
      <c r="BP68" s="327">
        <f>VS!B66</f>
        <v>0</v>
      </c>
      <c r="BQ68" s="332"/>
      <c r="BR68" s="332"/>
      <c r="BS68" s="332"/>
      <c r="BT68" s="334"/>
      <c r="BU68" s="334"/>
      <c r="BV68" s="334"/>
      <c r="BW68" s="332"/>
      <c r="BX68" s="329"/>
      <c r="BZ68" s="448">
        <f t="shared" si="7"/>
        <v>64</v>
      </c>
      <c r="CA68" s="327" t="str">
        <f>ZD!B66</f>
        <v>Шаровой кран №58</v>
      </c>
      <c r="CB68" s="327" t="str">
        <f>ZD!C66</f>
        <v>ZD_58</v>
      </c>
      <c r="CC68" s="1154"/>
      <c r="CD68" s="332"/>
      <c r="CE68" s="334"/>
      <c r="CF68" s="334"/>
      <c r="CG68" s="334"/>
      <c r="CH68" s="332"/>
      <c r="CI68" s="319"/>
      <c r="CL68" s="448">
        <f t="shared" si="8"/>
        <v>64</v>
      </c>
      <c r="CM68" s="327" t="str">
        <f>KTPRS2!B65</f>
        <v>Сохранение предельной загазованности площадки насосной откачки дренажа из емкости Е-1 (точка 3)</v>
      </c>
      <c r="CN68" s="327" t="str">
        <f>KTPRS2!C65</f>
        <v>KTPRS_E1_SAVE_GAS10_3</v>
      </c>
      <c r="CO68" s="327" t="str">
        <f>CONCATENATE(IF(KTPRS2!D65=0,0,KTPRS2!D65),";",IF(KTPRS2!E65 = 0, 0,KTPRS2!E65))</f>
        <v>600;0</v>
      </c>
      <c r="CP68" s="332"/>
      <c r="CQ68" s="334"/>
      <c r="CR68" s="334"/>
      <c r="CS68" s="334"/>
      <c r="CT68" s="332"/>
      <c r="CU68" s="319"/>
      <c r="CW68" s="1135"/>
      <c r="CX68" s="1161"/>
      <c r="CY68" s="1161"/>
      <c r="CZ68" s="1161"/>
      <c r="DA68" s="1161"/>
      <c r="DB68" s="1163"/>
      <c r="DC68" s="1163"/>
      <c r="DD68" s="1163"/>
      <c r="DE68" s="1161"/>
      <c r="DF68" s="574"/>
    </row>
    <row r="69" spans="1:110" ht="15.75">
      <c r="A69" s="1135"/>
      <c r="B69" s="1136"/>
      <c r="C69" s="1136"/>
      <c r="D69" s="1136"/>
      <c r="E69" s="1136"/>
      <c r="F69" s="1136"/>
      <c r="G69" s="1136"/>
      <c r="H69" s="1136"/>
      <c r="I69" s="1136"/>
      <c r="J69" s="1137"/>
      <c r="L69" s="1135"/>
      <c r="M69" s="1136"/>
      <c r="N69" s="1136"/>
      <c r="O69" s="1136"/>
      <c r="P69" s="1136"/>
      <c r="Q69" s="1136"/>
      <c r="R69" s="1136"/>
      <c r="S69" s="1136"/>
      <c r="T69" s="1136"/>
      <c r="U69" s="1137"/>
      <c r="W69" s="448">
        <f t="shared" si="2"/>
        <v>65</v>
      </c>
      <c r="X69" s="327">
        <f>KTPRA!B68</f>
        <v>0</v>
      </c>
      <c r="Y69" s="327"/>
      <c r="Z69" s="332"/>
      <c r="AA69" s="332"/>
      <c r="AB69" s="334"/>
      <c r="AC69" s="334"/>
      <c r="AD69" s="334"/>
      <c r="AE69" s="332"/>
      <c r="AF69" s="319"/>
      <c r="AH69" s="448">
        <f t="shared" si="3"/>
        <v>65</v>
      </c>
      <c r="AI69" s="327">
        <f>KTPRA!B169</f>
        <v>0</v>
      </c>
      <c r="AJ69" s="327"/>
      <c r="AK69" s="332"/>
      <c r="AL69" s="332"/>
      <c r="AM69" s="334"/>
      <c r="AN69" s="334"/>
      <c r="AO69" s="334"/>
      <c r="AP69" s="332"/>
      <c r="AQ69" s="319"/>
      <c r="AS69" s="331">
        <f t="shared" si="4"/>
        <v>65</v>
      </c>
      <c r="AT69" s="332"/>
      <c r="AU69" s="332"/>
      <c r="AV69" s="332"/>
      <c r="AW69" s="332"/>
      <c r="AX69" s="334"/>
      <c r="AY69" s="334"/>
      <c r="AZ69" s="334"/>
      <c r="BA69" s="332"/>
      <c r="BB69" s="329"/>
      <c r="BD69" s="448">
        <f t="shared" si="5"/>
        <v>65</v>
      </c>
      <c r="BE69" s="327" t="str">
        <f>KTPR!B67</f>
        <v>Сохранение предельной загазованности площадки нефтеналивного причала №1 (точка 6)</v>
      </c>
      <c r="BF69" s="327" t="s">
        <v>3353</v>
      </c>
      <c r="BG69" s="1150">
        <f>KTPR!C67</f>
        <v>0</v>
      </c>
      <c r="BH69" s="332"/>
      <c r="BI69" s="334"/>
      <c r="BJ69" s="334"/>
      <c r="BK69" s="334"/>
      <c r="BL69" s="332"/>
      <c r="BM69" s="319"/>
      <c r="BO69" s="331">
        <f t="shared" si="6"/>
        <v>65</v>
      </c>
      <c r="BP69" s="327">
        <f>VS!B67</f>
        <v>0</v>
      </c>
      <c r="BQ69" s="332"/>
      <c r="BR69" s="332"/>
      <c r="BS69" s="332"/>
      <c r="BT69" s="334"/>
      <c r="BU69" s="334"/>
      <c r="BV69" s="334"/>
      <c r="BW69" s="332"/>
      <c r="BX69" s="329"/>
      <c r="BZ69" s="448">
        <f t="shared" si="7"/>
        <v>65</v>
      </c>
      <c r="CA69" s="327" t="str">
        <f>ZD!B67</f>
        <v>Шаровой кран №59</v>
      </c>
      <c r="CB69" s="327" t="str">
        <f>ZD!C67</f>
        <v>ZD_59</v>
      </c>
      <c r="CC69" s="1154"/>
      <c r="CD69" s="332"/>
      <c r="CE69" s="334"/>
      <c r="CF69" s="334"/>
      <c r="CG69" s="334"/>
      <c r="CH69" s="332"/>
      <c r="CI69" s="319"/>
      <c r="CL69" s="448">
        <f t="shared" si="8"/>
        <v>65</v>
      </c>
      <c r="CM69" s="327" t="str">
        <f>KTPRS2!B66</f>
        <v>Сохранение предельной загазованности площадки насосной откачки дренажа из емкости Е-1 (точка 4)</v>
      </c>
      <c r="CN69" s="327" t="str">
        <f>KTPRS2!C66</f>
        <v>KTPRS_E1_SAVE_GAS10_4</v>
      </c>
      <c r="CO69" s="327" t="str">
        <f>CONCATENATE(IF(KTPRS2!D66=0,0,KTPRS2!D66),";",IF(KTPRS2!E66 = 0, 0,KTPRS2!E66))</f>
        <v>600;0</v>
      </c>
      <c r="CP69" s="332"/>
      <c r="CQ69" s="334"/>
      <c r="CR69" s="334"/>
      <c r="CS69" s="334"/>
      <c r="CT69" s="332"/>
      <c r="CU69" s="319"/>
      <c r="CW69" s="1135"/>
      <c r="CX69" s="1161"/>
      <c r="CY69" s="1161"/>
      <c r="CZ69" s="1161"/>
      <c r="DA69" s="1161"/>
      <c r="DB69" s="1163"/>
      <c r="DC69" s="1163"/>
      <c r="DD69" s="1163"/>
      <c r="DE69" s="1161"/>
      <c r="DF69" s="574"/>
    </row>
    <row r="70" spans="1:110" ht="15.75">
      <c r="A70" s="1135"/>
      <c r="B70" s="1136"/>
      <c r="C70" s="1136"/>
      <c r="D70" s="1136"/>
      <c r="E70" s="1136"/>
      <c r="F70" s="1136"/>
      <c r="G70" s="1136"/>
      <c r="H70" s="1136"/>
      <c r="I70" s="1136"/>
      <c r="J70" s="1137"/>
      <c r="L70" s="1135"/>
      <c r="M70" s="1136"/>
      <c r="N70" s="1136"/>
      <c r="O70" s="1136"/>
      <c r="P70" s="1136"/>
      <c r="Q70" s="1136"/>
      <c r="R70" s="1136"/>
      <c r="S70" s="1136"/>
      <c r="T70" s="1136"/>
      <c r="U70" s="1137"/>
      <c r="W70" s="448">
        <f t="shared" ref="W70:W104" si="10">W69+1</f>
        <v>66</v>
      </c>
      <c r="X70" s="327">
        <f>KTPRA!B69</f>
        <v>0</v>
      </c>
      <c r="Y70" s="327"/>
      <c r="Z70" s="332"/>
      <c r="AA70" s="332"/>
      <c r="AB70" s="334"/>
      <c r="AC70" s="334"/>
      <c r="AD70" s="334"/>
      <c r="AE70" s="332"/>
      <c r="AF70" s="319"/>
      <c r="AH70" s="448">
        <f t="shared" ref="AH70:AH104" si="11">AH69+1</f>
        <v>66</v>
      </c>
      <c r="AI70" s="327">
        <f>KTPRA!B170</f>
        <v>0</v>
      </c>
      <c r="AJ70" s="327"/>
      <c r="AK70" s="332"/>
      <c r="AL70" s="332"/>
      <c r="AM70" s="334"/>
      <c r="AN70" s="334"/>
      <c r="AO70" s="334"/>
      <c r="AP70" s="332"/>
      <c r="AQ70" s="319"/>
      <c r="AS70" s="331">
        <f t="shared" ref="AS70:AS133" si="12">AS69+1</f>
        <v>66</v>
      </c>
      <c r="AT70" s="332"/>
      <c r="AU70" s="332"/>
      <c r="AV70" s="332"/>
      <c r="AW70" s="332"/>
      <c r="AX70" s="334"/>
      <c r="AY70" s="334"/>
      <c r="AZ70" s="334"/>
      <c r="BA70" s="332"/>
      <c r="BB70" s="329"/>
      <c r="BD70" s="448">
        <f t="shared" ref="BD70:BD133" si="13">BD69+1</f>
        <v>66</v>
      </c>
      <c r="BE70" s="327" t="str">
        <f>KTPR!B68</f>
        <v>Сохранение предельной загазованности площадки нефтеналивного причала №1 (точка 7)</v>
      </c>
      <c r="BF70" s="327" t="s">
        <v>3354</v>
      </c>
      <c r="BG70" s="1150">
        <f>KTPR!C68</f>
        <v>0</v>
      </c>
      <c r="BH70" s="332"/>
      <c r="BI70" s="334"/>
      <c r="BJ70" s="334"/>
      <c r="BK70" s="334"/>
      <c r="BL70" s="332"/>
      <c r="BM70" s="319"/>
      <c r="BO70" s="331">
        <f t="shared" ref="BO70:BO133" si="14">BO69+1</f>
        <v>66</v>
      </c>
      <c r="BP70" s="327">
        <f>VS!B68</f>
        <v>0</v>
      </c>
      <c r="BQ70" s="332"/>
      <c r="BR70" s="332"/>
      <c r="BS70" s="332"/>
      <c r="BT70" s="334"/>
      <c r="BU70" s="334"/>
      <c r="BV70" s="334"/>
      <c r="BW70" s="332"/>
      <c r="BX70" s="329"/>
      <c r="BZ70" s="448">
        <f t="shared" ref="BZ70:BZ133" si="15">BZ69+1</f>
        <v>66</v>
      </c>
      <c r="CA70" s="327" t="str">
        <f>ZD!B68</f>
        <v>Шаровой кран №60</v>
      </c>
      <c r="CB70" s="327" t="str">
        <f>ZD!C68</f>
        <v>ZD_60</v>
      </c>
      <c r="CC70" s="1154"/>
      <c r="CD70" s="332"/>
      <c r="CE70" s="334"/>
      <c r="CF70" s="334"/>
      <c r="CG70" s="334"/>
      <c r="CH70" s="332"/>
      <c r="CI70" s="319"/>
      <c r="CL70" s="448">
        <f t="shared" ref="CL70:CL133" si="16">CL69+1</f>
        <v>66</v>
      </c>
      <c r="CM70" s="327" t="str">
        <f>KTPRS2!B67</f>
        <v>Сохранение предельной загазованности площадки насосной откачки дренажа из емкости Е-1 (точка 5)</v>
      </c>
      <c r="CN70" s="327" t="str">
        <f>KTPRS2!C67</f>
        <v>KTPRS_E1_SAVE_GAS10_5</v>
      </c>
      <c r="CO70" s="327" t="str">
        <f>CONCATENATE(IF(KTPRS2!D67=0,0,KTPRS2!D67),";",IF(KTPRS2!E67 = 0, 0,KTPRS2!E67))</f>
        <v>600;0</v>
      </c>
      <c r="CP70" s="332"/>
      <c r="CQ70" s="334"/>
      <c r="CR70" s="334"/>
      <c r="CS70" s="334"/>
      <c r="CT70" s="332"/>
      <c r="CU70" s="319"/>
      <c r="CW70" s="1135"/>
      <c r="CX70" s="1161"/>
      <c r="CY70" s="1161"/>
      <c r="CZ70" s="1161"/>
      <c r="DA70" s="1161"/>
      <c r="DB70" s="1163"/>
      <c r="DC70" s="1163"/>
      <c r="DD70" s="1163"/>
      <c r="DE70" s="1161"/>
      <c r="DF70" s="574"/>
    </row>
    <row r="71" spans="1:110" ht="15.75">
      <c r="A71" s="1135"/>
      <c r="B71" s="1136"/>
      <c r="C71" s="1136"/>
      <c r="D71" s="1136"/>
      <c r="E71" s="1136"/>
      <c r="F71" s="1136"/>
      <c r="G71" s="1136"/>
      <c r="H71" s="1136"/>
      <c r="I71" s="1136"/>
      <c r="J71" s="1137"/>
      <c r="L71" s="1135"/>
      <c r="M71" s="1136"/>
      <c r="N71" s="1136"/>
      <c r="O71" s="1136"/>
      <c r="P71" s="1136"/>
      <c r="Q71" s="1136"/>
      <c r="R71" s="1136"/>
      <c r="S71" s="1136"/>
      <c r="T71" s="1136"/>
      <c r="U71" s="1137"/>
      <c r="W71" s="448">
        <f t="shared" si="10"/>
        <v>67</v>
      </c>
      <c r="X71" s="327">
        <f>KTPRA!B70</f>
        <v>0</v>
      </c>
      <c r="Y71" s="327"/>
      <c r="Z71" s="332"/>
      <c r="AA71" s="332"/>
      <c r="AB71" s="334"/>
      <c r="AC71" s="334"/>
      <c r="AD71" s="334"/>
      <c r="AE71" s="332"/>
      <c r="AF71" s="319"/>
      <c r="AH71" s="448">
        <f t="shared" si="11"/>
        <v>67</v>
      </c>
      <c r="AI71" s="327">
        <f>KTPRA!B171</f>
        <v>0</v>
      </c>
      <c r="AJ71" s="327"/>
      <c r="AK71" s="332"/>
      <c r="AL71" s="332"/>
      <c r="AM71" s="334"/>
      <c r="AN71" s="334"/>
      <c r="AO71" s="334"/>
      <c r="AP71" s="332"/>
      <c r="AQ71" s="319"/>
      <c r="AS71" s="331">
        <f t="shared" si="12"/>
        <v>67</v>
      </c>
      <c r="AT71" s="332"/>
      <c r="AU71" s="332"/>
      <c r="AV71" s="332"/>
      <c r="AW71" s="332"/>
      <c r="AX71" s="334"/>
      <c r="AY71" s="334"/>
      <c r="AZ71" s="334"/>
      <c r="BA71" s="332"/>
      <c r="BB71" s="329"/>
      <c r="BD71" s="448">
        <f t="shared" si="13"/>
        <v>67</v>
      </c>
      <c r="BE71" s="327" t="str">
        <f>KTPR!B69</f>
        <v>Сохранение предельной загазованности площадки нефтеналивного причала №1 (точка 8)</v>
      </c>
      <c r="BF71" s="327" t="s">
        <v>3355</v>
      </c>
      <c r="BG71" s="1150">
        <f>KTPR!C69</f>
        <v>0</v>
      </c>
      <c r="BH71" s="332"/>
      <c r="BI71" s="334"/>
      <c r="BJ71" s="334"/>
      <c r="BK71" s="334"/>
      <c r="BL71" s="332"/>
      <c r="BM71" s="319"/>
      <c r="BO71" s="331">
        <f t="shared" si="14"/>
        <v>67</v>
      </c>
      <c r="BP71" s="327">
        <f>VS!B69</f>
        <v>0</v>
      </c>
      <c r="BQ71" s="332"/>
      <c r="BR71" s="332"/>
      <c r="BS71" s="332"/>
      <c r="BT71" s="334"/>
      <c r="BU71" s="334"/>
      <c r="BV71" s="334"/>
      <c r="BW71" s="332"/>
      <c r="BX71" s="329"/>
      <c r="BZ71" s="448">
        <f t="shared" si="15"/>
        <v>67</v>
      </c>
      <c r="CA71" s="327" t="str">
        <f>ZD!B69</f>
        <v>Шаровой кран №61</v>
      </c>
      <c r="CB71" s="327" t="str">
        <f>ZD!C69</f>
        <v>ZD_61</v>
      </c>
      <c r="CC71" s="1154"/>
      <c r="CD71" s="332"/>
      <c r="CE71" s="334"/>
      <c r="CF71" s="334"/>
      <c r="CG71" s="334"/>
      <c r="CH71" s="332"/>
      <c r="CI71" s="319"/>
      <c r="CL71" s="448">
        <f t="shared" si="16"/>
        <v>67</v>
      </c>
      <c r="CM71" s="327" t="str">
        <f>KTPRS2!B68</f>
        <v>Сигнализация «пустой трубопровод» на входе насосов Н-1, Н-2</v>
      </c>
      <c r="CN71" s="327" t="str">
        <f>KTPRS2!C68</f>
        <v>KTPRS_EmptyTN_N1N2</v>
      </c>
      <c r="CO71" s="327" t="str">
        <f>CONCATENATE(IF(KTPRS2!D68=0,0,KTPRS2!D68),";",IF(KTPRS2!E68 = 0, 0,KTPRS2!E68))</f>
        <v>0;0</v>
      </c>
      <c r="CP71" s="332"/>
      <c r="CQ71" s="334"/>
      <c r="CR71" s="334"/>
      <c r="CS71" s="334"/>
      <c r="CT71" s="332"/>
      <c r="CU71" s="319"/>
      <c r="CW71" s="1135"/>
      <c r="CX71" s="1161"/>
      <c r="CY71" s="1161"/>
      <c r="CZ71" s="1161"/>
      <c r="DA71" s="1161"/>
      <c r="DB71" s="1163"/>
      <c r="DC71" s="1163"/>
      <c r="DD71" s="1163"/>
      <c r="DE71" s="1161"/>
      <c r="DF71" s="574"/>
    </row>
    <row r="72" spans="1:110" ht="15.75">
      <c r="A72" s="1135"/>
      <c r="B72" s="1136"/>
      <c r="C72" s="1136"/>
      <c r="D72" s="1136"/>
      <c r="E72" s="1136"/>
      <c r="F72" s="1136"/>
      <c r="G72" s="1136"/>
      <c r="H72" s="1136"/>
      <c r="I72" s="1136"/>
      <c r="J72" s="1137"/>
      <c r="L72" s="1135"/>
      <c r="M72" s="1136"/>
      <c r="N72" s="1136"/>
      <c r="O72" s="1136"/>
      <c r="P72" s="1136"/>
      <c r="Q72" s="1136"/>
      <c r="R72" s="1136"/>
      <c r="S72" s="1136"/>
      <c r="T72" s="1136"/>
      <c r="U72" s="1137"/>
      <c r="W72" s="448">
        <f t="shared" si="10"/>
        <v>68</v>
      </c>
      <c r="X72" s="327">
        <f>KTPRA!B71</f>
        <v>0</v>
      </c>
      <c r="Y72" s="327"/>
      <c r="Z72" s="332"/>
      <c r="AA72" s="332"/>
      <c r="AB72" s="334"/>
      <c r="AC72" s="334"/>
      <c r="AD72" s="334"/>
      <c r="AE72" s="332"/>
      <c r="AF72" s="319"/>
      <c r="AH72" s="448">
        <f t="shared" si="11"/>
        <v>68</v>
      </c>
      <c r="AI72" s="327">
        <f>KTPRA!B172</f>
        <v>0</v>
      </c>
      <c r="AJ72" s="327"/>
      <c r="AK72" s="332"/>
      <c r="AL72" s="332"/>
      <c r="AM72" s="334"/>
      <c r="AN72" s="334"/>
      <c r="AO72" s="334"/>
      <c r="AP72" s="332"/>
      <c r="AQ72" s="319"/>
      <c r="AS72" s="331">
        <f t="shared" si="12"/>
        <v>68</v>
      </c>
      <c r="AT72" s="332"/>
      <c r="AU72" s="332"/>
      <c r="AV72" s="332"/>
      <c r="AW72" s="332"/>
      <c r="AX72" s="334"/>
      <c r="AY72" s="334"/>
      <c r="AZ72" s="334"/>
      <c r="BA72" s="332"/>
      <c r="BB72" s="329"/>
      <c r="BD72" s="448">
        <f t="shared" si="13"/>
        <v>68</v>
      </c>
      <c r="BE72" s="327" t="str">
        <f>KTPR!B70</f>
        <v>Сохранение предельной загазованности площадки нефтеналивного причала №1 (точка 9)</v>
      </c>
      <c r="BF72" s="327" t="s">
        <v>3356</v>
      </c>
      <c r="BG72" s="1150">
        <f>KTPR!C70</f>
        <v>0</v>
      </c>
      <c r="BH72" s="332"/>
      <c r="BI72" s="334"/>
      <c r="BJ72" s="334"/>
      <c r="BK72" s="334"/>
      <c r="BL72" s="332"/>
      <c r="BM72" s="319"/>
      <c r="BO72" s="331">
        <f t="shared" si="14"/>
        <v>68</v>
      </c>
      <c r="BP72" s="327">
        <f>VS!B70</f>
        <v>0</v>
      </c>
      <c r="BQ72" s="332"/>
      <c r="BR72" s="332"/>
      <c r="BS72" s="332"/>
      <c r="BT72" s="334"/>
      <c r="BU72" s="334"/>
      <c r="BV72" s="334"/>
      <c r="BW72" s="332"/>
      <c r="BX72" s="329"/>
      <c r="BZ72" s="448">
        <f t="shared" si="15"/>
        <v>68</v>
      </c>
      <c r="CA72" s="327">
        <f>ZD!B70</f>
        <v>0</v>
      </c>
      <c r="CB72" s="327">
        <f>ZD!C70</f>
        <v>0</v>
      </c>
      <c r="CC72" s="1154"/>
      <c r="CD72" s="332"/>
      <c r="CE72" s="334"/>
      <c r="CF72" s="334"/>
      <c r="CG72" s="334"/>
      <c r="CH72" s="332"/>
      <c r="CI72" s="319"/>
      <c r="CL72" s="448">
        <f t="shared" si="16"/>
        <v>68</v>
      </c>
      <c r="CM72" s="327" t="str">
        <f>KTPRS2!B69</f>
        <v>Максимальный перепад давления нефти на фильтре Ф-23 насоса Н-1</v>
      </c>
      <c r="CN72" s="327" t="str">
        <f>KTPRS2!C69</f>
        <v>KTPRS_MAXdP_F23_N1</v>
      </c>
      <c r="CO72" s="327" t="str">
        <f>CONCATENATE(IF(KTPRS2!D69=0,0,KTPRS2!D69),";",IF(KTPRS2!E69 = 0, 0,KTPRS2!E69))</f>
        <v>0;0</v>
      </c>
      <c r="CP72" s="332"/>
      <c r="CQ72" s="334"/>
      <c r="CR72" s="334"/>
      <c r="CS72" s="334"/>
      <c r="CT72" s="332"/>
      <c r="CU72" s="319"/>
      <c r="CW72" s="1135"/>
      <c r="CX72" s="1161"/>
      <c r="CY72" s="1161"/>
      <c r="CZ72" s="1161"/>
      <c r="DA72" s="1161"/>
      <c r="DB72" s="1163"/>
      <c r="DC72" s="1163"/>
      <c r="DD72" s="1163"/>
      <c r="DE72" s="1161"/>
      <c r="DF72" s="574"/>
    </row>
    <row r="73" spans="1:110" ht="15.75">
      <c r="A73" s="1135"/>
      <c r="B73" s="1136"/>
      <c r="C73" s="1136"/>
      <c r="D73" s="1136"/>
      <c r="E73" s="1136"/>
      <c r="F73" s="1136"/>
      <c r="G73" s="1136"/>
      <c r="H73" s="1136"/>
      <c r="I73" s="1136"/>
      <c r="J73" s="1137"/>
      <c r="L73" s="1135"/>
      <c r="M73" s="1136"/>
      <c r="N73" s="1136"/>
      <c r="O73" s="1136"/>
      <c r="P73" s="1136"/>
      <c r="Q73" s="1136"/>
      <c r="R73" s="1136"/>
      <c r="S73" s="1136"/>
      <c r="T73" s="1136"/>
      <c r="U73" s="1137"/>
      <c r="W73" s="448">
        <f t="shared" si="10"/>
        <v>69</v>
      </c>
      <c r="X73" s="327">
        <f>KTPRA!B72</f>
        <v>0</v>
      </c>
      <c r="Y73" s="327"/>
      <c r="Z73" s="332"/>
      <c r="AA73" s="332"/>
      <c r="AB73" s="334"/>
      <c r="AC73" s="334"/>
      <c r="AD73" s="334"/>
      <c r="AE73" s="332"/>
      <c r="AF73" s="319"/>
      <c r="AH73" s="448">
        <f t="shared" si="11"/>
        <v>69</v>
      </c>
      <c r="AI73" s="327">
        <f>KTPRA!B173</f>
        <v>0</v>
      </c>
      <c r="AJ73" s="327"/>
      <c r="AK73" s="332"/>
      <c r="AL73" s="332"/>
      <c r="AM73" s="334"/>
      <c r="AN73" s="334"/>
      <c r="AO73" s="334"/>
      <c r="AP73" s="332"/>
      <c r="AQ73" s="319"/>
      <c r="AS73" s="331">
        <f t="shared" si="12"/>
        <v>69</v>
      </c>
      <c r="AT73" s="332"/>
      <c r="AU73" s="332"/>
      <c r="AV73" s="332"/>
      <c r="AW73" s="332"/>
      <c r="AX73" s="334"/>
      <c r="AY73" s="334"/>
      <c r="AZ73" s="334"/>
      <c r="BA73" s="332"/>
      <c r="BB73" s="329"/>
      <c r="BD73" s="448">
        <f t="shared" si="13"/>
        <v>69</v>
      </c>
      <c r="BE73" s="327" t="str">
        <f>KTPR!B71</f>
        <v>Сохранение предельной загазованности площадки нефтеналивного причала №1 (точка 10)</v>
      </c>
      <c r="BF73" s="327" t="s">
        <v>3357</v>
      </c>
      <c r="BG73" s="1150">
        <f>KTPR!C71</f>
        <v>0</v>
      </c>
      <c r="BH73" s="332"/>
      <c r="BI73" s="334"/>
      <c r="BJ73" s="334"/>
      <c r="BK73" s="334"/>
      <c r="BL73" s="332"/>
      <c r="BM73" s="319"/>
      <c r="BO73" s="331">
        <f t="shared" si="14"/>
        <v>69</v>
      </c>
      <c r="BP73" s="327">
        <f>VS!B71</f>
        <v>0</v>
      </c>
      <c r="BQ73" s="332"/>
      <c r="BR73" s="332"/>
      <c r="BS73" s="332"/>
      <c r="BT73" s="334"/>
      <c r="BU73" s="334"/>
      <c r="BV73" s="334"/>
      <c r="BW73" s="332"/>
      <c r="BX73" s="329"/>
      <c r="BZ73" s="448">
        <f t="shared" si="15"/>
        <v>69</v>
      </c>
      <c r="CA73" s="327" t="str">
        <f>ZD!B71</f>
        <v>Задвижка №8.1</v>
      </c>
      <c r="CB73" s="327" t="str">
        <f>ZD!C71</f>
        <v>ZD_8_1</v>
      </c>
      <c r="CC73" s="1154"/>
      <c r="CD73" s="332"/>
      <c r="CE73" s="334"/>
      <c r="CF73" s="334"/>
      <c r="CG73" s="334"/>
      <c r="CH73" s="332"/>
      <c r="CI73" s="319"/>
      <c r="CL73" s="448">
        <f t="shared" si="16"/>
        <v>69</v>
      </c>
      <c r="CM73" s="327" t="str">
        <f>KTPRS2!B70</f>
        <v>Максимальный перепад давления нефти на фильтре Ф-22 насоса Н-2</v>
      </c>
      <c r="CN73" s="327" t="str">
        <f>KTPRS2!C70</f>
        <v>KTPRS_MAXdP_F22_N2</v>
      </c>
      <c r="CO73" s="327" t="str">
        <f>CONCATENATE(IF(KTPRS2!D70=0,0,KTPRS2!D70),";",IF(KTPRS2!E70 = 0, 0,KTPRS2!E70))</f>
        <v>0;0</v>
      </c>
      <c r="CP73" s="332"/>
      <c r="CQ73" s="334"/>
      <c r="CR73" s="334"/>
      <c r="CS73" s="334"/>
      <c r="CT73" s="332"/>
      <c r="CU73" s="319"/>
      <c r="CW73" s="1135"/>
      <c r="CX73" s="1161"/>
      <c r="CY73" s="1161"/>
      <c r="CZ73" s="1161"/>
      <c r="DA73" s="1161"/>
      <c r="DB73" s="1163"/>
      <c r="DC73" s="1163"/>
      <c r="DD73" s="1163"/>
      <c r="DE73" s="1161"/>
      <c r="DF73" s="574"/>
    </row>
    <row r="74" spans="1:110" ht="15.75">
      <c r="A74" s="1135"/>
      <c r="B74" s="1136"/>
      <c r="C74" s="1136"/>
      <c r="D74" s="1136"/>
      <c r="E74" s="1136"/>
      <c r="F74" s="1136"/>
      <c r="G74" s="1136"/>
      <c r="H74" s="1136"/>
      <c r="I74" s="1136"/>
      <c r="J74" s="1137"/>
      <c r="L74" s="1135"/>
      <c r="M74" s="1136"/>
      <c r="N74" s="1136"/>
      <c r="O74" s="1136"/>
      <c r="P74" s="1136"/>
      <c r="Q74" s="1136"/>
      <c r="R74" s="1136"/>
      <c r="S74" s="1136"/>
      <c r="T74" s="1136"/>
      <c r="U74" s="1137"/>
      <c r="W74" s="448">
        <f t="shared" si="10"/>
        <v>70</v>
      </c>
      <c r="X74" s="327">
        <f>KTPRA!B73</f>
        <v>0</v>
      </c>
      <c r="Y74" s="327"/>
      <c r="Z74" s="332"/>
      <c r="AA74" s="332"/>
      <c r="AB74" s="334"/>
      <c r="AC74" s="334"/>
      <c r="AD74" s="334"/>
      <c r="AE74" s="332"/>
      <c r="AF74" s="319"/>
      <c r="AH74" s="448">
        <f t="shared" si="11"/>
        <v>70</v>
      </c>
      <c r="AI74" s="327">
        <f>KTPRA!B174</f>
        <v>0</v>
      </c>
      <c r="AJ74" s="327"/>
      <c r="AK74" s="332"/>
      <c r="AL74" s="332"/>
      <c r="AM74" s="334"/>
      <c r="AN74" s="334"/>
      <c r="AO74" s="334"/>
      <c r="AP74" s="332"/>
      <c r="AQ74" s="319"/>
      <c r="AS74" s="331">
        <f t="shared" si="12"/>
        <v>70</v>
      </c>
      <c r="AT74" s="332"/>
      <c r="AU74" s="332"/>
      <c r="AV74" s="332"/>
      <c r="AW74" s="332"/>
      <c r="AX74" s="334"/>
      <c r="AY74" s="334"/>
      <c r="AZ74" s="334"/>
      <c r="BA74" s="332"/>
      <c r="BB74" s="329"/>
      <c r="BD74" s="448">
        <f t="shared" si="13"/>
        <v>70</v>
      </c>
      <c r="BE74" s="327" t="str">
        <f>KTPR!B72</f>
        <v>Аварийная загазованность площадки нефтеналивного причала №2 (точка 1)</v>
      </c>
      <c r="BF74" s="327" t="s">
        <v>3358</v>
      </c>
      <c r="BG74" s="1150">
        <f>KTPR!C72</f>
        <v>10</v>
      </c>
      <c r="BH74" s="332"/>
      <c r="BI74" s="334"/>
      <c r="BJ74" s="334"/>
      <c r="BK74" s="334"/>
      <c r="BL74" s="332"/>
      <c r="BM74" s="319"/>
      <c r="BO74" s="331">
        <f t="shared" si="14"/>
        <v>70</v>
      </c>
      <c r="BP74" s="327">
        <f>VS!B72</f>
        <v>0</v>
      </c>
      <c r="BQ74" s="332"/>
      <c r="BR74" s="332"/>
      <c r="BS74" s="332"/>
      <c r="BT74" s="334"/>
      <c r="BU74" s="334"/>
      <c r="BV74" s="334"/>
      <c r="BW74" s="332"/>
      <c r="BX74" s="329"/>
      <c r="BZ74" s="448">
        <f t="shared" si="15"/>
        <v>70</v>
      </c>
      <c r="CA74" s="327" t="str">
        <f>ZD!B72</f>
        <v>Задвижка №8.2</v>
      </c>
      <c r="CB74" s="327" t="str">
        <f>ZD!C72</f>
        <v>ZD_8_2</v>
      </c>
      <c r="CC74" s="1154"/>
      <c r="CD74" s="332"/>
      <c r="CE74" s="334"/>
      <c r="CF74" s="334"/>
      <c r="CG74" s="334"/>
      <c r="CH74" s="332"/>
      <c r="CI74" s="319"/>
      <c r="CL74" s="448">
        <f t="shared" si="16"/>
        <v>70</v>
      </c>
      <c r="CM74" s="327">
        <f>KTPRS2!B71</f>
        <v>0</v>
      </c>
      <c r="CN74" s="327">
        <f>KTPRS2!C71</f>
        <v>0</v>
      </c>
      <c r="CO74" s="327" t="str">
        <f>CONCATENATE(IF(KTPRS2!D71=0,0,KTPRS2!D71),";",IF(KTPRS2!E71 = 0, 0,KTPRS2!E71))</f>
        <v>0;0</v>
      </c>
      <c r="CP74" s="332"/>
      <c r="CQ74" s="334"/>
      <c r="CR74" s="334"/>
      <c r="CS74" s="334"/>
      <c r="CT74" s="332"/>
      <c r="CU74" s="319"/>
      <c r="CW74" s="1135"/>
      <c r="CX74" s="1161"/>
      <c r="CY74" s="1161"/>
      <c r="CZ74" s="1161"/>
      <c r="DA74" s="1161"/>
      <c r="DB74" s="1163"/>
      <c r="DC74" s="1163"/>
      <c r="DD74" s="1163"/>
      <c r="DE74" s="1161"/>
      <c r="DF74" s="574"/>
    </row>
    <row r="75" spans="1:110" ht="15.75">
      <c r="A75" s="1135"/>
      <c r="B75" s="1136"/>
      <c r="C75" s="1136"/>
      <c r="D75" s="1136"/>
      <c r="E75" s="1136"/>
      <c r="F75" s="1136"/>
      <c r="G75" s="1136"/>
      <c r="H75" s="1136"/>
      <c r="I75" s="1136"/>
      <c r="J75" s="1137"/>
      <c r="L75" s="1135"/>
      <c r="M75" s="1136"/>
      <c r="N75" s="1136"/>
      <c r="O75" s="1136"/>
      <c r="P75" s="1136"/>
      <c r="Q75" s="1136"/>
      <c r="R75" s="1136"/>
      <c r="S75" s="1136"/>
      <c r="T75" s="1136"/>
      <c r="U75" s="1137"/>
      <c r="W75" s="448">
        <f t="shared" si="10"/>
        <v>71</v>
      </c>
      <c r="X75" s="327">
        <f>KTPRA!B74</f>
        <v>0</v>
      </c>
      <c r="Y75" s="327"/>
      <c r="Z75" s="332"/>
      <c r="AA75" s="332"/>
      <c r="AB75" s="334"/>
      <c r="AC75" s="334"/>
      <c r="AD75" s="334"/>
      <c r="AE75" s="332"/>
      <c r="AF75" s="319"/>
      <c r="AH75" s="448">
        <f t="shared" si="11"/>
        <v>71</v>
      </c>
      <c r="AI75" s="327">
        <f>KTPRA!B175</f>
        <v>0</v>
      </c>
      <c r="AJ75" s="327"/>
      <c r="AK75" s="332"/>
      <c r="AL75" s="332"/>
      <c r="AM75" s="334"/>
      <c r="AN75" s="334"/>
      <c r="AO75" s="334"/>
      <c r="AP75" s="332"/>
      <c r="AQ75" s="319"/>
      <c r="AS75" s="331">
        <f t="shared" si="12"/>
        <v>71</v>
      </c>
      <c r="AT75" s="332"/>
      <c r="AU75" s="332"/>
      <c r="AV75" s="332"/>
      <c r="AW75" s="332"/>
      <c r="AX75" s="334"/>
      <c r="AY75" s="334"/>
      <c r="AZ75" s="334"/>
      <c r="BA75" s="332"/>
      <c r="BB75" s="329"/>
      <c r="BD75" s="448">
        <f t="shared" si="13"/>
        <v>71</v>
      </c>
      <c r="BE75" s="327" t="str">
        <f>KTPR!B73</f>
        <v>Аварийная загазованность площадки нефтеналивного причала №2 (точка 2)</v>
      </c>
      <c r="BF75" s="327" t="s">
        <v>3359</v>
      </c>
      <c r="BG75" s="1150">
        <f>KTPR!C73</f>
        <v>10</v>
      </c>
      <c r="BH75" s="332"/>
      <c r="BI75" s="334"/>
      <c r="BJ75" s="334"/>
      <c r="BK75" s="334"/>
      <c r="BL75" s="332"/>
      <c r="BM75" s="319"/>
      <c r="BO75" s="331">
        <f t="shared" si="14"/>
        <v>71</v>
      </c>
      <c r="BP75" s="327">
        <f>VS!B73</f>
        <v>0</v>
      </c>
      <c r="BQ75" s="332"/>
      <c r="BR75" s="332"/>
      <c r="BS75" s="332"/>
      <c r="BT75" s="334"/>
      <c r="BU75" s="334"/>
      <c r="BV75" s="334"/>
      <c r="BW75" s="332"/>
      <c r="BX75" s="329"/>
      <c r="BZ75" s="448">
        <f t="shared" si="15"/>
        <v>71</v>
      </c>
      <c r="CA75" s="327" t="str">
        <f>ZD!B73</f>
        <v>Задвижка №41</v>
      </c>
      <c r="CB75" s="327" t="str">
        <f>ZD!C73</f>
        <v>ZD_41</v>
      </c>
      <c r="CC75" s="1154"/>
      <c r="CD75" s="332"/>
      <c r="CE75" s="334"/>
      <c r="CF75" s="334"/>
      <c r="CG75" s="334"/>
      <c r="CH75" s="332"/>
      <c r="CI75" s="319"/>
      <c r="CL75" s="448">
        <f t="shared" si="16"/>
        <v>71</v>
      </c>
      <c r="CM75" s="327">
        <f>KTPRS2!B72</f>
        <v>0</v>
      </c>
      <c r="CN75" s="327">
        <f>KTPRS2!C72</f>
        <v>0</v>
      </c>
      <c r="CO75" s="327" t="str">
        <f>CONCATENATE(IF(KTPRS2!D72=0,0,KTPRS2!D72),";",IF(KTPRS2!E72 = 0, 0,KTPRS2!E72))</f>
        <v>0;0</v>
      </c>
      <c r="CP75" s="332"/>
      <c r="CQ75" s="334"/>
      <c r="CR75" s="334"/>
      <c r="CS75" s="334"/>
      <c r="CT75" s="332"/>
      <c r="CU75" s="319"/>
      <c r="CW75" s="1135"/>
      <c r="CX75" s="1161"/>
      <c r="CY75" s="1161"/>
      <c r="CZ75" s="1161"/>
      <c r="DA75" s="1161"/>
      <c r="DB75" s="1163"/>
      <c r="DC75" s="1163"/>
      <c r="DD75" s="1163"/>
      <c r="DE75" s="1161"/>
      <c r="DF75" s="574"/>
    </row>
    <row r="76" spans="1:110" ht="15.75">
      <c r="A76" s="1135"/>
      <c r="B76" s="1136"/>
      <c r="C76" s="1136"/>
      <c r="D76" s="1136"/>
      <c r="E76" s="1136"/>
      <c r="F76" s="1136"/>
      <c r="G76" s="1136"/>
      <c r="H76" s="1136"/>
      <c r="I76" s="1136"/>
      <c r="J76" s="1137"/>
      <c r="L76" s="1135"/>
      <c r="M76" s="1136"/>
      <c r="N76" s="1136"/>
      <c r="O76" s="1136"/>
      <c r="P76" s="1136"/>
      <c r="Q76" s="1136"/>
      <c r="R76" s="1136"/>
      <c r="S76" s="1136"/>
      <c r="T76" s="1136"/>
      <c r="U76" s="1137"/>
      <c r="W76" s="448">
        <f t="shared" si="10"/>
        <v>72</v>
      </c>
      <c r="X76" s="327">
        <f>KTPRA!B75</f>
        <v>0</v>
      </c>
      <c r="Y76" s="327"/>
      <c r="Z76" s="332"/>
      <c r="AA76" s="332"/>
      <c r="AB76" s="334"/>
      <c r="AC76" s="334"/>
      <c r="AD76" s="334"/>
      <c r="AE76" s="332"/>
      <c r="AF76" s="319"/>
      <c r="AH76" s="448">
        <f t="shared" si="11"/>
        <v>72</v>
      </c>
      <c r="AI76" s="327">
        <f>KTPRA!B176</f>
        <v>0</v>
      </c>
      <c r="AJ76" s="327"/>
      <c r="AK76" s="332"/>
      <c r="AL76" s="332"/>
      <c r="AM76" s="334"/>
      <c r="AN76" s="334"/>
      <c r="AO76" s="334"/>
      <c r="AP76" s="332"/>
      <c r="AQ76" s="319"/>
      <c r="AS76" s="331">
        <f t="shared" si="12"/>
        <v>72</v>
      </c>
      <c r="AT76" s="332"/>
      <c r="AU76" s="332"/>
      <c r="AV76" s="332"/>
      <c r="AW76" s="332"/>
      <c r="AX76" s="334"/>
      <c r="AY76" s="334"/>
      <c r="AZ76" s="334"/>
      <c r="BA76" s="332"/>
      <c r="BB76" s="329"/>
      <c r="BD76" s="448">
        <f t="shared" si="13"/>
        <v>72</v>
      </c>
      <c r="BE76" s="327" t="str">
        <f>KTPR!B74</f>
        <v>Аварийная загазованность площадки нефтеналивного причала №2 (точка 3)</v>
      </c>
      <c r="BF76" s="327" t="s">
        <v>3360</v>
      </c>
      <c r="BG76" s="1150">
        <f>KTPR!C74</f>
        <v>10</v>
      </c>
      <c r="BH76" s="332"/>
      <c r="BI76" s="334"/>
      <c r="BJ76" s="334"/>
      <c r="BK76" s="334"/>
      <c r="BL76" s="332"/>
      <c r="BM76" s="319"/>
      <c r="BO76" s="331">
        <f t="shared" si="14"/>
        <v>72</v>
      </c>
      <c r="BP76" s="327">
        <f>VS!B74</f>
        <v>0</v>
      </c>
      <c r="BQ76" s="332"/>
      <c r="BR76" s="332"/>
      <c r="BS76" s="332"/>
      <c r="BT76" s="334"/>
      <c r="BU76" s="334"/>
      <c r="BV76" s="334"/>
      <c r="BW76" s="332"/>
      <c r="BX76" s="329"/>
      <c r="BZ76" s="448">
        <f t="shared" si="15"/>
        <v>72</v>
      </c>
      <c r="CA76" s="327">
        <f>ZD!B74</f>
        <v>0</v>
      </c>
      <c r="CB76" s="327">
        <f>ZD!C74</f>
        <v>0</v>
      </c>
      <c r="CC76" s="1154"/>
      <c r="CD76" s="332"/>
      <c r="CE76" s="334"/>
      <c r="CF76" s="334"/>
      <c r="CG76" s="334"/>
      <c r="CH76" s="332"/>
      <c r="CI76" s="319"/>
      <c r="CL76" s="448">
        <f t="shared" si="16"/>
        <v>72</v>
      </c>
      <c r="CM76" s="327" t="str">
        <f>KTPRS2!B73</f>
        <v>Максимальное давление нефти на выходе насоса Н-1</v>
      </c>
      <c r="CN76" s="327" t="str">
        <f>KTPRS2!C73</f>
        <v>KTPRS_MaxP_OutN1</v>
      </c>
      <c r="CO76" s="327" t="str">
        <f>CONCATENATE(IF(KTPRS2!D73=0,0,KTPRS2!D73),";",IF(KTPRS2!E73 = 0, 0,KTPRS2!E73))</f>
        <v>0;0</v>
      </c>
      <c r="CP76" s="332"/>
      <c r="CQ76" s="334"/>
      <c r="CR76" s="334"/>
      <c r="CS76" s="334"/>
      <c r="CT76" s="332"/>
      <c r="CU76" s="319"/>
      <c r="CW76" s="1135"/>
      <c r="CX76" s="1161"/>
      <c r="CY76" s="1161"/>
      <c r="CZ76" s="1161"/>
      <c r="DA76" s="1161"/>
      <c r="DB76" s="1163"/>
      <c r="DC76" s="1163"/>
      <c r="DD76" s="1163"/>
      <c r="DE76" s="1161"/>
      <c r="DF76" s="574"/>
    </row>
    <row r="77" spans="1:110" ht="15.75">
      <c r="A77" s="1135"/>
      <c r="B77" s="1136"/>
      <c r="C77" s="1136"/>
      <c r="D77" s="1136"/>
      <c r="E77" s="1136"/>
      <c r="F77" s="1136"/>
      <c r="G77" s="1136"/>
      <c r="H77" s="1136"/>
      <c r="I77" s="1136"/>
      <c r="J77" s="1137"/>
      <c r="L77" s="1135"/>
      <c r="M77" s="1136"/>
      <c r="N77" s="1136"/>
      <c r="O77" s="1136"/>
      <c r="P77" s="1136"/>
      <c r="Q77" s="1136"/>
      <c r="R77" s="1136"/>
      <c r="S77" s="1136"/>
      <c r="T77" s="1136"/>
      <c r="U77" s="1137"/>
      <c r="W77" s="448">
        <f t="shared" si="10"/>
        <v>73</v>
      </c>
      <c r="X77" s="327">
        <f>KTPRA!B76</f>
        <v>0</v>
      </c>
      <c r="Y77" s="327"/>
      <c r="Z77" s="332"/>
      <c r="AA77" s="332"/>
      <c r="AB77" s="334"/>
      <c r="AC77" s="334"/>
      <c r="AD77" s="334"/>
      <c r="AE77" s="332"/>
      <c r="AF77" s="319"/>
      <c r="AH77" s="448">
        <f t="shared" si="11"/>
        <v>73</v>
      </c>
      <c r="AI77" s="327">
        <f>KTPRA!B177</f>
        <v>0</v>
      </c>
      <c r="AJ77" s="327"/>
      <c r="AK77" s="332"/>
      <c r="AL77" s="332"/>
      <c r="AM77" s="334"/>
      <c r="AN77" s="334"/>
      <c r="AO77" s="334"/>
      <c r="AP77" s="332"/>
      <c r="AQ77" s="319"/>
      <c r="AS77" s="331">
        <f t="shared" si="12"/>
        <v>73</v>
      </c>
      <c r="AT77" s="332"/>
      <c r="AU77" s="332"/>
      <c r="AV77" s="332"/>
      <c r="AW77" s="332"/>
      <c r="AX77" s="334"/>
      <c r="AY77" s="334"/>
      <c r="AZ77" s="334"/>
      <c r="BA77" s="332"/>
      <c r="BB77" s="329"/>
      <c r="BD77" s="448">
        <f t="shared" si="13"/>
        <v>73</v>
      </c>
      <c r="BE77" s="327" t="str">
        <f>KTPR!B75</f>
        <v>Аварийная загазованность площадки нефтеналивного причала №2 (точка 4)</v>
      </c>
      <c r="BF77" s="327" t="s">
        <v>3361</v>
      </c>
      <c r="BG77" s="1150">
        <f>KTPR!C75</f>
        <v>10</v>
      </c>
      <c r="BH77" s="332"/>
      <c r="BI77" s="334"/>
      <c r="BJ77" s="334"/>
      <c r="BK77" s="334"/>
      <c r="BL77" s="332"/>
      <c r="BM77" s="319"/>
      <c r="BO77" s="331">
        <f t="shared" si="14"/>
        <v>73</v>
      </c>
      <c r="BP77" s="327">
        <f>VS!B75</f>
        <v>0</v>
      </c>
      <c r="BQ77" s="332"/>
      <c r="BR77" s="332"/>
      <c r="BS77" s="332"/>
      <c r="BT77" s="334"/>
      <c r="BU77" s="334"/>
      <c r="BV77" s="334"/>
      <c r="BW77" s="332"/>
      <c r="BX77" s="329"/>
      <c r="BZ77" s="448">
        <f t="shared" si="15"/>
        <v>73</v>
      </c>
      <c r="CA77" s="327" t="str">
        <f>ZD!B75</f>
        <v>Задвижка №134</v>
      </c>
      <c r="CB77" s="327" t="str">
        <f>ZD!C75</f>
        <v>ZD_134</v>
      </c>
      <c r="CC77" s="1154"/>
      <c r="CD77" s="332"/>
      <c r="CE77" s="334"/>
      <c r="CF77" s="334"/>
      <c r="CG77" s="334"/>
      <c r="CH77" s="332"/>
      <c r="CI77" s="319"/>
      <c r="CL77" s="448">
        <f t="shared" si="16"/>
        <v>73</v>
      </c>
      <c r="CM77" s="327" t="str">
        <f>KTPRS2!B74</f>
        <v>Максимальное давление нефти на выходе насоса Н-2</v>
      </c>
      <c r="CN77" s="327" t="str">
        <f>KTPRS2!C74</f>
        <v>KTPRS_MaxP_OutN2</v>
      </c>
      <c r="CO77" s="327" t="str">
        <f>CONCATENATE(IF(KTPRS2!D74=0,0,KTPRS2!D74),";",IF(KTPRS2!E74 = 0, 0,KTPRS2!E74))</f>
        <v>0;0</v>
      </c>
      <c r="CP77" s="332"/>
      <c r="CQ77" s="334"/>
      <c r="CR77" s="334"/>
      <c r="CS77" s="334"/>
      <c r="CT77" s="332"/>
      <c r="CU77" s="319"/>
      <c r="CW77" s="1135"/>
      <c r="CX77" s="1161"/>
      <c r="CY77" s="1161"/>
      <c r="CZ77" s="1161"/>
      <c r="DA77" s="1161"/>
      <c r="DB77" s="1163"/>
      <c r="DC77" s="1163"/>
      <c r="DD77" s="1163"/>
      <c r="DE77" s="1161"/>
      <c r="DF77" s="574"/>
    </row>
    <row r="78" spans="1:110" ht="15.75">
      <c r="A78" s="1135"/>
      <c r="B78" s="1136"/>
      <c r="C78" s="1136"/>
      <c r="D78" s="1136"/>
      <c r="E78" s="1136"/>
      <c r="F78" s="1136"/>
      <c r="G78" s="1136"/>
      <c r="H78" s="1136"/>
      <c r="I78" s="1136"/>
      <c r="J78" s="1137"/>
      <c r="L78" s="1135"/>
      <c r="M78" s="1136"/>
      <c r="N78" s="1136"/>
      <c r="O78" s="1136"/>
      <c r="P78" s="1136"/>
      <c r="Q78" s="1136"/>
      <c r="R78" s="1136"/>
      <c r="S78" s="1136"/>
      <c r="T78" s="1136"/>
      <c r="U78" s="1137"/>
      <c r="W78" s="448">
        <f t="shared" si="10"/>
        <v>74</v>
      </c>
      <c r="X78" s="327">
        <f>KTPRA!B77</f>
        <v>0</v>
      </c>
      <c r="Y78" s="327"/>
      <c r="Z78" s="332"/>
      <c r="AA78" s="332"/>
      <c r="AB78" s="334"/>
      <c r="AC78" s="334"/>
      <c r="AD78" s="334"/>
      <c r="AE78" s="332"/>
      <c r="AF78" s="319"/>
      <c r="AH78" s="448">
        <f t="shared" si="11"/>
        <v>74</v>
      </c>
      <c r="AI78" s="327">
        <f>KTPRA!B178</f>
        <v>0</v>
      </c>
      <c r="AJ78" s="327"/>
      <c r="AK78" s="332"/>
      <c r="AL78" s="332"/>
      <c r="AM78" s="334"/>
      <c r="AN78" s="334"/>
      <c r="AO78" s="334"/>
      <c r="AP78" s="332"/>
      <c r="AQ78" s="319"/>
      <c r="AS78" s="331">
        <f t="shared" si="12"/>
        <v>74</v>
      </c>
      <c r="AT78" s="332"/>
      <c r="AU78" s="332"/>
      <c r="AV78" s="332"/>
      <c r="AW78" s="332"/>
      <c r="AX78" s="334"/>
      <c r="AY78" s="334"/>
      <c r="AZ78" s="334"/>
      <c r="BA78" s="332"/>
      <c r="BB78" s="329"/>
      <c r="BD78" s="448">
        <f t="shared" si="13"/>
        <v>74</v>
      </c>
      <c r="BE78" s="327" t="str">
        <f>KTPR!B76</f>
        <v>Аварийная загазованность площадки нефтеналивного причала №2 (точка 5)</v>
      </c>
      <c r="BF78" s="327" t="s">
        <v>3362</v>
      </c>
      <c r="BG78" s="1150">
        <f>KTPR!C76</f>
        <v>10</v>
      </c>
      <c r="BH78" s="332"/>
      <c r="BI78" s="334"/>
      <c r="BJ78" s="334"/>
      <c r="BK78" s="334"/>
      <c r="BL78" s="332"/>
      <c r="BM78" s="319"/>
      <c r="BO78" s="331">
        <f t="shared" si="14"/>
        <v>74</v>
      </c>
      <c r="BP78" s="327">
        <f>VS!B76</f>
        <v>0</v>
      </c>
      <c r="BQ78" s="332"/>
      <c r="BR78" s="332"/>
      <c r="BS78" s="332"/>
      <c r="BT78" s="334"/>
      <c r="BU78" s="334"/>
      <c r="BV78" s="334"/>
      <c r="BW78" s="332"/>
      <c r="BX78" s="329"/>
      <c r="BZ78" s="448">
        <f t="shared" si="15"/>
        <v>74</v>
      </c>
      <c r="CA78" s="327" t="str">
        <f>ZD!B76</f>
        <v>Задвжика №135</v>
      </c>
      <c r="CB78" s="327" t="str">
        <f>ZD!C76</f>
        <v>ZD_135</v>
      </c>
      <c r="CC78" s="1154"/>
      <c r="CD78" s="332"/>
      <c r="CE78" s="334"/>
      <c r="CF78" s="334"/>
      <c r="CG78" s="334"/>
      <c r="CH78" s="332"/>
      <c r="CI78" s="319"/>
      <c r="CL78" s="448">
        <f t="shared" si="16"/>
        <v>74</v>
      </c>
      <c r="CM78" s="327" t="str">
        <f>KTPRS2!B75</f>
        <v>Максимальное давление нефти на выходе насоса Н-26</v>
      </c>
      <c r="CN78" s="327" t="str">
        <f>KTPRS2!C75</f>
        <v>KTPRS_MaxP_OutN26</v>
      </c>
      <c r="CO78" s="327" t="str">
        <f>CONCATENATE(IF(KTPRS2!D75=0,0,KTPRS2!D75),";",IF(KTPRS2!E75 = 0, 0,KTPRS2!E75))</f>
        <v>0;0</v>
      </c>
      <c r="CP78" s="332"/>
      <c r="CQ78" s="334"/>
      <c r="CR78" s="334"/>
      <c r="CS78" s="334"/>
      <c r="CT78" s="332"/>
      <c r="CU78" s="319"/>
      <c r="CW78" s="1135"/>
      <c r="CX78" s="1161"/>
      <c r="CY78" s="1161"/>
      <c r="CZ78" s="1161"/>
      <c r="DA78" s="1161"/>
      <c r="DB78" s="1163"/>
      <c r="DC78" s="1163"/>
      <c r="DD78" s="1163"/>
      <c r="DE78" s="1161"/>
      <c r="DF78" s="574"/>
    </row>
    <row r="79" spans="1:110" ht="15.75">
      <c r="A79" s="1135"/>
      <c r="B79" s="1136"/>
      <c r="C79" s="1136"/>
      <c r="D79" s="1136"/>
      <c r="E79" s="1136"/>
      <c r="F79" s="1136"/>
      <c r="G79" s="1136"/>
      <c r="H79" s="1136"/>
      <c r="I79" s="1136"/>
      <c r="J79" s="1137"/>
      <c r="L79" s="1135"/>
      <c r="M79" s="1136"/>
      <c r="N79" s="1136"/>
      <c r="O79" s="1136"/>
      <c r="P79" s="1136"/>
      <c r="Q79" s="1136"/>
      <c r="R79" s="1136"/>
      <c r="S79" s="1136"/>
      <c r="T79" s="1136"/>
      <c r="U79" s="1137"/>
      <c r="W79" s="448">
        <f t="shared" si="10"/>
        <v>75</v>
      </c>
      <c r="X79" s="327">
        <f>KTPRA!B78</f>
        <v>0</v>
      </c>
      <c r="Y79" s="327"/>
      <c r="Z79" s="332"/>
      <c r="AA79" s="332"/>
      <c r="AB79" s="334"/>
      <c r="AC79" s="334"/>
      <c r="AD79" s="334"/>
      <c r="AE79" s="332"/>
      <c r="AF79" s="319"/>
      <c r="AH79" s="448">
        <f t="shared" si="11"/>
        <v>75</v>
      </c>
      <c r="AI79" s="327">
        <f>KTPRA!B179</f>
        <v>0</v>
      </c>
      <c r="AJ79" s="327"/>
      <c r="AK79" s="332"/>
      <c r="AL79" s="332"/>
      <c r="AM79" s="334"/>
      <c r="AN79" s="334"/>
      <c r="AO79" s="334"/>
      <c r="AP79" s="332"/>
      <c r="AQ79" s="319"/>
      <c r="AS79" s="331">
        <f t="shared" si="12"/>
        <v>75</v>
      </c>
      <c r="AT79" s="332"/>
      <c r="AU79" s="332"/>
      <c r="AV79" s="332"/>
      <c r="AW79" s="332"/>
      <c r="AX79" s="334"/>
      <c r="AY79" s="334"/>
      <c r="AZ79" s="334"/>
      <c r="BA79" s="332"/>
      <c r="BB79" s="329"/>
      <c r="BD79" s="448">
        <f t="shared" si="13"/>
        <v>75</v>
      </c>
      <c r="BE79" s="327" t="str">
        <f>KTPR!B77</f>
        <v>Аварийная загазованность площадки нефтеналивного причала №2 (точка 6)</v>
      </c>
      <c r="BF79" s="327" t="s">
        <v>3363</v>
      </c>
      <c r="BG79" s="1150">
        <f>KTPR!C77</f>
        <v>10</v>
      </c>
      <c r="BH79" s="332"/>
      <c r="BI79" s="334"/>
      <c r="BJ79" s="334"/>
      <c r="BK79" s="334"/>
      <c r="BL79" s="332"/>
      <c r="BM79" s="319"/>
      <c r="BO79" s="331">
        <f t="shared" si="14"/>
        <v>75</v>
      </c>
      <c r="BP79" s="327">
        <f>VS!B77</f>
        <v>0</v>
      </c>
      <c r="BQ79" s="332"/>
      <c r="BR79" s="332"/>
      <c r="BS79" s="332"/>
      <c r="BT79" s="334"/>
      <c r="BU79" s="334"/>
      <c r="BV79" s="334"/>
      <c r="BW79" s="332"/>
      <c r="BX79" s="329"/>
      <c r="BZ79" s="448">
        <f t="shared" si="15"/>
        <v>75</v>
      </c>
      <c r="CA79" s="327" t="str">
        <f>ZD!B77</f>
        <v>Задвижка №105</v>
      </c>
      <c r="CB79" s="327" t="str">
        <f>ZD!C77</f>
        <v>ZD_105</v>
      </c>
      <c r="CC79" s="1154"/>
      <c r="CD79" s="332"/>
      <c r="CE79" s="334"/>
      <c r="CF79" s="334"/>
      <c r="CG79" s="334"/>
      <c r="CH79" s="332"/>
      <c r="CI79" s="319"/>
      <c r="CL79" s="448">
        <f t="shared" si="16"/>
        <v>75</v>
      </c>
      <c r="CM79" s="327" t="str">
        <f>KTPRS2!B76</f>
        <v>Аварийный максимальный перепад давления нефти на фильтре Ф-53 насоса Н-30</v>
      </c>
      <c r="CN79" s="327" t="str">
        <f>KTPRS2!C76</f>
        <v>KTPRS_almMAXdP_F53_N30</v>
      </c>
      <c r="CO79" s="327" t="str">
        <f>CONCATENATE(IF(KTPRS2!D76=0,0,KTPRS2!D76),";",IF(KTPRS2!E76 = 0, 0,KTPRS2!E76))</f>
        <v>2;0</v>
      </c>
      <c r="CP79" s="332"/>
      <c r="CQ79" s="334"/>
      <c r="CR79" s="334"/>
      <c r="CS79" s="334"/>
      <c r="CT79" s="332"/>
      <c r="CU79" s="319"/>
      <c r="CW79" s="1135"/>
      <c r="CX79" s="1161"/>
      <c r="CY79" s="1161"/>
      <c r="CZ79" s="1161"/>
      <c r="DA79" s="1161"/>
      <c r="DB79" s="1163"/>
      <c r="DC79" s="1163"/>
      <c r="DD79" s="1163"/>
      <c r="DE79" s="1161"/>
      <c r="DF79" s="574"/>
    </row>
    <row r="80" spans="1:110" ht="15.75">
      <c r="A80" s="1135"/>
      <c r="B80" s="1136"/>
      <c r="C80" s="1136"/>
      <c r="D80" s="1136"/>
      <c r="E80" s="1136"/>
      <c r="F80" s="1136"/>
      <c r="G80" s="1136"/>
      <c r="H80" s="1136"/>
      <c r="I80" s="1136"/>
      <c r="J80" s="1137"/>
      <c r="L80" s="1135"/>
      <c r="M80" s="1136"/>
      <c r="N80" s="1136"/>
      <c r="O80" s="1136"/>
      <c r="P80" s="1136"/>
      <c r="Q80" s="1136"/>
      <c r="R80" s="1136"/>
      <c r="S80" s="1136"/>
      <c r="T80" s="1136"/>
      <c r="U80" s="1137"/>
      <c r="W80" s="448">
        <f t="shared" si="10"/>
        <v>76</v>
      </c>
      <c r="X80" s="327">
        <f>KTPRA!B79</f>
        <v>0</v>
      </c>
      <c r="Y80" s="327"/>
      <c r="Z80" s="332"/>
      <c r="AA80" s="332"/>
      <c r="AB80" s="334"/>
      <c r="AC80" s="334"/>
      <c r="AD80" s="334"/>
      <c r="AE80" s="332"/>
      <c r="AF80" s="319"/>
      <c r="AH80" s="448">
        <f t="shared" si="11"/>
        <v>76</v>
      </c>
      <c r="AI80" s="327">
        <f>KTPRA!B180</f>
        <v>0</v>
      </c>
      <c r="AJ80" s="327"/>
      <c r="AK80" s="332"/>
      <c r="AL80" s="332"/>
      <c r="AM80" s="334"/>
      <c r="AN80" s="334"/>
      <c r="AO80" s="334"/>
      <c r="AP80" s="332"/>
      <c r="AQ80" s="319"/>
      <c r="AS80" s="331">
        <f t="shared" si="12"/>
        <v>76</v>
      </c>
      <c r="AT80" s="332"/>
      <c r="AU80" s="332"/>
      <c r="AV80" s="332"/>
      <c r="AW80" s="332"/>
      <c r="AX80" s="334"/>
      <c r="AY80" s="334"/>
      <c r="AZ80" s="334"/>
      <c r="BA80" s="332"/>
      <c r="BB80" s="329"/>
      <c r="BD80" s="448">
        <f t="shared" si="13"/>
        <v>76</v>
      </c>
      <c r="BE80" s="327" t="str">
        <f>KTPR!B78</f>
        <v>Аварийная загазованность площадки нефтеналивного причала №2 (точка 7)</v>
      </c>
      <c r="BF80" s="327" t="s">
        <v>3364</v>
      </c>
      <c r="BG80" s="1150">
        <f>KTPR!C78</f>
        <v>10</v>
      </c>
      <c r="BH80" s="332"/>
      <c r="BI80" s="334"/>
      <c r="BJ80" s="334"/>
      <c r="BK80" s="334"/>
      <c r="BL80" s="332"/>
      <c r="BM80" s="319"/>
      <c r="BO80" s="331">
        <f t="shared" si="14"/>
        <v>76</v>
      </c>
      <c r="BP80" s="327">
        <f>VS!B78</f>
        <v>0</v>
      </c>
      <c r="BQ80" s="332"/>
      <c r="BR80" s="332"/>
      <c r="BS80" s="332"/>
      <c r="BT80" s="334"/>
      <c r="BU80" s="334"/>
      <c r="BV80" s="334"/>
      <c r="BW80" s="332"/>
      <c r="BX80" s="329"/>
      <c r="BZ80" s="448">
        <f t="shared" si="15"/>
        <v>76</v>
      </c>
      <c r="CA80" s="327" t="str">
        <f>ZD!B78</f>
        <v>Задвижка №106</v>
      </c>
      <c r="CB80" s="327" t="str">
        <f>ZD!C78</f>
        <v>ZD_106</v>
      </c>
      <c r="CC80" s="1154"/>
      <c r="CD80" s="332"/>
      <c r="CE80" s="334"/>
      <c r="CF80" s="334"/>
      <c r="CG80" s="334"/>
      <c r="CH80" s="332"/>
      <c r="CI80" s="319"/>
      <c r="CL80" s="448">
        <f t="shared" si="16"/>
        <v>76</v>
      </c>
      <c r="CM80" s="327" t="str">
        <f>KTPRS2!B77</f>
        <v>Аварийный максимальный перепад давления нефти на фильтре Ф-54 насоса Н-23</v>
      </c>
      <c r="CN80" s="327" t="str">
        <f>KTPRS2!C77</f>
        <v>KTPRS_almMAXdP_F54_N23</v>
      </c>
      <c r="CO80" s="327" t="str">
        <f>CONCATENATE(IF(KTPRS2!D77=0,0,KTPRS2!D77),";",IF(KTPRS2!E77 = 0, 0,KTPRS2!E77))</f>
        <v>2;0</v>
      </c>
      <c r="CP80" s="332"/>
      <c r="CQ80" s="334"/>
      <c r="CR80" s="334"/>
      <c r="CS80" s="334"/>
      <c r="CT80" s="332"/>
      <c r="CU80" s="319"/>
      <c r="CW80" s="1135"/>
      <c r="CX80" s="1161"/>
      <c r="CY80" s="1161"/>
      <c r="CZ80" s="1161"/>
      <c r="DA80" s="1161"/>
      <c r="DB80" s="1163"/>
      <c r="DC80" s="1163"/>
      <c r="DD80" s="1163"/>
      <c r="DE80" s="1161"/>
      <c r="DF80" s="574"/>
    </row>
    <row r="81" spans="1:110" ht="15.75">
      <c r="A81" s="1135"/>
      <c r="B81" s="1136"/>
      <c r="C81" s="1136"/>
      <c r="D81" s="1136"/>
      <c r="E81" s="1136"/>
      <c r="F81" s="1136"/>
      <c r="G81" s="1136"/>
      <c r="H81" s="1136"/>
      <c r="I81" s="1136"/>
      <c r="J81" s="1137"/>
      <c r="L81" s="1135"/>
      <c r="M81" s="1136"/>
      <c r="N81" s="1136"/>
      <c r="O81" s="1136"/>
      <c r="P81" s="1136"/>
      <c r="Q81" s="1136"/>
      <c r="R81" s="1136"/>
      <c r="S81" s="1136"/>
      <c r="T81" s="1136"/>
      <c r="U81" s="1137"/>
      <c r="W81" s="448">
        <f t="shared" si="10"/>
        <v>77</v>
      </c>
      <c r="X81" s="327">
        <f>KTPRA!B80</f>
        <v>0</v>
      </c>
      <c r="Y81" s="327"/>
      <c r="Z81" s="332"/>
      <c r="AA81" s="332"/>
      <c r="AB81" s="334"/>
      <c r="AC81" s="334"/>
      <c r="AD81" s="334"/>
      <c r="AE81" s="332"/>
      <c r="AF81" s="319"/>
      <c r="AH81" s="448">
        <f t="shared" si="11"/>
        <v>77</v>
      </c>
      <c r="AI81" s="327">
        <f>KTPRA!B181</f>
        <v>0</v>
      </c>
      <c r="AJ81" s="327"/>
      <c r="AK81" s="332"/>
      <c r="AL81" s="332"/>
      <c r="AM81" s="334"/>
      <c r="AN81" s="334"/>
      <c r="AO81" s="334"/>
      <c r="AP81" s="332"/>
      <c r="AQ81" s="319"/>
      <c r="AS81" s="331">
        <f t="shared" si="12"/>
        <v>77</v>
      </c>
      <c r="AT81" s="332"/>
      <c r="AU81" s="332"/>
      <c r="AV81" s="332"/>
      <c r="AW81" s="332"/>
      <c r="AX81" s="334"/>
      <c r="AY81" s="334"/>
      <c r="AZ81" s="334"/>
      <c r="BA81" s="332"/>
      <c r="BB81" s="329"/>
      <c r="BD81" s="448">
        <f t="shared" si="13"/>
        <v>77</v>
      </c>
      <c r="BE81" s="327" t="str">
        <f>KTPR!B79</f>
        <v>Аварийная загазованность площадки нефтеналивного причала №2 (точка 8)</v>
      </c>
      <c r="BF81" s="327" t="s">
        <v>3365</v>
      </c>
      <c r="BG81" s="1150">
        <f>KTPR!C79</f>
        <v>10</v>
      </c>
      <c r="BH81" s="332"/>
      <c r="BI81" s="334"/>
      <c r="BJ81" s="334"/>
      <c r="BK81" s="334"/>
      <c r="BL81" s="332"/>
      <c r="BM81" s="319"/>
      <c r="BO81" s="331">
        <f t="shared" si="14"/>
        <v>77</v>
      </c>
      <c r="BP81" s="327">
        <f>VS!B79</f>
        <v>0</v>
      </c>
      <c r="BQ81" s="332"/>
      <c r="BR81" s="332"/>
      <c r="BS81" s="332"/>
      <c r="BT81" s="334"/>
      <c r="BU81" s="334"/>
      <c r="BV81" s="334"/>
      <c r="BW81" s="332"/>
      <c r="BX81" s="329"/>
      <c r="BZ81" s="448">
        <f t="shared" si="15"/>
        <v>77</v>
      </c>
      <c r="CA81" s="327" t="str">
        <f>ZD!B79</f>
        <v>Задвижка №7</v>
      </c>
      <c r="CB81" s="327" t="str">
        <f>ZD!C79</f>
        <v>ZD_7</v>
      </c>
      <c r="CC81" s="1154"/>
      <c r="CD81" s="332"/>
      <c r="CE81" s="334"/>
      <c r="CF81" s="334"/>
      <c r="CG81" s="334"/>
      <c r="CH81" s="332"/>
      <c r="CI81" s="319"/>
      <c r="CL81" s="448">
        <f t="shared" si="16"/>
        <v>77</v>
      </c>
      <c r="CM81" s="327" t="str">
        <f>KTPRS2!B78</f>
        <v>Аварийный максимальный перепад давления нефти на фильтре Ф-55 насоса Н-24</v>
      </c>
      <c r="CN81" s="327" t="str">
        <f>KTPRS2!C78</f>
        <v>KTPRS_almMAXdP_F55_N24</v>
      </c>
      <c r="CO81" s="327" t="str">
        <f>CONCATENATE(IF(KTPRS2!D78=0,0,KTPRS2!D78),";",IF(KTPRS2!E78 = 0, 0,KTPRS2!E78))</f>
        <v>2;0</v>
      </c>
      <c r="CP81" s="332"/>
      <c r="CQ81" s="334"/>
      <c r="CR81" s="334"/>
      <c r="CS81" s="334"/>
      <c r="CT81" s="332"/>
      <c r="CU81" s="319"/>
      <c r="CW81" s="1135"/>
      <c r="CX81" s="1161"/>
      <c r="CY81" s="1161"/>
      <c r="CZ81" s="1161"/>
      <c r="DA81" s="1161"/>
      <c r="DB81" s="1163"/>
      <c r="DC81" s="1163"/>
      <c r="DD81" s="1163"/>
      <c r="DE81" s="1161"/>
      <c r="DF81" s="574"/>
    </row>
    <row r="82" spans="1:110" ht="15.75">
      <c r="A82" s="1135"/>
      <c r="B82" s="1136"/>
      <c r="C82" s="1136"/>
      <c r="D82" s="1136"/>
      <c r="E82" s="1136"/>
      <c r="F82" s="1136"/>
      <c r="G82" s="1136"/>
      <c r="H82" s="1136"/>
      <c r="I82" s="1136"/>
      <c r="J82" s="1137"/>
      <c r="L82" s="1135"/>
      <c r="M82" s="1136"/>
      <c r="N82" s="1136"/>
      <c r="O82" s="1136"/>
      <c r="P82" s="1136"/>
      <c r="Q82" s="1136"/>
      <c r="R82" s="1136"/>
      <c r="S82" s="1136"/>
      <c r="T82" s="1136"/>
      <c r="U82" s="1137"/>
      <c r="W82" s="448">
        <f t="shared" si="10"/>
        <v>78</v>
      </c>
      <c r="X82" s="327">
        <f>KTPRA!B81</f>
        <v>0</v>
      </c>
      <c r="Y82" s="327"/>
      <c r="Z82" s="332"/>
      <c r="AA82" s="332"/>
      <c r="AB82" s="334"/>
      <c r="AC82" s="334"/>
      <c r="AD82" s="334"/>
      <c r="AE82" s="332"/>
      <c r="AF82" s="319"/>
      <c r="AH82" s="448">
        <f t="shared" si="11"/>
        <v>78</v>
      </c>
      <c r="AI82" s="327">
        <f>KTPRA!B182</f>
        <v>0</v>
      </c>
      <c r="AJ82" s="327"/>
      <c r="AK82" s="332"/>
      <c r="AL82" s="332"/>
      <c r="AM82" s="334"/>
      <c r="AN82" s="334"/>
      <c r="AO82" s="334"/>
      <c r="AP82" s="332"/>
      <c r="AQ82" s="319"/>
      <c r="AS82" s="331">
        <f t="shared" si="12"/>
        <v>78</v>
      </c>
      <c r="AT82" s="332"/>
      <c r="AU82" s="332"/>
      <c r="AV82" s="332"/>
      <c r="AW82" s="332"/>
      <c r="AX82" s="334"/>
      <c r="AY82" s="334"/>
      <c r="AZ82" s="334"/>
      <c r="BA82" s="332"/>
      <c r="BB82" s="329"/>
      <c r="BD82" s="448">
        <f t="shared" si="13"/>
        <v>78</v>
      </c>
      <c r="BE82" s="327" t="str">
        <f>KTPR!B80</f>
        <v>Аварийная загазованность площадки нефтеналивного причала №2 (точка 9)</v>
      </c>
      <c r="BF82" s="327" t="s">
        <v>3366</v>
      </c>
      <c r="BG82" s="1150">
        <f>KTPR!C80</f>
        <v>10</v>
      </c>
      <c r="BH82" s="332"/>
      <c r="BI82" s="334"/>
      <c r="BJ82" s="334"/>
      <c r="BK82" s="334"/>
      <c r="BL82" s="332"/>
      <c r="BM82" s="319"/>
      <c r="BO82" s="331">
        <f t="shared" si="14"/>
        <v>78</v>
      </c>
      <c r="BP82" s="327">
        <f>VS!B80</f>
        <v>0</v>
      </c>
      <c r="BQ82" s="332"/>
      <c r="BR82" s="332"/>
      <c r="BS82" s="332"/>
      <c r="BT82" s="334"/>
      <c r="BU82" s="334"/>
      <c r="BV82" s="334"/>
      <c r="BW82" s="332"/>
      <c r="BX82" s="329"/>
      <c r="BZ82" s="448">
        <f t="shared" si="15"/>
        <v>78</v>
      </c>
      <c r="CA82" s="327">
        <f>ZD!B80</f>
        <v>0</v>
      </c>
      <c r="CB82" s="327">
        <f>ZD!C80</f>
        <v>0</v>
      </c>
      <c r="CC82" s="1154"/>
      <c r="CD82" s="332"/>
      <c r="CE82" s="334"/>
      <c r="CF82" s="334"/>
      <c r="CG82" s="334"/>
      <c r="CH82" s="332"/>
      <c r="CI82" s="319"/>
      <c r="CL82" s="448">
        <f t="shared" si="16"/>
        <v>78</v>
      </c>
      <c r="CM82" s="327" t="str">
        <f>KTPRS2!B79</f>
        <v>Предельный максимальный перепад давления нефти на фильтре Ф-53 насоса Н-30</v>
      </c>
      <c r="CN82" s="327" t="str">
        <f>KTPRS2!C79</f>
        <v>KTPRS_preMAXdP_F53_N30</v>
      </c>
      <c r="CO82" s="327" t="str">
        <f>CONCATENATE(IF(KTPRS2!D79=0,0,KTPRS2!D79),";",IF(KTPRS2!E79 = 0, 0,KTPRS2!E79))</f>
        <v>0;0</v>
      </c>
      <c r="CP82" s="332"/>
      <c r="CQ82" s="334"/>
      <c r="CR82" s="334"/>
      <c r="CS82" s="334"/>
      <c r="CT82" s="332"/>
      <c r="CU82" s="319"/>
      <c r="CW82" s="1135"/>
      <c r="CX82" s="1161"/>
      <c r="CY82" s="1161"/>
      <c r="CZ82" s="1161"/>
      <c r="DA82" s="1161"/>
      <c r="DB82" s="1163"/>
      <c r="DC82" s="1163"/>
      <c r="DD82" s="1163"/>
      <c r="DE82" s="1161"/>
      <c r="DF82" s="574"/>
    </row>
    <row r="83" spans="1:110" ht="15.75">
      <c r="A83" s="1135"/>
      <c r="B83" s="1136"/>
      <c r="C83" s="1136"/>
      <c r="D83" s="1136"/>
      <c r="E83" s="1136"/>
      <c r="F83" s="1136"/>
      <c r="G83" s="1136"/>
      <c r="H83" s="1136"/>
      <c r="I83" s="1136"/>
      <c r="J83" s="1137"/>
      <c r="L83" s="1135"/>
      <c r="M83" s="1136"/>
      <c r="N83" s="1136"/>
      <c r="O83" s="1136"/>
      <c r="P83" s="1136"/>
      <c r="Q83" s="1136"/>
      <c r="R83" s="1136"/>
      <c r="S83" s="1136"/>
      <c r="T83" s="1136"/>
      <c r="U83" s="1137"/>
      <c r="W83" s="448">
        <f t="shared" si="10"/>
        <v>79</v>
      </c>
      <c r="X83" s="327">
        <f>KTPRA!B82</f>
        <v>0</v>
      </c>
      <c r="Y83" s="327"/>
      <c r="Z83" s="332"/>
      <c r="AA83" s="332"/>
      <c r="AB83" s="334"/>
      <c r="AC83" s="334"/>
      <c r="AD83" s="334"/>
      <c r="AE83" s="332"/>
      <c r="AF83" s="319"/>
      <c r="AH83" s="448">
        <f t="shared" si="11"/>
        <v>79</v>
      </c>
      <c r="AI83" s="327">
        <f>KTPRA!B183</f>
        <v>0</v>
      </c>
      <c r="AJ83" s="327"/>
      <c r="AK83" s="332"/>
      <c r="AL83" s="332"/>
      <c r="AM83" s="334"/>
      <c r="AN83" s="334"/>
      <c r="AO83" s="334"/>
      <c r="AP83" s="332"/>
      <c r="AQ83" s="319"/>
      <c r="AS83" s="331">
        <f t="shared" si="12"/>
        <v>79</v>
      </c>
      <c r="AT83" s="332"/>
      <c r="AU83" s="332"/>
      <c r="AV83" s="332"/>
      <c r="AW83" s="332"/>
      <c r="AX83" s="334"/>
      <c r="AY83" s="334"/>
      <c r="AZ83" s="334"/>
      <c r="BA83" s="332"/>
      <c r="BB83" s="329"/>
      <c r="BD83" s="448">
        <f t="shared" si="13"/>
        <v>79</v>
      </c>
      <c r="BE83" s="327" t="str">
        <f>KTPR!B81</f>
        <v>Аварийная загазованность площадки нефтеналивного причала №2 (точка 10)</v>
      </c>
      <c r="BF83" s="327" t="s">
        <v>3367</v>
      </c>
      <c r="BG83" s="1150">
        <f>KTPR!C81</f>
        <v>10</v>
      </c>
      <c r="BH83" s="332"/>
      <c r="BI83" s="334"/>
      <c r="BJ83" s="334"/>
      <c r="BK83" s="334"/>
      <c r="BL83" s="332"/>
      <c r="BM83" s="319"/>
      <c r="BO83" s="331">
        <f t="shared" si="14"/>
        <v>79</v>
      </c>
      <c r="BP83" s="327">
        <f>VS!B81</f>
        <v>0</v>
      </c>
      <c r="BQ83" s="332"/>
      <c r="BR83" s="332"/>
      <c r="BS83" s="332"/>
      <c r="BT83" s="334"/>
      <c r="BU83" s="334"/>
      <c r="BV83" s="334"/>
      <c r="BW83" s="332"/>
      <c r="BX83" s="329"/>
      <c r="BZ83" s="448">
        <f t="shared" si="15"/>
        <v>79</v>
      </c>
      <c r="CA83" s="327" t="str">
        <f>ZD!B81</f>
        <v>Шаровой кран №191</v>
      </c>
      <c r="CB83" s="327" t="str">
        <f>ZD!C81</f>
        <v>ZD_191</v>
      </c>
      <c r="CC83" s="1154"/>
      <c r="CD83" s="332"/>
      <c r="CE83" s="334"/>
      <c r="CF83" s="334"/>
      <c r="CG83" s="334"/>
      <c r="CH83" s="332"/>
      <c r="CI83" s="319"/>
      <c r="CL83" s="448">
        <f t="shared" si="16"/>
        <v>79</v>
      </c>
      <c r="CM83" s="327" t="str">
        <f>KTPRS2!B80</f>
        <v>Предельный максимальный перепад давления нефти на фильтре Ф-54 насоса Н-23</v>
      </c>
      <c r="CN83" s="327" t="str">
        <f>KTPRS2!C80</f>
        <v>KTPRS_preMAXdP_F54_N23</v>
      </c>
      <c r="CO83" s="327" t="str">
        <f>CONCATENATE(IF(KTPRS2!D80=0,0,KTPRS2!D80),";",IF(KTPRS2!E80 = 0, 0,KTPRS2!E80))</f>
        <v>0;0</v>
      </c>
      <c r="CP83" s="332"/>
      <c r="CQ83" s="334"/>
      <c r="CR83" s="334"/>
      <c r="CS83" s="334"/>
      <c r="CT83" s="332"/>
      <c r="CU83" s="319"/>
      <c r="CW83" s="1135"/>
      <c r="CX83" s="1161"/>
      <c r="CY83" s="1161"/>
      <c r="CZ83" s="1161"/>
      <c r="DA83" s="1161"/>
      <c r="DB83" s="1163"/>
      <c r="DC83" s="1163"/>
      <c r="DD83" s="1163"/>
      <c r="DE83" s="1161"/>
      <c r="DF83" s="574"/>
    </row>
    <row r="84" spans="1:110" ht="15.75">
      <c r="A84" s="1135"/>
      <c r="B84" s="1136"/>
      <c r="C84" s="1136"/>
      <c r="D84" s="1136"/>
      <c r="E84" s="1136"/>
      <c r="F84" s="1136"/>
      <c r="G84" s="1136"/>
      <c r="H84" s="1136"/>
      <c r="I84" s="1136"/>
      <c r="J84" s="1137"/>
      <c r="L84" s="1135"/>
      <c r="M84" s="1136"/>
      <c r="N84" s="1136"/>
      <c r="O84" s="1136"/>
      <c r="P84" s="1136"/>
      <c r="Q84" s="1136"/>
      <c r="R84" s="1136"/>
      <c r="S84" s="1136"/>
      <c r="T84" s="1136"/>
      <c r="U84" s="1137"/>
      <c r="W84" s="448">
        <f t="shared" si="10"/>
        <v>80</v>
      </c>
      <c r="X84" s="327">
        <f>KTPRA!B83</f>
        <v>0</v>
      </c>
      <c r="Y84" s="327"/>
      <c r="Z84" s="332"/>
      <c r="AA84" s="332"/>
      <c r="AB84" s="334"/>
      <c r="AC84" s="334"/>
      <c r="AD84" s="334"/>
      <c r="AE84" s="332"/>
      <c r="AF84" s="319"/>
      <c r="AH84" s="448">
        <f t="shared" si="11"/>
        <v>80</v>
      </c>
      <c r="AI84" s="327">
        <f>KTPRA!B184</f>
        <v>0</v>
      </c>
      <c r="AJ84" s="327"/>
      <c r="AK84" s="332"/>
      <c r="AL84" s="332"/>
      <c r="AM84" s="334"/>
      <c r="AN84" s="334"/>
      <c r="AO84" s="334"/>
      <c r="AP84" s="332"/>
      <c r="AQ84" s="319"/>
      <c r="AS84" s="331">
        <f t="shared" si="12"/>
        <v>80</v>
      </c>
      <c r="AT84" s="332"/>
      <c r="AU84" s="332"/>
      <c r="AV84" s="332"/>
      <c r="AW84" s="332"/>
      <c r="AX84" s="334"/>
      <c r="AY84" s="334"/>
      <c r="AZ84" s="334"/>
      <c r="BA84" s="332"/>
      <c r="BB84" s="329"/>
      <c r="BD84" s="448">
        <f t="shared" si="13"/>
        <v>80</v>
      </c>
      <c r="BE84" s="327" t="str">
        <f>KTPR!B82</f>
        <v>Недостоверность измерений двух и более преобразователей уровня загазованности площадки нефтеналивного причала №2</v>
      </c>
      <c r="BF84" s="327" t="s">
        <v>3368</v>
      </c>
      <c r="BG84" s="1150">
        <f>KTPR!C82</f>
        <v>10</v>
      </c>
      <c r="BH84" s="332"/>
      <c r="BI84" s="334"/>
      <c r="BJ84" s="334"/>
      <c r="BK84" s="334"/>
      <c r="BL84" s="332"/>
      <c r="BM84" s="319"/>
      <c r="BO84" s="331">
        <f t="shared" si="14"/>
        <v>80</v>
      </c>
      <c r="BP84" s="327">
        <f>VS!B82</f>
        <v>0</v>
      </c>
      <c r="BQ84" s="332"/>
      <c r="BR84" s="332"/>
      <c r="BS84" s="332"/>
      <c r="BT84" s="334"/>
      <c r="BU84" s="334"/>
      <c r="BV84" s="334"/>
      <c r="BW84" s="332"/>
      <c r="BX84" s="329"/>
      <c r="BZ84" s="448">
        <f t="shared" si="15"/>
        <v>80</v>
      </c>
      <c r="CA84" s="327" t="str">
        <f>ZD!B82</f>
        <v>Шаровой кран №192</v>
      </c>
      <c r="CB84" s="327" t="str">
        <f>ZD!C82</f>
        <v>ZD_192</v>
      </c>
      <c r="CC84" s="1154"/>
      <c r="CD84" s="332"/>
      <c r="CE84" s="334"/>
      <c r="CF84" s="334"/>
      <c r="CG84" s="334"/>
      <c r="CH84" s="332"/>
      <c r="CI84" s="319"/>
      <c r="CL84" s="448">
        <f t="shared" si="16"/>
        <v>80</v>
      </c>
      <c r="CM84" s="327" t="str">
        <f>KTPRS2!B81</f>
        <v>Предельный максимальный перепад давления нефти на фильтре Ф-55 насоса Н-24</v>
      </c>
      <c r="CN84" s="327" t="str">
        <f>KTPRS2!C81</f>
        <v>KTPRS_preMAXdP_F55_N24</v>
      </c>
      <c r="CO84" s="327" t="str">
        <f>CONCATENATE(IF(KTPRS2!D81=0,0,KTPRS2!D81),";",IF(KTPRS2!E81 = 0, 0,KTPRS2!E81))</f>
        <v>0;0</v>
      </c>
      <c r="CP84" s="332"/>
      <c r="CQ84" s="334"/>
      <c r="CR84" s="334"/>
      <c r="CS84" s="334"/>
      <c r="CT84" s="332"/>
      <c r="CU84" s="319"/>
      <c r="CW84" s="1135"/>
      <c r="CX84" s="1161"/>
      <c r="CY84" s="1161"/>
      <c r="CZ84" s="1161"/>
      <c r="DA84" s="1161"/>
      <c r="DB84" s="1163"/>
      <c r="DC84" s="1163"/>
      <c r="DD84" s="1163"/>
      <c r="DE84" s="1161"/>
      <c r="DF84" s="574"/>
    </row>
    <row r="85" spans="1:110" ht="15.75">
      <c r="A85" s="1135"/>
      <c r="B85" s="1136"/>
      <c r="C85" s="1136"/>
      <c r="D85" s="1136"/>
      <c r="E85" s="1136"/>
      <c r="F85" s="1136"/>
      <c r="G85" s="1136"/>
      <c r="H85" s="1136"/>
      <c r="I85" s="1136"/>
      <c r="J85" s="1137"/>
      <c r="L85" s="1135"/>
      <c r="M85" s="1136"/>
      <c r="N85" s="1136"/>
      <c r="O85" s="1136"/>
      <c r="P85" s="1136"/>
      <c r="Q85" s="1136"/>
      <c r="R85" s="1136"/>
      <c r="S85" s="1136"/>
      <c r="T85" s="1136"/>
      <c r="U85" s="1137"/>
      <c r="W85" s="448">
        <f t="shared" si="10"/>
        <v>81</v>
      </c>
      <c r="X85" s="327">
        <f>KTPRA!B84</f>
        <v>0</v>
      </c>
      <c r="Y85" s="327"/>
      <c r="Z85" s="332"/>
      <c r="AA85" s="332"/>
      <c r="AB85" s="334"/>
      <c r="AC85" s="334"/>
      <c r="AD85" s="334"/>
      <c r="AE85" s="332"/>
      <c r="AF85" s="319"/>
      <c r="AH85" s="448">
        <f t="shared" si="11"/>
        <v>81</v>
      </c>
      <c r="AI85" s="327">
        <f>KTPRA!B185</f>
        <v>0</v>
      </c>
      <c r="AJ85" s="327"/>
      <c r="AK85" s="332"/>
      <c r="AL85" s="332"/>
      <c r="AM85" s="334"/>
      <c r="AN85" s="334"/>
      <c r="AO85" s="334"/>
      <c r="AP85" s="332"/>
      <c r="AQ85" s="319"/>
      <c r="AS85" s="331">
        <f t="shared" si="12"/>
        <v>81</v>
      </c>
      <c r="AT85" s="332"/>
      <c r="AU85" s="332"/>
      <c r="AV85" s="332"/>
      <c r="AW85" s="332"/>
      <c r="AX85" s="334"/>
      <c r="AY85" s="334"/>
      <c r="AZ85" s="334"/>
      <c r="BA85" s="332"/>
      <c r="BB85" s="329"/>
      <c r="BD85" s="448">
        <f t="shared" si="13"/>
        <v>81</v>
      </c>
      <c r="BE85" s="327" t="str">
        <f>KTPR!B83</f>
        <v>Сохранение предельной загазованности площадки нефтеналивного причала №2 (точка 1)</v>
      </c>
      <c r="BF85" s="327" t="s">
        <v>3369</v>
      </c>
      <c r="BG85" s="1150">
        <f>KTPR!C83</f>
        <v>0</v>
      </c>
      <c r="BH85" s="332"/>
      <c r="BI85" s="334"/>
      <c r="BJ85" s="334"/>
      <c r="BK85" s="334"/>
      <c r="BL85" s="332"/>
      <c r="BM85" s="319"/>
      <c r="BO85" s="331">
        <f t="shared" si="14"/>
        <v>81</v>
      </c>
      <c r="BP85" s="327">
        <f>VS!B83</f>
        <v>0</v>
      </c>
      <c r="BQ85" s="332"/>
      <c r="BR85" s="332"/>
      <c r="BS85" s="332"/>
      <c r="BT85" s="334"/>
      <c r="BU85" s="334"/>
      <c r="BV85" s="334"/>
      <c r="BW85" s="332"/>
      <c r="BX85" s="329"/>
      <c r="BZ85" s="448">
        <f t="shared" si="15"/>
        <v>81</v>
      </c>
      <c r="CA85" s="327" t="str">
        <f>ZD!B83</f>
        <v>Шаровой кран №193</v>
      </c>
      <c r="CB85" s="327" t="str">
        <f>ZD!C83</f>
        <v>ZD_193</v>
      </c>
      <c r="CC85" s="1154"/>
      <c r="CD85" s="332"/>
      <c r="CE85" s="334"/>
      <c r="CF85" s="334"/>
      <c r="CG85" s="334"/>
      <c r="CH85" s="332"/>
      <c r="CI85" s="319"/>
      <c r="CL85" s="448">
        <f t="shared" si="16"/>
        <v>81</v>
      </c>
      <c r="CM85" s="327" t="str">
        <f>KTPRS2!B82</f>
        <v>Максимальное давление нефти на выходе насоса Н-30</v>
      </c>
      <c r="CN85" s="327" t="str">
        <f>KTPRS2!C82</f>
        <v>KTPRS_MaxP_OutN30</v>
      </c>
      <c r="CO85" s="327" t="str">
        <f>CONCATENATE(IF(KTPRS2!D82=0,0,KTPRS2!D82),";",IF(KTPRS2!E82 = 0, 0,KTPRS2!E82))</f>
        <v>0;0</v>
      </c>
      <c r="CP85" s="332"/>
      <c r="CQ85" s="334"/>
      <c r="CR85" s="334"/>
      <c r="CS85" s="334"/>
      <c r="CT85" s="332"/>
      <c r="CU85" s="319"/>
      <c r="CW85" s="1135"/>
      <c r="CX85" s="1161"/>
      <c r="CY85" s="1161"/>
      <c r="CZ85" s="1161"/>
      <c r="DA85" s="1161"/>
      <c r="DB85" s="1163"/>
      <c r="DC85" s="1163"/>
      <c r="DD85" s="1163"/>
      <c r="DE85" s="1161"/>
      <c r="DF85" s="574"/>
    </row>
    <row r="86" spans="1:110" ht="15.75">
      <c r="A86" s="1135"/>
      <c r="B86" s="1136"/>
      <c r="C86" s="1136"/>
      <c r="D86" s="1136"/>
      <c r="E86" s="1136"/>
      <c r="F86" s="1136"/>
      <c r="G86" s="1136"/>
      <c r="H86" s="1136"/>
      <c r="I86" s="1136"/>
      <c r="J86" s="1137"/>
      <c r="L86" s="1135"/>
      <c r="M86" s="1136"/>
      <c r="N86" s="1136"/>
      <c r="O86" s="1136"/>
      <c r="P86" s="1136"/>
      <c r="Q86" s="1136"/>
      <c r="R86" s="1136"/>
      <c r="S86" s="1136"/>
      <c r="T86" s="1136"/>
      <c r="U86" s="1137"/>
      <c r="W86" s="448">
        <f t="shared" si="10"/>
        <v>82</v>
      </c>
      <c r="X86" s="327">
        <f>KTPRA!B85</f>
        <v>0</v>
      </c>
      <c r="Y86" s="327"/>
      <c r="Z86" s="332"/>
      <c r="AA86" s="332"/>
      <c r="AB86" s="334"/>
      <c r="AC86" s="334"/>
      <c r="AD86" s="334"/>
      <c r="AE86" s="332"/>
      <c r="AF86" s="319"/>
      <c r="AH86" s="448">
        <f t="shared" si="11"/>
        <v>82</v>
      </c>
      <c r="AI86" s="327">
        <f>KTPRA!B186</f>
        <v>0</v>
      </c>
      <c r="AJ86" s="327"/>
      <c r="AK86" s="332"/>
      <c r="AL86" s="332"/>
      <c r="AM86" s="334"/>
      <c r="AN86" s="334"/>
      <c r="AO86" s="334"/>
      <c r="AP86" s="332"/>
      <c r="AQ86" s="319"/>
      <c r="AS86" s="331">
        <f t="shared" si="12"/>
        <v>82</v>
      </c>
      <c r="AT86" s="332"/>
      <c r="AU86" s="332"/>
      <c r="AV86" s="332"/>
      <c r="AW86" s="332"/>
      <c r="AX86" s="334"/>
      <c r="AY86" s="334"/>
      <c r="AZ86" s="334"/>
      <c r="BA86" s="332"/>
      <c r="BB86" s="329"/>
      <c r="BD86" s="448">
        <f t="shared" si="13"/>
        <v>82</v>
      </c>
      <c r="BE86" s="327" t="str">
        <f>KTPR!B84</f>
        <v>Сохранение предельной загазованности площадки нефтеналивного причала №2 (точка 2)</v>
      </c>
      <c r="BF86" s="327" t="s">
        <v>3370</v>
      </c>
      <c r="BG86" s="1150">
        <f>KTPR!C84</f>
        <v>0</v>
      </c>
      <c r="BH86" s="332"/>
      <c r="BI86" s="334"/>
      <c r="BJ86" s="334"/>
      <c r="BK86" s="334"/>
      <c r="BL86" s="332"/>
      <c r="BM86" s="319"/>
      <c r="BO86" s="331">
        <f t="shared" si="14"/>
        <v>82</v>
      </c>
      <c r="BP86" s="327">
        <f>VS!B84</f>
        <v>0</v>
      </c>
      <c r="BQ86" s="332"/>
      <c r="BR86" s="332"/>
      <c r="BS86" s="332"/>
      <c r="BT86" s="334"/>
      <c r="BU86" s="334"/>
      <c r="BV86" s="334"/>
      <c r="BW86" s="332"/>
      <c r="BX86" s="329"/>
      <c r="BZ86" s="448">
        <f t="shared" si="15"/>
        <v>82</v>
      </c>
      <c r="CA86" s="327" t="str">
        <f>ZD!B84</f>
        <v>Шаровой кран №194</v>
      </c>
      <c r="CB86" s="327" t="str">
        <f>ZD!C84</f>
        <v>ZD_194</v>
      </c>
      <c r="CC86" s="1154"/>
      <c r="CD86" s="332"/>
      <c r="CE86" s="334"/>
      <c r="CF86" s="334"/>
      <c r="CG86" s="334"/>
      <c r="CH86" s="332"/>
      <c r="CI86" s="319"/>
      <c r="CL86" s="448">
        <f t="shared" si="16"/>
        <v>82</v>
      </c>
      <c r="CM86" s="327" t="str">
        <f>KTPRS2!B83</f>
        <v>Максимальное давление нефти на выходе насоса Н-23</v>
      </c>
      <c r="CN86" s="327" t="str">
        <f>KTPRS2!C83</f>
        <v>KTPRS_MaxP_OutN23</v>
      </c>
      <c r="CO86" s="327" t="str">
        <f>CONCATENATE(IF(KTPRS2!D83=0,0,KTPRS2!D83),";",IF(KTPRS2!E83 = 0, 0,KTPRS2!E83))</f>
        <v>0;0</v>
      </c>
      <c r="CP86" s="332"/>
      <c r="CQ86" s="334"/>
      <c r="CR86" s="334"/>
      <c r="CS86" s="334"/>
      <c r="CT86" s="332"/>
      <c r="CU86" s="319"/>
      <c r="CW86" s="1135"/>
      <c r="CX86" s="1161"/>
      <c r="CY86" s="1161"/>
      <c r="CZ86" s="1161"/>
      <c r="DA86" s="1161"/>
      <c r="DB86" s="1163"/>
      <c r="DC86" s="1163"/>
      <c r="DD86" s="1163"/>
      <c r="DE86" s="1161"/>
      <c r="DF86" s="574"/>
    </row>
    <row r="87" spans="1:110" ht="15.75">
      <c r="A87" s="1135"/>
      <c r="B87" s="1136"/>
      <c r="C87" s="1136"/>
      <c r="D87" s="1136"/>
      <c r="E87" s="1136"/>
      <c r="F87" s="1136"/>
      <c r="G87" s="1136"/>
      <c r="H87" s="1136"/>
      <c r="I87" s="1136"/>
      <c r="J87" s="1137"/>
      <c r="L87" s="1135"/>
      <c r="M87" s="1136"/>
      <c r="N87" s="1136"/>
      <c r="O87" s="1136"/>
      <c r="P87" s="1136"/>
      <c r="Q87" s="1136"/>
      <c r="R87" s="1136"/>
      <c r="S87" s="1136"/>
      <c r="T87" s="1136"/>
      <c r="U87" s="1137"/>
      <c r="W87" s="448">
        <f t="shared" si="10"/>
        <v>83</v>
      </c>
      <c r="X87" s="327">
        <f>KTPRA!B86</f>
        <v>0</v>
      </c>
      <c r="Y87" s="327"/>
      <c r="Z87" s="332"/>
      <c r="AA87" s="332"/>
      <c r="AB87" s="334"/>
      <c r="AC87" s="334"/>
      <c r="AD87" s="334"/>
      <c r="AE87" s="332"/>
      <c r="AF87" s="319"/>
      <c r="AH87" s="448">
        <f t="shared" si="11"/>
        <v>83</v>
      </c>
      <c r="AI87" s="327">
        <f>KTPRA!B187</f>
        <v>0</v>
      </c>
      <c r="AJ87" s="327"/>
      <c r="AK87" s="332"/>
      <c r="AL87" s="332"/>
      <c r="AM87" s="334"/>
      <c r="AN87" s="334"/>
      <c r="AO87" s="334"/>
      <c r="AP87" s="332"/>
      <c r="AQ87" s="319"/>
      <c r="AS87" s="331">
        <f t="shared" si="12"/>
        <v>83</v>
      </c>
      <c r="AT87" s="332"/>
      <c r="AU87" s="332"/>
      <c r="AV87" s="332"/>
      <c r="AW87" s="332"/>
      <c r="AX87" s="334"/>
      <c r="AY87" s="334"/>
      <c r="AZ87" s="334"/>
      <c r="BA87" s="332"/>
      <c r="BB87" s="329"/>
      <c r="BD87" s="448">
        <f t="shared" si="13"/>
        <v>83</v>
      </c>
      <c r="BE87" s="327" t="str">
        <f>KTPR!B85</f>
        <v>Сохранение предельной загазованности площадки нефтеналивного причала №2 (точка 3)</v>
      </c>
      <c r="BF87" s="327" t="s">
        <v>3371</v>
      </c>
      <c r="BG87" s="1150">
        <f>KTPR!C85</f>
        <v>0</v>
      </c>
      <c r="BH87" s="332"/>
      <c r="BI87" s="334"/>
      <c r="BJ87" s="334"/>
      <c r="BK87" s="334"/>
      <c r="BL87" s="332"/>
      <c r="BM87" s="319"/>
      <c r="BO87" s="331">
        <f t="shared" si="14"/>
        <v>83</v>
      </c>
      <c r="BP87" s="327">
        <f>VS!B85</f>
        <v>0</v>
      </c>
      <c r="BQ87" s="332"/>
      <c r="BR87" s="332"/>
      <c r="BS87" s="332"/>
      <c r="BT87" s="334"/>
      <c r="BU87" s="334"/>
      <c r="BV87" s="334"/>
      <c r="BW87" s="332"/>
      <c r="BX87" s="329"/>
      <c r="BZ87" s="448">
        <f t="shared" si="15"/>
        <v>83</v>
      </c>
      <c r="CA87" s="327" t="str">
        <f>ZD!B85</f>
        <v>Шаровой кран №195</v>
      </c>
      <c r="CB87" s="327" t="str">
        <f>ZD!C85</f>
        <v>ZD_195</v>
      </c>
      <c r="CC87" s="1154"/>
      <c r="CD87" s="332"/>
      <c r="CE87" s="334"/>
      <c r="CF87" s="334"/>
      <c r="CG87" s="334"/>
      <c r="CH87" s="332"/>
      <c r="CI87" s="319"/>
      <c r="CL87" s="448">
        <f t="shared" si="16"/>
        <v>83</v>
      </c>
      <c r="CM87" s="327" t="str">
        <f>KTPRS2!B84</f>
        <v>Максимальное давление нефти на выходе насоса Н-24</v>
      </c>
      <c r="CN87" s="327" t="str">
        <f>KTPRS2!C84</f>
        <v>KTPRS_MaxP_OutN24</v>
      </c>
      <c r="CO87" s="327" t="str">
        <f>CONCATENATE(IF(KTPRS2!D84=0,0,KTPRS2!D84),";",IF(KTPRS2!E84 = 0, 0,KTPRS2!E84))</f>
        <v>0;0</v>
      </c>
      <c r="CP87" s="332"/>
      <c r="CQ87" s="334"/>
      <c r="CR87" s="334"/>
      <c r="CS87" s="334"/>
      <c r="CT87" s="332"/>
      <c r="CU87" s="319"/>
      <c r="CW87" s="1135"/>
      <c r="CX87" s="1161"/>
      <c r="CY87" s="1161"/>
      <c r="CZ87" s="1161"/>
      <c r="DA87" s="1161"/>
      <c r="DB87" s="1163"/>
      <c r="DC87" s="1163"/>
      <c r="DD87" s="1163"/>
      <c r="DE87" s="1161"/>
      <c r="DF87" s="574"/>
    </row>
    <row r="88" spans="1:110" ht="15.75">
      <c r="A88" s="1135"/>
      <c r="B88" s="1136"/>
      <c r="C88" s="1136"/>
      <c r="D88" s="1136"/>
      <c r="E88" s="1136"/>
      <c r="F88" s="1136"/>
      <c r="G88" s="1136"/>
      <c r="H88" s="1136"/>
      <c r="I88" s="1136"/>
      <c r="J88" s="1137"/>
      <c r="L88" s="1135"/>
      <c r="M88" s="1136"/>
      <c r="N88" s="1136"/>
      <c r="O88" s="1136"/>
      <c r="P88" s="1136"/>
      <c r="Q88" s="1136"/>
      <c r="R88" s="1136"/>
      <c r="S88" s="1136"/>
      <c r="T88" s="1136"/>
      <c r="U88" s="1137"/>
      <c r="W88" s="448">
        <f t="shared" si="10"/>
        <v>84</v>
      </c>
      <c r="X88" s="327">
        <f>KTPRA!B87</f>
        <v>0</v>
      </c>
      <c r="Y88" s="327"/>
      <c r="Z88" s="332"/>
      <c r="AA88" s="332"/>
      <c r="AB88" s="334"/>
      <c r="AC88" s="334"/>
      <c r="AD88" s="334"/>
      <c r="AE88" s="332"/>
      <c r="AF88" s="319"/>
      <c r="AH88" s="448">
        <f t="shared" si="11"/>
        <v>84</v>
      </c>
      <c r="AI88" s="327">
        <f>KTPRA!B188</f>
        <v>0</v>
      </c>
      <c r="AJ88" s="327"/>
      <c r="AK88" s="332"/>
      <c r="AL88" s="332"/>
      <c r="AM88" s="334"/>
      <c r="AN88" s="334"/>
      <c r="AO88" s="334"/>
      <c r="AP88" s="332"/>
      <c r="AQ88" s="319"/>
      <c r="AS88" s="331">
        <f t="shared" si="12"/>
        <v>84</v>
      </c>
      <c r="AT88" s="332"/>
      <c r="AU88" s="332"/>
      <c r="AV88" s="332"/>
      <c r="AW88" s="332"/>
      <c r="AX88" s="334"/>
      <c r="AY88" s="334"/>
      <c r="AZ88" s="334"/>
      <c r="BA88" s="332"/>
      <c r="BB88" s="329"/>
      <c r="BD88" s="448">
        <f t="shared" si="13"/>
        <v>84</v>
      </c>
      <c r="BE88" s="327" t="str">
        <f>KTPR!B86</f>
        <v>Сохранение предельной загазованности площадки нефтеналивного причала №2 (точка 4)</v>
      </c>
      <c r="BF88" s="327" t="s">
        <v>3372</v>
      </c>
      <c r="BG88" s="1150">
        <f>KTPR!C86</f>
        <v>0</v>
      </c>
      <c r="BH88" s="332"/>
      <c r="BI88" s="334"/>
      <c r="BJ88" s="334"/>
      <c r="BK88" s="334"/>
      <c r="BL88" s="332"/>
      <c r="BM88" s="319"/>
      <c r="BO88" s="331">
        <f t="shared" si="14"/>
        <v>84</v>
      </c>
      <c r="BP88" s="327">
        <f>VS!B86</f>
        <v>0</v>
      </c>
      <c r="BQ88" s="332"/>
      <c r="BR88" s="332"/>
      <c r="BS88" s="332"/>
      <c r="BT88" s="334"/>
      <c r="BU88" s="334"/>
      <c r="BV88" s="334"/>
      <c r="BW88" s="332"/>
      <c r="BX88" s="329"/>
      <c r="BZ88" s="448">
        <f t="shared" si="15"/>
        <v>84</v>
      </c>
      <c r="CA88" s="327" t="str">
        <f>ZD!B86</f>
        <v>Шаровой кран №196</v>
      </c>
      <c r="CB88" s="327" t="str">
        <f>ZD!C86</f>
        <v>ZD_196</v>
      </c>
      <c r="CC88" s="1154"/>
      <c r="CD88" s="332"/>
      <c r="CE88" s="334"/>
      <c r="CF88" s="334"/>
      <c r="CG88" s="334"/>
      <c r="CH88" s="332"/>
      <c r="CI88" s="319"/>
      <c r="CL88" s="448">
        <f t="shared" si="16"/>
        <v>84</v>
      </c>
      <c r="CM88" s="327" t="str">
        <f>KTPRS2!B85</f>
        <v>Предельная загазованность площадки площадки насосной откачки дренажа из стендеров СТ6-СТ9</v>
      </c>
      <c r="CN88" s="327" t="str">
        <f>KTPRS2!C85</f>
        <v>KTPRS_CT6_9_SAVE_GAS10</v>
      </c>
      <c r="CO88" s="327" t="str">
        <f>CONCATENATE(IF(KTPRS2!D85=0,0,KTPRS2!D85),";",IF(KTPRS2!E85 = 0, 0,KTPRS2!E85))</f>
        <v>0;900</v>
      </c>
      <c r="CP88" s="332"/>
      <c r="CQ88" s="334"/>
      <c r="CR88" s="334"/>
      <c r="CS88" s="334"/>
      <c r="CT88" s="332"/>
      <c r="CU88" s="319"/>
      <c r="CW88" s="1135"/>
      <c r="CX88" s="1161"/>
      <c r="CY88" s="1161"/>
      <c r="CZ88" s="1161"/>
      <c r="DA88" s="1161"/>
      <c r="DB88" s="1163"/>
      <c r="DC88" s="1163"/>
      <c r="DD88" s="1163"/>
      <c r="DE88" s="1161"/>
      <c r="DF88" s="574"/>
    </row>
    <row r="89" spans="1:110" ht="15.75">
      <c r="A89" s="1135"/>
      <c r="B89" s="1136"/>
      <c r="C89" s="1136"/>
      <c r="D89" s="1136"/>
      <c r="E89" s="1136"/>
      <c r="F89" s="1136"/>
      <c r="G89" s="1136"/>
      <c r="H89" s="1136"/>
      <c r="I89" s="1136"/>
      <c r="J89" s="1137"/>
      <c r="L89" s="1135"/>
      <c r="M89" s="1136"/>
      <c r="N89" s="1136"/>
      <c r="O89" s="1136"/>
      <c r="P89" s="1136"/>
      <c r="Q89" s="1136"/>
      <c r="R89" s="1136"/>
      <c r="S89" s="1136"/>
      <c r="T89" s="1136"/>
      <c r="U89" s="1137"/>
      <c r="W89" s="448">
        <f t="shared" si="10"/>
        <v>85</v>
      </c>
      <c r="X89" s="327">
        <f>KTPRA!B88</f>
        <v>0</v>
      </c>
      <c r="Y89" s="332"/>
      <c r="Z89" s="332"/>
      <c r="AA89" s="332"/>
      <c r="AB89" s="334"/>
      <c r="AC89" s="334"/>
      <c r="AD89" s="334"/>
      <c r="AE89" s="332"/>
      <c r="AF89" s="319"/>
      <c r="AH89" s="448">
        <f t="shared" si="11"/>
        <v>85</v>
      </c>
      <c r="AI89" s="327">
        <f>KTPRA!B189</f>
        <v>0</v>
      </c>
      <c r="AJ89" s="332"/>
      <c r="AK89" s="332"/>
      <c r="AL89" s="332"/>
      <c r="AM89" s="334"/>
      <c r="AN89" s="334"/>
      <c r="AO89" s="334"/>
      <c r="AP89" s="332"/>
      <c r="AQ89" s="319"/>
      <c r="AS89" s="331">
        <f t="shared" si="12"/>
        <v>85</v>
      </c>
      <c r="AT89" s="332"/>
      <c r="AU89" s="332"/>
      <c r="AV89" s="332"/>
      <c r="AW89" s="332"/>
      <c r="AX89" s="334"/>
      <c r="AY89" s="334"/>
      <c r="AZ89" s="334"/>
      <c r="BA89" s="332"/>
      <c r="BB89" s="329"/>
      <c r="BD89" s="448">
        <f t="shared" si="13"/>
        <v>85</v>
      </c>
      <c r="BE89" s="327" t="str">
        <f>KTPR!B87</f>
        <v>Сохранение предельной загазованности площадки нефтеналивного причала №2 (точка 5)</v>
      </c>
      <c r="BF89" s="327" t="s">
        <v>3373</v>
      </c>
      <c r="BG89" s="1150">
        <f>KTPR!C87</f>
        <v>0</v>
      </c>
      <c r="BH89" s="332"/>
      <c r="BI89" s="334"/>
      <c r="BJ89" s="334"/>
      <c r="BK89" s="334"/>
      <c r="BL89" s="332"/>
      <c r="BM89" s="319"/>
      <c r="BO89" s="331">
        <f t="shared" si="14"/>
        <v>85</v>
      </c>
      <c r="BP89" s="327">
        <f>VS!B87</f>
        <v>0</v>
      </c>
      <c r="BQ89" s="332"/>
      <c r="BR89" s="332"/>
      <c r="BS89" s="332"/>
      <c r="BT89" s="334"/>
      <c r="BU89" s="334"/>
      <c r="BV89" s="334"/>
      <c r="BW89" s="332"/>
      <c r="BX89" s="329"/>
      <c r="BZ89" s="448">
        <f t="shared" si="15"/>
        <v>85</v>
      </c>
      <c r="CA89" s="327">
        <f>ZD!B87</f>
        <v>0</v>
      </c>
      <c r="CB89" s="327">
        <f>ZD!C87</f>
        <v>0</v>
      </c>
      <c r="CC89" s="1154"/>
      <c r="CD89" s="332"/>
      <c r="CE89" s="334"/>
      <c r="CF89" s="334"/>
      <c r="CG89" s="334"/>
      <c r="CH89" s="332"/>
      <c r="CI89" s="319"/>
      <c r="CL89" s="448">
        <f t="shared" si="16"/>
        <v>85</v>
      </c>
      <c r="CM89" s="327" t="str">
        <f>KTPRS2!B86</f>
        <v>Сохранение предельной загазованности площадки насосной откачки дренажа из стендеров СТ6-СТ9 (точка 1)</v>
      </c>
      <c r="CN89" s="327" t="str">
        <f>KTPRS2!C86</f>
        <v>KTPRS_CT6_9_SAVE_GAS10_1</v>
      </c>
      <c r="CO89" s="327" t="str">
        <f>CONCATENATE(IF(KTPRS2!D86=0,0,KTPRS2!D86),";",IF(KTPRS2!E86 = 0, 0,KTPRS2!E86))</f>
        <v>600;0</v>
      </c>
      <c r="CP89" s="332"/>
      <c r="CQ89" s="334"/>
      <c r="CR89" s="334"/>
      <c r="CS89" s="334"/>
      <c r="CT89" s="332"/>
      <c r="CU89" s="319"/>
      <c r="CW89" s="1135"/>
      <c r="CX89" s="1161"/>
      <c r="CY89" s="1161"/>
      <c r="CZ89" s="1161"/>
      <c r="DA89" s="1161"/>
      <c r="DB89" s="1163"/>
      <c r="DC89" s="1163"/>
      <c r="DD89" s="1163"/>
      <c r="DE89" s="1161"/>
      <c r="DF89" s="574"/>
    </row>
    <row r="90" spans="1:110" ht="15.75">
      <c r="A90" s="1135"/>
      <c r="B90" s="1136"/>
      <c r="C90" s="1136"/>
      <c r="D90" s="1136"/>
      <c r="E90" s="1136"/>
      <c r="F90" s="1136"/>
      <c r="G90" s="1136"/>
      <c r="H90" s="1136"/>
      <c r="I90" s="1136"/>
      <c r="J90" s="1137"/>
      <c r="L90" s="1135"/>
      <c r="M90" s="1136"/>
      <c r="N90" s="1136"/>
      <c r="O90" s="1136"/>
      <c r="P90" s="1136"/>
      <c r="Q90" s="1136"/>
      <c r="R90" s="1136"/>
      <c r="S90" s="1136"/>
      <c r="T90" s="1136"/>
      <c r="U90" s="1137"/>
      <c r="W90" s="448">
        <f t="shared" si="10"/>
        <v>86</v>
      </c>
      <c r="X90" s="327">
        <f>KTPRA!B89</f>
        <v>0</v>
      </c>
      <c r="Y90" s="332"/>
      <c r="Z90" s="332"/>
      <c r="AA90" s="332"/>
      <c r="AB90" s="334"/>
      <c r="AC90" s="334"/>
      <c r="AD90" s="334"/>
      <c r="AE90" s="332"/>
      <c r="AF90" s="319"/>
      <c r="AH90" s="448">
        <f t="shared" si="11"/>
        <v>86</v>
      </c>
      <c r="AI90" s="327">
        <f>KTPRA!B190</f>
        <v>0</v>
      </c>
      <c r="AJ90" s="332"/>
      <c r="AK90" s="332"/>
      <c r="AL90" s="332"/>
      <c r="AM90" s="334"/>
      <c r="AN90" s="334"/>
      <c r="AO90" s="334"/>
      <c r="AP90" s="332"/>
      <c r="AQ90" s="319"/>
      <c r="AS90" s="331">
        <f t="shared" si="12"/>
        <v>86</v>
      </c>
      <c r="AT90" s="332"/>
      <c r="AU90" s="332"/>
      <c r="AV90" s="332"/>
      <c r="AW90" s="332"/>
      <c r="AX90" s="334"/>
      <c r="AY90" s="334"/>
      <c r="AZ90" s="334"/>
      <c r="BA90" s="332"/>
      <c r="BB90" s="329"/>
      <c r="BD90" s="448">
        <f t="shared" si="13"/>
        <v>86</v>
      </c>
      <c r="BE90" s="327" t="str">
        <f>KTPR!B88</f>
        <v>Сохранение предельной загазованности площадки нефтеналивного причала №2 (точка 6)</v>
      </c>
      <c r="BF90" s="327" t="s">
        <v>3374</v>
      </c>
      <c r="BG90" s="1150">
        <f>KTPR!C88</f>
        <v>0</v>
      </c>
      <c r="BH90" s="332"/>
      <c r="BI90" s="334"/>
      <c r="BJ90" s="334"/>
      <c r="BK90" s="334"/>
      <c r="BL90" s="332"/>
      <c r="BM90" s="319"/>
      <c r="BO90" s="331">
        <f t="shared" si="14"/>
        <v>86</v>
      </c>
      <c r="BP90" s="327">
        <f>VS!B88</f>
        <v>0</v>
      </c>
      <c r="BQ90" s="332"/>
      <c r="BR90" s="332"/>
      <c r="BS90" s="332"/>
      <c r="BT90" s="334"/>
      <c r="BU90" s="334"/>
      <c r="BV90" s="334"/>
      <c r="BW90" s="332"/>
      <c r="BX90" s="329"/>
      <c r="BZ90" s="448">
        <f t="shared" si="15"/>
        <v>86</v>
      </c>
      <c r="CA90" s="327" t="str">
        <f>ZD!B88</f>
        <v>Шаровой кран КШ19</v>
      </c>
      <c r="CB90" s="327" t="str">
        <f>ZD!C88</f>
        <v>ZD_KSh19</v>
      </c>
      <c r="CC90" s="1154"/>
      <c r="CD90" s="332"/>
      <c r="CE90" s="334"/>
      <c r="CF90" s="334"/>
      <c r="CG90" s="334"/>
      <c r="CH90" s="332"/>
      <c r="CI90" s="319"/>
      <c r="CL90" s="448">
        <f t="shared" si="16"/>
        <v>86</v>
      </c>
      <c r="CM90" s="327" t="str">
        <f>KTPRS2!B87</f>
        <v>Сохранение предельной загазованности площадки насосной откачки дренажа из стендеров СТ6-СТ9 (точка 2)</v>
      </c>
      <c r="CN90" s="327" t="str">
        <f>KTPRS2!C87</f>
        <v>KTPRS_CT6_9_SAVE_GAS10_2</v>
      </c>
      <c r="CO90" s="327" t="str">
        <f>CONCATENATE(IF(KTPRS2!D87=0,0,KTPRS2!D87),";",IF(KTPRS2!E87 = 0, 0,KTPRS2!E87))</f>
        <v>600;0</v>
      </c>
      <c r="CP90" s="332"/>
      <c r="CQ90" s="334"/>
      <c r="CR90" s="334"/>
      <c r="CS90" s="334"/>
      <c r="CT90" s="332"/>
      <c r="CU90" s="319"/>
      <c r="CW90" s="1135"/>
      <c r="CX90" s="1161"/>
      <c r="CY90" s="1161"/>
      <c r="CZ90" s="1161"/>
      <c r="DA90" s="1161"/>
      <c r="DB90" s="1163"/>
      <c r="DC90" s="1163"/>
      <c r="DD90" s="1163"/>
      <c r="DE90" s="1161"/>
      <c r="DF90" s="574"/>
    </row>
    <row r="91" spans="1:110" ht="15.75">
      <c r="A91" s="1135"/>
      <c r="B91" s="1136"/>
      <c r="C91" s="1136"/>
      <c r="D91" s="1136"/>
      <c r="E91" s="1136"/>
      <c r="F91" s="1136"/>
      <c r="G91" s="1136"/>
      <c r="H91" s="1136"/>
      <c r="I91" s="1136"/>
      <c r="J91" s="1137"/>
      <c r="L91" s="1135"/>
      <c r="M91" s="1136"/>
      <c r="N91" s="1136"/>
      <c r="O91" s="1136"/>
      <c r="P91" s="1136"/>
      <c r="Q91" s="1136"/>
      <c r="R91" s="1136"/>
      <c r="S91" s="1136"/>
      <c r="T91" s="1136"/>
      <c r="U91" s="1137"/>
      <c r="W91" s="448">
        <f t="shared" si="10"/>
        <v>87</v>
      </c>
      <c r="X91" s="327">
        <f>KTPRA!B90</f>
        <v>0</v>
      </c>
      <c r="Y91" s="332"/>
      <c r="Z91" s="332"/>
      <c r="AA91" s="332"/>
      <c r="AB91" s="334"/>
      <c r="AC91" s="334"/>
      <c r="AD91" s="334"/>
      <c r="AE91" s="332"/>
      <c r="AF91" s="319"/>
      <c r="AH91" s="448">
        <f t="shared" si="11"/>
        <v>87</v>
      </c>
      <c r="AI91" s="327">
        <f>KTPRA!B191</f>
        <v>0</v>
      </c>
      <c r="AJ91" s="332"/>
      <c r="AK91" s="332"/>
      <c r="AL91" s="332"/>
      <c r="AM91" s="334"/>
      <c r="AN91" s="334"/>
      <c r="AO91" s="334"/>
      <c r="AP91" s="332"/>
      <c r="AQ91" s="319"/>
      <c r="AS91" s="331">
        <f t="shared" si="12"/>
        <v>87</v>
      </c>
      <c r="AT91" s="332"/>
      <c r="AU91" s="332"/>
      <c r="AV91" s="332"/>
      <c r="AW91" s="332"/>
      <c r="AX91" s="334"/>
      <c r="AY91" s="334"/>
      <c r="AZ91" s="334"/>
      <c r="BA91" s="332"/>
      <c r="BB91" s="329"/>
      <c r="BD91" s="448">
        <f t="shared" si="13"/>
        <v>87</v>
      </c>
      <c r="BE91" s="327" t="str">
        <f>KTPR!B89</f>
        <v>Сохранение предельной загазованности площадки нефтеналивного причала №2 (точка 7)</v>
      </c>
      <c r="BF91" s="327" t="s">
        <v>3375</v>
      </c>
      <c r="BG91" s="1150">
        <f>KTPR!C89</f>
        <v>0</v>
      </c>
      <c r="BH91" s="332"/>
      <c r="BI91" s="334"/>
      <c r="BJ91" s="334"/>
      <c r="BK91" s="334"/>
      <c r="BL91" s="332"/>
      <c r="BM91" s="319"/>
      <c r="BO91" s="331">
        <f t="shared" si="14"/>
        <v>87</v>
      </c>
      <c r="BP91" s="327">
        <f>VS!B89</f>
        <v>0</v>
      </c>
      <c r="BQ91" s="332"/>
      <c r="BR91" s="332"/>
      <c r="BS91" s="332"/>
      <c r="BT91" s="334"/>
      <c r="BU91" s="334"/>
      <c r="BV91" s="334"/>
      <c r="BW91" s="332"/>
      <c r="BX91" s="329"/>
      <c r="BZ91" s="448">
        <f t="shared" si="15"/>
        <v>87</v>
      </c>
      <c r="CA91" s="327" t="str">
        <f>ZD!B89</f>
        <v>Шаровой кран КШ20</v>
      </c>
      <c r="CB91" s="327" t="str">
        <f>ZD!C89</f>
        <v>ZD_Ksh20</v>
      </c>
      <c r="CC91" s="1154"/>
      <c r="CD91" s="332"/>
      <c r="CE91" s="334"/>
      <c r="CF91" s="334"/>
      <c r="CG91" s="334"/>
      <c r="CH91" s="332"/>
      <c r="CI91" s="319"/>
      <c r="CL91" s="448">
        <f t="shared" si="16"/>
        <v>87</v>
      </c>
      <c r="CM91" s="327" t="str">
        <f>KTPRS2!B88</f>
        <v>Сохранение предельной загазованности площадки насосной откачки дренажа из стендеров СТ6-СТ9 (точка 3)</v>
      </c>
      <c r="CN91" s="327" t="str">
        <f>KTPRS2!C88</f>
        <v>KTPRS_CT6_9_SAVE_GAS10_3</v>
      </c>
      <c r="CO91" s="327" t="str">
        <f>CONCATENATE(IF(KTPRS2!D88=0,0,KTPRS2!D88),";",IF(KTPRS2!E88 = 0, 0,KTPRS2!E88))</f>
        <v>600;0</v>
      </c>
      <c r="CP91" s="332"/>
      <c r="CQ91" s="334"/>
      <c r="CR91" s="334"/>
      <c r="CS91" s="334"/>
      <c r="CT91" s="332"/>
      <c r="CU91" s="319"/>
      <c r="CW91" s="1135"/>
      <c r="CX91" s="1161"/>
      <c r="CY91" s="1161"/>
      <c r="CZ91" s="1161"/>
      <c r="DA91" s="1161"/>
      <c r="DB91" s="1163"/>
      <c r="DC91" s="1163"/>
      <c r="DD91" s="1163"/>
      <c r="DE91" s="1161"/>
      <c r="DF91" s="574"/>
    </row>
    <row r="92" spans="1:110" ht="15.75">
      <c r="A92" s="1135"/>
      <c r="B92" s="1136"/>
      <c r="C92" s="1136"/>
      <c r="D92" s="1136"/>
      <c r="E92" s="1136"/>
      <c r="F92" s="1136"/>
      <c r="G92" s="1136"/>
      <c r="H92" s="1136"/>
      <c r="I92" s="1136"/>
      <c r="J92" s="1137"/>
      <c r="L92" s="1135"/>
      <c r="M92" s="1136"/>
      <c r="N92" s="1136"/>
      <c r="O92" s="1136"/>
      <c r="P92" s="1136"/>
      <c r="Q92" s="1136"/>
      <c r="R92" s="1136"/>
      <c r="S92" s="1136"/>
      <c r="T92" s="1136"/>
      <c r="U92" s="1137"/>
      <c r="W92" s="448">
        <f t="shared" si="10"/>
        <v>88</v>
      </c>
      <c r="X92" s="327">
        <f>KTPRA!B91</f>
        <v>0</v>
      </c>
      <c r="Y92" s="332"/>
      <c r="Z92" s="332"/>
      <c r="AA92" s="332"/>
      <c r="AB92" s="334"/>
      <c r="AC92" s="334"/>
      <c r="AD92" s="334"/>
      <c r="AE92" s="332"/>
      <c r="AF92" s="319"/>
      <c r="AH92" s="448">
        <f t="shared" si="11"/>
        <v>88</v>
      </c>
      <c r="AI92" s="327">
        <f>KTPRA!B192</f>
        <v>0</v>
      </c>
      <c r="AJ92" s="332"/>
      <c r="AK92" s="332"/>
      <c r="AL92" s="332"/>
      <c r="AM92" s="334"/>
      <c r="AN92" s="334"/>
      <c r="AO92" s="334"/>
      <c r="AP92" s="332"/>
      <c r="AQ92" s="319"/>
      <c r="AS92" s="331">
        <f t="shared" si="12"/>
        <v>88</v>
      </c>
      <c r="AT92" s="332"/>
      <c r="AU92" s="332"/>
      <c r="AV92" s="332"/>
      <c r="AW92" s="332"/>
      <c r="AX92" s="334"/>
      <c r="AY92" s="334"/>
      <c r="AZ92" s="334"/>
      <c r="BA92" s="332"/>
      <c r="BB92" s="329"/>
      <c r="BD92" s="448">
        <f t="shared" si="13"/>
        <v>88</v>
      </c>
      <c r="BE92" s="327" t="str">
        <f>KTPR!B90</f>
        <v>Сохранение предельной загазованности площадки нефтеналивного причала №2 (точка 8)</v>
      </c>
      <c r="BF92" s="327" t="s">
        <v>3376</v>
      </c>
      <c r="BG92" s="1150">
        <f>KTPR!C90</f>
        <v>0</v>
      </c>
      <c r="BH92" s="332"/>
      <c r="BI92" s="334"/>
      <c r="BJ92" s="334"/>
      <c r="BK92" s="334"/>
      <c r="BL92" s="332"/>
      <c r="BM92" s="319"/>
      <c r="BO92" s="331">
        <f t="shared" si="14"/>
        <v>88</v>
      </c>
      <c r="BP92" s="327">
        <f>VS!B90</f>
        <v>0</v>
      </c>
      <c r="BQ92" s="332"/>
      <c r="BR92" s="332"/>
      <c r="BS92" s="332"/>
      <c r="BT92" s="334"/>
      <c r="BU92" s="334"/>
      <c r="BV92" s="334"/>
      <c r="BW92" s="332"/>
      <c r="BX92" s="329"/>
      <c r="BZ92" s="448">
        <f t="shared" si="15"/>
        <v>88</v>
      </c>
      <c r="CA92" s="327" t="str">
        <f>ZD!B90</f>
        <v>Шаровой кран КШ44</v>
      </c>
      <c r="CB92" s="327" t="str">
        <f>ZD!C90</f>
        <v>ZD_KSh44</v>
      </c>
      <c r="CC92" s="1154"/>
      <c r="CD92" s="332"/>
      <c r="CE92" s="334"/>
      <c r="CF92" s="334"/>
      <c r="CG92" s="334"/>
      <c r="CH92" s="332"/>
      <c r="CI92" s="319"/>
      <c r="CL92" s="448">
        <f t="shared" si="16"/>
        <v>88</v>
      </c>
      <c r="CM92" s="327" t="str">
        <f>KTPRS2!B89</f>
        <v>Предельная загазованность площадки насосной откачки дренажа из емкости Е-24</v>
      </c>
      <c r="CN92" s="327" t="str">
        <f>KTPRS2!C89</f>
        <v>KTPRS_E24_SAVE_GAS10</v>
      </c>
      <c r="CO92" s="327" t="str">
        <f>CONCATENATE(IF(KTPRS2!D89=0,0,KTPRS2!D89),";",IF(KTPRS2!E89 = 0, 0,KTPRS2!E89))</f>
        <v>0;900</v>
      </c>
      <c r="CP92" s="332"/>
      <c r="CQ92" s="334"/>
      <c r="CR92" s="334"/>
      <c r="CS92" s="334"/>
      <c r="CT92" s="332"/>
      <c r="CU92" s="319"/>
      <c r="CW92" s="1135"/>
      <c r="CX92" s="1161"/>
      <c r="CY92" s="1161"/>
      <c r="CZ92" s="1161"/>
      <c r="DA92" s="1161"/>
      <c r="DB92" s="1163"/>
      <c r="DC92" s="1163"/>
      <c r="DD92" s="1163"/>
      <c r="DE92" s="1161"/>
      <c r="DF92" s="574"/>
    </row>
    <row r="93" spans="1:110" ht="15.75">
      <c r="A93" s="1135"/>
      <c r="B93" s="1136"/>
      <c r="C93" s="1136"/>
      <c r="D93" s="1136"/>
      <c r="E93" s="1136"/>
      <c r="F93" s="1136"/>
      <c r="G93" s="1136"/>
      <c r="H93" s="1136"/>
      <c r="I93" s="1136"/>
      <c r="J93" s="1137"/>
      <c r="L93" s="1135"/>
      <c r="M93" s="1136"/>
      <c r="N93" s="1136"/>
      <c r="O93" s="1136"/>
      <c r="P93" s="1136"/>
      <c r="Q93" s="1136"/>
      <c r="R93" s="1136"/>
      <c r="S93" s="1136"/>
      <c r="T93" s="1136"/>
      <c r="U93" s="1137"/>
      <c r="W93" s="448">
        <f t="shared" si="10"/>
        <v>89</v>
      </c>
      <c r="X93" s="327">
        <f>KTPRA!B92</f>
        <v>0</v>
      </c>
      <c r="Y93" s="332"/>
      <c r="Z93" s="332"/>
      <c r="AA93" s="332"/>
      <c r="AB93" s="334"/>
      <c r="AC93" s="334"/>
      <c r="AD93" s="334"/>
      <c r="AE93" s="332"/>
      <c r="AF93" s="319"/>
      <c r="AH93" s="448">
        <f t="shared" si="11"/>
        <v>89</v>
      </c>
      <c r="AI93" s="327">
        <f>KTPRA!B193</f>
        <v>0</v>
      </c>
      <c r="AJ93" s="332"/>
      <c r="AK93" s="332"/>
      <c r="AL93" s="332"/>
      <c r="AM93" s="334"/>
      <c r="AN93" s="334"/>
      <c r="AO93" s="334"/>
      <c r="AP93" s="332"/>
      <c r="AQ93" s="319"/>
      <c r="AS93" s="331">
        <f t="shared" si="12"/>
        <v>89</v>
      </c>
      <c r="AT93" s="332"/>
      <c r="AU93" s="332"/>
      <c r="AV93" s="332"/>
      <c r="AW93" s="332"/>
      <c r="AX93" s="334"/>
      <c r="AY93" s="334"/>
      <c r="AZ93" s="334"/>
      <c r="BA93" s="332"/>
      <c r="BB93" s="329"/>
      <c r="BD93" s="448">
        <f t="shared" si="13"/>
        <v>89</v>
      </c>
      <c r="BE93" s="327" t="str">
        <f>KTPR!B91</f>
        <v>Сохранение предельной загазованности площадки нефтеналивного причала №2 (точка 9)</v>
      </c>
      <c r="BF93" s="327" t="s">
        <v>3377</v>
      </c>
      <c r="BG93" s="1150">
        <f>KTPR!C91</f>
        <v>0</v>
      </c>
      <c r="BH93" s="332"/>
      <c r="BI93" s="334"/>
      <c r="BJ93" s="334"/>
      <c r="BK93" s="334"/>
      <c r="BL93" s="332"/>
      <c r="BM93" s="319"/>
      <c r="BO93" s="331">
        <f t="shared" si="14"/>
        <v>89</v>
      </c>
      <c r="BP93" s="327">
        <f>VS!B91</f>
        <v>0</v>
      </c>
      <c r="BQ93" s="332"/>
      <c r="BR93" s="332"/>
      <c r="BS93" s="332"/>
      <c r="BT93" s="334"/>
      <c r="BU93" s="334"/>
      <c r="BV93" s="334"/>
      <c r="BW93" s="332"/>
      <c r="BX93" s="329"/>
      <c r="BZ93" s="448">
        <f t="shared" si="15"/>
        <v>89</v>
      </c>
      <c r="CA93" s="327" t="str">
        <f>ZD!B91</f>
        <v>Шаровой кран КШ45</v>
      </c>
      <c r="CB93" s="327" t="str">
        <f>ZD!C91</f>
        <v>ZD_KSh45</v>
      </c>
      <c r="CC93" s="1154"/>
      <c r="CD93" s="332"/>
      <c r="CE93" s="334"/>
      <c r="CF93" s="334"/>
      <c r="CG93" s="334"/>
      <c r="CH93" s="332"/>
      <c r="CI93" s="319"/>
      <c r="CL93" s="448">
        <f t="shared" si="16"/>
        <v>89</v>
      </c>
      <c r="CM93" s="327" t="str">
        <f>KTPRS2!B90</f>
        <v>Предельный минимальный уровень нефти в резервуаре Е-24</v>
      </c>
      <c r="CN93" s="327" t="str">
        <f>KTPRS2!C90</f>
        <v>KTPRS_preMin_Lvl_E24</v>
      </c>
      <c r="CO93" s="327" t="str">
        <f>CONCATENATE(IF(KTPRS2!D90=0,0,KTPRS2!D90),";",IF(KTPRS2!E90 = 0, 0,KTPRS2!E90))</f>
        <v>0;0</v>
      </c>
      <c r="CP93" s="332"/>
      <c r="CQ93" s="334"/>
      <c r="CR93" s="334"/>
      <c r="CS93" s="334"/>
      <c r="CT93" s="332"/>
      <c r="CU93" s="319"/>
      <c r="CW93" s="1135"/>
      <c r="CX93" s="1161"/>
      <c r="CY93" s="1161"/>
      <c r="CZ93" s="1161"/>
      <c r="DA93" s="1161"/>
      <c r="DB93" s="1163"/>
      <c r="DC93" s="1163"/>
      <c r="DD93" s="1163"/>
      <c r="DE93" s="1161"/>
      <c r="DF93" s="574"/>
    </row>
    <row r="94" spans="1:110" ht="15.75">
      <c r="A94" s="1135"/>
      <c r="B94" s="1136"/>
      <c r="C94" s="1136"/>
      <c r="D94" s="1136"/>
      <c r="E94" s="1136"/>
      <c r="F94" s="1136"/>
      <c r="G94" s="1136"/>
      <c r="H94" s="1136"/>
      <c r="I94" s="1136"/>
      <c r="J94" s="1137"/>
      <c r="L94" s="1135"/>
      <c r="M94" s="1136"/>
      <c r="N94" s="1136"/>
      <c r="O94" s="1136"/>
      <c r="P94" s="1136"/>
      <c r="Q94" s="1136"/>
      <c r="R94" s="1136"/>
      <c r="S94" s="1136"/>
      <c r="T94" s="1136"/>
      <c r="U94" s="1137"/>
      <c r="W94" s="448">
        <f t="shared" si="10"/>
        <v>90</v>
      </c>
      <c r="X94" s="327">
        <f>KTPRA!B93</f>
        <v>0</v>
      </c>
      <c r="Y94" s="332"/>
      <c r="Z94" s="332"/>
      <c r="AA94" s="332"/>
      <c r="AB94" s="334"/>
      <c r="AC94" s="334"/>
      <c r="AD94" s="334"/>
      <c r="AE94" s="332"/>
      <c r="AF94" s="319"/>
      <c r="AH94" s="448">
        <f t="shared" si="11"/>
        <v>90</v>
      </c>
      <c r="AI94" s="327">
        <f>KTPRA!B194</f>
        <v>0</v>
      </c>
      <c r="AJ94" s="332"/>
      <c r="AK94" s="332"/>
      <c r="AL94" s="332"/>
      <c r="AM94" s="334"/>
      <c r="AN94" s="334"/>
      <c r="AO94" s="334"/>
      <c r="AP94" s="332"/>
      <c r="AQ94" s="319"/>
      <c r="AS94" s="331">
        <f t="shared" si="12"/>
        <v>90</v>
      </c>
      <c r="AT94" s="332"/>
      <c r="AU94" s="332"/>
      <c r="AV94" s="332"/>
      <c r="AW94" s="332"/>
      <c r="AX94" s="334"/>
      <c r="AY94" s="334"/>
      <c r="AZ94" s="334"/>
      <c r="BA94" s="332"/>
      <c r="BB94" s="329"/>
      <c r="BD94" s="448">
        <f t="shared" si="13"/>
        <v>90</v>
      </c>
      <c r="BE94" s="327" t="str">
        <f>KTPR!B92</f>
        <v>Сохранение предельной загазованности площадки нефтеналивного причала №2 (точка 10)</v>
      </c>
      <c r="BF94" s="327" t="s">
        <v>3378</v>
      </c>
      <c r="BG94" s="1150">
        <f>KTPR!C92</f>
        <v>0</v>
      </c>
      <c r="BH94" s="332"/>
      <c r="BI94" s="334"/>
      <c r="BJ94" s="334"/>
      <c r="BK94" s="334"/>
      <c r="BL94" s="332"/>
      <c r="BM94" s="319"/>
      <c r="BO94" s="331">
        <f t="shared" si="14"/>
        <v>90</v>
      </c>
      <c r="BP94" s="327">
        <f>VS!B92</f>
        <v>0</v>
      </c>
      <c r="BQ94" s="332"/>
      <c r="BR94" s="332"/>
      <c r="BS94" s="332"/>
      <c r="BT94" s="334"/>
      <c r="BU94" s="334"/>
      <c r="BV94" s="334"/>
      <c r="BW94" s="332"/>
      <c r="BX94" s="329"/>
      <c r="BZ94" s="448">
        <f t="shared" si="15"/>
        <v>90</v>
      </c>
      <c r="CA94" s="327">
        <f>ZD!B92</f>
        <v>0</v>
      </c>
      <c r="CB94" s="327">
        <f>ZD!C92</f>
        <v>0</v>
      </c>
      <c r="CC94" s="1154"/>
      <c r="CD94" s="332"/>
      <c r="CE94" s="334"/>
      <c r="CF94" s="334"/>
      <c r="CG94" s="334"/>
      <c r="CH94" s="332"/>
      <c r="CI94" s="319"/>
      <c r="CL94" s="448">
        <f t="shared" si="16"/>
        <v>90</v>
      </c>
      <c r="CM94" s="327" t="str">
        <f>KTPRS2!B91</f>
        <v>Предельный максимальный уровень нефти в резервуаре Е-24</v>
      </c>
      <c r="CN94" s="327" t="str">
        <f>KTPRS2!C91</f>
        <v>KTPRS_preMax_Lvl_E24</v>
      </c>
      <c r="CO94" s="327" t="str">
        <f>CONCATENATE(IF(KTPRS2!D91=0,0,KTPRS2!D91),";",IF(KTPRS2!E91 = 0, 0,KTPRS2!E91))</f>
        <v>0;0</v>
      </c>
      <c r="CP94" s="332"/>
      <c r="CQ94" s="334"/>
      <c r="CR94" s="334"/>
      <c r="CS94" s="334"/>
      <c r="CT94" s="332"/>
      <c r="CU94" s="319"/>
      <c r="CW94" s="1135"/>
      <c r="CX94" s="1161"/>
      <c r="CY94" s="1161"/>
      <c r="CZ94" s="1161"/>
      <c r="DA94" s="1161"/>
      <c r="DB94" s="1163"/>
      <c r="DC94" s="1163"/>
      <c r="DD94" s="1163"/>
      <c r="DE94" s="1161"/>
      <c r="DF94" s="574"/>
    </row>
    <row r="95" spans="1:110" ht="15.75">
      <c r="A95" s="1135"/>
      <c r="B95" s="1136"/>
      <c r="C95" s="1136"/>
      <c r="D95" s="1136"/>
      <c r="E95" s="1136"/>
      <c r="F95" s="1136"/>
      <c r="G95" s="1136"/>
      <c r="H95" s="1136"/>
      <c r="I95" s="1136"/>
      <c r="J95" s="1137"/>
      <c r="L95" s="1135"/>
      <c r="M95" s="1136"/>
      <c r="N95" s="1136"/>
      <c r="O95" s="1136"/>
      <c r="P95" s="1136"/>
      <c r="Q95" s="1136"/>
      <c r="R95" s="1136"/>
      <c r="S95" s="1136"/>
      <c r="T95" s="1136"/>
      <c r="U95" s="1137"/>
      <c r="W95" s="448">
        <f t="shared" si="10"/>
        <v>91</v>
      </c>
      <c r="X95" s="327">
        <f>KTPRA!B94</f>
        <v>0</v>
      </c>
      <c r="Y95" s="332"/>
      <c r="Z95" s="332"/>
      <c r="AA95" s="332"/>
      <c r="AB95" s="334"/>
      <c r="AC95" s="334"/>
      <c r="AD95" s="334"/>
      <c r="AE95" s="332"/>
      <c r="AF95" s="319"/>
      <c r="AH95" s="448">
        <f t="shared" si="11"/>
        <v>91</v>
      </c>
      <c r="AI95" s="327">
        <f>KTPRA!B195</f>
        <v>0</v>
      </c>
      <c r="AJ95" s="332"/>
      <c r="AK95" s="332"/>
      <c r="AL95" s="332"/>
      <c r="AM95" s="334"/>
      <c r="AN95" s="334"/>
      <c r="AO95" s="334"/>
      <c r="AP95" s="332"/>
      <c r="AQ95" s="319"/>
      <c r="AS95" s="331">
        <f t="shared" si="12"/>
        <v>91</v>
      </c>
      <c r="AT95" s="332"/>
      <c r="AU95" s="332"/>
      <c r="AV95" s="332"/>
      <c r="AW95" s="332"/>
      <c r="AX95" s="334"/>
      <c r="AY95" s="334"/>
      <c r="AZ95" s="334"/>
      <c r="BA95" s="332"/>
      <c r="BB95" s="329"/>
      <c r="BD95" s="448">
        <f t="shared" si="13"/>
        <v>91</v>
      </c>
      <c r="BE95" s="327" t="str">
        <f>KTPR!B93</f>
        <v>Аварийная максимальная температура газовой фракции до детонационного предохранителя ДП-2</v>
      </c>
      <c r="BF95" s="327" t="s">
        <v>3379</v>
      </c>
      <c r="BG95" s="1150">
        <f>KTPR!C93</f>
        <v>0</v>
      </c>
      <c r="BH95" s="332"/>
      <c r="BI95" s="334"/>
      <c r="BJ95" s="334"/>
      <c r="BK95" s="334"/>
      <c r="BL95" s="332"/>
      <c r="BM95" s="319"/>
      <c r="BO95" s="331">
        <f t="shared" si="14"/>
        <v>91</v>
      </c>
      <c r="BP95" s="327">
        <f>VS!B93</f>
        <v>0</v>
      </c>
      <c r="BQ95" s="332"/>
      <c r="BR95" s="332"/>
      <c r="BS95" s="332"/>
      <c r="BT95" s="334"/>
      <c r="BU95" s="334"/>
      <c r="BV95" s="334"/>
      <c r="BW95" s="332"/>
      <c r="BX95" s="329"/>
      <c r="BZ95" s="448">
        <f t="shared" si="15"/>
        <v>91</v>
      </c>
      <c r="CA95" s="327" t="str">
        <f>ZD!B93</f>
        <v>Задвижка №11</v>
      </c>
      <c r="CB95" s="327" t="str">
        <f>ZD!C93</f>
        <v>ZD_11</v>
      </c>
      <c r="CC95" s="1154"/>
      <c r="CD95" s="332"/>
      <c r="CE95" s="334"/>
      <c r="CF95" s="334"/>
      <c r="CG95" s="334"/>
      <c r="CH95" s="332"/>
      <c r="CI95" s="319"/>
      <c r="CL95" s="448">
        <f t="shared" si="16"/>
        <v>91</v>
      </c>
      <c r="CM95" s="327" t="str">
        <f>KTPRS2!B92</f>
        <v>Минимальное давление газонефтяной фракции в трубопроводе на выходе резервуара Е-24</v>
      </c>
      <c r="CN95" s="327" t="str">
        <f>KTPRS2!C92</f>
        <v>KTPRS_MinP_OutE24</v>
      </c>
      <c r="CO95" s="327" t="str">
        <f>CONCATENATE(IF(KTPRS2!D92=0,0,KTPRS2!D92),";",IF(KTPRS2!E92 = 0, 0,KTPRS2!E92))</f>
        <v>0;0</v>
      </c>
      <c r="CP95" s="332"/>
      <c r="CQ95" s="334"/>
      <c r="CR95" s="334"/>
      <c r="CS95" s="334"/>
      <c r="CT95" s="332"/>
      <c r="CU95" s="319"/>
      <c r="CW95" s="1135"/>
      <c r="CX95" s="1161"/>
      <c r="CY95" s="1161"/>
      <c r="CZ95" s="1161"/>
      <c r="DA95" s="1161"/>
      <c r="DB95" s="1163"/>
      <c r="DC95" s="1163"/>
      <c r="DD95" s="1163"/>
      <c r="DE95" s="1161"/>
      <c r="DF95" s="574"/>
    </row>
    <row r="96" spans="1:110" ht="15.75">
      <c r="A96" s="1135"/>
      <c r="B96" s="1136"/>
      <c r="C96" s="1136"/>
      <c r="D96" s="1136"/>
      <c r="E96" s="1136"/>
      <c r="F96" s="1136"/>
      <c r="G96" s="1136"/>
      <c r="H96" s="1136"/>
      <c r="I96" s="1136"/>
      <c r="J96" s="1137"/>
      <c r="L96" s="1135"/>
      <c r="M96" s="1136"/>
      <c r="N96" s="1136"/>
      <c r="O96" s="1136"/>
      <c r="P96" s="1136"/>
      <c r="Q96" s="1136"/>
      <c r="R96" s="1136"/>
      <c r="S96" s="1136"/>
      <c r="T96" s="1136"/>
      <c r="U96" s="1137"/>
      <c r="W96" s="448">
        <f t="shared" si="10"/>
        <v>92</v>
      </c>
      <c r="X96" s="327">
        <f>KTPRA!B95</f>
        <v>0</v>
      </c>
      <c r="Y96" s="332"/>
      <c r="Z96" s="332"/>
      <c r="AA96" s="332"/>
      <c r="AB96" s="334"/>
      <c r="AC96" s="334"/>
      <c r="AD96" s="334"/>
      <c r="AE96" s="332"/>
      <c r="AF96" s="319"/>
      <c r="AH96" s="448">
        <f t="shared" si="11"/>
        <v>92</v>
      </c>
      <c r="AI96" s="327">
        <f>KTPRA!B196</f>
        <v>0</v>
      </c>
      <c r="AJ96" s="332"/>
      <c r="AK96" s="332"/>
      <c r="AL96" s="332"/>
      <c r="AM96" s="334"/>
      <c r="AN96" s="334"/>
      <c r="AO96" s="334"/>
      <c r="AP96" s="332"/>
      <c r="AQ96" s="319"/>
      <c r="AS96" s="331">
        <f t="shared" si="12"/>
        <v>92</v>
      </c>
      <c r="AT96" s="332"/>
      <c r="AU96" s="332"/>
      <c r="AV96" s="332"/>
      <c r="AW96" s="332"/>
      <c r="AX96" s="334"/>
      <c r="AY96" s="334"/>
      <c r="AZ96" s="334"/>
      <c r="BA96" s="332"/>
      <c r="BB96" s="329"/>
      <c r="BD96" s="448">
        <f t="shared" si="13"/>
        <v>92</v>
      </c>
      <c r="BE96" s="327" t="str">
        <f>KTPR!B94</f>
        <v>Аварийная максимальная температура газовой фракции после детонационного предохранителя ДП-2</v>
      </c>
      <c r="BF96" s="327" t="s">
        <v>3380</v>
      </c>
      <c r="BG96" s="1150">
        <f>KTPR!C94</f>
        <v>0</v>
      </c>
      <c r="BH96" s="332"/>
      <c r="BI96" s="334"/>
      <c r="BJ96" s="334"/>
      <c r="BK96" s="334"/>
      <c r="BL96" s="332"/>
      <c r="BM96" s="319"/>
      <c r="BO96" s="331">
        <f t="shared" si="14"/>
        <v>92</v>
      </c>
      <c r="BP96" s="327">
        <f>VS!B94</f>
        <v>0</v>
      </c>
      <c r="BQ96" s="332"/>
      <c r="BR96" s="332"/>
      <c r="BS96" s="332"/>
      <c r="BT96" s="334"/>
      <c r="BU96" s="334"/>
      <c r="BV96" s="334"/>
      <c r="BW96" s="332"/>
      <c r="BX96" s="329"/>
      <c r="BZ96" s="448">
        <f t="shared" si="15"/>
        <v>92</v>
      </c>
      <c r="CA96" s="327" t="str">
        <f>ZD!B94</f>
        <v>Задвижка №12</v>
      </c>
      <c r="CB96" s="327" t="str">
        <f>ZD!C94</f>
        <v>ZD_12</v>
      </c>
      <c r="CC96" s="1154"/>
      <c r="CD96" s="332"/>
      <c r="CE96" s="334"/>
      <c r="CF96" s="334"/>
      <c r="CG96" s="334"/>
      <c r="CH96" s="332"/>
      <c r="CI96" s="319"/>
      <c r="CL96" s="448">
        <f t="shared" si="16"/>
        <v>92</v>
      </c>
      <c r="CM96" s="327" t="str">
        <f>KTPRS2!B93</f>
        <v>Максимальное давление газонефтяной фракции в трубопроводе на выходе резервуара Е-24</v>
      </c>
      <c r="CN96" s="327" t="str">
        <f>KTPRS2!C93</f>
        <v>KTPRS_MaxP_OutE24</v>
      </c>
      <c r="CO96" s="327" t="str">
        <f>CONCATENATE(IF(KTPRS2!D93=0,0,KTPRS2!D93),";",IF(KTPRS2!E93 = 0, 0,KTPRS2!E93))</f>
        <v>0;0</v>
      </c>
      <c r="CP96" s="332"/>
      <c r="CQ96" s="334"/>
      <c r="CR96" s="334"/>
      <c r="CS96" s="334"/>
      <c r="CT96" s="332"/>
      <c r="CU96" s="319"/>
      <c r="CW96" s="1135"/>
      <c r="CX96" s="1161"/>
      <c r="CY96" s="1161"/>
      <c r="CZ96" s="1161"/>
      <c r="DA96" s="1161"/>
      <c r="DB96" s="1163"/>
      <c r="DC96" s="1163"/>
      <c r="DD96" s="1163"/>
      <c r="DE96" s="1161"/>
      <c r="DF96" s="574"/>
    </row>
    <row r="97" spans="1:110" ht="15.75">
      <c r="A97" s="1135"/>
      <c r="B97" s="1136"/>
      <c r="C97" s="1136"/>
      <c r="D97" s="1136"/>
      <c r="E97" s="1136"/>
      <c r="F97" s="1136"/>
      <c r="G97" s="1136"/>
      <c r="H97" s="1136"/>
      <c r="I97" s="1136"/>
      <c r="J97" s="1137"/>
      <c r="L97" s="1135"/>
      <c r="M97" s="1136"/>
      <c r="N97" s="1136"/>
      <c r="O97" s="1136"/>
      <c r="P97" s="1136"/>
      <c r="Q97" s="1136"/>
      <c r="R97" s="1136"/>
      <c r="S97" s="1136"/>
      <c r="T97" s="1136"/>
      <c r="U97" s="1137"/>
      <c r="W97" s="448">
        <f t="shared" si="10"/>
        <v>93</v>
      </c>
      <c r="X97" s="327">
        <f>KTPRA!B96</f>
        <v>0</v>
      </c>
      <c r="Y97" s="332"/>
      <c r="Z97" s="332"/>
      <c r="AA97" s="332"/>
      <c r="AB97" s="334"/>
      <c r="AC97" s="334"/>
      <c r="AD97" s="334"/>
      <c r="AE97" s="332"/>
      <c r="AF97" s="319"/>
      <c r="AH97" s="448">
        <f t="shared" si="11"/>
        <v>93</v>
      </c>
      <c r="AI97" s="327">
        <f>KTPRA!B197</f>
        <v>0</v>
      </c>
      <c r="AJ97" s="332"/>
      <c r="AK97" s="332"/>
      <c r="AL97" s="332"/>
      <c r="AM97" s="334"/>
      <c r="AN97" s="334"/>
      <c r="AO97" s="334"/>
      <c r="AP97" s="332"/>
      <c r="AQ97" s="319"/>
      <c r="AS97" s="331">
        <f t="shared" si="12"/>
        <v>93</v>
      </c>
      <c r="AT97" s="332"/>
      <c r="AU97" s="332"/>
      <c r="AV97" s="332"/>
      <c r="AW97" s="332"/>
      <c r="AX97" s="334"/>
      <c r="AY97" s="334"/>
      <c r="AZ97" s="334"/>
      <c r="BA97" s="332"/>
      <c r="BB97" s="329"/>
      <c r="BD97" s="448">
        <f t="shared" si="13"/>
        <v>93</v>
      </c>
      <c r="BE97" s="327" t="str">
        <f>KTPR!B95</f>
        <v>Аварийная максимальная температура газовой фракции до детонационного предохранителя ДП-4</v>
      </c>
      <c r="BF97" s="327" t="s">
        <v>3381</v>
      </c>
      <c r="BG97" s="1150">
        <f>KTPR!C95</f>
        <v>0</v>
      </c>
      <c r="BH97" s="332"/>
      <c r="BI97" s="334"/>
      <c r="BJ97" s="334"/>
      <c r="BK97" s="334"/>
      <c r="BL97" s="332"/>
      <c r="BM97" s="319"/>
      <c r="BO97" s="331">
        <f t="shared" si="14"/>
        <v>93</v>
      </c>
      <c r="BP97" s="327">
        <f>VS!B95</f>
        <v>0</v>
      </c>
      <c r="BQ97" s="332"/>
      <c r="BR97" s="332"/>
      <c r="BS97" s="332"/>
      <c r="BT97" s="334"/>
      <c r="BU97" s="334"/>
      <c r="BV97" s="334"/>
      <c r="BW97" s="332"/>
      <c r="BX97" s="329"/>
      <c r="BZ97" s="448">
        <f t="shared" si="15"/>
        <v>93</v>
      </c>
      <c r="CA97" s="327">
        <f>ZD!B95</f>
        <v>0</v>
      </c>
      <c r="CB97" s="327">
        <f>ZD!C95</f>
        <v>0</v>
      </c>
      <c r="CC97" s="1154"/>
      <c r="CD97" s="332"/>
      <c r="CE97" s="334"/>
      <c r="CF97" s="334"/>
      <c r="CG97" s="334"/>
      <c r="CH97" s="332"/>
      <c r="CI97" s="319"/>
      <c r="CL97" s="448">
        <f t="shared" si="16"/>
        <v>93</v>
      </c>
      <c r="CM97" s="327" t="str">
        <f>KTPRS2!B94</f>
        <v>Сохранение предельной загазованности площадки насосной откачки дренажа из емкости Е-24 (точка 1)</v>
      </c>
      <c r="CN97" s="327" t="str">
        <f>KTPRS2!C94</f>
        <v>KTPRS_E24_SAVE_GAS10_1</v>
      </c>
      <c r="CO97" s="327" t="str">
        <f>CONCATENATE(IF(KTPRS2!D94=0,0,KTPRS2!D94),";",IF(KTPRS2!E94 = 0, 0,KTPRS2!E94))</f>
        <v>600;0</v>
      </c>
      <c r="CP97" s="332"/>
      <c r="CQ97" s="334"/>
      <c r="CR97" s="334"/>
      <c r="CS97" s="334"/>
      <c r="CT97" s="332"/>
      <c r="CU97" s="319"/>
      <c r="CW97" s="1135"/>
      <c r="CX97" s="1161"/>
      <c r="CY97" s="1161"/>
      <c r="CZ97" s="1161"/>
      <c r="DA97" s="1161"/>
      <c r="DB97" s="1163"/>
      <c r="DC97" s="1163"/>
      <c r="DD97" s="1163"/>
      <c r="DE97" s="1161"/>
      <c r="DF97" s="574"/>
    </row>
    <row r="98" spans="1:110" ht="15.75">
      <c r="A98" s="1135"/>
      <c r="B98" s="1136"/>
      <c r="C98" s="1136"/>
      <c r="D98" s="1136"/>
      <c r="E98" s="1136"/>
      <c r="F98" s="1136"/>
      <c r="G98" s="1136"/>
      <c r="H98" s="1136"/>
      <c r="I98" s="1136"/>
      <c r="J98" s="1137"/>
      <c r="L98" s="1135"/>
      <c r="M98" s="1136"/>
      <c r="N98" s="1136"/>
      <c r="O98" s="1136"/>
      <c r="P98" s="1136"/>
      <c r="Q98" s="1136"/>
      <c r="R98" s="1136"/>
      <c r="S98" s="1136"/>
      <c r="T98" s="1136"/>
      <c r="U98" s="1137"/>
      <c r="W98" s="448">
        <f t="shared" si="10"/>
        <v>94</v>
      </c>
      <c r="X98" s="327">
        <f>KTPRA!B97</f>
        <v>0</v>
      </c>
      <c r="Y98" s="332"/>
      <c r="Z98" s="332"/>
      <c r="AA98" s="332"/>
      <c r="AB98" s="334"/>
      <c r="AC98" s="334"/>
      <c r="AD98" s="334"/>
      <c r="AE98" s="332"/>
      <c r="AF98" s="319"/>
      <c r="AH98" s="448">
        <f t="shared" si="11"/>
        <v>94</v>
      </c>
      <c r="AI98" s="327">
        <f>KTPRA!B198</f>
        <v>0</v>
      </c>
      <c r="AJ98" s="332"/>
      <c r="AK98" s="332"/>
      <c r="AL98" s="332"/>
      <c r="AM98" s="334"/>
      <c r="AN98" s="334"/>
      <c r="AO98" s="334"/>
      <c r="AP98" s="332"/>
      <c r="AQ98" s="319"/>
      <c r="AS98" s="331">
        <f t="shared" si="12"/>
        <v>94</v>
      </c>
      <c r="AT98" s="332"/>
      <c r="AU98" s="332"/>
      <c r="AV98" s="332"/>
      <c r="AW98" s="332"/>
      <c r="AX98" s="334"/>
      <c r="AY98" s="334"/>
      <c r="AZ98" s="334"/>
      <c r="BA98" s="332"/>
      <c r="BB98" s="329"/>
      <c r="BD98" s="448">
        <f t="shared" si="13"/>
        <v>94</v>
      </c>
      <c r="BE98" s="327" t="str">
        <f>KTPR!B96</f>
        <v>Аварийная максимальная температура газовой фракции после детонационного предохранителя ДП-4</v>
      </c>
      <c r="BF98" s="327" t="s">
        <v>3382</v>
      </c>
      <c r="BG98" s="1150">
        <f>KTPR!C96</f>
        <v>0</v>
      </c>
      <c r="BH98" s="332"/>
      <c r="BI98" s="334"/>
      <c r="BJ98" s="334"/>
      <c r="BK98" s="334"/>
      <c r="BL98" s="332"/>
      <c r="BM98" s="319"/>
      <c r="BO98" s="331">
        <f t="shared" si="14"/>
        <v>94</v>
      </c>
      <c r="BP98" s="327">
        <f>VS!B96</f>
        <v>0</v>
      </c>
      <c r="BQ98" s="332"/>
      <c r="BR98" s="332"/>
      <c r="BS98" s="332"/>
      <c r="BT98" s="334"/>
      <c r="BU98" s="334"/>
      <c r="BV98" s="334"/>
      <c r="BW98" s="332"/>
      <c r="BX98" s="329"/>
      <c r="BZ98" s="448">
        <f t="shared" si="15"/>
        <v>94</v>
      </c>
      <c r="CA98" s="327" t="str">
        <f>ZD!B96</f>
        <v>Шаровой кран №1</v>
      </c>
      <c r="CB98" s="327" t="str">
        <f>ZD!C96</f>
        <v>ZD_1</v>
      </c>
      <c r="CC98" s="1154"/>
      <c r="CD98" s="332"/>
      <c r="CE98" s="334"/>
      <c r="CF98" s="334"/>
      <c r="CG98" s="334"/>
      <c r="CH98" s="332"/>
      <c r="CI98" s="319"/>
      <c r="CL98" s="448">
        <f t="shared" si="16"/>
        <v>94</v>
      </c>
      <c r="CM98" s="327" t="str">
        <f>KTPRS2!B95</f>
        <v>Сохранение предельной загазованности площадки насосной откачки дренажа из емкости Е-24 (точка 2)</v>
      </c>
      <c r="CN98" s="327" t="str">
        <f>KTPRS2!C95</f>
        <v>KTPRS_E24_SAVE_GAS10_2</v>
      </c>
      <c r="CO98" s="327" t="str">
        <f>CONCATENATE(IF(KTPRS2!D95=0,0,KTPRS2!D95),";",IF(KTPRS2!E95 = 0, 0,KTPRS2!E95))</f>
        <v>600;0</v>
      </c>
      <c r="CP98" s="332"/>
      <c r="CQ98" s="334"/>
      <c r="CR98" s="334"/>
      <c r="CS98" s="334"/>
      <c r="CT98" s="332"/>
      <c r="CU98" s="319"/>
      <c r="CW98" s="1135"/>
      <c r="CX98" s="1161"/>
      <c r="CY98" s="1161"/>
      <c r="CZ98" s="1161"/>
      <c r="DA98" s="1161"/>
      <c r="DB98" s="1163"/>
      <c r="DC98" s="1163"/>
      <c r="DD98" s="1163"/>
      <c r="DE98" s="1161"/>
      <c r="DF98" s="574"/>
    </row>
    <row r="99" spans="1:110" ht="15.75">
      <c r="A99" s="1135"/>
      <c r="B99" s="1136"/>
      <c r="C99" s="1136"/>
      <c r="D99" s="1136"/>
      <c r="E99" s="1136"/>
      <c r="F99" s="1136"/>
      <c r="G99" s="1136"/>
      <c r="H99" s="1136"/>
      <c r="I99" s="1136"/>
      <c r="J99" s="1137"/>
      <c r="L99" s="1135"/>
      <c r="M99" s="1136"/>
      <c r="N99" s="1136"/>
      <c r="O99" s="1136"/>
      <c r="P99" s="1136"/>
      <c r="Q99" s="1136"/>
      <c r="R99" s="1136"/>
      <c r="S99" s="1136"/>
      <c r="T99" s="1136"/>
      <c r="U99" s="1137"/>
      <c r="W99" s="448">
        <f t="shared" si="10"/>
        <v>95</v>
      </c>
      <c r="X99" s="327">
        <f>KTPRA!B98</f>
        <v>0</v>
      </c>
      <c r="Y99" s="332"/>
      <c r="Z99" s="332"/>
      <c r="AA99" s="332"/>
      <c r="AB99" s="334"/>
      <c r="AC99" s="334"/>
      <c r="AD99" s="334"/>
      <c r="AE99" s="332"/>
      <c r="AF99" s="319"/>
      <c r="AH99" s="448">
        <f t="shared" si="11"/>
        <v>95</v>
      </c>
      <c r="AI99" s="327">
        <f>KTPRA!B199</f>
        <v>0</v>
      </c>
      <c r="AJ99" s="332"/>
      <c r="AK99" s="332"/>
      <c r="AL99" s="332"/>
      <c r="AM99" s="334"/>
      <c r="AN99" s="334"/>
      <c r="AO99" s="334"/>
      <c r="AP99" s="332"/>
      <c r="AQ99" s="319"/>
      <c r="AS99" s="331">
        <f t="shared" si="12"/>
        <v>95</v>
      </c>
      <c r="AT99" s="332"/>
      <c r="AU99" s="332"/>
      <c r="AV99" s="332"/>
      <c r="AW99" s="332"/>
      <c r="AX99" s="334"/>
      <c r="AY99" s="334"/>
      <c r="AZ99" s="334"/>
      <c r="BA99" s="332"/>
      <c r="BB99" s="329"/>
      <c r="BD99" s="448">
        <f t="shared" si="13"/>
        <v>95</v>
      </c>
      <c r="BE99" s="327" t="str">
        <f>KTPR!B97</f>
        <v>Аварийная загазованность площадки УРПН, площадки газодувки (точка 1)</v>
      </c>
      <c r="BF99" s="327" t="s">
        <v>3383</v>
      </c>
      <c r="BG99" s="1150">
        <f>KTPR!C97</f>
        <v>10</v>
      </c>
      <c r="BH99" s="332"/>
      <c r="BI99" s="334"/>
      <c r="BJ99" s="334"/>
      <c r="BK99" s="334"/>
      <c r="BL99" s="332"/>
      <c r="BM99" s="319"/>
      <c r="BO99" s="331">
        <f t="shared" si="14"/>
        <v>95</v>
      </c>
      <c r="BP99" s="327">
        <f>VS!B97</f>
        <v>0</v>
      </c>
      <c r="BQ99" s="332"/>
      <c r="BR99" s="332"/>
      <c r="BS99" s="332"/>
      <c r="BT99" s="334"/>
      <c r="BU99" s="334"/>
      <c r="BV99" s="334"/>
      <c r="BW99" s="332"/>
      <c r="BX99" s="329"/>
      <c r="BZ99" s="448">
        <f t="shared" si="15"/>
        <v>95</v>
      </c>
      <c r="CA99" s="327">
        <f>ZD!B97</f>
        <v>0</v>
      </c>
      <c r="CB99" s="327">
        <f>ZD!C97</f>
        <v>0</v>
      </c>
      <c r="CC99" s="1154"/>
      <c r="CD99" s="332"/>
      <c r="CE99" s="334"/>
      <c r="CF99" s="334"/>
      <c r="CG99" s="334"/>
      <c r="CH99" s="332"/>
      <c r="CI99" s="319"/>
      <c r="CL99" s="448">
        <f t="shared" si="16"/>
        <v>95</v>
      </c>
      <c r="CM99" s="327" t="str">
        <f>KTPRS2!B96</f>
        <v>Сохранение предельной загазованности площадки насосной откачки дренажа из емкости Е-24 (точка 3)</v>
      </c>
      <c r="CN99" s="327" t="str">
        <f>KTPRS2!C96</f>
        <v>KTPRS_E24_SAVE_GAS10_3</v>
      </c>
      <c r="CO99" s="327" t="str">
        <f>CONCATENATE(IF(KTPRS2!D96=0,0,KTPRS2!D96),";",IF(KTPRS2!E96 = 0, 0,KTPRS2!E96))</f>
        <v>600;0</v>
      </c>
      <c r="CP99" s="332"/>
      <c r="CQ99" s="334"/>
      <c r="CR99" s="334"/>
      <c r="CS99" s="334"/>
      <c r="CT99" s="332"/>
      <c r="CU99" s="319"/>
      <c r="CW99" s="1135"/>
      <c r="CX99" s="1161"/>
      <c r="CY99" s="1161"/>
      <c r="CZ99" s="1161"/>
      <c r="DA99" s="1161"/>
      <c r="DB99" s="1163"/>
      <c r="DC99" s="1163"/>
      <c r="DD99" s="1163"/>
      <c r="DE99" s="1161"/>
      <c r="DF99" s="574"/>
    </row>
    <row r="100" spans="1:110" ht="15.75">
      <c r="A100" s="1135"/>
      <c r="B100" s="1136"/>
      <c r="C100" s="1136"/>
      <c r="D100" s="1136"/>
      <c r="E100" s="1136"/>
      <c r="F100" s="1136"/>
      <c r="G100" s="1136"/>
      <c r="H100" s="1136"/>
      <c r="I100" s="1136"/>
      <c r="J100" s="1137"/>
      <c r="L100" s="1135"/>
      <c r="M100" s="1136"/>
      <c r="N100" s="1136"/>
      <c r="O100" s="1136"/>
      <c r="P100" s="1136"/>
      <c r="Q100" s="1136"/>
      <c r="R100" s="1136"/>
      <c r="S100" s="1136"/>
      <c r="T100" s="1136"/>
      <c r="U100" s="1137"/>
      <c r="W100" s="448">
        <f t="shared" si="10"/>
        <v>96</v>
      </c>
      <c r="X100" s="327">
        <f>KTPRA!B99</f>
        <v>0</v>
      </c>
      <c r="Y100" s="332"/>
      <c r="Z100" s="332"/>
      <c r="AA100" s="332"/>
      <c r="AB100" s="334"/>
      <c r="AC100" s="334"/>
      <c r="AD100" s="334"/>
      <c r="AE100" s="332"/>
      <c r="AF100" s="319"/>
      <c r="AH100" s="448">
        <f t="shared" si="11"/>
        <v>96</v>
      </c>
      <c r="AI100" s="327">
        <f>KTPRA!B200</f>
        <v>0</v>
      </c>
      <c r="AJ100" s="332"/>
      <c r="AK100" s="332"/>
      <c r="AL100" s="332"/>
      <c r="AM100" s="334"/>
      <c r="AN100" s="334"/>
      <c r="AO100" s="334"/>
      <c r="AP100" s="332"/>
      <c r="AQ100" s="319"/>
      <c r="AS100" s="331">
        <f t="shared" si="12"/>
        <v>96</v>
      </c>
      <c r="AT100" s="332"/>
      <c r="AU100" s="332"/>
      <c r="AV100" s="332"/>
      <c r="AW100" s="332"/>
      <c r="AX100" s="334"/>
      <c r="AY100" s="334"/>
      <c r="AZ100" s="334"/>
      <c r="BA100" s="332"/>
      <c r="BB100" s="329"/>
      <c r="BD100" s="448">
        <f t="shared" si="13"/>
        <v>96</v>
      </c>
      <c r="BE100" s="327" t="str">
        <f>KTPR!B98</f>
        <v>Аварийная загазованность площадки УРПН, площадки газодувки (точка 2)</v>
      </c>
      <c r="BF100" s="327" t="s">
        <v>3384</v>
      </c>
      <c r="BG100" s="1150">
        <f>KTPR!C98</f>
        <v>10</v>
      </c>
      <c r="BH100" s="332"/>
      <c r="BI100" s="334"/>
      <c r="BJ100" s="334"/>
      <c r="BK100" s="334"/>
      <c r="BL100" s="332"/>
      <c r="BM100" s="319"/>
      <c r="BO100" s="331">
        <f t="shared" si="14"/>
        <v>96</v>
      </c>
      <c r="BP100" s="327">
        <f>VS!B98</f>
        <v>0</v>
      </c>
      <c r="BQ100" s="332"/>
      <c r="BR100" s="332"/>
      <c r="BS100" s="332"/>
      <c r="BT100" s="334"/>
      <c r="BU100" s="334"/>
      <c r="BV100" s="334"/>
      <c r="BW100" s="332"/>
      <c r="BX100" s="329"/>
      <c r="BZ100" s="448">
        <f t="shared" si="15"/>
        <v>96</v>
      </c>
      <c r="CA100" s="327" t="str">
        <f>ZD!B98</f>
        <v>Задвижка №70</v>
      </c>
      <c r="CB100" s="327" t="str">
        <f>ZD!C98</f>
        <v>ZD_70_int</v>
      </c>
      <c r="CC100" s="1154"/>
      <c r="CD100" s="332"/>
      <c r="CE100" s="334"/>
      <c r="CF100" s="334"/>
      <c r="CG100" s="334"/>
      <c r="CH100" s="332"/>
      <c r="CI100" s="319"/>
      <c r="CL100" s="448">
        <f t="shared" si="16"/>
        <v>96</v>
      </c>
      <c r="CM100" s="327" t="str">
        <f>KTPRS2!B97</f>
        <v>Сохранение предельной загазованности площадки насосной откачки дренажа из емкости Е-24 (точка 4)</v>
      </c>
      <c r="CN100" s="327" t="str">
        <f>KTPRS2!C97</f>
        <v>KTPRS_E24_SAVE_GAS10_4</v>
      </c>
      <c r="CO100" s="327" t="str">
        <f>CONCATENATE(IF(KTPRS2!D97=0,0,KTPRS2!D97),";",IF(KTPRS2!E97 = 0, 0,KTPRS2!E97))</f>
        <v>600;0</v>
      </c>
      <c r="CP100" s="332"/>
      <c r="CQ100" s="334"/>
      <c r="CR100" s="334"/>
      <c r="CS100" s="334"/>
      <c r="CT100" s="332"/>
      <c r="CU100" s="319"/>
      <c r="CW100" s="1135"/>
      <c r="CX100" s="1161"/>
      <c r="CY100" s="1161"/>
      <c r="CZ100" s="1161"/>
      <c r="DA100" s="1161"/>
      <c r="DB100" s="1163"/>
      <c r="DC100" s="1163"/>
      <c r="DD100" s="1163"/>
      <c r="DE100" s="1161"/>
      <c r="DF100" s="574"/>
    </row>
    <row r="101" spans="1:110" ht="15.75">
      <c r="A101" s="1135"/>
      <c r="B101" s="1136"/>
      <c r="C101" s="1136"/>
      <c r="D101" s="1136"/>
      <c r="E101" s="1136"/>
      <c r="F101" s="1136"/>
      <c r="G101" s="1136"/>
      <c r="H101" s="1136"/>
      <c r="I101" s="1136"/>
      <c r="J101" s="1137"/>
      <c r="L101" s="1135"/>
      <c r="M101" s="1136"/>
      <c r="N101" s="1136"/>
      <c r="O101" s="1136"/>
      <c r="P101" s="1136"/>
      <c r="Q101" s="1136"/>
      <c r="R101" s="1136"/>
      <c r="S101" s="1136"/>
      <c r="T101" s="1136"/>
      <c r="U101" s="1137"/>
      <c r="W101" s="448">
        <f t="shared" si="10"/>
        <v>97</v>
      </c>
      <c r="X101" s="327">
        <f>KTPRA!B100</f>
        <v>0</v>
      </c>
      <c r="Y101" s="332"/>
      <c r="Z101" s="332"/>
      <c r="AA101" s="332"/>
      <c r="AB101" s="334"/>
      <c r="AC101" s="334"/>
      <c r="AD101" s="334"/>
      <c r="AE101" s="332"/>
      <c r="AF101" s="319"/>
      <c r="AH101" s="448">
        <f t="shared" si="11"/>
        <v>97</v>
      </c>
      <c r="AI101" s="327">
        <f>KTPRA!B201</f>
        <v>0</v>
      </c>
      <c r="AJ101" s="332"/>
      <c r="AK101" s="332"/>
      <c r="AL101" s="332"/>
      <c r="AM101" s="334"/>
      <c r="AN101" s="334"/>
      <c r="AO101" s="334"/>
      <c r="AP101" s="332"/>
      <c r="AQ101" s="319"/>
      <c r="AS101" s="331">
        <f t="shared" si="12"/>
        <v>97</v>
      </c>
      <c r="AT101" s="332"/>
      <c r="AU101" s="332"/>
      <c r="AV101" s="332"/>
      <c r="AW101" s="332"/>
      <c r="AX101" s="334"/>
      <c r="AY101" s="334"/>
      <c r="AZ101" s="334"/>
      <c r="BA101" s="332"/>
      <c r="BB101" s="329"/>
      <c r="BD101" s="448">
        <f t="shared" si="13"/>
        <v>97</v>
      </c>
      <c r="BE101" s="327" t="str">
        <f>KTPR!B99</f>
        <v>Аварийная загазованность площадки УРПН, площадки газодувки (точка 3)</v>
      </c>
      <c r="BF101" s="327" t="s">
        <v>3385</v>
      </c>
      <c r="BG101" s="1150">
        <f>KTPR!C99</f>
        <v>10</v>
      </c>
      <c r="BH101" s="332"/>
      <c r="BI101" s="334"/>
      <c r="BJ101" s="334"/>
      <c r="BK101" s="334"/>
      <c r="BL101" s="332"/>
      <c r="BM101" s="319"/>
      <c r="BO101" s="331">
        <f t="shared" si="14"/>
        <v>97</v>
      </c>
      <c r="BP101" s="327">
        <f>VS!B99</f>
        <v>0</v>
      </c>
      <c r="BQ101" s="332"/>
      <c r="BR101" s="332"/>
      <c r="BS101" s="332"/>
      <c r="BT101" s="334"/>
      <c r="BU101" s="334"/>
      <c r="BV101" s="334"/>
      <c r="BW101" s="332"/>
      <c r="BX101" s="329"/>
      <c r="BZ101" s="448">
        <f t="shared" si="15"/>
        <v>97</v>
      </c>
      <c r="CA101" s="327" t="str">
        <f>ZD!B99</f>
        <v>Задвижка №71</v>
      </c>
      <c r="CB101" s="327" t="str">
        <f>ZD!C99</f>
        <v>ZD_71_int</v>
      </c>
      <c r="CC101" s="1154"/>
      <c r="CD101" s="332"/>
      <c r="CE101" s="334"/>
      <c r="CF101" s="334"/>
      <c r="CG101" s="334"/>
      <c r="CH101" s="332"/>
      <c r="CI101" s="319"/>
      <c r="CL101" s="448">
        <f t="shared" si="16"/>
        <v>97</v>
      </c>
      <c r="CM101" s="327" t="str">
        <f>KTPRS2!B98</f>
        <v>Сохранение предельной загазованности площадки насосной откачки дренажа из емкости Е-24 (точка 5)</v>
      </c>
      <c r="CN101" s="327" t="str">
        <f>KTPRS2!C98</f>
        <v>KTPRS_E24_SAVE_GAS10_5</v>
      </c>
      <c r="CO101" s="327" t="str">
        <f>CONCATENATE(IF(KTPRS2!D98=0,0,KTPRS2!D98),";",IF(KTPRS2!E98 = 0, 0,KTPRS2!E98))</f>
        <v>600;0</v>
      </c>
      <c r="CP101" s="332"/>
      <c r="CQ101" s="334"/>
      <c r="CR101" s="334"/>
      <c r="CS101" s="334"/>
      <c r="CT101" s="332"/>
      <c r="CU101" s="319"/>
      <c r="CW101" s="1135"/>
      <c r="CX101" s="1161"/>
      <c r="CY101" s="1161"/>
      <c r="CZ101" s="1161"/>
      <c r="DA101" s="1161"/>
      <c r="DB101" s="1163"/>
      <c r="DC101" s="1163"/>
      <c r="DD101" s="1163"/>
      <c r="DE101" s="1161"/>
      <c r="DF101" s="574"/>
    </row>
    <row r="102" spans="1:110" ht="15.75">
      <c r="A102" s="1135"/>
      <c r="B102" s="1136"/>
      <c r="C102" s="1136"/>
      <c r="D102" s="1136"/>
      <c r="E102" s="1136"/>
      <c r="F102" s="1136"/>
      <c r="G102" s="1136"/>
      <c r="H102" s="1136"/>
      <c r="I102" s="1136"/>
      <c r="J102" s="1137"/>
      <c r="L102" s="1135"/>
      <c r="M102" s="1136"/>
      <c r="N102" s="1136"/>
      <c r="O102" s="1136"/>
      <c r="P102" s="1136"/>
      <c r="Q102" s="1136"/>
      <c r="R102" s="1136"/>
      <c r="S102" s="1136"/>
      <c r="T102" s="1136"/>
      <c r="U102" s="1137"/>
      <c r="W102" s="448">
        <f t="shared" si="10"/>
        <v>98</v>
      </c>
      <c r="X102" s="327">
        <f>KTPRA!B101</f>
        <v>0</v>
      </c>
      <c r="Y102" s="332"/>
      <c r="Z102" s="332"/>
      <c r="AA102" s="332"/>
      <c r="AB102" s="334"/>
      <c r="AC102" s="334"/>
      <c r="AD102" s="334"/>
      <c r="AE102" s="332"/>
      <c r="AF102" s="319"/>
      <c r="AH102" s="448">
        <f t="shared" si="11"/>
        <v>98</v>
      </c>
      <c r="AI102" s="327">
        <f>KTPRA!B202</f>
        <v>0</v>
      </c>
      <c r="AJ102" s="332"/>
      <c r="AK102" s="332"/>
      <c r="AL102" s="332"/>
      <c r="AM102" s="334"/>
      <c r="AN102" s="334"/>
      <c r="AO102" s="334"/>
      <c r="AP102" s="332"/>
      <c r="AQ102" s="319"/>
      <c r="AS102" s="331">
        <f t="shared" si="12"/>
        <v>98</v>
      </c>
      <c r="AT102" s="332"/>
      <c r="AU102" s="332"/>
      <c r="AV102" s="332"/>
      <c r="AW102" s="332"/>
      <c r="AX102" s="334"/>
      <c r="AY102" s="334"/>
      <c r="AZ102" s="334"/>
      <c r="BA102" s="332"/>
      <c r="BB102" s="329"/>
      <c r="BD102" s="448">
        <f t="shared" si="13"/>
        <v>98</v>
      </c>
      <c r="BE102" s="327" t="str">
        <f>KTPR!B100</f>
        <v>Аварийная загазованность площадки УРПН, площадки газодувки (точка 4)</v>
      </c>
      <c r="BF102" s="327" t="s">
        <v>3386</v>
      </c>
      <c r="BG102" s="1150">
        <f>KTPR!C100</f>
        <v>10</v>
      </c>
      <c r="BH102" s="332"/>
      <c r="BI102" s="334"/>
      <c r="BJ102" s="334"/>
      <c r="BK102" s="334"/>
      <c r="BL102" s="332"/>
      <c r="BM102" s="319"/>
      <c r="BO102" s="331">
        <f t="shared" si="14"/>
        <v>98</v>
      </c>
      <c r="BP102" s="327">
        <f>VS!B100</f>
        <v>0</v>
      </c>
      <c r="BQ102" s="332"/>
      <c r="BR102" s="332"/>
      <c r="BS102" s="332"/>
      <c r="BT102" s="334"/>
      <c r="BU102" s="334"/>
      <c r="BV102" s="334"/>
      <c r="BW102" s="332"/>
      <c r="BX102" s="329"/>
      <c r="BZ102" s="448">
        <f t="shared" si="15"/>
        <v>98</v>
      </c>
      <c r="CA102" s="327" t="str">
        <f>ZD!B100</f>
        <v>Шаровой кран №73</v>
      </c>
      <c r="CB102" s="327" t="str">
        <f>ZD!C100</f>
        <v>ZD_73</v>
      </c>
      <c r="CC102" s="1154"/>
      <c r="CD102" s="332"/>
      <c r="CE102" s="334"/>
      <c r="CF102" s="334"/>
      <c r="CG102" s="334"/>
      <c r="CH102" s="332"/>
      <c r="CI102" s="319"/>
      <c r="CL102" s="448">
        <f t="shared" si="16"/>
        <v>98</v>
      </c>
      <c r="CM102" s="327">
        <f>KTPRS2!B99</f>
        <v>0</v>
      </c>
      <c r="CN102" s="327">
        <f>KTPRS2!C99</f>
        <v>0</v>
      </c>
      <c r="CO102" s="327" t="str">
        <f>CONCATENATE(IF(KTPRS2!D99=0,0,KTPRS2!D99),";",IF(KTPRS2!E99 = 0, 0,KTPRS2!E99))</f>
        <v>0;0</v>
      </c>
      <c r="CP102" s="332"/>
      <c r="CQ102" s="334"/>
      <c r="CR102" s="334"/>
      <c r="CS102" s="334"/>
      <c r="CT102" s="332"/>
      <c r="CU102" s="319"/>
      <c r="CW102" s="1135"/>
      <c r="CX102" s="1161"/>
      <c r="CY102" s="1161"/>
      <c r="CZ102" s="1161"/>
      <c r="DA102" s="1161"/>
      <c r="DB102" s="1163"/>
      <c r="DC102" s="1163"/>
      <c r="DD102" s="1163"/>
      <c r="DE102" s="1161"/>
      <c r="DF102" s="574"/>
    </row>
    <row r="103" spans="1:110" ht="15.75">
      <c r="A103" s="1135"/>
      <c r="B103" s="1136"/>
      <c r="C103" s="1136"/>
      <c r="D103" s="1136"/>
      <c r="E103" s="1136"/>
      <c r="F103" s="1136"/>
      <c r="G103" s="1136"/>
      <c r="H103" s="1136"/>
      <c r="I103" s="1136"/>
      <c r="J103" s="1137"/>
      <c r="L103" s="1135"/>
      <c r="M103" s="1136"/>
      <c r="N103" s="1136"/>
      <c r="O103" s="1136"/>
      <c r="P103" s="1136"/>
      <c r="Q103" s="1136"/>
      <c r="R103" s="1136"/>
      <c r="S103" s="1136"/>
      <c r="T103" s="1136"/>
      <c r="U103" s="1137"/>
      <c r="W103" s="448">
        <f t="shared" si="10"/>
        <v>99</v>
      </c>
      <c r="X103" s="327">
        <f>KTPRA!B102</f>
        <v>0</v>
      </c>
      <c r="Y103" s="332"/>
      <c r="Z103" s="332"/>
      <c r="AA103" s="332"/>
      <c r="AB103" s="334"/>
      <c r="AC103" s="334"/>
      <c r="AD103" s="334"/>
      <c r="AE103" s="332"/>
      <c r="AF103" s="319"/>
      <c r="AH103" s="448">
        <f t="shared" si="11"/>
        <v>99</v>
      </c>
      <c r="AI103" s="327">
        <f>KTPRA!B203</f>
        <v>0</v>
      </c>
      <c r="AJ103" s="332"/>
      <c r="AK103" s="332"/>
      <c r="AL103" s="332"/>
      <c r="AM103" s="334"/>
      <c r="AN103" s="334"/>
      <c r="AO103" s="334"/>
      <c r="AP103" s="332"/>
      <c r="AQ103" s="319"/>
      <c r="AS103" s="331">
        <f t="shared" si="12"/>
        <v>99</v>
      </c>
      <c r="AT103" s="332"/>
      <c r="AU103" s="332"/>
      <c r="AV103" s="332"/>
      <c r="AW103" s="332"/>
      <c r="AX103" s="334"/>
      <c r="AY103" s="334"/>
      <c r="AZ103" s="334"/>
      <c r="BA103" s="332"/>
      <c r="BB103" s="329"/>
      <c r="BD103" s="448">
        <f t="shared" si="13"/>
        <v>99</v>
      </c>
      <c r="BE103" s="327" t="str">
        <f>KTPR!B101</f>
        <v>Аварийная загазованность площадки УРПН, площадки газодувки (точка 5)</v>
      </c>
      <c r="BF103" s="327" t="s">
        <v>3387</v>
      </c>
      <c r="BG103" s="1150">
        <f>KTPR!C101</f>
        <v>10</v>
      </c>
      <c r="BH103" s="332"/>
      <c r="BI103" s="334"/>
      <c r="BJ103" s="334"/>
      <c r="BK103" s="334"/>
      <c r="BL103" s="332"/>
      <c r="BM103" s="319"/>
      <c r="BO103" s="331">
        <f t="shared" si="14"/>
        <v>99</v>
      </c>
      <c r="BP103" s="327">
        <f>VS!B101</f>
        <v>0</v>
      </c>
      <c r="BQ103" s="332"/>
      <c r="BR103" s="332"/>
      <c r="BS103" s="332"/>
      <c r="BT103" s="334"/>
      <c r="BU103" s="334"/>
      <c r="BV103" s="334"/>
      <c r="BW103" s="332"/>
      <c r="BX103" s="329"/>
      <c r="BZ103" s="448">
        <f t="shared" si="15"/>
        <v>99</v>
      </c>
      <c r="CA103" s="327">
        <f>ZD!B101</f>
        <v>0</v>
      </c>
      <c r="CB103" s="327">
        <f>ZD!C101</f>
        <v>0</v>
      </c>
      <c r="CC103" s="1154"/>
      <c r="CD103" s="332"/>
      <c r="CE103" s="334"/>
      <c r="CF103" s="334"/>
      <c r="CG103" s="334"/>
      <c r="CH103" s="332"/>
      <c r="CI103" s="319"/>
      <c r="CL103" s="448">
        <f t="shared" si="16"/>
        <v>99</v>
      </c>
      <c r="CM103" s="327" t="str">
        <f>KTPRS2!B100</f>
        <v>Максимальный перепад давления нефти на фильтре Ф-51 насоса Н-21</v>
      </c>
      <c r="CN103" s="327" t="str">
        <f>KTPRS2!C100</f>
        <v>KTPRS_MAXdP_F51_N21</v>
      </c>
      <c r="CO103" s="327" t="str">
        <f>CONCATENATE(IF(KTPRS2!D100=0,0,KTPRS2!D100),";",IF(KTPRS2!E100 = 0, 0,KTPRS2!E100))</f>
        <v>2;0</v>
      </c>
      <c r="CP103" s="332"/>
      <c r="CQ103" s="334"/>
      <c r="CR103" s="334"/>
      <c r="CS103" s="334"/>
      <c r="CT103" s="332"/>
      <c r="CU103" s="319"/>
      <c r="CW103" s="1135"/>
      <c r="CX103" s="1161"/>
      <c r="CY103" s="1161"/>
      <c r="CZ103" s="1161"/>
      <c r="DA103" s="1161"/>
      <c r="DB103" s="1163"/>
      <c r="DC103" s="1163"/>
      <c r="DD103" s="1163"/>
      <c r="DE103" s="1161"/>
      <c r="DF103" s="574"/>
    </row>
    <row r="104" spans="1:110" ht="16.5" thickBot="1">
      <c r="A104" s="1135"/>
      <c r="B104" s="1136"/>
      <c r="C104" s="1136"/>
      <c r="D104" s="1136"/>
      <c r="E104" s="1136"/>
      <c r="F104" s="1136"/>
      <c r="G104" s="1136"/>
      <c r="H104" s="1136"/>
      <c r="I104" s="1136"/>
      <c r="J104" s="1137"/>
      <c r="L104" s="1135"/>
      <c r="M104" s="1136"/>
      <c r="N104" s="1136"/>
      <c r="O104" s="1136"/>
      <c r="P104" s="1136"/>
      <c r="Q104" s="1136"/>
      <c r="R104" s="1136"/>
      <c r="S104" s="1136"/>
      <c r="T104" s="1136"/>
      <c r="U104" s="1137"/>
      <c r="W104" s="495">
        <f t="shared" si="10"/>
        <v>100</v>
      </c>
      <c r="X104" s="327">
        <f>KTPRA!B103</f>
        <v>0</v>
      </c>
      <c r="Y104" s="1142"/>
      <c r="Z104" s="1142"/>
      <c r="AA104" s="1142"/>
      <c r="AB104" s="1143"/>
      <c r="AC104" s="1143"/>
      <c r="AD104" s="1143"/>
      <c r="AE104" s="1142"/>
      <c r="AF104" s="1144"/>
      <c r="AH104" s="495">
        <f t="shared" si="11"/>
        <v>100</v>
      </c>
      <c r="AI104" s="1145">
        <f>KTPRA!B204</f>
        <v>0</v>
      </c>
      <c r="AJ104" s="1142"/>
      <c r="AK104" s="1142"/>
      <c r="AL104" s="1142"/>
      <c r="AM104" s="1143"/>
      <c r="AN104" s="1143"/>
      <c r="AO104" s="1143"/>
      <c r="AP104" s="1142"/>
      <c r="AQ104" s="1144"/>
      <c r="AS104" s="331">
        <f t="shared" si="12"/>
        <v>100</v>
      </c>
      <c r="AT104" s="332"/>
      <c r="AU104" s="332"/>
      <c r="AV104" s="332"/>
      <c r="AW104" s="332"/>
      <c r="AX104" s="334"/>
      <c r="AY104" s="334"/>
      <c r="AZ104" s="334"/>
      <c r="BA104" s="332"/>
      <c r="BB104" s="329"/>
      <c r="BD104" s="448">
        <f t="shared" si="13"/>
        <v>100</v>
      </c>
      <c r="BE104" s="327" t="str">
        <f>KTPR!B102</f>
        <v>Аварийная загазованность площадки УРПН, площадки газодувки (точка 6)</v>
      </c>
      <c r="BF104" s="327" t="s">
        <v>3388</v>
      </c>
      <c r="BG104" s="1150">
        <f>KTPR!C102</f>
        <v>10</v>
      </c>
      <c r="BH104" s="332"/>
      <c r="BI104" s="334"/>
      <c r="BJ104" s="334"/>
      <c r="BK104" s="334"/>
      <c r="BL104" s="332"/>
      <c r="BM104" s="319"/>
      <c r="BO104" s="331">
        <f t="shared" si="14"/>
        <v>100</v>
      </c>
      <c r="BP104" s="327">
        <f>VS!B102</f>
        <v>0</v>
      </c>
      <c r="BQ104" s="332"/>
      <c r="BR104" s="332"/>
      <c r="BS104" s="332"/>
      <c r="BT104" s="334"/>
      <c r="BU104" s="334"/>
      <c r="BV104" s="334"/>
      <c r="BW104" s="332"/>
      <c r="BX104" s="329"/>
      <c r="BZ104" s="448">
        <f t="shared" si="15"/>
        <v>100</v>
      </c>
      <c r="CA104" s="327" t="str">
        <f>ZD!B102</f>
        <v>Шаровой кран №13y</v>
      </c>
      <c r="CB104" s="327" t="str">
        <f>ZD!C102</f>
        <v>ZD_13y</v>
      </c>
      <c r="CC104" s="1154"/>
      <c r="CD104" s="332"/>
      <c r="CE104" s="334"/>
      <c r="CF104" s="334"/>
      <c r="CG104" s="334"/>
      <c r="CH104" s="332"/>
      <c r="CI104" s="319"/>
      <c r="CL104" s="448">
        <f t="shared" si="16"/>
        <v>100</v>
      </c>
      <c r="CM104" s="327" t="str">
        <f>KTPRS2!B101</f>
        <v>Максимальный перепад давления нефти на фильтре Ф-52 насоса Н-22</v>
      </c>
      <c r="CN104" s="327" t="str">
        <f>KTPRS2!C101</f>
        <v>KTPRS_MAXdP_F52_N22</v>
      </c>
      <c r="CO104" s="327" t="str">
        <f>CONCATENATE(IF(KTPRS2!D101=0,0,KTPRS2!D101),";",IF(KTPRS2!E101 = 0, 0,KTPRS2!E101))</f>
        <v>2;0</v>
      </c>
      <c r="CP104" s="332"/>
      <c r="CQ104" s="334"/>
      <c r="CR104" s="334"/>
      <c r="CS104" s="334"/>
      <c r="CT104" s="332"/>
      <c r="CU104" s="319"/>
      <c r="CW104" s="1135"/>
      <c r="CX104" s="1161"/>
      <c r="CY104" s="1161"/>
      <c r="CZ104" s="1161"/>
      <c r="DA104" s="1161"/>
      <c r="DB104" s="1163"/>
      <c r="DC104" s="1163"/>
      <c r="DD104" s="1163"/>
      <c r="DE104" s="1161"/>
      <c r="DF104" s="574"/>
    </row>
    <row r="105" spans="1:110" ht="15.75">
      <c r="A105" s="1135"/>
      <c r="B105" s="1136"/>
      <c r="C105" s="1136"/>
      <c r="D105" s="1136"/>
      <c r="E105" s="1136"/>
      <c r="F105" s="1136"/>
      <c r="G105" s="1136"/>
      <c r="H105" s="1136"/>
      <c r="I105" s="1136"/>
      <c r="J105" s="1137"/>
      <c r="L105" s="1135"/>
      <c r="M105" s="1136"/>
      <c r="N105" s="1136"/>
      <c r="O105" s="1136"/>
      <c r="P105" s="1136"/>
      <c r="Q105" s="1136"/>
      <c r="R105" s="1136"/>
      <c r="S105" s="1136"/>
      <c r="T105" s="1136"/>
      <c r="U105" s="1137"/>
      <c r="W105" s="1135"/>
      <c r="X105" s="1136"/>
      <c r="Y105" s="1136"/>
      <c r="Z105" s="1136"/>
      <c r="AA105" s="1136"/>
      <c r="AB105" s="1136"/>
      <c r="AC105" s="1136"/>
      <c r="AD105" s="1136"/>
      <c r="AE105" s="1136"/>
      <c r="AF105" s="1137"/>
      <c r="AH105" s="1135"/>
      <c r="AI105" s="1136"/>
      <c r="AJ105" s="1136"/>
      <c r="AK105" s="1136"/>
      <c r="AL105" s="1136"/>
      <c r="AM105" s="1136"/>
      <c r="AN105" s="1136"/>
      <c r="AO105" s="1136"/>
      <c r="AP105" s="1136"/>
      <c r="AQ105" s="1137"/>
      <c r="AS105" s="331">
        <f t="shared" si="12"/>
        <v>101</v>
      </c>
      <c r="AT105" s="332"/>
      <c r="AU105" s="332"/>
      <c r="AV105" s="332"/>
      <c r="AW105" s="332"/>
      <c r="AX105" s="334"/>
      <c r="AY105" s="334"/>
      <c r="AZ105" s="334"/>
      <c r="BA105" s="332"/>
      <c r="BB105" s="329"/>
      <c r="BD105" s="448">
        <f t="shared" si="13"/>
        <v>101</v>
      </c>
      <c r="BE105" s="327" t="str">
        <f>KTPR!B103</f>
        <v>Аварийная загазованность площадки УРПН, площадки газодувки (точка 7)</v>
      </c>
      <c r="BF105" s="327" t="s">
        <v>3389</v>
      </c>
      <c r="BG105" s="1150">
        <f>KTPR!C103</f>
        <v>10</v>
      </c>
      <c r="BH105" s="332"/>
      <c r="BI105" s="334"/>
      <c r="BJ105" s="334"/>
      <c r="BK105" s="334"/>
      <c r="BL105" s="332"/>
      <c r="BM105" s="319"/>
      <c r="BO105" s="331">
        <f t="shared" si="14"/>
        <v>101</v>
      </c>
      <c r="BP105" s="327">
        <f>VS!B103</f>
        <v>0</v>
      </c>
      <c r="BQ105" s="332"/>
      <c r="BR105" s="332"/>
      <c r="BS105" s="332"/>
      <c r="BT105" s="334"/>
      <c r="BU105" s="334"/>
      <c r="BV105" s="334"/>
      <c r="BW105" s="332"/>
      <c r="BX105" s="329"/>
      <c r="BZ105" s="448">
        <f t="shared" si="15"/>
        <v>101</v>
      </c>
      <c r="CA105" s="327" t="str">
        <f>ZD!B103</f>
        <v>Задвижка №3у</v>
      </c>
      <c r="CB105" s="327" t="str">
        <f>ZD!C103</f>
        <v>ZD_3y</v>
      </c>
      <c r="CC105" s="1154"/>
      <c r="CD105" s="332"/>
      <c r="CE105" s="334"/>
      <c r="CF105" s="334"/>
      <c r="CG105" s="334"/>
      <c r="CH105" s="332"/>
      <c r="CI105" s="319"/>
      <c r="CL105" s="448">
        <f t="shared" si="16"/>
        <v>101</v>
      </c>
      <c r="CM105" s="327" t="str">
        <f>KTPRS2!B102</f>
        <v>Максимальное давление нефти на выходе насоса Н-21</v>
      </c>
      <c r="CN105" s="327" t="str">
        <f>KTPRS2!C102</f>
        <v>KTPRS_MaxP_OutN21</v>
      </c>
      <c r="CO105" s="327" t="str">
        <f>CONCATENATE(IF(KTPRS2!D102=0,0,KTPRS2!D102),";",IF(KTPRS2!E102 = 0, 0,KTPRS2!E102))</f>
        <v>0;0</v>
      </c>
      <c r="CP105" s="332"/>
      <c r="CQ105" s="334"/>
      <c r="CR105" s="334"/>
      <c r="CS105" s="334"/>
      <c r="CT105" s="332"/>
      <c r="CU105" s="319"/>
      <c r="CW105" s="1135"/>
      <c r="CX105" s="1161"/>
      <c r="CY105" s="1161"/>
      <c r="CZ105" s="1161"/>
      <c r="DA105" s="1161"/>
      <c r="DB105" s="1163"/>
      <c r="DC105" s="1163"/>
      <c r="DD105" s="1163"/>
      <c r="DE105" s="1161"/>
      <c r="DF105" s="574"/>
    </row>
    <row r="106" spans="1:110" ht="15.75">
      <c r="A106" s="1135"/>
      <c r="B106" s="1136"/>
      <c r="C106" s="1136"/>
      <c r="D106" s="1136"/>
      <c r="E106" s="1136"/>
      <c r="F106" s="1136"/>
      <c r="G106" s="1136"/>
      <c r="H106" s="1136"/>
      <c r="I106" s="1136"/>
      <c r="J106" s="1137"/>
      <c r="L106" s="1135"/>
      <c r="M106" s="1136"/>
      <c r="N106" s="1136"/>
      <c r="O106" s="1136"/>
      <c r="P106" s="1136"/>
      <c r="Q106" s="1136"/>
      <c r="R106" s="1136"/>
      <c r="S106" s="1136"/>
      <c r="T106" s="1136"/>
      <c r="U106" s="1137"/>
      <c r="W106" s="1135"/>
      <c r="X106" s="1136"/>
      <c r="Y106" s="1136"/>
      <c r="Z106" s="1136"/>
      <c r="AA106" s="1136"/>
      <c r="AB106" s="1136"/>
      <c r="AC106" s="1136"/>
      <c r="AD106" s="1136"/>
      <c r="AE106" s="1136"/>
      <c r="AF106" s="1137"/>
      <c r="AH106" s="1135"/>
      <c r="AI106" s="1136"/>
      <c r="AJ106" s="1136"/>
      <c r="AK106" s="1136"/>
      <c r="AL106" s="1136"/>
      <c r="AM106" s="1136"/>
      <c r="AN106" s="1136"/>
      <c r="AO106" s="1136"/>
      <c r="AP106" s="1136"/>
      <c r="AQ106" s="1137"/>
      <c r="AS106" s="331">
        <f t="shared" si="12"/>
        <v>102</v>
      </c>
      <c r="AT106" s="332"/>
      <c r="AU106" s="332"/>
      <c r="AV106" s="332"/>
      <c r="AW106" s="332"/>
      <c r="AX106" s="334"/>
      <c r="AY106" s="334"/>
      <c r="AZ106" s="334"/>
      <c r="BA106" s="332"/>
      <c r="BB106" s="329"/>
      <c r="BD106" s="448">
        <f t="shared" si="13"/>
        <v>102</v>
      </c>
      <c r="BE106" s="327" t="str">
        <f>KTPR!B104</f>
        <v>Аварийная загазованность площадки УРПН, площадки газодувки (точка 8)</v>
      </c>
      <c r="BF106" s="327" t="s">
        <v>3390</v>
      </c>
      <c r="BG106" s="1150">
        <f>KTPR!C104</f>
        <v>10</v>
      </c>
      <c r="BH106" s="332"/>
      <c r="BI106" s="334"/>
      <c r="BJ106" s="334"/>
      <c r="BK106" s="334"/>
      <c r="BL106" s="332"/>
      <c r="BM106" s="319"/>
      <c r="BO106" s="331">
        <f t="shared" si="14"/>
        <v>102</v>
      </c>
      <c r="BP106" s="327">
        <f>VS!B104</f>
        <v>0</v>
      </c>
      <c r="BQ106" s="332"/>
      <c r="BR106" s="332"/>
      <c r="BS106" s="332"/>
      <c r="BT106" s="334"/>
      <c r="BU106" s="334"/>
      <c r="BV106" s="334"/>
      <c r="BW106" s="332"/>
      <c r="BX106" s="329"/>
      <c r="BZ106" s="448">
        <f t="shared" si="15"/>
        <v>102</v>
      </c>
      <c r="CA106" s="327" t="str">
        <f>ZD!B104</f>
        <v>Задвижка №10у</v>
      </c>
      <c r="CB106" s="327" t="str">
        <f>ZD!C104</f>
        <v>ZD_10y</v>
      </c>
      <c r="CC106" s="1154"/>
      <c r="CD106" s="332"/>
      <c r="CE106" s="334"/>
      <c r="CF106" s="334"/>
      <c r="CG106" s="334"/>
      <c r="CH106" s="332"/>
      <c r="CI106" s="319"/>
      <c r="CL106" s="448">
        <f t="shared" si="16"/>
        <v>102</v>
      </c>
      <c r="CM106" s="327" t="str">
        <f>KTPRS2!B103</f>
        <v>Максимальное давление нефти на выходе насоса Н-22</v>
      </c>
      <c r="CN106" s="327" t="str">
        <f>KTPRS2!C103</f>
        <v>KTPRS_MaxP_OutN22</v>
      </c>
      <c r="CO106" s="327" t="str">
        <f>CONCATENATE(IF(KTPRS2!D103=0,0,KTPRS2!D103),";",IF(KTPRS2!E103 = 0, 0,KTPRS2!E103))</f>
        <v>0;0</v>
      </c>
      <c r="CP106" s="332"/>
      <c r="CQ106" s="334"/>
      <c r="CR106" s="334"/>
      <c r="CS106" s="334"/>
      <c r="CT106" s="332"/>
      <c r="CU106" s="319"/>
      <c r="CW106" s="1135"/>
      <c r="CX106" s="1161"/>
      <c r="CY106" s="1161"/>
      <c r="CZ106" s="1161"/>
      <c r="DA106" s="1161"/>
      <c r="DB106" s="1163"/>
      <c r="DC106" s="1163"/>
      <c r="DD106" s="1163"/>
      <c r="DE106" s="1161"/>
      <c r="DF106" s="574"/>
    </row>
    <row r="107" spans="1:110" ht="15.75">
      <c r="A107" s="1135"/>
      <c r="B107" s="1136"/>
      <c r="C107" s="1136"/>
      <c r="D107" s="1136"/>
      <c r="E107" s="1136"/>
      <c r="F107" s="1136"/>
      <c r="G107" s="1136"/>
      <c r="H107" s="1136"/>
      <c r="I107" s="1136"/>
      <c r="J107" s="1137"/>
      <c r="L107" s="1135"/>
      <c r="M107" s="1136"/>
      <c r="N107" s="1136"/>
      <c r="O107" s="1136"/>
      <c r="P107" s="1136"/>
      <c r="Q107" s="1136"/>
      <c r="R107" s="1136"/>
      <c r="S107" s="1136"/>
      <c r="T107" s="1136"/>
      <c r="U107" s="1137"/>
      <c r="W107" s="1135"/>
      <c r="X107" s="1136"/>
      <c r="Y107" s="1136"/>
      <c r="Z107" s="1136"/>
      <c r="AA107" s="1136"/>
      <c r="AB107" s="1136"/>
      <c r="AC107" s="1136"/>
      <c r="AD107" s="1136"/>
      <c r="AE107" s="1136"/>
      <c r="AF107" s="1137"/>
      <c r="AH107" s="1135"/>
      <c r="AI107" s="1136"/>
      <c r="AJ107" s="1136"/>
      <c r="AK107" s="1136"/>
      <c r="AL107" s="1136"/>
      <c r="AM107" s="1136"/>
      <c r="AN107" s="1136"/>
      <c r="AO107" s="1136"/>
      <c r="AP107" s="1136"/>
      <c r="AQ107" s="1137"/>
      <c r="AS107" s="331">
        <f t="shared" si="12"/>
        <v>103</v>
      </c>
      <c r="AT107" s="332"/>
      <c r="AU107" s="332"/>
      <c r="AV107" s="332"/>
      <c r="AW107" s="332"/>
      <c r="AX107" s="334"/>
      <c r="AY107" s="334"/>
      <c r="AZ107" s="334"/>
      <c r="BA107" s="332"/>
      <c r="BB107" s="329"/>
      <c r="BD107" s="448">
        <f t="shared" si="13"/>
        <v>103</v>
      </c>
      <c r="BE107" s="327" t="str">
        <f>KTPR!B105</f>
        <v>Недостоверность измерений двух и более преобразователей уровня загазованности площадки УРПН, площадки газодувки</v>
      </c>
      <c r="BF107" s="327" t="s">
        <v>11969</v>
      </c>
      <c r="BG107" s="1150">
        <f>KTPR!C105</f>
        <v>10</v>
      </c>
      <c r="BH107" s="332"/>
      <c r="BI107" s="334"/>
      <c r="BJ107" s="334"/>
      <c r="BK107" s="334"/>
      <c r="BL107" s="332"/>
      <c r="BM107" s="319"/>
      <c r="BO107" s="331">
        <f t="shared" si="14"/>
        <v>103</v>
      </c>
      <c r="BP107" s="327">
        <f>VS!B105</f>
        <v>0</v>
      </c>
      <c r="BQ107" s="332"/>
      <c r="BR107" s="332"/>
      <c r="BS107" s="332"/>
      <c r="BT107" s="334"/>
      <c r="BU107" s="334"/>
      <c r="BV107" s="334"/>
      <c r="BW107" s="332"/>
      <c r="BX107" s="329"/>
      <c r="BZ107" s="448">
        <f t="shared" si="15"/>
        <v>103</v>
      </c>
      <c r="CA107" s="327" t="str">
        <f>ZD!B105</f>
        <v>Шаровой кран №11y</v>
      </c>
      <c r="CB107" s="327" t="str">
        <f>ZD!C105</f>
        <v>ZD_11y</v>
      </c>
      <c r="CC107" s="1154"/>
      <c r="CD107" s="332"/>
      <c r="CE107" s="334"/>
      <c r="CF107" s="334"/>
      <c r="CG107" s="334"/>
      <c r="CH107" s="332"/>
      <c r="CI107" s="319"/>
      <c r="CL107" s="448">
        <f t="shared" si="16"/>
        <v>103</v>
      </c>
      <c r="CM107" s="327" t="str">
        <f>KTPRS2!B104</f>
        <v>Максимальное давление нефти на выходе насоса Н-25</v>
      </c>
      <c r="CN107" s="327" t="str">
        <f>KTPRS2!C104</f>
        <v>KTPRS_MaxP_OutN25</v>
      </c>
      <c r="CO107" s="327" t="str">
        <f>CONCATENATE(IF(KTPRS2!D104=0,0,KTPRS2!D104),";",IF(KTPRS2!E104 = 0, 0,KTPRS2!E104))</f>
        <v>0;0</v>
      </c>
      <c r="CP107" s="332"/>
      <c r="CQ107" s="334"/>
      <c r="CR107" s="334"/>
      <c r="CS107" s="334"/>
      <c r="CT107" s="332"/>
      <c r="CU107" s="319"/>
      <c r="CW107" s="1135"/>
      <c r="CX107" s="1161"/>
      <c r="CY107" s="1161"/>
      <c r="CZ107" s="1161"/>
      <c r="DA107" s="1161"/>
      <c r="DB107" s="1163"/>
      <c r="DC107" s="1163"/>
      <c r="DD107" s="1163"/>
      <c r="DE107" s="1161"/>
      <c r="DF107" s="574"/>
    </row>
    <row r="108" spans="1:110" ht="15.75">
      <c r="A108" s="1135"/>
      <c r="B108" s="1136"/>
      <c r="C108" s="1136"/>
      <c r="D108" s="1136"/>
      <c r="E108" s="1136"/>
      <c r="F108" s="1136"/>
      <c r="G108" s="1136"/>
      <c r="H108" s="1136"/>
      <c r="I108" s="1136"/>
      <c r="J108" s="1137"/>
      <c r="L108" s="1135"/>
      <c r="M108" s="1136"/>
      <c r="N108" s="1136"/>
      <c r="O108" s="1136"/>
      <c r="P108" s="1136"/>
      <c r="Q108" s="1136"/>
      <c r="R108" s="1136"/>
      <c r="S108" s="1136"/>
      <c r="T108" s="1136"/>
      <c r="U108" s="1137"/>
      <c r="W108" s="1135"/>
      <c r="X108" s="1136"/>
      <c r="Y108" s="1136"/>
      <c r="Z108" s="1136"/>
      <c r="AA108" s="1136"/>
      <c r="AB108" s="1136"/>
      <c r="AC108" s="1136"/>
      <c r="AD108" s="1136"/>
      <c r="AE108" s="1136"/>
      <c r="AF108" s="1137"/>
      <c r="AH108" s="1135"/>
      <c r="AI108" s="1136"/>
      <c r="AJ108" s="1136"/>
      <c r="AK108" s="1136"/>
      <c r="AL108" s="1136"/>
      <c r="AM108" s="1136"/>
      <c r="AN108" s="1136"/>
      <c r="AO108" s="1136"/>
      <c r="AP108" s="1136"/>
      <c r="AQ108" s="1137"/>
      <c r="AS108" s="331">
        <f t="shared" si="12"/>
        <v>104</v>
      </c>
      <c r="AT108" s="332"/>
      <c r="AU108" s="332"/>
      <c r="AV108" s="332"/>
      <c r="AW108" s="332"/>
      <c r="AX108" s="334"/>
      <c r="AY108" s="334"/>
      <c r="AZ108" s="334"/>
      <c r="BA108" s="332"/>
      <c r="BB108" s="329"/>
      <c r="BD108" s="448">
        <f t="shared" si="13"/>
        <v>104</v>
      </c>
      <c r="BE108" s="327" t="str">
        <f>KTPR!B106</f>
        <v>Сохранение предельной загазованности площадки УРПН, площадки газодувки (точка 1)</v>
      </c>
      <c r="BF108" s="327" t="s">
        <v>11970</v>
      </c>
      <c r="BG108" s="1150">
        <f>KTPR!C106</f>
        <v>0</v>
      </c>
      <c r="BH108" s="332"/>
      <c r="BI108" s="334"/>
      <c r="BJ108" s="334"/>
      <c r="BK108" s="334"/>
      <c r="BL108" s="332"/>
      <c r="BM108" s="319"/>
      <c r="BO108" s="331">
        <f t="shared" si="14"/>
        <v>104</v>
      </c>
      <c r="BP108" s="327">
        <f>VS!B106</f>
        <v>0</v>
      </c>
      <c r="BQ108" s="332"/>
      <c r="BR108" s="332"/>
      <c r="BS108" s="332"/>
      <c r="BT108" s="334"/>
      <c r="BU108" s="334"/>
      <c r="BV108" s="334"/>
      <c r="BW108" s="332"/>
      <c r="BX108" s="329"/>
      <c r="BZ108" s="448">
        <f t="shared" si="15"/>
        <v>104</v>
      </c>
      <c r="CA108" s="327" t="str">
        <f>ZD!B106</f>
        <v>Шаровой кран №12y</v>
      </c>
      <c r="CB108" s="327" t="str">
        <f>ZD!C106</f>
        <v>ZD_12y</v>
      </c>
      <c r="CC108" s="1154"/>
      <c r="CD108" s="332"/>
      <c r="CE108" s="334"/>
      <c r="CF108" s="334"/>
      <c r="CG108" s="334"/>
      <c r="CH108" s="332"/>
      <c r="CI108" s="319"/>
      <c r="CL108" s="448">
        <f t="shared" si="16"/>
        <v>104</v>
      </c>
      <c r="CM108" s="327">
        <f>KTPRS2!B105</f>
        <v>0</v>
      </c>
      <c r="CN108" s="327">
        <f>KTPRS2!C105</f>
        <v>0</v>
      </c>
      <c r="CO108" s="327" t="str">
        <f>CONCATENATE(IF(KTPRS2!D105=0,0,KTPRS2!D105),";",IF(KTPRS2!E105 = 0, 0,KTPRS2!E105))</f>
        <v>0;0</v>
      </c>
      <c r="CP108" s="332"/>
      <c r="CQ108" s="334"/>
      <c r="CR108" s="334"/>
      <c r="CS108" s="334"/>
      <c r="CT108" s="332"/>
      <c r="CU108" s="319"/>
      <c r="CW108" s="1135"/>
      <c r="CX108" s="1161"/>
      <c r="CY108" s="1161"/>
      <c r="CZ108" s="1161"/>
      <c r="DA108" s="1161"/>
      <c r="DB108" s="1163"/>
      <c r="DC108" s="1163"/>
      <c r="DD108" s="1163"/>
      <c r="DE108" s="1161"/>
      <c r="DF108" s="574"/>
    </row>
    <row r="109" spans="1:110" ht="15.75">
      <c r="A109" s="1135"/>
      <c r="B109" s="1136"/>
      <c r="C109" s="1136"/>
      <c r="D109" s="1136"/>
      <c r="E109" s="1136"/>
      <c r="F109" s="1136"/>
      <c r="G109" s="1136"/>
      <c r="H109" s="1136"/>
      <c r="I109" s="1136"/>
      <c r="J109" s="1137"/>
      <c r="L109" s="1135"/>
      <c r="M109" s="1136"/>
      <c r="N109" s="1136"/>
      <c r="O109" s="1136"/>
      <c r="P109" s="1136"/>
      <c r="Q109" s="1136"/>
      <c r="R109" s="1136"/>
      <c r="S109" s="1136"/>
      <c r="T109" s="1136"/>
      <c r="U109" s="1137"/>
      <c r="W109" s="1135"/>
      <c r="X109" s="1136"/>
      <c r="Y109" s="1136"/>
      <c r="Z109" s="1136"/>
      <c r="AA109" s="1136"/>
      <c r="AB109" s="1136"/>
      <c r="AC109" s="1136"/>
      <c r="AD109" s="1136"/>
      <c r="AE109" s="1136"/>
      <c r="AF109" s="1137"/>
      <c r="AH109" s="1135"/>
      <c r="AI109" s="1136"/>
      <c r="AJ109" s="1136"/>
      <c r="AK109" s="1136"/>
      <c r="AL109" s="1136"/>
      <c r="AM109" s="1136"/>
      <c r="AN109" s="1136"/>
      <c r="AO109" s="1136"/>
      <c r="AP109" s="1136"/>
      <c r="AQ109" s="1137"/>
      <c r="AS109" s="331">
        <f t="shared" si="12"/>
        <v>105</v>
      </c>
      <c r="AT109" s="332"/>
      <c r="AU109" s="332"/>
      <c r="AV109" s="332"/>
      <c r="AW109" s="332"/>
      <c r="AX109" s="334"/>
      <c r="AY109" s="334"/>
      <c r="AZ109" s="334"/>
      <c r="BA109" s="332"/>
      <c r="BB109" s="329"/>
      <c r="BD109" s="448">
        <f t="shared" si="13"/>
        <v>105</v>
      </c>
      <c r="BE109" s="327" t="str">
        <f>KTPR!B107</f>
        <v>Сохранение предельной загазованности площадки УРПН, площадки газодувки (точка 2)</v>
      </c>
      <c r="BF109" s="327" t="s">
        <v>11971</v>
      </c>
      <c r="BG109" s="1150">
        <f>KTPR!C107</f>
        <v>0</v>
      </c>
      <c r="BH109" s="332"/>
      <c r="BI109" s="334"/>
      <c r="BJ109" s="334"/>
      <c r="BK109" s="334"/>
      <c r="BL109" s="332"/>
      <c r="BM109" s="319"/>
      <c r="BO109" s="331">
        <f t="shared" si="14"/>
        <v>105</v>
      </c>
      <c r="BP109" s="327">
        <f>VS!B107</f>
        <v>0</v>
      </c>
      <c r="BQ109" s="332"/>
      <c r="BR109" s="332"/>
      <c r="BS109" s="332"/>
      <c r="BT109" s="334"/>
      <c r="BU109" s="334"/>
      <c r="BV109" s="334"/>
      <c r="BW109" s="332"/>
      <c r="BX109" s="329"/>
      <c r="BZ109" s="448">
        <f t="shared" si="15"/>
        <v>105</v>
      </c>
      <c r="CA109" s="327" t="str">
        <f>ZD!B107</f>
        <v>Задвижка №4у</v>
      </c>
      <c r="CB109" s="327" t="str">
        <f>ZD!C107</f>
        <v>ZD_4y</v>
      </c>
      <c r="CC109" s="1154"/>
      <c r="CD109" s="332"/>
      <c r="CE109" s="334"/>
      <c r="CF109" s="334"/>
      <c r="CG109" s="334"/>
      <c r="CH109" s="332"/>
      <c r="CI109" s="319"/>
      <c r="CL109" s="448">
        <f t="shared" si="16"/>
        <v>105</v>
      </c>
      <c r="CM109" s="327">
        <f>KTPRS2!B106</f>
        <v>0</v>
      </c>
      <c r="CN109" s="327">
        <f>KTPRS2!C106</f>
        <v>0</v>
      </c>
      <c r="CO109" s="327" t="str">
        <f>CONCATENATE(IF(KTPRS2!D106=0,0,KTPRS2!D106),";",IF(KTPRS2!E106 = 0, 0,KTPRS2!E106))</f>
        <v>0;0</v>
      </c>
      <c r="CP109" s="332"/>
      <c r="CQ109" s="334"/>
      <c r="CR109" s="334"/>
      <c r="CS109" s="334"/>
      <c r="CT109" s="332"/>
      <c r="CU109" s="319"/>
      <c r="CW109" s="1135"/>
      <c r="CX109" s="1161"/>
      <c r="CY109" s="1161"/>
      <c r="CZ109" s="1161"/>
      <c r="DA109" s="1161"/>
      <c r="DB109" s="1163"/>
      <c r="DC109" s="1163"/>
      <c r="DD109" s="1163"/>
      <c r="DE109" s="1161"/>
      <c r="DF109" s="574"/>
    </row>
    <row r="110" spans="1:110" ht="15.75">
      <c r="A110" s="1135"/>
      <c r="B110" s="1136"/>
      <c r="C110" s="1136"/>
      <c r="D110" s="1136"/>
      <c r="E110" s="1136"/>
      <c r="F110" s="1136"/>
      <c r="G110" s="1136"/>
      <c r="H110" s="1136"/>
      <c r="I110" s="1136"/>
      <c r="J110" s="1137"/>
      <c r="L110" s="1135"/>
      <c r="M110" s="1136"/>
      <c r="N110" s="1136"/>
      <c r="O110" s="1136"/>
      <c r="P110" s="1136"/>
      <c r="Q110" s="1136"/>
      <c r="R110" s="1136"/>
      <c r="S110" s="1136"/>
      <c r="T110" s="1136"/>
      <c r="U110" s="1137"/>
      <c r="W110" s="1135"/>
      <c r="X110" s="1136"/>
      <c r="Y110" s="1136"/>
      <c r="Z110" s="1136"/>
      <c r="AA110" s="1136"/>
      <c r="AB110" s="1136"/>
      <c r="AC110" s="1136"/>
      <c r="AD110" s="1136"/>
      <c r="AE110" s="1136"/>
      <c r="AF110" s="1137"/>
      <c r="AH110" s="1135"/>
      <c r="AI110" s="1136"/>
      <c r="AJ110" s="1136"/>
      <c r="AK110" s="1136"/>
      <c r="AL110" s="1136"/>
      <c r="AM110" s="1136"/>
      <c r="AN110" s="1136"/>
      <c r="AO110" s="1136"/>
      <c r="AP110" s="1136"/>
      <c r="AQ110" s="1137"/>
      <c r="AS110" s="331">
        <f t="shared" si="12"/>
        <v>106</v>
      </c>
      <c r="AT110" s="332"/>
      <c r="AU110" s="332"/>
      <c r="AV110" s="332"/>
      <c r="AW110" s="332"/>
      <c r="AX110" s="334"/>
      <c r="AY110" s="334"/>
      <c r="AZ110" s="334"/>
      <c r="BA110" s="332"/>
      <c r="BB110" s="329"/>
      <c r="BD110" s="448">
        <f t="shared" si="13"/>
        <v>106</v>
      </c>
      <c r="BE110" s="327" t="str">
        <f>KTPR!B108</f>
        <v>Сохранение предельной загазованности площадки УРПН, площадки газодувки (точка 3)</v>
      </c>
      <c r="BF110" s="327" t="s">
        <v>11972</v>
      </c>
      <c r="BG110" s="1150">
        <f>KTPR!C108</f>
        <v>0</v>
      </c>
      <c r="BH110" s="332"/>
      <c r="BI110" s="334"/>
      <c r="BJ110" s="334"/>
      <c r="BK110" s="334"/>
      <c r="BL110" s="332"/>
      <c r="BM110" s="319"/>
      <c r="BO110" s="331">
        <f t="shared" si="14"/>
        <v>106</v>
      </c>
      <c r="BP110" s="327">
        <f>VS!B108</f>
        <v>0</v>
      </c>
      <c r="BQ110" s="332"/>
      <c r="BR110" s="332"/>
      <c r="BS110" s="332"/>
      <c r="BT110" s="334"/>
      <c r="BU110" s="334"/>
      <c r="BV110" s="334"/>
      <c r="BW110" s="332"/>
      <c r="BX110" s="329"/>
      <c r="BZ110" s="448">
        <f t="shared" si="15"/>
        <v>106</v>
      </c>
      <c r="CA110" s="327" t="str">
        <f>ZD!B108</f>
        <v>Задвижка №5у</v>
      </c>
      <c r="CB110" s="327" t="str">
        <f>ZD!C108</f>
        <v>ZD_5y</v>
      </c>
      <c r="CC110" s="1154"/>
      <c r="CD110" s="332"/>
      <c r="CE110" s="334"/>
      <c r="CF110" s="334"/>
      <c r="CG110" s="334"/>
      <c r="CH110" s="332"/>
      <c r="CI110" s="319"/>
      <c r="CL110" s="448">
        <f t="shared" si="16"/>
        <v>106</v>
      </c>
      <c r="CM110" s="327">
        <f>KTPRS2!B107</f>
        <v>0</v>
      </c>
      <c r="CN110" s="327">
        <f>KTPRS2!C107</f>
        <v>0</v>
      </c>
      <c r="CO110" s="327" t="str">
        <f>CONCATENATE(IF(KTPRS2!D107=0,0,KTPRS2!D107),";",IF(KTPRS2!E107 = 0, 0,KTPRS2!E107))</f>
        <v>0;0</v>
      </c>
      <c r="CP110" s="332"/>
      <c r="CQ110" s="334"/>
      <c r="CR110" s="334"/>
      <c r="CS110" s="334"/>
      <c r="CT110" s="332"/>
      <c r="CU110" s="319"/>
      <c r="CW110" s="1135"/>
      <c r="CX110" s="1161"/>
      <c r="CY110" s="1161"/>
      <c r="CZ110" s="1161"/>
      <c r="DA110" s="1161"/>
      <c r="DB110" s="1163"/>
      <c r="DC110" s="1163"/>
      <c r="DD110" s="1163"/>
      <c r="DE110" s="1161"/>
      <c r="DF110" s="574"/>
    </row>
    <row r="111" spans="1:110" ht="15.75">
      <c r="A111" s="1135"/>
      <c r="B111" s="1136"/>
      <c r="C111" s="1136"/>
      <c r="D111" s="1136"/>
      <c r="E111" s="1136"/>
      <c r="F111" s="1136"/>
      <c r="G111" s="1136"/>
      <c r="H111" s="1136"/>
      <c r="I111" s="1136"/>
      <c r="J111" s="1137"/>
      <c r="L111" s="1135"/>
      <c r="M111" s="1136"/>
      <c r="N111" s="1136"/>
      <c r="O111" s="1136"/>
      <c r="P111" s="1136"/>
      <c r="Q111" s="1136"/>
      <c r="R111" s="1136"/>
      <c r="S111" s="1136"/>
      <c r="T111" s="1136"/>
      <c r="U111" s="1137"/>
      <c r="W111" s="1135"/>
      <c r="X111" s="1136"/>
      <c r="Y111" s="1136"/>
      <c r="Z111" s="1136"/>
      <c r="AA111" s="1136"/>
      <c r="AB111" s="1136"/>
      <c r="AC111" s="1136"/>
      <c r="AD111" s="1136"/>
      <c r="AE111" s="1136"/>
      <c r="AF111" s="1137"/>
      <c r="AH111" s="1135"/>
      <c r="AI111" s="1136"/>
      <c r="AJ111" s="1136"/>
      <c r="AK111" s="1136"/>
      <c r="AL111" s="1136"/>
      <c r="AM111" s="1136"/>
      <c r="AN111" s="1136"/>
      <c r="AO111" s="1136"/>
      <c r="AP111" s="1136"/>
      <c r="AQ111" s="1137"/>
      <c r="AS111" s="331">
        <f t="shared" si="12"/>
        <v>107</v>
      </c>
      <c r="AT111" s="332"/>
      <c r="AU111" s="332"/>
      <c r="AV111" s="332"/>
      <c r="AW111" s="332"/>
      <c r="AX111" s="334"/>
      <c r="AY111" s="334"/>
      <c r="AZ111" s="334"/>
      <c r="BA111" s="332"/>
      <c r="BB111" s="329"/>
      <c r="BD111" s="448">
        <f t="shared" si="13"/>
        <v>107</v>
      </c>
      <c r="BE111" s="327" t="str">
        <f>KTPR!B109</f>
        <v>Сохранение предельной загазованности площадки УРПН, площадки газодувки (точка 4)</v>
      </c>
      <c r="BF111" s="327" t="s">
        <v>11973</v>
      </c>
      <c r="BG111" s="1150">
        <f>KTPR!C109</f>
        <v>0</v>
      </c>
      <c r="BH111" s="332"/>
      <c r="BI111" s="334"/>
      <c r="BJ111" s="334"/>
      <c r="BK111" s="334"/>
      <c r="BL111" s="332"/>
      <c r="BM111" s="319"/>
      <c r="BO111" s="331">
        <f t="shared" si="14"/>
        <v>107</v>
      </c>
      <c r="BP111" s="327">
        <f>VS!B109</f>
        <v>0</v>
      </c>
      <c r="BQ111" s="332"/>
      <c r="BR111" s="332"/>
      <c r="BS111" s="332"/>
      <c r="BT111" s="334"/>
      <c r="BU111" s="334"/>
      <c r="BV111" s="334"/>
      <c r="BW111" s="332"/>
      <c r="BX111" s="329"/>
      <c r="BZ111" s="448">
        <f t="shared" si="15"/>
        <v>107</v>
      </c>
      <c r="CA111" s="327" t="str">
        <f>ZD!B109</f>
        <v>Задвижка №6у</v>
      </c>
      <c r="CB111" s="327" t="str">
        <f>ZD!C109</f>
        <v>ZD_6y</v>
      </c>
      <c r="CC111" s="1154"/>
      <c r="CD111" s="332"/>
      <c r="CE111" s="334"/>
      <c r="CF111" s="334"/>
      <c r="CG111" s="334"/>
      <c r="CH111" s="332"/>
      <c r="CI111" s="319"/>
      <c r="CL111" s="448">
        <f t="shared" si="16"/>
        <v>107</v>
      </c>
      <c r="CM111" s="327">
        <f>KTPRS2!B108</f>
        <v>0</v>
      </c>
      <c r="CN111" s="327">
        <f>KTPRS2!C108</f>
        <v>0</v>
      </c>
      <c r="CO111" s="327" t="str">
        <f>CONCATENATE(IF(KTPRS2!D108=0,0,KTPRS2!D108),";",IF(KTPRS2!E108 = 0, 0,KTPRS2!E108))</f>
        <v>0;0</v>
      </c>
      <c r="CP111" s="332"/>
      <c r="CQ111" s="334"/>
      <c r="CR111" s="334"/>
      <c r="CS111" s="334"/>
      <c r="CT111" s="332"/>
      <c r="CU111" s="319"/>
      <c r="CW111" s="1135"/>
      <c r="CX111" s="1161"/>
      <c r="CY111" s="1161"/>
      <c r="CZ111" s="1161"/>
      <c r="DA111" s="1161"/>
      <c r="DB111" s="1163"/>
      <c r="DC111" s="1163"/>
      <c r="DD111" s="1163"/>
      <c r="DE111" s="1161"/>
      <c r="DF111" s="574"/>
    </row>
    <row r="112" spans="1:110" ht="15.75">
      <c r="A112" s="1135"/>
      <c r="B112" s="1136"/>
      <c r="C112" s="1136"/>
      <c r="D112" s="1136"/>
      <c r="E112" s="1136"/>
      <c r="F112" s="1136"/>
      <c r="G112" s="1136"/>
      <c r="H112" s="1136"/>
      <c r="I112" s="1136"/>
      <c r="J112" s="1137"/>
      <c r="L112" s="1135"/>
      <c r="M112" s="1136"/>
      <c r="N112" s="1136"/>
      <c r="O112" s="1136"/>
      <c r="P112" s="1136"/>
      <c r="Q112" s="1136"/>
      <c r="R112" s="1136"/>
      <c r="S112" s="1136"/>
      <c r="T112" s="1136"/>
      <c r="U112" s="1137"/>
      <c r="W112" s="1135"/>
      <c r="X112" s="1136"/>
      <c r="Y112" s="1136"/>
      <c r="Z112" s="1136"/>
      <c r="AA112" s="1136"/>
      <c r="AB112" s="1136"/>
      <c r="AC112" s="1136"/>
      <c r="AD112" s="1136"/>
      <c r="AE112" s="1136"/>
      <c r="AF112" s="1137"/>
      <c r="AH112" s="1135"/>
      <c r="AI112" s="1136"/>
      <c r="AJ112" s="1136"/>
      <c r="AK112" s="1136"/>
      <c r="AL112" s="1136"/>
      <c r="AM112" s="1136"/>
      <c r="AN112" s="1136"/>
      <c r="AO112" s="1136"/>
      <c r="AP112" s="1136"/>
      <c r="AQ112" s="1137"/>
      <c r="AS112" s="331">
        <f t="shared" si="12"/>
        <v>108</v>
      </c>
      <c r="AT112" s="332"/>
      <c r="AU112" s="332"/>
      <c r="AV112" s="332"/>
      <c r="AW112" s="332"/>
      <c r="AX112" s="334"/>
      <c r="AY112" s="334"/>
      <c r="AZ112" s="334"/>
      <c r="BA112" s="332"/>
      <c r="BB112" s="329"/>
      <c r="BD112" s="448">
        <f t="shared" si="13"/>
        <v>108</v>
      </c>
      <c r="BE112" s="327" t="str">
        <f>KTPR!B110</f>
        <v>Сохранение предельной загазованности площадки УРПН, площадки газодувки (точка 5)</v>
      </c>
      <c r="BF112" s="327" t="s">
        <v>11974</v>
      </c>
      <c r="BG112" s="1150">
        <f>KTPR!C110</f>
        <v>0</v>
      </c>
      <c r="BH112" s="332"/>
      <c r="BI112" s="334"/>
      <c r="BJ112" s="334"/>
      <c r="BK112" s="334"/>
      <c r="BL112" s="332"/>
      <c r="BM112" s="319"/>
      <c r="BO112" s="331">
        <f t="shared" si="14"/>
        <v>108</v>
      </c>
      <c r="BP112" s="327">
        <f>VS!B110</f>
        <v>0</v>
      </c>
      <c r="BQ112" s="332"/>
      <c r="BR112" s="332"/>
      <c r="BS112" s="332"/>
      <c r="BT112" s="334"/>
      <c r="BU112" s="334"/>
      <c r="BV112" s="334"/>
      <c r="BW112" s="332"/>
      <c r="BX112" s="329"/>
      <c r="BZ112" s="448">
        <f t="shared" si="15"/>
        <v>108</v>
      </c>
      <c r="CA112" s="327">
        <f>ZD!B110</f>
        <v>0</v>
      </c>
      <c r="CB112" s="327">
        <f>ZD!C110</f>
        <v>0</v>
      </c>
      <c r="CC112" s="1154"/>
      <c r="CD112" s="332"/>
      <c r="CE112" s="334"/>
      <c r="CF112" s="334"/>
      <c r="CG112" s="334"/>
      <c r="CH112" s="332"/>
      <c r="CI112" s="319"/>
      <c r="CL112" s="448">
        <f t="shared" si="16"/>
        <v>108</v>
      </c>
      <c r="CM112" s="327" t="str">
        <f>KTPRS2!B109</f>
        <v>Аварийная максимальная температура нефти на выходе насоса Н-21</v>
      </c>
      <c r="CN112" s="327" t="str">
        <f>KTPRS2!C109</f>
        <v>KTPRS_almMaxT_outN21</v>
      </c>
      <c r="CO112" s="327" t="str">
        <f>CONCATENATE(IF(KTPRS2!D109=0,0,KTPRS2!D109),";",IF(KTPRS2!E109 = 0, 0,KTPRS2!E109))</f>
        <v>1;0</v>
      </c>
      <c r="CP112" s="332"/>
      <c r="CQ112" s="334"/>
      <c r="CR112" s="334"/>
      <c r="CS112" s="334"/>
      <c r="CT112" s="332"/>
      <c r="CU112" s="319"/>
      <c r="CW112" s="1135"/>
      <c r="CX112" s="1161"/>
      <c r="CY112" s="1161"/>
      <c r="CZ112" s="1161"/>
      <c r="DA112" s="1161"/>
      <c r="DB112" s="1163"/>
      <c r="DC112" s="1163"/>
      <c r="DD112" s="1163"/>
      <c r="DE112" s="1161"/>
      <c r="DF112" s="574"/>
    </row>
    <row r="113" spans="1:110" ht="15.75">
      <c r="A113" s="1135"/>
      <c r="B113" s="1136"/>
      <c r="C113" s="1136"/>
      <c r="D113" s="1136"/>
      <c r="E113" s="1136"/>
      <c r="F113" s="1136"/>
      <c r="G113" s="1136"/>
      <c r="H113" s="1136"/>
      <c r="I113" s="1136"/>
      <c r="J113" s="1137"/>
      <c r="L113" s="1135"/>
      <c r="M113" s="1136"/>
      <c r="N113" s="1136"/>
      <c r="O113" s="1136"/>
      <c r="P113" s="1136"/>
      <c r="Q113" s="1136"/>
      <c r="R113" s="1136"/>
      <c r="S113" s="1136"/>
      <c r="T113" s="1136"/>
      <c r="U113" s="1137"/>
      <c r="W113" s="1135"/>
      <c r="X113" s="1136"/>
      <c r="Y113" s="1136"/>
      <c r="Z113" s="1136"/>
      <c r="AA113" s="1136"/>
      <c r="AB113" s="1136"/>
      <c r="AC113" s="1136"/>
      <c r="AD113" s="1136"/>
      <c r="AE113" s="1136"/>
      <c r="AF113" s="1137"/>
      <c r="AH113" s="1135"/>
      <c r="AI113" s="1136"/>
      <c r="AJ113" s="1136"/>
      <c r="AK113" s="1136"/>
      <c r="AL113" s="1136"/>
      <c r="AM113" s="1136"/>
      <c r="AN113" s="1136"/>
      <c r="AO113" s="1136"/>
      <c r="AP113" s="1136"/>
      <c r="AQ113" s="1137"/>
      <c r="AS113" s="331">
        <f t="shared" si="12"/>
        <v>109</v>
      </c>
      <c r="AT113" s="332"/>
      <c r="AU113" s="332"/>
      <c r="AV113" s="332"/>
      <c r="AW113" s="332"/>
      <c r="AX113" s="334"/>
      <c r="AY113" s="334"/>
      <c r="AZ113" s="334"/>
      <c r="BA113" s="332"/>
      <c r="BB113" s="329"/>
      <c r="BD113" s="448">
        <f t="shared" si="13"/>
        <v>109</v>
      </c>
      <c r="BE113" s="327" t="str">
        <f>KTPR!B111</f>
        <v>Сохранение предельной загазованности площадки УРПН, площадки газодувки (точка 6)</v>
      </c>
      <c r="BF113" s="327" t="s">
        <v>11975</v>
      </c>
      <c r="BG113" s="1150">
        <f>KTPR!C111</f>
        <v>0</v>
      </c>
      <c r="BH113" s="332"/>
      <c r="BI113" s="334"/>
      <c r="BJ113" s="334"/>
      <c r="BK113" s="334"/>
      <c r="BL113" s="332"/>
      <c r="BM113" s="319"/>
      <c r="BO113" s="331">
        <f t="shared" si="14"/>
        <v>109</v>
      </c>
      <c r="BP113" s="332"/>
      <c r="BQ113" s="332"/>
      <c r="BR113" s="332"/>
      <c r="BS113" s="332"/>
      <c r="BT113" s="334"/>
      <c r="BU113" s="334"/>
      <c r="BV113" s="334"/>
      <c r="BW113" s="332"/>
      <c r="BX113" s="329"/>
      <c r="BZ113" s="448">
        <f t="shared" si="15"/>
        <v>109</v>
      </c>
      <c r="CA113" s="327" t="str">
        <f>ZD!B111</f>
        <v>Задвижка №120</v>
      </c>
      <c r="CB113" s="327" t="str">
        <f>ZD!C111</f>
        <v>ZD_120</v>
      </c>
      <c r="CC113" s="1154"/>
      <c r="CD113" s="332"/>
      <c r="CE113" s="334"/>
      <c r="CF113" s="334"/>
      <c r="CG113" s="334"/>
      <c r="CH113" s="332"/>
      <c r="CI113" s="319"/>
      <c r="CL113" s="448">
        <f t="shared" si="16"/>
        <v>109</v>
      </c>
      <c r="CM113" s="327" t="str">
        <f>KTPRS2!B110</f>
        <v>Аварийная максимальная температура нефти на выходе насоса Н-22</v>
      </c>
      <c r="CN113" s="327" t="str">
        <f>KTPRS2!C110</f>
        <v>KTPRS_almMaxT_outN22</v>
      </c>
      <c r="CO113" s="327" t="str">
        <f>CONCATENATE(IF(KTPRS2!D110=0,0,KTPRS2!D110),";",IF(KTPRS2!E110 = 0, 0,KTPRS2!E110))</f>
        <v>1;0</v>
      </c>
      <c r="CP113" s="332"/>
      <c r="CQ113" s="334"/>
      <c r="CR113" s="334"/>
      <c r="CS113" s="334"/>
      <c r="CT113" s="332"/>
      <c r="CU113" s="319"/>
      <c r="CW113" s="1135"/>
      <c r="CX113" s="1161"/>
      <c r="CY113" s="1161"/>
      <c r="CZ113" s="1161"/>
      <c r="DA113" s="1161"/>
      <c r="DB113" s="1163"/>
      <c r="DC113" s="1163"/>
      <c r="DD113" s="1163"/>
      <c r="DE113" s="1161"/>
      <c r="DF113" s="574"/>
    </row>
    <row r="114" spans="1:110" ht="15.75">
      <c r="A114" s="1135"/>
      <c r="B114" s="1136"/>
      <c r="C114" s="1136"/>
      <c r="D114" s="1136"/>
      <c r="E114" s="1136"/>
      <c r="F114" s="1136"/>
      <c r="G114" s="1136"/>
      <c r="H114" s="1136"/>
      <c r="I114" s="1136"/>
      <c r="J114" s="1137"/>
      <c r="L114" s="1135"/>
      <c r="M114" s="1136"/>
      <c r="N114" s="1136"/>
      <c r="O114" s="1136"/>
      <c r="P114" s="1136"/>
      <c r="Q114" s="1136"/>
      <c r="R114" s="1136"/>
      <c r="S114" s="1136"/>
      <c r="T114" s="1136"/>
      <c r="U114" s="1137"/>
      <c r="W114" s="1135"/>
      <c r="X114" s="1136"/>
      <c r="Y114" s="1136"/>
      <c r="Z114" s="1136"/>
      <c r="AA114" s="1136"/>
      <c r="AB114" s="1136"/>
      <c r="AC114" s="1136"/>
      <c r="AD114" s="1136"/>
      <c r="AE114" s="1136"/>
      <c r="AF114" s="1137"/>
      <c r="AH114" s="1135"/>
      <c r="AI114" s="1136"/>
      <c r="AJ114" s="1136"/>
      <c r="AK114" s="1136"/>
      <c r="AL114" s="1136"/>
      <c r="AM114" s="1136"/>
      <c r="AN114" s="1136"/>
      <c r="AO114" s="1136"/>
      <c r="AP114" s="1136"/>
      <c r="AQ114" s="1137"/>
      <c r="AS114" s="331">
        <f t="shared" si="12"/>
        <v>110</v>
      </c>
      <c r="AT114" s="332"/>
      <c r="AU114" s="332"/>
      <c r="AV114" s="332"/>
      <c r="AW114" s="332"/>
      <c r="AX114" s="334"/>
      <c r="AY114" s="334"/>
      <c r="AZ114" s="334"/>
      <c r="BA114" s="332"/>
      <c r="BB114" s="329"/>
      <c r="BD114" s="448">
        <f t="shared" si="13"/>
        <v>110</v>
      </c>
      <c r="BE114" s="327" t="str">
        <f>KTPR!B112</f>
        <v>Сохранение предельной загазованности площадки УРПН, площадки газодувки (точка 7)</v>
      </c>
      <c r="BF114" s="327" t="s">
        <v>11976</v>
      </c>
      <c r="BG114" s="1150">
        <f>KTPR!C112</f>
        <v>0</v>
      </c>
      <c r="BH114" s="332"/>
      <c r="BI114" s="334"/>
      <c r="BJ114" s="334"/>
      <c r="BK114" s="334"/>
      <c r="BL114" s="332"/>
      <c r="BM114" s="319"/>
      <c r="BO114" s="331">
        <f t="shared" si="14"/>
        <v>110</v>
      </c>
      <c r="BP114" s="332"/>
      <c r="BQ114" s="332"/>
      <c r="BR114" s="332"/>
      <c r="BS114" s="332"/>
      <c r="BT114" s="334"/>
      <c r="BU114" s="334"/>
      <c r="BV114" s="334"/>
      <c r="BW114" s="332"/>
      <c r="BX114" s="329"/>
      <c r="BZ114" s="448">
        <f t="shared" si="15"/>
        <v>110</v>
      </c>
      <c r="CA114" s="327" t="str">
        <f>ZD!B112</f>
        <v>Задвижка №121</v>
      </c>
      <c r="CB114" s="327" t="str">
        <f>ZD!C112</f>
        <v>ZD_121</v>
      </c>
      <c r="CC114" s="1154"/>
      <c r="CD114" s="332"/>
      <c r="CE114" s="334"/>
      <c r="CF114" s="334"/>
      <c r="CG114" s="334"/>
      <c r="CH114" s="332"/>
      <c r="CI114" s="319"/>
      <c r="CL114" s="448">
        <f t="shared" si="16"/>
        <v>110</v>
      </c>
      <c r="CM114" s="327">
        <f>KTPRS2!B111</f>
        <v>0</v>
      </c>
      <c r="CN114" s="327">
        <f>KTPRS2!C111</f>
        <v>0</v>
      </c>
      <c r="CO114" s="327" t="str">
        <f>CONCATENATE(IF(KTPRS2!D111=0,0,KTPRS2!D111),";",IF(KTPRS2!E111 = 0, 0,KTPRS2!E111))</f>
        <v>0;0</v>
      </c>
      <c r="CP114" s="332"/>
      <c r="CQ114" s="334"/>
      <c r="CR114" s="334"/>
      <c r="CS114" s="334"/>
      <c r="CT114" s="332"/>
      <c r="CU114" s="319"/>
      <c r="CW114" s="1135"/>
      <c r="CX114" s="1161"/>
      <c r="CY114" s="1161"/>
      <c r="CZ114" s="1161"/>
      <c r="DA114" s="1161"/>
      <c r="DB114" s="1163"/>
      <c r="DC114" s="1163"/>
      <c r="DD114" s="1163"/>
      <c r="DE114" s="1161"/>
      <c r="DF114" s="574"/>
    </row>
    <row r="115" spans="1:110" ht="15.75">
      <c r="A115" s="1135"/>
      <c r="B115" s="1136"/>
      <c r="C115" s="1136"/>
      <c r="D115" s="1136"/>
      <c r="E115" s="1136"/>
      <c r="F115" s="1136"/>
      <c r="G115" s="1136"/>
      <c r="H115" s="1136"/>
      <c r="I115" s="1136"/>
      <c r="J115" s="1137"/>
      <c r="L115" s="1135"/>
      <c r="M115" s="1136"/>
      <c r="N115" s="1136"/>
      <c r="O115" s="1136"/>
      <c r="P115" s="1136"/>
      <c r="Q115" s="1136"/>
      <c r="R115" s="1136"/>
      <c r="S115" s="1136"/>
      <c r="T115" s="1136"/>
      <c r="U115" s="1137"/>
      <c r="W115" s="1135"/>
      <c r="X115" s="1136"/>
      <c r="Y115" s="1136"/>
      <c r="Z115" s="1136"/>
      <c r="AA115" s="1136"/>
      <c r="AB115" s="1136"/>
      <c r="AC115" s="1136"/>
      <c r="AD115" s="1136"/>
      <c r="AE115" s="1136"/>
      <c r="AF115" s="1137"/>
      <c r="AH115" s="1135"/>
      <c r="AI115" s="1136"/>
      <c r="AJ115" s="1136"/>
      <c r="AK115" s="1136"/>
      <c r="AL115" s="1136"/>
      <c r="AM115" s="1136"/>
      <c r="AN115" s="1136"/>
      <c r="AO115" s="1136"/>
      <c r="AP115" s="1136"/>
      <c r="AQ115" s="1137"/>
      <c r="AS115" s="331">
        <f t="shared" si="12"/>
        <v>111</v>
      </c>
      <c r="AT115" s="332"/>
      <c r="AU115" s="332"/>
      <c r="AV115" s="332"/>
      <c r="AW115" s="332"/>
      <c r="AX115" s="334"/>
      <c r="AY115" s="334"/>
      <c r="AZ115" s="334"/>
      <c r="BA115" s="332"/>
      <c r="BB115" s="329"/>
      <c r="BD115" s="448">
        <f t="shared" si="13"/>
        <v>111</v>
      </c>
      <c r="BE115" s="327" t="str">
        <f>KTPR!B113</f>
        <v>Сохранение предельной загазованности площадки УРПН, площадки газодувки (точка 8)</v>
      </c>
      <c r="BF115" s="327" t="s">
        <v>11977</v>
      </c>
      <c r="BG115" s="1150">
        <f>KTPR!C113</f>
        <v>0</v>
      </c>
      <c r="BH115" s="332"/>
      <c r="BI115" s="334"/>
      <c r="BJ115" s="334"/>
      <c r="BK115" s="334"/>
      <c r="BL115" s="332"/>
      <c r="BM115" s="319"/>
      <c r="BO115" s="331">
        <f t="shared" si="14"/>
        <v>111</v>
      </c>
      <c r="BP115" s="332"/>
      <c r="BQ115" s="332"/>
      <c r="BR115" s="332"/>
      <c r="BS115" s="332"/>
      <c r="BT115" s="334"/>
      <c r="BU115" s="334"/>
      <c r="BV115" s="334"/>
      <c r="BW115" s="332"/>
      <c r="BX115" s="329"/>
      <c r="BZ115" s="448">
        <f t="shared" si="15"/>
        <v>111</v>
      </c>
      <c r="CA115" s="327" t="str">
        <f>ZD!B113</f>
        <v>Задвижка №130</v>
      </c>
      <c r="CB115" s="327" t="str">
        <f>ZD!C113</f>
        <v>ZD_130</v>
      </c>
      <c r="CC115" s="1154"/>
      <c r="CD115" s="332"/>
      <c r="CE115" s="334"/>
      <c r="CF115" s="334"/>
      <c r="CG115" s="334"/>
      <c r="CH115" s="332"/>
      <c r="CI115" s="319"/>
      <c r="CL115" s="448">
        <f t="shared" si="16"/>
        <v>111</v>
      </c>
      <c r="CM115" s="327" t="str">
        <f>KTPRS2!B112</f>
        <v>Предельная максимальная температура газонефтяной фракции до детонационного предохранителя ДП-2</v>
      </c>
      <c r="CN115" s="327" t="str">
        <f>KTPRS2!C112</f>
        <v>KTPRS_preMaxT_beforeDP2</v>
      </c>
      <c r="CO115" s="327" t="str">
        <f>CONCATENATE(IF(KTPRS2!D112=0,0,KTPRS2!D112),";",IF(KTPRS2!E112 = 0, 0,KTPRS2!E112))</f>
        <v>0;0</v>
      </c>
      <c r="CP115" s="332"/>
      <c r="CQ115" s="334"/>
      <c r="CR115" s="334"/>
      <c r="CS115" s="334"/>
      <c r="CT115" s="332"/>
      <c r="CU115" s="319"/>
      <c r="CW115" s="1135"/>
      <c r="CX115" s="1161"/>
      <c r="CY115" s="1161"/>
      <c r="CZ115" s="1161"/>
      <c r="DA115" s="1161"/>
      <c r="DB115" s="1163"/>
      <c r="DC115" s="1163"/>
      <c r="DD115" s="1163"/>
      <c r="DE115" s="1161"/>
      <c r="DF115" s="574"/>
    </row>
    <row r="116" spans="1:110" ht="15.75">
      <c r="A116" s="1135"/>
      <c r="B116" s="1136"/>
      <c r="C116" s="1136"/>
      <c r="D116" s="1136"/>
      <c r="E116" s="1136"/>
      <c r="F116" s="1136"/>
      <c r="G116" s="1136"/>
      <c r="H116" s="1136"/>
      <c r="I116" s="1136"/>
      <c r="J116" s="1137"/>
      <c r="L116" s="1135"/>
      <c r="M116" s="1136"/>
      <c r="N116" s="1136"/>
      <c r="O116" s="1136"/>
      <c r="P116" s="1136"/>
      <c r="Q116" s="1136"/>
      <c r="R116" s="1136"/>
      <c r="S116" s="1136"/>
      <c r="T116" s="1136"/>
      <c r="U116" s="1137"/>
      <c r="W116" s="1135"/>
      <c r="X116" s="1136"/>
      <c r="Y116" s="1136"/>
      <c r="Z116" s="1136"/>
      <c r="AA116" s="1136"/>
      <c r="AB116" s="1136"/>
      <c r="AC116" s="1136"/>
      <c r="AD116" s="1136"/>
      <c r="AE116" s="1136"/>
      <c r="AF116" s="1137"/>
      <c r="AH116" s="1135"/>
      <c r="AI116" s="1136"/>
      <c r="AJ116" s="1136"/>
      <c r="AK116" s="1136"/>
      <c r="AL116" s="1136"/>
      <c r="AM116" s="1136"/>
      <c r="AN116" s="1136"/>
      <c r="AO116" s="1136"/>
      <c r="AP116" s="1136"/>
      <c r="AQ116" s="1137"/>
      <c r="AS116" s="331">
        <f t="shared" si="12"/>
        <v>112</v>
      </c>
      <c r="AT116" s="332"/>
      <c r="AU116" s="332"/>
      <c r="AV116" s="332"/>
      <c r="AW116" s="332"/>
      <c r="AX116" s="334"/>
      <c r="AY116" s="334"/>
      <c r="AZ116" s="334"/>
      <c r="BA116" s="332"/>
      <c r="BB116" s="329"/>
      <c r="BD116" s="448">
        <f t="shared" si="13"/>
        <v>112</v>
      </c>
      <c r="BE116" s="327" t="str">
        <f>KTPR!B114</f>
        <v>Аварийная загазованность площадки насосной станции откачки нефти из стендеров причала №1 (точка 1)</v>
      </c>
      <c r="BF116" s="327" t="s">
        <v>11978</v>
      </c>
      <c r="BG116" s="1150">
        <f>KTPR!C114</f>
        <v>10</v>
      </c>
      <c r="BH116" s="332"/>
      <c r="BI116" s="334"/>
      <c r="BJ116" s="334"/>
      <c r="BK116" s="334"/>
      <c r="BL116" s="332"/>
      <c r="BM116" s="319"/>
      <c r="BO116" s="331">
        <f t="shared" si="14"/>
        <v>112</v>
      </c>
      <c r="BP116" s="332"/>
      <c r="BQ116" s="332"/>
      <c r="BR116" s="332"/>
      <c r="BS116" s="332"/>
      <c r="BT116" s="334"/>
      <c r="BU116" s="334"/>
      <c r="BV116" s="334"/>
      <c r="BW116" s="332"/>
      <c r="BX116" s="329"/>
      <c r="BZ116" s="448">
        <f t="shared" si="15"/>
        <v>112</v>
      </c>
      <c r="CA116" s="327" t="str">
        <f>ZD!B114</f>
        <v>Задвижка №131</v>
      </c>
      <c r="CB116" s="327" t="str">
        <f>ZD!C114</f>
        <v>ZD_131</v>
      </c>
      <c r="CC116" s="1154"/>
      <c r="CD116" s="332"/>
      <c r="CE116" s="334"/>
      <c r="CF116" s="334"/>
      <c r="CG116" s="334"/>
      <c r="CH116" s="332"/>
      <c r="CI116" s="319"/>
      <c r="CL116" s="448">
        <f t="shared" si="16"/>
        <v>112</v>
      </c>
      <c r="CM116" s="327" t="str">
        <f>KTPRS2!B113</f>
        <v>Предельная максимальная температура газонефтяной фракции после детонационного предохранителя ДП-2</v>
      </c>
      <c r="CN116" s="327" t="str">
        <f>KTPRS2!C113</f>
        <v>KTRPS_preMaxT_afterDP2</v>
      </c>
      <c r="CO116" s="327" t="str">
        <f>CONCATENATE(IF(KTPRS2!D113=0,0,KTPRS2!D113),";",IF(KTPRS2!E113 = 0, 0,KTPRS2!E113))</f>
        <v>0;0</v>
      </c>
      <c r="CP116" s="332"/>
      <c r="CQ116" s="334"/>
      <c r="CR116" s="334"/>
      <c r="CS116" s="334"/>
      <c r="CT116" s="332"/>
      <c r="CU116" s="319"/>
      <c r="CW116" s="1135"/>
      <c r="CX116" s="1161"/>
      <c r="CY116" s="1161"/>
      <c r="CZ116" s="1161"/>
      <c r="DA116" s="1161"/>
      <c r="DB116" s="1163"/>
      <c r="DC116" s="1163"/>
      <c r="DD116" s="1163"/>
      <c r="DE116" s="1161"/>
      <c r="DF116" s="574"/>
    </row>
    <row r="117" spans="1:110" ht="15.75">
      <c r="A117" s="1135"/>
      <c r="B117" s="1136"/>
      <c r="C117" s="1136"/>
      <c r="D117" s="1136"/>
      <c r="E117" s="1136"/>
      <c r="F117" s="1136"/>
      <c r="G117" s="1136"/>
      <c r="H117" s="1136"/>
      <c r="I117" s="1136"/>
      <c r="J117" s="1137"/>
      <c r="L117" s="1135"/>
      <c r="M117" s="1136"/>
      <c r="N117" s="1136"/>
      <c r="O117" s="1136"/>
      <c r="P117" s="1136"/>
      <c r="Q117" s="1136"/>
      <c r="R117" s="1136"/>
      <c r="S117" s="1136"/>
      <c r="T117" s="1136"/>
      <c r="U117" s="1137"/>
      <c r="W117" s="1135"/>
      <c r="X117" s="1136"/>
      <c r="Y117" s="1136"/>
      <c r="Z117" s="1136"/>
      <c r="AA117" s="1136"/>
      <c r="AB117" s="1136"/>
      <c r="AC117" s="1136"/>
      <c r="AD117" s="1136"/>
      <c r="AE117" s="1136"/>
      <c r="AF117" s="1137"/>
      <c r="AH117" s="1135"/>
      <c r="AI117" s="1136"/>
      <c r="AJ117" s="1136"/>
      <c r="AK117" s="1136"/>
      <c r="AL117" s="1136"/>
      <c r="AM117" s="1136"/>
      <c r="AN117" s="1136"/>
      <c r="AO117" s="1136"/>
      <c r="AP117" s="1136"/>
      <c r="AQ117" s="1137"/>
      <c r="AS117" s="331">
        <f t="shared" si="12"/>
        <v>113</v>
      </c>
      <c r="AT117" s="332"/>
      <c r="AU117" s="332"/>
      <c r="AV117" s="332"/>
      <c r="AW117" s="332"/>
      <c r="AX117" s="334"/>
      <c r="AY117" s="334"/>
      <c r="AZ117" s="334"/>
      <c r="BA117" s="332"/>
      <c r="BB117" s="329"/>
      <c r="BD117" s="448">
        <f t="shared" si="13"/>
        <v>113</v>
      </c>
      <c r="BE117" s="327" t="str">
        <f>KTPR!B115</f>
        <v>Аварийная загазованность площадки насосной станции откачки нефти из стендеров причала №1 (точка 2)</v>
      </c>
      <c r="BF117" s="327" t="s">
        <v>11979</v>
      </c>
      <c r="BG117" s="1150">
        <f>KTPR!C115</f>
        <v>10</v>
      </c>
      <c r="BH117" s="332"/>
      <c r="BI117" s="334"/>
      <c r="BJ117" s="334"/>
      <c r="BK117" s="334"/>
      <c r="BL117" s="332"/>
      <c r="BM117" s="319"/>
      <c r="BO117" s="331">
        <f t="shared" si="14"/>
        <v>113</v>
      </c>
      <c r="BP117" s="332"/>
      <c r="BQ117" s="332"/>
      <c r="BR117" s="332"/>
      <c r="BS117" s="332"/>
      <c r="BT117" s="334"/>
      <c r="BU117" s="334"/>
      <c r="BV117" s="334"/>
      <c r="BW117" s="332"/>
      <c r="BX117" s="329"/>
      <c r="BZ117" s="448">
        <f t="shared" si="15"/>
        <v>113</v>
      </c>
      <c r="CA117" s="327">
        <f>ZD!B115</f>
        <v>0</v>
      </c>
      <c r="CB117" s="327">
        <f>ZD!C115</f>
        <v>0</v>
      </c>
      <c r="CC117" s="1154"/>
      <c r="CD117" s="332"/>
      <c r="CE117" s="334"/>
      <c r="CF117" s="334"/>
      <c r="CG117" s="334"/>
      <c r="CH117" s="332"/>
      <c r="CI117" s="319"/>
      <c r="CL117" s="448">
        <f t="shared" si="16"/>
        <v>113</v>
      </c>
      <c r="CM117" s="327" t="str">
        <f>KTPRS2!B114</f>
        <v>Предельная максимальная температура газонефтяной фракции до детонационного предохранителя ДП-4</v>
      </c>
      <c r="CN117" s="327" t="str">
        <f>KTPRS2!C114</f>
        <v>KTPRS_preMaxT_beforeDP4</v>
      </c>
      <c r="CO117" s="327" t="str">
        <f>CONCATENATE(IF(KTPRS2!D114=0,0,KTPRS2!D114),";",IF(KTPRS2!E114 = 0, 0,KTPRS2!E114))</f>
        <v>0;0</v>
      </c>
      <c r="CP117" s="332"/>
      <c r="CQ117" s="334"/>
      <c r="CR117" s="334"/>
      <c r="CS117" s="334"/>
      <c r="CT117" s="332"/>
      <c r="CU117" s="319"/>
      <c r="CW117" s="1135"/>
      <c r="CX117" s="1161"/>
      <c r="CY117" s="1161"/>
      <c r="CZ117" s="1161"/>
      <c r="DA117" s="1161"/>
      <c r="DB117" s="1163"/>
      <c r="DC117" s="1163"/>
      <c r="DD117" s="1163"/>
      <c r="DE117" s="1161"/>
      <c r="DF117" s="574"/>
    </row>
    <row r="118" spans="1:110" ht="15.75">
      <c r="A118" s="1135"/>
      <c r="B118" s="1136"/>
      <c r="C118" s="1136"/>
      <c r="D118" s="1136"/>
      <c r="E118" s="1136"/>
      <c r="F118" s="1136"/>
      <c r="G118" s="1136"/>
      <c r="H118" s="1136"/>
      <c r="I118" s="1136"/>
      <c r="J118" s="1137"/>
      <c r="L118" s="1135"/>
      <c r="M118" s="1136"/>
      <c r="N118" s="1136"/>
      <c r="O118" s="1136"/>
      <c r="P118" s="1136"/>
      <c r="Q118" s="1136"/>
      <c r="R118" s="1136"/>
      <c r="S118" s="1136"/>
      <c r="T118" s="1136"/>
      <c r="U118" s="1137"/>
      <c r="W118" s="1135"/>
      <c r="X118" s="1136"/>
      <c r="Y118" s="1136"/>
      <c r="Z118" s="1136"/>
      <c r="AA118" s="1136"/>
      <c r="AB118" s="1136"/>
      <c r="AC118" s="1136"/>
      <c r="AD118" s="1136"/>
      <c r="AE118" s="1136"/>
      <c r="AF118" s="1137"/>
      <c r="AH118" s="1135"/>
      <c r="AI118" s="1136"/>
      <c r="AJ118" s="1136"/>
      <c r="AK118" s="1136"/>
      <c r="AL118" s="1136"/>
      <c r="AM118" s="1136"/>
      <c r="AN118" s="1136"/>
      <c r="AO118" s="1136"/>
      <c r="AP118" s="1136"/>
      <c r="AQ118" s="1137"/>
      <c r="AS118" s="331">
        <f t="shared" si="12"/>
        <v>114</v>
      </c>
      <c r="AT118" s="332"/>
      <c r="AU118" s="332"/>
      <c r="AV118" s="332"/>
      <c r="AW118" s="332"/>
      <c r="AX118" s="334"/>
      <c r="AY118" s="334"/>
      <c r="AZ118" s="334"/>
      <c r="BA118" s="332"/>
      <c r="BB118" s="329"/>
      <c r="BD118" s="448">
        <f t="shared" si="13"/>
        <v>114</v>
      </c>
      <c r="BE118" s="327" t="str">
        <f>KTPR!B116</f>
        <v>Аварийная загазованность площадки насосной станции откачки нефти из стендеров причала №1 (точка 3)</v>
      </c>
      <c r="BF118" s="327" t="s">
        <v>11980</v>
      </c>
      <c r="BG118" s="1150">
        <f>KTPR!C116</f>
        <v>10</v>
      </c>
      <c r="BH118" s="332"/>
      <c r="BI118" s="334"/>
      <c r="BJ118" s="334"/>
      <c r="BK118" s="334"/>
      <c r="BL118" s="332"/>
      <c r="BM118" s="319"/>
      <c r="BO118" s="331">
        <f t="shared" si="14"/>
        <v>114</v>
      </c>
      <c r="BP118" s="332"/>
      <c r="BQ118" s="332"/>
      <c r="BR118" s="332"/>
      <c r="BS118" s="332"/>
      <c r="BT118" s="334"/>
      <c r="BU118" s="334"/>
      <c r="BV118" s="334"/>
      <c r="BW118" s="332"/>
      <c r="BX118" s="329"/>
      <c r="BZ118" s="448">
        <f t="shared" si="15"/>
        <v>114</v>
      </c>
      <c r="CA118" s="327" t="str">
        <f>ZD!B116</f>
        <v>Задвижка №122</v>
      </c>
      <c r="CB118" s="327" t="str">
        <f>ZD!C116</f>
        <v>ZD_122</v>
      </c>
      <c r="CC118" s="1154"/>
      <c r="CD118" s="332"/>
      <c r="CE118" s="334"/>
      <c r="CF118" s="334"/>
      <c r="CG118" s="334"/>
      <c r="CH118" s="332"/>
      <c r="CI118" s="319"/>
      <c r="CL118" s="448">
        <f t="shared" si="16"/>
        <v>114</v>
      </c>
      <c r="CM118" s="327" t="str">
        <f>KTPRS2!B115</f>
        <v>Предельная максимальная температура газонефтяной фракции после детонационного предохранителя ДП-4</v>
      </c>
      <c r="CN118" s="327" t="str">
        <f>KTPRS2!C115</f>
        <v>KTRPS_preMaxT_afterDP4</v>
      </c>
      <c r="CO118" s="327" t="str">
        <f>CONCATENATE(IF(KTPRS2!D115=0,0,KTPRS2!D115),";",IF(KTPRS2!E115 = 0, 0,KTPRS2!E115))</f>
        <v>0;0</v>
      </c>
      <c r="CP118" s="332"/>
      <c r="CQ118" s="334"/>
      <c r="CR118" s="334"/>
      <c r="CS118" s="334"/>
      <c r="CT118" s="332"/>
      <c r="CU118" s="319"/>
      <c r="CW118" s="1135"/>
      <c r="CX118" s="1161"/>
      <c r="CY118" s="1161"/>
      <c r="CZ118" s="1161"/>
      <c r="DA118" s="1161"/>
      <c r="DB118" s="1163"/>
      <c r="DC118" s="1163"/>
      <c r="DD118" s="1163"/>
      <c r="DE118" s="1161"/>
      <c r="DF118" s="574"/>
    </row>
    <row r="119" spans="1:110" ht="15.75">
      <c r="A119" s="1135"/>
      <c r="B119" s="1136"/>
      <c r="C119" s="1136"/>
      <c r="D119" s="1136"/>
      <c r="E119" s="1136"/>
      <c r="F119" s="1136"/>
      <c r="G119" s="1136"/>
      <c r="H119" s="1136"/>
      <c r="I119" s="1136"/>
      <c r="J119" s="1137"/>
      <c r="L119" s="1135"/>
      <c r="M119" s="1136"/>
      <c r="N119" s="1136"/>
      <c r="O119" s="1136"/>
      <c r="P119" s="1136"/>
      <c r="Q119" s="1136"/>
      <c r="R119" s="1136"/>
      <c r="S119" s="1136"/>
      <c r="T119" s="1136"/>
      <c r="U119" s="1137"/>
      <c r="W119" s="1135"/>
      <c r="X119" s="1136"/>
      <c r="Y119" s="1136"/>
      <c r="Z119" s="1136"/>
      <c r="AA119" s="1136"/>
      <c r="AB119" s="1136"/>
      <c r="AC119" s="1136"/>
      <c r="AD119" s="1136"/>
      <c r="AE119" s="1136"/>
      <c r="AF119" s="1137"/>
      <c r="AH119" s="1135"/>
      <c r="AI119" s="1136"/>
      <c r="AJ119" s="1136"/>
      <c r="AK119" s="1136"/>
      <c r="AL119" s="1136"/>
      <c r="AM119" s="1136"/>
      <c r="AN119" s="1136"/>
      <c r="AO119" s="1136"/>
      <c r="AP119" s="1136"/>
      <c r="AQ119" s="1137"/>
      <c r="AS119" s="331">
        <f t="shared" si="12"/>
        <v>115</v>
      </c>
      <c r="AT119" s="332"/>
      <c r="AU119" s="332"/>
      <c r="AV119" s="332"/>
      <c r="AW119" s="332"/>
      <c r="AX119" s="334"/>
      <c r="AY119" s="334"/>
      <c r="AZ119" s="334"/>
      <c r="BA119" s="332"/>
      <c r="BB119" s="329"/>
      <c r="BD119" s="448">
        <f t="shared" si="13"/>
        <v>115</v>
      </c>
      <c r="BE119" s="327" t="str">
        <f>KTPR!B117</f>
        <v>Недостоверность измерений двух и более преобразователей уровня загазованности площадки насосной станции откачки нефти из стендеров причала №1</v>
      </c>
      <c r="BF119" s="327" t="s">
        <v>11981</v>
      </c>
      <c r="BG119" s="1150">
        <f>KTPR!C117</f>
        <v>10</v>
      </c>
      <c r="BH119" s="332"/>
      <c r="BI119" s="334"/>
      <c r="BJ119" s="334"/>
      <c r="BK119" s="334"/>
      <c r="BL119" s="332"/>
      <c r="BM119" s="319"/>
      <c r="BO119" s="331">
        <f t="shared" si="14"/>
        <v>115</v>
      </c>
      <c r="BP119" s="332"/>
      <c r="BQ119" s="332"/>
      <c r="BR119" s="332"/>
      <c r="BS119" s="332"/>
      <c r="BT119" s="334"/>
      <c r="BU119" s="334"/>
      <c r="BV119" s="334"/>
      <c r="BW119" s="332"/>
      <c r="BX119" s="329"/>
      <c r="BZ119" s="448">
        <f t="shared" si="15"/>
        <v>115</v>
      </c>
      <c r="CA119" s="327" t="str">
        <f>ZD!B117</f>
        <v>Задвижка №127</v>
      </c>
      <c r="CB119" s="327" t="str">
        <f>ZD!C117</f>
        <v>ZD_127</v>
      </c>
      <c r="CC119" s="1154"/>
      <c r="CD119" s="332"/>
      <c r="CE119" s="334"/>
      <c r="CF119" s="334"/>
      <c r="CG119" s="334"/>
      <c r="CH119" s="332"/>
      <c r="CI119" s="319"/>
      <c r="CL119" s="448">
        <f t="shared" si="16"/>
        <v>115</v>
      </c>
      <c r="CM119" s="327" t="str">
        <f>KTPRS2!B116</f>
        <v>Предельная максимальная температура газонефтяной фракции до детонационного предохранителя ДП-3</v>
      </c>
      <c r="CN119" s="327" t="str">
        <f>KTPRS2!C116</f>
        <v>KTPRS_preMaxT_beforeDP3</v>
      </c>
      <c r="CO119" s="327" t="str">
        <f>CONCATENATE(IF(KTPRS2!D116=0,0,KTPRS2!D116),";",IF(KTPRS2!E116 = 0, 0,KTPRS2!E116))</f>
        <v>0;0</v>
      </c>
      <c r="CP119" s="332"/>
      <c r="CQ119" s="334"/>
      <c r="CR119" s="334"/>
      <c r="CS119" s="334"/>
      <c r="CT119" s="332"/>
      <c r="CU119" s="319"/>
      <c r="CW119" s="1135"/>
      <c r="CX119" s="1161"/>
      <c r="CY119" s="1161"/>
      <c r="CZ119" s="1161"/>
      <c r="DA119" s="1161"/>
      <c r="DB119" s="1163"/>
      <c r="DC119" s="1163"/>
      <c r="DD119" s="1163"/>
      <c r="DE119" s="1161"/>
      <c r="DF119" s="574"/>
    </row>
    <row r="120" spans="1:110" ht="15.75">
      <c r="A120" s="1135"/>
      <c r="B120" s="1136"/>
      <c r="C120" s="1136"/>
      <c r="D120" s="1136"/>
      <c r="E120" s="1136"/>
      <c r="F120" s="1136"/>
      <c r="G120" s="1136"/>
      <c r="H120" s="1136"/>
      <c r="I120" s="1136"/>
      <c r="J120" s="1137"/>
      <c r="L120" s="1135"/>
      <c r="M120" s="1136"/>
      <c r="N120" s="1136"/>
      <c r="O120" s="1136"/>
      <c r="P120" s="1136"/>
      <c r="Q120" s="1136"/>
      <c r="R120" s="1136"/>
      <c r="S120" s="1136"/>
      <c r="T120" s="1136"/>
      <c r="U120" s="1137"/>
      <c r="W120" s="1135"/>
      <c r="X120" s="1136"/>
      <c r="Y120" s="1136"/>
      <c r="Z120" s="1136"/>
      <c r="AA120" s="1136"/>
      <c r="AB120" s="1136"/>
      <c r="AC120" s="1136"/>
      <c r="AD120" s="1136"/>
      <c r="AE120" s="1136"/>
      <c r="AF120" s="1137"/>
      <c r="AH120" s="1135"/>
      <c r="AI120" s="1136"/>
      <c r="AJ120" s="1136"/>
      <c r="AK120" s="1136"/>
      <c r="AL120" s="1136"/>
      <c r="AM120" s="1136"/>
      <c r="AN120" s="1136"/>
      <c r="AO120" s="1136"/>
      <c r="AP120" s="1136"/>
      <c r="AQ120" s="1137"/>
      <c r="AS120" s="331">
        <f t="shared" si="12"/>
        <v>116</v>
      </c>
      <c r="AT120" s="332"/>
      <c r="AU120" s="332"/>
      <c r="AV120" s="332"/>
      <c r="AW120" s="332"/>
      <c r="AX120" s="334"/>
      <c r="AY120" s="334"/>
      <c r="AZ120" s="334"/>
      <c r="BA120" s="332"/>
      <c r="BB120" s="329"/>
      <c r="BD120" s="448">
        <f t="shared" si="13"/>
        <v>116</v>
      </c>
      <c r="BE120" s="327" t="str">
        <f>KTPR!B118</f>
        <v>Сохранение предельной загазованности площадки насосной станции откачки нефти из стендеров причала №1 (точка 1)</v>
      </c>
      <c r="BF120" s="327" t="s">
        <v>11982</v>
      </c>
      <c r="BG120" s="1150">
        <f>KTPR!C118</f>
        <v>0</v>
      </c>
      <c r="BH120" s="332"/>
      <c r="BI120" s="334"/>
      <c r="BJ120" s="334"/>
      <c r="BK120" s="334"/>
      <c r="BL120" s="332"/>
      <c r="BM120" s="319"/>
      <c r="BO120" s="331">
        <f t="shared" si="14"/>
        <v>116</v>
      </c>
      <c r="BP120" s="332"/>
      <c r="BQ120" s="332"/>
      <c r="BR120" s="332"/>
      <c r="BS120" s="332"/>
      <c r="BT120" s="334"/>
      <c r="BU120" s="334"/>
      <c r="BV120" s="334"/>
      <c r="BW120" s="332"/>
      <c r="BX120" s="329"/>
      <c r="BZ120" s="448">
        <f t="shared" si="15"/>
        <v>116</v>
      </c>
      <c r="CA120" s="327" t="str">
        <f>ZD!B118</f>
        <v>Задвижка №128</v>
      </c>
      <c r="CB120" s="327" t="str">
        <f>ZD!C118</f>
        <v>ZD_128</v>
      </c>
      <c r="CC120" s="1154"/>
      <c r="CD120" s="332"/>
      <c r="CE120" s="334"/>
      <c r="CF120" s="334"/>
      <c r="CG120" s="334"/>
      <c r="CH120" s="332"/>
      <c r="CI120" s="319"/>
      <c r="CL120" s="448">
        <f t="shared" si="16"/>
        <v>116</v>
      </c>
      <c r="CM120" s="327" t="str">
        <f>KTPRS2!B117</f>
        <v>Предельная максимальная температура газонефтяной фракции после детонационного предохранителя ДП-3</v>
      </c>
      <c r="CN120" s="327" t="str">
        <f>KTPRS2!C117</f>
        <v>KTRPS_preMaxT_afterDP3</v>
      </c>
      <c r="CO120" s="327" t="str">
        <f>CONCATENATE(IF(KTPRS2!D117=0,0,KTPRS2!D117),";",IF(KTPRS2!E117 = 0, 0,KTPRS2!E117))</f>
        <v>0;0</v>
      </c>
      <c r="CP120" s="332"/>
      <c r="CQ120" s="334"/>
      <c r="CR120" s="334"/>
      <c r="CS120" s="334"/>
      <c r="CT120" s="332"/>
      <c r="CU120" s="319"/>
      <c r="CW120" s="1135"/>
      <c r="CX120" s="1161"/>
      <c r="CY120" s="1161"/>
      <c r="CZ120" s="1161"/>
      <c r="DA120" s="1161"/>
      <c r="DB120" s="1163"/>
      <c r="DC120" s="1163"/>
      <c r="DD120" s="1163"/>
      <c r="DE120" s="1161"/>
      <c r="DF120" s="574"/>
    </row>
    <row r="121" spans="1:110" ht="15.75">
      <c r="A121" s="1135"/>
      <c r="B121" s="1136"/>
      <c r="C121" s="1136"/>
      <c r="D121" s="1136"/>
      <c r="E121" s="1136"/>
      <c r="F121" s="1136"/>
      <c r="G121" s="1136"/>
      <c r="H121" s="1136"/>
      <c r="I121" s="1136"/>
      <c r="J121" s="1137"/>
      <c r="L121" s="1135"/>
      <c r="M121" s="1136"/>
      <c r="N121" s="1136"/>
      <c r="O121" s="1136"/>
      <c r="P121" s="1136"/>
      <c r="Q121" s="1136"/>
      <c r="R121" s="1136"/>
      <c r="S121" s="1136"/>
      <c r="T121" s="1136"/>
      <c r="U121" s="1137"/>
      <c r="W121" s="1135"/>
      <c r="X121" s="1136"/>
      <c r="Y121" s="1136"/>
      <c r="Z121" s="1136"/>
      <c r="AA121" s="1136"/>
      <c r="AB121" s="1136"/>
      <c r="AC121" s="1136"/>
      <c r="AD121" s="1136"/>
      <c r="AE121" s="1136"/>
      <c r="AF121" s="1137"/>
      <c r="AH121" s="1135"/>
      <c r="AI121" s="1136"/>
      <c r="AJ121" s="1136"/>
      <c r="AK121" s="1136"/>
      <c r="AL121" s="1136"/>
      <c r="AM121" s="1136"/>
      <c r="AN121" s="1136"/>
      <c r="AO121" s="1136"/>
      <c r="AP121" s="1136"/>
      <c r="AQ121" s="1137"/>
      <c r="AS121" s="331">
        <f t="shared" si="12"/>
        <v>117</v>
      </c>
      <c r="AT121" s="332"/>
      <c r="AU121" s="332"/>
      <c r="AV121" s="332"/>
      <c r="AW121" s="332"/>
      <c r="AX121" s="334"/>
      <c r="AY121" s="334"/>
      <c r="AZ121" s="334"/>
      <c r="BA121" s="332"/>
      <c r="BB121" s="329"/>
      <c r="BD121" s="448">
        <f t="shared" si="13"/>
        <v>117</v>
      </c>
      <c r="BE121" s="327" t="str">
        <f>KTPR!B119</f>
        <v>Сохранение предельной загазованности площадки насосной станции откачки нефти из стендеров причала №1 (точка 2)</v>
      </c>
      <c r="BF121" s="327" t="s">
        <v>11983</v>
      </c>
      <c r="BG121" s="1150">
        <f>KTPR!C119</f>
        <v>0</v>
      </c>
      <c r="BH121" s="332"/>
      <c r="BI121" s="334"/>
      <c r="BJ121" s="334"/>
      <c r="BK121" s="334"/>
      <c r="BL121" s="332"/>
      <c r="BM121" s="319"/>
      <c r="BO121" s="331">
        <f t="shared" si="14"/>
        <v>117</v>
      </c>
      <c r="BP121" s="332"/>
      <c r="BQ121" s="332"/>
      <c r="BR121" s="332"/>
      <c r="BS121" s="332"/>
      <c r="BT121" s="334"/>
      <c r="BU121" s="334"/>
      <c r="BV121" s="334"/>
      <c r="BW121" s="332"/>
      <c r="BX121" s="329"/>
      <c r="BZ121" s="448">
        <f t="shared" si="15"/>
        <v>117</v>
      </c>
      <c r="CA121" s="327" t="str">
        <f>ZD!B119</f>
        <v>Задвижка №129</v>
      </c>
      <c r="CB121" s="327" t="str">
        <f>ZD!C119</f>
        <v>ZD_129</v>
      </c>
      <c r="CC121" s="1154"/>
      <c r="CD121" s="332"/>
      <c r="CE121" s="334"/>
      <c r="CF121" s="334"/>
      <c r="CG121" s="334"/>
      <c r="CH121" s="332"/>
      <c r="CI121" s="319"/>
      <c r="CL121" s="448">
        <f t="shared" si="16"/>
        <v>117</v>
      </c>
      <c r="CM121" s="327" t="str">
        <f>KTPRS2!B118</f>
        <v>Предельная максимальная температура газонефтяной фракции до детонационного предохранителя ДП-5</v>
      </c>
      <c r="CN121" s="327" t="str">
        <f>KTPRS2!C118</f>
        <v>KTPRS_preMaxT_beforeDP5</v>
      </c>
      <c r="CO121" s="327" t="str">
        <f>CONCATENATE(IF(KTPRS2!D118=0,0,KTPRS2!D118),";",IF(KTPRS2!E118 = 0, 0,KTPRS2!E118))</f>
        <v>0;0</v>
      </c>
      <c r="CP121" s="332"/>
      <c r="CQ121" s="334"/>
      <c r="CR121" s="334"/>
      <c r="CS121" s="334"/>
      <c r="CT121" s="332"/>
      <c r="CU121" s="319"/>
      <c r="CW121" s="1135"/>
      <c r="CX121" s="1161"/>
      <c r="CY121" s="1161"/>
      <c r="CZ121" s="1161"/>
      <c r="DA121" s="1161"/>
      <c r="DB121" s="1163"/>
      <c r="DC121" s="1163"/>
      <c r="DD121" s="1163"/>
      <c r="DE121" s="1161"/>
      <c r="DF121" s="574"/>
    </row>
    <row r="122" spans="1:110" ht="15.75">
      <c r="A122" s="1135"/>
      <c r="B122" s="1136"/>
      <c r="C122" s="1136"/>
      <c r="D122" s="1136"/>
      <c r="E122" s="1136"/>
      <c r="F122" s="1136"/>
      <c r="G122" s="1136"/>
      <c r="H122" s="1136"/>
      <c r="I122" s="1136"/>
      <c r="J122" s="1137"/>
      <c r="L122" s="1135"/>
      <c r="M122" s="1136"/>
      <c r="N122" s="1136"/>
      <c r="O122" s="1136"/>
      <c r="P122" s="1136"/>
      <c r="Q122" s="1136"/>
      <c r="R122" s="1136"/>
      <c r="S122" s="1136"/>
      <c r="T122" s="1136"/>
      <c r="U122" s="1137"/>
      <c r="W122" s="1135"/>
      <c r="X122" s="1136"/>
      <c r="Y122" s="1136"/>
      <c r="Z122" s="1136"/>
      <c r="AA122" s="1136"/>
      <c r="AB122" s="1136"/>
      <c r="AC122" s="1136"/>
      <c r="AD122" s="1136"/>
      <c r="AE122" s="1136"/>
      <c r="AF122" s="1137"/>
      <c r="AH122" s="1135"/>
      <c r="AI122" s="1136"/>
      <c r="AJ122" s="1136"/>
      <c r="AK122" s="1136"/>
      <c r="AL122" s="1136"/>
      <c r="AM122" s="1136"/>
      <c r="AN122" s="1136"/>
      <c r="AO122" s="1136"/>
      <c r="AP122" s="1136"/>
      <c r="AQ122" s="1137"/>
      <c r="AS122" s="331">
        <f t="shared" si="12"/>
        <v>118</v>
      </c>
      <c r="AT122" s="332"/>
      <c r="AU122" s="332"/>
      <c r="AV122" s="332"/>
      <c r="AW122" s="332"/>
      <c r="AX122" s="334"/>
      <c r="AY122" s="334"/>
      <c r="AZ122" s="334"/>
      <c r="BA122" s="332"/>
      <c r="BB122" s="329"/>
      <c r="BD122" s="448">
        <f t="shared" si="13"/>
        <v>118</v>
      </c>
      <c r="BE122" s="327" t="str">
        <f>KTPR!B120</f>
        <v>Сохранение предельной загазованности площадки насосной станции откачки нефти из стендеров причала №1 (точка 3)</v>
      </c>
      <c r="BF122" s="327" t="s">
        <v>11984</v>
      </c>
      <c r="BG122" s="1150">
        <f>KTPR!C120</f>
        <v>0</v>
      </c>
      <c r="BH122" s="332"/>
      <c r="BI122" s="334"/>
      <c r="BJ122" s="334"/>
      <c r="BK122" s="334"/>
      <c r="BL122" s="332"/>
      <c r="BM122" s="319"/>
      <c r="BO122" s="331">
        <f t="shared" si="14"/>
        <v>118</v>
      </c>
      <c r="BP122" s="332"/>
      <c r="BQ122" s="332"/>
      <c r="BR122" s="332"/>
      <c r="BS122" s="332"/>
      <c r="BT122" s="334"/>
      <c r="BU122" s="334"/>
      <c r="BV122" s="334"/>
      <c r="BW122" s="332"/>
      <c r="BX122" s="329"/>
      <c r="BZ122" s="448">
        <f t="shared" si="15"/>
        <v>118</v>
      </c>
      <c r="CA122" s="327">
        <f>ZD!B120</f>
        <v>0</v>
      </c>
      <c r="CB122" s="327">
        <f>ZD!C120</f>
        <v>0</v>
      </c>
      <c r="CC122" s="1154"/>
      <c r="CD122" s="332"/>
      <c r="CE122" s="334"/>
      <c r="CF122" s="334"/>
      <c r="CG122" s="334"/>
      <c r="CH122" s="332"/>
      <c r="CI122" s="319"/>
      <c r="CL122" s="448">
        <f t="shared" si="16"/>
        <v>118</v>
      </c>
      <c r="CM122" s="327" t="str">
        <f>KTPRS2!B119</f>
        <v>Предельная максимальная температура газонефтяной фракции после детонационного предохранителя ДП-5</v>
      </c>
      <c r="CN122" s="327" t="str">
        <f>KTPRS2!C119</f>
        <v>KTRPS_preMaxT_afterDP5</v>
      </c>
      <c r="CO122" s="327" t="str">
        <f>CONCATENATE(IF(KTPRS2!D119=0,0,KTPRS2!D119),";",IF(KTPRS2!E119 = 0, 0,KTPRS2!E119))</f>
        <v>0;0</v>
      </c>
      <c r="CP122" s="332"/>
      <c r="CQ122" s="334"/>
      <c r="CR122" s="334"/>
      <c r="CS122" s="334"/>
      <c r="CT122" s="332"/>
      <c r="CU122" s="319"/>
      <c r="CW122" s="1135"/>
      <c r="CX122" s="1161"/>
      <c r="CY122" s="1161"/>
      <c r="CZ122" s="1161"/>
      <c r="DA122" s="1161"/>
      <c r="DB122" s="1163"/>
      <c r="DC122" s="1163"/>
      <c r="DD122" s="1163"/>
      <c r="DE122" s="1161"/>
      <c r="DF122" s="574"/>
    </row>
    <row r="123" spans="1:110" ht="15.75">
      <c r="A123" s="1135"/>
      <c r="B123" s="1136"/>
      <c r="C123" s="1136"/>
      <c r="D123" s="1136"/>
      <c r="E123" s="1136"/>
      <c r="F123" s="1136"/>
      <c r="G123" s="1136"/>
      <c r="H123" s="1136"/>
      <c r="I123" s="1136"/>
      <c r="J123" s="1137"/>
      <c r="L123" s="1135"/>
      <c r="M123" s="1136"/>
      <c r="N123" s="1136"/>
      <c r="O123" s="1136"/>
      <c r="P123" s="1136"/>
      <c r="Q123" s="1136"/>
      <c r="R123" s="1136"/>
      <c r="S123" s="1136"/>
      <c r="T123" s="1136"/>
      <c r="U123" s="1137"/>
      <c r="W123" s="1135"/>
      <c r="X123" s="1136"/>
      <c r="Y123" s="1136"/>
      <c r="Z123" s="1136"/>
      <c r="AA123" s="1136"/>
      <c r="AB123" s="1136"/>
      <c r="AC123" s="1136"/>
      <c r="AD123" s="1136"/>
      <c r="AE123" s="1136"/>
      <c r="AF123" s="1137"/>
      <c r="AH123" s="1135"/>
      <c r="AI123" s="1136"/>
      <c r="AJ123" s="1136"/>
      <c r="AK123" s="1136"/>
      <c r="AL123" s="1136"/>
      <c r="AM123" s="1136"/>
      <c r="AN123" s="1136"/>
      <c r="AO123" s="1136"/>
      <c r="AP123" s="1136"/>
      <c r="AQ123" s="1137"/>
      <c r="AS123" s="331">
        <f t="shared" si="12"/>
        <v>119</v>
      </c>
      <c r="AT123" s="332"/>
      <c r="AU123" s="332"/>
      <c r="AV123" s="332"/>
      <c r="AW123" s="332"/>
      <c r="AX123" s="334"/>
      <c r="AY123" s="334"/>
      <c r="AZ123" s="334"/>
      <c r="BA123" s="332"/>
      <c r="BB123" s="329"/>
      <c r="BD123" s="448">
        <f t="shared" si="13"/>
        <v>119</v>
      </c>
      <c r="BE123" s="327" t="str">
        <f>KTPR!B121</f>
        <v>Аварийный максимальный уровень нефти в резервуаре Е-1</v>
      </c>
      <c r="BF123" s="327" t="s">
        <v>11985</v>
      </c>
      <c r="BG123" s="1150">
        <f>KTPR!C121</f>
        <v>0</v>
      </c>
      <c r="BH123" s="332"/>
      <c r="BI123" s="334"/>
      <c r="BJ123" s="334"/>
      <c r="BK123" s="334"/>
      <c r="BL123" s="332"/>
      <c r="BM123" s="319"/>
      <c r="BO123" s="331">
        <f t="shared" si="14"/>
        <v>119</v>
      </c>
      <c r="BP123" s="332"/>
      <c r="BQ123" s="332"/>
      <c r="BR123" s="332"/>
      <c r="BS123" s="332"/>
      <c r="BT123" s="334"/>
      <c r="BU123" s="334"/>
      <c r="BV123" s="334"/>
      <c r="BW123" s="332"/>
      <c r="BX123" s="329"/>
      <c r="BZ123" s="448">
        <f t="shared" si="15"/>
        <v>119</v>
      </c>
      <c r="CA123" s="327" t="str">
        <f>ZD!B121</f>
        <v>Задвижка №123</v>
      </c>
      <c r="CB123" s="327" t="str">
        <f>ZD!C121</f>
        <v>ZD_123</v>
      </c>
      <c r="CC123" s="1154"/>
      <c r="CD123" s="332"/>
      <c r="CE123" s="334"/>
      <c r="CF123" s="334"/>
      <c r="CG123" s="334"/>
      <c r="CH123" s="332"/>
      <c r="CI123" s="319"/>
      <c r="CL123" s="448">
        <f t="shared" si="16"/>
        <v>119</v>
      </c>
      <c r="CM123" s="327">
        <f>KTPRS2!B120</f>
        <v>0</v>
      </c>
      <c r="CN123" s="327">
        <f>KTPRS2!C120</f>
        <v>0</v>
      </c>
      <c r="CO123" s="327" t="str">
        <f>CONCATENATE(IF(KTPRS2!D120=0,0,KTPRS2!D120),";",IF(KTPRS2!E120 = 0, 0,KTPRS2!E120))</f>
        <v>0;0</v>
      </c>
      <c r="CP123" s="332"/>
      <c r="CQ123" s="334"/>
      <c r="CR123" s="334"/>
      <c r="CS123" s="334"/>
      <c r="CT123" s="332"/>
      <c r="CU123" s="319"/>
      <c r="CW123" s="1135"/>
      <c r="CX123" s="1161"/>
      <c r="CY123" s="1161"/>
      <c r="CZ123" s="1161"/>
      <c r="DA123" s="1161"/>
      <c r="DB123" s="1163"/>
      <c r="DC123" s="1163"/>
      <c r="DD123" s="1163"/>
      <c r="DE123" s="1161"/>
      <c r="DF123" s="574"/>
    </row>
    <row r="124" spans="1:110" ht="15.75">
      <c r="A124" s="1135"/>
      <c r="B124" s="1136"/>
      <c r="C124" s="1136"/>
      <c r="D124" s="1136"/>
      <c r="E124" s="1136"/>
      <c r="F124" s="1136"/>
      <c r="G124" s="1136"/>
      <c r="H124" s="1136"/>
      <c r="I124" s="1136"/>
      <c r="J124" s="1137"/>
      <c r="L124" s="1135"/>
      <c r="M124" s="1136"/>
      <c r="N124" s="1136"/>
      <c r="O124" s="1136"/>
      <c r="P124" s="1136"/>
      <c r="Q124" s="1136"/>
      <c r="R124" s="1136"/>
      <c r="S124" s="1136"/>
      <c r="T124" s="1136"/>
      <c r="U124" s="1137"/>
      <c r="W124" s="1135"/>
      <c r="X124" s="1136"/>
      <c r="Y124" s="1136"/>
      <c r="Z124" s="1136"/>
      <c r="AA124" s="1136"/>
      <c r="AB124" s="1136"/>
      <c r="AC124" s="1136"/>
      <c r="AD124" s="1136"/>
      <c r="AE124" s="1136"/>
      <c r="AF124" s="1137"/>
      <c r="AH124" s="1135"/>
      <c r="AI124" s="1136"/>
      <c r="AJ124" s="1136"/>
      <c r="AK124" s="1136"/>
      <c r="AL124" s="1136"/>
      <c r="AM124" s="1136"/>
      <c r="AN124" s="1136"/>
      <c r="AO124" s="1136"/>
      <c r="AP124" s="1136"/>
      <c r="AQ124" s="1137"/>
      <c r="AS124" s="331">
        <f t="shared" si="12"/>
        <v>120</v>
      </c>
      <c r="AT124" s="332"/>
      <c r="AU124" s="332"/>
      <c r="AV124" s="332"/>
      <c r="AW124" s="332"/>
      <c r="AX124" s="334"/>
      <c r="AY124" s="334"/>
      <c r="AZ124" s="334"/>
      <c r="BA124" s="332"/>
      <c r="BB124" s="329"/>
      <c r="BD124" s="448">
        <f t="shared" si="13"/>
        <v>120</v>
      </c>
      <c r="BE124" s="327" t="str">
        <f>KTPR!B122</f>
        <v>Аварийная загазованность площадки насосной станции откачки дренажа из ёмкости Е-1 (точка 1)</v>
      </c>
      <c r="BF124" s="327" t="s">
        <v>11986</v>
      </c>
      <c r="BG124" s="1150">
        <f>KTPR!C122</f>
        <v>10</v>
      </c>
      <c r="BH124" s="332"/>
      <c r="BI124" s="334"/>
      <c r="BJ124" s="334"/>
      <c r="BK124" s="334"/>
      <c r="BL124" s="332"/>
      <c r="BM124" s="319"/>
      <c r="BO124" s="331">
        <f t="shared" si="14"/>
        <v>120</v>
      </c>
      <c r="BP124" s="332"/>
      <c r="BQ124" s="332"/>
      <c r="BR124" s="332"/>
      <c r="BS124" s="332"/>
      <c r="BT124" s="334"/>
      <c r="BU124" s="334"/>
      <c r="BV124" s="334"/>
      <c r="BW124" s="332"/>
      <c r="BX124" s="329"/>
      <c r="BZ124" s="448">
        <f t="shared" si="15"/>
        <v>120</v>
      </c>
      <c r="CA124" s="327" t="str">
        <f>ZD!B122</f>
        <v>Задвижка №124</v>
      </c>
      <c r="CB124" s="327" t="str">
        <f>ZD!C122</f>
        <v>ZD_124</v>
      </c>
      <c r="CC124" s="1154"/>
      <c r="CD124" s="332"/>
      <c r="CE124" s="334"/>
      <c r="CF124" s="334"/>
      <c r="CG124" s="334"/>
      <c r="CH124" s="332"/>
      <c r="CI124" s="319"/>
      <c r="CL124" s="448">
        <f t="shared" si="16"/>
        <v>120</v>
      </c>
      <c r="CM124" s="327" t="str">
        <f>KTPRS2!B121</f>
        <v>Сигнализация "наличие нефти" после сбросного клапана КП23</v>
      </c>
      <c r="CN124" s="327" t="str">
        <f>KTPRS2!C121</f>
        <v>KTPRS_oil_KP23</v>
      </c>
      <c r="CO124" s="327" t="str">
        <f>CONCATENATE(IF(KTPRS2!D121=0,0,KTPRS2!D121),";",IF(KTPRS2!E121 = 0, 0,KTPRS2!E121))</f>
        <v>30;0</v>
      </c>
      <c r="CP124" s="332"/>
      <c r="CQ124" s="334"/>
      <c r="CR124" s="334"/>
      <c r="CS124" s="334"/>
      <c r="CT124" s="332"/>
      <c r="CU124" s="319"/>
      <c r="CW124" s="1135"/>
      <c r="CX124" s="1161"/>
      <c r="CY124" s="1161"/>
      <c r="CZ124" s="1161"/>
      <c r="DA124" s="1161"/>
      <c r="DB124" s="1163"/>
      <c r="DC124" s="1163"/>
      <c r="DD124" s="1163"/>
      <c r="DE124" s="1161"/>
      <c r="DF124" s="574"/>
    </row>
    <row r="125" spans="1:110" ht="15.75">
      <c r="A125" s="1135"/>
      <c r="B125" s="1136"/>
      <c r="C125" s="1136"/>
      <c r="D125" s="1136"/>
      <c r="E125" s="1136"/>
      <c r="F125" s="1136"/>
      <c r="G125" s="1136"/>
      <c r="H125" s="1136"/>
      <c r="I125" s="1136"/>
      <c r="J125" s="1137"/>
      <c r="L125" s="1135"/>
      <c r="M125" s="1136"/>
      <c r="N125" s="1136"/>
      <c r="O125" s="1136"/>
      <c r="P125" s="1136"/>
      <c r="Q125" s="1136"/>
      <c r="R125" s="1136"/>
      <c r="S125" s="1136"/>
      <c r="T125" s="1136"/>
      <c r="U125" s="1137"/>
      <c r="W125" s="1135"/>
      <c r="X125" s="1136"/>
      <c r="Y125" s="1136"/>
      <c r="Z125" s="1136"/>
      <c r="AA125" s="1136"/>
      <c r="AB125" s="1136"/>
      <c r="AC125" s="1136"/>
      <c r="AD125" s="1136"/>
      <c r="AE125" s="1136"/>
      <c r="AF125" s="1137"/>
      <c r="AH125" s="1135"/>
      <c r="AI125" s="1136"/>
      <c r="AJ125" s="1136"/>
      <c r="AK125" s="1136"/>
      <c r="AL125" s="1136"/>
      <c r="AM125" s="1136"/>
      <c r="AN125" s="1136"/>
      <c r="AO125" s="1136"/>
      <c r="AP125" s="1136"/>
      <c r="AQ125" s="1137"/>
      <c r="AS125" s="331">
        <f t="shared" si="12"/>
        <v>121</v>
      </c>
      <c r="AT125" s="332"/>
      <c r="AU125" s="332"/>
      <c r="AV125" s="332"/>
      <c r="AW125" s="332"/>
      <c r="AX125" s="334"/>
      <c r="AY125" s="334"/>
      <c r="AZ125" s="334"/>
      <c r="BA125" s="332"/>
      <c r="BB125" s="329"/>
      <c r="BD125" s="448">
        <f t="shared" si="13"/>
        <v>121</v>
      </c>
      <c r="BE125" s="327" t="str">
        <f>KTPR!B123</f>
        <v>Аварийная загазованность площадки насосной станции откачки дренажа из ёмкости Е-1 (точка 2)</v>
      </c>
      <c r="BF125" s="327" t="s">
        <v>11987</v>
      </c>
      <c r="BG125" s="1150">
        <f>KTPR!C123</f>
        <v>10</v>
      </c>
      <c r="BH125" s="332"/>
      <c r="BI125" s="334"/>
      <c r="BJ125" s="334"/>
      <c r="BK125" s="334"/>
      <c r="BL125" s="332"/>
      <c r="BM125" s="319"/>
      <c r="BO125" s="331">
        <f t="shared" si="14"/>
        <v>121</v>
      </c>
      <c r="BP125" s="332"/>
      <c r="BQ125" s="332"/>
      <c r="BR125" s="332"/>
      <c r="BS125" s="332"/>
      <c r="BT125" s="334"/>
      <c r="BU125" s="334"/>
      <c r="BV125" s="334"/>
      <c r="BW125" s="332"/>
      <c r="BX125" s="329"/>
      <c r="BZ125" s="448">
        <f t="shared" si="15"/>
        <v>121</v>
      </c>
      <c r="CA125" s="327" t="str">
        <f>ZD!B123</f>
        <v>Задвижка №125</v>
      </c>
      <c r="CB125" s="327" t="str">
        <f>ZD!C123</f>
        <v>ZD_125</v>
      </c>
      <c r="CC125" s="1154"/>
      <c r="CD125" s="332"/>
      <c r="CE125" s="334"/>
      <c r="CF125" s="334"/>
      <c r="CG125" s="334"/>
      <c r="CH125" s="332"/>
      <c r="CI125" s="319"/>
      <c r="CL125" s="448">
        <f t="shared" si="16"/>
        <v>121</v>
      </c>
      <c r="CM125" s="327" t="str">
        <f>KTPRS2!B122</f>
        <v>Сигнализация "наличие нефти" после сбросного клапана КП24</v>
      </c>
      <c r="CN125" s="327" t="str">
        <f>KTPRS2!C122</f>
        <v>KTPRS_oil_KP24</v>
      </c>
      <c r="CO125" s="327" t="str">
        <f>CONCATENATE(IF(KTPRS2!D122=0,0,KTPRS2!D122),";",IF(KTPRS2!E122 = 0, 0,KTPRS2!E122))</f>
        <v>30;0</v>
      </c>
      <c r="CP125" s="332"/>
      <c r="CQ125" s="334"/>
      <c r="CR125" s="334"/>
      <c r="CS125" s="334"/>
      <c r="CT125" s="332"/>
      <c r="CU125" s="319"/>
      <c r="CW125" s="1135"/>
      <c r="CX125" s="1161"/>
      <c r="CY125" s="1161"/>
      <c r="CZ125" s="1161"/>
      <c r="DA125" s="1161"/>
      <c r="DB125" s="1163"/>
      <c r="DC125" s="1163"/>
      <c r="DD125" s="1163"/>
      <c r="DE125" s="1161"/>
      <c r="DF125" s="574"/>
    </row>
    <row r="126" spans="1:110" ht="15.75">
      <c r="A126" s="1135"/>
      <c r="B126" s="1136"/>
      <c r="C126" s="1136"/>
      <c r="D126" s="1136"/>
      <c r="E126" s="1136"/>
      <c r="F126" s="1136"/>
      <c r="G126" s="1136"/>
      <c r="H126" s="1136"/>
      <c r="I126" s="1136"/>
      <c r="J126" s="1137"/>
      <c r="L126" s="1135"/>
      <c r="M126" s="1136"/>
      <c r="N126" s="1136"/>
      <c r="O126" s="1136"/>
      <c r="P126" s="1136"/>
      <c r="Q126" s="1136"/>
      <c r="R126" s="1136"/>
      <c r="S126" s="1136"/>
      <c r="T126" s="1136"/>
      <c r="U126" s="1137"/>
      <c r="W126" s="1135"/>
      <c r="X126" s="1136"/>
      <c r="Y126" s="1136"/>
      <c r="Z126" s="1136"/>
      <c r="AA126" s="1136"/>
      <c r="AB126" s="1136"/>
      <c r="AC126" s="1136"/>
      <c r="AD126" s="1136"/>
      <c r="AE126" s="1136"/>
      <c r="AF126" s="1137"/>
      <c r="AH126" s="1135"/>
      <c r="AI126" s="1136"/>
      <c r="AJ126" s="1136"/>
      <c r="AK126" s="1136"/>
      <c r="AL126" s="1136"/>
      <c r="AM126" s="1136"/>
      <c r="AN126" s="1136"/>
      <c r="AO126" s="1136"/>
      <c r="AP126" s="1136"/>
      <c r="AQ126" s="1137"/>
      <c r="AS126" s="331">
        <f t="shared" si="12"/>
        <v>122</v>
      </c>
      <c r="AT126" s="332"/>
      <c r="AU126" s="332"/>
      <c r="AV126" s="332"/>
      <c r="AW126" s="332"/>
      <c r="AX126" s="334"/>
      <c r="AY126" s="334"/>
      <c r="AZ126" s="334"/>
      <c r="BA126" s="332"/>
      <c r="BB126" s="329"/>
      <c r="BD126" s="448">
        <f t="shared" si="13"/>
        <v>122</v>
      </c>
      <c r="BE126" s="327" t="str">
        <f>KTPR!B124</f>
        <v>Аварийная загазованность площадки насосной станции откачки дренажа из ёмкости Е-1 (точка 3)</v>
      </c>
      <c r="BF126" s="327" t="s">
        <v>11988</v>
      </c>
      <c r="BG126" s="1150">
        <f>KTPR!C124</f>
        <v>10</v>
      </c>
      <c r="BH126" s="332"/>
      <c r="BI126" s="334"/>
      <c r="BJ126" s="334"/>
      <c r="BK126" s="334"/>
      <c r="BL126" s="332"/>
      <c r="BM126" s="319"/>
      <c r="BO126" s="331">
        <f t="shared" si="14"/>
        <v>122</v>
      </c>
      <c r="BP126" s="332"/>
      <c r="BQ126" s="332"/>
      <c r="BR126" s="332"/>
      <c r="BS126" s="332"/>
      <c r="BT126" s="334"/>
      <c r="BU126" s="334"/>
      <c r="BV126" s="334"/>
      <c r="BW126" s="332"/>
      <c r="BX126" s="329"/>
      <c r="BZ126" s="448">
        <f t="shared" si="15"/>
        <v>122</v>
      </c>
      <c r="CA126" s="327" t="str">
        <f>ZD!B124</f>
        <v>Задвижка №126</v>
      </c>
      <c r="CB126" s="327" t="str">
        <f>ZD!C124</f>
        <v>ZD_126</v>
      </c>
      <c r="CC126" s="1154"/>
      <c r="CD126" s="332"/>
      <c r="CE126" s="334"/>
      <c r="CF126" s="334"/>
      <c r="CG126" s="334"/>
      <c r="CH126" s="332"/>
      <c r="CI126" s="319"/>
      <c r="CL126" s="448">
        <f t="shared" si="16"/>
        <v>122</v>
      </c>
      <c r="CM126" s="327" t="str">
        <f>KTPRS2!B123</f>
        <v>Сигнализация "наличие нефти" после сбросного клапана КП25</v>
      </c>
      <c r="CN126" s="327" t="str">
        <f>KTPRS2!C123</f>
        <v>KTPRS_oil_KP25</v>
      </c>
      <c r="CO126" s="327" t="str">
        <f>CONCATENATE(IF(KTPRS2!D123=0,0,KTPRS2!D123),";",IF(KTPRS2!E123 = 0, 0,KTPRS2!E123))</f>
        <v>30;0</v>
      </c>
      <c r="CP126" s="332"/>
      <c r="CQ126" s="334"/>
      <c r="CR126" s="334"/>
      <c r="CS126" s="334"/>
      <c r="CT126" s="332"/>
      <c r="CU126" s="319"/>
      <c r="CW126" s="1135"/>
      <c r="CX126" s="1161"/>
      <c r="CY126" s="1161"/>
      <c r="CZ126" s="1161"/>
      <c r="DA126" s="1161"/>
      <c r="DB126" s="1163"/>
      <c r="DC126" s="1163"/>
      <c r="DD126" s="1163"/>
      <c r="DE126" s="1161"/>
      <c r="DF126" s="574"/>
    </row>
    <row r="127" spans="1:110" ht="15.75">
      <c r="A127" s="1135"/>
      <c r="B127" s="1136"/>
      <c r="C127" s="1136"/>
      <c r="D127" s="1136"/>
      <c r="E127" s="1136"/>
      <c r="F127" s="1136"/>
      <c r="G127" s="1136"/>
      <c r="H127" s="1136"/>
      <c r="I127" s="1136"/>
      <c r="J127" s="1137"/>
      <c r="L127" s="1135"/>
      <c r="M127" s="1136"/>
      <c r="N127" s="1136"/>
      <c r="O127" s="1136"/>
      <c r="P127" s="1136"/>
      <c r="Q127" s="1136"/>
      <c r="R127" s="1136"/>
      <c r="S127" s="1136"/>
      <c r="T127" s="1136"/>
      <c r="U127" s="1137"/>
      <c r="W127" s="1135"/>
      <c r="X127" s="1136"/>
      <c r="Y127" s="1136"/>
      <c r="Z127" s="1136"/>
      <c r="AA127" s="1136"/>
      <c r="AB127" s="1136"/>
      <c r="AC127" s="1136"/>
      <c r="AD127" s="1136"/>
      <c r="AE127" s="1136"/>
      <c r="AF127" s="1137"/>
      <c r="AH127" s="1135"/>
      <c r="AI127" s="1136"/>
      <c r="AJ127" s="1136"/>
      <c r="AK127" s="1136"/>
      <c r="AL127" s="1136"/>
      <c r="AM127" s="1136"/>
      <c r="AN127" s="1136"/>
      <c r="AO127" s="1136"/>
      <c r="AP127" s="1136"/>
      <c r="AQ127" s="1137"/>
      <c r="AS127" s="331">
        <f t="shared" si="12"/>
        <v>123</v>
      </c>
      <c r="AT127" s="332"/>
      <c r="AU127" s="332"/>
      <c r="AV127" s="332"/>
      <c r="AW127" s="332"/>
      <c r="AX127" s="334"/>
      <c r="AY127" s="334"/>
      <c r="AZ127" s="334"/>
      <c r="BA127" s="332"/>
      <c r="BB127" s="329"/>
      <c r="BD127" s="448">
        <f t="shared" si="13"/>
        <v>123</v>
      </c>
      <c r="BE127" s="327" t="str">
        <f>KTPR!B125</f>
        <v>Аварийная загазованность площадки насосной станции откачки дренажа из ёмкости Е-1 (точка 4)</v>
      </c>
      <c r="BF127" s="327" t="s">
        <v>11989</v>
      </c>
      <c r="BG127" s="1150">
        <f>KTPR!C125</f>
        <v>10</v>
      </c>
      <c r="BH127" s="332"/>
      <c r="BI127" s="334"/>
      <c r="BJ127" s="334"/>
      <c r="BK127" s="334"/>
      <c r="BL127" s="332"/>
      <c r="BM127" s="319"/>
      <c r="BO127" s="331">
        <f t="shared" si="14"/>
        <v>123</v>
      </c>
      <c r="BP127" s="332"/>
      <c r="BQ127" s="332"/>
      <c r="BR127" s="332"/>
      <c r="BS127" s="332"/>
      <c r="BT127" s="334"/>
      <c r="BU127" s="334"/>
      <c r="BV127" s="334"/>
      <c r="BW127" s="332"/>
      <c r="BX127" s="329"/>
      <c r="BZ127" s="448">
        <f t="shared" si="15"/>
        <v>123</v>
      </c>
      <c r="CA127" s="327">
        <f>ZD!B125</f>
        <v>0</v>
      </c>
      <c r="CB127" s="327">
        <f>ZD!C125</f>
        <v>0</v>
      </c>
      <c r="CC127" s="1154"/>
      <c r="CD127" s="332"/>
      <c r="CE127" s="334"/>
      <c r="CF127" s="334"/>
      <c r="CG127" s="334"/>
      <c r="CH127" s="332"/>
      <c r="CI127" s="319"/>
      <c r="CL127" s="448">
        <f t="shared" si="16"/>
        <v>123</v>
      </c>
      <c r="CM127" s="327" t="str">
        <f>KTPRS2!B124</f>
        <v>Сигнализация "наличие нефти" после сбросного клапана КП26</v>
      </c>
      <c r="CN127" s="327" t="str">
        <f>KTPRS2!C124</f>
        <v>KTPRS_oil_KP26</v>
      </c>
      <c r="CO127" s="327" t="str">
        <f>CONCATENATE(IF(KTPRS2!D124=0,0,KTPRS2!D124),";",IF(KTPRS2!E124 = 0, 0,KTPRS2!E124))</f>
        <v>30;0</v>
      </c>
      <c r="CP127" s="332"/>
      <c r="CQ127" s="334"/>
      <c r="CR127" s="334"/>
      <c r="CS127" s="334"/>
      <c r="CT127" s="332"/>
      <c r="CU127" s="319"/>
      <c r="CW127" s="1135"/>
      <c r="CX127" s="1161"/>
      <c r="CY127" s="1161"/>
      <c r="CZ127" s="1161"/>
      <c r="DA127" s="1161"/>
      <c r="DB127" s="1163"/>
      <c r="DC127" s="1163"/>
      <c r="DD127" s="1163"/>
      <c r="DE127" s="1161"/>
      <c r="DF127" s="574"/>
    </row>
    <row r="128" spans="1:110" ht="15.75">
      <c r="A128" s="1135"/>
      <c r="B128" s="1136"/>
      <c r="C128" s="1136"/>
      <c r="D128" s="1136"/>
      <c r="E128" s="1136"/>
      <c r="F128" s="1136"/>
      <c r="G128" s="1136"/>
      <c r="H128" s="1136"/>
      <c r="I128" s="1136"/>
      <c r="J128" s="1137"/>
      <c r="L128" s="1135"/>
      <c r="M128" s="1136"/>
      <c r="N128" s="1136"/>
      <c r="O128" s="1136"/>
      <c r="P128" s="1136"/>
      <c r="Q128" s="1136"/>
      <c r="R128" s="1136"/>
      <c r="S128" s="1136"/>
      <c r="T128" s="1136"/>
      <c r="U128" s="1137"/>
      <c r="W128" s="1135"/>
      <c r="X128" s="1136"/>
      <c r="Y128" s="1136"/>
      <c r="Z128" s="1136"/>
      <c r="AA128" s="1136"/>
      <c r="AB128" s="1136"/>
      <c r="AC128" s="1136"/>
      <c r="AD128" s="1136"/>
      <c r="AE128" s="1136"/>
      <c r="AF128" s="1137"/>
      <c r="AH128" s="1135"/>
      <c r="AI128" s="1136"/>
      <c r="AJ128" s="1136"/>
      <c r="AK128" s="1136"/>
      <c r="AL128" s="1136"/>
      <c r="AM128" s="1136"/>
      <c r="AN128" s="1136"/>
      <c r="AO128" s="1136"/>
      <c r="AP128" s="1136"/>
      <c r="AQ128" s="1137"/>
      <c r="AS128" s="331">
        <f t="shared" si="12"/>
        <v>124</v>
      </c>
      <c r="AT128" s="332"/>
      <c r="AU128" s="332"/>
      <c r="AV128" s="332"/>
      <c r="AW128" s="332"/>
      <c r="AX128" s="334"/>
      <c r="AY128" s="334"/>
      <c r="AZ128" s="334"/>
      <c r="BA128" s="332"/>
      <c r="BB128" s="329"/>
      <c r="BD128" s="448">
        <f t="shared" si="13"/>
        <v>124</v>
      </c>
      <c r="BE128" s="327" t="str">
        <f>KTPR!B126</f>
        <v>Аварийная загазованность площадки насосной станции откачки дренажа из ёмкости Е-1 (точка 5)</v>
      </c>
      <c r="BF128" s="327" t="s">
        <v>11990</v>
      </c>
      <c r="BG128" s="1150">
        <f>KTPR!C126</f>
        <v>10</v>
      </c>
      <c r="BH128" s="332"/>
      <c r="BI128" s="334"/>
      <c r="BJ128" s="334"/>
      <c r="BK128" s="334"/>
      <c r="BL128" s="332"/>
      <c r="BM128" s="319"/>
      <c r="BO128" s="331">
        <f t="shared" si="14"/>
        <v>124</v>
      </c>
      <c r="BP128" s="332"/>
      <c r="BQ128" s="332"/>
      <c r="BR128" s="332"/>
      <c r="BS128" s="332"/>
      <c r="BT128" s="334"/>
      <c r="BU128" s="334"/>
      <c r="BV128" s="334"/>
      <c r="BW128" s="332"/>
      <c r="BX128" s="329"/>
      <c r="BZ128" s="448">
        <f t="shared" si="15"/>
        <v>124</v>
      </c>
      <c r="CA128" s="327" t="str">
        <f>ZD!B126</f>
        <v>Задвижка №101а</v>
      </c>
      <c r="CB128" s="327" t="str">
        <f>ZD!C126</f>
        <v>ZD_101A</v>
      </c>
      <c r="CC128" s="1154"/>
      <c r="CD128" s="332"/>
      <c r="CE128" s="334"/>
      <c r="CF128" s="334"/>
      <c r="CG128" s="334"/>
      <c r="CH128" s="332"/>
      <c r="CI128" s="319"/>
      <c r="CL128" s="448">
        <f t="shared" si="16"/>
        <v>124</v>
      </c>
      <c r="CM128" s="327" t="str">
        <f>KTPRS2!B125</f>
        <v>Сигнализация "наличие нефти" после сбросного клапана КП27</v>
      </c>
      <c r="CN128" s="327" t="str">
        <f>KTPRS2!C125</f>
        <v>KTPRS_oil_KP27</v>
      </c>
      <c r="CO128" s="327" t="str">
        <f>CONCATENATE(IF(KTPRS2!D125=0,0,KTPRS2!D125),";",IF(KTPRS2!E125 = 0, 0,KTPRS2!E125))</f>
        <v>30;0</v>
      </c>
      <c r="CP128" s="332"/>
      <c r="CQ128" s="334"/>
      <c r="CR128" s="334"/>
      <c r="CS128" s="334"/>
      <c r="CT128" s="332"/>
      <c r="CU128" s="319"/>
      <c r="CW128" s="1135"/>
      <c r="CX128" s="1161"/>
      <c r="CY128" s="1161"/>
      <c r="CZ128" s="1161"/>
      <c r="DA128" s="1161"/>
      <c r="DB128" s="1163"/>
      <c r="DC128" s="1163"/>
      <c r="DD128" s="1163"/>
      <c r="DE128" s="1161"/>
      <c r="DF128" s="574"/>
    </row>
    <row r="129" spans="1:110" ht="15.75">
      <c r="A129" s="1135"/>
      <c r="B129" s="1136"/>
      <c r="C129" s="1136"/>
      <c r="D129" s="1136"/>
      <c r="E129" s="1136"/>
      <c r="F129" s="1136"/>
      <c r="G129" s="1136"/>
      <c r="H129" s="1136"/>
      <c r="I129" s="1136"/>
      <c r="J129" s="1137"/>
      <c r="L129" s="1135"/>
      <c r="M129" s="1136"/>
      <c r="N129" s="1136"/>
      <c r="O129" s="1136"/>
      <c r="P129" s="1136"/>
      <c r="Q129" s="1136"/>
      <c r="R129" s="1136"/>
      <c r="S129" s="1136"/>
      <c r="T129" s="1136"/>
      <c r="U129" s="1137"/>
      <c r="W129" s="1135"/>
      <c r="X129" s="1136"/>
      <c r="Y129" s="1136"/>
      <c r="Z129" s="1136"/>
      <c r="AA129" s="1136"/>
      <c r="AB129" s="1136"/>
      <c r="AC129" s="1136"/>
      <c r="AD129" s="1136"/>
      <c r="AE129" s="1136"/>
      <c r="AF129" s="1137"/>
      <c r="AH129" s="1135"/>
      <c r="AI129" s="1136"/>
      <c r="AJ129" s="1136"/>
      <c r="AK129" s="1136"/>
      <c r="AL129" s="1136"/>
      <c r="AM129" s="1136"/>
      <c r="AN129" s="1136"/>
      <c r="AO129" s="1136"/>
      <c r="AP129" s="1136"/>
      <c r="AQ129" s="1137"/>
      <c r="AS129" s="331">
        <f t="shared" si="12"/>
        <v>125</v>
      </c>
      <c r="AT129" s="332"/>
      <c r="AU129" s="332"/>
      <c r="AV129" s="332"/>
      <c r="AW129" s="332"/>
      <c r="AX129" s="334"/>
      <c r="AY129" s="334"/>
      <c r="AZ129" s="334"/>
      <c r="BA129" s="332"/>
      <c r="BB129" s="329"/>
      <c r="BD129" s="448">
        <f t="shared" si="13"/>
        <v>125</v>
      </c>
      <c r="BE129" s="327" t="str">
        <f>KTPR!B127</f>
        <v>Недостоверность измерений двух и более преобразователей уровня загазованности площадки насосной станции откачки дренажа из ёмкости Е-1</v>
      </c>
      <c r="BF129" s="327" t="s">
        <v>11991</v>
      </c>
      <c r="BG129" s="1150">
        <f>KTPR!C127</f>
        <v>10</v>
      </c>
      <c r="BH129" s="332"/>
      <c r="BI129" s="334"/>
      <c r="BJ129" s="334"/>
      <c r="BK129" s="334"/>
      <c r="BL129" s="332"/>
      <c r="BM129" s="319"/>
      <c r="BO129" s="331">
        <f t="shared" si="14"/>
        <v>125</v>
      </c>
      <c r="BP129" s="332"/>
      <c r="BQ129" s="332"/>
      <c r="BR129" s="332"/>
      <c r="BS129" s="332"/>
      <c r="BT129" s="334"/>
      <c r="BU129" s="334"/>
      <c r="BV129" s="334"/>
      <c r="BW129" s="332"/>
      <c r="BX129" s="329"/>
      <c r="BZ129" s="448">
        <f t="shared" si="15"/>
        <v>125</v>
      </c>
      <c r="CA129" s="327" t="str">
        <f>ZD!B127</f>
        <v>Задвижка №102а</v>
      </c>
      <c r="CB129" s="327" t="str">
        <f>ZD!C127</f>
        <v>ZD_102A</v>
      </c>
      <c r="CC129" s="1154"/>
      <c r="CD129" s="332"/>
      <c r="CE129" s="334"/>
      <c r="CF129" s="334"/>
      <c r="CG129" s="334"/>
      <c r="CH129" s="332"/>
      <c r="CI129" s="319"/>
      <c r="CL129" s="448">
        <f t="shared" si="16"/>
        <v>125</v>
      </c>
      <c r="CM129" s="327" t="str">
        <f>KTPRS2!B126</f>
        <v>Сигнализация "наличие нефти" после сбросного клапана КП28</v>
      </c>
      <c r="CN129" s="327" t="str">
        <f>KTPRS2!C126</f>
        <v>KTPRS_oil_KP28</v>
      </c>
      <c r="CO129" s="327" t="str">
        <f>CONCATENATE(IF(KTPRS2!D126=0,0,KTPRS2!D126),";",IF(KTPRS2!E126 = 0, 0,KTPRS2!E126))</f>
        <v>30;0</v>
      </c>
      <c r="CP129" s="332"/>
      <c r="CQ129" s="334"/>
      <c r="CR129" s="334"/>
      <c r="CS129" s="334"/>
      <c r="CT129" s="332"/>
      <c r="CU129" s="319"/>
      <c r="CW129" s="1135"/>
      <c r="CX129" s="1161"/>
      <c r="CY129" s="1161"/>
      <c r="CZ129" s="1161"/>
      <c r="DA129" s="1161"/>
      <c r="DB129" s="1163"/>
      <c r="DC129" s="1163"/>
      <c r="DD129" s="1163"/>
      <c r="DE129" s="1161"/>
      <c r="DF129" s="574"/>
    </row>
    <row r="130" spans="1:110" ht="15.75">
      <c r="A130" s="1135"/>
      <c r="B130" s="1136"/>
      <c r="C130" s="1136"/>
      <c r="D130" s="1136"/>
      <c r="E130" s="1136"/>
      <c r="F130" s="1136"/>
      <c r="G130" s="1136"/>
      <c r="H130" s="1136"/>
      <c r="I130" s="1136"/>
      <c r="J130" s="1137"/>
      <c r="L130" s="1135"/>
      <c r="M130" s="1136"/>
      <c r="N130" s="1136"/>
      <c r="O130" s="1136"/>
      <c r="P130" s="1136"/>
      <c r="Q130" s="1136"/>
      <c r="R130" s="1136"/>
      <c r="S130" s="1136"/>
      <c r="T130" s="1136"/>
      <c r="U130" s="1137"/>
      <c r="W130" s="1135"/>
      <c r="X130" s="1136"/>
      <c r="Y130" s="1136"/>
      <c r="Z130" s="1136"/>
      <c r="AA130" s="1136"/>
      <c r="AB130" s="1136"/>
      <c r="AC130" s="1136"/>
      <c r="AD130" s="1136"/>
      <c r="AE130" s="1136"/>
      <c r="AF130" s="1137"/>
      <c r="AH130" s="1135"/>
      <c r="AI130" s="1136"/>
      <c r="AJ130" s="1136"/>
      <c r="AK130" s="1136"/>
      <c r="AL130" s="1136"/>
      <c r="AM130" s="1136"/>
      <c r="AN130" s="1136"/>
      <c r="AO130" s="1136"/>
      <c r="AP130" s="1136"/>
      <c r="AQ130" s="1137"/>
      <c r="AS130" s="331">
        <f t="shared" si="12"/>
        <v>126</v>
      </c>
      <c r="AT130" s="332"/>
      <c r="AU130" s="332"/>
      <c r="AV130" s="332"/>
      <c r="AW130" s="332"/>
      <c r="AX130" s="334"/>
      <c r="AY130" s="334"/>
      <c r="AZ130" s="334"/>
      <c r="BA130" s="332"/>
      <c r="BB130" s="329"/>
      <c r="BD130" s="448">
        <f t="shared" si="13"/>
        <v>126</v>
      </c>
      <c r="BE130" s="327" t="str">
        <f>KTPR!B128</f>
        <v>Сохранение предельной загазованности площадки насосной станции откачки дренажа из ёмкости Е-1 (точка 1)</v>
      </c>
      <c r="BF130" s="327" t="s">
        <v>11992</v>
      </c>
      <c r="BG130" s="1150">
        <f>KTPR!C128</f>
        <v>0</v>
      </c>
      <c r="BH130" s="332"/>
      <c r="BI130" s="334"/>
      <c r="BJ130" s="334"/>
      <c r="BK130" s="334"/>
      <c r="BL130" s="332"/>
      <c r="BM130" s="319"/>
      <c r="BO130" s="331">
        <f t="shared" si="14"/>
        <v>126</v>
      </c>
      <c r="BP130" s="332"/>
      <c r="BQ130" s="332"/>
      <c r="BR130" s="332"/>
      <c r="BS130" s="332"/>
      <c r="BT130" s="334"/>
      <c r="BU130" s="334"/>
      <c r="BV130" s="334"/>
      <c r="BW130" s="332"/>
      <c r="BX130" s="329"/>
      <c r="BZ130" s="448">
        <f t="shared" si="15"/>
        <v>126</v>
      </c>
      <c r="CA130" s="327">
        <f>ZD!B128</f>
        <v>0</v>
      </c>
      <c r="CB130" s="327">
        <f>ZD!C128</f>
        <v>0</v>
      </c>
      <c r="CC130" s="1154"/>
      <c r="CD130" s="332"/>
      <c r="CE130" s="334"/>
      <c r="CF130" s="334"/>
      <c r="CG130" s="334"/>
      <c r="CH130" s="332"/>
      <c r="CI130" s="319"/>
      <c r="CL130" s="448">
        <f t="shared" si="16"/>
        <v>126</v>
      </c>
      <c r="CM130" s="327" t="str">
        <f>KTPRS2!B127</f>
        <v>Сигнализация "наличие нефти" после сбросного клапана КП1</v>
      </c>
      <c r="CN130" s="327" t="str">
        <f>KTPRS2!C127</f>
        <v>KTPRS_oil_KP1</v>
      </c>
      <c r="CO130" s="327" t="str">
        <f>CONCATENATE(IF(KTPRS2!D127=0,0,KTPRS2!D127),";",IF(KTPRS2!E127 = 0, 0,KTPRS2!E127))</f>
        <v>30;0</v>
      </c>
      <c r="CP130" s="332"/>
      <c r="CQ130" s="334"/>
      <c r="CR130" s="334"/>
      <c r="CS130" s="334"/>
      <c r="CT130" s="332"/>
      <c r="CU130" s="319"/>
      <c r="CW130" s="1135"/>
      <c r="CX130" s="1161"/>
      <c r="CY130" s="1161"/>
      <c r="CZ130" s="1161"/>
      <c r="DA130" s="1161"/>
      <c r="DB130" s="1163"/>
      <c r="DC130" s="1163"/>
      <c r="DD130" s="1163"/>
      <c r="DE130" s="1161"/>
      <c r="DF130" s="574"/>
    </row>
    <row r="131" spans="1:110" ht="15.75">
      <c r="A131" s="1135"/>
      <c r="B131" s="1136"/>
      <c r="C131" s="1136"/>
      <c r="D131" s="1136"/>
      <c r="E131" s="1136"/>
      <c r="F131" s="1136"/>
      <c r="G131" s="1136"/>
      <c r="H131" s="1136"/>
      <c r="I131" s="1136"/>
      <c r="J131" s="1137"/>
      <c r="L131" s="1135"/>
      <c r="M131" s="1136"/>
      <c r="N131" s="1136"/>
      <c r="O131" s="1136"/>
      <c r="P131" s="1136"/>
      <c r="Q131" s="1136"/>
      <c r="R131" s="1136"/>
      <c r="S131" s="1136"/>
      <c r="T131" s="1136"/>
      <c r="U131" s="1137"/>
      <c r="W131" s="1135"/>
      <c r="X131" s="1136"/>
      <c r="Y131" s="1136"/>
      <c r="Z131" s="1136"/>
      <c r="AA131" s="1136"/>
      <c r="AB131" s="1136"/>
      <c r="AC131" s="1136"/>
      <c r="AD131" s="1136"/>
      <c r="AE131" s="1136"/>
      <c r="AF131" s="1137"/>
      <c r="AH131" s="1135"/>
      <c r="AI131" s="1136"/>
      <c r="AJ131" s="1136"/>
      <c r="AK131" s="1136"/>
      <c r="AL131" s="1136"/>
      <c r="AM131" s="1136"/>
      <c r="AN131" s="1136"/>
      <c r="AO131" s="1136"/>
      <c r="AP131" s="1136"/>
      <c r="AQ131" s="1137"/>
      <c r="AS131" s="331">
        <f t="shared" si="12"/>
        <v>127</v>
      </c>
      <c r="AT131" s="332"/>
      <c r="AU131" s="332"/>
      <c r="AV131" s="332"/>
      <c r="AW131" s="332"/>
      <c r="AX131" s="334"/>
      <c r="AY131" s="334"/>
      <c r="AZ131" s="334"/>
      <c r="BA131" s="332"/>
      <c r="BB131" s="329"/>
      <c r="BD131" s="448">
        <f t="shared" si="13"/>
        <v>127</v>
      </c>
      <c r="BE131" s="327" t="str">
        <f>KTPR!B129</f>
        <v>Сохранение предельной загазованности площадки насосной станции откачки дренажа из ёмкости Е-1 (точка 2)</v>
      </c>
      <c r="BF131" s="327" t="s">
        <v>11993</v>
      </c>
      <c r="BG131" s="1150">
        <f>KTPR!C129</f>
        <v>0</v>
      </c>
      <c r="BH131" s="332"/>
      <c r="BI131" s="334"/>
      <c r="BJ131" s="334"/>
      <c r="BK131" s="334"/>
      <c r="BL131" s="332"/>
      <c r="BM131" s="319"/>
      <c r="BO131" s="331">
        <f t="shared" si="14"/>
        <v>127</v>
      </c>
      <c r="BP131" s="332"/>
      <c r="BQ131" s="332"/>
      <c r="BR131" s="332"/>
      <c r="BS131" s="332"/>
      <c r="BT131" s="334"/>
      <c r="BU131" s="334"/>
      <c r="BV131" s="334"/>
      <c r="BW131" s="332"/>
      <c r="BX131" s="329"/>
      <c r="BZ131" s="448">
        <f t="shared" si="15"/>
        <v>127</v>
      </c>
      <c r="CA131" s="327" t="str">
        <f>ZD!B129</f>
        <v>Задвижка №481</v>
      </c>
      <c r="CB131" s="327" t="str">
        <f>ZD!C129</f>
        <v>ZD_481</v>
      </c>
      <c r="CC131" s="1154"/>
      <c r="CD131" s="332"/>
      <c r="CE131" s="334"/>
      <c r="CF131" s="334"/>
      <c r="CG131" s="334"/>
      <c r="CH131" s="332"/>
      <c r="CI131" s="319"/>
      <c r="CL131" s="448">
        <f t="shared" si="16"/>
        <v>127</v>
      </c>
      <c r="CM131" s="327" t="str">
        <f>KTPRS2!B128</f>
        <v>Сигнализация "наличие нефти" после сбросного клапана КП2</v>
      </c>
      <c r="CN131" s="327" t="str">
        <f>KTPRS2!C128</f>
        <v>KTPRS_oil_KP2</v>
      </c>
      <c r="CO131" s="327" t="str">
        <f>CONCATENATE(IF(KTPRS2!D128=0,0,KTPRS2!D128),";",IF(KTPRS2!E128 = 0, 0,KTPRS2!E128))</f>
        <v>30;0</v>
      </c>
      <c r="CP131" s="332"/>
      <c r="CQ131" s="334"/>
      <c r="CR131" s="334"/>
      <c r="CS131" s="334"/>
      <c r="CT131" s="332"/>
      <c r="CU131" s="319"/>
      <c r="CW131" s="1135"/>
      <c r="CX131" s="1161"/>
      <c r="CY131" s="1161"/>
      <c r="CZ131" s="1161"/>
      <c r="DA131" s="1161"/>
      <c r="DB131" s="1163"/>
      <c r="DC131" s="1163"/>
      <c r="DD131" s="1163"/>
      <c r="DE131" s="1161"/>
      <c r="DF131" s="574"/>
    </row>
    <row r="132" spans="1:110" ht="15.75">
      <c r="A132" s="1135"/>
      <c r="B132" s="1136"/>
      <c r="C132" s="1136"/>
      <c r="D132" s="1136"/>
      <c r="E132" s="1136"/>
      <c r="F132" s="1136"/>
      <c r="G132" s="1136"/>
      <c r="H132" s="1136"/>
      <c r="I132" s="1136"/>
      <c r="J132" s="1137"/>
      <c r="L132" s="1135"/>
      <c r="M132" s="1136"/>
      <c r="N132" s="1136"/>
      <c r="O132" s="1136"/>
      <c r="P132" s="1136"/>
      <c r="Q132" s="1136"/>
      <c r="R132" s="1136"/>
      <c r="S132" s="1136"/>
      <c r="T132" s="1136"/>
      <c r="U132" s="1137"/>
      <c r="W132" s="1135"/>
      <c r="X132" s="1136"/>
      <c r="Y132" s="1136"/>
      <c r="Z132" s="1136"/>
      <c r="AA132" s="1136"/>
      <c r="AB132" s="1136"/>
      <c r="AC132" s="1136"/>
      <c r="AD132" s="1136"/>
      <c r="AE132" s="1136"/>
      <c r="AF132" s="1137"/>
      <c r="AH132" s="1135"/>
      <c r="AI132" s="1136"/>
      <c r="AJ132" s="1136"/>
      <c r="AK132" s="1136"/>
      <c r="AL132" s="1136"/>
      <c r="AM132" s="1136"/>
      <c r="AN132" s="1136"/>
      <c r="AO132" s="1136"/>
      <c r="AP132" s="1136"/>
      <c r="AQ132" s="1137"/>
      <c r="AS132" s="331">
        <f t="shared" si="12"/>
        <v>128</v>
      </c>
      <c r="AT132" s="332"/>
      <c r="AU132" s="332"/>
      <c r="AV132" s="332"/>
      <c r="AW132" s="332"/>
      <c r="AX132" s="334"/>
      <c r="AY132" s="334"/>
      <c r="AZ132" s="334"/>
      <c r="BA132" s="332"/>
      <c r="BB132" s="329"/>
      <c r="BD132" s="448">
        <f t="shared" si="13"/>
        <v>128</v>
      </c>
      <c r="BE132" s="327" t="str">
        <f>KTPR!B130</f>
        <v>Сохранение предельной загазованности площадки насосной станции откачки дренажа из ёмкости Е-1 (точка 3)</v>
      </c>
      <c r="BF132" s="327" t="s">
        <v>11994</v>
      </c>
      <c r="BG132" s="1150">
        <f>KTPR!C130</f>
        <v>0</v>
      </c>
      <c r="BH132" s="332"/>
      <c r="BI132" s="334"/>
      <c r="BJ132" s="334"/>
      <c r="BK132" s="334"/>
      <c r="BL132" s="332"/>
      <c r="BM132" s="319"/>
      <c r="BO132" s="331">
        <f t="shared" si="14"/>
        <v>128</v>
      </c>
      <c r="BP132" s="332"/>
      <c r="BQ132" s="332"/>
      <c r="BR132" s="332"/>
      <c r="BS132" s="332"/>
      <c r="BT132" s="334"/>
      <c r="BU132" s="334"/>
      <c r="BV132" s="334"/>
      <c r="BW132" s="332"/>
      <c r="BX132" s="329"/>
      <c r="BZ132" s="448">
        <f t="shared" si="15"/>
        <v>128</v>
      </c>
      <c r="CA132" s="327" t="str">
        <f>ZD!B130</f>
        <v>Задвижка №482</v>
      </c>
      <c r="CB132" s="327" t="str">
        <f>ZD!C130</f>
        <v>ZD_482</v>
      </c>
      <c r="CC132" s="1154"/>
      <c r="CD132" s="332"/>
      <c r="CE132" s="334"/>
      <c r="CF132" s="334"/>
      <c r="CG132" s="334"/>
      <c r="CH132" s="332"/>
      <c r="CI132" s="319"/>
      <c r="CL132" s="448">
        <f t="shared" si="16"/>
        <v>128</v>
      </c>
      <c r="CM132" s="327" t="str">
        <f>KTPRS2!B129</f>
        <v>Сигнализация "наличие нефти" после сбросного клапана КП7</v>
      </c>
      <c r="CN132" s="327" t="str">
        <f>KTPRS2!C129</f>
        <v>KTPRS_oil_KP7</v>
      </c>
      <c r="CO132" s="327" t="str">
        <f>CONCATENATE(IF(KTPRS2!D129=0,0,KTPRS2!D129),";",IF(KTPRS2!E129 = 0, 0,KTPRS2!E129))</f>
        <v>30;0</v>
      </c>
      <c r="CP132" s="332"/>
      <c r="CQ132" s="334"/>
      <c r="CR132" s="334"/>
      <c r="CS132" s="334"/>
      <c r="CT132" s="332"/>
      <c r="CU132" s="319"/>
      <c r="CW132" s="1135"/>
      <c r="CX132" s="1161"/>
      <c r="CY132" s="1161"/>
      <c r="CZ132" s="1161"/>
      <c r="DA132" s="1161"/>
      <c r="DB132" s="1163"/>
      <c r="DC132" s="1163"/>
      <c r="DD132" s="1163"/>
      <c r="DE132" s="1161"/>
      <c r="DF132" s="574"/>
    </row>
    <row r="133" spans="1:110" ht="15.75">
      <c r="A133" s="1135"/>
      <c r="B133" s="1136"/>
      <c r="C133" s="1136"/>
      <c r="D133" s="1136"/>
      <c r="E133" s="1136"/>
      <c r="F133" s="1136"/>
      <c r="G133" s="1136"/>
      <c r="H133" s="1136"/>
      <c r="I133" s="1136"/>
      <c r="J133" s="1137"/>
      <c r="L133" s="1135"/>
      <c r="M133" s="1136"/>
      <c r="N133" s="1136"/>
      <c r="O133" s="1136"/>
      <c r="P133" s="1136"/>
      <c r="Q133" s="1136"/>
      <c r="R133" s="1136"/>
      <c r="S133" s="1136"/>
      <c r="T133" s="1136"/>
      <c r="U133" s="1137"/>
      <c r="W133" s="1135"/>
      <c r="X133" s="1136"/>
      <c r="Y133" s="1136"/>
      <c r="Z133" s="1136"/>
      <c r="AA133" s="1136"/>
      <c r="AB133" s="1136"/>
      <c r="AC133" s="1136"/>
      <c r="AD133" s="1136"/>
      <c r="AE133" s="1136"/>
      <c r="AF133" s="1137"/>
      <c r="AH133" s="1135"/>
      <c r="AI133" s="1136"/>
      <c r="AJ133" s="1136"/>
      <c r="AK133" s="1136"/>
      <c r="AL133" s="1136"/>
      <c r="AM133" s="1136"/>
      <c r="AN133" s="1136"/>
      <c r="AO133" s="1136"/>
      <c r="AP133" s="1136"/>
      <c r="AQ133" s="1137"/>
      <c r="AS133" s="331">
        <f t="shared" si="12"/>
        <v>129</v>
      </c>
      <c r="AT133" s="332"/>
      <c r="AU133" s="332"/>
      <c r="AV133" s="332"/>
      <c r="AW133" s="332"/>
      <c r="AX133" s="334"/>
      <c r="AY133" s="334"/>
      <c r="AZ133" s="334"/>
      <c r="BA133" s="332"/>
      <c r="BB133" s="329"/>
      <c r="BD133" s="448">
        <f t="shared" si="13"/>
        <v>129</v>
      </c>
      <c r="BE133" s="327" t="str">
        <f>KTPR!B131</f>
        <v>Сохранение предельной загазованности площадки насосной станции откачки дренажа из ёмкости Е-1 (точка 4)</v>
      </c>
      <c r="BF133" s="327" t="s">
        <v>11995</v>
      </c>
      <c r="BG133" s="1150">
        <f>KTPR!C131</f>
        <v>0</v>
      </c>
      <c r="BH133" s="332"/>
      <c r="BI133" s="334"/>
      <c r="BJ133" s="334"/>
      <c r="BK133" s="334"/>
      <c r="BL133" s="332"/>
      <c r="BM133" s="319"/>
      <c r="BO133" s="331">
        <f t="shared" si="14"/>
        <v>129</v>
      </c>
      <c r="BP133" s="332"/>
      <c r="BQ133" s="332"/>
      <c r="BR133" s="332"/>
      <c r="BS133" s="332"/>
      <c r="BT133" s="334"/>
      <c r="BU133" s="334"/>
      <c r="BV133" s="334"/>
      <c r="BW133" s="332"/>
      <c r="BX133" s="329"/>
      <c r="BZ133" s="448">
        <f t="shared" si="15"/>
        <v>129</v>
      </c>
      <c r="CA133" s="327">
        <f>ZD!B131</f>
        <v>0</v>
      </c>
      <c r="CB133" s="327">
        <f>ZD!C131</f>
        <v>0</v>
      </c>
      <c r="CC133" s="1154"/>
      <c r="CD133" s="332"/>
      <c r="CE133" s="334"/>
      <c r="CF133" s="334"/>
      <c r="CG133" s="334"/>
      <c r="CH133" s="332"/>
      <c r="CI133" s="319"/>
      <c r="CL133" s="448">
        <f t="shared" si="16"/>
        <v>129</v>
      </c>
      <c r="CM133" s="327" t="str">
        <f>KTPRS2!B130</f>
        <v>Сигнализация "наличие нефти" после сбросного клапана КП8</v>
      </c>
      <c r="CN133" s="327" t="str">
        <f>KTPRS2!C130</f>
        <v>KTPRS_oil_KP8</v>
      </c>
      <c r="CO133" s="327" t="str">
        <f>CONCATENATE(IF(KTPRS2!D130=0,0,KTPRS2!D130),";",IF(KTPRS2!E130 = 0, 0,KTPRS2!E130))</f>
        <v>30;0</v>
      </c>
      <c r="CP133" s="332"/>
      <c r="CQ133" s="334"/>
      <c r="CR133" s="334"/>
      <c r="CS133" s="334"/>
      <c r="CT133" s="332"/>
      <c r="CU133" s="319"/>
      <c r="CW133" s="1135"/>
      <c r="CX133" s="1161"/>
      <c r="CY133" s="1161"/>
      <c r="CZ133" s="1161"/>
      <c r="DA133" s="1161"/>
      <c r="DB133" s="1163"/>
      <c r="DC133" s="1163"/>
      <c r="DD133" s="1163"/>
      <c r="DE133" s="1161"/>
      <c r="DF133" s="574"/>
    </row>
    <row r="134" spans="1:110" ht="15.75">
      <c r="A134" s="1135"/>
      <c r="B134" s="1136"/>
      <c r="C134" s="1136"/>
      <c r="D134" s="1136"/>
      <c r="E134" s="1136"/>
      <c r="F134" s="1136"/>
      <c r="G134" s="1136"/>
      <c r="H134" s="1136"/>
      <c r="I134" s="1136"/>
      <c r="J134" s="1137"/>
      <c r="L134" s="1135"/>
      <c r="M134" s="1136"/>
      <c r="N134" s="1136"/>
      <c r="O134" s="1136"/>
      <c r="P134" s="1136"/>
      <c r="Q134" s="1136"/>
      <c r="R134" s="1136"/>
      <c r="S134" s="1136"/>
      <c r="T134" s="1136"/>
      <c r="U134" s="1137"/>
      <c r="W134" s="1135"/>
      <c r="X134" s="1136"/>
      <c r="Y134" s="1136"/>
      <c r="Z134" s="1136"/>
      <c r="AA134" s="1136"/>
      <c r="AB134" s="1136"/>
      <c r="AC134" s="1136"/>
      <c r="AD134" s="1136"/>
      <c r="AE134" s="1136"/>
      <c r="AF134" s="1137"/>
      <c r="AH134" s="1135"/>
      <c r="AI134" s="1136"/>
      <c r="AJ134" s="1136"/>
      <c r="AK134" s="1136"/>
      <c r="AL134" s="1136"/>
      <c r="AM134" s="1136"/>
      <c r="AN134" s="1136"/>
      <c r="AO134" s="1136"/>
      <c r="AP134" s="1136"/>
      <c r="AQ134" s="1137"/>
      <c r="AS134" s="331">
        <f t="shared" ref="AS134:AS177" si="17">AS133+1</f>
        <v>130</v>
      </c>
      <c r="AT134" s="332"/>
      <c r="AU134" s="332"/>
      <c r="AV134" s="332"/>
      <c r="AW134" s="332"/>
      <c r="AX134" s="334"/>
      <c r="AY134" s="334"/>
      <c r="AZ134" s="334"/>
      <c r="BA134" s="332"/>
      <c r="BB134" s="329"/>
      <c r="BD134" s="448">
        <f t="shared" ref="BD134:BD197" si="18">BD133+1</f>
        <v>130</v>
      </c>
      <c r="BE134" s="327" t="str">
        <f>KTPR!B132</f>
        <v>Сохранение предельной загазованности площадки насосной станции откачки дренажа из ёмкости Е-1 (точка 5)</v>
      </c>
      <c r="BF134" s="327" t="s">
        <v>11996</v>
      </c>
      <c r="BG134" s="1150">
        <f>KTPR!C132</f>
        <v>0</v>
      </c>
      <c r="BH134" s="332"/>
      <c r="BI134" s="334"/>
      <c r="BJ134" s="334"/>
      <c r="BK134" s="334"/>
      <c r="BL134" s="332"/>
      <c r="BM134" s="319"/>
      <c r="BO134" s="331">
        <f t="shared" ref="BO134:BO177" si="19">BO133+1</f>
        <v>130</v>
      </c>
      <c r="BP134" s="332"/>
      <c r="BQ134" s="332"/>
      <c r="BR134" s="332"/>
      <c r="BS134" s="332"/>
      <c r="BT134" s="334"/>
      <c r="BU134" s="334"/>
      <c r="BV134" s="334"/>
      <c r="BW134" s="332"/>
      <c r="BX134" s="329"/>
      <c r="BZ134" s="448">
        <f t="shared" ref="BZ134:BZ197" si="20">BZ133+1</f>
        <v>130</v>
      </c>
      <c r="CA134" s="327" t="str">
        <f>ZD!B132</f>
        <v>Задвижка №701а</v>
      </c>
      <c r="CB134" s="327" t="str">
        <f>ZD!C132</f>
        <v>ZD_701Aint</v>
      </c>
      <c r="CC134" s="1154"/>
      <c r="CD134" s="332"/>
      <c r="CE134" s="334"/>
      <c r="CF134" s="334"/>
      <c r="CG134" s="334"/>
      <c r="CH134" s="332"/>
      <c r="CI134" s="319"/>
      <c r="CL134" s="448">
        <f t="shared" ref="CL134:CL197" si="21">CL133+1</f>
        <v>130</v>
      </c>
      <c r="CM134" s="327" t="str">
        <f>KTPRS2!B131</f>
        <v>Сигнализация "наличие нефти" после сбросного клапана КП3</v>
      </c>
      <c r="CN134" s="327" t="str">
        <f>KTPRS2!C131</f>
        <v>KTPRS_oil_KP3</v>
      </c>
      <c r="CO134" s="327" t="str">
        <f>CONCATENATE(IF(KTPRS2!D131=0,0,KTPRS2!D131),";",IF(KTPRS2!E131 = 0, 0,KTPRS2!E131))</f>
        <v>30;0</v>
      </c>
      <c r="CP134" s="332"/>
      <c r="CQ134" s="334"/>
      <c r="CR134" s="334"/>
      <c r="CS134" s="334"/>
      <c r="CT134" s="332"/>
      <c r="CU134" s="319"/>
      <c r="CW134" s="1135"/>
      <c r="CX134" s="1161"/>
      <c r="CY134" s="1161"/>
      <c r="CZ134" s="1161"/>
      <c r="DA134" s="1161"/>
      <c r="DB134" s="1163"/>
      <c r="DC134" s="1163"/>
      <c r="DD134" s="1163"/>
      <c r="DE134" s="1161"/>
      <c r="DF134" s="574"/>
    </row>
    <row r="135" spans="1:110" ht="15.75">
      <c r="A135" s="1135"/>
      <c r="B135" s="1136"/>
      <c r="C135" s="1136"/>
      <c r="D135" s="1136"/>
      <c r="E135" s="1136"/>
      <c r="F135" s="1136"/>
      <c r="G135" s="1136"/>
      <c r="H135" s="1136"/>
      <c r="I135" s="1136"/>
      <c r="J135" s="1137"/>
      <c r="L135" s="1135"/>
      <c r="M135" s="1136"/>
      <c r="N135" s="1136"/>
      <c r="O135" s="1136"/>
      <c r="P135" s="1136"/>
      <c r="Q135" s="1136"/>
      <c r="R135" s="1136"/>
      <c r="S135" s="1136"/>
      <c r="T135" s="1136"/>
      <c r="U135" s="1137"/>
      <c r="W135" s="1135"/>
      <c r="X135" s="1136"/>
      <c r="Y135" s="1136"/>
      <c r="Z135" s="1136"/>
      <c r="AA135" s="1136"/>
      <c r="AB135" s="1136"/>
      <c r="AC135" s="1136"/>
      <c r="AD135" s="1136"/>
      <c r="AE135" s="1136"/>
      <c r="AF135" s="1137"/>
      <c r="AH135" s="1135"/>
      <c r="AI135" s="1136"/>
      <c r="AJ135" s="1136"/>
      <c r="AK135" s="1136"/>
      <c r="AL135" s="1136"/>
      <c r="AM135" s="1136"/>
      <c r="AN135" s="1136"/>
      <c r="AO135" s="1136"/>
      <c r="AP135" s="1136"/>
      <c r="AQ135" s="1137"/>
      <c r="AS135" s="331">
        <f t="shared" si="17"/>
        <v>131</v>
      </c>
      <c r="AT135" s="332"/>
      <c r="AU135" s="332"/>
      <c r="AV135" s="332"/>
      <c r="AW135" s="332"/>
      <c r="AX135" s="334"/>
      <c r="AY135" s="334"/>
      <c r="AZ135" s="334"/>
      <c r="BA135" s="332"/>
      <c r="BB135" s="329"/>
      <c r="BD135" s="448">
        <f t="shared" si="18"/>
        <v>131</v>
      </c>
      <c r="BE135" s="327" t="str">
        <f>KTPR!B133</f>
        <v>Аварийная загазованность площадки насосной станции откачки нефти из стендеров причала №2 (точка 1)</v>
      </c>
      <c r="BF135" s="327" t="s">
        <v>11997</v>
      </c>
      <c r="BG135" s="1150">
        <f>KTPR!C133</f>
        <v>10</v>
      </c>
      <c r="BH135" s="332"/>
      <c r="BI135" s="334"/>
      <c r="BJ135" s="334"/>
      <c r="BK135" s="334"/>
      <c r="BL135" s="332"/>
      <c r="BM135" s="319"/>
      <c r="BO135" s="331">
        <f t="shared" si="19"/>
        <v>131</v>
      </c>
      <c r="BP135" s="332"/>
      <c r="BQ135" s="332"/>
      <c r="BR135" s="332"/>
      <c r="BS135" s="332"/>
      <c r="BT135" s="334"/>
      <c r="BU135" s="334"/>
      <c r="BV135" s="334"/>
      <c r="BW135" s="332"/>
      <c r="BX135" s="329"/>
      <c r="BZ135" s="448">
        <f t="shared" si="20"/>
        <v>131</v>
      </c>
      <c r="CA135" s="327" t="str">
        <f>ZD!B133</f>
        <v>Задвижка №711а</v>
      </c>
      <c r="CB135" s="327" t="str">
        <f>ZD!C133</f>
        <v>ZD_711Aint</v>
      </c>
      <c r="CC135" s="1154"/>
      <c r="CD135" s="332"/>
      <c r="CE135" s="334"/>
      <c r="CF135" s="334"/>
      <c r="CG135" s="334"/>
      <c r="CH135" s="332"/>
      <c r="CI135" s="319"/>
      <c r="CL135" s="448">
        <f t="shared" si="21"/>
        <v>131</v>
      </c>
      <c r="CM135" s="327" t="str">
        <f>KTPRS2!B132</f>
        <v>Сигнализация "наличие нефти" после сбросного клапана КП4</v>
      </c>
      <c r="CN135" s="327" t="str">
        <f>KTPRS2!C132</f>
        <v>KTPRS_oil_KP4</v>
      </c>
      <c r="CO135" s="327" t="str">
        <f>CONCATENATE(IF(KTPRS2!D132=0,0,KTPRS2!D132),";",IF(KTPRS2!E132 = 0, 0,KTPRS2!E132))</f>
        <v>30;0</v>
      </c>
      <c r="CP135" s="332"/>
      <c r="CQ135" s="334"/>
      <c r="CR135" s="334"/>
      <c r="CS135" s="334"/>
      <c r="CT135" s="332"/>
      <c r="CU135" s="319"/>
      <c r="CW135" s="1135"/>
      <c r="CX135" s="1161"/>
      <c r="CY135" s="1161"/>
      <c r="CZ135" s="1161"/>
      <c r="DA135" s="1161"/>
      <c r="DB135" s="1163"/>
      <c r="DC135" s="1163"/>
      <c r="DD135" s="1163"/>
      <c r="DE135" s="1161"/>
      <c r="DF135" s="574"/>
    </row>
    <row r="136" spans="1:110" ht="15.75">
      <c r="A136" s="1135"/>
      <c r="B136" s="1136"/>
      <c r="C136" s="1136"/>
      <c r="D136" s="1136"/>
      <c r="E136" s="1136"/>
      <c r="F136" s="1136"/>
      <c r="G136" s="1136"/>
      <c r="H136" s="1136"/>
      <c r="I136" s="1136"/>
      <c r="J136" s="1137"/>
      <c r="L136" s="1135"/>
      <c r="M136" s="1136"/>
      <c r="N136" s="1136"/>
      <c r="O136" s="1136"/>
      <c r="P136" s="1136"/>
      <c r="Q136" s="1136"/>
      <c r="R136" s="1136"/>
      <c r="S136" s="1136"/>
      <c r="T136" s="1136"/>
      <c r="U136" s="1137"/>
      <c r="W136" s="1135"/>
      <c r="X136" s="1136"/>
      <c r="Y136" s="1136"/>
      <c r="Z136" s="1136"/>
      <c r="AA136" s="1136"/>
      <c r="AB136" s="1136"/>
      <c r="AC136" s="1136"/>
      <c r="AD136" s="1136"/>
      <c r="AE136" s="1136"/>
      <c r="AF136" s="1137"/>
      <c r="AH136" s="1135"/>
      <c r="AI136" s="1136"/>
      <c r="AJ136" s="1136"/>
      <c r="AK136" s="1136"/>
      <c r="AL136" s="1136"/>
      <c r="AM136" s="1136"/>
      <c r="AN136" s="1136"/>
      <c r="AO136" s="1136"/>
      <c r="AP136" s="1136"/>
      <c r="AQ136" s="1137"/>
      <c r="AS136" s="331">
        <f t="shared" si="17"/>
        <v>132</v>
      </c>
      <c r="AT136" s="332"/>
      <c r="AU136" s="332"/>
      <c r="AV136" s="332"/>
      <c r="AW136" s="332"/>
      <c r="AX136" s="334"/>
      <c r="AY136" s="334"/>
      <c r="AZ136" s="334"/>
      <c r="BA136" s="332"/>
      <c r="BB136" s="329"/>
      <c r="BD136" s="448">
        <f t="shared" si="18"/>
        <v>132</v>
      </c>
      <c r="BE136" s="327" t="str">
        <f>KTPR!B134</f>
        <v>Аварийная загазованность площадки насосной станции откачки нефти из стендеров причала №2 (точка 2)</v>
      </c>
      <c r="BF136" s="327" t="s">
        <v>11998</v>
      </c>
      <c r="BG136" s="1150">
        <f>KTPR!C134</f>
        <v>10</v>
      </c>
      <c r="BH136" s="332"/>
      <c r="BI136" s="334"/>
      <c r="BJ136" s="334"/>
      <c r="BK136" s="334"/>
      <c r="BL136" s="332"/>
      <c r="BM136" s="319"/>
      <c r="BO136" s="331">
        <f t="shared" si="19"/>
        <v>132</v>
      </c>
      <c r="BP136" s="332"/>
      <c r="BQ136" s="332"/>
      <c r="BR136" s="332"/>
      <c r="BS136" s="332"/>
      <c r="BT136" s="334"/>
      <c r="BU136" s="334"/>
      <c r="BV136" s="334"/>
      <c r="BW136" s="332"/>
      <c r="BX136" s="329"/>
      <c r="BZ136" s="448">
        <f t="shared" si="20"/>
        <v>132</v>
      </c>
      <c r="CA136" s="327" t="str">
        <f>ZD!B134</f>
        <v>Задвижка №712а</v>
      </c>
      <c r="CB136" s="327" t="str">
        <f>ZD!C134</f>
        <v>ZD_712Aint</v>
      </c>
      <c r="CC136" s="1154"/>
      <c r="CD136" s="332"/>
      <c r="CE136" s="334"/>
      <c r="CF136" s="334"/>
      <c r="CG136" s="334"/>
      <c r="CH136" s="332"/>
      <c r="CI136" s="319"/>
      <c r="CL136" s="448">
        <f t="shared" si="21"/>
        <v>132</v>
      </c>
      <c r="CM136" s="327" t="str">
        <f>KTPRS2!B133</f>
        <v>Сигнализация "наличие нефти" после сбросного клапана КП9</v>
      </c>
      <c r="CN136" s="327" t="str">
        <f>KTPRS2!C133</f>
        <v>KTPRS_oil_KP9</v>
      </c>
      <c r="CO136" s="327" t="str">
        <f>CONCATENATE(IF(KTPRS2!D133=0,0,KTPRS2!D133),";",IF(KTPRS2!E133 = 0, 0,KTPRS2!E133))</f>
        <v>30;0</v>
      </c>
      <c r="CP136" s="332"/>
      <c r="CQ136" s="334"/>
      <c r="CR136" s="334"/>
      <c r="CS136" s="334"/>
      <c r="CT136" s="332"/>
      <c r="CU136" s="319"/>
      <c r="CW136" s="1135"/>
      <c r="CX136" s="1161"/>
      <c r="CY136" s="1161"/>
      <c r="CZ136" s="1161"/>
      <c r="DA136" s="1161"/>
      <c r="DB136" s="1163"/>
      <c r="DC136" s="1163"/>
      <c r="DD136" s="1163"/>
      <c r="DE136" s="1161"/>
      <c r="DF136" s="574"/>
    </row>
    <row r="137" spans="1:110" ht="15.75">
      <c r="A137" s="1135"/>
      <c r="B137" s="1136"/>
      <c r="C137" s="1136"/>
      <c r="D137" s="1136"/>
      <c r="E137" s="1136"/>
      <c r="F137" s="1136"/>
      <c r="G137" s="1136"/>
      <c r="H137" s="1136"/>
      <c r="I137" s="1136"/>
      <c r="J137" s="1137"/>
      <c r="L137" s="1135"/>
      <c r="M137" s="1136"/>
      <c r="N137" s="1136"/>
      <c r="O137" s="1136"/>
      <c r="P137" s="1136"/>
      <c r="Q137" s="1136"/>
      <c r="R137" s="1136"/>
      <c r="S137" s="1136"/>
      <c r="T137" s="1136"/>
      <c r="U137" s="1137"/>
      <c r="W137" s="1135"/>
      <c r="X137" s="1136"/>
      <c r="Y137" s="1136"/>
      <c r="Z137" s="1136"/>
      <c r="AA137" s="1136"/>
      <c r="AB137" s="1136"/>
      <c r="AC137" s="1136"/>
      <c r="AD137" s="1136"/>
      <c r="AE137" s="1136"/>
      <c r="AF137" s="1137"/>
      <c r="AH137" s="1135"/>
      <c r="AI137" s="1136"/>
      <c r="AJ137" s="1136"/>
      <c r="AK137" s="1136"/>
      <c r="AL137" s="1136"/>
      <c r="AM137" s="1136"/>
      <c r="AN137" s="1136"/>
      <c r="AO137" s="1136"/>
      <c r="AP137" s="1136"/>
      <c r="AQ137" s="1137"/>
      <c r="AS137" s="331">
        <f t="shared" si="17"/>
        <v>133</v>
      </c>
      <c r="AT137" s="332"/>
      <c r="AU137" s="332"/>
      <c r="AV137" s="332"/>
      <c r="AW137" s="332"/>
      <c r="AX137" s="334"/>
      <c r="AY137" s="334"/>
      <c r="AZ137" s="334"/>
      <c r="BA137" s="332"/>
      <c r="BB137" s="329"/>
      <c r="BD137" s="448">
        <f t="shared" si="18"/>
        <v>133</v>
      </c>
      <c r="BE137" s="327" t="str">
        <f>KTPR!B135</f>
        <v>Аварийная загазованность площадки насосной станции откачки нефти из стендеров причала №2 (точка 3)</v>
      </c>
      <c r="BF137" s="327" t="s">
        <v>11999</v>
      </c>
      <c r="BG137" s="1150">
        <f>KTPR!C135</f>
        <v>10</v>
      </c>
      <c r="BH137" s="332"/>
      <c r="BI137" s="334"/>
      <c r="BJ137" s="334"/>
      <c r="BK137" s="334"/>
      <c r="BL137" s="332"/>
      <c r="BM137" s="319"/>
      <c r="BO137" s="331">
        <f t="shared" si="19"/>
        <v>133</v>
      </c>
      <c r="BP137" s="332"/>
      <c r="BQ137" s="332"/>
      <c r="BR137" s="332"/>
      <c r="BS137" s="332"/>
      <c r="BT137" s="334"/>
      <c r="BU137" s="334"/>
      <c r="BV137" s="334"/>
      <c r="BW137" s="332"/>
      <c r="BX137" s="329"/>
      <c r="BZ137" s="448">
        <f t="shared" si="20"/>
        <v>133</v>
      </c>
      <c r="CA137" s="327">
        <f>ZD!B135</f>
        <v>0</v>
      </c>
      <c r="CB137" s="327">
        <f>ZD!C135</f>
        <v>0</v>
      </c>
      <c r="CC137" s="1154"/>
      <c r="CD137" s="332"/>
      <c r="CE137" s="334"/>
      <c r="CF137" s="334"/>
      <c r="CG137" s="334"/>
      <c r="CH137" s="332"/>
      <c r="CI137" s="319"/>
      <c r="CL137" s="448">
        <f t="shared" si="21"/>
        <v>133</v>
      </c>
      <c r="CM137" s="327" t="str">
        <f>KTPRS2!B134</f>
        <v>Сигнализация "наличие нефти" после сбросного клапана КП10</v>
      </c>
      <c r="CN137" s="327" t="str">
        <f>KTPRS2!C134</f>
        <v>KTPRS_oil_KP10</v>
      </c>
      <c r="CO137" s="327" t="str">
        <f>CONCATENATE(IF(KTPRS2!D134=0,0,KTPRS2!D134),";",IF(KTPRS2!E134 = 0, 0,KTPRS2!E134))</f>
        <v>30;0</v>
      </c>
      <c r="CP137" s="332"/>
      <c r="CQ137" s="334"/>
      <c r="CR137" s="334"/>
      <c r="CS137" s="334"/>
      <c r="CT137" s="332"/>
      <c r="CU137" s="319"/>
      <c r="CW137" s="1135"/>
      <c r="CX137" s="1161"/>
      <c r="CY137" s="1161"/>
      <c r="CZ137" s="1161"/>
      <c r="DA137" s="1161"/>
      <c r="DB137" s="1163"/>
      <c r="DC137" s="1163"/>
      <c r="DD137" s="1163"/>
      <c r="DE137" s="1161"/>
      <c r="DF137" s="574"/>
    </row>
    <row r="138" spans="1:110" ht="15.75">
      <c r="A138" s="1135"/>
      <c r="B138" s="1136"/>
      <c r="C138" s="1136"/>
      <c r="D138" s="1136"/>
      <c r="E138" s="1136"/>
      <c r="F138" s="1136"/>
      <c r="G138" s="1136"/>
      <c r="H138" s="1136"/>
      <c r="I138" s="1136"/>
      <c r="J138" s="1137"/>
      <c r="L138" s="1135"/>
      <c r="M138" s="1136"/>
      <c r="N138" s="1136"/>
      <c r="O138" s="1136"/>
      <c r="P138" s="1136"/>
      <c r="Q138" s="1136"/>
      <c r="R138" s="1136"/>
      <c r="S138" s="1136"/>
      <c r="T138" s="1136"/>
      <c r="U138" s="1137"/>
      <c r="W138" s="1135"/>
      <c r="X138" s="1136"/>
      <c r="Y138" s="1136"/>
      <c r="Z138" s="1136"/>
      <c r="AA138" s="1136"/>
      <c r="AB138" s="1136"/>
      <c r="AC138" s="1136"/>
      <c r="AD138" s="1136"/>
      <c r="AE138" s="1136"/>
      <c r="AF138" s="1137"/>
      <c r="AH138" s="1135"/>
      <c r="AI138" s="1136"/>
      <c r="AJ138" s="1136"/>
      <c r="AK138" s="1136"/>
      <c r="AL138" s="1136"/>
      <c r="AM138" s="1136"/>
      <c r="AN138" s="1136"/>
      <c r="AO138" s="1136"/>
      <c r="AP138" s="1136"/>
      <c r="AQ138" s="1137"/>
      <c r="AS138" s="331">
        <f t="shared" si="17"/>
        <v>134</v>
      </c>
      <c r="AT138" s="332"/>
      <c r="AU138" s="332"/>
      <c r="AV138" s="332"/>
      <c r="AW138" s="332"/>
      <c r="AX138" s="334"/>
      <c r="AY138" s="334"/>
      <c r="AZ138" s="334"/>
      <c r="BA138" s="332"/>
      <c r="BB138" s="329"/>
      <c r="BD138" s="448">
        <f t="shared" si="18"/>
        <v>134</v>
      </c>
      <c r="BE138" s="327" t="str">
        <f>KTPR!B136</f>
        <v>Недостоверность измерений двух и более преобразователей уровня загазованности площадки насосной станции откачки нефти из стендеров причала №2</v>
      </c>
      <c r="BF138" s="327" t="s">
        <v>12000</v>
      </c>
      <c r="BG138" s="1150">
        <f>KTPR!C136</f>
        <v>10</v>
      </c>
      <c r="BH138" s="332"/>
      <c r="BI138" s="334"/>
      <c r="BJ138" s="334"/>
      <c r="BK138" s="334"/>
      <c r="BL138" s="332"/>
      <c r="BM138" s="319"/>
      <c r="BO138" s="331">
        <f t="shared" si="19"/>
        <v>134</v>
      </c>
      <c r="BP138" s="332"/>
      <c r="BQ138" s="332"/>
      <c r="BR138" s="332"/>
      <c r="BS138" s="332"/>
      <c r="BT138" s="334"/>
      <c r="BU138" s="334"/>
      <c r="BV138" s="334"/>
      <c r="BW138" s="332"/>
      <c r="BX138" s="329"/>
      <c r="BZ138" s="448">
        <f t="shared" si="20"/>
        <v>134</v>
      </c>
      <c r="CA138" s="327" t="str">
        <f>ZD!B136</f>
        <v>Задвижка №721</v>
      </c>
      <c r="CB138" s="327" t="str">
        <f>ZD!C136</f>
        <v>ZD_721</v>
      </c>
      <c r="CC138" s="1154"/>
      <c r="CD138" s="332"/>
      <c r="CE138" s="334"/>
      <c r="CF138" s="334"/>
      <c r="CG138" s="334"/>
      <c r="CH138" s="332"/>
      <c r="CI138" s="319"/>
      <c r="CL138" s="448">
        <f t="shared" si="21"/>
        <v>134</v>
      </c>
      <c r="CM138" s="327">
        <f>KTPRS2!B135</f>
        <v>0</v>
      </c>
      <c r="CN138" s="327">
        <f>KTPRS2!C135</f>
        <v>0</v>
      </c>
      <c r="CO138" s="327" t="str">
        <f>CONCATENATE(IF(KTPRS2!D135=0,0,KTPRS2!D135),";",IF(KTPRS2!E135 = 0, 0,KTPRS2!E135))</f>
        <v>0;0</v>
      </c>
      <c r="CP138" s="332"/>
      <c r="CQ138" s="334"/>
      <c r="CR138" s="334"/>
      <c r="CS138" s="334"/>
      <c r="CT138" s="332"/>
      <c r="CU138" s="319"/>
      <c r="CW138" s="1135"/>
      <c r="CX138" s="1161"/>
      <c r="CY138" s="1161"/>
      <c r="CZ138" s="1161"/>
      <c r="DA138" s="1161"/>
      <c r="DB138" s="1163"/>
      <c r="DC138" s="1163"/>
      <c r="DD138" s="1163"/>
      <c r="DE138" s="1161"/>
      <c r="DF138" s="574"/>
    </row>
    <row r="139" spans="1:110" ht="15.75">
      <c r="A139" s="1135"/>
      <c r="B139" s="1136"/>
      <c r="C139" s="1136"/>
      <c r="D139" s="1136"/>
      <c r="E139" s="1136"/>
      <c r="F139" s="1136"/>
      <c r="G139" s="1136"/>
      <c r="H139" s="1136"/>
      <c r="I139" s="1136"/>
      <c r="J139" s="1137"/>
      <c r="L139" s="1135"/>
      <c r="M139" s="1136"/>
      <c r="N139" s="1136"/>
      <c r="O139" s="1136"/>
      <c r="P139" s="1136"/>
      <c r="Q139" s="1136"/>
      <c r="R139" s="1136"/>
      <c r="S139" s="1136"/>
      <c r="T139" s="1136"/>
      <c r="U139" s="1137"/>
      <c r="W139" s="1135"/>
      <c r="X139" s="1136"/>
      <c r="Y139" s="1136"/>
      <c r="Z139" s="1136"/>
      <c r="AA139" s="1136"/>
      <c r="AB139" s="1136"/>
      <c r="AC139" s="1136"/>
      <c r="AD139" s="1136"/>
      <c r="AE139" s="1136"/>
      <c r="AF139" s="1137"/>
      <c r="AH139" s="1135"/>
      <c r="AI139" s="1136"/>
      <c r="AJ139" s="1136"/>
      <c r="AK139" s="1136"/>
      <c r="AL139" s="1136"/>
      <c r="AM139" s="1136"/>
      <c r="AN139" s="1136"/>
      <c r="AO139" s="1136"/>
      <c r="AP139" s="1136"/>
      <c r="AQ139" s="1137"/>
      <c r="AS139" s="331">
        <f t="shared" si="17"/>
        <v>135</v>
      </c>
      <c r="AT139" s="332"/>
      <c r="AU139" s="332"/>
      <c r="AV139" s="332"/>
      <c r="AW139" s="332"/>
      <c r="AX139" s="334"/>
      <c r="AY139" s="334"/>
      <c r="AZ139" s="334"/>
      <c r="BA139" s="332"/>
      <c r="BB139" s="329"/>
      <c r="BD139" s="448">
        <f t="shared" si="18"/>
        <v>135</v>
      </c>
      <c r="BE139" s="327" t="str">
        <f>KTPR!B137</f>
        <v>Сохранение предельной загазованности площадки насосной станции откачки нефти из стендеров причала №2 (точка 1)</v>
      </c>
      <c r="BF139" s="327" t="s">
        <v>12001</v>
      </c>
      <c r="BG139" s="1150">
        <f>KTPR!C137</f>
        <v>0</v>
      </c>
      <c r="BH139" s="332"/>
      <c r="BI139" s="334"/>
      <c r="BJ139" s="334"/>
      <c r="BK139" s="334"/>
      <c r="BL139" s="332"/>
      <c r="BM139" s="319"/>
      <c r="BO139" s="331">
        <f t="shared" si="19"/>
        <v>135</v>
      </c>
      <c r="BP139" s="332"/>
      <c r="BQ139" s="332"/>
      <c r="BR139" s="332"/>
      <c r="BS139" s="332"/>
      <c r="BT139" s="334"/>
      <c r="BU139" s="334"/>
      <c r="BV139" s="334"/>
      <c r="BW139" s="332"/>
      <c r="BX139" s="329"/>
      <c r="BZ139" s="448">
        <f t="shared" si="20"/>
        <v>135</v>
      </c>
      <c r="CA139" s="327" t="str">
        <f>ZD!B137</f>
        <v>Задвижка №731</v>
      </c>
      <c r="CB139" s="327" t="str">
        <f>ZD!C137</f>
        <v>ZD_731</v>
      </c>
      <c r="CC139" s="1154"/>
      <c r="CD139" s="332"/>
      <c r="CE139" s="334"/>
      <c r="CF139" s="334"/>
      <c r="CG139" s="334"/>
      <c r="CH139" s="332"/>
      <c r="CI139" s="319"/>
      <c r="CL139" s="448">
        <f t="shared" si="21"/>
        <v>135</v>
      </c>
      <c r="CM139" s="327" t="str">
        <f>KTPRS2!B136</f>
        <v>Минимальный уровень нефти в емкости Е-33</v>
      </c>
      <c r="CN139" s="327" t="str">
        <f>KTPRS2!C136</f>
        <v>KTPRS_MinL_E33</v>
      </c>
      <c r="CO139" s="327" t="str">
        <f>CONCATENATE(IF(KTPRS2!D136=0,0,KTPRS2!D136),";",IF(KTPRS2!E136 = 0, 0,KTPRS2!E136))</f>
        <v>3;0</v>
      </c>
      <c r="CP139" s="332"/>
      <c r="CQ139" s="334"/>
      <c r="CR139" s="334"/>
      <c r="CS139" s="334"/>
      <c r="CT139" s="332"/>
      <c r="CU139" s="319"/>
      <c r="CW139" s="1135"/>
      <c r="CX139" s="1161"/>
      <c r="CY139" s="1161"/>
      <c r="CZ139" s="1161"/>
      <c r="DA139" s="1161"/>
      <c r="DB139" s="1163"/>
      <c r="DC139" s="1163"/>
      <c r="DD139" s="1163"/>
      <c r="DE139" s="1161"/>
      <c r="DF139" s="574"/>
    </row>
    <row r="140" spans="1:110" ht="15.75">
      <c r="A140" s="1135"/>
      <c r="B140" s="1136"/>
      <c r="C140" s="1136"/>
      <c r="D140" s="1136"/>
      <c r="E140" s="1136"/>
      <c r="F140" s="1136"/>
      <c r="G140" s="1136"/>
      <c r="H140" s="1136"/>
      <c r="I140" s="1136"/>
      <c r="J140" s="1137"/>
      <c r="L140" s="1135"/>
      <c r="M140" s="1136"/>
      <c r="N140" s="1136"/>
      <c r="O140" s="1136"/>
      <c r="P140" s="1136"/>
      <c r="Q140" s="1136"/>
      <c r="R140" s="1136"/>
      <c r="S140" s="1136"/>
      <c r="T140" s="1136"/>
      <c r="U140" s="1137"/>
      <c r="W140" s="1135"/>
      <c r="X140" s="1136"/>
      <c r="Y140" s="1136"/>
      <c r="Z140" s="1136"/>
      <c r="AA140" s="1136"/>
      <c r="AB140" s="1136"/>
      <c r="AC140" s="1136"/>
      <c r="AD140" s="1136"/>
      <c r="AE140" s="1136"/>
      <c r="AF140" s="1137"/>
      <c r="AH140" s="1135"/>
      <c r="AI140" s="1136"/>
      <c r="AJ140" s="1136"/>
      <c r="AK140" s="1136"/>
      <c r="AL140" s="1136"/>
      <c r="AM140" s="1136"/>
      <c r="AN140" s="1136"/>
      <c r="AO140" s="1136"/>
      <c r="AP140" s="1136"/>
      <c r="AQ140" s="1137"/>
      <c r="AS140" s="331">
        <f t="shared" si="17"/>
        <v>136</v>
      </c>
      <c r="AT140" s="332"/>
      <c r="AU140" s="332"/>
      <c r="AV140" s="332"/>
      <c r="AW140" s="332"/>
      <c r="AX140" s="334"/>
      <c r="AY140" s="334"/>
      <c r="AZ140" s="334"/>
      <c r="BA140" s="332"/>
      <c r="BB140" s="329"/>
      <c r="BD140" s="448">
        <f t="shared" si="18"/>
        <v>136</v>
      </c>
      <c r="BE140" s="327" t="str">
        <f>KTPR!B138</f>
        <v>Сохранение предельной загазованности площадки насосной станции откачки нефти из стендеров причала №2 (точка 2)</v>
      </c>
      <c r="BF140" s="327" t="s">
        <v>12002</v>
      </c>
      <c r="BG140" s="1150">
        <f>KTPR!C138</f>
        <v>0</v>
      </c>
      <c r="BH140" s="332"/>
      <c r="BI140" s="334"/>
      <c r="BJ140" s="334"/>
      <c r="BK140" s="334"/>
      <c r="BL140" s="332"/>
      <c r="BM140" s="319"/>
      <c r="BO140" s="331">
        <f t="shared" si="19"/>
        <v>136</v>
      </c>
      <c r="BP140" s="332"/>
      <c r="BQ140" s="332"/>
      <c r="BR140" s="332"/>
      <c r="BS140" s="332"/>
      <c r="BT140" s="334"/>
      <c r="BU140" s="334"/>
      <c r="BV140" s="334"/>
      <c r="BW140" s="332"/>
      <c r="BX140" s="329"/>
      <c r="BZ140" s="448">
        <f t="shared" si="20"/>
        <v>136</v>
      </c>
      <c r="CA140" s="327" t="str">
        <f>ZD!B138</f>
        <v>Задвижка №732</v>
      </c>
      <c r="CB140" s="327" t="str">
        <f>ZD!C138</f>
        <v>ZD_732</v>
      </c>
      <c r="CC140" s="1154"/>
      <c r="CD140" s="332"/>
      <c r="CE140" s="334"/>
      <c r="CF140" s="334"/>
      <c r="CG140" s="334"/>
      <c r="CH140" s="332"/>
      <c r="CI140" s="319"/>
      <c r="CL140" s="448">
        <f t="shared" si="21"/>
        <v>136</v>
      </c>
      <c r="CM140" s="327" t="str">
        <f>KTPRS2!B137</f>
        <v>Предельный максимальный уровень нефти в емкости Е-33</v>
      </c>
      <c r="CN140" s="327" t="str">
        <f>KTPRS2!C137</f>
        <v>KTPRS_preMaxL_E33</v>
      </c>
      <c r="CO140" s="327" t="str">
        <f>CONCATENATE(IF(KTPRS2!D137=0,0,KTPRS2!D137),";",IF(KTPRS2!E137 = 0, 0,KTPRS2!E137))</f>
        <v>3;0</v>
      </c>
      <c r="CP140" s="332"/>
      <c r="CQ140" s="334"/>
      <c r="CR140" s="334"/>
      <c r="CS140" s="334"/>
      <c r="CT140" s="332"/>
      <c r="CU140" s="319"/>
      <c r="CW140" s="1135"/>
      <c r="CX140" s="1161"/>
      <c r="CY140" s="1161"/>
      <c r="CZ140" s="1161"/>
      <c r="DA140" s="1161"/>
      <c r="DB140" s="1163"/>
      <c r="DC140" s="1163"/>
      <c r="DD140" s="1163"/>
      <c r="DE140" s="1161"/>
      <c r="DF140" s="574"/>
    </row>
    <row r="141" spans="1:110" ht="15.75">
      <c r="A141" s="1135"/>
      <c r="B141" s="1136"/>
      <c r="C141" s="1136"/>
      <c r="D141" s="1136"/>
      <c r="E141" s="1136"/>
      <c r="F141" s="1136"/>
      <c r="G141" s="1136"/>
      <c r="H141" s="1136"/>
      <c r="I141" s="1136"/>
      <c r="J141" s="1137"/>
      <c r="L141" s="1135"/>
      <c r="M141" s="1136"/>
      <c r="N141" s="1136"/>
      <c r="O141" s="1136"/>
      <c r="P141" s="1136"/>
      <c r="Q141" s="1136"/>
      <c r="R141" s="1136"/>
      <c r="S141" s="1136"/>
      <c r="T141" s="1136"/>
      <c r="U141" s="1137"/>
      <c r="W141" s="1135"/>
      <c r="X141" s="1136"/>
      <c r="Y141" s="1136"/>
      <c r="Z141" s="1136"/>
      <c r="AA141" s="1136"/>
      <c r="AB141" s="1136"/>
      <c r="AC141" s="1136"/>
      <c r="AD141" s="1136"/>
      <c r="AE141" s="1136"/>
      <c r="AF141" s="1137"/>
      <c r="AH141" s="1135"/>
      <c r="AI141" s="1136"/>
      <c r="AJ141" s="1136"/>
      <c r="AK141" s="1136"/>
      <c r="AL141" s="1136"/>
      <c r="AM141" s="1136"/>
      <c r="AN141" s="1136"/>
      <c r="AO141" s="1136"/>
      <c r="AP141" s="1136"/>
      <c r="AQ141" s="1137"/>
      <c r="AS141" s="331">
        <f t="shared" si="17"/>
        <v>137</v>
      </c>
      <c r="AT141" s="332"/>
      <c r="AU141" s="332"/>
      <c r="AV141" s="332"/>
      <c r="AW141" s="332"/>
      <c r="AX141" s="334"/>
      <c r="AY141" s="334"/>
      <c r="AZ141" s="334"/>
      <c r="BA141" s="332"/>
      <c r="BB141" s="329"/>
      <c r="BD141" s="448">
        <f t="shared" si="18"/>
        <v>137</v>
      </c>
      <c r="BE141" s="327" t="str">
        <f>KTPR!B139</f>
        <v>Сохранение предельной загазованности площадки насосной станции откачки нефти из стендеров причала №2 (точка 3)</v>
      </c>
      <c r="BF141" s="327" t="s">
        <v>12003</v>
      </c>
      <c r="BG141" s="1150">
        <f>KTPR!C139</f>
        <v>0</v>
      </c>
      <c r="BH141" s="332"/>
      <c r="BI141" s="334"/>
      <c r="BJ141" s="334"/>
      <c r="BK141" s="334"/>
      <c r="BL141" s="332"/>
      <c r="BM141" s="319"/>
      <c r="BO141" s="331">
        <f t="shared" si="19"/>
        <v>137</v>
      </c>
      <c r="BP141" s="332"/>
      <c r="BQ141" s="332"/>
      <c r="BR141" s="332"/>
      <c r="BS141" s="332"/>
      <c r="BT141" s="334"/>
      <c r="BU141" s="334"/>
      <c r="BV141" s="334"/>
      <c r="BW141" s="332"/>
      <c r="BX141" s="329"/>
      <c r="BZ141" s="448">
        <f t="shared" si="20"/>
        <v>137</v>
      </c>
      <c r="CA141" s="327">
        <f>ZD!B139</f>
        <v>0</v>
      </c>
      <c r="CB141" s="327">
        <f>ZD!C139</f>
        <v>0</v>
      </c>
      <c r="CC141" s="1154"/>
      <c r="CD141" s="332"/>
      <c r="CE141" s="334"/>
      <c r="CF141" s="334"/>
      <c r="CG141" s="334"/>
      <c r="CH141" s="332"/>
      <c r="CI141" s="319"/>
      <c r="CL141" s="448">
        <f t="shared" si="21"/>
        <v>137</v>
      </c>
      <c r="CM141" s="327" t="str">
        <f>KTPRS2!B138</f>
        <v>Отключение и блокировка пуска насоса Н-33 по закрытому пути откачки дренажа</v>
      </c>
      <c r="CN141" s="327" t="str">
        <f>KTPRS2!C138</f>
        <v>KTPRS_Off_Bl_CloseZD_N33</v>
      </c>
      <c r="CO141" s="327" t="str">
        <f>CONCATENATE(IF(KTPRS2!D138=0,0,KTPRS2!D138),";",IF(KTPRS2!E138 = 0, 0,KTPRS2!E138))</f>
        <v>0;0</v>
      </c>
      <c r="CP141" s="332"/>
      <c r="CQ141" s="334"/>
      <c r="CR141" s="334"/>
      <c r="CS141" s="334"/>
      <c r="CT141" s="332"/>
      <c r="CU141" s="319"/>
      <c r="CW141" s="1135"/>
      <c r="CX141" s="1161"/>
      <c r="CY141" s="1161"/>
      <c r="CZ141" s="1161"/>
      <c r="DA141" s="1161"/>
      <c r="DB141" s="1163"/>
      <c r="DC141" s="1163"/>
      <c r="DD141" s="1163"/>
      <c r="DE141" s="1161"/>
      <c r="DF141" s="574"/>
    </row>
    <row r="142" spans="1:110" ht="15.75">
      <c r="A142" s="1135"/>
      <c r="B142" s="1136"/>
      <c r="C142" s="1136"/>
      <c r="D142" s="1136"/>
      <c r="E142" s="1136"/>
      <c r="F142" s="1136"/>
      <c r="G142" s="1136"/>
      <c r="H142" s="1136"/>
      <c r="I142" s="1136"/>
      <c r="J142" s="1137"/>
      <c r="L142" s="1135"/>
      <c r="M142" s="1136"/>
      <c r="N142" s="1136"/>
      <c r="O142" s="1136"/>
      <c r="P142" s="1136"/>
      <c r="Q142" s="1136"/>
      <c r="R142" s="1136"/>
      <c r="S142" s="1136"/>
      <c r="T142" s="1136"/>
      <c r="U142" s="1137"/>
      <c r="W142" s="1135"/>
      <c r="X142" s="1136"/>
      <c r="Y142" s="1136"/>
      <c r="Z142" s="1136"/>
      <c r="AA142" s="1136"/>
      <c r="AB142" s="1136"/>
      <c r="AC142" s="1136"/>
      <c r="AD142" s="1136"/>
      <c r="AE142" s="1136"/>
      <c r="AF142" s="1137"/>
      <c r="AH142" s="1135"/>
      <c r="AI142" s="1136"/>
      <c r="AJ142" s="1136"/>
      <c r="AK142" s="1136"/>
      <c r="AL142" s="1136"/>
      <c r="AM142" s="1136"/>
      <c r="AN142" s="1136"/>
      <c r="AO142" s="1136"/>
      <c r="AP142" s="1136"/>
      <c r="AQ142" s="1137"/>
      <c r="AS142" s="331">
        <f t="shared" si="17"/>
        <v>138</v>
      </c>
      <c r="AT142" s="332"/>
      <c r="AU142" s="332"/>
      <c r="AV142" s="332"/>
      <c r="AW142" s="332"/>
      <c r="AX142" s="334"/>
      <c r="AY142" s="334"/>
      <c r="AZ142" s="334"/>
      <c r="BA142" s="332"/>
      <c r="BB142" s="329"/>
      <c r="BD142" s="448">
        <f t="shared" si="18"/>
        <v>138</v>
      </c>
      <c r="BE142" s="327" t="str">
        <f>KTPR!B140</f>
        <v>Аварийный максимальный уровень нефти в резервуаре Е24</v>
      </c>
      <c r="BF142" s="327" t="s">
        <v>12004</v>
      </c>
      <c r="BG142" s="1150">
        <f>KTPR!C140</f>
        <v>0</v>
      </c>
      <c r="BH142" s="332"/>
      <c r="BI142" s="334"/>
      <c r="BJ142" s="334"/>
      <c r="BK142" s="334"/>
      <c r="BL142" s="332"/>
      <c r="BM142" s="319"/>
      <c r="BO142" s="331">
        <f t="shared" si="19"/>
        <v>138</v>
      </c>
      <c r="BP142" s="332"/>
      <c r="BQ142" s="332"/>
      <c r="BR142" s="332"/>
      <c r="BS142" s="332"/>
      <c r="BT142" s="334"/>
      <c r="BU142" s="334"/>
      <c r="BV142" s="334"/>
      <c r="BW142" s="332"/>
      <c r="BX142" s="329"/>
      <c r="BZ142" s="448">
        <f t="shared" si="20"/>
        <v>138</v>
      </c>
      <c r="CA142" s="327" t="str">
        <f>ZD!B140</f>
        <v>Задвижка №301а</v>
      </c>
      <c r="CB142" s="327" t="str">
        <f>ZD!C140</f>
        <v>ZD_301Aint</v>
      </c>
      <c r="CC142" s="1154"/>
      <c r="CD142" s="332"/>
      <c r="CE142" s="334"/>
      <c r="CF142" s="334"/>
      <c r="CG142" s="334"/>
      <c r="CH142" s="332"/>
      <c r="CI142" s="319"/>
      <c r="CL142" s="448">
        <f t="shared" si="21"/>
        <v>138</v>
      </c>
      <c r="CM142" s="327" t="str">
        <f>KTPRS2!B139</f>
        <v>Отключение и блокировка пуска насоса Н-33 по давлению в точке подключение</v>
      </c>
      <c r="CN142" s="327" t="str">
        <f>KTPRS2!C139</f>
        <v>KTPRS_Off_Bl_P_N33</v>
      </c>
      <c r="CO142" s="327" t="str">
        <f>CONCATENATE(IF(KTPRS2!D139=0,0,KTPRS2!D139),";",IF(KTPRS2!E139 = 0, 0,KTPRS2!E139))</f>
        <v>0;0</v>
      </c>
      <c r="CP142" s="332"/>
      <c r="CQ142" s="334"/>
      <c r="CR142" s="334"/>
      <c r="CS142" s="334"/>
      <c r="CT142" s="332"/>
      <c r="CU142" s="319"/>
      <c r="CW142" s="1135"/>
      <c r="CX142" s="1161"/>
      <c r="CY142" s="1161"/>
      <c r="CZ142" s="1161"/>
      <c r="DA142" s="1161"/>
      <c r="DB142" s="1163"/>
      <c r="DC142" s="1163"/>
      <c r="DD142" s="1163"/>
      <c r="DE142" s="1161"/>
      <c r="DF142" s="574"/>
    </row>
    <row r="143" spans="1:110" ht="15.75">
      <c r="A143" s="1135"/>
      <c r="B143" s="1136"/>
      <c r="C143" s="1136"/>
      <c r="D143" s="1136"/>
      <c r="E143" s="1136"/>
      <c r="F143" s="1136"/>
      <c r="G143" s="1136"/>
      <c r="H143" s="1136"/>
      <c r="I143" s="1136"/>
      <c r="J143" s="1137"/>
      <c r="L143" s="1135"/>
      <c r="M143" s="1136"/>
      <c r="N143" s="1136"/>
      <c r="O143" s="1136"/>
      <c r="P143" s="1136"/>
      <c r="Q143" s="1136"/>
      <c r="R143" s="1136"/>
      <c r="S143" s="1136"/>
      <c r="T143" s="1136"/>
      <c r="U143" s="1137"/>
      <c r="W143" s="1135"/>
      <c r="X143" s="1136"/>
      <c r="Y143" s="1136"/>
      <c r="Z143" s="1136"/>
      <c r="AA143" s="1136"/>
      <c r="AB143" s="1136"/>
      <c r="AC143" s="1136"/>
      <c r="AD143" s="1136"/>
      <c r="AE143" s="1136"/>
      <c r="AF143" s="1137"/>
      <c r="AH143" s="1135"/>
      <c r="AI143" s="1136"/>
      <c r="AJ143" s="1136"/>
      <c r="AK143" s="1136"/>
      <c r="AL143" s="1136"/>
      <c r="AM143" s="1136"/>
      <c r="AN143" s="1136"/>
      <c r="AO143" s="1136"/>
      <c r="AP143" s="1136"/>
      <c r="AQ143" s="1137"/>
      <c r="AS143" s="331">
        <f t="shared" si="17"/>
        <v>139</v>
      </c>
      <c r="AT143" s="332"/>
      <c r="AU143" s="332"/>
      <c r="AV143" s="332"/>
      <c r="AW143" s="332"/>
      <c r="AX143" s="334"/>
      <c r="AY143" s="334"/>
      <c r="AZ143" s="334"/>
      <c r="BA143" s="332"/>
      <c r="BB143" s="329"/>
      <c r="BD143" s="448">
        <f t="shared" si="18"/>
        <v>139</v>
      </c>
      <c r="BE143" s="327" t="str">
        <f>KTPR!B141</f>
        <v>Аварийная загазованность площадки насосной станции откачки дренажа из ёмкости Е-24 (точка 1)</v>
      </c>
      <c r="BF143" s="327" t="s">
        <v>12005</v>
      </c>
      <c r="BG143" s="1150">
        <f>KTPR!C141</f>
        <v>10</v>
      </c>
      <c r="BH143" s="332"/>
      <c r="BI143" s="334"/>
      <c r="BJ143" s="334"/>
      <c r="BK143" s="334"/>
      <c r="BL143" s="332"/>
      <c r="BM143" s="319"/>
      <c r="BO143" s="331">
        <f t="shared" si="19"/>
        <v>139</v>
      </c>
      <c r="BP143" s="332"/>
      <c r="BQ143" s="332"/>
      <c r="BR143" s="332"/>
      <c r="BS143" s="332"/>
      <c r="BT143" s="334"/>
      <c r="BU143" s="334"/>
      <c r="BV143" s="334"/>
      <c r="BW143" s="332"/>
      <c r="BX143" s="329"/>
      <c r="BZ143" s="448">
        <f t="shared" si="20"/>
        <v>139</v>
      </c>
      <c r="CA143" s="327" t="str">
        <f>ZD!B141</f>
        <v>Задвижка №302а</v>
      </c>
      <c r="CB143" s="327" t="str">
        <f>ZD!C141</f>
        <v>ZD_302Aint</v>
      </c>
      <c r="CC143" s="1154"/>
      <c r="CD143" s="332"/>
      <c r="CE143" s="334"/>
      <c r="CF143" s="334"/>
      <c r="CG143" s="334"/>
      <c r="CH143" s="332"/>
      <c r="CI143" s="319"/>
      <c r="CL143" s="448">
        <f t="shared" si="21"/>
        <v>139</v>
      </c>
      <c r="CM143" s="327" t="str">
        <f>KTPRS2!B140</f>
        <v>Максимальное давление нефти на выходе насоса Н-33</v>
      </c>
      <c r="CN143" s="327" t="str">
        <f>KTPRS2!C140</f>
        <v>KTPRS_MaxP_OutN33</v>
      </c>
      <c r="CO143" s="327" t="str">
        <f>CONCATENATE(IF(KTPRS2!D140=0,0,KTPRS2!D140),";",IF(KTPRS2!E140 = 0, 0,KTPRS2!E140))</f>
        <v>0;0</v>
      </c>
      <c r="CP143" s="332"/>
      <c r="CQ143" s="334"/>
      <c r="CR143" s="334"/>
      <c r="CS143" s="334"/>
      <c r="CT143" s="332"/>
      <c r="CU143" s="319"/>
      <c r="CW143" s="1135"/>
      <c r="CX143" s="1161"/>
      <c r="CY143" s="1161"/>
      <c r="CZ143" s="1161"/>
      <c r="DA143" s="1161"/>
      <c r="DB143" s="1163"/>
      <c r="DC143" s="1163"/>
      <c r="DD143" s="1163"/>
      <c r="DE143" s="1161"/>
      <c r="DF143" s="574"/>
    </row>
    <row r="144" spans="1:110" ht="15.75">
      <c r="A144" s="1135"/>
      <c r="B144" s="1136"/>
      <c r="C144" s="1136"/>
      <c r="D144" s="1136"/>
      <c r="E144" s="1136"/>
      <c r="F144" s="1136"/>
      <c r="G144" s="1136"/>
      <c r="H144" s="1136"/>
      <c r="I144" s="1136"/>
      <c r="J144" s="1137"/>
      <c r="L144" s="1135"/>
      <c r="M144" s="1136"/>
      <c r="N144" s="1136"/>
      <c r="O144" s="1136"/>
      <c r="P144" s="1136"/>
      <c r="Q144" s="1136"/>
      <c r="R144" s="1136"/>
      <c r="S144" s="1136"/>
      <c r="T144" s="1136"/>
      <c r="U144" s="1137"/>
      <c r="W144" s="1135"/>
      <c r="X144" s="1136"/>
      <c r="Y144" s="1136"/>
      <c r="Z144" s="1136"/>
      <c r="AA144" s="1136"/>
      <c r="AB144" s="1136"/>
      <c r="AC144" s="1136"/>
      <c r="AD144" s="1136"/>
      <c r="AE144" s="1136"/>
      <c r="AF144" s="1137"/>
      <c r="AH144" s="1135"/>
      <c r="AI144" s="1136"/>
      <c r="AJ144" s="1136"/>
      <c r="AK144" s="1136"/>
      <c r="AL144" s="1136"/>
      <c r="AM144" s="1136"/>
      <c r="AN144" s="1136"/>
      <c r="AO144" s="1136"/>
      <c r="AP144" s="1136"/>
      <c r="AQ144" s="1137"/>
      <c r="AS144" s="331">
        <f t="shared" si="17"/>
        <v>140</v>
      </c>
      <c r="AT144" s="332"/>
      <c r="AU144" s="332"/>
      <c r="AV144" s="332"/>
      <c r="AW144" s="332"/>
      <c r="AX144" s="334"/>
      <c r="AY144" s="334"/>
      <c r="AZ144" s="334"/>
      <c r="BA144" s="332"/>
      <c r="BB144" s="329"/>
      <c r="BD144" s="448">
        <f t="shared" si="18"/>
        <v>140</v>
      </c>
      <c r="BE144" s="327" t="str">
        <f>KTPR!B142</f>
        <v>Аварийная загазованность площадки насосной станции откачки дренажа из ёмкости Е-24 (точка 2)</v>
      </c>
      <c r="BF144" s="327" t="s">
        <v>12006</v>
      </c>
      <c r="BG144" s="1150">
        <f>KTPR!C142</f>
        <v>10</v>
      </c>
      <c r="BH144" s="332"/>
      <c r="BI144" s="334"/>
      <c r="BJ144" s="334"/>
      <c r="BK144" s="334"/>
      <c r="BL144" s="332"/>
      <c r="BM144" s="319"/>
      <c r="BO144" s="331">
        <f t="shared" si="19"/>
        <v>140</v>
      </c>
      <c r="BP144" s="332"/>
      <c r="BQ144" s="332"/>
      <c r="BR144" s="332"/>
      <c r="BS144" s="332"/>
      <c r="BT144" s="334"/>
      <c r="BU144" s="334"/>
      <c r="BV144" s="334"/>
      <c r="BW144" s="332"/>
      <c r="BX144" s="329"/>
      <c r="BZ144" s="448">
        <f t="shared" si="20"/>
        <v>140</v>
      </c>
      <c r="CA144" s="327" t="str">
        <f>ZD!B142</f>
        <v>Задвижка №303а</v>
      </c>
      <c r="CB144" s="327" t="str">
        <f>ZD!C142</f>
        <v>ZD_303Aint</v>
      </c>
      <c r="CC144" s="1154"/>
      <c r="CD144" s="332"/>
      <c r="CE144" s="334"/>
      <c r="CF144" s="334"/>
      <c r="CG144" s="334"/>
      <c r="CH144" s="332"/>
      <c r="CI144" s="319"/>
      <c r="CL144" s="448">
        <f t="shared" si="21"/>
        <v>140</v>
      </c>
      <c r="CM144" s="327">
        <f>KTPRS2!B141</f>
        <v>0</v>
      </c>
      <c r="CN144" s="327">
        <f>KTPRS2!C141</f>
        <v>0</v>
      </c>
      <c r="CO144" s="327" t="str">
        <f>CONCATENATE(IF(KTPRS2!D141=0,0,KTPRS2!D141),";",IF(KTPRS2!E141 = 0, 0,KTPRS2!E141))</f>
        <v>0;0</v>
      </c>
      <c r="CP144" s="332"/>
      <c r="CQ144" s="334"/>
      <c r="CR144" s="334"/>
      <c r="CS144" s="334"/>
      <c r="CT144" s="332"/>
      <c r="CU144" s="319"/>
      <c r="CW144" s="1135"/>
      <c r="CX144" s="1161"/>
      <c r="CY144" s="1161"/>
      <c r="CZ144" s="1161"/>
      <c r="DA144" s="1161"/>
      <c r="DB144" s="1163"/>
      <c r="DC144" s="1163"/>
      <c r="DD144" s="1163"/>
      <c r="DE144" s="1161"/>
      <c r="DF144" s="574"/>
    </row>
    <row r="145" spans="1:110" ht="15.75">
      <c r="A145" s="1135"/>
      <c r="B145" s="1136"/>
      <c r="C145" s="1136"/>
      <c r="D145" s="1136"/>
      <c r="E145" s="1136"/>
      <c r="F145" s="1136"/>
      <c r="G145" s="1136"/>
      <c r="H145" s="1136"/>
      <c r="I145" s="1136"/>
      <c r="J145" s="1137"/>
      <c r="L145" s="1135"/>
      <c r="M145" s="1136"/>
      <c r="N145" s="1136"/>
      <c r="O145" s="1136"/>
      <c r="P145" s="1136"/>
      <c r="Q145" s="1136"/>
      <c r="R145" s="1136"/>
      <c r="S145" s="1136"/>
      <c r="T145" s="1136"/>
      <c r="U145" s="1137"/>
      <c r="W145" s="1135"/>
      <c r="X145" s="1136"/>
      <c r="Y145" s="1136"/>
      <c r="Z145" s="1136"/>
      <c r="AA145" s="1136"/>
      <c r="AB145" s="1136"/>
      <c r="AC145" s="1136"/>
      <c r="AD145" s="1136"/>
      <c r="AE145" s="1136"/>
      <c r="AF145" s="1137"/>
      <c r="AH145" s="1135"/>
      <c r="AI145" s="1136"/>
      <c r="AJ145" s="1136"/>
      <c r="AK145" s="1136"/>
      <c r="AL145" s="1136"/>
      <c r="AM145" s="1136"/>
      <c r="AN145" s="1136"/>
      <c r="AO145" s="1136"/>
      <c r="AP145" s="1136"/>
      <c r="AQ145" s="1137"/>
      <c r="AS145" s="331">
        <f t="shared" si="17"/>
        <v>141</v>
      </c>
      <c r="AT145" s="332"/>
      <c r="AU145" s="332"/>
      <c r="AV145" s="332"/>
      <c r="AW145" s="332"/>
      <c r="AX145" s="334"/>
      <c r="AY145" s="334"/>
      <c r="AZ145" s="334"/>
      <c r="BA145" s="332"/>
      <c r="BB145" s="329"/>
      <c r="BD145" s="448">
        <f t="shared" si="18"/>
        <v>141</v>
      </c>
      <c r="BE145" s="327" t="str">
        <f>KTPR!B143</f>
        <v>Аварийная загазованность площадки насосной станции откачки дренажа из ёмкости Е-24 (точка 3)</v>
      </c>
      <c r="BF145" s="327" t="s">
        <v>12007</v>
      </c>
      <c r="BG145" s="1150">
        <f>KTPR!C143</f>
        <v>10</v>
      </c>
      <c r="BH145" s="332"/>
      <c r="BI145" s="334"/>
      <c r="BJ145" s="334"/>
      <c r="BK145" s="334"/>
      <c r="BL145" s="332"/>
      <c r="BM145" s="319"/>
      <c r="BO145" s="331">
        <f t="shared" si="19"/>
        <v>141</v>
      </c>
      <c r="BP145" s="332"/>
      <c r="BQ145" s="332"/>
      <c r="BR145" s="332"/>
      <c r="BS145" s="332"/>
      <c r="BT145" s="334"/>
      <c r="BU145" s="334"/>
      <c r="BV145" s="334"/>
      <c r="BW145" s="332"/>
      <c r="BX145" s="329"/>
      <c r="BZ145" s="448">
        <f t="shared" si="20"/>
        <v>141</v>
      </c>
      <c r="CA145" s="327" t="str">
        <f>ZD!B143</f>
        <v>Задвижка №304а</v>
      </c>
      <c r="CB145" s="327" t="str">
        <f>ZD!C143</f>
        <v>ZD_304Aint</v>
      </c>
      <c r="CC145" s="1154"/>
      <c r="CD145" s="332"/>
      <c r="CE145" s="334"/>
      <c r="CF145" s="334"/>
      <c r="CG145" s="334"/>
      <c r="CH145" s="332"/>
      <c r="CI145" s="319"/>
      <c r="CL145" s="448">
        <f t="shared" si="21"/>
        <v>141</v>
      </c>
      <c r="CM145" s="327" t="str">
        <f>KTPRS2!B142</f>
        <v>Аварийная максимальная температура подшипника насоса Н-33</v>
      </c>
      <c r="CN145" s="327" t="str">
        <f>KTPRS2!C142</f>
        <v>KTPRS_almMaxT_N33</v>
      </c>
      <c r="CO145" s="327" t="str">
        <f>CONCATENATE(IF(KTPRS2!D142=0,0,KTPRS2!D142),";",IF(KTPRS2!E142 = 0, 0,KTPRS2!E142))</f>
        <v>1;0</v>
      </c>
      <c r="CP145" s="332"/>
      <c r="CQ145" s="334"/>
      <c r="CR145" s="334"/>
      <c r="CS145" s="334"/>
      <c r="CT145" s="332"/>
      <c r="CU145" s="319"/>
      <c r="CW145" s="1135"/>
      <c r="CX145" s="1161"/>
      <c r="CY145" s="1161"/>
      <c r="CZ145" s="1161"/>
      <c r="DA145" s="1161"/>
      <c r="DB145" s="1163"/>
      <c r="DC145" s="1163"/>
      <c r="DD145" s="1163"/>
      <c r="DE145" s="1161"/>
      <c r="DF145" s="574"/>
    </row>
    <row r="146" spans="1:110" ht="15.75">
      <c r="A146" s="1135"/>
      <c r="B146" s="1136"/>
      <c r="C146" s="1136"/>
      <c r="D146" s="1136"/>
      <c r="E146" s="1136"/>
      <c r="F146" s="1136"/>
      <c r="G146" s="1136"/>
      <c r="H146" s="1136"/>
      <c r="I146" s="1136"/>
      <c r="J146" s="1137"/>
      <c r="L146" s="1135"/>
      <c r="M146" s="1136"/>
      <c r="N146" s="1136"/>
      <c r="O146" s="1136"/>
      <c r="P146" s="1136"/>
      <c r="Q146" s="1136"/>
      <c r="R146" s="1136"/>
      <c r="S146" s="1136"/>
      <c r="T146" s="1136"/>
      <c r="U146" s="1137"/>
      <c r="W146" s="1135"/>
      <c r="X146" s="1136"/>
      <c r="Y146" s="1136"/>
      <c r="Z146" s="1136"/>
      <c r="AA146" s="1136"/>
      <c r="AB146" s="1136"/>
      <c r="AC146" s="1136"/>
      <c r="AD146" s="1136"/>
      <c r="AE146" s="1136"/>
      <c r="AF146" s="1137"/>
      <c r="AH146" s="1135"/>
      <c r="AI146" s="1136"/>
      <c r="AJ146" s="1136"/>
      <c r="AK146" s="1136"/>
      <c r="AL146" s="1136"/>
      <c r="AM146" s="1136"/>
      <c r="AN146" s="1136"/>
      <c r="AO146" s="1136"/>
      <c r="AP146" s="1136"/>
      <c r="AQ146" s="1137"/>
      <c r="AS146" s="331">
        <f t="shared" si="17"/>
        <v>142</v>
      </c>
      <c r="AT146" s="332"/>
      <c r="AU146" s="332"/>
      <c r="AV146" s="332"/>
      <c r="AW146" s="332"/>
      <c r="AX146" s="334"/>
      <c r="AY146" s="334"/>
      <c r="AZ146" s="334"/>
      <c r="BA146" s="332"/>
      <c r="BB146" s="329"/>
      <c r="BD146" s="448">
        <f t="shared" si="18"/>
        <v>142</v>
      </c>
      <c r="BE146" s="327" t="str">
        <f>KTPR!B144</f>
        <v>Аварийная загазованность площадки насосной станции откачки дренажа из ёмкости Е-24 (точка 4)</v>
      </c>
      <c r="BF146" s="327" t="s">
        <v>12008</v>
      </c>
      <c r="BG146" s="1150">
        <f>KTPR!C144</f>
        <v>10</v>
      </c>
      <c r="BH146" s="332"/>
      <c r="BI146" s="334"/>
      <c r="BJ146" s="334"/>
      <c r="BK146" s="334"/>
      <c r="BL146" s="332"/>
      <c r="BM146" s="319"/>
      <c r="BO146" s="331">
        <f t="shared" si="19"/>
        <v>142</v>
      </c>
      <c r="BP146" s="332"/>
      <c r="BQ146" s="332"/>
      <c r="BR146" s="332"/>
      <c r="BS146" s="332"/>
      <c r="BT146" s="334"/>
      <c r="BU146" s="334"/>
      <c r="BV146" s="334"/>
      <c r="BW146" s="332"/>
      <c r="BX146" s="329"/>
      <c r="BZ146" s="448">
        <f t="shared" si="20"/>
        <v>142</v>
      </c>
      <c r="CA146" s="327" t="str">
        <f>ZD!B144</f>
        <v>Задвижка №305а</v>
      </c>
      <c r="CB146" s="327" t="str">
        <f>ZD!C144</f>
        <v>ZD_305Aint</v>
      </c>
      <c r="CC146" s="1154"/>
      <c r="CD146" s="332"/>
      <c r="CE146" s="334"/>
      <c r="CF146" s="334"/>
      <c r="CG146" s="334"/>
      <c r="CH146" s="332"/>
      <c r="CI146" s="319"/>
      <c r="CL146" s="448">
        <f t="shared" si="21"/>
        <v>142</v>
      </c>
      <c r="CM146" s="327" t="str">
        <f>KTPRS2!B143</f>
        <v>Аварийная максимальная температура нефти на выходе насоса Н-33</v>
      </c>
      <c r="CN146" s="327" t="str">
        <f>KTPRS2!C143</f>
        <v>KTPRS_almMaxT_outN33</v>
      </c>
      <c r="CO146" s="327" t="str">
        <f>CONCATENATE(IF(KTPRS2!D143=0,0,KTPRS2!D143),";",IF(KTPRS2!E143 = 0, 0,KTPRS2!E143))</f>
        <v>1;0</v>
      </c>
      <c r="CP146" s="332"/>
      <c r="CQ146" s="334"/>
      <c r="CR146" s="334"/>
      <c r="CS146" s="334"/>
      <c r="CT146" s="332"/>
      <c r="CU146" s="319"/>
      <c r="CW146" s="1135"/>
      <c r="CX146" s="1161"/>
      <c r="CY146" s="1161"/>
      <c r="CZ146" s="1161"/>
      <c r="DA146" s="1161"/>
      <c r="DB146" s="1163"/>
      <c r="DC146" s="1163"/>
      <c r="DD146" s="1163"/>
      <c r="DE146" s="1161"/>
      <c r="DF146" s="574"/>
    </row>
    <row r="147" spans="1:110" ht="15.75">
      <c r="A147" s="1135"/>
      <c r="B147" s="1136"/>
      <c r="C147" s="1136"/>
      <c r="D147" s="1136"/>
      <c r="E147" s="1136"/>
      <c r="F147" s="1136"/>
      <c r="G147" s="1136"/>
      <c r="H147" s="1136"/>
      <c r="I147" s="1136"/>
      <c r="J147" s="1137"/>
      <c r="L147" s="1135"/>
      <c r="M147" s="1136"/>
      <c r="N147" s="1136"/>
      <c r="O147" s="1136"/>
      <c r="P147" s="1136"/>
      <c r="Q147" s="1136"/>
      <c r="R147" s="1136"/>
      <c r="S147" s="1136"/>
      <c r="T147" s="1136"/>
      <c r="U147" s="1137"/>
      <c r="W147" s="1135"/>
      <c r="X147" s="1136"/>
      <c r="Y147" s="1136"/>
      <c r="Z147" s="1136"/>
      <c r="AA147" s="1136"/>
      <c r="AB147" s="1136"/>
      <c r="AC147" s="1136"/>
      <c r="AD147" s="1136"/>
      <c r="AE147" s="1136"/>
      <c r="AF147" s="1137"/>
      <c r="AH147" s="1135"/>
      <c r="AI147" s="1136"/>
      <c r="AJ147" s="1136"/>
      <c r="AK147" s="1136"/>
      <c r="AL147" s="1136"/>
      <c r="AM147" s="1136"/>
      <c r="AN147" s="1136"/>
      <c r="AO147" s="1136"/>
      <c r="AP147" s="1136"/>
      <c r="AQ147" s="1137"/>
      <c r="AS147" s="331">
        <f t="shared" si="17"/>
        <v>143</v>
      </c>
      <c r="AT147" s="332"/>
      <c r="AU147" s="332"/>
      <c r="AV147" s="332"/>
      <c r="AW147" s="332"/>
      <c r="AX147" s="334"/>
      <c r="AY147" s="334"/>
      <c r="AZ147" s="334"/>
      <c r="BA147" s="332"/>
      <c r="BB147" s="329"/>
      <c r="BD147" s="448">
        <f t="shared" si="18"/>
        <v>143</v>
      </c>
      <c r="BE147" s="327" t="str">
        <f>KTPR!B145</f>
        <v>Аварийная загазованность площадки насосной станции откачки дренажа из ёмкости Е-24 (точка 5)</v>
      </c>
      <c r="BF147" s="327" t="s">
        <v>12009</v>
      </c>
      <c r="BG147" s="1150">
        <f>KTPR!C145</f>
        <v>10</v>
      </c>
      <c r="BH147" s="332"/>
      <c r="BI147" s="334"/>
      <c r="BJ147" s="334"/>
      <c r="BK147" s="334"/>
      <c r="BL147" s="332"/>
      <c r="BM147" s="319"/>
      <c r="BO147" s="331">
        <f t="shared" si="19"/>
        <v>143</v>
      </c>
      <c r="BP147" s="332"/>
      <c r="BQ147" s="332"/>
      <c r="BR147" s="332"/>
      <c r="BS147" s="332"/>
      <c r="BT147" s="334"/>
      <c r="BU147" s="334"/>
      <c r="BV147" s="334"/>
      <c r="BW147" s="332"/>
      <c r="BX147" s="329"/>
      <c r="BZ147" s="448">
        <f t="shared" si="20"/>
        <v>143</v>
      </c>
      <c r="CA147" s="327">
        <f>ZD!B145</f>
        <v>0</v>
      </c>
      <c r="CB147" s="327">
        <f>ZD!C145</f>
        <v>0</v>
      </c>
      <c r="CC147" s="1154"/>
      <c r="CD147" s="332"/>
      <c r="CE147" s="334"/>
      <c r="CF147" s="334"/>
      <c r="CG147" s="334"/>
      <c r="CH147" s="332"/>
      <c r="CI147" s="319"/>
      <c r="CL147" s="448">
        <f t="shared" si="21"/>
        <v>143</v>
      </c>
      <c r="CM147" s="327">
        <f>KTPRS2!B144</f>
        <v>0</v>
      </c>
      <c r="CN147" s="327">
        <f>KTPRS2!C144</f>
        <v>0</v>
      </c>
      <c r="CO147" s="327" t="str">
        <f>CONCATENATE(IF(KTPRS2!D144=0,0,KTPRS2!D144),";",IF(KTPRS2!E144 = 0, 0,KTPRS2!E144))</f>
        <v>0;0</v>
      </c>
      <c r="CP147" s="332"/>
      <c r="CQ147" s="334"/>
      <c r="CR147" s="334"/>
      <c r="CS147" s="334"/>
      <c r="CT147" s="332"/>
      <c r="CU147" s="319"/>
      <c r="CW147" s="1135"/>
      <c r="CX147" s="1161"/>
      <c r="CY147" s="1161"/>
      <c r="CZ147" s="1161"/>
      <c r="DA147" s="1161"/>
      <c r="DB147" s="1163"/>
      <c r="DC147" s="1163"/>
      <c r="DD147" s="1163"/>
      <c r="DE147" s="1161"/>
      <c r="DF147" s="574"/>
    </row>
    <row r="148" spans="1:110" ht="15.75">
      <c r="A148" s="1135"/>
      <c r="B148" s="1136"/>
      <c r="C148" s="1136"/>
      <c r="D148" s="1136"/>
      <c r="E148" s="1136"/>
      <c r="F148" s="1136"/>
      <c r="G148" s="1136"/>
      <c r="H148" s="1136"/>
      <c r="I148" s="1136"/>
      <c r="J148" s="1137"/>
      <c r="L148" s="1135"/>
      <c r="M148" s="1136"/>
      <c r="N148" s="1136"/>
      <c r="O148" s="1136"/>
      <c r="P148" s="1136"/>
      <c r="Q148" s="1136"/>
      <c r="R148" s="1136"/>
      <c r="S148" s="1136"/>
      <c r="T148" s="1136"/>
      <c r="U148" s="1137"/>
      <c r="W148" s="1135"/>
      <c r="X148" s="1136"/>
      <c r="Y148" s="1136"/>
      <c r="Z148" s="1136"/>
      <c r="AA148" s="1136"/>
      <c r="AB148" s="1136"/>
      <c r="AC148" s="1136"/>
      <c r="AD148" s="1136"/>
      <c r="AE148" s="1136"/>
      <c r="AF148" s="1137"/>
      <c r="AH148" s="1135"/>
      <c r="AI148" s="1136"/>
      <c r="AJ148" s="1136"/>
      <c r="AK148" s="1136"/>
      <c r="AL148" s="1136"/>
      <c r="AM148" s="1136"/>
      <c r="AN148" s="1136"/>
      <c r="AO148" s="1136"/>
      <c r="AP148" s="1136"/>
      <c r="AQ148" s="1137"/>
      <c r="AS148" s="331">
        <f t="shared" si="17"/>
        <v>144</v>
      </c>
      <c r="AT148" s="332"/>
      <c r="AU148" s="332"/>
      <c r="AV148" s="332"/>
      <c r="AW148" s="332"/>
      <c r="AX148" s="334"/>
      <c r="AY148" s="334"/>
      <c r="AZ148" s="334"/>
      <c r="BA148" s="332"/>
      <c r="BB148" s="329"/>
      <c r="BD148" s="448">
        <f t="shared" si="18"/>
        <v>144</v>
      </c>
      <c r="BE148" s="327" t="str">
        <f>KTPR!B146</f>
        <v>Недостоверность измерений двух и более преобразователей уровня загазованности площадки насосной станции откачки дренажа из ёмкости Е-24</v>
      </c>
      <c r="BF148" s="327" t="s">
        <v>12010</v>
      </c>
      <c r="BG148" s="1150">
        <f>KTPR!C146</f>
        <v>10</v>
      </c>
      <c r="BH148" s="332"/>
      <c r="BI148" s="334"/>
      <c r="BJ148" s="334"/>
      <c r="BK148" s="334"/>
      <c r="BL148" s="332"/>
      <c r="BM148" s="319"/>
      <c r="BO148" s="331">
        <f t="shared" si="19"/>
        <v>144</v>
      </c>
      <c r="BP148" s="332"/>
      <c r="BQ148" s="332"/>
      <c r="BR148" s="332"/>
      <c r="BS148" s="332"/>
      <c r="BT148" s="334"/>
      <c r="BU148" s="334"/>
      <c r="BV148" s="334"/>
      <c r="BW148" s="332"/>
      <c r="BX148" s="329"/>
      <c r="BZ148" s="448">
        <f t="shared" si="20"/>
        <v>144</v>
      </c>
      <c r="CA148" s="327" t="str">
        <f>ZD!B146</f>
        <v>Задвижка №311</v>
      </c>
      <c r="CB148" s="327" t="str">
        <f>ZD!C146</f>
        <v>ZD_311</v>
      </c>
      <c r="CC148" s="1154"/>
      <c r="CD148" s="332"/>
      <c r="CE148" s="334"/>
      <c r="CF148" s="334"/>
      <c r="CG148" s="334"/>
      <c r="CH148" s="332"/>
      <c r="CI148" s="319"/>
      <c r="CL148" s="448">
        <f t="shared" si="21"/>
        <v>144</v>
      </c>
      <c r="CM148" s="327" t="str">
        <f>KTPRS2!B145</f>
        <v>Минимальный уровень нефти в емкости Е-11</v>
      </c>
      <c r="CN148" s="327" t="str">
        <f>KTPRS2!C145</f>
        <v>KTPRS_MinL_E11</v>
      </c>
      <c r="CO148" s="327" t="str">
        <f>CONCATENATE(IF(KTPRS2!D145=0,0,KTPRS2!D145),";",IF(KTPRS2!E145 = 0, 0,KTPRS2!E145))</f>
        <v>3;0</v>
      </c>
      <c r="CP148" s="332"/>
      <c r="CQ148" s="334"/>
      <c r="CR148" s="334"/>
      <c r="CS148" s="334"/>
      <c r="CT148" s="332"/>
      <c r="CU148" s="319"/>
      <c r="CW148" s="1135"/>
      <c r="CX148" s="1161"/>
      <c r="CY148" s="1161"/>
      <c r="CZ148" s="1161"/>
      <c r="DA148" s="1161"/>
      <c r="DB148" s="1163"/>
      <c r="DC148" s="1163"/>
      <c r="DD148" s="1163"/>
      <c r="DE148" s="1161"/>
      <c r="DF148" s="574"/>
    </row>
    <row r="149" spans="1:110" ht="15.75">
      <c r="A149" s="1135"/>
      <c r="B149" s="1136"/>
      <c r="C149" s="1136"/>
      <c r="D149" s="1136"/>
      <c r="E149" s="1136"/>
      <c r="F149" s="1136"/>
      <c r="G149" s="1136"/>
      <c r="H149" s="1136"/>
      <c r="I149" s="1136"/>
      <c r="J149" s="1137"/>
      <c r="L149" s="1135"/>
      <c r="M149" s="1136"/>
      <c r="N149" s="1136"/>
      <c r="O149" s="1136"/>
      <c r="P149" s="1136"/>
      <c r="Q149" s="1136"/>
      <c r="R149" s="1136"/>
      <c r="S149" s="1136"/>
      <c r="T149" s="1136"/>
      <c r="U149" s="1137"/>
      <c r="W149" s="1135"/>
      <c r="X149" s="1136"/>
      <c r="Y149" s="1136"/>
      <c r="Z149" s="1136"/>
      <c r="AA149" s="1136"/>
      <c r="AB149" s="1136"/>
      <c r="AC149" s="1136"/>
      <c r="AD149" s="1136"/>
      <c r="AE149" s="1136"/>
      <c r="AF149" s="1137"/>
      <c r="AH149" s="1135"/>
      <c r="AI149" s="1136"/>
      <c r="AJ149" s="1136"/>
      <c r="AK149" s="1136"/>
      <c r="AL149" s="1136"/>
      <c r="AM149" s="1136"/>
      <c r="AN149" s="1136"/>
      <c r="AO149" s="1136"/>
      <c r="AP149" s="1136"/>
      <c r="AQ149" s="1137"/>
      <c r="AS149" s="331">
        <f t="shared" si="17"/>
        <v>145</v>
      </c>
      <c r="AT149" s="332"/>
      <c r="AU149" s="332"/>
      <c r="AV149" s="332"/>
      <c r="AW149" s="332"/>
      <c r="AX149" s="334"/>
      <c r="AY149" s="334"/>
      <c r="AZ149" s="334"/>
      <c r="BA149" s="332"/>
      <c r="BB149" s="329"/>
      <c r="BD149" s="448">
        <f t="shared" si="18"/>
        <v>145</v>
      </c>
      <c r="BE149" s="327" t="str">
        <f>KTPR!B147</f>
        <v>Сохранение предельной загазованности площадки насосной станции откачки дренажа из ёмкости Е-24 (точка 1)</v>
      </c>
      <c r="BF149" s="327" t="s">
        <v>12011</v>
      </c>
      <c r="BG149" s="1150">
        <f>KTPR!C147</f>
        <v>0</v>
      </c>
      <c r="BH149" s="332"/>
      <c r="BI149" s="334"/>
      <c r="BJ149" s="334"/>
      <c r="BK149" s="334"/>
      <c r="BL149" s="332"/>
      <c r="BM149" s="319"/>
      <c r="BO149" s="331">
        <f t="shared" si="19"/>
        <v>145</v>
      </c>
      <c r="BP149" s="332"/>
      <c r="BQ149" s="332"/>
      <c r="BR149" s="332"/>
      <c r="BS149" s="332"/>
      <c r="BT149" s="334"/>
      <c r="BU149" s="334"/>
      <c r="BV149" s="334"/>
      <c r="BW149" s="332"/>
      <c r="BX149" s="329"/>
      <c r="BZ149" s="448">
        <f t="shared" si="20"/>
        <v>145</v>
      </c>
      <c r="CA149" s="327" t="str">
        <f>ZD!B147</f>
        <v>Задвижка №312</v>
      </c>
      <c r="CB149" s="327" t="str">
        <f>ZD!C147</f>
        <v>ZD_312</v>
      </c>
      <c r="CC149" s="1154"/>
      <c r="CD149" s="332"/>
      <c r="CE149" s="334"/>
      <c r="CF149" s="334"/>
      <c r="CG149" s="334"/>
      <c r="CH149" s="332"/>
      <c r="CI149" s="319"/>
      <c r="CL149" s="448">
        <f t="shared" si="21"/>
        <v>145</v>
      </c>
      <c r="CM149" s="327" t="str">
        <f>KTPRS2!B146</f>
        <v>Предельный максимальный уровень нефти в емкости Е-11</v>
      </c>
      <c r="CN149" s="327" t="str">
        <f>KTPRS2!C146</f>
        <v>KTPRS_preMaxL_E11</v>
      </c>
      <c r="CO149" s="327" t="str">
        <f>CONCATENATE(IF(KTPRS2!D146=0,0,KTPRS2!D146),";",IF(KTPRS2!E146 = 0, 0,KTPRS2!E146))</f>
        <v>3;0</v>
      </c>
      <c r="CP149" s="332"/>
      <c r="CQ149" s="334"/>
      <c r="CR149" s="334"/>
      <c r="CS149" s="334"/>
      <c r="CT149" s="332"/>
      <c r="CU149" s="319"/>
      <c r="CW149" s="1135"/>
      <c r="CX149" s="1161"/>
      <c r="CY149" s="1161"/>
      <c r="CZ149" s="1161"/>
      <c r="DA149" s="1161"/>
      <c r="DB149" s="1163"/>
      <c r="DC149" s="1163"/>
      <c r="DD149" s="1163"/>
      <c r="DE149" s="1161"/>
      <c r="DF149" s="574"/>
    </row>
    <row r="150" spans="1:110" ht="15.75">
      <c r="A150" s="1135"/>
      <c r="B150" s="1136"/>
      <c r="C150" s="1136"/>
      <c r="D150" s="1136"/>
      <c r="E150" s="1136"/>
      <c r="F150" s="1136"/>
      <c r="G150" s="1136"/>
      <c r="H150" s="1136"/>
      <c r="I150" s="1136"/>
      <c r="J150" s="1137"/>
      <c r="L150" s="1135"/>
      <c r="M150" s="1136"/>
      <c r="N150" s="1136"/>
      <c r="O150" s="1136"/>
      <c r="P150" s="1136"/>
      <c r="Q150" s="1136"/>
      <c r="R150" s="1136"/>
      <c r="S150" s="1136"/>
      <c r="T150" s="1136"/>
      <c r="U150" s="1137"/>
      <c r="W150" s="1135"/>
      <c r="X150" s="1136"/>
      <c r="Y150" s="1136"/>
      <c r="Z150" s="1136"/>
      <c r="AA150" s="1136"/>
      <c r="AB150" s="1136"/>
      <c r="AC150" s="1136"/>
      <c r="AD150" s="1136"/>
      <c r="AE150" s="1136"/>
      <c r="AF150" s="1137"/>
      <c r="AH150" s="1135"/>
      <c r="AI150" s="1136"/>
      <c r="AJ150" s="1136"/>
      <c r="AK150" s="1136"/>
      <c r="AL150" s="1136"/>
      <c r="AM150" s="1136"/>
      <c r="AN150" s="1136"/>
      <c r="AO150" s="1136"/>
      <c r="AP150" s="1136"/>
      <c r="AQ150" s="1137"/>
      <c r="AS150" s="331">
        <f t="shared" si="17"/>
        <v>146</v>
      </c>
      <c r="AT150" s="332"/>
      <c r="AU150" s="332"/>
      <c r="AV150" s="332"/>
      <c r="AW150" s="332"/>
      <c r="AX150" s="334"/>
      <c r="AY150" s="334"/>
      <c r="AZ150" s="334"/>
      <c r="BA150" s="332"/>
      <c r="BB150" s="329"/>
      <c r="BD150" s="448">
        <f t="shared" si="18"/>
        <v>146</v>
      </c>
      <c r="BE150" s="327" t="str">
        <f>KTPR!B148</f>
        <v>Сохранение предельной загазованности площадки насосной станции откачки дренажа из ёмкости Е-24 (точка 2)</v>
      </c>
      <c r="BF150" s="327" t="s">
        <v>12012</v>
      </c>
      <c r="BG150" s="1150">
        <f>KTPR!C148</f>
        <v>0</v>
      </c>
      <c r="BH150" s="332"/>
      <c r="BI150" s="334"/>
      <c r="BJ150" s="334"/>
      <c r="BK150" s="334"/>
      <c r="BL150" s="332"/>
      <c r="BM150" s="319"/>
      <c r="BO150" s="331">
        <f t="shared" si="19"/>
        <v>146</v>
      </c>
      <c r="BP150" s="332"/>
      <c r="BQ150" s="332"/>
      <c r="BR150" s="332"/>
      <c r="BS150" s="332"/>
      <c r="BT150" s="334"/>
      <c r="BU150" s="334"/>
      <c r="BV150" s="334"/>
      <c r="BW150" s="332"/>
      <c r="BX150" s="329"/>
      <c r="BZ150" s="448">
        <f t="shared" si="20"/>
        <v>146</v>
      </c>
      <c r="CA150" s="327" t="str">
        <f>ZD!B148</f>
        <v>Задвижка №313</v>
      </c>
      <c r="CB150" s="327" t="str">
        <f>ZD!C148</f>
        <v>ZD_313</v>
      </c>
      <c r="CC150" s="1154"/>
      <c r="CD150" s="332"/>
      <c r="CE150" s="334"/>
      <c r="CF150" s="334"/>
      <c r="CG150" s="334"/>
      <c r="CH150" s="332"/>
      <c r="CI150" s="319"/>
      <c r="CL150" s="448">
        <f t="shared" si="21"/>
        <v>146</v>
      </c>
      <c r="CM150" s="327">
        <f>KTPRS2!B147</f>
        <v>0</v>
      </c>
      <c r="CN150" s="327">
        <f>KTPRS2!C147</f>
        <v>0</v>
      </c>
      <c r="CO150" s="327" t="str">
        <f>CONCATENATE(IF(KTPRS2!D147=0,0,KTPRS2!D147),";",IF(KTPRS2!E147 = 0, 0,KTPRS2!E147))</f>
        <v>0;0</v>
      </c>
      <c r="CP150" s="332"/>
      <c r="CQ150" s="334"/>
      <c r="CR150" s="334"/>
      <c r="CS150" s="334"/>
      <c r="CT150" s="332"/>
      <c r="CU150" s="319"/>
      <c r="CW150" s="1135"/>
      <c r="CX150" s="1161"/>
      <c r="CY150" s="1161"/>
      <c r="CZ150" s="1161"/>
      <c r="DA150" s="1161"/>
      <c r="DB150" s="1163"/>
      <c r="DC150" s="1163"/>
      <c r="DD150" s="1163"/>
      <c r="DE150" s="1161"/>
      <c r="DF150" s="574"/>
    </row>
    <row r="151" spans="1:110" ht="15.75">
      <c r="A151" s="1135"/>
      <c r="B151" s="1136"/>
      <c r="C151" s="1136"/>
      <c r="D151" s="1136"/>
      <c r="E151" s="1136"/>
      <c r="F151" s="1136"/>
      <c r="G151" s="1136"/>
      <c r="H151" s="1136"/>
      <c r="I151" s="1136"/>
      <c r="J151" s="1137"/>
      <c r="L151" s="1135"/>
      <c r="M151" s="1136"/>
      <c r="N151" s="1136"/>
      <c r="O151" s="1136"/>
      <c r="P151" s="1136"/>
      <c r="Q151" s="1136"/>
      <c r="R151" s="1136"/>
      <c r="S151" s="1136"/>
      <c r="T151" s="1136"/>
      <c r="U151" s="1137"/>
      <c r="W151" s="1135"/>
      <c r="X151" s="1136"/>
      <c r="Y151" s="1136"/>
      <c r="Z151" s="1136"/>
      <c r="AA151" s="1136"/>
      <c r="AB151" s="1136"/>
      <c r="AC151" s="1136"/>
      <c r="AD151" s="1136"/>
      <c r="AE151" s="1136"/>
      <c r="AF151" s="1137"/>
      <c r="AH151" s="1135"/>
      <c r="AI151" s="1136"/>
      <c r="AJ151" s="1136"/>
      <c r="AK151" s="1136"/>
      <c r="AL151" s="1136"/>
      <c r="AM151" s="1136"/>
      <c r="AN151" s="1136"/>
      <c r="AO151" s="1136"/>
      <c r="AP151" s="1136"/>
      <c r="AQ151" s="1137"/>
      <c r="AS151" s="331">
        <f t="shared" si="17"/>
        <v>147</v>
      </c>
      <c r="AT151" s="332"/>
      <c r="AU151" s="332"/>
      <c r="AV151" s="332"/>
      <c r="AW151" s="332"/>
      <c r="AX151" s="334"/>
      <c r="AY151" s="334"/>
      <c r="AZ151" s="334"/>
      <c r="BA151" s="332"/>
      <c r="BB151" s="329"/>
      <c r="BD151" s="448">
        <f t="shared" si="18"/>
        <v>147</v>
      </c>
      <c r="BE151" s="327" t="str">
        <f>KTPR!B149</f>
        <v>Сохранение предельной загазованности площадки насосной станции откачки дренажа из ёмкости Е-24 (точка 3)</v>
      </c>
      <c r="BF151" s="327" t="s">
        <v>12013</v>
      </c>
      <c r="BG151" s="1150">
        <f>KTPR!C149</f>
        <v>0</v>
      </c>
      <c r="BH151" s="332"/>
      <c r="BI151" s="334"/>
      <c r="BJ151" s="334"/>
      <c r="BK151" s="334"/>
      <c r="BL151" s="332"/>
      <c r="BM151" s="319"/>
      <c r="BO151" s="331">
        <f t="shared" si="19"/>
        <v>147</v>
      </c>
      <c r="BP151" s="332"/>
      <c r="BQ151" s="332"/>
      <c r="BR151" s="332"/>
      <c r="BS151" s="332"/>
      <c r="BT151" s="334"/>
      <c r="BU151" s="334"/>
      <c r="BV151" s="334"/>
      <c r="BW151" s="332"/>
      <c r="BX151" s="329"/>
      <c r="BZ151" s="448">
        <f t="shared" si="20"/>
        <v>147</v>
      </c>
      <c r="CA151" s="327" t="str">
        <f>ZD!B149</f>
        <v>Задвижка №314</v>
      </c>
      <c r="CB151" s="327" t="str">
        <f>ZD!C149</f>
        <v>ZD_314</v>
      </c>
      <c r="CC151" s="1154"/>
      <c r="CD151" s="332"/>
      <c r="CE151" s="334"/>
      <c r="CF151" s="334"/>
      <c r="CG151" s="334"/>
      <c r="CH151" s="332"/>
      <c r="CI151" s="319"/>
      <c r="CL151" s="448">
        <f t="shared" si="21"/>
        <v>147</v>
      </c>
      <c r="CM151" s="327" t="str">
        <f>KTPRS2!B148</f>
        <v>Отключение и блокировка пуска насоса Н-11 по закрытому пути откачки дренажа</v>
      </c>
      <c r="CN151" s="327" t="str">
        <f>KTPRS2!C148</f>
        <v>KTPRS_Off_Bl_CloseZD_N11</v>
      </c>
      <c r="CO151" s="327" t="str">
        <f>CONCATENATE(IF(KTPRS2!D148=0,0,KTPRS2!D148),";",IF(KTPRS2!E148 = 0, 0,KTPRS2!E148))</f>
        <v>0;0</v>
      </c>
      <c r="CP151" s="332"/>
      <c r="CQ151" s="334"/>
      <c r="CR151" s="334"/>
      <c r="CS151" s="334"/>
      <c r="CT151" s="332"/>
      <c r="CU151" s="319"/>
      <c r="CW151" s="1135"/>
      <c r="CX151" s="1161"/>
      <c r="CY151" s="1161"/>
      <c r="CZ151" s="1161"/>
      <c r="DA151" s="1161"/>
      <c r="DB151" s="1163"/>
      <c r="DC151" s="1163"/>
      <c r="DD151" s="1163"/>
      <c r="DE151" s="1161"/>
      <c r="DF151" s="574"/>
    </row>
    <row r="152" spans="1:110" ht="15.75">
      <c r="A152" s="1135"/>
      <c r="B152" s="1136"/>
      <c r="C152" s="1136"/>
      <c r="D152" s="1136"/>
      <c r="E152" s="1136"/>
      <c r="F152" s="1136"/>
      <c r="G152" s="1136"/>
      <c r="H152" s="1136"/>
      <c r="I152" s="1136"/>
      <c r="J152" s="1137"/>
      <c r="L152" s="1135"/>
      <c r="M152" s="1136"/>
      <c r="N152" s="1136"/>
      <c r="O152" s="1136"/>
      <c r="P152" s="1136"/>
      <c r="Q152" s="1136"/>
      <c r="R152" s="1136"/>
      <c r="S152" s="1136"/>
      <c r="T152" s="1136"/>
      <c r="U152" s="1137"/>
      <c r="W152" s="1135"/>
      <c r="X152" s="1136"/>
      <c r="Y152" s="1136"/>
      <c r="Z152" s="1136"/>
      <c r="AA152" s="1136"/>
      <c r="AB152" s="1136"/>
      <c r="AC152" s="1136"/>
      <c r="AD152" s="1136"/>
      <c r="AE152" s="1136"/>
      <c r="AF152" s="1137"/>
      <c r="AH152" s="1135"/>
      <c r="AI152" s="1136"/>
      <c r="AJ152" s="1136"/>
      <c r="AK152" s="1136"/>
      <c r="AL152" s="1136"/>
      <c r="AM152" s="1136"/>
      <c r="AN152" s="1136"/>
      <c r="AO152" s="1136"/>
      <c r="AP152" s="1136"/>
      <c r="AQ152" s="1137"/>
      <c r="AS152" s="331">
        <f t="shared" si="17"/>
        <v>148</v>
      </c>
      <c r="AT152" s="332"/>
      <c r="AU152" s="332"/>
      <c r="AV152" s="332"/>
      <c r="AW152" s="332"/>
      <c r="AX152" s="334"/>
      <c r="AY152" s="334"/>
      <c r="AZ152" s="334"/>
      <c r="BA152" s="332"/>
      <c r="BB152" s="329"/>
      <c r="BD152" s="448">
        <f t="shared" si="18"/>
        <v>148</v>
      </c>
      <c r="BE152" s="327" t="str">
        <f>KTPR!B150</f>
        <v>Сохранение предельной загазованности площадки насосной станции откачки дренажа из ёмкости Е-24 (точка 4)</v>
      </c>
      <c r="BF152" s="327" t="s">
        <v>12014</v>
      </c>
      <c r="BG152" s="1150">
        <f>KTPR!C150</f>
        <v>0</v>
      </c>
      <c r="BH152" s="332"/>
      <c r="BI152" s="334"/>
      <c r="BJ152" s="334"/>
      <c r="BK152" s="334"/>
      <c r="BL152" s="332"/>
      <c r="BM152" s="319"/>
      <c r="BO152" s="331">
        <f t="shared" si="19"/>
        <v>148</v>
      </c>
      <c r="BP152" s="332"/>
      <c r="BQ152" s="332"/>
      <c r="BR152" s="332"/>
      <c r="BS152" s="332"/>
      <c r="BT152" s="334"/>
      <c r="BU152" s="334"/>
      <c r="BV152" s="334"/>
      <c r="BW152" s="332"/>
      <c r="BX152" s="329"/>
      <c r="BZ152" s="448">
        <f t="shared" si="20"/>
        <v>148</v>
      </c>
      <c r="CA152" s="327" t="str">
        <f>ZD!B150</f>
        <v>Задвижка №315</v>
      </c>
      <c r="CB152" s="327" t="str">
        <f>ZD!C150</f>
        <v>ZD_315</v>
      </c>
      <c r="CC152" s="1154"/>
      <c r="CD152" s="332"/>
      <c r="CE152" s="334"/>
      <c r="CF152" s="334"/>
      <c r="CG152" s="334"/>
      <c r="CH152" s="332"/>
      <c r="CI152" s="319"/>
      <c r="CL152" s="448">
        <f t="shared" si="21"/>
        <v>148</v>
      </c>
      <c r="CM152" s="327" t="str">
        <f>KTPRS2!B149</f>
        <v>Отключение и блокировка пуска насоса Н-11 по давлению в точке подключение</v>
      </c>
      <c r="CN152" s="327" t="str">
        <f>KTPRS2!C149</f>
        <v>KTPRS_Off_Bl_P_N11</v>
      </c>
      <c r="CO152" s="327" t="str">
        <f>CONCATENATE(IF(KTPRS2!D149=0,0,KTPRS2!D149),";",IF(KTPRS2!E149 = 0, 0,KTPRS2!E149))</f>
        <v>0;0</v>
      </c>
      <c r="CP152" s="332"/>
      <c r="CQ152" s="334"/>
      <c r="CR152" s="334"/>
      <c r="CS152" s="334"/>
      <c r="CT152" s="332"/>
      <c r="CU152" s="319"/>
      <c r="CW152" s="1135"/>
      <c r="CX152" s="1161"/>
      <c r="CY152" s="1161"/>
      <c r="CZ152" s="1161"/>
      <c r="DA152" s="1161"/>
      <c r="DB152" s="1163"/>
      <c r="DC152" s="1163"/>
      <c r="DD152" s="1163"/>
      <c r="DE152" s="1161"/>
      <c r="DF152" s="574"/>
    </row>
    <row r="153" spans="1:110" ht="15.75">
      <c r="A153" s="1135"/>
      <c r="B153" s="1136"/>
      <c r="C153" s="1136"/>
      <c r="D153" s="1136"/>
      <c r="E153" s="1136"/>
      <c r="F153" s="1136"/>
      <c r="G153" s="1136"/>
      <c r="H153" s="1136"/>
      <c r="I153" s="1136"/>
      <c r="J153" s="1137"/>
      <c r="L153" s="1135"/>
      <c r="M153" s="1136"/>
      <c r="N153" s="1136"/>
      <c r="O153" s="1136"/>
      <c r="P153" s="1136"/>
      <c r="Q153" s="1136"/>
      <c r="R153" s="1136"/>
      <c r="S153" s="1136"/>
      <c r="T153" s="1136"/>
      <c r="U153" s="1137"/>
      <c r="W153" s="1135"/>
      <c r="X153" s="1136"/>
      <c r="Y153" s="1136"/>
      <c r="Z153" s="1136"/>
      <c r="AA153" s="1136"/>
      <c r="AB153" s="1136"/>
      <c r="AC153" s="1136"/>
      <c r="AD153" s="1136"/>
      <c r="AE153" s="1136"/>
      <c r="AF153" s="1137"/>
      <c r="AH153" s="1135"/>
      <c r="AI153" s="1136"/>
      <c r="AJ153" s="1136"/>
      <c r="AK153" s="1136"/>
      <c r="AL153" s="1136"/>
      <c r="AM153" s="1136"/>
      <c r="AN153" s="1136"/>
      <c r="AO153" s="1136"/>
      <c r="AP153" s="1136"/>
      <c r="AQ153" s="1137"/>
      <c r="AS153" s="331">
        <f t="shared" si="17"/>
        <v>149</v>
      </c>
      <c r="AT153" s="332"/>
      <c r="AU153" s="332"/>
      <c r="AV153" s="332"/>
      <c r="AW153" s="332"/>
      <c r="AX153" s="334"/>
      <c r="AY153" s="334"/>
      <c r="AZ153" s="334"/>
      <c r="BA153" s="332"/>
      <c r="BB153" s="329"/>
      <c r="BD153" s="448">
        <f t="shared" si="18"/>
        <v>149</v>
      </c>
      <c r="BE153" s="327" t="str">
        <f>KTPR!B151</f>
        <v>Сохранение предельной загазованности площадки насосной станции откачки дренажа из ёмкости Е-24 (точка 5)</v>
      </c>
      <c r="BF153" s="327" t="s">
        <v>12015</v>
      </c>
      <c r="BG153" s="1150">
        <f>KTPR!C151</f>
        <v>0</v>
      </c>
      <c r="BH153" s="332"/>
      <c r="BI153" s="334"/>
      <c r="BJ153" s="334"/>
      <c r="BK153" s="334"/>
      <c r="BL153" s="332"/>
      <c r="BM153" s="319"/>
      <c r="BO153" s="331">
        <f t="shared" si="19"/>
        <v>149</v>
      </c>
      <c r="BP153" s="332"/>
      <c r="BQ153" s="332"/>
      <c r="BR153" s="332"/>
      <c r="BS153" s="332"/>
      <c r="BT153" s="334"/>
      <c r="BU153" s="334"/>
      <c r="BV153" s="334"/>
      <c r="BW153" s="332"/>
      <c r="BX153" s="329"/>
      <c r="BZ153" s="448">
        <f t="shared" si="20"/>
        <v>149</v>
      </c>
      <c r="CA153" s="327">
        <f>ZD!B151</f>
        <v>0</v>
      </c>
      <c r="CB153" s="327">
        <f>ZD!C151</f>
        <v>0</v>
      </c>
      <c r="CC153" s="1154"/>
      <c r="CD153" s="332"/>
      <c r="CE153" s="334"/>
      <c r="CF153" s="334"/>
      <c r="CG153" s="334"/>
      <c r="CH153" s="332"/>
      <c r="CI153" s="319"/>
      <c r="CL153" s="448">
        <f t="shared" si="21"/>
        <v>149</v>
      </c>
      <c r="CM153" s="327">
        <f>KTPRS2!B150</f>
        <v>0</v>
      </c>
      <c r="CN153" s="327">
        <f>KTPRS2!C150</f>
        <v>0</v>
      </c>
      <c r="CO153" s="327" t="str">
        <f>CONCATENATE(IF(KTPRS2!D150=0,0,KTPRS2!D150),";",IF(KTPRS2!E150 = 0, 0,KTPRS2!E150))</f>
        <v>0;0</v>
      </c>
      <c r="CP153" s="332"/>
      <c r="CQ153" s="334"/>
      <c r="CR153" s="334"/>
      <c r="CS153" s="334"/>
      <c r="CT153" s="332"/>
      <c r="CU153" s="319"/>
      <c r="CW153" s="1135"/>
      <c r="CX153" s="1161"/>
      <c r="CY153" s="1161"/>
      <c r="CZ153" s="1161"/>
      <c r="DA153" s="1161"/>
      <c r="DB153" s="1163"/>
      <c r="DC153" s="1163"/>
      <c r="DD153" s="1163"/>
      <c r="DE153" s="1161"/>
      <c r="DF153" s="574"/>
    </row>
    <row r="154" spans="1:110" ht="15.75">
      <c r="A154" s="1135"/>
      <c r="B154" s="1136"/>
      <c r="C154" s="1136"/>
      <c r="D154" s="1136"/>
      <c r="E154" s="1136"/>
      <c r="F154" s="1136"/>
      <c r="G154" s="1136"/>
      <c r="H154" s="1136"/>
      <c r="I154" s="1136"/>
      <c r="J154" s="1137"/>
      <c r="L154" s="1135"/>
      <c r="M154" s="1136"/>
      <c r="N154" s="1136"/>
      <c r="O154" s="1136"/>
      <c r="P154" s="1136"/>
      <c r="Q154" s="1136"/>
      <c r="R154" s="1136"/>
      <c r="S154" s="1136"/>
      <c r="T154" s="1136"/>
      <c r="U154" s="1137"/>
      <c r="W154" s="1135"/>
      <c r="X154" s="1136"/>
      <c r="Y154" s="1136"/>
      <c r="Z154" s="1136"/>
      <c r="AA154" s="1136"/>
      <c r="AB154" s="1136"/>
      <c r="AC154" s="1136"/>
      <c r="AD154" s="1136"/>
      <c r="AE154" s="1136"/>
      <c r="AF154" s="1137"/>
      <c r="AH154" s="1135"/>
      <c r="AI154" s="1136"/>
      <c r="AJ154" s="1136"/>
      <c r="AK154" s="1136"/>
      <c r="AL154" s="1136"/>
      <c r="AM154" s="1136"/>
      <c r="AN154" s="1136"/>
      <c r="AO154" s="1136"/>
      <c r="AP154" s="1136"/>
      <c r="AQ154" s="1137"/>
      <c r="AS154" s="331">
        <f t="shared" si="17"/>
        <v>150</v>
      </c>
      <c r="AT154" s="332"/>
      <c r="AU154" s="332"/>
      <c r="AV154" s="332"/>
      <c r="AW154" s="332"/>
      <c r="AX154" s="334"/>
      <c r="AY154" s="334"/>
      <c r="AZ154" s="334"/>
      <c r="BA154" s="332"/>
      <c r="BB154" s="329"/>
      <c r="BD154" s="448">
        <f t="shared" si="18"/>
        <v>150</v>
      </c>
      <c r="BE154" s="327" t="str">
        <f>KTPR!B152</f>
        <v>Аварийная максимальная температура газонефтяной фракции до детонационного предохранителя ДП-3</v>
      </c>
      <c r="BF154" s="327" t="s">
        <v>12016</v>
      </c>
      <c r="BG154" s="1150">
        <f>KTPR!C152</f>
        <v>0</v>
      </c>
      <c r="BH154" s="332"/>
      <c r="BI154" s="334"/>
      <c r="BJ154" s="334"/>
      <c r="BK154" s="334"/>
      <c r="BL154" s="332"/>
      <c r="BM154" s="319"/>
      <c r="BO154" s="331">
        <f t="shared" si="19"/>
        <v>150</v>
      </c>
      <c r="BP154" s="332"/>
      <c r="BQ154" s="332"/>
      <c r="BR154" s="332"/>
      <c r="BS154" s="332"/>
      <c r="BT154" s="334"/>
      <c r="BU154" s="334"/>
      <c r="BV154" s="334"/>
      <c r="BW154" s="332"/>
      <c r="BX154" s="329"/>
      <c r="BZ154" s="448">
        <f t="shared" si="20"/>
        <v>150</v>
      </c>
      <c r="CA154" s="327" t="str">
        <f>ZD!B152</f>
        <v>ИМ РР331а</v>
      </c>
      <c r="CB154" s="327" t="str">
        <f>ZD!C152</f>
        <v>ZD_RR331Aint</v>
      </c>
      <c r="CC154" s="1154"/>
      <c r="CD154" s="332"/>
      <c r="CE154" s="334"/>
      <c r="CF154" s="334"/>
      <c r="CG154" s="334"/>
      <c r="CH154" s="332"/>
      <c r="CI154" s="319"/>
      <c r="CL154" s="448">
        <f t="shared" si="21"/>
        <v>150</v>
      </c>
      <c r="CM154" s="327" t="str">
        <f>KTPRS2!B151</f>
        <v>Минимальный уровень нефти в емкости Е-20</v>
      </c>
      <c r="CN154" s="327" t="str">
        <f>KTPRS2!C151</f>
        <v>KTPRS_MinL_E20</v>
      </c>
      <c r="CO154" s="327" t="str">
        <f>CONCATENATE(IF(KTPRS2!D151=0,0,KTPRS2!D151),";",IF(KTPRS2!E151 = 0, 0,KTPRS2!E151))</f>
        <v>3;0</v>
      </c>
      <c r="CP154" s="332"/>
      <c r="CQ154" s="334"/>
      <c r="CR154" s="334"/>
      <c r="CS154" s="334"/>
      <c r="CT154" s="332"/>
      <c r="CU154" s="319"/>
      <c r="CW154" s="1135"/>
      <c r="CX154" s="1161"/>
      <c r="CY154" s="1161"/>
      <c r="CZ154" s="1161"/>
      <c r="DA154" s="1161"/>
      <c r="DB154" s="1163"/>
      <c r="DC154" s="1163"/>
      <c r="DD154" s="1163"/>
      <c r="DE154" s="1161"/>
      <c r="DF154" s="574"/>
    </row>
    <row r="155" spans="1:110" ht="15.75">
      <c r="A155" s="1135"/>
      <c r="B155" s="1136"/>
      <c r="C155" s="1136"/>
      <c r="D155" s="1136"/>
      <c r="E155" s="1136"/>
      <c r="F155" s="1136"/>
      <c r="G155" s="1136"/>
      <c r="H155" s="1136"/>
      <c r="I155" s="1136"/>
      <c r="J155" s="1137"/>
      <c r="L155" s="1135"/>
      <c r="M155" s="1136"/>
      <c r="N155" s="1136"/>
      <c r="O155" s="1136"/>
      <c r="P155" s="1136"/>
      <c r="Q155" s="1136"/>
      <c r="R155" s="1136"/>
      <c r="S155" s="1136"/>
      <c r="T155" s="1136"/>
      <c r="U155" s="1137"/>
      <c r="W155" s="1135"/>
      <c r="X155" s="1136"/>
      <c r="Y155" s="1136"/>
      <c r="Z155" s="1136"/>
      <c r="AA155" s="1136"/>
      <c r="AB155" s="1136"/>
      <c r="AC155" s="1136"/>
      <c r="AD155" s="1136"/>
      <c r="AE155" s="1136"/>
      <c r="AF155" s="1137"/>
      <c r="AH155" s="1135"/>
      <c r="AI155" s="1136"/>
      <c r="AJ155" s="1136"/>
      <c r="AK155" s="1136"/>
      <c r="AL155" s="1136"/>
      <c r="AM155" s="1136"/>
      <c r="AN155" s="1136"/>
      <c r="AO155" s="1136"/>
      <c r="AP155" s="1136"/>
      <c r="AQ155" s="1137"/>
      <c r="AS155" s="331">
        <f t="shared" si="17"/>
        <v>151</v>
      </c>
      <c r="AT155" s="332"/>
      <c r="AU155" s="332"/>
      <c r="AV155" s="332"/>
      <c r="AW155" s="332"/>
      <c r="AX155" s="334"/>
      <c r="AY155" s="334"/>
      <c r="AZ155" s="334"/>
      <c r="BA155" s="332"/>
      <c r="BB155" s="329"/>
      <c r="BD155" s="448">
        <f t="shared" si="18"/>
        <v>151</v>
      </c>
      <c r="BE155" s="327" t="str">
        <f>KTPR!B153</f>
        <v>Аварийная максимальная температура газонефтяной фракции после детонационного предохранителя ДП-3</v>
      </c>
      <c r="BF155" s="327" t="s">
        <v>12017</v>
      </c>
      <c r="BG155" s="1150">
        <f>KTPR!C153</f>
        <v>0</v>
      </c>
      <c r="BH155" s="332"/>
      <c r="BI155" s="334"/>
      <c r="BJ155" s="334"/>
      <c r="BK155" s="334"/>
      <c r="BL155" s="332"/>
      <c r="BM155" s="319"/>
      <c r="BO155" s="331">
        <f t="shared" si="19"/>
        <v>151</v>
      </c>
      <c r="BP155" s="332"/>
      <c r="BQ155" s="332"/>
      <c r="BR155" s="332"/>
      <c r="BS155" s="332"/>
      <c r="BT155" s="334"/>
      <c r="BU155" s="334"/>
      <c r="BV155" s="334"/>
      <c r="BW155" s="332"/>
      <c r="BX155" s="329"/>
      <c r="BZ155" s="448">
        <f t="shared" si="20"/>
        <v>151</v>
      </c>
      <c r="CA155" s="327" t="str">
        <f>ZD!B153</f>
        <v>ИМ РР332а</v>
      </c>
      <c r="CB155" s="327" t="str">
        <f>ZD!C153</f>
        <v>ZD_RR332Aint</v>
      </c>
      <c r="CC155" s="1154"/>
      <c r="CD155" s="332"/>
      <c r="CE155" s="334"/>
      <c r="CF155" s="334"/>
      <c r="CG155" s="334"/>
      <c r="CH155" s="332"/>
      <c r="CI155" s="319"/>
      <c r="CL155" s="448">
        <f t="shared" si="21"/>
        <v>151</v>
      </c>
      <c r="CM155" s="327" t="str">
        <f>KTPRS2!B152</f>
        <v>Предельный максимальный уровень нефти в емкости Е-20</v>
      </c>
      <c r="CN155" s="327" t="str">
        <f>KTPRS2!C152</f>
        <v>KTPRS_preMaxL_E20</v>
      </c>
      <c r="CO155" s="327" t="str">
        <f>CONCATENATE(IF(KTPRS2!D152=0,0,KTPRS2!D152),";",IF(KTPRS2!E152 = 0, 0,KTPRS2!E152))</f>
        <v>3;0</v>
      </c>
      <c r="CP155" s="332"/>
      <c r="CQ155" s="334"/>
      <c r="CR155" s="334"/>
      <c r="CS155" s="334"/>
      <c r="CT155" s="332"/>
      <c r="CU155" s="319"/>
      <c r="CW155" s="1135"/>
      <c r="CX155" s="1161"/>
      <c r="CY155" s="1161"/>
      <c r="CZ155" s="1161"/>
      <c r="DA155" s="1161"/>
      <c r="DB155" s="1163"/>
      <c r="DC155" s="1163"/>
      <c r="DD155" s="1163"/>
      <c r="DE155" s="1161"/>
      <c r="DF155" s="574"/>
    </row>
    <row r="156" spans="1:110" ht="15.75">
      <c r="A156" s="1135"/>
      <c r="B156" s="1136"/>
      <c r="C156" s="1136"/>
      <c r="D156" s="1136"/>
      <c r="E156" s="1136"/>
      <c r="F156" s="1136"/>
      <c r="G156" s="1136"/>
      <c r="H156" s="1136"/>
      <c r="I156" s="1136"/>
      <c r="J156" s="1137"/>
      <c r="L156" s="1135"/>
      <c r="M156" s="1136"/>
      <c r="N156" s="1136"/>
      <c r="O156" s="1136"/>
      <c r="P156" s="1136"/>
      <c r="Q156" s="1136"/>
      <c r="R156" s="1136"/>
      <c r="S156" s="1136"/>
      <c r="T156" s="1136"/>
      <c r="U156" s="1137"/>
      <c r="W156" s="1135"/>
      <c r="X156" s="1136"/>
      <c r="Y156" s="1136"/>
      <c r="Z156" s="1136"/>
      <c r="AA156" s="1136"/>
      <c r="AB156" s="1136"/>
      <c r="AC156" s="1136"/>
      <c r="AD156" s="1136"/>
      <c r="AE156" s="1136"/>
      <c r="AF156" s="1137"/>
      <c r="AH156" s="1135"/>
      <c r="AI156" s="1136"/>
      <c r="AJ156" s="1136"/>
      <c r="AK156" s="1136"/>
      <c r="AL156" s="1136"/>
      <c r="AM156" s="1136"/>
      <c r="AN156" s="1136"/>
      <c r="AO156" s="1136"/>
      <c r="AP156" s="1136"/>
      <c r="AQ156" s="1137"/>
      <c r="AS156" s="331">
        <f t="shared" si="17"/>
        <v>152</v>
      </c>
      <c r="AT156" s="332"/>
      <c r="AU156" s="332"/>
      <c r="AV156" s="332"/>
      <c r="AW156" s="332"/>
      <c r="AX156" s="334"/>
      <c r="AY156" s="334"/>
      <c r="AZ156" s="334"/>
      <c r="BA156" s="332"/>
      <c r="BB156" s="329"/>
      <c r="BD156" s="448">
        <f t="shared" si="18"/>
        <v>152</v>
      </c>
      <c r="BE156" s="327" t="str">
        <f>KTPR!B154</f>
        <v>Аварийная максимальная температура газонефтяной фракции до детонационного предохранителя ДП-5</v>
      </c>
      <c r="BF156" s="327" t="s">
        <v>12018</v>
      </c>
      <c r="BG156" s="1150">
        <f>KTPR!C154</f>
        <v>0</v>
      </c>
      <c r="BH156" s="332"/>
      <c r="BI156" s="334"/>
      <c r="BJ156" s="334"/>
      <c r="BK156" s="334"/>
      <c r="BL156" s="332"/>
      <c r="BM156" s="319"/>
      <c r="BO156" s="331">
        <f t="shared" si="19"/>
        <v>152</v>
      </c>
      <c r="BP156" s="332"/>
      <c r="BQ156" s="332"/>
      <c r="BR156" s="332"/>
      <c r="BS156" s="332"/>
      <c r="BT156" s="334"/>
      <c r="BU156" s="334"/>
      <c r="BV156" s="334"/>
      <c r="BW156" s="332"/>
      <c r="BX156" s="329"/>
      <c r="BZ156" s="448">
        <f t="shared" si="20"/>
        <v>152</v>
      </c>
      <c r="CA156" s="327" t="str">
        <f>ZD!B154</f>
        <v>ИМ РР333</v>
      </c>
      <c r="CB156" s="327" t="str">
        <f>ZD!C154</f>
        <v>ZD_RR333</v>
      </c>
      <c r="CC156" s="1154"/>
      <c r="CD156" s="332"/>
      <c r="CE156" s="334"/>
      <c r="CF156" s="334"/>
      <c r="CG156" s="334"/>
      <c r="CH156" s="332"/>
      <c r="CI156" s="319"/>
      <c r="CL156" s="448">
        <f t="shared" si="21"/>
        <v>152</v>
      </c>
      <c r="CM156" s="327">
        <f>KTPRS2!B153</f>
        <v>0</v>
      </c>
      <c r="CN156" s="327">
        <f>KTPRS2!C153</f>
        <v>0</v>
      </c>
      <c r="CO156" s="327" t="str">
        <f>CONCATENATE(IF(KTPRS2!D153=0,0,KTPRS2!D153),";",IF(KTPRS2!E153 = 0, 0,KTPRS2!E153))</f>
        <v>0;0</v>
      </c>
      <c r="CP156" s="332"/>
      <c r="CQ156" s="334"/>
      <c r="CR156" s="334"/>
      <c r="CS156" s="334"/>
      <c r="CT156" s="332"/>
      <c r="CU156" s="319"/>
      <c r="CW156" s="1135"/>
      <c r="CX156" s="1161"/>
      <c r="CY156" s="1161"/>
      <c r="CZ156" s="1161"/>
      <c r="DA156" s="1161"/>
      <c r="DB156" s="1163"/>
      <c r="DC156" s="1163"/>
      <c r="DD156" s="1163"/>
      <c r="DE156" s="1161"/>
      <c r="DF156" s="574"/>
    </row>
    <row r="157" spans="1:110" ht="15.75">
      <c r="A157" s="1135"/>
      <c r="B157" s="1136"/>
      <c r="C157" s="1136"/>
      <c r="D157" s="1136"/>
      <c r="E157" s="1136"/>
      <c r="F157" s="1136"/>
      <c r="G157" s="1136"/>
      <c r="H157" s="1136"/>
      <c r="I157" s="1136"/>
      <c r="J157" s="1137"/>
      <c r="L157" s="1135"/>
      <c r="M157" s="1136"/>
      <c r="N157" s="1136"/>
      <c r="O157" s="1136"/>
      <c r="P157" s="1136"/>
      <c r="Q157" s="1136"/>
      <c r="R157" s="1136"/>
      <c r="S157" s="1136"/>
      <c r="T157" s="1136"/>
      <c r="U157" s="1137"/>
      <c r="W157" s="1135"/>
      <c r="X157" s="1136"/>
      <c r="Y157" s="1136"/>
      <c r="Z157" s="1136"/>
      <c r="AA157" s="1136"/>
      <c r="AB157" s="1136"/>
      <c r="AC157" s="1136"/>
      <c r="AD157" s="1136"/>
      <c r="AE157" s="1136"/>
      <c r="AF157" s="1137"/>
      <c r="AH157" s="1135"/>
      <c r="AI157" s="1136"/>
      <c r="AJ157" s="1136"/>
      <c r="AK157" s="1136"/>
      <c r="AL157" s="1136"/>
      <c r="AM157" s="1136"/>
      <c r="AN157" s="1136"/>
      <c r="AO157" s="1136"/>
      <c r="AP157" s="1136"/>
      <c r="AQ157" s="1137"/>
      <c r="AS157" s="331">
        <f t="shared" si="17"/>
        <v>153</v>
      </c>
      <c r="AT157" s="332"/>
      <c r="AU157" s="332"/>
      <c r="AV157" s="332"/>
      <c r="AW157" s="332"/>
      <c r="AX157" s="334"/>
      <c r="AY157" s="334"/>
      <c r="AZ157" s="334"/>
      <c r="BA157" s="332"/>
      <c r="BB157" s="329"/>
      <c r="BD157" s="448">
        <f t="shared" si="18"/>
        <v>153</v>
      </c>
      <c r="BE157" s="327" t="str">
        <f>KTPR!B155</f>
        <v>Аварийная максимальная температура газонефтяной фракции после детонационного предохранителя ДП-5</v>
      </c>
      <c r="BF157" s="327" t="s">
        <v>12019</v>
      </c>
      <c r="BG157" s="1150">
        <f>KTPR!C155</f>
        <v>0</v>
      </c>
      <c r="BH157" s="332"/>
      <c r="BI157" s="334"/>
      <c r="BJ157" s="334"/>
      <c r="BK157" s="334"/>
      <c r="BL157" s="332"/>
      <c r="BM157" s="319"/>
      <c r="BO157" s="331">
        <f t="shared" si="19"/>
        <v>153</v>
      </c>
      <c r="BP157" s="332"/>
      <c r="BQ157" s="332"/>
      <c r="BR157" s="332"/>
      <c r="BS157" s="332"/>
      <c r="BT157" s="334"/>
      <c r="BU157" s="334"/>
      <c r="BV157" s="334"/>
      <c r="BW157" s="332"/>
      <c r="BX157" s="329"/>
      <c r="BZ157" s="448">
        <f t="shared" si="20"/>
        <v>153</v>
      </c>
      <c r="CA157" s="327" t="str">
        <f>ZD!B155</f>
        <v>ИМ РР334</v>
      </c>
      <c r="CB157" s="327" t="str">
        <f>ZD!C155</f>
        <v>ZD_RR334</v>
      </c>
      <c r="CC157" s="1154"/>
      <c r="CD157" s="332"/>
      <c r="CE157" s="334"/>
      <c r="CF157" s="334"/>
      <c r="CG157" s="334"/>
      <c r="CH157" s="332"/>
      <c r="CI157" s="319"/>
      <c r="CL157" s="448">
        <f t="shared" si="21"/>
        <v>153</v>
      </c>
      <c r="CM157" s="327" t="str">
        <f>KTPRS2!B154</f>
        <v>Отключение и блокировка пуска насоса Н-20 по закрытому пути откачки дренажа</v>
      </c>
      <c r="CN157" s="327" t="str">
        <f>KTPRS2!C154</f>
        <v>KTPRS_Off_Bl_CloseZD_N20</v>
      </c>
      <c r="CO157" s="327" t="str">
        <f>CONCATENATE(IF(KTPRS2!D154=0,0,KTPRS2!D154),";",IF(KTPRS2!E154 = 0, 0,KTPRS2!E154))</f>
        <v>0;0</v>
      </c>
      <c r="CP157" s="332"/>
      <c r="CQ157" s="334"/>
      <c r="CR157" s="334"/>
      <c r="CS157" s="334"/>
      <c r="CT157" s="332"/>
      <c r="CU157" s="319"/>
      <c r="CW157" s="1135"/>
      <c r="CX157" s="1161"/>
      <c r="CY157" s="1161"/>
      <c r="CZ157" s="1161"/>
      <c r="DA157" s="1161"/>
      <c r="DB157" s="1163"/>
      <c r="DC157" s="1163"/>
      <c r="DD157" s="1163"/>
      <c r="DE157" s="1161"/>
      <c r="DF157" s="574"/>
    </row>
    <row r="158" spans="1:110" ht="15.75">
      <c r="A158" s="1135"/>
      <c r="B158" s="1136"/>
      <c r="C158" s="1136"/>
      <c r="D158" s="1136"/>
      <c r="E158" s="1136"/>
      <c r="F158" s="1136"/>
      <c r="G158" s="1136"/>
      <c r="H158" s="1136"/>
      <c r="I158" s="1136"/>
      <c r="J158" s="1137"/>
      <c r="L158" s="1135"/>
      <c r="M158" s="1136"/>
      <c r="N158" s="1136"/>
      <c r="O158" s="1136"/>
      <c r="P158" s="1136"/>
      <c r="Q158" s="1136"/>
      <c r="R158" s="1136"/>
      <c r="S158" s="1136"/>
      <c r="T158" s="1136"/>
      <c r="U158" s="1137"/>
      <c r="W158" s="1135"/>
      <c r="X158" s="1136"/>
      <c r="Y158" s="1136"/>
      <c r="Z158" s="1136"/>
      <c r="AA158" s="1136"/>
      <c r="AB158" s="1136"/>
      <c r="AC158" s="1136"/>
      <c r="AD158" s="1136"/>
      <c r="AE158" s="1136"/>
      <c r="AF158" s="1137"/>
      <c r="AH158" s="1135"/>
      <c r="AI158" s="1136"/>
      <c r="AJ158" s="1136"/>
      <c r="AK158" s="1136"/>
      <c r="AL158" s="1136"/>
      <c r="AM158" s="1136"/>
      <c r="AN158" s="1136"/>
      <c r="AO158" s="1136"/>
      <c r="AP158" s="1136"/>
      <c r="AQ158" s="1137"/>
      <c r="AS158" s="331">
        <f t="shared" si="17"/>
        <v>154</v>
      </c>
      <c r="AT158" s="332"/>
      <c r="AU158" s="332"/>
      <c r="AV158" s="332"/>
      <c r="AW158" s="332"/>
      <c r="AX158" s="334"/>
      <c r="AY158" s="334"/>
      <c r="AZ158" s="334"/>
      <c r="BA158" s="332"/>
      <c r="BB158" s="329"/>
      <c r="BD158" s="448">
        <f t="shared" si="18"/>
        <v>154</v>
      </c>
      <c r="BE158" s="327" t="str">
        <f>KTPR!B156</f>
        <v>Аварийное максимальное давление нефти в технологическом трубопроводе 4 (подводящий трубопровод БиПС)</v>
      </c>
      <c r="BF158" s="327" t="s">
        <v>12020</v>
      </c>
      <c r="BG158" s="1150">
        <f>KTPR!C156</f>
        <v>0</v>
      </c>
      <c r="BH158" s="332"/>
      <c r="BI158" s="334"/>
      <c r="BJ158" s="334"/>
      <c r="BK158" s="334"/>
      <c r="BL158" s="332"/>
      <c r="BM158" s="319"/>
      <c r="BO158" s="331">
        <f t="shared" si="19"/>
        <v>154</v>
      </c>
      <c r="BP158" s="332"/>
      <c r="BQ158" s="332"/>
      <c r="BR158" s="332"/>
      <c r="BS158" s="332"/>
      <c r="BT158" s="334"/>
      <c r="BU158" s="334"/>
      <c r="BV158" s="334"/>
      <c r="BW158" s="332"/>
      <c r="BX158" s="329"/>
      <c r="BZ158" s="448">
        <f t="shared" si="20"/>
        <v>154</v>
      </c>
      <c r="CA158" s="327">
        <f>ZD!B156</f>
        <v>0</v>
      </c>
      <c r="CB158" s="327">
        <f>ZD!C156</f>
        <v>0</v>
      </c>
      <c r="CC158" s="1154"/>
      <c r="CD158" s="332"/>
      <c r="CE158" s="334"/>
      <c r="CF158" s="334"/>
      <c r="CG158" s="334"/>
      <c r="CH158" s="332"/>
      <c r="CI158" s="319"/>
      <c r="CL158" s="448">
        <f t="shared" si="21"/>
        <v>154</v>
      </c>
      <c r="CM158" s="327" t="str">
        <f>KTPRS2!B155</f>
        <v>Отключение и блокировка пуска насоса Н-20 по давлению в точке подключение</v>
      </c>
      <c r="CN158" s="327" t="str">
        <f>KTPRS2!C155</f>
        <v>KTPRS_Off_Bl_P_N20</v>
      </c>
      <c r="CO158" s="327" t="str">
        <f>CONCATENATE(IF(KTPRS2!D155=0,0,KTPRS2!D155),";",IF(KTPRS2!E155 = 0, 0,KTPRS2!E155))</f>
        <v>0;0</v>
      </c>
      <c r="CP158" s="332"/>
      <c r="CQ158" s="334"/>
      <c r="CR158" s="334"/>
      <c r="CS158" s="334"/>
      <c r="CT158" s="332"/>
      <c r="CU158" s="319"/>
      <c r="CW158" s="1135"/>
      <c r="CX158" s="1161"/>
      <c r="CY158" s="1161"/>
      <c r="CZ158" s="1161"/>
      <c r="DA158" s="1161"/>
      <c r="DB158" s="1163"/>
      <c r="DC158" s="1163"/>
      <c r="DD158" s="1163"/>
      <c r="DE158" s="1161"/>
      <c r="DF158" s="574"/>
    </row>
    <row r="159" spans="1:110" ht="15.75">
      <c r="A159" s="1135"/>
      <c r="B159" s="1136"/>
      <c r="C159" s="1136"/>
      <c r="D159" s="1136"/>
      <c r="E159" s="1136"/>
      <c r="F159" s="1136"/>
      <c r="G159" s="1136"/>
      <c r="H159" s="1136"/>
      <c r="I159" s="1136"/>
      <c r="J159" s="1137"/>
      <c r="L159" s="1135"/>
      <c r="M159" s="1136"/>
      <c r="N159" s="1136"/>
      <c r="O159" s="1136"/>
      <c r="P159" s="1136"/>
      <c r="Q159" s="1136"/>
      <c r="R159" s="1136"/>
      <c r="S159" s="1136"/>
      <c r="T159" s="1136"/>
      <c r="U159" s="1137"/>
      <c r="W159" s="1135"/>
      <c r="X159" s="1136"/>
      <c r="Y159" s="1136"/>
      <c r="Z159" s="1136"/>
      <c r="AA159" s="1136"/>
      <c r="AB159" s="1136"/>
      <c r="AC159" s="1136"/>
      <c r="AD159" s="1136"/>
      <c r="AE159" s="1136"/>
      <c r="AF159" s="1137"/>
      <c r="AH159" s="1135"/>
      <c r="AI159" s="1136"/>
      <c r="AJ159" s="1136"/>
      <c r="AK159" s="1136"/>
      <c r="AL159" s="1136"/>
      <c r="AM159" s="1136"/>
      <c r="AN159" s="1136"/>
      <c r="AO159" s="1136"/>
      <c r="AP159" s="1136"/>
      <c r="AQ159" s="1137"/>
      <c r="AS159" s="331">
        <f t="shared" si="17"/>
        <v>155</v>
      </c>
      <c r="AT159" s="332"/>
      <c r="AU159" s="332"/>
      <c r="AV159" s="332"/>
      <c r="AW159" s="332"/>
      <c r="AX159" s="334"/>
      <c r="AY159" s="334"/>
      <c r="AZ159" s="334"/>
      <c r="BA159" s="332"/>
      <c r="BB159" s="329"/>
      <c r="BD159" s="448">
        <f t="shared" si="18"/>
        <v>155</v>
      </c>
      <c r="BE159" s="327" t="str">
        <f>KTPR!B157</f>
        <v>Недостоверность измерения давления нефти в технологическом трубопроводе 4 (подводящий трубопровод БиПС)</v>
      </c>
      <c r="BF159" s="327" t="s">
        <v>12021</v>
      </c>
      <c r="BG159" s="1150">
        <f>KTPR!C157</f>
        <v>0</v>
      </c>
      <c r="BH159" s="332"/>
      <c r="BI159" s="334"/>
      <c r="BJ159" s="334"/>
      <c r="BK159" s="334"/>
      <c r="BL159" s="332"/>
      <c r="BM159" s="319"/>
      <c r="BO159" s="331">
        <f t="shared" si="19"/>
        <v>155</v>
      </c>
      <c r="BP159" s="332"/>
      <c r="BQ159" s="332"/>
      <c r="BR159" s="332"/>
      <c r="BS159" s="332"/>
      <c r="BT159" s="334"/>
      <c r="BU159" s="334"/>
      <c r="BV159" s="334"/>
      <c r="BW159" s="332"/>
      <c r="BX159" s="329"/>
      <c r="BZ159" s="448">
        <f t="shared" si="20"/>
        <v>155</v>
      </c>
      <c r="CA159" s="327" t="str">
        <f>ZD!B157</f>
        <v>Задвижка №1a</v>
      </c>
      <c r="CB159" s="327" t="str">
        <f>ZD!C157</f>
        <v>ZD_1a</v>
      </c>
      <c r="CC159" s="1154"/>
      <c r="CD159" s="332"/>
      <c r="CE159" s="334"/>
      <c r="CF159" s="334"/>
      <c r="CG159" s="334"/>
      <c r="CH159" s="332"/>
      <c r="CI159" s="319"/>
      <c r="CL159" s="448">
        <f t="shared" si="21"/>
        <v>155</v>
      </c>
      <c r="CM159" s="327">
        <f>KTPRS2!B156</f>
        <v>0</v>
      </c>
      <c r="CN159" s="327">
        <f>KTPRS2!C156</f>
        <v>0</v>
      </c>
      <c r="CO159" s="327" t="str">
        <f>CONCATENATE(IF(KTPRS2!D156=0,0,KTPRS2!D156),";",IF(KTPRS2!E156 = 0, 0,KTPRS2!E156))</f>
        <v>0;0</v>
      </c>
      <c r="CP159" s="332"/>
      <c r="CQ159" s="334"/>
      <c r="CR159" s="334"/>
      <c r="CS159" s="334"/>
      <c r="CT159" s="332"/>
      <c r="CU159" s="319"/>
      <c r="CW159" s="1135"/>
      <c r="CX159" s="1161"/>
      <c r="CY159" s="1161"/>
      <c r="CZ159" s="1161"/>
      <c r="DA159" s="1161"/>
      <c r="DB159" s="1163"/>
      <c r="DC159" s="1163"/>
      <c r="DD159" s="1163"/>
      <c r="DE159" s="1161"/>
      <c r="DF159" s="574"/>
    </row>
    <row r="160" spans="1:110" ht="15.75">
      <c r="A160" s="1135"/>
      <c r="B160" s="1136"/>
      <c r="C160" s="1136"/>
      <c r="D160" s="1136"/>
      <c r="E160" s="1136"/>
      <c r="F160" s="1136"/>
      <c r="G160" s="1136"/>
      <c r="H160" s="1136"/>
      <c r="I160" s="1136"/>
      <c r="J160" s="1137"/>
      <c r="L160" s="1135"/>
      <c r="M160" s="1136"/>
      <c r="N160" s="1136"/>
      <c r="O160" s="1136"/>
      <c r="P160" s="1136"/>
      <c r="Q160" s="1136"/>
      <c r="R160" s="1136"/>
      <c r="S160" s="1136"/>
      <c r="T160" s="1136"/>
      <c r="U160" s="1137"/>
      <c r="W160" s="1135"/>
      <c r="X160" s="1136"/>
      <c r="Y160" s="1136"/>
      <c r="Z160" s="1136"/>
      <c r="AA160" s="1136"/>
      <c r="AB160" s="1136"/>
      <c r="AC160" s="1136"/>
      <c r="AD160" s="1136"/>
      <c r="AE160" s="1136"/>
      <c r="AF160" s="1137"/>
      <c r="AH160" s="1135"/>
      <c r="AI160" s="1136"/>
      <c r="AJ160" s="1136"/>
      <c r="AK160" s="1136"/>
      <c r="AL160" s="1136"/>
      <c r="AM160" s="1136"/>
      <c r="AN160" s="1136"/>
      <c r="AO160" s="1136"/>
      <c r="AP160" s="1136"/>
      <c r="AQ160" s="1137"/>
      <c r="AS160" s="331">
        <f t="shared" si="17"/>
        <v>156</v>
      </c>
      <c r="AT160" s="332"/>
      <c r="AU160" s="332"/>
      <c r="AV160" s="332"/>
      <c r="AW160" s="332"/>
      <c r="AX160" s="334"/>
      <c r="AY160" s="334"/>
      <c r="AZ160" s="334"/>
      <c r="BA160" s="332"/>
      <c r="BB160" s="329"/>
      <c r="BD160" s="448">
        <f t="shared" si="18"/>
        <v>156</v>
      </c>
      <c r="BE160" s="327" t="str">
        <f>KTPR!B158</f>
        <v>Аварийное максимальное давление нефти в технологическом трубопроводе 5 (подводящий трубопровод БиПС)</v>
      </c>
      <c r="BF160" s="327" t="s">
        <v>12022</v>
      </c>
      <c r="BG160" s="1150">
        <f>KTPR!C158</f>
        <v>0</v>
      </c>
      <c r="BH160" s="332"/>
      <c r="BI160" s="334"/>
      <c r="BJ160" s="334"/>
      <c r="BK160" s="334"/>
      <c r="BL160" s="332"/>
      <c r="BM160" s="319"/>
      <c r="BO160" s="331">
        <f t="shared" si="19"/>
        <v>156</v>
      </c>
      <c r="BP160" s="332"/>
      <c r="BQ160" s="332"/>
      <c r="BR160" s="332"/>
      <c r="BS160" s="332"/>
      <c r="BT160" s="334"/>
      <c r="BU160" s="334"/>
      <c r="BV160" s="334"/>
      <c r="BW160" s="332"/>
      <c r="BX160" s="329"/>
      <c r="BZ160" s="448">
        <f t="shared" si="20"/>
        <v>156</v>
      </c>
      <c r="CA160" s="327" t="str">
        <f>ZD!B158</f>
        <v>Задвижка №2a</v>
      </c>
      <c r="CB160" s="327" t="str">
        <f>ZD!C158</f>
        <v>ZD_2a</v>
      </c>
      <c r="CC160" s="1154"/>
      <c r="CD160" s="332"/>
      <c r="CE160" s="334"/>
      <c r="CF160" s="334"/>
      <c r="CG160" s="334"/>
      <c r="CH160" s="332"/>
      <c r="CI160" s="319"/>
      <c r="CL160" s="448">
        <f t="shared" si="21"/>
        <v>156</v>
      </c>
      <c r="CM160" s="327" t="str">
        <f>KTPRS2!B157</f>
        <v>Минимальный уровень нефти в емкости Е-31</v>
      </c>
      <c r="CN160" s="327" t="str">
        <f>KTPRS2!C157</f>
        <v>KTPRS_MinL_E31</v>
      </c>
      <c r="CO160" s="327" t="str">
        <f>CONCATENATE(IF(KTPRS2!D157=0,0,KTPRS2!D157),";",IF(KTPRS2!E157 = 0, 0,KTPRS2!E157))</f>
        <v>3;0</v>
      </c>
      <c r="CP160" s="332"/>
      <c r="CQ160" s="334"/>
      <c r="CR160" s="334"/>
      <c r="CS160" s="334"/>
      <c r="CT160" s="332"/>
      <c r="CU160" s="319"/>
      <c r="CW160" s="1135"/>
      <c r="CX160" s="1161"/>
      <c r="CY160" s="1161"/>
      <c r="CZ160" s="1161"/>
      <c r="DA160" s="1161"/>
      <c r="DB160" s="1163"/>
      <c r="DC160" s="1163"/>
      <c r="DD160" s="1163"/>
      <c r="DE160" s="1161"/>
      <c r="DF160" s="574"/>
    </row>
    <row r="161" spans="1:110" ht="15.75">
      <c r="A161" s="1135"/>
      <c r="B161" s="1136"/>
      <c r="C161" s="1136"/>
      <c r="D161" s="1136"/>
      <c r="E161" s="1136"/>
      <c r="F161" s="1136"/>
      <c r="G161" s="1136"/>
      <c r="H161" s="1136"/>
      <c r="I161" s="1136"/>
      <c r="J161" s="1137"/>
      <c r="L161" s="1135"/>
      <c r="M161" s="1136"/>
      <c r="N161" s="1136"/>
      <c r="O161" s="1136"/>
      <c r="P161" s="1136"/>
      <c r="Q161" s="1136"/>
      <c r="R161" s="1136"/>
      <c r="S161" s="1136"/>
      <c r="T161" s="1136"/>
      <c r="U161" s="1137"/>
      <c r="W161" s="1135"/>
      <c r="X161" s="1136"/>
      <c r="Y161" s="1136"/>
      <c r="Z161" s="1136"/>
      <c r="AA161" s="1136"/>
      <c r="AB161" s="1136"/>
      <c r="AC161" s="1136"/>
      <c r="AD161" s="1136"/>
      <c r="AE161" s="1136"/>
      <c r="AF161" s="1137"/>
      <c r="AH161" s="1135"/>
      <c r="AI161" s="1136"/>
      <c r="AJ161" s="1136"/>
      <c r="AK161" s="1136"/>
      <c r="AL161" s="1136"/>
      <c r="AM161" s="1136"/>
      <c r="AN161" s="1136"/>
      <c r="AO161" s="1136"/>
      <c r="AP161" s="1136"/>
      <c r="AQ161" s="1137"/>
      <c r="AS161" s="331">
        <f t="shared" si="17"/>
        <v>157</v>
      </c>
      <c r="AT161" s="332"/>
      <c r="AU161" s="332"/>
      <c r="AV161" s="332"/>
      <c r="AW161" s="332"/>
      <c r="AX161" s="334"/>
      <c r="AY161" s="334"/>
      <c r="AZ161" s="334"/>
      <c r="BA161" s="332"/>
      <c r="BB161" s="329"/>
      <c r="BD161" s="448">
        <f t="shared" si="18"/>
        <v>157</v>
      </c>
      <c r="BE161" s="327" t="str">
        <f>KTPR!B159</f>
        <v>Недостоверность измерения давления нефти в технологическом трубопроводе 5 (подводящий трубопровод БиПС)</v>
      </c>
      <c r="BF161" s="327" t="s">
        <v>12023</v>
      </c>
      <c r="BG161" s="1150">
        <f>KTPR!C159</f>
        <v>0</v>
      </c>
      <c r="BH161" s="332"/>
      <c r="BI161" s="334"/>
      <c r="BJ161" s="334"/>
      <c r="BK161" s="334"/>
      <c r="BL161" s="332"/>
      <c r="BM161" s="319"/>
      <c r="BO161" s="331">
        <f t="shared" si="19"/>
        <v>157</v>
      </c>
      <c r="BP161" s="332"/>
      <c r="BQ161" s="332"/>
      <c r="BR161" s="332"/>
      <c r="BS161" s="332"/>
      <c r="BT161" s="334"/>
      <c r="BU161" s="334"/>
      <c r="BV161" s="334"/>
      <c r="BW161" s="332"/>
      <c r="BX161" s="329"/>
      <c r="BZ161" s="448">
        <f t="shared" si="20"/>
        <v>157</v>
      </c>
      <c r="CA161" s="327" t="str">
        <f>ZD!B159</f>
        <v>Задвижка №3a</v>
      </c>
      <c r="CB161" s="327" t="str">
        <f>ZD!C159</f>
        <v>ZD_3a</v>
      </c>
      <c r="CC161" s="1154"/>
      <c r="CD161" s="332"/>
      <c r="CE161" s="334"/>
      <c r="CF161" s="334"/>
      <c r="CG161" s="334"/>
      <c r="CH161" s="332"/>
      <c r="CI161" s="319"/>
      <c r="CL161" s="448">
        <f t="shared" si="21"/>
        <v>157</v>
      </c>
      <c r="CM161" s="327" t="str">
        <f>KTPRS2!B158</f>
        <v>Предельный максимальный уровень нефти в емкости Е-31</v>
      </c>
      <c r="CN161" s="327" t="str">
        <f>KTPRS2!C158</f>
        <v>KTPRS_preMaxL_E31</v>
      </c>
      <c r="CO161" s="327" t="str">
        <f>CONCATENATE(IF(KTPRS2!D158=0,0,KTPRS2!D158),";",IF(KTPRS2!E158 = 0, 0,KTPRS2!E158))</f>
        <v>3;0</v>
      </c>
      <c r="CP161" s="332"/>
      <c r="CQ161" s="334"/>
      <c r="CR161" s="334"/>
      <c r="CS161" s="334"/>
      <c r="CT161" s="332"/>
      <c r="CU161" s="319"/>
      <c r="CW161" s="1135"/>
      <c r="CX161" s="1161"/>
      <c r="CY161" s="1161"/>
      <c r="CZ161" s="1161"/>
      <c r="DA161" s="1161"/>
      <c r="DB161" s="1163"/>
      <c r="DC161" s="1163"/>
      <c r="DD161" s="1163"/>
      <c r="DE161" s="1161"/>
      <c r="DF161" s="574"/>
    </row>
    <row r="162" spans="1:110" ht="15.75">
      <c r="A162" s="1135"/>
      <c r="B162" s="1136"/>
      <c r="C162" s="1136"/>
      <c r="D162" s="1136"/>
      <c r="E162" s="1136"/>
      <c r="F162" s="1136"/>
      <c r="G162" s="1136"/>
      <c r="H162" s="1136"/>
      <c r="I162" s="1136"/>
      <c r="J162" s="1137"/>
      <c r="L162" s="1135"/>
      <c r="M162" s="1136"/>
      <c r="N162" s="1136"/>
      <c r="O162" s="1136"/>
      <c r="P162" s="1136"/>
      <c r="Q162" s="1136"/>
      <c r="R162" s="1136"/>
      <c r="S162" s="1136"/>
      <c r="T162" s="1136"/>
      <c r="U162" s="1137"/>
      <c r="W162" s="1135"/>
      <c r="X162" s="1136"/>
      <c r="Y162" s="1136"/>
      <c r="Z162" s="1136"/>
      <c r="AA162" s="1136"/>
      <c r="AB162" s="1136"/>
      <c r="AC162" s="1136"/>
      <c r="AD162" s="1136"/>
      <c r="AE162" s="1136"/>
      <c r="AF162" s="1137"/>
      <c r="AH162" s="1135"/>
      <c r="AI162" s="1136"/>
      <c r="AJ162" s="1136"/>
      <c r="AK162" s="1136"/>
      <c r="AL162" s="1136"/>
      <c r="AM162" s="1136"/>
      <c r="AN162" s="1136"/>
      <c r="AO162" s="1136"/>
      <c r="AP162" s="1136"/>
      <c r="AQ162" s="1137"/>
      <c r="AS162" s="331">
        <f t="shared" si="17"/>
        <v>158</v>
      </c>
      <c r="AT162" s="332"/>
      <c r="AU162" s="332"/>
      <c r="AV162" s="332"/>
      <c r="AW162" s="332"/>
      <c r="AX162" s="334"/>
      <c r="AY162" s="334"/>
      <c r="AZ162" s="334"/>
      <c r="BA162" s="332"/>
      <c r="BB162" s="329"/>
      <c r="BD162" s="448">
        <f t="shared" si="18"/>
        <v>158</v>
      </c>
      <c r="BE162" s="327" t="str">
        <f>KTPR!B160</f>
        <v>Аварийное максимальное давление нефти в технологическом трубопроводе 4 (в коллекторе причала точка 1)</v>
      </c>
      <c r="BF162" s="327" t="s">
        <v>12024</v>
      </c>
      <c r="BG162" s="1150">
        <f>KTPR!C160</f>
        <v>0</v>
      </c>
      <c r="BH162" s="332"/>
      <c r="BI162" s="334"/>
      <c r="BJ162" s="334"/>
      <c r="BK162" s="334"/>
      <c r="BL162" s="332"/>
      <c r="BM162" s="319"/>
      <c r="BO162" s="331">
        <f t="shared" si="19"/>
        <v>158</v>
      </c>
      <c r="BP162" s="332"/>
      <c r="BQ162" s="332"/>
      <c r="BR162" s="332"/>
      <c r="BS162" s="332"/>
      <c r="BT162" s="334"/>
      <c r="BU162" s="334"/>
      <c r="BV162" s="334"/>
      <c r="BW162" s="332"/>
      <c r="BX162" s="329"/>
      <c r="BZ162" s="448">
        <f t="shared" si="20"/>
        <v>158</v>
      </c>
      <c r="CA162" s="327" t="str">
        <f>ZD!B160</f>
        <v>Задвижка №4a</v>
      </c>
      <c r="CB162" s="327" t="str">
        <f>ZD!C160</f>
        <v>ZD_4a</v>
      </c>
      <c r="CC162" s="1154"/>
      <c r="CD162" s="332"/>
      <c r="CE162" s="334"/>
      <c r="CF162" s="334"/>
      <c r="CG162" s="334"/>
      <c r="CH162" s="332"/>
      <c r="CI162" s="319"/>
      <c r="CL162" s="448">
        <f t="shared" si="21"/>
        <v>158</v>
      </c>
      <c r="CM162" s="327" t="str">
        <f>KTPRS2!B159</f>
        <v>Отключение и блокировка пуска насоса Н-31 по закрытому пути откачки дренажа</v>
      </c>
      <c r="CN162" s="327" t="str">
        <f>KTPRS2!C159</f>
        <v>KTPRS_Off_Bl_CloseZD_N31</v>
      </c>
      <c r="CO162" s="327" t="str">
        <f>CONCATENATE(IF(KTPRS2!D159=0,0,KTPRS2!D159),";",IF(KTPRS2!E159 = 0, 0,KTPRS2!E159))</f>
        <v>0;0</v>
      </c>
      <c r="CP162" s="332"/>
      <c r="CQ162" s="334"/>
      <c r="CR162" s="334"/>
      <c r="CS162" s="334"/>
      <c r="CT162" s="332"/>
      <c r="CU162" s="319"/>
      <c r="CW162" s="1135"/>
      <c r="CX162" s="1161"/>
      <c r="CY162" s="1161"/>
      <c r="CZ162" s="1161"/>
      <c r="DA162" s="1161"/>
      <c r="DB162" s="1163"/>
      <c r="DC162" s="1163"/>
      <c r="DD162" s="1163"/>
      <c r="DE162" s="1161"/>
      <c r="DF162" s="574"/>
    </row>
    <row r="163" spans="1:110" ht="15.75">
      <c r="A163" s="1135"/>
      <c r="B163" s="1136"/>
      <c r="C163" s="1136"/>
      <c r="D163" s="1136"/>
      <c r="E163" s="1136"/>
      <c r="F163" s="1136"/>
      <c r="G163" s="1136"/>
      <c r="H163" s="1136"/>
      <c r="I163" s="1136"/>
      <c r="J163" s="1137"/>
      <c r="L163" s="1135"/>
      <c r="M163" s="1136"/>
      <c r="N163" s="1136"/>
      <c r="O163" s="1136"/>
      <c r="P163" s="1136"/>
      <c r="Q163" s="1136"/>
      <c r="R163" s="1136"/>
      <c r="S163" s="1136"/>
      <c r="T163" s="1136"/>
      <c r="U163" s="1137"/>
      <c r="W163" s="1135"/>
      <c r="X163" s="1136"/>
      <c r="Y163" s="1136"/>
      <c r="Z163" s="1136"/>
      <c r="AA163" s="1136"/>
      <c r="AB163" s="1136"/>
      <c r="AC163" s="1136"/>
      <c r="AD163" s="1136"/>
      <c r="AE163" s="1136"/>
      <c r="AF163" s="1137"/>
      <c r="AH163" s="1135"/>
      <c r="AI163" s="1136"/>
      <c r="AJ163" s="1136"/>
      <c r="AK163" s="1136"/>
      <c r="AL163" s="1136"/>
      <c r="AM163" s="1136"/>
      <c r="AN163" s="1136"/>
      <c r="AO163" s="1136"/>
      <c r="AP163" s="1136"/>
      <c r="AQ163" s="1137"/>
      <c r="AS163" s="331">
        <f t="shared" si="17"/>
        <v>159</v>
      </c>
      <c r="AT163" s="332"/>
      <c r="AU163" s="332"/>
      <c r="AV163" s="332"/>
      <c r="AW163" s="332"/>
      <c r="AX163" s="334"/>
      <c r="AY163" s="334"/>
      <c r="AZ163" s="334"/>
      <c r="BA163" s="332"/>
      <c r="BB163" s="329"/>
      <c r="BD163" s="448">
        <f t="shared" si="18"/>
        <v>159</v>
      </c>
      <c r="BE163" s="327" t="str">
        <f>KTPR!B161</f>
        <v>Недостоверность измерения давления нефти в технологическом трубопроводе 4 (в коллекторе причала точка 1)</v>
      </c>
      <c r="BF163" s="327" t="s">
        <v>12025</v>
      </c>
      <c r="BG163" s="1150">
        <f>KTPR!C161</f>
        <v>0</v>
      </c>
      <c r="BH163" s="332"/>
      <c r="BI163" s="334"/>
      <c r="BJ163" s="334"/>
      <c r="BK163" s="334"/>
      <c r="BL163" s="332"/>
      <c r="BM163" s="319"/>
      <c r="BO163" s="331">
        <f t="shared" si="19"/>
        <v>159</v>
      </c>
      <c r="BP163" s="332"/>
      <c r="BQ163" s="332"/>
      <c r="BR163" s="332"/>
      <c r="BS163" s="332"/>
      <c r="BT163" s="334"/>
      <c r="BU163" s="334"/>
      <c r="BV163" s="334"/>
      <c r="BW163" s="332"/>
      <c r="BX163" s="329"/>
      <c r="BZ163" s="448">
        <f t="shared" si="20"/>
        <v>159</v>
      </c>
      <c r="CA163" s="327" t="str">
        <f>ZD!B161</f>
        <v>Задвижка №5a</v>
      </c>
      <c r="CB163" s="327" t="str">
        <f>ZD!C161</f>
        <v>ZD_5a</v>
      </c>
      <c r="CC163" s="1154"/>
      <c r="CD163" s="332"/>
      <c r="CE163" s="334"/>
      <c r="CF163" s="334"/>
      <c r="CG163" s="334"/>
      <c r="CH163" s="332"/>
      <c r="CI163" s="319"/>
      <c r="CL163" s="448">
        <f t="shared" si="21"/>
        <v>159</v>
      </c>
      <c r="CM163" s="327" t="str">
        <f>KTPRS2!B160</f>
        <v>Отключение и блокировка пуска насоса Н-31 по давлению в точке подключение</v>
      </c>
      <c r="CN163" s="327" t="str">
        <f>KTPRS2!C160</f>
        <v>KTPRS_Off_Bl_P_N31</v>
      </c>
      <c r="CO163" s="327" t="str">
        <f>CONCATENATE(IF(KTPRS2!D160=0,0,KTPRS2!D160),";",IF(KTPRS2!E160 = 0, 0,KTPRS2!E160))</f>
        <v>0;0</v>
      </c>
      <c r="CP163" s="332"/>
      <c r="CQ163" s="334"/>
      <c r="CR163" s="334"/>
      <c r="CS163" s="334"/>
      <c r="CT163" s="332"/>
      <c r="CU163" s="319"/>
      <c r="CW163" s="1135"/>
      <c r="CX163" s="1161"/>
      <c r="CY163" s="1161"/>
      <c r="CZ163" s="1161"/>
      <c r="DA163" s="1161"/>
      <c r="DB163" s="1163"/>
      <c r="DC163" s="1163"/>
      <c r="DD163" s="1163"/>
      <c r="DE163" s="1161"/>
      <c r="DF163" s="574"/>
    </row>
    <row r="164" spans="1:110" ht="15.75">
      <c r="A164" s="1135"/>
      <c r="B164" s="1136"/>
      <c r="C164" s="1136"/>
      <c r="D164" s="1136"/>
      <c r="E164" s="1136"/>
      <c r="F164" s="1136"/>
      <c r="G164" s="1136"/>
      <c r="H164" s="1136"/>
      <c r="I164" s="1136"/>
      <c r="J164" s="1137"/>
      <c r="L164" s="1135"/>
      <c r="M164" s="1136"/>
      <c r="N164" s="1136"/>
      <c r="O164" s="1136"/>
      <c r="P164" s="1136"/>
      <c r="Q164" s="1136"/>
      <c r="R164" s="1136"/>
      <c r="S164" s="1136"/>
      <c r="T164" s="1136"/>
      <c r="U164" s="1137"/>
      <c r="W164" s="1135"/>
      <c r="X164" s="1136"/>
      <c r="Y164" s="1136"/>
      <c r="Z164" s="1136"/>
      <c r="AA164" s="1136"/>
      <c r="AB164" s="1136"/>
      <c r="AC164" s="1136"/>
      <c r="AD164" s="1136"/>
      <c r="AE164" s="1136"/>
      <c r="AF164" s="1137"/>
      <c r="AH164" s="1135"/>
      <c r="AI164" s="1136"/>
      <c r="AJ164" s="1136"/>
      <c r="AK164" s="1136"/>
      <c r="AL164" s="1136"/>
      <c r="AM164" s="1136"/>
      <c r="AN164" s="1136"/>
      <c r="AO164" s="1136"/>
      <c r="AP164" s="1136"/>
      <c r="AQ164" s="1137"/>
      <c r="AS164" s="331">
        <f t="shared" si="17"/>
        <v>160</v>
      </c>
      <c r="AT164" s="332"/>
      <c r="AU164" s="332"/>
      <c r="AV164" s="332"/>
      <c r="AW164" s="332"/>
      <c r="AX164" s="334"/>
      <c r="AY164" s="334"/>
      <c r="AZ164" s="334"/>
      <c r="BA164" s="332"/>
      <c r="BB164" s="329"/>
      <c r="BD164" s="448">
        <f t="shared" si="18"/>
        <v>160</v>
      </c>
      <c r="BE164" s="327" t="str">
        <f>KTPR!B162</f>
        <v>Аварийное максимальное давление нефти в технологическом трубопроводе 5 (в коллекторе причала точка 1)</v>
      </c>
      <c r="BF164" s="327" t="s">
        <v>12026</v>
      </c>
      <c r="BG164" s="1150">
        <f>KTPR!C162</f>
        <v>0</v>
      </c>
      <c r="BH164" s="332"/>
      <c r="BI164" s="334"/>
      <c r="BJ164" s="334"/>
      <c r="BK164" s="334"/>
      <c r="BL164" s="332"/>
      <c r="BM164" s="319"/>
      <c r="BO164" s="331">
        <f t="shared" si="19"/>
        <v>160</v>
      </c>
      <c r="BP164" s="332"/>
      <c r="BQ164" s="332"/>
      <c r="BR164" s="332"/>
      <c r="BS164" s="332"/>
      <c r="BT164" s="334"/>
      <c r="BU164" s="334"/>
      <c r="BV164" s="334"/>
      <c r="BW164" s="332"/>
      <c r="BX164" s="329"/>
      <c r="BZ164" s="448">
        <f t="shared" si="20"/>
        <v>160</v>
      </c>
      <c r="CA164" s="327" t="str">
        <f>ZD!B162</f>
        <v>Задвижка №18</v>
      </c>
      <c r="CB164" s="327" t="str">
        <f>ZD!C162</f>
        <v>ZD_18</v>
      </c>
      <c r="CC164" s="1154"/>
      <c r="CD164" s="332"/>
      <c r="CE164" s="334"/>
      <c r="CF164" s="334"/>
      <c r="CG164" s="334"/>
      <c r="CH164" s="332"/>
      <c r="CI164" s="319"/>
      <c r="CL164" s="448">
        <f t="shared" si="21"/>
        <v>160</v>
      </c>
      <c r="CM164" s="327" t="str">
        <f>KTPRS2!B161</f>
        <v>Минимальное давление нефти на выходе насоса Н-31</v>
      </c>
      <c r="CN164" s="327" t="str">
        <f>KTPRS2!C161</f>
        <v>KTPRS_MaxP_OutN31</v>
      </c>
      <c r="CO164" s="327" t="str">
        <f>CONCATENATE(IF(KTPRS2!D161=0,0,KTPRS2!D161),";",IF(KTPRS2!E161 = 0, 0,KTPRS2!E161))</f>
        <v>0;0</v>
      </c>
      <c r="CP164" s="332"/>
      <c r="CQ164" s="334"/>
      <c r="CR164" s="334"/>
      <c r="CS164" s="334"/>
      <c r="CT164" s="332"/>
      <c r="CU164" s="319"/>
      <c r="CW164" s="1135"/>
      <c r="CX164" s="1161"/>
      <c r="CY164" s="1161"/>
      <c r="CZ164" s="1161"/>
      <c r="DA164" s="1161"/>
      <c r="DB164" s="1163"/>
      <c r="DC164" s="1163"/>
      <c r="DD164" s="1163"/>
      <c r="DE164" s="1161"/>
      <c r="DF164" s="574"/>
    </row>
    <row r="165" spans="1:110" ht="15.75">
      <c r="A165" s="1135"/>
      <c r="B165" s="1136"/>
      <c r="C165" s="1136"/>
      <c r="D165" s="1136"/>
      <c r="E165" s="1136"/>
      <c r="F165" s="1136"/>
      <c r="G165" s="1136"/>
      <c r="H165" s="1136"/>
      <c r="I165" s="1136"/>
      <c r="J165" s="1137"/>
      <c r="L165" s="1135"/>
      <c r="M165" s="1136"/>
      <c r="N165" s="1136"/>
      <c r="O165" s="1136"/>
      <c r="P165" s="1136"/>
      <c r="Q165" s="1136"/>
      <c r="R165" s="1136"/>
      <c r="S165" s="1136"/>
      <c r="T165" s="1136"/>
      <c r="U165" s="1137"/>
      <c r="W165" s="1135"/>
      <c r="X165" s="1136"/>
      <c r="Y165" s="1136"/>
      <c r="Z165" s="1136"/>
      <c r="AA165" s="1136"/>
      <c r="AB165" s="1136"/>
      <c r="AC165" s="1136"/>
      <c r="AD165" s="1136"/>
      <c r="AE165" s="1136"/>
      <c r="AF165" s="1137"/>
      <c r="AH165" s="1135"/>
      <c r="AI165" s="1136"/>
      <c r="AJ165" s="1136"/>
      <c r="AK165" s="1136"/>
      <c r="AL165" s="1136"/>
      <c r="AM165" s="1136"/>
      <c r="AN165" s="1136"/>
      <c r="AO165" s="1136"/>
      <c r="AP165" s="1136"/>
      <c r="AQ165" s="1137"/>
      <c r="AS165" s="331">
        <f t="shared" si="17"/>
        <v>161</v>
      </c>
      <c r="AT165" s="332"/>
      <c r="AU165" s="332"/>
      <c r="AV165" s="332"/>
      <c r="AW165" s="332"/>
      <c r="AX165" s="334"/>
      <c r="AY165" s="334"/>
      <c r="AZ165" s="334"/>
      <c r="BA165" s="332"/>
      <c r="BB165" s="329"/>
      <c r="BD165" s="448">
        <f t="shared" si="18"/>
        <v>161</v>
      </c>
      <c r="BE165" s="327" t="str">
        <f>KTPR!B163</f>
        <v>Недостоверность измерения давления нефти в технологическом трубопроводе 5 (в коллекторе причала точка 1)</v>
      </c>
      <c r="BF165" s="327" t="s">
        <v>12027</v>
      </c>
      <c r="BG165" s="1150">
        <f>KTPR!C163</f>
        <v>0</v>
      </c>
      <c r="BH165" s="332"/>
      <c r="BI165" s="334"/>
      <c r="BJ165" s="334"/>
      <c r="BK165" s="334"/>
      <c r="BL165" s="332"/>
      <c r="BM165" s="319"/>
      <c r="BO165" s="331">
        <f t="shared" si="19"/>
        <v>161</v>
      </c>
      <c r="BP165" s="332"/>
      <c r="BQ165" s="332"/>
      <c r="BR165" s="332"/>
      <c r="BS165" s="332"/>
      <c r="BT165" s="334"/>
      <c r="BU165" s="334"/>
      <c r="BV165" s="334"/>
      <c r="BW165" s="332"/>
      <c r="BX165" s="329"/>
      <c r="BZ165" s="448">
        <f t="shared" si="20"/>
        <v>161</v>
      </c>
      <c r="CA165" s="327" t="str">
        <f>ZD!B163</f>
        <v>Задвижка №19</v>
      </c>
      <c r="CB165" s="327" t="str">
        <f>ZD!C163</f>
        <v>ZD_19</v>
      </c>
      <c r="CC165" s="1154"/>
      <c r="CD165" s="332"/>
      <c r="CE165" s="334"/>
      <c r="CF165" s="334"/>
      <c r="CG165" s="334"/>
      <c r="CH165" s="332"/>
      <c r="CI165" s="319"/>
      <c r="CL165" s="448">
        <f t="shared" si="21"/>
        <v>161</v>
      </c>
      <c r="CM165" s="327" t="str">
        <f>KTPRS2!B162</f>
        <v>Аварийная максимальная температура подшипника насоса Н-31</v>
      </c>
      <c r="CN165" s="327" t="str">
        <f>KTPRS2!C162</f>
        <v>KTPRS_almMaxT_N31</v>
      </c>
      <c r="CO165" s="327" t="str">
        <f>CONCATENATE(IF(KTPRS2!D162=0,0,KTPRS2!D162),";",IF(KTPRS2!E162 = 0, 0,KTPRS2!E162))</f>
        <v>1;0</v>
      </c>
      <c r="CP165" s="332"/>
      <c r="CQ165" s="334"/>
      <c r="CR165" s="334"/>
      <c r="CS165" s="334"/>
      <c r="CT165" s="332"/>
      <c r="CU165" s="319"/>
      <c r="CW165" s="1135"/>
      <c r="CX165" s="1161"/>
      <c r="CY165" s="1161"/>
      <c r="CZ165" s="1161"/>
      <c r="DA165" s="1161"/>
      <c r="DB165" s="1163"/>
      <c r="DC165" s="1163"/>
      <c r="DD165" s="1163"/>
      <c r="DE165" s="1161"/>
      <c r="DF165" s="574"/>
    </row>
    <row r="166" spans="1:110" ht="15.75">
      <c r="A166" s="1135"/>
      <c r="B166" s="1136"/>
      <c r="C166" s="1136"/>
      <c r="D166" s="1136"/>
      <c r="E166" s="1136"/>
      <c r="F166" s="1136"/>
      <c r="G166" s="1136"/>
      <c r="H166" s="1136"/>
      <c r="I166" s="1136"/>
      <c r="J166" s="1137"/>
      <c r="L166" s="1135"/>
      <c r="M166" s="1136"/>
      <c r="N166" s="1136"/>
      <c r="O166" s="1136"/>
      <c r="P166" s="1136"/>
      <c r="Q166" s="1136"/>
      <c r="R166" s="1136"/>
      <c r="S166" s="1136"/>
      <c r="T166" s="1136"/>
      <c r="U166" s="1137"/>
      <c r="W166" s="1135"/>
      <c r="X166" s="1136"/>
      <c r="Y166" s="1136"/>
      <c r="Z166" s="1136"/>
      <c r="AA166" s="1136"/>
      <c r="AB166" s="1136"/>
      <c r="AC166" s="1136"/>
      <c r="AD166" s="1136"/>
      <c r="AE166" s="1136"/>
      <c r="AF166" s="1137"/>
      <c r="AH166" s="1135"/>
      <c r="AI166" s="1136"/>
      <c r="AJ166" s="1136"/>
      <c r="AK166" s="1136"/>
      <c r="AL166" s="1136"/>
      <c r="AM166" s="1136"/>
      <c r="AN166" s="1136"/>
      <c r="AO166" s="1136"/>
      <c r="AP166" s="1136"/>
      <c r="AQ166" s="1137"/>
      <c r="AS166" s="331">
        <f t="shared" si="17"/>
        <v>162</v>
      </c>
      <c r="AT166" s="332"/>
      <c r="AU166" s="332"/>
      <c r="AV166" s="332"/>
      <c r="AW166" s="332"/>
      <c r="AX166" s="334"/>
      <c r="AY166" s="334"/>
      <c r="AZ166" s="334"/>
      <c r="BA166" s="332"/>
      <c r="BB166" s="329"/>
      <c r="BD166" s="448">
        <f t="shared" si="18"/>
        <v>162</v>
      </c>
      <c r="BE166" s="327" t="str">
        <f>KTPR!B164</f>
        <v>Аварийное максимальное давление нефти в технологическом трубопроводе 4 (в коллекторе причала точка 2)</v>
      </c>
      <c r="BF166" s="327" t="s">
        <v>12028</v>
      </c>
      <c r="BG166" s="1150">
        <f>KTPR!C164</f>
        <v>0</v>
      </c>
      <c r="BH166" s="332"/>
      <c r="BI166" s="334"/>
      <c r="BJ166" s="334"/>
      <c r="BK166" s="334"/>
      <c r="BL166" s="332"/>
      <c r="BM166" s="319"/>
      <c r="BO166" s="331">
        <f t="shared" si="19"/>
        <v>162</v>
      </c>
      <c r="BP166" s="332"/>
      <c r="BQ166" s="332"/>
      <c r="BR166" s="332"/>
      <c r="BS166" s="332"/>
      <c r="BT166" s="334"/>
      <c r="BU166" s="334"/>
      <c r="BV166" s="334"/>
      <c r="BW166" s="332"/>
      <c r="BX166" s="329"/>
      <c r="BZ166" s="448">
        <f t="shared" si="20"/>
        <v>162</v>
      </c>
      <c r="CA166" s="327" t="str">
        <f>ZD!B164</f>
        <v>Задвижка №72</v>
      </c>
      <c r="CB166" s="327" t="str">
        <f>ZD!C164</f>
        <v>ZD_72_int</v>
      </c>
      <c r="CC166" s="1154"/>
      <c r="CD166" s="332"/>
      <c r="CE166" s="334"/>
      <c r="CF166" s="334"/>
      <c r="CG166" s="334"/>
      <c r="CH166" s="332"/>
      <c r="CI166" s="319"/>
      <c r="CL166" s="448">
        <f t="shared" si="21"/>
        <v>162</v>
      </c>
      <c r="CM166" s="327" t="str">
        <f>KTPRS2!B163</f>
        <v>Аварийная максимальная температура нефти на выходе насоса Н-31</v>
      </c>
      <c r="CN166" s="327" t="str">
        <f>KTPRS2!C163</f>
        <v>KTPRS_almMaxT_outN31</v>
      </c>
      <c r="CO166" s="327" t="str">
        <f>CONCATENATE(IF(KTPRS2!D163=0,0,KTPRS2!D163),";",IF(KTPRS2!E163 = 0, 0,KTPRS2!E163))</f>
        <v>1;0</v>
      </c>
      <c r="CP166" s="332"/>
      <c r="CQ166" s="334"/>
      <c r="CR166" s="334"/>
      <c r="CS166" s="334"/>
      <c r="CT166" s="332"/>
      <c r="CU166" s="319"/>
      <c r="CW166" s="1135"/>
      <c r="CX166" s="1161"/>
      <c r="CY166" s="1161"/>
      <c r="CZ166" s="1161"/>
      <c r="DA166" s="1161"/>
      <c r="DB166" s="1163"/>
      <c r="DC166" s="1163"/>
      <c r="DD166" s="1163"/>
      <c r="DE166" s="1161"/>
      <c r="DF166" s="574"/>
    </row>
    <row r="167" spans="1:110" ht="15.75">
      <c r="A167" s="1135"/>
      <c r="B167" s="1136"/>
      <c r="C167" s="1136"/>
      <c r="D167" s="1136"/>
      <c r="E167" s="1136"/>
      <c r="F167" s="1136"/>
      <c r="G167" s="1136"/>
      <c r="H167" s="1136"/>
      <c r="I167" s="1136"/>
      <c r="J167" s="1137"/>
      <c r="L167" s="1135"/>
      <c r="M167" s="1136"/>
      <c r="N167" s="1136"/>
      <c r="O167" s="1136"/>
      <c r="P167" s="1136"/>
      <c r="Q167" s="1136"/>
      <c r="R167" s="1136"/>
      <c r="S167" s="1136"/>
      <c r="T167" s="1136"/>
      <c r="U167" s="1137"/>
      <c r="W167" s="1135"/>
      <c r="X167" s="1136"/>
      <c r="Y167" s="1136"/>
      <c r="Z167" s="1136"/>
      <c r="AA167" s="1136"/>
      <c r="AB167" s="1136"/>
      <c r="AC167" s="1136"/>
      <c r="AD167" s="1136"/>
      <c r="AE167" s="1136"/>
      <c r="AF167" s="1137"/>
      <c r="AH167" s="1135"/>
      <c r="AI167" s="1136"/>
      <c r="AJ167" s="1136"/>
      <c r="AK167" s="1136"/>
      <c r="AL167" s="1136"/>
      <c r="AM167" s="1136"/>
      <c r="AN167" s="1136"/>
      <c r="AO167" s="1136"/>
      <c r="AP167" s="1136"/>
      <c r="AQ167" s="1137"/>
      <c r="AS167" s="331">
        <f t="shared" si="17"/>
        <v>163</v>
      </c>
      <c r="AT167" s="332"/>
      <c r="AU167" s="332"/>
      <c r="AV167" s="332"/>
      <c r="AW167" s="332"/>
      <c r="AX167" s="334"/>
      <c r="AY167" s="334"/>
      <c r="AZ167" s="334"/>
      <c r="BA167" s="332"/>
      <c r="BB167" s="329"/>
      <c r="BD167" s="448">
        <f t="shared" si="18"/>
        <v>163</v>
      </c>
      <c r="BE167" s="327" t="str">
        <f>KTPR!B165</f>
        <v>Недостоверность измерения давления нефти в технологическом трубопроводе 4 (в коллекторе причала точка 2)</v>
      </c>
      <c r="BF167" s="327" t="s">
        <v>12029</v>
      </c>
      <c r="BG167" s="1150">
        <f>KTPR!C165</f>
        <v>0</v>
      </c>
      <c r="BH167" s="332"/>
      <c r="BI167" s="334"/>
      <c r="BJ167" s="334"/>
      <c r="BK167" s="334"/>
      <c r="BL167" s="332"/>
      <c r="BM167" s="319"/>
      <c r="BO167" s="331">
        <f t="shared" si="19"/>
        <v>163</v>
      </c>
      <c r="BP167" s="332"/>
      <c r="BQ167" s="332"/>
      <c r="BR167" s="332"/>
      <c r="BS167" s="332"/>
      <c r="BT167" s="334"/>
      <c r="BU167" s="334"/>
      <c r="BV167" s="334"/>
      <c r="BW167" s="332"/>
      <c r="BX167" s="329"/>
      <c r="BZ167" s="448">
        <f t="shared" si="20"/>
        <v>163</v>
      </c>
      <c r="CA167" s="327" t="str">
        <f>ZD!B165</f>
        <v>Задвижка №101</v>
      </c>
      <c r="CB167" s="327" t="str">
        <f>ZD!C165</f>
        <v>ZD_101</v>
      </c>
      <c r="CC167" s="1154"/>
      <c r="CD167" s="332"/>
      <c r="CE167" s="334"/>
      <c r="CF167" s="334"/>
      <c r="CG167" s="334"/>
      <c r="CH167" s="332"/>
      <c r="CI167" s="319"/>
      <c r="CL167" s="448">
        <f t="shared" si="21"/>
        <v>163</v>
      </c>
      <c r="CM167" s="327">
        <f>KTPRS2!B164</f>
        <v>0</v>
      </c>
      <c r="CN167" s="327">
        <f>KTPRS2!C164</f>
        <v>0</v>
      </c>
      <c r="CO167" s="327" t="str">
        <f>CONCATENATE(IF(KTPRS2!D164=0,0,KTPRS2!D164),";",IF(KTPRS2!E164 = 0, 0,KTPRS2!E164))</f>
        <v>0;0</v>
      </c>
      <c r="CP167" s="332"/>
      <c r="CQ167" s="334"/>
      <c r="CR167" s="334"/>
      <c r="CS167" s="334"/>
      <c r="CT167" s="332"/>
      <c r="CU167" s="319"/>
      <c r="CW167" s="1135"/>
      <c r="CX167" s="1161"/>
      <c r="CY167" s="1161"/>
      <c r="CZ167" s="1161"/>
      <c r="DA167" s="1161"/>
      <c r="DB167" s="1163"/>
      <c r="DC167" s="1163"/>
      <c r="DD167" s="1163"/>
      <c r="DE167" s="1161"/>
      <c r="DF167" s="574"/>
    </row>
    <row r="168" spans="1:110" ht="15.75">
      <c r="A168" s="1135"/>
      <c r="B168" s="1136"/>
      <c r="C168" s="1136"/>
      <c r="D168" s="1136"/>
      <c r="E168" s="1136"/>
      <c r="F168" s="1136"/>
      <c r="G168" s="1136"/>
      <c r="H168" s="1136"/>
      <c r="I168" s="1136"/>
      <c r="J168" s="1137"/>
      <c r="L168" s="1135"/>
      <c r="M168" s="1136"/>
      <c r="N168" s="1136"/>
      <c r="O168" s="1136"/>
      <c r="P168" s="1136"/>
      <c r="Q168" s="1136"/>
      <c r="R168" s="1136"/>
      <c r="S168" s="1136"/>
      <c r="T168" s="1136"/>
      <c r="U168" s="1137"/>
      <c r="W168" s="1135"/>
      <c r="X168" s="1136"/>
      <c r="Y168" s="1136"/>
      <c r="Z168" s="1136"/>
      <c r="AA168" s="1136"/>
      <c r="AB168" s="1136"/>
      <c r="AC168" s="1136"/>
      <c r="AD168" s="1136"/>
      <c r="AE168" s="1136"/>
      <c r="AF168" s="1137"/>
      <c r="AH168" s="1135"/>
      <c r="AI168" s="1136"/>
      <c r="AJ168" s="1136"/>
      <c r="AK168" s="1136"/>
      <c r="AL168" s="1136"/>
      <c r="AM168" s="1136"/>
      <c r="AN168" s="1136"/>
      <c r="AO168" s="1136"/>
      <c r="AP168" s="1136"/>
      <c r="AQ168" s="1137"/>
      <c r="AS168" s="331">
        <f t="shared" si="17"/>
        <v>164</v>
      </c>
      <c r="AT168" s="332"/>
      <c r="AU168" s="332"/>
      <c r="AV168" s="332"/>
      <c r="AW168" s="332"/>
      <c r="AX168" s="334"/>
      <c r="AY168" s="334"/>
      <c r="AZ168" s="334"/>
      <c r="BA168" s="332"/>
      <c r="BB168" s="329"/>
      <c r="BD168" s="448">
        <f t="shared" si="18"/>
        <v>164</v>
      </c>
      <c r="BE168" s="327" t="str">
        <f>KTPR!B166</f>
        <v>Аварийное максимальное давление нефти в технологическом трубопроводе 5 (в коллекторе причала точка 2)</v>
      </c>
      <c r="BF168" s="327" t="s">
        <v>12030</v>
      </c>
      <c r="BG168" s="1150">
        <f>KTPR!C166</f>
        <v>0</v>
      </c>
      <c r="BH168" s="332"/>
      <c r="BI168" s="334"/>
      <c r="BJ168" s="334"/>
      <c r="BK168" s="334"/>
      <c r="BL168" s="332"/>
      <c r="BM168" s="319"/>
      <c r="BO168" s="331">
        <f t="shared" si="19"/>
        <v>164</v>
      </c>
      <c r="BP168" s="332"/>
      <c r="BQ168" s="332"/>
      <c r="BR168" s="332"/>
      <c r="BS168" s="332"/>
      <c r="BT168" s="334"/>
      <c r="BU168" s="334"/>
      <c r="BV168" s="334"/>
      <c r="BW168" s="332"/>
      <c r="BX168" s="329"/>
      <c r="BZ168" s="448">
        <f t="shared" si="20"/>
        <v>164</v>
      </c>
      <c r="CA168" s="327" t="str">
        <f>ZD!B166</f>
        <v>Задвижка №102</v>
      </c>
      <c r="CB168" s="327" t="str">
        <f>ZD!C166</f>
        <v>ZD_102</v>
      </c>
      <c r="CC168" s="1154"/>
      <c r="CD168" s="332"/>
      <c r="CE168" s="334"/>
      <c r="CF168" s="334"/>
      <c r="CG168" s="334"/>
      <c r="CH168" s="332"/>
      <c r="CI168" s="319"/>
      <c r="CL168" s="448">
        <f t="shared" si="21"/>
        <v>164</v>
      </c>
      <c r="CM168" s="327" t="str">
        <f>KTPRS2!B165</f>
        <v>Минимальный уровень нефти в емкости Е-32</v>
      </c>
      <c r="CN168" s="327" t="str">
        <f>KTPRS2!C165</f>
        <v>KTPRS_MinL_E32</v>
      </c>
      <c r="CO168" s="327" t="str">
        <f>CONCATENATE(IF(KTPRS2!D165=0,0,KTPRS2!D165),";",IF(KTPRS2!E165 = 0, 0,KTPRS2!E165))</f>
        <v>3;0</v>
      </c>
      <c r="CP168" s="332"/>
      <c r="CQ168" s="334"/>
      <c r="CR168" s="334"/>
      <c r="CS168" s="334"/>
      <c r="CT168" s="332"/>
      <c r="CU168" s="319"/>
      <c r="CW168" s="1135"/>
      <c r="CX168" s="1161"/>
      <c r="CY168" s="1161"/>
      <c r="CZ168" s="1161"/>
      <c r="DA168" s="1161"/>
      <c r="DB168" s="1163"/>
      <c r="DC168" s="1163"/>
      <c r="DD168" s="1163"/>
      <c r="DE168" s="1161"/>
      <c r="DF168" s="574"/>
    </row>
    <row r="169" spans="1:110" ht="15.75">
      <c r="A169" s="1135"/>
      <c r="B169" s="1136"/>
      <c r="C169" s="1136"/>
      <c r="D169" s="1136"/>
      <c r="E169" s="1136"/>
      <c r="F169" s="1136"/>
      <c r="G169" s="1136"/>
      <c r="H169" s="1136"/>
      <c r="I169" s="1136"/>
      <c r="J169" s="1137"/>
      <c r="L169" s="1135"/>
      <c r="M169" s="1136"/>
      <c r="N169" s="1136"/>
      <c r="O169" s="1136"/>
      <c r="P169" s="1136"/>
      <c r="Q169" s="1136"/>
      <c r="R169" s="1136"/>
      <c r="S169" s="1136"/>
      <c r="T169" s="1136"/>
      <c r="U169" s="1137"/>
      <c r="W169" s="1135"/>
      <c r="X169" s="1136"/>
      <c r="Y169" s="1136"/>
      <c r="Z169" s="1136"/>
      <c r="AA169" s="1136"/>
      <c r="AB169" s="1136"/>
      <c r="AC169" s="1136"/>
      <c r="AD169" s="1136"/>
      <c r="AE169" s="1136"/>
      <c r="AF169" s="1137"/>
      <c r="AH169" s="1135"/>
      <c r="AI169" s="1136"/>
      <c r="AJ169" s="1136"/>
      <c r="AK169" s="1136"/>
      <c r="AL169" s="1136"/>
      <c r="AM169" s="1136"/>
      <c r="AN169" s="1136"/>
      <c r="AO169" s="1136"/>
      <c r="AP169" s="1136"/>
      <c r="AQ169" s="1137"/>
      <c r="AS169" s="331">
        <f t="shared" si="17"/>
        <v>165</v>
      </c>
      <c r="AT169" s="332"/>
      <c r="AU169" s="332"/>
      <c r="AV169" s="332"/>
      <c r="AW169" s="332"/>
      <c r="AX169" s="334"/>
      <c r="AY169" s="334"/>
      <c r="AZ169" s="334"/>
      <c r="BA169" s="332"/>
      <c r="BB169" s="329"/>
      <c r="BD169" s="448">
        <f t="shared" si="18"/>
        <v>165</v>
      </c>
      <c r="BE169" s="327" t="str">
        <f>KTPR!B167</f>
        <v>Недостоверность измерения давления нефти в технологическом трубопроводе 5 (в коллекторе причала точка 2)</v>
      </c>
      <c r="BF169" s="327" t="s">
        <v>12031</v>
      </c>
      <c r="BG169" s="1150">
        <f>KTPR!C167</f>
        <v>0</v>
      </c>
      <c r="BH169" s="332"/>
      <c r="BI169" s="334"/>
      <c r="BJ169" s="334"/>
      <c r="BK169" s="334"/>
      <c r="BL169" s="332"/>
      <c r="BM169" s="319"/>
      <c r="BO169" s="331">
        <f t="shared" si="19"/>
        <v>165</v>
      </c>
      <c r="BP169" s="332"/>
      <c r="BQ169" s="332"/>
      <c r="BR169" s="332"/>
      <c r="BS169" s="332"/>
      <c r="BT169" s="334"/>
      <c r="BU169" s="334"/>
      <c r="BV169" s="334"/>
      <c r="BW169" s="332"/>
      <c r="BX169" s="329"/>
      <c r="BZ169" s="448">
        <f t="shared" si="20"/>
        <v>165</v>
      </c>
      <c r="CA169" s="327" t="str">
        <f>ZD!B167</f>
        <v>Задвижка №103</v>
      </c>
      <c r="CB169" s="327" t="str">
        <f>ZD!C167</f>
        <v>ZD_103</v>
      </c>
      <c r="CC169" s="1154"/>
      <c r="CD169" s="332"/>
      <c r="CE169" s="334"/>
      <c r="CF169" s="334"/>
      <c r="CG169" s="334"/>
      <c r="CH169" s="332"/>
      <c r="CI169" s="319"/>
      <c r="CL169" s="448">
        <f t="shared" si="21"/>
        <v>165</v>
      </c>
      <c r="CM169" s="327" t="str">
        <f>KTPRS2!B166</f>
        <v>Предельный максимальный уровень нефти в емкости Е-32</v>
      </c>
      <c r="CN169" s="327" t="str">
        <f>KTPRS2!C166</f>
        <v>KTPRS_preMaxL_E32</v>
      </c>
      <c r="CO169" s="327" t="str">
        <f>CONCATENATE(IF(KTPRS2!D166=0,0,KTPRS2!D166),";",IF(KTPRS2!E166 = 0, 0,KTPRS2!E166))</f>
        <v>3;0</v>
      </c>
      <c r="CP169" s="332"/>
      <c r="CQ169" s="334"/>
      <c r="CR169" s="334"/>
      <c r="CS169" s="334"/>
      <c r="CT169" s="332"/>
      <c r="CU169" s="319"/>
      <c r="CW169" s="1135"/>
      <c r="CX169" s="1161"/>
      <c r="CY169" s="1161"/>
      <c r="CZ169" s="1161"/>
      <c r="DA169" s="1161"/>
      <c r="DB169" s="1163"/>
      <c r="DC169" s="1163"/>
      <c r="DD169" s="1163"/>
      <c r="DE169" s="1161"/>
      <c r="DF169" s="574"/>
    </row>
    <row r="170" spans="1:110" ht="15.75">
      <c r="A170" s="1135"/>
      <c r="B170" s="1136"/>
      <c r="C170" s="1136"/>
      <c r="D170" s="1136"/>
      <c r="E170" s="1136"/>
      <c r="F170" s="1136"/>
      <c r="G170" s="1136"/>
      <c r="H170" s="1136"/>
      <c r="I170" s="1136"/>
      <c r="J170" s="1137"/>
      <c r="L170" s="1135"/>
      <c r="M170" s="1136"/>
      <c r="N170" s="1136"/>
      <c r="O170" s="1136"/>
      <c r="P170" s="1136"/>
      <c r="Q170" s="1136"/>
      <c r="R170" s="1136"/>
      <c r="S170" s="1136"/>
      <c r="T170" s="1136"/>
      <c r="U170" s="1137"/>
      <c r="W170" s="1135"/>
      <c r="X170" s="1136"/>
      <c r="Y170" s="1136"/>
      <c r="Z170" s="1136"/>
      <c r="AA170" s="1136"/>
      <c r="AB170" s="1136"/>
      <c r="AC170" s="1136"/>
      <c r="AD170" s="1136"/>
      <c r="AE170" s="1136"/>
      <c r="AF170" s="1137"/>
      <c r="AH170" s="1135"/>
      <c r="AI170" s="1136"/>
      <c r="AJ170" s="1136"/>
      <c r="AK170" s="1136"/>
      <c r="AL170" s="1136"/>
      <c r="AM170" s="1136"/>
      <c r="AN170" s="1136"/>
      <c r="AO170" s="1136"/>
      <c r="AP170" s="1136"/>
      <c r="AQ170" s="1137"/>
      <c r="AS170" s="331">
        <f t="shared" si="17"/>
        <v>166</v>
      </c>
      <c r="AT170" s="332"/>
      <c r="AU170" s="332"/>
      <c r="AV170" s="332"/>
      <c r="AW170" s="332"/>
      <c r="AX170" s="334"/>
      <c r="AY170" s="334"/>
      <c r="AZ170" s="334"/>
      <c r="BA170" s="332"/>
      <c r="BB170" s="329"/>
      <c r="BD170" s="448">
        <f t="shared" si="18"/>
        <v>166</v>
      </c>
      <c r="BE170" s="327" t="str">
        <f>KTPR!B168</f>
        <v>Аварийное максимальное давление нефти в трубопроводе дренажа (подводящий трубопровод БиПС)</v>
      </c>
      <c r="BF170" s="327" t="s">
        <v>12032</v>
      </c>
      <c r="BG170" s="1150">
        <f>KTPR!C168</f>
        <v>0</v>
      </c>
      <c r="BH170" s="332"/>
      <c r="BI170" s="334"/>
      <c r="BJ170" s="334"/>
      <c r="BK170" s="334"/>
      <c r="BL170" s="332"/>
      <c r="BM170" s="319"/>
      <c r="BO170" s="331">
        <f t="shared" si="19"/>
        <v>166</v>
      </c>
      <c r="BP170" s="332"/>
      <c r="BQ170" s="332"/>
      <c r="BR170" s="332"/>
      <c r="BS170" s="332"/>
      <c r="BT170" s="334"/>
      <c r="BU170" s="334"/>
      <c r="BV170" s="334"/>
      <c r="BW170" s="332"/>
      <c r="BX170" s="329"/>
      <c r="BZ170" s="448">
        <f t="shared" si="20"/>
        <v>166</v>
      </c>
      <c r="CA170" s="327" t="str">
        <f>ZD!B168</f>
        <v>Задвижка №104</v>
      </c>
      <c r="CB170" s="327" t="str">
        <f>ZD!C168</f>
        <v>ZD_104</v>
      </c>
      <c r="CC170" s="1154"/>
      <c r="CD170" s="332"/>
      <c r="CE170" s="334"/>
      <c r="CF170" s="334"/>
      <c r="CG170" s="334"/>
      <c r="CH170" s="332"/>
      <c r="CI170" s="319"/>
      <c r="CL170" s="448">
        <f t="shared" si="21"/>
        <v>166</v>
      </c>
      <c r="CM170" s="327" t="str">
        <f>KTPRS2!B167</f>
        <v>Отключение и блокировка пуска насоса Н-32 по закрытому пути откачки дренажа</v>
      </c>
      <c r="CN170" s="327" t="str">
        <f>KTPRS2!C167</f>
        <v>KTPRS_Off_Bl_CloseZD_N32</v>
      </c>
      <c r="CO170" s="327" t="str">
        <f>CONCATENATE(IF(KTPRS2!D167=0,0,KTPRS2!D167),";",IF(KTPRS2!E167 = 0, 0,KTPRS2!E167))</f>
        <v>0;0</v>
      </c>
      <c r="CP170" s="332"/>
      <c r="CQ170" s="334"/>
      <c r="CR170" s="334"/>
      <c r="CS170" s="334"/>
      <c r="CT170" s="332"/>
      <c r="CU170" s="319"/>
      <c r="CW170" s="1135"/>
      <c r="CX170" s="1161"/>
      <c r="CY170" s="1161"/>
      <c r="CZ170" s="1161"/>
      <c r="DA170" s="1161"/>
      <c r="DB170" s="1163"/>
      <c r="DC170" s="1163"/>
      <c r="DD170" s="1163"/>
      <c r="DE170" s="1161"/>
      <c r="DF170" s="574"/>
    </row>
    <row r="171" spans="1:110" ht="15.75">
      <c r="A171" s="1135"/>
      <c r="B171" s="1136"/>
      <c r="C171" s="1136"/>
      <c r="D171" s="1136"/>
      <c r="E171" s="1136"/>
      <c r="F171" s="1136"/>
      <c r="G171" s="1136"/>
      <c r="H171" s="1136"/>
      <c r="I171" s="1136"/>
      <c r="J171" s="1137"/>
      <c r="L171" s="1135"/>
      <c r="M171" s="1136"/>
      <c r="N171" s="1136"/>
      <c r="O171" s="1136"/>
      <c r="P171" s="1136"/>
      <c r="Q171" s="1136"/>
      <c r="R171" s="1136"/>
      <c r="S171" s="1136"/>
      <c r="T171" s="1136"/>
      <c r="U171" s="1137"/>
      <c r="W171" s="1135"/>
      <c r="X171" s="1136"/>
      <c r="Y171" s="1136"/>
      <c r="Z171" s="1136"/>
      <c r="AA171" s="1136"/>
      <c r="AB171" s="1136"/>
      <c r="AC171" s="1136"/>
      <c r="AD171" s="1136"/>
      <c r="AE171" s="1136"/>
      <c r="AF171" s="1137"/>
      <c r="AH171" s="1135"/>
      <c r="AI171" s="1136"/>
      <c r="AJ171" s="1136"/>
      <c r="AK171" s="1136"/>
      <c r="AL171" s="1136"/>
      <c r="AM171" s="1136"/>
      <c r="AN171" s="1136"/>
      <c r="AO171" s="1136"/>
      <c r="AP171" s="1136"/>
      <c r="AQ171" s="1137"/>
      <c r="AS171" s="331">
        <f t="shared" si="17"/>
        <v>167</v>
      </c>
      <c r="AT171" s="332"/>
      <c r="AU171" s="332"/>
      <c r="AV171" s="332"/>
      <c r="AW171" s="332"/>
      <c r="AX171" s="334"/>
      <c r="AY171" s="334"/>
      <c r="AZ171" s="334"/>
      <c r="BA171" s="332"/>
      <c r="BB171" s="329"/>
      <c r="BD171" s="448">
        <f t="shared" si="18"/>
        <v>167</v>
      </c>
      <c r="BE171" s="327" t="str">
        <f>KTPR!B169</f>
        <v>Недостоверность измерения давления нефти в трубопроводе дренажа (подводящий трубопровод БиПС)</v>
      </c>
      <c r="BF171" s="327" t="s">
        <v>12033</v>
      </c>
      <c r="BG171" s="1150">
        <f>KTPR!C169</f>
        <v>0</v>
      </c>
      <c r="BH171" s="332"/>
      <c r="BI171" s="334"/>
      <c r="BJ171" s="334"/>
      <c r="BK171" s="334"/>
      <c r="BL171" s="332"/>
      <c r="BM171" s="319"/>
      <c r="BO171" s="331">
        <f t="shared" si="19"/>
        <v>167</v>
      </c>
      <c r="BP171" s="332"/>
      <c r="BQ171" s="332"/>
      <c r="BR171" s="332"/>
      <c r="BS171" s="332"/>
      <c r="BT171" s="334"/>
      <c r="BU171" s="334"/>
      <c r="BV171" s="334"/>
      <c r="BW171" s="332"/>
      <c r="BX171" s="329"/>
      <c r="BZ171" s="448">
        <f t="shared" si="20"/>
        <v>167</v>
      </c>
      <c r="CA171" s="327" t="str">
        <f>ZD!B169</f>
        <v>Задвижка №107</v>
      </c>
      <c r="CB171" s="327" t="str">
        <f>ZD!C169</f>
        <v>ZD_107</v>
      </c>
      <c r="CC171" s="1154"/>
      <c r="CD171" s="332"/>
      <c r="CE171" s="334"/>
      <c r="CF171" s="334"/>
      <c r="CG171" s="334"/>
      <c r="CH171" s="332"/>
      <c r="CI171" s="319"/>
      <c r="CL171" s="448">
        <f t="shared" si="21"/>
        <v>167</v>
      </c>
      <c r="CM171" s="327" t="str">
        <f>KTPRS2!B168</f>
        <v>Отключение и блокировка пуска насоса Н-32 по давлению в точке подключение</v>
      </c>
      <c r="CN171" s="327" t="str">
        <f>KTPRS2!C168</f>
        <v>KTPRS_Off_Bl_P_N32</v>
      </c>
      <c r="CO171" s="327" t="str">
        <f>CONCATENATE(IF(KTPRS2!D168=0,0,KTPRS2!D168),";",IF(KTPRS2!E168 = 0, 0,KTPRS2!E168))</f>
        <v>0;0</v>
      </c>
      <c r="CP171" s="332"/>
      <c r="CQ171" s="334"/>
      <c r="CR171" s="334"/>
      <c r="CS171" s="334"/>
      <c r="CT171" s="332"/>
      <c r="CU171" s="319"/>
      <c r="CW171" s="1135"/>
      <c r="CX171" s="1161"/>
      <c r="CY171" s="1161"/>
      <c r="CZ171" s="1161"/>
      <c r="DA171" s="1161"/>
      <c r="DB171" s="1163"/>
      <c r="DC171" s="1163"/>
      <c r="DD171" s="1163"/>
      <c r="DE171" s="1161"/>
      <c r="DF171" s="574"/>
    </row>
    <row r="172" spans="1:110" ht="15.75">
      <c r="A172" s="1135"/>
      <c r="B172" s="1136"/>
      <c r="C172" s="1136"/>
      <c r="D172" s="1136"/>
      <c r="E172" s="1136"/>
      <c r="F172" s="1136"/>
      <c r="G172" s="1136"/>
      <c r="H172" s="1136"/>
      <c r="I172" s="1136"/>
      <c r="J172" s="1137"/>
      <c r="L172" s="1135"/>
      <c r="M172" s="1136"/>
      <c r="N172" s="1136"/>
      <c r="O172" s="1136"/>
      <c r="P172" s="1136"/>
      <c r="Q172" s="1136"/>
      <c r="R172" s="1136"/>
      <c r="S172" s="1136"/>
      <c r="T172" s="1136"/>
      <c r="U172" s="1137"/>
      <c r="W172" s="1135"/>
      <c r="X172" s="1136"/>
      <c r="Y172" s="1136"/>
      <c r="Z172" s="1136"/>
      <c r="AA172" s="1136"/>
      <c r="AB172" s="1136"/>
      <c r="AC172" s="1136"/>
      <c r="AD172" s="1136"/>
      <c r="AE172" s="1136"/>
      <c r="AF172" s="1137"/>
      <c r="AH172" s="1135"/>
      <c r="AI172" s="1136"/>
      <c r="AJ172" s="1136"/>
      <c r="AK172" s="1136"/>
      <c r="AL172" s="1136"/>
      <c r="AM172" s="1136"/>
      <c r="AN172" s="1136"/>
      <c r="AO172" s="1136"/>
      <c r="AP172" s="1136"/>
      <c r="AQ172" s="1137"/>
      <c r="AS172" s="331">
        <f t="shared" si="17"/>
        <v>168</v>
      </c>
      <c r="AT172" s="332"/>
      <c r="AU172" s="332"/>
      <c r="AV172" s="332"/>
      <c r="AW172" s="332"/>
      <c r="AX172" s="334"/>
      <c r="AY172" s="334"/>
      <c r="AZ172" s="334"/>
      <c r="BA172" s="332"/>
      <c r="BB172" s="329"/>
      <c r="BD172" s="448">
        <f t="shared" si="18"/>
        <v>168</v>
      </c>
      <c r="BE172" s="327" t="str">
        <f>KTPR!B170</f>
        <v>Аварийное максимальное давление нефти в трубопроводе дренажа (в коллекторе причала)</v>
      </c>
      <c r="BF172" s="327" t="s">
        <v>12034</v>
      </c>
      <c r="BG172" s="1150">
        <f>KTPR!C170</f>
        <v>0</v>
      </c>
      <c r="BH172" s="332"/>
      <c r="BI172" s="334"/>
      <c r="BJ172" s="334"/>
      <c r="BK172" s="334"/>
      <c r="BL172" s="332"/>
      <c r="BM172" s="319"/>
      <c r="BO172" s="331">
        <f t="shared" si="19"/>
        <v>168</v>
      </c>
      <c r="BP172" s="332"/>
      <c r="BQ172" s="332"/>
      <c r="BR172" s="332"/>
      <c r="BS172" s="332"/>
      <c r="BT172" s="334"/>
      <c r="BU172" s="334"/>
      <c r="BV172" s="334"/>
      <c r="BW172" s="332"/>
      <c r="BX172" s="329"/>
      <c r="BZ172" s="448">
        <f t="shared" si="20"/>
        <v>168</v>
      </c>
      <c r="CA172" s="327" t="str">
        <f>ZD!B170</f>
        <v>Задвижка №108</v>
      </c>
      <c r="CB172" s="327" t="str">
        <f>ZD!C170</f>
        <v>ZD_108</v>
      </c>
      <c r="CC172" s="1154"/>
      <c r="CD172" s="332"/>
      <c r="CE172" s="334"/>
      <c r="CF172" s="334"/>
      <c r="CG172" s="334"/>
      <c r="CH172" s="332"/>
      <c r="CI172" s="319"/>
      <c r="CL172" s="448">
        <f t="shared" si="21"/>
        <v>168</v>
      </c>
      <c r="CM172" s="327">
        <f>KTPRS2!B169</f>
        <v>0</v>
      </c>
      <c r="CN172" s="327">
        <f>KTPRS2!C169</f>
        <v>0</v>
      </c>
      <c r="CO172" s="327" t="str">
        <f>CONCATENATE(IF(KTPRS2!D169=0,0,KTPRS2!D169),";",IF(KTPRS2!E169 = 0, 0,KTPRS2!E169))</f>
        <v>0;0</v>
      </c>
      <c r="CP172" s="332"/>
      <c r="CQ172" s="334"/>
      <c r="CR172" s="334"/>
      <c r="CS172" s="334"/>
      <c r="CT172" s="332"/>
      <c r="CU172" s="319"/>
      <c r="CW172" s="1135"/>
      <c r="CX172" s="1161"/>
      <c r="CY172" s="1161"/>
      <c r="CZ172" s="1161"/>
      <c r="DA172" s="1161"/>
      <c r="DB172" s="1163"/>
      <c r="DC172" s="1163"/>
      <c r="DD172" s="1163"/>
      <c r="DE172" s="1161"/>
      <c r="DF172" s="574"/>
    </row>
    <row r="173" spans="1:110" ht="15.75">
      <c r="A173" s="1135"/>
      <c r="B173" s="1136"/>
      <c r="C173" s="1136"/>
      <c r="D173" s="1136"/>
      <c r="E173" s="1136"/>
      <c r="F173" s="1136"/>
      <c r="G173" s="1136"/>
      <c r="H173" s="1136"/>
      <c r="I173" s="1136"/>
      <c r="J173" s="1137"/>
      <c r="L173" s="1135"/>
      <c r="M173" s="1136"/>
      <c r="N173" s="1136"/>
      <c r="O173" s="1136"/>
      <c r="P173" s="1136"/>
      <c r="Q173" s="1136"/>
      <c r="R173" s="1136"/>
      <c r="S173" s="1136"/>
      <c r="T173" s="1136"/>
      <c r="U173" s="1137"/>
      <c r="W173" s="1135"/>
      <c r="X173" s="1136"/>
      <c r="Y173" s="1136"/>
      <c r="Z173" s="1136"/>
      <c r="AA173" s="1136"/>
      <c r="AB173" s="1136"/>
      <c r="AC173" s="1136"/>
      <c r="AD173" s="1136"/>
      <c r="AE173" s="1136"/>
      <c r="AF173" s="1137"/>
      <c r="AH173" s="1135"/>
      <c r="AI173" s="1136"/>
      <c r="AJ173" s="1136"/>
      <c r="AK173" s="1136"/>
      <c r="AL173" s="1136"/>
      <c r="AM173" s="1136"/>
      <c r="AN173" s="1136"/>
      <c r="AO173" s="1136"/>
      <c r="AP173" s="1136"/>
      <c r="AQ173" s="1137"/>
      <c r="AS173" s="331">
        <f t="shared" si="17"/>
        <v>169</v>
      </c>
      <c r="AT173" s="332"/>
      <c r="AU173" s="332"/>
      <c r="AV173" s="332"/>
      <c r="AW173" s="332"/>
      <c r="AX173" s="334"/>
      <c r="AY173" s="334"/>
      <c r="AZ173" s="334"/>
      <c r="BA173" s="332"/>
      <c r="BB173" s="329"/>
      <c r="BD173" s="448">
        <f t="shared" si="18"/>
        <v>169</v>
      </c>
      <c r="BE173" s="327" t="str">
        <f>KTPR!B171</f>
        <v>Недостоверность измерения давления нефти в трубопроводе дренажа (в коллекторе причала)</v>
      </c>
      <c r="BF173" s="327" t="s">
        <v>12035</v>
      </c>
      <c r="BG173" s="1150">
        <f>KTPR!C171</f>
        <v>0</v>
      </c>
      <c r="BH173" s="332"/>
      <c r="BI173" s="334"/>
      <c r="BJ173" s="334"/>
      <c r="BK173" s="334"/>
      <c r="BL173" s="332"/>
      <c r="BM173" s="319"/>
      <c r="BO173" s="331">
        <f t="shared" si="19"/>
        <v>169</v>
      </c>
      <c r="BP173" s="332"/>
      <c r="BQ173" s="332"/>
      <c r="BR173" s="332"/>
      <c r="BS173" s="332"/>
      <c r="BT173" s="334"/>
      <c r="BU173" s="334"/>
      <c r="BV173" s="334"/>
      <c r="BW173" s="332"/>
      <c r="BX173" s="329"/>
      <c r="BZ173" s="448">
        <f t="shared" si="20"/>
        <v>169</v>
      </c>
      <c r="CA173" s="327" t="str">
        <f>ZD!B171</f>
        <v>Задвижка №109</v>
      </c>
      <c r="CB173" s="327" t="str">
        <f>ZD!C171</f>
        <v>ZD_109</v>
      </c>
      <c r="CC173" s="1154"/>
      <c r="CD173" s="332"/>
      <c r="CE173" s="334"/>
      <c r="CF173" s="334"/>
      <c r="CG173" s="334"/>
      <c r="CH173" s="332"/>
      <c r="CI173" s="319"/>
      <c r="CL173" s="448">
        <f t="shared" si="21"/>
        <v>169</v>
      </c>
      <c r="CM173" s="327" t="str">
        <f>KTPRS2!B170</f>
        <v>Аварийная максимальная температура подшипника насоса Н-32</v>
      </c>
      <c r="CN173" s="327" t="str">
        <f>KTPRS2!C170</f>
        <v>KTPRS_almMaxT_N32</v>
      </c>
      <c r="CO173" s="327" t="str">
        <f>CONCATENATE(IF(KTPRS2!D170=0,0,KTPRS2!D170),";",IF(KTPRS2!E170 = 0, 0,KTPRS2!E170))</f>
        <v>1;0</v>
      </c>
      <c r="CP173" s="332"/>
      <c r="CQ173" s="334"/>
      <c r="CR173" s="334"/>
      <c r="CS173" s="334"/>
      <c r="CT173" s="332"/>
      <c r="CU173" s="319"/>
      <c r="CW173" s="1135"/>
      <c r="CX173" s="1161"/>
      <c r="CY173" s="1161"/>
      <c r="CZ173" s="1161"/>
      <c r="DA173" s="1161"/>
      <c r="DB173" s="1163"/>
      <c r="DC173" s="1163"/>
      <c r="DD173" s="1163"/>
      <c r="DE173" s="1161"/>
      <c r="DF173" s="574"/>
    </row>
    <row r="174" spans="1:110" ht="15.75">
      <c r="A174" s="1135"/>
      <c r="B174" s="1136"/>
      <c r="C174" s="1136"/>
      <c r="D174" s="1136"/>
      <c r="E174" s="1136"/>
      <c r="F174" s="1136"/>
      <c r="G174" s="1136"/>
      <c r="H174" s="1136"/>
      <c r="I174" s="1136"/>
      <c r="J174" s="1137"/>
      <c r="L174" s="1135"/>
      <c r="M174" s="1136"/>
      <c r="N174" s="1136"/>
      <c r="O174" s="1136"/>
      <c r="P174" s="1136"/>
      <c r="Q174" s="1136"/>
      <c r="R174" s="1136"/>
      <c r="S174" s="1136"/>
      <c r="T174" s="1136"/>
      <c r="U174" s="1137"/>
      <c r="W174" s="1135"/>
      <c r="X174" s="1136"/>
      <c r="Y174" s="1136"/>
      <c r="Z174" s="1136"/>
      <c r="AA174" s="1136"/>
      <c r="AB174" s="1136"/>
      <c r="AC174" s="1136"/>
      <c r="AD174" s="1136"/>
      <c r="AE174" s="1136"/>
      <c r="AF174" s="1137"/>
      <c r="AH174" s="1135"/>
      <c r="AI174" s="1136"/>
      <c r="AJ174" s="1136"/>
      <c r="AK174" s="1136"/>
      <c r="AL174" s="1136"/>
      <c r="AM174" s="1136"/>
      <c r="AN174" s="1136"/>
      <c r="AO174" s="1136"/>
      <c r="AP174" s="1136"/>
      <c r="AQ174" s="1137"/>
      <c r="AS174" s="331">
        <f t="shared" si="17"/>
        <v>170</v>
      </c>
      <c r="AT174" s="332"/>
      <c r="AU174" s="332"/>
      <c r="AV174" s="332"/>
      <c r="AW174" s="332"/>
      <c r="AX174" s="334"/>
      <c r="AY174" s="334"/>
      <c r="AZ174" s="334"/>
      <c r="BA174" s="332"/>
      <c r="BB174" s="329"/>
      <c r="BD174" s="448">
        <f t="shared" si="18"/>
        <v>170</v>
      </c>
      <c r="BE174" s="327" t="str">
        <f>KTPR!B172</f>
        <v>Аварийное минимальное давление нефти в трубопроводе 4 на входе береговых сооружений</v>
      </c>
      <c r="BF174" s="327" t="s">
        <v>12036</v>
      </c>
      <c r="BG174" s="1150">
        <f>KTPR!C172</f>
        <v>0</v>
      </c>
      <c r="BH174" s="332"/>
      <c r="BI174" s="334"/>
      <c r="BJ174" s="334"/>
      <c r="BK174" s="334"/>
      <c r="BL174" s="332"/>
      <c r="BM174" s="319"/>
      <c r="BO174" s="331">
        <f t="shared" si="19"/>
        <v>170</v>
      </c>
      <c r="BP174" s="332"/>
      <c r="BQ174" s="332"/>
      <c r="BR174" s="332"/>
      <c r="BS174" s="332"/>
      <c r="BT174" s="334"/>
      <c r="BU174" s="334"/>
      <c r="BV174" s="334"/>
      <c r="BW174" s="332"/>
      <c r="BX174" s="329"/>
      <c r="BZ174" s="448">
        <f t="shared" si="20"/>
        <v>170</v>
      </c>
      <c r="CA174" s="327" t="str">
        <f>ZD!B172</f>
        <v>Задвижка №110</v>
      </c>
      <c r="CB174" s="327" t="str">
        <f>ZD!C172</f>
        <v>ZD_110</v>
      </c>
      <c r="CC174" s="1154"/>
      <c r="CD174" s="332"/>
      <c r="CE174" s="334"/>
      <c r="CF174" s="334"/>
      <c r="CG174" s="334"/>
      <c r="CH174" s="332"/>
      <c r="CI174" s="319"/>
      <c r="CL174" s="448">
        <f t="shared" si="21"/>
        <v>170</v>
      </c>
      <c r="CM174" s="327" t="str">
        <f>KTPRS2!B171</f>
        <v>Аварийная максимальная температура нефти на выходе насоса Н-32</v>
      </c>
      <c r="CN174" s="327" t="str">
        <f>KTPRS2!C171</f>
        <v>KTPRS_almMaxT_outN32</v>
      </c>
      <c r="CO174" s="327" t="str">
        <f>CONCATENATE(IF(KTPRS2!D171=0,0,KTPRS2!D171),";",IF(KTPRS2!E171 = 0, 0,KTPRS2!E171))</f>
        <v>1;0</v>
      </c>
      <c r="CP174" s="332"/>
      <c r="CQ174" s="334"/>
      <c r="CR174" s="334"/>
      <c r="CS174" s="334"/>
      <c r="CT174" s="332"/>
      <c r="CU174" s="319"/>
      <c r="CW174" s="1135"/>
      <c r="CX174" s="1161"/>
      <c r="CY174" s="1161"/>
      <c r="CZ174" s="1161"/>
      <c r="DA174" s="1161"/>
      <c r="DB174" s="1163"/>
      <c r="DC174" s="1163"/>
      <c r="DD174" s="1163"/>
      <c r="DE174" s="1161"/>
      <c r="DF174" s="574"/>
    </row>
    <row r="175" spans="1:110" ht="15.75">
      <c r="A175" s="1135"/>
      <c r="B175" s="1136"/>
      <c r="C175" s="1136"/>
      <c r="D175" s="1136"/>
      <c r="E175" s="1136"/>
      <c r="F175" s="1136"/>
      <c r="G175" s="1136"/>
      <c r="H175" s="1136"/>
      <c r="I175" s="1136"/>
      <c r="J175" s="1137"/>
      <c r="L175" s="1135"/>
      <c r="M175" s="1136"/>
      <c r="N175" s="1136"/>
      <c r="O175" s="1136"/>
      <c r="P175" s="1136"/>
      <c r="Q175" s="1136"/>
      <c r="R175" s="1136"/>
      <c r="S175" s="1136"/>
      <c r="T175" s="1136"/>
      <c r="U175" s="1137"/>
      <c r="W175" s="1135"/>
      <c r="X175" s="1136"/>
      <c r="Y175" s="1136"/>
      <c r="Z175" s="1136"/>
      <c r="AA175" s="1136"/>
      <c r="AB175" s="1136"/>
      <c r="AC175" s="1136"/>
      <c r="AD175" s="1136"/>
      <c r="AE175" s="1136"/>
      <c r="AF175" s="1137"/>
      <c r="AH175" s="1135"/>
      <c r="AI175" s="1136"/>
      <c r="AJ175" s="1136"/>
      <c r="AK175" s="1136"/>
      <c r="AL175" s="1136"/>
      <c r="AM175" s="1136"/>
      <c r="AN175" s="1136"/>
      <c r="AO175" s="1136"/>
      <c r="AP175" s="1136"/>
      <c r="AQ175" s="1137"/>
      <c r="AS175" s="331">
        <f t="shared" si="17"/>
        <v>171</v>
      </c>
      <c r="AT175" s="332"/>
      <c r="AU175" s="332"/>
      <c r="AV175" s="332"/>
      <c r="AW175" s="332"/>
      <c r="AX175" s="334"/>
      <c r="AY175" s="334"/>
      <c r="AZ175" s="334"/>
      <c r="BA175" s="332"/>
      <c r="BB175" s="329"/>
      <c r="BD175" s="448">
        <f t="shared" si="18"/>
        <v>171</v>
      </c>
      <c r="BE175" s="327" t="str">
        <f>KTPR!B173</f>
        <v>Недостоверность измерения давления нефти в трубопроводе 4 на входе береговых сооружений</v>
      </c>
      <c r="BF175" s="327" t="s">
        <v>12037</v>
      </c>
      <c r="BG175" s="1150">
        <f>KTPR!C173</f>
        <v>0</v>
      </c>
      <c r="BH175" s="332"/>
      <c r="BI175" s="334"/>
      <c r="BJ175" s="334"/>
      <c r="BK175" s="334"/>
      <c r="BL175" s="332"/>
      <c r="BM175" s="319"/>
      <c r="BO175" s="331">
        <f t="shared" si="19"/>
        <v>171</v>
      </c>
      <c r="BP175" s="332"/>
      <c r="BQ175" s="332"/>
      <c r="BR175" s="332"/>
      <c r="BS175" s="332"/>
      <c r="BT175" s="334"/>
      <c r="BU175" s="334"/>
      <c r="BV175" s="334"/>
      <c r="BW175" s="332"/>
      <c r="BX175" s="329"/>
      <c r="BZ175" s="448">
        <f t="shared" si="20"/>
        <v>171</v>
      </c>
      <c r="CA175" s="327" t="str">
        <f>ZD!B173</f>
        <v>Задвижка №112</v>
      </c>
      <c r="CB175" s="327" t="str">
        <f>ZD!C173</f>
        <v>ZD_112</v>
      </c>
      <c r="CC175" s="1154"/>
      <c r="CD175" s="332"/>
      <c r="CE175" s="334"/>
      <c r="CF175" s="334"/>
      <c r="CG175" s="334"/>
      <c r="CH175" s="332"/>
      <c r="CI175" s="319"/>
      <c r="CL175" s="448">
        <f t="shared" si="21"/>
        <v>171</v>
      </c>
      <c r="CM175" s="327">
        <f>KTPRS2!B172</f>
        <v>0</v>
      </c>
      <c r="CN175" s="327">
        <f>KTPRS2!C172</f>
        <v>0</v>
      </c>
      <c r="CO175" s="327" t="str">
        <f>CONCATENATE(IF(KTPRS2!D172=0,0,KTPRS2!D172),";",IF(KTPRS2!E172 = 0, 0,KTPRS2!E172))</f>
        <v>0;0</v>
      </c>
      <c r="CP175" s="332"/>
      <c r="CQ175" s="334"/>
      <c r="CR175" s="334"/>
      <c r="CS175" s="334"/>
      <c r="CT175" s="332"/>
      <c r="CU175" s="319"/>
      <c r="CW175" s="1135"/>
      <c r="CX175" s="1161"/>
      <c r="CY175" s="1161"/>
      <c r="CZ175" s="1161"/>
      <c r="DA175" s="1161"/>
      <c r="DB175" s="1163"/>
      <c r="DC175" s="1163"/>
      <c r="DD175" s="1163"/>
      <c r="DE175" s="1161"/>
      <c r="DF175" s="574"/>
    </row>
    <row r="176" spans="1:110" ht="15.75">
      <c r="A176" s="1135"/>
      <c r="B176" s="1136"/>
      <c r="C176" s="1136"/>
      <c r="D176" s="1136"/>
      <c r="E176" s="1136"/>
      <c r="F176" s="1136"/>
      <c r="G176" s="1136"/>
      <c r="H176" s="1136"/>
      <c r="I176" s="1136"/>
      <c r="J176" s="1137"/>
      <c r="L176" s="1135"/>
      <c r="M176" s="1136"/>
      <c r="N176" s="1136"/>
      <c r="O176" s="1136"/>
      <c r="P176" s="1136"/>
      <c r="Q176" s="1136"/>
      <c r="R176" s="1136"/>
      <c r="S176" s="1136"/>
      <c r="T176" s="1136"/>
      <c r="U176" s="1137"/>
      <c r="W176" s="1135"/>
      <c r="X176" s="1136"/>
      <c r="Y176" s="1136"/>
      <c r="Z176" s="1136"/>
      <c r="AA176" s="1136"/>
      <c r="AB176" s="1136"/>
      <c r="AC176" s="1136"/>
      <c r="AD176" s="1136"/>
      <c r="AE176" s="1136"/>
      <c r="AF176" s="1137"/>
      <c r="AH176" s="1135"/>
      <c r="AI176" s="1136"/>
      <c r="AJ176" s="1136"/>
      <c r="AK176" s="1136"/>
      <c r="AL176" s="1136"/>
      <c r="AM176" s="1136"/>
      <c r="AN176" s="1136"/>
      <c r="AO176" s="1136"/>
      <c r="AP176" s="1136"/>
      <c r="AQ176" s="1137"/>
      <c r="AS176" s="331">
        <f t="shared" si="17"/>
        <v>172</v>
      </c>
      <c r="AT176" s="332"/>
      <c r="AU176" s="332"/>
      <c r="AV176" s="332"/>
      <c r="AW176" s="332"/>
      <c r="AX176" s="334"/>
      <c r="AY176" s="334"/>
      <c r="AZ176" s="334"/>
      <c r="BA176" s="332"/>
      <c r="BB176" s="329"/>
      <c r="BD176" s="448">
        <f t="shared" si="18"/>
        <v>172</v>
      </c>
      <c r="BE176" s="327" t="str">
        <f>KTPR!B174</f>
        <v>Аварийное минимальное давление нефти в трубопроводе 5 на входе береговых сооружений</v>
      </c>
      <c r="BF176" s="327" t="s">
        <v>12038</v>
      </c>
      <c r="BG176" s="1150">
        <f>KTPR!C174</f>
        <v>0</v>
      </c>
      <c r="BH176" s="332"/>
      <c r="BI176" s="334"/>
      <c r="BJ176" s="334"/>
      <c r="BK176" s="334"/>
      <c r="BL176" s="332"/>
      <c r="BM176" s="319"/>
      <c r="BO176" s="331">
        <f t="shared" si="19"/>
        <v>172</v>
      </c>
      <c r="BP176" s="332"/>
      <c r="BQ176" s="332"/>
      <c r="BR176" s="332"/>
      <c r="BS176" s="332"/>
      <c r="BT176" s="334"/>
      <c r="BU176" s="334"/>
      <c r="BV176" s="334"/>
      <c r="BW176" s="332"/>
      <c r="BX176" s="329"/>
      <c r="BZ176" s="448">
        <f t="shared" si="20"/>
        <v>172</v>
      </c>
      <c r="CA176" s="327" t="str">
        <f>ZD!B174</f>
        <v>Задвижка №113</v>
      </c>
      <c r="CB176" s="327" t="str">
        <f>ZD!C174</f>
        <v>ZD_113</v>
      </c>
      <c r="CC176" s="1154"/>
      <c r="CD176" s="332"/>
      <c r="CE176" s="334"/>
      <c r="CF176" s="334"/>
      <c r="CG176" s="334"/>
      <c r="CH176" s="332"/>
      <c r="CI176" s="319"/>
      <c r="CL176" s="448">
        <f t="shared" si="21"/>
        <v>172</v>
      </c>
      <c r="CM176" s="327" t="str">
        <f>KTPRS2!B173</f>
        <v>Отключение и блокировка пуска насосов Н-12,Н-13 по закрытому пути откачки дренажа</v>
      </c>
      <c r="CN176" s="327" t="str">
        <f>KTPRS2!C173</f>
        <v>KTPRS_Off_Bl_CloseZD_N12_N13</v>
      </c>
      <c r="CO176" s="327" t="str">
        <f>CONCATENATE(IF(KTPRS2!D173=0,0,KTPRS2!D173),";",IF(KTPRS2!E173 = 0, 0,KTPRS2!E173))</f>
        <v>0;0</v>
      </c>
      <c r="CP176" s="332"/>
      <c r="CQ176" s="334"/>
      <c r="CR176" s="334"/>
      <c r="CS176" s="334"/>
      <c r="CT176" s="332"/>
      <c r="CU176" s="319"/>
      <c r="CW176" s="1135"/>
      <c r="CX176" s="1161"/>
      <c r="CY176" s="1161"/>
      <c r="CZ176" s="1161"/>
      <c r="DA176" s="1161"/>
      <c r="DB176" s="1163"/>
      <c r="DC176" s="1163"/>
      <c r="DD176" s="1163"/>
      <c r="DE176" s="1161"/>
      <c r="DF176" s="574"/>
    </row>
    <row r="177" spans="1:110" ht="16.5" thickBot="1">
      <c r="A177" s="1135"/>
      <c r="B177" s="1136"/>
      <c r="C177" s="1136"/>
      <c r="D177" s="1136"/>
      <c r="E177" s="1136"/>
      <c r="F177" s="1136"/>
      <c r="G177" s="1136"/>
      <c r="H177" s="1136"/>
      <c r="I177" s="1136"/>
      <c r="J177" s="1137"/>
      <c r="L177" s="1135"/>
      <c r="M177" s="1136"/>
      <c r="N177" s="1136"/>
      <c r="O177" s="1136"/>
      <c r="P177" s="1136"/>
      <c r="Q177" s="1136"/>
      <c r="R177" s="1136"/>
      <c r="S177" s="1136"/>
      <c r="T177" s="1136"/>
      <c r="U177" s="1137"/>
      <c r="W177" s="1135"/>
      <c r="X177" s="1136"/>
      <c r="Y177" s="1136"/>
      <c r="Z177" s="1136"/>
      <c r="AA177" s="1136"/>
      <c r="AB177" s="1136"/>
      <c r="AC177" s="1136"/>
      <c r="AD177" s="1136"/>
      <c r="AE177" s="1136"/>
      <c r="AF177" s="1137"/>
      <c r="AH177" s="1135"/>
      <c r="AI177" s="1136"/>
      <c r="AJ177" s="1136"/>
      <c r="AK177" s="1136"/>
      <c r="AL177" s="1136"/>
      <c r="AM177" s="1136"/>
      <c r="AN177" s="1136"/>
      <c r="AO177" s="1136"/>
      <c r="AP177" s="1136"/>
      <c r="AQ177" s="1137"/>
      <c r="AS177" s="335">
        <f t="shared" si="17"/>
        <v>173</v>
      </c>
      <c r="AT177" s="336"/>
      <c r="AU177" s="336"/>
      <c r="AV177" s="336"/>
      <c r="AW177" s="336"/>
      <c r="AX177" s="337"/>
      <c r="AY177" s="337"/>
      <c r="AZ177" s="337"/>
      <c r="BA177" s="336"/>
      <c r="BB177" s="338"/>
      <c r="BD177" s="448">
        <f t="shared" si="18"/>
        <v>173</v>
      </c>
      <c r="BE177" s="327" t="str">
        <f>KTPR!B175</f>
        <v>Недостоверность измерения давления нефти в трубопроводе 5 на входе береговых сооружений</v>
      </c>
      <c r="BF177" s="1146" t="s">
        <v>12039</v>
      </c>
      <c r="BG177" s="1150">
        <f>KTPR!C175</f>
        <v>0</v>
      </c>
      <c r="BH177" s="312"/>
      <c r="BI177" s="402"/>
      <c r="BJ177" s="402"/>
      <c r="BK177" s="402"/>
      <c r="BL177" s="312"/>
      <c r="BM177" s="421"/>
      <c r="BO177" s="335">
        <f t="shared" si="19"/>
        <v>173</v>
      </c>
      <c r="BP177" s="336"/>
      <c r="BQ177" s="336"/>
      <c r="BR177" s="336"/>
      <c r="BS177" s="336"/>
      <c r="BT177" s="337"/>
      <c r="BU177" s="337"/>
      <c r="BV177" s="337"/>
      <c r="BW177" s="336"/>
      <c r="BX177" s="338"/>
      <c r="BZ177" s="448">
        <f t="shared" si="20"/>
        <v>173</v>
      </c>
      <c r="CA177" s="327" t="str">
        <f>ZD!B175</f>
        <v>Задвижка №114</v>
      </c>
      <c r="CB177" s="327" t="str">
        <f>ZD!C175</f>
        <v>ZD_114</v>
      </c>
      <c r="CC177" s="450"/>
      <c r="CD177" s="312"/>
      <c r="CE177" s="402"/>
      <c r="CF177" s="402"/>
      <c r="CG177" s="402"/>
      <c r="CH177" s="312"/>
      <c r="CI177" s="421"/>
      <c r="CL177" s="448">
        <f t="shared" si="21"/>
        <v>173</v>
      </c>
      <c r="CM177" s="1146" t="str">
        <f>KTPRS2!B174</f>
        <v>Минимальный уровень нефти в емкости Е-12</v>
      </c>
      <c r="CN177" s="327" t="str">
        <f>KTPRS2!C174</f>
        <v>KTPRS_MinL_E12</v>
      </c>
      <c r="CO177" s="327" t="str">
        <f>CONCATENATE(IF(KTPRS2!D174=0,0,KTPRS2!D174),";",IF(KTPRS2!E174 = 0, 0,KTPRS2!E174))</f>
        <v>3;0</v>
      </c>
      <c r="CP177" s="312"/>
      <c r="CQ177" s="402"/>
      <c r="CR177" s="402"/>
      <c r="CS177" s="402"/>
      <c r="CT177" s="312"/>
      <c r="CU177" s="421"/>
      <c r="CW177" s="1135"/>
      <c r="CX177" s="1161"/>
      <c r="CY177" s="1161"/>
      <c r="CZ177" s="1161"/>
      <c r="DA177" s="1161"/>
      <c r="DB177" s="1163"/>
      <c r="DC177" s="1163"/>
      <c r="DD177" s="1163"/>
      <c r="DE177" s="1161"/>
      <c r="DF177" s="574"/>
    </row>
    <row r="178" spans="1:110" ht="16.5" thickTop="1">
      <c r="BD178" s="448">
        <f t="shared" si="18"/>
        <v>174</v>
      </c>
      <c r="BE178" s="327" t="str">
        <f>KTPR!B176</f>
        <v>Сигнализация «наличие нефти» после сбросного клапана КП23</v>
      </c>
      <c r="BF178" s="1146" t="s">
        <v>12040</v>
      </c>
      <c r="BG178" s="1150">
        <f>KTPR!C176</f>
        <v>0</v>
      </c>
      <c r="BH178" s="311"/>
      <c r="BI178" s="311"/>
      <c r="BJ178" s="311"/>
      <c r="BK178" s="311"/>
      <c r="BL178" s="311"/>
      <c r="BM178" s="421"/>
      <c r="BZ178" s="448">
        <f t="shared" si="20"/>
        <v>174</v>
      </c>
      <c r="CA178" s="327" t="str">
        <f>ZD!B176</f>
        <v>Задвижка №181</v>
      </c>
      <c r="CB178" s="327" t="str">
        <f>ZD!C176</f>
        <v>ZD_181</v>
      </c>
      <c r="CC178" s="1155"/>
      <c r="CD178" s="311"/>
      <c r="CE178" s="311"/>
      <c r="CF178" s="311"/>
      <c r="CG178" s="311"/>
      <c r="CH178" s="311"/>
      <c r="CI178" s="421"/>
      <c r="CL178" s="433">
        <f t="shared" si="21"/>
        <v>174</v>
      </c>
      <c r="CM178" s="1146" t="str">
        <f>KTPRS2!B175</f>
        <v>Предельный максимальный уровень нефти в емкости Е-12</v>
      </c>
      <c r="CN178" s="327" t="str">
        <f>KTPRS2!C175</f>
        <v>KTPRS_preMaxL_E12</v>
      </c>
      <c r="CO178" s="327" t="str">
        <f>CONCATENATE(IF(KTPRS2!D175=0,0,KTPRS2!D175),";",IF(KTPRS2!E175 = 0, 0,KTPRS2!E175))</f>
        <v>3;0</v>
      </c>
      <c r="CP178" s="311"/>
      <c r="CQ178" s="311"/>
      <c r="CR178" s="311"/>
      <c r="CS178" s="311"/>
      <c r="CT178" s="311"/>
      <c r="CU178" s="421"/>
      <c r="CW178" s="1168"/>
    </row>
    <row r="179" spans="1:110" ht="15.75">
      <c r="BD179" s="448">
        <f t="shared" si="18"/>
        <v>175</v>
      </c>
      <c r="BE179" s="327" t="str">
        <f>KTPR!B177</f>
        <v>Сигнализация «наличие нефти» после сбросного клапана КП24</v>
      </c>
      <c r="BF179" s="1146" t="s">
        <v>12041</v>
      </c>
      <c r="BG179" s="1150">
        <f>KTPR!C177</f>
        <v>0</v>
      </c>
      <c r="BH179" s="311"/>
      <c r="BI179" s="311"/>
      <c r="BJ179" s="311"/>
      <c r="BK179" s="311"/>
      <c r="BL179" s="311"/>
      <c r="BM179" s="421"/>
      <c r="BZ179" s="448">
        <f t="shared" si="20"/>
        <v>175</v>
      </c>
      <c r="CA179" s="327" t="str">
        <f>ZD!B177</f>
        <v>Задвижка №182</v>
      </c>
      <c r="CB179" s="327" t="str">
        <f>ZD!C177</f>
        <v>ZD_182</v>
      </c>
      <c r="CC179" s="1155"/>
      <c r="CD179" s="311"/>
      <c r="CE179" s="311"/>
      <c r="CF179" s="311"/>
      <c r="CG179" s="311"/>
      <c r="CH179" s="311"/>
      <c r="CI179" s="421"/>
      <c r="CL179" s="448">
        <f t="shared" si="21"/>
        <v>175</v>
      </c>
      <c r="CM179" s="1146">
        <f>KTPRS2!B176</f>
        <v>0</v>
      </c>
      <c r="CN179" s="327" t="str">
        <f>KTPRS2!C176</f>
        <v>KTPRS_almMin_N12</v>
      </c>
      <c r="CO179" s="327" t="str">
        <f>CONCATENATE(IF(KTPRS2!D176=0,0,KTPRS2!D176),";",IF(KTPRS2!E176 = 0, 0,KTPRS2!E176))</f>
        <v>0;0</v>
      </c>
      <c r="CP179" s="311"/>
      <c r="CQ179" s="311"/>
      <c r="CR179" s="311"/>
      <c r="CS179" s="311"/>
      <c r="CT179" s="311"/>
      <c r="CU179" s="421"/>
      <c r="CW179" s="1168"/>
    </row>
    <row r="180" spans="1:110" ht="15.75">
      <c r="BD180" s="448">
        <f t="shared" si="18"/>
        <v>176</v>
      </c>
      <c r="BE180" s="327" t="str">
        <f>KTPR!B178</f>
        <v>Сигнализация «наличие нефти» после сбросного клапана КП25</v>
      </c>
      <c r="BF180" s="1146" t="s">
        <v>12042</v>
      </c>
      <c r="BG180" s="1150">
        <f>KTPR!C178</f>
        <v>0</v>
      </c>
      <c r="BH180" s="311"/>
      <c r="BI180" s="311"/>
      <c r="BJ180" s="311"/>
      <c r="BK180" s="311"/>
      <c r="BL180" s="311"/>
      <c r="BM180" s="421"/>
      <c r="BZ180" s="448">
        <f t="shared" si="20"/>
        <v>176</v>
      </c>
      <c r="CA180" s="327" t="str">
        <f>ZD!B178</f>
        <v>Задвижка №183</v>
      </c>
      <c r="CB180" s="327" t="str">
        <f>ZD!C178</f>
        <v>ZD_183</v>
      </c>
      <c r="CC180" s="1155"/>
      <c r="CD180" s="311"/>
      <c r="CE180" s="311"/>
      <c r="CF180" s="311"/>
      <c r="CG180" s="311"/>
      <c r="CH180" s="311"/>
      <c r="CI180" s="421"/>
      <c r="CL180" s="448">
        <f t="shared" si="21"/>
        <v>176</v>
      </c>
      <c r="CM180" s="1146" t="str">
        <f>KTPRS2!B177</f>
        <v>Отключение и блокировка пуска насоса Н-12 по давлению в точке подключение</v>
      </c>
      <c r="CN180" s="327" t="str">
        <f>KTPRS2!C177</f>
        <v>KTPRS_Off_Bl_P_N12</v>
      </c>
      <c r="CO180" s="327" t="str">
        <f>CONCATENATE(IF(KTPRS2!D177=0,0,KTPRS2!D177),";",IF(KTPRS2!E177 = 0, 0,KTPRS2!E177))</f>
        <v>0;0</v>
      </c>
      <c r="CP180" s="311"/>
      <c r="CQ180" s="311"/>
      <c r="CR180" s="311"/>
      <c r="CS180" s="311"/>
      <c r="CT180" s="311"/>
      <c r="CU180" s="421"/>
      <c r="CW180" s="1168"/>
    </row>
    <row r="181" spans="1:110" ht="15.75">
      <c r="BD181" s="448">
        <f t="shared" si="18"/>
        <v>177</v>
      </c>
      <c r="BE181" s="327" t="str">
        <f>KTPR!B179</f>
        <v>Сигнализация «наличие нефти» после сбросного клапана КП26</v>
      </c>
      <c r="BF181" s="1146" t="s">
        <v>12043</v>
      </c>
      <c r="BG181" s="1150">
        <f>KTPR!C179</f>
        <v>0</v>
      </c>
      <c r="BH181" s="311"/>
      <c r="BI181" s="311"/>
      <c r="BJ181" s="311"/>
      <c r="BK181" s="311"/>
      <c r="BL181" s="311"/>
      <c r="BM181" s="421"/>
      <c r="BZ181" s="448">
        <f t="shared" si="20"/>
        <v>177</v>
      </c>
      <c r="CA181" s="327" t="str">
        <f>ZD!B179</f>
        <v>Задвижка №185</v>
      </c>
      <c r="CB181" s="327" t="str">
        <f>ZD!C179</f>
        <v>ZD_185</v>
      </c>
      <c r="CC181" s="1155"/>
      <c r="CD181" s="311"/>
      <c r="CE181" s="311"/>
      <c r="CF181" s="311"/>
      <c r="CG181" s="311"/>
      <c r="CH181" s="311"/>
      <c r="CI181" s="421"/>
      <c r="CL181" s="448">
        <f t="shared" si="21"/>
        <v>177</v>
      </c>
      <c r="CM181" s="1146">
        <f>KTPRS2!B178</f>
        <v>0</v>
      </c>
      <c r="CN181" s="327">
        <f>KTPRS2!C178</f>
        <v>0</v>
      </c>
      <c r="CO181" s="327" t="str">
        <f>CONCATENATE(IF(KTPRS2!D178=0,0,KTPRS2!D178),";",IF(KTPRS2!E178 = 0, 0,KTPRS2!E178))</f>
        <v>0;0</v>
      </c>
      <c r="CP181" s="311"/>
      <c r="CQ181" s="311"/>
      <c r="CR181" s="311"/>
      <c r="CS181" s="311"/>
      <c r="CT181" s="311"/>
      <c r="CU181" s="421"/>
      <c r="CW181" s="1168"/>
    </row>
    <row r="182" spans="1:110" ht="15.75">
      <c r="BD182" s="448">
        <f t="shared" si="18"/>
        <v>178</v>
      </c>
      <c r="BE182" s="327" t="str">
        <f>KTPR!B180</f>
        <v>Сигнализация «наличие нефти» после сбросного клапана КП27</v>
      </c>
      <c r="BF182" s="1146" t="s">
        <v>12044</v>
      </c>
      <c r="BG182" s="1150">
        <f>KTPR!C180</f>
        <v>0</v>
      </c>
      <c r="BH182" s="311"/>
      <c r="BI182" s="311"/>
      <c r="BJ182" s="311"/>
      <c r="BK182" s="311"/>
      <c r="BL182" s="311"/>
      <c r="BM182" s="421"/>
      <c r="BZ182" s="448">
        <f t="shared" si="20"/>
        <v>178</v>
      </c>
      <c r="CA182" s="327" t="str">
        <f>ZD!B180</f>
        <v>Задвижка №601</v>
      </c>
      <c r="CB182" s="327" t="str">
        <f>ZD!C180</f>
        <v>ZD_601</v>
      </c>
      <c r="CC182" s="1155"/>
      <c r="CD182" s="311"/>
      <c r="CE182" s="311"/>
      <c r="CF182" s="311"/>
      <c r="CG182" s="311"/>
      <c r="CH182" s="311"/>
      <c r="CI182" s="421"/>
      <c r="CL182" s="448">
        <f t="shared" si="21"/>
        <v>178</v>
      </c>
      <c r="CM182" s="1146" t="str">
        <f>KTPRS2!B179</f>
        <v>Минимальный уровень нефти в емкости Е-13</v>
      </c>
      <c r="CN182" s="327" t="str">
        <f>KTPRS2!C179</f>
        <v>KTPRS_MinL_E13</v>
      </c>
      <c r="CO182" s="327" t="str">
        <f>CONCATENATE(IF(KTPRS2!D179=0,0,KTPRS2!D179),";",IF(KTPRS2!E179 = 0, 0,KTPRS2!E179))</f>
        <v>3;0</v>
      </c>
      <c r="CP182" s="311"/>
      <c r="CQ182" s="311"/>
      <c r="CR182" s="311"/>
      <c r="CS182" s="311"/>
      <c r="CT182" s="311"/>
      <c r="CU182" s="421"/>
      <c r="CW182" s="1168"/>
    </row>
    <row r="183" spans="1:110" ht="15.75">
      <c r="BD183" s="448">
        <f t="shared" si="18"/>
        <v>179</v>
      </c>
      <c r="BE183" s="327" t="str">
        <f>KTPR!B181</f>
        <v>Сигнализация «наличие нефти» после сбросного клапана КП28</v>
      </c>
      <c r="BF183" s="1146" t="s">
        <v>12045</v>
      </c>
      <c r="BG183" s="1150">
        <f>KTPR!C181</f>
        <v>0</v>
      </c>
      <c r="BH183" s="311"/>
      <c r="BI183" s="311"/>
      <c r="BJ183" s="311"/>
      <c r="BK183" s="311"/>
      <c r="BL183" s="311"/>
      <c r="BM183" s="421"/>
      <c r="BZ183" s="448">
        <f t="shared" si="20"/>
        <v>179</v>
      </c>
      <c r="CA183" s="327" t="str">
        <f>ZD!B181</f>
        <v>Задвижка №605</v>
      </c>
      <c r="CB183" s="327" t="str">
        <f>ZD!C181</f>
        <v>ZD_605</v>
      </c>
      <c r="CC183" s="1155"/>
      <c r="CD183" s="311"/>
      <c r="CE183" s="311"/>
      <c r="CF183" s="311"/>
      <c r="CG183" s="311"/>
      <c r="CH183" s="311"/>
      <c r="CI183" s="421"/>
      <c r="CL183" s="448">
        <f t="shared" si="21"/>
        <v>179</v>
      </c>
      <c r="CM183" s="1146" t="str">
        <f>KTPRS2!B180</f>
        <v>Предельный максимальный уровень нефти в емкости Е-13</v>
      </c>
      <c r="CN183" s="327" t="str">
        <f>KTPRS2!C180</f>
        <v>KTPRS_preMaxL_E13</v>
      </c>
      <c r="CO183" s="327" t="str">
        <f>CONCATENATE(IF(KTPRS2!D180=0,0,KTPRS2!D180),";",IF(KTPRS2!E180 = 0, 0,KTPRS2!E180))</f>
        <v>3;0</v>
      </c>
      <c r="CP183" s="311"/>
      <c r="CQ183" s="311"/>
      <c r="CR183" s="311"/>
      <c r="CS183" s="311"/>
      <c r="CT183" s="311"/>
      <c r="CU183" s="421"/>
      <c r="CW183" s="1168"/>
    </row>
    <row r="184" spans="1:110" ht="15.75">
      <c r="BD184" s="448">
        <f t="shared" si="18"/>
        <v>180</v>
      </c>
      <c r="BE184" s="327" t="str">
        <f>KTPR!B182</f>
        <v>Сигнализация «наличие нефти» после сбросного клапана КП1</v>
      </c>
      <c r="BF184" s="1146" t="s">
        <v>12046</v>
      </c>
      <c r="BG184" s="1150">
        <f>KTPR!C182</f>
        <v>0</v>
      </c>
      <c r="BH184" s="311"/>
      <c r="BI184" s="311"/>
      <c r="BJ184" s="311"/>
      <c r="BK184" s="311"/>
      <c r="BL184" s="311"/>
      <c r="BM184" s="421"/>
      <c r="BZ184" s="448">
        <f t="shared" si="20"/>
        <v>180</v>
      </c>
      <c r="CA184" s="327" t="str">
        <f>ZD!B182</f>
        <v>Задвижка №607</v>
      </c>
      <c r="CB184" s="327" t="str">
        <f>ZD!C182</f>
        <v>ZD_607</v>
      </c>
      <c r="CC184" s="1155"/>
      <c r="CD184" s="311"/>
      <c r="CE184" s="311"/>
      <c r="CF184" s="311"/>
      <c r="CG184" s="311"/>
      <c r="CH184" s="311"/>
      <c r="CI184" s="421"/>
      <c r="CL184" s="448">
        <f t="shared" si="21"/>
        <v>180</v>
      </c>
      <c r="CM184" s="1146">
        <f>KTPRS2!B181</f>
        <v>0</v>
      </c>
      <c r="CN184" s="327" t="str">
        <f>KTPRS2!C181</f>
        <v>KTPRS_almMin_N13</v>
      </c>
      <c r="CO184" s="327" t="str">
        <f>CONCATENATE(IF(KTPRS2!D181=0,0,KTPRS2!D181),";",IF(KTPRS2!E181 = 0, 0,KTPRS2!E181))</f>
        <v>0;0</v>
      </c>
      <c r="CP184" s="311"/>
      <c r="CQ184" s="311"/>
      <c r="CR184" s="311"/>
      <c r="CS184" s="311"/>
      <c r="CT184" s="311"/>
      <c r="CU184" s="421"/>
      <c r="CW184" s="1168"/>
    </row>
    <row r="185" spans="1:110" ht="15.75">
      <c r="BD185" s="448">
        <f t="shared" si="18"/>
        <v>181</v>
      </c>
      <c r="BE185" s="327" t="str">
        <f>KTPR!B183</f>
        <v>Сигнализация «наличие нефти» после сбросного клапана КП2</v>
      </c>
      <c r="BF185" s="1146" t="s">
        <v>12047</v>
      </c>
      <c r="BG185" s="1150">
        <f>KTPR!C183</f>
        <v>0</v>
      </c>
      <c r="BH185" s="311"/>
      <c r="BI185" s="311"/>
      <c r="BJ185" s="311"/>
      <c r="BK185" s="311"/>
      <c r="BL185" s="311"/>
      <c r="BM185" s="421"/>
      <c r="BZ185" s="448">
        <f t="shared" si="20"/>
        <v>181</v>
      </c>
      <c r="CA185" s="327" t="str">
        <f>ZD!B183</f>
        <v>Шаровый кран №75</v>
      </c>
      <c r="CB185" s="327" t="str">
        <f>ZD!C183</f>
        <v>ZD_75</v>
      </c>
      <c r="CC185" s="1155"/>
      <c r="CD185" s="311"/>
      <c r="CE185" s="311"/>
      <c r="CF185" s="311"/>
      <c r="CG185" s="311"/>
      <c r="CH185" s="311"/>
      <c r="CI185" s="421"/>
      <c r="CL185" s="448">
        <f t="shared" si="21"/>
        <v>181</v>
      </c>
      <c r="CM185" s="1146" t="str">
        <f>KTPRS2!B182</f>
        <v>Отключение и блокировка пуска насоса Н-13 по давлению в точке подключение</v>
      </c>
      <c r="CN185" s="327" t="str">
        <f>KTPRS2!C182</f>
        <v>KTPRS_Off_Bl_P_N13</v>
      </c>
      <c r="CO185" s="327" t="str">
        <f>CONCATENATE(IF(KTPRS2!D182=0,0,KTPRS2!D182),";",IF(KTPRS2!E182 = 0, 0,KTPRS2!E182))</f>
        <v>0;0</v>
      </c>
      <c r="CP185" s="311"/>
      <c r="CQ185" s="311"/>
      <c r="CR185" s="311"/>
      <c r="CS185" s="311"/>
      <c r="CT185" s="311"/>
      <c r="CU185" s="421"/>
      <c r="CW185" s="1168"/>
    </row>
    <row r="186" spans="1:110" ht="15.75">
      <c r="BD186" s="448">
        <f t="shared" si="18"/>
        <v>182</v>
      </c>
      <c r="BE186" s="327" t="str">
        <f>KTPR!B184</f>
        <v>Сигнализация «наличие нефти» после сбросного клапана КП7</v>
      </c>
      <c r="BF186" s="1146" t="s">
        <v>12048</v>
      </c>
      <c r="BG186" s="1150">
        <f>KTPR!C184</f>
        <v>0</v>
      </c>
      <c r="BH186" s="311"/>
      <c r="BI186" s="311"/>
      <c r="BJ186" s="311"/>
      <c r="BK186" s="311"/>
      <c r="BL186" s="311"/>
      <c r="BM186" s="421"/>
      <c r="BZ186" s="448">
        <f t="shared" si="20"/>
        <v>182</v>
      </c>
      <c r="CA186" s="327" t="str">
        <f>ZD!B184</f>
        <v>Шаровой кран №86</v>
      </c>
      <c r="CB186" s="327" t="str">
        <f>ZD!C184</f>
        <v>ZD_86</v>
      </c>
      <c r="CC186" s="1155"/>
      <c r="CD186" s="311"/>
      <c r="CE186" s="311"/>
      <c r="CF186" s="311"/>
      <c r="CG186" s="311"/>
      <c r="CH186" s="311"/>
      <c r="CI186" s="421"/>
      <c r="CL186" s="448">
        <f t="shared" si="21"/>
        <v>182</v>
      </c>
      <c r="CM186" s="1146">
        <f>KTPRS2!B183</f>
        <v>0</v>
      </c>
      <c r="CN186" s="327">
        <f>KTPRS2!C183</f>
        <v>0</v>
      </c>
      <c r="CO186" s="327" t="str">
        <f>CONCATENATE(IF(KTPRS2!D183=0,0,KTPRS2!D183),";",IF(KTPRS2!E183 = 0, 0,KTPRS2!E183))</f>
        <v>0;0</v>
      </c>
      <c r="CP186" s="311"/>
      <c r="CQ186" s="311"/>
      <c r="CR186" s="311"/>
      <c r="CS186" s="311"/>
      <c r="CT186" s="311"/>
      <c r="CU186" s="421"/>
      <c r="CW186" s="1168"/>
    </row>
    <row r="187" spans="1:110" ht="15.75">
      <c r="BD187" s="448">
        <f t="shared" si="18"/>
        <v>183</v>
      </c>
      <c r="BE187" s="327" t="str">
        <f>KTPR!B185</f>
        <v>Сигнализация «наличие нефти» после сбросного клапана КП8</v>
      </c>
      <c r="BF187" s="1146" t="s">
        <v>12049</v>
      </c>
      <c r="BG187" s="1150">
        <f>KTPR!C185</f>
        <v>0</v>
      </c>
      <c r="BH187" s="311"/>
      <c r="BI187" s="311"/>
      <c r="BJ187" s="311"/>
      <c r="BK187" s="311"/>
      <c r="BL187" s="311"/>
      <c r="BM187" s="421"/>
      <c r="BZ187" s="448">
        <f t="shared" si="20"/>
        <v>183</v>
      </c>
      <c r="CA187" s="327" t="str">
        <f>ZD!B185</f>
        <v>Шаровый кран КШ5</v>
      </c>
      <c r="CB187" s="327" t="str">
        <f>ZD!C185</f>
        <v>ZD_KSh5</v>
      </c>
      <c r="CC187" s="1155"/>
      <c r="CD187" s="311"/>
      <c r="CE187" s="311"/>
      <c r="CF187" s="311"/>
      <c r="CG187" s="311"/>
      <c r="CH187" s="311"/>
      <c r="CI187" s="421"/>
      <c r="CL187" s="448">
        <f t="shared" si="21"/>
        <v>183</v>
      </c>
      <c r="CM187" s="1146" t="str">
        <f>KTPRS2!B184</f>
        <v>Максимальный уровень нефти в резервуаре РГС-17.1</v>
      </c>
      <c r="CN187" s="327" t="str">
        <f>KTPRS2!C184</f>
        <v>KTPRS_MaxL_RGS17_1</v>
      </c>
      <c r="CO187" s="327" t="str">
        <f>CONCATENATE(IF(KTPRS2!D184=0,0,KTPRS2!D184),";",IF(KTPRS2!E184 = 0, 0,KTPRS2!E184))</f>
        <v>0;0</v>
      </c>
      <c r="CP187" s="311"/>
      <c r="CQ187" s="311"/>
      <c r="CR187" s="311"/>
      <c r="CS187" s="311"/>
      <c r="CT187" s="311"/>
      <c r="CU187" s="421"/>
      <c r="CW187" s="1168"/>
    </row>
    <row r="188" spans="1:110" ht="15.75">
      <c r="BD188" s="448">
        <f t="shared" si="18"/>
        <v>184</v>
      </c>
      <c r="BE188" s="327" t="str">
        <f>KTPR!B186</f>
        <v>Сигнализация «наличие нефти» после сбросного клапана КП3</v>
      </c>
      <c r="BF188" s="1146" t="s">
        <v>12050</v>
      </c>
      <c r="BG188" s="1150">
        <f>KTPR!C186</f>
        <v>0</v>
      </c>
      <c r="BH188" s="311"/>
      <c r="BI188" s="311"/>
      <c r="BJ188" s="311"/>
      <c r="BK188" s="311"/>
      <c r="BL188" s="311"/>
      <c r="BM188" s="421"/>
      <c r="BZ188" s="448">
        <f t="shared" si="20"/>
        <v>184</v>
      </c>
      <c r="CA188" s="327" t="str">
        <f>ZD!B186</f>
        <v>Шаровый кран КШ24</v>
      </c>
      <c r="CB188" s="327" t="str">
        <f>ZD!C186</f>
        <v>ZD_KSh24</v>
      </c>
      <c r="CC188" s="1155"/>
      <c r="CD188" s="311"/>
      <c r="CE188" s="311"/>
      <c r="CF188" s="311"/>
      <c r="CG188" s="311"/>
      <c r="CH188" s="311"/>
      <c r="CI188" s="421"/>
      <c r="CL188" s="448">
        <f t="shared" si="21"/>
        <v>184</v>
      </c>
      <c r="CM188" s="1146" t="str">
        <f>KTPRS2!B185</f>
        <v>Максимальный уровень нефти в резервуаре РГС-17.2</v>
      </c>
      <c r="CN188" s="327" t="str">
        <f>KTPRS2!C185</f>
        <v>KTPRS_MaxL_RGS17_2</v>
      </c>
      <c r="CO188" s="327" t="str">
        <f>CONCATENATE(IF(KTPRS2!D185=0,0,KTPRS2!D185),";",IF(KTPRS2!E185 = 0, 0,KTPRS2!E185))</f>
        <v>0;0</v>
      </c>
      <c r="CP188" s="311"/>
      <c r="CQ188" s="311"/>
      <c r="CR188" s="311"/>
      <c r="CS188" s="311"/>
      <c r="CT188" s="311"/>
      <c r="CU188" s="421"/>
      <c r="CW188" s="1168"/>
    </row>
    <row r="189" spans="1:110" ht="15.75">
      <c r="BD189" s="448">
        <f t="shared" si="18"/>
        <v>185</v>
      </c>
      <c r="BE189" s="327" t="str">
        <f>KTPR!B187</f>
        <v>Сигнализация «наличие нефти» после сбросного клапана КП4</v>
      </c>
      <c r="BF189" s="1146" t="s">
        <v>12051</v>
      </c>
      <c r="BG189" s="1150">
        <f>KTPR!C187</f>
        <v>0</v>
      </c>
      <c r="BH189" s="311"/>
      <c r="BI189" s="311"/>
      <c r="BJ189" s="311"/>
      <c r="BK189" s="311"/>
      <c r="BL189" s="311"/>
      <c r="BM189" s="421"/>
      <c r="BZ189" s="448">
        <f t="shared" si="20"/>
        <v>185</v>
      </c>
      <c r="CA189" s="327" t="str">
        <f>ZD!B187</f>
        <v>Шаровый кран КШ25</v>
      </c>
      <c r="CB189" s="327" t="str">
        <f>ZD!C187</f>
        <v>ZD_KSh25</v>
      </c>
      <c r="CC189" s="1155"/>
      <c r="CD189" s="311"/>
      <c r="CE189" s="311"/>
      <c r="CF189" s="311"/>
      <c r="CG189" s="311"/>
      <c r="CH189" s="311"/>
      <c r="CI189" s="421"/>
      <c r="CL189" s="448">
        <f t="shared" si="21"/>
        <v>185</v>
      </c>
      <c r="CM189" s="1146" t="str">
        <f>KTPRS2!B186</f>
        <v>Предельная загазованность насосной станции откачки</v>
      </c>
      <c r="CN189" s="327" t="str">
        <f>KTPRS2!C186</f>
        <v>KTPRS_NSO_SAVE_GAS10</v>
      </c>
      <c r="CO189" s="327" t="str">
        <f>CONCATENATE(IF(KTPRS2!D186=0,0,KTPRS2!D186),";",IF(KTPRS2!E186 = 0, 0,KTPRS2!E186))</f>
        <v>0;900</v>
      </c>
      <c r="CP189" s="311"/>
      <c r="CQ189" s="311"/>
      <c r="CR189" s="311"/>
      <c r="CS189" s="311"/>
      <c r="CT189" s="311"/>
      <c r="CU189" s="421"/>
      <c r="CW189" s="1168"/>
    </row>
    <row r="190" spans="1:110" ht="15.75">
      <c r="BD190" s="448">
        <f t="shared" si="18"/>
        <v>186</v>
      </c>
      <c r="BE190" s="327" t="str">
        <f>KTPR!B188</f>
        <v>Сигнализация «наличие нефти» после сбросного клапана КП9</v>
      </c>
      <c r="BF190" s="1146" t="s">
        <v>12052</v>
      </c>
      <c r="BG190" s="1150">
        <f>KTPR!C188</f>
        <v>0</v>
      </c>
      <c r="BH190" s="311"/>
      <c r="BI190" s="311"/>
      <c r="BJ190" s="311"/>
      <c r="BK190" s="311"/>
      <c r="BL190" s="311"/>
      <c r="BM190" s="421"/>
      <c r="BZ190" s="448">
        <f t="shared" si="20"/>
        <v>186</v>
      </c>
      <c r="CA190" s="327" t="str">
        <f>ZD!B188</f>
        <v>Задвижка №111</v>
      </c>
      <c r="CB190" s="327" t="str">
        <f>ZD!C188</f>
        <v>ZD_111</v>
      </c>
      <c r="CC190" s="1155"/>
      <c r="CD190" s="311"/>
      <c r="CE190" s="311"/>
      <c r="CF190" s="311"/>
      <c r="CG190" s="311"/>
      <c r="CH190" s="311"/>
      <c r="CI190" s="421"/>
      <c r="CL190" s="448">
        <f t="shared" si="21"/>
        <v>186</v>
      </c>
      <c r="CM190" s="1146" t="str">
        <f>KTPRS2!B187</f>
        <v>Сохранение предельной загазованности насосной станции откачки (точка 1)</v>
      </c>
      <c r="CN190" s="327" t="str">
        <f>KTPRS2!C187</f>
        <v>KTPRS_NSO_SAVE_GAS10_1</v>
      </c>
      <c r="CO190" s="327" t="str">
        <f>CONCATENATE(IF(KTPRS2!D187=0,0,KTPRS2!D187),";",IF(KTPRS2!E187 = 0, 0,KTPRS2!E187))</f>
        <v>600;0</v>
      </c>
      <c r="CP190" s="311"/>
      <c r="CQ190" s="311"/>
      <c r="CR190" s="311"/>
      <c r="CS190" s="311"/>
      <c r="CT190" s="311"/>
      <c r="CU190" s="421"/>
      <c r="CW190" s="1168"/>
    </row>
    <row r="191" spans="1:110" ht="15.75">
      <c r="BD191" s="448">
        <f t="shared" si="18"/>
        <v>187</v>
      </c>
      <c r="BE191" s="327" t="str">
        <f>KTPR!B189</f>
        <v>Сигнализация «наличие нефти» после сбросного клапана КП10</v>
      </c>
      <c r="BF191" s="1146" t="s">
        <v>12053</v>
      </c>
      <c r="BG191" s="1150">
        <f>KTPR!C189</f>
        <v>0</v>
      </c>
      <c r="BH191" s="311"/>
      <c r="BI191" s="311"/>
      <c r="BJ191" s="311"/>
      <c r="BK191" s="311"/>
      <c r="BL191" s="311"/>
      <c r="BM191" s="421"/>
      <c r="BZ191" s="448">
        <f t="shared" si="20"/>
        <v>187</v>
      </c>
      <c r="CA191" s="327" t="str">
        <f>ZD!B189</f>
        <v>Задвижка №184</v>
      </c>
      <c r="CB191" s="327" t="str">
        <f>ZD!C189</f>
        <v>ZD_184</v>
      </c>
      <c r="CC191" s="1155"/>
      <c r="CD191" s="311"/>
      <c r="CE191" s="311"/>
      <c r="CF191" s="311"/>
      <c r="CG191" s="311"/>
      <c r="CH191" s="311"/>
      <c r="CI191" s="421"/>
      <c r="CL191" s="448">
        <f t="shared" si="21"/>
        <v>187</v>
      </c>
      <c r="CM191" s="1146" t="str">
        <f>KTPRS2!B188</f>
        <v>Сохранение предельной загазованности насосной станции откачки (точка 2)</v>
      </c>
      <c r="CN191" s="327" t="str">
        <f>KTPRS2!C188</f>
        <v>KTPRS_NSO_SAVE_GAS10_2</v>
      </c>
      <c r="CO191" s="327" t="str">
        <f>CONCATENATE(IF(KTPRS2!D188=0,0,KTPRS2!D188),";",IF(KTPRS2!E188 = 0, 0,KTPRS2!E188))</f>
        <v>600;0</v>
      </c>
      <c r="CP191" s="311"/>
      <c r="CQ191" s="311"/>
      <c r="CR191" s="311"/>
      <c r="CS191" s="311"/>
      <c r="CT191" s="311"/>
      <c r="CU191" s="421"/>
      <c r="CW191" s="1168"/>
    </row>
    <row r="192" spans="1:110" ht="15.75">
      <c r="BD192" s="448">
        <f t="shared" si="18"/>
        <v>188</v>
      </c>
      <c r="BE192" s="327" t="str">
        <f>KTPR!B190</f>
        <v>Несанкционированное изменение заданного состояния запорной арматуры на маршруте погрузки через причал №1</v>
      </c>
      <c r="BF192" s="1146" t="s">
        <v>12054</v>
      </c>
      <c r="BG192" s="1150">
        <f>KTPR!C190</f>
        <v>0</v>
      </c>
      <c r="BH192" s="311"/>
      <c r="BI192" s="311"/>
      <c r="BJ192" s="311"/>
      <c r="BK192" s="311"/>
      <c r="BL192" s="311"/>
      <c r="BM192" s="421"/>
      <c r="BZ192" s="448">
        <f t="shared" si="20"/>
        <v>188</v>
      </c>
      <c r="CA192" s="327" t="str">
        <f>ZD!B190</f>
        <v>Задвижка №186</v>
      </c>
      <c r="CB192" s="327" t="str">
        <f>ZD!C190</f>
        <v>ZD_186</v>
      </c>
      <c r="CC192" s="1155"/>
      <c r="CD192" s="311"/>
      <c r="CE192" s="311"/>
      <c r="CF192" s="311"/>
      <c r="CG192" s="311"/>
      <c r="CH192" s="311"/>
      <c r="CI192" s="421"/>
      <c r="CL192" s="448">
        <f t="shared" si="21"/>
        <v>188</v>
      </c>
      <c r="CM192" s="1146" t="str">
        <f>KTPRS2!B189</f>
        <v>Сохранение предельной загазованности насосной станции откачки (точка 3)</v>
      </c>
      <c r="CN192" s="327" t="str">
        <f>KTPRS2!C189</f>
        <v>KTPRS_NSO_SAVE_GAS10_3</v>
      </c>
      <c r="CO192" s="327" t="str">
        <f>CONCATENATE(IF(KTPRS2!D189=0,0,KTPRS2!D189),";",IF(KTPRS2!E189 = 0, 0,KTPRS2!E189))</f>
        <v>600;0</v>
      </c>
      <c r="CP192" s="311"/>
      <c r="CQ192" s="311"/>
      <c r="CR192" s="311"/>
      <c r="CS192" s="311"/>
      <c r="CT192" s="311"/>
      <c r="CU192" s="421"/>
      <c r="CW192" s="1168"/>
    </row>
    <row r="193" spans="56:101" ht="15.75">
      <c r="BD193" s="448">
        <f t="shared" si="18"/>
        <v>189</v>
      </c>
      <c r="BE193" s="327" t="str">
        <f>KTPR!B191</f>
        <v>Несанкционированное изменение заданного состояния запорной арматуры на маршруте погрузки через причал №2</v>
      </c>
      <c r="BF193" s="1146" t="s">
        <v>12055</v>
      </c>
      <c r="BG193" s="1150">
        <f>KTPR!C191</f>
        <v>0</v>
      </c>
      <c r="BH193" s="311"/>
      <c r="BI193" s="311"/>
      <c r="BJ193" s="311"/>
      <c r="BK193" s="311"/>
      <c r="BL193" s="311"/>
      <c r="BM193" s="421"/>
      <c r="BZ193" s="448">
        <f t="shared" si="20"/>
        <v>189</v>
      </c>
      <c r="CA193" s="327">
        <f>ZD!B191</f>
        <v>0</v>
      </c>
      <c r="CB193" s="327">
        <f>ZD!C191</f>
        <v>0</v>
      </c>
      <c r="CC193" s="1155"/>
      <c r="CD193" s="311"/>
      <c r="CE193" s="311"/>
      <c r="CF193" s="311"/>
      <c r="CG193" s="311"/>
      <c r="CH193" s="311"/>
      <c r="CI193" s="421"/>
      <c r="CL193" s="448">
        <f t="shared" si="21"/>
        <v>189</v>
      </c>
      <c r="CM193" s="1146" t="str">
        <f>KTPRS2!B190</f>
        <v>Сохранение предельной загазованности насосной станции откачки (точка 4)</v>
      </c>
      <c r="CN193" s="327" t="str">
        <f>KTPRS2!C190</f>
        <v>KTPRS_NSO_SAVE_GAS10_4</v>
      </c>
      <c r="CO193" s="327" t="str">
        <f>CONCATENATE(IF(KTPRS2!D190=0,0,KTPRS2!D190),";",IF(KTPRS2!E190 = 0, 0,KTPRS2!E190))</f>
        <v>600;0</v>
      </c>
      <c r="CP193" s="311"/>
      <c r="CQ193" s="311"/>
      <c r="CR193" s="311"/>
      <c r="CS193" s="311"/>
      <c r="CT193" s="311"/>
      <c r="CU193" s="421"/>
      <c r="CW193" s="1168"/>
    </row>
    <row r="194" spans="56:101" ht="15.75">
      <c r="BD194" s="448">
        <f t="shared" si="18"/>
        <v>190</v>
      </c>
      <c r="BE194" s="327" t="str">
        <f>KTPR!B192</f>
        <v>Отсутствие связи между СА БиПС и СЛА стендеров причала №1</v>
      </c>
      <c r="BF194" s="1146" t="s">
        <v>12056</v>
      </c>
      <c r="BG194" s="1150">
        <f>KTPR!C192</f>
        <v>10</v>
      </c>
      <c r="BH194" s="311"/>
      <c r="BI194" s="311"/>
      <c r="BJ194" s="311"/>
      <c r="BK194" s="311"/>
      <c r="BL194" s="311"/>
      <c r="BM194" s="421"/>
      <c r="BZ194" s="448">
        <f t="shared" si="20"/>
        <v>190</v>
      </c>
      <c r="CA194" s="327">
        <f>ZD!B192</f>
        <v>0</v>
      </c>
      <c r="CB194" s="327">
        <f>ZD!C192</f>
        <v>0</v>
      </c>
      <c r="CC194" s="1155"/>
      <c r="CD194" s="311"/>
      <c r="CE194" s="311"/>
      <c r="CF194" s="311"/>
      <c r="CG194" s="311"/>
      <c r="CH194" s="311"/>
      <c r="CI194" s="421"/>
      <c r="CL194" s="448">
        <f t="shared" si="21"/>
        <v>190</v>
      </c>
      <c r="CM194" s="1146" t="str">
        <f>KTPRS2!B191</f>
        <v>Предельная загазованность в БИК-730</v>
      </c>
      <c r="CN194" s="327" t="str">
        <f>KTPRS2!C191</f>
        <v>KTPRS_BIK730_SAVE_GAS10</v>
      </c>
      <c r="CO194" s="327" t="str">
        <f>CONCATENATE(IF(KTPRS2!D191=0,0,KTPRS2!D191),";",IF(KTPRS2!E191 = 0, 0,KTPRS2!E191))</f>
        <v>0;900</v>
      </c>
      <c r="CP194" s="311"/>
      <c r="CQ194" s="311"/>
      <c r="CR194" s="311"/>
      <c r="CS194" s="311"/>
      <c r="CT194" s="311"/>
      <c r="CU194" s="421"/>
      <c r="CW194" s="1168"/>
    </row>
    <row r="195" spans="56:101" ht="15.75">
      <c r="BD195" s="448">
        <f t="shared" si="18"/>
        <v>191</v>
      </c>
      <c r="BE195" s="327" t="str">
        <f>KTPR!B193</f>
        <v>Отсутствие связи между СА БиПС и СЛА стендеров причала №2</v>
      </c>
      <c r="BF195" s="1146" t="s">
        <v>12057</v>
      </c>
      <c r="BG195" s="1150">
        <f>KTPR!C193</f>
        <v>10</v>
      </c>
      <c r="BH195" s="311"/>
      <c r="BI195" s="311"/>
      <c r="BJ195" s="311"/>
      <c r="BK195" s="311"/>
      <c r="BL195" s="311"/>
      <c r="BM195" s="421"/>
      <c r="BZ195" s="448">
        <f t="shared" si="20"/>
        <v>191</v>
      </c>
      <c r="CA195" s="327">
        <f>ZD!B193</f>
        <v>0</v>
      </c>
      <c r="CB195" s="327">
        <f>ZD!C193</f>
        <v>0</v>
      </c>
      <c r="CC195" s="1155"/>
      <c r="CD195" s="311"/>
      <c r="CE195" s="311"/>
      <c r="CF195" s="311"/>
      <c r="CG195" s="311"/>
      <c r="CH195" s="311"/>
      <c r="CI195" s="421"/>
      <c r="CL195" s="448">
        <f t="shared" si="21"/>
        <v>191</v>
      </c>
      <c r="CM195" s="1146" t="str">
        <f>KTPRS2!B192</f>
        <v>Сохранение предельной загазованности в БИК-730 (точка 1)</v>
      </c>
      <c r="CN195" s="327" t="str">
        <f>KTPRS2!C192</f>
        <v>KTPRS_BIK730_SAVE_GAS10_1</v>
      </c>
      <c r="CO195" s="327" t="str">
        <f>CONCATENATE(IF(KTPRS2!D192=0,0,KTPRS2!D192),";",IF(KTPRS2!E192 = 0, 0,KTPRS2!E192))</f>
        <v>600;0</v>
      </c>
      <c r="CP195" s="311"/>
      <c r="CQ195" s="311"/>
      <c r="CR195" s="311"/>
      <c r="CS195" s="311"/>
      <c r="CT195" s="311"/>
      <c r="CU195" s="421"/>
      <c r="CW195" s="1168"/>
    </row>
    <row r="196" spans="56:101" ht="15.75">
      <c r="BD196" s="448">
        <f t="shared" si="18"/>
        <v>192</v>
      </c>
      <c r="BE196" s="327" t="str">
        <f>KTPR!B194</f>
        <v>Отсутствие связи между СА ПК и СА БиПС</v>
      </c>
      <c r="BF196" s="1146" t="s">
        <v>12058</v>
      </c>
      <c r="BG196" s="1150">
        <f>KTPR!C194</f>
        <v>10</v>
      </c>
      <c r="BH196" s="311"/>
      <c r="BI196" s="311"/>
      <c r="BJ196" s="311"/>
      <c r="BK196" s="311"/>
      <c r="BL196" s="311"/>
      <c r="BM196" s="421"/>
      <c r="BZ196" s="448">
        <f t="shared" si="20"/>
        <v>192</v>
      </c>
      <c r="CA196" s="327">
        <f>ZD!B194</f>
        <v>0</v>
      </c>
      <c r="CB196" s="327">
        <f>ZD!C194</f>
        <v>0</v>
      </c>
      <c r="CC196" s="1155"/>
      <c r="CD196" s="311"/>
      <c r="CE196" s="311"/>
      <c r="CF196" s="311"/>
      <c r="CG196" s="311"/>
      <c r="CH196" s="311"/>
      <c r="CI196" s="421"/>
      <c r="CL196" s="448">
        <f t="shared" si="21"/>
        <v>192</v>
      </c>
      <c r="CM196" s="1146" t="str">
        <f>KTPRS2!B193</f>
        <v>Сохранение предельной загазованности в БИК-730 (точка 2)</v>
      </c>
      <c r="CN196" s="327" t="str">
        <f>KTPRS2!C193</f>
        <v>KTPRS_BIK730_SAVE_GAS10_2</v>
      </c>
      <c r="CO196" s="327" t="str">
        <f>CONCATENATE(IF(KTPRS2!D193=0,0,KTPRS2!D193),";",IF(KTPRS2!E193 = 0, 0,KTPRS2!E193))</f>
        <v>600;0</v>
      </c>
      <c r="CP196" s="311"/>
      <c r="CQ196" s="311"/>
      <c r="CR196" s="311"/>
      <c r="CS196" s="311"/>
      <c r="CT196" s="311"/>
      <c r="CU196" s="421"/>
      <c r="CW196" s="1168"/>
    </row>
    <row r="197" spans="56:101" ht="15.75">
      <c r="BD197" s="448">
        <f t="shared" si="18"/>
        <v>193</v>
      </c>
      <c r="BE197" s="327" t="str">
        <f>KTPR!B195</f>
        <v>Аварийный максимальный уровень нефти в ёмкости Е-33</v>
      </c>
      <c r="BF197" s="1146" t="s">
        <v>12059</v>
      </c>
      <c r="BG197" s="1150">
        <f>KTPR!C195</f>
        <v>3</v>
      </c>
      <c r="BH197" s="311"/>
      <c r="BI197" s="311"/>
      <c r="BJ197" s="311"/>
      <c r="BK197" s="311"/>
      <c r="BL197" s="311"/>
      <c r="BM197" s="421"/>
      <c r="BZ197" s="448">
        <f t="shared" si="20"/>
        <v>193</v>
      </c>
      <c r="CA197" s="327">
        <f>ZD!B195</f>
        <v>0</v>
      </c>
      <c r="CB197" s="327">
        <f>ZD!C195</f>
        <v>0</v>
      </c>
      <c r="CC197" s="1155"/>
      <c r="CD197" s="311"/>
      <c r="CE197" s="311"/>
      <c r="CF197" s="311"/>
      <c r="CG197" s="311"/>
      <c r="CH197" s="311"/>
      <c r="CI197" s="421"/>
      <c r="CL197" s="448">
        <f t="shared" si="21"/>
        <v>193</v>
      </c>
      <c r="CM197" s="1146" t="str">
        <f>KTPRS2!B194</f>
        <v>Предельная загазованность в БИК-733</v>
      </c>
      <c r="CN197" s="327" t="str">
        <f>KTPRS2!C194</f>
        <v>KTPRS_BIK733_SAVE_GAS10</v>
      </c>
      <c r="CO197" s="327" t="str">
        <f>CONCATENATE(IF(KTPRS2!D194=0,0,KTPRS2!D194),";",IF(KTPRS2!E194 = 0, 0,KTPRS2!E194))</f>
        <v>0;900</v>
      </c>
      <c r="CP197" s="311"/>
      <c r="CQ197" s="311"/>
      <c r="CR197" s="311"/>
      <c r="CS197" s="311"/>
      <c r="CT197" s="311"/>
      <c r="CU197" s="421"/>
      <c r="CW197" s="1168"/>
    </row>
    <row r="198" spans="56:101" ht="15.75">
      <c r="BD198" s="448">
        <f t="shared" ref="BD198:BD261" si="22">BD197+1</f>
        <v>194</v>
      </c>
      <c r="BE198" s="327" t="str">
        <f>KTPR!B196</f>
        <v>Аварийный максимальный уровень нефти в ёмкости Е-12</v>
      </c>
      <c r="BF198" s="1146" t="s">
        <v>12060</v>
      </c>
      <c r="BG198" s="1150">
        <f>KTPR!C196</f>
        <v>3</v>
      </c>
      <c r="BH198" s="311"/>
      <c r="BI198" s="311"/>
      <c r="BJ198" s="311"/>
      <c r="BK198" s="311"/>
      <c r="BL198" s="311"/>
      <c r="BM198" s="421"/>
      <c r="BZ198" s="448">
        <f t="shared" ref="BZ198:BZ199" si="23">BZ197+1</f>
        <v>194</v>
      </c>
      <c r="CA198" s="327">
        <f>ZD!B196</f>
        <v>0</v>
      </c>
      <c r="CB198" s="327">
        <f>ZD!C196</f>
        <v>0</v>
      </c>
      <c r="CC198" s="1155"/>
      <c r="CD198" s="311"/>
      <c r="CE198" s="311"/>
      <c r="CF198" s="311"/>
      <c r="CG198" s="311"/>
      <c r="CH198" s="311"/>
      <c r="CI198" s="421"/>
      <c r="CL198" s="448">
        <f t="shared" ref="CL198:CL239" si="24">CL197+1</f>
        <v>194</v>
      </c>
      <c r="CM198" s="1146" t="str">
        <f>KTPRS2!B195</f>
        <v>Сохранение предельной загазованности в БИК-733 (точка 1)</v>
      </c>
      <c r="CN198" s="327" t="str">
        <f>KTPRS2!C195</f>
        <v>KTPRS_BIK733_SAVE_GAS10_1</v>
      </c>
      <c r="CO198" s="327" t="str">
        <f>CONCATENATE(IF(KTPRS2!D195=0,0,KTPRS2!D195),";",IF(KTPRS2!E195 = 0, 0,KTPRS2!E195))</f>
        <v>600;0</v>
      </c>
      <c r="CP198" s="311"/>
      <c r="CQ198" s="311"/>
      <c r="CR198" s="311"/>
      <c r="CS198" s="311"/>
      <c r="CT198" s="311"/>
      <c r="CU198" s="421"/>
      <c r="CW198" s="1168"/>
    </row>
    <row r="199" spans="56:101" ht="16.5" thickBot="1">
      <c r="BD199" s="448">
        <f t="shared" si="22"/>
        <v>195</v>
      </c>
      <c r="BE199" s="327" t="str">
        <f>KTPR!B197</f>
        <v>Аварийный максимальный уровень нефти в ёмкости Е-13</v>
      </c>
      <c r="BF199" s="1146" t="s">
        <v>12061</v>
      </c>
      <c r="BG199" s="1150">
        <f>KTPR!C197</f>
        <v>3</v>
      </c>
      <c r="BH199" s="311"/>
      <c r="BI199" s="311"/>
      <c r="BJ199" s="311"/>
      <c r="BK199" s="311"/>
      <c r="BL199" s="311"/>
      <c r="BM199" s="421"/>
      <c r="BZ199" s="495">
        <f t="shared" si="23"/>
        <v>195</v>
      </c>
      <c r="CA199" s="1145">
        <f>ZD!B197</f>
        <v>0</v>
      </c>
      <c r="CB199" s="1145">
        <f>ZD!C197</f>
        <v>0</v>
      </c>
      <c r="CC199" s="1156"/>
      <c r="CD199" s="114"/>
      <c r="CE199" s="114"/>
      <c r="CF199" s="114"/>
      <c r="CG199" s="114"/>
      <c r="CH199" s="114"/>
      <c r="CI199" s="464"/>
      <c r="CL199" s="448">
        <f t="shared" si="24"/>
        <v>195</v>
      </c>
      <c r="CM199" s="1146" t="str">
        <f>KTPRS2!B196</f>
        <v>Сохранение предельной загазованности в БИК-733 (точка 2)</v>
      </c>
      <c r="CN199" s="327" t="str">
        <f>KTPRS2!C196</f>
        <v>KTPRS_BIK733_SAVE_GAS10_2</v>
      </c>
      <c r="CO199" s="327" t="str">
        <f>CONCATENATE(IF(KTPRS2!D196=0,0,KTPRS2!D196),";",IF(KTPRS2!E196 = 0, 0,KTPRS2!E196))</f>
        <v>600;0</v>
      </c>
      <c r="CP199" s="311"/>
      <c r="CQ199" s="311"/>
      <c r="CR199" s="311"/>
      <c r="CS199" s="311"/>
      <c r="CT199" s="311"/>
      <c r="CU199" s="421"/>
      <c r="CW199" s="1168"/>
    </row>
    <row r="200" spans="56:101" ht="15.75">
      <c r="BD200" s="448">
        <f t="shared" si="22"/>
        <v>196</v>
      </c>
      <c r="BE200" s="327" t="str">
        <f>KTPR!B198</f>
        <v>Аварийный максимальный уровень нефти в ёмкости Е-11</v>
      </c>
      <c r="BF200" s="1146" t="s">
        <v>12062</v>
      </c>
      <c r="BG200" s="1150">
        <f>KTPR!C198</f>
        <v>3</v>
      </c>
      <c r="BH200" s="311"/>
      <c r="BI200" s="311"/>
      <c r="BJ200" s="311"/>
      <c r="BK200" s="311"/>
      <c r="BL200" s="311"/>
      <c r="BM200" s="421"/>
      <c r="CL200" s="448">
        <f t="shared" si="24"/>
        <v>196</v>
      </c>
      <c r="CM200" s="1146" t="str">
        <f>KTPRS2!B197</f>
        <v>Предельная загазованность в БИЛ-730</v>
      </c>
      <c r="CN200" s="327" t="str">
        <f>KTPRS2!C197</f>
        <v>KTPRS_BIL730_SAVE_GAS10</v>
      </c>
      <c r="CO200" s="327" t="str">
        <f>CONCATENATE(IF(KTPRS2!D197=0,0,KTPRS2!D197),";",IF(KTPRS2!E197 = 0, 0,KTPRS2!E197))</f>
        <v>0;900</v>
      </c>
      <c r="CP200" s="311"/>
      <c r="CQ200" s="311"/>
      <c r="CR200" s="311"/>
      <c r="CS200" s="311"/>
      <c r="CT200" s="311"/>
      <c r="CU200" s="421"/>
      <c r="CW200" s="1168"/>
    </row>
    <row r="201" spans="56:101" ht="15.75">
      <c r="BD201" s="448">
        <f t="shared" si="22"/>
        <v>197</v>
      </c>
      <c r="BE201" s="327" t="str">
        <f>KTPR!B199</f>
        <v>Аварийный максимальный уровень нефти в ёмкости Е-20</v>
      </c>
      <c r="BF201" s="1146" t="s">
        <v>12063</v>
      </c>
      <c r="BG201" s="1150">
        <f>KTPR!C199</f>
        <v>3</v>
      </c>
      <c r="BH201" s="311"/>
      <c r="BI201" s="311"/>
      <c r="BJ201" s="311"/>
      <c r="BK201" s="311"/>
      <c r="BL201" s="311"/>
      <c r="BM201" s="421"/>
      <c r="CL201" s="448">
        <f t="shared" si="24"/>
        <v>197</v>
      </c>
      <c r="CM201" s="1146" t="str">
        <f>KTPRS2!B198</f>
        <v>Сохранение предельной загазованности в БИЛ-730 (точка 1)</v>
      </c>
      <c r="CN201" s="327" t="str">
        <f>KTPRS2!C198</f>
        <v>KTPRS_BIL730_SAVE_GAS10_1</v>
      </c>
      <c r="CO201" s="327" t="str">
        <f>CONCATENATE(IF(KTPRS2!D198=0,0,KTPRS2!D198),";",IF(KTPRS2!E198 = 0, 0,KTPRS2!E198))</f>
        <v>600;0</v>
      </c>
      <c r="CP201" s="311"/>
      <c r="CQ201" s="311"/>
      <c r="CR201" s="311"/>
      <c r="CS201" s="311"/>
      <c r="CT201" s="311"/>
      <c r="CU201" s="421"/>
      <c r="CW201" s="1168"/>
    </row>
    <row r="202" spans="56:101" ht="15.75">
      <c r="BD202" s="448">
        <f t="shared" si="22"/>
        <v>198</v>
      </c>
      <c r="BE202" s="327" t="str">
        <f>KTPR!B200</f>
        <v>Аварийный максимальный уровень нефти в ёмкости Е-31</v>
      </c>
      <c r="BF202" s="1146" t="s">
        <v>12064</v>
      </c>
      <c r="BG202" s="1150">
        <f>KTPR!C200</f>
        <v>3</v>
      </c>
      <c r="BH202" s="311"/>
      <c r="BI202" s="311"/>
      <c r="BJ202" s="311"/>
      <c r="BK202" s="311"/>
      <c r="BL202" s="311"/>
      <c r="BM202" s="421"/>
      <c r="CL202" s="448">
        <f t="shared" si="24"/>
        <v>198</v>
      </c>
      <c r="CM202" s="1146" t="str">
        <f>KTPRS2!B199</f>
        <v>Сохранение предельной загазованности в БИЛ-730 (точка 2)</v>
      </c>
      <c r="CN202" s="327" t="str">
        <f>KTPRS2!C199</f>
        <v>KTPRS_BIL730_SAVE_GAS10_2</v>
      </c>
      <c r="CO202" s="327" t="str">
        <f>CONCATENATE(IF(KTPRS2!D199=0,0,KTPRS2!D199),";",IF(KTPRS2!E199 = 0, 0,KTPRS2!E199))</f>
        <v>600;0</v>
      </c>
      <c r="CP202" s="311"/>
      <c r="CQ202" s="311"/>
      <c r="CR202" s="311"/>
      <c r="CS202" s="311"/>
      <c r="CT202" s="311"/>
      <c r="CU202" s="421"/>
      <c r="CW202" s="1168"/>
    </row>
    <row r="203" spans="56:101" ht="15.75">
      <c r="BD203" s="448">
        <f t="shared" si="22"/>
        <v>199</v>
      </c>
      <c r="BE203" s="327" t="str">
        <f>KTPR!B201</f>
        <v>Аварийный максимальный уровень нефти в ёмкости Е-32</v>
      </c>
      <c r="BF203" s="1146" t="s">
        <v>12065</v>
      </c>
      <c r="BG203" s="1150">
        <f>KTPR!C201</f>
        <v>3</v>
      </c>
      <c r="BH203" s="311"/>
      <c r="BI203" s="311"/>
      <c r="BJ203" s="311"/>
      <c r="BK203" s="311"/>
      <c r="BL203" s="311"/>
      <c r="BM203" s="421"/>
      <c r="CL203" s="448">
        <f t="shared" si="24"/>
        <v>199</v>
      </c>
      <c r="CM203" s="1146" t="str">
        <f>KTPRS2!B200</f>
        <v>Сохранение предельной загазованности в БИЛ-730 (точка 3)</v>
      </c>
      <c r="CN203" s="327" t="str">
        <f>KTPRS2!C200</f>
        <v>KTPRS_BIL730_SAVE_GAS10_3</v>
      </c>
      <c r="CO203" s="327" t="str">
        <f>CONCATENATE(IF(KTPRS2!D200=0,0,KTPRS2!D200),";",IF(KTPRS2!E200 = 0, 0,KTPRS2!E200))</f>
        <v>600;0</v>
      </c>
      <c r="CP203" s="311"/>
      <c r="CQ203" s="311"/>
      <c r="CR203" s="311"/>
      <c r="CS203" s="311"/>
      <c r="CT203" s="311"/>
      <c r="CU203" s="421"/>
      <c r="CW203" s="1168"/>
    </row>
    <row r="204" spans="56:101" ht="15.75">
      <c r="BD204" s="448">
        <f t="shared" si="22"/>
        <v>200</v>
      </c>
      <c r="BE204" s="327" t="str">
        <f>KTPR!B202</f>
        <v>Аварийное минимальное давление нефти на входе НСО</v>
      </c>
      <c r="BF204" s="1146" t="s">
        <v>12066</v>
      </c>
      <c r="BG204" s="1150">
        <f>KTPR!C202</f>
        <v>0</v>
      </c>
      <c r="BH204" s="311"/>
      <c r="BI204" s="311"/>
      <c r="BJ204" s="311"/>
      <c r="BK204" s="311"/>
      <c r="BL204" s="311"/>
      <c r="BM204" s="421"/>
      <c r="CL204" s="448">
        <f t="shared" si="24"/>
        <v>200</v>
      </c>
      <c r="CM204" s="1146" t="str">
        <f>KTPRS2!B201</f>
        <v>Сохранение предельной загазованности в БИЛ-730 (точка 4)</v>
      </c>
      <c r="CN204" s="327" t="str">
        <f>KTPRS2!C201</f>
        <v>KTPRS_BIL730_SAVE_GAS10_4</v>
      </c>
      <c r="CO204" s="327" t="str">
        <f>CONCATENATE(IF(KTPRS2!D201=0,0,KTPRS2!D201),";",IF(KTPRS2!E201 = 0, 0,KTPRS2!E201))</f>
        <v>600;0</v>
      </c>
      <c r="CP204" s="311"/>
      <c r="CQ204" s="311"/>
      <c r="CR204" s="311"/>
      <c r="CS204" s="311"/>
      <c r="CT204" s="311"/>
      <c r="CU204" s="421"/>
      <c r="CW204" s="1168"/>
    </row>
    <row r="205" spans="56:101" ht="15.75">
      <c r="BD205" s="448">
        <f t="shared" si="22"/>
        <v>201</v>
      </c>
      <c r="BE205" s="327" t="str">
        <f>KTPR!B203</f>
        <v>Аварийное отключение НСО кнопкой «Стоп НСО» с технологической площадки (точка 1)</v>
      </c>
      <c r="BF205" s="1146" t="s">
        <v>12067</v>
      </c>
      <c r="BG205" s="1150">
        <f>KTPR!C203</f>
        <v>0</v>
      </c>
      <c r="BH205" s="311"/>
      <c r="BI205" s="311"/>
      <c r="BJ205" s="311"/>
      <c r="BK205" s="311"/>
      <c r="BL205" s="311"/>
      <c r="BM205" s="421"/>
      <c r="CL205" s="448">
        <f t="shared" si="24"/>
        <v>201</v>
      </c>
      <c r="CM205" s="1146" t="str">
        <f>KTPRS2!B202</f>
        <v>Аварийный минимальный перепад давления воздуха на вытяжном вентиляторе В1.1 БИЛ-730</v>
      </c>
      <c r="CN205" s="327" t="str">
        <f>KTPRS2!C202</f>
        <v>KTPRS_almMin_BIL730_B1_1</v>
      </c>
      <c r="CO205" s="327" t="str">
        <f>CONCATENATE(IF(KTPRS2!D202=0,0,KTPRS2!D202),";",IF(KTPRS2!E202 = 0, 0,KTPRS2!E202))</f>
        <v>0;0</v>
      </c>
      <c r="CP205" s="311"/>
      <c r="CQ205" s="311"/>
      <c r="CR205" s="311"/>
      <c r="CS205" s="311"/>
      <c r="CT205" s="311"/>
      <c r="CU205" s="421"/>
      <c r="CW205" s="1168"/>
    </row>
    <row r="206" spans="56:101" ht="15.75">
      <c r="BD206" s="448">
        <f t="shared" si="22"/>
        <v>202</v>
      </c>
      <c r="BE206" s="327" t="str">
        <f>KTPR!B204</f>
        <v>Аварийное отключение НСО кнопкой «Стоп НСО» с технологической площадки (точка 2)</v>
      </c>
      <c r="BF206" s="1146" t="s">
        <v>12068</v>
      </c>
      <c r="BG206" s="1150">
        <f>KTPR!C204</f>
        <v>0</v>
      </c>
      <c r="BH206" s="311"/>
      <c r="BI206" s="311"/>
      <c r="BJ206" s="311"/>
      <c r="BK206" s="311"/>
      <c r="BL206" s="311"/>
      <c r="BM206" s="421"/>
      <c r="CL206" s="448">
        <f t="shared" si="24"/>
        <v>202</v>
      </c>
      <c r="CM206" s="1146" t="str">
        <f>KTPRS2!B203</f>
        <v>Аварийный минимальный перепад давления воздуха на вытяжном вентиляторе В1.2 БИЛ-730</v>
      </c>
      <c r="CN206" s="327" t="str">
        <f>KTPRS2!C203</f>
        <v>KTPRS_almMin_BIL730_B1_2</v>
      </c>
      <c r="CO206" s="327" t="str">
        <f>CONCATENATE(IF(KTPRS2!D203=0,0,KTPRS2!D203),";",IF(KTPRS2!E203 = 0, 0,KTPRS2!E203))</f>
        <v>0;0</v>
      </c>
      <c r="CP206" s="311"/>
      <c r="CQ206" s="311"/>
      <c r="CR206" s="311"/>
      <c r="CS206" s="311"/>
      <c r="CT206" s="311"/>
      <c r="CU206" s="421"/>
      <c r="CW206" s="1168"/>
    </row>
    <row r="207" spans="56:101" ht="15.75">
      <c r="BD207" s="448">
        <f t="shared" si="22"/>
        <v>203</v>
      </c>
      <c r="BE207" s="327" t="str">
        <f>KTPR!B205</f>
        <v>Аварийное отключение НСО кнопкой «Стоп НСО» с технологической площадки (точка 3)</v>
      </c>
      <c r="BF207" s="1146" t="s">
        <v>12069</v>
      </c>
      <c r="BG207" s="1150">
        <f>KTPR!C205</f>
        <v>0</v>
      </c>
      <c r="BH207" s="311"/>
      <c r="BI207" s="311"/>
      <c r="BJ207" s="311"/>
      <c r="BK207" s="311"/>
      <c r="BL207" s="311"/>
      <c r="BM207" s="421"/>
      <c r="CL207" s="448">
        <f t="shared" si="24"/>
        <v>203</v>
      </c>
      <c r="CM207" s="1146" t="str">
        <f>KTPRS2!B204</f>
        <v>Аварийный минимальный перепад давления воздуха на приточном вентиляторе П1.1 БИЛ-730</v>
      </c>
      <c r="CN207" s="327" t="str">
        <f>KTPRS2!C204</f>
        <v>KTPRS_almMin_BIL730_P1_1</v>
      </c>
      <c r="CO207" s="327" t="str">
        <f>CONCATENATE(IF(KTPRS2!D204=0,0,KTPRS2!D204),";",IF(KTPRS2!E204 = 0, 0,KTPRS2!E204))</f>
        <v>0;0</v>
      </c>
      <c r="CP207" s="311"/>
      <c r="CQ207" s="311"/>
      <c r="CR207" s="311"/>
      <c r="CS207" s="311"/>
      <c r="CT207" s="311"/>
      <c r="CU207" s="421"/>
      <c r="CW207" s="1168"/>
    </row>
    <row r="208" spans="56:101" ht="15.75">
      <c r="BD208" s="448">
        <f t="shared" si="22"/>
        <v>204</v>
      </c>
      <c r="BE208" s="327" t="str">
        <f>KTPR!B206</f>
        <v>Аварийное отключение НСО кнопкой «Стоп НСО» с технологической площадки (точка 4)</v>
      </c>
      <c r="BF208" s="1146" t="s">
        <v>12070</v>
      </c>
      <c r="BG208" s="1150">
        <f>KTPR!C206</f>
        <v>0</v>
      </c>
      <c r="BH208" s="311"/>
      <c r="BI208" s="311"/>
      <c r="BJ208" s="311"/>
      <c r="BK208" s="311"/>
      <c r="BL208" s="311"/>
      <c r="BM208" s="421"/>
      <c r="CL208" s="448">
        <f t="shared" si="24"/>
        <v>204</v>
      </c>
      <c r="CM208" s="1146" t="str">
        <f>KTPRS2!B205</f>
        <v>Аварийный минимальный перепад давления воздуха на приточном вентиляторе П1.2 БИЛ-730</v>
      </c>
      <c r="CN208" s="327" t="str">
        <f>KTPRS2!C205</f>
        <v>KTPRS_almMin_BIL730_P1_2</v>
      </c>
      <c r="CO208" s="327" t="str">
        <f>CONCATENATE(IF(KTPRS2!D205=0,0,KTPRS2!D205),";",IF(KTPRS2!E205 = 0, 0,KTPRS2!E205))</f>
        <v>0;0</v>
      </c>
      <c r="CP208" s="311"/>
      <c r="CQ208" s="311"/>
      <c r="CR208" s="311"/>
      <c r="CS208" s="311"/>
      <c r="CT208" s="311"/>
      <c r="CU208" s="421"/>
      <c r="CW208" s="1168"/>
    </row>
    <row r="209" spans="56:101" ht="15.75">
      <c r="BD209" s="448">
        <f t="shared" si="22"/>
        <v>205</v>
      </c>
      <c r="BE209" s="327" t="str">
        <f>KTPR!B207</f>
        <v>Аварийное отключение НСО кнопкой «Стоп НСО» с АРМ оператора БиПС</v>
      </c>
      <c r="BF209" s="1146" t="s">
        <v>12071</v>
      </c>
      <c r="BG209" s="1150">
        <f>KTPR!C207</f>
        <v>0</v>
      </c>
      <c r="BH209" s="311"/>
      <c r="BI209" s="311"/>
      <c r="BJ209" s="311"/>
      <c r="BK209" s="311"/>
      <c r="BL209" s="311"/>
      <c r="BM209" s="421"/>
      <c r="CL209" s="448">
        <f t="shared" si="24"/>
        <v>205</v>
      </c>
      <c r="CM209" s="1146" t="str">
        <f>KTPRS2!B206</f>
        <v>Предельная загазованность в БИЛ-733</v>
      </c>
      <c r="CN209" s="327" t="str">
        <f>KTPRS2!C206</f>
        <v>KTPRS_BIL733_SAVE_GAS10</v>
      </c>
      <c r="CO209" s="327" t="str">
        <f>CONCATENATE(IF(KTPRS2!D206=0,0,KTPRS2!D206),";",IF(KTPRS2!E206 = 0, 0,KTPRS2!E206))</f>
        <v>0;900</v>
      </c>
      <c r="CP209" s="311"/>
      <c r="CQ209" s="311"/>
      <c r="CR209" s="311"/>
      <c r="CS209" s="311"/>
      <c r="CT209" s="311"/>
      <c r="CU209" s="421"/>
      <c r="CW209" s="1168"/>
    </row>
    <row r="210" spans="56:101" ht="15.75">
      <c r="BD210" s="448">
        <f t="shared" si="22"/>
        <v>206</v>
      </c>
      <c r="BE210" s="327" t="str">
        <f>KTPR!B208</f>
        <v>Аварийная загазованность площадки насосной станции откачки (точка 1)</v>
      </c>
      <c r="BF210" s="1146" t="s">
        <v>12072</v>
      </c>
      <c r="BG210" s="1150">
        <f>KTPR!C208</f>
        <v>10</v>
      </c>
      <c r="BH210" s="311"/>
      <c r="BI210" s="311"/>
      <c r="BJ210" s="311"/>
      <c r="BK210" s="311"/>
      <c r="BL210" s="311"/>
      <c r="BM210" s="421"/>
      <c r="CL210" s="448">
        <f t="shared" si="24"/>
        <v>206</v>
      </c>
      <c r="CM210" s="1146" t="str">
        <f>KTPRS2!B207</f>
        <v>Сохранение предельной загазованности в БИЛ-733 (точка 1)</v>
      </c>
      <c r="CN210" s="327" t="str">
        <f>KTPRS2!C207</f>
        <v>KTPRS_BIL733_SAVE_GAS10_1</v>
      </c>
      <c r="CO210" s="327" t="str">
        <f>CONCATENATE(IF(KTPRS2!D207=0,0,KTPRS2!D207),";",IF(KTPRS2!E207 = 0, 0,KTPRS2!E207))</f>
        <v>600;0</v>
      </c>
      <c r="CP210" s="311"/>
      <c r="CQ210" s="311"/>
      <c r="CR210" s="311"/>
      <c r="CS210" s="311"/>
      <c r="CT210" s="311"/>
      <c r="CU210" s="421"/>
      <c r="CW210" s="1168"/>
    </row>
    <row r="211" spans="56:101" ht="15.75">
      <c r="BD211" s="448">
        <f t="shared" si="22"/>
        <v>207</v>
      </c>
      <c r="BE211" s="327" t="str">
        <f>KTPR!B209</f>
        <v>Аварийная загазованность площадки насосной станции откачки (точка 2)</v>
      </c>
      <c r="BF211" s="1146" t="s">
        <v>12073</v>
      </c>
      <c r="BG211" s="1150">
        <f>KTPR!C209</f>
        <v>10</v>
      </c>
      <c r="BH211" s="311"/>
      <c r="BI211" s="311"/>
      <c r="BJ211" s="311"/>
      <c r="BK211" s="311"/>
      <c r="BL211" s="311"/>
      <c r="BM211" s="421"/>
      <c r="CL211" s="448">
        <f t="shared" si="24"/>
        <v>207</v>
      </c>
      <c r="CM211" s="1146" t="str">
        <f>KTPRS2!B208</f>
        <v>Сохранение предельной загазованности в БИЛ-733 (точка 2)</v>
      </c>
      <c r="CN211" s="327" t="str">
        <f>KTPRS2!C208</f>
        <v>KTPRS_BIL733_SAVE_GAS10_2</v>
      </c>
      <c r="CO211" s="327" t="str">
        <f>CONCATENATE(IF(KTPRS2!D208=0,0,KTPRS2!D208),";",IF(KTPRS2!E208 = 0, 0,KTPRS2!E208))</f>
        <v>600;0</v>
      </c>
      <c r="CP211" s="311"/>
      <c r="CQ211" s="311"/>
      <c r="CR211" s="311"/>
      <c r="CS211" s="311"/>
      <c r="CT211" s="311"/>
      <c r="CU211" s="421"/>
      <c r="CW211" s="1168"/>
    </row>
    <row r="212" spans="56:101" ht="15.75">
      <c r="BD212" s="448">
        <f t="shared" si="22"/>
        <v>208</v>
      </c>
      <c r="BE212" s="327" t="str">
        <f>KTPR!B210</f>
        <v>Аварийная загазованность площадки насосной станции откачки (точка 3)</v>
      </c>
      <c r="BF212" s="1146" t="s">
        <v>12074</v>
      </c>
      <c r="BG212" s="1150">
        <f>KTPR!C210</f>
        <v>10</v>
      </c>
      <c r="BH212" s="311"/>
      <c r="BI212" s="311"/>
      <c r="BJ212" s="311"/>
      <c r="BK212" s="311"/>
      <c r="BL212" s="311"/>
      <c r="BM212" s="421"/>
      <c r="CL212" s="448">
        <f t="shared" si="24"/>
        <v>208</v>
      </c>
      <c r="CM212" s="1146" t="str">
        <f>KTPRS2!B209</f>
        <v>Сохранение предельной загазованности в БИЛ-733 (точка 3)</v>
      </c>
      <c r="CN212" s="327" t="str">
        <f>KTPRS2!C209</f>
        <v>KTPRS_BIL733_SAVE_GAS10_3</v>
      </c>
      <c r="CO212" s="327" t="str">
        <f>CONCATENATE(IF(KTPRS2!D209=0,0,KTPRS2!D209),";",IF(KTPRS2!E209 = 0, 0,KTPRS2!E209))</f>
        <v>600;0</v>
      </c>
      <c r="CP212" s="311"/>
      <c r="CQ212" s="311"/>
      <c r="CR212" s="311"/>
      <c r="CS212" s="311"/>
      <c r="CT212" s="311"/>
      <c r="CU212" s="421"/>
      <c r="CW212" s="1168"/>
    </row>
    <row r="213" spans="56:101" ht="15.75">
      <c r="BD213" s="448">
        <f t="shared" si="22"/>
        <v>209</v>
      </c>
      <c r="BE213" s="327" t="str">
        <f>KTPR!B211</f>
        <v>Аварийная загазованность площадки насосной станции откачки (точка 4)</v>
      </c>
      <c r="BF213" s="1146" t="s">
        <v>12075</v>
      </c>
      <c r="BG213" s="1150">
        <f>KTPR!C211</f>
        <v>10</v>
      </c>
      <c r="BH213" s="311"/>
      <c r="BI213" s="311"/>
      <c r="BJ213" s="311"/>
      <c r="BK213" s="311"/>
      <c r="BL213" s="311"/>
      <c r="BM213" s="421"/>
      <c r="CL213" s="448">
        <f t="shared" si="24"/>
        <v>209</v>
      </c>
      <c r="CM213" s="1146" t="str">
        <f>KTPRS2!B210</f>
        <v>Сохранение предельной загазованностив БИЛ-733 (точка 4)</v>
      </c>
      <c r="CN213" s="327" t="str">
        <f>KTPRS2!C210</f>
        <v>KTPRS_BIL733_SAVE_GAS10_4</v>
      </c>
      <c r="CO213" s="327" t="str">
        <f>CONCATENATE(IF(KTPRS2!D210=0,0,KTPRS2!D210),";",IF(KTPRS2!E210 = 0, 0,KTPRS2!E210))</f>
        <v>600;0</v>
      </c>
      <c r="CP213" s="311"/>
      <c r="CQ213" s="311"/>
      <c r="CR213" s="311"/>
      <c r="CS213" s="311"/>
      <c r="CT213" s="311"/>
      <c r="CU213" s="421"/>
      <c r="CW213" s="1168"/>
    </row>
    <row r="214" spans="56:101" ht="15.75">
      <c r="BD214" s="448">
        <f t="shared" si="22"/>
        <v>210</v>
      </c>
      <c r="BE214" s="327" t="str">
        <f>KTPR!B212</f>
        <v>Недостоверность измерений двух и более преобразователей уровня загазованности площадки насосной станции откачки</v>
      </c>
      <c r="BF214" s="1146" t="s">
        <v>12076</v>
      </c>
      <c r="BG214" s="1150">
        <f>KTPR!C212</f>
        <v>10</v>
      </c>
      <c r="BH214" s="311"/>
      <c r="BI214" s="311"/>
      <c r="BJ214" s="311"/>
      <c r="BK214" s="311"/>
      <c r="BL214" s="311"/>
      <c r="BM214" s="421"/>
      <c r="CL214" s="448">
        <f t="shared" si="24"/>
        <v>210</v>
      </c>
      <c r="CM214" s="1146" t="str">
        <f>KTPRS2!B211</f>
        <v>Аварийный минимальный перепад давления воздуха на вытяжном вентиляторе В1.1 БИЛ-733</v>
      </c>
      <c r="CN214" s="327" t="str">
        <f>KTPRS2!C211</f>
        <v>KTPRS_almMin_BIL733_B1_1</v>
      </c>
      <c r="CO214" s="327" t="str">
        <f>CONCATENATE(IF(KTPRS2!D211=0,0,KTPRS2!D211),";",IF(KTPRS2!E211 = 0, 0,KTPRS2!E211))</f>
        <v>0;0</v>
      </c>
      <c r="CP214" s="311"/>
      <c r="CQ214" s="311"/>
      <c r="CR214" s="311"/>
      <c r="CS214" s="311"/>
      <c r="CT214" s="311"/>
      <c r="CU214" s="421"/>
      <c r="CW214" s="1168"/>
    </row>
    <row r="215" spans="56:101" ht="15.75">
      <c r="BD215" s="448">
        <f t="shared" si="22"/>
        <v>211</v>
      </c>
      <c r="BE215" s="327" t="str">
        <f>KTPR!B213</f>
        <v>Сохранение предельной загазованности площадки насосной станции откачки (точка 1)</v>
      </c>
      <c r="BF215" s="1146" t="s">
        <v>12077</v>
      </c>
      <c r="BG215" s="1150">
        <f>KTPR!C213</f>
        <v>0</v>
      </c>
      <c r="BH215" s="311"/>
      <c r="BI215" s="311"/>
      <c r="BJ215" s="311"/>
      <c r="BK215" s="311"/>
      <c r="BL215" s="311"/>
      <c r="BM215" s="421"/>
      <c r="CL215" s="448">
        <f t="shared" si="24"/>
        <v>211</v>
      </c>
      <c r="CM215" s="1146" t="str">
        <f>KTPRS2!B212</f>
        <v>Аварийный минимальный перепад давления воздуха на вытяжном вентиляторе В1.2 БИЛ-733</v>
      </c>
      <c r="CN215" s="327" t="str">
        <f>KTPRS2!C212</f>
        <v>KTPRS_almMin_BIL733_B1_2</v>
      </c>
      <c r="CO215" s="327" t="str">
        <f>CONCATENATE(IF(KTPRS2!D212=0,0,KTPRS2!D212),";",IF(KTPRS2!E212 = 0, 0,KTPRS2!E212))</f>
        <v>0;0</v>
      </c>
      <c r="CP215" s="311"/>
      <c r="CQ215" s="311"/>
      <c r="CR215" s="311"/>
      <c r="CS215" s="311"/>
      <c r="CT215" s="311"/>
      <c r="CU215" s="421"/>
      <c r="CW215" s="1168"/>
    </row>
    <row r="216" spans="56:101" ht="15.75">
      <c r="BD216" s="448">
        <f t="shared" si="22"/>
        <v>212</v>
      </c>
      <c r="BE216" s="327" t="str">
        <f>KTPR!B214</f>
        <v>Сохранение предельной загазованности площадки насосной станции откачки (точка 2)</v>
      </c>
      <c r="BF216" s="1146" t="s">
        <v>12078</v>
      </c>
      <c r="BG216" s="1150">
        <f>KTPR!C214</f>
        <v>0</v>
      </c>
      <c r="BH216" s="311"/>
      <c r="BI216" s="311"/>
      <c r="BJ216" s="311"/>
      <c r="BK216" s="311"/>
      <c r="BL216" s="311"/>
      <c r="BM216" s="421"/>
      <c r="CL216" s="448">
        <f t="shared" si="24"/>
        <v>212</v>
      </c>
      <c r="CM216" s="1146" t="str">
        <f>KTPRS2!B213</f>
        <v>Аварийный минимальный перепад давления воздуха на приточном вентиляторе П1.1 БИЛ-733</v>
      </c>
      <c r="CN216" s="327" t="str">
        <f>KTPRS2!C213</f>
        <v>KTPRS_almMin_BIL733_P1_1</v>
      </c>
      <c r="CO216" s="327" t="str">
        <f>CONCATENATE(IF(KTPRS2!D213=0,0,KTPRS2!D213),";",IF(KTPRS2!E213 = 0, 0,KTPRS2!E213))</f>
        <v>0;0</v>
      </c>
      <c r="CP216" s="311"/>
      <c r="CQ216" s="311"/>
      <c r="CR216" s="311"/>
      <c r="CS216" s="311"/>
      <c r="CT216" s="311"/>
      <c r="CU216" s="421"/>
      <c r="CW216" s="1168"/>
    </row>
    <row r="217" spans="56:101" ht="15.75">
      <c r="BD217" s="448">
        <f t="shared" si="22"/>
        <v>213</v>
      </c>
      <c r="BE217" s="327" t="str">
        <f>KTPR!B215</f>
        <v>Сохранение предельной загазованности площадки насосной станции откачки (точка 3)</v>
      </c>
      <c r="BF217" s="1146" t="s">
        <v>12079</v>
      </c>
      <c r="BG217" s="1150">
        <f>KTPR!C215</f>
        <v>0</v>
      </c>
      <c r="BH217" s="311"/>
      <c r="BI217" s="311"/>
      <c r="BJ217" s="311"/>
      <c r="BK217" s="311"/>
      <c r="BL217" s="311"/>
      <c r="BM217" s="421"/>
      <c r="CL217" s="448">
        <f t="shared" si="24"/>
        <v>213</v>
      </c>
      <c r="CM217" s="1146" t="str">
        <f>KTPRS2!B214</f>
        <v>Аварийный минимальный перепад давления воздуха на приточном вентиляторе П1.2 БИЛ-733</v>
      </c>
      <c r="CN217" s="327" t="str">
        <f>KTPRS2!C214</f>
        <v>KTPRS_almMin_BIL733_P1_2</v>
      </c>
      <c r="CO217" s="327" t="str">
        <f>CONCATENATE(IF(KTPRS2!D214=0,0,KTPRS2!D214),";",IF(KTPRS2!E214 = 0, 0,KTPRS2!E214))</f>
        <v>0;0</v>
      </c>
      <c r="CP217" s="311"/>
      <c r="CQ217" s="311"/>
      <c r="CR217" s="311"/>
      <c r="CS217" s="311"/>
      <c r="CT217" s="311"/>
      <c r="CU217" s="421"/>
      <c r="CW217" s="1168"/>
    </row>
    <row r="218" spans="56:101" ht="15.75">
      <c r="BD218" s="448">
        <f t="shared" si="22"/>
        <v>214</v>
      </c>
      <c r="BE218" s="327" t="str">
        <f>KTPR!B216</f>
        <v>Сохранение предельной загазованности площадки насосной станции откачки (точка 4)</v>
      </c>
      <c r="BF218" s="1146" t="s">
        <v>12080</v>
      </c>
      <c r="BG218" s="1150">
        <f>KTPR!C216</f>
        <v>0</v>
      </c>
      <c r="BH218" s="311"/>
      <c r="BI218" s="311"/>
      <c r="BJ218" s="311"/>
      <c r="BK218" s="311"/>
      <c r="BL218" s="311"/>
      <c r="BM218" s="421"/>
      <c r="CL218" s="448">
        <f t="shared" si="24"/>
        <v>214</v>
      </c>
      <c r="CM218" s="1146" t="str">
        <f>KTPRS2!B215</f>
        <v>Предельная загазованность в ТПУ</v>
      </c>
      <c r="CN218" s="327" t="str">
        <f>KTPRS2!C215</f>
        <v>KTPRS_Tpu_SAVE_GAS10</v>
      </c>
      <c r="CO218" s="327" t="str">
        <f>CONCATENATE(IF(KTPRS2!D215=0,0,KTPRS2!D215),";",IF(KTPRS2!E215 = 0, 0,KTPRS2!E215))</f>
        <v>0;900</v>
      </c>
      <c r="CP218" s="311"/>
      <c r="CQ218" s="311"/>
      <c r="CR218" s="311"/>
      <c r="CS218" s="311"/>
      <c r="CT218" s="311"/>
      <c r="CU218" s="421"/>
      <c r="CW218" s="1168"/>
    </row>
    <row r="219" spans="56:101" ht="15.75">
      <c r="BD219" s="448">
        <f t="shared" si="22"/>
        <v>215</v>
      </c>
      <c r="BE219" s="327" t="str">
        <f>KTPR!B217</f>
        <v>Аварийная загазованность в блок-боксе БИК СИКН-730 (точка 1)</v>
      </c>
      <c r="BF219" s="1146" t="s">
        <v>12081</v>
      </c>
      <c r="BG219" s="1150">
        <f>KTPR!C217</f>
        <v>10</v>
      </c>
      <c r="BH219" s="311"/>
      <c r="BI219" s="311"/>
      <c r="BJ219" s="311"/>
      <c r="BK219" s="311"/>
      <c r="BL219" s="311"/>
      <c r="BM219" s="421"/>
      <c r="CL219" s="448">
        <f t="shared" si="24"/>
        <v>215</v>
      </c>
      <c r="CM219" s="1146" t="str">
        <f>KTPRS2!B216</f>
        <v>Сохранение предельной загазованности в ТПУ (точка 1)</v>
      </c>
      <c r="CN219" s="327" t="str">
        <f>KTPRS2!C216</f>
        <v>KTPRS_Tpu_SAVE_GAS10_1</v>
      </c>
      <c r="CO219" s="327" t="str">
        <f>CONCATENATE(IF(KTPRS2!D216=0,0,KTPRS2!D216),";",IF(KTPRS2!E216 = 0, 0,KTPRS2!E216))</f>
        <v>600;0</v>
      </c>
      <c r="CP219" s="311"/>
      <c r="CQ219" s="311"/>
      <c r="CR219" s="311"/>
      <c r="CS219" s="311"/>
      <c r="CT219" s="311"/>
      <c r="CU219" s="421"/>
      <c r="CW219" s="1168"/>
    </row>
    <row r="220" spans="56:101" ht="15.75">
      <c r="BD220" s="448">
        <f t="shared" si="22"/>
        <v>216</v>
      </c>
      <c r="BE220" s="327" t="str">
        <f>KTPR!B218</f>
        <v>Аварийная загазованность в блок-боксе БИК СИКН-730 (точка 2)</v>
      </c>
      <c r="BF220" s="1146" t="s">
        <v>12082</v>
      </c>
      <c r="BG220" s="1150">
        <f>KTPR!C218</f>
        <v>10</v>
      </c>
      <c r="BH220" s="311"/>
      <c r="BI220" s="311"/>
      <c r="BJ220" s="311"/>
      <c r="BK220" s="311"/>
      <c r="BL220" s="311"/>
      <c r="BM220" s="421"/>
      <c r="CL220" s="448">
        <f t="shared" si="24"/>
        <v>216</v>
      </c>
      <c r="CM220" s="1146" t="str">
        <f>KTPRS2!B217</f>
        <v>Сохранение предельной загазованности в ТПУ (точка 2)</v>
      </c>
      <c r="CN220" s="327" t="str">
        <f>KTPRS2!C217</f>
        <v>KTPRS_Tpu_SAVE_GAS10_2</v>
      </c>
      <c r="CO220" s="327" t="str">
        <f>CONCATENATE(IF(KTPRS2!D217=0,0,KTPRS2!D217),";",IF(KTPRS2!E217 = 0, 0,KTPRS2!E217))</f>
        <v>600;0</v>
      </c>
      <c r="CP220" s="311"/>
      <c r="CQ220" s="311"/>
      <c r="CR220" s="311"/>
      <c r="CS220" s="311"/>
      <c r="CT220" s="311"/>
      <c r="CU220" s="421"/>
      <c r="CW220" s="1168"/>
    </row>
    <row r="221" spans="56:101" ht="15.75">
      <c r="BD221" s="448">
        <f t="shared" si="22"/>
        <v>217</v>
      </c>
      <c r="BE221" s="327" t="str">
        <f>KTPR!B219</f>
        <v>Недостоверность измерений двух и более преобразователей уровня загазованности в блок-боксе БИК СИКН-730</v>
      </c>
      <c r="BF221" s="1146" t="s">
        <v>12083</v>
      </c>
      <c r="BG221" s="1150">
        <f>KTPR!C219</f>
        <v>10</v>
      </c>
      <c r="BH221" s="311"/>
      <c r="BI221" s="311"/>
      <c r="BJ221" s="311"/>
      <c r="BK221" s="311"/>
      <c r="BL221" s="311"/>
      <c r="BM221" s="421"/>
      <c r="CL221" s="448">
        <f t="shared" si="24"/>
        <v>217</v>
      </c>
      <c r="CM221" s="1146" t="str">
        <f>KTPRS2!B218</f>
        <v>Сохранение предельной загазованности в ТПУ (точка 3)</v>
      </c>
      <c r="CN221" s="327" t="str">
        <f>KTPRS2!C218</f>
        <v>KTPRS_Tpu_SAVE_GAS10_3</v>
      </c>
      <c r="CO221" s="327" t="str">
        <f>CONCATENATE(IF(KTPRS2!D218=0,0,KTPRS2!D218),";",IF(KTPRS2!E218 = 0, 0,KTPRS2!E218))</f>
        <v>600;0</v>
      </c>
      <c r="CP221" s="311"/>
      <c r="CQ221" s="311"/>
      <c r="CR221" s="311"/>
      <c r="CS221" s="311"/>
      <c r="CT221" s="311"/>
      <c r="CU221" s="421"/>
      <c r="CW221" s="1168"/>
    </row>
    <row r="222" spans="56:101" ht="15.75">
      <c r="BD222" s="448">
        <f t="shared" si="22"/>
        <v>218</v>
      </c>
      <c r="BE222" s="327" t="str">
        <f>KTPR!B220</f>
        <v>Сохранение предельной загазованности в блок-боксе БИК-730 (точка 1)</v>
      </c>
      <c r="BF222" s="1146" t="s">
        <v>12084</v>
      </c>
      <c r="BG222" s="1150">
        <f>KTPR!C220</f>
        <v>0</v>
      </c>
      <c r="BH222" s="311"/>
      <c r="BI222" s="311"/>
      <c r="BJ222" s="311"/>
      <c r="BK222" s="311"/>
      <c r="BL222" s="311"/>
      <c r="BM222" s="421"/>
      <c r="CL222" s="448">
        <f t="shared" si="24"/>
        <v>218</v>
      </c>
      <c r="CM222" s="1146" t="str">
        <f>KTPRS2!B219</f>
        <v>Сохранение предельной загазованностив ТПУ (точка 4)</v>
      </c>
      <c r="CN222" s="327" t="str">
        <f>KTPRS2!C219</f>
        <v>KTPRS_Tpu_SAVE_GAS10_4</v>
      </c>
      <c r="CO222" s="327" t="str">
        <f>CONCATENATE(IF(KTPRS2!D219=0,0,KTPRS2!D219),";",IF(KTPRS2!E219 = 0, 0,KTPRS2!E219))</f>
        <v>600;0</v>
      </c>
      <c r="CP222" s="311"/>
      <c r="CQ222" s="311"/>
      <c r="CR222" s="311"/>
      <c r="CS222" s="311"/>
      <c r="CT222" s="311"/>
      <c r="CU222" s="421"/>
      <c r="CW222" s="1168"/>
    </row>
    <row r="223" spans="56:101" ht="15.75">
      <c r="BD223" s="448">
        <f t="shared" si="22"/>
        <v>219</v>
      </c>
      <c r="BE223" s="327" t="str">
        <f>KTPR!B221</f>
        <v>Сохранение предельной загазованности в блок-боксе БИК-730 (точка 2)</v>
      </c>
      <c r="BF223" s="1146" t="s">
        <v>12085</v>
      </c>
      <c r="BG223" s="1150">
        <f>KTPR!C221</f>
        <v>0</v>
      </c>
      <c r="BH223" s="311"/>
      <c r="BI223" s="311"/>
      <c r="BJ223" s="311"/>
      <c r="BK223" s="311"/>
      <c r="BL223" s="311"/>
      <c r="BM223" s="421"/>
      <c r="CL223" s="448">
        <f t="shared" si="24"/>
        <v>219</v>
      </c>
      <c r="CM223" s="1146" t="str">
        <f>KTPRS2!B220</f>
        <v>Аварийный минимальный перепад давления воздуха на вытяжном вентиляторе В1.1 ТПУ</v>
      </c>
      <c r="CN223" s="327" t="str">
        <f>KTPRS2!C220</f>
        <v>KTPRS_almMin_Tpu_B1_1</v>
      </c>
      <c r="CO223" s="327" t="str">
        <f>CONCATENATE(IF(KTPRS2!D220=0,0,KTPRS2!D220),";",IF(KTPRS2!E220 = 0, 0,KTPRS2!E220))</f>
        <v>0;0</v>
      </c>
      <c r="CP223" s="311"/>
      <c r="CQ223" s="311"/>
      <c r="CR223" s="311"/>
      <c r="CS223" s="311"/>
      <c r="CT223" s="311"/>
      <c r="CU223" s="421"/>
      <c r="CW223" s="1168"/>
    </row>
    <row r="224" spans="56:101" ht="15.75">
      <c r="BD224" s="448">
        <f t="shared" si="22"/>
        <v>220</v>
      </c>
      <c r="BE224" s="327" t="str">
        <f>KTPR!B222</f>
        <v>Аварийный максимальный уровень затопления блок-бокса БИК-730</v>
      </c>
      <c r="BF224" s="1146" t="s">
        <v>12086</v>
      </c>
      <c r="BG224" s="1150">
        <f>KTPR!C222</f>
        <v>3</v>
      </c>
      <c r="BH224" s="311"/>
      <c r="BI224" s="311"/>
      <c r="BJ224" s="311"/>
      <c r="BK224" s="311"/>
      <c r="BL224" s="311"/>
      <c r="BM224" s="421"/>
      <c r="CL224" s="448">
        <f t="shared" si="24"/>
        <v>220</v>
      </c>
      <c r="CM224" s="1146" t="str">
        <f>KTPRS2!B221</f>
        <v>Аварийный минимальный перепад давления воздуха на вытяжном вентиляторе В1.2 ТПУ</v>
      </c>
      <c r="CN224" s="327" t="str">
        <f>KTPRS2!C221</f>
        <v>KTPRS_almMin_Tpu_B1_2</v>
      </c>
      <c r="CO224" s="327" t="str">
        <f>CONCATENATE(IF(KTPRS2!D221=0,0,KTPRS2!D221),";",IF(KTPRS2!E221 = 0, 0,KTPRS2!E221))</f>
        <v>0;0</v>
      </c>
      <c r="CP224" s="311"/>
      <c r="CQ224" s="311"/>
      <c r="CR224" s="311"/>
      <c r="CS224" s="311"/>
      <c r="CT224" s="311"/>
      <c r="CU224" s="421"/>
      <c r="CW224" s="1168"/>
    </row>
    <row r="225" spans="56:101" ht="15.75">
      <c r="BD225" s="448">
        <f t="shared" si="22"/>
        <v>221</v>
      </c>
      <c r="BE225" s="327" t="str">
        <f>KTPR!B223</f>
        <v>Аварийная загазованность в блок-боксе БИК СИКН-733 (точка 1)</v>
      </c>
      <c r="BF225" s="1146" t="s">
        <v>12087</v>
      </c>
      <c r="BG225" s="1150">
        <f>KTPR!C223</f>
        <v>10</v>
      </c>
      <c r="BH225" s="311"/>
      <c r="BI225" s="311"/>
      <c r="BJ225" s="311"/>
      <c r="BK225" s="311"/>
      <c r="BL225" s="311"/>
      <c r="BM225" s="421"/>
      <c r="CL225" s="448">
        <f t="shared" si="24"/>
        <v>221</v>
      </c>
      <c r="CM225" s="1146" t="str">
        <f>KTPRS2!B222</f>
        <v>Аварийный минимальный перепад давления воздуха на приточном вентиляторе П1.1 ТПУ</v>
      </c>
      <c r="CN225" s="327" t="str">
        <f>KTPRS2!C222</f>
        <v>KTPRS_almMin_Tpu_P1_1</v>
      </c>
      <c r="CO225" s="327" t="str">
        <f>CONCATENATE(IF(KTPRS2!D222=0,0,KTPRS2!D222),";",IF(KTPRS2!E222 = 0, 0,KTPRS2!E222))</f>
        <v>0;0</v>
      </c>
      <c r="CP225" s="311"/>
      <c r="CQ225" s="311"/>
      <c r="CR225" s="311"/>
      <c r="CS225" s="311"/>
      <c r="CT225" s="311"/>
      <c r="CU225" s="421"/>
      <c r="CW225" s="1168"/>
    </row>
    <row r="226" spans="56:101" ht="15.75">
      <c r="BD226" s="448">
        <f t="shared" si="22"/>
        <v>222</v>
      </c>
      <c r="BE226" s="327" t="str">
        <f>KTPR!B224</f>
        <v>Аварийная загазованность в блок-боксе БИК СИКН-733 (точка 2)</v>
      </c>
      <c r="BF226" s="1146" t="s">
        <v>12088</v>
      </c>
      <c r="BG226" s="1150">
        <f>KTPR!C224</f>
        <v>10</v>
      </c>
      <c r="BH226" s="311"/>
      <c r="BI226" s="311"/>
      <c r="BJ226" s="311"/>
      <c r="BK226" s="311"/>
      <c r="BL226" s="311"/>
      <c r="BM226" s="421"/>
      <c r="CL226" s="448">
        <f t="shared" si="24"/>
        <v>222</v>
      </c>
      <c r="CM226" s="1146" t="str">
        <f>KTPRS2!B223</f>
        <v>Аварийный минимальный перепад давления воздуха на приточном вентиляторе П1.2 ТПУ</v>
      </c>
      <c r="CN226" s="327" t="str">
        <f>KTPRS2!C223</f>
        <v>KTPRS_almMin_Tpu_P1_2</v>
      </c>
      <c r="CO226" s="327" t="str">
        <f>CONCATENATE(IF(KTPRS2!D223=0,0,KTPRS2!D223),";",IF(KTPRS2!E223 = 0, 0,KTPRS2!E223))</f>
        <v>0;0</v>
      </c>
      <c r="CP226" s="311"/>
      <c r="CQ226" s="311"/>
      <c r="CR226" s="311"/>
      <c r="CS226" s="311"/>
      <c r="CT226" s="311"/>
      <c r="CU226" s="421"/>
      <c r="CW226" s="1168"/>
    </row>
    <row r="227" spans="56:101" ht="15.75">
      <c r="BD227" s="448">
        <f t="shared" si="22"/>
        <v>223</v>
      </c>
      <c r="BE227" s="327" t="str">
        <f>KTPR!B225</f>
        <v>Недостоверность измерений двух и более преобразователей уровня загазованности в блок-боксе БИК СИКН-733 (точка 1)</v>
      </c>
      <c r="BF227" s="1146" t="s">
        <v>12089</v>
      </c>
      <c r="BG227" s="1150">
        <f>KTPR!C225</f>
        <v>10</v>
      </c>
      <c r="BH227" s="311"/>
      <c r="BI227" s="311"/>
      <c r="BJ227" s="311"/>
      <c r="BK227" s="311"/>
      <c r="BL227" s="311"/>
      <c r="BM227" s="421"/>
      <c r="CL227" s="448">
        <f t="shared" si="24"/>
        <v>223</v>
      </c>
      <c r="CM227" s="1146">
        <f>KTPRS2!B224</f>
        <v>0</v>
      </c>
      <c r="CN227" s="327">
        <f>KTPRS2!C224</f>
        <v>0</v>
      </c>
      <c r="CO227" s="327" t="str">
        <f>CONCATENATE(IF(KTPRS2!D224=0,0,KTPRS2!D224),";",IF(KTPRS2!E224 = 0, 0,KTPRS2!E224))</f>
        <v>0;0</v>
      </c>
      <c r="CP227" s="311"/>
      <c r="CQ227" s="311"/>
      <c r="CR227" s="311"/>
      <c r="CS227" s="311"/>
      <c r="CT227" s="311"/>
      <c r="CU227" s="421"/>
      <c r="CW227" s="1168"/>
    </row>
    <row r="228" spans="56:101" ht="15.75">
      <c r="BD228" s="448">
        <f t="shared" si="22"/>
        <v>224</v>
      </c>
      <c r="BE228" s="327" t="str">
        <f>KTPR!B226</f>
        <v>Сохранение предельной загазованности в блок-боксе БИК-733 (точка 1)</v>
      </c>
      <c r="BF228" s="1146" t="s">
        <v>12090</v>
      </c>
      <c r="BG228" s="1150">
        <f>KTPR!C226</f>
        <v>0</v>
      </c>
      <c r="BH228" s="311"/>
      <c r="BI228" s="311"/>
      <c r="BJ228" s="311"/>
      <c r="BK228" s="311"/>
      <c r="BL228" s="311"/>
      <c r="BM228" s="421"/>
      <c r="CL228" s="448">
        <f t="shared" si="24"/>
        <v>224</v>
      </c>
      <c r="CM228" s="1146" t="str">
        <f>KTPRS2!B225</f>
        <v>Флаг формирования команды на срабатывание СДБ/ЕRS</v>
      </c>
      <c r="CN228" s="327" t="str">
        <f>KTPRS2!C225</f>
        <v>KTPRS_cmd_SDB_ERS_flg1</v>
      </c>
      <c r="CO228" s="327" t="str">
        <f>CONCATENATE(IF(KTPRS2!D225=0,0,KTPRS2!D225),";",IF(KTPRS2!E225 = 0, 0,KTPRS2!E225))</f>
        <v>6;0</v>
      </c>
      <c r="CP228" s="311"/>
      <c r="CQ228" s="311"/>
      <c r="CR228" s="311"/>
      <c r="CS228" s="311"/>
      <c r="CT228" s="311"/>
      <c r="CU228" s="421"/>
      <c r="CW228" s="1168"/>
    </row>
    <row r="229" spans="56:101" ht="15.75">
      <c r="BD229" s="448">
        <f t="shared" si="22"/>
        <v>225</v>
      </c>
      <c r="BE229" s="327" t="str">
        <f>KTPR!B227</f>
        <v>Сохранение предельной загазованности в блок-боксе БИК-733 (точка 2)</v>
      </c>
      <c r="BF229" s="1146" t="s">
        <v>12091</v>
      </c>
      <c r="BG229" s="1150">
        <f>KTPR!C227</f>
        <v>0</v>
      </c>
      <c r="BH229" s="311"/>
      <c r="BI229" s="311"/>
      <c r="BJ229" s="311"/>
      <c r="BK229" s="311"/>
      <c r="BL229" s="311"/>
      <c r="BM229" s="421"/>
      <c r="CL229" s="448">
        <f t="shared" si="24"/>
        <v>225</v>
      </c>
      <c r="CM229" s="1146">
        <f>KTPRS2!B226</f>
        <v>0</v>
      </c>
      <c r="CN229" s="327">
        <f>KTPRS2!C226</f>
        <v>0</v>
      </c>
      <c r="CO229" s="327" t="str">
        <f>CONCATENATE(IF(KTPRS2!D226=0,0,KTPRS2!D226),";",IF(KTPRS2!E226 = 0, 0,KTPRS2!E226))</f>
        <v>0;0</v>
      </c>
      <c r="CP229" s="311"/>
      <c r="CQ229" s="311"/>
      <c r="CR229" s="311"/>
      <c r="CS229" s="311"/>
      <c r="CT229" s="311"/>
      <c r="CU229" s="421"/>
      <c r="CW229" s="1168"/>
    </row>
    <row r="230" spans="56:101" ht="15.75">
      <c r="BD230" s="448">
        <f t="shared" si="22"/>
        <v>226</v>
      </c>
      <c r="BE230" s="327" t="str">
        <f>KTPR!B228</f>
        <v>Аварийный максимальный уровень затопления блок-бокса БИК-733</v>
      </c>
      <c r="BF230" s="1146" t="s">
        <v>12092</v>
      </c>
      <c r="BG230" s="1150">
        <f>KTPR!C228</f>
        <v>3</v>
      </c>
      <c r="BH230" s="311"/>
      <c r="BI230" s="311"/>
      <c r="BJ230" s="311"/>
      <c r="BK230" s="311"/>
      <c r="BL230" s="311"/>
      <c r="BM230" s="421"/>
      <c r="CL230" s="448">
        <f t="shared" si="24"/>
        <v>226</v>
      </c>
      <c r="CM230" s="1146" t="str">
        <f>KTPRS2!B227</f>
        <v>Контрольное время открытия клапана №№144,145</v>
      </c>
      <c r="CN230" s="327" t="str">
        <f>KTPRS2!C227</f>
        <v>KTPRS_time_open_kl</v>
      </c>
      <c r="CO230" s="327" t="str">
        <f>CONCATENATE(IF(KTPRS2!D227=0,0,KTPRS2!D227),";",IF(KTPRS2!E227 = 0, 0,KTPRS2!E227))</f>
        <v>0;0</v>
      </c>
      <c r="CP230" s="311"/>
      <c r="CQ230" s="311"/>
      <c r="CR230" s="311"/>
      <c r="CS230" s="311"/>
      <c r="CT230" s="311"/>
      <c r="CU230" s="421"/>
      <c r="CW230" s="1168"/>
    </row>
    <row r="231" spans="56:101" ht="15.75">
      <c r="BD231" s="448">
        <f t="shared" si="22"/>
        <v>227</v>
      </c>
      <c r="BE231" s="327" t="str">
        <f>KTPR!B229</f>
        <v>Аварийная загазованность в технологическом помещении БИЛ СИКН-730 (точка 1)</v>
      </c>
      <c r="BF231" s="1146" t="s">
        <v>12093</v>
      </c>
      <c r="BG231" s="1150">
        <f>KTPR!C229</f>
        <v>10</v>
      </c>
      <c r="BH231" s="311"/>
      <c r="BI231" s="311"/>
      <c r="BJ231" s="311"/>
      <c r="BK231" s="311"/>
      <c r="BL231" s="311"/>
      <c r="BM231" s="421"/>
      <c r="CL231" s="448">
        <f t="shared" si="24"/>
        <v>227</v>
      </c>
      <c r="CM231" s="1146">
        <f>KTPRS2!B228</f>
        <v>0</v>
      </c>
      <c r="CN231" s="311"/>
      <c r="CO231" s="311"/>
      <c r="CP231" s="311"/>
      <c r="CQ231" s="311"/>
      <c r="CR231" s="311"/>
      <c r="CS231" s="311"/>
      <c r="CT231" s="311"/>
      <c r="CU231" s="421"/>
      <c r="CW231" s="1168"/>
    </row>
    <row r="232" spans="56:101" ht="15.75">
      <c r="BD232" s="448">
        <f t="shared" si="22"/>
        <v>228</v>
      </c>
      <c r="BE232" s="327" t="str">
        <f>KTPR!B230</f>
        <v>Аварийная загазованность в технологическом помещении БИЛ СИКН-730 (точка 2)</v>
      </c>
      <c r="BF232" s="1146" t="s">
        <v>12094</v>
      </c>
      <c r="BG232" s="1150">
        <f>KTPR!C230</f>
        <v>10</v>
      </c>
      <c r="BH232" s="311"/>
      <c r="BI232" s="311"/>
      <c r="BJ232" s="311"/>
      <c r="BK232" s="311"/>
      <c r="BL232" s="311"/>
      <c r="BM232" s="421"/>
      <c r="CL232" s="448">
        <f t="shared" si="24"/>
        <v>228</v>
      </c>
      <c r="CM232" s="1146">
        <f>KTPRS2!B229</f>
        <v>0</v>
      </c>
      <c r="CN232" s="311"/>
      <c r="CO232" s="311"/>
      <c r="CP232" s="311"/>
      <c r="CQ232" s="311"/>
      <c r="CR232" s="311"/>
      <c r="CS232" s="311"/>
      <c r="CT232" s="311"/>
      <c r="CU232" s="421"/>
      <c r="CW232" s="1168"/>
    </row>
    <row r="233" spans="56:101" ht="15.75">
      <c r="BD233" s="448">
        <f t="shared" si="22"/>
        <v>229</v>
      </c>
      <c r="BE233" s="327" t="str">
        <f>KTPR!B231</f>
        <v>Аварийная загазованность в технологическом помещении БИЛ СИКН-730 (точка 3)</v>
      </c>
      <c r="BF233" s="1146" t="s">
        <v>12095</v>
      </c>
      <c r="BG233" s="1150">
        <f>KTPR!C231</f>
        <v>10</v>
      </c>
      <c r="BH233" s="311"/>
      <c r="BI233" s="311"/>
      <c r="BJ233" s="311"/>
      <c r="BK233" s="311"/>
      <c r="BL233" s="311"/>
      <c r="BM233" s="421"/>
      <c r="CL233" s="448">
        <f t="shared" si="24"/>
        <v>229</v>
      </c>
      <c r="CM233" s="1146">
        <f>KTPRS2!B230</f>
        <v>0</v>
      </c>
      <c r="CN233" s="311"/>
      <c r="CO233" s="311"/>
      <c r="CP233" s="311"/>
      <c r="CQ233" s="311"/>
      <c r="CR233" s="311"/>
      <c r="CS233" s="311"/>
      <c r="CT233" s="311"/>
      <c r="CU233" s="421"/>
      <c r="CW233" s="1168"/>
    </row>
    <row r="234" spans="56:101" ht="15.75">
      <c r="BD234" s="448">
        <f t="shared" si="22"/>
        <v>230</v>
      </c>
      <c r="BE234" s="327" t="str">
        <f>KTPR!B232</f>
        <v>Аварийная загазованность в технологическом помещении БИЛ СИКН-730 (точка 4)</v>
      </c>
      <c r="BF234" s="1146" t="s">
        <v>12096</v>
      </c>
      <c r="BG234" s="1150">
        <f>KTPR!C232</f>
        <v>10</v>
      </c>
      <c r="BH234" s="311"/>
      <c r="BI234" s="311"/>
      <c r="BJ234" s="311"/>
      <c r="BK234" s="311"/>
      <c r="BL234" s="311"/>
      <c r="BM234" s="421"/>
      <c r="CL234" s="448">
        <f t="shared" si="24"/>
        <v>230</v>
      </c>
      <c r="CM234" s="1146">
        <f>KTPRS2!B231</f>
        <v>0</v>
      </c>
      <c r="CN234" s="311"/>
      <c r="CO234" s="311"/>
      <c r="CP234" s="311"/>
      <c r="CQ234" s="311"/>
      <c r="CR234" s="311"/>
      <c r="CS234" s="311"/>
      <c r="CT234" s="311"/>
      <c r="CU234" s="421"/>
      <c r="CW234" s="1168"/>
    </row>
    <row r="235" spans="56:101" ht="15.75">
      <c r="BD235" s="448">
        <f t="shared" si="22"/>
        <v>231</v>
      </c>
      <c r="BE235" s="327" t="str">
        <f>KTPR!B233</f>
        <v>Недостоверность измерений двух и более преобразователей уровня загазованности в технологическом помещении БИЛ СИКН-730</v>
      </c>
      <c r="BF235" s="1146" t="s">
        <v>12097</v>
      </c>
      <c r="BG235" s="1150">
        <f>KTPR!C233</f>
        <v>10</v>
      </c>
      <c r="BH235" s="311"/>
      <c r="BI235" s="311"/>
      <c r="BJ235" s="311"/>
      <c r="BK235" s="311"/>
      <c r="BL235" s="311"/>
      <c r="BM235" s="421"/>
      <c r="CL235" s="448">
        <f t="shared" si="24"/>
        <v>231</v>
      </c>
      <c r="CM235" s="1146">
        <f>KTPRS2!B232</f>
        <v>0</v>
      </c>
      <c r="CN235" s="311"/>
      <c r="CO235" s="311"/>
      <c r="CP235" s="311"/>
      <c r="CQ235" s="311"/>
      <c r="CR235" s="311"/>
      <c r="CS235" s="311"/>
      <c r="CT235" s="311"/>
      <c r="CU235" s="421"/>
      <c r="CW235" s="1168"/>
    </row>
    <row r="236" spans="56:101" ht="15.75">
      <c r="BD236" s="448">
        <f t="shared" si="22"/>
        <v>232</v>
      </c>
      <c r="BE236" s="327" t="str">
        <f>KTPR!B234</f>
        <v>Сохранение предельной загазованности в технологическом помещении БИЛ СИКН-730 (точка 1)</v>
      </c>
      <c r="BF236" s="1146" t="s">
        <v>12098</v>
      </c>
      <c r="BG236" s="1150">
        <f>KTPR!C234</f>
        <v>0</v>
      </c>
      <c r="BH236" s="311"/>
      <c r="BI236" s="311"/>
      <c r="BJ236" s="311"/>
      <c r="BK236" s="311"/>
      <c r="BL236" s="311"/>
      <c r="BM236" s="421"/>
      <c r="CL236" s="448">
        <f t="shared" si="24"/>
        <v>232</v>
      </c>
      <c r="CM236" s="1146">
        <f>KTPRS2!B233</f>
        <v>0</v>
      </c>
      <c r="CN236" s="311"/>
      <c r="CO236" s="311"/>
      <c r="CP236" s="311"/>
      <c r="CQ236" s="311"/>
      <c r="CR236" s="311"/>
      <c r="CS236" s="311"/>
      <c r="CT236" s="311"/>
      <c r="CU236" s="421"/>
      <c r="CW236" s="1168"/>
    </row>
    <row r="237" spans="56:101" ht="15.75">
      <c r="BD237" s="448">
        <f t="shared" si="22"/>
        <v>233</v>
      </c>
      <c r="BE237" s="327" t="str">
        <f>KTPR!B235</f>
        <v>Сохранение предельной загазованности в технологическом помещении БИЛ СИКН-730 (точка 2)</v>
      </c>
      <c r="BF237" s="1146" t="s">
        <v>12099</v>
      </c>
      <c r="BG237" s="1150">
        <f>KTPR!C235</f>
        <v>0</v>
      </c>
      <c r="BH237" s="311"/>
      <c r="BI237" s="311"/>
      <c r="BJ237" s="311"/>
      <c r="BK237" s="311"/>
      <c r="BL237" s="311"/>
      <c r="BM237" s="421"/>
      <c r="CL237" s="448">
        <f t="shared" si="24"/>
        <v>233</v>
      </c>
      <c r="CM237" s="1146">
        <f>KTPRS2!B234</f>
        <v>0</v>
      </c>
      <c r="CN237" s="311"/>
      <c r="CO237" s="311"/>
      <c r="CP237" s="311"/>
      <c r="CQ237" s="311"/>
      <c r="CR237" s="311"/>
      <c r="CS237" s="311"/>
      <c r="CT237" s="311"/>
      <c r="CU237" s="421"/>
      <c r="CW237" s="1168"/>
    </row>
    <row r="238" spans="56:101" ht="15.75">
      <c r="BD238" s="448">
        <f t="shared" si="22"/>
        <v>234</v>
      </c>
      <c r="BE238" s="327" t="str">
        <f>KTPR!B236</f>
        <v>Сохранение предельной загазованности в технологическом помещении БИЛ СИКН-730 (точка 3)</v>
      </c>
      <c r="BF238" s="1146" t="s">
        <v>12100</v>
      </c>
      <c r="BG238" s="1150">
        <f>KTPR!C236</f>
        <v>0</v>
      </c>
      <c r="BH238" s="311"/>
      <c r="BI238" s="311"/>
      <c r="BJ238" s="311"/>
      <c r="BK238" s="311"/>
      <c r="BL238" s="311"/>
      <c r="BM238" s="421"/>
      <c r="CL238" s="448">
        <f t="shared" si="24"/>
        <v>234</v>
      </c>
      <c r="CM238" s="1146">
        <f>KTPRS2!B235</f>
        <v>0</v>
      </c>
      <c r="CN238" s="311"/>
      <c r="CO238" s="311"/>
      <c r="CP238" s="311"/>
      <c r="CQ238" s="311"/>
      <c r="CR238" s="311"/>
      <c r="CS238" s="311"/>
      <c r="CT238" s="311"/>
      <c r="CU238" s="421"/>
      <c r="CW238" s="1168"/>
    </row>
    <row r="239" spans="56:101" ht="16.5" thickBot="1">
      <c r="BD239" s="448">
        <f t="shared" si="22"/>
        <v>235</v>
      </c>
      <c r="BE239" s="327" t="str">
        <f>KTPR!B237</f>
        <v>Сохранение предельной загазованности в технологическом помещении БИЛ СИКН-730 (точка 4)</v>
      </c>
      <c r="BF239" s="1146" t="s">
        <v>12101</v>
      </c>
      <c r="BG239" s="1150">
        <f>KTPR!C237</f>
        <v>0</v>
      </c>
      <c r="BH239" s="311"/>
      <c r="BI239" s="311"/>
      <c r="BJ239" s="311"/>
      <c r="BK239" s="311"/>
      <c r="BL239" s="311"/>
      <c r="BM239" s="421"/>
      <c r="CL239" s="495">
        <f t="shared" si="24"/>
        <v>235</v>
      </c>
      <c r="CM239" s="1148">
        <f>KTPRS2!B236</f>
        <v>0</v>
      </c>
      <c r="CN239" s="114"/>
      <c r="CO239" s="114"/>
      <c r="CP239" s="114"/>
      <c r="CQ239" s="114"/>
      <c r="CR239" s="114"/>
      <c r="CS239" s="114"/>
      <c r="CT239" s="114"/>
      <c r="CU239" s="464"/>
      <c r="CW239" s="1168"/>
    </row>
    <row r="240" spans="56:101" ht="15.75">
      <c r="BD240" s="448">
        <f t="shared" si="22"/>
        <v>236</v>
      </c>
      <c r="BE240" s="327" t="str">
        <f>KTPR!B238</f>
        <v>Аварийный максимальный уровень затопления технологического помещения БИЛ СИКН-730</v>
      </c>
      <c r="BF240" s="1146" t="s">
        <v>12102</v>
      </c>
      <c r="BG240" s="1150">
        <f>KTPR!C238</f>
        <v>3</v>
      </c>
      <c r="BH240" s="311"/>
      <c r="BI240" s="311"/>
      <c r="BJ240" s="311"/>
      <c r="BK240" s="311"/>
      <c r="BL240" s="311"/>
      <c r="BM240" s="421"/>
      <c r="CW240" s="1168"/>
    </row>
    <row r="241" spans="56:101" ht="15.75">
      <c r="BD241" s="448">
        <f t="shared" si="22"/>
        <v>237</v>
      </c>
      <c r="BE241" s="327" t="str">
        <f>KTPR!B239</f>
        <v>Аварийная загазованность в технологическом помещении БИЛ СИКН-733 (точка 1)</v>
      </c>
      <c r="BF241" s="1146" t="s">
        <v>12103</v>
      </c>
      <c r="BG241" s="1150">
        <f>KTPR!C239</f>
        <v>10</v>
      </c>
      <c r="BH241" s="311"/>
      <c r="BI241" s="311"/>
      <c r="BJ241" s="311"/>
      <c r="BK241" s="311"/>
      <c r="BL241" s="311"/>
      <c r="BM241" s="421"/>
      <c r="CW241" s="1168"/>
    </row>
    <row r="242" spans="56:101" ht="15.75">
      <c r="BD242" s="448">
        <f t="shared" si="22"/>
        <v>238</v>
      </c>
      <c r="BE242" s="327" t="str">
        <f>KTPR!B240</f>
        <v>Аварийная загазованность в технологическом помещении БИЛ СИКН-733 (точка 2)</v>
      </c>
      <c r="BF242" s="1146" t="s">
        <v>12104</v>
      </c>
      <c r="BG242" s="1150">
        <f>KTPR!C240</f>
        <v>10</v>
      </c>
      <c r="BH242" s="311"/>
      <c r="BI242" s="311"/>
      <c r="BJ242" s="311"/>
      <c r="BK242" s="311"/>
      <c r="BL242" s="311"/>
      <c r="BM242" s="421"/>
      <c r="CW242" s="1168"/>
    </row>
    <row r="243" spans="56:101" ht="15.75">
      <c r="BD243" s="448">
        <f t="shared" si="22"/>
        <v>239</v>
      </c>
      <c r="BE243" s="327" t="str">
        <f>KTPR!B241</f>
        <v>Аварийная загазованность в технологическом помещении БИЛ СИКН-733 (точка 3)</v>
      </c>
      <c r="BF243" s="1146" t="s">
        <v>12105</v>
      </c>
      <c r="BG243" s="1150">
        <f>KTPR!C241</f>
        <v>10</v>
      </c>
      <c r="BH243" s="311"/>
      <c r="BI243" s="311"/>
      <c r="BJ243" s="311"/>
      <c r="BK243" s="311"/>
      <c r="BL243" s="311"/>
      <c r="BM243" s="421"/>
      <c r="CW243" s="1168"/>
    </row>
    <row r="244" spans="56:101" ht="15.75">
      <c r="BD244" s="448">
        <f t="shared" si="22"/>
        <v>240</v>
      </c>
      <c r="BE244" s="327" t="str">
        <f>KTPR!B242</f>
        <v>Аварийная загазованность в технологическом помещении БИЛ СИКН-733 (точка 4)</v>
      </c>
      <c r="BF244" s="1146" t="s">
        <v>12106</v>
      </c>
      <c r="BG244" s="1150">
        <f>KTPR!C242</f>
        <v>10</v>
      </c>
      <c r="BH244" s="311"/>
      <c r="BI244" s="311"/>
      <c r="BJ244" s="311"/>
      <c r="BK244" s="311"/>
      <c r="BL244" s="311"/>
      <c r="BM244" s="421"/>
      <c r="CW244" s="1168"/>
    </row>
    <row r="245" spans="56:101" ht="15.75">
      <c r="BD245" s="448">
        <f t="shared" si="22"/>
        <v>241</v>
      </c>
      <c r="BE245" s="327" t="str">
        <f>KTPR!B243</f>
        <v>Недостоверность измерений двух и более преобразователей уровня загазованности в технологическом помещении БИЛ СИКН-733</v>
      </c>
      <c r="BF245" s="1146" t="s">
        <v>12107</v>
      </c>
      <c r="BG245" s="1150">
        <f>KTPR!C243</f>
        <v>10</v>
      </c>
      <c r="BH245" s="311"/>
      <c r="BI245" s="311"/>
      <c r="BJ245" s="311"/>
      <c r="BK245" s="311"/>
      <c r="BL245" s="311"/>
      <c r="BM245" s="421"/>
      <c r="CW245" s="1168"/>
    </row>
    <row r="246" spans="56:101" ht="15.75">
      <c r="BD246" s="448">
        <f t="shared" si="22"/>
        <v>242</v>
      </c>
      <c r="BE246" s="327" t="str">
        <f>KTPR!B244</f>
        <v>Сохранение предельной загазованности в технологическом помещении БИЛ СИКН733 (точка 1)</v>
      </c>
      <c r="BF246" s="1146" t="s">
        <v>12108</v>
      </c>
      <c r="BG246" s="1150">
        <f>KTPR!C244</f>
        <v>0</v>
      </c>
      <c r="BH246" s="311"/>
      <c r="BI246" s="311"/>
      <c r="BJ246" s="311"/>
      <c r="BK246" s="311"/>
      <c r="BL246" s="311"/>
      <c r="BM246" s="421"/>
    </row>
    <row r="247" spans="56:101" ht="15.75">
      <c r="BD247" s="448">
        <f t="shared" si="22"/>
        <v>243</v>
      </c>
      <c r="BE247" s="327" t="str">
        <f>KTPR!B245</f>
        <v>Сохранение предельной загазованности в технологическом помещении БИЛ СИКН733 (точка 2)</v>
      </c>
      <c r="BF247" s="1146" t="s">
        <v>12109</v>
      </c>
      <c r="BG247" s="1150">
        <f>KTPR!C245</f>
        <v>0</v>
      </c>
      <c r="BH247" s="311"/>
      <c r="BI247" s="311"/>
      <c r="BJ247" s="311"/>
      <c r="BK247" s="311"/>
      <c r="BL247" s="311"/>
      <c r="BM247" s="421"/>
    </row>
    <row r="248" spans="56:101" ht="15.75">
      <c r="BD248" s="448">
        <f t="shared" si="22"/>
        <v>244</v>
      </c>
      <c r="BE248" s="327" t="str">
        <f>KTPR!B246</f>
        <v>Сохранение предельной загазованности в технологическом помещении БИЛ СИКН733 (точка 3)</v>
      </c>
      <c r="BF248" s="1146" t="s">
        <v>12110</v>
      </c>
      <c r="BG248" s="1150">
        <f>KTPR!C246</f>
        <v>0</v>
      </c>
      <c r="BH248" s="311"/>
      <c r="BI248" s="311"/>
      <c r="BJ248" s="311"/>
      <c r="BK248" s="311"/>
      <c r="BL248" s="311"/>
      <c r="BM248" s="421"/>
    </row>
    <row r="249" spans="56:101" ht="15.75">
      <c r="BD249" s="448">
        <f t="shared" si="22"/>
        <v>245</v>
      </c>
      <c r="BE249" s="327" t="str">
        <f>KTPR!B247</f>
        <v>Сохранение предельной загазованности в технологическом помещении БИЛ СИКН733 (точка 4)</v>
      </c>
      <c r="BF249" s="1146" t="s">
        <v>12111</v>
      </c>
      <c r="BG249" s="1150">
        <f>KTPR!C247</f>
        <v>0</v>
      </c>
      <c r="BH249" s="311"/>
      <c r="BI249" s="311"/>
      <c r="BJ249" s="311"/>
      <c r="BK249" s="311"/>
      <c r="BL249" s="311"/>
      <c r="BM249" s="421"/>
    </row>
    <row r="250" spans="56:101" ht="15.75">
      <c r="BD250" s="448">
        <f t="shared" si="22"/>
        <v>246</v>
      </c>
      <c r="BE250" s="327" t="str">
        <f>KTPR!B248</f>
        <v>Аварийный максимальный уровень затопления технологического помещения БИЛ СИКН-733</v>
      </c>
      <c r="BF250" s="1146" t="s">
        <v>12112</v>
      </c>
      <c r="BG250" s="1150">
        <f>KTPR!C248</f>
        <v>3</v>
      </c>
      <c r="BH250" s="311"/>
      <c r="BI250" s="311"/>
      <c r="BJ250" s="311"/>
      <c r="BK250" s="311"/>
      <c r="BL250" s="311"/>
      <c r="BM250" s="421"/>
    </row>
    <row r="251" spans="56:101" ht="15.75">
      <c r="BD251" s="448">
        <f t="shared" si="22"/>
        <v>247</v>
      </c>
      <c r="BE251" s="327" t="str">
        <f>KTPR!B249</f>
        <v>Аварийная загазованность в технологическом помещении ТПУ (точка 1)</v>
      </c>
      <c r="BF251" s="1146" t="s">
        <v>12113</v>
      </c>
      <c r="BG251" s="1150">
        <f>KTPR!C249</f>
        <v>10</v>
      </c>
      <c r="BH251" s="311"/>
      <c r="BI251" s="311"/>
      <c r="BJ251" s="311"/>
      <c r="BK251" s="311"/>
      <c r="BL251" s="311"/>
      <c r="BM251" s="421"/>
    </row>
    <row r="252" spans="56:101" ht="15.75">
      <c r="BD252" s="448">
        <f t="shared" si="22"/>
        <v>248</v>
      </c>
      <c r="BE252" s="327" t="str">
        <f>KTPR!B250</f>
        <v>Аварийная загазованность в технологическом помещении ТПУ (точка 2)</v>
      </c>
      <c r="BF252" s="1146" t="s">
        <v>12114</v>
      </c>
      <c r="BG252" s="1150">
        <f>KTPR!C250</f>
        <v>10</v>
      </c>
      <c r="BH252" s="311"/>
      <c r="BI252" s="311"/>
      <c r="BJ252" s="311"/>
      <c r="BK252" s="311"/>
      <c r="BL252" s="311"/>
      <c r="BM252" s="421"/>
    </row>
    <row r="253" spans="56:101" ht="15.75">
      <c r="BD253" s="448">
        <f t="shared" si="22"/>
        <v>249</v>
      </c>
      <c r="BE253" s="327" t="str">
        <f>KTPR!B251</f>
        <v>Аварийная загазованность в технологическом помещении ТПУ (точка 3)</v>
      </c>
      <c r="BF253" s="1146" t="s">
        <v>12115</v>
      </c>
      <c r="BG253" s="1150">
        <f>KTPR!C251</f>
        <v>10</v>
      </c>
      <c r="BH253" s="311"/>
      <c r="BI253" s="311"/>
      <c r="BJ253" s="311"/>
      <c r="BK253" s="311"/>
      <c r="BL253" s="311"/>
      <c r="BM253" s="421"/>
    </row>
    <row r="254" spans="56:101" ht="15.75">
      <c r="BD254" s="448">
        <f t="shared" si="22"/>
        <v>250</v>
      </c>
      <c r="BE254" s="327" t="str">
        <f>KTPR!B252</f>
        <v>Аварийная загазованность в технологическом помещении ТПУ (точка 4)</v>
      </c>
      <c r="BF254" s="1146" t="s">
        <v>12116</v>
      </c>
      <c r="BG254" s="1150">
        <f>KTPR!C252</f>
        <v>10</v>
      </c>
      <c r="BH254" s="311"/>
      <c r="BI254" s="311"/>
      <c r="BJ254" s="311"/>
      <c r="BK254" s="311"/>
      <c r="BL254" s="311"/>
      <c r="BM254" s="421"/>
    </row>
    <row r="255" spans="56:101" ht="15.75">
      <c r="BD255" s="448">
        <f t="shared" si="22"/>
        <v>251</v>
      </c>
      <c r="BE255" s="327" t="str">
        <f>KTPR!B253</f>
        <v>Недостоверность измерений двух и более преобразователей уровня загазованности в технологическом помещении ТПУ</v>
      </c>
      <c r="BF255" s="1146" t="s">
        <v>12117</v>
      </c>
      <c r="BG255" s="1150">
        <f>KTPR!C253</f>
        <v>10</v>
      </c>
      <c r="BH255" s="311"/>
      <c r="BI255" s="311"/>
      <c r="BJ255" s="311"/>
      <c r="BK255" s="311"/>
      <c r="BL255" s="311"/>
      <c r="BM255" s="421"/>
    </row>
    <row r="256" spans="56:101" ht="15.75">
      <c r="BD256" s="448">
        <f t="shared" si="22"/>
        <v>252</v>
      </c>
      <c r="BE256" s="327" t="str">
        <f>KTPR!B254</f>
        <v>Сохранение предельной загазованности в технологическом помещении ТПУ (точка 1)</v>
      </c>
      <c r="BF256" s="1146" t="s">
        <v>12118</v>
      </c>
      <c r="BG256" s="1150">
        <f>KTPR!C254</f>
        <v>0</v>
      </c>
      <c r="BH256" s="311"/>
      <c r="BI256" s="311"/>
      <c r="BJ256" s="311"/>
      <c r="BK256" s="311"/>
      <c r="BL256" s="311"/>
      <c r="BM256" s="421"/>
    </row>
    <row r="257" spans="56:65" ht="15.75">
      <c r="BD257" s="448">
        <f t="shared" si="22"/>
        <v>253</v>
      </c>
      <c r="BE257" s="327" t="str">
        <f>KTPR!B255</f>
        <v>Сохранение предельной загазованности в технологическом помещении ТПУ (точка 2)</v>
      </c>
      <c r="BF257" s="1146" t="s">
        <v>12119</v>
      </c>
      <c r="BG257" s="1150">
        <f>KTPR!C255</f>
        <v>0</v>
      </c>
      <c r="BH257" s="311"/>
      <c r="BI257" s="311"/>
      <c r="BJ257" s="311"/>
      <c r="BK257" s="311"/>
      <c r="BL257" s="311"/>
      <c r="BM257" s="421"/>
    </row>
    <row r="258" spans="56:65" ht="15.75">
      <c r="BD258" s="448">
        <f t="shared" si="22"/>
        <v>254</v>
      </c>
      <c r="BE258" s="327" t="str">
        <f>KTPR!B256</f>
        <v>Сохранение предельной загазованности в технологическом помещении ТПУ (точка 3)</v>
      </c>
      <c r="BF258" s="1146" t="s">
        <v>12120</v>
      </c>
      <c r="BG258" s="1150">
        <f>KTPR!C256</f>
        <v>0</v>
      </c>
      <c r="BH258" s="311"/>
      <c r="BI258" s="311"/>
      <c r="BJ258" s="311"/>
      <c r="BK258" s="311"/>
      <c r="BL258" s="311"/>
      <c r="BM258" s="421"/>
    </row>
    <row r="259" spans="56:65" ht="15.75">
      <c r="BD259" s="448">
        <f t="shared" si="22"/>
        <v>255</v>
      </c>
      <c r="BE259" s="327" t="str">
        <f>KTPR!B257</f>
        <v>Сохранение предельной загазованности в технологическом помещении ТПУ (точка 4)</v>
      </c>
      <c r="BF259" s="1146" t="s">
        <v>12121</v>
      </c>
      <c r="BG259" s="1150">
        <f>KTPR!C257</f>
        <v>0</v>
      </c>
      <c r="BH259" s="311"/>
      <c r="BI259" s="311"/>
      <c r="BJ259" s="311"/>
      <c r="BK259" s="311"/>
      <c r="BL259" s="311"/>
      <c r="BM259" s="421"/>
    </row>
    <row r="260" spans="56:65" ht="15.75">
      <c r="BD260" s="448">
        <f t="shared" si="22"/>
        <v>256</v>
      </c>
      <c r="BE260" s="327" t="str">
        <f>KTPR!B258</f>
        <v>Аварийный максимальный уровень затопления технологического помещения ТПУ</v>
      </c>
      <c r="BF260" s="1146" t="s">
        <v>12122</v>
      </c>
      <c r="BG260" s="1150">
        <f>KTPR!C258</f>
        <v>3</v>
      </c>
      <c r="BH260" s="311"/>
      <c r="BI260" s="311"/>
      <c r="BJ260" s="311"/>
      <c r="BK260" s="311"/>
      <c r="BL260" s="311"/>
      <c r="BM260" s="421"/>
    </row>
    <row r="261" spans="56:65" ht="15.75">
      <c r="BD261" s="448">
        <f t="shared" si="22"/>
        <v>257</v>
      </c>
      <c r="BE261" s="327" t="str">
        <f>KTPR!B259</f>
        <v>Пожар на площадке насосной станции откачки</v>
      </c>
      <c r="BF261" s="1146" t="s">
        <v>12123</v>
      </c>
      <c r="BG261" s="1150">
        <f>KTPR!C259</f>
        <v>0</v>
      </c>
      <c r="BH261" s="311"/>
      <c r="BI261" s="311"/>
      <c r="BJ261" s="311"/>
      <c r="BK261" s="311"/>
      <c r="BL261" s="311"/>
      <c r="BM261" s="421"/>
    </row>
    <row r="262" spans="56:65" ht="15.75">
      <c r="BD262" s="448">
        <f t="shared" ref="BD262:BD289" si="25">BD261+1</f>
        <v>258</v>
      </c>
      <c r="BE262" s="327" t="str">
        <f>KTPR!B260</f>
        <v>Пожар в здании БИЛ СИКН-730</v>
      </c>
      <c r="BF262" s="1146" t="s">
        <v>12124</v>
      </c>
      <c r="BG262" s="1150">
        <f>KTPR!C260</f>
        <v>0</v>
      </c>
      <c r="BH262" s="311"/>
      <c r="BI262" s="311"/>
      <c r="BJ262" s="311"/>
      <c r="BK262" s="311"/>
      <c r="BL262" s="311"/>
      <c r="BM262" s="421"/>
    </row>
    <row r="263" spans="56:65" ht="15.75">
      <c r="BD263" s="448">
        <f t="shared" si="25"/>
        <v>259</v>
      </c>
      <c r="BE263" s="327" t="str">
        <f>KTPR!B261</f>
        <v>Пожар в здании БИЛ СИКН-733</v>
      </c>
      <c r="BF263" s="1146" t="s">
        <v>12125</v>
      </c>
      <c r="BG263" s="1150">
        <f>KTPR!C261</f>
        <v>0</v>
      </c>
      <c r="BH263" s="311"/>
      <c r="BI263" s="311"/>
      <c r="BJ263" s="311"/>
      <c r="BK263" s="311"/>
      <c r="BL263" s="311"/>
      <c r="BM263" s="421"/>
    </row>
    <row r="264" spans="56:65" ht="15.75">
      <c r="BD264" s="448">
        <f t="shared" si="25"/>
        <v>260</v>
      </c>
      <c r="BE264" s="327" t="str">
        <f>KTPR!B262</f>
        <v>Пожар в блок-боксе БИК СИКН-730</v>
      </c>
      <c r="BF264" s="1146" t="s">
        <v>12126</v>
      </c>
      <c r="BG264" s="1150">
        <f>KTPR!C262</f>
        <v>0</v>
      </c>
      <c r="BH264" s="311"/>
      <c r="BI264" s="311"/>
      <c r="BJ264" s="311"/>
      <c r="BK264" s="311"/>
      <c r="BL264" s="311"/>
      <c r="BM264" s="421"/>
    </row>
    <row r="265" spans="56:65" ht="15.75">
      <c r="BD265" s="448">
        <f t="shared" si="25"/>
        <v>261</v>
      </c>
      <c r="BE265" s="327" t="str">
        <f>KTPR!B263</f>
        <v>Пожар в блок-боксе БИК СИКН-733</v>
      </c>
      <c r="BF265" s="1146" t="s">
        <v>12127</v>
      </c>
      <c r="BG265" s="1150">
        <f>KTPR!C263</f>
        <v>0</v>
      </c>
      <c r="BH265" s="311"/>
      <c r="BI265" s="311"/>
      <c r="BJ265" s="311"/>
      <c r="BK265" s="311"/>
      <c r="BL265" s="311"/>
      <c r="BM265" s="421"/>
    </row>
    <row r="266" spans="56:65" ht="15.75">
      <c r="BD266" s="448">
        <f t="shared" si="25"/>
        <v>262</v>
      </c>
      <c r="BE266" s="327" t="str">
        <f>KTPR!B264</f>
        <v>Пожар в здании ТПУ</v>
      </c>
      <c r="BF266" s="1146" t="s">
        <v>12128</v>
      </c>
      <c r="BG266" s="1150">
        <f>KTPR!C264</f>
        <v>0</v>
      </c>
      <c r="BH266" s="311"/>
      <c r="BI266" s="311"/>
      <c r="BJ266" s="311"/>
      <c r="BK266" s="311"/>
      <c r="BL266" s="311"/>
      <c r="BM266" s="421"/>
    </row>
    <row r="267" spans="56:65" ht="15.75">
      <c r="BD267" s="448">
        <f t="shared" si="25"/>
        <v>263</v>
      </c>
      <c r="BE267" s="327" t="str">
        <f>KTPR!B265</f>
        <v>Пожар на площадке УРПН</v>
      </c>
      <c r="BF267" s="1146" t="s">
        <v>12129</v>
      </c>
      <c r="BG267" s="1150">
        <f>KTPR!C265</f>
        <v>0</v>
      </c>
      <c r="BH267" s="311"/>
      <c r="BI267" s="311"/>
      <c r="BJ267" s="311"/>
      <c r="BK267" s="311"/>
      <c r="BL267" s="311"/>
      <c r="BM267" s="421"/>
    </row>
    <row r="268" spans="56:65" ht="15.75">
      <c r="BD268" s="448">
        <f t="shared" si="25"/>
        <v>264</v>
      </c>
      <c r="BE268" s="327" t="str">
        <f>KTPR!B266</f>
        <v>Пожар на причальных сооружениях причала №1 (обобщённый сигнал)</v>
      </c>
      <c r="BF268" s="1146" t="s">
        <v>12130</v>
      </c>
      <c r="BG268" s="1150">
        <f>KTPR!C266</f>
        <v>0</v>
      </c>
      <c r="BH268" s="311"/>
      <c r="BI268" s="311"/>
      <c r="BJ268" s="311"/>
      <c r="BK268" s="311"/>
      <c r="BL268" s="311"/>
      <c r="BM268" s="421"/>
    </row>
    <row r="269" spans="56:65" ht="15.75">
      <c r="BD269" s="448">
        <f t="shared" si="25"/>
        <v>265</v>
      </c>
      <c r="BE269" s="327" t="str">
        <f>KTPR!B267</f>
        <v>Пожар на причальных сооружениях причала №2 (обобщённый сигнал)</v>
      </c>
      <c r="BF269" s="1146" t="s">
        <v>12131</v>
      </c>
      <c r="BG269" s="1150">
        <f>KTPR!C267</f>
        <v>0</v>
      </c>
      <c r="BH269" s="311"/>
      <c r="BI269" s="311"/>
      <c r="BJ269" s="311"/>
      <c r="BK269" s="311"/>
      <c r="BL269" s="311"/>
      <c r="BM269" s="421"/>
    </row>
    <row r="270" spans="56:65" ht="15.75">
      <c r="BD270" s="448">
        <f t="shared" si="25"/>
        <v>266</v>
      </c>
      <c r="BE270" s="327" t="str">
        <f>KTPR!B268</f>
        <v>Пожар в блок-боксе щитовой КИП</v>
      </c>
      <c r="BF270" s="1146" t="s">
        <v>12132</v>
      </c>
      <c r="BG270" s="1150">
        <f>KTPR!C268</f>
        <v>0</v>
      </c>
      <c r="BH270" s="311"/>
      <c r="BI270" s="311"/>
      <c r="BJ270" s="311"/>
      <c r="BK270" s="311"/>
      <c r="BL270" s="311"/>
      <c r="BM270" s="421"/>
    </row>
    <row r="271" spans="56:65" ht="15.75">
      <c r="BD271" s="448">
        <f t="shared" si="25"/>
        <v>267</v>
      </c>
      <c r="BE271" s="327" t="str">
        <f>KTPR!B269</f>
        <v>Авария на НБ, требующая закрытия быстродействующей запорной арматуры и задвижек БиПС</v>
      </c>
      <c r="BF271" s="1146" t="s">
        <v>12133</v>
      </c>
      <c r="BG271" s="1150">
        <f>KTPR!C269</f>
        <v>0</v>
      </c>
      <c r="BH271" s="311"/>
      <c r="BI271" s="311"/>
      <c r="BJ271" s="311"/>
      <c r="BK271" s="311"/>
      <c r="BL271" s="311"/>
      <c r="BM271" s="421"/>
    </row>
    <row r="272" spans="56:65" ht="15.75">
      <c r="BD272" s="448">
        <f t="shared" si="25"/>
        <v>268</v>
      </c>
      <c r="BE272" s="327" t="str">
        <f>KTPR!B270</f>
        <v>Сработала аварийная защита УРПН</v>
      </c>
      <c r="BF272" s="1146" t="s">
        <v>12134</v>
      </c>
      <c r="BG272" s="1150">
        <f>KTPR!C270</f>
        <v>0</v>
      </c>
      <c r="BH272" s="311"/>
      <c r="BI272" s="311"/>
      <c r="BJ272" s="311"/>
      <c r="BK272" s="311"/>
      <c r="BL272" s="311"/>
      <c r="BM272" s="421"/>
    </row>
    <row r="273" spans="56:65" ht="15.75">
      <c r="BD273" s="448">
        <f t="shared" si="25"/>
        <v>269</v>
      </c>
      <c r="BE273" s="1146">
        <f>KTPR!B271</f>
        <v>0</v>
      </c>
      <c r="BF273" s="1147"/>
      <c r="BG273" s="102"/>
      <c r="BH273" s="311"/>
      <c r="BI273" s="311"/>
      <c r="BJ273" s="311"/>
      <c r="BK273" s="311"/>
      <c r="BL273" s="311"/>
      <c r="BM273" s="421"/>
    </row>
    <row r="274" spans="56:65" ht="15.75">
      <c r="BD274" s="448">
        <f t="shared" si="25"/>
        <v>270</v>
      </c>
      <c r="BE274" s="1146">
        <f>KTPR!B272</f>
        <v>0</v>
      </c>
      <c r="BF274" s="1147"/>
      <c r="BG274" s="102"/>
      <c r="BH274" s="311"/>
      <c r="BI274" s="311"/>
      <c r="BJ274" s="311"/>
      <c r="BK274" s="311"/>
      <c r="BL274" s="311"/>
      <c r="BM274" s="421"/>
    </row>
    <row r="275" spans="56:65" ht="15.75">
      <c r="BD275" s="448">
        <f t="shared" si="25"/>
        <v>271</v>
      </c>
      <c r="BE275" s="1146">
        <f>KTPR!B273</f>
        <v>0</v>
      </c>
      <c r="BF275" s="1147"/>
      <c r="BG275" s="102"/>
      <c r="BH275" s="311"/>
      <c r="BI275" s="311"/>
      <c r="BJ275" s="311"/>
      <c r="BK275" s="311"/>
      <c r="BL275" s="311"/>
      <c r="BM275" s="421"/>
    </row>
    <row r="276" spans="56:65" ht="15.75">
      <c r="BD276" s="448">
        <f t="shared" si="25"/>
        <v>272</v>
      </c>
      <c r="BE276" s="1146">
        <f>KTPR!B274</f>
        <v>0</v>
      </c>
      <c r="BF276" s="1147"/>
      <c r="BG276" s="102"/>
      <c r="BH276" s="311"/>
      <c r="BI276" s="311"/>
      <c r="BJ276" s="311"/>
      <c r="BK276" s="311"/>
      <c r="BL276" s="311"/>
      <c r="BM276" s="421"/>
    </row>
    <row r="277" spans="56:65" ht="15.75">
      <c r="BD277" s="448">
        <f t="shared" si="25"/>
        <v>273</v>
      </c>
      <c r="BE277" s="1146">
        <f>KTPR!B275</f>
        <v>0</v>
      </c>
      <c r="BF277" s="1147"/>
      <c r="BG277" s="102"/>
      <c r="BH277" s="311"/>
      <c r="BI277" s="311"/>
      <c r="BJ277" s="311"/>
      <c r="BK277" s="311"/>
      <c r="BL277" s="311"/>
      <c r="BM277" s="421"/>
    </row>
    <row r="278" spans="56:65" ht="15.75">
      <c r="BD278" s="448">
        <f t="shared" si="25"/>
        <v>274</v>
      </c>
      <c r="BE278" s="1146">
        <f>KTPR!B276</f>
        <v>0</v>
      </c>
      <c r="BF278" s="1147"/>
      <c r="BG278" s="102"/>
      <c r="BH278" s="311"/>
      <c r="BI278" s="311"/>
      <c r="BJ278" s="311"/>
      <c r="BK278" s="311"/>
      <c r="BL278" s="311"/>
      <c r="BM278" s="421"/>
    </row>
    <row r="279" spans="56:65" ht="15.75">
      <c r="BD279" s="448">
        <f t="shared" si="25"/>
        <v>275</v>
      </c>
      <c r="BE279" s="1146">
        <f>KTPR!B277</f>
        <v>0</v>
      </c>
      <c r="BF279" s="1147"/>
      <c r="BG279" s="102"/>
      <c r="BH279" s="311"/>
      <c r="BI279" s="311"/>
      <c r="BJ279" s="311"/>
      <c r="BK279" s="311"/>
      <c r="BL279" s="311"/>
      <c r="BM279" s="421"/>
    </row>
    <row r="280" spans="56:65" ht="15.75">
      <c r="BD280" s="448">
        <f t="shared" si="25"/>
        <v>276</v>
      </c>
      <c r="BE280" s="1146">
        <f>KTPR!B278</f>
        <v>0</v>
      </c>
      <c r="BF280" s="1147"/>
      <c r="BG280" s="102"/>
      <c r="BH280" s="311"/>
      <c r="BI280" s="311"/>
      <c r="BJ280" s="311"/>
      <c r="BK280" s="311"/>
      <c r="BL280" s="311"/>
      <c r="BM280" s="421"/>
    </row>
    <row r="281" spans="56:65" ht="15.75">
      <c r="BD281" s="448">
        <f t="shared" si="25"/>
        <v>277</v>
      </c>
      <c r="BE281" s="1146">
        <f>KTPR!B279</f>
        <v>0</v>
      </c>
      <c r="BF281" s="1147"/>
      <c r="BG281" s="102"/>
      <c r="BH281" s="311"/>
      <c r="BI281" s="311"/>
      <c r="BJ281" s="311"/>
      <c r="BK281" s="311"/>
      <c r="BL281" s="311"/>
      <c r="BM281" s="421"/>
    </row>
    <row r="282" spans="56:65" ht="15.75">
      <c r="BD282" s="448">
        <f t="shared" si="25"/>
        <v>278</v>
      </c>
      <c r="BE282" s="1146">
        <f>KTPR!B280</f>
        <v>0</v>
      </c>
      <c r="BF282" s="1147"/>
      <c r="BG282" s="102"/>
      <c r="BH282" s="311"/>
      <c r="BI282" s="311"/>
      <c r="BJ282" s="311"/>
      <c r="BK282" s="311"/>
      <c r="BL282" s="311"/>
      <c r="BM282" s="421"/>
    </row>
    <row r="283" spans="56:65" ht="15.75">
      <c r="BD283" s="448">
        <f t="shared" si="25"/>
        <v>279</v>
      </c>
      <c r="BE283" s="1146">
        <f>KTPR!B281</f>
        <v>0</v>
      </c>
      <c r="BF283" s="1147"/>
      <c r="BG283" s="102"/>
      <c r="BH283" s="311"/>
      <c r="BI283" s="311"/>
      <c r="BJ283" s="311"/>
      <c r="BK283" s="311"/>
      <c r="BL283" s="311"/>
      <c r="BM283" s="421"/>
    </row>
    <row r="284" spans="56:65" ht="15.75">
      <c r="BD284" s="448">
        <f t="shared" si="25"/>
        <v>280</v>
      </c>
      <c r="BE284" s="1146">
        <f>KTPR!B282</f>
        <v>0</v>
      </c>
      <c r="BF284" s="1147"/>
      <c r="BG284" s="102"/>
      <c r="BH284" s="311"/>
      <c r="BI284" s="311"/>
      <c r="BJ284" s="311"/>
      <c r="BK284" s="311"/>
      <c r="BL284" s="311"/>
      <c r="BM284" s="421"/>
    </row>
    <row r="285" spans="56:65" ht="15.75">
      <c r="BD285" s="448">
        <f t="shared" si="25"/>
        <v>281</v>
      </c>
      <c r="BE285" s="1146">
        <f>KTPR!B283</f>
        <v>0</v>
      </c>
      <c r="BF285" s="1147"/>
      <c r="BG285" s="102"/>
      <c r="BH285" s="311"/>
      <c r="BI285" s="311"/>
      <c r="BJ285" s="311"/>
      <c r="BK285" s="311"/>
      <c r="BL285" s="311"/>
      <c r="BM285" s="421"/>
    </row>
    <row r="286" spans="56:65" ht="15.75">
      <c r="BD286" s="448">
        <f t="shared" si="25"/>
        <v>282</v>
      </c>
      <c r="BE286" s="1146">
        <f>KTPR!B284</f>
        <v>0</v>
      </c>
      <c r="BF286" s="1147"/>
      <c r="BG286" s="102"/>
      <c r="BH286" s="311"/>
      <c r="BI286" s="311"/>
      <c r="BJ286" s="311"/>
      <c r="BK286" s="311"/>
      <c r="BL286" s="311"/>
      <c r="BM286" s="421"/>
    </row>
    <row r="287" spans="56:65" ht="15.75">
      <c r="BD287" s="448">
        <f t="shared" si="25"/>
        <v>283</v>
      </c>
      <c r="BE287" s="1146">
        <f>KTPR!B285</f>
        <v>0</v>
      </c>
      <c r="BF287" s="1147"/>
      <c r="BG287" s="102"/>
      <c r="BH287" s="311"/>
      <c r="BI287" s="311"/>
      <c r="BJ287" s="311"/>
      <c r="BK287" s="311"/>
      <c r="BL287" s="311"/>
      <c r="BM287" s="421"/>
    </row>
    <row r="288" spans="56:65" ht="15.75">
      <c r="BD288" s="448">
        <f t="shared" si="25"/>
        <v>284</v>
      </c>
      <c r="BE288" s="1146">
        <f>KTPR!B286</f>
        <v>0</v>
      </c>
      <c r="BF288" s="1147"/>
      <c r="BG288" s="102"/>
      <c r="BH288" s="311"/>
      <c r="BI288" s="311"/>
      <c r="BJ288" s="311"/>
      <c r="BK288" s="311"/>
      <c r="BL288" s="311"/>
      <c r="BM288" s="421"/>
    </row>
    <row r="289" spans="56:65" ht="16.5" thickBot="1">
      <c r="BD289" s="495">
        <f t="shared" si="25"/>
        <v>285</v>
      </c>
      <c r="BE289" s="1148">
        <f>KTPR!B287</f>
        <v>0</v>
      </c>
      <c r="BF289" s="1149"/>
      <c r="BG289" s="103"/>
      <c r="BH289" s="114"/>
      <c r="BI289" s="114"/>
      <c r="BJ289" s="114"/>
      <c r="BK289" s="114"/>
      <c r="BL289" s="114"/>
      <c r="BM289" s="464"/>
    </row>
  </sheetData>
  <mergeCells count="10">
    <mergeCell ref="CA1:CI1"/>
    <mergeCell ref="CM1:CU1"/>
    <mergeCell ref="CX1:DF1"/>
    <mergeCell ref="BP1:BX1"/>
    <mergeCell ref="B1:J1"/>
    <mergeCell ref="M1:U1"/>
    <mergeCell ref="X1:AF1"/>
    <mergeCell ref="AI1:AQ1"/>
    <mergeCell ref="AT1:BB1"/>
    <mergeCell ref="BE1:BM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D79F8-0B53-4560-9DDC-9209C8C83A87}">
  <sheetPr codeName="Лист11"/>
  <dimension ref="A1:D7"/>
  <sheetViews>
    <sheetView workbookViewId="0">
      <selection activeCell="C9" sqref="C9"/>
    </sheetView>
  </sheetViews>
  <sheetFormatPr defaultColWidth="8.7109375" defaultRowHeight="60" customHeight="1" thickBottom="1"/>
  <cols>
    <col min="1" max="1" width="8.7109375" style="780"/>
    <col min="2" max="2" width="75.42578125" style="781" bestFit="1" customWidth="1"/>
    <col min="3" max="3" width="73.85546875" style="782" bestFit="1" customWidth="1"/>
    <col min="4" max="4" width="35.28515625" style="787" bestFit="1" customWidth="1"/>
    <col min="5" max="16384" width="8.7109375" style="757"/>
  </cols>
  <sheetData>
    <row r="1" spans="1:4" ht="60" customHeight="1" thickBot="1">
      <c r="A1" s="777">
        <v>1</v>
      </c>
      <c r="B1" s="778" t="s">
        <v>9591</v>
      </c>
      <c r="C1" s="779" t="s">
        <v>9592</v>
      </c>
      <c r="D1" s="786" t="s">
        <v>9596</v>
      </c>
    </row>
    <row r="2" spans="1:4" ht="60" customHeight="1" thickBot="1">
      <c r="A2" s="1540">
        <v>2</v>
      </c>
      <c r="B2" s="1538" t="s">
        <v>9600</v>
      </c>
      <c r="C2" s="782" t="s">
        <v>9599</v>
      </c>
      <c r="D2" s="1542" t="s">
        <v>9597</v>
      </c>
    </row>
    <row r="3" spans="1:4" ht="64.5" customHeight="1" thickBot="1">
      <c r="A3" s="1541"/>
      <c r="B3" s="1539"/>
      <c r="C3" s="782" t="s">
        <v>9598</v>
      </c>
      <c r="D3" s="1543"/>
    </row>
    <row r="4" spans="1:4" ht="60" customHeight="1" thickBot="1">
      <c r="A4" s="1540">
        <v>3</v>
      </c>
      <c r="B4" s="1538" t="s">
        <v>9601</v>
      </c>
      <c r="C4" s="782" t="s">
        <v>9602</v>
      </c>
      <c r="D4" s="1542" t="s">
        <v>9597</v>
      </c>
    </row>
    <row r="5" spans="1:4" ht="60" customHeight="1" thickBot="1">
      <c r="A5" s="1541"/>
      <c r="B5" s="1539"/>
      <c r="C5" s="782" t="s">
        <v>9603</v>
      </c>
      <c r="D5" s="1543"/>
    </row>
    <row r="6" spans="1:4" ht="60" customHeight="1" thickBot="1">
      <c r="A6" s="777">
        <v>4</v>
      </c>
      <c r="B6" s="788" t="s">
        <v>9604</v>
      </c>
      <c r="C6" s="789" t="s">
        <v>9605</v>
      </c>
      <c r="D6" s="786" t="s">
        <v>9597</v>
      </c>
    </row>
    <row r="7" spans="1:4" ht="60" customHeight="1" thickBot="1">
      <c r="A7" s="780">
        <v>5</v>
      </c>
      <c r="B7" s="781" t="s">
        <v>609</v>
      </c>
      <c r="C7" s="782" t="s">
        <v>9606</v>
      </c>
      <c r="D7" s="786" t="s">
        <v>9597</v>
      </c>
    </row>
  </sheetData>
  <mergeCells count="6">
    <mergeCell ref="B2:B3"/>
    <mergeCell ref="A2:A3"/>
    <mergeCell ref="D2:D3"/>
    <mergeCell ref="A4:A5"/>
    <mergeCell ref="B4:B5"/>
    <mergeCell ref="D4:D5"/>
  </mergeCells>
  <phoneticPr fontId="10" type="noConversion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SCADTECH" insertBeforeMso="TabFormat">
        <group id="exportGroup" label="Экспорт">
          <button id="runExport13" label="Messages" imageMso="TextEffectsMenu" onAction="Btn_Click_Export_Message" size="large"/>
          <separator id="sep14"/>
          <button id="runExport15" label="Export" imageMso="SmartArtTextPane" onAction="UserFormExportShow" size="large"/>
          <separator id="sep16"/>
          <button id="runExport17" label="CadrGen" imageMso="ReviewTrackChangesMenu" onAction="ChangeNumCadr" size="large"/>
          <separator id="sep18"/>
          <button id="runExport19" label="CNS" imageMso="ConvertTextToTable" onAction="Export_CNS" size="large"/>
        </group>
        <group id="changeGroup" label="Word change">
          <button id="runChange1" label="Rus/Eng" imageMso="Spelling" onAction="UserFormReplaceLetters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43</vt:i4>
      </vt:variant>
    </vt:vector>
  </HeadingPairs>
  <TitlesOfParts>
    <vt:vector size="43" baseType="lpstr">
      <vt:lpstr>GVL_HMI</vt:lpstr>
      <vt:lpstr>Распределение памяти</vt:lpstr>
      <vt:lpstr>Конфигурация корзин</vt:lpstr>
      <vt:lpstr>Таблица сигналов</vt:lpstr>
      <vt:lpstr>Диагностика</vt:lpstr>
      <vt:lpstr>D_CADR</vt:lpstr>
      <vt:lpstr>CNSpath</vt:lpstr>
      <vt:lpstr>LISTNET</vt:lpstr>
      <vt:lpstr>Энергоснабжение</vt:lpstr>
      <vt:lpstr>OIPtypes</vt:lpstr>
      <vt:lpstr>OIP</vt:lpstr>
      <vt:lpstr>OIPlite</vt:lpstr>
      <vt:lpstr>DP</vt:lpstr>
      <vt:lpstr>ZD</vt:lpstr>
      <vt:lpstr>KLP</vt:lpstr>
      <vt:lpstr>VS</vt:lpstr>
      <vt:lpstr>GVS</vt:lpstr>
      <vt:lpstr>MPNA</vt:lpstr>
      <vt:lpstr>UTS</vt:lpstr>
      <vt:lpstr>KTPR</vt:lpstr>
      <vt:lpstr>ACC KTPR</vt:lpstr>
      <vt:lpstr>KTPRS2</vt:lpstr>
      <vt:lpstr>KTPRA</vt:lpstr>
      <vt:lpstr>KGMPNA</vt:lpstr>
      <vt:lpstr>Интерфейсы</vt:lpstr>
      <vt:lpstr>УРПН</vt:lpstr>
      <vt:lpstr>ПК</vt:lpstr>
      <vt:lpstr>ПТ</vt:lpstr>
      <vt:lpstr>СИКН-730</vt:lpstr>
      <vt:lpstr>СИКН-733</vt:lpstr>
      <vt:lpstr>Расходомер</vt:lpstr>
      <vt:lpstr>БУ шаровым краном</vt:lpstr>
      <vt:lpstr>БУ задвижкой</vt:lpstr>
      <vt:lpstr>БУ регулятора</vt:lpstr>
      <vt:lpstr>БУ задвижкой Rotork</vt:lpstr>
      <vt:lpstr>Стендеры причала №1</vt:lpstr>
      <vt:lpstr>Стендеры причала №2</vt:lpstr>
      <vt:lpstr>Чтение по Modbus RTU</vt:lpstr>
      <vt:lpstr>Запись по Modbus RTU</vt:lpstr>
      <vt:lpstr>Сообщения</vt:lpstr>
      <vt:lpstr>Аналоговые уставки</vt:lpstr>
      <vt:lpstr>Временные уставки</vt:lpstr>
      <vt:lpstr>Вопросы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Artyom Kiselhof</dc:creator>
  <cp:lastModifiedBy>Кузнецов Сергей</cp:lastModifiedBy>
  <cp:lastPrinted>2025-10-29T07:56:18Z</cp:lastPrinted>
  <dcterms:created xsi:type="dcterms:W3CDTF">2025-10-23T05:30:11Z</dcterms:created>
  <dcterms:modified xsi:type="dcterms:W3CDTF">2026-02-12T15:17:08Z</dcterms:modified>
</cp:coreProperties>
</file>